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trlProps/ctrlProp2.xml" ContentType="application/vnd.ms-excel.controlproperties+xml"/>
  <Override PartName="/xl/drawings/drawing3.xml" ContentType="application/vnd.openxmlformats-officedocument.drawing+xml"/>
  <Override PartName="/xl/ctrlProps/ctrlProp3.xml" ContentType="application/vnd.ms-excel.controlproperties+xml"/>
  <Override PartName="/xl/drawings/drawing4.xml" ContentType="application/vnd.openxmlformats-officedocument.drawing+xml"/>
  <Override PartName="/xl/ctrlProps/ctrlProp4.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codeName="ThisWorkbook"/>
  <mc:AlternateContent xmlns:mc="http://schemas.openxmlformats.org/markup-compatibility/2006">
    <mc:Choice Requires="x15">
      <x15ac:absPath xmlns:x15ac="http://schemas.microsoft.com/office/spreadsheetml/2010/11/ac" url="V:\"/>
    </mc:Choice>
  </mc:AlternateContent>
  <bookViews>
    <workbookView xWindow="30" yWindow="45" windowWidth="15210" windowHeight="8250" tabRatio="679" activeTab="6"/>
  </bookViews>
  <sheets>
    <sheet name="Rooms" sheetId="37" r:id="rId1"/>
    <sheet name="Teachers" sheetId="10" r:id="rId2"/>
    <sheet name="Assistants" sheetId="2" r:id="rId3"/>
    <sheet name="Krediler" sheetId="3" r:id="rId4"/>
    <sheet name="Credits" sheetId="4" r:id="rId5"/>
    <sheet name="Course List (main)" sheetId="5" r:id="rId6"/>
    <sheet name="Course List (program)" sheetId="6" r:id="rId7"/>
    <sheet name="Section1Draft" sheetId="7" r:id="rId8"/>
    <sheet name="Section2Draft" sheetId="19" r:id="rId9"/>
    <sheet name="Section3Draft" sheetId="20" r:id="rId10"/>
    <sheet name="Section4Draft" sheetId="21" r:id="rId11"/>
    <sheet name="RoomProg" sheetId="40" r:id="rId12"/>
    <sheet name="TeachersProg" sheetId="9" r:id="rId13"/>
    <sheet name="AsistantProg" sheetId="28" r:id="rId14"/>
    <sheet name="Rektörlük" sheetId="41" r:id="rId15"/>
    <sheet name="Course List (schedule)" sheetId="35" r:id="rId16"/>
    <sheet name="Carsaf_Liste_A4" sheetId="54" r:id="rId17"/>
    <sheet name="Carsaf_Liste_A1" sheetId="53" r:id="rId18"/>
    <sheet name="Yr1S1-2Prog" sheetId="42" r:id="rId19"/>
    <sheet name="Yr2S3-4Prog" sheetId="46" r:id="rId20"/>
    <sheet name="Yr3S5-6Prog" sheetId="50" r:id="rId21"/>
    <sheet name="Yr3S5-6Prog (2)" sheetId="52" r:id="rId22"/>
    <sheet name="Yr4S7-8Prog" sheetId="49" r:id="rId23"/>
    <sheet name="Section1Program" sheetId="8" r:id="rId24"/>
    <sheet name="Section2Program" sheetId="22" r:id="rId25"/>
    <sheet name="Section3Program" sheetId="23" r:id="rId26"/>
    <sheet name="Section4Program" sheetId="24" r:id="rId27"/>
    <sheet name="S1" sheetId="11" r:id="rId28"/>
    <sheet name="S2" sheetId="12" r:id="rId29"/>
    <sheet name="S3" sheetId="13" r:id="rId30"/>
    <sheet name="S4" sheetId="14" r:id="rId31"/>
    <sheet name="S5" sheetId="15" r:id="rId32"/>
    <sheet name="S6" sheetId="16" r:id="rId33"/>
    <sheet name="S7" sheetId="17" r:id="rId34"/>
    <sheet name="S8" sheetId="18" r:id="rId35"/>
    <sheet name="Mon" sheetId="33" r:id="rId36"/>
    <sheet name="Tue" sheetId="32" r:id="rId37"/>
    <sheet name="Wed" sheetId="31" r:id="rId38"/>
    <sheet name="Thu" sheetId="30" r:id="rId39"/>
    <sheet name="Fri" sheetId="29" r:id="rId40"/>
    <sheet name="HNote" sheetId="34" r:id="rId41"/>
  </sheets>
  <definedNames>
    <definedName name="_xlnm._FilterDatabase" localSheetId="17" hidden="1">Carsaf_Liste_A1!$A$1:$B$173</definedName>
    <definedName name="_xlnm._FilterDatabase" localSheetId="16" hidden="1">Carsaf_Liste_A4!$A$1:$B$173</definedName>
    <definedName name="_xlnm._FilterDatabase" localSheetId="5" hidden="1">'Course List (main)'!$E$2:$H$21</definedName>
    <definedName name="_xlnm._FilterDatabase" localSheetId="6" hidden="1">'Course List (program)'!$B$1:$U$181</definedName>
    <definedName name="_xlnm._FilterDatabase" localSheetId="15" hidden="1">'Course List (schedule)'!$E$4:$F$85</definedName>
    <definedName name="_xlnm.Print_Area" localSheetId="13">AsistantProg!$A$1:$F$15</definedName>
    <definedName name="_xlnm.Print_Area" localSheetId="17">Carsaf_Liste_A1!$C$1:$AT$174</definedName>
    <definedName name="_xlnm.Print_Area" localSheetId="16">Carsaf_Liste_A4!$C$1:$AT$174</definedName>
    <definedName name="_xlnm.Print_Area" localSheetId="5">'Course List (main)'!$A$1:$K$21</definedName>
    <definedName name="_xlnm.Print_Area" localSheetId="15">'Course List (schedule)'!$A$2:$H$125</definedName>
    <definedName name="_xlnm.Print_Area" localSheetId="4">Credits!$A$1:$P$61</definedName>
    <definedName name="_xlnm.Print_Area" localSheetId="3">Krediler!$A$2:$P$60</definedName>
    <definedName name="_xlnm.Print_Area" localSheetId="14">Rektörlük!$A$1:$N$94</definedName>
    <definedName name="_xlnm.Print_Area" localSheetId="11">RoomProg!$A$1:$F$15</definedName>
    <definedName name="_xlnm.Print_Area" localSheetId="7">Section1Draft!$C$2:$P$90</definedName>
    <definedName name="_xlnm.Print_Area" localSheetId="23">Section1Program!$A$1:$O$89</definedName>
    <definedName name="_xlnm.Print_Area" localSheetId="8">Section2Draft!$A$3:$P$90</definedName>
    <definedName name="_xlnm.Print_Area" localSheetId="24">Section2Program!$A$1:$O$89</definedName>
    <definedName name="_xlnm.Print_Area" localSheetId="9">Section3Draft!$A$3:$P$90</definedName>
    <definedName name="_xlnm.Print_Area" localSheetId="25">Section3Program!$A$1:$O$89</definedName>
    <definedName name="_xlnm.Print_Area" localSheetId="10">Section4Draft!$A$3:$P$90</definedName>
    <definedName name="_xlnm.Print_Area" localSheetId="26">Section4Program!$A$1:$O$89</definedName>
    <definedName name="_xlnm.Print_Area" localSheetId="12">TeachersProg!$A$1:$F$16</definedName>
    <definedName name="_xlnm.Print_Area" localSheetId="18">'Yr1S1-2Prog'!$A$1:$N$170</definedName>
    <definedName name="_xlnm.Print_Area" localSheetId="19">'Yr2S3-4Prog'!$A$1:$N$170</definedName>
    <definedName name="_xlnm.Print_Area" localSheetId="20">'Yr3S5-6Prog'!$A$1:$N$170</definedName>
    <definedName name="_xlnm.Print_Area" localSheetId="21">'Yr3S5-6Prog (2)'!$B$1:$O$170</definedName>
    <definedName name="_xlnm.Print_Area" localSheetId="22">'Yr4S7-8Prog'!$A$1:$N$170</definedName>
    <definedName name="_xlnm.Print_Titles" localSheetId="16">Carsaf_Liste_A4!$C:$E</definedName>
    <definedName name="_xlnm.Print_Titles" localSheetId="6">'Course List (program)'!$1:$1</definedName>
    <definedName name="_xlnm.Print_Titles" localSheetId="14">Rektörlük!$1:$4</definedName>
    <definedName name="Z_F10B78A4_32AB_4106_909F_99EF7F04057B_.wvu.Cols" localSheetId="5" hidden="1">'Course List (main)'!$E:$H</definedName>
    <definedName name="Z_F10B78A4_32AB_4106_909F_99EF7F04057B_.wvu.FilterData" localSheetId="5" hidden="1">'Course List (main)'!$E$2:$H$21</definedName>
    <definedName name="Z_F10B78A4_32AB_4106_909F_99EF7F04057B_.wvu.FilterData" localSheetId="6" hidden="1">'Course List (program)'!$I$2:$J$81</definedName>
    <definedName name="Z_F10B78A4_32AB_4106_909F_99EF7F04057B_.wvu.FilterData" localSheetId="15" hidden="1">'Course List (schedule)'!$E$4:$F$85</definedName>
    <definedName name="Z_F10B78A4_32AB_4106_909F_99EF7F04057B_.wvu.PrintArea" localSheetId="17" hidden="1">Carsaf_Liste_A1!$D$1:$AL$44</definedName>
    <definedName name="Z_F10B78A4_32AB_4106_909F_99EF7F04057B_.wvu.PrintArea" localSheetId="16" hidden="1">Carsaf_Liste_A4!$D$1:$AL$44</definedName>
    <definedName name="Z_F10B78A4_32AB_4106_909F_99EF7F04057B_.wvu.PrintArea" localSheetId="5" hidden="1">'Course List (main)'!$A$1:$K$21</definedName>
    <definedName name="Z_F10B78A4_32AB_4106_909F_99EF7F04057B_.wvu.PrintArea" localSheetId="6" hidden="1">'Course List (program)'!$A$1:$K$103</definedName>
    <definedName name="Z_F10B78A4_32AB_4106_909F_99EF7F04057B_.wvu.PrintArea" localSheetId="15" hidden="1">'Course List (schedule)'!$A$3:$F$85</definedName>
    <definedName name="Z_F10B78A4_32AB_4106_909F_99EF7F04057B_.wvu.PrintArea" localSheetId="4" hidden="1">Credits!$A$1:$P$61</definedName>
    <definedName name="Z_F10B78A4_32AB_4106_909F_99EF7F04057B_.wvu.PrintArea" localSheetId="3" hidden="1">Krediler!$A$2:$P$60</definedName>
    <definedName name="Z_F10B78A4_32AB_4106_909F_99EF7F04057B_.wvu.PrintArea" localSheetId="7" hidden="1">Section1Draft!$A$3:$P$90</definedName>
    <definedName name="Z_F10B78A4_32AB_4106_909F_99EF7F04057B_.wvu.PrintArea" localSheetId="23" hidden="1">Section1Program!$B$1:$O$90</definedName>
    <definedName name="Z_F10B78A4_32AB_4106_909F_99EF7F04057B_.wvu.PrintArea" localSheetId="8" hidden="1">Section2Draft!$A$3:$P$90</definedName>
    <definedName name="Z_F10B78A4_32AB_4106_909F_99EF7F04057B_.wvu.PrintArea" localSheetId="24" hidden="1">Section2Program!$B$1:$O$90</definedName>
    <definedName name="Z_F10B78A4_32AB_4106_909F_99EF7F04057B_.wvu.PrintArea" localSheetId="9" hidden="1">Section3Draft!$A$3:$P$90</definedName>
    <definedName name="Z_F10B78A4_32AB_4106_909F_99EF7F04057B_.wvu.PrintArea" localSheetId="25" hidden="1">Section3Program!$B$1:$O$90</definedName>
    <definedName name="Z_F10B78A4_32AB_4106_909F_99EF7F04057B_.wvu.PrintArea" localSheetId="10" hidden="1">Section4Draft!$A$3:$P$90</definedName>
    <definedName name="Z_F10B78A4_32AB_4106_909F_99EF7F04057B_.wvu.PrintArea" localSheetId="26" hidden="1">Section4Program!$B$1:$O$90</definedName>
    <definedName name="Z_F10B78A4_32AB_4106_909F_99EF7F04057B_.wvu.PrintArea" localSheetId="18" hidden="1">'Yr1S1-2Prog'!$A$1:$G$111</definedName>
    <definedName name="Z_F10B78A4_32AB_4106_909F_99EF7F04057B_.wvu.PrintArea" localSheetId="19" hidden="1">'Yr2S3-4Prog'!$A$1:$G$85</definedName>
    <definedName name="Z_F10B78A4_32AB_4106_909F_99EF7F04057B_.wvu.PrintArea" localSheetId="20" hidden="1">'Yr3S5-6Prog'!$A$1:$G$85</definedName>
    <definedName name="Z_F10B78A4_32AB_4106_909F_99EF7F04057B_.wvu.PrintArea" localSheetId="21" hidden="1">'Yr3S5-6Prog (2)'!$B$1:$H$85</definedName>
    <definedName name="Z_F10B78A4_32AB_4106_909F_99EF7F04057B_.wvu.PrintArea" localSheetId="22" hidden="1">'Yr4S7-8Prog'!$A$1:$G$85</definedName>
    <definedName name="Z_F10B78A4_32AB_4106_909F_99EF7F04057B_.wvu.Rows" localSheetId="6" hidden="1">'Course List (program)'!$82:$84</definedName>
    <definedName name="Z_F10B78A4_32AB_4106_909F_99EF7F04057B_.wvu.Rows" localSheetId="15" hidden="1">'Course List (schedule)'!#REF!</definedName>
    <definedName name="Z_F10B78A4_32AB_4106_909F_99EF7F04057B_.wvu.Rows" localSheetId="1" hidden="1">Teachers!#REF!</definedName>
  </definedNames>
  <calcPr calcId="171027"/>
  <customWorkbookViews>
    <customWorkbookView name=". - Personal View" guid="{F10B78A4-32AB-4106-909F-99EF7F04057B}" mergeInterval="0" personalView="1" maximized="1" windowWidth="1148" windowHeight="727" tabRatio="813" activeSheetId="7"/>
  </customWorkbookViews>
</workbook>
</file>

<file path=xl/calcChain.xml><?xml version="1.0" encoding="utf-8"?>
<calcChain xmlns="http://schemas.openxmlformats.org/spreadsheetml/2006/main">
  <c r="O86" i="41" l="1"/>
  <c r="O102" i="41"/>
  <c r="B9" i="10"/>
  <c r="G9" i="10"/>
  <c r="B10" i="10"/>
  <c r="G10" i="10"/>
  <c r="B11" i="10"/>
  <c r="G11" i="10"/>
  <c r="B12" i="10"/>
  <c r="G12" i="10"/>
  <c r="B13" i="10"/>
  <c r="G13" i="10"/>
  <c r="B14" i="10"/>
  <c r="G14" i="10"/>
  <c r="B15" i="10"/>
  <c r="G15" i="10"/>
  <c r="B16" i="10"/>
  <c r="G16" i="10"/>
  <c r="B17" i="10"/>
  <c r="G17" i="10"/>
  <c r="B18" i="10"/>
  <c r="G18" i="10"/>
  <c r="B19" i="10"/>
  <c r="G19" i="10"/>
  <c r="B20" i="10"/>
  <c r="G20" i="10"/>
  <c r="B21" i="10"/>
  <c r="G21" i="10"/>
  <c r="B22" i="10"/>
  <c r="G22" i="10"/>
  <c r="B23" i="10"/>
  <c r="G23" i="10"/>
  <c r="B24" i="10"/>
  <c r="G24" i="10"/>
  <c r="B25" i="10"/>
  <c r="G25" i="10"/>
  <c r="B26" i="10"/>
  <c r="G26" i="10"/>
  <c r="B27" i="10"/>
  <c r="G27" i="10"/>
  <c r="B28" i="10"/>
  <c r="G28" i="10"/>
  <c r="B29" i="10"/>
  <c r="G29" i="10"/>
  <c r="B30" i="10"/>
  <c r="G30" i="10"/>
  <c r="B31" i="10"/>
  <c r="G31" i="10"/>
  <c r="B32" i="10"/>
  <c r="G32" i="10"/>
  <c r="B33" i="10"/>
  <c r="G33" i="10"/>
  <c r="B34" i="10"/>
  <c r="G34" i="10"/>
  <c r="B35" i="10"/>
  <c r="G35" i="10"/>
  <c r="B36" i="10"/>
  <c r="G36" i="10"/>
  <c r="B37" i="10"/>
  <c r="G37" i="10"/>
  <c r="B38" i="10"/>
  <c r="G38" i="10"/>
  <c r="B39" i="10"/>
  <c r="G39" i="10"/>
  <c r="B40" i="10"/>
  <c r="G40" i="10"/>
  <c r="B41" i="10"/>
  <c r="G41" i="10"/>
  <c r="B42" i="10"/>
  <c r="G42" i="10"/>
  <c r="B43" i="10"/>
  <c r="G43" i="10"/>
  <c r="B44" i="10"/>
  <c r="G44" i="10"/>
  <c r="B45" i="10"/>
  <c r="G45" i="10"/>
  <c r="B46" i="10"/>
  <c r="G46" i="10"/>
  <c r="B47" i="10"/>
  <c r="G47" i="10"/>
  <c r="H98" i="41"/>
  <c r="H99" i="41"/>
  <c r="H100" i="41"/>
  <c r="H97" i="41"/>
  <c r="H88" i="41"/>
  <c r="H101" i="41"/>
  <c r="H102" i="41"/>
  <c r="J102" i="41"/>
  <c r="G103" i="41"/>
  <c r="G99" i="41"/>
  <c r="G100" i="41"/>
  <c r="G98" i="41"/>
  <c r="G91" i="41"/>
  <c r="G92" i="41"/>
  <c r="G93" i="41"/>
  <c r="G94" i="41"/>
  <c r="G95" i="41"/>
  <c r="G96" i="41"/>
  <c r="G97" i="41"/>
  <c r="G90" i="41"/>
  <c r="G89" i="41"/>
  <c r="G87" i="41"/>
  <c r="G86" i="41"/>
  <c r="G7" i="41"/>
  <c r="G8" i="41"/>
  <c r="G9" i="41"/>
  <c r="G10" i="41"/>
  <c r="G11" i="41"/>
  <c r="G12" i="41"/>
  <c r="G13" i="41"/>
  <c r="G14" i="41"/>
  <c r="G15" i="41"/>
  <c r="G16" i="41"/>
  <c r="G17" i="41"/>
  <c r="G18" i="41"/>
  <c r="G19" i="41"/>
  <c r="G20" i="41"/>
  <c r="G21" i="41"/>
  <c r="G22" i="41"/>
  <c r="G23" i="41"/>
  <c r="G24" i="41"/>
  <c r="G25" i="41"/>
  <c r="G26" i="41"/>
  <c r="G27" i="41"/>
  <c r="G28" i="41"/>
  <c r="G29" i="41"/>
  <c r="G30" i="41"/>
  <c r="G31" i="41"/>
  <c r="G32" i="41"/>
  <c r="G33" i="41"/>
  <c r="G34" i="41"/>
  <c r="G35" i="41"/>
  <c r="G36" i="41"/>
  <c r="G37" i="41"/>
  <c r="G38" i="41"/>
  <c r="G39" i="41"/>
  <c r="G40" i="41"/>
  <c r="G41" i="41"/>
  <c r="G42" i="41"/>
  <c r="G43" i="41"/>
  <c r="G44" i="41"/>
  <c r="G45" i="41"/>
  <c r="G46" i="41"/>
  <c r="G47" i="41"/>
  <c r="G48" i="41"/>
  <c r="G49" i="41"/>
  <c r="G50" i="41"/>
  <c r="G51" i="41"/>
  <c r="G52" i="41"/>
  <c r="G53" i="41"/>
  <c r="G54" i="41"/>
  <c r="G55" i="41"/>
  <c r="G56" i="41"/>
  <c r="G57" i="41"/>
  <c r="G58" i="41"/>
  <c r="G59" i="41"/>
  <c r="G60" i="41"/>
  <c r="G61" i="41"/>
  <c r="G62" i="41"/>
  <c r="G63" i="41"/>
  <c r="G64" i="41"/>
  <c r="G65" i="41"/>
  <c r="G66" i="41"/>
  <c r="G67" i="41"/>
  <c r="G68" i="41"/>
  <c r="G69" i="41"/>
  <c r="G70" i="41"/>
  <c r="G71" i="41"/>
  <c r="G72" i="41"/>
  <c r="G73" i="41"/>
  <c r="G74" i="41"/>
  <c r="G75" i="41"/>
  <c r="G76" i="41"/>
  <c r="G77" i="41"/>
  <c r="G78" i="41"/>
  <c r="G79" i="41"/>
  <c r="G80" i="41"/>
  <c r="G81" i="41"/>
  <c r="G82" i="41"/>
  <c r="G83" i="41"/>
  <c r="G84" i="41"/>
  <c r="G85" i="41"/>
  <c r="G88" i="41"/>
  <c r="G101" i="41"/>
  <c r="G102" i="41"/>
  <c r="F98" i="6"/>
  <c r="G98" i="6" s="1"/>
  <c r="F74" i="6"/>
  <c r="G74" i="6" s="1"/>
  <c r="O78" i="41" s="1"/>
  <c r="F75" i="6"/>
  <c r="G75" i="6"/>
  <c r="O79" i="41" s="1"/>
  <c r="F76" i="6"/>
  <c r="G76" i="6" s="1"/>
  <c r="O80" i="41" s="1"/>
  <c r="F77" i="6"/>
  <c r="G77" i="6" s="1"/>
  <c r="O81" i="41" s="1"/>
  <c r="F78" i="6"/>
  <c r="G78" i="6" s="1"/>
  <c r="O82" i="41" s="1"/>
  <c r="F79" i="6"/>
  <c r="G79" i="6" s="1"/>
  <c r="O83" i="41" s="1"/>
  <c r="F80" i="6"/>
  <c r="G80" i="6" s="1"/>
  <c r="O84" i="41" s="1"/>
  <c r="F81" i="6"/>
  <c r="G81" i="6" s="1"/>
  <c r="O85" i="41" s="1"/>
  <c r="F82" i="6"/>
  <c r="G82" i="6" s="1"/>
  <c r="F83" i="6"/>
  <c r="G83" i="6" s="1"/>
  <c r="O87" i="41" s="1"/>
  <c r="F84" i="6"/>
  <c r="G84" i="6" s="1"/>
  <c r="O88" i="41" s="1"/>
  <c r="F85" i="6"/>
  <c r="G85" i="6" s="1"/>
  <c r="O89" i="41" s="1"/>
  <c r="F86" i="6"/>
  <c r="G86" i="6" s="1"/>
  <c r="O90" i="41" s="1"/>
  <c r="K90" i="41" s="1"/>
  <c r="F87" i="6"/>
  <c r="G87" i="6" s="1"/>
  <c r="O91" i="41" s="1"/>
  <c r="F88" i="6"/>
  <c r="G88" i="6" s="1"/>
  <c r="O92" i="41" s="1"/>
  <c r="F89" i="6"/>
  <c r="G89" i="6" s="1"/>
  <c r="O93" i="41" s="1"/>
  <c r="F90" i="6"/>
  <c r="G90" i="6" s="1"/>
  <c r="O94" i="41" s="1"/>
  <c r="F91" i="6"/>
  <c r="G91" i="6" s="1"/>
  <c r="O95" i="41" s="1"/>
  <c r="F92" i="6"/>
  <c r="G92" i="6" s="1"/>
  <c r="O96" i="41" s="1"/>
  <c r="F93" i="6"/>
  <c r="G93" i="6" s="1"/>
  <c r="O97" i="41" s="1"/>
  <c r="F94" i="6"/>
  <c r="G94" i="6" s="1"/>
  <c r="O98" i="41" s="1"/>
  <c r="K98" i="41" s="1"/>
  <c r="F95" i="6"/>
  <c r="G95" i="6" s="1"/>
  <c r="O99" i="41" s="1"/>
  <c r="F96" i="6"/>
  <c r="G96" i="6" s="1"/>
  <c r="O100" i="41" s="1"/>
  <c r="F97" i="6"/>
  <c r="G97" i="6" s="1"/>
  <c r="O101" i="41" s="1"/>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AS166" i="54"/>
  <c r="AR166" i="54"/>
  <c r="AQ166" i="54"/>
  <c r="AP166" i="54"/>
  <c r="AO166" i="54"/>
  <c r="AN166" i="54"/>
  <c r="AM166" i="54"/>
  <c r="AL166" i="54"/>
  <c r="AK166" i="54"/>
  <c r="AJ166" i="54"/>
  <c r="AI166" i="54"/>
  <c r="AH166" i="54"/>
  <c r="AG166" i="54"/>
  <c r="AF166" i="54"/>
  <c r="AE166" i="54"/>
  <c r="AD166" i="54"/>
  <c r="AC166" i="54"/>
  <c r="AB166" i="54"/>
  <c r="AA166" i="54"/>
  <c r="Z166" i="54"/>
  <c r="Y166" i="54"/>
  <c r="X166" i="54"/>
  <c r="W166" i="54"/>
  <c r="V166" i="54"/>
  <c r="U166" i="54"/>
  <c r="T166" i="54"/>
  <c r="S166" i="54"/>
  <c r="R166" i="54"/>
  <c r="Q166" i="54"/>
  <c r="P166" i="54"/>
  <c r="O166" i="54"/>
  <c r="N166" i="54"/>
  <c r="M166" i="54"/>
  <c r="L166" i="54"/>
  <c r="K166" i="54"/>
  <c r="J166" i="54"/>
  <c r="I166" i="54"/>
  <c r="H166" i="54"/>
  <c r="G166" i="54"/>
  <c r="F166" i="54"/>
  <c r="AS162" i="54"/>
  <c r="AR162" i="54"/>
  <c r="AQ162" i="54"/>
  <c r="AP162" i="54"/>
  <c r="AO162" i="54"/>
  <c r="AN162" i="54"/>
  <c r="AM162" i="54"/>
  <c r="AL162" i="54"/>
  <c r="AK162" i="54"/>
  <c r="AJ162" i="54"/>
  <c r="AI162" i="54"/>
  <c r="AH162" i="54"/>
  <c r="AG162" i="54"/>
  <c r="AF162" i="54"/>
  <c r="AE162" i="54"/>
  <c r="AD162" i="54"/>
  <c r="AC162" i="54"/>
  <c r="AB162" i="54"/>
  <c r="AA162" i="54"/>
  <c r="Z162" i="54"/>
  <c r="Y162" i="54"/>
  <c r="X162" i="54"/>
  <c r="W162" i="54"/>
  <c r="V162" i="54"/>
  <c r="U162" i="54"/>
  <c r="T162" i="54"/>
  <c r="S162" i="54"/>
  <c r="R162" i="54"/>
  <c r="Q162" i="54"/>
  <c r="P162" i="54"/>
  <c r="O162" i="54"/>
  <c r="N162" i="54"/>
  <c r="M162" i="54"/>
  <c r="L162" i="54"/>
  <c r="K162" i="54"/>
  <c r="J162" i="54"/>
  <c r="I162" i="54"/>
  <c r="H162" i="54"/>
  <c r="G162" i="54"/>
  <c r="F162" i="54"/>
  <c r="AS158" i="54"/>
  <c r="AR158" i="54"/>
  <c r="AQ158" i="54"/>
  <c r="AP158" i="54"/>
  <c r="AO158" i="54"/>
  <c r="AN158" i="54"/>
  <c r="AM158" i="54"/>
  <c r="AL158" i="54"/>
  <c r="AK158" i="54"/>
  <c r="AJ158" i="54"/>
  <c r="AI158" i="54"/>
  <c r="AH158" i="54"/>
  <c r="AG158" i="54"/>
  <c r="AF158" i="54"/>
  <c r="AE158" i="54"/>
  <c r="AD158" i="54"/>
  <c r="AC158" i="54"/>
  <c r="AB158" i="54"/>
  <c r="AA158" i="54"/>
  <c r="Z158" i="54"/>
  <c r="Y158" i="54"/>
  <c r="X158" i="54"/>
  <c r="W158" i="54"/>
  <c r="V158" i="54"/>
  <c r="U158" i="54"/>
  <c r="T158" i="54"/>
  <c r="S158" i="54"/>
  <c r="R158" i="54"/>
  <c r="Q158" i="54"/>
  <c r="P158" i="54"/>
  <c r="O158" i="54"/>
  <c r="N158" i="54"/>
  <c r="M158" i="54"/>
  <c r="L158" i="54"/>
  <c r="K158" i="54"/>
  <c r="J158" i="54"/>
  <c r="I158" i="54"/>
  <c r="H158" i="54"/>
  <c r="G158" i="54"/>
  <c r="F158" i="54"/>
  <c r="AS154" i="54"/>
  <c r="AR154" i="54"/>
  <c r="AQ154" i="54"/>
  <c r="AP154" i="54"/>
  <c r="AO154" i="54"/>
  <c r="AN154" i="54"/>
  <c r="AM154" i="54"/>
  <c r="AL154" i="54"/>
  <c r="AK154" i="54"/>
  <c r="AJ154" i="54"/>
  <c r="AI154" i="54"/>
  <c r="AH154" i="54"/>
  <c r="AG154" i="54"/>
  <c r="AF154" i="54"/>
  <c r="AE154" i="54"/>
  <c r="AD154" i="54"/>
  <c r="AC154" i="54"/>
  <c r="AB154" i="54"/>
  <c r="AA154" i="54"/>
  <c r="Z154" i="54"/>
  <c r="Y154" i="54"/>
  <c r="X154" i="54"/>
  <c r="W154" i="54"/>
  <c r="V154" i="54"/>
  <c r="U154" i="54"/>
  <c r="T154" i="54"/>
  <c r="S154" i="54"/>
  <c r="R154" i="54"/>
  <c r="Q154" i="54"/>
  <c r="P154" i="54"/>
  <c r="O154" i="54"/>
  <c r="N154" i="54"/>
  <c r="M154" i="54"/>
  <c r="L154" i="54"/>
  <c r="K154" i="54"/>
  <c r="J154" i="54"/>
  <c r="I154" i="54"/>
  <c r="H154" i="54"/>
  <c r="G154" i="54"/>
  <c r="F154" i="54"/>
  <c r="AS150" i="54"/>
  <c r="AR150" i="54"/>
  <c r="AQ150" i="54"/>
  <c r="AP150" i="54"/>
  <c r="AO150" i="54"/>
  <c r="AN150" i="54"/>
  <c r="AM150" i="54"/>
  <c r="AL150" i="54"/>
  <c r="AK150" i="54"/>
  <c r="AJ150" i="54"/>
  <c r="AI150" i="54"/>
  <c r="AH150" i="54"/>
  <c r="AG150" i="54"/>
  <c r="AF150" i="54"/>
  <c r="AE150" i="54"/>
  <c r="AD150" i="54"/>
  <c r="AC150" i="54"/>
  <c r="AB150" i="54"/>
  <c r="AA150" i="54"/>
  <c r="Z150" i="54"/>
  <c r="Y150" i="54"/>
  <c r="X150" i="54"/>
  <c r="W150" i="54"/>
  <c r="V150" i="54"/>
  <c r="U150" i="54"/>
  <c r="T150" i="54"/>
  <c r="S150" i="54"/>
  <c r="R150" i="54"/>
  <c r="Q150" i="54"/>
  <c r="P150" i="54"/>
  <c r="O150" i="54"/>
  <c r="N150" i="54"/>
  <c r="M150" i="54"/>
  <c r="L150" i="54"/>
  <c r="K150" i="54"/>
  <c r="J150" i="54"/>
  <c r="I150" i="54"/>
  <c r="H150" i="54"/>
  <c r="G150" i="54"/>
  <c r="F150" i="54"/>
  <c r="AS146" i="54"/>
  <c r="AR146" i="54"/>
  <c r="AQ146" i="54"/>
  <c r="AP146" i="54"/>
  <c r="AO146" i="54"/>
  <c r="AN146" i="54"/>
  <c r="AM146" i="54"/>
  <c r="AL146" i="54"/>
  <c r="AK146" i="54"/>
  <c r="AJ146" i="54"/>
  <c r="AI146" i="54"/>
  <c r="AH146" i="54"/>
  <c r="AG146" i="54"/>
  <c r="AF146" i="54"/>
  <c r="AE146" i="54"/>
  <c r="AD146" i="54"/>
  <c r="AC146" i="54"/>
  <c r="AB146" i="54"/>
  <c r="AA146" i="54"/>
  <c r="Z146" i="54"/>
  <c r="Y146" i="54"/>
  <c r="X146" i="54"/>
  <c r="W146" i="54"/>
  <c r="V146" i="54"/>
  <c r="U146" i="54"/>
  <c r="T146" i="54"/>
  <c r="S146" i="54"/>
  <c r="R146" i="54"/>
  <c r="Q146" i="54"/>
  <c r="P146" i="54"/>
  <c r="O146" i="54"/>
  <c r="N146" i="54"/>
  <c r="M146" i="54"/>
  <c r="L146" i="54"/>
  <c r="K146" i="54"/>
  <c r="J146" i="54"/>
  <c r="I146" i="54"/>
  <c r="H146" i="54"/>
  <c r="G146" i="54"/>
  <c r="F146" i="54"/>
  <c r="AS142" i="54"/>
  <c r="AR142" i="54"/>
  <c r="AQ142" i="54"/>
  <c r="AP142" i="54"/>
  <c r="AO142" i="54"/>
  <c r="AN142" i="54"/>
  <c r="AM142" i="54"/>
  <c r="AL142" i="54"/>
  <c r="AK142" i="54"/>
  <c r="AJ142" i="54"/>
  <c r="AI142" i="54"/>
  <c r="AH142" i="54"/>
  <c r="AG142" i="54"/>
  <c r="AF142" i="54"/>
  <c r="AE142" i="54"/>
  <c r="AD142" i="54"/>
  <c r="AC142" i="54"/>
  <c r="AB142" i="54"/>
  <c r="AA142" i="54"/>
  <c r="Z142" i="54"/>
  <c r="Y142" i="54"/>
  <c r="X142" i="54"/>
  <c r="W142" i="54"/>
  <c r="V142" i="54"/>
  <c r="U142" i="54"/>
  <c r="T142" i="54"/>
  <c r="S142" i="54"/>
  <c r="R142" i="54"/>
  <c r="Q142" i="54"/>
  <c r="P142" i="54"/>
  <c r="O142" i="54"/>
  <c r="N142" i="54"/>
  <c r="M142" i="54"/>
  <c r="L142" i="54"/>
  <c r="K142" i="54"/>
  <c r="J142" i="54"/>
  <c r="I142" i="54"/>
  <c r="H142" i="54"/>
  <c r="G142" i="54"/>
  <c r="F142" i="54"/>
  <c r="AS138" i="54"/>
  <c r="AR138" i="54"/>
  <c r="AQ138" i="54"/>
  <c r="AP138" i="54"/>
  <c r="AO138" i="54"/>
  <c r="AN138" i="54"/>
  <c r="AM138" i="54"/>
  <c r="AL138" i="54"/>
  <c r="AK138" i="54"/>
  <c r="AJ138" i="54"/>
  <c r="AI138" i="54"/>
  <c r="AH138" i="54"/>
  <c r="AG138" i="54"/>
  <c r="AF138" i="54"/>
  <c r="AE138" i="54"/>
  <c r="AD138" i="54"/>
  <c r="AC138" i="54"/>
  <c r="AB138" i="54"/>
  <c r="AA138" i="54"/>
  <c r="Z138" i="54"/>
  <c r="Y138" i="54"/>
  <c r="X138" i="54"/>
  <c r="W138" i="54"/>
  <c r="V138" i="54"/>
  <c r="U138" i="54"/>
  <c r="T138" i="54"/>
  <c r="S138" i="54"/>
  <c r="R138" i="54"/>
  <c r="Q138" i="54"/>
  <c r="P138" i="54"/>
  <c r="O138" i="54"/>
  <c r="N138" i="54"/>
  <c r="M138" i="54"/>
  <c r="L138" i="54"/>
  <c r="K138" i="54"/>
  <c r="J138" i="54"/>
  <c r="I138" i="54"/>
  <c r="H138" i="54"/>
  <c r="G138" i="54"/>
  <c r="F138" i="54"/>
  <c r="AS134" i="54"/>
  <c r="AR134" i="54"/>
  <c r="AQ134" i="54"/>
  <c r="AP134" i="54"/>
  <c r="AO134" i="54"/>
  <c r="AN134" i="54"/>
  <c r="AM134" i="54"/>
  <c r="AL134" i="54"/>
  <c r="AK134" i="54"/>
  <c r="AJ134" i="54"/>
  <c r="AI134" i="54"/>
  <c r="AH134" i="54"/>
  <c r="AG134" i="54"/>
  <c r="AF134" i="54"/>
  <c r="AE134" i="54"/>
  <c r="AD134" i="54"/>
  <c r="AC134" i="54"/>
  <c r="AB134" i="54"/>
  <c r="AA134" i="54"/>
  <c r="Z134" i="54"/>
  <c r="Y134" i="54"/>
  <c r="X134" i="54"/>
  <c r="W134" i="54"/>
  <c r="V134" i="54"/>
  <c r="U134" i="54"/>
  <c r="T134" i="54"/>
  <c r="S134" i="54"/>
  <c r="R134" i="54"/>
  <c r="Q134" i="54"/>
  <c r="P134" i="54"/>
  <c r="O134" i="54"/>
  <c r="N134" i="54"/>
  <c r="M134" i="54"/>
  <c r="L134" i="54"/>
  <c r="K134" i="54"/>
  <c r="J134" i="54"/>
  <c r="I134" i="54"/>
  <c r="H134" i="54"/>
  <c r="G134" i="54"/>
  <c r="F134" i="54"/>
  <c r="AS127" i="54"/>
  <c r="AR127" i="54"/>
  <c r="AQ127" i="54"/>
  <c r="AP127" i="54"/>
  <c r="AO127" i="54"/>
  <c r="AN127" i="54"/>
  <c r="AM127" i="54"/>
  <c r="AL127" i="54"/>
  <c r="AK127" i="54"/>
  <c r="AJ127" i="54"/>
  <c r="AI127" i="54"/>
  <c r="AH127" i="54"/>
  <c r="AG127" i="54"/>
  <c r="AF127" i="54"/>
  <c r="AE127" i="54"/>
  <c r="AD127" i="54"/>
  <c r="AC127" i="54"/>
  <c r="AB127" i="54"/>
  <c r="AA127" i="54"/>
  <c r="Z127" i="54"/>
  <c r="Y127" i="54"/>
  <c r="X127" i="54"/>
  <c r="W127" i="54"/>
  <c r="V127" i="54"/>
  <c r="U127" i="54"/>
  <c r="T127" i="54"/>
  <c r="S127" i="54"/>
  <c r="R127" i="54"/>
  <c r="Q127" i="54"/>
  <c r="P127" i="54"/>
  <c r="O127" i="54"/>
  <c r="N127" i="54"/>
  <c r="M127" i="54"/>
  <c r="L127" i="54"/>
  <c r="K127" i="54"/>
  <c r="J127" i="54"/>
  <c r="I127" i="54"/>
  <c r="H127" i="54"/>
  <c r="G127" i="54"/>
  <c r="F127" i="54"/>
  <c r="AS123" i="54"/>
  <c r="AR123" i="54"/>
  <c r="AQ123" i="54"/>
  <c r="AP123" i="54"/>
  <c r="AO123" i="54"/>
  <c r="AN123" i="54"/>
  <c r="AM123" i="54"/>
  <c r="AL123" i="54"/>
  <c r="AK123" i="54"/>
  <c r="AJ123" i="54"/>
  <c r="AI123" i="54"/>
  <c r="AH123" i="54"/>
  <c r="AG123" i="54"/>
  <c r="AF123" i="54"/>
  <c r="AE123" i="54"/>
  <c r="AD123" i="54"/>
  <c r="AC123" i="54"/>
  <c r="AB123" i="54"/>
  <c r="AA123" i="54"/>
  <c r="Z123" i="54"/>
  <c r="Y123" i="54"/>
  <c r="X123" i="54"/>
  <c r="W123" i="54"/>
  <c r="V123" i="54"/>
  <c r="U123" i="54"/>
  <c r="T123" i="54"/>
  <c r="S123" i="54"/>
  <c r="R123" i="54"/>
  <c r="Q123" i="54"/>
  <c r="P123" i="54"/>
  <c r="O123" i="54"/>
  <c r="N123" i="54"/>
  <c r="M123" i="54"/>
  <c r="L123" i="54"/>
  <c r="K123" i="54"/>
  <c r="J123" i="54"/>
  <c r="I123" i="54"/>
  <c r="H123" i="54"/>
  <c r="G123" i="54"/>
  <c r="F123" i="54"/>
  <c r="AS119" i="54"/>
  <c r="AR119" i="54"/>
  <c r="AQ119" i="54"/>
  <c r="AP119" i="54"/>
  <c r="AO119" i="54"/>
  <c r="AN119" i="54"/>
  <c r="AM119" i="54"/>
  <c r="AL119" i="54"/>
  <c r="AK119" i="54"/>
  <c r="AJ119" i="54"/>
  <c r="AI119" i="54"/>
  <c r="AH119" i="54"/>
  <c r="AG119" i="54"/>
  <c r="AF119" i="54"/>
  <c r="AE119" i="54"/>
  <c r="AD119" i="54"/>
  <c r="AC119" i="54"/>
  <c r="AB119" i="54"/>
  <c r="AA119" i="54"/>
  <c r="Z119" i="54"/>
  <c r="Y119" i="54"/>
  <c r="X119" i="54"/>
  <c r="W119" i="54"/>
  <c r="V119" i="54"/>
  <c r="U119" i="54"/>
  <c r="T119" i="54"/>
  <c r="S119" i="54"/>
  <c r="R119" i="54"/>
  <c r="Q119" i="54"/>
  <c r="P119" i="54"/>
  <c r="O119" i="54"/>
  <c r="N119" i="54"/>
  <c r="M119" i="54"/>
  <c r="L119" i="54"/>
  <c r="K119" i="54"/>
  <c r="J119" i="54"/>
  <c r="I119" i="54"/>
  <c r="H119" i="54"/>
  <c r="G119" i="54"/>
  <c r="F119" i="54"/>
  <c r="AS115" i="54"/>
  <c r="AR115" i="54"/>
  <c r="AQ115" i="54"/>
  <c r="AP115" i="54"/>
  <c r="AO115" i="54"/>
  <c r="AN115" i="54"/>
  <c r="AM115" i="54"/>
  <c r="AL115" i="54"/>
  <c r="AK115" i="54"/>
  <c r="AJ115" i="54"/>
  <c r="AI115" i="54"/>
  <c r="AH115" i="54"/>
  <c r="AG115" i="54"/>
  <c r="AF115" i="54"/>
  <c r="AE115" i="54"/>
  <c r="AD115" i="54"/>
  <c r="AC115" i="54"/>
  <c r="AB115" i="54"/>
  <c r="AA115" i="54"/>
  <c r="Z115" i="54"/>
  <c r="Y115" i="54"/>
  <c r="X115" i="54"/>
  <c r="W115" i="54"/>
  <c r="V115" i="54"/>
  <c r="U115" i="54"/>
  <c r="T115" i="54"/>
  <c r="S115" i="54"/>
  <c r="R115" i="54"/>
  <c r="Q115" i="54"/>
  <c r="P115" i="54"/>
  <c r="O115" i="54"/>
  <c r="N115" i="54"/>
  <c r="M115" i="54"/>
  <c r="L115" i="54"/>
  <c r="K115" i="54"/>
  <c r="J115" i="54"/>
  <c r="I115" i="54"/>
  <c r="H115" i="54"/>
  <c r="G115" i="54"/>
  <c r="F115" i="54"/>
  <c r="AS111" i="54"/>
  <c r="AR111" i="54"/>
  <c r="AQ111" i="54"/>
  <c r="AP111" i="54"/>
  <c r="AO111" i="54"/>
  <c r="AN111" i="54"/>
  <c r="AM111" i="54"/>
  <c r="AL111" i="54"/>
  <c r="AK111" i="54"/>
  <c r="AJ111" i="54"/>
  <c r="AI111" i="54"/>
  <c r="AH111" i="54"/>
  <c r="AG111" i="54"/>
  <c r="AF111" i="54"/>
  <c r="AE111" i="54"/>
  <c r="AD111" i="54"/>
  <c r="AC111" i="54"/>
  <c r="AB111" i="54"/>
  <c r="AA111" i="54"/>
  <c r="Z111" i="54"/>
  <c r="Y111" i="54"/>
  <c r="X111" i="54"/>
  <c r="W111" i="54"/>
  <c r="V111" i="54"/>
  <c r="U111" i="54"/>
  <c r="T111" i="54"/>
  <c r="S111" i="54"/>
  <c r="R111" i="54"/>
  <c r="Q111" i="54"/>
  <c r="P111" i="54"/>
  <c r="O111" i="54"/>
  <c r="N111" i="54"/>
  <c r="M111" i="54"/>
  <c r="L111" i="54"/>
  <c r="K111" i="54"/>
  <c r="J111" i="54"/>
  <c r="I111" i="54"/>
  <c r="H111" i="54"/>
  <c r="G111" i="54"/>
  <c r="F111" i="54"/>
  <c r="AS107" i="54"/>
  <c r="AR107" i="54"/>
  <c r="AQ107" i="54"/>
  <c r="AP107" i="54"/>
  <c r="AO107" i="54"/>
  <c r="AN107" i="54"/>
  <c r="AM107" i="54"/>
  <c r="AL107" i="54"/>
  <c r="AK107" i="54"/>
  <c r="AJ107" i="54"/>
  <c r="AI107" i="54"/>
  <c r="AH107" i="54"/>
  <c r="AG107" i="54"/>
  <c r="AF107" i="54"/>
  <c r="AE107" i="54"/>
  <c r="AD107" i="54"/>
  <c r="AC107" i="54"/>
  <c r="AB107" i="54"/>
  <c r="AA107" i="54"/>
  <c r="Z107" i="54"/>
  <c r="Y107" i="54"/>
  <c r="X107" i="54"/>
  <c r="W107" i="54"/>
  <c r="V107" i="54"/>
  <c r="U107" i="54"/>
  <c r="T107" i="54"/>
  <c r="S107" i="54"/>
  <c r="R107" i="54"/>
  <c r="Q107" i="54"/>
  <c r="P107" i="54"/>
  <c r="O107" i="54"/>
  <c r="N107" i="54"/>
  <c r="M107" i="54"/>
  <c r="L107" i="54"/>
  <c r="K107" i="54"/>
  <c r="J107" i="54"/>
  <c r="I107" i="54"/>
  <c r="H107" i="54"/>
  <c r="G107" i="54"/>
  <c r="F107" i="54"/>
  <c r="AS103" i="54"/>
  <c r="AR103" i="54"/>
  <c r="AQ103" i="54"/>
  <c r="AP103" i="54"/>
  <c r="AO103" i="54"/>
  <c r="AN103" i="54"/>
  <c r="AM103" i="54"/>
  <c r="AL103" i="54"/>
  <c r="AK103" i="54"/>
  <c r="AJ103" i="54"/>
  <c r="AI103" i="54"/>
  <c r="AH103" i="54"/>
  <c r="AG103" i="54"/>
  <c r="AF103" i="54"/>
  <c r="AE103" i="54"/>
  <c r="AD103" i="54"/>
  <c r="AC103" i="54"/>
  <c r="AB103" i="54"/>
  <c r="AA103" i="54"/>
  <c r="Z103" i="54"/>
  <c r="Y103" i="54"/>
  <c r="X103" i="54"/>
  <c r="W103" i="54"/>
  <c r="V103" i="54"/>
  <c r="U103" i="54"/>
  <c r="T103" i="54"/>
  <c r="S103" i="54"/>
  <c r="R103" i="54"/>
  <c r="Q103" i="54"/>
  <c r="P103" i="54"/>
  <c r="O103" i="54"/>
  <c r="N103" i="54"/>
  <c r="M103" i="54"/>
  <c r="L103" i="54"/>
  <c r="K103" i="54"/>
  <c r="J103" i="54"/>
  <c r="I103" i="54"/>
  <c r="H103" i="54"/>
  <c r="G103" i="54"/>
  <c r="F103" i="54"/>
  <c r="AS99" i="54"/>
  <c r="AR99" i="54"/>
  <c r="AQ99" i="54"/>
  <c r="AP99" i="54"/>
  <c r="AO99" i="54"/>
  <c r="AN99" i="54"/>
  <c r="AM99" i="54"/>
  <c r="AL99" i="54"/>
  <c r="AK99" i="54"/>
  <c r="AJ99" i="54"/>
  <c r="AI99" i="54"/>
  <c r="AH99" i="54"/>
  <c r="AG99" i="54"/>
  <c r="AF99" i="54"/>
  <c r="AE99" i="54"/>
  <c r="AD99" i="54"/>
  <c r="AC99" i="54"/>
  <c r="AB99" i="54"/>
  <c r="AA99" i="54"/>
  <c r="Z99" i="54"/>
  <c r="Y99" i="54"/>
  <c r="X99" i="54"/>
  <c r="W99" i="54"/>
  <c r="V99" i="54"/>
  <c r="U99" i="54"/>
  <c r="T99" i="54"/>
  <c r="S99" i="54"/>
  <c r="R99" i="54"/>
  <c r="Q99" i="54"/>
  <c r="P99" i="54"/>
  <c r="O99" i="54"/>
  <c r="N99" i="54"/>
  <c r="M99" i="54"/>
  <c r="L99" i="54"/>
  <c r="K99" i="54"/>
  <c r="J99" i="54"/>
  <c r="I99" i="54"/>
  <c r="H99" i="54"/>
  <c r="G99" i="54"/>
  <c r="F99" i="54"/>
  <c r="AS95" i="54"/>
  <c r="AR95" i="54"/>
  <c r="AQ95" i="54"/>
  <c r="AP95" i="54"/>
  <c r="AO95" i="54"/>
  <c r="AN95" i="54"/>
  <c r="AM95" i="54"/>
  <c r="AL95" i="54"/>
  <c r="AK95" i="54"/>
  <c r="AJ95" i="54"/>
  <c r="AI95" i="54"/>
  <c r="AH95" i="54"/>
  <c r="AG95" i="54"/>
  <c r="AF95" i="54"/>
  <c r="AE95" i="54"/>
  <c r="AD95" i="54"/>
  <c r="AC95" i="54"/>
  <c r="AB95" i="54"/>
  <c r="AA95" i="54"/>
  <c r="Z95" i="54"/>
  <c r="Y95" i="54"/>
  <c r="X95" i="54"/>
  <c r="W95" i="54"/>
  <c r="V95" i="54"/>
  <c r="U95" i="54"/>
  <c r="T95" i="54"/>
  <c r="S95" i="54"/>
  <c r="R95" i="54"/>
  <c r="Q95" i="54"/>
  <c r="P95" i="54"/>
  <c r="O95" i="54"/>
  <c r="N95" i="54"/>
  <c r="M95" i="54"/>
  <c r="L95" i="54"/>
  <c r="K95" i="54"/>
  <c r="J95" i="54"/>
  <c r="I95" i="54"/>
  <c r="H95" i="54"/>
  <c r="G95" i="54"/>
  <c r="F95" i="54"/>
  <c r="AS91" i="54"/>
  <c r="AR91" i="54"/>
  <c r="AQ91" i="54"/>
  <c r="AP91" i="54"/>
  <c r="AO91" i="54"/>
  <c r="AN91" i="54"/>
  <c r="AM91" i="54"/>
  <c r="AL91" i="54"/>
  <c r="AK91" i="54"/>
  <c r="AJ91" i="54"/>
  <c r="AI91" i="54"/>
  <c r="AH91" i="54"/>
  <c r="AG91" i="54"/>
  <c r="AF91" i="54"/>
  <c r="AE91" i="54"/>
  <c r="AD91" i="54"/>
  <c r="AC91" i="54"/>
  <c r="AB91" i="54"/>
  <c r="AA91" i="54"/>
  <c r="Z91" i="54"/>
  <c r="Y91" i="54"/>
  <c r="X91" i="54"/>
  <c r="W91" i="54"/>
  <c r="V91" i="54"/>
  <c r="U91" i="54"/>
  <c r="T91" i="54"/>
  <c r="S91" i="54"/>
  <c r="R91" i="54"/>
  <c r="Q91" i="54"/>
  <c r="P91" i="54"/>
  <c r="O91" i="54"/>
  <c r="N91" i="54"/>
  <c r="M91" i="54"/>
  <c r="L91" i="54"/>
  <c r="K91" i="54"/>
  <c r="J91" i="54"/>
  <c r="I91" i="54"/>
  <c r="H91" i="54"/>
  <c r="G91" i="54"/>
  <c r="F91" i="54"/>
  <c r="AS84" i="54"/>
  <c r="AR84" i="54"/>
  <c r="AQ84" i="54"/>
  <c r="AP84" i="54"/>
  <c r="AO84" i="54"/>
  <c r="AN84" i="54"/>
  <c r="AM84" i="54"/>
  <c r="AL84" i="54"/>
  <c r="AK84" i="54"/>
  <c r="AJ84" i="54"/>
  <c r="AI84" i="54"/>
  <c r="AH84" i="54"/>
  <c r="AG84" i="54"/>
  <c r="AF84" i="54"/>
  <c r="AE84" i="54"/>
  <c r="AD84" i="54"/>
  <c r="AC84" i="54"/>
  <c r="AB84" i="54"/>
  <c r="AA84" i="54"/>
  <c r="Z84" i="54"/>
  <c r="Y84" i="54"/>
  <c r="X84" i="54"/>
  <c r="W84" i="54"/>
  <c r="V84" i="54"/>
  <c r="U84" i="54"/>
  <c r="T84" i="54"/>
  <c r="S84" i="54"/>
  <c r="R84" i="54"/>
  <c r="Q84" i="54"/>
  <c r="P84" i="54"/>
  <c r="O84" i="54"/>
  <c r="N84" i="54"/>
  <c r="M84" i="54"/>
  <c r="L84" i="54"/>
  <c r="K84" i="54"/>
  <c r="J84" i="54"/>
  <c r="I84" i="54"/>
  <c r="H84" i="54"/>
  <c r="G84" i="54"/>
  <c r="F84" i="54"/>
  <c r="AS80" i="54"/>
  <c r="AR80" i="54"/>
  <c r="AQ80" i="54"/>
  <c r="AP80" i="54"/>
  <c r="AO80" i="54"/>
  <c r="AN80" i="54"/>
  <c r="AM80" i="54"/>
  <c r="AL80" i="54"/>
  <c r="AK80" i="54"/>
  <c r="AJ80" i="54"/>
  <c r="AI80" i="54"/>
  <c r="AH80" i="54"/>
  <c r="AG80" i="54"/>
  <c r="AF80" i="54"/>
  <c r="AE80" i="54"/>
  <c r="AD80" i="54"/>
  <c r="AC80" i="54"/>
  <c r="AB80" i="54"/>
  <c r="AA80" i="54"/>
  <c r="Z80" i="54"/>
  <c r="Y80" i="54"/>
  <c r="X80" i="54"/>
  <c r="W80" i="54"/>
  <c r="V80" i="54"/>
  <c r="U80" i="54"/>
  <c r="T80" i="54"/>
  <c r="S80" i="54"/>
  <c r="R80" i="54"/>
  <c r="Q80" i="54"/>
  <c r="P80" i="54"/>
  <c r="O80" i="54"/>
  <c r="N80" i="54"/>
  <c r="M80" i="54"/>
  <c r="L80" i="54"/>
  <c r="K80" i="54"/>
  <c r="J80" i="54"/>
  <c r="I80" i="54"/>
  <c r="H80" i="54"/>
  <c r="G80" i="54"/>
  <c r="F80" i="54"/>
  <c r="AS76" i="54"/>
  <c r="AR76" i="54"/>
  <c r="AQ76" i="54"/>
  <c r="AP76" i="54"/>
  <c r="AO76" i="54"/>
  <c r="AN76" i="54"/>
  <c r="AM76" i="54"/>
  <c r="AL76" i="54"/>
  <c r="AK76" i="54"/>
  <c r="AJ76" i="54"/>
  <c r="AI76" i="54"/>
  <c r="AH76" i="54"/>
  <c r="AG76" i="54"/>
  <c r="AF76" i="54"/>
  <c r="AE76" i="54"/>
  <c r="AD76" i="54"/>
  <c r="AC76" i="54"/>
  <c r="AB76" i="54"/>
  <c r="AA76" i="54"/>
  <c r="Z76" i="54"/>
  <c r="Y76" i="54"/>
  <c r="X76" i="54"/>
  <c r="W76" i="54"/>
  <c r="V76" i="54"/>
  <c r="U76" i="54"/>
  <c r="T76" i="54"/>
  <c r="S76" i="54"/>
  <c r="R76" i="54"/>
  <c r="Q76" i="54"/>
  <c r="P76" i="54"/>
  <c r="O76" i="54"/>
  <c r="N76" i="54"/>
  <c r="M76" i="54"/>
  <c r="L76" i="54"/>
  <c r="K76" i="54"/>
  <c r="J76" i="54"/>
  <c r="I76" i="54"/>
  <c r="H76" i="54"/>
  <c r="G76" i="54"/>
  <c r="F76" i="54"/>
  <c r="AS72" i="54"/>
  <c r="AR72" i="54"/>
  <c r="AQ72" i="54"/>
  <c r="AP72" i="54"/>
  <c r="AO72" i="54"/>
  <c r="AN72" i="54"/>
  <c r="AM72" i="54"/>
  <c r="AL72" i="54"/>
  <c r="AK72" i="54"/>
  <c r="AJ72" i="54"/>
  <c r="AI72" i="54"/>
  <c r="AH72" i="54"/>
  <c r="AG72" i="54"/>
  <c r="AF72" i="54"/>
  <c r="AE72" i="54"/>
  <c r="AD72" i="54"/>
  <c r="AC72" i="54"/>
  <c r="AB72" i="54"/>
  <c r="AA72" i="54"/>
  <c r="Z72" i="54"/>
  <c r="Y72" i="54"/>
  <c r="X72" i="54"/>
  <c r="W72" i="54"/>
  <c r="V72" i="54"/>
  <c r="U72" i="54"/>
  <c r="T72" i="54"/>
  <c r="S72" i="54"/>
  <c r="R72" i="54"/>
  <c r="Q72" i="54"/>
  <c r="P72" i="54"/>
  <c r="O72" i="54"/>
  <c r="N72" i="54"/>
  <c r="M72" i="54"/>
  <c r="L72" i="54"/>
  <c r="K72" i="54"/>
  <c r="J72" i="54"/>
  <c r="I72" i="54"/>
  <c r="H72" i="54"/>
  <c r="G72" i="54"/>
  <c r="F72" i="54"/>
  <c r="AS68" i="54"/>
  <c r="AR68" i="54"/>
  <c r="AQ68" i="54"/>
  <c r="AP68" i="54"/>
  <c r="AO68" i="54"/>
  <c r="AN68" i="54"/>
  <c r="AM68" i="54"/>
  <c r="AL68" i="54"/>
  <c r="AK68" i="54"/>
  <c r="AJ68" i="54"/>
  <c r="AI68" i="54"/>
  <c r="AH68" i="54"/>
  <c r="AG68" i="54"/>
  <c r="AF68" i="54"/>
  <c r="AE68" i="54"/>
  <c r="AD68" i="54"/>
  <c r="AC68" i="54"/>
  <c r="AB68" i="54"/>
  <c r="AA68" i="54"/>
  <c r="Z68" i="54"/>
  <c r="Y68" i="54"/>
  <c r="X68" i="54"/>
  <c r="W68" i="54"/>
  <c r="V68" i="54"/>
  <c r="U68" i="54"/>
  <c r="T68" i="54"/>
  <c r="S68" i="54"/>
  <c r="R68" i="54"/>
  <c r="Q68" i="54"/>
  <c r="P68" i="54"/>
  <c r="O68" i="54"/>
  <c r="N68" i="54"/>
  <c r="M68" i="54"/>
  <c r="L68" i="54"/>
  <c r="K68" i="54"/>
  <c r="J68" i="54"/>
  <c r="I68" i="54"/>
  <c r="H68" i="54"/>
  <c r="G68" i="54"/>
  <c r="F68" i="54"/>
  <c r="AS64" i="54"/>
  <c r="AR64" i="54"/>
  <c r="AQ64" i="54"/>
  <c r="AP64" i="54"/>
  <c r="AO64" i="54"/>
  <c r="AN64" i="54"/>
  <c r="AM64" i="54"/>
  <c r="AL64" i="54"/>
  <c r="AK64" i="54"/>
  <c r="AJ64" i="54"/>
  <c r="AI64" i="54"/>
  <c r="AH64" i="54"/>
  <c r="AG64" i="54"/>
  <c r="AF64" i="54"/>
  <c r="AE64" i="54"/>
  <c r="AD64" i="54"/>
  <c r="AC64" i="54"/>
  <c r="AB64" i="54"/>
  <c r="AA64" i="54"/>
  <c r="Z64" i="54"/>
  <c r="Y64" i="54"/>
  <c r="X64" i="54"/>
  <c r="W64" i="54"/>
  <c r="V64" i="54"/>
  <c r="U64" i="54"/>
  <c r="T64" i="54"/>
  <c r="S64" i="54"/>
  <c r="R64" i="54"/>
  <c r="Q64" i="54"/>
  <c r="P64" i="54"/>
  <c r="O64" i="54"/>
  <c r="N64" i="54"/>
  <c r="M64" i="54"/>
  <c r="L64" i="54"/>
  <c r="K64" i="54"/>
  <c r="J64" i="54"/>
  <c r="I64" i="54"/>
  <c r="H64" i="54"/>
  <c r="G64" i="54"/>
  <c r="F64" i="54"/>
  <c r="AS60" i="54"/>
  <c r="AR60" i="54"/>
  <c r="AQ60" i="54"/>
  <c r="AP60" i="54"/>
  <c r="AO60" i="54"/>
  <c r="AN60" i="54"/>
  <c r="AM60" i="54"/>
  <c r="AL60" i="54"/>
  <c r="AK60" i="54"/>
  <c r="AJ60" i="54"/>
  <c r="AI60" i="54"/>
  <c r="AH60" i="54"/>
  <c r="AG60" i="54"/>
  <c r="AF60" i="54"/>
  <c r="AE60" i="54"/>
  <c r="AD60" i="54"/>
  <c r="AC60" i="54"/>
  <c r="AB60" i="54"/>
  <c r="AA60" i="54"/>
  <c r="Z60" i="54"/>
  <c r="Y60" i="54"/>
  <c r="X60" i="54"/>
  <c r="W60" i="54"/>
  <c r="V60" i="54"/>
  <c r="U60" i="54"/>
  <c r="T60" i="54"/>
  <c r="S60" i="54"/>
  <c r="R60" i="54"/>
  <c r="Q60" i="54"/>
  <c r="P60" i="54"/>
  <c r="O60" i="54"/>
  <c r="N60" i="54"/>
  <c r="M60" i="54"/>
  <c r="L60" i="54"/>
  <c r="K60" i="54"/>
  <c r="J60" i="54"/>
  <c r="I60" i="54"/>
  <c r="H60" i="54"/>
  <c r="G60" i="54"/>
  <c r="F60" i="54"/>
  <c r="AS56" i="54"/>
  <c r="AR56" i="54"/>
  <c r="AQ56" i="54"/>
  <c r="AP56" i="54"/>
  <c r="AO56" i="54"/>
  <c r="AN56" i="54"/>
  <c r="AM56" i="54"/>
  <c r="AL56" i="54"/>
  <c r="AK56" i="54"/>
  <c r="AJ56" i="54"/>
  <c r="AI56" i="54"/>
  <c r="AH56" i="54"/>
  <c r="AG56" i="54"/>
  <c r="AF56" i="54"/>
  <c r="AE56" i="54"/>
  <c r="AD56" i="54"/>
  <c r="AC56" i="54"/>
  <c r="AB56" i="54"/>
  <c r="AA56" i="54"/>
  <c r="Z56" i="54"/>
  <c r="Y56" i="54"/>
  <c r="X56" i="54"/>
  <c r="W56" i="54"/>
  <c r="V56" i="54"/>
  <c r="U56" i="54"/>
  <c r="T56" i="54"/>
  <c r="S56" i="54"/>
  <c r="R56" i="54"/>
  <c r="Q56" i="54"/>
  <c r="P56" i="54"/>
  <c r="O56" i="54"/>
  <c r="N56" i="54"/>
  <c r="M56" i="54"/>
  <c r="L56" i="54"/>
  <c r="K56" i="54"/>
  <c r="J56" i="54"/>
  <c r="I56" i="54"/>
  <c r="H56" i="54"/>
  <c r="G56" i="54"/>
  <c r="F56" i="54"/>
  <c r="AS52" i="54"/>
  <c r="AR52" i="54"/>
  <c r="AQ52" i="54"/>
  <c r="AP52" i="54"/>
  <c r="AO52" i="54"/>
  <c r="AN52" i="54"/>
  <c r="AM52" i="54"/>
  <c r="AL52" i="54"/>
  <c r="AK52" i="54"/>
  <c r="AJ52" i="54"/>
  <c r="AI52" i="54"/>
  <c r="AH52" i="54"/>
  <c r="AG52" i="54"/>
  <c r="AF52" i="54"/>
  <c r="AE52" i="54"/>
  <c r="AD52" i="54"/>
  <c r="AC52" i="54"/>
  <c r="AB52" i="54"/>
  <c r="AA52" i="54"/>
  <c r="Z52" i="54"/>
  <c r="Y52" i="54"/>
  <c r="X52" i="54"/>
  <c r="W52" i="54"/>
  <c r="V52" i="54"/>
  <c r="U52" i="54"/>
  <c r="T52" i="54"/>
  <c r="S52" i="54"/>
  <c r="R52" i="54"/>
  <c r="Q52" i="54"/>
  <c r="P52" i="54"/>
  <c r="O52" i="54"/>
  <c r="N52" i="54"/>
  <c r="M52" i="54"/>
  <c r="L52" i="54"/>
  <c r="K52" i="54"/>
  <c r="J52" i="54"/>
  <c r="I52" i="54"/>
  <c r="H52" i="54"/>
  <c r="G52" i="54"/>
  <c r="F52" i="54"/>
  <c r="AS48" i="54"/>
  <c r="AR48" i="54"/>
  <c r="AQ48" i="54"/>
  <c r="AP48" i="54"/>
  <c r="AO48" i="54"/>
  <c r="AN48" i="54"/>
  <c r="AM48" i="54"/>
  <c r="AL48" i="54"/>
  <c r="AK48" i="54"/>
  <c r="AJ48" i="54"/>
  <c r="AI48" i="54"/>
  <c r="AH48" i="54"/>
  <c r="AG48" i="54"/>
  <c r="AF48" i="54"/>
  <c r="AE48" i="54"/>
  <c r="AD48" i="54"/>
  <c r="AC48" i="54"/>
  <c r="AB48" i="54"/>
  <c r="AA48" i="54"/>
  <c r="Z48" i="54"/>
  <c r="Y48" i="54"/>
  <c r="X48" i="54"/>
  <c r="W48" i="54"/>
  <c r="V48" i="54"/>
  <c r="U48" i="54"/>
  <c r="T48" i="54"/>
  <c r="S48" i="54"/>
  <c r="R48" i="54"/>
  <c r="Q48" i="54"/>
  <c r="P48" i="54"/>
  <c r="O48" i="54"/>
  <c r="N48" i="54"/>
  <c r="M48" i="54"/>
  <c r="L48" i="54"/>
  <c r="K48" i="54"/>
  <c r="J48" i="54"/>
  <c r="I48" i="54"/>
  <c r="H48" i="54"/>
  <c r="G48" i="54"/>
  <c r="F48" i="54"/>
  <c r="AQ46" i="54"/>
  <c r="AQ89" i="54" s="1"/>
  <c r="AQ132" i="54" s="1"/>
  <c r="AM46" i="54"/>
  <c r="AM89" i="54" s="1"/>
  <c r="AM132" i="54" s="1"/>
  <c r="AI46" i="54"/>
  <c r="AI89" i="54" s="1"/>
  <c r="AI132" i="54" s="1"/>
  <c r="AE46" i="54"/>
  <c r="AE89" i="54" s="1"/>
  <c r="AE132" i="54" s="1"/>
  <c r="AA46" i="54"/>
  <c r="AA89" i="54" s="1"/>
  <c r="AA132" i="54" s="1"/>
  <c r="W46" i="54"/>
  <c r="W89" i="54" s="1"/>
  <c r="W132" i="54" s="1"/>
  <c r="S46" i="54"/>
  <c r="S89" i="54" s="1"/>
  <c r="S132" i="54" s="1"/>
  <c r="O46" i="54"/>
  <c r="O89" i="54" s="1"/>
  <c r="O132" i="54" s="1"/>
  <c r="K46" i="54"/>
  <c r="K89" i="54" s="1"/>
  <c r="K132" i="54" s="1"/>
  <c r="G46" i="54"/>
  <c r="AS41" i="54"/>
  <c r="AR41" i="54"/>
  <c r="AQ41" i="54"/>
  <c r="AP41" i="54"/>
  <c r="AO41" i="54"/>
  <c r="AN41" i="54"/>
  <c r="AM41" i="54"/>
  <c r="AL41" i="54"/>
  <c r="AK41" i="54"/>
  <c r="AJ41" i="54"/>
  <c r="AI41" i="54"/>
  <c r="AH41" i="54"/>
  <c r="AG41" i="54"/>
  <c r="AF41" i="54"/>
  <c r="AE41" i="54"/>
  <c r="AD41" i="54"/>
  <c r="AC41" i="54"/>
  <c r="AB41" i="54"/>
  <c r="AA41" i="54"/>
  <c r="Z41" i="54"/>
  <c r="Y41" i="54"/>
  <c r="X41" i="54"/>
  <c r="W41" i="54"/>
  <c r="V41" i="54"/>
  <c r="U41" i="54"/>
  <c r="T41" i="54"/>
  <c r="S41" i="54"/>
  <c r="R41" i="54"/>
  <c r="Q41" i="54"/>
  <c r="P41" i="54"/>
  <c r="O41" i="54"/>
  <c r="N41" i="54"/>
  <c r="M41" i="54"/>
  <c r="L41" i="54"/>
  <c r="K41" i="54"/>
  <c r="J41" i="54"/>
  <c r="I41" i="54"/>
  <c r="H41" i="54"/>
  <c r="G41" i="54"/>
  <c r="F41" i="54"/>
  <c r="AS37" i="54"/>
  <c r="AR37" i="54"/>
  <c r="AQ37" i="54"/>
  <c r="AP37" i="54"/>
  <c r="AO37" i="54"/>
  <c r="AN37" i="54"/>
  <c r="AM37" i="54"/>
  <c r="AL37" i="54"/>
  <c r="AK37" i="54"/>
  <c r="AJ37" i="54"/>
  <c r="AI37" i="54"/>
  <c r="AH37" i="54"/>
  <c r="AG37" i="54"/>
  <c r="AF37" i="54"/>
  <c r="AE37" i="54"/>
  <c r="AD37" i="54"/>
  <c r="AC37" i="54"/>
  <c r="AB37" i="54"/>
  <c r="AA37" i="54"/>
  <c r="Z37" i="54"/>
  <c r="Y37" i="54"/>
  <c r="X37" i="54"/>
  <c r="W37" i="54"/>
  <c r="V37" i="54"/>
  <c r="U37" i="54"/>
  <c r="T37" i="54"/>
  <c r="S37" i="54"/>
  <c r="R37" i="54"/>
  <c r="Q37" i="54"/>
  <c r="P37" i="54"/>
  <c r="O37" i="54"/>
  <c r="N37" i="54"/>
  <c r="M37" i="54"/>
  <c r="L37" i="54"/>
  <c r="K37" i="54"/>
  <c r="J37" i="54"/>
  <c r="I37" i="54"/>
  <c r="H37" i="54"/>
  <c r="G37" i="54"/>
  <c r="F37" i="54"/>
  <c r="AS33" i="54"/>
  <c r="AR33" i="54"/>
  <c r="AQ33" i="54"/>
  <c r="AP33" i="54"/>
  <c r="AO33" i="54"/>
  <c r="AN33" i="54"/>
  <c r="AM33" i="54"/>
  <c r="AL33" i="54"/>
  <c r="AK33" i="54"/>
  <c r="AJ33" i="54"/>
  <c r="AI33" i="54"/>
  <c r="AH33" i="54"/>
  <c r="AG33" i="54"/>
  <c r="AF33" i="54"/>
  <c r="AE33" i="54"/>
  <c r="AD33" i="54"/>
  <c r="AC33" i="54"/>
  <c r="AB33" i="54"/>
  <c r="AA33" i="54"/>
  <c r="Z33" i="54"/>
  <c r="Y33" i="54"/>
  <c r="X33" i="54"/>
  <c r="W33" i="54"/>
  <c r="V33" i="54"/>
  <c r="U33" i="54"/>
  <c r="T33" i="54"/>
  <c r="S33" i="54"/>
  <c r="R33" i="54"/>
  <c r="Q33" i="54"/>
  <c r="P33" i="54"/>
  <c r="O33" i="54"/>
  <c r="N33" i="54"/>
  <c r="M33" i="54"/>
  <c r="L33" i="54"/>
  <c r="K33" i="54"/>
  <c r="J33" i="54"/>
  <c r="I33" i="54"/>
  <c r="H33" i="54"/>
  <c r="G33" i="54"/>
  <c r="F33" i="54"/>
  <c r="AS29" i="54"/>
  <c r="AR29" i="54"/>
  <c r="AQ29" i="54"/>
  <c r="AP29" i="54"/>
  <c r="AO29" i="54"/>
  <c r="AN29" i="54"/>
  <c r="AM29" i="54"/>
  <c r="AL29" i="54"/>
  <c r="AK29" i="54"/>
  <c r="AJ29" i="54"/>
  <c r="AI29" i="54"/>
  <c r="AI32" i="54" s="1"/>
  <c r="AH29" i="54"/>
  <c r="AG29" i="54"/>
  <c r="AF29" i="54"/>
  <c r="AE29" i="54"/>
  <c r="AD29" i="54"/>
  <c r="AC29" i="54"/>
  <c r="AB29" i="54"/>
  <c r="AA29" i="54"/>
  <c r="Z29" i="54"/>
  <c r="Y29" i="54"/>
  <c r="X29" i="54"/>
  <c r="W29" i="54"/>
  <c r="V29" i="54"/>
  <c r="U29" i="54"/>
  <c r="T29" i="54"/>
  <c r="S29" i="54"/>
  <c r="R29" i="54"/>
  <c r="Q29" i="54"/>
  <c r="P29" i="54"/>
  <c r="O29" i="54"/>
  <c r="N29" i="54"/>
  <c r="M29" i="54"/>
  <c r="L29" i="54"/>
  <c r="K29" i="54"/>
  <c r="J29" i="54"/>
  <c r="I29" i="54"/>
  <c r="H29" i="54"/>
  <c r="G29" i="54"/>
  <c r="F29" i="54"/>
  <c r="AS25" i="54"/>
  <c r="AR25" i="54"/>
  <c r="AQ25" i="54"/>
  <c r="AQ28" i="54" s="1"/>
  <c r="AP25" i="54"/>
  <c r="AO25" i="54"/>
  <c r="AN25" i="54"/>
  <c r="AM25" i="54"/>
  <c r="AL25" i="54"/>
  <c r="AK25" i="54"/>
  <c r="AJ25" i="54"/>
  <c r="AI25" i="54"/>
  <c r="AI28" i="54" s="1"/>
  <c r="AH25" i="54"/>
  <c r="AG25" i="54"/>
  <c r="AF25" i="54"/>
  <c r="AE25" i="54"/>
  <c r="AD25" i="54"/>
  <c r="AC25" i="54"/>
  <c r="AB25" i="54"/>
  <c r="AA25" i="54"/>
  <c r="Z25" i="54"/>
  <c r="Y25" i="54"/>
  <c r="X25" i="54"/>
  <c r="W25" i="54"/>
  <c r="V25" i="54"/>
  <c r="U25" i="54"/>
  <c r="T25" i="54"/>
  <c r="S25" i="54"/>
  <c r="R25" i="54"/>
  <c r="Q25" i="54"/>
  <c r="P25" i="54"/>
  <c r="O25" i="54"/>
  <c r="N25" i="54"/>
  <c r="M25" i="54"/>
  <c r="L25" i="54"/>
  <c r="K25" i="54"/>
  <c r="J25" i="54"/>
  <c r="I25" i="54"/>
  <c r="H25" i="54"/>
  <c r="G25" i="54"/>
  <c r="F25" i="54"/>
  <c r="AS21" i="54"/>
  <c r="AR21" i="54"/>
  <c r="AQ21" i="54"/>
  <c r="AQ24" i="54" s="1"/>
  <c r="AP21" i="54"/>
  <c r="AO21" i="54"/>
  <c r="AN21" i="54"/>
  <c r="AM21" i="54"/>
  <c r="AL21" i="54"/>
  <c r="AK21" i="54"/>
  <c r="AJ21" i="54"/>
  <c r="AI21" i="54"/>
  <c r="AH21" i="54"/>
  <c r="AG21" i="54"/>
  <c r="AF21" i="54"/>
  <c r="AE21" i="54"/>
  <c r="AD21" i="54"/>
  <c r="AC21" i="54"/>
  <c r="AB21" i="54"/>
  <c r="AA21" i="54"/>
  <c r="Z21" i="54"/>
  <c r="Y21" i="54"/>
  <c r="X21" i="54"/>
  <c r="W21" i="54"/>
  <c r="V21" i="54"/>
  <c r="U21" i="54"/>
  <c r="T21" i="54"/>
  <c r="S21" i="54"/>
  <c r="R21" i="54"/>
  <c r="Q21" i="54"/>
  <c r="P21" i="54"/>
  <c r="O21" i="54"/>
  <c r="N21" i="54"/>
  <c r="M21" i="54"/>
  <c r="L21" i="54"/>
  <c r="K21" i="54"/>
  <c r="J21" i="54"/>
  <c r="I21" i="54"/>
  <c r="H21" i="54"/>
  <c r="G21" i="54"/>
  <c r="F21" i="54"/>
  <c r="AS17" i="54"/>
  <c r="AR17" i="54"/>
  <c r="AQ17" i="54"/>
  <c r="AQ20" i="54" s="1"/>
  <c r="AP17" i="54"/>
  <c r="AO17" i="54"/>
  <c r="AN17" i="54"/>
  <c r="AM17" i="54"/>
  <c r="AL17" i="54"/>
  <c r="AK17" i="54"/>
  <c r="AJ17" i="54"/>
  <c r="AI17" i="54"/>
  <c r="AH17" i="54"/>
  <c r="AG17" i="54"/>
  <c r="AF17" i="54"/>
  <c r="AE17" i="54"/>
  <c r="AD17" i="54"/>
  <c r="AC17" i="54"/>
  <c r="AB17" i="54"/>
  <c r="AA17" i="54"/>
  <c r="Z17" i="54"/>
  <c r="Y17" i="54"/>
  <c r="X17" i="54"/>
  <c r="W17" i="54"/>
  <c r="V17" i="54"/>
  <c r="U17" i="54"/>
  <c r="T17" i="54"/>
  <c r="S17" i="54"/>
  <c r="R17" i="54"/>
  <c r="Q17" i="54"/>
  <c r="P17" i="54"/>
  <c r="O17" i="54"/>
  <c r="N17" i="54"/>
  <c r="M17" i="54"/>
  <c r="L17" i="54"/>
  <c r="K17" i="54"/>
  <c r="J17" i="54"/>
  <c r="I17" i="54"/>
  <c r="H17" i="54"/>
  <c r="G17" i="54"/>
  <c r="F17" i="54"/>
  <c r="AS13" i="54"/>
  <c r="AR13" i="54"/>
  <c r="AQ13" i="54"/>
  <c r="AQ16" i="54" s="1"/>
  <c r="AP13" i="54"/>
  <c r="AO13" i="54"/>
  <c r="AN13" i="54"/>
  <c r="AM13" i="54"/>
  <c r="AL13" i="54"/>
  <c r="AK13" i="54"/>
  <c r="AJ13" i="54"/>
  <c r="AI13" i="54"/>
  <c r="AH13" i="54"/>
  <c r="AG13" i="54"/>
  <c r="AF13" i="54"/>
  <c r="AE13" i="54"/>
  <c r="AD13" i="54"/>
  <c r="AC13" i="54"/>
  <c r="AB13" i="54"/>
  <c r="AA13" i="54"/>
  <c r="Z13" i="54"/>
  <c r="Y13" i="54"/>
  <c r="X13" i="54"/>
  <c r="W13" i="54"/>
  <c r="V13" i="54"/>
  <c r="U13" i="54"/>
  <c r="T13" i="54"/>
  <c r="S13" i="54"/>
  <c r="R13" i="54"/>
  <c r="Q13" i="54"/>
  <c r="P13" i="54"/>
  <c r="O13" i="54"/>
  <c r="N13" i="54"/>
  <c r="M13" i="54"/>
  <c r="L13" i="54"/>
  <c r="K13" i="54"/>
  <c r="J13" i="54"/>
  <c r="I13" i="54"/>
  <c r="H13" i="54"/>
  <c r="G13" i="54"/>
  <c r="F13" i="54"/>
  <c r="AS9" i="54"/>
  <c r="AR9" i="54"/>
  <c r="AQ9" i="54"/>
  <c r="AQ12" i="54" s="1"/>
  <c r="AP9" i="54"/>
  <c r="AO9" i="54"/>
  <c r="AN9" i="54"/>
  <c r="AM9" i="54"/>
  <c r="AL9" i="54"/>
  <c r="AK9" i="54"/>
  <c r="AJ9" i="54"/>
  <c r="AI9" i="54"/>
  <c r="AH9" i="54"/>
  <c r="AG9" i="54"/>
  <c r="AF9" i="54"/>
  <c r="AE9" i="54"/>
  <c r="AD9" i="54"/>
  <c r="AC9" i="54"/>
  <c r="AB9" i="54"/>
  <c r="AA9" i="54"/>
  <c r="Z9" i="54"/>
  <c r="Y9" i="54"/>
  <c r="X9" i="54"/>
  <c r="W9" i="54"/>
  <c r="V9" i="54"/>
  <c r="U9" i="54"/>
  <c r="T9" i="54"/>
  <c r="S9" i="54"/>
  <c r="R9" i="54"/>
  <c r="Q9" i="54"/>
  <c r="P9" i="54"/>
  <c r="O9" i="54"/>
  <c r="N9" i="54"/>
  <c r="M9" i="54"/>
  <c r="L9" i="54"/>
  <c r="K9" i="54"/>
  <c r="J9" i="54"/>
  <c r="I9" i="54"/>
  <c r="H9" i="54"/>
  <c r="G9" i="54"/>
  <c r="F9" i="54"/>
  <c r="AS5" i="54"/>
  <c r="AR5" i="54"/>
  <c r="AQ5" i="54"/>
  <c r="AQ8" i="54" s="1"/>
  <c r="AP5" i="54"/>
  <c r="AO5" i="54"/>
  <c r="AN5" i="54"/>
  <c r="AM5" i="54"/>
  <c r="AL5" i="54"/>
  <c r="AK5" i="54"/>
  <c r="AJ5" i="54"/>
  <c r="AI5" i="54"/>
  <c r="AH5" i="54"/>
  <c r="AG5" i="54"/>
  <c r="AF5" i="54"/>
  <c r="AE5" i="54"/>
  <c r="AD5" i="54"/>
  <c r="AC5" i="54"/>
  <c r="AB5" i="54"/>
  <c r="AA5" i="54"/>
  <c r="Z5" i="54"/>
  <c r="Y5" i="54"/>
  <c r="X5" i="54"/>
  <c r="W5" i="54"/>
  <c r="V5" i="54"/>
  <c r="U5" i="54"/>
  <c r="T5" i="54"/>
  <c r="S5" i="54"/>
  <c r="R5" i="54"/>
  <c r="Q5" i="54"/>
  <c r="P5" i="54"/>
  <c r="O5" i="54"/>
  <c r="N5" i="54"/>
  <c r="M5" i="54"/>
  <c r="L5" i="54"/>
  <c r="K5" i="54"/>
  <c r="J5" i="54"/>
  <c r="I5" i="54"/>
  <c r="H5" i="54"/>
  <c r="G5" i="54"/>
  <c r="F5" i="54"/>
  <c r="AS1" i="54"/>
  <c r="AR1" i="54"/>
  <c r="U1" i="54"/>
  <c r="I147" i="6"/>
  <c r="I146" i="6"/>
  <c r="I145" i="6"/>
  <c r="I144" i="6"/>
  <c r="G8" i="10"/>
  <c r="B8" i="10"/>
  <c r="G7" i="10"/>
  <c r="B7" i="10"/>
  <c r="I107" i="6" s="1"/>
  <c r="G6" i="10"/>
  <c r="B6" i="10"/>
  <c r="G5" i="10"/>
  <c r="B5" i="10"/>
  <c r="I105" i="6" s="1"/>
  <c r="G4" i="10"/>
  <c r="B4" i="10"/>
  <c r="G3" i="10"/>
  <c r="B3" i="10"/>
  <c r="I103" i="6" s="1"/>
  <c r="G2" i="10"/>
  <c r="B2" i="10"/>
  <c r="C2" i="5"/>
  <c r="C3" i="5"/>
  <c r="C4" i="5"/>
  <c r="C5" i="5"/>
  <c r="C6" i="5"/>
  <c r="C7" i="5"/>
  <c r="C8" i="5"/>
  <c r="C12" i="5"/>
  <c r="C13" i="5"/>
  <c r="C14" i="5"/>
  <c r="C15" i="5"/>
  <c r="C16" i="5"/>
  <c r="C17" i="5"/>
  <c r="C18" i="5"/>
  <c r="C19" i="5"/>
  <c r="D19" i="5"/>
  <c r="C20" i="5"/>
  <c r="C21" i="5"/>
  <c r="C22" i="5"/>
  <c r="C23" i="5"/>
  <c r="C24" i="5"/>
  <c r="C25" i="5"/>
  <c r="C26" i="5"/>
  <c r="C27" i="5"/>
  <c r="C28" i="5"/>
  <c r="C32" i="5"/>
  <c r="C33" i="5"/>
  <c r="C34" i="5"/>
  <c r="C35" i="5"/>
  <c r="C36" i="5"/>
  <c r="C37" i="5"/>
  <c r="C38" i="5"/>
  <c r="C42" i="5"/>
  <c r="C43" i="5"/>
  <c r="C44" i="5"/>
  <c r="C45" i="5"/>
  <c r="C46" i="5"/>
  <c r="C47" i="5"/>
  <c r="I47" i="5" s="1"/>
  <c r="C48" i="5"/>
  <c r="C49" i="5"/>
  <c r="C52" i="5"/>
  <c r="C53" i="5"/>
  <c r="C54" i="5"/>
  <c r="C55" i="5"/>
  <c r="C56" i="5"/>
  <c r="C57" i="5"/>
  <c r="I57" i="5" s="1"/>
  <c r="C58" i="5"/>
  <c r="C62" i="5"/>
  <c r="C63" i="5"/>
  <c r="C64" i="5"/>
  <c r="I64" i="5" s="1"/>
  <c r="C65" i="5"/>
  <c r="C66" i="5"/>
  <c r="C67" i="5"/>
  <c r="C72" i="5"/>
  <c r="C73" i="5"/>
  <c r="C74" i="5"/>
  <c r="C75" i="5"/>
  <c r="C76" i="5"/>
  <c r="I76" i="5" s="1"/>
  <c r="C77" i="5"/>
  <c r="C78" i="5"/>
  <c r="C79" i="5"/>
  <c r="F73" i="6"/>
  <c r="G73" i="6" s="1"/>
  <c r="O77" i="41" s="1"/>
  <c r="F72" i="6"/>
  <c r="G72" i="6"/>
  <c r="O76" i="41" s="1"/>
  <c r="F71" i="6"/>
  <c r="G71" i="6" s="1"/>
  <c r="O75" i="41" s="1"/>
  <c r="F70" i="6"/>
  <c r="G70" i="6" s="1"/>
  <c r="O74" i="41" s="1"/>
  <c r="F69" i="6"/>
  <c r="G69" i="6" s="1"/>
  <c r="O73" i="41" s="1"/>
  <c r="F68" i="6"/>
  <c r="G68" i="6"/>
  <c r="O72" i="41" s="1"/>
  <c r="F67" i="6"/>
  <c r="G67" i="6" s="1"/>
  <c r="O71" i="41" s="1"/>
  <c r="F66" i="6"/>
  <c r="G66" i="6" s="1"/>
  <c r="O70" i="41" s="1"/>
  <c r="F65" i="6"/>
  <c r="G65" i="6" s="1"/>
  <c r="O69" i="41" s="1"/>
  <c r="F64" i="6"/>
  <c r="G64" i="6"/>
  <c r="F63" i="6"/>
  <c r="G63" i="6" s="1"/>
  <c r="O67" i="41" s="1"/>
  <c r="F62" i="6"/>
  <c r="G62" i="6" s="1"/>
  <c r="O66" i="41" s="1"/>
  <c r="F61" i="6"/>
  <c r="G61" i="6" s="1"/>
  <c r="O65" i="41" s="1"/>
  <c r="F60" i="6"/>
  <c r="G60" i="6"/>
  <c r="O64" i="41" s="1"/>
  <c r="F59" i="6"/>
  <c r="G59" i="6" s="1"/>
  <c r="O63" i="41" s="1"/>
  <c r="F58" i="6"/>
  <c r="G58" i="6"/>
  <c r="O62" i="41" s="1"/>
  <c r="F57" i="6"/>
  <c r="G57" i="6"/>
  <c r="O61" i="41" s="1"/>
  <c r="F56" i="6"/>
  <c r="G56" i="6"/>
  <c r="O60" i="41" s="1"/>
  <c r="F55" i="6"/>
  <c r="G55" i="6"/>
  <c r="O59" i="41" s="1"/>
  <c r="F54" i="6"/>
  <c r="G54" i="6"/>
  <c r="O58" i="41" s="1"/>
  <c r="F53" i="6"/>
  <c r="G53" i="6"/>
  <c r="O57" i="41" s="1"/>
  <c r="F52" i="6"/>
  <c r="G52" i="6"/>
  <c r="O56" i="41" s="1"/>
  <c r="F51" i="6"/>
  <c r="G51" i="6"/>
  <c r="O55" i="41" s="1"/>
  <c r="F50" i="6"/>
  <c r="G50" i="6"/>
  <c r="O54" i="41" s="1"/>
  <c r="F49" i="6"/>
  <c r="G49" i="6"/>
  <c r="O53" i="41" s="1"/>
  <c r="F48" i="6"/>
  <c r="G48" i="6"/>
  <c r="O52" i="41" s="1"/>
  <c r="F47" i="6"/>
  <c r="G47" i="6"/>
  <c r="O51" i="41" s="1"/>
  <c r="F46" i="6"/>
  <c r="G46" i="6"/>
  <c r="O50" i="41" s="1"/>
  <c r="F45" i="6"/>
  <c r="G45" i="6"/>
  <c r="O49" i="41" s="1"/>
  <c r="F44" i="6"/>
  <c r="G44" i="6"/>
  <c r="O48" i="41" s="1"/>
  <c r="F43" i="6"/>
  <c r="G43" i="6"/>
  <c r="O47" i="41" s="1"/>
  <c r="F42" i="6"/>
  <c r="G42" i="6"/>
  <c r="O46" i="41" s="1"/>
  <c r="F41" i="6"/>
  <c r="G41" i="6"/>
  <c r="O45" i="41" s="1"/>
  <c r="F40" i="6"/>
  <c r="G40" i="6"/>
  <c r="O44" i="41" s="1"/>
  <c r="F39" i="6"/>
  <c r="G39" i="6"/>
  <c r="O43" i="41" s="1"/>
  <c r="F38" i="6"/>
  <c r="G38" i="6"/>
  <c r="O42" i="41" s="1"/>
  <c r="F37" i="6"/>
  <c r="G37" i="6"/>
  <c r="O41" i="41" s="1"/>
  <c r="F36" i="6"/>
  <c r="G36" i="6"/>
  <c r="O40" i="41" s="1"/>
  <c r="F35" i="6"/>
  <c r="G35" i="6"/>
  <c r="O39" i="41" s="1"/>
  <c r="F34" i="6"/>
  <c r="G34" i="6"/>
  <c r="O38" i="41" s="1"/>
  <c r="F33" i="6"/>
  <c r="G33" i="6"/>
  <c r="O37" i="41" s="1"/>
  <c r="F30" i="6"/>
  <c r="G30" i="6"/>
  <c r="O34" i="41" s="1"/>
  <c r="F31" i="6"/>
  <c r="G31" i="6"/>
  <c r="O35" i="41" s="1"/>
  <c r="F32" i="6"/>
  <c r="G32" i="6"/>
  <c r="O36" i="41" s="1"/>
  <c r="F27" i="6"/>
  <c r="G27" i="6"/>
  <c r="O31" i="41" s="1"/>
  <c r="F28" i="6"/>
  <c r="G28" i="6"/>
  <c r="O32" i="41" s="1"/>
  <c r="F29" i="6"/>
  <c r="G29" i="6"/>
  <c r="O33" i="41" s="1"/>
  <c r="F15" i="6"/>
  <c r="G15" i="6"/>
  <c r="O19" i="41" s="1"/>
  <c r="F16" i="6"/>
  <c r="G16" i="6"/>
  <c r="O20" i="41" s="1"/>
  <c r="F17" i="6"/>
  <c r="G17" i="6"/>
  <c r="O21" i="41" s="1"/>
  <c r="F18" i="6"/>
  <c r="G18" i="6"/>
  <c r="O22" i="41" s="1"/>
  <c r="F19" i="6"/>
  <c r="G19" i="6"/>
  <c r="O23" i="41" s="1"/>
  <c r="F20" i="6"/>
  <c r="G20" i="6"/>
  <c r="O24" i="41" s="1"/>
  <c r="F21" i="6"/>
  <c r="G21" i="6"/>
  <c r="O25" i="41" s="1"/>
  <c r="F22" i="6"/>
  <c r="G22" i="6"/>
  <c r="O26" i="41" s="1"/>
  <c r="F23" i="6"/>
  <c r="G23" i="6"/>
  <c r="O27" i="41" s="1"/>
  <c r="F24" i="6"/>
  <c r="G24" i="6"/>
  <c r="O28" i="41" s="1"/>
  <c r="F25" i="6"/>
  <c r="G25" i="6"/>
  <c r="O29" i="41" s="1"/>
  <c r="F26" i="6"/>
  <c r="G26" i="6"/>
  <c r="O30" i="41" s="1"/>
  <c r="F13" i="6"/>
  <c r="G13" i="6"/>
  <c r="O17" i="41" s="1"/>
  <c r="F14" i="6"/>
  <c r="G14" i="6"/>
  <c r="O18" i="41" s="1"/>
  <c r="F11" i="6"/>
  <c r="G11" i="6"/>
  <c r="O15" i="41" s="1"/>
  <c r="F12" i="6"/>
  <c r="G12" i="6"/>
  <c r="O16" i="41" s="1"/>
  <c r="A3" i="10"/>
  <c r="A4" i="10"/>
  <c r="A5" i="10" s="1"/>
  <c r="A6" i="10"/>
  <c r="A7" i="10" s="1"/>
  <c r="A8" i="10" s="1"/>
  <c r="A9" i="10" s="1"/>
  <c r="A10" i="10"/>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42" i="10" s="1"/>
  <c r="A43" i="10" s="1"/>
  <c r="A44" i="10" s="1"/>
  <c r="A45" i="10" s="1"/>
  <c r="A46" i="10" s="1"/>
  <c r="A47" i="10" s="1"/>
  <c r="A48" i="10" s="1"/>
  <c r="A49" i="10" s="1"/>
  <c r="A50" i="10" s="1"/>
  <c r="U1" i="53"/>
  <c r="AQ46" i="53"/>
  <c r="AQ89" i="53" s="1"/>
  <c r="AQ132" i="53" s="1"/>
  <c r="AM46" i="53"/>
  <c r="AM89" i="53"/>
  <c r="AM132" i="53" s="1"/>
  <c r="AI46" i="53"/>
  <c r="AI89" i="53" s="1"/>
  <c r="AI132" i="53" s="1"/>
  <c r="AE46" i="53"/>
  <c r="AE89" i="53"/>
  <c r="AE132" i="53" s="1"/>
  <c r="AA46" i="53"/>
  <c r="AA89" i="53" s="1"/>
  <c r="AA132" i="53" s="1"/>
  <c r="W46" i="53"/>
  <c r="W89" i="53"/>
  <c r="W132" i="53" s="1"/>
  <c r="S46" i="53"/>
  <c r="S89" i="53" s="1"/>
  <c r="S132" i="53" s="1"/>
  <c r="O46" i="53"/>
  <c r="O89" i="53"/>
  <c r="O132" i="53" s="1"/>
  <c r="K46" i="53"/>
  <c r="K89" i="53" s="1"/>
  <c r="K132" i="53" s="1"/>
  <c r="G46" i="53"/>
  <c r="AR1" i="53"/>
  <c r="F10" i="6"/>
  <c r="G10" i="6"/>
  <c r="O14" i="41" s="1"/>
  <c r="F9" i="6"/>
  <c r="G9" i="6"/>
  <c r="O13" i="41" s="1"/>
  <c r="F8" i="6"/>
  <c r="G8" i="6"/>
  <c r="O12" i="41" s="1"/>
  <c r="F7" i="6"/>
  <c r="G7" i="6"/>
  <c r="O11" i="41" s="1"/>
  <c r="F6" i="6"/>
  <c r="G6" i="6"/>
  <c r="O10" i="41" s="1"/>
  <c r="F5" i="6"/>
  <c r="G5" i="6"/>
  <c r="O9" i="41" s="1"/>
  <c r="F4" i="6"/>
  <c r="G4" i="6"/>
  <c r="O8" i="41" s="1"/>
  <c r="F3" i="6"/>
  <c r="G3" i="6"/>
  <c r="O7" i="41" s="1"/>
  <c r="F2" i="6"/>
  <c r="G2" i="6"/>
  <c r="AS170" i="53"/>
  <c r="AR170" i="53"/>
  <c r="AQ170" i="53"/>
  <c r="AP170" i="53"/>
  <c r="AO170" i="53"/>
  <c r="AN170" i="53"/>
  <c r="AM170" i="53"/>
  <c r="AL170" i="53"/>
  <c r="AK170" i="53"/>
  <c r="AJ170" i="53"/>
  <c r="AI170" i="53"/>
  <c r="AH170"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AS166" i="53"/>
  <c r="AR166" i="53"/>
  <c r="AQ166" i="53"/>
  <c r="AP166" i="53"/>
  <c r="AO166" i="53"/>
  <c r="AN166" i="53"/>
  <c r="AM166" i="53"/>
  <c r="AL166" i="53"/>
  <c r="AK166" i="53"/>
  <c r="AJ166" i="53"/>
  <c r="AI166" i="53"/>
  <c r="AH166"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AS162" i="53"/>
  <c r="AR162" i="53"/>
  <c r="AQ162" i="53"/>
  <c r="AP162" i="53"/>
  <c r="AO162" i="53"/>
  <c r="AN162" i="53"/>
  <c r="AM162" i="53"/>
  <c r="AL162" i="53"/>
  <c r="AK162" i="53"/>
  <c r="AJ162" i="53"/>
  <c r="AI162" i="53"/>
  <c r="AH162" i="53"/>
  <c r="AG162" i="53"/>
  <c r="AF162" i="53"/>
  <c r="AE162" i="53"/>
  <c r="AD162" i="53"/>
  <c r="AC162" i="53"/>
  <c r="AB162" i="53"/>
  <c r="AA162" i="53"/>
  <c r="Z162" i="53"/>
  <c r="Y162" i="53"/>
  <c r="X162" i="53"/>
  <c r="W162" i="53"/>
  <c r="V162" i="53"/>
  <c r="U162" i="53"/>
  <c r="T162" i="53"/>
  <c r="S162" i="53"/>
  <c r="R162" i="53"/>
  <c r="Q162" i="53"/>
  <c r="P162" i="53"/>
  <c r="O162" i="53"/>
  <c r="N162" i="53"/>
  <c r="M162" i="53"/>
  <c r="L162" i="53"/>
  <c r="K162" i="53"/>
  <c r="J162" i="53"/>
  <c r="I162" i="53"/>
  <c r="H162" i="53"/>
  <c r="G162" i="53"/>
  <c r="F162" i="53"/>
  <c r="AS158" i="53"/>
  <c r="AR158" i="53"/>
  <c r="AQ158" i="53"/>
  <c r="AP158" i="53"/>
  <c r="AO158" i="53"/>
  <c r="AN158" i="53"/>
  <c r="AM158" i="53"/>
  <c r="AL158" i="53"/>
  <c r="AK158" i="53"/>
  <c r="AJ158" i="53"/>
  <c r="AI158" i="53"/>
  <c r="AH158"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AS154" i="53"/>
  <c r="AR154" i="53"/>
  <c r="AQ154" i="53"/>
  <c r="AP154" i="53"/>
  <c r="AO154" i="53"/>
  <c r="AN154" i="53"/>
  <c r="AM154" i="53"/>
  <c r="AL154" i="53"/>
  <c r="AK154" i="53"/>
  <c r="AJ154" i="53"/>
  <c r="AI154" i="53"/>
  <c r="AH154"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AS150" i="53"/>
  <c r="AR150" i="53"/>
  <c r="AQ150" i="53"/>
  <c r="AP150" i="53"/>
  <c r="AO150" i="53"/>
  <c r="AN150" i="53"/>
  <c r="AM150" i="53"/>
  <c r="AL150" i="53"/>
  <c r="AK150" i="53"/>
  <c r="AJ150" i="53"/>
  <c r="AI150" i="53"/>
  <c r="AH150"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AS146" i="53"/>
  <c r="AR146" i="53"/>
  <c r="AQ146" i="53"/>
  <c r="AP146" i="53"/>
  <c r="AO146" i="53"/>
  <c r="AN146" i="53"/>
  <c r="AM146" i="53"/>
  <c r="AL146" i="53"/>
  <c r="AK146" i="53"/>
  <c r="AJ146" i="53"/>
  <c r="AI146" i="53"/>
  <c r="AH146" i="53"/>
  <c r="AG146" i="53"/>
  <c r="AF146" i="53"/>
  <c r="AE146" i="53"/>
  <c r="AD146" i="53"/>
  <c r="AC146" i="53"/>
  <c r="AB146" i="53"/>
  <c r="AA146" i="53"/>
  <c r="Z146" i="53"/>
  <c r="Y146" i="53"/>
  <c r="X146" i="53"/>
  <c r="W146" i="53"/>
  <c r="W149" i="53" s="1"/>
  <c r="V146" i="53"/>
  <c r="U146" i="53"/>
  <c r="T146" i="53"/>
  <c r="S146" i="53"/>
  <c r="R146" i="53"/>
  <c r="Q146" i="53"/>
  <c r="P146" i="53"/>
  <c r="O146" i="53"/>
  <c r="N146" i="53"/>
  <c r="M146" i="53"/>
  <c r="L146" i="53"/>
  <c r="K146" i="53"/>
  <c r="J146" i="53"/>
  <c r="I146" i="53"/>
  <c r="H146" i="53"/>
  <c r="G146" i="53"/>
  <c r="F146" i="53"/>
  <c r="AS142" i="53"/>
  <c r="AR142" i="53"/>
  <c r="AQ142" i="53"/>
  <c r="AP142" i="53"/>
  <c r="AO142" i="53"/>
  <c r="AN142" i="53"/>
  <c r="AM142" i="53"/>
  <c r="AL142" i="53"/>
  <c r="AL145" i="53" s="1"/>
  <c r="AK142" i="53"/>
  <c r="AJ142" i="53"/>
  <c r="AI142" i="53"/>
  <c r="AH142" i="53"/>
  <c r="AG142" i="53"/>
  <c r="AF142" i="53"/>
  <c r="AE142" i="53"/>
  <c r="AD142" i="53"/>
  <c r="AC142" i="53"/>
  <c r="AB142" i="53"/>
  <c r="AA142" i="53"/>
  <c r="Z142" i="53"/>
  <c r="Y142" i="53"/>
  <c r="X142" i="53"/>
  <c r="W142" i="53"/>
  <c r="W145" i="53"/>
  <c r="V142" i="53"/>
  <c r="U142" i="53"/>
  <c r="T142" i="53"/>
  <c r="S142" i="53"/>
  <c r="R142" i="53"/>
  <c r="Q142" i="53"/>
  <c r="P142" i="53"/>
  <c r="O142" i="53"/>
  <c r="N142" i="53"/>
  <c r="M142" i="53"/>
  <c r="L142" i="53"/>
  <c r="K142" i="53"/>
  <c r="J142" i="53"/>
  <c r="I142" i="53"/>
  <c r="H142" i="53"/>
  <c r="G142" i="53"/>
  <c r="F142" i="53"/>
  <c r="AS138" i="53"/>
  <c r="AR138" i="53"/>
  <c r="AQ138" i="53"/>
  <c r="AP138" i="53"/>
  <c r="AO138" i="53"/>
  <c r="AN138" i="53"/>
  <c r="AM138" i="53"/>
  <c r="AL138" i="53"/>
  <c r="AL141" i="53" s="1"/>
  <c r="AK138" i="53"/>
  <c r="AJ138" i="53"/>
  <c r="AI138" i="53"/>
  <c r="AH138" i="53"/>
  <c r="AG138" i="53"/>
  <c r="AF138" i="53"/>
  <c r="AE138" i="53"/>
  <c r="AD138" i="53"/>
  <c r="AC138" i="53"/>
  <c r="AB138" i="53"/>
  <c r="AA138" i="53"/>
  <c r="Z138" i="53"/>
  <c r="Y138" i="53"/>
  <c r="X138" i="53"/>
  <c r="W138" i="53"/>
  <c r="W141" i="53" s="1"/>
  <c r="V138" i="53"/>
  <c r="U138" i="53"/>
  <c r="T138" i="53"/>
  <c r="S138" i="53"/>
  <c r="R138" i="53"/>
  <c r="Q138" i="53"/>
  <c r="P138" i="53"/>
  <c r="O138" i="53"/>
  <c r="N138" i="53"/>
  <c r="M138" i="53"/>
  <c r="L138" i="53"/>
  <c r="K138" i="53"/>
  <c r="J138" i="53"/>
  <c r="I138" i="53"/>
  <c r="H138" i="53"/>
  <c r="G138" i="53"/>
  <c r="F138" i="53"/>
  <c r="AS134" i="53"/>
  <c r="AR134" i="53"/>
  <c r="AQ134" i="53"/>
  <c r="AP134" i="53"/>
  <c r="AO134" i="53"/>
  <c r="AN134" i="53"/>
  <c r="AM134" i="53"/>
  <c r="AL134" i="53"/>
  <c r="AL137" i="53"/>
  <c r="AK134" i="53"/>
  <c r="AJ134" i="53"/>
  <c r="AI134" i="53"/>
  <c r="AH134" i="53"/>
  <c r="AG134" i="53"/>
  <c r="AF134" i="53"/>
  <c r="AE134" i="53"/>
  <c r="AD134" i="53"/>
  <c r="AC134" i="53"/>
  <c r="AB134" i="53"/>
  <c r="AA134" i="53"/>
  <c r="Z134" i="53"/>
  <c r="Y134" i="53"/>
  <c r="X134" i="53"/>
  <c r="W134" i="53"/>
  <c r="W137" i="53"/>
  <c r="V134" i="53"/>
  <c r="U134" i="53"/>
  <c r="T134" i="53"/>
  <c r="S134" i="53"/>
  <c r="R134" i="53"/>
  <c r="Q134" i="53"/>
  <c r="P134" i="53"/>
  <c r="O134" i="53"/>
  <c r="N134" i="53"/>
  <c r="M134" i="53"/>
  <c r="L134" i="53"/>
  <c r="K134" i="53"/>
  <c r="J134" i="53"/>
  <c r="I134" i="53"/>
  <c r="H134" i="53"/>
  <c r="G134" i="53"/>
  <c r="F134" i="53"/>
  <c r="AS127" i="53"/>
  <c r="AR127" i="53"/>
  <c r="AQ127" i="53"/>
  <c r="AP127" i="53"/>
  <c r="AO127" i="53"/>
  <c r="AN127" i="53"/>
  <c r="AM127" i="53"/>
  <c r="AL127" i="53"/>
  <c r="AK127" i="53"/>
  <c r="AJ127" i="53"/>
  <c r="AI127" i="53"/>
  <c r="AH127"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AS123" i="53"/>
  <c r="AR123" i="53"/>
  <c r="AQ123" i="53"/>
  <c r="AQ126" i="53" s="1"/>
  <c r="AP123" i="53"/>
  <c r="AO123" i="53"/>
  <c r="AN123" i="53"/>
  <c r="AM123" i="53"/>
  <c r="AL123" i="53"/>
  <c r="AK123" i="53"/>
  <c r="AJ123" i="53"/>
  <c r="AI123" i="53"/>
  <c r="AH123" i="53"/>
  <c r="AG123" i="53"/>
  <c r="AF123" i="53"/>
  <c r="AE123" i="53"/>
  <c r="AE126"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F126" i="53" s="1"/>
  <c r="AS119" i="53"/>
  <c r="AR119" i="53"/>
  <c r="AQ119" i="53"/>
  <c r="AQ122" i="53" s="1"/>
  <c r="AP119" i="53"/>
  <c r="AO119" i="53"/>
  <c r="AN119" i="53"/>
  <c r="AM119" i="53"/>
  <c r="AL119" i="53"/>
  <c r="AK119" i="53"/>
  <c r="AJ119" i="53"/>
  <c r="AI119" i="53"/>
  <c r="AI122" i="53" s="1"/>
  <c r="AH119" i="53"/>
  <c r="AH122" i="53" s="1"/>
  <c r="AG119" i="53"/>
  <c r="AF119" i="53"/>
  <c r="AE119" i="53"/>
  <c r="AE122" i="53" s="1"/>
  <c r="AD119" i="53"/>
  <c r="AC119" i="53"/>
  <c r="AB119" i="53"/>
  <c r="AA119" i="53"/>
  <c r="Z119" i="53"/>
  <c r="Y119" i="53"/>
  <c r="X119" i="53"/>
  <c r="W119" i="53"/>
  <c r="V119" i="53"/>
  <c r="V122" i="53" s="1"/>
  <c r="U119" i="53"/>
  <c r="T119" i="53"/>
  <c r="S119" i="53"/>
  <c r="S122" i="53" s="1"/>
  <c r="R119" i="53"/>
  <c r="Q119" i="53"/>
  <c r="P119" i="53"/>
  <c r="O119" i="53"/>
  <c r="N119" i="53"/>
  <c r="N122" i="53" s="1"/>
  <c r="M119" i="53"/>
  <c r="L119" i="53"/>
  <c r="K119" i="53"/>
  <c r="J119" i="53"/>
  <c r="I119" i="53"/>
  <c r="H119" i="53"/>
  <c r="G119" i="53"/>
  <c r="F119" i="53"/>
  <c r="F122" i="53" s="1"/>
  <c r="AS115" i="53"/>
  <c r="AR115" i="53"/>
  <c r="AQ115" i="53"/>
  <c r="AQ118" i="53" s="1"/>
  <c r="AP115" i="53"/>
  <c r="AO115" i="53"/>
  <c r="AN115" i="53"/>
  <c r="AM115" i="53"/>
  <c r="AL115" i="53"/>
  <c r="AK115" i="53"/>
  <c r="AJ115" i="53"/>
  <c r="AJ118" i="53" s="1"/>
  <c r="AI115" i="53"/>
  <c r="AI118" i="53" s="1"/>
  <c r="AH115" i="53"/>
  <c r="AH118" i="53" s="1"/>
  <c r="AG115" i="53"/>
  <c r="AF115" i="53"/>
  <c r="AE115" i="53"/>
  <c r="AE118" i="53" s="1"/>
  <c r="AD115" i="53"/>
  <c r="AC115" i="53"/>
  <c r="AB115" i="53"/>
  <c r="AA115" i="53"/>
  <c r="Z115" i="53"/>
  <c r="Y115" i="53"/>
  <c r="X115" i="53"/>
  <c r="W115" i="53"/>
  <c r="V115" i="53"/>
  <c r="V118" i="53" s="1"/>
  <c r="U115" i="53"/>
  <c r="T115" i="53"/>
  <c r="S115" i="53"/>
  <c r="S118" i="53" s="1"/>
  <c r="R115" i="53"/>
  <c r="Q115" i="53"/>
  <c r="P115" i="53"/>
  <c r="O115" i="53"/>
  <c r="N115" i="53"/>
  <c r="N118" i="53" s="1"/>
  <c r="M115" i="53"/>
  <c r="L115" i="53"/>
  <c r="K115" i="53"/>
  <c r="J115" i="53"/>
  <c r="I115" i="53"/>
  <c r="H115" i="53"/>
  <c r="G115" i="53"/>
  <c r="F115" i="53"/>
  <c r="F118" i="53" s="1"/>
  <c r="AS111" i="53"/>
  <c r="AR111" i="53"/>
  <c r="AQ111" i="53"/>
  <c r="AP111" i="53"/>
  <c r="AO111" i="53"/>
  <c r="AN111" i="53"/>
  <c r="AM111" i="53"/>
  <c r="AL111" i="53"/>
  <c r="AK111" i="53"/>
  <c r="AJ111" i="53"/>
  <c r="AI111" i="53"/>
  <c r="AH111"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AS107" i="53"/>
  <c r="AR107" i="53"/>
  <c r="AQ107" i="53"/>
  <c r="AP107" i="53"/>
  <c r="AO107" i="53"/>
  <c r="AN107" i="53"/>
  <c r="AM107" i="53"/>
  <c r="AL107" i="53"/>
  <c r="AK107" i="53"/>
  <c r="AJ107" i="53"/>
  <c r="AI107" i="53"/>
  <c r="AH107" i="53"/>
  <c r="AG107" i="53"/>
  <c r="AF107" i="53"/>
  <c r="AE107" i="53"/>
  <c r="AD107" i="53"/>
  <c r="AC107" i="53"/>
  <c r="AB107" i="53"/>
  <c r="AA107" i="53"/>
  <c r="Z107" i="53"/>
  <c r="Z110" i="53" s="1"/>
  <c r="Y107" i="53"/>
  <c r="X107" i="53"/>
  <c r="W107" i="53"/>
  <c r="V107" i="53"/>
  <c r="U107" i="53"/>
  <c r="T107" i="53"/>
  <c r="S107" i="53"/>
  <c r="R107" i="53"/>
  <c r="Q107" i="53"/>
  <c r="P107" i="53"/>
  <c r="O107" i="53"/>
  <c r="N107" i="53"/>
  <c r="M107" i="53"/>
  <c r="L107" i="53"/>
  <c r="K107" i="53"/>
  <c r="J107" i="53"/>
  <c r="I107" i="53"/>
  <c r="H107" i="53"/>
  <c r="G107" i="53"/>
  <c r="F107" i="53"/>
  <c r="AS103" i="53"/>
  <c r="AR103" i="53"/>
  <c r="AQ103" i="53"/>
  <c r="AP103" i="53"/>
  <c r="AP106" i="53" s="1"/>
  <c r="AO103" i="53"/>
  <c r="AN103" i="53"/>
  <c r="AM103" i="53"/>
  <c r="AL103" i="53"/>
  <c r="AK103" i="53"/>
  <c r="AJ103" i="53"/>
  <c r="AJ106" i="53" s="1"/>
  <c r="AI103" i="53"/>
  <c r="AI106" i="53" s="1"/>
  <c r="AH103" i="53"/>
  <c r="AH106" i="53" s="1"/>
  <c r="AG103" i="53"/>
  <c r="AF103" i="53"/>
  <c r="AE103" i="53"/>
  <c r="AE106" i="53" s="1"/>
  <c r="AD103" i="53"/>
  <c r="AC103" i="53"/>
  <c r="AB103" i="53"/>
  <c r="AA103" i="53"/>
  <c r="Z103" i="53"/>
  <c r="Z106" i="53" s="1"/>
  <c r="Y103" i="53"/>
  <c r="X103" i="53"/>
  <c r="W103" i="53"/>
  <c r="V103" i="53"/>
  <c r="U103" i="53"/>
  <c r="T103" i="53"/>
  <c r="S103" i="53"/>
  <c r="R103" i="53"/>
  <c r="Q103" i="53"/>
  <c r="P103" i="53"/>
  <c r="O103" i="53"/>
  <c r="N103" i="53"/>
  <c r="N106" i="53" s="1"/>
  <c r="M103" i="53"/>
  <c r="L103" i="53"/>
  <c r="K103" i="53"/>
  <c r="J103" i="53"/>
  <c r="I103" i="53"/>
  <c r="H103" i="53"/>
  <c r="G103" i="53"/>
  <c r="F103" i="53"/>
  <c r="F106" i="53" s="1"/>
  <c r="AS99" i="53"/>
  <c r="AR99" i="53"/>
  <c r="AQ99" i="53"/>
  <c r="AP99" i="53"/>
  <c r="AP102" i="53" s="1"/>
  <c r="AO99" i="53"/>
  <c r="AN99" i="53"/>
  <c r="AM99" i="53"/>
  <c r="AL99" i="53"/>
  <c r="AK99" i="53"/>
  <c r="AK102" i="53"/>
  <c r="AJ99" i="53"/>
  <c r="AJ102" i="53" s="1"/>
  <c r="AI99" i="53"/>
  <c r="AI102" i="53" s="1"/>
  <c r="AH99" i="53"/>
  <c r="AH102" i="53" s="1"/>
  <c r="AG99" i="53"/>
  <c r="AF99" i="53"/>
  <c r="AE99" i="53"/>
  <c r="AE102" i="53" s="1"/>
  <c r="AD99" i="53"/>
  <c r="AC99" i="53"/>
  <c r="AB99" i="53"/>
  <c r="AA99" i="53"/>
  <c r="Z99" i="53"/>
  <c r="Z102" i="53" s="1"/>
  <c r="Y99" i="53"/>
  <c r="X99" i="53"/>
  <c r="W99" i="53"/>
  <c r="V99" i="53"/>
  <c r="V102" i="53" s="1"/>
  <c r="U99" i="53"/>
  <c r="T99" i="53"/>
  <c r="S99" i="53"/>
  <c r="R99" i="53"/>
  <c r="Q99" i="53"/>
  <c r="P99" i="53"/>
  <c r="O99" i="53"/>
  <c r="N99" i="53"/>
  <c r="N102" i="53" s="1"/>
  <c r="M99" i="53"/>
  <c r="L99" i="53"/>
  <c r="K99" i="53"/>
  <c r="J99" i="53"/>
  <c r="I99" i="53"/>
  <c r="H99" i="53"/>
  <c r="G99" i="53"/>
  <c r="F99" i="53"/>
  <c r="F102" i="53" s="1"/>
  <c r="AS95" i="53"/>
  <c r="AR95" i="53"/>
  <c r="AQ95" i="53"/>
  <c r="AP95" i="53"/>
  <c r="AP98" i="53" s="1"/>
  <c r="AO95" i="53"/>
  <c r="AN95" i="53"/>
  <c r="AM95" i="53"/>
  <c r="AL95" i="53"/>
  <c r="AK95" i="53"/>
  <c r="AK98" i="53"/>
  <c r="AJ95" i="53"/>
  <c r="AJ98" i="53" s="1"/>
  <c r="AI95" i="53"/>
  <c r="AI98" i="53" s="1"/>
  <c r="AH95" i="53"/>
  <c r="AH98" i="53" s="1"/>
  <c r="AG95" i="53"/>
  <c r="AF95" i="53"/>
  <c r="AE95" i="53"/>
  <c r="AE98" i="53" s="1"/>
  <c r="AD95" i="53"/>
  <c r="AC95" i="53"/>
  <c r="AB95" i="53"/>
  <c r="AA95" i="53"/>
  <c r="Z95" i="53"/>
  <c r="Z98" i="53" s="1"/>
  <c r="Y95" i="53"/>
  <c r="X95" i="53"/>
  <c r="W95" i="53"/>
  <c r="V95" i="53"/>
  <c r="V98" i="53" s="1"/>
  <c r="U95" i="53"/>
  <c r="T95" i="53"/>
  <c r="S95" i="53"/>
  <c r="R95" i="53"/>
  <c r="Q95" i="53"/>
  <c r="P95" i="53"/>
  <c r="O95" i="53"/>
  <c r="N95" i="53"/>
  <c r="N98" i="53" s="1"/>
  <c r="M95" i="53"/>
  <c r="L95" i="53"/>
  <c r="K95" i="53"/>
  <c r="J95" i="53"/>
  <c r="I95" i="53"/>
  <c r="H95" i="53"/>
  <c r="G95" i="53"/>
  <c r="F95" i="53"/>
  <c r="F98" i="53" s="1"/>
  <c r="AS91" i="53"/>
  <c r="AR91" i="53"/>
  <c r="AQ91" i="53"/>
  <c r="AP91" i="53"/>
  <c r="AP94" i="53" s="1"/>
  <c r="AO91" i="53"/>
  <c r="AN91" i="53"/>
  <c r="AM91" i="53"/>
  <c r="AL91" i="53"/>
  <c r="AK91" i="53"/>
  <c r="AK94" i="53"/>
  <c r="AJ91" i="53"/>
  <c r="AJ94" i="53" s="1"/>
  <c r="AI91" i="53"/>
  <c r="AI94" i="53" s="1"/>
  <c r="AH91" i="53"/>
  <c r="AH94" i="53" s="1"/>
  <c r="AG91" i="53"/>
  <c r="AF91" i="53"/>
  <c r="AE91" i="53"/>
  <c r="AE94" i="53" s="1"/>
  <c r="AD91" i="53"/>
  <c r="AC91" i="53"/>
  <c r="AB91" i="53"/>
  <c r="AA91" i="53"/>
  <c r="Z91" i="53"/>
  <c r="Z94" i="53" s="1"/>
  <c r="Y91" i="53"/>
  <c r="X91" i="53"/>
  <c r="W91" i="53"/>
  <c r="V91" i="53"/>
  <c r="V94" i="53" s="1"/>
  <c r="U91" i="53"/>
  <c r="T91" i="53"/>
  <c r="S91" i="53"/>
  <c r="R91" i="53"/>
  <c r="Q91" i="53"/>
  <c r="P91" i="53"/>
  <c r="O91" i="53"/>
  <c r="N91" i="53"/>
  <c r="N94" i="53" s="1"/>
  <c r="M91" i="53"/>
  <c r="L91" i="53"/>
  <c r="K91" i="53"/>
  <c r="J91" i="53"/>
  <c r="I91" i="53"/>
  <c r="H91" i="53"/>
  <c r="G91" i="53"/>
  <c r="F91" i="53"/>
  <c r="F94" i="53" s="1"/>
  <c r="AS84" i="53"/>
  <c r="AR84" i="53"/>
  <c r="AQ84" i="53"/>
  <c r="AP84" i="53"/>
  <c r="AO84" i="53"/>
  <c r="AN84" i="53"/>
  <c r="AM84" i="53"/>
  <c r="AL84" i="53"/>
  <c r="AK84" i="53"/>
  <c r="AJ84" i="53"/>
  <c r="AI84" i="53"/>
  <c r="AH84"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AS80" i="53"/>
  <c r="AR80" i="53"/>
  <c r="AQ80" i="53"/>
  <c r="AQ83" i="53" s="1"/>
  <c r="AP80" i="53"/>
  <c r="AO80" i="53"/>
  <c r="AN80" i="53"/>
  <c r="AM80" i="53"/>
  <c r="AL80" i="53"/>
  <c r="AK80" i="53"/>
  <c r="AK83" i="53"/>
  <c r="AJ80" i="53"/>
  <c r="AJ83" i="53" s="1"/>
  <c r="AI80" i="53"/>
  <c r="AH80" i="53"/>
  <c r="AG80" i="53"/>
  <c r="AF80" i="53"/>
  <c r="AE80" i="53"/>
  <c r="AD80" i="53"/>
  <c r="AC80" i="53"/>
  <c r="AC83" i="53"/>
  <c r="AB80" i="53"/>
  <c r="AA80" i="53"/>
  <c r="Z80" i="53"/>
  <c r="Z83" i="53" s="1"/>
  <c r="Y80" i="53"/>
  <c r="X80" i="53"/>
  <c r="W80" i="53"/>
  <c r="V80" i="53"/>
  <c r="V83" i="53" s="1"/>
  <c r="U80" i="53"/>
  <c r="T80" i="53"/>
  <c r="T83" i="53" s="1"/>
  <c r="S80" i="53"/>
  <c r="S83" i="53" s="1"/>
  <c r="R80" i="53"/>
  <c r="Q80" i="53"/>
  <c r="P80" i="53"/>
  <c r="O80" i="53"/>
  <c r="N80" i="53"/>
  <c r="M80" i="53"/>
  <c r="L80" i="53"/>
  <c r="K80" i="53"/>
  <c r="K83" i="53" s="1"/>
  <c r="J80" i="53"/>
  <c r="J83" i="53" s="1"/>
  <c r="I80" i="53"/>
  <c r="H80" i="53"/>
  <c r="G80" i="53"/>
  <c r="G83" i="53" s="1"/>
  <c r="F80" i="53"/>
  <c r="F83" i="53" s="1"/>
  <c r="AS76" i="53"/>
  <c r="AR76" i="53"/>
  <c r="AQ76" i="53"/>
  <c r="AQ79" i="53" s="1"/>
  <c r="AP76" i="53"/>
  <c r="AO76" i="53"/>
  <c r="AN76" i="53"/>
  <c r="AM76" i="53"/>
  <c r="AL76" i="53"/>
  <c r="AK76" i="53"/>
  <c r="AK79" i="53"/>
  <c r="AJ76" i="53"/>
  <c r="AJ79" i="53" s="1"/>
  <c r="AI76" i="53"/>
  <c r="AH76" i="53"/>
  <c r="AG76" i="53"/>
  <c r="AF76" i="53"/>
  <c r="AE76" i="53"/>
  <c r="AD76" i="53"/>
  <c r="AC76" i="53"/>
  <c r="AC79" i="53"/>
  <c r="AB76" i="53"/>
  <c r="AA76" i="53"/>
  <c r="Z76" i="53"/>
  <c r="Z79" i="53" s="1"/>
  <c r="Y76" i="53"/>
  <c r="X76" i="53"/>
  <c r="W76" i="53"/>
  <c r="V76" i="53"/>
  <c r="V79" i="53" s="1"/>
  <c r="U76" i="53"/>
  <c r="T76" i="53"/>
  <c r="T79" i="53" s="1"/>
  <c r="S76" i="53"/>
  <c r="S79" i="53" s="1"/>
  <c r="R76" i="53"/>
  <c r="Q76" i="53"/>
  <c r="P76" i="53"/>
  <c r="O76" i="53"/>
  <c r="N76" i="53"/>
  <c r="M76" i="53"/>
  <c r="L76" i="53"/>
  <c r="K76" i="53"/>
  <c r="K79" i="53" s="1"/>
  <c r="J76" i="53"/>
  <c r="J79" i="53" s="1"/>
  <c r="I76" i="53"/>
  <c r="H76" i="53"/>
  <c r="G76" i="53"/>
  <c r="G79" i="53" s="1"/>
  <c r="F76" i="53"/>
  <c r="F79" i="53" s="1"/>
  <c r="AS72" i="53"/>
  <c r="AR72" i="53"/>
  <c r="AQ72" i="53"/>
  <c r="AQ75" i="53" s="1"/>
  <c r="AP72" i="53"/>
  <c r="AO72" i="53"/>
  <c r="AN72" i="53"/>
  <c r="AM72" i="53"/>
  <c r="AL72" i="53"/>
  <c r="AK72" i="53"/>
  <c r="AK75" i="53"/>
  <c r="AJ72" i="53"/>
  <c r="AJ75" i="53" s="1"/>
  <c r="AI72" i="53"/>
  <c r="AH72" i="53"/>
  <c r="AG72" i="53"/>
  <c r="AF72" i="53"/>
  <c r="AE72" i="53"/>
  <c r="AD72" i="53"/>
  <c r="AC72" i="53"/>
  <c r="AC75" i="53"/>
  <c r="AB72" i="53"/>
  <c r="AA72" i="53"/>
  <c r="Z72" i="53"/>
  <c r="Z75" i="53" s="1"/>
  <c r="Y72" i="53"/>
  <c r="X72" i="53"/>
  <c r="W72" i="53"/>
  <c r="V72" i="53"/>
  <c r="V75" i="53" s="1"/>
  <c r="U72" i="53"/>
  <c r="T72" i="53"/>
  <c r="T75" i="53" s="1"/>
  <c r="S72" i="53"/>
  <c r="S75" i="53" s="1"/>
  <c r="R72" i="53"/>
  <c r="Q72" i="53"/>
  <c r="P72" i="53"/>
  <c r="O72" i="53"/>
  <c r="N72" i="53"/>
  <c r="M72" i="53"/>
  <c r="L72" i="53"/>
  <c r="K72" i="53"/>
  <c r="K75" i="53" s="1"/>
  <c r="J72" i="53"/>
  <c r="J75" i="53" s="1"/>
  <c r="I72" i="53"/>
  <c r="H72" i="53"/>
  <c r="G72" i="53"/>
  <c r="G75" i="53" s="1"/>
  <c r="F72" i="53"/>
  <c r="F75" i="53" s="1"/>
  <c r="AS68" i="53"/>
  <c r="AR68" i="53"/>
  <c r="AQ68" i="53"/>
  <c r="AQ71" i="53" s="1"/>
  <c r="AP68" i="53"/>
  <c r="AO68" i="53"/>
  <c r="AN68" i="53"/>
  <c r="AM68" i="53"/>
  <c r="AL68" i="53"/>
  <c r="AK68" i="53"/>
  <c r="AK71" i="53"/>
  <c r="AJ68" i="53"/>
  <c r="AJ71" i="53" s="1"/>
  <c r="AI68" i="53"/>
  <c r="AH68" i="53"/>
  <c r="AG68" i="53"/>
  <c r="AF68" i="53"/>
  <c r="AE68" i="53"/>
  <c r="AD68" i="53"/>
  <c r="AC68" i="53"/>
  <c r="AC71" i="53"/>
  <c r="AB68" i="53"/>
  <c r="AA68" i="53"/>
  <c r="Z68" i="53"/>
  <c r="Z71" i="53" s="1"/>
  <c r="Y68" i="53"/>
  <c r="X68" i="53"/>
  <c r="W68" i="53"/>
  <c r="V68" i="53"/>
  <c r="V71" i="53" s="1"/>
  <c r="U68" i="53"/>
  <c r="T68" i="53"/>
  <c r="T71" i="53" s="1"/>
  <c r="S68" i="53"/>
  <c r="S71" i="53" s="1"/>
  <c r="R68" i="53"/>
  <c r="Q68" i="53"/>
  <c r="P68" i="53"/>
  <c r="O68" i="53"/>
  <c r="N68" i="53"/>
  <c r="M68" i="53"/>
  <c r="L68" i="53"/>
  <c r="K68" i="53"/>
  <c r="K71" i="53" s="1"/>
  <c r="J68" i="53"/>
  <c r="J71" i="53" s="1"/>
  <c r="I68" i="53"/>
  <c r="H68" i="53"/>
  <c r="G68" i="53"/>
  <c r="G71" i="53" s="1"/>
  <c r="F68" i="53"/>
  <c r="F71" i="53" s="1"/>
  <c r="AS64" i="53"/>
  <c r="AR64" i="53"/>
  <c r="AQ64" i="53"/>
  <c r="AP64" i="53"/>
  <c r="AO64" i="53"/>
  <c r="AN64" i="53"/>
  <c r="AM64" i="53"/>
  <c r="AL64" i="53"/>
  <c r="AK64" i="53"/>
  <c r="AJ64" i="53"/>
  <c r="AI64" i="53"/>
  <c r="AH64" i="53"/>
  <c r="AG64" i="53"/>
  <c r="AF64" i="53"/>
  <c r="AE64" i="53"/>
  <c r="AD64" i="53"/>
  <c r="AC64" i="53"/>
  <c r="AB64" i="53"/>
  <c r="AA64" i="53"/>
  <c r="Z64" i="53"/>
  <c r="Y64" i="53"/>
  <c r="X64" i="53"/>
  <c r="W64" i="53"/>
  <c r="V64" i="53"/>
  <c r="U64" i="53"/>
  <c r="T64" i="53"/>
  <c r="S64" i="53"/>
  <c r="R64" i="53"/>
  <c r="R67" i="53" s="1"/>
  <c r="Q64" i="53"/>
  <c r="P64" i="53"/>
  <c r="O64" i="53"/>
  <c r="N64" i="53"/>
  <c r="N67" i="53" s="1"/>
  <c r="M64" i="53"/>
  <c r="L64" i="53"/>
  <c r="K64" i="53"/>
  <c r="J64" i="53"/>
  <c r="I64" i="53"/>
  <c r="H64" i="53"/>
  <c r="G64" i="53"/>
  <c r="F64" i="53"/>
  <c r="AS60" i="53"/>
  <c r="AR60" i="53"/>
  <c r="AQ60" i="53"/>
  <c r="AP60" i="53"/>
  <c r="AP63" i="53" s="1"/>
  <c r="AO60" i="53"/>
  <c r="AN60" i="53"/>
  <c r="AM60" i="53"/>
  <c r="AL60" i="53"/>
  <c r="AL63" i="53" s="1"/>
  <c r="AK60" i="53"/>
  <c r="AK63" i="53"/>
  <c r="AJ60" i="53"/>
  <c r="AJ63" i="53" s="1"/>
  <c r="AI60" i="53"/>
  <c r="AH60" i="53"/>
  <c r="AG60" i="53"/>
  <c r="AF60" i="53"/>
  <c r="AE60" i="53"/>
  <c r="AE63" i="53" s="1"/>
  <c r="AD60" i="53"/>
  <c r="AD63" i="53" s="1"/>
  <c r="AC60" i="53"/>
  <c r="AB60" i="53"/>
  <c r="AB63" i="53" s="1"/>
  <c r="AA60" i="53"/>
  <c r="AA63" i="53" s="1"/>
  <c r="Z60" i="53"/>
  <c r="Z63" i="53" s="1"/>
  <c r="Y60" i="53"/>
  <c r="X60" i="53"/>
  <c r="W60" i="53"/>
  <c r="V60" i="53"/>
  <c r="V63" i="53" s="1"/>
  <c r="U60" i="53"/>
  <c r="T60" i="53"/>
  <c r="S60" i="53"/>
  <c r="R60" i="53"/>
  <c r="R63" i="53" s="1"/>
  <c r="Q60" i="53"/>
  <c r="P60" i="53"/>
  <c r="O60" i="53"/>
  <c r="N60" i="53"/>
  <c r="M60" i="53"/>
  <c r="L60" i="53"/>
  <c r="K60" i="53"/>
  <c r="K63" i="53" s="1"/>
  <c r="J60" i="53"/>
  <c r="J63" i="53" s="1"/>
  <c r="I60" i="53"/>
  <c r="H60" i="53"/>
  <c r="G60" i="53"/>
  <c r="G63" i="53" s="1"/>
  <c r="F60" i="53"/>
  <c r="F63" i="53" s="1"/>
  <c r="AS56" i="53"/>
  <c r="AR56" i="53"/>
  <c r="AQ56" i="53"/>
  <c r="AP56" i="53"/>
  <c r="AP59" i="53" s="1"/>
  <c r="AO56" i="53"/>
  <c r="AN56" i="53"/>
  <c r="AM56" i="53"/>
  <c r="AL56" i="53"/>
  <c r="AL59" i="53" s="1"/>
  <c r="AK56" i="53"/>
  <c r="AK59" i="53"/>
  <c r="AJ56" i="53"/>
  <c r="AJ59" i="53" s="1"/>
  <c r="AI56" i="53"/>
  <c r="AH56" i="53"/>
  <c r="AG56" i="53"/>
  <c r="AF56" i="53"/>
  <c r="AE56" i="53"/>
  <c r="AE59" i="53"/>
  <c r="AD56" i="53"/>
  <c r="AD59" i="53" s="1"/>
  <c r="AC56" i="53"/>
  <c r="AB56" i="53"/>
  <c r="AB59" i="53" s="1"/>
  <c r="AA56" i="53"/>
  <c r="AA59" i="53" s="1"/>
  <c r="Z56" i="53"/>
  <c r="Z59" i="53" s="1"/>
  <c r="Y56" i="53"/>
  <c r="X56" i="53"/>
  <c r="W56" i="53"/>
  <c r="V56" i="53"/>
  <c r="V59" i="53" s="1"/>
  <c r="U56" i="53"/>
  <c r="T56" i="53"/>
  <c r="S56" i="53"/>
  <c r="R56" i="53"/>
  <c r="R59" i="53" s="1"/>
  <c r="Q56" i="53"/>
  <c r="P56" i="53"/>
  <c r="O56" i="53"/>
  <c r="N56" i="53"/>
  <c r="M56" i="53"/>
  <c r="L56" i="53"/>
  <c r="K56" i="53"/>
  <c r="K59" i="53" s="1"/>
  <c r="J56" i="53"/>
  <c r="J59" i="53" s="1"/>
  <c r="I56" i="53"/>
  <c r="H56" i="53"/>
  <c r="G56" i="53"/>
  <c r="G59" i="53"/>
  <c r="F56" i="53"/>
  <c r="F59" i="53" s="1"/>
  <c r="AS52" i="53"/>
  <c r="AR52" i="53"/>
  <c r="AQ52" i="53"/>
  <c r="AP52" i="53"/>
  <c r="AP55" i="53" s="1"/>
  <c r="AO52" i="53"/>
  <c r="AN52" i="53"/>
  <c r="AM52" i="53"/>
  <c r="AL52" i="53"/>
  <c r="AK52" i="53"/>
  <c r="AK55" i="53"/>
  <c r="AJ52" i="53"/>
  <c r="AJ55" i="53" s="1"/>
  <c r="AI52" i="53"/>
  <c r="AH52" i="53"/>
  <c r="AG52" i="53"/>
  <c r="AF52" i="53"/>
  <c r="AE52" i="53"/>
  <c r="AD52" i="53"/>
  <c r="AD55" i="53"/>
  <c r="AC52" i="53"/>
  <c r="AB52" i="53"/>
  <c r="AA52" i="53"/>
  <c r="Z52" i="53"/>
  <c r="Z55" i="53"/>
  <c r="Y52" i="53"/>
  <c r="X52" i="53"/>
  <c r="W52" i="53"/>
  <c r="V52" i="53"/>
  <c r="V55" i="53"/>
  <c r="U52" i="53"/>
  <c r="T52" i="53"/>
  <c r="S52" i="53"/>
  <c r="R52" i="53"/>
  <c r="R55" i="53"/>
  <c r="Q52" i="53"/>
  <c r="P52" i="53"/>
  <c r="O52" i="53"/>
  <c r="N52" i="53"/>
  <c r="N55" i="53"/>
  <c r="M52" i="53"/>
  <c r="L52" i="53"/>
  <c r="K52" i="53"/>
  <c r="K55" i="53"/>
  <c r="J52" i="53"/>
  <c r="J55" i="53"/>
  <c r="I52" i="53"/>
  <c r="H52" i="53"/>
  <c r="G52" i="53"/>
  <c r="G55" i="53"/>
  <c r="F52" i="53"/>
  <c r="F55" i="53"/>
  <c r="AS48" i="53"/>
  <c r="AR48" i="53"/>
  <c r="AQ48" i="53"/>
  <c r="AP48" i="53"/>
  <c r="AP51" i="53"/>
  <c r="AO48" i="53"/>
  <c r="AN48" i="53"/>
  <c r="AM48" i="53"/>
  <c r="AL48" i="53"/>
  <c r="AK48" i="53"/>
  <c r="AK51" i="53"/>
  <c r="AJ48" i="53"/>
  <c r="AJ51" i="53"/>
  <c r="AI48" i="53"/>
  <c r="AH48" i="53"/>
  <c r="AG48" i="53"/>
  <c r="AF48" i="53"/>
  <c r="AE48" i="53"/>
  <c r="AD48" i="53"/>
  <c r="AD51" i="53"/>
  <c r="AC48" i="53"/>
  <c r="AB48" i="53"/>
  <c r="AA48" i="53"/>
  <c r="Z48" i="53"/>
  <c r="Z51" i="53"/>
  <c r="Y48" i="53"/>
  <c r="X48" i="53"/>
  <c r="W48" i="53"/>
  <c r="V48" i="53"/>
  <c r="V51" i="53"/>
  <c r="U48" i="53"/>
  <c r="T48" i="53"/>
  <c r="S48" i="53"/>
  <c r="R48" i="53"/>
  <c r="R51" i="53"/>
  <c r="Q48" i="53"/>
  <c r="P48" i="53"/>
  <c r="O48" i="53"/>
  <c r="N48" i="53"/>
  <c r="N51" i="53"/>
  <c r="M48" i="53"/>
  <c r="L48" i="53"/>
  <c r="K48" i="53"/>
  <c r="K51" i="53"/>
  <c r="J48" i="53"/>
  <c r="J51" i="53"/>
  <c r="I48" i="53"/>
  <c r="H48" i="53"/>
  <c r="G48" i="53"/>
  <c r="G51" i="53"/>
  <c r="F48" i="53"/>
  <c r="F51" i="53"/>
  <c r="AS41" i="53"/>
  <c r="AR41" i="53"/>
  <c r="AQ41" i="53"/>
  <c r="AP41" i="53"/>
  <c r="AO41" i="53"/>
  <c r="AN41" i="53"/>
  <c r="AM41" i="53"/>
  <c r="AL41" i="53"/>
  <c r="AK41" i="53"/>
  <c r="AJ41" i="53"/>
  <c r="AI41" i="53"/>
  <c r="AH41" i="53"/>
  <c r="AG41" i="53"/>
  <c r="AF41" i="53"/>
  <c r="AE41" i="53"/>
  <c r="AD41" i="53"/>
  <c r="AC41" i="53"/>
  <c r="AB41" i="53"/>
  <c r="AA41" i="53"/>
  <c r="Z41" i="53"/>
  <c r="Y41" i="53"/>
  <c r="X41" i="53"/>
  <c r="W41" i="53"/>
  <c r="V41" i="53"/>
  <c r="U41" i="53"/>
  <c r="T41" i="53"/>
  <c r="S41" i="53"/>
  <c r="R41" i="53"/>
  <c r="Q41" i="53"/>
  <c r="P41" i="53"/>
  <c r="O41" i="53"/>
  <c r="N41" i="53"/>
  <c r="M41" i="53"/>
  <c r="L41" i="53"/>
  <c r="K41" i="53"/>
  <c r="J41" i="53"/>
  <c r="I41" i="53"/>
  <c r="H41" i="53"/>
  <c r="G41" i="53"/>
  <c r="F41" i="53"/>
  <c r="AS37" i="53"/>
  <c r="AR37" i="53"/>
  <c r="AQ37" i="53"/>
  <c r="AP37" i="53"/>
  <c r="AO37" i="53"/>
  <c r="AN37" i="53"/>
  <c r="AM37" i="53"/>
  <c r="AL37" i="53"/>
  <c r="AK37" i="53"/>
  <c r="AJ37" i="53"/>
  <c r="AI37" i="53"/>
  <c r="AH37"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AS33" i="53"/>
  <c r="AR33" i="53"/>
  <c r="AR36" i="53"/>
  <c r="AQ33" i="53"/>
  <c r="AQ36" i="53"/>
  <c r="AP33" i="53"/>
  <c r="AP36" i="53"/>
  <c r="AO33" i="53"/>
  <c r="AN33" i="53"/>
  <c r="AM33" i="53"/>
  <c r="AL33" i="53"/>
  <c r="AL36" i="53"/>
  <c r="AK33" i="53"/>
  <c r="AJ33" i="53"/>
  <c r="AJ36" i="53"/>
  <c r="AI33" i="53"/>
  <c r="AI36" i="53"/>
  <c r="AH33" i="53"/>
  <c r="AH36" i="53"/>
  <c r="AG33" i="53"/>
  <c r="AF33" i="53"/>
  <c r="AE33" i="53"/>
  <c r="AD33" i="53"/>
  <c r="AC33" i="53"/>
  <c r="AB33" i="53"/>
  <c r="AA33" i="53"/>
  <c r="AA36" i="53"/>
  <c r="Z33" i="53"/>
  <c r="Y33" i="53"/>
  <c r="X33" i="53"/>
  <c r="W33" i="53"/>
  <c r="W36" i="53"/>
  <c r="V33" i="53"/>
  <c r="V36" i="53"/>
  <c r="U33" i="53"/>
  <c r="T33" i="53"/>
  <c r="S33" i="53"/>
  <c r="R33" i="53"/>
  <c r="R36" i="53"/>
  <c r="Q33" i="53"/>
  <c r="P33" i="53"/>
  <c r="O33" i="53"/>
  <c r="N33" i="53"/>
  <c r="M33" i="53"/>
  <c r="L33" i="53"/>
  <c r="K33" i="53"/>
  <c r="J33" i="53"/>
  <c r="I33" i="53"/>
  <c r="H33" i="53"/>
  <c r="G33" i="53"/>
  <c r="F33" i="53"/>
  <c r="F36" i="53"/>
  <c r="AS29" i="53"/>
  <c r="AR29" i="53"/>
  <c r="AR32" i="53" s="1"/>
  <c r="AQ29" i="53"/>
  <c r="AQ32" i="53"/>
  <c r="AP29" i="53"/>
  <c r="AP32" i="53" s="1"/>
  <c r="AO29" i="53"/>
  <c r="AN29" i="53"/>
  <c r="AM29" i="53"/>
  <c r="AL29" i="53"/>
  <c r="AL32" i="53" s="1"/>
  <c r="AK29" i="53"/>
  <c r="AJ29" i="53"/>
  <c r="AJ32" i="53" s="1"/>
  <c r="AI29" i="53"/>
  <c r="AI32" i="53"/>
  <c r="AH29" i="53"/>
  <c r="AH32" i="53" s="1"/>
  <c r="AG29" i="53"/>
  <c r="AF29" i="53"/>
  <c r="AE29" i="53"/>
  <c r="AD29" i="53"/>
  <c r="AC29" i="53"/>
  <c r="AB29" i="53"/>
  <c r="AA29" i="53"/>
  <c r="Z29" i="53"/>
  <c r="Y29" i="53"/>
  <c r="X29" i="53"/>
  <c r="W29" i="53"/>
  <c r="V29" i="53"/>
  <c r="V32" i="53" s="1"/>
  <c r="U29" i="53"/>
  <c r="T29" i="53"/>
  <c r="S29" i="53"/>
  <c r="R29" i="53"/>
  <c r="R32" i="53" s="1"/>
  <c r="Q29" i="53"/>
  <c r="P29" i="53"/>
  <c r="O29" i="53"/>
  <c r="N29" i="53"/>
  <c r="M29" i="53"/>
  <c r="L29" i="53"/>
  <c r="K29" i="53"/>
  <c r="J29" i="53"/>
  <c r="J32" i="53" s="1"/>
  <c r="I29" i="53"/>
  <c r="H29" i="53"/>
  <c r="G29" i="53"/>
  <c r="F29" i="53"/>
  <c r="F32" i="53" s="1"/>
  <c r="AS25" i="53"/>
  <c r="AR25" i="53"/>
  <c r="AR28" i="53" s="1"/>
  <c r="AQ25" i="53"/>
  <c r="AQ28" i="53"/>
  <c r="AP25" i="53"/>
  <c r="AP28" i="53" s="1"/>
  <c r="AO25" i="53"/>
  <c r="AN25" i="53"/>
  <c r="AM25" i="53"/>
  <c r="AL25" i="53"/>
  <c r="AL28" i="53" s="1"/>
  <c r="AK25" i="53"/>
  <c r="AJ25" i="53"/>
  <c r="AJ28" i="53" s="1"/>
  <c r="AI25" i="53"/>
  <c r="AI28" i="53"/>
  <c r="AH25" i="53"/>
  <c r="AH28" i="53" s="1"/>
  <c r="AG25" i="53"/>
  <c r="AF25" i="53"/>
  <c r="AE25" i="53"/>
  <c r="AD25" i="53"/>
  <c r="AC25" i="53"/>
  <c r="AB25" i="53"/>
  <c r="AA25" i="53"/>
  <c r="Z25" i="53"/>
  <c r="Z28" i="53" s="1"/>
  <c r="Y25" i="53"/>
  <c r="X25" i="53"/>
  <c r="W25" i="53"/>
  <c r="V25" i="53"/>
  <c r="V28" i="53" s="1"/>
  <c r="U25" i="53"/>
  <c r="T25" i="53"/>
  <c r="S25" i="53"/>
  <c r="R25" i="53"/>
  <c r="R28" i="53" s="1"/>
  <c r="Q25" i="53"/>
  <c r="P25" i="53"/>
  <c r="O25" i="53"/>
  <c r="N25" i="53"/>
  <c r="M25" i="53"/>
  <c r="L25" i="53"/>
  <c r="K25" i="53"/>
  <c r="J25" i="53"/>
  <c r="J28" i="53" s="1"/>
  <c r="I25" i="53"/>
  <c r="H25" i="53"/>
  <c r="G25" i="53"/>
  <c r="F25" i="53"/>
  <c r="F28" i="53" s="1"/>
  <c r="AS21" i="53"/>
  <c r="AR21" i="53"/>
  <c r="AR24" i="53" s="1"/>
  <c r="AQ21" i="53"/>
  <c r="AQ24" i="53"/>
  <c r="AP21" i="53"/>
  <c r="AP24" i="53" s="1"/>
  <c r="AO21" i="53"/>
  <c r="AN21" i="53"/>
  <c r="AM21" i="53"/>
  <c r="AL21" i="53"/>
  <c r="AL24" i="53" s="1"/>
  <c r="AK21" i="53"/>
  <c r="AJ21" i="53"/>
  <c r="AJ24" i="53" s="1"/>
  <c r="AI21" i="53"/>
  <c r="AH21" i="53"/>
  <c r="AH24" i="53" s="1"/>
  <c r="AG21" i="53"/>
  <c r="AF21" i="53"/>
  <c r="AE21" i="53"/>
  <c r="AD21" i="53"/>
  <c r="AC21" i="53"/>
  <c r="AB21" i="53"/>
  <c r="AA21" i="53"/>
  <c r="Z21" i="53"/>
  <c r="Z24" i="53" s="1"/>
  <c r="Y21" i="53"/>
  <c r="X21" i="53"/>
  <c r="W21" i="53"/>
  <c r="V21" i="53"/>
  <c r="V24" i="53" s="1"/>
  <c r="U21" i="53"/>
  <c r="T21" i="53"/>
  <c r="S21" i="53"/>
  <c r="R21" i="53"/>
  <c r="R24" i="53" s="1"/>
  <c r="Q21" i="53"/>
  <c r="Q24" i="53"/>
  <c r="P21" i="53"/>
  <c r="O21" i="53"/>
  <c r="N21" i="53"/>
  <c r="M21" i="53"/>
  <c r="L21" i="53"/>
  <c r="K21" i="53"/>
  <c r="J21" i="53"/>
  <c r="I21" i="53"/>
  <c r="H21" i="53"/>
  <c r="G21" i="53"/>
  <c r="F21" i="53"/>
  <c r="AS17" i="53"/>
  <c r="AR17" i="53"/>
  <c r="AQ17" i="53"/>
  <c r="AQ20" i="53"/>
  <c r="AP17" i="53"/>
  <c r="AO17" i="53"/>
  <c r="AN17" i="53"/>
  <c r="AM17" i="53"/>
  <c r="AL17" i="53"/>
  <c r="AK17" i="53"/>
  <c r="AJ17" i="53"/>
  <c r="AI17" i="53"/>
  <c r="AH17" i="53"/>
  <c r="AG17" i="53"/>
  <c r="AF17" i="53"/>
  <c r="AE17" i="53"/>
  <c r="AD17" i="53"/>
  <c r="AC17" i="53"/>
  <c r="AB17" i="53"/>
  <c r="AA17" i="53"/>
  <c r="Z17" i="53"/>
  <c r="Y17" i="53"/>
  <c r="X17" i="53"/>
  <c r="W17" i="53"/>
  <c r="V17" i="53"/>
  <c r="V20" i="53" s="1"/>
  <c r="U17" i="53"/>
  <c r="T17" i="53"/>
  <c r="S17" i="53"/>
  <c r="R17" i="53"/>
  <c r="Q17" i="53"/>
  <c r="P17" i="53"/>
  <c r="O17" i="53"/>
  <c r="N17" i="53"/>
  <c r="M17" i="53"/>
  <c r="L17" i="53"/>
  <c r="K17" i="53"/>
  <c r="J17" i="53"/>
  <c r="I17" i="53"/>
  <c r="H17" i="53"/>
  <c r="G17" i="53"/>
  <c r="F17" i="53"/>
  <c r="AS13" i="53"/>
  <c r="AR13" i="53"/>
  <c r="AQ13" i="53"/>
  <c r="AQ16" i="53"/>
  <c r="AP13" i="53"/>
  <c r="AO13" i="53"/>
  <c r="AN13" i="53"/>
  <c r="AM13" i="53"/>
  <c r="AL13" i="53"/>
  <c r="AK13" i="53"/>
  <c r="AJ13" i="53"/>
  <c r="AI13" i="53"/>
  <c r="AH13" i="53"/>
  <c r="AG13" i="53"/>
  <c r="AF13" i="53"/>
  <c r="AE13" i="53"/>
  <c r="AD13" i="53"/>
  <c r="AC13" i="53"/>
  <c r="AB13" i="53"/>
  <c r="AA13" i="53"/>
  <c r="Z13" i="53"/>
  <c r="Y13" i="53"/>
  <c r="X13" i="53"/>
  <c r="W13" i="53"/>
  <c r="V13" i="53"/>
  <c r="U13" i="53"/>
  <c r="T13" i="53"/>
  <c r="S13" i="53"/>
  <c r="R13" i="53"/>
  <c r="Q13" i="53"/>
  <c r="P13" i="53"/>
  <c r="O13" i="53"/>
  <c r="N13" i="53"/>
  <c r="N16" i="53" s="1"/>
  <c r="M13" i="53"/>
  <c r="L13" i="53"/>
  <c r="K13" i="53"/>
  <c r="J13" i="53"/>
  <c r="I13" i="53"/>
  <c r="H13" i="53"/>
  <c r="G13" i="53"/>
  <c r="F13" i="53"/>
  <c r="AS9" i="53"/>
  <c r="AR9" i="53"/>
  <c r="AQ9" i="53"/>
  <c r="AQ12" i="53"/>
  <c r="AP9" i="53"/>
  <c r="AO9" i="53"/>
  <c r="AN9" i="53"/>
  <c r="AM9" i="53"/>
  <c r="AL9" i="53"/>
  <c r="AK9" i="53"/>
  <c r="AJ9" i="53"/>
  <c r="AI9" i="53"/>
  <c r="AH9" i="53"/>
  <c r="AG9" i="53"/>
  <c r="AF9" i="53"/>
  <c r="AE9" i="53"/>
  <c r="AD9" i="53"/>
  <c r="AC9" i="53"/>
  <c r="AB9" i="53"/>
  <c r="AA9" i="53"/>
  <c r="Z9" i="53"/>
  <c r="Y9" i="53"/>
  <c r="X9" i="53"/>
  <c r="W9" i="53"/>
  <c r="V9" i="53"/>
  <c r="V12" i="53" s="1"/>
  <c r="U9" i="53"/>
  <c r="T9" i="53"/>
  <c r="S9" i="53"/>
  <c r="R9" i="53"/>
  <c r="Q9" i="53"/>
  <c r="P9" i="53"/>
  <c r="O9" i="53"/>
  <c r="N9" i="53"/>
  <c r="N12" i="53" s="1"/>
  <c r="M9" i="53"/>
  <c r="L9" i="53"/>
  <c r="K9" i="53"/>
  <c r="J9" i="53"/>
  <c r="I9" i="53"/>
  <c r="H9" i="53"/>
  <c r="G9" i="53"/>
  <c r="F9" i="53"/>
  <c r="AS5" i="53"/>
  <c r="AR5" i="53"/>
  <c r="AQ5" i="53"/>
  <c r="AQ8" i="53"/>
  <c r="AP5" i="53"/>
  <c r="AO5" i="53"/>
  <c r="AN5" i="53"/>
  <c r="AM5" i="53"/>
  <c r="AL5" i="53"/>
  <c r="AK5" i="53"/>
  <c r="AJ5" i="53"/>
  <c r="AI5" i="53"/>
  <c r="AH5" i="53"/>
  <c r="AG5" i="53"/>
  <c r="AF5" i="53"/>
  <c r="AE5" i="53"/>
  <c r="AD5" i="53"/>
  <c r="AC5" i="53"/>
  <c r="AB5" i="53"/>
  <c r="AA5" i="53"/>
  <c r="Z5" i="53"/>
  <c r="Y5" i="53"/>
  <c r="X5" i="53"/>
  <c r="W5" i="53"/>
  <c r="V5" i="53"/>
  <c r="V8" i="53" s="1"/>
  <c r="U5" i="53"/>
  <c r="T5" i="53"/>
  <c r="S5" i="53"/>
  <c r="R5" i="53"/>
  <c r="Q5" i="53"/>
  <c r="P5" i="53"/>
  <c r="O5" i="53"/>
  <c r="N5" i="53"/>
  <c r="N8" i="53" s="1"/>
  <c r="M5" i="53"/>
  <c r="L5" i="53"/>
  <c r="K5" i="53"/>
  <c r="J5" i="53"/>
  <c r="I5" i="53"/>
  <c r="H5" i="53"/>
  <c r="G5" i="53"/>
  <c r="F5" i="53"/>
  <c r="AS1" i="53"/>
  <c r="O167" i="52"/>
  <c r="N167" i="52"/>
  <c r="M167" i="52"/>
  <c r="L167" i="52"/>
  <c r="L168" i="52" s="1"/>
  <c r="K167" i="52"/>
  <c r="H167" i="52"/>
  <c r="G167" i="52"/>
  <c r="F167" i="52"/>
  <c r="F168" i="52" s="1"/>
  <c r="E167" i="52"/>
  <c r="D167" i="52"/>
  <c r="O163" i="52"/>
  <c r="N163" i="52"/>
  <c r="N165" i="52" s="1"/>
  <c r="M163" i="52"/>
  <c r="L163" i="52"/>
  <c r="K163" i="52"/>
  <c r="H163" i="52"/>
  <c r="H165" i="52" s="1"/>
  <c r="G163" i="52"/>
  <c r="F163" i="52"/>
  <c r="E163" i="52"/>
  <c r="D163" i="52"/>
  <c r="D165" i="52" s="1"/>
  <c r="O159" i="52"/>
  <c r="N159" i="52"/>
  <c r="M159" i="52"/>
  <c r="L159" i="52"/>
  <c r="L160" i="52" s="1"/>
  <c r="K159" i="52"/>
  <c r="H159" i="52"/>
  <c r="G159" i="52"/>
  <c r="F159" i="52"/>
  <c r="F160" i="52" s="1"/>
  <c r="E159" i="52"/>
  <c r="D159" i="52"/>
  <c r="O155" i="52"/>
  <c r="N155" i="52"/>
  <c r="N157" i="52" s="1"/>
  <c r="M155" i="52"/>
  <c r="L155" i="52"/>
  <c r="K155" i="52"/>
  <c r="H155" i="52"/>
  <c r="H157" i="52" s="1"/>
  <c r="G155" i="52"/>
  <c r="F155" i="52"/>
  <c r="E155" i="52"/>
  <c r="D155" i="52"/>
  <c r="D157" i="52" s="1"/>
  <c r="O151" i="52"/>
  <c r="N151" i="52"/>
  <c r="M151" i="52"/>
  <c r="L151" i="52"/>
  <c r="L152" i="52" s="1"/>
  <c r="K151" i="52"/>
  <c r="H151" i="52"/>
  <c r="G151" i="52"/>
  <c r="F151" i="52"/>
  <c r="F152" i="52" s="1"/>
  <c r="E151" i="52"/>
  <c r="D151" i="52"/>
  <c r="O147" i="52"/>
  <c r="N147" i="52"/>
  <c r="N149" i="52" s="1"/>
  <c r="M147" i="52"/>
  <c r="L147" i="52"/>
  <c r="K147" i="52"/>
  <c r="H147" i="52"/>
  <c r="H149" i="52" s="1"/>
  <c r="G147" i="52"/>
  <c r="F147" i="52"/>
  <c r="E147" i="52"/>
  <c r="D147" i="52"/>
  <c r="D149" i="52" s="1"/>
  <c r="O143" i="52"/>
  <c r="N143" i="52"/>
  <c r="M143" i="52"/>
  <c r="L143" i="52"/>
  <c r="L144" i="52" s="1"/>
  <c r="K143" i="52"/>
  <c r="H143" i="52"/>
  <c r="G143" i="52"/>
  <c r="F143" i="52"/>
  <c r="F144" i="52" s="1"/>
  <c r="E143" i="52"/>
  <c r="D143" i="52"/>
  <c r="O139" i="52"/>
  <c r="N139" i="52"/>
  <c r="N142" i="52" s="1"/>
  <c r="M139" i="52"/>
  <c r="L139" i="52"/>
  <c r="K139" i="52"/>
  <c r="H139" i="52"/>
  <c r="H140" i="52" s="1"/>
  <c r="G139" i="52"/>
  <c r="F139" i="52"/>
  <c r="E139" i="52"/>
  <c r="D139" i="52"/>
  <c r="D140" i="52" s="1"/>
  <c r="O135" i="52"/>
  <c r="N135" i="52"/>
  <c r="M135" i="52"/>
  <c r="L135" i="52"/>
  <c r="L138" i="52" s="1"/>
  <c r="K135" i="52"/>
  <c r="H135" i="52"/>
  <c r="G135" i="52"/>
  <c r="F135" i="52"/>
  <c r="F136" i="52" s="1"/>
  <c r="E135" i="52"/>
  <c r="D135" i="52"/>
  <c r="O131" i="52"/>
  <c r="N131" i="52"/>
  <c r="N134" i="52" s="1"/>
  <c r="M131" i="52"/>
  <c r="L131" i="52"/>
  <c r="K131" i="52"/>
  <c r="K132" i="52" s="1"/>
  <c r="H131" i="52"/>
  <c r="G131" i="52"/>
  <c r="F131" i="52"/>
  <c r="E131" i="52"/>
  <c r="E132" i="52" s="1"/>
  <c r="D131" i="52"/>
  <c r="O125" i="52"/>
  <c r="N125" i="52"/>
  <c r="M125" i="52"/>
  <c r="M127" i="52" s="1"/>
  <c r="L125" i="52"/>
  <c r="K125" i="52"/>
  <c r="H125" i="52"/>
  <c r="G125" i="52"/>
  <c r="G127" i="52" s="1"/>
  <c r="F125" i="52"/>
  <c r="E125" i="52"/>
  <c r="D125" i="52"/>
  <c r="O121" i="52"/>
  <c r="O122" i="52" s="1"/>
  <c r="N121" i="52"/>
  <c r="N124" i="52" s="1"/>
  <c r="M121" i="52"/>
  <c r="L121" i="52"/>
  <c r="L123" i="52" s="1"/>
  <c r="K121" i="52"/>
  <c r="H121" i="52"/>
  <c r="G121" i="52"/>
  <c r="F121" i="52"/>
  <c r="F123" i="52" s="1"/>
  <c r="E121" i="52"/>
  <c r="D121" i="52"/>
  <c r="O117" i="52"/>
  <c r="N117" i="52"/>
  <c r="N120" i="52" s="1"/>
  <c r="M117" i="52"/>
  <c r="L117" i="52"/>
  <c r="K117" i="52"/>
  <c r="H117" i="52"/>
  <c r="H118" i="52" s="1"/>
  <c r="G117" i="52"/>
  <c r="G120" i="52" s="1"/>
  <c r="F117" i="52"/>
  <c r="E117" i="52"/>
  <c r="D117" i="52"/>
  <c r="D118" i="52" s="1"/>
  <c r="O113" i="52"/>
  <c r="N113" i="52"/>
  <c r="N116" i="52" s="1"/>
  <c r="M113" i="52"/>
  <c r="M114" i="52" s="1"/>
  <c r="L113" i="52"/>
  <c r="L116" i="52" s="1"/>
  <c r="K113" i="52"/>
  <c r="H113" i="52"/>
  <c r="G113" i="52"/>
  <c r="G114" i="52" s="1"/>
  <c r="F113" i="52"/>
  <c r="F116" i="52" s="1"/>
  <c r="E113" i="52"/>
  <c r="D113" i="52"/>
  <c r="O109" i="52"/>
  <c r="O110" i="52" s="1"/>
  <c r="N109" i="52"/>
  <c r="N112" i="52" s="1"/>
  <c r="M109" i="52"/>
  <c r="L109" i="52"/>
  <c r="K109" i="52"/>
  <c r="K110" i="52" s="1"/>
  <c r="H109" i="52"/>
  <c r="G109" i="52"/>
  <c r="F109" i="52"/>
  <c r="E109" i="52"/>
  <c r="E110" i="52" s="1"/>
  <c r="D109" i="52"/>
  <c r="O105" i="52"/>
  <c r="N105" i="52"/>
  <c r="M105" i="52"/>
  <c r="M107" i="52" s="1"/>
  <c r="L105" i="52"/>
  <c r="K105" i="52"/>
  <c r="H105" i="52"/>
  <c r="G105" i="52"/>
  <c r="G107" i="52" s="1"/>
  <c r="F105" i="52"/>
  <c r="E105" i="52"/>
  <c r="D105" i="52"/>
  <c r="O101" i="52"/>
  <c r="O102" i="52" s="1"/>
  <c r="N101" i="52"/>
  <c r="N104" i="52" s="1"/>
  <c r="M101" i="52"/>
  <c r="L101" i="52"/>
  <c r="K101" i="52"/>
  <c r="K102" i="52" s="1"/>
  <c r="H101" i="52"/>
  <c r="G101" i="52"/>
  <c r="F101" i="52"/>
  <c r="E101" i="52"/>
  <c r="E102" i="52" s="1"/>
  <c r="D101" i="52"/>
  <c r="O97" i="52"/>
  <c r="N97" i="52"/>
  <c r="N100" i="52"/>
  <c r="M97" i="52"/>
  <c r="L97" i="52"/>
  <c r="K97" i="52"/>
  <c r="H97" i="52"/>
  <c r="H98" i="52" s="1"/>
  <c r="G97" i="52"/>
  <c r="F97" i="52"/>
  <c r="E97" i="52"/>
  <c r="D97" i="52"/>
  <c r="O93" i="52"/>
  <c r="N93" i="52"/>
  <c r="N96" i="52" s="1"/>
  <c r="M93" i="52"/>
  <c r="L93" i="52"/>
  <c r="L94" i="52" s="1"/>
  <c r="K93" i="52"/>
  <c r="H93" i="52"/>
  <c r="G93" i="52"/>
  <c r="F93" i="52"/>
  <c r="E93" i="52"/>
  <c r="D93" i="52"/>
  <c r="O89" i="52"/>
  <c r="N89" i="52"/>
  <c r="N92" i="52" s="1"/>
  <c r="M89" i="52"/>
  <c r="L89" i="52"/>
  <c r="K89" i="52"/>
  <c r="K91" i="52" s="1"/>
  <c r="H89" i="52"/>
  <c r="G89" i="52"/>
  <c r="F89" i="52"/>
  <c r="E89" i="52"/>
  <c r="E90" i="52" s="1"/>
  <c r="D89" i="52"/>
  <c r="N86" i="52"/>
  <c r="G86" i="52"/>
  <c r="O82" i="52"/>
  <c r="O83" i="52" s="1"/>
  <c r="N82" i="52"/>
  <c r="M82" i="52"/>
  <c r="L82" i="52"/>
  <c r="K82" i="52"/>
  <c r="K83" i="52" s="1"/>
  <c r="H82" i="52"/>
  <c r="G82" i="52"/>
  <c r="F82" i="52"/>
  <c r="E82" i="52"/>
  <c r="E83" i="52" s="1"/>
  <c r="D82" i="52"/>
  <c r="O78" i="52"/>
  <c r="O81" i="52" s="1"/>
  <c r="N78" i="52"/>
  <c r="N81" i="52" s="1"/>
  <c r="M78" i="52"/>
  <c r="M79" i="52" s="1"/>
  <c r="L78" i="52"/>
  <c r="K78" i="52"/>
  <c r="H78" i="52"/>
  <c r="G78" i="52"/>
  <c r="G81" i="52" s="1"/>
  <c r="F78" i="52"/>
  <c r="E78" i="52"/>
  <c r="D78" i="52"/>
  <c r="D80" i="52" s="1"/>
  <c r="O74" i="52"/>
  <c r="O77" i="52" s="1"/>
  <c r="N74" i="52"/>
  <c r="N77" i="52" s="1"/>
  <c r="M74" i="52"/>
  <c r="M75" i="52" s="1"/>
  <c r="L74" i="52"/>
  <c r="L77" i="52" s="1"/>
  <c r="K74" i="52"/>
  <c r="H74" i="52"/>
  <c r="G74" i="52"/>
  <c r="G77" i="52" s="1"/>
  <c r="F74" i="52"/>
  <c r="E74" i="52"/>
  <c r="D74" i="52"/>
  <c r="O70" i="52"/>
  <c r="O73" i="52" s="1"/>
  <c r="N70" i="52"/>
  <c r="N73" i="52" s="1"/>
  <c r="M70" i="52"/>
  <c r="L70" i="52"/>
  <c r="L73" i="52" s="1"/>
  <c r="K70" i="52"/>
  <c r="K72" i="52" s="1"/>
  <c r="H70" i="52"/>
  <c r="G70" i="52"/>
  <c r="G73" i="52"/>
  <c r="F70" i="52"/>
  <c r="F71" i="52" s="1"/>
  <c r="E70" i="52"/>
  <c r="D70" i="52"/>
  <c r="O66" i="52"/>
  <c r="O69" i="52"/>
  <c r="N66" i="52"/>
  <c r="N69" i="52" s="1"/>
  <c r="M66" i="52"/>
  <c r="L66" i="52"/>
  <c r="L69" i="52" s="1"/>
  <c r="K66" i="52"/>
  <c r="K68" i="52" s="1"/>
  <c r="H66" i="52"/>
  <c r="G66" i="52"/>
  <c r="G69" i="52" s="1"/>
  <c r="F66" i="52"/>
  <c r="E66" i="52"/>
  <c r="E67" i="52" s="1"/>
  <c r="D66" i="52"/>
  <c r="O62" i="52"/>
  <c r="N62" i="52"/>
  <c r="M62" i="52"/>
  <c r="M65" i="52" s="1"/>
  <c r="L62" i="52"/>
  <c r="K62" i="52"/>
  <c r="H62" i="52"/>
  <c r="G62" i="52"/>
  <c r="G65" i="52" s="1"/>
  <c r="F62" i="52"/>
  <c r="E62" i="52"/>
  <c r="D62" i="52"/>
  <c r="O58" i="52"/>
  <c r="N58" i="52"/>
  <c r="N61" i="52" s="1"/>
  <c r="M58" i="52"/>
  <c r="L58" i="52"/>
  <c r="K58" i="52"/>
  <c r="H58" i="52"/>
  <c r="G58" i="52"/>
  <c r="G61" i="52" s="1"/>
  <c r="F58" i="52"/>
  <c r="E58" i="52"/>
  <c r="E59" i="52" s="1"/>
  <c r="D58" i="52"/>
  <c r="O54" i="52"/>
  <c r="N54" i="52"/>
  <c r="N57" i="52" s="1"/>
  <c r="M54" i="52"/>
  <c r="M55" i="52" s="1"/>
  <c r="L54" i="52"/>
  <c r="K54" i="52"/>
  <c r="H54" i="52"/>
  <c r="G54" i="52"/>
  <c r="G57" i="52" s="1"/>
  <c r="F54" i="52"/>
  <c r="E54" i="52"/>
  <c r="D54" i="52"/>
  <c r="D56" i="52" s="1"/>
  <c r="O50" i="52"/>
  <c r="N50" i="52"/>
  <c r="N53" i="52" s="1"/>
  <c r="M50" i="52"/>
  <c r="L50" i="52"/>
  <c r="L51" i="52" s="1"/>
  <c r="K50" i="52"/>
  <c r="H50" i="52"/>
  <c r="G50" i="52"/>
  <c r="G53" i="52" s="1"/>
  <c r="F50" i="52"/>
  <c r="F52" i="52" s="1"/>
  <c r="E50" i="52"/>
  <c r="D50" i="52"/>
  <c r="O46" i="52"/>
  <c r="N46" i="52"/>
  <c r="N49" i="52" s="1"/>
  <c r="M46" i="52"/>
  <c r="L46" i="52"/>
  <c r="K46" i="52"/>
  <c r="H46" i="52"/>
  <c r="H48" i="52" s="1"/>
  <c r="G46" i="52"/>
  <c r="G49" i="52" s="1"/>
  <c r="F46" i="52"/>
  <c r="E46" i="52"/>
  <c r="E48" i="52" s="1"/>
  <c r="D46" i="52"/>
  <c r="O40" i="52"/>
  <c r="N40" i="52"/>
  <c r="M40" i="52"/>
  <c r="M42" i="52" s="1"/>
  <c r="L40" i="52"/>
  <c r="K40" i="52"/>
  <c r="H40" i="52"/>
  <c r="G40" i="52"/>
  <c r="G42" i="52" s="1"/>
  <c r="F40" i="52"/>
  <c r="E40" i="52"/>
  <c r="D40" i="52"/>
  <c r="O36" i="52"/>
  <c r="O38" i="52" s="1"/>
  <c r="N36" i="52"/>
  <c r="N39" i="52" s="1"/>
  <c r="M36" i="52"/>
  <c r="L36" i="52"/>
  <c r="K36" i="52"/>
  <c r="K38" i="52" s="1"/>
  <c r="H36" i="52"/>
  <c r="G36" i="52"/>
  <c r="F36" i="52"/>
  <c r="E36" i="52"/>
  <c r="E39" i="52" s="1"/>
  <c r="D36" i="52"/>
  <c r="D39" i="52" s="1"/>
  <c r="O32" i="52"/>
  <c r="N32" i="52"/>
  <c r="N35" i="52" s="1"/>
  <c r="M32" i="52"/>
  <c r="M34" i="52" s="1"/>
  <c r="L32" i="52"/>
  <c r="K32" i="52"/>
  <c r="H32" i="52"/>
  <c r="G32" i="52"/>
  <c r="G33" i="52" s="1"/>
  <c r="F32" i="52"/>
  <c r="F35" i="52" s="1"/>
  <c r="E32" i="52"/>
  <c r="E35" i="52"/>
  <c r="D32" i="52"/>
  <c r="D35" i="52" s="1"/>
  <c r="O28" i="52"/>
  <c r="N28" i="52"/>
  <c r="N31" i="52" s="1"/>
  <c r="M28" i="52"/>
  <c r="L28" i="52"/>
  <c r="L30" i="52" s="1"/>
  <c r="K28" i="52"/>
  <c r="H28" i="52"/>
  <c r="G28" i="52"/>
  <c r="F28" i="52"/>
  <c r="F31" i="52" s="1"/>
  <c r="E28" i="52"/>
  <c r="E31" i="52" s="1"/>
  <c r="D28" i="52"/>
  <c r="D31" i="52" s="1"/>
  <c r="O24" i="52"/>
  <c r="N24" i="52"/>
  <c r="N27" i="52" s="1"/>
  <c r="M24" i="52"/>
  <c r="L24" i="52"/>
  <c r="K24" i="52"/>
  <c r="H24" i="52"/>
  <c r="H26" i="52" s="1"/>
  <c r="G24" i="52"/>
  <c r="F24" i="52"/>
  <c r="F27" i="52" s="1"/>
  <c r="E24" i="52"/>
  <c r="E27" i="52"/>
  <c r="D24" i="52"/>
  <c r="D27" i="52" s="1"/>
  <c r="O20" i="52"/>
  <c r="N20" i="52"/>
  <c r="M20" i="52"/>
  <c r="M23" i="52" s="1"/>
  <c r="L20" i="52"/>
  <c r="K20" i="52"/>
  <c r="H20" i="52"/>
  <c r="H22" i="52" s="1"/>
  <c r="G20" i="52"/>
  <c r="F20" i="52"/>
  <c r="E20" i="52"/>
  <c r="E23" i="52" s="1"/>
  <c r="D20" i="52"/>
  <c r="D22" i="52" s="1"/>
  <c r="O16" i="52"/>
  <c r="O19" i="52" s="1"/>
  <c r="N16" i="52"/>
  <c r="N19" i="52" s="1"/>
  <c r="M16" i="52"/>
  <c r="M19" i="52" s="1"/>
  <c r="L16" i="52"/>
  <c r="K16" i="52"/>
  <c r="K19" i="52"/>
  <c r="H16" i="52"/>
  <c r="H18" i="52" s="1"/>
  <c r="G16" i="52"/>
  <c r="F16" i="52"/>
  <c r="E16" i="52"/>
  <c r="E19" i="52"/>
  <c r="D16" i="52"/>
  <c r="D19" i="52" s="1"/>
  <c r="O12" i="52"/>
  <c r="O15" i="52" s="1"/>
  <c r="N12" i="52"/>
  <c r="N15" i="52" s="1"/>
  <c r="M12" i="52"/>
  <c r="M15" i="52" s="1"/>
  <c r="L12" i="52"/>
  <c r="K12" i="52"/>
  <c r="K15" i="52" s="1"/>
  <c r="H12" i="52"/>
  <c r="H14" i="52" s="1"/>
  <c r="G12" i="52"/>
  <c r="F12" i="52"/>
  <c r="F15" i="52" s="1"/>
  <c r="E12" i="52"/>
  <c r="E15" i="52" s="1"/>
  <c r="D12" i="52"/>
  <c r="D15" i="52" s="1"/>
  <c r="O8" i="52"/>
  <c r="O11" i="52" s="1"/>
  <c r="N8" i="52"/>
  <c r="N11" i="52" s="1"/>
  <c r="M8" i="52"/>
  <c r="M11" i="52" s="1"/>
  <c r="L8" i="52"/>
  <c r="K8" i="52"/>
  <c r="H8" i="52"/>
  <c r="G8" i="52"/>
  <c r="G9" i="52" s="1"/>
  <c r="F8" i="52"/>
  <c r="F11" i="52" s="1"/>
  <c r="E8" i="52"/>
  <c r="E11" i="52"/>
  <c r="D8" i="52"/>
  <c r="D11" i="52" s="1"/>
  <c r="O4" i="52"/>
  <c r="O7" i="52" s="1"/>
  <c r="N4" i="52"/>
  <c r="N7" i="52" s="1"/>
  <c r="M4" i="52"/>
  <c r="M7" i="52"/>
  <c r="L4" i="52"/>
  <c r="K4" i="52"/>
  <c r="H4" i="52"/>
  <c r="G4" i="52"/>
  <c r="G5" i="52" s="1"/>
  <c r="F4" i="52"/>
  <c r="F7" i="52" s="1"/>
  <c r="E4" i="52"/>
  <c r="E7" i="52" s="1"/>
  <c r="D4" i="52"/>
  <c r="D7" i="52" s="1"/>
  <c r="N1" i="52"/>
  <c r="G1" i="52"/>
  <c r="P32" i="10"/>
  <c r="AA8" i="41"/>
  <c r="AA9" i="41"/>
  <c r="AA10" i="41"/>
  <c r="AA11" i="41"/>
  <c r="AA12" i="41"/>
  <c r="AA13" i="41"/>
  <c r="AA14" i="41"/>
  <c r="AA15" i="41"/>
  <c r="AA16" i="41"/>
  <c r="AA17" i="41"/>
  <c r="AA18" i="41"/>
  <c r="AA19" i="41"/>
  <c r="AA20" i="41"/>
  <c r="AA21" i="41"/>
  <c r="AA22" i="41"/>
  <c r="AA23" i="41"/>
  <c r="AA24" i="41"/>
  <c r="AA25" i="41"/>
  <c r="AA26" i="41"/>
  <c r="AA27" i="41"/>
  <c r="AA28" i="41"/>
  <c r="AA29" i="41"/>
  <c r="AA30" i="41"/>
  <c r="AA31" i="41"/>
  <c r="AA32" i="41"/>
  <c r="AA33" i="41"/>
  <c r="AA34" i="41"/>
  <c r="AA35" i="41"/>
  <c r="AA36" i="41"/>
  <c r="AA37" i="41"/>
  <c r="AA38" i="41"/>
  <c r="AA39" i="41"/>
  <c r="AA40" i="41"/>
  <c r="AA41" i="41"/>
  <c r="AA42" i="41"/>
  <c r="AA43" i="41"/>
  <c r="AA44" i="41"/>
  <c r="AA45" i="41"/>
  <c r="AA46" i="41"/>
  <c r="AA47" i="41"/>
  <c r="AA48" i="41"/>
  <c r="AA49" i="41"/>
  <c r="AA50" i="41"/>
  <c r="AA51" i="41"/>
  <c r="AA52" i="41"/>
  <c r="AA53" i="41"/>
  <c r="AA54" i="41"/>
  <c r="AA55" i="41"/>
  <c r="AA56" i="41"/>
  <c r="AA57" i="41"/>
  <c r="AA58" i="41"/>
  <c r="AA59" i="41"/>
  <c r="AA60" i="41"/>
  <c r="AA61" i="41"/>
  <c r="AA62" i="41"/>
  <c r="AA63" i="41"/>
  <c r="AA64" i="41"/>
  <c r="AA65" i="41"/>
  <c r="AA66" i="41"/>
  <c r="AA67" i="41"/>
  <c r="AA68" i="41"/>
  <c r="AA69" i="41"/>
  <c r="AA70" i="41"/>
  <c r="AA71" i="41"/>
  <c r="AA72" i="41"/>
  <c r="AA73" i="41"/>
  <c r="AA74" i="41"/>
  <c r="AA75" i="41"/>
  <c r="AA76" i="41"/>
  <c r="AA77" i="41"/>
  <c r="AA78" i="41"/>
  <c r="AA79" i="41"/>
  <c r="AA80" i="41"/>
  <c r="AA81" i="41"/>
  <c r="AA82" i="41"/>
  <c r="AA83" i="41"/>
  <c r="AA84" i="41"/>
  <c r="AA85" i="41"/>
  <c r="AA86" i="41"/>
  <c r="AA87" i="41"/>
  <c r="AA88" i="41"/>
  <c r="AA89" i="41"/>
  <c r="AA90" i="41"/>
  <c r="AA91" i="41"/>
  <c r="AA92" i="41"/>
  <c r="AA93" i="41"/>
  <c r="AA94" i="41"/>
  <c r="AA95" i="41"/>
  <c r="AA96" i="41"/>
  <c r="AA97" i="41"/>
  <c r="AA98" i="41"/>
  <c r="AA99" i="41"/>
  <c r="AA100" i="41"/>
  <c r="AA6" i="41"/>
  <c r="AA7" i="41"/>
  <c r="B3" i="40"/>
  <c r="J104" i="6"/>
  <c r="J105" i="6"/>
  <c r="J106" i="6"/>
  <c r="J107" i="6"/>
  <c r="J108" i="6"/>
  <c r="J109" i="6"/>
  <c r="J110" i="6"/>
  <c r="J111" i="6"/>
  <c r="J112" i="6"/>
  <c r="J113" i="6"/>
  <c r="P54" i="4"/>
  <c r="M54" i="4"/>
  <c r="L54" i="4"/>
  <c r="H54" i="4"/>
  <c r="P41" i="4"/>
  <c r="H41" i="4"/>
  <c r="H28" i="4"/>
  <c r="P28" i="4"/>
  <c r="P15" i="4"/>
  <c r="H15" i="4"/>
  <c r="D74" i="5"/>
  <c r="E74" i="5"/>
  <c r="F74" i="5"/>
  <c r="G74" i="5"/>
  <c r="H74" i="5"/>
  <c r="I74" i="5"/>
  <c r="D75" i="5"/>
  <c r="E75" i="5"/>
  <c r="F75" i="5"/>
  <c r="G75" i="5"/>
  <c r="D76" i="5"/>
  <c r="E76" i="5"/>
  <c r="F76" i="5"/>
  <c r="G76" i="5"/>
  <c r="H76" i="5"/>
  <c r="D77" i="5"/>
  <c r="E77" i="5"/>
  <c r="F77" i="5"/>
  <c r="G77" i="5"/>
  <c r="D78" i="5"/>
  <c r="E78" i="5"/>
  <c r="F78" i="5"/>
  <c r="G78" i="5"/>
  <c r="H78" i="5"/>
  <c r="I78" i="5"/>
  <c r="D79" i="5"/>
  <c r="E79" i="5"/>
  <c r="F79" i="5"/>
  <c r="G79" i="5"/>
  <c r="D45" i="5"/>
  <c r="E45" i="5"/>
  <c r="F45" i="5"/>
  <c r="G45" i="5"/>
  <c r="H45" i="5"/>
  <c r="I45" i="5"/>
  <c r="D46" i="5"/>
  <c r="E46" i="5"/>
  <c r="F46" i="5"/>
  <c r="G46" i="5"/>
  <c r="D47" i="5"/>
  <c r="E47" i="5"/>
  <c r="F47" i="5"/>
  <c r="G47" i="5"/>
  <c r="H47" i="5"/>
  <c r="D48" i="5"/>
  <c r="E48" i="5"/>
  <c r="F48" i="5"/>
  <c r="G48" i="5"/>
  <c r="D49" i="5"/>
  <c r="E49" i="5"/>
  <c r="F49" i="5"/>
  <c r="G49" i="5"/>
  <c r="H49" i="5"/>
  <c r="I49" i="5"/>
  <c r="D54" i="5"/>
  <c r="E54" i="5"/>
  <c r="F54" i="5"/>
  <c r="G54" i="5"/>
  <c r="D55" i="5"/>
  <c r="E55" i="5"/>
  <c r="F55" i="5"/>
  <c r="G55" i="5"/>
  <c r="H55" i="5"/>
  <c r="I55" i="5"/>
  <c r="D56" i="5"/>
  <c r="E56" i="5"/>
  <c r="F56" i="5"/>
  <c r="G56" i="5"/>
  <c r="D57" i="5"/>
  <c r="E57" i="5"/>
  <c r="F57" i="5"/>
  <c r="G57" i="5"/>
  <c r="H57" i="5"/>
  <c r="D58" i="5"/>
  <c r="E58" i="5"/>
  <c r="F58" i="5"/>
  <c r="G58" i="5"/>
  <c r="E64" i="5"/>
  <c r="H64" i="5" s="1"/>
  <c r="F64" i="5"/>
  <c r="G64" i="5"/>
  <c r="E65" i="5"/>
  <c r="F65" i="5"/>
  <c r="I65" i="5" s="1"/>
  <c r="G65" i="5"/>
  <c r="E66" i="5"/>
  <c r="H66" i="5" s="1"/>
  <c r="F66" i="5"/>
  <c r="G66" i="5"/>
  <c r="E67" i="5"/>
  <c r="F67" i="5"/>
  <c r="I67" i="5" s="1"/>
  <c r="G67" i="5"/>
  <c r="I68" i="5"/>
  <c r="D67" i="5"/>
  <c r="N86" i="41"/>
  <c r="N87" i="41"/>
  <c r="N88" i="41"/>
  <c r="N89" i="41"/>
  <c r="N90" i="41"/>
  <c r="N91" i="41"/>
  <c r="N92" i="41"/>
  <c r="N93" i="41"/>
  <c r="N94" i="41"/>
  <c r="N95" i="41"/>
  <c r="N96" i="41"/>
  <c r="N97" i="41"/>
  <c r="N98" i="41"/>
  <c r="N99" i="41"/>
  <c r="N100" i="41"/>
  <c r="H96" i="41"/>
  <c r="I108" i="6"/>
  <c r="I111" i="6"/>
  <c r="I113" i="6"/>
  <c r="I115" i="6"/>
  <c r="I125" i="6"/>
  <c r="I106" i="6"/>
  <c r="I134" i="6"/>
  <c r="I109" i="6"/>
  <c r="I124" i="6"/>
  <c r="I139" i="6"/>
  <c r="I128" i="6"/>
  <c r="I140" i="6"/>
  <c r="I130" i="6"/>
  <c r="I141" i="6"/>
  <c r="I114" i="6"/>
  <c r="I142" i="6"/>
  <c r="I131" i="6"/>
  <c r="I143" i="6"/>
  <c r="H52" i="35"/>
  <c r="H51" i="35"/>
  <c r="H50" i="35"/>
  <c r="H49" i="35"/>
  <c r="H42" i="35"/>
  <c r="H41" i="35"/>
  <c r="H40" i="35"/>
  <c r="H39" i="35"/>
  <c r="H38" i="35"/>
  <c r="H37" i="35"/>
  <c r="H36" i="35"/>
  <c r="H35" i="35"/>
  <c r="H34" i="35"/>
  <c r="H23" i="35"/>
  <c r="H22" i="35"/>
  <c r="H21" i="35"/>
  <c r="H20" i="35"/>
  <c r="H19" i="35"/>
  <c r="H10" i="35"/>
  <c r="H9" i="35"/>
  <c r="H8" i="35"/>
  <c r="H7" i="35"/>
  <c r="H6" i="35"/>
  <c r="H5" i="35"/>
  <c r="H4" i="35"/>
  <c r="M86" i="49"/>
  <c r="F86" i="49"/>
  <c r="M86" i="50"/>
  <c r="F86" i="50"/>
  <c r="M86" i="46"/>
  <c r="F86" i="46"/>
  <c r="M86" i="42"/>
  <c r="F86" i="42"/>
  <c r="M1" i="49"/>
  <c r="F1" i="49"/>
  <c r="M1" i="50"/>
  <c r="F1" i="50"/>
  <c r="M1" i="46"/>
  <c r="F1" i="46"/>
  <c r="M1" i="42"/>
  <c r="F1" i="42"/>
  <c r="N167" i="49"/>
  <c r="M167" i="49"/>
  <c r="L167" i="49"/>
  <c r="K167" i="49"/>
  <c r="J167" i="49"/>
  <c r="G167" i="49"/>
  <c r="F167" i="49"/>
  <c r="E167" i="49"/>
  <c r="D167" i="49"/>
  <c r="C167" i="49"/>
  <c r="N125" i="49"/>
  <c r="M125" i="49"/>
  <c r="L125" i="49"/>
  <c r="K125" i="49"/>
  <c r="J125" i="49"/>
  <c r="G125" i="49"/>
  <c r="F125" i="49"/>
  <c r="E125" i="49"/>
  <c r="D125" i="49"/>
  <c r="C125" i="49"/>
  <c r="N82" i="49"/>
  <c r="M82" i="49"/>
  <c r="L82" i="49"/>
  <c r="K82" i="49"/>
  <c r="J82" i="49"/>
  <c r="G82" i="49"/>
  <c r="F82" i="49"/>
  <c r="E82" i="49"/>
  <c r="D82" i="49"/>
  <c r="C82" i="49"/>
  <c r="N40" i="49"/>
  <c r="M40" i="49"/>
  <c r="L40" i="49"/>
  <c r="K40" i="49"/>
  <c r="J40" i="49"/>
  <c r="G40" i="49"/>
  <c r="F40" i="49"/>
  <c r="E40" i="49"/>
  <c r="D40" i="49"/>
  <c r="C40" i="49"/>
  <c r="N163" i="49"/>
  <c r="M163" i="49"/>
  <c r="L163" i="49"/>
  <c r="K163" i="49"/>
  <c r="J163" i="49"/>
  <c r="G163" i="49"/>
  <c r="F163" i="49"/>
  <c r="E163" i="49"/>
  <c r="D163" i="49"/>
  <c r="C163" i="49"/>
  <c r="N121" i="49"/>
  <c r="M121" i="49"/>
  <c r="L121" i="49"/>
  <c r="K121" i="49"/>
  <c r="J121" i="49"/>
  <c r="G121" i="49"/>
  <c r="F121" i="49"/>
  <c r="E121" i="49"/>
  <c r="D121" i="49"/>
  <c r="C121" i="49"/>
  <c r="N78" i="49"/>
  <c r="M78" i="49"/>
  <c r="L78" i="49"/>
  <c r="K78" i="49"/>
  <c r="J78" i="49"/>
  <c r="G78" i="49"/>
  <c r="F78" i="49"/>
  <c r="E78" i="49"/>
  <c r="D78" i="49"/>
  <c r="C78" i="49"/>
  <c r="N36" i="49"/>
  <c r="M36" i="49"/>
  <c r="L36" i="49"/>
  <c r="K36" i="49"/>
  <c r="J36" i="49"/>
  <c r="G36" i="49"/>
  <c r="F36" i="49"/>
  <c r="E36" i="49"/>
  <c r="D36" i="49"/>
  <c r="C36" i="49"/>
  <c r="N159" i="49"/>
  <c r="M159" i="49"/>
  <c r="L159" i="49"/>
  <c r="K159" i="49"/>
  <c r="J159" i="49"/>
  <c r="G159" i="49"/>
  <c r="F159" i="49"/>
  <c r="E159" i="49"/>
  <c r="D159" i="49"/>
  <c r="C159" i="49"/>
  <c r="N117" i="49"/>
  <c r="M117" i="49"/>
  <c r="L117" i="49"/>
  <c r="K117" i="49"/>
  <c r="J117" i="49"/>
  <c r="G117" i="49"/>
  <c r="F117" i="49"/>
  <c r="E117" i="49"/>
  <c r="D117" i="49"/>
  <c r="C117" i="49"/>
  <c r="N74" i="49"/>
  <c r="M74" i="49"/>
  <c r="L74" i="49"/>
  <c r="K74" i="49"/>
  <c r="J74" i="49"/>
  <c r="G74" i="49"/>
  <c r="F74" i="49"/>
  <c r="E74" i="49"/>
  <c r="D74" i="49"/>
  <c r="C74" i="49"/>
  <c r="N32" i="49"/>
  <c r="M32" i="49"/>
  <c r="L32" i="49"/>
  <c r="K32" i="49"/>
  <c r="J32" i="49"/>
  <c r="G32" i="49"/>
  <c r="F32" i="49"/>
  <c r="E32" i="49"/>
  <c r="D32" i="49"/>
  <c r="C32" i="49"/>
  <c r="N155" i="49"/>
  <c r="M155" i="49"/>
  <c r="L155" i="49"/>
  <c r="K155" i="49"/>
  <c r="J155" i="49"/>
  <c r="G155" i="49"/>
  <c r="F155" i="49"/>
  <c r="E155" i="49"/>
  <c r="D155" i="49"/>
  <c r="C155" i="49"/>
  <c r="N113" i="49"/>
  <c r="M113" i="49"/>
  <c r="L113" i="49"/>
  <c r="K113" i="49"/>
  <c r="J113" i="49"/>
  <c r="G113" i="49"/>
  <c r="F113" i="49"/>
  <c r="E113" i="49"/>
  <c r="D113" i="49"/>
  <c r="C113" i="49"/>
  <c r="N70" i="49"/>
  <c r="M70" i="49"/>
  <c r="L70" i="49"/>
  <c r="K70" i="49"/>
  <c r="J70" i="49"/>
  <c r="G70" i="49"/>
  <c r="F70" i="49"/>
  <c r="E70" i="49"/>
  <c r="D70" i="49"/>
  <c r="C70" i="49"/>
  <c r="N28" i="49"/>
  <c r="M28" i="49"/>
  <c r="L28" i="49"/>
  <c r="K28" i="49"/>
  <c r="J28" i="49"/>
  <c r="G28" i="49"/>
  <c r="F28" i="49"/>
  <c r="E28" i="49"/>
  <c r="D28" i="49"/>
  <c r="C28" i="49"/>
  <c r="N151" i="49"/>
  <c r="M151" i="49"/>
  <c r="L151" i="49"/>
  <c r="K151" i="49"/>
  <c r="J151" i="49"/>
  <c r="G151" i="49"/>
  <c r="F151" i="49"/>
  <c r="E151" i="49"/>
  <c r="D151" i="49"/>
  <c r="C151" i="49"/>
  <c r="N109" i="49"/>
  <c r="M109" i="49"/>
  <c r="L109" i="49"/>
  <c r="K109" i="49"/>
  <c r="J109" i="49"/>
  <c r="G109" i="49"/>
  <c r="F109" i="49"/>
  <c r="E109" i="49"/>
  <c r="D109" i="49"/>
  <c r="C109" i="49"/>
  <c r="N66" i="49"/>
  <c r="M66" i="49"/>
  <c r="L66" i="49"/>
  <c r="K66" i="49"/>
  <c r="J66" i="49"/>
  <c r="G66" i="49"/>
  <c r="F66" i="49"/>
  <c r="E66" i="49"/>
  <c r="D66" i="49"/>
  <c r="C66" i="49"/>
  <c r="N24" i="49"/>
  <c r="M24" i="49"/>
  <c r="L24" i="49"/>
  <c r="K24" i="49"/>
  <c r="J24" i="49"/>
  <c r="G24" i="49"/>
  <c r="F24" i="49"/>
  <c r="E24" i="49"/>
  <c r="D24" i="49"/>
  <c r="C24" i="49"/>
  <c r="N147" i="49"/>
  <c r="M147" i="49"/>
  <c r="L147" i="49"/>
  <c r="K147" i="49"/>
  <c r="J147" i="49"/>
  <c r="G147" i="49"/>
  <c r="F147" i="49"/>
  <c r="E147" i="49"/>
  <c r="D147" i="49"/>
  <c r="C147" i="49"/>
  <c r="N105" i="49"/>
  <c r="M105" i="49"/>
  <c r="L105" i="49"/>
  <c r="K105" i="49"/>
  <c r="J105" i="49"/>
  <c r="G105" i="49"/>
  <c r="F105" i="49"/>
  <c r="E105" i="49"/>
  <c r="D105" i="49"/>
  <c r="C105" i="49"/>
  <c r="N62" i="49"/>
  <c r="M62" i="49"/>
  <c r="L62" i="49"/>
  <c r="K62" i="49"/>
  <c r="J62" i="49"/>
  <c r="G62" i="49"/>
  <c r="F62" i="49"/>
  <c r="E62" i="49"/>
  <c r="D62" i="49"/>
  <c r="C62" i="49"/>
  <c r="N20" i="49"/>
  <c r="M20" i="49"/>
  <c r="L20" i="49"/>
  <c r="K20" i="49"/>
  <c r="J20" i="49"/>
  <c r="G20" i="49"/>
  <c r="F20" i="49"/>
  <c r="E20" i="49"/>
  <c r="D20" i="49"/>
  <c r="C20" i="49"/>
  <c r="N143" i="49"/>
  <c r="M143" i="49"/>
  <c r="L143" i="49"/>
  <c r="K143" i="49"/>
  <c r="J143" i="49"/>
  <c r="G143" i="49"/>
  <c r="F143" i="49"/>
  <c r="E143" i="49"/>
  <c r="D143" i="49"/>
  <c r="C143" i="49"/>
  <c r="N101" i="49"/>
  <c r="M101" i="49"/>
  <c r="L101" i="49"/>
  <c r="K101" i="49"/>
  <c r="J101" i="49"/>
  <c r="G101" i="49"/>
  <c r="F101" i="49"/>
  <c r="E101" i="49"/>
  <c r="D101" i="49"/>
  <c r="C101" i="49"/>
  <c r="N58" i="49"/>
  <c r="M58" i="49"/>
  <c r="L58" i="49"/>
  <c r="K58" i="49"/>
  <c r="J58" i="49"/>
  <c r="G58" i="49"/>
  <c r="F58" i="49"/>
  <c r="E58" i="49"/>
  <c r="D58" i="49"/>
  <c r="C58" i="49"/>
  <c r="N16" i="49"/>
  <c r="M16" i="49"/>
  <c r="L16" i="49"/>
  <c r="K16" i="49"/>
  <c r="J16" i="49"/>
  <c r="G16" i="49"/>
  <c r="F16" i="49"/>
  <c r="E16" i="49"/>
  <c r="D16" i="49"/>
  <c r="C16" i="49"/>
  <c r="N139" i="49"/>
  <c r="M139" i="49"/>
  <c r="L139" i="49"/>
  <c r="K139" i="49"/>
  <c r="J139" i="49"/>
  <c r="G139" i="49"/>
  <c r="F139" i="49"/>
  <c r="E139" i="49"/>
  <c r="D139" i="49"/>
  <c r="C139" i="49"/>
  <c r="N97" i="49"/>
  <c r="M97" i="49"/>
  <c r="L97" i="49"/>
  <c r="K97" i="49"/>
  <c r="J97" i="49"/>
  <c r="G97" i="49"/>
  <c r="F97" i="49"/>
  <c r="E97" i="49"/>
  <c r="D97" i="49"/>
  <c r="C97" i="49"/>
  <c r="N54" i="49"/>
  <c r="M54" i="49"/>
  <c r="L54" i="49"/>
  <c r="K54" i="49"/>
  <c r="J54" i="49"/>
  <c r="G54" i="49"/>
  <c r="F54" i="49"/>
  <c r="E54" i="49"/>
  <c r="D54" i="49"/>
  <c r="C54" i="49"/>
  <c r="N12" i="49"/>
  <c r="M12" i="49"/>
  <c r="L12" i="49"/>
  <c r="K12" i="49"/>
  <c r="J12" i="49"/>
  <c r="G12" i="49"/>
  <c r="F12" i="49"/>
  <c r="E12" i="49"/>
  <c r="D12" i="49"/>
  <c r="C12" i="49"/>
  <c r="N135" i="49"/>
  <c r="M135" i="49"/>
  <c r="L135" i="49"/>
  <c r="K135" i="49"/>
  <c r="J135" i="49"/>
  <c r="G135" i="49"/>
  <c r="F135" i="49"/>
  <c r="E135" i="49"/>
  <c r="D135" i="49"/>
  <c r="C135" i="49"/>
  <c r="N93" i="49"/>
  <c r="M93" i="49"/>
  <c r="L93" i="49"/>
  <c r="K93" i="49"/>
  <c r="J93" i="49"/>
  <c r="G93" i="49"/>
  <c r="F93" i="49"/>
  <c r="E93" i="49"/>
  <c r="D93" i="49"/>
  <c r="C93" i="49"/>
  <c r="N50" i="49"/>
  <c r="M50" i="49"/>
  <c r="L50" i="49"/>
  <c r="K50" i="49"/>
  <c r="J50" i="49"/>
  <c r="G50" i="49"/>
  <c r="F50" i="49"/>
  <c r="E50" i="49"/>
  <c r="D50" i="49"/>
  <c r="C50" i="49"/>
  <c r="N8" i="49"/>
  <c r="M8" i="49"/>
  <c r="L8" i="49"/>
  <c r="K8" i="49"/>
  <c r="J8" i="49"/>
  <c r="G8" i="49"/>
  <c r="F8" i="49"/>
  <c r="E8" i="49"/>
  <c r="D8" i="49"/>
  <c r="C8" i="49"/>
  <c r="N131" i="49"/>
  <c r="M131" i="49"/>
  <c r="L131" i="49"/>
  <c r="K131" i="49"/>
  <c r="J131" i="49"/>
  <c r="G131" i="49"/>
  <c r="F131" i="49"/>
  <c r="E131" i="49"/>
  <c r="D131" i="49"/>
  <c r="C131" i="49"/>
  <c r="N89" i="49"/>
  <c r="M89" i="49"/>
  <c r="L89" i="49"/>
  <c r="K89" i="49"/>
  <c r="J89" i="49"/>
  <c r="G89" i="49"/>
  <c r="F89" i="49"/>
  <c r="E89" i="49"/>
  <c r="D89" i="49"/>
  <c r="C89" i="49"/>
  <c r="N46" i="49"/>
  <c r="M46" i="49"/>
  <c r="L46" i="49"/>
  <c r="K46" i="49"/>
  <c r="J46" i="49"/>
  <c r="G46" i="49"/>
  <c r="F46" i="49"/>
  <c r="E46" i="49"/>
  <c r="D46" i="49"/>
  <c r="C46" i="49"/>
  <c r="N4" i="49"/>
  <c r="M4" i="49"/>
  <c r="L4" i="49"/>
  <c r="K4" i="49"/>
  <c r="J4" i="49"/>
  <c r="G4" i="49"/>
  <c r="F4" i="49"/>
  <c r="E4" i="49"/>
  <c r="D4" i="49"/>
  <c r="C4" i="49"/>
  <c r="N147" i="46"/>
  <c r="M147" i="46"/>
  <c r="L147" i="46"/>
  <c r="K147" i="46"/>
  <c r="J147" i="46"/>
  <c r="G147" i="46"/>
  <c r="F147" i="46"/>
  <c r="E147" i="46"/>
  <c r="D147" i="46"/>
  <c r="C147" i="46"/>
  <c r="N105" i="46"/>
  <c r="M105" i="46"/>
  <c r="L105" i="46"/>
  <c r="K105" i="46"/>
  <c r="J105" i="46"/>
  <c r="G105" i="46"/>
  <c r="F105" i="46"/>
  <c r="E105" i="46"/>
  <c r="D105" i="46"/>
  <c r="C105" i="46"/>
  <c r="N62" i="46"/>
  <c r="M62" i="46"/>
  <c r="L62" i="46"/>
  <c r="K62" i="46"/>
  <c r="J62" i="46"/>
  <c r="G62" i="46"/>
  <c r="F62" i="46"/>
  <c r="E62" i="46"/>
  <c r="D62" i="46"/>
  <c r="C62" i="46"/>
  <c r="N20" i="46"/>
  <c r="M20" i="46"/>
  <c r="L20" i="46"/>
  <c r="K20" i="46"/>
  <c r="J20" i="46"/>
  <c r="G20" i="46"/>
  <c r="F20" i="46"/>
  <c r="E20" i="46"/>
  <c r="D20" i="46"/>
  <c r="C20" i="46"/>
  <c r="N167" i="50"/>
  <c r="M167" i="50"/>
  <c r="L167" i="50"/>
  <c r="K167" i="50"/>
  <c r="J167" i="50"/>
  <c r="G167" i="50"/>
  <c r="F167" i="50"/>
  <c r="E167" i="50"/>
  <c r="D167" i="50"/>
  <c r="C167" i="50"/>
  <c r="N125" i="50"/>
  <c r="M125" i="50"/>
  <c r="L125" i="50"/>
  <c r="K125" i="50"/>
  <c r="J125" i="50"/>
  <c r="G125" i="50"/>
  <c r="F125" i="50"/>
  <c r="E125" i="50"/>
  <c r="D125" i="50"/>
  <c r="C125" i="50"/>
  <c r="N82" i="50"/>
  <c r="M82" i="50"/>
  <c r="L82" i="50"/>
  <c r="K82" i="50"/>
  <c r="J82" i="50"/>
  <c r="G82" i="50"/>
  <c r="F82" i="50"/>
  <c r="E82" i="50"/>
  <c r="D82" i="50"/>
  <c r="C82" i="50"/>
  <c r="N40" i="50"/>
  <c r="M40" i="50"/>
  <c r="L40" i="50"/>
  <c r="K40" i="50"/>
  <c r="J40" i="50"/>
  <c r="G40" i="50"/>
  <c r="F40" i="50"/>
  <c r="E40" i="50"/>
  <c r="D40" i="50"/>
  <c r="C40" i="50"/>
  <c r="N163" i="50"/>
  <c r="M163" i="50"/>
  <c r="L163" i="50"/>
  <c r="K163" i="50"/>
  <c r="J163" i="50"/>
  <c r="G163" i="50"/>
  <c r="F163" i="50"/>
  <c r="E163" i="50"/>
  <c r="D163" i="50"/>
  <c r="C163" i="50"/>
  <c r="N121" i="50"/>
  <c r="M121" i="50"/>
  <c r="L121" i="50"/>
  <c r="K121" i="50"/>
  <c r="J121" i="50"/>
  <c r="G121" i="50"/>
  <c r="F121" i="50"/>
  <c r="E121" i="50"/>
  <c r="D121" i="50"/>
  <c r="C121" i="50"/>
  <c r="N78" i="50"/>
  <c r="M78" i="50"/>
  <c r="L78" i="50"/>
  <c r="K78" i="50"/>
  <c r="J78" i="50"/>
  <c r="G78" i="50"/>
  <c r="F78" i="50"/>
  <c r="E78" i="50"/>
  <c r="D78" i="50"/>
  <c r="C78" i="50"/>
  <c r="N36" i="50"/>
  <c r="M36" i="50"/>
  <c r="L36" i="50"/>
  <c r="K36" i="50"/>
  <c r="J36" i="50"/>
  <c r="G36" i="50"/>
  <c r="F36" i="50"/>
  <c r="E36" i="50"/>
  <c r="D36" i="50"/>
  <c r="C36" i="50"/>
  <c r="N159" i="50"/>
  <c r="M159" i="50"/>
  <c r="L159" i="50"/>
  <c r="K159" i="50"/>
  <c r="J159" i="50"/>
  <c r="G159" i="50"/>
  <c r="F159" i="50"/>
  <c r="E159" i="50"/>
  <c r="D159" i="50"/>
  <c r="C159" i="50"/>
  <c r="N117" i="50"/>
  <c r="M117" i="50"/>
  <c r="L117" i="50"/>
  <c r="K117" i="50"/>
  <c r="J117" i="50"/>
  <c r="G117" i="50"/>
  <c r="F117" i="50"/>
  <c r="E117" i="50"/>
  <c r="D117" i="50"/>
  <c r="C117" i="50"/>
  <c r="N74" i="50"/>
  <c r="M74" i="50"/>
  <c r="L74" i="50"/>
  <c r="K74" i="50"/>
  <c r="J74" i="50"/>
  <c r="G74" i="50"/>
  <c r="F74" i="50"/>
  <c r="E74" i="50"/>
  <c r="D74" i="50"/>
  <c r="C74" i="50"/>
  <c r="N32" i="50"/>
  <c r="M32" i="50"/>
  <c r="L32" i="50"/>
  <c r="K32" i="50"/>
  <c r="J32" i="50"/>
  <c r="G32" i="50"/>
  <c r="F32" i="50"/>
  <c r="E32" i="50"/>
  <c r="D32" i="50"/>
  <c r="C32" i="50"/>
  <c r="N155" i="50"/>
  <c r="M155" i="50"/>
  <c r="L155" i="50"/>
  <c r="K155" i="50"/>
  <c r="J155" i="50"/>
  <c r="G155" i="50"/>
  <c r="F155" i="50"/>
  <c r="E155" i="50"/>
  <c r="D155" i="50"/>
  <c r="C155" i="50"/>
  <c r="N113" i="50"/>
  <c r="M113" i="50"/>
  <c r="L113" i="50"/>
  <c r="K113" i="50"/>
  <c r="J113" i="50"/>
  <c r="G113" i="50"/>
  <c r="F113" i="50"/>
  <c r="E113" i="50"/>
  <c r="D113" i="50"/>
  <c r="C113" i="50"/>
  <c r="N70" i="50"/>
  <c r="M70" i="50"/>
  <c r="L70" i="50"/>
  <c r="K70" i="50"/>
  <c r="J70" i="50"/>
  <c r="G70" i="50"/>
  <c r="F70" i="50"/>
  <c r="E70" i="50"/>
  <c r="D70" i="50"/>
  <c r="C70" i="50"/>
  <c r="N28" i="50"/>
  <c r="M28" i="50"/>
  <c r="L28" i="50"/>
  <c r="K28" i="50"/>
  <c r="J28" i="50"/>
  <c r="G28" i="50"/>
  <c r="F28" i="50"/>
  <c r="E28" i="50"/>
  <c r="D28" i="50"/>
  <c r="C28" i="50"/>
  <c r="N151" i="50"/>
  <c r="M151" i="50"/>
  <c r="L151" i="50"/>
  <c r="K151" i="50"/>
  <c r="J151" i="50"/>
  <c r="G151" i="50"/>
  <c r="F151" i="50"/>
  <c r="E151" i="50"/>
  <c r="D151" i="50"/>
  <c r="C151" i="50"/>
  <c r="N109" i="50"/>
  <c r="M109" i="50"/>
  <c r="L109" i="50"/>
  <c r="K109" i="50"/>
  <c r="J109" i="50"/>
  <c r="G109" i="50"/>
  <c r="F109" i="50"/>
  <c r="E109" i="50"/>
  <c r="D109" i="50"/>
  <c r="C109" i="50"/>
  <c r="N66" i="50"/>
  <c r="M66" i="50"/>
  <c r="L66" i="50"/>
  <c r="K66" i="50"/>
  <c r="J66" i="50"/>
  <c r="G66" i="50"/>
  <c r="F66" i="50"/>
  <c r="E66" i="50"/>
  <c r="D66" i="50"/>
  <c r="C66" i="50"/>
  <c r="N24" i="50"/>
  <c r="M24" i="50"/>
  <c r="L24" i="50"/>
  <c r="K24" i="50"/>
  <c r="J24" i="50"/>
  <c r="G24" i="50"/>
  <c r="F24" i="50"/>
  <c r="E24" i="50"/>
  <c r="D24" i="50"/>
  <c r="C24" i="50"/>
  <c r="N147" i="50"/>
  <c r="M147" i="50"/>
  <c r="L147" i="50"/>
  <c r="K147" i="50"/>
  <c r="J147" i="50"/>
  <c r="G147" i="50"/>
  <c r="F147" i="50"/>
  <c r="E147" i="50"/>
  <c r="D147" i="50"/>
  <c r="C147" i="50"/>
  <c r="N105" i="50"/>
  <c r="M105" i="50"/>
  <c r="L105" i="50"/>
  <c r="K105" i="50"/>
  <c r="J105" i="50"/>
  <c r="G105" i="50"/>
  <c r="F105" i="50"/>
  <c r="E105" i="50"/>
  <c r="D105" i="50"/>
  <c r="C105" i="50"/>
  <c r="N62" i="50"/>
  <c r="M62" i="50"/>
  <c r="L62" i="50"/>
  <c r="K62" i="50"/>
  <c r="J62" i="50"/>
  <c r="G62" i="50"/>
  <c r="F62" i="50"/>
  <c r="E62" i="50"/>
  <c r="D62" i="50"/>
  <c r="C62" i="50"/>
  <c r="N20" i="50"/>
  <c r="M20" i="50"/>
  <c r="L20" i="50"/>
  <c r="K20" i="50"/>
  <c r="J20" i="50"/>
  <c r="G20" i="50"/>
  <c r="F20" i="50"/>
  <c r="E20" i="50"/>
  <c r="D20" i="50"/>
  <c r="C20" i="50"/>
  <c r="N143" i="50"/>
  <c r="M143" i="50"/>
  <c r="L143" i="50"/>
  <c r="K143" i="50"/>
  <c r="J143" i="50"/>
  <c r="G143" i="50"/>
  <c r="F143" i="50"/>
  <c r="E143" i="50"/>
  <c r="D143" i="50"/>
  <c r="C143" i="50"/>
  <c r="N101" i="50"/>
  <c r="M101" i="50"/>
  <c r="L101" i="50"/>
  <c r="K101" i="50"/>
  <c r="J101" i="50"/>
  <c r="G101" i="50"/>
  <c r="F101" i="50"/>
  <c r="E101" i="50"/>
  <c r="D101" i="50"/>
  <c r="C101" i="50"/>
  <c r="N58" i="50"/>
  <c r="M58" i="50"/>
  <c r="L58" i="50"/>
  <c r="K58" i="50"/>
  <c r="J58" i="50"/>
  <c r="G58" i="50"/>
  <c r="F58" i="50"/>
  <c r="E58" i="50"/>
  <c r="D58" i="50"/>
  <c r="C58" i="50"/>
  <c r="N16" i="50"/>
  <c r="M16" i="50"/>
  <c r="L16" i="50"/>
  <c r="K16" i="50"/>
  <c r="J16" i="50"/>
  <c r="G16" i="50"/>
  <c r="F16" i="50"/>
  <c r="E16" i="50"/>
  <c r="D16" i="50"/>
  <c r="C16" i="50"/>
  <c r="N139" i="50"/>
  <c r="M139" i="50"/>
  <c r="L139" i="50"/>
  <c r="K139" i="50"/>
  <c r="J139" i="50"/>
  <c r="G139" i="50"/>
  <c r="F139" i="50"/>
  <c r="E139" i="50"/>
  <c r="D139" i="50"/>
  <c r="C139" i="50"/>
  <c r="N97" i="50"/>
  <c r="M97" i="50"/>
  <c r="L97" i="50"/>
  <c r="K97" i="50"/>
  <c r="J97" i="50"/>
  <c r="G97" i="50"/>
  <c r="F97" i="50"/>
  <c r="E97" i="50"/>
  <c r="D97" i="50"/>
  <c r="C97" i="50"/>
  <c r="N54" i="50"/>
  <c r="M54" i="50"/>
  <c r="L54" i="50"/>
  <c r="K54" i="50"/>
  <c r="J54" i="50"/>
  <c r="G54" i="50"/>
  <c r="F54" i="50"/>
  <c r="E54" i="50"/>
  <c r="D54" i="50"/>
  <c r="C54" i="50"/>
  <c r="N12" i="50"/>
  <c r="M12" i="50"/>
  <c r="L12" i="50"/>
  <c r="K12" i="50"/>
  <c r="J12" i="50"/>
  <c r="G12" i="50"/>
  <c r="F12" i="50"/>
  <c r="E12" i="50"/>
  <c r="D12" i="50"/>
  <c r="C12" i="50"/>
  <c r="N135" i="50"/>
  <c r="M135" i="50"/>
  <c r="L135" i="50"/>
  <c r="K135" i="50"/>
  <c r="J135" i="50"/>
  <c r="G135" i="50"/>
  <c r="F135" i="50"/>
  <c r="E135" i="50"/>
  <c r="D135" i="50"/>
  <c r="C135" i="50"/>
  <c r="N93" i="50"/>
  <c r="M93" i="50"/>
  <c r="L93" i="50"/>
  <c r="K93" i="50"/>
  <c r="J93" i="50"/>
  <c r="G93" i="50"/>
  <c r="F93" i="50"/>
  <c r="E93" i="50"/>
  <c r="D93" i="50"/>
  <c r="C93" i="50"/>
  <c r="N50" i="50"/>
  <c r="M50" i="50"/>
  <c r="L50" i="50"/>
  <c r="K50" i="50"/>
  <c r="J50" i="50"/>
  <c r="G50" i="50"/>
  <c r="F50" i="50"/>
  <c r="E50" i="50"/>
  <c r="D50" i="50"/>
  <c r="C50" i="50"/>
  <c r="N8" i="50"/>
  <c r="M8" i="50"/>
  <c r="L8" i="50"/>
  <c r="K8" i="50"/>
  <c r="J8" i="50"/>
  <c r="G8" i="50"/>
  <c r="F8" i="50"/>
  <c r="E8" i="50"/>
  <c r="D8" i="50"/>
  <c r="C8" i="50"/>
  <c r="N131" i="50"/>
  <c r="M131" i="50"/>
  <c r="L131" i="50"/>
  <c r="K131" i="50"/>
  <c r="J131" i="50"/>
  <c r="G131" i="50"/>
  <c r="F131" i="50"/>
  <c r="E131" i="50"/>
  <c r="D131" i="50"/>
  <c r="C131" i="50"/>
  <c r="N89" i="50"/>
  <c r="M89" i="50"/>
  <c r="L89" i="50"/>
  <c r="K89" i="50"/>
  <c r="J89" i="50"/>
  <c r="G89" i="50"/>
  <c r="F89" i="50"/>
  <c r="E89" i="50"/>
  <c r="D89" i="50"/>
  <c r="C89" i="50"/>
  <c r="N46" i="50"/>
  <c r="M46" i="50"/>
  <c r="L46" i="50"/>
  <c r="K46" i="50"/>
  <c r="J46" i="50"/>
  <c r="G46" i="50"/>
  <c r="F46" i="50"/>
  <c r="E46" i="50"/>
  <c r="D46" i="50"/>
  <c r="C46" i="50"/>
  <c r="N4" i="50"/>
  <c r="M4" i="50"/>
  <c r="L4" i="50"/>
  <c r="K4" i="50"/>
  <c r="J4" i="50"/>
  <c r="G4" i="50"/>
  <c r="F4" i="50"/>
  <c r="E4" i="50"/>
  <c r="D4" i="50"/>
  <c r="C4" i="50"/>
  <c r="N167" i="46"/>
  <c r="M167" i="46"/>
  <c r="L167" i="46"/>
  <c r="K167" i="46"/>
  <c r="J167" i="46"/>
  <c r="G167" i="46"/>
  <c r="F167" i="46"/>
  <c r="E167" i="46"/>
  <c r="D167" i="46"/>
  <c r="C167" i="46"/>
  <c r="N125" i="46"/>
  <c r="M125" i="46"/>
  <c r="L125" i="46"/>
  <c r="K125" i="46"/>
  <c r="J125" i="46"/>
  <c r="G125" i="46"/>
  <c r="F125" i="46"/>
  <c r="E125" i="46"/>
  <c r="D125" i="46"/>
  <c r="C125" i="46"/>
  <c r="N82" i="46"/>
  <c r="M82" i="46"/>
  <c r="L82" i="46"/>
  <c r="K82" i="46"/>
  <c r="J82" i="46"/>
  <c r="G82" i="46"/>
  <c r="F82" i="46"/>
  <c r="E82" i="46"/>
  <c r="D82" i="46"/>
  <c r="C82" i="46"/>
  <c r="N40" i="46"/>
  <c r="M40" i="46"/>
  <c r="L40" i="46"/>
  <c r="K40" i="46"/>
  <c r="J40" i="46"/>
  <c r="G40" i="46"/>
  <c r="F40" i="46"/>
  <c r="E40" i="46"/>
  <c r="D40" i="46"/>
  <c r="C40" i="46"/>
  <c r="N163" i="46"/>
  <c r="M163" i="46"/>
  <c r="L163" i="46"/>
  <c r="K163" i="46"/>
  <c r="J163" i="46"/>
  <c r="G163" i="46"/>
  <c r="F163" i="46"/>
  <c r="E163" i="46"/>
  <c r="D163" i="46"/>
  <c r="C163" i="46"/>
  <c r="N121" i="46"/>
  <c r="M121" i="46"/>
  <c r="L121" i="46"/>
  <c r="K121" i="46"/>
  <c r="J121" i="46"/>
  <c r="G121" i="46"/>
  <c r="F121" i="46"/>
  <c r="E121" i="46"/>
  <c r="D121" i="46"/>
  <c r="C121" i="46"/>
  <c r="N78" i="46"/>
  <c r="M78" i="46"/>
  <c r="L78" i="46"/>
  <c r="K78" i="46"/>
  <c r="J78" i="46"/>
  <c r="G78" i="46"/>
  <c r="F78" i="46"/>
  <c r="E78" i="46"/>
  <c r="D78" i="46"/>
  <c r="C78" i="46"/>
  <c r="N36" i="46"/>
  <c r="M36" i="46"/>
  <c r="L36" i="46"/>
  <c r="K36" i="46"/>
  <c r="J36" i="46"/>
  <c r="G36" i="46"/>
  <c r="F36" i="46"/>
  <c r="E36" i="46"/>
  <c r="D36" i="46"/>
  <c r="C36" i="46"/>
  <c r="N159" i="46"/>
  <c r="M159" i="46"/>
  <c r="L159" i="46"/>
  <c r="K159" i="46"/>
  <c r="J159" i="46"/>
  <c r="G159" i="46"/>
  <c r="F159" i="46"/>
  <c r="E159" i="46"/>
  <c r="D159" i="46"/>
  <c r="C159" i="46"/>
  <c r="N117" i="46"/>
  <c r="M117" i="46"/>
  <c r="L117" i="46"/>
  <c r="K117" i="46"/>
  <c r="J117" i="46"/>
  <c r="G117" i="46"/>
  <c r="F117" i="46"/>
  <c r="E117" i="46"/>
  <c r="D117" i="46"/>
  <c r="C117" i="46"/>
  <c r="N74" i="46"/>
  <c r="M74" i="46"/>
  <c r="L74" i="46"/>
  <c r="K74" i="46"/>
  <c r="J74" i="46"/>
  <c r="G74" i="46"/>
  <c r="F74" i="46"/>
  <c r="E74" i="46"/>
  <c r="D74" i="46"/>
  <c r="C74" i="46"/>
  <c r="N32" i="46"/>
  <c r="M32" i="46"/>
  <c r="L32" i="46"/>
  <c r="K32" i="46"/>
  <c r="J32" i="46"/>
  <c r="G32" i="46"/>
  <c r="F32" i="46"/>
  <c r="E32" i="46"/>
  <c r="D32" i="46"/>
  <c r="C32" i="46"/>
  <c r="N155" i="46"/>
  <c r="M155" i="46"/>
  <c r="L155" i="46"/>
  <c r="K155" i="46"/>
  <c r="J155" i="46"/>
  <c r="G155" i="46"/>
  <c r="F155" i="46"/>
  <c r="E155" i="46"/>
  <c r="D155" i="46"/>
  <c r="C155" i="46"/>
  <c r="N113" i="46"/>
  <c r="M113" i="46"/>
  <c r="L113" i="46"/>
  <c r="K113" i="46"/>
  <c r="J113" i="46"/>
  <c r="G113" i="46"/>
  <c r="F113" i="46"/>
  <c r="E113" i="46"/>
  <c r="D113" i="46"/>
  <c r="C113" i="46"/>
  <c r="N70" i="46"/>
  <c r="M70" i="46"/>
  <c r="L70" i="46"/>
  <c r="K70" i="46"/>
  <c r="J70" i="46"/>
  <c r="G70" i="46"/>
  <c r="F70" i="46"/>
  <c r="E70" i="46"/>
  <c r="D70" i="46"/>
  <c r="C70" i="46"/>
  <c r="N28" i="46"/>
  <c r="M28" i="46"/>
  <c r="L28" i="46"/>
  <c r="K28" i="46"/>
  <c r="J28" i="46"/>
  <c r="G28" i="46"/>
  <c r="F28" i="46"/>
  <c r="E28" i="46"/>
  <c r="D28" i="46"/>
  <c r="C28" i="46"/>
  <c r="N151" i="46"/>
  <c r="M151" i="46"/>
  <c r="L151" i="46"/>
  <c r="K151" i="46"/>
  <c r="J151" i="46"/>
  <c r="G151" i="46"/>
  <c r="F151" i="46"/>
  <c r="E151" i="46"/>
  <c r="D151" i="46"/>
  <c r="C151" i="46"/>
  <c r="N109" i="46"/>
  <c r="M109" i="46"/>
  <c r="L109" i="46"/>
  <c r="K109" i="46"/>
  <c r="J109" i="46"/>
  <c r="G109" i="46"/>
  <c r="F109" i="46"/>
  <c r="E109" i="46"/>
  <c r="D109" i="46"/>
  <c r="C109" i="46"/>
  <c r="N66" i="46"/>
  <c r="M66" i="46"/>
  <c r="L66" i="46"/>
  <c r="K66" i="46"/>
  <c r="J66" i="46"/>
  <c r="G66" i="46"/>
  <c r="F66" i="46"/>
  <c r="E66" i="46"/>
  <c r="D66" i="46"/>
  <c r="C66" i="46"/>
  <c r="N24" i="46"/>
  <c r="M24" i="46"/>
  <c r="L24" i="46"/>
  <c r="K24" i="46"/>
  <c r="J24" i="46"/>
  <c r="G24" i="46"/>
  <c r="F24" i="46"/>
  <c r="E24" i="46"/>
  <c r="D24" i="46"/>
  <c r="C24" i="46"/>
  <c r="N143" i="46"/>
  <c r="M143" i="46"/>
  <c r="L143" i="46"/>
  <c r="K143" i="46"/>
  <c r="J143" i="46"/>
  <c r="G143" i="46"/>
  <c r="F143" i="46"/>
  <c r="E143" i="46"/>
  <c r="D143" i="46"/>
  <c r="C143" i="46"/>
  <c r="N101" i="46"/>
  <c r="M101" i="46"/>
  <c r="L101" i="46"/>
  <c r="K101" i="46"/>
  <c r="J101" i="46"/>
  <c r="G101" i="46"/>
  <c r="F101" i="46"/>
  <c r="E101" i="46"/>
  <c r="D101" i="46"/>
  <c r="C101" i="46"/>
  <c r="N58" i="46"/>
  <c r="M58" i="46"/>
  <c r="L58" i="46"/>
  <c r="K58" i="46"/>
  <c r="J58" i="46"/>
  <c r="G58" i="46"/>
  <c r="F58" i="46"/>
  <c r="E58" i="46"/>
  <c r="D58" i="46"/>
  <c r="C58" i="46"/>
  <c r="N16" i="46"/>
  <c r="M16" i="46"/>
  <c r="L16" i="46"/>
  <c r="K16" i="46"/>
  <c r="J16" i="46"/>
  <c r="G16" i="46"/>
  <c r="F16" i="46"/>
  <c r="E16" i="46"/>
  <c r="D16" i="46"/>
  <c r="C16" i="46"/>
  <c r="N139" i="46"/>
  <c r="M139" i="46"/>
  <c r="L139" i="46"/>
  <c r="K139" i="46"/>
  <c r="J139" i="46"/>
  <c r="G139" i="46"/>
  <c r="F139" i="46"/>
  <c r="E139" i="46"/>
  <c r="D139" i="46"/>
  <c r="C139" i="46"/>
  <c r="N97" i="46"/>
  <c r="M97" i="46"/>
  <c r="L97" i="46"/>
  <c r="K97" i="46"/>
  <c r="J97" i="46"/>
  <c r="G97" i="46"/>
  <c r="F97" i="46"/>
  <c r="E97" i="46"/>
  <c r="D97" i="46"/>
  <c r="C97" i="46"/>
  <c r="N54" i="46"/>
  <c r="M54" i="46"/>
  <c r="L54" i="46"/>
  <c r="K54" i="46"/>
  <c r="J54" i="46"/>
  <c r="G54" i="46"/>
  <c r="F54" i="46"/>
  <c r="E54" i="46"/>
  <c r="D54" i="46"/>
  <c r="C54" i="46"/>
  <c r="N12" i="46"/>
  <c r="M12" i="46"/>
  <c r="L12" i="46"/>
  <c r="K12" i="46"/>
  <c r="J12" i="46"/>
  <c r="G12" i="46"/>
  <c r="F12" i="46"/>
  <c r="E12" i="46"/>
  <c r="D12" i="46"/>
  <c r="C12" i="46"/>
  <c r="N131" i="46"/>
  <c r="M131" i="46"/>
  <c r="L131" i="46"/>
  <c r="K131" i="46"/>
  <c r="J131" i="46"/>
  <c r="G131" i="46"/>
  <c r="F131" i="46"/>
  <c r="E131" i="46"/>
  <c r="D131" i="46"/>
  <c r="C131" i="46"/>
  <c r="N89" i="46"/>
  <c r="M89" i="46"/>
  <c r="L89" i="46"/>
  <c r="K89" i="46"/>
  <c r="J89" i="46"/>
  <c r="G89" i="46"/>
  <c r="F89" i="46"/>
  <c r="E89" i="46"/>
  <c r="D89" i="46"/>
  <c r="C89" i="46"/>
  <c r="N46" i="46"/>
  <c r="M46" i="46"/>
  <c r="L46" i="46"/>
  <c r="K46" i="46"/>
  <c r="J46" i="46"/>
  <c r="G46" i="46"/>
  <c r="F46" i="46"/>
  <c r="E46" i="46"/>
  <c r="D46" i="46"/>
  <c r="C46" i="46"/>
  <c r="N135" i="46"/>
  <c r="M135" i="46"/>
  <c r="L135" i="46"/>
  <c r="K135" i="46"/>
  <c r="J135" i="46"/>
  <c r="G135" i="46"/>
  <c r="F135" i="46"/>
  <c r="E135" i="46"/>
  <c r="D135" i="46"/>
  <c r="C135" i="46"/>
  <c r="N93" i="46"/>
  <c r="M93" i="46"/>
  <c r="L93" i="46"/>
  <c r="K93" i="46"/>
  <c r="J93" i="46"/>
  <c r="G93" i="46"/>
  <c r="F93" i="46"/>
  <c r="E93" i="46"/>
  <c r="D93" i="46"/>
  <c r="C93" i="46"/>
  <c r="N50" i="46"/>
  <c r="M50" i="46"/>
  <c r="L50" i="46"/>
  <c r="K50" i="46"/>
  <c r="J50" i="46"/>
  <c r="G50" i="46"/>
  <c r="F50" i="46"/>
  <c r="E50" i="46"/>
  <c r="D50" i="46"/>
  <c r="C50" i="46"/>
  <c r="N8" i="46"/>
  <c r="M8" i="46"/>
  <c r="L8" i="46"/>
  <c r="K8" i="46"/>
  <c r="J8" i="46"/>
  <c r="G8" i="46"/>
  <c r="F8" i="46"/>
  <c r="E8" i="46"/>
  <c r="D8" i="46"/>
  <c r="C8" i="46"/>
  <c r="N4" i="46"/>
  <c r="M4" i="46"/>
  <c r="L4" i="46"/>
  <c r="K4" i="46"/>
  <c r="J4" i="46"/>
  <c r="G4" i="46"/>
  <c r="F4" i="46"/>
  <c r="E4" i="46"/>
  <c r="D4" i="46"/>
  <c r="C4" i="46"/>
  <c r="N167" i="42"/>
  <c r="M167" i="42"/>
  <c r="L167" i="42"/>
  <c r="K167" i="42"/>
  <c r="J167" i="42"/>
  <c r="N163" i="42"/>
  <c r="M163" i="42"/>
  <c r="L163" i="42"/>
  <c r="K163" i="42"/>
  <c r="J163" i="42"/>
  <c r="N159" i="42"/>
  <c r="M159" i="42"/>
  <c r="L159" i="42"/>
  <c r="K159" i="42"/>
  <c r="J159" i="42"/>
  <c r="N155" i="42"/>
  <c r="M155" i="42"/>
  <c r="L155" i="42"/>
  <c r="K155" i="42"/>
  <c r="J155" i="42"/>
  <c r="N151" i="42"/>
  <c r="M151" i="42"/>
  <c r="L151" i="42"/>
  <c r="K151" i="42"/>
  <c r="J151" i="42"/>
  <c r="N147" i="42"/>
  <c r="M147" i="42"/>
  <c r="L147" i="42"/>
  <c r="K147" i="42"/>
  <c r="J147" i="42"/>
  <c r="N143" i="42"/>
  <c r="M143" i="42"/>
  <c r="L143" i="42"/>
  <c r="K143" i="42"/>
  <c r="J143" i="42"/>
  <c r="N139" i="42"/>
  <c r="M139" i="42"/>
  <c r="L139" i="42"/>
  <c r="K139" i="42"/>
  <c r="J139" i="42"/>
  <c r="N135" i="42"/>
  <c r="M135" i="42"/>
  <c r="L135" i="42"/>
  <c r="K135" i="42"/>
  <c r="J135" i="42"/>
  <c r="N131" i="42"/>
  <c r="M131" i="42"/>
  <c r="L131" i="42"/>
  <c r="K131" i="42"/>
  <c r="J131" i="42"/>
  <c r="N125" i="42"/>
  <c r="M125" i="42"/>
  <c r="L125" i="42"/>
  <c r="K125" i="42"/>
  <c r="J125" i="42"/>
  <c r="N121" i="42"/>
  <c r="M121" i="42"/>
  <c r="L121" i="42"/>
  <c r="K121" i="42"/>
  <c r="J121" i="42"/>
  <c r="N117" i="42"/>
  <c r="M117" i="42"/>
  <c r="L117" i="42"/>
  <c r="K117" i="42"/>
  <c r="J117" i="42"/>
  <c r="N113" i="42"/>
  <c r="M113" i="42"/>
  <c r="L113" i="42"/>
  <c r="K113" i="42"/>
  <c r="J113" i="42"/>
  <c r="N109" i="42"/>
  <c r="M109" i="42"/>
  <c r="L109" i="42"/>
  <c r="K109" i="42"/>
  <c r="J109" i="42"/>
  <c r="N105" i="42"/>
  <c r="M105" i="42"/>
  <c r="L105" i="42"/>
  <c r="K105" i="42"/>
  <c r="J105" i="42"/>
  <c r="N101" i="42"/>
  <c r="M101" i="42"/>
  <c r="L101" i="42"/>
  <c r="K101" i="42"/>
  <c r="J101" i="42"/>
  <c r="N97" i="42"/>
  <c r="M97" i="42"/>
  <c r="L97" i="42"/>
  <c r="K97" i="42"/>
  <c r="J97" i="42"/>
  <c r="N93" i="42"/>
  <c r="M93" i="42"/>
  <c r="L93" i="42"/>
  <c r="K93" i="42"/>
  <c r="J93" i="42"/>
  <c r="N89" i="42"/>
  <c r="M89" i="42"/>
  <c r="L89" i="42"/>
  <c r="K89" i="42"/>
  <c r="J89" i="42"/>
  <c r="D131" i="42"/>
  <c r="E131" i="42"/>
  <c r="F131" i="42"/>
  <c r="G131" i="42"/>
  <c r="D135" i="42"/>
  <c r="E135" i="42"/>
  <c r="F135" i="42"/>
  <c r="G135" i="42"/>
  <c r="D139" i="42"/>
  <c r="E139" i="42"/>
  <c r="F139" i="42"/>
  <c r="G139" i="42"/>
  <c r="D143" i="42"/>
  <c r="E143" i="42"/>
  <c r="F143" i="42"/>
  <c r="G143" i="42"/>
  <c r="D147" i="42"/>
  <c r="E147" i="42"/>
  <c r="F147" i="42"/>
  <c r="G147" i="42"/>
  <c r="D151" i="42"/>
  <c r="E151" i="42"/>
  <c r="F151" i="42"/>
  <c r="G151" i="42"/>
  <c r="D155" i="42"/>
  <c r="E155" i="42"/>
  <c r="F155" i="42"/>
  <c r="G155" i="42"/>
  <c r="D159" i="42"/>
  <c r="E159" i="42"/>
  <c r="F159" i="42"/>
  <c r="G159" i="42"/>
  <c r="D163" i="42"/>
  <c r="E163" i="42"/>
  <c r="F163" i="42"/>
  <c r="G163" i="42"/>
  <c r="D167" i="42"/>
  <c r="E167" i="42"/>
  <c r="F167" i="42"/>
  <c r="G167" i="42"/>
  <c r="D89" i="42"/>
  <c r="E89" i="42"/>
  <c r="F89" i="42"/>
  <c r="G89" i="42"/>
  <c r="D93" i="42"/>
  <c r="E93" i="42"/>
  <c r="F93" i="42"/>
  <c r="G93" i="42"/>
  <c r="D97" i="42"/>
  <c r="E97" i="42"/>
  <c r="F97" i="42"/>
  <c r="G97" i="42"/>
  <c r="D101" i="42"/>
  <c r="E101" i="42"/>
  <c r="F101" i="42"/>
  <c r="G101" i="42"/>
  <c r="D105" i="42"/>
  <c r="E105" i="42"/>
  <c r="F105" i="42"/>
  <c r="G105" i="42"/>
  <c r="D109" i="42"/>
  <c r="E109" i="42"/>
  <c r="F109" i="42"/>
  <c r="G109" i="42"/>
  <c r="D113" i="42"/>
  <c r="E113" i="42"/>
  <c r="F113" i="42"/>
  <c r="G113" i="42"/>
  <c r="D117" i="42"/>
  <c r="E117" i="42"/>
  <c r="F117" i="42"/>
  <c r="G117" i="42"/>
  <c r="D121" i="42"/>
  <c r="E121" i="42"/>
  <c r="F121" i="42"/>
  <c r="G121" i="42"/>
  <c r="D125" i="42"/>
  <c r="E125" i="42"/>
  <c r="F125" i="42"/>
  <c r="G125" i="42"/>
  <c r="C167" i="42"/>
  <c r="C163" i="42"/>
  <c r="C159" i="42"/>
  <c r="C155" i="42"/>
  <c r="C151" i="42"/>
  <c r="C147" i="42"/>
  <c r="C143" i="42"/>
  <c r="C139" i="42"/>
  <c r="C135" i="42"/>
  <c r="C131" i="42"/>
  <c r="C125" i="42"/>
  <c r="C121" i="42"/>
  <c r="C117" i="42"/>
  <c r="C113" i="42"/>
  <c r="C109" i="42"/>
  <c r="C105" i="42"/>
  <c r="C101" i="42"/>
  <c r="C97" i="42"/>
  <c r="C93" i="42"/>
  <c r="C89" i="42"/>
  <c r="C82" i="42"/>
  <c r="C78" i="42"/>
  <c r="C74" i="42"/>
  <c r="C70" i="42"/>
  <c r="C66" i="42"/>
  <c r="C62" i="42"/>
  <c r="C58" i="42"/>
  <c r="C54" i="42"/>
  <c r="C50" i="42"/>
  <c r="C46" i="42"/>
  <c r="N82" i="42"/>
  <c r="M82" i="42"/>
  <c r="L82" i="42"/>
  <c r="K82" i="42"/>
  <c r="J82" i="42"/>
  <c r="N78" i="42"/>
  <c r="M78" i="42"/>
  <c r="L78" i="42"/>
  <c r="K78" i="42"/>
  <c r="J78" i="42"/>
  <c r="N74" i="42"/>
  <c r="M74" i="42"/>
  <c r="L74" i="42"/>
  <c r="K74" i="42"/>
  <c r="J74" i="42"/>
  <c r="N70" i="42"/>
  <c r="M70" i="42"/>
  <c r="L70" i="42"/>
  <c r="K70" i="42"/>
  <c r="J70" i="42"/>
  <c r="N66" i="42"/>
  <c r="M66" i="42"/>
  <c r="L66" i="42"/>
  <c r="K66" i="42"/>
  <c r="J66" i="42"/>
  <c r="N62" i="42"/>
  <c r="M62" i="42"/>
  <c r="L62" i="42"/>
  <c r="K62" i="42"/>
  <c r="J62" i="42"/>
  <c r="N58" i="42"/>
  <c r="M58" i="42"/>
  <c r="L58" i="42"/>
  <c r="K58" i="42"/>
  <c r="J58" i="42"/>
  <c r="N54" i="42"/>
  <c r="M54" i="42"/>
  <c r="L54" i="42"/>
  <c r="K54" i="42"/>
  <c r="J54" i="42"/>
  <c r="N50" i="42"/>
  <c r="M50" i="42"/>
  <c r="L50" i="42"/>
  <c r="K50" i="42"/>
  <c r="J50" i="42"/>
  <c r="N46" i="42"/>
  <c r="M46" i="42"/>
  <c r="L46" i="42"/>
  <c r="K46" i="42"/>
  <c r="J46" i="42"/>
  <c r="D46" i="42"/>
  <c r="E46" i="42"/>
  <c r="F46" i="42"/>
  <c r="G46" i="42"/>
  <c r="D50" i="42"/>
  <c r="E50" i="42"/>
  <c r="F50" i="42"/>
  <c r="G50" i="42"/>
  <c r="D54" i="42"/>
  <c r="E54" i="42"/>
  <c r="F54" i="42"/>
  <c r="G54" i="42"/>
  <c r="D58" i="42"/>
  <c r="E58" i="42"/>
  <c r="F58" i="42"/>
  <c r="G58" i="42"/>
  <c r="D62" i="42"/>
  <c r="E62" i="42"/>
  <c r="F62" i="42"/>
  <c r="G62" i="42"/>
  <c r="D66" i="42"/>
  <c r="E66" i="42"/>
  <c r="F66" i="42"/>
  <c r="G66" i="42"/>
  <c r="D70" i="42"/>
  <c r="E70" i="42"/>
  <c r="F70" i="42"/>
  <c r="G70" i="42"/>
  <c r="D74" i="42"/>
  <c r="E74" i="42"/>
  <c r="F74" i="42"/>
  <c r="G74" i="42"/>
  <c r="D78" i="42"/>
  <c r="E78" i="42"/>
  <c r="F78" i="42"/>
  <c r="G78" i="42"/>
  <c r="D82" i="42"/>
  <c r="E82" i="42"/>
  <c r="F82" i="42"/>
  <c r="G82" i="42"/>
  <c r="N40" i="42"/>
  <c r="M40" i="42"/>
  <c r="L40" i="42"/>
  <c r="K40" i="42"/>
  <c r="J40" i="42"/>
  <c r="N36" i="42"/>
  <c r="M36" i="42"/>
  <c r="L36" i="42"/>
  <c r="K36" i="42"/>
  <c r="J36" i="42"/>
  <c r="N32" i="42"/>
  <c r="M32" i="42"/>
  <c r="L32" i="42"/>
  <c r="K32" i="42"/>
  <c r="J32" i="42"/>
  <c r="N28" i="42"/>
  <c r="M28" i="42"/>
  <c r="L28" i="42"/>
  <c r="K28" i="42"/>
  <c r="J28" i="42"/>
  <c r="N24" i="42"/>
  <c r="M24" i="42"/>
  <c r="L24" i="42"/>
  <c r="K24" i="42"/>
  <c r="J24" i="42"/>
  <c r="N20" i="42"/>
  <c r="M20" i="42"/>
  <c r="L20" i="42"/>
  <c r="K20" i="42"/>
  <c r="J20" i="42"/>
  <c r="N16" i="42"/>
  <c r="M16" i="42"/>
  <c r="L16" i="42"/>
  <c r="K16" i="42"/>
  <c r="J16" i="42"/>
  <c r="N12" i="42"/>
  <c r="M12" i="42"/>
  <c r="L12" i="42"/>
  <c r="K12" i="42"/>
  <c r="J12" i="42"/>
  <c r="N8" i="42"/>
  <c r="M8" i="42"/>
  <c r="L8" i="42"/>
  <c r="K8" i="42"/>
  <c r="J8" i="42"/>
  <c r="N4" i="42"/>
  <c r="M4" i="42"/>
  <c r="L4" i="42"/>
  <c r="K4" i="42"/>
  <c r="J4" i="42"/>
  <c r="E4" i="42"/>
  <c r="F4" i="42"/>
  <c r="G4" i="42"/>
  <c r="E8" i="42"/>
  <c r="F8" i="42"/>
  <c r="G8" i="42"/>
  <c r="E12" i="42"/>
  <c r="F12" i="42"/>
  <c r="G12" i="42"/>
  <c r="E16" i="42"/>
  <c r="F16" i="42"/>
  <c r="G16" i="42"/>
  <c r="E20" i="42"/>
  <c r="F20" i="42"/>
  <c r="G20" i="42"/>
  <c r="E24" i="42"/>
  <c r="F24" i="42"/>
  <c r="G24" i="42"/>
  <c r="E28" i="42"/>
  <c r="F28" i="42"/>
  <c r="G28" i="42"/>
  <c r="E32" i="42"/>
  <c r="F32" i="42"/>
  <c r="G32" i="42"/>
  <c r="E36" i="42"/>
  <c r="F36" i="42"/>
  <c r="G36" i="42"/>
  <c r="E40" i="42"/>
  <c r="F40" i="42"/>
  <c r="G40" i="42"/>
  <c r="C4" i="42"/>
  <c r="C8" i="42"/>
  <c r="C12" i="42"/>
  <c r="C16" i="42"/>
  <c r="C20" i="42"/>
  <c r="C24" i="42"/>
  <c r="C28" i="42"/>
  <c r="C32" i="42"/>
  <c r="C36" i="42"/>
  <c r="C40" i="42"/>
  <c r="D40" i="42"/>
  <c r="D36" i="42"/>
  <c r="D32" i="42"/>
  <c r="D28" i="42"/>
  <c r="D24" i="42"/>
  <c r="D20" i="42"/>
  <c r="D16" i="42"/>
  <c r="D12" i="42"/>
  <c r="D8" i="42"/>
  <c r="D4" i="42"/>
  <c r="E2" i="35"/>
  <c r="A1" i="41"/>
  <c r="I138" i="6"/>
  <c r="I104" i="6"/>
  <c r="I123" i="6"/>
  <c r="H95" i="41"/>
  <c r="I95" i="41"/>
  <c r="N42" i="41"/>
  <c r="N43" i="41"/>
  <c r="N44" i="41"/>
  <c r="N45" i="41"/>
  <c r="N46" i="41"/>
  <c r="N47" i="41"/>
  <c r="N48" i="41"/>
  <c r="N49" i="41"/>
  <c r="C3" i="13"/>
  <c r="I46" i="35" s="1"/>
  <c r="C13" i="13"/>
  <c r="C23" i="13"/>
  <c r="C33" i="13"/>
  <c r="I39" i="35"/>
  <c r="BG39" i="35" s="1"/>
  <c r="C4" i="13"/>
  <c r="C14" i="13"/>
  <c r="C24" i="13"/>
  <c r="J39" i="35" s="1"/>
  <c r="BH39" i="35" s="1"/>
  <c r="C34" i="13"/>
  <c r="C5" i="13"/>
  <c r="K46" i="35" s="1"/>
  <c r="C15" i="13"/>
  <c r="C25" i="13"/>
  <c r="C35" i="13"/>
  <c r="K39" i="35"/>
  <c r="BI39" i="35" s="1"/>
  <c r="C6" i="13"/>
  <c r="L46" i="35" s="1"/>
  <c r="BJ46" i="35" s="1"/>
  <c r="C16" i="13"/>
  <c r="C26" i="13"/>
  <c r="L39" i="35" s="1"/>
  <c r="BJ39" i="35" s="1"/>
  <c r="C36" i="13"/>
  <c r="C7" i="13"/>
  <c r="C17" i="13"/>
  <c r="C27" i="13"/>
  <c r="C37" i="13"/>
  <c r="M39" i="35"/>
  <c r="BK39" i="35" s="1"/>
  <c r="C8" i="13"/>
  <c r="N46" i="35" s="1"/>
  <c r="C18" i="13"/>
  <c r="C28" i="13"/>
  <c r="N39" i="35" s="1"/>
  <c r="BL39" i="35" s="1"/>
  <c r="C38" i="13"/>
  <c r="C9" i="13"/>
  <c r="O46" i="35" s="1"/>
  <c r="C19" i="13"/>
  <c r="C29" i="13"/>
  <c r="C39" i="13"/>
  <c r="O39" i="35"/>
  <c r="BM39" i="35" s="1"/>
  <c r="C10" i="13"/>
  <c r="C20" i="13"/>
  <c r="C30" i="13"/>
  <c r="C40" i="13"/>
  <c r="C11" i="13"/>
  <c r="Q46" i="35" s="1"/>
  <c r="C21" i="13"/>
  <c r="C31" i="13"/>
  <c r="C41" i="13"/>
  <c r="Q39" i="35"/>
  <c r="BO39" i="35" s="1"/>
  <c r="C12" i="13"/>
  <c r="C22" i="13"/>
  <c r="C32" i="13"/>
  <c r="R39" i="35" s="1"/>
  <c r="BP39" i="35" s="1"/>
  <c r="C42" i="13"/>
  <c r="D3" i="13"/>
  <c r="S46" i="35" s="1"/>
  <c r="BQ46" i="35" s="1"/>
  <c r="D13" i="13"/>
  <c r="D23" i="13"/>
  <c r="S39" i="35" s="1"/>
  <c r="BQ39" i="35" s="1"/>
  <c r="D33" i="13"/>
  <c r="D4" i="13"/>
  <c r="D14" i="13"/>
  <c r="D24" i="13"/>
  <c r="D34" i="13"/>
  <c r="T39" i="35"/>
  <c r="BR39" i="35" s="1"/>
  <c r="D5" i="13"/>
  <c r="U46" i="35" s="1"/>
  <c r="D15" i="13"/>
  <c r="D25" i="13"/>
  <c r="U39" i="35" s="1"/>
  <c r="BS39" i="35" s="1"/>
  <c r="D35" i="13"/>
  <c r="D6" i="13"/>
  <c r="V46" i="35" s="1"/>
  <c r="D16" i="13"/>
  <c r="D26" i="13"/>
  <c r="D36" i="13"/>
  <c r="V39" i="35"/>
  <c r="BT39" i="35" s="1"/>
  <c r="D7" i="13"/>
  <c r="D17" i="13"/>
  <c r="D27" i="13"/>
  <c r="D37" i="13"/>
  <c r="D8" i="13"/>
  <c r="X46" i="35" s="1"/>
  <c r="D18" i="13"/>
  <c r="D28" i="13"/>
  <c r="D38" i="13"/>
  <c r="X39" i="35"/>
  <c r="BV39" i="35" s="1"/>
  <c r="D9" i="13"/>
  <c r="D19" i="13"/>
  <c r="D29" i="13"/>
  <c r="Y39" i="35" s="1"/>
  <c r="BW39" i="35" s="1"/>
  <c r="D39" i="13"/>
  <c r="D10" i="13"/>
  <c r="Z46" i="35" s="1"/>
  <c r="D20" i="13"/>
  <c r="D30" i="13"/>
  <c r="D40" i="13"/>
  <c r="Z39" i="35"/>
  <c r="BX39" i="35" s="1"/>
  <c r="D11" i="13"/>
  <c r="AA46" i="35" s="1"/>
  <c r="BY46" i="35" s="1"/>
  <c r="D21" i="13"/>
  <c r="D31" i="13"/>
  <c r="AA39" i="35" s="1"/>
  <c r="BY39" i="35" s="1"/>
  <c r="D41" i="13"/>
  <c r="D12" i="13"/>
  <c r="D22" i="13"/>
  <c r="D32" i="13"/>
  <c r="D42" i="13"/>
  <c r="AB39" i="35"/>
  <c r="BZ39" i="35" s="1"/>
  <c r="E3" i="13"/>
  <c r="AC46" i="35" s="1"/>
  <c r="E13" i="13"/>
  <c r="E23" i="13"/>
  <c r="E33" i="13"/>
  <c r="AC39" i="35"/>
  <c r="CA39" i="35" s="1"/>
  <c r="E4" i="13"/>
  <c r="E14" i="13"/>
  <c r="E24" i="13"/>
  <c r="E34" i="13"/>
  <c r="E5" i="13"/>
  <c r="AE46" i="35" s="1"/>
  <c r="E15" i="13"/>
  <c r="E25" i="13"/>
  <c r="E35" i="13"/>
  <c r="AE39" i="35"/>
  <c r="CC39" i="35" s="1"/>
  <c r="E6" i="13"/>
  <c r="E16" i="13"/>
  <c r="E26" i="13"/>
  <c r="AF39" i="35" s="1"/>
  <c r="CD39" i="35" s="1"/>
  <c r="E36" i="13"/>
  <c r="E7" i="13"/>
  <c r="AG46" i="35" s="1"/>
  <c r="E17" i="13"/>
  <c r="E27" i="13"/>
  <c r="E37" i="13"/>
  <c r="AG39" i="35"/>
  <c r="CE39" i="35" s="1"/>
  <c r="E8" i="13"/>
  <c r="AH46" i="35" s="1"/>
  <c r="CF46" i="35" s="1"/>
  <c r="E18" i="13"/>
  <c r="E28" i="13"/>
  <c r="AH39" i="35" s="1"/>
  <c r="CF39" i="35" s="1"/>
  <c r="E38" i="13"/>
  <c r="E9" i="13"/>
  <c r="E19" i="13"/>
  <c r="E29" i="13"/>
  <c r="E39" i="13"/>
  <c r="AI39" i="35"/>
  <c r="CG39" i="35" s="1"/>
  <c r="E10" i="13"/>
  <c r="AJ46" i="35" s="1"/>
  <c r="E20" i="13"/>
  <c r="E30" i="13"/>
  <c r="AJ39" i="35" s="1"/>
  <c r="CH39" i="35" s="1"/>
  <c r="E40" i="13"/>
  <c r="E11" i="13"/>
  <c r="AK46" i="35" s="1"/>
  <c r="E21" i="13"/>
  <c r="E31" i="13"/>
  <c r="E41" i="13"/>
  <c r="AK39" i="35"/>
  <c r="CI39" i="35" s="1"/>
  <c r="E12" i="13"/>
  <c r="E22" i="13"/>
  <c r="E32" i="13"/>
  <c r="E42" i="13"/>
  <c r="F3" i="13"/>
  <c r="F13" i="13"/>
  <c r="F23" i="13"/>
  <c r="AM39" i="35" s="1"/>
  <c r="CK39" i="35" s="1"/>
  <c r="F33" i="13"/>
  <c r="F4" i="13"/>
  <c r="AN46" i="35" s="1"/>
  <c r="F14" i="13"/>
  <c r="F24" i="13"/>
  <c r="F34" i="13"/>
  <c r="AN39" i="35"/>
  <c r="CL39" i="35" s="1"/>
  <c r="F5" i="13"/>
  <c r="AO46" i="35" s="1"/>
  <c r="CM46" i="35" s="1"/>
  <c r="F15" i="13"/>
  <c r="F25" i="13"/>
  <c r="AO39" i="35" s="1"/>
  <c r="CM39" i="35" s="1"/>
  <c r="F35" i="13"/>
  <c r="F6" i="13"/>
  <c r="F16" i="13"/>
  <c r="F26" i="13"/>
  <c r="F36" i="13"/>
  <c r="AP39" i="35"/>
  <c r="CN39" i="35" s="1"/>
  <c r="F7" i="13"/>
  <c r="AQ46" i="35" s="1"/>
  <c r="F17" i="13"/>
  <c r="F27" i="13"/>
  <c r="AQ39" i="35" s="1"/>
  <c r="CO39" i="35" s="1"/>
  <c r="F37" i="13"/>
  <c r="F8" i="13"/>
  <c r="AR46" i="35" s="1"/>
  <c r="F18" i="13"/>
  <c r="F28" i="13"/>
  <c r="F38" i="13"/>
  <c r="AR39" i="35"/>
  <c r="CP39" i="35" s="1"/>
  <c r="F9" i="13"/>
  <c r="F19" i="13"/>
  <c r="F29" i="13"/>
  <c r="F39" i="13"/>
  <c r="F10" i="13"/>
  <c r="AT46" i="35" s="1"/>
  <c r="F20" i="13"/>
  <c r="F30" i="13"/>
  <c r="F40" i="13"/>
  <c r="AT39" i="35"/>
  <c r="CR39" i="35" s="1"/>
  <c r="F11" i="13"/>
  <c r="F21" i="13"/>
  <c r="F31" i="13"/>
  <c r="AU39" i="35" s="1"/>
  <c r="CS39" i="35" s="1"/>
  <c r="F41" i="13"/>
  <c r="F12" i="13"/>
  <c r="AV46" i="35" s="1"/>
  <c r="F22" i="13"/>
  <c r="F32" i="13"/>
  <c r="F42" i="13"/>
  <c r="AV39" i="35"/>
  <c r="CT39" i="35" s="1"/>
  <c r="G3" i="13"/>
  <c r="G13" i="13"/>
  <c r="G23" i="13"/>
  <c r="G33" i="13"/>
  <c r="AW39" i="35"/>
  <c r="CU39" i="35" s="1"/>
  <c r="G4" i="13"/>
  <c r="AX46" i="35" s="1"/>
  <c r="G14" i="13"/>
  <c r="G24" i="13"/>
  <c r="AX39" i="35" s="1"/>
  <c r="CV39" i="35" s="1"/>
  <c r="G34" i="13"/>
  <c r="G5" i="13"/>
  <c r="AY46" i="35" s="1"/>
  <c r="G15" i="13"/>
  <c r="G25" i="13"/>
  <c r="G35" i="13"/>
  <c r="AY39" i="35"/>
  <c r="CW39" i="35" s="1"/>
  <c r="G6" i="13"/>
  <c r="G16" i="13"/>
  <c r="G26" i="13"/>
  <c r="G36" i="13"/>
  <c r="G7" i="13"/>
  <c r="BA46" i="35" s="1"/>
  <c r="G17" i="13"/>
  <c r="G27" i="13"/>
  <c r="G37" i="13"/>
  <c r="BA39" i="35"/>
  <c r="CY39" i="35" s="1"/>
  <c r="G8" i="13"/>
  <c r="G18" i="13"/>
  <c r="G28" i="13"/>
  <c r="BB39" i="35" s="1"/>
  <c r="CZ39" i="35" s="1"/>
  <c r="G38" i="13"/>
  <c r="G9" i="13"/>
  <c r="BC46" i="35" s="1"/>
  <c r="G19" i="13"/>
  <c r="G29" i="13"/>
  <c r="G39" i="13"/>
  <c r="BC39" i="35"/>
  <c r="DA39" i="35" s="1"/>
  <c r="G10" i="13"/>
  <c r="BD46" i="35" s="1"/>
  <c r="DB46" i="35" s="1"/>
  <c r="G20" i="13"/>
  <c r="G30" i="13"/>
  <c r="BD39" i="35" s="1"/>
  <c r="DB39" i="35" s="1"/>
  <c r="G40" i="13"/>
  <c r="G11" i="13"/>
  <c r="G21" i="13"/>
  <c r="G31" i="13"/>
  <c r="G41" i="13"/>
  <c r="BE39" i="35"/>
  <c r="DC39" i="35" s="1"/>
  <c r="G12" i="13"/>
  <c r="BF46" i="35" s="1"/>
  <c r="G22" i="13"/>
  <c r="G32" i="13"/>
  <c r="BF39" i="35" s="1"/>
  <c r="DD39" i="35" s="1"/>
  <c r="G42" i="13"/>
  <c r="C3" i="14"/>
  <c r="C13" i="14"/>
  <c r="I50" i="35" s="1"/>
  <c r="C23" i="14"/>
  <c r="C33" i="14"/>
  <c r="BG50" i="35"/>
  <c r="C4" i="14"/>
  <c r="C14" i="14"/>
  <c r="J50" i="35" s="1"/>
  <c r="BH50" i="35" s="1"/>
  <c r="C24" i="14"/>
  <c r="C34" i="14"/>
  <c r="C5" i="14"/>
  <c r="C15" i="14"/>
  <c r="C25" i="14"/>
  <c r="C35" i="14"/>
  <c r="C6" i="14"/>
  <c r="C16" i="14"/>
  <c r="L50" i="35" s="1"/>
  <c r="BJ50" i="35" s="1"/>
  <c r="C26" i="14"/>
  <c r="C36" i="14"/>
  <c r="C7" i="14"/>
  <c r="C17" i="14"/>
  <c r="M50" i="35" s="1"/>
  <c r="C27" i="14"/>
  <c r="C37" i="14"/>
  <c r="BK50" i="35"/>
  <c r="C8" i="14"/>
  <c r="C18" i="14"/>
  <c r="C28" i="14"/>
  <c r="C38" i="14"/>
  <c r="C9" i="14"/>
  <c r="C19" i="14"/>
  <c r="O50" i="35" s="1"/>
  <c r="BM50" i="35" s="1"/>
  <c r="C29" i="14"/>
  <c r="C39" i="14"/>
  <c r="C10" i="14"/>
  <c r="C20" i="14"/>
  <c r="C30" i="14"/>
  <c r="C40" i="14"/>
  <c r="C11" i="14"/>
  <c r="C21" i="14"/>
  <c r="Q50" i="35" s="1"/>
  <c r="C31" i="14"/>
  <c r="C41" i="14"/>
  <c r="R41" i="14" s="1"/>
  <c r="BO50" i="35"/>
  <c r="C12" i="14"/>
  <c r="C22" i="14"/>
  <c r="R50" i="35" s="1"/>
  <c r="BP50" i="35" s="1"/>
  <c r="C32" i="14"/>
  <c r="C42" i="14"/>
  <c r="D3" i="14"/>
  <c r="D13" i="14"/>
  <c r="S50" i="35" s="1"/>
  <c r="BQ50" i="35" s="1"/>
  <c r="D23" i="14"/>
  <c r="D33" i="14"/>
  <c r="D4" i="14"/>
  <c r="D14" i="14"/>
  <c r="T50" i="35" s="1"/>
  <c r="D24" i="14"/>
  <c r="D34" i="14"/>
  <c r="BR50" i="35"/>
  <c r="D5" i="14"/>
  <c r="D15" i="14"/>
  <c r="D25" i="14"/>
  <c r="D35" i="14"/>
  <c r="D6" i="14"/>
  <c r="D16" i="14"/>
  <c r="D26" i="14"/>
  <c r="D36" i="14"/>
  <c r="D7" i="14"/>
  <c r="D17" i="14"/>
  <c r="D27" i="14"/>
  <c r="D37" i="14"/>
  <c r="D8" i="14"/>
  <c r="D18" i="14"/>
  <c r="X50" i="35" s="1"/>
  <c r="D28" i="14"/>
  <c r="D38" i="14"/>
  <c r="BV50" i="35"/>
  <c r="D9" i="14"/>
  <c r="D19" i="14"/>
  <c r="D29" i="14"/>
  <c r="D39" i="14"/>
  <c r="D10" i="14"/>
  <c r="D20" i="14"/>
  <c r="D30" i="14"/>
  <c r="D40" i="14"/>
  <c r="D11" i="14"/>
  <c r="D21" i="14"/>
  <c r="D31" i="14"/>
  <c r="D41" i="14"/>
  <c r="D12" i="14"/>
  <c r="D22" i="14"/>
  <c r="AB50" i="35" s="1"/>
  <c r="D32" i="14"/>
  <c r="D42" i="14"/>
  <c r="S42" i="14" s="1"/>
  <c r="BZ50" i="35"/>
  <c r="E3" i="14"/>
  <c r="E13" i="14"/>
  <c r="E23" i="14"/>
  <c r="E33" i="14"/>
  <c r="E4" i="14"/>
  <c r="E14" i="14"/>
  <c r="E24" i="14"/>
  <c r="E34" i="14"/>
  <c r="E5" i="14"/>
  <c r="E15" i="14"/>
  <c r="AE50" i="35" s="1"/>
  <c r="E25" i="14"/>
  <c r="E35" i="14"/>
  <c r="CC50" i="35"/>
  <c r="E6" i="14"/>
  <c r="E16" i="14"/>
  <c r="E26" i="14"/>
  <c r="E36" i="14"/>
  <c r="E7" i="14"/>
  <c r="E17" i="14"/>
  <c r="E27" i="14"/>
  <c r="E37" i="14"/>
  <c r="E8" i="14"/>
  <c r="E18" i="14"/>
  <c r="E28" i="14"/>
  <c r="E38" i="14"/>
  <c r="E9" i="14"/>
  <c r="E19" i="14"/>
  <c r="AI50" i="35" s="1"/>
  <c r="E29" i="14"/>
  <c r="E39" i="14"/>
  <c r="CG50" i="35"/>
  <c r="E10" i="14"/>
  <c r="E20" i="14"/>
  <c r="E30" i="14"/>
  <c r="E40" i="14"/>
  <c r="E11" i="14"/>
  <c r="E21" i="14"/>
  <c r="E31" i="14"/>
  <c r="E41" i="14"/>
  <c r="T41" i="14" s="1"/>
  <c r="E12" i="14"/>
  <c r="E22" i="14"/>
  <c r="E32" i="14"/>
  <c r="E42" i="14"/>
  <c r="F3" i="14"/>
  <c r="F13" i="14"/>
  <c r="F23" i="14"/>
  <c r="F33" i="14"/>
  <c r="F4" i="14"/>
  <c r="F14" i="14"/>
  <c r="F24" i="14"/>
  <c r="F34" i="14"/>
  <c r="F5" i="14"/>
  <c r="F15" i="14"/>
  <c r="F25" i="14"/>
  <c r="F35" i="14"/>
  <c r="F6" i="14"/>
  <c r="F16" i="14"/>
  <c r="AP50" i="35" s="1"/>
  <c r="F26" i="14"/>
  <c r="F36" i="14"/>
  <c r="CN50" i="35"/>
  <c r="F7" i="14"/>
  <c r="F17" i="14"/>
  <c r="F27" i="14"/>
  <c r="F37" i="14"/>
  <c r="F8" i="14"/>
  <c r="F18" i="14"/>
  <c r="F28" i="14"/>
  <c r="F38" i="14"/>
  <c r="F9" i="14"/>
  <c r="F19" i="14"/>
  <c r="F29" i="14"/>
  <c r="F39" i="14"/>
  <c r="F10" i="14"/>
  <c r="F20" i="14"/>
  <c r="AT50" i="35" s="1"/>
  <c r="F30" i="14"/>
  <c r="F40" i="14"/>
  <c r="U40" i="14" s="1"/>
  <c r="CR50" i="35"/>
  <c r="F11" i="14"/>
  <c r="F21" i="14"/>
  <c r="F31" i="14"/>
  <c r="F41" i="14"/>
  <c r="F12" i="14"/>
  <c r="F22" i="14"/>
  <c r="F32" i="14"/>
  <c r="F42" i="14"/>
  <c r="U42" i="14" s="1"/>
  <c r="G3" i="14"/>
  <c r="G13" i="14"/>
  <c r="AW50" i="35" s="1"/>
  <c r="G23" i="14"/>
  <c r="G33" i="14"/>
  <c r="CU50" i="35"/>
  <c r="G4" i="14"/>
  <c r="G14" i="14"/>
  <c r="G24" i="14"/>
  <c r="G34" i="14"/>
  <c r="G5" i="14"/>
  <c r="G15" i="14"/>
  <c r="G25" i="14"/>
  <c r="G35" i="14"/>
  <c r="G6" i="14"/>
  <c r="G16" i="14"/>
  <c r="G26" i="14"/>
  <c r="G36" i="14"/>
  <c r="G7" i="14"/>
  <c r="G17" i="14"/>
  <c r="BA50" i="35" s="1"/>
  <c r="G27" i="14"/>
  <c r="G37" i="14"/>
  <c r="CY50" i="35"/>
  <c r="G8" i="14"/>
  <c r="G18" i="14"/>
  <c r="G28" i="14"/>
  <c r="G38" i="14"/>
  <c r="G9" i="14"/>
  <c r="G19" i="14"/>
  <c r="G29" i="14"/>
  <c r="G39" i="14"/>
  <c r="G10" i="14"/>
  <c r="G20" i="14"/>
  <c r="G30" i="14"/>
  <c r="G40" i="14"/>
  <c r="G11" i="14"/>
  <c r="G21" i="14"/>
  <c r="BE50" i="35" s="1"/>
  <c r="G31" i="14"/>
  <c r="G41" i="14"/>
  <c r="V41" i="14" s="1"/>
  <c r="DC50" i="35"/>
  <c r="G12" i="14"/>
  <c r="G22" i="14"/>
  <c r="G32" i="14"/>
  <c r="G42" i="14"/>
  <c r="D27" i="5"/>
  <c r="BG46" i="35"/>
  <c r="BI46" i="35"/>
  <c r="BL46" i="35"/>
  <c r="BM46" i="35"/>
  <c r="BO46" i="35"/>
  <c r="BS46" i="35"/>
  <c r="BT46" i="35"/>
  <c r="BV46" i="35"/>
  <c r="BX46" i="35"/>
  <c r="CA46" i="35"/>
  <c r="CC46" i="35"/>
  <c r="CE46" i="35"/>
  <c r="CH46" i="35"/>
  <c r="CI46" i="35"/>
  <c r="CL46" i="35"/>
  <c r="CO46" i="35"/>
  <c r="CP46" i="35"/>
  <c r="CR46" i="35"/>
  <c r="CT46" i="35"/>
  <c r="CV46" i="35"/>
  <c r="CW46" i="35"/>
  <c r="CY46" i="35"/>
  <c r="DA46" i="35"/>
  <c r="DD46" i="35"/>
  <c r="J47" i="35"/>
  <c r="BH47" i="35" s="1"/>
  <c r="K47" i="35"/>
  <c r="BI47" i="35" s="1"/>
  <c r="L47" i="35"/>
  <c r="BJ47" i="35" s="1"/>
  <c r="N47" i="35"/>
  <c r="BL47" i="35" s="1"/>
  <c r="O47" i="35"/>
  <c r="BM47" i="35" s="1"/>
  <c r="R47" i="35"/>
  <c r="BP47" i="35" s="1"/>
  <c r="S47" i="35"/>
  <c r="BQ47" i="35" s="1"/>
  <c r="U47" i="35"/>
  <c r="BS47" i="35" s="1"/>
  <c r="V47" i="35"/>
  <c r="BT47" i="35" s="1"/>
  <c r="Y47" i="35"/>
  <c r="BW47" i="35" s="1"/>
  <c r="Z47" i="35"/>
  <c r="BX47" i="35" s="1"/>
  <c r="AA47" i="35"/>
  <c r="BY47" i="35" s="1"/>
  <c r="AC47" i="35"/>
  <c r="CA47" i="35" s="1"/>
  <c r="AF47" i="35"/>
  <c r="CD47" i="35" s="1"/>
  <c r="AG47" i="35"/>
  <c r="CE47" i="35" s="1"/>
  <c r="AH47" i="35"/>
  <c r="CF47" i="35" s="1"/>
  <c r="AJ47" i="35"/>
  <c r="CH47" i="35" s="1"/>
  <c r="AK47" i="35"/>
  <c r="CI47" i="35" s="1"/>
  <c r="AM47" i="35"/>
  <c r="CK47" i="35" s="1"/>
  <c r="AN47" i="35"/>
  <c r="CL47" i="35" s="1"/>
  <c r="AO47" i="35"/>
  <c r="CM47" i="35" s="1"/>
  <c r="AQ47" i="35"/>
  <c r="CO47" i="35" s="1"/>
  <c r="AR47" i="35"/>
  <c r="CP47" i="35" s="1"/>
  <c r="AU47" i="35"/>
  <c r="CS47" i="35" s="1"/>
  <c r="AV47" i="35"/>
  <c r="CT47" i="35" s="1"/>
  <c r="AX47" i="35"/>
  <c r="CV47" i="35" s="1"/>
  <c r="AY47" i="35"/>
  <c r="CW47" i="35" s="1"/>
  <c r="BB47" i="35"/>
  <c r="CZ47" i="35" s="1"/>
  <c r="BC47" i="35"/>
  <c r="DA47" i="35" s="1"/>
  <c r="BD47" i="35"/>
  <c r="DB47" i="35" s="1"/>
  <c r="BF47" i="35"/>
  <c r="DD47" i="35" s="1"/>
  <c r="D28" i="5"/>
  <c r="I48" i="35"/>
  <c r="BG48" i="35" s="1"/>
  <c r="J48" i="35"/>
  <c r="BH48" i="35" s="1"/>
  <c r="K48" i="35"/>
  <c r="BI48" i="35" s="1"/>
  <c r="N48" i="35"/>
  <c r="BL48" i="35" s="1"/>
  <c r="O48" i="35"/>
  <c r="BM48" i="35" s="1"/>
  <c r="Q48" i="35"/>
  <c r="BO48" i="35" s="1"/>
  <c r="R48" i="35"/>
  <c r="BP48" i="35" s="1"/>
  <c r="T48" i="35"/>
  <c r="BR48" i="35" s="1"/>
  <c r="U48" i="35"/>
  <c r="BS48" i="35" s="1"/>
  <c r="V48" i="35"/>
  <c r="BT48" i="35" s="1"/>
  <c r="X48" i="35"/>
  <c r="BV48" i="35" s="1"/>
  <c r="Y48" i="35"/>
  <c r="BW48" i="35" s="1"/>
  <c r="Z48" i="35"/>
  <c r="BX48" i="35" s="1"/>
  <c r="AB48" i="35"/>
  <c r="BZ48" i="35" s="1"/>
  <c r="AC48" i="35"/>
  <c r="CA48" i="35" s="1"/>
  <c r="AE48" i="35"/>
  <c r="CC48" i="35" s="1"/>
  <c r="AF48" i="35"/>
  <c r="CD48" i="35" s="1"/>
  <c r="AG48" i="35"/>
  <c r="CE48" i="35" s="1"/>
  <c r="AI48" i="35"/>
  <c r="CG48" i="35" s="1"/>
  <c r="AJ48" i="35"/>
  <c r="CH48" i="35" s="1"/>
  <c r="AK48" i="35"/>
  <c r="CI48" i="35" s="1"/>
  <c r="AM48" i="35"/>
  <c r="CK48" i="35" s="1"/>
  <c r="AN48" i="35"/>
  <c r="CL48" i="35" s="1"/>
  <c r="AP48" i="35"/>
  <c r="CN48" i="35" s="1"/>
  <c r="AQ48" i="35"/>
  <c r="CO48" i="35" s="1"/>
  <c r="AR48" i="35"/>
  <c r="CP48" i="35" s="1"/>
  <c r="AT48" i="35"/>
  <c r="CR48" i="35" s="1"/>
  <c r="AU48" i="35"/>
  <c r="CS48" i="35" s="1"/>
  <c r="AV48" i="35"/>
  <c r="CT48" i="35" s="1"/>
  <c r="AW48" i="35"/>
  <c r="CU48" i="35" s="1"/>
  <c r="AX48" i="35"/>
  <c r="CV48" i="35" s="1"/>
  <c r="AY48" i="35"/>
  <c r="CW48" i="35" s="1"/>
  <c r="BA48" i="35"/>
  <c r="CY48" i="35" s="1"/>
  <c r="BB48" i="35"/>
  <c r="CZ48" i="35" s="1"/>
  <c r="BC48" i="35"/>
  <c r="DA48" i="35" s="1"/>
  <c r="BE48" i="35"/>
  <c r="DC48" i="35" s="1"/>
  <c r="BF48" i="35"/>
  <c r="DD48" i="35" s="1"/>
  <c r="N52" i="41"/>
  <c r="N53" i="41"/>
  <c r="N54" i="41"/>
  <c r="N55" i="41"/>
  <c r="N56" i="41"/>
  <c r="N57" i="41"/>
  <c r="N58" i="41"/>
  <c r="N59" i="41"/>
  <c r="N60" i="41"/>
  <c r="N61" i="41"/>
  <c r="N62" i="41"/>
  <c r="N63" i="41"/>
  <c r="N64" i="41"/>
  <c r="N65" i="41"/>
  <c r="N66" i="41"/>
  <c r="N67" i="41"/>
  <c r="N68" i="41"/>
  <c r="N69" i="41"/>
  <c r="N70" i="41"/>
  <c r="N71" i="41"/>
  <c r="N72" i="41"/>
  <c r="N73" i="41"/>
  <c r="N74" i="41"/>
  <c r="N75" i="41"/>
  <c r="N76" i="41"/>
  <c r="N77" i="41"/>
  <c r="N78" i="41"/>
  <c r="N79" i="41"/>
  <c r="N80" i="41"/>
  <c r="N81" i="41"/>
  <c r="N82" i="41"/>
  <c r="N83" i="41"/>
  <c r="N84" i="41"/>
  <c r="N85" i="41"/>
  <c r="N40" i="41"/>
  <c r="N41" i="41"/>
  <c r="N50" i="41"/>
  <c r="N51" i="41"/>
  <c r="D35" i="5"/>
  <c r="D36" i="5"/>
  <c r="D37" i="5"/>
  <c r="D52" i="5"/>
  <c r="D62" i="5"/>
  <c r="D43" i="5"/>
  <c r="D53" i="5"/>
  <c r="I66" i="5"/>
  <c r="D44" i="5"/>
  <c r="D63" i="5"/>
  <c r="D72" i="5"/>
  <c r="D73" i="5"/>
  <c r="D64" i="5"/>
  <c r="D65" i="5"/>
  <c r="D66" i="5"/>
  <c r="D18" i="5"/>
  <c r="D8" i="5"/>
  <c r="D17" i="5"/>
  <c r="D38" i="5"/>
  <c r="D7" i="5"/>
  <c r="D16" i="5"/>
  <c r="G42" i="11"/>
  <c r="V42" i="11" s="1"/>
  <c r="C3" i="28"/>
  <c r="V42" i="13"/>
  <c r="G42" i="15"/>
  <c r="V42" i="15" s="1"/>
  <c r="G42" i="17"/>
  <c r="V42" i="17" s="1"/>
  <c r="G42" i="12"/>
  <c r="V42" i="12" s="1"/>
  <c r="G42" i="16"/>
  <c r="V42" i="16"/>
  <c r="G42" i="18"/>
  <c r="V42" i="18"/>
  <c r="F42" i="11"/>
  <c r="U42" i="11" s="1"/>
  <c r="U42" i="13"/>
  <c r="F42" i="15"/>
  <c r="U42" i="15"/>
  <c r="F42" i="17"/>
  <c r="U42" i="17"/>
  <c r="F42" i="12"/>
  <c r="U42" i="12"/>
  <c r="F42" i="16"/>
  <c r="U42" i="16" s="1"/>
  <c r="F42" i="18"/>
  <c r="E42" i="11"/>
  <c r="T42" i="11"/>
  <c r="T42" i="13"/>
  <c r="E42" i="15"/>
  <c r="T42" i="15" s="1"/>
  <c r="E42" i="17"/>
  <c r="T42" i="17" s="1"/>
  <c r="E42" i="12"/>
  <c r="T42" i="12" s="1"/>
  <c r="T42" i="14"/>
  <c r="E42" i="16"/>
  <c r="T42" i="16"/>
  <c r="E42" i="18"/>
  <c r="T42" i="18"/>
  <c r="D42" i="11"/>
  <c r="S42" i="11" s="1"/>
  <c r="I39" i="28" s="1"/>
  <c r="S42" i="13"/>
  <c r="D42" i="15"/>
  <c r="S42" i="15"/>
  <c r="D42" i="17"/>
  <c r="S42" i="17"/>
  <c r="D42" i="12"/>
  <c r="S42" i="12"/>
  <c r="D42" i="16"/>
  <c r="S42" i="16" s="1"/>
  <c r="D42" i="18"/>
  <c r="S42" i="18" s="1"/>
  <c r="C42" i="11"/>
  <c r="R42" i="11"/>
  <c r="R42" i="13"/>
  <c r="C42" i="15"/>
  <c r="R42" i="15" s="1"/>
  <c r="C42" i="17"/>
  <c r="R42" i="17" s="1"/>
  <c r="C42" i="12"/>
  <c r="R42" i="12" s="1"/>
  <c r="R42" i="14"/>
  <c r="C42" i="16"/>
  <c r="R42" i="16"/>
  <c r="C42" i="18"/>
  <c r="R42" i="18"/>
  <c r="G41" i="11"/>
  <c r="V41" i="11" s="1"/>
  <c r="V41" i="13"/>
  <c r="G41" i="15"/>
  <c r="V41" i="15"/>
  <c r="G41" i="17"/>
  <c r="V41" i="17"/>
  <c r="G41" i="12"/>
  <c r="V41" i="12"/>
  <c r="G41" i="16"/>
  <c r="V41" i="16" s="1"/>
  <c r="G41" i="18"/>
  <c r="V41" i="18" s="1"/>
  <c r="F41" i="11"/>
  <c r="U41" i="11"/>
  <c r="U41" i="13"/>
  <c r="F41" i="15"/>
  <c r="U41" i="15" s="1"/>
  <c r="F41" i="17"/>
  <c r="U41" i="17" s="1"/>
  <c r="F41" i="12"/>
  <c r="U41" i="12" s="1"/>
  <c r="U41" i="14"/>
  <c r="F41" i="16"/>
  <c r="U41" i="16"/>
  <c r="F41" i="18"/>
  <c r="U41" i="18"/>
  <c r="E41" i="11"/>
  <c r="T41" i="11" s="1"/>
  <c r="T41" i="13"/>
  <c r="E41" i="15"/>
  <c r="T41" i="15"/>
  <c r="E41" i="17"/>
  <c r="T41" i="17"/>
  <c r="E41" i="12"/>
  <c r="T41" i="12"/>
  <c r="E41" i="16"/>
  <c r="T41" i="16" s="1"/>
  <c r="E41" i="18"/>
  <c r="T41" i="18" s="1"/>
  <c r="D41" i="11"/>
  <c r="S41" i="11"/>
  <c r="S41" i="13"/>
  <c r="D41" i="15"/>
  <c r="S41" i="15" s="1"/>
  <c r="D41" i="17"/>
  <c r="S41" i="17" s="1"/>
  <c r="D41" i="12"/>
  <c r="S41" i="12" s="1"/>
  <c r="S41" i="14"/>
  <c r="D41" i="16"/>
  <c r="S41" i="16"/>
  <c r="D41" i="18"/>
  <c r="S41" i="18"/>
  <c r="C41" i="11"/>
  <c r="R41" i="11" s="1"/>
  <c r="R41" i="13"/>
  <c r="C41" i="15"/>
  <c r="R41" i="15"/>
  <c r="C41" i="17"/>
  <c r="C41" i="12"/>
  <c r="R41" i="12"/>
  <c r="C41" i="16"/>
  <c r="R41" i="16" s="1"/>
  <c r="C41" i="18"/>
  <c r="R41" i="18" s="1"/>
  <c r="G40" i="11"/>
  <c r="V40" i="11"/>
  <c r="V40" i="13"/>
  <c r="G40" i="15"/>
  <c r="V40" i="15" s="1"/>
  <c r="G40" i="17"/>
  <c r="V40" i="17" s="1"/>
  <c r="G40" i="12"/>
  <c r="V40" i="12" s="1"/>
  <c r="V40" i="14"/>
  <c r="G40" i="16"/>
  <c r="V40" i="16"/>
  <c r="G40" i="18"/>
  <c r="V40" i="18"/>
  <c r="F40" i="11"/>
  <c r="U40" i="11" s="1"/>
  <c r="K37" i="28" s="1"/>
  <c r="U40" i="13"/>
  <c r="F40" i="15"/>
  <c r="U40" i="15"/>
  <c r="F40" i="17"/>
  <c r="U40" i="17"/>
  <c r="F40" i="12"/>
  <c r="U40" i="12"/>
  <c r="F40" i="16"/>
  <c r="U40" i="16" s="1"/>
  <c r="F40" i="18"/>
  <c r="U40" i="18" s="1"/>
  <c r="E40" i="11"/>
  <c r="T40" i="11"/>
  <c r="T40" i="13"/>
  <c r="E40" i="15"/>
  <c r="T40" i="15" s="1"/>
  <c r="E40" i="17"/>
  <c r="T40" i="17" s="1"/>
  <c r="E40" i="12"/>
  <c r="T40" i="12" s="1"/>
  <c r="E40" i="16"/>
  <c r="T40" i="16"/>
  <c r="E40" i="18"/>
  <c r="T40" i="18"/>
  <c r="D40" i="11"/>
  <c r="S40" i="11" s="1"/>
  <c r="S40" i="13"/>
  <c r="D40" i="15"/>
  <c r="S40" i="15"/>
  <c r="D40" i="17"/>
  <c r="S40" i="17"/>
  <c r="D40" i="12"/>
  <c r="S40" i="12"/>
  <c r="S40" i="14"/>
  <c r="D40" i="16"/>
  <c r="S40" i="16" s="1"/>
  <c r="D40" i="18"/>
  <c r="C40" i="11"/>
  <c r="R40" i="11"/>
  <c r="R40" i="13"/>
  <c r="C40" i="15"/>
  <c r="R40" i="15" s="1"/>
  <c r="C40" i="17"/>
  <c r="C40" i="12"/>
  <c r="R40" i="12" s="1"/>
  <c r="R40" i="14"/>
  <c r="C40" i="16"/>
  <c r="R40" i="16"/>
  <c r="C40" i="18"/>
  <c r="R40" i="18"/>
  <c r="G39" i="11"/>
  <c r="V39" i="11" s="1"/>
  <c r="V39" i="13"/>
  <c r="G39" i="15"/>
  <c r="V39" i="15"/>
  <c r="G39" i="17"/>
  <c r="V39" i="17"/>
  <c r="G39" i="12"/>
  <c r="V39" i="12"/>
  <c r="V39" i="14"/>
  <c r="G39" i="16"/>
  <c r="V39" i="16" s="1"/>
  <c r="G39" i="18"/>
  <c r="V39" i="18" s="1"/>
  <c r="F39" i="11"/>
  <c r="U39" i="11"/>
  <c r="U39" i="13"/>
  <c r="F39" i="15"/>
  <c r="U39" i="15" s="1"/>
  <c r="F39" i="17"/>
  <c r="U39" i="17" s="1"/>
  <c r="F39" i="12"/>
  <c r="U39" i="12" s="1"/>
  <c r="U39" i="14"/>
  <c r="F39" i="16"/>
  <c r="U39" i="16"/>
  <c r="F39" i="18"/>
  <c r="U39" i="18"/>
  <c r="E39" i="11"/>
  <c r="T39" i="11" s="1"/>
  <c r="T39" i="13"/>
  <c r="E39" i="15"/>
  <c r="T39" i="15"/>
  <c r="E39" i="17"/>
  <c r="T39" i="17"/>
  <c r="E39" i="12"/>
  <c r="T39" i="12"/>
  <c r="T39" i="14"/>
  <c r="E39" i="16"/>
  <c r="T39" i="16" s="1"/>
  <c r="E39" i="18"/>
  <c r="T39" i="18" s="1"/>
  <c r="D39" i="11"/>
  <c r="S39" i="11"/>
  <c r="S39" i="13"/>
  <c r="D39" i="15"/>
  <c r="S39" i="15" s="1"/>
  <c r="D39" i="17"/>
  <c r="S39" i="17" s="1"/>
  <c r="D39" i="12"/>
  <c r="S39" i="12" s="1"/>
  <c r="D39" i="16"/>
  <c r="S39" i="16"/>
  <c r="D39" i="18"/>
  <c r="C39" i="11"/>
  <c r="R39" i="11" s="1"/>
  <c r="R39" i="13"/>
  <c r="C39" i="15"/>
  <c r="R39" i="15"/>
  <c r="C39" i="17"/>
  <c r="C39" i="12"/>
  <c r="R39" i="12"/>
  <c r="R39" i="14"/>
  <c r="C39" i="16"/>
  <c r="R39" i="16" s="1"/>
  <c r="C39" i="18"/>
  <c r="R39" i="18" s="1"/>
  <c r="G38" i="11"/>
  <c r="V38" i="11"/>
  <c r="V38" i="13"/>
  <c r="G38" i="15"/>
  <c r="V38" i="15" s="1"/>
  <c r="G38" i="17"/>
  <c r="V38" i="17" s="1"/>
  <c r="G38" i="12"/>
  <c r="V38" i="12" s="1"/>
  <c r="G38" i="16"/>
  <c r="V38" i="16"/>
  <c r="G38" i="18"/>
  <c r="V38" i="18"/>
  <c r="F38" i="11"/>
  <c r="U38" i="11" s="1"/>
  <c r="U38" i="13"/>
  <c r="F38" i="15"/>
  <c r="U38" i="15"/>
  <c r="F38" i="17"/>
  <c r="U38" i="17"/>
  <c r="F38" i="12"/>
  <c r="U38" i="12"/>
  <c r="U38" i="14"/>
  <c r="F38" i="16"/>
  <c r="U38" i="16" s="1"/>
  <c r="F38" i="18"/>
  <c r="U38" i="18" s="1"/>
  <c r="E38" i="11"/>
  <c r="T38" i="11"/>
  <c r="T38" i="13"/>
  <c r="E38" i="15"/>
  <c r="T38" i="15" s="1"/>
  <c r="E38" i="17"/>
  <c r="T38" i="17" s="1"/>
  <c r="E38" i="12"/>
  <c r="T38" i="12" s="1"/>
  <c r="T38" i="14"/>
  <c r="E38" i="16"/>
  <c r="T38" i="16"/>
  <c r="E38" i="18"/>
  <c r="T38" i="18"/>
  <c r="D38" i="11"/>
  <c r="S38" i="11" s="1"/>
  <c r="S38" i="13"/>
  <c r="D38" i="15"/>
  <c r="S38" i="15"/>
  <c r="D38" i="17"/>
  <c r="S38" i="17"/>
  <c r="D38" i="12"/>
  <c r="S38" i="12"/>
  <c r="S38" i="14"/>
  <c r="D38" i="16"/>
  <c r="S38" i="16" s="1"/>
  <c r="D38" i="18"/>
  <c r="C38" i="11"/>
  <c r="R38" i="11"/>
  <c r="R38" i="13"/>
  <c r="C38" i="15"/>
  <c r="R38" i="15" s="1"/>
  <c r="C38" i="17"/>
  <c r="R38" i="17" s="1"/>
  <c r="C38" i="12"/>
  <c r="R38" i="12" s="1"/>
  <c r="C38" i="16"/>
  <c r="R38" i="16"/>
  <c r="C38" i="18"/>
  <c r="R38" i="18"/>
  <c r="G37" i="11"/>
  <c r="V37" i="11" s="1"/>
  <c r="V37" i="13"/>
  <c r="G37" i="15"/>
  <c r="V37" i="15"/>
  <c r="G37" i="17"/>
  <c r="V37" i="17"/>
  <c r="G37" i="12"/>
  <c r="V37" i="12"/>
  <c r="V37" i="14"/>
  <c r="G37" i="16"/>
  <c r="V37" i="16" s="1"/>
  <c r="G37" i="18"/>
  <c r="V37" i="18" s="1"/>
  <c r="F37" i="11"/>
  <c r="U37" i="11"/>
  <c r="U37" i="13"/>
  <c r="F37" i="15"/>
  <c r="U37" i="15" s="1"/>
  <c r="F37" i="17"/>
  <c r="U37" i="17" s="1"/>
  <c r="F37" i="12"/>
  <c r="F37" i="16"/>
  <c r="U37" i="16"/>
  <c r="F37" i="18"/>
  <c r="U37" i="18"/>
  <c r="E37" i="11"/>
  <c r="T37" i="11" s="1"/>
  <c r="J34" i="28" s="1"/>
  <c r="T37" i="13"/>
  <c r="E37" i="15"/>
  <c r="T37" i="15"/>
  <c r="E37" i="17"/>
  <c r="T37" i="17"/>
  <c r="E37" i="12"/>
  <c r="T37" i="12"/>
  <c r="T37" i="14"/>
  <c r="E37" i="16"/>
  <c r="T37" i="16" s="1"/>
  <c r="E37" i="18"/>
  <c r="T37" i="18" s="1"/>
  <c r="D37" i="11"/>
  <c r="S37" i="11"/>
  <c r="S37" i="13"/>
  <c r="D37" i="15"/>
  <c r="S37" i="15" s="1"/>
  <c r="D37" i="17"/>
  <c r="D37" i="12"/>
  <c r="S37" i="12" s="1"/>
  <c r="S37" i="14"/>
  <c r="D37" i="16"/>
  <c r="S37" i="16"/>
  <c r="D37" i="18"/>
  <c r="S37" i="18"/>
  <c r="C37" i="11"/>
  <c r="R37" i="11" s="1"/>
  <c r="R37" i="13"/>
  <c r="C37" i="15"/>
  <c r="R37" i="15"/>
  <c r="C37" i="17"/>
  <c r="R37" i="17"/>
  <c r="C37" i="12"/>
  <c r="R37" i="12"/>
  <c r="R37" i="14"/>
  <c r="C37" i="16"/>
  <c r="R37" i="16" s="1"/>
  <c r="C37" i="18"/>
  <c r="R37" i="18" s="1"/>
  <c r="G36" i="11"/>
  <c r="V36" i="11"/>
  <c r="V36" i="13"/>
  <c r="G36" i="15"/>
  <c r="V36" i="15" s="1"/>
  <c r="G36" i="17"/>
  <c r="V36" i="17" s="1"/>
  <c r="G36" i="12"/>
  <c r="V36" i="14"/>
  <c r="G36" i="16"/>
  <c r="V36" i="16"/>
  <c r="G36" i="18"/>
  <c r="V36" i="18"/>
  <c r="F36" i="11"/>
  <c r="U36" i="11" s="1"/>
  <c r="U36" i="13"/>
  <c r="F36" i="15"/>
  <c r="U36" i="15"/>
  <c r="F36" i="17"/>
  <c r="U36" i="17"/>
  <c r="F36" i="12"/>
  <c r="U36" i="12"/>
  <c r="U36" i="14"/>
  <c r="F36" i="16"/>
  <c r="U36" i="16" s="1"/>
  <c r="F36" i="18"/>
  <c r="U36" i="18" s="1"/>
  <c r="E36" i="11"/>
  <c r="T36" i="11"/>
  <c r="T36" i="13"/>
  <c r="E36" i="15"/>
  <c r="T36" i="15" s="1"/>
  <c r="E36" i="17"/>
  <c r="T36" i="17" s="1"/>
  <c r="E36" i="12"/>
  <c r="T36" i="12" s="1"/>
  <c r="E36" i="16"/>
  <c r="T36" i="16"/>
  <c r="E36" i="18"/>
  <c r="T36" i="18"/>
  <c r="D36" i="11"/>
  <c r="S36" i="11" s="1"/>
  <c r="S36" i="13"/>
  <c r="D36" i="15"/>
  <c r="S36" i="15"/>
  <c r="D36" i="17"/>
  <c r="S36" i="17"/>
  <c r="D36" i="12"/>
  <c r="S36" i="12"/>
  <c r="S36" i="14"/>
  <c r="D36" i="16"/>
  <c r="D36" i="18"/>
  <c r="S36" i="18" s="1"/>
  <c r="C36" i="11"/>
  <c r="R36" i="11"/>
  <c r="R36" i="13"/>
  <c r="C36" i="15"/>
  <c r="R36" i="15" s="1"/>
  <c r="C36" i="17"/>
  <c r="R36" i="17" s="1"/>
  <c r="C36" i="12"/>
  <c r="R36" i="12" s="1"/>
  <c r="R36" i="14"/>
  <c r="C36" i="16"/>
  <c r="R36" i="16"/>
  <c r="C36" i="18"/>
  <c r="R36" i="18"/>
  <c r="G35" i="11"/>
  <c r="V35" i="11" s="1"/>
  <c r="V35" i="13"/>
  <c r="G35" i="15"/>
  <c r="V35" i="15"/>
  <c r="G35" i="17"/>
  <c r="V35" i="17"/>
  <c r="G35" i="12"/>
  <c r="V35" i="12"/>
  <c r="V35" i="14"/>
  <c r="G35" i="16"/>
  <c r="V35" i="16" s="1"/>
  <c r="G35" i="18"/>
  <c r="V35" i="18" s="1"/>
  <c r="F35" i="11"/>
  <c r="U35" i="11"/>
  <c r="U35" i="13"/>
  <c r="F35" i="15"/>
  <c r="U35" i="15" s="1"/>
  <c r="F35" i="17"/>
  <c r="U35" i="17" s="1"/>
  <c r="F35" i="12"/>
  <c r="U35" i="12" s="1"/>
  <c r="U35" i="14"/>
  <c r="F35" i="16"/>
  <c r="U35" i="16"/>
  <c r="F35" i="18"/>
  <c r="U35" i="18"/>
  <c r="E35" i="11"/>
  <c r="T35" i="11" s="1"/>
  <c r="J32" i="28" s="1"/>
  <c r="T35" i="13"/>
  <c r="E35" i="15"/>
  <c r="T35" i="15"/>
  <c r="E35" i="17"/>
  <c r="T35" i="17"/>
  <c r="E35" i="12"/>
  <c r="T35" i="12"/>
  <c r="T35" i="14"/>
  <c r="E35" i="16"/>
  <c r="T35" i="16" s="1"/>
  <c r="E35" i="18"/>
  <c r="T35" i="18" s="1"/>
  <c r="D35" i="11"/>
  <c r="S35" i="11"/>
  <c r="S35" i="13"/>
  <c r="D35" i="15"/>
  <c r="S35" i="15" s="1"/>
  <c r="D35" i="17"/>
  <c r="S35" i="17" s="1"/>
  <c r="D35" i="12"/>
  <c r="S35" i="12" s="1"/>
  <c r="D35" i="16"/>
  <c r="S35" i="16"/>
  <c r="D35" i="18"/>
  <c r="S35" i="18"/>
  <c r="C35" i="11"/>
  <c r="R35" i="11" s="1"/>
  <c r="R35" i="13"/>
  <c r="C35" i="15"/>
  <c r="R35" i="15"/>
  <c r="C35" i="17"/>
  <c r="R35" i="17"/>
  <c r="C35" i="12"/>
  <c r="R35" i="12"/>
  <c r="R35" i="14"/>
  <c r="C35" i="16"/>
  <c r="R35" i="16" s="1"/>
  <c r="C35" i="18"/>
  <c r="R35" i="18" s="1"/>
  <c r="G34" i="11"/>
  <c r="V34" i="11"/>
  <c r="V34" i="13"/>
  <c r="G34" i="15"/>
  <c r="V34" i="15" s="1"/>
  <c r="G34" i="17"/>
  <c r="V34" i="17" s="1"/>
  <c r="G34" i="12"/>
  <c r="V34" i="12" s="1"/>
  <c r="V34" i="14"/>
  <c r="G34" i="16"/>
  <c r="V34" i="16"/>
  <c r="G34" i="18"/>
  <c r="V34" i="18"/>
  <c r="F34" i="11"/>
  <c r="U34" i="11" s="1"/>
  <c r="K31" i="28" s="1"/>
  <c r="U34" i="13"/>
  <c r="F34" i="15"/>
  <c r="U34" i="15"/>
  <c r="F34" i="17"/>
  <c r="U34" i="17"/>
  <c r="F34" i="12"/>
  <c r="U34" i="12"/>
  <c r="U34" i="14"/>
  <c r="F34" i="16"/>
  <c r="U34" i="16" s="1"/>
  <c r="F34" i="18"/>
  <c r="U34" i="18" s="1"/>
  <c r="E34" i="11"/>
  <c r="T34" i="11"/>
  <c r="T34" i="13"/>
  <c r="E34" i="15"/>
  <c r="T34" i="15" s="1"/>
  <c r="E34" i="17"/>
  <c r="T34" i="17" s="1"/>
  <c r="E34" i="12"/>
  <c r="T34" i="12" s="1"/>
  <c r="T34" i="14"/>
  <c r="E34" i="16"/>
  <c r="T34" i="16"/>
  <c r="E34" i="18"/>
  <c r="T34" i="18"/>
  <c r="D34" i="11"/>
  <c r="S34" i="11" s="1"/>
  <c r="S34" i="13"/>
  <c r="D34" i="15"/>
  <c r="S34" i="15"/>
  <c r="D34" i="17"/>
  <c r="S34" i="17"/>
  <c r="D34" i="12"/>
  <c r="S34" i="12"/>
  <c r="S34" i="14"/>
  <c r="D34" i="16"/>
  <c r="S34" i="16" s="1"/>
  <c r="D34" i="18"/>
  <c r="S34" i="18" s="1"/>
  <c r="C34" i="11"/>
  <c r="R34" i="11"/>
  <c r="R34" i="13"/>
  <c r="C34" i="15"/>
  <c r="R34" i="15" s="1"/>
  <c r="C34" i="17"/>
  <c r="R34" i="17" s="1"/>
  <c r="C34" i="12"/>
  <c r="R34" i="12" s="1"/>
  <c r="R34" i="14"/>
  <c r="C34" i="16"/>
  <c r="R34" i="16"/>
  <c r="C34" i="18"/>
  <c r="R34" i="18"/>
  <c r="D33" i="11"/>
  <c r="S15" i="35" s="1"/>
  <c r="S33" i="13"/>
  <c r="AY31" i="32" s="1"/>
  <c r="D33" i="15"/>
  <c r="S33" i="15"/>
  <c r="BA31" i="32" s="1"/>
  <c r="BA45" i="32" s="1"/>
  <c r="BA49" i="32" s="1"/>
  <c r="D33" i="17"/>
  <c r="S33" i="17"/>
  <c r="BC31" i="32" s="1"/>
  <c r="D33" i="12"/>
  <c r="S33" i="12"/>
  <c r="AX31" i="32" s="1"/>
  <c r="AX45" i="32" s="1"/>
  <c r="S33" i="14"/>
  <c r="D33" i="16"/>
  <c r="S33" i="16" s="1"/>
  <c r="BB31" i="32" s="1"/>
  <c r="BB45" i="32" s="1"/>
  <c r="D33" i="18"/>
  <c r="S33" i="18" s="1"/>
  <c r="BD31" i="32" s="1"/>
  <c r="BD45" i="32" s="1"/>
  <c r="E33" i="11"/>
  <c r="T33" i="11"/>
  <c r="T33" i="13"/>
  <c r="E33" i="15"/>
  <c r="T33" i="15" s="1"/>
  <c r="BA31" i="31" s="1"/>
  <c r="BA45" i="31" s="1"/>
  <c r="BA49" i="31" s="1"/>
  <c r="E33" i="17"/>
  <c r="T33" i="17" s="1"/>
  <c r="BC31" i="31" s="1"/>
  <c r="E33" i="12"/>
  <c r="T33" i="12" s="1"/>
  <c r="AX31" i="31" s="1"/>
  <c r="AX45" i="31" s="1"/>
  <c r="T33" i="14"/>
  <c r="AZ31" i="31" s="1"/>
  <c r="AZ45" i="31" s="1"/>
  <c r="E33" i="16"/>
  <c r="T33" i="16"/>
  <c r="BB31" i="31" s="1"/>
  <c r="BB45" i="31" s="1"/>
  <c r="E33" i="18"/>
  <c r="T33" i="18"/>
  <c r="BD31" i="31" s="1"/>
  <c r="BD45" i="31" s="1"/>
  <c r="F33" i="11"/>
  <c r="U33" i="13"/>
  <c r="AY31" i="30" s="1"/>
  <c r="AY45" i="30" s="1"/>
  <c r="F33" i="15"/>
  <c r="U33" i="15"/>
  <c r="BA31" i="30" s="1"/>
  <c r="BA45" i="30" s="1"/>
  <c r="F33" i="17"/>
  <c r="U33" i="17"/>
  <c r="BC31" i="30" s="1"/>
  <c r="BC45" i="30" s="1"/>
  <c r="F33" i="12"/>
  <c r="U33" i="12"/>
  <c r="AX31" i="30" s="1"/>
  <c r="AX45" i="30" s="1"/>
  <c r="F33" i="16"/>
  <c r="U33" i="16" s="1"/>
  <c r="BB31" i="30" s="1"/>
  <c r="BB45" i="30" s="1"/>
  <c r="F33" i="18"/>
  <c r="U33" i="18" s="1"/>
  <c r="BD31" i="30" s="1"/>
  <c r="G33" i="11"/>
  <c r="V33" i="11"/>
  <c r="V33" i="13"/>
  <c r="G33" i="15"/>
  <c r="V33" i="15" s="1"/>
  <c r="G33" i="17"/>
  <c r="V33" i="17" s="1"/>
  <c r="G33" i="12"/>
  <c r="V33" i="12" s="1"/>
  <c r="AX31" i="29" s="1"/>
  <c r="AX45" i="29" s="1"/>
  <c r="V33" i="14"/>
  <c r="AZ31" i="29" s="1"/>
  <c r="AZ45" i="29" s="1"/>
  <c r="AZ49" i="29" s="1"/>
  <c r="G33" i="16"/>
  <c r="V33" i="16"/>
  <c r="G33" i="18"/>
  <c r="V33" i="18"/>
  <c r="BD31" i="29" s="1"/>
  <c r="BD45" i="29" s="1"/>
  <c r="C33" i="11"/>
  <c r="R33" i="11" s="1"/>
  <c r="AW31" i="33" s="1"/>
  <c r="R33" i="13"/>
  <c r="AY31" i="33" s="1"/>
  <c r="C33" i="15"/>
  <c r="R33" i="15"/>
  <c r="BA31" i="33" s="1"/>
  <c r="BA45" i="33" s="1"/>
  <c r="C33" i="17"/>
  <c r="R33" i="17"/>
  <c r="BC31" i="33" s="1"/>
  <c r="C33" i="12"/>
  <c r="R33" i="12"/>
  <c r="AX31" i="33" s="1"/>
  <c r="AX45" i="33" s="1"/>
  <c r="R33" i="14"/>
  <c r="C33" i="16"/>
  <c r="R33" i="16" s="1"/>
  <c r="BB31" i="33" s="1"/>
  <c r="BB45" i="33" s="1"/>
  <c r="C33" i="18"/>
  <c r="R33" i="18" s="1"/>
  <c r="BD31" i="33" s="1"/>
  <c r="BD45" i="33" s="1"/>
  <c r="H30" i="28"/>
  <c r="G7" i="11"/>
  <c r="V7" i="11"/>
  <c r="G7" i="15"/>
  <c r="V7" i="15" s="1"/>
  <c r="G7" i="17"/>
  <c r="V7" i="17" s="1"/>
  <c r="G7" i="12"/>
  <c r="V7" i="12" s="1"/>
  <c r="V7" i="14"/>
  <c r="G7" i="16"/>
  <c r="V7" i="16"/>
  <c r="G7" i="18"/>
  <c r="V7" i="18"/>
  <c r="G17" i="11"/>
  <c r="V17" i="13"/>
  <c r="G17" i="15"/>
  <c r="V17" i="15"/>
  <c r="G17" i="17"/>
  <c r="V17" i="17"/>
  <c r="G17" i="12"/>
  <c r="V17" i="12"/>
  <c r="V17" i="14"/>
  <c r="G17" i="16"/>
  <c r="V17" i="16" s="1"/>
  <c r="G17" i="18"/>
  <c r="V17" i="18" s="1"/>
  <c r="G27" i="11"/>
  <c r="V27" i="11"/>
  <c r="V27" i="13"/>
  <c r="G27" i="15"/>
  <c r="V27" i="15" s="1"/>
  <c r="G27" i="17"/>
  <c r="V27" i="17" s="1"/>
  <c r="G27" i="12"/>
  <c r="V27" i="12" s="1"/>
  <c r="V27" i="14"/>
  <c r="G27" i="16"/>
  <c r="V27" i="16"/>
  <c r="G27" i="18"/>
  <c r="V27" i="18"/>
  <c r="F7" i="11"/>
  <c r="U7" i="13"/>
  <c r="F7" i="15"/>
  <c r="F7" i="17"/>
  <c r="U7" i="17" s="1"/>
  <c r="F7" i="12"/>
  <c r="U7" i="12" s="1"/>
  <c r="U7" i="14"/>
  <c r="F7" i="16"/>
  <c r="U7" i="16"/>
  <c r="F7" i="18"/>
  <c r="U7" i="18"/>
  <c r="F17" i="11"/>
  <c r="U17" i="11"/>
  <c r="U17" i="13"/>
  <c r="F17" i="15"/>
  <c r="U17" i="15" s="1"/>
  <c r="F17" i="17"/>
  <c r="F17" i="12"/>
  <c r="U17" i="12" s="1"/>
  <c r="U17" i="14"/>
  <c r="F17" i="16"/>
  <c r="U17" i="16"/>
  <c r="F17" i="18"/>
  <c r="U17" i="18"/>
  <c r="F27" i="11"/>
  <c r="U27" i="11" s="1"/>
  <c r="U27" i="13"/>
  <c r="F27" i="15"/>
  <c r="U27" i="15"/>
  <c r="F27" i="17"/>
  <c r="U27" i="17"/>
  <c r="F27" i="12"/>
  <c r="U27" i="12"/>
  <c r="U27" i="14"/>
  <c r="F27" i="16"/>
  <c r="U27" i="16" s="1"/>
  <c r="F27" i="18"/>
  <c r="U27" i="18" s="1"/>
  <c r="E7" i="11"/>
  <c r="T7" i="11"/>
  <c r="E7" i="15"/>
  <c r="E7" i="17"/>
  <c r="E7" i="12"/>
  <c r="T7" i="12" s="1"/>
  <c r="T7" i="14"/>
  <c r="E7" i="16"/>
  <c r="T7" i="16"/>
  <c r="E7" i="18"/>
  <c r="E17" i="11"/>
  <c r="T17" i="13"/>
  <c r="E17" i="15"/>
  <c r="T17" i="15"/>
  <c r="E17" i="17"/>
  <c r="T17" i="17"/>
  <c r="E17" i="12"/>
  <c r="T17" i="12"/>
  <c r="T17" i="14"/>
  <c r="E17" i="16"/>
  <c r="T17" i="16" s="1"/>
  <c r="E17" i="18"/>
  <c r="T17" i="18" s="1"/>
  <c r="E27" i="11"/>
  <c r="T27" i="11"/>
  <c r="T27" i="13"/>
  <c r="E27" i="15"/>
  <c r="T27" i="15" s="1"/>
  <c r="E27" i="17"/>
  <c r="T27" i="17" s="1"/>
  <c r="E27" i="12"/>
  <c r="T27" i="12" s="1"/>
  <c r="T27" i="14"/>
  <c r="E27" i="16"/>
  <c r="E27" i="18"/>
  <c r="T27" i="18"/>
  <c r="D7" i="11"/>
  <c r="S7" i="11" s="1"/>
  <c r="S7" i="13"/>
  <c r="D7" i="15"/>
  <c r="D7" i="17"/>
  <c r="S7" i="17" s="1"/>
  <c r="D7" i="12"/>
  <c r="W26" i="35" s="1"/>
  <c r="BU26" i="35" s="1"/>
  <c r="S7" i="14"/>
  <c r="D7" i="16"/>
  <c r="S7" i="16" s="1"/>
  <c r="D7" i="18"/>
  <c r="D17" i="11"/>
  <c r="D17" i="15"/>
  <c r="S17" i="15"/>
  <c r="D17" i="17"/>
  <c r="S17" i="17"/>
  <c r="D17" i="12"/>
  <c r="S17" i="12"/>
  <c r="D17" i="16"/>
  <c r="S17" i="16" s="1"/>
  <c r="D17" i="18"/>
  <c r="S17" i="18" s="1"/>
  <c r="D27" i="11"/>
  <c r="S27" i="11" s="1"/>
  <c r="S27" i="13"/>
  <c r="D27" i="15"/>
  <c r="S27" i="15"/>
  <c r="D27" i="17"/>
  <c r="S27" i="17"/>
  <c r="D27" i="12"/>
  <c r="S27" i="12"/>
  <c r="S27" i="14"/>
  <c r="D27" i="16"/>
  <c r="S27" i="16" s="1"/>
  <c r="D27" i="18"/>
  <c r="S27" i="18" s="1"/>
  <c r="I23" i="28"/>
  <c r="C7" i="11"/>
  <c r="C7" i="15"/>
  <c r="R7" i="15"/>
  <c r="C7" i="17"/>
  <c r="R7" i="17"/>
  <c r="C7" i="12"/>
  <c r="C7" i="16"/>
  <c r="R7" i="16"/>
  <c r="C7" i="18"/>
  <c r="C17" i="11"/>
  <c r="R17" i="13"/>
  <c r="C17" i="15"/>
  <c r="R17" i="15"/>
  <c r="C17" i="17"/>
  <c r="R17" i="17"/>
  <c r="C17" i="12"/>
  <c r="R17" i="12"/>
  <c r="R17" i="14"/>
  <c r="C17" i="16"/>
  <c r="R17" i="16" s="1"/>
  <c r="C17" i="18"/>
  <c r="R17" i="18" s="1"/>
  <c r="C27" i="11"/>
  <c r="R27" i="11"/>
  <c r="R27" i="13"/>
  <c r="C27" i="15"/>
  <c r="R27" i="15" s="1"/>
  <c r="C27" i="17"/>
  <c r="C27" i="12"/>
  <c r="R27" i="12" s="1"/>
  <c r="R27" i="14"/>
  <c r="C27" i="16"/>
  <c r="R27" i="16"/>
  <c r="C27" i="18"/>
  <c r="R27" i="18"/>
  <c r="G3" i="11"/>
  <c r="AW16" i="35" s="1"/>
  <c r="BC31" i="29"/>
  <c r="BC45" i="29" s="1"/>
  <c r="BB31" i="29"/>
  <c r="BB45" i="29" s="1"/>
  <c r="BA31" i="29"/>
  <c r="BA45" i="29" s="1"/>
  <c r="AY31" i="29"/>
  <c r="AY45" i="29" s="1"/>
  <c r="G23" i="18"/>
  <c r="V23" i="18" s="1"/>
  <c r="BD21" i="29" s="1"/>
  <c r="BD44" i="29" s="1"/>
  <c r="G23" i="17"/>
  <c r="G23" i="16"/>
  <c r="V23" i="16"/>
  <c r="BB21" i="29" s="1"/>
  <c r="BB44" i="29" s="1"/>
  <c r="G23" i="15"/>
  <c r="V23" i="15"/>
  <c r="BA21" i="29" s="1"/>
  <c r="BA44" i="29" s="1"/>
  <c r="V23" i="14"/>
  <c r="AZ21" i="29"/>
  <c r="AZ44" i="29" s="1"/>
  <c r="V23" i="13"/>
  <c r="AY21" i="29" s="1"/>
  <c r="AY44" i="29" s="1"/>
  <c r="G23" i="12"/>
  <c r="V23" i="12"/>
  <c r="AX21" i="29" s="1"/>
  <c r="AX44" i="29" s="1"/>
  <c r="AX48" i="29" s="1"/>
  <c r="G23" i="11"/>
  <c r="V23" i="11"/>
  <c r="AW21" i="29" s="1"/>
  <c r="AW44" i="29"/>
  <c r="G13" i="18"/>
  <c r="G13" i="17"/>
  <c r="V13" i="17"/>
  <c r="BC11" i="29" s="1"/>
  <c r="BC43" i="29" s="1"/>
  <c r="G13" i="16"/>
  <c r="G13" i="15"/>
  <c r="V13" i="15"/>
  <c r="BA11" i="29" s="1"/>
  <c r="BA43" i="29" s="1"/>
  <c r="V13" i="14"/>
  <c r="AZ11" i="29"/>
  <c r="AZ43" i="29" s="1"/>
  <c r="AZ47" i="29" s="1"/>
  <c r="V13" i="13"/>
  <c r="AY11" i="29" s="1"/>
  <c r="AY43" i="29" s="1"/>
  <c r="G13" i="12"/>
  <c r="V13" i="12"/>
  <c r="AX11" i="29" s="1"/>
  <c r="AX43" i="29" s="1"/>
  <c r="G13" i="11"/>
  <c r="V13" i="11"/>
  <c r="AW11" i="29" s="1"/>
  <c r="AW43" i="29" s="1"/>
  <c r="G3" i="18"/>
  <c r="G3" i="17"/>
  <c r="AW104" i="35" s="1"/>
  <c r="CU104" i="35" s="1"/>
  <c r="G3" i="16"/>
  <c r="AW83" i="35"/>
  <c r="CU83" i="35" s="1"/>
  <c r="V3" i="16"/>
  <c r="BB1" i="29" s="1"/>
  <c r="BB42" i="29" s="1"/>
  <c r="G3" i="15"/>
  <c r="V3" i="15"/>
  <c r="BA1" i="29" s="1"/>
  <c r="BA42" i="29" s="1"/>
  <c r="V3" i="14"/>
  <c r="AZ1" i="29"/>
  <c r="AZ42" i="29" s="1"/>
  <c r="G3" i="12"/>
  <c r="V3" i="12"/>
  <c r="AX1" i="29" s="1"/>
  <c r="AX42" i="29" s="1"/>
  <c r="F3" i="11"/>
  <c r="U3" i="11"/>
  <c r="AW1" i="30" s="1"/>
  <c r="AW42" i="30" s="1"/>
  <c r="BD45" i="30"/>
  <c r="F23" i="18"/>
  <c r="U23" i="18"/>
  <c r="BD21" i="30" s="1"/>
  <c r="BD44" i="30" s="1"/>
  <c r="F23" i="17"/>
  <c r="U23" i="17"/>
  <c r="BC21" i="30" s="1"/>
  <c r="BC44" i="30" s="1"/>
  <c r="F23" i="16"/>
  <c r="U23" i="16"/>
  <c r="BB21" i="30" s="1"/>
  <c r="BB44" i="30" s="1"/>
  <c r="F23" i="15"/>
  <c r="U23" i="15"/>
  <c r="BA21" i="30" s="1"/>
  <c r="BA44" i="30" s="1"/>
  <c r="U23" i="14"/>
  <c r="AZ21" i="30"/>
  <c r="AZ44" i="30" s="1"/>
  <c r="U23" i="13"/>
  <c r="AY21" i="30" s="1"/>
  <c r="AY44" i="30"/>
  <c r="F23" i="12"/>
  <c r="U23" i="12"/>
  <c r="AX21" i="30" s="1"/>
  <c r="AX44" i="30" s="1"/>
  <c r="F23" i="11"/>
  <c r="U23" i="11"/>
  <c r="AW21" i="30" s="1"/>
  <c r="AW44" i="30" s="1"/>
  <c r="F13" i="18"/>
  <c r="F13" i="17"/>
  <c r="F13" i="16"/>
  <c r="F13" i="15"/>
  <c r="U13" i="13"/>
  <c r="AY11" i="30"/>
  <c r="AY43" i="30" s="1"/>
  <c r="F13" i="12"/>
  <c r="U13" i="12" s="1"/>
  <c r="AX11" i="30"/>
  <c r="AX43" i="30" s="1"/>
  <c r="F13" i="11"/>
  <c r="F3" i="18"/>
  <c r="F3" i="17"/>
  <c r="F3" i="16"/>
  <c r="AM83" i="35" s="1"/>
  <c r="CK83" i="35" s="1"/>
  <c r="F3" i="15"/>
  <c r="U3" i="14"/>
  <c r="AZ1" i="30" s="1"/>
  <c r="AZ42" i="30" s="1"/>
  <c r="U3" i="13"/>
  <c r="AY1" i="30"/>
  <c r="AY42" i="30" s="1"/>
  <c r="F3" i="12"/>
  <c r="AM25" i="35" s="1"/>
  <c r="E3" i="11"/>
  <c r="T3" i="11"/>
  <c r="AW1" i="31" s="1"/>
  <c r="AW42" i="31" s="1"/>
  <c r="BC45" i="31"/>
  <c r="AY31" i="31"/>
  <c r="AY45" i="31"/>
  <c r="E23" i="18"/>
  <c r="T23" i="18"/>
  <c r="BD21" i="31" s="1"/>
  <c r="BD44" i="31" s="1"/>
  <c r="E23" i="17"/>
  <c r="T23" i="17"/>
  <c r="BC21" i="31" s="1"/>
  <c r="BC44" i="31"/>
  <c r="E23" i="16"/>
  <c r="T23" i="16"/>
  <c r="BB21" i="31" s="1"/>
  <c r="BB44" i="31"/>
  <c r="E23" i="15"/>
  <c r="T23" i="15"/>
  <c r="BA21" i="31" s="1"/>
  <c r="BA44" i="31" s="1"/>
  <c r="T23" i="14"/>
  <c r="AZ21" i="31"/>
  <c r="AZ44" i="31" s="1"/>
  <c r="T23" i="13"/>
  <c r="AY21" i="31" s="1"/>
  <c r="AY44" i="31" s="1"/>
  <c r="E23" i="12"/>
  <c r="T23" i="12"/>
  <c r="AX21" i="31" s="1"/>
  <c r="AX44" i="31" s="1"/>
  <c r="E23" i="11"/>
  <c r="T23" i="11"/>
  <c r="AW21" i="31" s="1"/>
  <c r="AW44" i="31" s="1"/>
  <c r="E13" i="18"/>
  <c r="E13" i="17"/>
  <c r="E13" i="16"/>
  <c r="T13" i="16" s="1"/>
  <c r="BB11" i="31" s="1"/>
  <c r="BB43" i="31" s="1"/>
  <c r="E13" i="15"/>
  <c r="T13" i="15" s="1"/>
  <c r="BA11" i="31" s="1"/>
  <c r="BA43" i="31" s="1"/>
  <c r="T13" i="14"/>
  <c r="AZ11" i="31" s="1"/>
  <c r="AZ43" i="31" s="1"/>
  <c r="T13" i="13"/>
  <c r="AY11" i="31"/>
  <c r="AY43" i="31" s="1"/>
  <c r="E13" i="12"/>
  <c r="E13" i="11"/>
  <c r="AC16" i="35" s="1"/>
  <c r="CA16" i="35" s="1"/>
  <c r="E3" i="18"/>
  <c r="E3" i="17"/>
  <c r="E3" i="16"/>
  <c r="T3" i="16" s="1"/>
  <c r="BB1" i="31" s="1"/>
  <c r="BB42" i="31" s="1"/>
  <c r="E3" i="15"/>
  <c r="T3" i="15" s="1"/>
  <c r="BA1" i="31" s="1"/>
  <c r="BA42" i="31" s="1"/>
  <c r="T3" i="13"/>
  <c r="AY1" i="31" s="1"/>
  <c r="AY42" i="31" s="1"/>
  <c r="E3" i="12"/>
  <c r="T3" i="12"/>
  <c r="AX1" i="31" s="1"/>
  <c r="AX42" i="31" s="1"/>
  <c r="AY46" i="31"/>
  <c r="D3" i="11"/>
  <c r="S3" i="11"/>
  <c r="AW1" i="32" s="1"/>
  <c r="AW42" i="32" s="1"/>
  <c r="BC45" i="32"/>
  <c r="AZ31" i="32"/>
  <c r="AZ45" i="32"/>
  <c r="AY45" i="32"/>
  <c r="AY49" i="32" s="1"/>
  <c r="D23" i="18"/>
  <c r="S23" i="18"/>
  <c r="BD21" i="32" s="1"/>
  <c r="BD44" i="32"/>
  <c r="D23" i="17"/>
  <c r="S23" i="17"/>
  <c r="BC21" i="32" s="1"/>
  <c r="BC44" i="32" s="1"/>
  <c r="D23" i="16"/>
  <c r="S23" i="16"/>
  <c r="BB21" i="32" s="1"/>
  <c r="BB44" i="32" s="1"/>
  <c r="D23" i="15"/>
  <c r="S23" i="15"/>
  <c r="BA21" i="32" s="1"/>
  <c r="BA44" i="32"/>
  <c r="S23" i="14"/>
  <c r="AZ21" i="32"/>
  <c r="AZ44" i="32" s="1"/>
  <c r="S23" i="13"/>
  <c r="AY21" i="32" s="1"/>
  <c r="AY44" i="32" s="1"/>
  <c r="D23" i="12"/>
  <c r="S23" i="12"/>
  <c r="AX21" i="32" s="1"/>
  <c r="AX44" i="32" s="1"/>
  <c r="D23" i="11"/>
  <c r="S23" i="11"/>
  <c r="AW21" i="32" s="1"/>
  <c r="AW44" i="32" s="1"/>
  <c r="D13" i="18"/>
  <c r="S13" i="18"/>
  <c r="BD11" i="32" s="1"/>
  <c r="BD43" i="32" s="1"/>
  <c r="D13" i="17"/>
  <c r="S13" i="17"/>
  <c r="BC11" i="32" s="1"/>
  <c r="BC43" i="32" s="1"/>
  <c r="D13" i="16"/>
  <c r="S13" i="16"/>
  <c r="BB11" i="32" s="1"/>
  <c r="BB43" i="32" s="1"/>
  <c r="D13" i="15"/>
  <c r="S13" i="15"/>
  <c r="BA11" i="32" s="1"/>
  <c r="BA43" i="32" s="1"/>
  <c r="S13" i="14"/>
  <c r="AZ11" i="32"/>
  <c r="AZ43" i="32" s="1"/>
  <c r="S13" i="13"/>
  <c r="AY11" i="32" s="1"/>
  <c r="AY43" i="32"/>
  <c r="D13" i="12"/>
  <c r="S13" i="12"/>
  <c r="AX11" i="32" s="1"/>
  <c r="AX43" i="32" s="1"/>
  <c r="AX47" i="32" s="1"/>
  <c r="D13" i="11"/>
  <c r="S13" i="11"/>
  <c r="AW11" i="32" s="1"/>
  <c r="AW43" i="32" s="1"/>
  <c r="D3" i="18"/>
  <c r="D3" i="17"/>
  <c r="D3" i="16"/>
  <c r="S83" i="35"/>
  <c r="BQ83" i="35" s="1"/>
  <c r="S3" i="16"/>
  <c r="BB1" i="32" s="1"/>
  <c r="BB42" i="32"/>
  <c r="BB46" i="32" s="1"/>
  <c r="D3" i="15"/>
  <c r="S3" i="15"/>
  <c r="BA1" i="32" s="1"/>
  <c r="BA42" i="32" s="1"/>
  <c r="S3" i="14"/>
  <c r="AZ1" i="32"/>
  <c r="AZ42" i="32" s="1"/>
  <c r="S3" i="13"/>
  <c r="AY1" i="32" s="1"/>
  <c r="AY42" i="32" s="1"/>
  <c r="D3" i="12"/>
  <c r="S3" i="12"/>
  <c r="AX1" i="32" s="1"/>
  <c r="AX42" i="32" s="1"/>
  <c r="C3" i="11"/>
  <c r="I15" i="35" s="1"/>
  <c r="BG15" i="35" s="1"/>
  <c r="BC45" i="33"/>
  <c r="AZ31" i="33"/>
  <c r="AZ45" i="33"/>
  <c r="AY45" i="33"/>
  <c r="AW45" i="33"/>
  <c r="C23" i="18"/>
  <c r="C23" i="17"/>
  <c r="R23" i="17"/>
  <c r="BC21" i="33" s="1"/>
  <c r="BC44" i="33"/>
  <c r="C23" i="16"/>
  <c r="R23" i="16"/>
  <c r="BB21" i="33" s="1"/>
  <c r="BB44" i="33"/>
  <c r="C23" i="15"/>
  <c r="R23" i="15"/>
  <c r="BA21" i="33" s="1"/>
  <c r="BA44" i="33" s="1"/>
  <c r="R23" i="14"/>
  <c r="AZ21" i="33"/>
  <c r="AZ44" i="33" s="1"/>
  <c r="R23" i="13"/>
  <c r="AY21" i="33" s="1"/>
  <c r="AY44" i="33" s="1"/>
  <c r="C23" i="12"/>
  <c r="R23" i="12"/>
  <c r="AX21" i="33" s="1"/>
  <c r="AX44" i="33" s="1"/>
  <c r="C23" i="11"/>
  <c r="R23" i="11"/>
  <c r="AW21" i="33" s="1"/>
  <c r="AW44" i="33" s="1"/>
  <c r="C13" i="18"/>
  <c r="R13" i="18"/>
  <c r="BD11" i="33" s="1"/>
  <c r="BD43" i="33" s="1"/>
  <c r="C13" i="17"/>
  <c r="R13" i="17"/>
  <c r="BC11" i="33" s="1"/>
  <c r="BC43" i="33" s="1"/>
  <c r="C13" i="16"/>
  <c r="R13" i="16"/>
  <c r="BB11" i="33" s="1"/>
  <c r="BB43" i="33" s="1"/>
  <c r="C13" i="15"/>
  <c r="R13" i="15"/>
  <c r="BA11" i="33" s="1"/>
  <c r="BA43" i="33" s="1"/>
  <c r="R13" i="14"/>
  <c r="AZ11" i="33"/>
  <c r="AZ43" i="33" s="1"/>
  <c r="R13" i="13"/>
  <c r="AY11" i="33" s="1"/>
  <c r="AY43" i="33" s="1"/>
  <c r="C13" i="12"/>
  <c r="C13" i="11"/>
  <c r="R13" i="11"/>
  <c r="AW11" i="33" s="1"/>
  <c r="AW43" i="33" s="1"/>
  <c r="C3" i="18"/>
  <c r="R3" i="18"/>
  <c r="BD1" i="33" s="1"/>
  <c r="BD42" i="33" s="1"/>
  <c r="C3" i="17"/>
  <c r="C3" i="16"/>
  <c r="I83" i="35"/>
  <c r="BG83" i="35" s="1"/>
  <c r="R3" i="16"/>
  <c r="BB1" i="33" s="1"/>
  <c r="BB42" i="33"/>
  <c r="C3" i="15"/>
  <c r="R3" i="15"/>
  <c r="BA1" i="33" s="1"/>
  <c r="BA42" i="33" s="1"/>
  <c r="R3" i="14"/>
  <c r="AZ1" i="33"/>
  <c r="AZ42" i="33" s="1"/>
  <c r="R3" i="13"/>
  <c r="AY1" i="33" s="1"/>
  <c r="AY42" i="33" s="1"/>
  <c r="C3" i="12"/>
  <c r="R3" i="12"/>
  <c r="AX1" i="33" s="1"/>
  <c r="AX42" i="33" s="1"/>
  <c r="AY49" i="33"/>
  <c r="N7" i="41"/>
  <c r="N8" i="41"/>
  <c r="N9" i="41"/>
  <c r="N10" i="41"/>
  <c r="N11" i="41"/>
  <c r="N12" i="41"/>
  <c r="N13" i="41"/>
  <c r="N14" i="41"/>
  <c r="N15" i="41"/>
  <c r="N16" i="41"/>
  <c r="N17" i="41"/>
  <c r="N18" i="41"/>
  <c r="N19" i="41"/>
  <c r="N20" i="41"/>
  <c r="N21" i="41"/>
  <c r="N22" i="41"/>
  <c r="N23" i="41"/>
  <c r="N24" i="41"/>
  <c r="N25" i="41"/>
  <c r="N26" i="41"/>
  <c r="N27" i="41"/>
  <c r="N28" i="41"/>
  <c r="N29" i="41"/>
  <c r="N30" i="41"/>
  <c r="N31" i="41"/>
  <c r="N32" i="41"/>
  <c r="N33" i="41"/>
  <c r="N34" i="41"/>
  <c r="N35" i="41"/>
  <c r="N36" i="41"/>
  <c r="N37" i="41"/>
  <c r="N38" i="41"/>
  <c r="N39" i="41"/>
  <c r="N6" i="41"/>
  <c r="C4" i="11"/>
  <c r="C14" i="11"/>
  <c r="C24" i="11"/>
  <c r="J15" i="35"/>
  <c r="BH15" i="35" s="1"/>
  <c r="C5" i="11"/>
  <c r="C15" i="11"/>
  <c r="C25" i="11"/>
  <c r="K12" i="35" s="1"/>
  <c r="BI12" i="35" s="1"/>
  <c r="C6" i="11"/>
  <c r="C16" i="11"/>
  <c r="C26" i="11"/>
  <c r="L15" i="35"/>
  <c r="BJ15" i="35" s="1"/>
  <c r="C8" i="11"/>
  <c r="C18" i="11"/>
  <c r="C28" i="11"/>
  <c r="C9" i="11"/>
  <c r="C19" i="11"/>
  <c r="C29" i="11"/>
  <c r="C10" i="11"/>
  <c r="C20" i="11"/>
  <c r="C30" i="11"/>
  <c r="C11" i="11"/>
  <c r="C21" i="11"/>
  <c r="C31" i="11"/>
  <c r="C12" i="11"/>
  <c r="C22" i="11"/>
  <c r="C32" i="11"/>
  <c r="BQ15" i="35"/>
  <c r="D4" i="11"/>
  <c r="D14" i="11"/>
  <c r="D24" i="11"/>
  <c r="D5" i="11"/>
  <c r="D15" i="11"/>
  <c r="D25" i="11"/>
  <c r="D6" i="11"/>
  <c r="D16" i="11"/>
  <c r="D26" i="11"/>
  <c r="V15" i="35"/>
  <c r="BT15" i="35" s="1"/>
  <c r="W15" i="35"/>
  <c r="BU15" i="35" s="1"/>
  <c r="D8" i="11"/>
  <c r="D18" i="11"/>
  <c r="D28" i="11"/>
  <c r="D9" i="11"/>
  <c r="D19" i="11"/>
  <c r="D29" i="11"/>
  <c r="Y15" i="35"/>
  <c r="BW15" i="35" s="1"/>
  <c r="D10" i="11"/>
  <c r="D20" i="11"/>
  <c r="D30" i="11"/>
  <c r="D11" i="11"/>
  <c r="D21" i="11"/>
  <c r="D31" i="11"/>
  <c r="AA15" i="35"/>
  <c r="BY15" i="35" s="1"/>
  <c r="D12" i="11"/>
  <c r="D22" i="11"/>
  <c r="D32" i="11"/>
  <c r="E4" i="11"/>
  <c r="E14" i="11"/>
  <c r="E24" i="11"/>
  <c r="E5" i="11"/>
  <c r="E15" i="11"/>
  <c r="E25" i="11"/>
  <c r="E6" i="11"/>
  <c r="E16" i="11"/>
  <c r="E26" i="11"/>
  <c r="AG15" i="35"/>
  <c r="CE15" i="35" s="1"/>
  <c r="E8" i="11"/>
  <c r="E18" i="11"/>
  <c r="E28" i="11"/>
  <c r="E9" i="11"/>
  <c r="E19" i="11"/>
  <c r="E29" i="11"/>
  <c r="AI15" i="35"/>
  <c r="CG15" i="35" s="1"/>
  <c r="E10" i="11"/>
  <c r="E20" i="11"/>
  <c r="E30" i="11"/>
  <c r="E11" i="11"/>
  <c r="E21" i="11"/>
  <c r="E31" i="11"/>
  <c r="AK15" i="35"/>
  <c r="CI15" i="35" s="1"/>
  <c r="E12" i="11"/>
  <c r="E22" i="11"/>
  <c r="E32" i="11"/>
  <c r="F4" i="11"/>
  <c r="F14" i="11"/>
  <c r="F24" i="11"/>
  <c r="F5" i="11"/>
  <c r="F15" i="11"/>
  <c r="F25" i="11"/>
  <c r="F6" i="11"/>
  <c r="F16" i="11"/>
  <c r="F26" i="11"/>
  <c r="AQ15" i="35"/>
  <c r="CO15" i="35" s="1"/>
  <c r="F8" i="11"/>
  <c r="F18" i="11"/>
  <c r="F28" i="11"/>
  <c r="F9" i="11"/>
  <c r="F19" i="11"/>
  <c r="F29" i="11"/>
  <c r="F10" i="11"/>
  <c r="F20" i="11"/>
  <c r="F30" i="11"/>
  <c r="F11" i="11"/>
  <c r="F21" i="11"/>
  <c r="F31" i="11"/>
  <c r="F12" i="11"/>
  <c r="F22" i="11"/>
  <c r="F32" i="11"/>
  <c r="G4" i="11"/>
  <c r="G14" i="11"/>
  <c r="G24" i="11"/>
  <c r="AX15" i="35"/>
  <c r="CV15" i="35" s="1"/>
  <c r="G5" i="11"/>
  <c r="G15" i="11"/>
  <c r="G25" i="11"/>
  <c r="G6" i="11"/>
  <c r="G16" i="11"/>
  <c r="G26" i="11"/>
  <c r="AZ15" i="35"/>
  <c r="CX15" i="35" s="1"/>
  <c r="G8" i="11"/>
  <c r="G18" i="11"/>
  <c r="G28" i="11"/>
  <c r="G9" i="11"/>
  <c r="G19" i="11"/>
  <c r="G29" i="11"/>
  <c r="G10" i="11"/>
  <c r="G20" i="11"/>
  <c r="G30" i="11"/>
  <c r="G11" i="11"/>
  <c r="G21" i="11"/>
  <c r="G31" i="11"/>
  <c r="G12" i="11"/>
  <c r="G22" i="11"/>
  <c r="G32" i="11"/>
  <c r="E20" i="18"/>
  <c r="E10" i="18"/>
  <c r="E30" i="18"/>
  <c r="E4" i="18"/>
  <c r="E14" i="18"/>
  <c r="AD121" i="35" s="1"/>
  <c r="CB121" i="35" s="1"/>
  <c r="E24" i="18"/>
  <c r="E5" i="18"/>
  <c r="E15" i="18"/>
  <c r="E25" i="18"/>
  <c r="E6" i="18"/>
  <c r="E16" i="18"/>
  <c r="AF114" i="35" s="1"/>
  <c r="CD114" i="35" s="1"/>
  <c r="E26" i="18"/>
  <c r="E8" i="18"/>
  <c r="E18" i="18"/>
  <c r="E28" i="18"/>
  <c r="E9" i="18"/>
  <c r="E19" i="18"/>
  <c r="AI114" i="35" s="1"/>
  <c r="CG114" i="35" s="1"/>
  <c r="E29" i="18"/>
  <c r="E11" i="18"/>
  <c r="E21" i="18"/>
  <c r="E31" i="18"/>
  <c r="E12" i="18"/>
  <c r="E22" i="18"/>
  <c r="E32" i="18"/>
  <c r="D4" i="18"/>
  <c r="D14" i="18"/>
  <c r="D24" i="18"/>
  <c r="D5" i="18"/>
  <c r="D15" i="18"/>
  <c r="D25" i="18"/>
  <c r="D6" i="18"/>
  <c r="D16" i="18"/>
  <c r="D26" i="18"/>
  <c r="D8" i="18"/>
  <c r="D18" i="18"/>
  <c r="D28" i="18"/>
  <c r="D9" i="18"/>
  <c r="D19" i="18"/>
  <c r="D29" i="18"/>
  <c r="D10" i="18"/>
  <c r="D20" i="18"/>
  <c r="Z121" i="35" s="1"/>
  <c r="BX121" i="35" s="1"/>
  <c r="D30" i="18"/>
  <c r="D11" i="18"/>
  <c r="D21" i="18"/>
  <c r="D31" i="18"/>
  <c r="D12" i="18"/>
  <c r="D22" i="18"/>
  <c r="D32" i="18"/>
  <c r="C4" i="18"/>
  <c r="J114" i="35" s="1"/>
  <c r="BH114" i="35" s="1"/>
  <c r="C14" i="18"/>
  <c r="C24" i="18"/>
  <c r="C5" i="18"/>
  <c r="C15" i="18"/>
  <c r="C25" i="18"/>
  <c r="C6" i="18"/>
  <c r="C16" i="18"/>
  <c r="C26" i="18"/>
  <c r="C8" i="18"/>
  <c r="C18" i="18"/>
  <c r="N114" i="35" s="1"/>
  <c r="BL114" i="35" s="1"/>
  <c r="C28" i="18"/>
  <c r="C9" i="18"/>
  <c r="C19" i="18"/>
  <c r="C29" i="18"/>
  <c r="C10" i="18"/>
  <c r="C20" i="18"/>
  <c r="C30" i="18"/>
  <c r="C11" i="18"/>
  <c r="C21" i="18"/>
  <c r="C31" i="18"/>
  <c r="C12" i="18"/>
  <c r="C22" i="18"/>
  <c r="R114" i="35" s="1"/>
  <c r="BP114" i="35" s="1"/>
  <c r="C32" i="18"/>
  <c r="F8" i="18"/>
  <c r="F18" i="18"/>
  <c r="F28" i="18"/>
  <c r="F10" i="18"/>
  <c r="F20" i="18"/>
  <c r="AT114" i="35" s="1"/>
  <c r="CR114" i="35" s="1"/>
  <c r="F30" i="18"/>
  <c r="F4" i="18"/>
  <c r="F14" i="18"/>
  <c r="F24" i="18"/>
  <c r="F5" i="18"/>
  <c r="F15" i="18"/>
  <c r="F25" i="18"/>
  <c r="F6" i="18"/>
  <c r="F16" i="18"/>
  <c r="F26" i="18"/>
  <c r="F9" i="18"/>
  <c r="F19" i="18"/>
  <c r="F29" i="18"/>
  <c r="F11" i="18"/>
  <c r="F21" i="18"/>
  <c r="F31" i="18"/>
  <c r="AU121" i="35" s="1"/>
  <c r="CS121" i="35" s="1"/>
  <c r="F12" i="18"/>
  <c r="F22" i="18"/>
  <c r="F32" i="18"/>
  <c r="G4" i="18"/>
  <c r="G14" i="18"/>
  <c r="G24" i="18"/>
  <c r="G5" i="18"/>
  <c r="G15" i="18"/>
  <c r="G25" i="18"/>
  <c r="G6" i="18"/>
  <c r="G16" i="18"/>
  <c r="G26" i="18"/>
  <c r="G8" i="18"/>
  <c r="G18" i="18"/>
  <c r="BB114" i="35" s="1"/>
  <c r="CZ114" i="35" s="1"/>
  <c r="G28" i="18"/>
  <c r="G9" i="18"/>
  <c r="G19" i="18"/>
  <c r="G29" i="18"/>
  <c r="G10" i="18"/>
  <c r="G20" i="18"/>
  <c r="G30" i="18"/>
  <c r="G11" i="18"/>
  <c r="G21" i="18"/>
  <c r="G31" i="18"/>
  <c r="G12" i="18"/>
  <c r="G22" i="18"/>
  <c r="BF114" i="35" s="1"/>
  <c r="DD114" i="35" s="1"/>
  <c r="G32" i="18"/>
  <c r="I58" i="35"/>
  <c r="BG58" i="35" s="1"/>
  <c r="J58" i="35"/>
  <c r="BH58" i="35" s="1"/>
  <c r="L58" i="35"/>
  <c r="BJ58" i="35" s="1"/>
  <c r="M58" i="35"/>
  <c r="BK58" i="35" s="1"/>
  <c r="N58" i="35"/>
  <c r="BL58" i="35" s="1"/>
  <c r="O58" i="35"/>
  <c r="BM58" i="35" s="1"/>
  <c r="P58" i="35"/>
  <c r="BN58" i="35" s="1"/>
  <c r="Q58" i="35"/>
  <c r="BO58" i="35" s="1"/>
  <c r="R58" i="35"/>
  <c r="BP58" i="35" s="1"/>
  <c r="S58" i="35"/>
  <c r="BQ58" i="35" s="1"/>
  <c r="T58" i="35"/>
  <c r="BR58" i="35" s="1"/>
  <c r="U58" i="35"/>
  <c r="BS58" i="35" s="1"/>
  <c r="V58" i="35"/>
  <c r="BT58" i="35" s="1"/>
  <c r="X58" i="35"/>
  <c r="BV58" i="35" s="1"/>
  <c r="Y58" i="35"/>
  <c r="BW58" i="35" s="1"/>
  <c r="Z58" i="35"/>
  <c r="BX58" i="35" s="1"/>
  <c r="AB58" i="35"/>
  <c r="BZ58" i="35" s="1"/>
  <c r="AC58" i="35"/>
  <c r="CA58" i="35" s="1"/>
  <c r="AD58" i="35"/>
  <c r="CB58" i="35" s="1"/>
  <c r="AE58" i="35"/>
  <c r="CC58" i="35" s="1"/>
  <c r="AG58" i="35"/>
  <c r="CE58" i="35" s="1"/>
  <c r="AH58" i="35"/>
  <c r="CF58" i="35" s="1"/>
  <c r="AI58" i="35"/>
  <c r="CG58" i="35" s="1"/>
  <c r="AJ58" i="35"/>
  <c r="CH58" i="35" s="1"/>
  <c r="AK58" i="35"/>
  <c r="CI58" i="35" s="1"/>
  <c r="AM58" i="35"/>
  <c r="CK58" i="35" s="1"/>
  <c r="AN58" i="35"/>
  <c r="CL58" i="35" s="1"/>
  <c r="AP58" i="35"/>
  <c r="CN58" i="35" s="1"/>
  <c r="AQ58" i="35"/>
  <c r="CO58" i="35" s="1"/>
  <c r="AR58" i="35"/>
  <c r="CP58" i="35" s="1"/>
  <c r="AS58" i="35"/>
  <c r="CQ58" i="35" s="1"/>
  <c r="AT58" i="35"/>
  <c r="CR58" i="35" s="1"/>
  <c r="AU58" i="35"/>
  <c r="CS58" i="35" s="1"/>
  <c r="AV58" i="35"/>
  <c r="CT58" i="35" s="1"/>
  <c r="AW58" i="35"/>
  <c r="CU58" i="35" s="1"/>
  <c r="AX58" i="35"/>
  <c r="CV58" i="35" s="1"/>
  <c r="AY58" i="35"/>
  <c r="CW58" i="35" s="1"/>
  <c r="BA58" i="35"/>
  <c r="CY58" i="35" s="1"/>
  <c r="BB58" i="35"/>
  <c r="CZ58" i="35" s="1"/>
  <c r="BC58" i="35"/>
  <c r="DA58" i="35" s="1"/>
  <c r="BE58" i="35"/>
  <c r="DC58" i="35" s="1"/>
  <c r="BF58" i="35"/>
  <c r="DD58" i="35" s="1"/>
  <c r="C4" i="15"/>
  <c r="C14" i="15"/>
  <c r="C24" i="15"/>
  <c r="C5" i="15"/>
  <c r="C15" i="15"/>
  <c r="C25" i="15"/>
  <c r="C6" i="15"/>
  <c r="C16" i="15"/>
  <c r="C26" i="15"/>
  <c r="C8" i="15"/>
  <c r="C18" i="15"/>
  <c r="C28" i="15"/>
  <c r="C9" i="15"/>
  <c r="C19" i="15"/>
  <c r="C29" i="15"/>
  <c r="C10" i="15"/>
  <c r="C20" i="15"/>
  <c r="C30" i="15"/>
  <c r="C11" i="15"/>
  <c r="C21" i="15"/>
  <c r="C31" i="15"/>
  <c r="C12" i="15"/>
  <c r="C22" i="15"/>
  <c r="C32" i="15"/>
  <c r="D4" i="15"/>
  <c r="D14" i="15"/>
  <c r="D24" i="15"/>
  <c r="D5" i="15"/>
  <c r="D15" i="15"/>
  <c r="D25" i="15"/>
  <c r="D6" i="15"/>
  <c r="D16" i="15"/>
  <c r="D26" i="15"/>
  <c r="D8" i="15"/>
  <c r="D18" i="15"/>
  <c r="D28" i="15"/>
  <c r="D9" i="15"/>
  <c r="D19" i="15"/>
  <c r="D29" i="15"/>
  <c r="D10" i="15"/>
  <c r="D20" i="15"/>
  <c r="D30" i="15"/>
  <c r="D11" i="15"/>
  <c r="D21" i="15"/>
  <c r="D31" i="15"/>
  <c r="D12" i="15"/>
  <c r="D22" i="15"/>
  <c r="D32" i="15"/>
  <c r="E4" i="15"/>
  <c r="E14" i="15"/>
  <c r="E24" i="15"/>
  <c r="E5" i="15"/>
  <c r="E15" i="15"/>
  <c r="E25" i="15"/>
  <c r="E6" i="15"/>
  <c r="E16" i="15"/>
  <c r="E26" i="15"/>
  <c r="E8" i="15"/>
  <c r="E18" i="15"/>
  <c r="E28" i="15"/>
  <c r="E9" i="15"/>
  <c r="E19" i="15"/>
  <c r="E29" i="15"/>
  <c r="E10" i="15"/>
  <c r="E20" i="15"/>
  <c r="E30" i="15"/>
  <c r="E11" i="15"/>
  <c r="E21" i="15"/>
  <c r="E31" i="15"/>
  <c r="E12" i="15"/>
  <c r="E22" i="15"/>
  <c r="E32" i="15"/>
  <c r="F4" i="15"/>
  <c r="F14" i="15"/>
  <c r="F24" i="15"/>
  <c r="F5" i="15"/>
  <c r="F15" i="15"/>
  <c r="F25" i="15"/>
  <c r="F6" i="15"/>
  <c r="F16" i="15"/>
  <c r="F26" i="15"/>
  <c r="F8" i="15"/>
  <c r="F18" i="15"/>
  <c r="F28" i="15"/>
  <c r="F9" i="15"/>
  <c r="F19" i="15"/>
  <c r="F29" i="15"/>
  <c r="F10" i="15"/>
  <c r="F20" i="15"/>
  <c r="F30" i="15"/>
  <c r="F11" i="15"/>
  <c r="F21" i="15"/>
  <c r="F31" i="15"/>
  <c r="F12" i="15"/>
  <c r="F22" i="15"/>
  <c r="F32" i="15"/>
  <c r="G4" i="15"/>
  <c r="G14" i="15"/>
  <c r="G24" i="15"/>
  <c r="G5" i="15"/>
  <c r="G15" i="15"/>
  <c r="G25" i="15"/>
  <c r="G6" i="15"/>
  <c r="G16" i="15"/>
  <c r="G26" i="15"/>
  <c r="G8" i="15"/>
  <c r="G18" i="15"/>
  <c r="G28" i="15"/>
  <c r="G9" i="15"/>
  <c r="G19" i="15"/>
  <c r="G29" i="15"/>
  <c r="G10" i="15"/>
  <c r="G20" i="15"/>
  <c r="G30" i="15"/>
  <c r="G11" i="15"/>
  <c r="G21" i="15"/>
  <c r="G31" i="15"/>
  <c r="G12" i="15"/>
  <c r="G22" i="15"/>
  <c r="G32" i="15"/>
  <c r="I16" i="35"/>
  <c r="BG16" i="35"/>
  <c r="S16" i="35"/>
  <c r="BQ16" i="35"/>
  <c r="AQ16" i="35"/>
  <c r="CO16" i="35"/>
  <c r="CU16" i="35"/>
  <c r="I114" i="35"/>
  <c r="BG114" i="35" s="1"/>
  <c r="M114" i="35"/>
  <c r="BK114" i="35" s="1"/>
  <c r="S114" i="35"/>
  <c r="BQ114" i="35" s="1"/>
  <c r="X114" i="35"/>
  <c r="BV114" i="35" s="1"/>
  <c r="Z114" i="35"/>
  <c r="BX114" i="35" s="1"/>
  <c r="AB114" i="35"/>
  <c r="BZ114" i="35" s="1"/>
  <c r="AC114" i="35"/>
  <c r="CA114" i="35" s="1"/>
  <c r="AG114" i="35"/>
  <c r="CE114" i="35" s="1"/>
  <c r="AL114" i="35"/>
  <c r="CJ114" i="35" s="1"/>
  <c r="AM114" i="35"/>
  <c r="CK114" i="35" s="1"/>
  <c r="AO114" i="35"/>
  <c r="CM114" i="35" s="1"/>
  <c r="AQ114" i="35"/>
  <c r="CO114" i="35" s="1"/>
  <c r="AV114" i="35"/>
  <c r="CT114" i="35" s="1"/>
  <c r="AW114" i="35"/>
  <c r="CU114" i="35" s="1"/>
  <c r="BA114" i="35"/>
  <c r="CY114" i="35" s="1"/>
  <c r="I25" i="35"/>
  <c r="BG25" i="35"/>
  <c r="C4" i="12"/>
  <c r="C14" i="12"/>
  <c r="J25" i="35" s="1"/>
  <c r="BH25" i="35" s="1"/>
  <c r="C24" i="12"/>
  <c r="C5" i="12"/>
  <c r="K25" i="35" s="1"/>
  <c r="BI25" i="35" s="1"/>
  <c r="C15" i="12"/>
  <c r="C25" i="12"/>
  <c r="C6" i="12"/>
  <c r="C16" i="12"/>
  <c r="C26" i="12"/>
  <c r="M25" i="35"/>
  <c r="BK25" i="35" s="1"/>
  <c r="C8" i="12"/>
  <c r="N25" i="35" s="1"/>
  <c r="C18" i="12"/>
  <c r="C28" i="12"/>
  <c r="BL25" i="35"/>
  <c r="C9" i="12"/>
  <c r="C19" i="12"/>
  <c r="C29" i="12"/>
  <c r="O25" i="35"/>
  <c r="BM25" i="35" s="1"/>
  <c r="C10" i="12"/>
  <c r="C20" i="12"/>
  <c r="C30" i="12"/>
  <c r="C11" i="12"/>
  <c r="C21" i="12"/>
  <c r="C31" i="12"/>
  <c r="Q25" i="35"/>
  <c r="BO25" i="35" s="1"/>
  <c r="C12" i="12"/>
  <c r="R25" i="35" s="1"/>
  <c r="C22" i="12"/>
  <c r="C32" i="12"/>
  <c r="BP25" i="35"/>
  <c r="S25" i="35"/>
  <c r="BQ25" i="35"/>
  <c r="D4" i="12"/>
  <c r="D14" i="12"/>
  <c r="T25" i="35" s="1"/>
  <c r="BR25" i="35" s="1"/>
  <c r="D24" i="12"/>
  <c r="D5" i="12"/>
  <c r="U25" i="35" s="1"/>
  <c r="BS25" i="35" s="1"/>
  <c r="D15" i="12"/>
  <c r="D25" i="12"/>
  <c r="D6" i="12"/>
  <c r="D16" i="12"/>
  <c r="V25" i="35" s="1"/>
  <c r="BT25" i="35" s="1"/>
  <c r="D26" i="12"/>
  <c r="D8" i="12"/>
  <c r="X25" i="35" s="1"/>
  <c r="BV25" i="35" s="1"/>
  <c r="D18" i="12"/>
  <c r="D28" i="12"/>
  <c r="D9" i="12"/>
  <c r="D19" i="12"/>
  <c r="D29" i="12"/>
  <c r="Y25" i="35"/>
  <c r="BW25" i="35" s="1"/>
  <c r="D10" i="12"/>
  <c r="Z25" i="35" s="1"/>
  <c r="BX25" i="35" s="1"/>
  <c r="D20" i="12"/>
  <c r="D30" i="12"/>
  <c r="D11" i="12"/>
  <c r="D21" i="12"/>
  <c r="AA26" i="35" s="1"/>
  <c r="BY26" i="35" s="1"/>
  <c r="D31" i="12"/>
  <c r="AA25" i="35"/>
  <c r="BY25" i="35" s="1"/>
  <c r="D12" i="12"/>
  <c r="AB25" i="35" s="1"/>
  <c r="BZ25" i="35" s="1"/>
  <c r="D22" i="12"/>
  <c r="D32" i="12"/>
  <c r="E4" i="12"/>
  <c r="E14" i="12"/>
  <c r="E24" i="12"/>
  <c r="E5" i="12"/>
  <c r="E15" i="12"/>
  <c r="E25" i="12"/>
  <c r="AE26" i="35" s="1"/>
  <c r="CC26" i="35" s="1"/>
  <c r="E6" i="12"/>
  <c r="E16" i="12"/>
  <c r="AF25" i="35" s="1"/>
  <c r="CD25" i="35" s="1"/>
  <c r="E26" i="12"/>
  <c r="AG25" i="35"/>
  <c r="CE25" i="35" s="1"/>
  <c r="E8" i="12"/>
  <c r="E18" i="12"/>
  <c r="E28" i="12"/>
  <c r="E9" i="12"/>
  <c r="E19" i="12"/>
  <c r="AI25" i="35" s="1"/>
  <c r="CG25" i="35" s="1"/>
  <c r="E29" i="12"/>
  <c r="E10" i="12"/>
  <c r="AJ25" i="35" s="1"/>
  <c r="CH25" i="35" s="1"/>
  <c r="E20" i="12"/>
  <c r="E30" i="12"/>
  <c r="E11" i="12"/>
  <c r="E21" i="12"/>
  <c r="AK25" i="35" s="1"/>
  <c r="CI25" i="35" s="1"/>
  <c r="E31" i="12"/>
  <c r="E12" i="12"/>
  <c r="E22" i="12"/>
  <c r="E32" i="12"/>
  <c r="CK25" i="35"/>
  <c r="F4" i="12"/>
  <c r="F14" i="12"/>
  <c r="F24" i="12"/>
  <c r="AN25" i="35"/>
  <c r="CL25" i="35" s="1"/>
  <c r="F5" i="12"/>
  <c r="F15" i="12"/>
  <c r="F25" i="12"/>
  <c r="F6" i="12"/>
  <c r="F16" i="12"/>
  <c r="F26" i="12"/>
  <c r="AP25" i="35"/>
  <c r="CN25" i="35" s="1"/>
  <c r="F8" i="12"/>
  <c r="F18" i="12"/>
  <c r="F28" i="12"/>
  <c r="AR26" i="35" s="1"/>
  <c r="CP26" i="35" s="1"/>
  <c r="F9" i="12"/>
  <c r="F19" i="12"/>
  <c r="F29" i="12"/>
  <c r="F10" i="12"/>
  <c r="F20" i="12"/>
  <c r="F30" i="12"/>
  <c r="F11" i="12"/>
  <c r="F21" i="12"/>
  <c r="F31" i="12"/>
  <c r="F12" i="12"/>
  <c r="F22" i="12"/>
  <c r="F32" i="12"/>
  <c r="AW25" i="35"/>
  <c r="CU25" i="35"/>
  <c r="G4" i="12"/>
  <c r="G14" i="12"/>
  <c r="G24" i="12"/>
  <c r="AX25" i="35"/>
  <c r="CV25" i="35" s="1"/>
  <c r="G5" i="12"/>
  <c r="G15" i="12"/>
  <c r="G25" i="12"/>
  <c r="G6" i="12"/>
  <c r="G16" i="12"/>
  <c r="G26" i="12"/>
  <c r="AZ25" i="35"/>
  <c r="CX25" i="35" s="1"/>
  <c r="BA25" i="35"/>
  <c r="CY25" i="35" s="1"/>
  <c r="G8" i="12"/>
  <c r="G18" i="12"/>
  <c r="G28" i="12"/>
  <c r="G9" i="12"/>
  <c r="G19" i="12"/>
  <c r="G29" i="12"/>
  <c r="G10" i="12"/>
  <c r="G20" i="12"/>
  <c r="G30" i="12"/>
  <c r="BD26" i="35" s="1"/>
  <c r="DB26" i="35" s="1"/>
  <c r="G11" i="12"/>
  <c r="G21" i="12"/>
  <c r="BE25" i="35" s="1"/>
  <c r="DC25" i="35" s="1"/>
  <c r="G31" i="12"/>
  <c r="G12" i="12"/>
  <c r="G22" i="12"/>
  <c r="G32" i="12"/>
  <c r="I121" i="35"/>
  <c r="BG121" i="35" s="1"/>
  <c r="J121" i="35"/>
  <c r="BH121" i="35" s="1"/>
  <c r="M121" i="35"/>
  <c r="BK121" i="35" s="1"/>
  <c r="N121" i="35"/>
  <c r="BL121" i="35" s="1"/>
  <c r="R121" i="35"/>
  <c r="BP121" i="35" s="1"/>
  <c r="S121" i="35"/>
  <c r="BQ121" i="35" s="1"/>
  <c r="X121" i="35"/>
  <c r="BV121" i="35" s="1"/>
  <c r="AB121" i="35"/>
  <c r="BZ121" i="35" s="1"/>
  <c r="AC121" i="35"/>
  <c r="CA121" i="35" s="1"/>
  <c r="AF121" i="35"/>
  <c r="CD121" i="35" s="1"/>
  <c r="AG121" i="35"/>
  <c r="CE121" i="35" s="1"/>
  <c r="AL121" i="35"/>
  <c r="CJ121" i="35" s="1"/>
  <c r="AM121" i="35"/>
  <c r="CK121" i="35" s="1"/>
  <c r="AO121" i="35"/>
  <c r="CM121" i="35" s="1"/>
  <c r="AQ121" i="35"/>
  <c r="CO121" i="35" s="1"/>
  <c r="AT121" i="35"/>
  <c r="CR121" i="35" s="1"/>
  <c r="AW121" i="35"/>
  <c r="CU121" i="35" s="1"/>
  <c r="BA121" i="35"/>
  <c r="CY121" i="35" s="1"/>
  <c r="BB121" i="35"/>
  <c r="CZ121" i="35" s="1"/>
  <c r="BF121" i="35"/>
  <c r="DD121" i="35" s="1"/>
  <c r="C4" i="16"/>
  <c r="C14" i="16"/>
  <c r="C24" i="16"/>
  <c r="C5" i="16"/>
  <c r="C15" i="16"/>
  <c r="C25" i="16"/>
  <c r="K81" i="35" s="1"/>
  <c r="BI81" i="35" s="1"/>
  <c r="C6" i="16"/>
  <c r="C16" i="16"/>
  <c r="C26" i="16"/>
  <c r="C8" i="16"/>
  <c r="C18" i="16"/>
  <c r="C28" i="16"/>
  <c r="C9" i="16"/>
  <c r="C19" i="16"/>
  <c r="O81" i="35" s="1"/>
  <c r="BM81" i="35" s="1"/>
  <c r="C29" i="16"/>
  <c r="C10" i="16"/>
  <c r="C20" i="16"/>
  <c r="C30" i="16"/>
  <c r="C11" i="16"/>
  <c r="C21" i="16"/>
  <c r="C31" i="16"/>
  <c r="C12" i="16"/>
  <c r="C22" i="16"/>
  <c r="C32" i="16"/>
  <c r="D4" i="16"/>
  <c r="D14" i="16"/>
  <c r="D24" i="16"/>
  <c r="D5" i="16"/>
  <c r="D15" i="16"/>
  <c r="D25" i="16"/>
  <c r="D6" i="16"/>
  <c r="D16" i="16"/>
  <c r="D26" i="16"/>
  <c r="D8" i="16"/>
  <c r="D18" i="16"/>
  <c r="D28" i="16"/>
  <c r="D9" i="16"/>
  <c r="D19" i="16"/>
  <c r="D29" i="16"/>
  <c r="D10" i="16"/>
  <c r="D20" i="16"/>
  <c r="D30" i="16"/>
  <c r="Z81" i="35" s="1"/>
  <c r="BX81" i="35" s="1"/>
  <c r="D11" i="16"/>
  <c r="D21" i="16"/>
  <c r="D31" i="16"/>
  <c r="D12" i="16"/>
  <c r="D22" i="16"/>
  <c r="D32" i="16"/>
  <c r="E4" i="16"/>
  <c r="E14" i="16"/>
  <c r="E24" i="16"/>
  <c r="E5" i="16"/>
  <c r="E15" i="16"/>
  <c r="E25" i="16"/>
  <c r="E6" i="16"/>
  <c r="E16" i="16"/>
  <c r="E26" i="16"/>
  <c r="E8" i="16"/>
  <c r="E18" i="16"/>
  <c r="E28" i="16"/>
  <c r="E9" i="16"/>
  <c r="E19" i="16"/>
  <c r="E29" i="16"/>
  <c r="E10" i="16"/>
  <c r="E20" i="16"/>
  <c r="E30" i="16"/>
  <c r="E11" i="16"/>
  <c r="E21" i="16"/>
  <c r="E31" i="16"/>
  <c r="E12" i="16"/>
  <c r="E22" i="16"/>
  <c r="E32" i="16"/>
  <c r="F4" i="16"/>
  <c r="F14" i="16"/>
  <c r="AN81" i="35" s="1"/>
  <c r="CL81" i="35" s="1"/>
  <c r="F24" i="16"/>
  <c r="F5" i="16"/>
  <c r="F15" i="16"/>
  <c r="F25" i="16"/>
  <c r="F6" i="16"/>
  <c r="F16" i="16"/>
  <c r="F26" i="16"/>
  <c r="F8" i="16"/>
  <c r="AR81" i="35" s="1"/>
  <c r="CP81" i="35" s="1"/>
  <c r="F18" i="16"/>
  <c r="F28" i="16"/>
  <c r="F9" i="16"/>
  <c r="F19" i="16"/>
  <c r="F29" i="16"/>
  <c r="F10" i="16"/>
  <c r="F20" i="16"/>
  <c r="F30" i="16"/>
  <c r="F11" i="16"/>
  <c r="F21" i="16"/>
  <c r="F31" i="16"/>
  <c r="F12" i="16"/>
  <c r="AV81" i="35" s="1"/>
  <c r="CT81" i="35" s="1"/>
  <c r="F22" i="16"/>
  <c r="F32" i="16"/>
  <c r="G4" i="16"/>
  <c r="G14" i="16"/>
  <c r="G24" i="16"/>
  <c r="G5" i="16"/>
  <c r="G15" i="16"/>
  <c r="G25" i="16"/>
  <c r="AY81" i="35" s="1"/>
  <c r="CW81" i="35" s="1"/>
  <c r="G6" i="16"/>
  <c r="G16" i="16"/>
  <c r="G26" i="16"/>
  <c r="G8" i="16"/>
  <c r="G18" i="16"/>
  <c r="G28" i="16"/>
  <c r="G9" i="16"/>
  <c r="G19" i="16"/>
  <c r="BC81" i="35" s="1"/>
  <c r="DA81" i="35" s="1"/>
  <c r="G29" i="16"/>
  <c r="G10" i="16"/>
  <c r="G20" i="16"/>
  <c r="G30" i="16"/>
  <c r="G11" i="16"/>
  <c r="G21" i="16"/>
  <c r="G31" i="16"/>
  <c r="G12" i="16"/>
  <c r="G22" i="16"/>
  <c r="G32" i="16"/>
  <c r="I59" i="35"/>
  <c r="BG59" i="35"/>
  <c r="J59" i="35"/>
  <c r="BH59" i="35"/>
  <c r="L59" i="35"/>
  <c r="BJ59" i="35"/>
  <c r="M59" i="35"/>
  <c r="BK59" i="35"/>
  <c r="O59" i="35"/>
  <c r="BM59" i="35"/>
  <c r="P59" i="35"/>
  <c r="BN59" i="35"/>
  <c r="Q59" i="35"/>
  <c r="BO59" i="35"/>
  <c r="R59" i="35"/>
  <c r="BP59" i="35"/>
  <c r="S59" i="35"/>
  <c r="BQ59" i="35"/>
  <c r="T59" i="35"/>
  <c r="BR59" i="35"/>
  <c r="V59" i="35"/>
  <c r="BT59" i="35"/>
  <c r="X59" i="35"/>
  <c r="BV59" i="35"/>
  <c r="Z59" i="35"/>
  <c r="BX59" i="35"/>
  <c r="AB59" i="35"/>
  <c r="BZ59" i="35"/>
  <c r="AC59" i="35"/>
  <c r="CA59" i="35"/>
  <c r="AE59" i="35"/>
  <c r="CC59" i="35"/>
  <c r="AG59" i="35"/>
  <c r="CE59" i="35"/>
  <c r="AI59" i="35"/>
  <c r="CG59" i="35"/>
  <c r="AK59" i="35"/>
  <c r="CI59" i="35"/>
  <c r="AN59" i="35"/>
  <c r="CL59" i="35"/>
  <c r="AP59" i="35"/>
  <c r="CN59" i="35"/>
  <c r="AR59" i="35"/>
  <c r="CP59" i="35"/>
  <c r="AT59" i="35"/>
  <c r="CR59" i="35"/>
  <c r="AV59" i="35"/>
  <c r="CT59" i="35"/>
  <c r="AW59" i="35"/>
  <c r="CU59" i="35"/>
  <c r="AY59" i="35"/>
  <c r="CW59" i="35"/>
  <c r="BA59" i="35"/>
  <c r="CY59" i="35"/>
  <c r="BC59" i="35"/>
  <c r="DA59" i="35"/>
  <c r="BE59" i="35"/>
  <c r="DC59" i="35"/>
  <c r="I57" i="35"/>
  <c r="BG57" i="35" s="1"/>
  <c r="J57" i="35"/>
  <c r="BH57" i="35" s="1"/>
  <c r="BJ57" i="35"/>
  <c r="M57" i="35"/>
  <c r="BK57" i="35"/>
  <c r="O57" i="35"/>
  <c r="BM57" i="35"/>
  <c r="P57" i="35"/>
  <c r="BN57" i="35"/>
  <c r="Q57" i="35"/>
  <c r="BO57" i="35"/>
  <c r="R57" i="35"/>
  <c r="BP57" i="35"/>
  <c r="S57" i="35"/>
  <c r="BQ57" i="35"/>
  <c r="T57" i="35"/>
  <c r="BR57" i="35"/>
  <c r="V57" i="35"/>
  <c r="BT57" i="35"/>
  <c r="X57" i="35"/>
  <c r="BV57" i="35"/>
  <c r="Z57" i="35"/>
  <c r="BX57" i="35"/>
  <c r="AB57" i="35"/>
  <c r="BZ57" i="35"/>
  <c r="AC57" i="35"/>
  <c r="CA57" i="35"/>
  <c r="AE57" i="35"/>
  <c r="CC57" i="35"/>
  <c r="AG57" i="35"/>
  <c r="CE57" i="35"/>
  <c r="AI57" i="35"/>
  <c r="CG57" i="35"/>
  <c r="AK57" i="35"/>
  <c r="CI57" i="35"/>
  <c r="AN57" i="35"/>
  <c r="CL57" i="35"/>
  <c r="AP57" i="35"/>
  <c r="CN57" i="35"/>
  <c r="AR57" i="35"/>
  <c r="CP57" i="35"/>
  <c r="AT57" i="35"/>
  <c r="CR57" i="35"/>
  <c r="AV57" i="35"/>
  <c r="CT57" i="35"/>
  <c r="AW57" i="35"/>
  <c r="CU57" i="35"/>
  <c r="AY57" i="35"/>
  <c r="CW57" i="35"/>
  <c r="BA57" i="35"/>
  <c r="CY57" i="35"/>
  <c r="BC57" i="35"/>
  <c r="DA57" i="35"/>
  <c r="BE57" i="35"/>
  <c r="DC57" i="35"/>
  <c r="I81" i="35"/>
  <c r="BG81" i="35" s="1"/>
  <c r="J81" i="35"/>
  <c r="BH81" i="35" s="1"/>
  <c r="L81" i="35"/>
  <c r="BJ81" i="35" s="1"/>
  <c r="M81" i="35"/>
  <c r="BK81" i="35" s="1"/>
  <c r="N81" i="35"/>
  <c r="BL81" i="35" s="1"/>
  <c r="P81" i="35"/>
  <c r="BN81" i="35" s="1"/>
  <c r="Q81" i="35"/>
  <c r="BO81" i="35" s="1"/>
  <c r="R81" i="35"/>
  <c r="BP81" i="35" s="1"/>
  <c r="S81" i="35"/>
  <c r="BQ81" i="35" s="1"/>
  <c r="T81" i="35"/>
  <c r="BR81" i="35" s="1"/>
  <c r="U81" i="35"/>
  <c r="BS81" i="35" s="1"/>
  <c r="W81" i="35"/>
  <c r="BU81" i="35" s="1"/>
  <c r="X81" i="35"/>
  <c r="BV81" i="35" s="1"/>
  <c r="Y81" i="35"/>
  <c r="BW81" i="35" s="1"/>
  <c r="AA81" i="35"/>
  <c r="BY81" i="35" s="1"/>
  <c r="AB81" i="35"/>
  <c r="BZ81" i="35" s="1"/>
  <c r="AC81" i="35"/>
  <c r="CA81" i="35" s="1"/>
  <c r="AD81" i="35"/>
  <c r="CB81" i="35" s="1"/>
  <c r="AE81" i="35"/>
  <c r="CC81" i="35" s="1"/>
  <c r="AF81" i="35"/>
  <c r="CD81" i="35" s="1"/>
  <c r="AG81" i="35"/>
  <c r="CE81" i="35" s="1"/>
  <c r="AH81" i="35"/>
  <c r="CF81" i="35" s="1"/>
  <c r="AI81" i="35"/>
  <c r="CG81" i="35" s="1"/>
  <c r="AJ81" i="35"/>
  <c r="CH81" i="35" s="1"/>
  <c r="AK81" i="35"/>
  <c r="CI81" i="35" s="1"/>
  <c r="AL81" i="35"/>
  <c r="CJ81" i="35" s="1"/>
  <c r="DI81" i="35"/>
  <c r="AM81" i="35"/>
  <c r="CK81" i="35" s="1"/>
  <c r="AO81" i="35"/>
  <c r="CM81" i="35" s="1"/>
  <c r="AP81" i="35"/>
  <c r="CN81" i="35" s="1"/>
  <c r="AQ81" i="35"/>
  <c r="CO81" i="35" s="1"/>
  <c r="AS81" i="35"/>
  <c r="CQ81" i="35" s="1"/>
  <c r="AT81" i="35"/>
  <c r="CR81" i="35" s="1"/>
  <c r="AU81" i="35"/>
  <c r="CS81" i="35" s="1"/>
  <c r="DK81" i="35"/>
  <c r="AW81" i="35"/>
  <c r="CU81" i="35" s="1"/>
  <c r="AX81" i="35"/>
  <c r="CV81" i="35" s="1"/>
  <c r="AZ81" i="35"/>
  <c r="CX81" i="35" s="1"/>
  <c r="BA81" i="35"/>
  <c r="CY81" i="35" s="1"/>
  <c r="BB81" i="35"/>
  <c r="CZ81" i="35" s="1"/>
  <c r="BD81" i="35"/>
  <c r="DB81" i="35" s="1"/>
  <c r="BE81" i="35"/>
  <c r="DC81" i="35" s="1"/>
  <c r="BF81" i="35"/>
  <c r="DD81" i="35" s="1"/>
  <c r="I17" i="35"/>
  <c r="BG17" i="35"/>
  <c r="S17" i="35"/>
  <c r="BQ17" i="35"/>
  <c r="W17" i="35"/>
  <c r="BU17" i="35"/>
  <c r="AC17" i="35"/>
  <c r="CA17" i="35"/>
  <c r="AQ17" i="35"/>
  <c r="CO17" i="35"/>
  <c r="AW17" i="35"/>
  <c r="CU17" i="35"/>
  <c r="H94" i="41"/>
  <c r="I94" i="41"/>
  <c r="H93" i="41"/>
  <c r="I93" i="41"/>
  <c r="H91" i="41"/>
  <c r="I91" i="41"/>
  <c r="H92" i="41"/>
  <c r="I92" i="41"/>
  <c r="H90" i="41"/>
  <c r="I90" i="41"/>
  <c r="I88" i="41"/>
  <c r="H89" i="41"/>
  <c r="I89" i="41"/>
  <c r="H86" i="41"/>
  <c r="I86" i="41"/>
  <c r="I18" i="35"/>
  <c r="BG18" i="35"/>
  <c r="S18" i="35"/>
  <c r="BQ18" i="35"/>
  <c r="W18" i="35"/>
  <c r="BU18" i="35"/>
  <c r="AC18" i="35"/>
  <c r="CA18" i="35"/>
  <c r="AQ18" i="35"/>
  <c r="CO18" i="35"/>
  <c r="AW18" i="35"/>
  <c r="CU18" i="35"/>
  <c r="H87" i="41"/>
  <c r="I87" i="41"/>
  <c r="I26" i="35"/>
  <c r="BG26" i="35" s="1"/>
  <c r="J26" i="35"/>
  <c r="BH26" i="35" s="1"/>
  <c r="K26" i="35"/>
  <c r="BI26" i="35" s="1"/>
  <c r="M26" i="35"/>
  <c r="BK26" i="35" s="1"/>
  <c r="N26" i="35"/>
  <c r="BL26" i="35" s="1"/>
  <c r="O26" i="35"/>
  <c r="BM26" i="35" s="1"/>
  <c r="Q26" i="35"/>
  <c r="BO26" i="35" s="1"/>
  <c r="R26" i="35"/>
  <c r="BP26" i="35" s="1"/>
  <c r="S26" i="35"/>
  <c r="BQ26" i="35" s="1"/>
  <c r="T26" i="35"/>
  <c r="BR26" i="35" s="1"/>
  <c r="V26" i="35"/>
  <c r="BT26" i="35" s="1"/>
  <c r="X26" i="35"/>
  <c r="BV26" i="35" s="1"/>
  <c r="Y26" i="35"/>
  <c r="BW26" i="35" s="1"/>
  <c r="Z26" i="35"/>
  <c r="BX26" i="35" s="1"/>
  <c r="AB26" i="35"/>
  <c r="BZ26" i="35" s="1"/>
  <c r="AC26" i="35"/>
  <c r="CA26" i="35" s="1"/>
  <c r="AF26" i="35"/>
  <c r="CD26" i="35" s="1"/>
  <c r="AG26" i="35"/>
  <c r="CE26" i="35" s="1"/>
  <c r="AI26" i="35"/>
  <c r="CG26" i="35" s="1"/>
  <c r="AK26" i="35"/>
  <c r="CI26" i="35" s="1"/>
  <c r="AM26" i="35"/>
  <c r="CK26" i="35" s="1"/>
  <c r="AN26" i="35"/>
  <c r="CL26" i="35" s="1"/>
  <c r="AP26" i="35"/>
  <c r="CN26" i="35" s="1"/>
  <c r="AQ26" i="35"/>
  <c r="CO26" i="35" s="1"/>
  <c r="AT26" i="35"/>
  <c r="CR26" i="35" s="1"/>
  <c r="AV26" i="35"/>
  <c r="CT26" i="35" s="1"/>
  <c r="AW26" i="35"/>
  <c r="CU26" i="35" s="1"/>
  <c r="AX26" i="35"/>
  <c r="CV26" i="35" s="1"/>
  <c r="AY26" i="35"/>
  <c r="CW26" i="35" s="1"/>
  <c r="BA26" i="35"/>
  <c r="CY26" i="35" s="1"/>
  <c r="BB26" i="35"/>
  <c r="CZ26" i="35" s="1"/>
  <c r="BE26" i="35"/>
  <c r="DC26" i="35" s="1"/>
  <c r="BF26" i="35"/>
  <c r="DD26" i="35" s="1"/>
  <c r="I98" i="35"/>
  <c r="BG98" i="35" s="1"/>
  <c r="C4" i="17"/>
  <c r="C14" i="17"/>
  <c r="C24" i="17"/>
  <c r="C5" i="17"/>
  <c r="C15" i="17"/>
  <c r="C25" i="17"/>
  <c r="K98" i="35"/>
  <c r="BI98" i="35" s="1"/>
  <c r="C6" i="17"/>
  <c r="C16" i="17"/>
  <c r="C26" i="17"/>
  <c r="C8" i="17"/>
  <c r="C18" i="17"/>
  <c r="C28" i="17"/>
  <c r="N98" i="35"/>
  <c r="BL98" i="35" s="1"/>
  <c r="C9" i="17"/>
  <c r="C19" i="17"/>
  <c r="C29" i="17"/>
  <c r="O101" i="35" s="1"/>
  <c r="BM101" i="35" s="1"/>
  <c r="C10" i="17"/>
  <c r="C20" i="17"/>
  <c r="C30" i="17"/>
  <c r="P98" i="35"/>
  <c r="BN98" i="35" s="1"/>
  <c r="C11" i="17"/>
  <c r="C21" i="17"/>
  <c r="C31" i="17"/>
  <c r="Q100" i="35" s="1"/>
  <c r="BO100" i="35" s="1"/>
  <c r="C12" i="17"/>
  <c r="C22" i="17"/>
  <c r="C32" i="17"/>
  <c r="R98" i="35"/>
  <c r="BP98" i="35" s="1"/>
  <c r="S98" i="35"/>
  <c r="BQ98" i="35" s="1"/>
  <c r="D4" i="17"/>
  <c r="T98" i="35" s="1"/>
  <c r="BR98" i="35" s="1"/>
  <c r="D14" i="17"/>
  <c r="D24" i="17"/>
  <c r="D5" i="17"/>
  <c r="D15" i="17"/>
  <c r="D25" i="17"/>
  <c r="D6" i="17"/>
  <c r="V98" i="35" s="1"/>
  <c r="BT98" i="35" s="1"/>
  <c r="D16" i="17"/>
  <c r="D26" i="17"/>
  <c r="D8" i="17"/>
  <c r="D18" i="17"/>
  <c r="D28" i="17"/>
  <c r="X98" i="35"/>
  <c r="BV98" i="35" s="1"/>
  <c r="D9" i="17"/>
  <c r="D19" i="17"/>
  <c r="D29" i="17"/>
  <c r="D10" i="17"/>
  <c r="D20" i="17"/>
  <c r="D30" i="17"/>
  <c r="Z98" i="35"/>
  <c r="BX98" i="35" s="1"/>
  <c r="D11" i="17"/>
  <c r="D21" i="17"/>
  <c r="D31" i="17"/>
  <c r="D12" i="17"/>
  <c r="D22" i="17"/>
  <c r="D32" i="17"/>
  <c r="AB98" i="35"/>
  <c r="BZ98" i="35" s="1"/>
  <c r="AC98" i="35"/>
  <c r="CA98" i="35" s="1"/>
  <c r="E4" i="17"/>
  <c r="E14" i="17"/>
  <c r="E24" i="17"/>
  <c r="AD102" i="35" s="1"/>
  <c r="CB102" i="35" s="1"/>
  <c r="E5" i="17"/>
  <c r="E15" i="17"/>
  <c r="AE98" i="35" s="1"/>
  <c r="CC98" i="35" s="1"/>
  <c r="E25" i="17"/>
  <c r="E6" i="17"/>
  <c r="E16" i="17"/>
  <c r="E26" i="17"/>
  <c r="E18" i="17"/>
  <c r="E8" i="17"/>
  <c r="E28" i="17"/>
  <c r="E19" i="17"/>
  <c r="AI99" i="35" s="1"/>
  <c r="CG99" i="35" s="1"/>
  <c r="E9" i="17"/>
  <c r="E29" i="17"/>
  <c r="E20" i="17"/>
  <c r="E10" i="17"/>
  <c r="E30" i="17"/>
  <c r="AJ98" i="35"/>
  <c r="CH98" i="35" s="1"/>
  <c r="E21" i="17"/>
  <c r="AK99" i="35" s="1"/>
  <c r="CI99" i="35" s="1"/>
  <c r="E11" i="17"/>
  <c r="E31" i="17"/>
  <c r="E12" i="17"/>
  <c r="E22" i="17"/>
  <c r="E32" i="17"/>
  <c r="AL102" i="35" s="1"/>
  <c r="CJ102" i="35" s="1"/>
  <c r="AL98" i="35"/>
  <c r="CJ98" i="35" s="1"/>
  <c r="AM98" i="35"/>
  <c r="CK98" i="35" s="1"/>
  <c r="F4" i="17"/>
  <c r="F14" i="17"/>
  <c r="F24" i="17"/>
  <c r="F5" i="17"/>
  <c r="F15" i="17"/>
  <c r="F25" i="17"/>
  <c r="F6" i="17"/>
  <c r="F16" i="17"/>
  <c r="F26" i="17"/>
  <c r="AP104" i="35" s="1"/>
  <c r="CN104" i="35" s="1"/>
  <c r="AP98" i="35"/>
  <c r="CN98" i="35" s="1"/>
  <c r="F8" i="17"/>
  <c r="AR99" i="35" s="1"/>
  <c r="CP99" i="35" s="1"/>
  <c r="F18" i="17"/>
  <c r="F28" i="17"/>
  <c r="F9" i="17"/>
  <c r="F19" i="17"/>
  <c r="F29" i="17"/>
  <c r="F10" i="17"/>
  <c r="F20" i="17"/>
  <c r="AT100" i="35" s="1"/>
  <c r="CR100" i="35" s="1"/>
  <c r="F30" i="17"/>
  <c r="AT104" i="35" s="1"/>
  <c r="CR104" i="35" s="1"/>
  <c r="AT98" i="35"/>
  <c r="CR98" i="35" s="1"/>
  <c r="F11" i="17"/>
  <c r="F21" i="17"/>
  <c r="F31" i="17"/>
  <c r="AU102" i="35" s="1"/>
  <c r="CS102" i="35" s="1"/>
  <c r="F12" i="17"/>
  <c r="F22" i="17"/>
  <c r="AV101" i="35" s="1"/>
  <c r="CT101" i="35" s="1"/>
  <c r="F32" i="17"/>
  <c r="AV98" i="35"/>
  <c r="CT98" i="35" s="1"/>
  <c r="AW98" i="35"/>
  <c r="CU98" i="35"/>
  <c r="G4" i="17"/>
  <c r="G14" i="17"/>
  <c r="G24" i="17"/>
  <c r="AX102" i="35" s="1"/>
  <c r="CV102" i="35" s="1"/>
  <c r="AX98" i="35"/>
  <c r="CV98" i="35" s="1"/>
  <c r="G5" i="17"/>
  <c r="G15" i="17"/>
  <c r="G25" i="17"/>
  <c r="AY101" i="35" s="1"/>
  <c r="G6" i="17"/>
  <c r="G16" i="17"/>
  <c r="AZ102" i="35" s="1"/>
  <c r="CX102" i="35" s="1"/>
  <c r="G26" i="17"/>
  <c r="AZ100" i="35" s="1"/>
  <c r="BA98" i="35"/>
  <c r="CY98" i="35"/>
  <c r="G8" i="17"/>
  <c r="G18" i="17"/>
  <c r="G28" i="17"/>
  <c r="BB98" i="35"/>
  <c r="CZ98" i="35" s="1"/>
  <c r="G9" i="17"/>
  <c r="BC100" i="35" s="1"/>
  <c r="DA100" i="35" s="1"/>
  <c r="G19" i="17"/>
  <c r="G29" i="17"/>
  <c r="G10" i="17"/>
  <c r="G20" i="17"/>
  <c r="G30" i="17"/>
  <c r="G11" i="17"/>
  <c r="G21" i="17"/>
  <c r="G31" i="17"/>
  <c r="BE104" i="35" s="1"/>
  <c r="DC104" i="35" s="1"/>
  <c r="BE98" i="35"/>
  <c r="DC98" i="35" s="1"/>
  <c r="G12" i="17"/>
  <c r="G22" i="17"/>
  <c r="G32" i="17"/>
  <c r="I99" i="35"/>
  <c r="BG99" i="35"/>
  <c r="K99" i="35"/>
  <c r="BI99" i="35"/>
  <c r="M99" i="35"/>
  <c r="BK99" i="35" s="1"/>
  <c r="O99" i="35"/>
  <c r="BM99" i="35"/>
  <c r="S99" i="35"/>
  <c r="BQ99" i="35"/>
  <c r="V99" i="35"/>
  <c r="BT99" i="35" s="1"/>
  <c r="X99" i="35"/>
  <c r="BV99" i="35"/>
  <c r="Z99" i="35"/>
  <c r="BX99" i="35"/>
  <c r="AB99" i="35"/>
  <c r="BZ99" i="35"/>
  <c r="AC99" i="35"/>
  <c r="CA99" i="35" s="1"/>
  <c r="AE99" i="35"/>
  <c r="CC99" i="35"/>
  <c r="AG99" i="35"/>
  <c r="CE99" i="35"/>
  <c r="AM99" i="35"/>
  <c r="CK99" i="35"/>
  <c r="AT99" i="35"/>
  <c r="CR99" i="35" s="1"/>
  <c r="AV99" i="35"/>
  <c r="CT99" i="35"/>
  <c r="BA99" i="35"/>
  <c r="CY99" i="35" s="1"/>
  <c r="E100" i="35"/>
  <c r="F100" i="35"/>
  <c r="I100" i="35"/>
  <c r="BG100" i="35" s="1"/>
  <c r="K100" i="35"/>
  <c r="BI100" i="35" s="1"/>
  <c r="M100" i="35"/>
  <c r="BK100" i="35" s="1"/>
  <c r="N100" i="35"/>
  <c r="BL100" i="35" s="1"/>
  <c r="P100" i="35"/>
  <c r="BN100" i="35"/>
  <c r="R100" i="35"/>
  <c r="BP100" i="35"/>
  <c r="S100" i="35"/>
  <c r="BQ100" i="35"/>
  <c r="T100" i="35"/>
  <c r="BR100" i="35" s="1"/>
  <c r="U100" i="35"/>
  <c r="BS100" i="35" s="1"/>
  <c r="V100" i="35"/>
  <c r="BT100" i="35" s="1"/>
  <c r="W100" i="35"/>
  <c r="BU100" i="35"/>
  <c r="X100" i="35"/>
  <c r="BV100" i="35" s="1"/>
  <c r="Z100" i="35"/>
  <c r="BX100" i="35" s="1"/>
  <c r="AB100" i="35"/>
  <c r="BZ100" i="35" s="1"/>
  <c r="AC100" i="35"/>
  <c r="CA100" i="35" s="1"/>
  <c r="AD100" i="35"/>
  <c r="CB100" i="35"/>
  <c r="AE100" i="35"/>
  <c r="CC100" i="35" s="1"/>
  <c r="AG100" i="35"/>
  <c r="CE100" i="35" s="1"/>
  <c r="AI100" i="35"/>
  <c r="CG100" i="35" s="1"/>
  <c r="AJ100" i="35"/>
  <c r="CH100" i="35" s="1"/>
  <c r="AL100" i="35"/>
  <c r="CJ100" i="35"/>
  <c r="AM100" i="35"/>
  <c r="CK100" i="35"/>
  <c r="AN100" i="35"/>
  <c r="CL100" i="35" s="1"/>
  <c r="AP100" i="35"/>
  <c r="CN100" i="35" s="1"/>
  <c r="AQ100" i="35"/>
  <c r="CO100" i="35" s="1"/>
  <c r="AV100" i="35"/>
  <c r="CT100" i="35" s="1"/>
  <c r="AW100" i="35"/>
  <c r="CU100" i="35" s="1"/>
  <c r="AX100" i="35"/>
  <c r="CV100" i="35" s="1"/>
  <c r="CX100" i="35"/>
  <c r="BA100" i="35"/>
  <c r="CY100" i="35" s="1"/>
  <c r="BB100" i="35"/>
  <c r="CZ100" i="35"/>
  <c r="BE100" i="35"/>
  <c r="DC100" i="35" s="1"/>
  <c r="BF100" i="35"/>
  <c r="DD100" i="35" s="1"/>
  <c r="I101" i="35"/>
  <c r="BG101" i="35" s="1"/>
  <c r="K101" i="35"/>
  <c r="BI101" i="35"/>
  <c r="M101" i="35"/>
  <c r="BK101" i="35"/>
  <c r="Q101" i="35"/>
  <c r="BO101" i="35" s="1"/>
  <c r="S101" i="35"/>
  <c r="BQ101" i="35"/>
  <c r="T101" i="35"/>
  <c r="BR101" i="35"/>
  <c r="V101" i="35"/>
  <c r="BT101" i="35"/>
  <c r="X101" i="35"/>
  <c r="BV101" i="35"/>
  <c r="Z101" i="35"/>
  <c r="BX101" i="35" s="1"/>
  <c r="AB101" i="35"/>
  <c r="BZ101" i="35"/>
  <c r="AC101" i="35"/>
  <c r="CA101" i="35"/>
  <c r="AE101" i="35"/>
  <c r="CC101" i="35"/>
  <c r="AG101" i="35"/>
  <c r="CE101" i="35" s="1"/>
  <c r="AI101" i="35"/>
  <c r="CG101" i="35"/>
  <c r="AM101" i="35"/>
  <c r="CK101" i="35"/>
  <c r="AP101" i="35"/>
  <c r="CN101" i="35" s="1"/>
  <c r="AW101" i="35"/>
  <c r="CU101" i="35" s="1"/>
  <c r="CW101" i="35"/>
  <c r="BA101" i="35"/>
  <c r="CY101" i="35"/>
  <c r="BE101" i="35"/>
  <c r="DC101" i="35" s="1"/>
  <c r="I102" i="35"/>
  <c r="BG102" i="35"/>
  <c r="K102" i="35"/>
  <c r="BI102" i="35" s="1"/>
  <c r="M102" i="35"/>
  <c r="BK102" i="35"/>
  <c r="P102" i="35"/>
  <c r="BN102" i="35" s="1"/>
  <c r="R102" i="35"/>
  <c r="BP102" i="35" s="1"/>
  <c r="S102" i="35"/>
  <c r="BQ102" i="35" s="1"/>
  <c r="T102" i="35"/>
  <c r="BR102" i="35"/>
  <c r="V102" i="35"/>
  <c r="BT102" i="35"/>
  <c r="W102" i="35"/>
  <c r="BU102" i="35" s="1"/>
  <c r="X102" i="35"/>
  <c r="BV102" i="35"/>
  <c r="Y102" i="35"/>
  <c r="BW102" i="35" s="1"/>
  <c r="Z102" i="35"/>
  <c r="BX102" i="35" s="1"/>
  <c r="AB102" i="35"/>
  <c r="BZ102" i="35"/>
  <c r="AC102" i="35"/>
  <c r="CA102" i="35"/>
  <c r="AE102" i="35"/>
  <c r="CC102" i="35"/>
  <c r="AG102" i="35"/>
  <c r="CE102" i="35"/>
  <c r="AI102" i="35"/>
  <c r="CG102" i="35"/>
  <c r="AJ102" i="35"/>
  <c r="CH102" i="35"/>
  <c r="AM102" i="35"/>
  <c r="CK102" i="35"/>
  <c r="AP102" i="35"/>
  <c r="CN102" i="35"/>
  <c r="AT102" i="35"/>
  <c r="CR102" i="35"/>
  <c r="AV102" i="35"/>
  <c r="CT102" i="35"/>
  <c r="AW102" i="35"/>
  <c r="CU102" i="35" s="1"/>
  <c r="AY102" i="35"/>
  <c r="CW102" i="35"/>
  <c r="BA102" i="35"/>
  <c r="CY102" i="35" s="1"/>
  <c r="BB102" i="35"/>
  <c r="CZ102" i="35"/>
  <c r="BC102" i="35"/>
  <c r="DA102" i="35" s="1"/>
  <c r="BE102" i="35"/>
  <c r="DC102" i="35"/>
  <c r="I103" i="35"/>
  <c r="BG103" i="35"/>
  <c r="J103" i="35"/>
  <c r="BH103" i="35" s="1"/>
  <c r="K103" i="35"/>
  <c r="BI103" i="35"/>
  <c r="L103" i="35"/>
  <c r="BJ103" i="35" s="1"/>
  <c r="M103" i="35"/>
  <c r="BK103" i="35"/>
  <c r="N103" i="35"/>
  <c r="BL103" i="35" s="1"/>
  <c r="P103" i="35"/>
  <c r="BN103" i="35" s="1"/>
  <c r="R103" i="35"/>
  <c r="BP103" i="35" s="1"/>
  <c r="S103" i="35"/>
  <c r="BQ103" i="35" s="1"/>
  <c r="DG103" i="35" s="1"/>
  <c r="T103" i="35"/>
  <c r="BR103" i="35"/>
  <c r="U103" i="35"/>
  <c r="BS103" i="35" s="1"/>
  <c r="V103" i="35"/>
  <c r="BT103" i="35"/>
  <c r="W103" i="35"/>
  <c r="BU103" i="35" s="1"/>
  <c r="X103" i="35"/>
  <c r="BV103" i="35"/>
  <c r="Y103" i="35"/>
  <c r="BW103" i="35" s="1"/>
  <c r="Z103" i="35"/>
  <c r="BX103" i="35"/>
  <c r="AA103" i="35"/>
  <c r="BY103" i="35" s="1"/>
  <c r="AB103" i="35"/>
  <c r="BZ103" i="35"/>
  <c r="AC103" i="35"/>
  <c r="CA103" i="35"/>
  <c r="AD103" i="35"/>
  <c r="CB103" i="35" s="1"/>
  <c r="AE103" i="35"/>
  <c r="CC103" i="35"/>
  <c r="AF103" i="35"/>
  <c r="CD103" i="35" s="1"/>
  <c r="AG103" i="35"/>
  <c r="CE103" i="35"/>
  <c r="AH103" i="35"/>
  <c r="CF103" i="35" s="1"/>
  <c r="AJ103" i="35"/>
  <c r="CH103" i="35" s="1"/>
  <c r="AL103" i="35"/>
  <c r="CJ103" i="35" s="1"/>
  <c r="AM103" i="35"/>
  <c r="CK103" i="35" s="1"/>
  <c r="AO103" i="35"/>
  <c r="CM103" i="35" s="1"/>
  <c r="AQ103" i="35"/>
  <c r="CO103" i="35" s="1"/>
  <c r="AS103" i="35"/>
  <c r="CQ103" i="35" s="1"/>
  <c r="AU103" i="35"/>
  <c r="CS103" i="35" s="1"/>
  <c r="AV103" i="35"/>
  <c r="CT103" i="35"/>
  <c r="AX103" i="35"/>
  <c r="CV103" i="35" s="1"/>
  <c r="AZ103" i="35"/>
  <c r="CX103" i="35" s="1"/>
  <c r="BA103" i="35"/>
  <c r="CY103" i="35"/>
  <c r="BB103" i="35"/>
  <c r="CZ103" i="35" s="1"/>
  <c r="BD103" i="35"/>
  <c r="DB103" i="35" s="1"/>
  <c r="BF103" i="35"/>
  <c r="DD103" i="35" s="1"/>
  <c r="I104" i="35"/>
  <c r="BG104" i="35"/>
  <c r="J104" i="35"/>
  <c r="BH104" i="35" s="1"/>
  <c r="K104" i="35"/>
  <c r="BI104" i="35"/>
  <c r="L104" i="35"/>
  <c r="BJ104" i="35" s="1"/>
  <c r="M104" i="35"/>
  <c r="BK104" i="35"/>
  <c r="N104" i="35"/>
  <c r="BL104" i="35" s="1"/>
  <c r="P104" i="35"/>
  <c r="BN104" i="35"/>
  <c r="R104" i="35"/>
  <c r="BP104" i="35" s="1"/>
  <c r="S104" i="35"/>
  <c r="BQ104" i="35"/>
  <c r="DG104" i="35" s="1"/>
  <c r="T104" i="35"/>
  <c r="BR104" i="35"/>
  <c r="U104" i="35"/>
  <c r="BS104" i="35"/>
  <c r="V104" i="35"/>
  <c r="BT104" i="35"/>
  <c r="W104" i="35"/>
  <c r="BU104" i="35"/>
  <c r="X104" i="35"/>
  <c r="BV104" i="35"/>
  <c r="Y104" i="35"/>
  <c r="BW104" i="35"/>
  <c r="Z104" i="35"/>
  <c r="BX104" i="35"/>
  <c r="AA104" i="35"/>
  <c r="BY104" i="35"/>
  <c r="AB104" i="35"/>
  <c r="BZ104" i="35"/>
  <c r="AC104" i="35"/>
  <c r="CA104" i="35"/>
  <c r="AD104" i="35"/>
  <c r="CB104" i="35"/>
  <c r="AE104" i="35"/>
  <c r="CC104" i="35"/>
  <c r="AF104" i="35"/>
  <c r="CD104" i="35"/>
  <c r="AG104" i="35"/>
  <c r="CE104" i="35"/>
  <c r="AH104" i="35"/>
  <c r="CF104" i="35"/>
  <c r="AJ104" i="35"/>
  <c r="CH104" i="35" s="1"/>
  <c r="AL104" i="35"/>
  <c r="CJ104" i="35"/>
  <c r="AM104" i="35"/>
  <c r="CK104" i="35" s="1"/>
  <c r="AO104" i="35"/>
  <c r="CM104" i="35"/>
  <c r="AQ104" i="35"/>
  <c r="CO104" i="35" s="1"/>
  <c r="AS104" i="35"/>
  <c r="CQ104" i="35"/>
  <c r="AU104" i="35"/>
  <c r="CS104" i="35" s="1"/>
  <c r="AV104" i="35"/>
  <c r="CT104" i="35"/>
  <c r="AX104" i="35"/>
  <c r="CV104" i="35"/>
  <c r="AZ104" i="35"/>
  <c r="CX104" i="35" s="1"/>
  <c r="BA104" i="35"/>
  <c r="CY104" i="35"/>
  <c r="BB104" i="35"/>
  <c r="CZ104" i="35" s="1"/>
  <c r="BD104" i="35"/>
  <c r="DB104" i="35"/>
  <c r="BF104" i="35"/>
  <c r="DD104" i="35" s="1"/>
  <c r="I105" i="35"/>
  <c r="BG105" i="35" s="1"/>
  <c r="K105" i="35"/>
  <c r="BI105" i="35" s="1"/>
  <c r="M105" i="35"/>
  <c r="BK105" i="35" s="1"/>
  <c r="O105" i="35"/>
  <c r="BM105" i="35" s="1"/>
  <c r="P105" i="35"/>
  <c r="BN105" i="35"/>
  <c r="Q105" i="35"/>
  <c r="BO105" i="35" s="1"/>
  <c r="R105" i="35"/>
  <c r="BP105" i="35"/>
  <c r="S105" i="35"/>
  <c r="BQ105" i="35"/>
  <c r="T105" i="35"/>
  <c r="BR105" i="35" s="1"/>
  <c r="V105" i="35"/>
  <c r="BT105" i="35" s="1"/>
  <c r="W105" i="35"/>
  <c r="BU105" i="35"/>
  <c r="X105" i="35"/>
  <c r="BV105" i="35" s="1"/>
  <c r="Z105" i="35"/>
  <c r="BX105" i="35" s="1"/>
  <c r="AB105" i="35"/>
  <c r="BZ105" i="35" s="1"/>
  <c r="AC105" i="35"/>
  <c r="CA105" i="35" s="1"/>
  <c r="AE105" i="35"/>
  <c r="CC105" i="35" s="1"/>
  <c r="AG105" i="35"/>
  <c r="CE105" i="35" s="1"/>
  <c r="AI105" i="35"/>
  <c r="CG105" i="35" s="1"/>
  <c r="AJ105" i="35"/>
  <c r="CH105" i="35"/>
  <c r="AK105" i="35"/>
  <c r="CI105" i="35" s="1"/>
  <c r="AM105" i="35"/>
  <c r="CK105" i="35"/>
  <c r="AN105" i="35"/>
  <c r="CL105" i="35" s="1"/>
  <c r="AP105" i="35"/>
  <c r="CN105" i="35" s="1"/>
  <c r="AR105" i="35"/>
  <c r="CP105" i="35" s="1"/>
  <c r="AT105" i="35"/>
  <c r="CR105" i="35" s="1"/>
  <c r="AV105" i="35"/>
  <c r="CT105" i="35" s="1"/>
  <c r="AW105" i="35"/>
  <c r="CU105" i="35" s="1"/>
  <c r="AY105" i="35"/>
  <c r="CW105" i="35" s="1"/>
  <c r="BA105" i="35"/>
  <c r="CY105" i="35" s="1"/>
  <c r="BB105" i="35"/>
  <c r="CZ105" i="35"/>
  <c r="BC105" i="35"/>
  <c r="DA105" i="35" s="1"/>
  <c r="BE105" i="35"/>
  <c r="DC105" i="35" s="1"/>
  <c r="I106" i="35"/>
  <c r="BG106" i="35"/>
  <c r="K106" i="35"/>
  <c r="BI106" i="35" s="1"/>
  <c r="M106" i="35"/>
  <c r="BK106" i="35"/>
  <c r="O106" i="35"/>
  <c r="BM106" i="35" s="1"/>
  <c r="P106" i="35"/>
  <c r="BN106" i="35"/>
  <c r="Q106" i="35"/>
  <c r="BO106" i="35" s="1"/>
  <c r="R106" i="35"/>
  <c r="BP106" i="35"/>
  <c r="S106" i="35"/>
  <c r="BQ106" i="35"/>
  <c r="T106" i="35"/>
  <c r="BR106" i="35" s="1"/>
  <c r="V106" i="35"/>
  <c r="BT106" i="35"/>
  <c r="W106" i="35"/>
  <c r="BU106" i="35"/>
  <c r="X106" i="35"/>
  <c r="BV106" i="35"/>
  <c r="Z106" i="35"/>
  <c r="BX106" i="35" s="1"/>
  <c r="AB106" i="35"/>
  <c r="BZ106" i="35"/>
  <c r="AC106" i="35"/>
  <c r="CA106" i="35" s="1"/>
  <c r="AE106" i="35"/>
  <c r="CC106" i="35"/>
  <c r="AG106" i="35"/>
  <c r="CE106" i="35" s="1"/>
  <c r="AI106" i="35"/>
  <c r="CG106" i="35"/>
  <c r="AJ106" i="35"/>
  <c r="CH106" i="35"/>
  <c r="AK106" i="35"/>
  <c r="CI106" i="35"/>
  <c r="AM106" i="35"/>
  <c r="CK106" i="35"/>
  <c r="AN106" i="35"/>
  <c r="CL106" i="35" s="1"/>
  <c r="AP106" i="35"/>
  <c r="CN106" i="35"/>
  <c r="AR106" i="35"/>
  <c r="CP106" i="35" s="1"/>
  <c r="AT106" i="35"/>
  <c r="CR106" i="35"/>
  <c r="AV106" i="35"/>
  <c r="CT106" i="35" s="1"/>
  <c r="AW106" i="35"/>
  <c r="CU106" i="35"/>
  <c r="AY106" i="35"/>
  <c r="CW106" i="35" s="1"/>
  <c r="BA106" i="35"/>
  <c r="CY106" i="35"/>
  <c r="BB106" i="35"/>
  <c r="CZ106" i="35"/>
  <c r="BC106" i="35"/>
  <c r="DA106" i="35"/>
  <c r="BE106" i="35"/>
  <c r="DC106" i="35" s="1"/>
  <c r="D34" i="5"/>
  <c r="D26" i="5"/>
  <c r="D12" i="5"/>
  <c r="D3" i="5"/>
  <c r="D4" i="5"/>
  <c r="D13" i="5"/>
  <c r="D14" i="5"/>
  <c r="D5" i="5"/>
  <c r="D6" i="5"/>
  <c r="D22" i="5"/>
  <c r="D32" i="5"/>
  <c r="D23" i="5"/>
  <c r="D15" i="5"/>
  <c r="D24" i="5"/>
  <c r="D33" i="5"/>
  <c r="D25" i="5"/>
  <c r="D2" i="5"/>
  <c r="E6" i="35"/>
  <c r="K1" i="8"/>
  <c r="G4" i="8"/>
  <c r="A2" i="35"/>
  <c r="M1" i="22"/>
  <c r="M1" i="23"/>
  <c r="M1" i="24"/>
  <c r="M1" i="8"/>
  <c r="A1" i="23"/>
  <c r="A1" i="24"/>
  <c r="A1" i="22"/>
  <c r="B1" i="23"/>
  <c r="I92" i="35"/>
  <c r="BG92" i="35" s="1"/>
  <c r="J92" i="35"/>
  <c r="BH92" i="35"/>
  <c r="K92" i="35"/>
  <c r="BI92" i="35" s="1"/>
  <c r="L92" i="35"/>
  <c r="BJ92" i="35"/>
  <c r="M92" i="35"/>
  <c r="BK92" i="35" s="1"/>
  <c r="N92" i="35"/>
  <c r="BL92" i="35"/>
  <c r="O92" i="35"/>
  <c r="BM92" i="35" s="1"/>
  <c r="P92" i="35"/>
  <c r="BN92" i="35"/>
  <c r="Q92" i="35"/>
  <c r="BO92" i="35" s="1"/>
  <c r="R92" i="35"/>
  <c r="BP92" i="35"/>
  <c r="DE92" i="35"/>
  <c r="DF92" i="35" s="1"/>
  <c r="S92" i="35"/>
  <c r="BQ92" i="35"/>
  <c r="T92" i="35"/>
  <c r="BR92" i="35" s="1"/>
  <c r="U92" i="35"/>
  <c r="BS92" i="35"/>
  <c r="V92" i="35"/>
  <c r="BT92" i="35" s="1"/>
  <c r="W92" i="35"/>
  <c r="BU92" i="35"/>
  <c r="X92" i="35"/>
  <c r="BV92" i="35" s="1"/>
  <c r="Y92" i="35"/>
  <c r="BW92" i="35"/>
  <c r="Z92" i="35"/>
  <c r="BX92" i="35" s="1"/>
  <c r="AA92" i="35"/>
  <c r="BY92" i="35"/>
  <c r="AB92" i="35"/>
  <c r="BZ92" i="35" s="1"/>
  <c r="AC92" i="35"/>
  <c r="CA92" i="35" s="1"/>
  <c r="AD92" i="35"/>
  <c r="CB92" i="35"/>
  <c r="AE92" i="35"/>
  <c r="CC92" i="35" s="1"/>
  <c r="AF92" i="35"/>
  <c r="CD92" i="35"/>
  <c r="AG92" i="35"/>
  <c r="CE92" i="35" s="1"/>
  <c r="AH92" i="35"/>
  <c r="CF92" i="35"/>
  <c r="AI92" i="35"/>
  <c r="CG92" i="35" s="1"/>
  <c r="AJ92" i="35"/>
  <c r="CH92" i="35"/>
  <c r="AK92" i="35"/>
  <c r="CI92" i="35" s="1"/>
  <c r="AL92" i="35"/>
  <c r="CJ92" i="35"/>
  <c r="DI92" i="35"/>
  <c r="AM92" i="35"/>
  <c r="CK92" i="35"/>
  <c r="AN92" i="35"/>
  <c r="CL92" i="35" s="1"/>
  <c r="AO92" i="35"/>
  <c r="CM92" i="35"/>
  <c r="AP92" i="35"/>
  <c r="CN92" i="35" s="1"/>
  <c r="AR92" i="35"/>
  <c r="CP92" i="35" s="1"/>
  <c r="AS92" i="35"/>
  <c r="CQ92" i="35"/>
  <c r="AT92" i="35"/>
  <c r="CR92" i="35" s="1"/>
  <c r="AU92" i="35"/>
  <c r="CS92" i="35"/>
  <c r="AV92" i="35"/>
  <c r="CT92" i="35" s="1"/>
  <c r="AW92" i="35"/>
  <c r="CU92" i="35" s="1"/>
  <c r="DM92" i="35" s="1"/>
  <c r="AX92" i="35"/>
  <c r="CV92" i="35"/>
  <c r="AY92" i="35"/>
  <c r="CW92" i="35" s="1"/>
  <c r="AZ92" i="35"/>
  <c r="CX92" i="35"/>
  <c r="BA92" i="35"/>
  <c r="CY92" i="35" s="1"/>
  <c r="BB92" i="35"/>
  <c r="CZ92" i="35"/>
  <c r="BC92" i="35"/>
  <c r="DA92" i="35" s="1"/>
  <c r="BD92" i="35"/>
  <c r="DB92" i="35"/>
  <c r="BE92" i="35"/>
  <c r="DC92" i="35" s="1"/>
  <c r="BF92" i="35"/>
  <c r="DD92" i="35"/>
  <c r="I91" i="35"/>
  <c r="BG91" i="35" s="1"/>
  <c r="J91" i="35"/>
  <c r="BH91" i="35"/>
  <c r="K91" i="35"/>
  <c r="BI91" i="35" s="1"/>
  <c r="L91" i="35"/>
  <c r="BJ91" i="35"/>
  <c r="M91" i="35"/>
  <c r="BK91" i="35" s="1"/>
  <c r="N91" i="35"/>
  <c r="BL91" i="35"/>
  <c r="O91" i="35"/>
  <c r="BM91" i="35" s="1"/>
  <c r="P91" i="35"/>
  <c r="BN91" i="35"/>
  <c r="Q91" i="35"/>
  <c r="BO91" i="35" s="1"/>
  <c r="R91" i="35"/>
  <c r="BP91" i="35"/>
  <c r="S91" i="35"/>
  <c r="BQ91" i="35"/>
  <c r="T91" i="35"/>
  <c r="BR91" i="35" s="1"/>
  <c r="U91" i="35"/>
  <c r="BS91" i="35"/>
  <c r="V91" i="35"/>
  <c r="BT91" i="35" s="1"/>
  <c r="W91" i="35"/>
  <c r="BU91" i="35"/>
  <c r="X91" i="35"/>
  <c r="BV91" i="35" s="1"/>
  <c r="Y91" i="35"/>
  <c r="BW91" i="35"/>
  <c r="Z91" i="35"/>
  <c r="BX91" i="35" s="1"/>
  <c r="AA91" i="35"/>
  <c r="BY91" i="35"/>
  <c r="AB91" i="35"/>
  <c r="BZ91" i="35" s="1"/>
  <c r="AC91" i="35"/>
  <c r="CA91" i="35"/>
  <c r="DI91" i="35" s="1"/>
  <c r="AD91" i="35"/>
  <c r="CB91" i="35"/>
  <c r="AE91" i="35"/>
  <c r="CC91" i="35"/>
  <c r="AF91" i="35"/>
  <c r="CD91" i="35"/>
  <c r="AG91" i="35"/>
  <c r="CE91" i="35"/>
  <c r="AH91" i="35"/>
  <c r="CF91" i="35"/>
  <c r="AI91" i="35"/>
  <c r="CG91" i="35"/>
  <c r="AJ91" i="35"/>
  <c r="CH91" i="35"/>
  <c r="AK91" i="35"/>
  <c r="CI91" i="35"/>
  <c r="AL91" i="35"/>
  <c r="CJ91" i="35"/>
  <c r="AM91" i="35"/>
  <c r="CK91" i="35"/>
  <c r="AN91" i="35"/>
  <c r="CL91" i="35"/>
  <c r="AO91" i="35"/>
  <c r="CM91" i="35"/>
  <c r="AP91" i="35"/>
  <c r="CN91" i="35"/>
  <c r="AR91" i="35"/>
  <c r="CP91" i="35" s="1"/>
  <c r="AS91" i="35"/>
  <c r="CQ91" i="35"/>
  <c r="AT91" i="35"/>
  <c r="CR91" i="35" s="1"/>
  <c r="AU91" i="35"/>
  <c r="CS91" i="35"/>
  <c r="AV91" i="35"/>
  <c r="CT91" i="35" s="1"/>
  <c r="AW91" i="35"/>
  <c r="CU91" i="35"/>
  <c r="DM91" i="35" s="1"/>
  <c r="AX91" i="35"/>
  <c r="CV91" i="35"/>
  <c r="AY91" i="35"/>
  <c r="CW91" i="35"/>
  <c r="AZ91" i="35"/>
  <c r="CX91" i="35"/>
  <c r="BA91" i="35"/>
  <c r="CY91" i="35"/>
  <c r="BB91" i="35"/>
  <c r="CZ91" i="35"/>
  <c r="BC91" i="35"/>
  <c r="DA91" i="35"/>
  <c r="BD91" i="35"/>
  <c r="DB91" i="35"/>
  <c r="BE91" i="35"/>
  <c r="DC91" i="35"/>
  <c r="BF91" i="35"/>
  <c r="DD91" i="35"/>
  <c r="I90" i="35"/>
  <c r="BG90" i="35"/>
  <c r="J90" i="35"/>
  <c r="BH90" i="35" s="1"/>
  <c r="K90" i="35"/>
  <c r="BI90" i="35"/>
  <c r="L90" i="35"/>
  <c r="BJ90" i="35" s="1"/>
  <c r="M90" i="35"/>
  <c r="BK90" i="35"/>
  <c r="N90" i="35"/>
  <c r="BL90" i="35" s="1"/>
  <c r="O90" i="35"/>
  <c r="BM90" i="35"/>
  <c r="P90" i="35"/>
  <c r="BN90" i="35" s="1"/>
  <c r="Q90" i="35"/>
  <c r="BO90" i="35"/>
  <c r="R90" i="35"/>
  <c r="BP90" i="35" s="1"/>
  <c r="S90" i="35"/>
  <c r="BQ90" i="35" s="1"/>
  <c r="DG90" i="35" s="1"/>
  <c r="T90" i="35"/>
  <c r="BR90" i="35"/>
  <c r="U90" i="35"/>
  <c r="BS90" i="35" s="1"/>
  <c r="V90" i="35"/>
  <c r="BT90" i="35"/>
  <c r="W90" i="35"/>
  <c r="BU90" i="35" s="1"/>
  <c r="X90" i="35"/>
  <c r="BV90" i="35"/>
  <c r="Y90" i="35"/>
  <c r="BW90" i="35" s="1"/>
  <c r="Z90" i="35"/>
  <c r="BX90" i="35"/>
  <c r="AA90" i="35"/>
  <c r="BY90" i="35" s="1"/>
  <c r="AB90" i="35"/>
  <c r="BZ90" i="35"/>
  <c r="AC90" i="35"/>
  <c r="CA90" i="35"/>
  <c r="AD90" i="35"/>
  <c r="CB90" i="35" s="1"/>
  <c r="AE90" i="35"/>
  <c r="CC90" i="35"/>
  <c r="AF90" i="35"/>
  <c r="CD90" i="35" s="1"/>
  <c r="AG90" i="35"/>
  <c r="CE90" i="35"/>
  <c r="AH90" i="35"/>
  <c r="CF90" i="35" s="1"/>
  <c r="AI90" i="35"/>
  <c r="CG90" i="35"/>
  <c r="AJ90" i="35"/>
  <c r="CH90" i="35" s="1"/>
  <c r="AK90" i="35"/>
  <c r="CI90" i="35"/>
  <c r="AL90" i="35"/>
  <c r="CJ90" i="35" s="1"/>
  <c r="AM90" i="35"/>
  <c r="CK90" i="35" s="1"/>
  <c r="DK90" i="35" s="1"/>
  <c r="AN90" i="35"/>
  <c r="CL90" i="35"/>
  <c r="AO90" i="35"/>
  <c r="CM90" i="35" s="1"/>
  <c r="AP90" i="35"/>
  <c r="CN90" i="35"/>
  <c r="AQ90" i="35"/>
  <c r="CO90" i="35" s="1"/>
  <c r="AR90" i="35"/>
  <c r="CP90" i="35"/>
  <c r="AS90" i="35"/>
  <c r="CQ90" i="35" s="1"/>
  <c r="AT90" i="35"/>
  <c r="CR90" i="35"/>
  <c r="AU90" i="35"/>
  <c r="CS90" i="35" s="1"/>
  <c r="AV90" i="35"/>
  <c r="CT90" i="35"/>
  <c r="AW90" i="35"/>
  <c r="CU90" i="35"/>
  <c r="AX90" i="35"/>
  <c r="CV90" i="35" s="1"/>
  <c r="AY90" i="35"/>
  <c r="CW90" i="35"/>
  <c r="AZ90" i="35"/>
  <c r="CX90" i="35" s="1"/>
  <c r="BA90" i="35"/>
  <c r="CY90" i="35"/>
  <c r="BB90" i="35"/>
  <c r="CZ90" i="35" s="1"/>
  <c r="BC90" i="35"/>
  <c r="DA90" i="35"/>
  <c r="BD90" i="35"/>
  <c r="DB90" i="35" s="1"/>
  <c r="BE90" i="35"/>
  <c r="DC90" i="35"/>
  <c r="BF90" i="35"/>
  <c r="DD90" i="35" s="1"/>
  <c r="I63" i="35"/>
  <c r="BG63" i="35"/>
  <c r="J63" i="35"/>
  <c r="BH63" i="35"/>
  <c r="L63" i="35"/>
  <c r="BJ63" i="35"/>
  <c r="M63" i="35"/>
  <c r="BK63" i="35"/>
  <c r="N63" i="35"/>
  <c r="BL63" i="35"/>
  <c r="O63" i="35"/>
  <c r="BM63" i="35"/>
  <c r="P63" i="35"/>
  <c r="BN63" i="35"/>
  <c r="Q63" i="35"/>
  <c r="BO63" i="35"/>
  <c r="R63" i="35"/>
  <c r="BP63" i="35"/>
  <c r="S63" i="35"/>
  <c r="BQ63" i="35"/>
  <c r="DG63" i="35" s="1"/>
  <c r="T63" i="35"/>
  <c r="BR63" i="35"/>
  <c r="U63" i="35"/>
  <c r="BS63" i="35"/>
  <c r="V63" i="35"/>
  <c r="BT63" i="35"/>
  <c r="W63" i="35"/>
  <c r="BU63" i="35"/>
  <c r="X63" i="35"/>
  <c r="BV63" i="35"/>
  <c r="Y63" i="35"/>
  <c r="BW63" i="35"/>
  <c r="Z63" i="35"/>
  <c r="BX63" i="35"/>
  <c r="AA63" i="35"/>
  <c r="BY63" i="35"/>
  <c r="AB63" i="35"/>
  <c r="BZ63" i="35"/>
  <c r="AC63" i="35"/>
  <c r="CA63" i="35"/>
  <c r="AD63" i="35"/>
  <c r="CB63" i="35"/>
  <c r="AE63" i="35"/>
  <c r="CC63" i="35"/>
  <c r="AF63" i="35"/>
  <c r="CD63" i="35"/>
  <c r="AG63" i="35"/>
  <c r="CE63" i="35"/>
  <c r="AH63" i="35"/>
  <c r="CF63" i="35"/>
  <c r="AI63" i="35"/>
  <c r="CG63" i="35"/>
  <c r="AJ63" i="35"/>
  <c r="CH63" i="35"/>
  <c r="AK63" i="35"/>
  <c r="CI63" i="35"/>
  <c r="AL63" i="35"/>
  <c r="CJ63" i="35"/>
  <c r="AM63" i="35"/>
  <c r="CK63" i="35"/>
  <c r="DK63" i="35" s="1"/>
  <c r="AN63" i="35"/>
  <c r="CL63" i="35"/>
  <c r="AO63" i="35"/>
  <c r="CM63" i="35"/>
  <c r="AP63" i="35"/>
  <c r="CN63" i="35"/>
  <c r="AQ63" i="35"/>
  <c r="CO63" i="35"/>
  <c r="AR63" i="35"/>
  <c r="CP63" i="35"/>
  <c r="AS63" i="35"/>
  <c r="CQ63" i="35"/>
  <c r="AT63" i="35"/>
  <c r="CR63" i="35"/>
  <c r="AU63" i="35"/>
  <c r="CS63" i="35"/>
  <c r="AV63" i="35"/>
  <c r="CT63" i="35"/>
  <c r="AW63" i="35"/>
  <c r="CU63" i="35"/>
  <c r="DM63" i="35" s="1"/>
  <c r="AX63" i="35"/>
  <c r="CV63" i="35"/>
  <c r="AY63" i="35"/>
  <c r="CW63" i="35"/>
  <c r="AZ63" i="35"/>
  <c r="CX63" i="35"/>
  <c r="BA63" i="35"/>
  <c r="CY63" i="35"/>
  <c r="BB63" i="35"/>
  <c r="CZ63" i="35"/>
  <c r="BC63" i="35"/>
  <c r="DA63" i="35"/>
  <c r="BD63" i="35"/>
  <c r="DB63" i="35"/>
  <c r="BE63" i="35"/>
  <c r="DC63" i="35"/>
  <c r="BF63" i="35"/>
  <c r="DD63" i="35"/>
  <c r="I62" i="35"/>
  <c r="BG62" i="35" s="1"/>
  <c r="DE62" i="35" s="1"/>
  <c r="DF62" i="35" s="1"/>
  <c r="J62" i="35"/>
  <c r="BH62" i="35"/>
  <c r="K62" i="35"/>
  <c r="BI62" i="35" s="1"/>
  <c r="L62" i="35"/>
  <c r="BJ62" i="35"/>
  <c r="M62" i="35"/>
  <c r="BK62" i="35" s="1"/>
  <c r="N62" i="35"/>
  <c r="BL62" i="35"/>
  <c r="O62" i="35"/>
  <c r="BM62" i="35" s="1"/>
  <c r="P62" i="35"/>
  <c r="BN62" i="35"/>
  <c r="Q62" i="35"/>
  <c r="BO62" i="35" s="1"/>
  <c r="R62" i="35"/>
  <c r="BP62" i="35"/>
  <c r="S62" i="35"/>
  <c r="BQ62" i="35"/>
  <c r="T62" i="35"/>
  <c r="BR62" i="35" s="1"/>
  <c r="U62" i="35"/>
  <c r="BS62" i="35"/>
  <c r="V62" i="35"/>
  <c r="BT62" i="35" s="1"/>
  <c r="W62" i="35"/>
  <c r="BU62" i="35"/>
  <c r="X62" i="35"/>
  <c r="BV62" i="35" s="1"/>
  <c r="Y62" i="35"/>
  <c r="BW62" i="35"/>
  <c r="Z62" i="35"/>
  <c r="BX62" i="35" s="1"/>
  <c r="AB62" i="35"/>
  <c r="BZ62" i="35" s="1"/>
  <c r="AC62" i="35"/>
  <c r="CA62" i="35" s="1"/>
  <c r="AD62" i="35"/>
  <c r="CB62" i="35"/>
  <c r="AE62" i="35"/>
  <c r="CC62" i="35" s="1"/>
  <c r="AG62" i="35"/>
  <c r="CE62" i="35" s="1"/>
  <c r="AH62" i="35"/>
  <c r="CF62" i="35"/>
  <c r="AI62" i="35"/>
  <c r="CG62" i="35" s="1"/>
  <c r="AJ62" i="35"/>
  <c r="CH62" i="35"/>
  <c r="AK62" i="35"/>
  <c r="CI62" i="35" s="1"/>
  <c r="AL62" i="35"/>
  <c r="CJ62" i="35"/>
  <c r="AM62" i="35"/>
  <c r="CK62" i="35"/>
  <c r="AN62" i="35"/>
  <c r="CL62" i="35" s="1"/>
  <c r="AO62" i="35"/>
  <c r="CM62" i="35"/>
  <c r="AP62" i="35"/>
  <c r="CN62" i="35" s="1"/>
  <c r="AQ62" i="35"/>
  <c r="CO62" i="35"/>
  <c r="AR62" i="35"/>
  <c r="CP62" i="35" s="1"/>
  <c r="AS62" i="35"/>
  <c r="CQ62" i="35"/>
  <c r="AT62" i="35"/>
  <c r="CR62" i="35" s="1"/>
  <c r="AU62" i="35"/>
  <c r="CS62" i="35"/>
  <c r="AV62" i="35"/>
  <c r="CT62" i="35" s="1"/>
  <c r="AW62" i="35"/>
  <c r="CU62" i="35" s="1"/>
  <c r="DM62" i="35" s="1"/>
  <c r="AX62" i="35"/>
  <c r="CV62" i="35"/>
  <c r="AY62" i="35"/>
  <c r="CW62" i="35" s="1"/>
  <c r="AZ62" i="35"/>
  <c r="CX62" i="35"/>
  <c r="BA62" i="35"/>
  <c r="CY62" i="35" s="1"/>
  <c r="BB62" i="35"/>
  <c r="CZ62" i="35"/>
  <c r="BC62" i="35"/>
  <c r="DA62" i="35" s="1"/>
  <c r="BD62" i="35"/>
  <c r="DB62" i="35"/>
  <c r="BE62" i="35"/>
  <c r="DC62" i="35" s="1"/>
  <c r="BF62" i="35"/>
  <c r="DD62" i="35"/>
  <c r="I61" i="35"/>
  <c r="BG61" i="35"/>
  <c r="J61" i="35"/>
  <c r="BH61" i="35"/>
  <c r="K61" i="35"/>
  <c r="BI61" i="35"/>
  <c r="L61" i="35"/>
  <c r="BJ61" i="35"/>
  <c r="M61" i="35"/>
  <c r="BK61" i="35"/>
  <c r="N61" i="35"/>
  <c r="BL61" i="35"/>
  <c r="O61" i="35"/>
  <c r="BM61" i="35"/>
  <c r="P61" i="35"/>
  <c r="BN61" i="35"/>
  <c r="Q61" i="35"/>
  <c r="BO61" i="35" s="1"/>
  <c r="DE61" i="35" s="1"/>
  <c r="DF61" i="35" s="1"/>
  <c r="R61" i="35"/>
  <c r="BP61" i="35"/>
  <c r="S61" i="35"/>
  <c r="BQ61" i="35"/>
  <c r="T61" i="35"/>
  <c r="BR61" i="35" s="1"/>
  <c r="U61" i="35"/>
  <c r="BS61" i="35"/>
  <c r="V61" i="35"/>
  <c r="BT61" i="35" s="1"/>
  <c r="W61" i="35"/>
  <c r="BU61" i="35"/>
  <c r="X61" i="35"/>
  <c r="BV61" i="35" s="1"/>
  <c r="Y61" i="35"/>
  <c r="BW61" i="35"/>
  <c r="Z61" i="35"/>
  <c r="BX61" i="35" s="1"/>
  <c r="AB61" i="35"/>
  <c r="BZ61" i="35" s="1"/>
  <c r="AC61" i="35"/>
  <c r="CA61" i="35" s="1"/>
  <c r="AD61" i="35"/>
  <c r="CB61" i="35"/>
  <c r="AE61" i="35"/>
  <c r="CC61" i="35" s="1"/>
  <c r="AG61" i="35"/>
  <c r="CE61" i="35" s="1"/>
  <c r="AH61" i="35"/>
  <c r="CF61" i="35"/>
  <c r="AI61" i="35"/>
  <c r="CG61" i="35" s="1"/>
  <c r="AJ61" i="35"/>
  <c r="CH61" i="35"/>
  <c r="AK61" i="35"/>
  <c r="CI61" i="35" s="1"/>
  <c r="AL61" i="35"/>
  <c r="CJ61" i="35"/>
  <c r="AM61" i="35"/>
  <c r="CK61" i="35"/>
  <c r="AN61" i="35"/>
  <c r="CL61" i="35" s="1"/>
  <c r="AO61" i="35"/>
  <c r="CM61" i="35"/>
  <c r="AP61" i="35"/>
  <c r="CN61" i="35" s="1"/>
  <c r="AQ61" i="35"/>
  <c r="CO61" i="35"/>
  <c r="AR61" i="35"/>
  <c r="CP61" i="35" s="1"/>
  <c r="AS61" i="35"/>
  <c r="CQ61" i="35"/>
  <c r="AT61" i="35"/>
  <c r="CR61" i="35" s="1"/>
  <c r="AU61" i="35"/>
  <c r="CS61" i="35"/>
  <c r="AV61" i="35"/>
  <c r="CT61" i="35" s="1"/>
  <c r="AW61" i="35"/>
  <c r="CU61" i="35" s="1"/>
  <c r="AX61" i="35"/>
  <c r="CV61" i="35"/>
  <c r="AY61" i="35"/>
  <c r="CW61" i="35" s="1"/>
  <c r="AZ61" i="35"/>
  <c r="CX61" i="35"/>
  <c r="BA61" i="35"/>
  <c r="CY61" i="35" s="1"/>
  <c r="BB61" i="35"/>
  <c r="CZ61" i="35"/>
  <c r="BC61" i="35"/>
  <c r="DA61" i="35" s="1"/>
  <c r="BD61" i="35"/>
  <c r="DB61" i="35"/>
  <c r="BE61" i="35"/>
  <c r="DC61" i="35" s="1"/>
  <c r="BF61" i="35"/>
  <c r="DD61" i="35"/>
  <c r="I60" i="35"/>
  <c r="BG60" i="35"/>
  <c r="J60" i="35"/>
  <c r="BH60" i="35" s="1"/>
  <c r="L60" i="35"/>
  <c r="BJ60" i="35" s="1"/>
  <c r="M60" i="35"/>
  <c r="BK60" i="35"/>
  <c r="N60" i="35"/>
  <c r="BL60" i="35" s="1"/>
  <c r="O60" i="35"/>
  <c r="BM60" i="35"/>
  <c r="P60" i="35"/>
  <c r="BN60" i="35" s="1"/>
  <c r="Q60" i="35"/>
  <c r="BO60" i="35"/>
  <c r="R60" i="35"/>
  <c r="BP60" i="35" s="1"/>
  <c r="S60" i="35"/>
  <c r="BQ60" i="35" s="1"/>
  <c r="T60" i="35"/>
  <c r="BR60" i="35"/>
  <c r="U60" i="35"/>
  <c r="BS60" i="35" s="1"/>
  <c r="V60" i="35"/>
  <c r="BT60" i="35"/>
  <c r="DG60" i="35" s="1"/>
  <c r="W60" i="35"/>
  <c r="BU60" i="35" s="1"/>
  <c r="X60" i="35"/>
  <c r="BV60" i="35"/>
  <c r="Y60" i="35"/>
  <c r="BW60" i="35" s="1"/>
  <c r="Z60" i="35"/>
  <c r="BX60" i="35"/>
  <c r="AA60" i="35"/>
  <c r="BY60" i="35" s="1"/>
  <c r="AB60" i="35"/>
  <c r="BZ60" i="35"/>
  <c r="AC60" i="35"/>
  <c r="CA60" i="35"/>
  <c r="AD60" i="35"/>
  <c r="CB60" i="35" s="1"/>
  <c r="AE60" i="35"/>
  <c r="CC60" i="35"/>
  <c r="AF60" i="35"/>
  <c r="CD60" i="35" s="1"/>
  <c r="AG60" i="35"/>
  <c r="CE60" i="35"/>
  <c r="AH60" i="35"/>
  <c r="CF60" i="35" s="1"/>
  <c r="AI60" i="35"/>
  <c r="CG60" i="35"/>
  <c r="AJ60" i="35"/>
  <c r="CH60" i="35" s="1"/>
  <c r="AK60" i="35"/>
  <c r="CI60" i="35"/>
  <c r="AL60" i="35"/>
  <c r="CJ60" i="35" s="1"/>
  <c r="AM60" i="35"/>
  <c r="CK60" i="35" s="1"/>
  <c r="AN60" i="35"/>
  <c r="CL60" i="35"/>
  <c r="AO60" i="35"/>
  <c r="CM60" i="35" s="1"/>
  <c r="AP60" i="35"/>
  <c r="CN60" i="35"/>
  <c r="DK60" i="35" s="1"/>
  <c r="AQ60" i="35"/>
  <c r="CO60" i="35" s="1"/>
  <c r="AR60" i="35"/>
  <c r="CP60" i="35"/>
  <c r="AS60" i="35"/>
  <c r="CQ60" i="35" s="1"/>
  <c r="AT60" i="35"/>
  <c r="CR60" i="35"/>
  <c r="AU60" i="35"/>
  <c r="CS60" i="35" s="1"/>
  <c r="AV60" i="35"/>
  <c r="CT60" i="35"/>
  <c r="AW60" i="35"/>
  <c r="CU60" i="35"/>
  <c r="AX60" i="35"/>
  <c r="CV60" i="35" s="1"/>
  <c r="AY60" i="35"/>
  <c r="CW60" i="35"/>
  <c r="AZ60" i="35"/>
  <c r="CX60" i="35" s="1"/>
  <c r="BA60" i="35"/>
  <c r="CY60" i="35"/>
  <c r="BB60" i="35"/>
  <c r="CZ60" i="35" s="1"/>
  <c r="BC60" i="35"/>
  <c r="DA60" i="35"/>
  <c r="BD60" i="35"/>
  <c r="DB60" i="35" s="1"/>
  <c r="BE60" i="35"/>
  <c r="DC60" i="35"/>
  <c r="BF60" i="35"/>
  <c r="DD60" i="35" s="1"/>
  <c r="F57" i="35"/>
  <c r="E57" i="35"/>
  <c r="I56" i="35"/>
  <c r="BG56" i="35" s="1"/>
  <c r="J56" i="35"/>
  <c r="BH56" i="35"/>
  <c r="K56" i="35"/>
  <c r="BI56" i="35" s="1"/>
  <c r="L56" i="35"/>
  <c r="BJ56" i="35"/>
  <c r="M56" i="35"/>
  <c r="BK56" i="35" s="1"/>
  <c r="N56" i="35"/>
  <c r="BL56" i="35"/>
  <c r="O56" i="35"/>
  <c r="BM56" i="35" s="1"/>
  <c r="P56" i="35"/>
  <c r="BN56" i="35"/>
  <c r="Q56" i="35"/>
  <c r="BO56" i="35" s="1"/>
  <c r="R56" i="35"/>
  <c r="BP56" i="35"/>
  <c r="S56" i="35"/>
  <c r="BQ56" i="35"/>
  <c r="T56" i="35"/>
  <c r="BR56" i="35" s="1"/>
  <c r="U56" i="35"/>
  <c r="BS56" i="35"/>
  <c r="V56" i="35"/>
  <c r="BT56" i="35" s="1"/>
  <c r="W56" i="35"/>
  <c r="BU56" i="35"/>
  <c r="X56" i="35"/>
  <c r="BV56" i="35" s="1"/>
  <c r="Y56" i="35"/>
  <c r="BW56" i="35"/>
  <c r="Z56" i="35"/>
  <c r="BX56" i="35" s="1"/>
  <c r="AB56" i="35"/>
  <c r="BZ56" i="35" s="1"/>
  <c r="AC56" i="35"/>
  <c r="CA56" i="35" s="1"/>
  <c r="AD56" i="35"/>
  <c r="CB56" i="35"/>
  <c r="AE56" i="35"/>
  <c r="CC56" i="35" s="1"/>
  <c r="AG56" i="35"/>
  <c r="CE56" i="35" s="1"/>
  <c r="AH56" i="35"/>
  <c r="CF56" i="35"/>
  <c r="AI56" i="35"/>
  <c r="CG56" i="35" s="1"/>
  <c r="AJ56" i="35"/>
  <c r="CH56" i="35"/>
  <c r="AK56" i="35"/>
  <c r="CI56" i="35" s="1"/>
  <c r="AL56" i="35"/>
  <c r="CJ56" i="35"/>
  <c r="AM56" i="35"/>
  <c r="CK56" i="35"/>
  <c r="AN56" i="35"/>
  <c r="CL56" i="35" s="1"/>
  <c r="AO56" i="35"/>
  <c r="CM56" i="35"/>
  <c r="AP56" i="35"/>
  <c r="CN56" i="35" s="1"/>
  <c r="AQ56" i="35"/>
  <c r="CO56" i="35"/>
  <c r="AR56" i="35"/>
  <c r="CP56" i="35" s="1"/>
  <c r="AS56" i="35"/>
  <c r="CQ56" i="35"/>
  <c r="AT56" i="35"/>
  <c r="CR56" i="35" s="1"/>
  <c r="AU56" i="35"/>
  <c r="CS56" i="35"/>
  <c r="AV56" i="35"/>
  <c r="CT56" i="35" s="1"/>
  <c r="AW56" i="35"/>
  <c r="CU56" i="35" s="1"/>
  <c r="AX56" i="35"/>
  <c r="CV56" i="35"/>
  <c r="AY56" i="35"/>
  <c r="CW56" i="35" s="1"/>
  <c r="AZ56" i="35"/>
  <c r="CX56" i="35"/>
  <c r="BA56" i="35"/>
  <c r="CY56" i="35" s="1"/>
  <c r="BB56" i="35"/>
  <c r="CZ56" i="35"/>
  <c r="BC56" i="35"/>
  <c r="DA56" i="35" s="1"/>
  <c r="BD56" i="35"/>
  <c r="DB56" i="35"/>
  <c r="BE56" i="35"/>
  <c r="DC56" i="35" s="1"/>
  <c r="BF56" i="35"/>
  <c r="DD56" i="35"/>
  <c r="F56" i="35"/>
  <c r="E56" i="35"/>
  <c r="I55" i="35"/>
  <c r="BG55" i="35" s="1"/>
  <c r="DE55" i="35" s="1"/>
  <c r="DF55" i="35" s="1"/>
  <c r="J55" i="35"/>
  <c r="BH55" i="35"/>
  <c r="K55" i="35"/>
  <c r="BI55" i="35" s="1"/>
  <c r="L55" i="35"/>
  <c r="BJ55" i="35"/>
  <c r="M55" i="35"/>
  <c r="BK55" i="35" s="1"/>
  <c r="N55" i="35"/>
  <c r="BL55" i="35"/>
  <c r="O55" i="35"/>
  <c r="BM55" i="35" s="1"/>
  <c r="P55" i="35"/>
  <c r="BN55" i="35"/>
  <c r="Q55" i="35"/>
  <c r="BO55" i="35" s="1"/>
  <c r="R55" i="35"/>
  <c r="BP55" i="35"/>
  <c r="S55" i="35"/>
  <c r="BQ55" i="35"/>
  <c r="T55" i="35"/>
  <c r="BR55" i="35" s="1"/>
  <c r="U55" i="35"/>
  <c r="BS55" i="35"/>
  <c r="V55" i="35"/>
  <c r="BT55" i="35" s="1"/>
  <c r="W55" i="35"/>
  <c r="BU55" i="35"/>
  <c r="X55" i="35"/>
  <c r="BV55" i="35" s="1"/>
  <c r="Y55" i="35"/>
  <c r="BW55" i="35"/>
  <c r="Z55" i="35"/>
  <c r="BX55" i="35" s="1"/>
  <c r="AB55" i="35"/>
  <c r="BZ55" i="35" s="1"/>
  <c r="AC55" i="35"/>
  <c r="CA55" i="35" s="1"/>
  <c r="AD55" i="35"/>
  <c r="CB55" i="35"/>
  <c r="AE55" i="35"/>
  <c r="CC55" i="35" s="1"/>
  <c r="AG55" i="35"/>
  <c r="CE55" i="35" s="1"/>
  <c r="AH55" i="35"/>
  <c r="CF55" i="35"/>
  <c r="AI55" i="35"/>
  <c r="CG55" i="35" s="1"/>
  <c r="AJ55" i="35"/>
  <c r="CH55" i="35"/>
  <c r="AK55" i="35"/>
  <c r="CI55" i="35" s="1"/>
  <c r="AL55" i="35"/>
  <c r="CJ55" i="35"/>
  <c r="AM55" i="35"/>
  <c r="CK55" i="35"/>
  <c r="AN55" i="35"/>
  <c r="CL55" i="35" s="1"/>
  <c r="AO55" i="35"/>
  <c r="CM55" i="35"/>
  <c r="AP55" i="35"/>
  <c r="CN55" i="35" s="1"/>
  <c r="AQ55" i="35"/>
  <c r="CO55" i="35"/>
  <c r="AR55" i="35"/>
  <c r="CP55" i="35" s="1"/>
  <c r="AS55" i="35"/>
  <c r="CQ55" i="35"/>
  <c r="AT55" i="35"/>
  <c r="CR55" i="35" s="1"/>
  <c r="AU55" i="35"/>
  <c r="CS55" i="35"/>
  <c r="AV55" i="35"/>
  <c r="CT55" i="35" s="1"/>
  <c r="AW55" i="35"/>
  <c r="CU55" i="35" s="1"/>
  <c r="DM55" i="35" s="1"/>
  <c r="AX55" i="35"/>
  <c r="CV55" i="35"/>
  <c r="AY55" i="35"/>
  <c r="CW55" i="35" s="1"/>
  <c r="AZ55" i="35"/>
  <c r="CX55" i="35"/>
  <c r="BA55" i="35"/>
  <c r="CY55" i="35" s="1"/>
  <c r="BB55" i="35"/>
  <c r="CZ55" i="35"/>
  <c r="BC55" i="35"/>
  <c r="DA55" i="35" s="1"/>
  <c r="BD55" i="35"/>
  <c r="DB55" i="35"/>
  <c r="BE55" i="35"/>
  <c r="DC55" i="35" s="1"/>
  <c r="BF55" i="35"/>
  <c r="DD55" i="35"/>
  <c r="F55" i="35"/>
  <c r="E55" i="35"/>
  <c r="I12" i="35"/>
  <c r="BG12" i="35"/>
  <c r="J12" i="35"/>
  <c r="BH12" i="35" s="1"/>
  <c r="L12" i="35"/>
  <c r="BJ12" i="35" s="1"/>
  <c r="M12" i="35"/>
  <c r="BK12" i="35"/>
  <c r="N12" i="35"/>
  <c r="BL12" i="35" s="1"/>
  <c r="O12" i="35"/>
  <c r="BM12" i="35"/>
  <c r="P12" i="35"/>
  <c r="BN12" i="35" s="1"/>
  <c r="R12" i="35"/>
  <c r="BP12" i="35" s="1"/>
  <c r="S12" i="35"/>
  <c r="BQ12" i="35" s="1"/>
  <c r="T12" i="35"/>
  <c r="BR12" i="35"/>
  <c r="U12" i="35"/>
  <c r="BS12" i="35" s="1"/>
  <c r="V12" i="35"/>
  <c r="BT12" i="35"/>
  <c r="W12" i="35"/>
  <c r="BU12" i="35" s="1"/>
  <c r="X12" i="35"/>
  <c r="BV12" i="35"/>
  <c r="Y12" i="35"/>
  <c r="BW12" i="35" s="1"/>
  <c r="Z12" i="35"/>
  <c r="BX12" i="35"/>
  <c r="AA12" i="35"/>
  <c r="BY12" i="35" s="1"/>
  <c r="AB12" i="35"/>
  <c r="BZ12" i="35"/>
  <c r="AC12" i="35"/>
  <c r="CA12" i="35"/>
  <c r="AD12" i="35"/>
  <c r="CB12" i="35" s="1"/>
  <c r="AE12" i="35"/>
  <c r="CC12" i="35"/>
  <c r="AF12" i="35"/>
  <c r="CD12" i="35" s="1"/>
  <c r="AG12" i="35"/>
  <c r="CE12" i="35"/>
  <c r="AH12" i="35"/>
  <c r="CF12" i="35" s="1"/>
  <c r="AI12" i="35"/>
  <c r="CG12" i="35"/>
  <c r="AJ12" i="35"/>
  <c r="CH12" i="35" s="1"/>
  <c r="AK12" i="35"/>
  <c r="CI12" i="35"/>
  <c r="AL12" i="35"/>
  <c r="CJ12" i="35" s="1"/>
  <c r="AM12" i="35"/>
  <c r="CK12" i="35" s="1"/>
  <c r="AN12" i="35"/>
  <c r="CL12" i="35"/>
  <c r="AO12" i="35"/>
  <c r="CM12" i="35" s="1"/>
  <c r="AP12" i="35"/>
  <c r="CN12" i="35"/>
  <c r="AQ12" i="35"/>
  <c r="CO12" i="35" s="1"/>
  <c r="AS12" i="35"/>
  <c r="CQ12" i="35" s="1"/>
  <c r="AT12" i="35"/>
  <c r="CR12" i="35"/>
  <c r="AU12" i="35"/>
  <c r="CS12" i="35" s="1"/>
  <c r="AW12" i="35"/>
  <c r="CU12" i="35"/>
  <c r="AX12" i="35"/>
  <c r="CV12" i="35" s="1"/>
  <c r="AY12" i="35"/>
  <c r="CW12" i="35"/>
  <c r="AZ12" i="35"/>
  <c r="CX12" i="35" s="1"/>
  <c r="BA12" i="35"/>
  <c r="CY12" i="35"/>
  <c r="BB12" i="35"/>
  <c r="CZ12" i="35" s="1"/>
  <c r="BC12" i="35"/>
  <c r="DA12" i="35"/>
  <c r="BD12" i="35"/>
  <c r="DB12" i="35" s="1"/>
  <c r="BE12" i="35"/>
  <c r="DC12" i="35"/>
  <c r="BF12" i="35"/>
  <c r="DD12" i="35" s="1"/>
  <c r="L6" i="13"/>
  <c r="L6" i="11"/>
  <c r="L6" i="15"/>
  <c r="L6" i="17"/>
  <c r="L6" i="12"/>
  <c r="L6" i="14"/>
  <c r="L6" i="16"/>
  <c r="L6" i="18"/>
  <c r="L16" i="11"/>
  <c r="L16" i="13"/>
  <c r="L16" i="15"/>
  <c r="L16" i="17"/>
  <c r="L16" i="12"/>
  <c r="L16" i="14"/>
  <c r="L16" i="16"/>
  <c r="L16" i="18"/>
  <c r="L26" i="11"/>
  <c r="L26" i="13"/>
  <c r="L26" i="15"/>
  <c r="L26" i="12"/>
  <c r="L26" i="14"/>
  <c r="L26" i="16"/>
  <c r="L36" i="11"/>
  <c r="L36" i="13"/>
  <c r="L36" i="15"/>
  <c r="L36" i="17"/>
  <c r="L36" i="12"/>
  <c r="L36" i="14"/>
  <c r="L36" i="16"/>
  <c r="L36" i="18"/>
  <c r="L5" i="13"/>
  <c r="L5" i="11"/>
  <c r="L5" i="15"/>
  <c r="L5" i="17"/>
  <c r="L5" i="12"/>
  <c r="L5" i="14"/>
  <c r="L5" i="16"/>
  <c r="L5" i="18"/>
  <c r="L15" i="11"/>
  <c r="L15" i="13"/>
  <c r="L15" i="15"/>
  <c r="L15" i="12"/>
  <c r="L15" i="14"/>
  <c r="L15" i="16"/>
  <c r="L25" i="11"/>
  <c r="L25" i="13"/>
  <c r="L25" i="15"/>
  <c r="L25" i="12"/>
  <c r="L25" i="14"/>
  <c r="L25" i="16"/>
  <c r="L25" i="18"/>
  <c r="L35" i="11"/>
  <c r="L35" i="13"/>
  <c r="L35" i="15"/>
  <c r="L35" i="17"/>
  <c r="L35" i="12"/>
  <c r="L35" i="14"/>
  <c r="L35" i="16"/>
  <c r="L4" i="13"/>
  <c r="L4" i="11"/>
  <c r="L4" i="15"/>
  <c r="L4" i="17"/>
  <c r="L4" i="12"/>
  <c r="L4" i="14"/>
  <c r="L4" i="16"/>
  <c r="L14" i="11"/>
  <c r="L14" i="13"/>
  <c r="L14" i="15"/>
  <c r="L14" i="17"/>
  <c r="L14" i="12"/>
  <c r="L14" i="14"/>
  <c r="L14" i="16"/>
  <c r="L14" i="18"/>
  <c r="L24" i="11"/>
  <c r="L24" i="13"/>
  <c r="L24" i="15"/>
  <c r="L24" i="12"/>
  <c r="L24" i="14"/>
  <c r="L24" i="16"/>
  <c r="L24" i="18"/>
  <c r="L34" i="11"/>
  <c r="L34" i="13"/>
  <c r="L34" i="15"/>
  <c r="L34" i="17"/>
  <c r="L34" i="12"/>
  <c r="L34" i="14"/>
  <c r="L34" i="16"/>
  <c r="L34" i="18"/>
  <c r="L3" i="13"/>
  <c r="L3" i="11"/>
  <c r="L3" i="15"/>
  <c r="L3" i="17"/>
  <c r="L3" i="12"/>
  <c r="L3" i="14"/>
  <c r="L3" i="16"/>
  <c r="L3" i="18"/>
  <c r="L13" i="11"/>
  <c r="L13" i="13"/>
  <c r="L13" i="15"/>
  <c r="L13" i="17"/>
  <c r="L13" i="12"/>
  <c r="L13" i="14"/>
  <c r="L13" i="16"/>
  <c r="L13" i="18"/>
  <c r="L23" i="11"/>
  <c r="L23" i="13"/>
  <c r="L23" i="15"/>
  <c r="L23" i="12"/>
  <c r="L23" i="14"/>
  <c r="L23" i="16"/>
  <c r="L23" i="18"/>
  <c r="L33" i="11"/>
  <c r="L33" i="13"/>
  <c r="L33" i="15"/>
  <c r="L33" i="17"/>
  <c r="L33" i="12"/>
  <c r="L33" i="14"/>
  <c r="L33" i="16"/>
  <c r="L33" i="18"/>
  <c r="T42" i="35"/>
  <c r="BR42" i="35" s="1"/>
  <c r="S42" i="35"/>
  <c r="BQ42" i="35"/>
  <c r="DG42" i="35" s="1"/>
  <c r="V42" i="35"/>
  <c r="BT42" i="35" s="1"/>
  <c r="U42" i="35"/>
  <c r="BS42" i="35"/>
  <c r="W42" i="35"/>
  <c r="BU42" i="35" s="1"/>
  <c r="X42" i="35"/>
  <c r="BV42" i="35"/>
  <c r="Y42" i="35"/>
  <c r="BW42" i="35" s="1"/>
  <c r="Z42" i="35"/>
  <c r="BX42" i="35"/>
  <c r="AA42" i="35"/>
  <c r="BY42" i="35" s="1"/>
  <c r="AB42" i="35"/>
  <c r="BZ42" i="35"/>
  <c r="I42" i="35"/>
  <c r="BG42" i="35"/>
  <c r="J42" i="35"/>
  <c r="BH42" i="35" s="1"/>
  <c r="K42" i="35"/>
  <c r="BI42" i="35"/>
  <c r="L42" i="35"/>
  <c r="BJ42" i="35" s="1"/>
  <c r="M42" i="35"/>
  <c r="BK42" i="35"/>
  <c r="N42" i="35"/>
  <c r="BL42" i="35" s="1"/>
  <c r="O42" i="35"/>
  <c r="BM42" i="35"/>
  <c r="P42" i="35"/>
  <c r="BN42" i="35" s="1"/>
  <c r="Q42" i="35"/>
  <c r="BO42" i="35"/>
  <c r="R42" i="35"/>
  <c r="BP42" i="35" s="1"/>
  <c r="AC42" i="35"/>
  <c r="CA42" i="35" s="1"/>
  <c r="AD42" i="35"/>
  <c r="CB42" i="35"/>
  <c r="AE42" i="35"/>
  <c r="CC42" i="35" s="1"/>
  <c r="AF42" i="35"/>
  <c r="CD42" i="35"/>
  <c r="AG42" i="35"/>
  <c r="CE42" i="35" s="1"/>
  <c r="AH42" i="35"/>
  <c r="CF42" i="35"/>
  <c r="AI42" i="35"/>
  <c r="CG42" i="35" s="1"/>
  <c r="DI42" i="35" s="1"/>
  <c r="AJ42" i="35"/>
  <c r="CH42" i="35"/>
  <c r="AK42" i="35"/>
  <c r="CI42" i="35" s="1"/>
  <c r="AL42" i="35"/>
  <c r="CJ42" i="35"/>
  <c r="AP42" i="35"/>
  <c r="CN42" i="35"/>
  <c r="AM42" i="35"/>
  <c r="CK42" i="35" s="1"/>
  <c r="AN42" i="35"/>
  <c r="CL42" i="35"/>
  <c r="AO42" i="35"/>
  <c r="CM42" i="35" s="1"/>
  <c r="AQ42" i="35"/>
  <c r="CO42" i="35"/>
  <c r="AR42" i="35"/>
  <c r="CP42" i="35" s="1"/>
  <c r="AS42" i="35"/>
  <c r="CQ42" i="35"/>
  <c r="AT42" i="35"/>
  <c r="CR42" i="35" s="1"/>
  <c r="AU42" i="35"/>
  <c r="CS42" i="35"/>
  <c r="AV42" i="35"/>
  <c r="CT42" i="35" s="1"/>
  <c r="AW42" i="35"/>
  <c r="CU42" i="35" s="1"/>
  <c r="AX42" i="35"/>
  <c r="CV42" i="35"/>
  <c r="AY42" i="35"/>
  <c r="CW42" i="35" s="1"/>
  <c r="AZ42" i="35"/>
  <c r="CX42" i="35"/>
  <c r="BA42" i="35"/>
  <c r="CY42" i="35" s="1"/>
  <c r="BB42" i="35"/>
  <c r="CZ42" i="35"/>
  <c r="BC42" i="35"/>
  <c r="DA42" i="35" s="1"/>
  <c r="BD42" i="35"/>
  <c r="DB42" i="35"/>
  <c r="BE42" i="35"/>
  <c r="DC42" i="35" s="1"/>
  <c r="BF42" i="35"/>
  <c r="DD42" i="35"/>
  <c r="DM42" i="35"/>
  <c r="K64" i="35"/>
  <c r="BI64" i="35"/>
  <c r="L64" i="35"/>
  <c r="BJ64" i="35"/>
  <c r="I64" i="35"/>
  <c r="BG64" i="35"/>
  <c r="DE64" i="35" s="1"/>
  <c r="DF64" i="35" s="1"/>
  <c r="J64" i="35"/>
  <c r="BH64" i="35"/>
  <c r="M64" i="35"/>
  <c r="BK64" i="35"/>
  <c r="N64" i="35"/>
  <c r="BL64" i="35"/>
  <c r="O64" i="35"/>
  <c r="BM64" i="35"/>
  <c r="P64" i="35"/>
  <c r="BN64" i="35"/>
  <c r="Q64" i="35"/>
  <c r="BO64" i="35"/>
  <c r="R64" i="35"/>
  <c r="BP64" i="35"/>
  <c r="S64" i="35"/>
  <c r="BQ64" i="35"/>
  <c r="T64" i="35"/>
  <c r="BR64" i="35"/>
  <c r="U64" i="35"/>
  <c r="BS64" i="35"/>
  <c r="V64" i="35"/>
  <c r="BT64" i="35"/>
  <c r="W64" i="35"/>
  <c r="BU64" i="35"/>
  <c r="X64" i="35"/>
  <c r="BV64" i="35"/>
  <c r="Y64" i="35"/>
  <c r="BW64" i="35"/>
  <c r="Z64" i="35"/>
  <c r="BX64" i="35"/>
  <c r="AA64" i="35"/>
  <c r="BY64" i="35"/>
  <c r="AB64" i="35"/>
  <c r="BZ64" i="35"/>
  <c r="AC64" i="35"/>
  <c r="CA64" i="35"/>
  <c r="DI64" i="35" s="1"/>
  <c r="AD64" i="35"/>
  <c r="CB64" i="35"/>
  <c r="AE64" i="35"/>
  <c r="CC64" i="35"/>
  <c r="AF64" i="35"/>
  <c r="CD64" i="35"/>
  <c r="AG64" i="35"/>
  <c r="CE64" i="35"/>
  <c r="AH64" i="35"/>
  <c r="CF64" i="35"/>
  <c r="AI64" i="35"/>
  <c r="CG64" i="35"/>
  <c r="AJ64" i="35"/>
  <c r="CH64" i="35"/>
  <c r="AK64" i="35"/>
  <c r="CI64" i="35"/>
  <c r="AL64" i="35"/>
  <c r="CJ64" i="35"/>
  <c r="AP64" i="35"/>
  <c r="CN64" i="35"/>
  <c r="AO64" i="35"/>
  <c r="CM64" i="35"/>
  <c r="AM64" i="35"/>
  <c r="CK64" i="35"/>
  <c r="AN64" i="35"/>
  <c r="CL64" i="35"/>
  <c r="AQ64" i="35"/>
  <c r="CO64" i="35"/>
  <c r="AR64" i="35"/>
  <c r="CP64" i="35"/>
  <c r="AS64" i="35"/>
  <c r="CQ64" i="35"/>
  <c r="AT64" i="35"/>
  <c r="CR64" i="35"/>
  <c r="AU64" i="35"/>
  <c r="CS64" i="35"/>
  <c r="AV64" i="35"/>
  <c r="CT64" i="35"/>
  <c r="AW64" i="35"/>
  <c r="CU64" i="35"/>
  <c r="DM64" i="35" s="1"/>
  <c r="AX64" i="35"/>
  <c r="CV64" i="35"/>
  <c r="AY64" i="35"/>
  <c r="CW64" i="35"/>
  <c r="AZ64" i="35"/>
  <c r="CX64" i="35"/>
  <c r="BA64" i="35"/>
  <c r="CY64" i="35"/>
  <c r="BB64" i="35"/>
  <c r="CZ64" i="35"/>
  <c r="BC64" i="35"/>
  <c r="DA64" i="35"/>
  <c r="BD64" i="35"/>
  <c r="DB64" i="35"/>
  <c r="BE64" i="35"/>
  <c r="DC64" i="35"/>
  <c r="BF64" i="35"/>
  <c r="DD64" i="35"/>
  <c r="T43" i="35"/>
  <c r="BR43" i="35"/>
  <c r="S43" i="35"/>
  <c r="BQ43" i="35" s="1"/>
  <c r="V43" i="35"/>
  <c r="BT43" i="35"/>
  <c r="U43" i="35"/>
  <c r="BS43" i="35" s="1"/>
  <c r="W43" i="35"/>
  <c r="BU43" i="35"/>
  <c r="X43" i="35"/>
  <c r="BV43" i="35" s="1"/>
  <c r="Y43" i="35"/>
  <c r="BW43" i="35"/>
  <c r="Z43" i="35"/>
  <c r="BX43" i="35" s="1"/>
  <c r="AA43" i="35"/>
  <c r="BY43" i="35"/>
  <c r="AB43" i="35"/>
  <c r="BZ43" i="35" s="1"/>
  <c r="I43" i="35"/>
  <c r="BG43" i="35" s="1"/>
  <c r="J43" i="35"/>
  <c r="BH43" i="35"/>
  <c r="K43" i="35"/>
  <c r="BI43" i="35" s="1"/>
  <c r="L43" i="35"/>
  <c r="BJ43" i="35"/>
  <c r="M43" i="35"/>
  <c r="BK43" i="35" s="1"/>
  <c r="N43" i="35"/>
  <c r="BL43" i="35"/>
  <c r="O43" i="35"/>
  <c r="BM43" i="35" s="1"/>
  <c r="P43" i="35"/>
  <c r="BN43" i="35"/>
  <c r="Q43" i="35"/>
  <c r="BO43" i="35" s="1"/>
  <c r="R43" i="35"/>
  <c r="BP43" i="35"/>
  <c r="AC43" i="35"/>
  <c r="CA43" i="35"/>
  <c r="AD43" i="35"/>
  <c r="CB43" i="35" s="1"/>
  <c r="AE43" i="35"/>
  <c r="CC43" i="35"/>
  <c r="AF43" i="35"/>
  <c r="CD43" i="35" s="1"/>
  <c r="AG43" i="35"/>
  <c r="CE43" i="35"/>
  <c r="AH43" i="35"/>
  <c r="CF43" i="35" s="1"/>
  <c r="AI43" i="35"/>
  <c r="CG43" i="35"/>
  <c r="AJ43" i="35"/>
  <c r="CH43" i="35" s="1"/>
  <c r="AK43" i="35"/>
  <c r="CI43" i="35"/>
  <c r="AL43" i="35"/>
  <c r="CJ43" i="35" s="1"/>
  <c r="AP43" i="35"/>
  <c r="CN43" i="35" s="1"/>
  <c r="AM43" i="35"/>
  <c r="CK43" i="35"/>
  <c r="DK43" i="35" s="1"/>
  <c r="AN43" i="35"/>
  <c r="CL43" i="35" s="1"/>
  <c r="AO43" i="35"/>
  <c r="CM43" i="35"/>
  <c r="AQ43" i="35"/>
  <c r="CO43" i="35" s="1"/>
  <c r="AR43" i="35"/>
  <c r="CP43" i="35"/>
  <c r="AS43" i="35"/>
  <c r="CQ43" i="35" s="1"/>
  <c r="AT43" i="35"/>
  <c r="CR43" i="35"/>
  <c r="AU43" i="35"/>
  <c r="CS43" i="35" s="1"/>
  <c r="AV43" i="35"/>
  <c r="CT43" i="35"/>
  <c r="AW43" i="35"/>
  <c r="CU43" i="35"/>
  <c r="AX43" i="35"/>
  <c r="CV43" i="35" s="1"/>
  <c r="AY43" i="35"/>
  <c r="CW43" i="35"/>
  <c r="AZ43" i="35"/>
  <c r="CX43" i="35" s="1"/>
  <c r="BA43" i="35"/>
  <c r="CY43" i="35" s="1"/>
  <c r="BB43" i="35"/>
  <c r="CZ43" i="35" s="1"/>
  <c r="BC43" i="35"/>
  <c r="DA43" i="35"/>
  <c r="BD43" i="35"/>
  <c r="DB43" i="35" s="1"/>
  <c r="BE43" i="35"/>
  <c r="DC43" i="35" s="1"/>
  <c r="BF43" i="35"/>
  <c r="DD43" i="35" s="1"/>
  <c r="X68" i="35"/>
  <c r="BV68" i="35"/>
  <c r="Y68" i="35"/>
  <c r="BW68" i="35" s="1"/>
  <c r="Z68" i="35"/>
  <c r="BX68" i="35"/>
  <c r="AA68" i="35"/>
  <c r="BY68" i="35" s="1"/>
  <c r="S68" i="35"/>
  <c r="BQ68" i="35"/>
  <c r="T68" i="35"/>
  <c r="BR68" i="35" s="1"/>
  <c r="U68" i="35"/>
  <c r="BS68" i="35"/>
  <c r="V68" i="35"/>
  <c r="BT68" i="35" s="1"/>
  <c r="W68" i="35"/>
  <c r="BU68" i="35"/>
  <c r="AB68" i="35"/>
  <c r="BZ68" i="35" s="1"/>
  <c r="I68" i="35"/>
  <c r="BG68" i="35" s="1"/>
  <c r="J68" i="35"/>
  <c r="BH68" i="35" s="1"/>
  <c r="K68" i="35"/>
  <c r="BI68" i="35"/>
  <c r="L68" i="35"/>
  <c r="BJ68" i="35" s="1"/>
  <c r="M68" i="35"/>
  <c r="BK68" i="35" s="1"/>
  <c r="N68" i="35"/>
  <c r="BL68" i="35" s="1"/>
  <c r="O68" i="35"/>
  <c r="BM68" i="35"/>
  <c r="P68" i="35"/>
  <c r="BN68" i="35" s="1"/>
  <c r="Q68" i="35"/>
  <c r="BO68" i="35" s="1"/>
  <c r="R68" i="35"/>
  <c r="BP68" i="35" s="1"/>
  <c r="AC68" i="35"/>
  <c r="CA68" i="35"/>
  <c r="AD68" i="35"/>
  <c r="CB68" i="35" s="1"/>
  <c r="AE68" i="35"/>
  <c r="CC68" i="35"/>
  <c r="AF68" i="35"/>
  <c r="CD68" i="35" s="1"/>
  <c r="AG68" i="35"/>
  <c r="CE68" i="35"/>
  <c r="AH68" i="35"/>
  <c r="CF68" i="35" s="1"/>
  <c r="AI68" i="35"/>
  <c r="CG68" i="35"/>
  <c r="AJ68" i="35"/>
  <c r="CH68" i="35" s="1"/>
  <c r="AK68" i="35"/>
  <c r="CI68" i="35"/>
  <c r="AL68" i="35"/>
  <c r="CJ68" i="35" s="1"/>
  <c r="AM68" i="35"/>
  <c r="CK68" i="35"/>
  <c r="DK68" i="35" s="1"/>
  <c r="AN68" i="35"/>
  <c r="CL68" i="35"/>
  <c r="AO68" i="35"/>
  <c r="CM68" i="35"/>
  <c r="AP68" i="35"/>
  <c r="CN68" i="35"/>
  <c r="AQ68" i="35"/>
  <c r="CO68" i="35"/>
  <c r="AR68" i="35"/>
  <c r="CP68" i="35"/>
  <c r="AS68" i="35"/>
  <c r="CQ68" i="35"/>
  <c r="AT68" i="35"/>
  <c r="CR68" i="35"/>
  <c r="AU68" i="35"/>
  <c r="CS68" i="35"/>
  <c r="AV68" i="35"/>
  <c r="CT68" i="35"/>
  <c r="AW68" i="35"/>
  <c r="CU68" i="35"/>
  <c r="AX68" i="35"/>
  <c r="CV68" i="35"/>
  <c r="AY68" i="35"/>
  <c r="CW68" i="35"/>
  <c r="AZ68" i="35"/>
  <c r="CX68" i="35"/>
  <c r="BA68" i="35"/>
  <c r="CY68" i="35"/>
  <c r="BB68" i="35"/>
  <c r="CZ68" i="35"/>
  <c r="BC68" i="35"/>
  <c r="DA68" i="35"/>
  <c r="BD68" i="35"/>
  <c r="DB68" i="35"/>
  <c r="BE68" i="35"/>
  <c r="DC68" i="35"/>
  <c r="BF68" i="35"/>
  <c r="DD68" i="35"/>
  <c r="X67" i="35"/>
  <c r="BV67" i="35" s="1"/>
  <c r="Y67" i="35"/>
  <c r="BW67" i="35" s="1"/>
  <c r="Z67" i="35"/>
  <c r="BX67" i="35" s="1"/>
  <c r="AA67" i="35"/>
  <c r="BY67" i="35"/>
  <c r="S67" i="35"/>
  <c r="BQ67" i="35" s="1"/>
  <c r="T67" i="35"/>
  <c r="BR67" i="35" s="1"/>
  <c r="DG67" i="35" s="1"/>
  <c r="U67" i="35"/>
  <c r="BS67" i="35" s="1"/>
  <c r="V67" i="35"/>
  <c r="BT67" i="35"/>
  <c r="W67" i="35"/>
  <c r="BU67" i="35" s="1"/>
  <c r="AB67" i="35"/>
  <c r="BZ67" i="35" s="1"/>
  <c r="I67" i="35"/>
  <c r="BG67" i="35"/>
  <c r="J67" i="35"/>
  <c r="BH67" i="35"/>
  <c r="K67" i="35"/>
  <c r="BI67" i="35"/>
  <c r="L67" i="35"/>
  <c r="BJ67" i="35"/>
  <c r="M67" i="35"/>
  <c r="BK67" i="35"/>
  <c r="N67" i="35"/>
  <c r="BL67" i="35"/>
  <c r="O67" i="35"/>
  <c r="BM67" i="35"/>
  <c r="P67" i="35"/>
  <c r="BN67" i="35"/>
  <c r="Q67" i="35"/>
  <c r="BO67" i="35"/>
  <c r="R67" i="35"/>
  <c r="BP67" i="35"/>
  <c r="AC67" i="35"/>
  <c r="CA67" i="35" s="1"/>
  <c r="AD67" i="35"/>
  <c r="CB67" i="35" s="1"/>
  <c r="AE67" i="35"/>
  <c r="CC67" i="35" s="1"/>
  <c r="AF67" i="35"/>
  <c r="CD67" i="35"/>
  <c r="AG67" i="35"/>
  <c r="CE67" i="35" s="1"/>
  <c r="AH67" i="35"/>
  <c r="CF67" i="35" s="1"/>
  <c r="AI67" i="35"/>
  <c r="CG67" i="35" s="1"/>
  <c r="AJ67" i="35"/>
  <c r="CH67" i="35"/>
  <c r="AK67" i="35"/>
  <c r="CI67" i="35" s="1"/>
  <c r="AL67" i="35"/>
  <c r="CJ67" i="35" s="1"/>
  <c r="AM67" i="35"/>
  <c r="CK67" i="35"/>
  <c r="AN67" i="35"/>
  <c r="CL67" i="35" s="1"/>
  <c r="AO67" i="35"/>
  <c r="CM67" i="35" s="1"/>
  <c r="DK67" i="35" s="1"/>
  <c r="AP67" i="35"/>
  <c r="CN67" i="35" s="1"/>
  <c r="AQ67" i="35"/>
  <c r="CO67" i="35"/>
  <c r="AR67" i="35"/>
  <c r="CP67" i="35" s="1"/>
  <c r="AS67" i="35"/>
  <c r="CQ67" i="35" s="1"/>
  <c r="AT67" i="35"/>
  <c r="CR67" i="35" s="1"/>
  <c r="AU67" i="35"/>
  <c r="CS67" i="35"/>
  <c r="AV67" i="35"/>
  <c r="CT67" i="35" s="1"/>
  <c r="AW67" i="35"/>
  <c r="CU67" i="35" s="1"/>
  <c r="AX67" i="35"/>
  <c r="CV67" i="35"/>
  <c r="AY67" i="35"/>
  <c r="CW67" i="35" s="1"/>
  <c r="AZ67" i="35"/>
  <c r="CX67" i="35" s="1"/>
  <c r="BA67" i="35"/>
  <c r="CY67" i="35" s="1"/>
  <c r="BB67" i="35"/>
  <c r="CZ67" i="35"/>
  <c r="BC67" i="35"/>
  <c r="DA67" i="35" s="1"/>
  <c r="BD67" i="35"/>
  <c r="DB67" i="35" s="1"/>
  <c r="BE67" i="35"/>
  <c r="DC67" i="35" s="1"/>
  <c r="BF67" i="35"/>
  <c r="DD67" i="35"/>
  <c r="X66" i="35"/>
  <c r="BV66" i="35"/>
  <c r="Y66" i="35"/>
  <c r="BW66" i="35"/>
  <c r="Z66" i="35"/>
  <c r="BX66" i="35"/>
  <c r="AA66" i="35"/>
  <c r="BY66" i="35"/>
  <c r="S66" i="35"/>
  <c r="BQ66" i="35"/>
  <c r="DG66" i="35" s="1"/>
  <c r="T66" i="35"/>
  <c r="BR66" i="35"/>
  <c r="U66" i="35"/>
  <c r="BS66" i="35"/>
  <c r="V66" i="35"/>
  <c r="BT66" i="35"/>
  <c r="W66" i="35"/>
  <c r="BU66" i="35"/>
  <c r="AB66" i="35"/>
  <c r="BZ66" i="35"/>
  <c r="I66" i="35"/>
  <c r="BG66" i="35" s="1"/>
  <c r="J66" i="35"/>
  <c r="BH66" i="35"/>
  <c r="K66" i="35"/>
  <c r="BI66" i="35" s="1"/>
  <c r="L66" i="35"/>
  <c r="BJ66" i="35" s="1"/>
  <c r="M66" i="35"/>
  <c r="BK66" i="35" s="1"/>
  <c r="N66" i="35"/>
  <c r="BL66" i="35"/>
  <c r="O66" i="35"/>
  <c r="BM66" i="35" s="1"/>
  <c r="P66" i="35"/>
  <c r="BN66" i="35" s="1"/>
  <c r="Q66" i="35"/>
  <c r="BO66" i="35" s="1"/>
  <c r="R66" i="35"/>
  <c r="BP66" i="35"/>
  <c r="AC66" i="35"/>
  <c r="CA66" i="35"/>
  <c r="DI66" i="35" s="1"/>
  <c r="AD66" i="35"/>
  <c r="CB66" i="35"/>
  <c r="AE66" i="35"/>
  <c r="CC66" i="35"/>
  <c r="AF66" i="35"/>
  <c r="CD66" i="35"/>
  <c r="AG66" i="35"/>
  <c r="CE66" i="35"/>
  <c r="AH66" i="35"/>
  <c r="CF66" i="35"/>
  <c r="AI66" i="35"/>
  <c r="CG66" i="35"/>
  <c r="AJ66" i="35"/>
  <c r="CH66" i="35"/>
  <c r="AK66" i="35"/>
  <c r="CI66" i="35"/>
  <c r="AL66" i="35"/>
  <c r="CJ66" i="35"/>
  <c r="AM66" i="35"/>
  <c r="CK66" i="35"/>
  <c r="DK66" i="35" s="1"/>
  <c r="AN66" i="35"/>
  <c r="CL66" i="35"/>
  <c r="AO66" i="35"/>
  <c r="CM66" i="35"/>
  <c r="AP66" i="35"/>
  <c r="CN66" i="35"/>
  <c r="AQ66" i="35"/>
  <c r="CO66" i="35"/>
  <c r="AR66" i="35"/>
  <c r="CP66" i="35"/>
  <c r="AS66" i="35"/>
  <c r="CQ66" i="35"/>
  <c r="AT66" i="35"/>
  <c r="CR66" i="35"/>
  <c r="AU66" i="35"/>
  <c r="CS66" i="35"/>
  <c r="AV66" i="35"/>
  <c r="CT66" i="35"/>
  <c r="AW66" i="35"/>
  <c r="CU66" i="35"/>
  <c r="DM66" i="35" s="1"/>
  <c r="AX66" i="35"/>
  <c r="CV66" i="35"/>
  <c r="AY66" i="35"/>
  <c r="CW66" i="35"/>
  <c r="AZ66" i="35"/>
  <c r="CX66" i="35"/>
  <c r="BA66" i="35"/>
  <c r="CY66" i="35"/>
  <c r="BB66" i="35"/>
  <c r="CZ66" i="35"/>
  <c r="BC66" i="35"/>
  <c r="DA66" i="35"/>
  <c r="BD66" i="35"/>
  <c r="DB66" i="35"/>
  <c r="BE66" i="35"/>
  <c r="DC66" i="35"/>
  <c r="BF66" i="35"/>
  <c r="DD66" i="35"/>
  <c r="T41" i="35"/>
  <c r="BR41" i="35" s="1"/>
  <c r="S41" i="35"/>
  <c r="BQ41" i="35" s="1"/>
  <c r="V41" i="35"/>
  <c r="BT41" i="35" s="1"/>
  <c r="U41" i="35"/>
  <c r="BS41" i="35" s="1"/>
  <c r="W41" i="35"/>
  <c r="BU41" i="35" s="1"/>
  <c r="X41" i="35"/>
  <c r="BV41" i="35" s="1"/>
  <c r="Y41" i="35"/>
  <c r="BW41" i="35" s="1"/>
  <c r="Z41" i="35"/>
  <c r="BX41" i="35" s="1"/>
  <c r="AA41" i="35"/>
  <c r="BY41" i="35" s="1"/>
  <c r="AB41" i="35"/>
  <c r="BZ41" i="35" s="1"/>
  <c r="I41" i="35"/>
  <c r="BG41" i="35"/>
  <c r="DE41" i="35" s="1"/>
  <c r="DF41" i="35" s="1"/>
  <c r="J41" i="35"/>
  <c r="BH41" i="35"/>
  <c r="K41" i="35"/>
  <c r="BI41" i="35"/>
  <c r="L41" i="35"/>
  <c r="BJ41" i="35"/>
  <c r="M41" i="35"/>
  <c r="BK41" i="35"/>
  <c r="N41" i="35"/>
  <c r="BL41" i="35"/>
  <c r="O41" i="35"/>
  <c r="BM41" i="35"/>
  <c r="P41" i="35"/>
  <c r="BN41" i="35"/>
  <c r="Q41" i="35"/>
  <c r="BO41" i="35"/>
  <c r="R41" i="35"/>
  <c r="BP41" i="35"/>
  <c r="AC41" i="35"/>
  <c r="CA41" i="35" s="1"/>
  <c r="AD41" i="35"/>
  <c r="CB41" i="35" s="1"/>
  <c r="AE41" i="35"/>
  <c r="CC41" i="35" s="1"/>
  <c r="AF41" i="35"/>
  <c r="CD41" i="35" s="1"/>
  <c r="AG41" i="35"/>
  <c r="CE41" i="35" s="1"/>
  <c r="AH41" i="35"/>
  <c r="CF41" i="35" s="1"/>
  <c r="AI41" i="35"/>
  <c r="CG41" i="35" s="1"/>
  <c r="AJ41" i="35"/>
  <c r="CH41" i="35" s="1"/>
  <c r="AK41" i="35"/>
  <c r="CI41" i="35" s="1"/>
  <c r="AL41" i="35"/>
  <c r="CJ41" i="35" s="1"/>
  <c r="AP41" i="35"/>
  <c r="CN41" i="35" s="1"/>
  <c r="AM41" i="35"/>
  <c r="CK41" i="35" s="1"/>
  <c r="AN41" i="35"/>
  <c r="CL41" i="35" s="1"/>
  <c r="AO41" i="35"/>
  <c r="CM41" i="35" s="1"/>
  <c r="AQ41" i="35"/>
  <c r="CO41" i="35" s="1"/>
  <c r="AR41" i="35"/>
  <c r="CP41" i="35" s="1"/>
  <c r="AS41" i="35"/>
  <c r="CQ41" i="35" s="1"/>
  <c r="AT41" i="35"/>
  <c r="CR41" i="35" s="1"/>
  <c r="AU41" i="35"/>
  <c r="CS41" i="35" s="1"/>
  <c r="AV41" i="35"/>
  <c r="CT41" i="35" s="1"/>
  <c r="AW41" i="35"/>
  <c r="CU41" i="35" s="1"/>
  <c r="AX41" i="35"/>
  <c r="CV41" i="35" s="1"/>
  <c r="AY41" i="35"/>
  <c r="CW41" i="35" s="1"/>
  <c r="AZ41" i="35"/>
  <c r="CX41" i="35" s="1"/>
  <c r="BA41" i="35"/>
  <c r="CY41" i="35" s="1"/>
  <c r="BB41" i="35"/>
  <c r="CZ41" i="35" s="1"/>
  <c r="BC41" i="35"/>
  <c r="DA41" i="35" s="1"/>
  <c r="BD41" i="35"/>
  <c r="DB41" i="35" s="1"/>
  <c r="BE41" i="35"/>
  <c r="DC41" i="35" s="1"/>
  <c r="BF41" i="35"/>
  <c r="DD41" i="35" s="1"/>
  <c r="T40" i="35"/>
  <c r="BR40" i="35"/>
  <c r="S40" i="35"/>
  <c r="BQ40" i="35"/>
  <c r="DG40" i="35" s="1"/>
  <c r="V40" i="35"/>
  <c r="BT40" i="35"/>
  <c r="U40" i="35"/>
  <c r="BS40" i="35"/>
  <c r="W40" i="35"/>
  <c r="BU40" i="35"/>
  <c r="X40" i="35"/>
  <c r="BV40" i="35"/>
  <c r="Y40" i="35"/>
  <c r="BW40" i="35"/>
  <c r="Z40" i="35"/>
  <c r="BX40" i="35"/>
  <c r="AA40" i="35"/>
  <c r="BY40" i="35"/>
  <c r="AB40" i="35"/>
  <c r="BZ40" i="35"/>
  <c r="I40" i="35"/>
  <c r="BG40" i="35" s="1"/>
  <c r="J40" i="35"/>
  <c r="BH40" i="35" s="1"/>
  <c r="K40" i="35"/>
  <c r="BI40" i="35" s="1"/>
  <c r="L40" i="35"/>
  <c r="BJ40" i="35" s="1"/>
  <c r="M40" i="35"/>
  <c r="BK40" i="35" s="1"/>
  <c r="N40" i="35"/>
  <c r="BL40" i="35" s="1"/>
  <c r="O40" i="35"/>
  <c r="BM40" i="35" s="1"/>
  <c r="P40" i="35"/>
  <c r="BN40" i="35" s="1"/>
  <c r="Q40" i="35"/>
  <c r="BO40" i="35" s="1"/>
  <c r="R40" i="35"/>
  <c r="BP40" i="35" s="1"/>
  <c r="AC40" i="35"/>
  <c r="CA40" i="35"/>
  <c r="DI40" i="35" s="1"/>
  <c r="AD40" i="35"/>
  <c r="CB40" i="35"/>
  <c r="AE40" i="35"/>
  <c r="CC40" i="35"/>
  <c r="AF40" i="35"/>
  <c r="CD40" i="35"/>
  <c r="AG40" i="35"/>
  <c r="CE40" i="35"/>
  <c r="AH40" i="35"/>
  <c r="CF40" i="35"/>
  <c r="AI40" i="35"/>
  <c r="CG40" i="35"/>
  <c r="AJ40" i="35"/>
  <c r="CH40" i="35"/>
  <c r="AK40" i="35"/>
  <c r="CI40" i="35"/>
  <c r="AL40" i="35"/>
  <c r="CJ40" i="35"/>
  <c r="AP40" i="35"/>
  <c r="CN40" i="35"/>
  <c r="AM40" i="35"/>
  <c r="CK40" i="35"/>
  <c r="DK40" i="35" s="1"/>
  <c r="AN40" i="35"/>
  <c r="CL40" i="35"/>
  <c r="AO40" i="35"/>
  <c r="CM40" i="35"/>
  <c r="AQ40" i="35"/>
  <c r="CO40" i="35"/>
  <c r="AR40" i="35"/>
  <c r="CP40" i="35"/>
  <c r="AS40" i="35"/>
  <c r="CQ40" i="35"/>
  <c r="AT40" i="35"/>
  <c r="CR40" i="35"/>
  <c r="AU40" i="35"/>
  <c r="CS40" i="35"/>
  <c r="AV40" i="35"/>
  <c r="CT40" i="35"/>
  <c r="AW40" i="35"/>
  <c r="CU40" i="35"/>
  <c r="DM40" i="35" s="1"/>
  <c r="AX40" i="35"/>
  <c r="CV40" i="35"/>
  <c r="AY40" i="35"/>
  <c r="CW40" i="35"/>
  <c r="AZ40" i="35"/>
  <c r="CX40" i="35"/>
  <c r="BA40" i="35"/>
  <c r="CY40" i="35"/>
  <c r="BB40" i="35"/>
  <c r="CZ40" i="35"/>
  <c r="BC40" i="35"/>
  <c r="DA40" i="35"/>
  <c r="BD40" i="35"/>
  <c r="DB40" i="35"/>
  <c r="BE40" i="35"/>
  <c r="DC40" i="35"/>
  <c r="BF40" i="35"/>
  <c r="DD40" i="35"/>
  <c r="K54" i="35"/>
  <c r="BI54" i="35" s="1"/>
  <c r="L54" i="35"/>
  <c r="BJ54" i="35" s="1"/>
  <c r="I54" i="35"/>
  <c r="BG54" i="35" s="1"/>
  <c r="J54" i="35"/>
  <c r="BH54" i="35" s="1"/>
  <c r="M54" i="35"/>
  <c r="BK54" i="35" s="1"/>
  <c r="N54" i="35"/>
  <c r="BL54" i="35" s="1"/>
  <c r="O54" i="35"/>
  <c r="BM54" i="35" s="1"/>
  <c r="P54" i="35"/>
  <c r="BN54" i="35" s="1"/>
  <c r="Q54" i="35"/>
  <c r="BO54" i="35" s="1"/>
  <c r="R54" i="35"/>
  <c r="BP54" i="35" s="1"/>
  <c r="S54" i="35"/>
  <c r="BQ54" i="35" s="1"/>
  <c r="T54" i="35"/>
  <c r="BR54" i="35" s="1"/>
  <c r="U54" i="35"/>
  <c r="BS54" i="35" s="1"/>
  <c r="V54" i="35"/>
  <c r="BT54" i="35" s="1"/>
  <c r="W54" i="35"/>
  <c r="BU54" i="35" s="1"/>
  <c r="X54" i="35"/>
  <c r="BV54" i="35" s="1"/>
  <c r="Y54" i="35"/>
  <c r="BW54" i="35" s="1"/>
  <c r="Z54" i="35"/>
  <c r="BX54" i="35" s="1"/>
  <c r="AA54" i="35"/>
  <c r="BY54" i="35" s="1"/>
  <c r="AB54" i="35"/>
  <c r="BZ54" i="35" s="1"/>
  <c r="AC54" i="35"/>
  <c r="CA54" i="35" s="1"/>
  <c r="AD54" i="35"/>
  <c r="CB54" i="35" s="1"/>
  <c r="AE54" i="35"/>
  <c r="CC54" i="35" s="1"/>
  <c r="AF54" i="35"/>
  <c r="CD54" i="35" s="1"/>
  <c r="AG54" i="35"/>
  <c r="CE54" i="35" s="1"/>
  <c r="AH54" i="35"/>
  <c r="CF54" i="35" s="1"/>
  <c r="AI54" i="35"/>
  <c r="CG54" i="35" s="1"/>
  <c r="AJ54" i="35"/>
  <c r="CH54" i="35" s="1"/>
  <c r="AK54" i="35"/>
  <c r="CI54" i="35" s="1"/>
  <c r="AL54" i="35"/>
  <c r="CJ54" i="35" s="1"/>
  <c r="AP54" i="35"/>
  <c r="CN54" i="35" s="1"/>
  <c r="AO54" i="35"/>
  <c r="CM54" i="35" s="1"/>
  <c r="AM54" i="35"/>
  <c r="CK54" i="35" s="1"/>
  <c r="AN54" i="35"/>
  <c r="CL54" i="35" s="1"/>
  <c r="AQ54" i="35"/>
  <c r="CO54" i="35" s="1"/>
  <c r="AR54" i="35"/>
  <c r="CP54" i="35" s="1"/>
  <c r="AS54" i="35"/>
  <c r="CQ54" i="35" s="1"/>
  <c r="AT54" i="35"/>
  <c r="CR54" i="35" s="1"/>
  <c r="AU54" i="35"/>
  <c r="CS54" i="35" s="1"/>
  <c r="AV54" i="35"/>
  <c r="CT54" i="35" s="1"/>
  <c r="AW54" i="35"/>
  <c r="CU54" i="35" s="1"/>
  <c r="AX54" i="35"/>
  <c r="CV54" i="35" s="1"/>
  <c r="AY54" i="35"/>
  <c r="CW54" i="35" s="1"/>
  <c r="AZ54" i="35"/>
  <c r="CX54" i="35" s="1"/>
  <c r="BA54" i="35"/>
  <c r="CY54" i="35" s="1"/>
  <c r="BB54" i="35"/>
  <c r="CZ54" i="35" s="1"/>
  <c r="BC54" i="35"/>
  <c r="DA54" i="35" s="1"/>
  <c r="BD54" i="35"/>
  <c r="DB54" i="35" s="1"/>
  <c r="BE54" i="35"/>
  <c r="DC54" i="35" s="1"/>
  <c r="BF54" i="35"/>
  <c r="DD54" i="35" s="1"/>
  <c r="K53" i="35"/>
  <c r="BI53" i="35"/>
  <c r="L53" i="35"/>
  <c r="BJ53" i="35"/>
  <c r="I53" i="35"/>
  <c r="BG53" i="35"/>
  <c r="DE53" i="35" s="1"/>
  <c r="DF53" i="35" s="1"/>
  <c r="J53" i="35"/>
  <c r="BH53" i="35"/>
  <c r="M53" i="35"/>
  <c r="BK53" i="35"/>
  <c r="N53" i="35"/>
  <c r="BL53" i="35"/>
  <c r="O53" i="35"/>
  <c r="BM53" i="35"/>
  <c r="P53" i="35"/>
  <c r="BN53" i="35"/>
  <c r="Q53" i="35"/>
  <c r="BO53" i="35"/>
  <c r="R53" i="35"/>
  <c r="BP53" i="35"/>
  <c r="S53" i="35"/>
  <c r="BQ53" i="35"/>
  <c r="DG53" i="35" s="1"/>
  <c r="T53" i="35"/>
  <c r="BR53" i="35"/>
  <c r="U53" i="35"/>
  <c r="BS53" i="35"/>
  <c r="V53" i="35"/>
  <c r="BT53" i="35"/>
  <c r="W53" i="35"/>
  <c r="BU53" i="35"/>
  <c r="X53" i="35"/>
  <c r="BV53" i="35"/>
  <c r="Y53" i="35"/>
  <c r="BW53" i="35"/>
  <c r="Z53" i="35"/>
  <c r="BX53" i="35"/>
  <c r="AA53" i="35"/>
  <c r="BY53" i="35"/>
  <c r="AB53" i="35"/>
  <c r="BZ53" i="35"/>
  <c r="AC53" i="35"/>
  <c r="CA53" i="35"/>
  <c r="DI53" i="35" s="1"/>
  <c r="AD53" i="35"/>
  <c r="CB53" i="35"/>
  <c r="AE53" i="35"/>
  <c r="CC53" i="35"/>
  <c r="AF53" i="35"/>
  <c r="CD53" i="35"/>
  <c r="AG53" i="35"/>
  <c r="CE53" i="35"/>
  <c r="AH53" i="35"/>
  <c r="CF53" i="35"/>
  <c r="AI53" i="35"/>
  <c r="CG53" i="35"/>
  <c r="AJ53" i="35"/>
  <c r="CH53" i="35"/>
  <c r="AK53" i="35"/>
  <c r="CI53" i="35"/>
  <c r="AL53" i="35"/>
  <c r="CJ53" i="35"/>
  <c r="AP53" i="35"/>
  <c r="CN53" i="35"/>
  <c r="AO53" i="35"/>
  <c r="CM53" i="35"/>
  <c r="AM53" i="35"/>
  <c r="CK53" i="35"/>
  <c r="DK53" i="35" s="1"/>
  <c r="AN53" i="35"/>
  <c r="CL53" i="35"/>
  <c r="AQ53" i="35"/>
  <c r="CO53" i="35"/>
  <c r="AR53" i="35"/>
  <c r="CP53" i="35"/>
  <c r="AS53" i="35"/>
  <c r="CQ53" i="35"/>
  <c r="AT53" i="35"/>
  <c r="CR53" i="35"/>
  <c r="AU53" i="35"/>
  <c r="CS53" i="35"/>
  <c r="AV53" i="35"/>
  <c r="CT53" i="35"/>
  <c r="AW53" i="35"/>
  <c r="CU53" i="35"/>
  <c r="DM53" i="35" s="1"/>
  <c r="AX53" i="35"/>
  <c r="CV53" i="35"/>
  <c r="AY53" i="35"/>
  <c r="CW53" i="35"/>
  <c r="AZ53" i="35"/>
  <c r="CX53" i="35"/>
  <c r="BA53" i="35"/>
  <c r="CY53" i="35"/>
  <c r="BB53" i="35"/>
  <c r="CZ53" i="35"/>
  <c r="BC53" i="35"/>
  <c r="DA53" i="35"/>
  <c r="BD53" i="35"/>
  <c r="DB53" i="35"/>
  <c r="BE53" i="35"/>
  <c r="DC53" i="35"/>
  <c r="BF53" i="35"/>
  <c r="DD53" i="35"/>
  <c r="T38" i="35"/>
  <c r="BR38" i="35" s="1"/>
  <c r="S38" i="35"/>
  <c r="BQ38" i="35" s="1"/>
  <c r="V38" i="35"/>
  <c r="BT38" i="35" s="1"/>
  <c r="U38" i="35"/>
  <c r="BS38" i="35" s="1"/>
  <c r="W38" i="35"/>
  <c r="BU38" i="35" s="1"/>
  <c r="X38" i="35"/>
  <c r="BV38" i="35" s="1"/>
  <c r="Y38" i="35"/>
  <c r="BW38" i="35" s="1"/>
  <c r="Z38" i="35"/>
  <c r="BX38" i="35" s="1"/>
  <c r="AA38" i="35"/>
  <c r="BY38" i="35" s="1"/>
  <c r="AB38" i="35"/>
  <c r="BZ38" i="35" s="1"/>
  <c r="I38" i="35"/>
  <c r="BG38" i="35"/>
  <c r="DE38" i="35" s="1"/>
  <c r="DF38" i="35" s="1"/>
  <c r="J38" i="35"/>
  <c r="BH38" i="35"/>
  <c r="K38" i="35"/>
  <c r="BI38" i="35"/>
  <c r="L38" i="35"/>
  <c r="BJ38" i="35"/>
  <c r="M38" i="35"/>
  <c r="BK38" i="35"/>
  <c r="N38" i="35"/>
  <c r="BL38" i="35"/>
  <c r="O38" i="35"/>
  <c r="BM38" i="35"/>
  <c r="P38" i="35"/>
  <c r="BN38" i="35"/>
  <c r="Q38" i="35"/>
  <c r="BO38" i="35"/>
  <c r="R38" i="35"/>
  <c r="BP38" i="35"/>
  <c r="AC38" i="35"/>
  <c r="CA38" i="35" s="1"/>
  <c r="AD38" i="35"/>
  <c r="CB38" i="35" s="1"/>
  <c r="AE38" i="35"/>
  <c r="CC38" i="35" s="1"/>
  <c r="AF38" i="35"/>
  <c r="CD38" i="35" s="1"/>
  <c r="AG38" i="35"/>
  <c r="CE38" i="35" s="1"/>
  <c r="AH38" i="35"/>
  <c r="CF38" i="35" s="1"/>
  <c r="AI38" i="35"/>
  <c r="CG38" i="35" s="1"/>
  <c r="AJ38" i="35"/>
  <c r="CH38" i="35" s="1"/>
  <c r="AK38" i="35"/>
  <c r="CI38" i="35" s="1"/>
  <c r="AL38" i="35"/>
  <c r="CJ38" i="35" s="1"/>
  <c r="AP38" i="35"/>
  <c r="CN38" i="35" s="1"/>
  <c r="AM38" i="35"/>
  <c r="CK38" i="35" s="1"/>
  <c r="AN38" i="35"/>
  <c r="CL38" i="35" s="1"/>
  <c r="AO38" i="35"/>
  <c r="CM38" i="35" s="1"/>
  <c r="AQ38" i="35"/>
  <c r="CO38" i="35" s="1"/>
  <c r="AR38" i="35"/>
  <c r="CP38" i="35" s="1"/>
  <c r="AS38" i="35"/>
  <c r="CQ38" i="35" s="1"/>
  <c r="AT38" i="35"/>
  <c r="CR38" i="35" s="1"/>
  <c r="AU38" i="35"/>
  <c r="CS38" i="35" s="1"/>
  <c r="AV38" i="35"/>
  <c r="CT38" i="35" s="1"/>
  <c r="AW38" i="35"/>
  <c r="CU38" i="35" s="1"/>
  <c r="AX38" i="35"/>
  <c r="CV38" i="35" s="1"/>
  <c r="AY38" i="35"/>
  <c r="CW38" i="35" s="1"/>
  <c r="AZ38" i="35"/>
  <c r="CX38" i="35" s="1"/>
  <c r="BA38" i="35"/>
  <c r="CY38" i="35" s="1"/>
  <c r="BB38" i="35"/>
  <c r="CZ38" i="35" s="1"/>
  <c r="BC38" i="35"/>
  <c r="DA38" i="35" s="1"/>
  <c r="BD38" i="35"/>
  <c r="DB38" i="35" s="1"/>
  <c r="BE38" i="35"/>
  <c r="DC38" i="35" s="1"/>
  <c r="BF38" i="35"/>
  <c r="DD38" i="35" s="1"/>
  <c r="T37" i="35"/>
  <c r="BR37" i="35"/>
  <c r="S37" i="35"/>
  <c r="BQ37" i="35"/>
  <c r="DG37" i="35" s="1"/>
  <c r="V37" i="35"/>
  <c r="BT37" i="35"/>
  <c r="U37" i="35"/>
  <c r="BS37" i="35"/>
  <c r="W37" i="35"/>
  <c r="BU37" i="35"/>
  <c r="X37" i="35"/>
  <c r="BV37" i="35"/>
  <c r="Y37" i="35"/>
  <c r="BW37" i="35"/>
  <c r="Z37" i="35"/>
  <c r="BX37" i="35"/>
  <c r="AA37" i="35"/>
  <c r="BY37" i="35"/>
  <c r="AB37" i="35"/>
  <c r="BZ37" i="35"/>
  <c r="I37" i="35"/>
  <c r="BG37" i="35" s="1"/>
  <c r="J37" i="35"/>
  <c r="BH37" i="35" s="1"/>
  <c r="K37" i="35"/>
  <c r="BI37" i="35" s="1"/>
  <c r="L37" i="35"/>
  <c r="BJ37" i="35" s="1"/>
  <c r="M37" i="35"/>
  <c r="BK37" i="35" s="1"/>
  <c r="N37" i="35"/>
  <c r="BL37" i="35" s="1"/>
  <c r="O37" i="35"/>
  <c r="BM37" i="35" s="1"/>
  <c r="P37" i="35"/>
  <c r="BN37" i="35" s="1"/>
  <c r="Q37" i="35"/>
  <c r="BO37" i="35" s="1"/>
  <c r="R37" i="35"/>
  <c r="BP37" i="35" s="1"/>
  <c r="AC37" i="35"/>
  <c r="CA37" i="35"/>
  <c r="DI37" i="35" s="1"/>
  <c r="AD37" i="35"/>
  <c r="CB37" i="35"/>
  <c r="AE37" i="35"/>
  <c r="CC37" i="35"/>
  <c r="AF37" i="35"/>
  <c r="CD37" i="35"/>
  <c r="AG37" i="35"/>
  <c r="CE37" i="35"/>
  <c r="AH37" i="35"/>
  <c r="CF37" i="35"/>
  <c r="AI37" i="35"/>
  <c r="CG37" i="35"/>
  <c r="AJ37" i="35"/>
  <c r="CH37" i="35"/>
  <c r="AK37" i="35"/>
  <c r="CI37" i="35"/>
  <c r="AL37" i="35"/>
  <c r="CJ37" i="35"/>
  <c r="AP37" i="35"/>
  <c r="CN37" i="35"/>
  <c r="AM37" i="35"/>
  <c r="CK37" i="35"/>
  <c r="DK37" i="35" s="1"/>
  <c r="AN37" i="35"/>
  <c r="CL37" i="35"/>
  <c r="AO37" i="35"/>
  <c r="CM37" i="35"/>
  <c r="AQ37" i="35"/>
  <c r="CO37" i="35"/>
  <c r="AR37" i="35"/>
  <c r="CP37" i="35"/>
  <c r="AS37" i="35"/>
  <c r="CQ37" i="35"/>
  <c r="AT37" i="35"/>
  <c r="CR37" i="35"/>
  <c r="AU37" i="35"/>
  <c r="CS37" i="35"/>
  <c r="AV37" i="35"/>
  <c r="CT37" i="35"/>
  <c r="AW37" i="35"/>
  <c r="CU37" i="35"/>
  <c r="DM37" i="35" s="1"/>
  <c r="AX37" i="35"/>
  <c r="CV37" i="35"/>
  <c r="AY37" i="35"/>
  <c r="CW37" i="35"/>
  <c r="AZ37" i="35"/>
  <c r="CX37" i="35"/>
  <c r="BA37" i="35"/>
  <c r="CY37" i="35"/>
  <c r="BB37" i="35"/>
  <c r="CZ37" i="35"/>
  <c r="BC37" i="35"/>
  <c r="DA37" i="35"/>
  <c r="BD37" i="35"/>
  <c r="DB37" i="35"/>
  <c r="BE37" i="35"/>
  <c r="DC37" i="35"/>
  <c r="BF37" i="35"/>
  <c r="DD37" i="35"/>
  <c r="K52" i="35"/>
  <c r="BI52" i="35" s="1"/>
  <c r="L52" i="35"/>
  <c r="BJ52" i="35" s="1"/>
  <c r="I52" i="35"/>
  <c r="BG52" i="35" s="1"/>
  <c r="J52" i="35"/>
  <c r="BH52" i="35" s="1"/>
  <c r="M52" i="35"/>
  <c r="BK52" i="35" s="1"/>
  <c r="N52" i="35"/>
  <c r="BL52" i="35" s="1"/>
  <c r="O52" i="35"/>
  <c r="BM52" i="35" s="1"/>
  <c r="P52" i="35"/>
  <c r="BN52" i="35" s="1"/>
  <c r="Q52" i="35"/>
  <c r="BO52" i="35" s="1"/>
  <c r="R52" i="35"/>
  <c r="BP52" i="35" s="1"/>
  <c r="S52" i="35"/>
  <c r="BQ52" i="35" s="1"/>
  <c r="T52" i="35"/>
  <c r="BR52" i="35" s="1"/>
  <c r="U52" i="35"/>
  <c r="BS52" i="35" s="1"/>
  <c r="V52" i="35"/>
  <c r="BT52" i="35" s="1"/>
  <c r="W52" i="35"/>
  <c r="BU52" i="35" s="1"/>
  <c r="X52" i="35"/>
  <c r="BV52" i="35" s="1"/>
  <c r="Y52" i="35"/>
  <c r="BW52" i="35" s="1"/>
  <c r="Z52" i="35"/>
  <c r="BX52" i="35" s="1"/>
  <c r="AA52" i="35"/>
  <c r="BY52" i="35" s="1"/>
  <c r="AB52" i="35"/>
  <c r="BZ52" i="35" s="1"/>
  <c r="AC52" i="35"/>
  <c r="CA52" i="35" s="1"/>
  <c r="AD52" i="35"/>
  <c r="CB52" i="35" s="1"/>
  <c r="AE52" i="35"/>
  <c r="CC52" i="35" s="1"/>
  <c r="AF52" i="35"/>
  <c r="CD52" i="35" s="1"/>
  <c r="AG52" i="35"/>
  <c r="CE52" i="35" s="1"/>
  <c r="AH52" i="35"/>
  <c r="CF52" i="35" s="1"/>
  <c r="AI52" i="35"/>
  <c r="CG52" i="35" s="1"/>
  <c r="AJ52" i="35"/>
  <c r="CH52" i="35" s="1"/>
  <c r="AK52" i="35"/>
  <c r="CI52" i="35" s="1"/>
  <c r="AL52" i="35"/>
  <c r="CJ52" i="35" s="1"/>
  <c r="AP52" i="35"/>
  <c r="CN52" i="35" s="1"/>
  <c r="AO52" i="35"/>
  <c r="CM52" i="35" s="1"/>
  <c r="AM52" i="35"/>
  <c r="CK52" i="35" s="1"/>
  <c r="AN52" i="35"/>
  <c r="CL52" i="35" s="1"/>
  <c r="AQ52" i="35"/>
  <c r="CO52" i="35" s="1"/>
  <c r="AR52" i="35"/>
  <c r="CP52" i="35" s="1"/>
  <c r="AS52" i="35"/>
  <c r="CQ52" i="35" s="1"/>
  <c r="AT52" i="35"/>
  <c r="CR52" i="35" s="1"/>
  <c r="AU52" i="35"/>
  <c r="CS52" i="35" s="1"/>
  <c r="AV52" i="35"/>
  <c r="CT52" i="35" s="1"/>
  <c r="AW52" i="35"/>
  <c r="CU52" i="35" s="1"/>
  <c r="AX52" i="35"/>
  <c r="CV52" i="35" s="1"/>
  <c r="AY52" i="35"/>
  <c r="CW52" i="35" s="1"/>
  <c r="AZ52" i="35"/>
  <c r="CX52" i="35" s="1"/>
  <c r="BA52" i="35"/>
  <c r="CY52" i="35" s="1"/>
  <c r="BB52" i="35"/>
  <c r="CZ52" i="35" s="1"/>
  <c r="BC52" i="35"/>
  <c r="DA52" i="35" s="1"/>
  <c r="BD52" i="35"/>
  <c r="DB52" i="35" s="1"/>
  <c r="BE52" i="35"/>
  <c r="DC52" i="35" s="1"/>
  <c r="BF52" i="35"/>
  <c r="DD52" i="35" s="1"/>
  <c r="K51" i="35"/>
  <c r="BI51" i="35"/>
  <c r="L51" i="35"/>
  <c r="BJ51" i="35"/>
  <c r="I51" i="35"/>
  <c r="BG51" i="35"/>
  <c r="DE51" i="35" s="1"/>
  <c r="DF51" i="35" s="1"/>
  <c r="J51" i="35"/>
  <c r="BH51" i="35"/>
  <c r="M51" i="35"/>
  <c r="BK51" i="35"/>
  <c r="N51" i="35"/>
  <c r="BL51" i="35"/>
  <c r="O51" i="35"/>
  <c r="BM51" i="35"/>
  <c r="P51" i="35"/>
  <c r="BN51" i="35"/>
  <c r="Q51" i="35"/>
  <c r="BO51" i="35"/>
  <c r="R51" i="35"/>
  <c r="BP51" i="35"/>
  <c r="S51" i="35"/>
  <c r="BQ51" i="35"/>
  <c r="DG51" i="35" s="1"/>
  <c r="T51" i="35"/>
  <c r="BR51" i="35"/>
  <c r="U51" i="35"/>
  <c r="BS51" i="35"/>
  <c r="V51" i="35"/>
  <c r="BT51" i="35"/>
  <c r="W51" i="35"/>
  <c r="BU51" i="35"/>
  <c r="X51" i="35"/>
  <c r="BV51" i="35"/>
  <c r="Y51" i="35"/>
  <c r="BW51" i="35"/>
  <c r="Z51" i="35"/>
  <c r="BX51" i="35"/>
  <c r="AA51" i="35"/>
  <c r="BY51" i="35"/>
  <c r="AB51" i="35"/>
  <c r="BZ51" i="35"/>
  <c r="AC51" i="35"/>
  <c r="CA51" i="35"/>
  <c r="DI51" i="35" s="1"/>
  <c r="AD51" i="35"/>
  <c r="CB51" i="35"/>
  <c r="AE51" i="35"/>
  <c r="CC51" i="35"/>
  <c r="AF51" i="35"/>
  <c r="CD51" i="35"/>
  <c r="AG51" i="35"/>
  <c r="CE51" i="35"/>
  <c r="AH51" i="35"/>
  <c r="CF51" i="35"/>
  <c r="AI51" i="35"/>
  <c r="CG51" i="35"/>
  <c r="AJ51" i="35"/>
  <c r="CH51" i="35"/>
  <c r="AK51" i="35"/>
  <c r="CI51" i="35"/>
  <c r="AL51" i="35"/>
  <c r="CJ51" i="35"/>
  <c r="AP51" i="35"/>
  <c r="CN51" i="35"/>
  <c r="AO51" i="35"/>
  <c r="CM51" i="35"/>
  <c r="AM51" i="35"/>
  <c r="CK51" i="35"/>
  <c r="DK51" i="35" s="1"/>
  <c r="AN51" i="35"/>
  <c r="CL51" i="35"/>
  <c r="AQ51" i="35"/>
  <c r="CO51" i="35"/>
  <c r="AR51" i="35"/>
  <c r="CP51" i="35"/>
  <c r="AS51" i="35"/>
  <c r="CQ51" i="35"/>
  <c r="AT51" i="35"/>
  <c r="CR51" i="35"/>
  <c r="AU51" i="35"/>
  <c r="CS51" i="35"/>
  <c r="AV51" i="35"/>
  <c r="CT51" i="35"/>
  <c r="AW51" i="35"/>
  <c r="CU51" i="35"/>
  <c r="DM51" i="35" s="1"/>
  <c r="AX51" i="35"/>
  <c r="CV51" i="35"/>
  <c r="AY51" i="35"/>
  <c r="CW51" i="35"/>
  <c r="AZ51" i="35"/>
  <c r="CX51" i="35"/>
  <c r="BA51" i="35"/>
  <c r="CY51" i="35"/>
  <c r="BB51" i="35"/>
  <c r="CZ51" i="35"/>
  <c r="BC51" i="35"/>
  <c r="DA51" i="35"/>
  <c r="BD51" i="35"/>
  <c r="DB51" i="35"/>
  <c r="BE51" i="35"/>
  <c r="DC51" i="35"/>
  <c r="BF51" i="35"/>
  <c r="DD51" i="35"/>
  <c r="T36" i="35"/>
  <c r="BR36" i="35" s="1"/>
  <c r="S36" i="35"/>
  <c r="BQ36" i="35" s="1"/>
  <c r="V36" i="35"/>
  <c r="BT36" i="35" s="1"/>
  <c r="U36" i="35"/>
  <c r="BS36" i="35" s="1"/>
  <c r="W36" i="35"/>
  <c r="BU36" i="35" s="1"/>
  <c r="X36" i="35"/>
  <c r="BV36" i="35" s="1"/>
  <c r="Y36" i="35"/>
  <c r="BW36" i="35" s="1"/>
  <c r="Z36" i="35"/>
  <c r="BX36" i="35" s="1"/>
  <c r="AA36" i="35"/>
  <c r="BY36" i="35" s="1"/>
  <c r="AB36" i="35"/>
  <c r="BZ36" i="35" s="1"/>
  <c r="I36" i="35"/>
  <c r="BG36" i="35"/>
  <c r="DE36" i="35" s="1"/>
  <c r="DF36" i="35" s="1"/>
  <c r="J36" i="35"/>
  <c r="BH36" i="35"/>
  <c r="K36" i="35"/>
  <c r="BI36" i="35"/>
  <c r="L36" i="35"/>
  <c r="BJ36" i="35"/>
  <c r="M36" i="35"/>
  <c r="BK36" i="35"/>
  <c r="N36" i="35"/>
  <c r="BL36" i="35"/>
  <c r="O36" i="35"/>
  <c r="BM36" i="35"/>
  <c r="P36" i="35"/>
  <c r="BN36" i="35"/>
  <c r="Q36" i="35"/>
  <c r="BO36" i="35"/>
  <c r="R36" i="35"/>
  <c r="BP36" i="35"/>
  <c r="AC36" i="35"/>
  <c r="CA36" i="35" s="1"/>
  <c r="AD36" i="35"/>
  <c r="CB36" i="35" s="1"/>
  <c r="AE36" i="35"/>
  <c r="CC36" i="35" s="1"/>
  <c r="AF36" i="35"/>
  <c r="CD36" i="35" s="1"/>
  <c r="AG36" i="35"/>
  <c r="CE36" i="35" s="1"/>
  <c r="AH36" i="35"/>
  <c r="CF36" i="35" s="1"/>
  <c r="AI36" i="35"/>
  <c r="CG36" i="35" s="1"/>
  <c r="AJ36" i="35"/>
  <c r="CH36" i="35" s="1"/>
  <c r="AK36" i="35"/>
  <c r="CI36" i="35" s="1"/>
  <c r="AL36" i="35"/>
  <c r="CJ36" i="35" s="1"/>
  <c r="AP36" i="35"/>
  <c r="CN36" i="35" s="1"/>
  <c r="AM36" i="35"/>
  <c r="CK36" i="35" s="1"/>
  <c r="AN36" i="35"/>
  <c r="CL36" i="35" s="1"/>
  <c r="AO36" i="35"/>
  <c r="CM36" i="35" s="1"/>
  <c r="AQ36" i="35"/>
  <c r="CO36" i="35" s="1"/>
  <c r="AR36" i="35"/>
  <c r="CP36" i="35" s="1"/>
  <c r="AS36" i="35"/>
  <c r="CQ36" i="35" s="1"/>
  <c r="AT36" i="35"/>
  <c r="CR36" i="35" s="1"/>
  <c r="AU36" i="35"/>
  <c r="CS36" i="35" s="1"/>
  <c r="AV36" i="35"/>
  <c r="CT36" i="35" s="1"/>
  <c r="AW36" i="35"/>
  <c r="CU36" i="35" s="1"/>
  <c r="AX36" i="35"/>
  <c r="CV36" i="35" s="1"/>
  <c r="AY36" i="35"/>
  <c r="CW36" i="35" s="1"/>
  <c r="AZ36" i="35"/>
  <c r="CX36" i="35" s="1"/>
  <c r="BA36" i="35"/>
  <c r="CY36" i="35" s="1"/>
  <c r="BB36" i="35"/>
  <c r="CZ36" i="35" s="1"/>
  <c r="BC36" i="35"/>
  <c r="DA36" i="35" s="1"/>
  <c r="BD36" i="35"/>
  <c r="DB36" i="35" s="1"/>
  <c r="BE36" i="35"/>
  <c r="DC36" i="35" s="1"/>
  <c r="BF36" i="35"/>
  <c r="DD36" i="35" s="1"/>
  <c r="T35" i="35"/>
  <c r="BR35" i="35"/>
  <c r="S35" i="35"/>
  <c r="BQ35" i="35"/>
  <c r="DG35" i="35" s="1"/>
  <c r="V35" i="35"/>
  <c r="BT35" i="35"/>
  <c r="U35" i="35"/>
  <c r="BS35" i="35"/>
  <c r="W35" i="35"/>
  <c r="BU35" i="35"/>
  <c r="X35" i="35"/>
  <c r="BV35" i="35"/>
  <c r="Y35" i="35"/>
  <c r="BW35" i="35"/>
  <c r="Z35" i="35"/>
  <c r="BX35" i="35"/>
  <c r="AA35" i="35"/>
  <c r="BY35" i="35"/>
  <c r="AB35" i="35"/>
  <c r="BZ35" i="35"/>
  <c r="I35" i="35"/>
  <c r="BG35" i="35" s="1"/>
  <c r="J35" i="35"/>
  <c r="BH35" i="35" s="1"/>
  <c r="K35" i="35"/>
  <c r="BI35" i="35" s="1"/>
  <c r="L35" i="35"/>
  <c r="BJ35" i="35" s="1"/>
  <c r="M35" i="35"/>
  <c r="BK35" i="35" s="1"/>
  <c r="N35" i="35"/>
  <c r="BL35" i="35" s="1"/>
  <c r="O35" i="35"/>
  <c r="BM35" i="35" s="1"/>
  <c r="P35" i="35"/>
  <c r="BN35" i="35" s="1"/>
  <c r="Q35" i="35"/>
  <c r="BO35" i="35" s="1"/>
  <c r="R35" i="35"/>
  <c r="BP35" i="35" s="1"/>
  <c r="AC35" i="35"/>
  <c r="CA35" i="35"/>
  <c r="DI35" i="35" s="1"/>
  <c r="AD35" i="35"/>
  <c r="CB35" i="35"/>
  <c r="AE35" i="35"/>
  <c r="CC35" i="35"/>
  <c r="AF35" i="35"/>
  <c r="CD35" i="35"/>
  <c r="AG35" i="35"/>
  <c r="CE35" i="35"/>
  <c r="AH35" i="35"/>
  <c r="CF35" i="35"/>
  <c r="AI35" i="35"/>
  <c r="CG35" i="35"/>
  <c r="AJ35" i="35"/>
  <c r="CH35" i="35"/>
  <c r="AK35" i="35"/>
  <c r="CI35" i="35"/>
  <c r="AL35" i="35"/>
  <c r="CJ35" i="35"/>
  <c r="AP35" i="35"/>
  <c r="CN35" i="35"/>
  <c r="AM35" i="35"/>
  <c r="CK35" i="35"/>
  <c r="DK35" i="35" s="1"/>
  <c r="AN35" i="35"/>
  <c r="CL35" i="35"/>
  <c r="AO35" i="35"/>
  <c r="CM35" i="35"/>
  <c r="AQ35" i="35"/>
  <c r="CO35" i="35"/>
  <c r="AR35" i="35"/>
  <c r="CP35" i="35"/>
  <c r="AS35" i="35"/>
  <c r="CQ35" i="35"/>
  <c r="AT35" i="35"/>
  <c r="CR35" i="35"/>
  <c r="AU35" i="35"/>
  <c r="CS35" i="35"/>
  <c r="AV35" i="35"/>
  <c r="CT35" i="35"/>
  <c r="AW35" i="35"/>
  <c r="CU35" i="35"/>
  <c r="DM35" i="35" s="1"/>
  <c r="AX35" i="35"/>
  <c r="CV35" i="35"/>
  <c r="AY35" i="35"/>
  <c r="CW35" i="35"/>
  <c r="AZ35" i="35"/>
  <c r="CX35" i="35"/>
  <c r="BA35" i="35"/>
  <c r="CY35" i="35"/>
  <c r="BB35" i="35"/>
  <c r="CZ35" i="35"/>
  <c r="BC35" i="35"/>
  <c r="DA35" i="35"/>
  <c r="BD35" i="35"/>
  <c r="DB35" i="35"/>
  <c r="BE35" i="35"/>
  <c r="DC35" i="35"/>
  <c r="BF35" i="35"/>
  <c r="DD35" i="35"/>
  <c r="K49" i="35"/>
  <c r="BI49" i="35" s="1"/>
  <c r="L49" i="35"/>
  <c r="BJ49" i="35" s="1"/>
  <c r="I49" i="35"/>
  <c r="BG49" i="35" s="1"/>
  <c r="J49" i="35"/>
  <c r="BH49" i="35" s="1"/>
  <c r="M49" i="35"/>
  <c r="BK49" i="35" s="1"/>
  <c r="N49" i="35"/>
  <c r="BL49" i="35" s="1"/>
  <c r="O49" i="35"/>
  <c r="BM49" i="35" s="1"/>
  <c r="P49" i="35"/>
  <c r="BN49" i="35" s="1"/>
  <c r="Q49" i="35"/>
  <c r="BO49" i="35" s="1"/>
  <c r="R49" i="35"/>
  <c r="BP49" i="35" s="1"/>
  <c r="S49" i="35"/>
  <c r="BQ49" i="35" s="1"/>
  <c r="T49" i="35"/>
  <c r="BR49" i="35" s="1"/>
  <c r="U49" i="35"/>
  <c r="BS49" i="35" s="1"/>
  <c r="V49" i="35"/>
  <c r="BT49" i="35" s="1"/>
  <c r="W49" i="35"/>
  <c r="BU49" i="35" s="1"/>
  <c r="X49" i="35"/>
  <c r="BV49" i="35" s="1"/>
  <c r="Y49" i="35"/>
  <c r="BW49" i="35" s="1"/>
  <c r="Z49" i="35"/>
  <c r="BX49" i="35" s="1"/>
  <c r="AA49" i="35"/>
  <c r="BY49" i="35" s="1"/>
  <c r="AB49" i="35"/>
  <c r="BZ49" i="35" s="1"/>
  <c r="AC49" i="35"/>
  <c r="CA49" i="35" s="1"/>
  <c r="AD49" i="35"/>
  <c r="CB49" i="35" s="1"/>
  <c r="AE49" i="35"/>
  <c r="CC49" i="35" s="1"/>
  <c r="AF49" i="35"/>
  <c r="CD49" i="35" s="1"/>
  <c r="AG49" i="35"/>
  <c r="CE49" i="35" s="1"/>
  <c r="AH49" i="35"/>
  <c r="CF49" i="35" s="1"/>
  <c r="AI49" i="35"/>
  <c r="CG49" i="35" s="1"/>
  <c r="AJ49" i="35"/>
  <c r="CH49" i="35" s="1"/>
  <c r="AK49" i="35"/>
  <c r="CI49" i="35" s="1"/>
  <c r="AL49" i="35"/>
  <c r="CJ49" i="35" s="1"/>
  <c r="AP49" i="35"/>
  <c r="CN49" i="35" s="1"/>
  <c r="AO49" i="35"/>
  <c r="CM49" i="35" s="1"/>
  <c r="AM49" i="35"/>
  <c r="CK49" i="35" s="1"/>
  <c r="AN49" i="35"/>
  <c r="CL49" i="35" s="1"/>
  <c r="AQ49" i="35"/>
  <c r="CO49" i="35" s="1"/>
  <c r="AR49" i="35"/>
  <c r="CP49" i="35" s="1"/>
  <c r="AS49" i="35"/>
  <c r="CQ49" i="35" s="1"/>
  <c r="AT49" i="35"/>
  <c r="CR49" i="35" s="1"/>
  <c r="AU49" i="35"/>
  <c r="CS49" i="35" s="1"/>
  <c r="AV49" i="35"/>
  <c r="CT49" i="35" s="1"/>
  <c r="AW49" i="35"/>
  <c r="CU49" i="35" s="1"/>
  <c r="AX49" i="35"/>
  <c r="CV49" i="35" s="1"/>
  <c r="AY49" i="35"/>
  <c r="CW49" i="35" s="1"/>
  <c r="AZ49" i="35"/>
  <c r="CX49" i="35" s="1"/>
  <c r="BA49" i="35"/>
  <c r="CY49" i="35" s="1"/>
  <c r="BB49" i="35"/>
  <c r="CZ49" i="35" s="1"/>
  <c r="BC49" i="35"/>
  <c r="DA49" i="35" s="1"/>
  <c r="BD49" i="35"/>
  <c r="DB49" i="35" s="1"/>
  <c r="BE49" i="35"/>
  <c r="DC49" i="35" s="1"/>
  <c r="BF49" i="35"/>
  <c r="DD49" i="35" s="1"/>
  <c r="T34" i="35"/>
  <c r="BR34" i="35"/>
  <c r="S34" i="35"/>
  <c r="BQ34" i="35"/>
  <c r="DG34" i="35" s="1"/>
  <c r="V34" i="35"/>
  <c r="BT34" i="35"/>
  <c r="U34" i="35"/>
  <c r="BS34" i="35"/>
  <c r="W34" i="35"/>
  <c r="BU34" i="35"/>
  <c r="X34" i="35"/>
  <c r="BV34" i="35"/>
  <c r="Y34" i="35"/>
  <c r="BW34" i="35"/>
  <c r="Z34" i="35"/>
  <c r="BX34" i="35"/>
  <c r="AA34" i="35"/>
  <c r="BY34" i="35"/>
  <c r="AB34" i="35"/>
  <c r="BZ34" i="35"/>
  <c r="I34" i="35"/>
  <c r="BG34" i="35" s="1"/>
  <c r="J34" i="35"/>
  <c r="BH34" i="35" s="1"/>
  <c r="K34" i="35"/>
  <c r="BI34" i="35" s="1"/>
  <c r="L34" i="35"/>
  <c r="BJ34" i="35" s="1"/>
  <c r="M34" i="35"/>
  <c r="BK34" i="35" s="1"/>
  <c r="N34" i="35"/>
  <c r="BL34" i="35" s="1"/>
  <c r="O34" i="35"/>
  <c r="BM34" i="35" s="1"/>
  <c r="P34" i="35"/>
  <c r="BN34" i="35" s="1"/>
  <c r="Q34" i="35"/>
  <c r="BO34" i="35" s="1"/>
  <c r="R34" i="35"/>
  <c r="BP34" i="35" s="1"/>
  <c r="AC34" i="35"/>
  <c r="CA34" i="35"/>
  <c r="DI34" i="35" s="1"/>
  <c r="AD34" i="35"/>
  <c r="CB34" i="35"/>
  <c r="AE34" i="35"/>
  <c r="CC34" i="35"/>
  <c r="AF34" i="35"/>
  <c r="CD34" i="35"/>
  <c r="AG34" i="35"/>
  <c r="CE34" i="35"/>
  <c r="AH34" i="35"/>
  <c r="CF34" i="35"/>
  <c r="AI34" i="35"/>
  <c r="CG34" i="35"/>
  <c r="AJ34" i="35"/>
  <c r="CH34" i="35"/>
  <c r="AK34" i="35"/>
  <c r="CI34" i="35"/>
  <c r="AL34" i="35"/>
  <c r="CJ34" i="35"/>
  <c r="AP34" i="35"/>
  <c r="CN34" i="35"/>
  <c r="AM34" i="35"/>
  <c r="CK34" i="35"/>
  <c r="DK34" i="35" s="1"/>
  <c r="AN34" i="35"/>
  <c r="CL34" i="35"/>
  <c r="AO34" i="35"/>
  <c r="CM34" i="35"/>
  <c r="AQ34" i="35"/>
  <c r="CO34" i="35"/>
  <c r="AR34" i="35"/>
  <c r="CP34" i="35"/>
  <c r="AS34" i="35"/>
  <c r="CQ34" i="35"/>
  <c r="AT34" i="35"/>
  <c r="CR34" i="35"/>
  <c r="AU34" i="35"/>
  <c r="CS34" i="35"/>
  <c r="AV34" i="35"/>
  <c r="CT34" i="35"/>
  <c r="AW34" i="35"/>
  <c r="CU34" i="35"/>
  <c r="DM34" i="35" s="1"/>
  <c r="AX34" i="35"/>
  <c r="CV34" i="35"/>
  <c r="AY34" i="35"/>
  <c r="CW34" i="35"/>
  <c r="AZ34" i="35"/>
  <c r="CX34" i="35"/>
  <c r="BA34" i="35"/>
  <c r="CY34" i="35"/>
  <c r="BB34" i="35"/>
  <c r="CZ34" i="35"/>
  <c r="BC34" i="35"/>
  <c r="DA34" i="35"/>
  <c r="BD34" i="35"/>
  <c r="DB34" i="35"/>
  <c r="BE34" i="35"/>
  <c r="DC34" i="35"/>
  <c r="BF34" i="35"/>
  <c r="DD34" i="35"/>
  <c r="H1" i="41"/>
  <c r="D42" i="5"/>
  <c r="I5" i="35"/>
  <c r="BG5" i="35" s="1"/>
  <c r="J5" i="35"/>
  <c r="BH5" i="35" s="1"/>
  <c r="K5" i="35"/>
  <c r="BI5" i="35" s="1"/>
  <c r="L5" i="35"/>
  <c r="BJ5" i="35" s="1"/>
  <c r="M5" i="35"/>
  <c r="BK5" i="35" s="1"/>
  <c r="N5" i="35"/>
  <c r="BL5" i="35" s="1"/>
  <c r="O5" i="35"/>
  <c r="BM5" i="35" s="1"/>
  <c r="P5" i="35"/>
  <c r="BN5" i="35" s="1"/>
  <c r="Q5" i="35"/>
  <c r="BO5" i="35" s="1"/>
  <c r="R5" i="35"/>
  <c r="BP5" i="35" s="1"/>
  <c r="S5" i="35"/>
  <c r="BQ5" i="35" s="1"/>
  <c r="T5" i="35"/>
  <c r="BR5" i="35" s="1"/>
  <c r="U5" i="35"/>
  <c r="BS5" i="35" s="1"/>
  <c r="V5" i="35"/>
  <c r="BT5" i="35" s="1"/>
  <c r="W5" i="35"/>
  <c r="BU5" i="35" s="1"/>
  <c r="X5" i="35"/>
  <c r="BV5" i="35" s="1"/>
  <c r="Y5" i="35"/>
  <c r="BW5" i="35" s="1"/>
  <c r="Z5" i="35"/>
  <c r="BX5" i="35" s="1"/>
  <c r="AA5" i="35"/>
  <c r="BY5" i="35" s="1"/>
  <c r="AB5" i="35"/>
  <c r="BZ5" i="35" s="1"/>
  <c r="AC5" i="35"/>
  <c r="CA5" i="35" s="1"/>
  <c r="AD5" i="35"/>
  <c r="CB5" i="35" s="1"/>
  <c r="AE5" i="35"/>
  <c r="CC5" i="35" s="1"/>
  <c r="AF5" i="35"/>
  <c r="CD5" i="35" s="1"/>
  <c r="AG5" i="35"/>
  <c r="CE5" i="35" s="1"/>
  <c r="AH5" i="35"/>
  <c r="CF5" i="35" s="1"/>
  <c r="AI5" i="35"/>
  <c r="CG5" i="35" s="1"/>
  <c r="AJ5" i="35"/>
  <c r="CH5" i="35" s="1"/>
  <c r="AK5" i="35"/>
  <c r="CI5" i="35" s="1"/>
  <c r="AL5" i="35"/>
  <c r="CJ5" i="35" s="1"/>
  <c r="AM5" i="35"/>
  <c r="CK5" i="35" s="1"/>
  <c r="AN5" i="35"/>
  <c r="CL5" i="35" s="1"/>
  <c r="AO5" i="35"/>
  <c r="CM5" i="35" s="1"/>
  <c r="AP5" i="35"/>
  <c r="CN5" i="35" s="1"/>
  <c r="AQ5" i="35"/>
  <c r="CO5" i="35" s="1"/>
  <c r="AR5" i="35"/>
  <c r="CP5" i="35" s="1"/>
  <c r="AS5" i="35"/>
  <c r="CQ5" i="35" s="1"/>
  <c r="AT5" i="35"/>
  <c r="CR5" i="35" s="1"/>
  <c r="AU5" i="35"/>
  <c r="CS5" i="35" s="1"/>
  <c r="AV5" i="35"/>
  <c r="CT5" i="35" s="1"/>
  <c r="AW5" i="35"/>
  <c r="CU5" i="35" s="1"/>
  <c r="AX5" i="35"/>
  <c r="CV5" i="35" s="1"/>
  <c r="AY5" i="35"/>
  <c r="CW5" i="35" s="1"/>
  <c r="AZ5" i="35"/>
  <c r="CX5" i="35" s="1"/>
  <c r="BA5" i="35"/>
  <c r="CY5" i="35" s="1"/>
  <c r="BB5" i="35"/>
  <c r="CZ5" i="35" s="1"/>
  <c r="BC5" i="35"/>
  <c r="DA5" i="35" s="1"/>
  <c r="BD5" i="35"/>
  <c r="DB5" i="35" s="1"/>
  <c r="BE5" i="35"/>
  <c r="DC5" i="35" s="1"/>
  <c r="BF5" i="35"/>
  <c r="DD5" i="35" s="1"/>
  <c r="AM19" i="35"/>
  <c r="CK19" i="35" s="1"/>
  <c r="AN19" i="35"/>
  <c r="CL19" i="35" s="1"/>
  <c r="AO19" i="35"/>
  <c r="CM19" i="35" s="1"/>
  <c r="AP19" i="35"/>
  <c r="CN19" i="35" s="1"/>
  <c r="AQ19" i="35"/>
  <c r="CO19" i="35" s="1"/>
  <c r="AR19" i="35"/>
  <c r="CP19" i="35" s="1"/>
  <c r="AS19" i="35"/>
  <c r="CQ19" i="35" s="1"/>
  <c r="AT19" i="35"/>
  <c r="CR19" i="35" s="1"/>
  <c r="AU19" i="35"/>
  <c r="CS19" i="35" s="1"/>
  <c r="AV19" i="35"/>
  <c r="CT19" i="35" s="1"/>
  <c r="S19" i="35"/>
  <c r="BQ19" i="35"/>
  <c r="DG19" i="35" s="1"/>
  <c r="T19" i="35"/>
  <c r="BR19" i="35"/>
  <c r="U19" i="35"/>
  <c r="BS19" i="35"/>
  <c r="V19" i="35"/>
  <c r="BT19" i="35"/>
  <c r="W19" i="35"/>
  <c r="BU19" i="35"/>
  <c r="X19" i="35"/>
  <c r="BV19" i="35"/>
  <c r="Y19" i="35"/>
  <c r="BW19" i="35"/>
  <c r="Z19" i="35"/>
  <c r="BX19" i="35"/>
  <c r="AA19" i="35"/>
  <c r="BY19" i="35"/>
  <c r="AB19" i="35"/>
  <c r="BZ19" i="35"/>
  <c r="I19" i="35"/>
  <c r="BG19" i="35" s="1"/>
  <c r="J19" i="35"/>
  <c r="BH19" i="35" s="1"/>
  <c r="K19" i="35"/>
  <c r="BI19" i="35" s="1"/>
  <c r="L19" i="35"/>
  <c r="BJ19" i="35" s="1"/>
  <c r="M19" i="35"/>
  <c r="BK19" i="35" s="1"/>
  <c r="N19" i="35"/>
  <c r="BL19" i="35" s="1"/>
  <c r="O19" i="35"/>
  <c r="BM19" i="35" s="1"/>
  <c r="P19" i="35"/>
  <c r="BN19" i="35" s="1"/>
  <c r="Q19" i="35"/>
  <c r="BO19" i="35" s="1"/>
  <c r="R19" i="35"/>
  <c r="BP19" i="35" s="1"/>
  <c r="AC19" i="35"/>
  <c r="CA19" i="35"/>
  <c r="DI19" i="35" s="1"/>
  <c r="AD19" i="35"/>
  <c r="CB19" i="35"/>
  <c r="AE19" i="35"/>
  <c r="CC19" i="35"/>
  <c r="AF19" i="35"/>
  <c r="CD19" i="35"/>
  <c r="AG19" i="35"/>
  <c r="CE19" i="35"/>
  <c r="AH19" i="35"/>
  <c r="CF19" i="35"/>
  <c r="AI19" i="35"/>
  <c r="CG19" i="35"/>
  <c r="AJ19" i="35"/>
  <c r="CH19" i="35"/>
  <c r="AK19" i="35"/>
  <c r="CI19" i="35"/>
  <c r="AL19" i="35"/>
  <c r="CJ19" i="35"/>
  <c r="AW19" i="35"/>
  <c r="CU19" i="35" s="1"/>
  <c r="AX19" i="35"/>
  <c r="CV19" i="35" s="1"/>
  <c r="AY19" i="35"/>
  <c r="CW19" i="35" s="1"/>
  <c r="AZ19" i="35"/>
  <c r="CX19" i="35" s="1"/>
  <c r="BA19" i="35"/>
  <c r="CY19" i="35" s="1"/>
  <c r="BB19" i="35"/>
  <c r="CZ19" i="35" s="1"/>
  <c r="BC19" i="35"/>
  <c r="DA19" i="35" s="1"/>
  <c r="BD19" i="35"/>
  <c r="DB19" i="35" s="1"/>
  <c r="BE19" i="35"/>
  <c r="DC19" i="35" s="1"/>
  <c r="BF19" i="35"/>
  <c r="DD19" i="35" s="1"/>
  <c r="I6" i="35"/>
  <c r="BG6" i="35"/>
  <c r="DE6" i="35" s="1"/>
  <c r="DF6" i="35" s="1"/>
  <c r="J6" i="35"/>
  <c r="BH6" i="35"/>
  <c r="K6" i="35"/>
  <c r="BI6" i="35"/>
  <c r="L6" i="35"/>
  <c r="BJ6" i="35"/>
  <c r="M6" i="35"/>
  <c r="BK6" i="35"/>
  <c r="N6" i="35"/>
  <c r="BL6" i="35"/>
  <c r="O6" i="35"/>
  <c r="BM6" i="35"/>
  <c r="P6" i="35"/>
  <c r="BN6" i="35"/>
  <c r="Q6" i="35"/>
  <c r="BO6" i="35"/>
  <c r="R6" i="35"/>
  <c r="BP6" i="35"/>
  <c r="S6" i="35"/>
  <c r="BQ6" i="35"/>
  <c r="DG6" i="35" s="1"/>
  <c r="T6" i="35"/>
  <c r="BR6" i="35"/>
  <c r="U6" i="35"/>
  <c r="BS6" i="35"/>
  <c r="V6" i="35"/>
  <c r="BT6" i="35"/>
  <c r="W6" i="35"/>
  <c r="BU6" i="35"/>
  <c r="X6" i="35"/>
  <c r="BV6" i="35"/>
  <c r="Y6" i="35"/>
  <c r="BW6" i="35"/>
  <c r="Z6" i="35"/>
  <c r="BX6" i="35"/>
  <c r="AA6" i="35"/>
  <c r="BY6" i="35"/>
  <c r="AB6" i="35"/>
  <c r="BZ6" i="35"/>
  <c r="AC6" i="35"/>
  <c r="CA6" i="35"/>
  <c r="DI6" i="35" s="1"/>
  <c r="AD6" i="35"/>
  <c r="CB6" i="35"/>
  <c r="AE6" i="35"/>
  <c r="CC6" i="35"/>
  <c r="AF6" i="35"/>
  <c r="CD6" i="35"/>
  <c r="AG6" i="35"/>
  <c r="CE6" i="35"/>
  <c r="AH6" i="35"/>
  <c r="CF6" i="35"/>
  <c r="AI6" i="35"/>
  <c r="CG6" i="35"/>
  <c r="AJ6" i="35"/>
  <c r="CH6" i="35"/>
  <c r="AK6" i="35"/>
  <c r="CI6" i="35"/>
  <c r="AL6" i="35"/>
  <c r="CJ6" i="35"/>
  <c r="AM6" i="35"/>
  <c r="CK6" i="35"/>
  <c r="DK6" i="35" s="1"/>
  <c r="AN6" i="35"/>
  <c r="CL6" i="35"/>
  <c r="AO6" i="35"/>
  <c r="CM6" i="35"/>
  <c r="AP6" i="35"/>
  <c r="CN6" i="35"/>
  <c r="AQ6" i="35"/>
  <c r="CO6" i="35"/>
  <c r="AR6" i="35"/>
  <c r="CP6" i="35"/>
  <c r="AS6" i="35"/>
  <c r="CQ6" i="35"/>
  <c r="AT6" i="35"/>
  <c r="CR6" i="35"/>
  <c r="AU6" i="35"/>
  <c r="CS6" i="35"/>
  <c r="AV6" i="35"/>
  <c r="CT6" i="35"/>
  <c r="AW6" i="35"/>
  <c r="CU6" i="35"/>
  <c r="DM6" i="35" s="1"/>
  <c r="AX6" i="35"/>
  <c r="CV6" i="35"/>
  <c r="AY6" i="35"/>
  <c r="CW6" i="35"/>
  <c r="AZ6" i="35"/>
  <c r="CX6" i="35"/>
  <c r="BA6" i="35"/>
  <c r="CY6" i="35"/>
  <c r="BB6" i="35"/>
  <c r="CZ6" i="35"/>
  <c r="BC6" i="35"/>
  <c r="DA6" i="35"/>
  <c r="BD6" i="35"/>
  <c r="DB6" i="35"/>
  <c r="BE6" i="35"/>
  <c r="DC6" i="35"/>
  <c r="BF6" i="35"/>
  <c r="DD6" i="35"/>
  <c r="AM20" i="35"/>
  <c r="CK20" i="35"/>
  <c r="DK20" i="35" s="1"/>
  <c r="AN20" i="35"/>
  <c r="CL20" i="35"/>
  <c r="AO20" i="35"/>
  <c r="CM20" i="35"/>
  <c r="AP20" i="35"/>
  <c r="CN20" i="35"/>
  <c r="AQ20" i="35"/>
  <c r="CO20" i="35"/>
  <c r="AR20" i="35"/>
  <c r="CP20" i="35"/>
  <c r="AS20" i="35"/>
  <c r="CQ20" i="35"/>
  <c r="AT20" i="35"/>
  <c r="CR20" i="35"/>
  <c r="AU20" i="35"/>
  <c r="CS20" i="35"/>
  <c r="AV20" i="35"/>
  <c r="CT20" i="35"/>
  <c r="S20" i="35"/>
  <c r="BQ20" i="35" s="1"/>
  <c r="T20" i="35"/>
  <c r="BR20" i="35" s="1"/>
  <c r="U20" i="35"/>
  <c r="BS20" i="35" s="1"/>
  <c r="V20" i="35"/>
  <c r="BT20" i="35" s="1"/>
  <c r="W20" i="35"/>
  <c r="BU20" i="35" s="1"/>
  <c r="X20" i="35"/>
  <c r="BV20" i="35" s="1"/>
  <c r="Y20" i="35"/>
  <c r="BW20" i="35" s="1"/>
  <c r="Z20" i="35"/>
  <c r="BX20" i="35" s="1"/>
  <c r="AA20" i="35"/>
  <c r="BY20" i="35" s="1"/>
  <c r="AB20" i="35"/>
  <c r="BZ20" i="35" s="1"/>
  <c r="I20" i="35"/>
  <c r="BG20" i="35"/>
  <c r="DE20" i="35" s="1"/>
  <c r="DF20" i="35" s="1"/>
  <c r="J20" i="35"/>
  <c r="BH20" i="35"/>
  <c r="K20" i="35"/>
  <c r="BI20" i="35"/>
  <c r="L20" i="35"/>
  <c r="BJ20" i="35"/>
  <c r="M20" i="35"/>
  <c r="BK20" i="35"/>
  <c r="N20" i="35"/>
  <c r="BL20" i="35"/>
  <c r="O20" i="35"/>
  <c r="BM20" i="35"/>
  <c r="P20" i="35"/>
  <c r="BN20" i="35"/>
  <c r="Q20" i="35"/>
  <c r="BO20" i="35"/>
  <c r="R20" i="35"/>
  <c r="BP20" i="35"/>
  <c r="AC20" i="35"/>
  <c r="CA20" i="35" s="1"/>
  <c r="AD20" i="35"/>
  <c r="CB20" i="35" s="1"/>
  <c r="AE20" i="35"/>
  <c r="CC20" i="35" s="1"/>
  <c r="AF20" i="35"/>
  <c r="CD20" i="35" s="1"/>
  <c r="AG20" i="35"/>
  <c r="CE20" i="35" s="1"/>
  <c r="AH20" i="35"/>
  <c r="CF20" i="35" s="1"/>
  <c r="AI20" i="35"/>
  <c r="CG20" i="35" s="1"/>
  <c r="AJ20" i="35"/>
  <c r="CH20" i="35" s="1"/>
  <c r="AK20" i="35"/>
  <c r="CI20" i="35" s="1"/>
  <c r="AL20" i="35"/>
  <c r="CJ20" i="35" s="1"/>
  <c r="AW20" i="35"/>
  <c r="CU20" i="35"/>
  <c r="DM20" i="35" s="1"/>
  <c r="AX20" i="35"/>
  <c r="CV20" i="35"/>
  <c r="AY20" i="35"/>
  <c r="CW20" i="35"/>
  <c r="AZ20" i="35"/>
  <c r="CX20" i="35"/>
  <c r="BA20" i="35"/>
  <c r="CY20" i="35"/>
  <c r="BB20" i="35"/>
  <c r="CZ20" i="35"/>
  <c r="BC20" i="35"/>
  <c r="DA20" i="35"/>
  <c r="BD20" i="35"/>
  <c r="DB20" i="35"/>
  <c r="BE20" i="35"/>
  <c r="DC20" i="35"/>
  <c r="BF20" i="35"/>
  <c r="DD20" i="35"/>
  <c r="I7" i="35"/>
  <c r="BG7" i="35" s="1"/>
  <c r="J7" i="35"/>
  <c r="BH7" i="35" s="1"/>
  <c r="K7" i="35"/>
  <c r="BI7" i="35" s="1"/>
  <c r="L7" i="35"/>
  <c r="BJ7" i="35" s="1"/>
  <c r="M7" i="35"/>
  <c r="BK7" i="35" s="1"/>
  <c r="N7" i="35"/>
  <c r="BL7" i="35" s="1"/>
  <c r="O7" i="35"/>
  <c r="BM7" i="35" s="1"/>
  <c r="P7" i="35"/>
  <c r="BN7" i="35" s="1"/>
  <c r="Q7" i="35"/>
  <c r="BO7" i="35" s="1"/>
  <c r="R7" i="35"/>
  <c r="BP7" i="35" s="1"/>
  <c r="S7" i="35"/>
  <c r="BQ7" i="35" s="1"/>
  <c r="T7" i="35"/>
  <c r="BR7" i="35" s="1"/>
  <c r="U7" i="35"/>
  <c r="BS7" i="35" s="1"/>
  <c r="V7" i="35"/>
  <c r="BT7" i="35" s="1"/>
  <c r="W7" i="35"/>
  <c r="BU7" i="35" s="1"/>
  <c r="X7" i="35"/>
  <c r="BV7" i="35" s="1"/>
  <c r="Y7" i="35"/>
  <c r="BW7" i="35" s="1"/>
  <c r="Z7" i="35"/>
  <c r="BX7" i="35" s="1"/>
  <c r="AA7" i="35"/>
  <c r="BY7" i="35" s="1"/>
  <c r="AB7" i="35"/>
  <c r="BZ7" i="35" s="1"/>
  <c r="AC7" i="35"/>
  <c r="CA7" i="35" s="1"/>
  <c r="AD7" i="35"/>
  <c r="CB7" i="35" s="1"/>
  <c r="AE7" i="35"/>
  <c r="CC7" i="35" s="1"/>
  <c r="AF7" i="35"/>
  <c r="CD7" i="35" s="1"/>
  <c r="AG7" i="35"/>
  <c r="CE7" i="35" s="1"/>
  <c r="AH7" i="35"/>
  <c r="CF7" i="35" s="1"/>
  <c r="AI7" i="35"/>
  <c r="CG7" i="35" s="1"/>
  <c r="AJ7" i="35"/>
  <c r="CH7" i="35" s="1"/>
  <c r="AK7" i="35"/>
  <c r="CI7" i="35" s="1"/>
  <c r="AL7" i="35"/>
  <c r="CJ7" i="35" s="1"/>
  <c r="AM7" i="35"/>
  <c r="CK7" i="35" s="1"/>
  <c r="AN7" i="35"/>
  <c r="CL7" i="35" s="1"/>
  <c r="AO7" i="35"/>
  <c r="CM7" i="35" s="1"/>
  <c r="AP7" i="35"/>
  <c r="CN7" i="35" s="1"/>
  <c r="AQ7" i="35"/>
  <c r="CO7" i="35" s="1"/>
  <c r="AR7" i="35"/>
  <c r="CP7" i="35" s="1"/>
  <c r="AS7" i="35"/>
  <c r="CQ7" i="35" s="1"/>
  <c r="AT7" i="35"/>
  <c r="CR7" i="35" s="1"/>
  <c r="AU7" i="35"/>
  <c r="CS7" i="35" s="1"/>
  <c r="AV7" i="35"/>
  <c r="CT7" i="35" s="1"/>
  <c r="AW7" i="35"/>
  <c r="CU7" i="35" s="1"/>
  <c r="AX7" i="35"/>
  <c r="CV7" i="35" s="1"/>
  <c r="AY7" i="35"/>
  <c r="CW7" i="35" s="1"/>
  <c r="AZ7" i="35"/>
  <c r="CX7" i="35" s="1"/>
  <c r="BA7" i="35"/>
  <c r="CY7" i="35" s="1"/>
  <c r="BB7" i="35"/>
  <c r="CZ7" i="35" s="1"/>
  <c r="BC7" i="35"/>
  <c r="DA7" i="35" s="1"/>
  <c r="BD7" i="35"/>
  <c r="DB7" i="35" s="1"/>
  <c r="BE7" i="35"/>
  <c r="DC7" i="35" s="1"/>
  <c r="BF7" i="35"/>
  <c r="DD7" i="35" s="1"/>
  <c r="I8" i="35"/>
  <c r="BG8" i="35"/>
  <c r="DE8" i="35" s="1"/>
  <c r="DF8" i="35" s="1"/>
  <c r="J8" i="35"/>
  <c r="BH8" i="35"/>
  <c r="K8" i="35"/>
  <c r="BI8" i="35"/>
  <c r="L8" i="35"/>
  <c r="BJ8" i="35"/>
  <c r="M8" i="35"/>
  <c r="BK8" i="35"/>
  <c r="N8" i="35"/>
  <c r="BL8" i="35"/>
  <c r="O8" i="35"/>
  <c r="BM8" i="35"/>
  <c r="P8" i="35"/>
  <c r="BN8" i="35"/>
  <c r="Q8" i="35"/>
  <c r="BO8" i="35"/>
  <c r="R8" i="35"/>
  <c r="BP8" i="35"/>
  <c r="S8" i="35"/>
  <c r="BQ8" i="35"/>
  <c r="DG8" i="35" s="1"/>
  <c r="T8" i="35"/>
  <c r="BR8" i="35"/>
  <c r="U8" i="35"/>
  <c r="BS8" i="35"/>
  <c r="V8" i="35"/>
  <c r="BT8" i="35"/>
  <c r="W8" i="35"/>
  <c r="BU8" i="35"/>
  <c r="X8" i="35"/>
  <c r="BV8" i="35"/>
  <c r="Y8" i="35"/>
  <c r="BW8" i="35"/>
  <c r="Z8" i="35"/>
  <c r="BX8" i="35"/>
  <c r="AA8" i="35"/>
  <c r="BY8" i="35"/>
  <c r="AB8" i="35"/>
  <c r="BZ8" i="35"/>
  <c r="AC8" i="35"/>
  <c r="CA8" i="35"/>
  <c r="DI8" i="35" s="1"/>
  <c r="AD8" i="35"/>
  <c r="CB8" i="35"/>
  <c r="AE8" i="35"/>
  <c r="CC8" i="35"/>
  <c r="AF8" i="35"/>
  <c r="CD8" i="35"/>
  <c r="AG8" i="35"/>
  <c r="CE8" i="35"/>
  <c r="AH8" i="35"/>
  <c r="CF8" i="35"/>
  <c r="AI8" i="35"/>
  <c r="CG8" i="35"/>
  <c r="AJ8" i="35"/>
  <c r="CH8" i="35"/>
  <c r="AK8" i="35"/>
  <c r="CI8" i="35"/>
  <c r="AL8" i="35"/>
  <c r="CJ8" i="35"/>
  <c r="AM8" i="35"/>
  <c r="CK8" i="35"/>
  <c r="DK8" i="35" s="1"/>
  <c r="AN8" i="35"/>
  <c r="CL8" i="35"/>
  <c r="AO8" i="35"/>
  <c r="CM8" i="35"/>
  <c r="AP8" i="35"/>
  <c r="CN8" i="35"/>
  <c r="AQ8" i="35"/>
  <c r="CO8" i="35"/>
  <c r="AR8" i="35"/>
  <c r="CP8" i="35"/>
  <c r="AS8" i="35"/>
  <c r="CQ8" i="35"/>
  <c r="AT8" i="35"/>
  <c r="CR8" i="35"/>
  <c r="AU8" i="35"/>
  <c r="CS8" i="35"/>
  <c r="AV8" i="35"/>
  <c r="CT8" i="35"/>
  <c r="AW8" i="35"/>
  <c r="CU8" i="35"/>
  <c r="DM8" i="35" s="1"/>
  <c r="AX8" i="35"/>
  <c r="CV8" i="35"/>
  <c r="AY8" i="35"/>
  <c r="CW8" i="35"/>
  <c r="AZ8" i="35"/>
  <c r="CX8" i="35"/>
  <c r="BA8" i="35"/>
  <c r="CY8" i="35"/>
  <c r="BB8" i="35"/>
  <c r="CZ8" i="35"/>
  <c r="BC8" i="35"/>
  <c r="DA8" i="35"/>
  <c r="BD8" i="35"/>
  <c r="DB8" i="35"/>
  <c r="BE8" i="35"/>
  <c r="DC8" i="35"/>
  <c r="BF8" i="35"/>
  <c r="DD8" i="35"/>
  <c r="AM21" i="35"/>
  <c r="CK21" i="35"/>
  <c r="DK21" i="35" s="1"/>
  <c r="AN21" i="35"/>
  <c r="CL21" i="35"/>
  <c r="AO21" i="35"/>
  <c r="CM21" i="35"/>
  <c r="AP21" i="35"/>
  <c r="CN21" i="35"/>
  <c r="AQ21" i="35"/>
  <c r="CO21" i="35"/>
  <c r="AR21" i="35"/>
  <c r="CP21" i="35"/>
  <c r="AS21" i="35"/>
  <c r="CQ21" i="35"/>
  <c r="AT21" i="35"/>
  <c r="CR21" i="35"/>
  <c r="AU21" i="35"/>
  <c r="CS21" i="35"/>
  <c r="AV21" i="35"/>
  <c r="CT21" i="35"/>
  <c r="S21" i="35"/>
  <c r="BQ21" i="35" s="1"/>
  <c r="T21" i="35"/>
  <c r="BR21" i="35" s="1"/>
  <c r="U21" i="35"/>
  <c r="BS21" i="35" s="1"/>
  <c r="V21" i="35"/>
  <c r="BT21" i="35" s="1"/>
  <c r="W21" i="35"/>
  <c r="BU21" i="35" s="1"/>
  <c r="X21" i="35"/>
  <c r="BV21" i="35" s="1"/>
  <c r="Y21" i="35"/>
  <c r="BW21" i="35" s="1"/>
  <c r="Z21" i="35"/>
  <c r="BX21" i="35" s="1"/>
  <c r="AA21" i="35"/>
  <c r="BY21" i="35" s="1"/>
  <c r="AB21" i="35"/>
  <c r="BZ21" i="35" s="1"/>
  <c r="I21" i="35"/>
  <c r="BG21" i="35"/>
  <c r="DE21" i="35" s="1"/>
  <c r="DF21" i="35" s="1"/>
  <c r="J21" i="35"/>
  <c r="BH21" i="35"/>
  <c r="K21" i="35"/>
  <c r="BI21" i="35"/>
  <c r="L21" i="35"/>
  <c r="BJ21" i="35"/>
  <c r="M21" i="35"/>
  <c r="BK21" i="35"/>
  <c r="N21" i="35"/>
  <c r="BL21" i="35"/>
  <c r="O21" i="35"/>
  <c r="BM21" i="35"/>
  <c r="P21" i="35"/>
  <c r="BN21" i="35"/>
  <c r="Q21" i="35"/>
  <c r="BO21" i="35"/>
  <c r="R21" i="35"/>
  <c r="BP21" i="35"/>
  <c r="AC21" i="35"/>
  <c r="CA21" i="35" s="1"/>
  <c r="AD21" i="35"/>
  <c r="CB21" i="35" s="1"/>
  <c r="AE21" i="35"/>
  <c r="CC21" i="35" s="1"/>
  <c r="AF21" i="35"/>
  <c r="CD21" i="35" s="1"/>
  <c r="AG21" i="35"/>
  <c r="CE21" i="35" s="1"/>
  <c r="AH21" i="35"/>
  <c r="CF21" i="35" s="1"/>
  <c r="AI21" i="35"/>
  <c r="CG21" i="35" s="1"/>
  <c r="AJ21" i="35"/>
  <c r="CH21" i="35" s="1"/>
  <c r="AK21" i="35"/>
  <c r="CI21" i="35" s="1"/>
  <c r="AL21" i="35"/>
  <c r="CJ21" i="35" s="1"/>
  <c r="AW21" i="35"/>
  <c r="CU21" i="35"/>
  <c r="DM21" i="35" s="1"/>
  <c r="AX21" i="35"/>
  <c r="CV21" i="35"/>
  <c r="AY21" i="35"/>
  <c r="CW21" i="35"/>
  <c r="AZ21" i="35"/>
  <c r="CX21" i="35"/>
  <c r="BA21" i="35"/>
  <c r="CY21" i="35"/>
  <c r="BB21" i="35"/>
  <c r="CZ21" i="35"/>
  <c r="BC21" i="35"/>
  <c r="DA21" i="35"/>
  <c r="BD21" i="35"/>
  <c r="DB21" i="35"/>
  <c r="BE21" i="35"/>
  <c r="DC21" i="35"/>
  <c r="BF21" i="35"/>
  <c r="DD21" i="35"/>
  <c r="I9" i="35"/>
  <c r="BG9" i="35" s="1"/>
  <c r="J9" i="35"/>
  <c r="BH9" i="35" s="1"/>
  <c r="K9" i="35"/>
  <c r="BI9" i="35" s="1"/>
  <c r="L9" i="35"/>
  <c r="BJ9" i="35" s="1"/>
  <c r="M9" i="35"/>
  <c r="BK9" i="35" s="1"/>
  <c r="N9" i="35"/>
  <c r="BL9" i="35" s="1"/>
  <c r="O9" i="35"/>
  <c r="BM9" i="35" s="1"/>
  <c r="P9" i="35"/>
  <c r="BN9" i="35" s="1"/>
  <c r="Q9" i="35"/>
  <c r="BO9" i="35" s="1"/>
  <c r="R9" i="35"/>
  <c r="BP9" i="35" s="1"/>
  <c r="S9" i="35"/>
  <c r="BQ9" i="35" s="1"/>
  <c r="T9" i="35"/>
  <c r="BR9" i="35" s="1"/>
  <c r="U9" i="35"/>
  <c r="BS9" i="35" s="1"/>
  <c r="V9" i="35"/>
  <c r="BT9" i="35" s="1"/>
  <c r="W9" i="35"/>
  <c r="BU9" i="35" s="1"/>
  <c r="X9" i="35"/>
  <c r="BV9" i="35" s="1"/>
  <c r="Y9" i="35"/>
  <c r="BW9" i="35" s="1"/>
  <c r="Z9" i="35"/>
  <c r="BX9" i="35" s="1"/>
  <c r="AA9" i="35"/>
  <c r="BY9" i="35" s="1"/>
  <c r="AB9" i="35"/>
  <c r="BZ9" i="35" s="1"/>
  <c r="AC9" i="35"/>
  <c r="CA9" i="35" s="1"/>
  <c r="AD9" i="35"/>
  <c r="CB9" i="35" s="1"/>
  <c r="AE9" i="35"/>
  <c r="CC9" i="35" s="1"/>
  <c r="AF9" i="35"/>
  <c r="CD9" i="35" s="1"/>
  <c r="AG9" i="35"/>
  <c r="CE9" i="35" s="1"/>
  <c r="AH9" i="35"/>
  <c r="CF9" i="35" s="1"/>
  <c r="AI9" i="35"/>
  <c r="CG9" i="35" s="1"/>
  <c r="AJ9" i="35"/>
  <c r="CH9" i="35" s="1"/>
  <c r="AK9" i="35"/>
  <c r="CI9" i="35" s="1"/>
  <c r="AL9" i="35"/>
  <c r="CJ9" i="35" s="1"/>
  <c r="AM9" i="35"/>
  <c r="CK9" i="35" s="1"/>
  <c r="AN9" i="35"/>
  <c r="CL9" i="35" s="1"/>
  <c r="AO9" i="35"/>
  <c r="CM9" i="35" s="1"/>
  <c r="AP9" i="35"/>
  <c r="CN9" i="35" s="1"/>
  <c r="AQ9" i="35"/>
  <c r="CO9" i="35" s="1"/>
  <c r="AR9" i="35"/>
  <c r="CP9" i="35" s="1"/>
  <c r="AS9" i="35"/>
  <c r="CQ9" i="35" s="1"/>
  <c r="AT9" i="35"/>
  <c r="CR9" i="35" s="1"/>
  <c r="AU9" i="35"/>
  <c r="CS9" i="35" s="1"/>
  <c r="AV9" i="35"/>
  <c r="CT9" i="35" s="1"/>
  <c r="AW9" i="35"/>
  <c r="CU9" i="35" s="1"/>
  <c r="AX9" i="35"/>
  <c r="CV9" i="35" s="1"/>
  <c r="AY9" i="35"/>
  <c r="CW9" i="35" s="1"/>
  <c r="AZ9" i="35"/>
  <c r="CX9" i="35" s="1"/>
  <c r="BA9" i="35"/>
  <c r="CY9" i="35" s="1"/>
  <c r="BB9" i="35"/>
  <c r="CZ9" i="35" s="1"/>
  <c r="BC9" i="35"/>
  <c r="DA9" i="35" s="1"/>
  <c r="BD9" i="35"/>
  <c r="DB9" i="35" s="1"/>
  <c r="BE9" i="35"/>
  <c r="DC9" i="35" s="1"/>
  <c r="BF9" i="35"/>
  <c r="DD9" i="35" s="1"/>
  <c r="AM22" i="35"/>
  <c r="CK22" i="35" s="1"/>
  <c r="AN22" i="35"/>
  <c r="CL22" i="35" s="1"/>
  <c r="AO22" i="35"/>
  <c r="CM22" i="35" s="1"/>
  <c r="AP22" i="35"/>
  <c r="CN22" i="35" s="1"/>
  <c r="AQ22" i="35"/>
  <c r="CO22" i="35" s="1"/>
  <c r="AR22" i="35"/>
  <c r="CP22" i="35" s="1"/>
  <c r="AS22" i="35"/>
  <c r="CQ22" i="35" s="1"/>
  <c r="AT22" i="35"/>
  <c r="CR22" i="35" s="1"/>
  <c r="AU22" i="35"/>
  <c r="CS22" i="35" s="1"/>
  <c r="AV22" i="35"/>
  <c r="CT22" i="35" s="1"/>
  <c r="S22" i="35"/>
  <c r="BQ22" i="35"/>
  <c r="DG22" i="35" s="1"/>
  <c r="T22" i="35"/>
  <c r="BR22" i="35"/>
  <c r="U22" i="35"/>
  <c r="BS22" i="35"/>
  <c r="V22" i="35"/>
  <c r="BT22" i="35"/>
  <c r="W22" i="35"/>
  <c r="BU22" i="35"/>
  <c r="X22" i="35"/>
  <c r="BV22" i="35"/>
  <c r="Y22" i="35"/>
  <c r="BW22" i="35"/>
  <c r="Z22" i="35"/>
  <c r="BX22" i="35"/>
  <c r="AA22" i="35"/>
  <c r="BY22" i="35"/>
  <c r="AB22" i="35"/>
  <c r="BZ22" i="35"/>
  <c r="I22" i="35"/>
  <c r="BG22" i="35" s="1"/>
  <c r="J22" i="35"/>
  <c r="BH22" i="35" s="1"/>
  <c r="K22" i="35"/>
  <c r="BI22" i="35" s="1"/>
  <c r="L22" i="35"/>
  <c r="BJ22" i="35" s="1"/>
  <c r="M22" i="35"/>
  <c r="BK22" i="35" s="1"/>
  <c r="N22" i="35"/>
  <c r="BL22" i="35" s="1"/>
  <c r="O22" i="35"/>
  <c r="BM22" i="35" s="1"/>
  <c r="P22" i="35"/>
  <c r="BN22" i="35" s="1"/>
  <c r="Q22" i="35"/>
  <c r="BO22" i="35" s="1"/>
  <c r="R22" i="35"/>
  <c r="BP22" i="35" s="1"/>
  <c r="AC22" i="35"/>
  <c r="CA22" i="35"/>
  <c r="DI22" i="35" s="1"/>
  <c r="AD22" i="35"/>
  <c r="CB22" i="35"/>
  <c r="AE22" i="35"/>
  <c r="CC22" i="35"/>
  <c r="AF22" i="35"/>
  <c r="CD22" i="35"/>
  <c r="AG22" i="35"/>
  <c r="CE22" i="35"/>
  <c r="AH22" i="35"/>
  <c r="CF22" i="35"/>
  <c r="AI22" i="35"/>
  <c r="CG22" i="35"/>
  <c r="AJ22" i="35"/>
  <c r="CH22" i="35"/>
  <c r="AK22" i="35"/>
  <c r="CI22" i="35"/>
  <c r="AL22" i="35"/>
  <c r="CJ22" i="35"/>
  <c r="AW22" i="35"/>
  <c r="CU22" i="35" s="1"/>
  <c r="AX22" i="35"/>
  <c r="CV22" i="35" s="1"/>
  <c r="AY22" i="35"/>
  <c r="CW22" i="35" s="1"/>
  <c r="AZ22" i="35"/>
  <c r="CX22" i="35" s="1"/>
  <c r="BA22" i="35"/>
  <c r="CY22" i="35" s="1"/>
  <c r="BB22" i="35"/>
  <c r="CZ22" i="35" s="1"/>
  <c r="BC22" i="35"/>
  <c r="DA22" i="35" s="1"/>
  <c r="BD22" i="35"/>
  <c r="DB22" i="35" s="1"/>
  <c r="BE22" i="35"/>
  <c r="DC22" i="35" s="1"/>
  <c r="BF22" i="35"/>
  <c r="DD22" i="35" s="1"/>
  <c r="I10" i="35"/>
  <c r="BG10" i="35"/>
  <c r="DE10" i="35" s="1"/>
  <c r="DF10" i="35" s="1"/>
  <c r="J10" i="35"/>
  <c r="BH10" i="35"/>
  <c r="K10" i="35"/>
  <c r="BI10" i="35"/>
  <c r="L10" i="35"/>
  <c r="BJ10" i="35"/>
  <c r="M10" i="35"/>
  <c r="BK10" i="35"/>
  <c r="N10" i="35"/>
  <c r="BL10" i="35"/>
  <c r="O10" i="35"/>
  <c r="BM10" i="35"/>
  <c r="P10" i="35"/>
  <c r="BN10" i="35"/>
  <c r="Q10" i="35"/>
  <c r="BO10" i="35"/>
  <c r="R10" i="35"/>
  <c r="BP10" i="35"/>
  <c r="S10" i="35"/>
  <c r="BQ10" i="35"/>
  <c r="DG10" i="35" s="1"/>
  <c r="T10" i="35"/>
  <c r="BR10" i="35"/>
  <c r="U10" i="35"/>
  <c r="BS10" i="35"/>
  <c r="V10" i="35"/>
  <c r="BT10" i="35"/>
  <c r="W10" i="35"/>
  <c r="BU10" i="35"/>
  <c r="X10" i="35"/>
  <c r="BV10" i="35"/>
  <c r="Y10" i="35"/>
  <c r="BW10" i="35"/>
  <c r="Z10" i="35"/>
  <c r="BX10" i="35"/>
  <c r="AA10" i="35"/>
  <c r="BY10" i="35"/>
  <c r="AB10" i="35"/>
  <c r="BZ10" i="35"/>
  <c r="AC10" i="35"/>
  <c r="CA10" i="35"/>
  <c r="DI10" i="35" s="1"/>
  <c r="AD10" i="35"/>
  <c r="CB10" i="35"/>
  <c r="AE10" i="35"/>
  <c r="CC10" i="35"/>
  <c r="AF10" i="35"/>
  <c r="CD10" i="35"/>
  <c r="AG10" i="35"/>
  <c r="CE10" i="35"/>
  <c r="AH10" i="35"/>
  <c r="CF10" i="35"/>
  <c r="AI10" i="35"/>
  <c r="CG10" i="35"/>
  <c r="AJ10" i="35"/>
  <c r="CH10" i="35"/>
  <c r="AK10" i="35"/>
  <c r="CI10" i="35"/>
  <c r="AL10" i="35"/>
  <c r="CJ10" i="35"/>
  <c r="AM10" i="35"/>
  <c r="CK10" i="35"/>
  <c r="DK10" i="35" s="1"/>
  <c r="AN10" i="35"/>
  <c r="CL10" i="35"/>
  <c r="AO10" i="35"/>
  <c r="CM10" i="35"/>
  <c r="AP10" i="35"/>
  <c r="CN10" i="35"/>
  <c r="AQ10" i="35"/>
  <c r="CO10" i="35"/>
  <c r="AR10" i="35"/>
  <c r="CP10" i="35"/>
  <c r="AS10" i="35"/>
  <c r="CQ10" i="35"/>
  <c r="AT10" i="35"/>
  <c r="CR10" i="35"/>
  <c r="AU10" i="35"/>
  <c r="CS10" i="35"/>
  <c r="AV10" i="35"/>
  <c r="CT10" i="35"/>
  <c r="AW10" i="35"/>
  <c r="CU10" i="35"/>
  <c r="DM10" i="35" s="1"/>
  <c r="AX10" i="35"/>
  <c r="CV10" i="35"/>
  <c r="AY10" i="35"/>
  <c r="CW10" i="35"/>
  <c r="AZ10" i="35"/>
  <c r="CX10" i="35"/>
  <c r="BA10" i="35"/>
  <c r="CY10" i="35"/>
  <c r="BB10" i="35"/>
  <c r="CZ10" i="35"/>
  <c r="BC10" i="35"/>
  <c r="DA10" i="35"/>
  <c r="BD10" i="35"/>
  <c r="DB10" i="35"/>
  <c r="BE10" i="35"/>
  <c r="DC10" i="35"/>
  <c r="BF10" i="35"/>
  <c r="DD10" i="35"/>
  <c r="I23" i="35"/>
  <c r="BG23" i="35"/>
  <c r="DE23" i="35" s="1"/>
  <c r="DF23" i="35" s="1"/>
  <c r="J23" i="35"/>
  <c r="BH23" i="35"/>
  <c r="K23" i="35"/>
  <c r="BI23" i="35"/>
  <c r="L23" i="35"/>
  <c r="BJ23" i="35"/>
  <c r="M23" i="35"/>
  <c r="BK23" i="35"/>
  <c r="N23" i="35"/>
  <c r="BL23" i="35"/>
  <c r="O23" i="35"/>
  <c r="BM23" i="35"/>
  <c r="P23" i="35"/>
  <c r="BN23" i="35"/>
  <c r="Q23" i="35"/>
  <c r="BO23" i="35"/>
  <c r="R23" i="35"/>
  <c r="BP23" i="35"/>
  <c r="S23" i="35"/>
  <c r="BQ23" i="35"/>
  <c r="DG23" i="35" s="1"/>
  <c r="T23" i="35"/>
  <c r="BR23" i="35"/>
  <c r="U23" i="35"/>
  <c r="BS23" i="35"/>
  <c r="V23" i="35"/>
  <c r="BT23" i="35"/>
  <c r="W23" i="35"/>
  <c r="BU23" i="35"/>
  <c r="X23" i="35"/>
  <c r="BV23" i="35"/>
  <c r="Y23" i="35"/>
  <c r="BW23" i="35"/>
  <c r="Z23" i="35"/>
  <c r="BX23" i="35"/>
  <c r="AA23" i="35"/>
  <c r="BY23" i="35"/>
  <c r="AB23" i="35"/>
  <c r="BZ23" i="35"/>
  <c r="AC23" i="35"/>
  <c r="CA23" i="35"/>
  <c r="DI23" i="35" s="1"/>
  <c r="AD23" i="35"/>
  <c r="CB23" i="35"/>
  <c r="AE23" i="35"/>
  <c r="CC23" i="35"/>
  <c r="AF23" i="35"/>
  <c r="CD23" i="35"/>
  <c r="AG23" i="35"/>
  <c r="CE23" i="35"/>
  <c r="AH23" i="35"/>
  <c r="CF23" i="35"/>
  <c r="AI23" i="35"/>
  <c r="CG23" i="35"/>
  <c r="AJ23" i="35"/>
  <c r="CH23" i="35"/>
  <c r="AK23" i="35"/>
  <c r="CI23" i="35"/>
  <c r="AL23" i="35"/>
  <c r="CJ23" i="35"/>
  <c r="AM23" i="35"/>
  <c r="CK23" i="35"/>
  <c r="DK23" i="35" s="1"/>
  <c r="AN23" i="35"/>
  <c r="CL23" i="35"/>
  <c r="AO23" i="35"/>
  <c r="CM23" i="35"/>
  <c r="AP23" i="35"/>
  <c r="CN23" i="35"/>
  <c r="AQ23" i="35"/>
  <c r="CO23" i="35"/>
  <c r="AR23" i="35"/>
  <c r="CP23" i="35"/>
  <c r="AS23" i="35"/>
  <c r="CQ23" i="35"/>
  <c r="AT23" i="35"/>
  <c r="CR23" i="35"/>
  <c r="AU23" i="35"/>
  <c r="CS23" i="35"/>
  <c r="AV23" i="35"/>
  <c r="CT23" i="35"/>
  <c r="AW23" i="35"/>
  <c r="CU23" i="35"/>
  <c r="DM23" i="35" s="1"/>
  <c r="AX23" i="35"/>
  <c r="CV23" i="35"/>
  <c r="AY23" i="35"/>
  <c r="CW23" i="35"/>
  <c r="AZ23" i="35"/>
  <c r="CX23" i="35"/>
  <c r="BA23" i="35"/>
  <c r="CY23" i="35"/>
  <c r="BB23" i="35"/>
  <c r="CZ23" i="35"/>
  <c r="BC23" i="35"/>
  <c r="DA23" i="35"/>
  <c r="BD23" i="35"/>
  <c r="DB23" i="35"/>
  <c r="BE23" i="35"/>
  <c r="DC23" i="35"/>
  <c r="BF23" i="35"/>
  <c r="DD23" i="35"/>
  <c r="I24" i="35"/>
  <c r="BG24" i="35"/>
  <c r="DE24" i="35" s="1"/>
  <c r="DF24" i="35" s="1"/>
  <c r="J24" i="35"/>
  <c r="BH24" i="35"/>
  <c r="K24" i="35"/>
  <c r="BI24" i="35"/>
  <c r="L24" i="35"/>
  <c r="BJ24" i="35"/>
  <c r="M24" i="35"/>
  <c r="BK24" i="35"/>
  <c r="N24" i="35"/>
  <c r="BL24" i="35"/>
  <c r="O24" i="35"/>
  <c r="BM24" i="35"/>
  <c r="P24" i="35"/>
  <c r="BN24" i="35"/>
  <c r="Q24" i="35"/>
  <c r="BO24" i="35"/>
  <c r="R24" i="35"/>
  <c r="BP24" i="35"/>
  <c r="S24" i="35"/>
  <c r="BQ24" i="35"/>
  <c r="DG24" i="35" s="1"/>
  <c r="T24" i="35"/>
  <c r="BR24" i="35"/>
  <c r="U24" i="35"/>
  <c r="BS24" i="35"/>
  <c r="V24" i="35"/>
  <c r="BT24" i="35"/>
  <c r="W24" i="35"/>
  <c r="BU24" i="35"/>
  <c r="X24" i="35"/>
  <c r="BV24" i="35"/>
  <c r="Y24" i="35"/>
  <c r="BW24" i="35"/>
  <c r="Z24" i="35"/>
  <c r="BX24" i="35"/>
  <c r="AA24" i="35"/>
  <c r="BY24" i="35"/>
  <c r="AB24" i="35"/>
  <c r="BZ24" i="35"/>
  <c r="AC24" i="35"/>
  <c r="CA24" i="35"/>
  <c r="DI24" i="35" s="1"/>
  <c r="AD24" i="35"/>
  <c r="CB24" i="35"/>
  <c r="AE24" i="35"/>
  <c r="CC24" i="35"/>
  <c r="AF24" i="35"/>
  <c r="CD24" i="35"/>
  <c r="AG24" i="35"/>
  <c r="CE24" i="35"/>
  <c r="AH24" i="35"/>
  <c r="CF24" i="35"/>
  <c r="AI24" i="35"/>
  <c r="CG24" i="35"/>
  <c r="AJ24" i="35"/>
  <c r="CH24" i="35"/>
  <c r="AK24" i="35"/>
  <c r="CI24" i="35"/>
  <c r="AL24" i="35"/>
  <c r="CJ24" i="35"/>
  <c r="AM24" i="35"/>
  <c r="CK24" i="35"/>
  <c r="DK24" i="35" s="1"/>
  <c r="AN24" i="35"/>
  <c r="CL24" i="35"/>
  <c r="AO24" i="35"/>
  <c r="CM24" i="35"/>
  <c r="AP24" i="35"/>
  <c r="CN24" i="35"/>
  <c r="AQ24" i="35"/>
  <c r="CO24" i="35"/>
  <c r="AR24" i="35"/>
  <c r="CP24" i="35"/>
  <c r="AS24" i="35"/>
  <c r="CQ24" i="35"/>
  <c r="AT24" i="35"/>
  <c r="CR24" i="35"/>
  <c r="AU24" i="35"/>
  <c r="CS24" i="35"/>
  <c r="AV24" i="35"/>
  <c r="CT24" i="35"/>
  <c r="AW24" i="35"/>
  <c r="CU24" i="35"/>
  <c r="DM24" i="35" s="1"/>
  <c r="AX24" i="35"/>
  <c r="CV24" i="35"/>
  <c r="AY24" i="35"/>
  <c r="CW24" i="35"/>
  <c r="AZ24" i="35"/>
  <c r="CX24" i="35"/>
  <c r="BA24" i="35"/>
  <c r="CY24" i="35"/>
  <c r="BB24" i="35"/>
  <c r="CZ24" i="35"/>
  <c r="BC24" i="35"/>
  <c r="DA24" i="35"/>
  <c r="BD24" i="35"/>
  <c r="DB24" i="35"/>
  <c r="BE24" i="35"/>
  <c r="DC24" i="35"/>
  <c r="BF24" i="35"/>
  <c r="DD24" i="35"/>
  <c r="I11" i="35"/>
  <c r="BG11" i="35" s="1"/>
  <c r="J11" i="35"/>
  <c r="BH11" i="35" s="1"/>
  <c r="K11" i="35"/>
  <c r="BI11" i="35" s="1"/>
  <c r="L11" i="35"/>
  <c r="BJ11" i="35" s="1"/>
  <c r="M11" i="35"/>
  <c r="BK11" i="35" s="1"/>
  <c r="N11" i="35"/>
  <c r="BL11" i="35" s="1"/>
  <c r="O11" i="35"/>
  <c r="BM11" i="35" s="1"/>
  <c r="P11" i="35"/>
  <c r="BN11" i="35" s="1"/>
  <c r="Q11" i="35"/>
  <c r="BO11" i="35" s="1"/>
  <c r="R11" i="35"/>
  <c r="BP11" i="35" s="1"/>
  <c r="S11" i="35"/>
  <c r="BQ11" i="35" s="1"/>
  <c r="T11" i="35"/>
  <c r="BR11" i="35" s="1"/>
  <c r="U11" i="35"/>
  <c r="BS11" i="35" s="1"/>
  <c r="V11" i="35"/>
  <c r="BT11" i="35" s="1"/>
  <c r="W11" i="35"/>
  <c r="BU11" i="35" s="1"/>
  <c r="X11" i="35"/>
  <c r="BV11" i="35" s="1"/>
  <c r="Y11" i="35"/>
  <c r="BW11" i="35" s="1"/>
  <c r="Z11" i="35"/>
  <c r="BX11" i="35" s="1"/>
  <c r="AA11" i="35"/>
  <c r="BY11" i="35" s="1"/>
  <c r="AB11" i="35"/>
  <c r="BZ11" i="35" s="1"/>
  <c r="AC11" i="35"/>
  <c r="CA11" i="35" s="1"/>
  <c r="AD11" i="35"/>
  <c r="CB11" i="35" s="1"/>
  <c r="AE11" i="35"/>
  <c r="CC11" i="35" s="1"/>
  <c r="AF11" i="35"/>
  <c r="CD11" i="35" s="1"/>
  <c r="AG11" i="35"/>
  <c r="CE11" i="35" s="1"/>
  <c r="AH11" i="35"/>
  <c r="CF11" i="35" s="1"/>
  <c r="AI11" i="35"/>
  <c r="CG11" i="35" s="1"/>
  <c r="AJ11" i="35"/>
  <c r="CH11" i="35" s="1"/>
  <c r="AK11" i="35"/>
  <c r="CI11" i="35" s="1"/>
  <c r="AL11" i="35"/>
  <c r="CJ11" i="35" s="1"/>
  <c r="AM11" i="35"/>
  <c r="CK11" i="35" s="1"/>
  <c r="AN11" i="35"/>
  <c r="CL11" i="35" s="1"/>
  <c r="AO11" i="35"/>
  <c r="CM11" i="35" s="1"/>
  <c r="AP11" i="35"/>
  <c r="CN11" i="35" s="1"/>
  <c r="AQ11" i="35"/>
  <c r="CO11" i="35" s="1"/>
  <c r="AR11" i="35"/>
  <c r="CP11" i="35" s="1"/>
  <c r="AS11" i="35"/>
  <c r="CQ11" i="35" s="1"/>
  <c r="AT11" i="35"/>
  <c r="CR11" i="35" s="1"/>
  <c r="AU11" i="35"/>
  <c r="CS11" i="35" s="1"/>
  <c r="AV11" i="35"/>
  <c r="CT11" i="35" s="1"/>
  <c r="AW11" i="35"/>
  <c r="CU11" i="35" s="1"/>
  <c r="AX11" i="35"/>
  <c r="CV11" i="35" s="1"/>
  <c r="AY11" i="35"/>
  <c r="CW11" i="35" s="1"/>
  <c r="AZ11" i="35"/>
  <c r="CX11" i="35" s="1"/>
  <c r="BA11" i="35"/>
  <c r="CY11" i="35" s="1"/>
  <c r="BB11" i="35"/>
  <c r="CZ11" i="35" s="1"/>
  <c r="BC11" i="35"/>
  <c r="DA11" i="35" s="1"/>
  <c r="BD11" i="35"/>
  <c r="DB11" i="35" s="1"/>
  <c r="BE11" i="35"/>
  <c r="DC11" i="35" s="1"/>
  <c r="BF11" i="35"/>
  <c r="DD11" i="35" s="1"/>
  <c r="I13" i="35"/>
  <c r="BG13" i="35" s="1"/>
  <c r="J13" i="35"/>
  <c r="BH13" i="35" s="1"/>
  <c r="K13" i="35"/>
  <c r="BI13" i="35" s="1"/>
  <c r="L13" i="35"/>
  <c r="BJ13" i="35" s="1"/>
  <c r="M13" i="35"/>
  <c r="BK13" i="35" s="1"/>
  <c r="N13" i="35"/>
  <c r="BL13" i="35" s="1"/>
  <c r="O13" i="35"/>
  <c r="BM13" i="35" s="1"/>
  <c r="P13" i="35"/>
  <c r="BN13" i="35" s="1"/>
  <c r="Q13" i="35"/>
  <c r="BO13" i="35" s="1"/>
  <c r="R13" i="35"/>
  <c r="BP13" i="35" s="1"/>
  <c r="S13" i="35"/>
  <c r="BQ13" i="35" s="1"/>
  <c r="T13" i="35"/>
  <c r="BR13" i="35" s="1"/>
  <c r="U13" i="35"/>
  <c r="BS13" i="35" s="1"/>
  <c r="V13" i="35"/>
  <c r="BT13" i="35" s="1"/>
  <c r="W13" i="35"/>
  <c r="BU13" i="35" s="1"/>
  <c r="X13" i="35"/>
  <c r="BV13" i="35" s="1"/>
  <c r="Y13" i="35"/>
  <c r="BW13" i="35" s="1"/>
  <c r="Z13" i="35"/>
  <c r="BX13" i="35" s="1"/>
  <c r="AA13" i="35"/>
  <c r="BY13" i="35" s="1"/>
  <c r="AB13" i="35"/>
  <c r="BZ13" i="35" s="1"/>
  <c r="AC13" i="35"/>
  <c r="CA13" i="35" s="1"/>
  <c r="AD13" i="35"/>
  <c r="CB13" i="35" s="1"/>
  <c r="AE13" i="35"/>
  <c r="CC13" i="35" s="1"/>
  <c r="AF13" i="35"/>
  <c r="CD13" i="35" s="1"/>
  <c r="AG13" i="35"/>
  <c r="CE13" i="35" s="1"/>
  <c r="AH13" i="35"/>
  <c r="CF13" i="35" s="1"/>
  <c r="AI13" i="35"/>
  <c r="CG13" i="35" s="1"/>
  <c r="AJ13" i="35"/>
  <c r="CH13" i="35" s="1"/>
  <c r="AK13" i="35"/>
  <c r="CI13" i="35" s="1"/>
  <c r="AL13" i="35"/>
  <c r="CJ13" i="35" s="1"/>
  <c r="AM13" i="35"/>
  <c r="CK13" i="35" s="1"/>
  <c r="AN13" i="35"/>
  <c r="CL13" i="35" s="1"/>
  <c r="AO13" i="35"/>
  <c r="CM13" i="35" s="1"/>
  <c r="AP13" i="35"/>
  <c r="CN13" i="35" s="1"/>
  <c r="AQ13" i="35"/>
  <c r="CO13" i="35" s="1"/>
  <c r="AR13" i="35"/>
  <c r="CP13" i="35" s="1"/>
  <c r="AS13" i="35"/>
  <c r="CQ13" i="35" s="1"/>
  <c r="AT13" i="35"/>
  <c r="CR13" i="35" s="1"/>
  <c r="AU13" i="35"/>
  <c r="CS13" i="35" s="1"/>
  <c r="AV13" i="35"/>
  <c r="CT13" i="35" s="1"/>
  <c r="AW13" i="35"/>
  <c r="CU13" i="35" s="1"/>
  <c r="DM13" i="35" s="1"/>
  <c r="AX13" i="35"/>
  <c r="CV13" i="35" s="1"/>
  <c r="AY13" i="35"/>
  <c r="CW13" i="35" s="1"/>
  <c r="AZ13" i="35"/>
  <c r="CX13" i="35" s="1"/>
  <c r="BA13" i="35"/>
  <c r="CY13" i="35" s="1"/>
  <c r="BB13" i="35"/>
  <c r="CZ13" i="35" s="1"/>
  <c r="BC13" i="35"/>
  <c r="DA13" i="35" s="1"/>
  <c r="BD13" i="35"/>
  <c r="DB13" i="35" s="1"/>
  <c r="BE13" i="35"/>
  <c r="DC13" i="35" s="1"/>
  <c r="BF13" i="35"/>
  <c r="DD13" i="35" s="1"/>
  <c r="I14" i="35"/>
  <c r="BG14" i="35"/>
  <c r="J14" i="35"/>
  <c r="BH14" i="35"/>
  <c r="K14" i="35"/>
  <c r="BI14" i="35"/>
  <c r="L14" i="35"/>
  <c r="BJ14" i="35"/>
  <c r="M14" i="35"/>
  <c r="BK14" i="35"/>
  <c r="N14" i="35"/>
  <c r="BL14" i="35"/>
  <c r="O14" i="35"/>
  <c r="BM14" i="35"/>
  <c r="P14" i="35"/>
  <c r="BN14" i="35"/>
  <c r="Q14" i="35"/>
  <c r="BO14" i="35"/>
  <c r="R14" i="35"/>
  <c r="BP14" i="35"/>
  <c r="S14" i="35"/>
  <c r="BQ14" i="35"/>
  <c r="T14" i="35"/>
  <c r="BR14" i="35"/>
  <c r="U14" i="35"/>
  <c r="BS14" i="35"/>
  <c r="V14" i="35"/>
  <c r="BT14" i="35"/>
  <c r="W14" i="35"/>
  <c r="BU14" i="35"/>
  <c r="X14" i="35"/>
  <c r="BV14" i="35"/>
  <c r="Y14" i="35"/>
  <c r="BW14" i="35"/>
  <c r="Z14" i="35"/>
  <c r="BX14" i="35"/>
  <c r="AA14" i="35"/>
  <c r="BY14" i="35"/>
  <c r="AB14" i="35"/>
  <c r="BZ14" i="35"/>
  <c r="AC14" i="35"/>
  <c r="CA14" i="35"/>
  <c r="AD14" i="35"/>
  <c r="CB14" i="35"/>
  <c r="AE14" i="35"/>
  <c r="CC14" i="35"/>
  <c r="AF14" i="35"/>
  <c r="CD14" i="35"/>
  <c r="AG14" i="35"/>
  <c r="CE14" i="35"/>
  <c r="AH14" i="35"/>
  <c r="CF14" i="35"/>
  <c r="AI14" i="35"/>
  <c r="CG14" i="35"/>
  <c r="AJ14" i="35"/>
  <c r="CH14" i="35"/>
  <c r="AK14" i="35"/>
  <c r="CI14" i="35"/>
  <c r="AL14" i="35"/>
  <c r="CJ14" i="35"/>
  <c r="AM14" i="35"/>
  <c r="CK14" i="35"/>
  <c r="AN14" i="35"/>
  <c r="CL14" i="35"/>
  <c r="AO14" i="35"/>
  <c r="CM14" i="35"/>
  <c r="AP14" i="35"/>
  <c r="CN14" i="35"/>
  <c r="AQ14" i="35"/>
  <c r="CO14" i="35"/>
  <c r="AR14" i="35"/>
  <c r="CP14" i="35"/>
  <c r="AS14" i="35"/>
  <c r="CQ14" i="35"/>
  <c r="AT14" i="35"/>
  <c r="CR14" i="35"/>
  <c r="AU14" i="35"/>
  <c r="CS14" i="35"/>
  <c r="AV14" i="35"/>
  <c r="CT14" i="35"/>
  <c r="AW14" i="35"/>
  <c r="CU14" i="35"/>
  <c r="AX14" i="35"/>
  <c r="CV14" i="35"/>
  <c r="AY14" i="35"/>
  <c r="CW14" i="35"/>
  <c r="AZ14" i="35"/>
  <c r="CX14" i="35"/>
  <c r="BA14" i="35"/>
  <c r="CY14" i="35"/>
  <c r="BB14" i="35"/>
  <c r="CZ14" i="35"/>
  <c r="BC14" i="35"/>
  <c r="DA14" i="35"/>
  <c r="BD14" i="35"/>
  <c r="DB14" i="35"/>
  <c r="BE14" i="35"/>
  <c r="DC14" i="35"/>
  <c r="BF14" i="35"/>
  <c r="DD14" i="35"/>
  <c r="AM27" i="35"/>
  <c r="CK27" i="35"/>
  <c r="AN27" i="35"/>
  <c r="CL27" i="35"/>
  <c r="AO27" i="35"/>
  <c r="CM27" i="35"/>
  <c r="AP27" i="35"/>
  <c r="CN27" i="35"/>
  <c r="AQ27" i="35"/>
  <c r="CO27" i="35"/>
  <c r="AR27" i="35"/>
  <c r="CP27" i="35"/>
  <c r="AS27" i="35"/>
  <c r="CQ27" i="35"/>
  <c r="AT27" i="35"/>
  <c r="CR27" i="35"/>
  <c r="AU27" i="35"/>
  <c r="CS27" i="35"/>
  <c r="AV27" i="35"/>
  <c r="CT27" i="35"/>
  <c r="S27" i="35"/>
  <c r="BQ27" i="35" s="1"/>
  <c r="DG27" i="35" s="1"/>
  <c r="T27" i="35"/>
  <c r="BR27" i="35" s="1"/>
  <c r="U27" i="35"/>
  <c r="BS27" i="35" s="1"/>
  <c r="V27" i="35"/>
  <c r="BT27" i="35" s="1"/>
  <c r="W27" i="35"/>
  <c r="BU27" i="35" s="1"/>
  <c r="X27" i="35"/>
  <c r="BV27" i="35" s="1"/>
  <c r="Y27" i="35"/>
  <c r="BW27" i="35" s="1"/>
  <c r="Z27" i="35"/>
  <c r="BX27" i="35" s="1"/>
  <c r="AA27" i="35"/>
  <c r="BY27" i="35" s="1"/>
  <c r="AB27" i="35"/>
  <c r="BZ27" i="35" s="1"/>
  <c r="I27" i="35"/>
  <c r="BG27" i="35"/>
  <c r="DE27" i="35" s="1"/>
  <c r="DF27" i="35" s="1"/>
  <c r="J27" i="35"/>
  <c r="BH27" i="35"/>
  <c r="K27" i="35"/>
  <c r="BI27" i="35"/>
  <c r="L27" i="35"/>
  <c r="BJ27" i="35"/>
  <c r="M27" i="35"/>
  <c r="BK27" i="35"/>
  <c r="N27" i="35"/>
  <c r="BL27" i="35"/>
  <c r="O27" i="35"/>
  <c r="BM27" i="35"/>
  <c r="P27" i="35"/>
  <c r="BN27" i="35"/>
  <c r="Q27" i="35"/>
  <c r="BO27" i="35"/>
  <c r="R27" i="35"/>
  <c r="BP27" i="35"/>
  <c r="AC27" i="35"/>
  <c r="CA27" i="35" s="1"/>
  <c r="AD27" i="35"/>
  <c r="CB27" i="35" s="1"/>
  <c r="DI27" i="35" s="1"/>
  <c r="AE27" i="35"/>
  <c r="CC27" i="35" s="1"/>
  <c r="AF27" i="35"/>
  <c r="CD27" i="35" s="1"/>
  <c r="AG27" i="35"/>
  <c r="CE27" i="35" s="1"/>
  <c r="AH27" i="35"/>
  <c r="CF27" i="35" s="1"/>
  <c r="AI27" i="35"/>
  <c r="CG27" i="35" s="1"/>
  <c r="AJ27" i="35"/>
  <c r="CH27" i="35" s="1"/>
  <c r="AK27" i="35"/>
  <c r="CI27" i="35" s="1"/>
  <c r="AL27" i="35"/>
  <c r="CJ27" i="35" s="1"/>
  <c r="AW27" i="35"/>
  <c r="CU27" i="35"/>
  <c r="AX27" i="35"/>
  <c r="CV27" i="35"/>
  <c r="AY27" i="35"/>
  <c r="CW27" i="35"/>
  <c r="AZ27" i="35"/>
  <c r="CX27" i="35"/>
  <c r="BA27" i="35"/>
  <c r="CY27" i="35"/>
  <c r="BB27" i="35"/>
  <c r="CZ27" i="35"/>
  <c r="BC27" i="35"/>
  <c r="DA27" i="35"/>
  <c r="BD27" i="35"/>
  <c r="DB27" i="35"/>
  <c r="BE27" i="35"/>
  <c r="DC27" i="35"/>
  <c r="BF27" i="35"/>
  <c r="DD27" i="35"/>
  <c r="I44" i="35"/>
  <c r="BG44" i="35"/>
  <c r="J44" i="35"/>
  <c r="BH44" i="35"/>
  <c r="K44" i="35"/>
  <c r="BI44" i="35"/>
  <c r="L44" i="35"/>
  <c r="BJ44" i="35"/>
  <c r="M44" i="35"/>
  <c r="BK44" i="35"/>
  <c r="N44" i="35"/>
  <c r="BL44" i="35"/>
  <c r="O44" i="35"/>
  <c r="BM44" i="35"/>
  <c r="P44" i="35"/>
  <c r="BN44" i="35"/>
  <c r="Q44" i="35"/>
  <c r="BO44" i="35"/>
  <c r="R44" i="35"/>
  <c r="BP44" i="35"/>
  <c r="S44" i="35"/>
  <c r="BQ44" i="35"/>
  <c r="T44" i="35"/>
  <c r="BR44" i="35"/>
  <c r="U44" i="35"/>
  <c r="BS44" i="35"/>
  <c r="V44" i="35"/>
  <c r="BT44" i="35"/>
  <c r="W44" i="35"/>
  <c r="BU44" i="35"/>
  <c r="X44" i="35"/>
  <c r="BV44" i="35"/>
  <c r="Y44" i="35"/>
  <c r="BW44" i="35"/>
  <c r="Z44" i="35"/>
  <c r="BX44" i="35"/>
  <c r="AA44" i="35"/>
  <c r="BY44" i="35"/>
  <c r="AB44" i="35"/>
  <c r="BZ44" i="35"/>
  <c r="AC44" i="35"/>
  <c r="CA44" i="35"/>
  <c r="AD44" i="35"/>
  <c r="CB44" i="35"/>
  <c r="AE44" i="35"/>
  <c r="CC44" i="35"/>
  <c r="AF44" i="35"/>
  <c r="CD44" i="35"/>
  <c r="AG44" i="35"/>
  <c r="CE44" i="35"/>
  <c r="AH44" i="35"/>
  <c r="CF44" i="35"/>
  <c r="AI44" i="35"/>
  <c r="CG44" i="35"/>
  <c r="AJ44" i="35"/>
  <c r="CH44" i="35"/>
  <c r="AK44" i="35"/>
  <c r="CI44" i="35"/>
  <c r="AL44" i="35"/>
  <c r="CJ44" i="35"/>
  <c r="AM44" i="35"/>
  <c r="CK44" i="35"/>
  <c r="AN44" i="35"/>
  <c r="CL44" i="35"/>
  <c r="AO44" i="35"/>
  <c r="CM44" i="35"/>
  <c r="AP44" i="35"/>
  <c r="CN44" i="35"/>
  <c r="AQ44" i="35"/>
  <c r="CO44" i="35"/>
  <c r="AR44" i="35"/>
  <c r="CP44" i="35"/>
  <c r="AS44" i="35"/>
  <c r="CQ44" i="35"/>
  <c r="AT44" i="35"/>
  <c r="CR44" i="35"/>
  <c r="AU44" i="35"/>
  <c r="CS44" i="35"/>
  <c r="AV44" i="35"/>
  <c r="CT44" i="35"/>
  <c r="AW44" i="35"/>
  <c r="CU44" i="35"/>
  <c r="AX44" i="35"/>
  <c r="CV44" i="35"/>
  <c r="AY44" i="35"/>
  <c r="CW44" i="35"/>
  <c r="AZ44" i="35"/>
  <c r="CX44" i="35"/>
  <c r="BA44" i="35"/>
  <c r="CY44" i="35"/>
  <c r="BB44" i="35"/>
  <c r="CZ44" i="35"/>
  <c r="BC44" i="35"/>
  <c r="DA44" i="35"/>
  <c r="BD44" i="35"/>
  <c r="DB44" i="35"/>
  <c r="BE44" i="35"/>
  <c r="DC44" i="35"/>
  <c r="BF44" i="35"/>
  <c r="DD44" i="35"/>
  <c r="K31" i="41"/>
  <c r="I45" i="35"/>
  <c r="BG45" i="35"/>
  <c r="J45" i="35"/>
  <c r="BH45" i="35"/>
  <c r="K45" i="35"/>
  <c r="BI45" i="35"/>
  <c r="L45" i="35"/>
  <c r="BJ45" i="35"/>
  <c r="M45" i="35"/>
  <c r="BK45" i="35"/>
  <c r="N45" i="35"/>
  <c r="BL45" i="35"/>
  <c r="O45" i="35"/>
  <c r="BM45" i="35"/>
  <c r="P45" i="35"/>
  <c r="BN45" i="35"/>
  <c r="Q45" i="35"/>
  <c r="BO45" i="35"/>
  <c r="R45" i="35"/>
  <c r="BP45" i="35"/>
  <c r="S45" i="35"/>
  <c r="BQ45" i="35"/>
  <c r="T45" i="35"/>
  <c r="BR45" i="35"/>
  <c r="U45" i="35"/>
  <c r="BS45" i="35"/>
  <c r="V45" i="35"/>
  <c r="BT45" i="35"/>
  <c r="W45" i="35"/>
  <c r="BU45" i="35"/>
  <c r="X45" i="35"/>
  <c r="BV45" i="35"/>
  <c r="Y45" i="35"/>
  <c r="BW45" i="35"/>
  <c r="Z45" i="35"/>
  <c r="BX45" i="35"/>
  <c r="AA45" i="35"/>
  <c r="BY45" i="35"/>
  <c r="AB45" i="35"/>
  <c r="BZ45" i="35"/>
  <c r="AC45" i="35"/>
  <c r="CA45" i="35"/>
  <c r="AD45" i="35"/>
  <c r="CB45" i="35"/>
  <c r="AE45" i="35"/>
  <c r="CC45" i="35"/>
  <c r="AF45" i="35"/>
  <c r="CD45" i="35"/>
  <c r="AG45" i="35"/>
  <c r="CE45" i="35"/>
  <c r="AH45" i="35"/>
  <c r="CF45" i="35"/>
  <c r="AI45" i="35"/>
  <c r="CG45" i="35"/>
  <c r="AJ45" i="35"/>
  <c r="CH45" i="35"/>
  <c r="AK45" i="35"/>
  <c r="CI45" i="35"/>
  <c r="AL45" i="35"/>
  <c r="CJ45" i="35"/>
  <c r="AM45" i="35"/>
  <c r="CK45" i="35"/>
  <c r="AN45" i="35"/>
  <c r="CL45" i="35"/>
  <c r="AO45" i="35"/>
  <c r="CM45" i="35"/>
  <c r="AP45" i="35"/>
  <c r="CN45" i="35"/>
  <c r="AQ45" i="35"/>
  <c r="CO45" i="35"/>
  <c r="AR45" i="35"/>
  <c r="CP45" i="35"/>
  <c r="AS45" i="35"/>
  <c r="CQ45" i="35"/>
  <c r="AT45" i="35"/>
  <c r="CR45" i="35"/>
  <c r="AU45" i="35"/>
  <c r="CS45" i="35"/>
  <c r="AV45" i="35"/>
  <c r="CT45" i="35"/>
  <c r="AW45" i="35"/>
  <c r="CU45" i="35"/>
  <c r="DM45" i="35" s="1"/>
  <c r="AX45" i="35"/>
  <c r="CV45" i="35"/>
  <c r="AY45" i="35"/>
  <c r="CW45" i="35"/>
  <c r="AZ45" i="35"/>
  <c r="CX45" i="35"/>
  <c r="BA45" i="35"/>
  <c r="CY45" i="35"/>
  <c r="BB45" i="35"/>
  <c r="CZ45" i="35"/>
  <c r="BC45" i="35"/>
  <c r="DA45" i="35"/>
  <c r="BD45" i="35"/>
  <c r="DB45" i="35"/>
  <c r="BE45" i="35"/>
  <c r="DC45" i="35"/>
  <c r="BF45" i="35"/>
  <c r="DD45" i="35"/>
  <c r="K38" i="41"/>
  <c r="I96" i="35"/>
  <c r="BG96" i="35"/>
  <c r="J96" i="35"/>
  <c r="BH96" i="35"/>
  <c r="K96" i="35"/>
  <c r="BI96" i="35"/>
  <c r="L96" i="35"/>
  <c r="BJ96" i="35"/>
  <c r="M96" i="35"/>
  <c r="BK96" i="35"/>
  <c r="N96" i="35"/>
  <c r="BL96" i="35"/>
  <c r="O96" i="35"/>
  <c r="BM96" i="35"/>
  <c r="P96" i="35"/>
  <c r="BN96" i="35"/>
  <c r="Q96" i="35"/>
  <c r="BO96" i="35"/>
  <c r="R96" i="35"/>
  <c r="BP96" i="35"/>
  <c r="S96" i="35"/>
  <c r="BQ96" i="35"/>
  <c r="T96" i="35"/>
  <c r="BR96" i="35"/>
  <c r="U96" i="35"/>
  <c r="BS96" i="35"/>
  <c r="V96" i="35"/>
  <c r="BT96" i="35"/>
  <c r="W96" i="35"/>
  <c r="BU96" i="35"/>
  <c r="X96" i="35"/>
  <c r="BV96" i="35"/>
  <c r="Y96" i="35"/>
  <c r="BW96" i="35"/>
  <c r="Z96" i="35"/>
  <c r="BX96" i="35"/>
  <c r="AA96" i="35"/>
  <c r="BY96" i="35"/>
  <c r="AB96" i="35"/>
  <c r="BZ96" i="35"/>
  <c r="AC96" i="35"/>
  <c r="CA96" i="35"/>
  <c r="AD96" i="35"/>
  <c r="CB96" i="35"/>
  <c r="AE96" i="35"/>
  <c r="CC96" i="35"/>
  <c r="AF96" i="35"/>
  <c r="CD96" i="35"/>
  <c r="AG96" i="35"/>
  <c r="CE96" i="35"/>
  <c r="AH96" i="35"/>
  <c r="CF96" i="35"/>
  <c r="AI96" i="35"/>
  <c r="CG96" i="35"/>
  <c r="AJ96" i="35"/>
  <c r="CH96" i="35"/>
  <c r="AK96" i="35"/>
  <c r="CI96" i="35"/>
  <c r="AL96" i="35"/>
  <c r="CJ96" i="35"/>
  <c r="AM96" i="35"/>
  <c r="CK96" i="35"/>
  <c r="AN96" i="35"/>
  <c r="CL96" i="35"/>
  <c r="AO96" i="35"/>
  <c r="CM96" i="35"/>
  <c r="AP96" i="35"/>
  <c r="CN96" i="35"/>
  <c r="AQ96" i="35"/>
  <c r="CO96" i="35"/>
  <c r="AR96" i="35"/>
  <c r="CP96" i="35"/>
  <c r="AS96" i="35"/>
  <c r="CQ96" i="35"/>
  <c r="AT96" i="35"/>
  <c r="CR96" i="35"/>
  <c r="AU96" i="35"/>
  <c r="CS96" i="35"/>
  <c r="AV96" i="35"/>
  <c r="CT96" i="35"/>
  <c r="AW96" i="35"/>
  <c r="CU96" i="35"/>
  <c r="DM96" i="35" s="1"/>
  <c r="AX96" i="35"/>
  <c r="CV96" i="35"/>
  <c r="AY96" i="35"/>
  <c r="CW96" i="35"/>
  <c r="AZ96" i="35"/>
  <c r="CX96" i="35"/>
  <c r="BA96" i="35"/>
  <c r="CY96" i="35"/>
  <c r="BB96" i="35"/>
  <c r="CZ96" i="35"/>
  <c r="BC96" i="35"/>
  <c r="DA96" i="35"/>
  <c r="BD96" i="35"/>
  <c r="DB96" i="35"/>
  <c r="BE96" i="35"/>
  <c r="DC96" i="35"/>
  <c r="BF96" i="35"/>
  <c r="DD96" i="35"/>
  <c r="I82" i="35"/>
  <c r="BG82" i="35" s="1"/>
  <c r="J82" i="35"/>
  <c r="BH82" i="35" s="1"/>
  <c r="K82" i="35"/>
  <c r="BI82" i="35" s="1"/>
  <c r="L82" i="35"/>
  <c r="BJ82" i="35" s="1"/>
  <c r="M82" i="35"/>
  <c r="BK82" i="35" s="1"/>
  <c r="N82" i="35"/>
  <c r="BL82" i="35" s="1"/>
  <c r="O82" i="35"/>
  <c r="BM82" i="35" s="1"/>
  <c r="P82" i="35"/>
  <c r="BN82" i="35" s="1"/>
  <c r="Q82" i="35"/>
  <c r="BO82" i="35" s="1"/>
  <c r="R82" i="35"/>
  <c r="BP82" i="35" s="1"/>
  <c r="S82" i="35"/>
  <c r="BQ82" i="35" s="1"/>
  <c r="T82" i="35"/>
  <c r="BR82" i="35" s="1"/>
  <c r="U82" i="35"/>
  <c r="BS82" i="35" s="1"/>
  <c r="V82" i="35"/>
  <c r="BT82" i="35" s="1"/>
  <c r="W82" i="35"/>
  <c r="BU82" i="35" s="1"/>
  <c r="X82" i="35"/>
  <c r="BV82" i="35" s="1"/>
  <c r="Y82" i="35"/>
  <c r="BW82" i="35" s="1"/>
  <c r="Z82" i="35"/>
  <c r="BX82" i="35" s="1"/>
  <c r="AA82" i="35"/>
  <c r="BY82" i="35" s="1"/>
  <c r="AB82" i="35"/>
  <c r="BZ82" i="35" s="1"/>
  <c r="DG82" i="35"/>
  <c r="AC82" i="35"/>
  <c r="CA82" i="35" s="1"/>
  <c r="AD82" i="35"/>
  <c r="CB82" i="35" s="1"/>
  <c r="AE82" i="35"/>
  <c r="CC82" i="35" s="1"/>
  <c r="AF82" i="35"/>
  <c r="CD82" i="35" s="1"/>
  <c r="AG82" i="35"/>
  <c r="CE82" i="35" s="1"/>
  <c r="AH82" i="35"/>
  <c r="CF82" i="35" s="1"/>
  <c r="AI82" i="35"/>
  <c r="CG82" i="35" s="1"/>
  <c r="AJ82" i="35"/>
  <c r="CH82" i="35" s="1"/>
  <c r="AK82" i="35"/>
  <c r="CI82" i="35" s="1"/>
  <c r="AL82" i="35"/>
  <c r="CJ82" i="35" s="1"/>
  <c r="AM82" i="35"/>
  <c r="CK82" i="35" s="1"/>
  <c r="AN82" i="35"/>
  <c r="CL82" i="35" s="1"/>
  <c r="DK82" i="35" s="1"/>
  <c r="AO82" i="35"/>
  <c r="CM82" i="35" s="1"/>
  <c r="AP82" i="35"/>
  <c r="CN82" i="35" s="1"/>
  <c r="AQ82" i="35"/>
  <c r="CO82" i="35" s="1"/>
  <c r="AR82" i="35"/>
  <c r="CP82" i="35" s="1"/>
  <c r="AS82" i="35"/>
  <c r="CQ82" i="35" s="1"/>
  <c r="AT82" i="35"/>
  <c r="CR82" i="35" s="1"/>
  <c r="AU82" i="35"/>
  <c r="CS82" i="35" s="1"/>
  <c r="AV82" i="35"/>
  <c r="CT82" i="35" s="1"/>
  <c r="AW82" i="35"/>
  <c r="CU82" i="35" s="1"/>
  <c r="AX82" i="35"/>
  <c r="CV82" i="35" s="1"/>
  <c r="AY82" i="35"/>
  <c r="CW82" i="35" s="1"/>
  <c r="AZ82" i="35"/>
  <c r="CX82" i="35" s="1"/>
  <c r="BA82" i="35"/>
  <c r="CY82" i="35" s="1"/>
  <c r="BB82" i="35"/>
  <c r="CZ82" i="35" s="1"/>
  <c r="BC82" i="35"/>
  <c r="DA82" i="35" s="1"/>
  <c r="BD82" i="35"/>
  <c r="DB82" i="35" s="1"/>
  <c r="BE82" i="35"/>
  <c r="DC82" i="35" s="1"/>
  <c r="BF82" i="35"/>
  <c r="DD82" i="35" s="1"/>
  <c r="I113" i="35"/>
  <c r="BG113" i="35" s="1"/>
  <c r="J113" i="35"/>
  <c r="BH113" i="35" s="1"/>
  <c r="K113" i="35"/>
  <c r="BI113" i="35" s="1"/>
  <c r="L113" i="35"/>
  <c r="BJ113" i="35" s="1"/>
  <c r="M113" i="35"/>
  <c r="BK113" i="35" s="1"/>
  <c r="N113" i="35"/>
  <c r="BL113" i="35" s="1"/>
  <c r="O113" i="35"/>
  <c r="BM113" i="35" s="1"/>
  <c r="P113" i="35"/>
  <c r="BN113" i="35" s="1"/>
  <c r="Q113" i="35"/>
  <c r="BO113" i="35" s="1"/>
  <c r="R113" i="35"/>
  <c r="BP113" i="35" s="1"/>
  <c r="S113" i="35"/>
  <c r="BQ113" i="35" s="1"/>
  <c r="T113" i="35"/>
  <c r="BR113" i="35" s="1"/>
  <c r="DG113" i="35" s="1"/>
  <c r="U113" i="35"/>
  <c r="BS113" i="35" s="1"/>
  <c r="V113" i="35"/>
  <c r="BT113" i="35" s="1"/>
  <c r="W113" i="35"/>
  <c r="BU113" i="35" s="1"/>
  <c r="X113" i="35"/>
  <c r="BV113" i="35" s="1"/>
  <c r="Y113" i="35"/>
  <c r="BW113" i="35" s="1"/>
  <c r="Z113" i="35"/>
  <c r="BX113" i="35" s="1"/>
  <c r="AA113" i="35"/>
  <c r="BY113" i="35" s="1"/>
  <c r="AB113" i="35"/>
  <c r="BZ113" i="35" s="1"/>
  <c r="AC113" i="35"/>
  <c r="CA113" i="35" s="1"/>
  <c r="AD113" i="35"/>
  <c r="CB113" i="35" s="1"/>
  <c r="AE113" i="35"/>
  <c r="CC113" i="35" s="1"/>
  <c r="AF113" i="35"/>
  <c r="CD113" i="35" s="1"/>
  <c r="AG113" i="35"/>
  <c r="CE113" i="35" s="1"/>
  <c r="AH113" i="35"/>
  <c r="CF113" i="35" s="1"/>
  <c r="AI113" i="35"/>
  <c r="CG113" i="35" s="1"/>
  <c r="AJ113" i="35"/>
  <c r="CH113" i="35" s="1"/>
  <c r="AK113" i="35"/>
  <c r="CI113" i="35" s="1"/>
  <c r="AL113" i="35"/>
  <c r="CJ113" i="35" s="1"/>
  <c r="DI113" i="35"/>
  <c r="AM113" i="35"/>
  <c r="CK113" i="35" s="1"/>
  <c r="AN113" i="35"/>
  <c r="CL113" i="35" s="1"/>
  <c r="DK113" i="35" s="1"/>
  <c r="AO113" i="35"/>
  <c r="CM113" i="35" s="1"/>
  <c r="AP113" i="35"/>
  <c r="CN113" i="35" s="1"/>
  <c r="AQ113" i="35"/>
  <c r="CO113" i="35" s="1"/>
  <c r="AR113" i="35"/>
  <c r="CP113" i="35" s="1"/>
  <c r="AS113" i="35"/>
  <c r="CQ113" i="35" s="1"/>
  <c r="AT113" i="35"/>
  <c r="CR113" i="35" s="1"/>
  <c r="AU113" i="35"/>
  <c r="CS113" i="35" s="1"/>
  <c r="AV113" i="35"/>
  <c r="CT113" i="35" s="1"/>
  <c r="AW113" i="35"/>
  <c r="CU113" i="35" s="1"/>
  <c r="DM113" i="35" s="1"/>
  <c r="AX113" i="35"/>
  <c r="CV113" i="35" s="1"/>
  <c r="AY113" i="35"/>
  <c r="CW113" i="35" s="1"/>
  <c r="AZ113" i="35"/>
  <c r="CX113" i="35" s="1"/>
  <c r="BA113" i="35"/>
  <c r="CY113" i="35" s="1"/>
  <c r="BB113" i="35"/>
  <c r="CZ113" i="35" s="1"/>
  <c r="BC113" i="35"/>
  <c r="DA113" i="35" s="1"/>
  <c r="BD113" i="35"/>
  <c r="DB113" i="35" s="1"/>
  <c r="BE113" i="35"/>
  <c r="DC113" i="35" s="1"/>
  <c r="BF113" i="35"/>
  <c r="DD113" i="35" s="1"/>
  <c r="I112" i="35"/>
  <c r="BG112" i="35"/>
  <c r="J112" i="35"/>
  <c r="BH112" i="35"/>
  <c r="K112" i="35"/>
  <c r="BI112" i="35"/>
  <c r="L112" i="35"/>
  <c r="BJ112" i="35"/>
  <c r="M112" i="35"/>
  <c r="BK112" i="35"/>
  <c r="N112" i="35"/>
  <c r="BL112" i="35"/>
  <c r="O112" i="35"/>
  <c r="BM112" i="35"/>
  <c r="P112" i="35"/>
  <c r="BN112" i="35"/>
  <c r="Q112" i="35"/>
  <c r="BO112" i="35"/>
  <c r="R112" i="35"/>
  <c r="BP112" i="35"/>
  <c r="S112" i="35"/>
  <c r="BQ112" i="35"/>
  <c r="T112" i="35"/>
  <c r="BR112" i="35"/>
  <c r="U112" i="35"/>
  <c r="BS112" i="35"/>
  <c r="V112" i="35"/>
  <c r="BT112" i="35"/>
  <c r="W112" i="35"/>
  <c r="BU112" i="35"/>
  <c r="X112" i="35"/>
  <c r="BV112" i="35"/>
  <c r="Y112" i="35"/>
  <c r="BW112" i="35"/>
  <c r="Z112" i="35"/>
  <c r="BX112" i="35"/>
  <c r="AA112" i="35"/>
  <c r="BY112" i="35"/>
  <c r="AB112" i="35"/>
  <c r="BZ112" i="35"/>
  <c r="AC112" i="35"/>
  <c r="CA112" i="35"/>
  <c r="AD112" i="35"/>
  <c r="CB112" i="35"/>
  <c r="AE112" i="35"/>
  <c r="CC112" i="35"/>
  <c r="AF112" i="35"/>
  <c r="CD112" i="35"/>
  <c r="AG112" i="35"/>
  <c r="CE112" i="35"/>
  <c r="AH112" i="35"/>
  <c r="CF112" i="35"/>
  <c r="AI112" i="35"/>
  <c r="CG112" i="35"/>
  <c r="AJ112" i="35"/>
  <c r="CH112" i="35"/>
  <c r="AK112" i="35"/>
  <c r="CI112" i="35"/>
  <c r="AL112" i="35"/>
  <c r="CJ112" i="35"/>
  <c r="AM112" i="35"/>
  <c r="CK112" i="35"/>
  <c r="AN112" i="35"/>
  <c r="CL112" i="35"/>
  <c r="AO112" i="35"/>
  <c r="CM112" i="35"/>
  <c r="AP112" i="35"/>
  <c r="CN112" i="35"/>
  <c r="AQ112" i="35"/>
  <c r="CO112" i="35"/>
  <c r="AR112" i="35"/>
  <c r="CP112" i="35"/>
  <c r="AS112" i="35"/>
  <c r="CQ112" i="35"/>
  <c r="AT112" i="35"/>
  <c r="CR112" i="35"/>
  <c r="AU112" i="35"/>
  <c r="CS112" i="35"/>
  <c r="AV112" i="35"/>
  <c r="CT112" i="35"/>
  <c r="AW112" i="35"/>
  <c r="CU112" i="35"/>
  <c r="AX112" i="35"/>
  <c r="CV112" i="35"/>
  <c r="AY112" i="35"/>
  <c r="CW112" i="35"/>
  <c r="AZ112" i="35"/>
  <c r="CX112" i="35"/>
  <c r="BA112" i="35"/>
  <c r="CY112" i="35"/>
  <c r="BB112" i="35"/>
  <c r="CZ112" i="35"/>
  <c r="BC112" i="35"/>
  <c r="DA112" i="35"/>
  <c r="BD112" i="35"/>
  <c r="DB112" i="35"/>
  <c r="BE112" i="35"/>
  <c r="DC112" i="35"/>
  <c r="BF112" i="35"/>
  <c r="DD112" i="35"/>
  <c r="I97" i="35"/>
  <c r="BG97" i="35"/>
  <c r="J97" i="35"/>
  <c r="BH97" i="35"/>
  <c r="K97" i="35"/>
  <c r="BI97" i="35"/>
  <c r="L97" i="35"/>
  <c r="BJ97" i="35"/>
  <c r="M97" i="35"/>
  <c r="BK97" i="35"/>
  <c r="N97" i="35"/>
  <c r="BL97" i="35"/>
  <c r="O97" i="35"/>
  <c r="BM97" i="35"/>
  <c r="P97" i="35"/>
  <c r="BN97" i="35"/>
  <c r="Q97" i="35"/>
  <c r="BO97" i="35"/>
  <c r="R97" i="35"/>
  <c r="BP97" i="35"/>
  <c r="S97" i="35"/>
  <c r="BQ97" i="35"/>
  <c r="T97" i="35"/>
  <c r="BR97" i="35"/>
  <c r="U97" i="35"/>
  <c r="BS97" i="35"/>
  <c r="V97" i="35"/>
  <c r="BT97" i="35"/>
  <c r="W97" i="35"/>
  <c r="BU97" i="35"/>
  <c r="X97" i="35"/>
  <c r="BV97" i="35"/>
  <c r="Y97" i="35"/>
  <c r="BW97" i="35"/>
  <c r="Z97" i="35"/>
  <c r="BX97" i="35"/>
  <c r="AA97" i="35"/>
  <c r="BY97" i="35"/>
  <c r="AB97" i="35"/>
  <c r="BZ97" i="35"/>
  <c r="AC97" i="35"/>
  <c r="CA97" i="35"/>
  <c r="AD97" i="35"/>
  <c r="CB97" i="35"/>
  <c r="AE97" i="35"/>
  <c r="CC97" i="35"/>
  <c r="AF97" i="35"/>
  <c r="CD97" i="35"/>
  <c r="AG97" i="35"/>
  <c r="CE97" i="35"/>
  <c r="AH97" i="35"/>
  <c r="CF97" i="35"/>
  <c r="AI97" i="35"/>
  <c r="CG97" i="35"/>
  <c r="AJ97" i="35"/>
  <c r="CH97" i="35"/>
  <c r="AK97" i="35"/>
  <c r="CI97" i="35"/>
  <c r="AL97" i="35"/>
  <c r="CJ97" i="35"/>
  <c r="AM97" i="35"/>
  <c r="CK97" i="35"/>
  <c r="AN97" i="35"/>
  <c r="CL97" i="35"/>
  <c r="AO97" i="35"/>
  <c r="CM97" i="35"/>
  <c r="AP97" i="35"/>
  <c r="CN97" i="35"/>
  <c r="AQ97" i="35"/>
  <c r="CO97" i="35"/>
  <c r="AR97" i="35"/>
  <c r="CP97" i="35"/>
  <c r="AS97" i="35"/>
  <c r="CQ97" i="35"/>
  <c r="AT97" i="35"/>
  <c r="CR97" i="35"/>
  <c r="AU97" i="35"/>
  <c r="CS97" i="35"/>
  <c r="AV97" i="35"/>
  <c r="CT97" i="35"/>
  <c r="AW97" i="35"/>
  <c r="CU97" i="35"/>
  <c r="AX97" i="35"/>
  <c r="CV97" i="35"/>
  <c r="AY97" i="35"/>
  <c r="CW97" i="35"/>
  <c r="AZ97" i="35"/>
  <c r="CX97" i="35"/>
  <c r="BA97" i="35"/>
  <c r="CY97" i="35"/>
  <c r="BB97" i="35"/>
  <c r="CZ97" i="35"/>
  <c r="BC97" i="35"/>
  <c r="DA97" i="35"/>
  <c r="BD97" i="35"/>
  <c r="DB97" i="35"/>
  <c r="BE97" i="35"/>
  <c r="DC97" i="35"/>
  <c r="BF97" i="35"/>
  <c r="DD97" i="35"/>
  <c r="J83" i="35"/>
  <c r="BH83" i="35"/>
  <c r="K83" i="35"/>
  <c r="BI83" i="35"/>
  <c r="L83" i="35"/>
  <c r="BJ83" i="35"/>
  <c r="M83" i="35"/>
  <c r="BK83" i="35"/>
  <c r="N83" i="35"/>
  <c r="BL83" i="35"/>
  <c r="O83" i="35"/>
  <c r="BM83" i="35"/>
  <c r="P83" i="35"/>
  <c r="BN83" i="35"/>
  <c r="Q83" i="35"/>
  <c r="BO83" i="35"/>
  <c r="R83" i="35"/>
  <c r="BP83" i="35"/>
  <c r="T83" i="35"/>
  <c r="BR83" i="35"/>
  <c r="U83" i="35"/>
  <c r="BS83" i="35"/>
  <c r="V83" i="35"/>
  <c r="BT83" i="35"/>
  <c r="W83" i="35"/>
  <c r="BU83" i="35"/>
  <c r="X83" i="35"/>
  <c r="BV83" i="35"/>
  <c r="Y83" i="35"/>
  <c r="BW83" i="35"/>
  <c r="Z83" i="35"/>
  <c r="BX83" i="35"/>
  <c r="AA83" i="35"/>
  <c r="BY83" i="35"/>
  <c r="AB83" i="35"/>
  <c r="BZ83" i="35"/>
  <c r="AD83" i="35"/>
  <c r="CB83" i="35"/>
  <c r="AE83" i="35"/>
  <c r="CC83" i="35"/>
  <c r="AF83" i="35"/>
  <c r="CD83" i="35"/>
  <c r="AG83" i="35"/>
  <c r="CE83" i="35"/>
  <c r="AH83" i="35"/>
  <c r="CF83" i="35"/>
  <c r="AI83" i="35"/>
  <c r="CG83" i="35"/>
  <c r="AJ83" i="35"/>
  <c r="CH83" i="35"/>
  <c r="AK83" i="35"/>
  <c r="CI83" i="35"/>
  <c r="AL83" i="35"/>
  <c r="CJ83" i="35"/>
  <c r="AN83" i="35"/>
  <c r="CL83" i="35"/>
  <c r="AO83" i="35"/>
  <c r="CM83" i="35"/>
  <c r="AP83" i="35"/>
  <c r="CN83" i="35"/>
  <c r="AQ83" i="35"/>
  <c r="CO83" i="35"/>
  <c r="AR83" i="35"/>
  <c r="CP83" i="35"/>
  <c r="AS83" i="35"/>
  <c r="CQ83" i="35"/>
  <c r="AT83" i="35"/>
  <c r="CR83" i="35"/>
  <c r="AU83" i="35"/>
  <c r="CS83" i="35"/>
  <c r="AV83" i="35"/>
  <c r="CT83" i="35"/>
  <c r="AX83" i="35"/>
  <c r="CV83" i="35"/>
  <c r="AY83" i="35"/>
  <c r="CW83" i="35"/>
  <c r="AZ83" i="35"/>
  <c r="CX83" i="35"/>
  <c r="BA83" i="35"/>
  <c r="CY83" i="35"/>
  <c r="BB83" i="35"/>
  <c r="CZ83" i="35"/>
  <c r="BC83" i="35"/>
  <c r="DA83" i="35"/>
  <c r="BD83" i="35"/>
  <c r="DB83" i="35"/>
  <c r="BE83" i="35"/>
  <c r="DC83" i="35"/>
  <c r="BF83" i="35"/>
  <c r="DD83" i="35"/>
  <c r="I84" i="35"/>
  <c r="BG84" i="35" s="1"/>
  <c r="J84" i="35"/>
  <c r="BH84" i="35" s="1"/>
  <c r="DE84" i="35" s="1"/>
  <c r="DF84" i="35" s="1"/>
  <c r="K84" i="35"/>
  <c r="BI84" i="35" s="1"/>
  <c r="L84" i="35"/>
  <c r="BJ84" i="35" s="1"/>
  <c r="M84" i="35"/>
  <c r="BK84" i="35" s="1"/>
  <c r="N84" i="35"/>
  <c r="BL84" i="35" s="1"/>
  <c r="O84" i="35"/>
  <c r="BM84" i="35" s="1"/>
  <c r="P84" i="35"/>
  <c r="BN84" i="35" s="1"/>
  <c r="Q84" i="35"/>
  <c r="BO84" i="35" s="1"/>
  <c r="R84" i="35"/>
  <c r="BP84" i="35" s="1"/>
  <c r="S84" i="35"/>
  <c r="BQ84" i="35" s="1"/>
  <c r="T84" i="35"/>
  <c r="BR84" i="35" s="1"/>
  <c r="U84" i="35"/>
  <c r="BS84" i="35" s="1"/>
  <c r="V84" i="35"/>
  <c r="BT84" i="35" s="1"/>
  <c r="W84" i="35"/>
  <c r="BU84" i="35" s="1"/>
  <c r="X84" i="35"/>
  <c r="BV84" i="35" s="1"/>
  <c r="Y84" i="35"/>
  <c r="BW84" i="35" s="1"/>
  <c r="Z84" i="35"/>
  <c r="BX84" i="35" s="1"/>
  <c r="AA84" i="35"/>
  <c r="BY84" i="35" s="1"/>
  <c r="AB84" i="35"/>
  <c r="BZ84" i="35" s="1"/>
  <c r="DG84" i="35"/>
  <c r="AC84" i="35"/>
  <c r="CA84" i="35" s="1"/>
  <c r="AD84" i="35"/>
  <c r="CB84" i="35" s="1"/>
  <c r="DI84" i="35" s="1"/>
  <c r="AE84" i="35"/>
  <c r="CC84" i="35" s="1"/>
  <c r="AF84" i="35"/>
  <c r="CD84" i="35" s="1"/>
  <c r="AG84" i="35"/>
  <c r="CE84" i="35" s="1"/>
  <c r="AH84" i="35"/>
  <c r="CF84" i="35" s="1"/>
  <c r="AI84" i="35"/>
  <c r="CG84" i="35" s="1"/>
  <c r="AJ84" i="35"/>
  <c r="CH84" i="35" s="1"/>
  <c r="AK84" i="35"/>
  <c r="CI84" i="35" s="1"/>
  <c r="AL84" i="35"/>
  <c r="CJ84" i="35" s="1"/>
  <c r="AM84" i="35"/>
  <c r="CK84" i="35" s="1"/>
  <c r="DK84" i="35" s="1"/>
  <c r="AN84" i="35"/>
  <c r="CL84" i="35" s="1"/>
  <c r="AO84" i="35"/>
  <c r="CM84" i="35" s="1"/>
  <c r="AP84" i="35"/>
  <c r="CN84" i="35" s="1"/>
  <c r="AQ84" i="35"/>
  <c r="CO84" i="35" s="1"/>
  <c r="AR84" i="35"/>
  <c r="CP84" i="35" s="1"/>
  <c r="AS84" i="35"/>
  <c r="CQ84" i="35" s="1"/>
  <c r="AT84" i="35"/>
  <c r="CR84" i="35" s="1"/>
  <c r="AU84" i="35"/>
  <c r="CS84" i="35" s="1"/>
  <c r="AV84" i="35"/>
  <c r="CT84" i="35" s="1"/>
  <c r="AW84" i="35"/>
  <c r="CU84" i="35" s="1"/>
  <c r="AX84" i="35"/>
  <c r="CV84" i="35" s="1"/>
  <c r="AY84" i="35"/>
  <c r="CW84" i="35" s="1"/>
  <c r="AZ84" i="35"/>
  <c r="CX84" i="35" s="1"/>
  <c r="BA84" i="35"/>
  <c r="CY84" i="35" s="1"/>
  <c r="BB84" i="35"/>
  <c r="CZ84" i="35" s="1"/>
  <c r="BC84" i="35"/>
  <c r="DA84" i="35" s="1"/>
  <c r="BD84" i="35"/>
  <c r="DB84" i="35" s="1"/>
  <c r="BE84" i="35"/>
  <c r="DC84" i="35" s="1"/>
  <c r="BF84" i="35"/>
  <c r="DD84" i="35" s="1"/>
  <c r="I69" i="35"/>
  <c r="BG69" i="35" s="1"/>
  <c r="J69" i="35"/>
  <c r="BH69" i="35"/>
  <c r="K69" i="35"/>
  <c r="BI69" i="35" s="1"/>
  <c r="L69" i="35"/>
  <c r="BJ69" i="35"/>
  <c r="M69" i="35"/>
  <c r="BK69" i="35" s="1"/>
  <c r="N69" i="35"/>
  <c r="BL69" i="35" s="1"/>
  <c r="O69" i="35"/>
  <c r="BM69" i="35" s="1"/>
  <c r="P69" i="35"/>
  <c r="BN69" i="35" s="1"/>
  <c r="Q69" i="35"/>
  <c r="BO69" i="35" s="1"/>
  <c r="R69" i="35"/>
  <c r="BP69" i="35" s="1"/>
  <c r="S69" i="35"/>
  <c r="BQ69" i="35" s="1"/>
  <c r="T69" i="35"/>
  <c r="BR69" i="35" s="1"/>
  <c r="U69" i="35"/>
  <c r="BS69" i="35" s="1"/>
  <c r="V69" i="35"/>
  <c r="BT69" i="35" s="1"/>
  <c r="W69" i="35"/>
  <c r="BU69" i="35" s="1"/>
  <c r="X69" i="35"/>
  <c r="BV69" i="35" s="1"/>
  <c r="Y69" i="35"/>
  <c r="BW69" i="35" s="1"/>
  <c r="Z69" i="35"/>
  <c r="BX69" i="35" s="1"/>
  <c r="AA69" i="35"/>
  <c r="BY69" i="35" s="1"/>
  <c r="AB69" i="35"/>
  <c r="BZ69" i="35" s="1"/>
  <c r="AC69" i="35"/>
  <c r="CA69" i="35" s="1"/>
  <c r="AD69" i="35"/>
  <c r="CB69" i="35" s="1"/>
  <c r="AE69" i="35"/>
  <c r="CC69" i="35" s="1"/>
  <c r="AF69" i="35"/>
  <c r="CD69" i="35" s="1"/>
  <c r="AG69" i="35"/>
  <c r="CE69" i="35" s="1"/>
  <c r="AH69" i="35"/>
  <c r="CF69" i="35" s="1"/>
  <c r="AI69" i="35"/>
  <c r="CG69" i="35" s="1"/>
  <c r="AJ69" i="35"/>
  <c r="CH69" i="35" s="1"/>
  <c r="AK69" i="35"/>
  <c r="CI69" i="35" s="1"/>
  <c r="AL69" i="35"/>
  <c r="CJ69" i="35" s="1"/>
  <c r="AM69" i="35"/>
  <c r="CK69" i="35" s="1"/>
  <c r="AN69" i="35"/>
  <c r="CL69" i="35" s="1"/>
  <c r="AO69" i="35"/>
  <c r="CM69" i="35" s="1"/>
  <c r="AP69" i="35"/>
  <c r="CN69" i="35" s="1"/>
  <c r="AQ69" i="35"/>
  <c r="CO69" i="35" s="1"/>
  <c r="AR69" i="35"/>
  <c r="CP69" i="35" s="1"/>
  <c r="AS69" i="35"/>
  <c r="CQ69" i="35" s="1"/>
  <c r="AT69" i="35"/>
  <c r="CR69" i="35" s="1"/>
  <c r="AU69" i="35"/>
  <c r="CS69" i="35" s="1"/>
  <c r="AV69" i="35"/>
  <c r="CT69" i="35" s="1"/>
  <c r="AW69" i="35"/>
  <c r="CU69" i="35" s="1"/>
  <c r="AX69" i="35"/>
  <c r="CV69" i="35" s="1"/>
  <c r="AY69" i="35"/>
  <c r="CW69" i="35" s="1"/>
  <c r="AZ69" i="35"/>
  <c r="CX69" i="35" s="1"/>
  <c r="BA69" i="35"/>
  <c r="CY69" i="35" s="1"/>
  <c r="BB69" i="35"/>
  <c r="CZ69" i="35" s="1"/>
  <c r="BC69" i="35"/>
  <c r="DA69" i="35" s="1"/>
  <c r="BD69" i="35"/>
  <c r="DB69" i="35" s="1"/>
  <c r="BE69" i="35"/>
  <c r="DC69" i="35" s="1"/>
  <c r="BF69" i="35"/>
  <c r="DD69" i="35" s="1"/>
  <c r="I111" i="35"/>
  <c r="BG111" i="35" s="1"/>
  <c r="J111" i="35"/>
  <c r="BH111" i="35" s="1"/>
  <c r="K111" i="35"/>
  <c r="BI111" i="35" s="1"/>
  <c r="L111" i="35"/>
  <c r="BJ111" i="35" s="1"/>
  <c r="M111" i="35"/>
  <c r="BK111" i="35" s="1"/>
  <c r="N111" i="35"/>
  <c r="BL111" i="35" s="1"/>
  <c r="O111" i="35"/>
  <c r="BM111" i="35" s="1"/>
  <c r="P111" i="35"/>
  <c r="BN111" i="35" s="1"/>
  <c r="Q111" i="35"/>
  <c r="BO111" i="35" s="1"/>
  <c r="R111" i="35"/>
  <c r="BP111" i="35" s="1"/>
  <c r="S111" i="35"/>
  <c r="BQ111" i="35" s="1"/>
  <c r="T111" i="35"/>
  <c r="BR111" i="35" s="1"/>
  <c r="U111" i="35"/>
  <c r="BS111" i="35" s="1"/>
  <c r="V111" i="35"/>
  <c r="BT111" i="35" s="1"/>
  <c r="W111" i="35"/>
  <c r="BU111" i="35" s="1"/>
  <c r="X111" i="35"/>
  <c r="BV111" i="35" s="1"/>
  <c r="Y111" i="35"/>
  <c r="BW111" i="35" s="1"/>
  <c r="Z111" i="35"/>
  <c r="BX111" i="35" s="1"/>
  <c r="AA111" i="35"/>
  <c r="BY111" i="35" s="1"/>
  <c r="AB111" i="35"/>
  <c r="BZ111" i="35" s="1"/>
  <c r="AC111" i="35"/>
  <c r="CA111" i="35" s="1"/>
  <c r="AD111" i="35"/>
  <c r="CB111" i="35" s="1"/>
  <c r="AE111" i="35"/>
  <c r="CC111" i="35" s="1"/>
  <c r="AF111" i="35"/>
  <c r="CD111" i="35" s="1"/>
  <c r="AG111" i="35"/>
  <c r="CE111" i="35" s="1"/>
  <c r="AH111" i="35"/>
  <c r="CF111" i="35" s="1"/>
  <c r="AI111" i="35"/>
  <c r="CG111" i="35" s="1"/>
  <c r="AJ111" i="35"/>
  <c r="CH111" i="35" s="1"/>
  <c r="AK111" i="35"/>
  <c r="CI111" i="35" s="1"/>
  <c r="AL111" i="35"/>
  <c r="CJ111" i="35" s="1"/>
  <c r="AM111" i="35"/>
  <c r="CK111" i="35" s="1"/>
  <c r="AN111" i="35"/>
  <c r="CL111" i="35" s="1"/>
  <c r="AO111" i="35"/>
  <c r="CM111" i="35" s="1"/>
  <c r="AP111" i="35"/>
  <c r="CN111" i="35" s="1"/>
  <c r="AQ111" i="35"/>
  <c r="CO111" i="35" s="1"/>
  <c r="AR111" i="35"/>
  <c r="CP111" i="35" s="1"/>
  <c r="AS111" i="35"/>
  <c r="CQ111" i="35" s="1"/>
  <c r="AT111" i="35"/>
  <c r="CR111" i="35" s="1"/>
  <c r="AU111" i="35"/>
  <c r="CS111" i="35" s="1"/>
  <c r="AV111" i="35"/>
  <c r="CT111" i="35" s="1"/>
  <c r="AW111" i="35"/>
  <c r="CU111" i="35" s="1"/>
  <c r="AX111" i="35"/>
  <c r="CV111" i="35" s="1"/>
  <c r="AY111" i="35"/>
  <c r="CW111" i="35" s="1"/>
  <c r="AZ111" i="35"/>
  <c r="CX111" i="35" s="1"/>
  <c r="BA111" i="35"/>
  <c r="CY111" i="35" s="1"/>
  <c r="BB111" i="35"/>
  <c r="CZ111" i="35" s="1"/>
  <c r="BC111" i="35"/>
  <c r="DA111" i="35" s="1"/>
  <c r="BD111" i="35"/>
  <c r="DB111" i="35" s="1"/>
  <c r="BE111" i="35"/>
  <c r="DC111" i="35" s="1"/>
  <c r="BF111" i="35"/>
  <c r="DD111" i="35" s="1"/>
  <c r="I115" i="35"/>
  <c r="BG115" i="35"/>
  <c r="DE115" i="35" s="1"/>
  <c r="DF115" i="35" s="1"/>
  <c r="J115" i="35"/>
  <c r="BH115" i="35"/>
  <c r="K115" i="35"/>
  <c r="BI115" i="35"/>
  <c r="L115" i="35"/>
  <c r="BJ115" i="35"/>
  <c r="M115" i="35"/>
  <c r="BK115" i="35"/>
  <c r="N115" i="35"/>
  <c r="BL115" i="35"/>
  <c r="O115" i="35"/>
  <c r="BM115" i="35"/>
  <c r="P115" i="35"/>
  <c r="BN115" i="35"/>
  <c r="Q115" i="35"/>
  <c r="BO115" i="35"/>
  <c r="R115" i="35"/>
  <c r="BP115" i="35"/>
  <c r="S115" i="35"/>
  <c r="BQ115" i="35"/>
  <c r="DG115" i="35" s="1"/>
  <c r="T115" i="35"/>
  <c r="BR115" i="35"/>
  <c r="U115" i="35"/>
  <c r="BS115" i="35"/>
  <c r="V115" i="35"/>
  <c r="BT115" i="35"/>
  <c r="W115" i="35"/>
  <c r="BU115" i="35"/>
  <c r="X115" i="35"/>
  <c r="BV115" i="35"/>
  <c r="Y115" i="35"/>
  <c r="BW115" i="35"/>
  <c r="Z115" i="35"/>
  <c r="BX115" i="35"/>
  <c r="AA115" i="35"/>
  <c r="BY115" i="35"/>
  <c r="AB115" i="35"/>
  <c r="BZ115" i="35"/>
  <c r="AC115" i="35"/>
  <c r="CA115" i="35"/>
  <c r="DI115" i="35" s="1"/>
  <c r="AD115" i="35"/>
  <c r="CB115" i="35"/>
  <c r="AE115" i="35"/>
  <c r="CC115" i="35"/>
  <c r="AF115" i="35"/>
  <c r="CD115" i="35"/>
  <c r="AG115" i="35"/>
  <c r="CE115" i="35"/>
  <c r="AH115" i="35"/>
  <c r="CF115" i="35"/>
  <c r="AI115" i="35"/>
  <c r="CG115" i="35"/>
  <c r="AJ115" i="35"/>
  <c r="CH115" i="35"/>
  <c r="AK115" i="35"/>
  <c r="CI115" i="35"/>
  <c r="AL115" i="35"/>
  <c r="CJ115" i="35"/>
  <c r="AM115" i="35"/>
  <c r="CK115" i="35"/>
  <c r="DK115" i="35" s="1"/>
  <c r="AN115" i="35"/>
  <c r="CL115" i="35"/>
  <c r="AO115" i="35"/>
  <c r="CM115" i="35"/>
  <c r="AP115" i="35"/>
  <c r="CN115" i="35"/>
  <c r="AQ115" i="35"/>
  <c r="CO115" i="35"/>
  <c r="AR115" i="35"/>
  <c r="CP115" i="35"/>
  <c r="AS115" i="35"/>
  <c r="CQ115" i="35"/>
  <c r="AT115" i="35"/>
  <c r="CR115" i="35"/>
  <c r="AU115" i="35"/>
  <c r="CS115" i="35"/>
  <c r="AV115" i="35"/>
  <c r="CT115" i="35"/>
  <c r="AW115" i="35"/>
  <c r="CU115" i="35"/>
  <c r="DM115" i="35" s="1"/>
  <c r="AX115" i="35"/>
  <c r="CV115" i="35"/>
  <c r="AY115" i="35"/>
  <c r="CW115" i="35"/>
  <c r="AZ115" i="35"/>
  <c r="CX115" i="35"/>
  <c r="BA115" i="35"/>
  <c r="CY115" i="35"/>
  <c r="BB115" i="35"/>
  <c r="CZ115" i="35"/>
  <c r="BC115" i="35"/>
  <c r="DA115" i="35"/>
  <c r="BD115" i="35"/>
  <c r="DB115" i="35"/>
  <c r="BE115" i="35"/>
  <c r="DC115" i="35"/>
  <c r="BF115" i="35"/>
  <c r="DD115" i="35"/>
  <c r="I28" i="35"/>
  <c r="BG28" i="35" s="1"/>
  <c r="J28" i="35"/>
  <c r="BH28" i="35" s="1"/>
  <c r="K28" i="35"/>
  <c r="BI28" i="35" s="1"/>
  <c r="L28" i="35"/>
  <c r="BJ28" i="35" s="1"/>
  <c r="M28" i="35"/>
  <c r="BK28" i="35" s="1"/>
  <c r="N28" i="35"/>
  <c r="BL28" i="35" s="1"/>
  <c r="O28" i="35"/>
  <c r="BM28" i="35" s="1"/>
  <c r="P28" i="35"/>
  <c r="BN28" i="35" s="1"/>
  <c r="Q28" i="35"/>
  <c r="BO28" i="35" s="1"/>
  <c r="R28" i="35"/>
  <c r="BP28" i="35" s="1"/>
  <c r="S28" i="35"/>
  <c r="BQ28" i="35" s="1"/>
  <c r="T28" i="35"/>
  <c r="BR28" i="35" s="1"/>
  <c r="U28" i="35"/>
  <c r="BS28" i="35" s="1"/>
  <c r="V28" i="35"/>
  <c r="BT28" i="35" s="1"/>
  <c r="W28" i="35"/>
  <c r="BU28" i="35" s="1"/>
  <c r="X28" i="35"/>
  <c r="BV28" i="35" s="1"/>
  <c r="Y28" i="35"/>
  <c r="BW28" i="35" s="1"/>
  <c r="Z28" i="35"/>
  <c r="BX28" i="35" s="1"/>
  <c r="AA28" i="35"/>
  <c r="BY28" i="35" s="1"/>
  <c r="AB28" i="35"/>
  <c r="BZ28" i="35" s="1"/>
  <c r="AC28" i="35"/>
  <c r="CA28" i="35" s="1"/>
  <c r="AD28" i="35"/>
  <c r="CB28" i="35" s="1"/>
  <c r="AE28" i="35"/>
  <c r="CC28" i="35" s="1"/>
  <c r="AF28" i="35"/>
  <c r="CD28" i="35" s="1"/>
  <c r="AG28" i="35"/>
  <c r="CE28" i="35" s="1"/>
  <c r="AH28" i="35"/>
  <c r="CF28" i="35" s="1"/>
  <c r="AI28" i="35"/>
  <c r="CG28" i="35" s="1"/>
  <c r="AJ28" i="35"/>
  <c r="CH28" i="35" s="1"/>
  <c r="AK28" i="35"/>
  <c r="CI28" i="35" s="1"/>
  <c r="AL28" i="35"/>
  <c r="CJ28" i="35" s="1"/>
  <c r="AM28" i="35"/>
  <c r="CK28" i="35" s="1"/>
  <c r="AN28" i="35"/>
  <c r="CL28" i="35" s="1"/>
  <c r="AO28" i="35"/>
  <c r="CM28" i="35" s="1"/>
  <c r="AP28" i="35"/>
  <c r="CN28" i="35" s="1"/>
  <c r="AQ28" i="35"/>
  <c r="CO28" i="35" s="1"/>
  <c r="AR28" i="35"/>
  <c r="CP28" i="35" s="1"/>
  <c r="AS28" i="35"/>
  <c r="CQ28" i="35" s="1"/>
  <c r="AT28" i="35"/>
  <c r="CR28" i="35" s="1"/>
  <c r="AU28" i="35"/>
  <c r="CS28" i="35" s="1"/>
  <c r="AV28" i="35"/>
  <c r="CT28" i="35" s="1"/>
  <c r="AW28" i="35"/>
  <c r="CU28" i="35" s="1"/>
  <c r="AX28" i="35"/>
  <c r="CV28" i="35" s="1"/>
  <c r="AY28" i="35"/>
  <c r="CW28" i="35" s="1"/>
  <c r="AZ28" i="35"/>
  <c r="CX28" i="35" s="1"/>
  <c r="BA28" i="35"/>
  <c r="CY28" i="35" s="1"/>
  <c r="BB28" i="35"/>
  <c r="CZ28" i="35" s="1"/>
  <c r="BC28" i="35"/>
  <c r="DA28" i="35" s="1"/>
  <c r="BD28" i="35"/>
  <c r="DB28" i="35" s="1"/>
  <c r="BE28" i="35"/>
  <c r="DC28" i="35" s="1"/>
  <c r="BF28" i="35"/>
  <c r="DD28" i="35" s="1"/>
  <c r="I31" i="35"/>
  <c r="BG31" i="35"/>
  <c r="DE31" i="35" s="1"/>
  <c r="DF31" i="35" s="1"/>
  <c r="J31" i="35"/>
  <c r="BH31" i="35"/>
  <c r="K31" i="35"/>
  <c r="BI31" i="35"/>
  <c r="L31" i="35"/>
  <c r="BJ31" i="35"/>
  <c r="M31" i="35"/>
  <c r="BK31" i="35"/>
  <c r="N31" i="35"/>
  <c r="BL31" i="35"/>
  <c r="O31" i="35"/>
  <c r="BM31" i="35"/>
  <c r="P31" i="35"/>
  <c r="BN31" i="35"/>
  <c r="Q31" i="35"/>
  <c r="BO31" i="35"/>
  <c r="R31" i="35"/>
  <c r="BP31" i="35"/>
  <c r="S31" i="35"/>
  <c r="BQ31" i="35"/>
  <c r="DG31" i="35" s="1"/>
  <c r="T31" i="35"/>
  <c r="BR31" i="35"/>
  <c r="U31" i="35"/>
  <c r="BS31" i="35"/>
  <c r="V31" i="35"/>
  <c r="BT31" i="35"/>
  <c r="W31" i="35"/>
  <c r="BU31" i="35"/>
  <c r="X31" i="35"/>
  <c r="BV31" i="35"/>
  <c r="Y31" i="35"/>
  <c r="BW31" i="35"/>
  <c r="Z31" i="35"/>
  <c r="BX31" i="35"/>
  <c r="AA31" i="35"/>
  <c r="BY31" i="35"/>
  <c r="AB31" i="35"/>
  <c r="BZ31" i="35"/>
  <c r="AC31" i="35"/>
  <c r="CA31" i="35"/>
  <c r="DI31" i="35" s="1"/>
  <c r="AD31" i="35"/>
  <c r="CB31" i="35"/>
  <c r="AE31" i="35"/>
  <c r="CC31" i="35"/>
  <c r="AF31" i="35"/>
  <c r="CD31" i="35"/>
  <c r="AG31" i="35"/>
  <c r="CE31" i="35"/>
  <c r="AH31" i="35"/>
  <c r="CF31" i="35"/>
  <c r="AI31" i="35"/>
  <c r="CG31" i="35"/>
  <c r="AJ31" i="35"/>
  <c r="CH31" i="35"/>
  <c r="AK31" i="35"/>
  <c r="CI31" i="35"/>
  <c r="AL31" i="35"/>
  <c r="CJ31" i="35"/>
  <c r="AM31" i="35"/>
  <c r="CK31" i="35"/>
  <c r="DK31" i="35" s="1"/>
  <c r="AN31" i="35"/>
  <c r="CL31" i="35"/>
  <c r="AO31" i="35"/>
  <c r="CM31" i="35"/>
  <c r="AP31" i="35"/>
  <c r="CN31" i="35"/>
  <c r="AQ31" i="35"/>
  <c r="CO31" i="35"/>
  <c r="AR31" i="35"/>
  <c r="CP31" i="35"/>
  <c r="AS31" i="35"/>
  <c r="CQ31" i="35"/>
  <c r="AT31" i="35"/>
  <c r="CR31" i="35"/>
  <c r="AU31" i="35"/>
  <c r="CS31" i="35"/>
  <c r="AV31" i="35"/>
  <c r="CT31" i="35"/>
  <c r="AW31" i="35"/>
  <c r="CU31" i="35"/>
  <c r="DM31" i="35" s="1"/>
  <c r="AX31" i="35"/>
  <c r="CV31" i="35"/>
  <c r="AY31" i="35"/>
  <c r="CW31" i="35"/>
  <c r="AZ31" i="35"/>
  <c r="CX31" i="35"/>
  <c r="BA31" i="35"/>
  <c r="CY31" i="35"/>
  <c r="BB31" i="35"/>
  <c r="CZ31" i="35"/>
  <c r="BC31" i="35"/>
  <c r="DA31" i="35"/>
  <c r="BD31" i="35"/>
  <c r="DB31" i="35"/>
  <c r="BE31" i="35"/>
  <c r="DC31" i="35"/>
  <c r="BF31" i="35"/>
  <c r="DD31" i="35"/>
  <c r="I118" i="35"/>
  <c r="BG118" i="35" s="1"/>
  <c r="J118" i="35"/>
  <c r="BH118" i="35" s="1"/>
  <c r="K118" i="35"/>
  <c r="BI118" i="35" s="1"/>
  <c r="L118" i="35"/>
  <c r="BJ118" i="35" s="1"/>
  <c r="M118" i="35"/>
  <c r="BK118" i="35" s="1"/>
  <c r="N118" i="35"/>
  <c r="BL118" i="35" s="1"/>
  <c r="O118" i="35"/>
  <c r="BM118" i="35" s="1"/>
  <c r="P118" i="35"/>
  <c r="BN118" i="35" s="1"/>
  <c r="Q118" i="35"/>
  <c r="BO118" i="35" s="1"/>
  <c r="R118" i="35"/>
  <c r="BP118" i="35" s="1"/>
  <c r="S118" i="35"/>
  <c r="BQ118" i="35" s="1"/>
  <c r="T118" i="35"/>
  <c r="BR118" i="35" s="1"/>
  <c r="U118" i="35"/>
  <c r="BS118" i="35" s="1"/>
  <c r="V118" i="35"/>
  <c r="BT118" i="35" s="1"/>
  <c r="W118" i="35"/>
  <c r="BU118" i="35" s="1"/>
  <c r="X118" i="35"/>
  <c r="BV118" i="35" s="1"/>
  <c r="Y118" i="35"/>
  <c r="BW118" i="35" s="1"/>
  <c r="Z118" i="35"/>
  <c r="BX118" i="35" s="1"/>
  <c r="AA118" i="35"/>
  <c r="BY118" i="35" s="1"/>
  <c r="AB118" i="35"/>
  <c r="BZ118" i="35" s="1"/>
  <c r="AC118" i="35"/>
  <c r="CA118" i="35" s="1"/>
  <c r="AD118" i="35"/>
  <c r="CB118" i="35" s="1"/>
  <c r="AE118" i="35"/>
  <c r="CC118" i="35" s="1"/>
  <c r="AF118" i="35"/>
  <c r="CD118" i="35" s="1"/>
  <c r="AG118" i="35"/>
  <c r="CE118" i="35" s="1"/>
  <c r="AH118" i="35"/>
  <c r="CF118" i="35" s="1"/>
  <c r="AI118" i="35"/>
  <c r="CG118" i="35" s="1"/>
  <c r="AJ118" i="35"/>
  <c r="CH118" i="35" s="1"/>
  <c r="AK118" i="35"/>
  <c r="CI118" i="35" s="1"/>
  <c r="AL118" i="35"/>
  <c r="CJ118" i="35" s="1"/>
  <c r="AM118" i="35"/>
  <c r="CK118" i="35" s="1"/>
  <c r="AN118" i="35"/>
  <c r="CL118" i="35" s="1"/>
  <c r="AO118" i="35"/>
  <c r="CM118" i="35" s="1"/>
  <c r="AP118" i="35"/>
  <c r="CN118" i="35" s="1"/>
  <c r="AQ118" i="35"/>
  <c r="CO118" i="35" s="1"/>
  <c r="AR118" i="35"/>
  <c r="CP118" i="35" s="1"/>
  <c r="AS118" i="35"/>
  <c r="CQ118" i="35" s="1"/>
  <c r="AT118" i="35"/>
  <c r="CR118" i="35" s="1"/>
  <c r="AU118" i="35"/>
  <c r="CS118" i="35" s="1"/>
  <c r="AV118" i="35"/>
  <c r="CT118" i="35" s="1"/>
  <c r="AW118" i="35"/>
  <c r="CU118" i="35" s="1"/>
  <c r="AX118" i="35"/>
  <c r="CV118" i="35" s="1"/>
  <c r="AY118" i="35"/>
  <c r="CW118" i="35" s="1"/>
  <c r="AZ118" i="35"/>
  <c r="CX118" i="35" s="1"/>
  <c r="BA118" i="35"/>
  <c r="CY118" i="35" s="1"/>
  <c r="BB118" i="35"/>
  <c r="CZ118" i="35" s="1"/>
  <c r="BC118" i="35"/>
  <c r="DA118" i="35" s="1"/>
  <c r="BD118" i="35"/>
  <c r="DB118" i="35" s="1"/>
  <c r="BE118" i="35"/>
  <c r="DC118" i="35" s="1"/>
  <c r="BF118" i="35"/>
  <c r="DD118" i="35" s="1"/>
  <c r="I76" i="35"/>
  <c r="BG76" i="35"/>
  <c r="DE76" i="35" s="1"/>
  <c r="DF76" i="35" s="1"/>
  <c r="J76" i="35"/>
  <c r="BH76" i="35"/>
  <c r="K76" i="35"/>
  <c r="BI76" i="35"/>
  <c r="L76" i="35"/>
  <c r="BJ76" i="35"/>
  <c r="M76" i="35"/>
  <c r="BK76" i="35"/>
  <c r="N76" i="35"/>
  <c r="BL76" i="35"/>
  <c r="O76" i="35"/>
  <c r="BM76" i="35"/>
  <c r="P76" i="35"/>
  <c r="BN76" i="35"/>
  <c r="Q76" i="35"/>
  <c r="BO76" i="35"/>
  <c r="R76" i="35"/>
  <c r="BP76" i="35"/>
  <c r="S76" i="35"/>
  <c r="BQ76" i="35"/>
  <c r="DG76" i="35" s="1"/>
  <c r="T76" i="35"/>
  <c r="BR76" i="35"/>
  <c r="U76" i="35"/>
  <c r="BS76" i="35"/>
  <c r="V76" i="35"/>
  <c r="BT76" i="35"/>
  <c r="W76" i="35"/>
  <c r="BU76" i="35"/>
  <c r="X76" i="35"/>
  <c r="BV76" i="35"/>
  <c r="Y76" i="35"/>
  <c r="BW76" i="35"/>
  <c r="Z76" i="35"/>
  <c r="BX76" i="35"/>
  <c r="AA76" i="35"/>
  <c r="BY76" i="35"/>
  <c r="AB76" i="35"/>
  <c r="BZ76" i="35"/>
  <c r="AC76" i="35"/>
  <c r="CA76" i="35"/>
  <c r="DI76" i="35" s="1"/>
  <c r="AD76" i="35"/>
  <c r="CB76" i="35"/>
  <c r="AE76" i="35"/>
  <c r="CC76" i="35"/>
  <c r="AF76" i="35"/>
  <c r="CD76" i="35"/>
  <c r="AG76" i="35"/>
  <c r="CE76" i="35"/>
  <c r="AH76" i="35"/>
  <c r="CF76" i="35"/>
  <c r="AI76" i="35"/>
  <c r="CG76" i="35"/>
  <c r="AJ76" i="35"/>
  <c r="CH76" i="35"/>
  <c r="AK76" i="35"/>
  <c r="CI76" i="35"/>
  <c r="AL76" i="35"/>
  <c r="CJ76" i="35"/>
  <c r="AM76" i="35"/>
  <c r="CK76" i="35"/>
  <c r="DK76" i="35" s="1"/>
  <c r="AN76" i="35"/>
  <c r="CL76" i="35"/>
  <c r="AO76" i="35"/>
  <c r="CM76" i="35"/>
  <c r="AP76" i="35"/>
  <c r="CN76" i="35"/>
  <c r="AQ76" i="35"/>
  <c r="CO76" i="35"/>
  <c r="AR76" i="35"/>
  <c r="CP76" i="35"/>
  <c r="AS76" i="35"/>
  <c r="CQ76" i="35"/>
  <c r="AT76" i="35"/>
  <c r="CR76" i="35"/>
  <c r="AU76" i="35"/>
  <c r="CS76" i="35"/>
  <c r="AV76" i="35"/>
  <c r="CT76" i="35"/>
  <c r="AW76" i="35"/>
  <c r="CU76" i="35"/>
  <c r="DM76" i="35" s="1"/>
  <c r="AX76" i="35"/>
  <c r="CV76" i="35"/>
  <c r="AY76" i="35"/>
  <c r="CW76" i="35"/>
  <c r="AZ76" i="35"/>
  <c r="CX76" i="35"/>
  <c r="BA76" i="35"/>
  <c r="CY76" i="35"/>
  <c r="BB76" i="35"/>
  <c r="CZ76" i="35"/>
  <c r="BC76" i="35"/>
  <c r="DA76" i="35"/>
  <c r="BD76" i="35"/>
  <c r="DB76" i="35"/>
  <c r="BE76" i="35"/>
  <c r="DC76" i="35"/>
  <c r="BF76" i="35"/>
  <c r="DD76" i="35"/>
  <c r="I107" i="35"/>
  <c r="BG107" i="35"/>
  <c r="DE107" i="35" s="1"/>
  <c r="DF107" i="35" s="1"/>
  <c r="J107" i="35"/>
  <c r="BH107" i="35"/>
  <c r="K107" i="35"/>
  <c r="BI107" i="35"/>
  <c r="L107" i="35"/>
  <c r="BJ107" i="35"/>
  <c r="M107" i="35"/>
  <c r="BK107" i="35"/>
  <c r="N107" i="35"/>
  <c r="BL107" i="35"/>
  <c r="O107" i="35"/>
  <c r="BM107" i="35"/>
  <c r="P107" i="35"/>
  <c r="BN107" i="35"/>
  <c r="Q107" i="35"/>
  <c r="BO107" i="35"/>
  <c r="R107" i="35"/>
  <c r="BP107" i="35"/>
  <c r="S107" i="35"/>
  <c r="BQ107" i="35"/>
  <c r="DG107" i="35" s="1"/>
  <c r="T107" i="35"/>
  <c r="BR107" i="35"/>
  <c r="U107" i="35"/>
  <c r="BS107" i="35"/>
  <c r="V107" i="35"/>
  <c r="BT107" i="35"/>
  <c r="W107" i="35"/>
  <c r="BU107" i="35"/>
  <c r="X107" i="35"/>
  <c r="BV107" i="35"/>
  <c r="Y107" i="35"/>
  <c r="BW107" i="35"/>
  <c r="Z107" i="35"/>
  <c r="BX107" i="35"/>
  <c r="AA107" i="35"/>
  <c r="BY107" i="35"/>
  <c r="AB107" i="35"/>
  <c r="BZ107" i="35"/>
  <c r="AC107" i="35"/>
  <c r="CA107" i="35"/>
  <c r="DI107" i="35" s="1"/>
  <c r="AD107" i="35"/>
  <c r="CB107" i="35"/>
  <c r="AE107" i="35"/>
  <c r="CC107" i="35"/>
  <c r="AF107" i="35"/>
  <c r="CD107" i="35"/>
  <c r="AG107" i="35"/>
  <c r="CE107" i="35"/>
  <c r="AH107" i="35"/>
  <c r="CF107" i="35"/>
  <c r="AI107" i="35"/>
  <c r="CG107" i="35"/>
  <c r="AJ107" i="35"/>
  <c r="CH107" i="35"/>
  <c r="AK107" i="35"/>
  <c r="CI107" i="35"/>
  <c r="AL107" i="35"/>
  <c r="CJ107" i="35"/>
  <c r="AM107" i="35"/>
  <c r="CK107" i="35"/>
  <c r="DK107" i="35" s="1"/>
  <c r="AN107" i="35"/>
  <c r="CL107" i="35"/>
  <c r="AO107" i="35"/>
  <c r="CM107" i="35"/>
  <c r="AP107" i="35"/>
  <c r="CN107" i="35"/>
  <c r="AQ107" i="35"/>
  <c r="CO107" i="35"/>
  <c r="AR107" i="35"/>
  <c r="CP107" i="35"/>
  <c r="AS107" i="35"/>
  <c r="CQ107" i="35"/>
  <c r="AT107" i="35"/>
  <c r="CR107" i="35"/>
  <c r="AU107" i="35"/>
  <c r="CS107" i="35"/>
  <c r="AV107" i="35"/>
  <c r="CT107" i="35"/>
  <c r="AW107" i="35"/>
  <c r="CU107" i="35"/>
  <c r="DM107" i="35" s="1"/>
  <c r="AX107" i="35"/>
  <c r="CV107" i="35"/>
  <c r="AY107" i="35"/>
  <c r="CW107" i="35"/>
  <c r="AZ107" i="35"/>
  <c r="CX107" i="35"/>
  <c r="BA107" i="35"/>
  <c r="CY107" i="35"/>
  <c r="BB107" i="35"/>
  <c r="CZ107" i="35"/>
  <c r="BC107" i="35"/>
  <c r="DA107" i="35"/>
  <c r="BD107" i="35"/>
  <c r="DB107" i="35"/>
  <c r="BE107" i="35"/>
  <c r="DC107" i="35"/>
  <c r="BF107" i="35"/>
  <c r="DD107" i="35"/>
  <c r="I88" i="35"/>
  <c r="BG88" i="35" s="1"/>
  <c r="J88" i="35"/>
  <c r="BH88" i="35" s="1"/>
  <c r="K88" i="35"/>
  <c r="BI88" i="35" s="1"/>
  <c r="L88" i="35"/>
  <c r="BJ88" i="35" s="1"/>
  <c r="M88" i="35"/>
  <c r="BK88" i="35" s="1"/>
  <c r="N88" i="35"/>
  <c r="BL88" i="35" s="1"/>
  <c r="O88" i="35"/>
  <c r="BM88" i="35" s="1"/>
  <c r="P88" i="35"/>
  <c r="BN88" i="35" s="1"/>
  <c r="Q88" i="35"/>
  <c r="BO88" i="35" s="1"/>
  <c r="R88" i="35"/>
  <c r="BP88" i="35" s="1"/>
  <c r="S88" i="35"/>
  <c r="BQ88" i="35" s="1"/>
  <c r="T88" i="35"/>
  <c r="BR88" i="35" s="1"/>
  <c r="U88" i="35"/>
  <c r="BS88" i="35" s="1"/>
  <c r="V88" i="35"/>
  <c r="BT88" i="35" s="1"/>
  <c r="W88" i="35"/>
  <c r="BU88" i="35" s="1"/>
  <c r="X88" i="35"/>
  <c r="BV88" i="35" s="1"/>
  <c r="Y88" i="35"/>
  <c r="BW88" i="35" s="1"/>
  <c r="Z88" i="35"/>
  <c r="BX88" i="35" s="1"/>
  <c r="AA88" i="35"/>
  <c r="BY88" i="35" s="1"/>
  <c r="AB88" i="35"/>
  <c r="BZ88" i="35" s="1"/>
  <c r="AC88" i="35"/>
  <c r="CA88" i="35" s="1"/>
  <c r="AD88" i="35"/>
  <c r="CB88" i="35" s="1"/>
  <c r="AE88" i="35"/>
  <c r="CC88" i="35" s="1"/>
  <c r="AF88" i="35"/>
  <c r="CD88" i="35" s="1"/>
  <c r="AG88" i="35"/>
  <c r="CE88" i="35" s="1"/>
  <c r="AH88" i="35"/>
  <c r="CF88" i="35" s="1"/>
  <c r="AI88" i="35"/>
  <c r="CG88" i="35" s="1"/>
  <c r="AJ88" i="35"/>
  <c r="CH88" i="35" s="1"/>
  <c r="AK88" i="35"/>
  <c r="CI88" i="35" s="1"/>
  <c r="AL88" i="35"/>
  <c r="CJ88" i="35" s="1"/>
  <c r="AM88" i="35"/>
  <c r="CK88" i="35" s="1"/>
  <c r="AN88" i="35"/>
  <c r="CL88" i="35" s="1"/>
  <c r="AO88" i="35"/>
  <c r="CM88" i="35" s="1"/>
  <c r="AP88" i="35"/>
  <c r="CN88" i="35" s="1"/>
  <c r="AQ88" i="35"/>
  <c r="CO88" i="35" s="1"/>
  <c r="AR88" i="35"/>
  <c r="CP88" i="35" s="1"/>
  <c r="AS88" i="35"/>
  <c r="CQ88" i="35" s="1"/>
  <c r="AT88" i="35"/>
  <c r="CR88" i="35" s="1"/>
  <c r="AU88" i="35"/>
  <c r="CS88" i="35" s="1"/>
  <c r="AV88" i="35"/>
  <c r="CT88" i="35" s="1"/>
  <c r="AW88" i="35"/>
  <c r="CU88" i="35" s="1"/>
  <c r="AX88" i="35"/>
  <c r="CV88" i="35" s="1"/>
  <c r="AY88" i="35"/>
  <c r="CW88" i="35" s="1"/>
  <c r="AZ88" i="35"/>
  <c r="CX88" i="35" s="1"/>
  <c r="BA88" i="35"/>
  <c r="CY88" i="35" s="1"/>
  <c r="BB88" i="35"/>
  <c r="CZ88" i="35" s="1"/>
  <c r="BC88" i="35"/>
  <c r="DA88" i="35" s="1"/>
  <c r="BD88" i="35"/>
  <c r="DB88" i="35" s="1"/>
  <c r="BE88" i="35"/>
  <c r="DC88" i="35" s="1"/>
  <c r="BF88" i="35"/>
  <c r="DD88" i="35" s="1"/>
  <c r="I122" i="35"/>
  <c r="BG122" i="35" s="1"/>
  <c r="J122" i="35"/>
  <c r="BH122" i="35" s="1"/>
  <c r="K122" i="35"/>
  <c r="BI122" i="35" s="1"/>
  <c r="L122" i="35"/>
  <c r="BJ122" i="35" s="1"/>
  <c r="M122" i="35"/>
  <c r="BK122" i="35" s="1"/>
  <c r="N122" i="35"/>
  <c r="BL122" i="35" s="1"/>
  <c r="O122" i="35"/>
  <c r="BM122" i="35" s="1"/>
  <c r="P122" i="35"/>
  <c r="BN122" i="35" s="1"/>
  <c r="Q122" i="35"/>
  <c r="BO122" i="35" s="1"/>
  <c r="R122" i="35"/>
  <c r="BP122" i="35" s="1"/>
  <c r="S122" i="35"/>
  <c r="BQ122" i="35" s="1"/>
  <c r="T122" i="35"/>
  <c r="BR122" i="35" s="1"/>
  <c r="U122" i="35"/>
  <c r="BS122" i="35" s="1"/>
  <c r="V122" i="35"/>
  <c r="BT122" i="35" s="1"/>
  <c r="W122" i="35"/>
  <c r="BU122" i="35" s="1"/>
  <c r="X122" i="35"/>
  <c r="BV122" i="35" s="1"/>
  <c r="Y122" i="35"/>
  <c r="BW122" i="35" s="1"/>
  <c r="Z122" i="35"/>
  <c r="BX122" i="35" s="1"/>
  <c r="AA122" i="35"/>
  <c r="BY122" i="35" s="1"/>
  <c r="AB122" i="35"/>
  <c r="BZ122" i="35" s="1"/>
  <c r="AC122" i="35"/>
  <c r="CA122" i="35" s="1"/>
  <c r="AD122" i="35"/>
  <c r="CB122" i="35" s="1"/>
  <c r="AE122" i="35"/>
  <c r="CC122" i="35" s="1"/>
  <c r="AF122" i="35"/>
  <c r="CD122" i="35" s="1"/>
  <c r="AG122" i="35"/>
  <c r="CE122" i="35" s="1"/>
  <c r="AH122" i="35"/>
  <c r="CF122" i="35" s="1"/>
  <c r="AI122" i="35"/>
  <c r="CG122" i="35" s="1"/>
  <c r="AJ122" i="35"/>
  <c r="CH122" i="35" s="1"/>
  <c r="AK122" i="35"/>
  <c r="CI122" i="35" s="1"/>
  <c r="AL122" i="35"/>
  <c r="CJ122" i="35" s="1"/>
  <c r="AM122" i="35"/>
  <c r="CK122" i="35" s="1"/>
  <c r="AN122" i="35"/>
  <c r="CL122" i="35" s="1"/>
  <c r="AO122" i="35"/>
  <c r="CM122" i="35" s="1"/>
  <c r="AP122" i="35"/>
  <c r="CN122" i="35" s="1"/>
  <c r="AQ122" i="35"/>
  <c r="CO122" i="35" s="1"/>
  <c r="AR122" i="35"/>
  <c r="CP122" i="35" s="1"/>
  <c r="AS122" i="35"/>
  <c r="CQ122" i="35" s="1"/>
  <c r="AT122" i="35"/>
  <c r="CR122" i="35" s="1"/>
  <c r="AU122" i="35"/>
  <c r="CS122" i="35" s="1"/>
  <c r="AV122" i="35"/>
  <c r="CT122" i="35" s="1"/>
  <c r="AW122" i="35"/>
  <c r="CU122" i="35" s="1"/>
  <c r="AX122" i="35"/>
  <c r="CV122" i="35" s="1"/>
  <c r="AY122" i="35"/>
  <c r="CW122" i="35" s="1"/>
  <c r="AZ122" i="35"/>
  <c r="CX122" i="35" s="1"/>
  <c r="BA122" i="35"/>
  <c r="CY122" i="35" s="1"/>
  <c r="BB122" i="35"/>
  <c r="CZ122" i="35" s="1"/>
  <c r="BC122" i="35"/>
  <c r="DA122" i="35" s="1"/>
  <c r="BD122" i="35"/>
  <c r="DB122" i="35" s="1"/>
  <c r="BE122" i="35"/>
  <c r="DC122" i="35" s="1"/>
  <c r="BF122" i="35"/>
  <c r="DD122" i="35" s="1"/>
  <c r="K78" i="41"/>
  <c r="I30" i="35"/>
  <c r="BG30" i="35"/>
  <c r="DE30" i="35" s="1"/>
  <c r="DF30" i="35" s="1"/>
  <c r="J30" i="35"/>
  <c r="BH30" i="35"/>
  <c r="K30" i="35"/>
  <c r="BI30" i="35"/>
  <c r="L30" i="35"/>
  <c r="BJ30" i="35"/>
  <c r="M30" i="35"/>
  <c r="BK30" i="35"/>
  <c r="N30" i="35"/>
  <c r="BL30" i="35"/>
  <c r="O30" i="35"/>
  <c r="BM30" i="35"/>
  <c r="P30" i="35"/>
  <c r="BN30" i="35"/>
  <c r="Q30" i="35"/>
  <c r="BO30" i="35"/>
  <c r="R30" i="35"/>
  <c r="BP30" i="35"/>
  <c r="S30" i="35"/>
  <c r="BQ30" i="35"/>
  <c r="DG30" i="35" s="1"/>
  <c r="T30" i="35"/>
  <c r="BR30" i="35"/>
  <c r="U30" i="35"/>
  <c r="BS30" i="35"/>
  <c r="V30" i="35"/>
  <c r="BT30" i="35"/>
  <c r="W30" i="35"/>
  <c r="BU30" i="35"/>
  <c r="X30" i="35"/>
  <c r="BV30" i="35"/>
  <c r="Y30" i="35"/>
  <c r="BW30" i="35"/>
  <c r="Z30" i="35"/>
  <c r="BX30" i="35"/>
  <c r="AA30" i="35"/>
  <c r="BY30" i="35"/>
  <c r="AB30" i="35"/>
  <c r="BZ30" i="35"/>
  <c r="AC30" i="35"/>
  <c r="CA30" i="35"/>
  <c r="DI30" i="35" s="1"/>
  <c r="AD30" i="35"/>
  <c r="CB30" i="35"/>
  <c r="AE30" i="35"/>
  <c r="CC30" i="35"/>
  <c r="AF30" i="35"/>
  <c r="CD30" i="35"/>
  <c r="AG30" i="35"/>
  <c r="CE30" i="35"/>
  <c r="AH30" i="35"/>
  <c r="CF30" i="35"/>
  <c r="AI30" i="35"/>
  <c r="CG30" i="35"/>
  <c r="AJ30" i="35"/>
  <c r="CH30" i="35"/>
  <c r="AK30" i="35"/>
  <c r="CI30" i="35"/>
  <c r="AL30" i="35"/>
  <c r="CJ30" i="35"/>
  <c r="AM30" i="35"/>
  <c r="CK30" i="35"/>
  <c r="DK30" i="35" s="1"/>
  <c r="AN30" i="35"/>
  <c r="CL30" i="35"/>
  <c r="AO30" i="35"/>
  <c r="CM30" i="35"/>
  <c r="AP30" i="35"/>
  <c r="CN30" i="35"/>
  <c r="AQ30" i="35"/>
  <c r="CO30" i="35"/>
  <c r="AR30" i="35"/>
  <c r="CP30" i="35"/>
  <c r="AS30" i="35"/>
  <c r="CQ30" i="35"/>
  <c r="AT30" i="35"/>
  <c r="CR30" i="35"/>
  <c r="AU30" i="35"/>
  <c r="CS30" i="35"/>
  <c r="AV30" i="35"/>
  <c r="CT30" i="35"/>
  <c r="AW30" i="35"/>
  <c r="CU30" i="35"/>
  <c r="DM30" i="35" s="1"/>
  <c r="AX30" i="35"/>
  <c r="CV30" i="35"/>
  <c r="AY30" i="35"/>
  <c r="CW30" i="35"/>
  <c r="AZ30" i="35"/>
  <c r="CX30" i="35"/>
  <c r="BA30" i="35"/>
  <c r="CY30" i="35"/>
  <c r="BB30" i="35"/>
  <c r="CZ30" i="35"/>
  <c r="BC30" i="35"/>
  <c r="DA30" i="35"/>
  <c r="BD30" i="35"/>
  <c r="DB30" i="35"/>
  <c r="BE30" i="35"/>
  <c r="DC30" i="35"/>
  <c r="BF30" i="35"/>
  <c r="DD30" i="35"/>
  <c r="I93" i="35"/>
  <c r="BG93" i="35" s="1"/>
  <c r="J93" i="35"/>
  <c r="BH93" i="35" s="1"/>
  <c r="K93" i="35"/>
  <c r="BI93" i="35" s="1"/>
  <c r="L93" i="35"/>
  <c r="BJ93" i="35" s="1"/>
  <c r="M93" i="35"/>
  <c r="BK93" i="35" s="1"/>
  <c r="N93" i="35"/>
  <c r="BL93" i="35" s="1"/>
  <c r="O93" i="35"/>
  <c r="BM93" i="35" s="1"/>
  <c r="P93" i="35"/>
  <c r="BN93" i="35" s="1"/>
  <c r="Q93" i="35"/>
  <c r="BO93" i="35" s="1"/>
  <c r="R93" i="35"/>
  <c r="BP93" i="35" s="1"/>
  <c r="S93" i="35"/>
  <c r="BQ93" i="35" s="1"/>
  <c r="T93" i="35"/>
  <c r="BR93" i="35" s="1"/>
  <c r="U93" i="35"/>
  <c r="BS93" i="35" s="1"/>
  <c r="V93" i="35"/>
  <c r="BT93" i="35" s="1"/>
  <c r="W93" i="35"/>
  <c r="BU93" i="35" s="1"/>
  <c r="X93" i="35"/>
  <c r="BV93" i="35" s="1"/>
  <c r="Y93" i="35"/>
  <c r="BW93" i="35" s="1"/>
  <c r="Z93" i="35"/>
  <c r="BX93" i="35" s="1"/>
  <c r="AA93" i="35"/>
  <c r="BY93" i="35" s="1"/>
  <c r="AB93" i="35"/>
  <c r="BZ93" i="35" s="1"/>
  <c r="AC93" i="35"/>
  <c r="CA93" i="35" s="1"/>
  <c r="AD93" i="35"/>
  <c r="CB93" i="35" s="1"/>
  <c r="AE93" i="35"/>
  <c r="CC93" i="35" s="1"/>
  <c r="AF93" i="35"/>
  <c r="CD93" i="35" s="1"/>
  <c r="AG93" i="35"/>
  <c r="CE93" i="35" s="1"/>
  <c r="AH93" i="35"/>
  <c r="CF93" i="35" s="1"/>
  <c r="AI93" i="35"/>
  <c r="CG93" i="35" s="1"/>
  <c r="AJ93" i="35"/>
  <c r="CH93" i="35" s="1"/>
  <c r="AK93" i="35"/>
  <c r="CI93" i="35" s="1"/>
  <c r="AL93" i="35"/>
  <c r="CJ93" i="35" s="1"/>
  <c r="AM93" i="35"/>
  <c r="CK93" i="35" s="1"/>
  <c r="AN93" i="35"/>
  <c r="CL93" i="35" s="1"/>
  <c r="AO93" i="35"/>
  <c r="CM93" i="35" s="1"/>
  <c r="AP93" i="35"/>
  <c r="CN93" i="35" s="1"/>
  <c r="AQ93" i="35"/>
  <c r="CO93" i="35" s="1"/>
  <c r="AR93" i="35"/>
  <c r="CP93" i="35" s="1"/>
  <c r="AS93" i="35"/>
  <c r="CQ93" i="35" s="1"/>
  <c r="AT93" i="35"/>
  <c r="CR93" i="35" s="1"/>
  <c r="AU93" i="35"/>
  <c r="CS93" i="35" s="1"/>
  <c r="AV93" i="35"/>
  <c r="CT93" i="35" s="1"/>
  <c r="AW93" i="35"/>
  <c r="CU93" i="35" s="1"/>
  <c r="AX93" i="35"/>
  <c r="CV93" i="35" s="1"/>
  <c r="AY93" i="35"/>
  <c r="CW93" i="35" s="1"/>
  <c r="AZ93" i="35"/>
  <c r="CX93" i="35" s="1"/>
  <c r="BA93" i="35"/>
  <c r="CY93" i="35" s="1"/>
  <c r="BB93" i="35"/>
  <c r="CZ93" i="35" s="1"/>
  <c r="BC93" i="35"/>
  <c r="DA93" i="35" s="1"/>
  <c r="BD93" i="35"/>
  <c r="DB93" i="35" s="1"/>
  <c r="BE93" i="35"/>
  <c r="DC93" i="35" s="1"/>
  <c r="BF93" i="35"/>
  <c r="DD93" i="35" s="1"/>
  <c r="AM29" i="35"/>
  <c r="CK29" i="35"/>
  <c r="DK29" i="35" s="1"/>
  <c r="AN29" i="35"/>
  <c r="CL29" i="35"/>
  <c r="AO29" i="35"/>
  <c r="CM29" i="35"/>
  <c r="AP29" i="35"/>
  <c r="CN29" i="35"/>
  <c r="AQ29" i="35"/>
  <c r="CO29" i="35"/>
  <c r="AR29" i="35"/>
  <c r="CP29" i="35"/>
  <c r="AS29" i="35"/>
  <c r="CQ29" i="35"/>
  <c r="AT29" i="35"/>
  <c r="CR29" i="35"/>
  <c r="AU29" i="35"/>
  <c r="CS29" i="35"/>
  <c r="AV29" i="35"/>
  <c r="CT29" i="35"/>
  <c r="S29" i="35"/>
  <c r="BQ29" i="35" s="1"/>
  <c r="T29" i="35"/>
  <c r="BR29" i="35" s="1"/>
  <c r="U29" i="35"/>
  <c r="BS29" i="35" s="1"/>
  <c r="V29" i="35"/>
  <c r="BT29" i="35" s="1"/>
  <c r="W29" i="35"/>
  <c r="BU29" i="35" s="1"/>
  <c r="X29" i="35"/>
  <c r="BV29" i="35" s="1"/>
  <c r="Y29" i="35"/>
  <c r="BW29" i="35" s="1"/>
  <c r="Z29" i="35"/>
  <c r="BX29" i="35" s="1"/>
  <c r="AA29" i="35"/>
  <c r="BY29" i="35" s="1"/>
  <c r="AB29" i="35"/>
  <c r="BZ29" i="35" s="1"/>
  <c r="I29" i="35"/>
  <c r="BG29" i="35"/>
  <c r="DE29" i="35" s="1"/>
  <c r="DF29" i="35" s="1"/>
  <c r="J29" i="35"/>
  <c r="BH29" i="35"/>
  <c r="K29" i="35"/>
  <c r="BI29" i="35"/>
  <c r="L29" i="35"/>
  <c r="BJ29" i="35"/>
  <c r="M29" i="35"/>
  <c r="BK29" i="35"/>
  <c r="N29" i="35"/>
  <c r="BL29" i="35"/>
  <c r="O29" i="35"/>
  <c r="BM29" i="35"/>
  <c r="P29" i="35"/>
  <c r="BN29" i="35"/>
  <c r="Q29" i="35"/>
  <c r="BO29" i="35"/>
  <c r="R29" i="35"/>
  <c r="BP29" i="35"/>
  <c r="AC29" i="35"/>
  <c r="CA29" i="35" s="1"/>
  <c r="AD29" i="35"/>
  <c r="CB29" i="35" s="1"/>
  <c r="AE29" i="35"/>
  <c r="CC29" i="35" s="1"/>
  <c r="AF29" i="35"/>
  <c r="CD29" i="35" s="1"/>
  <c r="AG29" i="35"/>
  <c r="CE29" i="35" s="1"/>
  <c r="AH29" i="35"/>
  <c r="CF29" i="35" s="1"/>
  <c r="AI29" i="35"/>
  <c r="CG29" i="35" s="1"/>
  <c r="AJ29" i="35"/>
  <c r="CH29" i="35" s="1"/>
  <c r="AK29" i="35"/>
  <c r="CI29" i="35" s="1"/>
  <c r="AL29" i="35"/>
  <c r="CJ29" i="35" s="1"/>
  <c r="AW29" i="35"/>
  <c r="CU29" i="35"/>
  <c r="AX29" i="35"/>
  <c r="CV29" i="35"/>
  <c r="AY29" i="35"/>
  <c r="CW29" i="35"/>
  <c r="AZ29" i="35"/>
  <c r="CX29" i="35"/>
  <c r="BA29" i="35"/>
  <c r="CY29" i="35" s="1"/>
  <c r="BB29" i="35"/>
  <c r="CZ29" i="35"/>
  <c r="BC29" i="35"/>
  <c r="DA29" i="35" s="1"/>
  <c r="BD29" i="35"/>
  <c r="DB29" i="35"/>
  <c r="BE29" i="35"/>
  <c r="DC29" i="35" s="1"/>
  <c r="BF29" i="35"/>
  <c r="DD29" i="35"/>
  <c r="DM29" i="35"/>
  <c r="O6" i="41"/>
  <c r="I4" i="35"/>
  <c r="BG4" i="35" s="1"/>
  <c r="J4" i="35"/>
  <c r="BH4" i="35"/>
  <c r="K4" i="35"/>
  <c r="BI4" i="35" s="1"/>
  <c r="L4" i="35"/>
  <c r="BJ4" i="35"/>
  <c r="M4" i="35"/>
  <c r="BK4" i="35" s="1"/>
  <c r="DE4" i="35" s="1"/>
  <c r="DF4" i="35" s="1"/>
  <c r="N4" i="35"/>
  <c r="BL4" i="35"/>
  <c r="O4" i="35"/>
  <c r="BM4" i="35" s="1"/>
  <c r="P4" i="35"/>
  <c r="BN4" i="35"/>
  <c r="Q4" i="35"/>
  <c r="BO4" i="35" s="1"/>
  <c r="R4" i="35"/>
  <c r="BP4" i="35"/>
  <c r="S4" i="35"/>
  <c r="BQ4" i="35"/>
  <c r="T4" i="35"/>
  <c r="BR4" i="35" s="1"/>
  <c r="U4" i="35"/>
  <c r="BS4" i="35"/>
  <c r="V4" i="35"/>
  <c r="BT4" i="35" s="1"/>
  <c r="W4" i="35"/>
  <c r="BU4" i="35"/>
  <c r="X4" i="35"/>
  <c r="BV4" i="35" s="1"/>
  <c r="Y4" i="35"/>
  <c r="BW4" i="35"/>
  <c r="Z4" i="35"/>
  <c r="BX4" i="35" s="1"/>
  <c r="AA4" i="35"/>
  <c r="BY4" i="35"/>
  <c r="AB4" i="35"/>
  <c r="BZ4" i="35" s="1"/>
  <c r="AC4" i="35"/>
  <c r="CA4" i="35" s="1"/>
  <c r="AD4" i="35"/>
  <c r="CB4" i="35"/>
  <c r="AE4" i="35"/>
  <c r="CC4" i="35" s="1"/>
  <c r="AF4" i="35"/>
  <c r="CD4" i="35"/>
  <c r="AG4" i="35"/>
  <c r="CE4" i="35" s="1"/>
  <c r="AH4" i="35"/>
  <c r="CF4" i="35"/>
  <c r="AI4" i="35"/>
  <c r="CG4" i="35" s="1"/>
  <c r="AJ4" i="35"/>
  <c r="CH4" i="35"/>
  <c r="AK4" i="35"/>
  <c r="CI4" i="35" s="1"/>
  <c r="AL4" i="35"/>
  <c r="CJ4" i="35"/>
  <c r="DI4" i="35"/>
  <c r="AM4" i="35"/>
  <c r="CK4" i="35"/>
  <c r="AN4" i="35"/>
  <c r="CL4" i="35" s="1"/>
  <c r="AO4" i="35"/>
  <c r="CM4" i="35"/>
  <c r="AP4" i="35"/>
  <c r="CN4" i="35" s="1"/>
  <c r="AQ4" i="35"/>
  <c r="CO4" i="35"/>
  <c r="AR4" i="35"/>
  <c r="CP4" i="35" s="1"/>
  <c r="AS4" i="35"/>
  <c r="CQ4" i="35"/>
  <c r="AT4" i="35"/>
  <c r="CR4" i="35" s="1"/>
  <c r="AU4" i="35"/>
  <c r="CS4" i="35"/>
  <c r="AV4" i="35"/>
  <c r="CT4" i="35" s="1"/>
  <c r="AW4" i="35"/>
  <c r="CU4" i="35" s="1"/>
  <c r="DM4" i="35" s="1"/>
  <c r="AX4" i="35"/>
  <c r="CV4" i="35"/>
  <c r="AY4" i="35"/>
  <c r="CW4" i="35" s="1"/>
  <c r="AZ4" i="35"/>
  <c r="CX4" i="35"/>
  <c r="BA4" i="35"/>
  <c r="CY4" i="35" s="1"/>
  <c r="BB4" i="35"/>
  <c r="CZ4" i="35"/>
  <c r="BC4" i="35"/>
  <c r="DA4" i="35" s="1"/>
  <c r="BD4" i="35"/>
  <c r="DB4" i="35"/>
  <c r="BE4" i="35"/>
  <c r="DC4" i="35" s="1"/>
  <c r="BF4" i="35"/>
  <c r="DD4" i="35"/>
  <c r="I65" i="35"/>
  <c r="BG65" i="35" s="1"/>
  <c r="DE65" i="35" s="1"/>
  <c r="DF65" i="35" s="1"/>
  <c r="J65" i="35"/>
  <c r="BH65" i="35" s="1"/>
  <c r="K65" i="35"/>
  <c r="L65" i="35"/>
  <c r="M65" i="35"/>
  <c r="BK65" i="35" s="1"/>
  <c r="N65" i="35"/>
  <c r="BL65" i="35" s="1"/>
  <c r="O65" i="35"/>
  <c r="P65" i="35"/>
  <c r="Q65" i="35"/>
  <c r="BO65" i="35" s="1"/>
  <c r="R65" i="35"/>
  <c r="BP65" i="35" s="1"/>
  <c r="S65" i="35"/>
  <c r="T65" i="35"/>
  <c r="U65" i="35"/>
  <c r="BS65" i="35" s="1"/>
  <c r="V65" i="35"/>
  <c r="BT65" i="35" s="1"/>
  <c r="W65" i="35"/>
  <c r="X65" i="35"/>
  <c r="Y65" i="35"/>
  <c r="BW65" i="35" s="1"/>
  <c r="Z65" i="35"/>
  <c r="BX65" i="35" s="1"/>
  <c r="AA65" i="35"/>
  <c r="AB65" i="35"/>
  <c r="AC65" i="35"/>
  <c r="CA65" i="35" s="1"/>
  <c r="DI65" i="35" s="1"/>
  <c r="AD65" i="35"/>
  <c r="CB65" i="35" s="1"/>
  <c r="AE65" i="35"/>
  <c r="AF65" i="35"/>
  <c r="AG65" i="35"/>
  <c r="CE65" i="35" s="1"/>
  <c r="AH65" i="35"/>
  <c r="CF65" i="35" s="1"/>
  <c r="AI65" i="35"/>
  <c r="AJ65" i="35"/>
  <c r="AK65" i="35"/>
  <c r="CI65" i="35" s="1"/>
  <c r="AL65" i="35"/>
  <c r="CJ65" i="35" s="1"/>
  <c r="AM65" i="35"/>
  <c r="AN65" i="35"/>
  <c r="AO65" i="35"/>
  <c r="CM65" i="35" s="1"/>
  <c r="AP65" i="35"/>
  <c r="CN65" i="35" s="1"/>
  <c r="AQ65" i="35"/>
  <c r="AR65" i="35"/>
  <c r="AS65" i="35"/>
  <c r="CQ65" i="35" s="1"/>
  <c r="AT65" i="35"/>
  <c r="CR65" i="35" s="1"/>
  <c r="AU65" i="35"/>
  <c r="AV65" i="35"/>
  <c r="AW65" i="35"/>
  <c r="CU65" i="35" s="1"/>
  <c r="AX65" i="35"/>
  <c r="CV65" i="35" s="1"/>
  <c r="AY65" i="35"/>
  <c r="AZ65" i="35"/>
  <c r="BA65" i="35"/>
  <c r="CY65" i="35" s="1"/>
  <c r="BB65" i="35"/>
  <c r="CZ65" i="35" s="1"/>
  <c r="BC65" i="35"/>
  <c r="BD65" i="35"/>
  <c r="BE65" i="35"/>
  <c r="DC65" i="35" s="1"/>
  <c r="BF65" i="35"/>
  <c r="DD65" i="35" s="1"/>
  <c r="BI65" i="35"/>
  <c r="BJ65" i="35"/>
  <c r="BM65" i="35"/>
  <c r="BN65" i="35"/>
  <c r="BQ65" i="35"/>
  <c r="BR65" i="35"/>
  <c r="BU65" i="35"/>
  <c r="BV65" i="35"/>
  <c r="BY65" i="35"/>
  <c r="BZ65" i="35"/>
  <c r="CC65" i="35"/>
  <c r="CD65" i="35"/>
  <c r="CG65" i="35"/>
  <c r="CH65" i="35"/>
  <c r="CK65" i="35"/>
  <c r="CL65" i="35"/>
  <c r="CO65" i="35"/>
  <c r="CP65" i="35"/>
  <c r="CS65" i="35"/>
  <c r="CT65" i="35"/>
  <c r="CW65" i="35"/>
  <c r="CX65" i="35"/>
  <c r="DA65" i="35"/>
  <c r="DB65" i="35"/>
  <c r="DM65" i="35"/>
  <c r="I110" i="35"/>
  <c r="BG110" i="35"/>
  <c r="J110" i="35"/>
  <c r="BH110" i="35" s="1"/>
  <c r="K110" i="35"/>
  <c r="BI110" i="35"/>
  <c r="L110" i="35"/>
  <c r="BJ110" i="35" s="1"/>
  <c r="M110" i="35"/>
  <c r="BK110" i="35"/>
  <c r="N110" i="35"/>
  <c r="BL110" i="35" s="1"/>
  <c r="O110" i="35"/>
  <c r="BM110" i="35"/>
  <c r="P110" i="35"/>
  <c r="BN110" i="35" s="1"/>
  <c r="Q110" i="35"/>
  <c r="BO110" i="35"/>
  <c r="R110" i="35"/>
  <c r="BP110" i="35" s="1"/>
  <c r="S110" i="35"/>
  <c r="BQ110" i="35" s="1"/>
  <c r="T110" i="35"/>
  <c r="BR110" i="35"/>
  <c r="U110" i="35"/>
  <c r="BS110" i="35" s="1"/>
  <c r="V110" i="35"/>
  <c r="BT110" i="35"/>
  <c r="W110" i="35"/>
  <c r="BU110" i="35" s="1"/>
  <c r="X110" i="35"/>
  <c r="BV110" i="35"/>
  <c r="Y110" i="35"/>
  <c r="BW110" i="35" s="1"/>
  <c r="Z110" i="35"/>
  <c r="BX110" i="35"/>
  <c r="AA110" i="35"/>
  <c r="BY110" i="35" s="1"/>
  <c r="AB110" i="35"/>
  <c r="BZ110" i="35"/>
  <c r="AC110" i="35"/>
  <c r="CA110" i="35"/>
  <c r="AD110" i="35"/>
  <c r="CB110" i="35" s="1"/>
  <c r="AE110" i="35"/>
  <c r="CC110" i="35"/>
  <c r="AF110" i="35"/>
  <c r="CD110" i="35" s="1"/>
  <c r="AG110" i="35"/>
  <c r="CE110" i="35"/>
  <c r="AH110" i="35"/>
  <c r="CF110" i="35" s="1"/>
  <c r="AI110" i="35"/>
  <c r="CG110" i="35"/>
  <c r="AJ110" i="35"/>
  <c r="CH110" i="35" s="1"/>
  <c r="AK110" i="35"/>
  <c r="CI110" i="35"/>
  <c r="AL110" i="35"/>
  <c r="CJ110" i="35" s="1"/>
  <c r="AM110" i="35"/>
  <c r="CK110" i="35" s="1"/>
  <c r="AN110" i="35"/>
  <c r="CL110" i="35"/>
  <c r="AO110" i="35"/>
  <c r="CM110" i="35" s="1"/>
  <c r="AP110" i="35"/>
  <c r="CN110" i="35"/>
  <c r="AQ110" i="35"/>
  <c r="CO110" i="35" s="1"/>
  <c r="AR110" i="35"/>
  <c r="CP110" i="35"/>
  <c r="AS110" i="35"/>
  <c r="CQ110" i="35" s="1"/>
  <c r="AT110" i="35"/>
  <c r="CR110" i="35"/>
  <c r="AU110" i="35"/>
  <c r="CS110" i="35" s="1"/>
  <c r="AV110" i="35"/>
  <c r="CT110" i="35"/>
  <c r="AW110" i="35"/>
  <c r="CU110" i="35"/>
  <c r="AX110" i="35"/>
  <c r="CV110" i="35" s="1"/>
  <c r="AY110" i="35"/>
  <c r="CW110" i="35"/>
  <c r="AZ110" i="35"/>
  <c r="CX110" i="35" s="1"/>
  <c r="BA110" i="35"/>
  <c r="CY110" i="35"/>
  <c r="BB110" i="35"/>
  <c r="CZ110" i="35" s="1"/>
  <c r="BC110" i="35"/>
  <c r="DA110" i="35"/>
  <c r="BD110" i="35"/>
  <c r="DB110" i="35" s="1"/>
  <c r="BE110" i="35"/>
  <c r="DC110" i="35"/>
  <c r="BF110" i="35"/>
  <c r="DD110" i="35" s="1"/>
  <c r="I109" i="35"/>
  <c r="BG109" i="35"/>
  <c r="J109" i="35"/>
  <c r="BH109" i="35" s="1"/>
  <c r="K109" i="35"/>
  <c r="BI109" i="35"/>
  <c r="L109" i="35"/>
  <c r="BJ109" i="35" s="1"/>
  <c r="M109" i="35"/>
  <c r="BK109" i="35"/>
  <c r="N109" i="35"/>
  <c r="BL109" i="35" s="1"/>
  <c r="O109" i="35"/>
  <c r="BM109" i="35"/>
  <c r="P109" i="35"/>
  <c r="BN109" i="35" s="1"/>
  <c r="Q109" i="35"/>
  <c r="BO109" i="35"/>
  <c r="R109" i="35"/>
  <c r="BP109" i="35" s="1"/>
  <c r="S109" i="35"/>
  <c r="BQ109" i="35" s="1"/>
  <c r="T109" i="35"/>
  <c r="BR109" i="35"/>
  <c r="U109" i="35"/>
  <c r="BS109" i="35" s="1"/>
  <c r="V109" i="35"/>
  <c r="BT109" i="35"/>
  <c r="W109" i="35"/>
  <c r="BU109" i="35" s="1"/>
  <c r="DG109" i="35" s="1"/>
  <c r="X109" i="35"/>
  <c r="BV109" i="35"/>
  <c r="Y109" i="35"/>
  <c r="BW109" i="35" s="1"/>
  <c r="Z109" i="35"/>
  <c r="BX109" i="35"/>
  <c r="AA109" i="35"/>
  <c r="BY109" i="35" s="1"/>
  <c r="AB109" i="35"/>
  <c r="BZ109" i="35"/>
  <c r="AC109" i="35"/>
  <c r="CA109" i="35"/>
  <c r="AD109" i="35"/>
  <c r="CB109" i="35" s="1"/>
  <c r="AE109" i="35"/>
  <c r="CC109" i="35"/>
  <c r="AF109" i="35"/>
  <c r="CD109" i="35" s="1"/>
  <c r="AG109" i="35"/>
  <c r="CE109" i="35"/>
  <c r="AH109" i="35"/>
  <c r="CF109" i="35" s="1"/>
  <c r="AI109" i="35"/>
  <c r="CG109" i="35"/>
  <c r="AJ109" i="35"/>
  <c r="CH109" i="35" s="1"/>
  <c r="AK109" i="35"/>
  <c r="CI109" i="35"/>
  <c r="AL109" i="35"/>
  <c r="CJ109" i="35" s="1"/>
  <c r="AM109" i="35"/>
  <c r="CK109" i="35" s="1"/>
  <c r="AN109" i="35"/>
  <c r="CL109" i="35"/>
  <c r="AO109" i="35"/>
  <c r="CM109" i="35" s="1"/>
  <c r="AP109" i="35"/>
  <c r="CN109" i="35"/>
  <c r="AQ109" i="35"/>
  <c r="CO109" i="35" s="1"/>
  <c r="AR109" i="35"/>
  <c r="CP109" i="35"/>
  <c r="AS109" i="35"/>
  <c r="CQ109" i="35" s="1"/>
  <c r="AT109" i="35"/>
  <c r="CR109" i="35"/>
  <c r="AU109" i="35"/>
  <c r="CS109" i="35" s="1"/>
  <c r="AV109" i="35"/>
  <c r="CT109" i="35"/>
  <c r="DK109" i="35"/>
  <c r="AW109" i="35"/>
  <c r="CU109" i="35"/>
  <c r="AX109" i="35"/>
  <c r="CV109" i="35" s="1"/>
  <c r="AY109" i="35"/>
  <c r="CW109" i="35"/>
  <c r="AZ109" i="35"/>
  <c r="CX109" i="35" s="1"/>
  <c r="BA109" i="35"/>
  <c r="CY109" i="35"/>
  <c r="BB109" i="35"/>
  <c r="CZ109" i="35" s="1"/>
  <c r="BC109" i="35"/>
  <c r="DA109" i="35"/>
  <c r="BD109" i="35"/>
  <c r="DB109" i="35" s="1"/>
  <c r="BE109" i="35"/>
  <c r="DC109" i="35"/>
  <c r="BF109" i="35"/>
  <c r="DD109" i="35" s="1"/>
  <c r="I108" i="35"/>
  <c r="BG108" i="35" s="1"/>
  <c r="J108" i="35"/>
  <c r="BH108" i="35"/>
  <c r="K108" i="35"/>
  <c r="BI108" i="35" s="1"/>
  <c r="L108" i="35"/>
  <c r="BJ108" i="35"/>
  <c r="M108" i="35"/>
  <c r="BK108" i="35" s="1"/>
  <c r="N108" i="35"/>
  <c r="BL108" i="35"/>
  <c r="O108" i="35"/>
  <c r="BM108" i="35" s="1"/>
  <c r="P108" i="35"/>
  <c r="BN108" i="35"/>
  <c r="Q108" i="35"/>
  <c r="BO108" i="35" s="1"/>
  <c r="R108" i="35"/>
  <c r="BP108" i="35"/>
  <c r="S108" i="35"/>
  <c r="BQ108" i="35"/>
  <c r="T108" i="35"/>
  <c r="BR108" i="35" s="1"/>
  <c r="U108" i="35"/>
  <c r="BS108" i="35"/>
  <c r="V108" i="35"/>
  <c r="BT108" i="35" s="1"/>
  <c r="W108" i="35"/>
  <c r="BU108" i="35"/>
  <c r="X108" i="35"/>
  <c r="BV108" i="35" s="1"/>
  <c r="Y108" i="35"/>
  <c r="BW108" i="35"/>
  <c r="Z108" i="35"/>
  <c r="BX108" i="35" s="1"/>
  <c r="AA108" i="35"/>
  <c r="BY108" i="35"/>
  <c r="AB108" i="35"/>
  <c r="BZ108" i="35" s="1"/>
  <c r="AC108" i="35"/>
  <c r="CA108" i="35" s="1"/>
  <c r="AD108" i="35"/>
  <c r="CB108" i="35"/>
  <c r="AE108" i="35"/>
  <c r="CC108" i="35" s="1"/>
  <c r="AF108" i="35"/>
  <c r="CD108" i="35"/>
  <c r="AG108" i="35"/>
  <c r="CE108" i="35" s="1"/>
  <c r="AH108" i="35"/>
  <c r="CF108" i="35"/>
  <c r="AI108" i="35"/>
  <c r="CG108" i="35" s="1"/>
  <c r="AJ108" i="35"/>
  <c r="CH108" i="35"/>
  <c r="AK108" i="35"/>
  <c r="CI108" i="35" s="1"/>
  <c r="AL108" i="35"/>
  <c r="CJ108" i="35"/>
  <c r="AM108" i="35"/>
  <c r="CK108" i="35"/>
  <c r="AN108" i="35"/>
  <c r="CL108" i="35" s="1"/>
  <c r="AO108" i="35"/>
  <c r="CM108" i="35"/>
  <c r="AP108" i="35"/>
  <c r="CN108" i="35" s="1"/>
  <c r="AQ108" i="35"/>
  <c r="CO108" i="35"/>
  <c r="AR108" i="35"/>
  <c r="CP108" i="35" s="1"/>
  <c r="AS108" i="35"/>
  <c r="CQ108" i="35"/>
  <c r="AT108" i="35"/>
  <c r="CR108" i="35" s="1"/>
  <c r="AU108" i="35"/>
  <c r="CS108" i="35"/>
  <c r="AV108" i="35"/>
  <c r="CT108" i="35" s="1"/>
  <c r="AW108" i="35"/>
  <c r="CU108" i="35" s="1"/>
  <c r="AX108" i="35"/>
  <c r="CV108" i="35"/>
  <c r="AY108" i="35"/>
  <c r="CW108" i="35" s="1"/>
  <c r="AZ108" i="35"/>
  <c r="CX108" i="35"/>
  <c r="BA108" i="35"/>
  <c r="CY108" i="35" s="1"/>
  <c r="BB108" i="35"/>
  <c r="CZ108" i="35"/>
  <c r="BC108" i="35"/>
  <c r="DA108" i="35" s="1"/>
  <c r="BD108" i="35"/>
  <c r="DB108" i="35"/>
  <c r="BE108" i="35"/>
  <c r="DC108" i="35" s="1"/>
  <c r="BF108" i="35"/>
  <c r="DD108" i="35"/>
  <c r="I95" i="35"/>
  <c r="BG95" i="35" s="1"/>
  <c r="J95" i="35"/>
  <c r="BH95" i="35"/>
  <c r="K95" i="35"/>
  <c r="BI95" i="35" s="1"/>
  <c r="L95" i="35"/>
  <c r="BJ95" i="35"/>
  <c r="M95" i="35"/>
  <c r="BK95" i="35" s="1"/>
  <c r="DE95" i="35" s="1"/>
  <c r="DF95" i="35" s="1"/>
  <c r="N95" i="35"/>
  <c r="BL95" i="35"/>
  <c r="O95" i="35"/>
  <c r="BM95" i="35" s="1"/>
  <c r="P95" i="35"/>
  <c r="BN95" i="35"/>
  <c r="Q95" i="35"/>
  <c r="BO95" i="35" s="1"/>
  <c r="R95" i="35"/>
  <c r="BP95" i="35"/>
  <c r="S95" i="35"/>
  <c r="BQ95" i="35"/>
  <c r="T95" i="35"/>
  <c r="BR95" i="35" s="1"/>
  <c r="U95" i="35"/>
  <c r="BS95" i="35"/>
  <c r="V95" i="35"/>
  <c r="BT95" i="35" s="1"/>
  <c r="W95" i="35"/>
  <c r="BU95" i="35"/>
  <c r="X95" i="35"/>
  <c r="BV95" i="35" s="1"/>
  <c r="Y95" i="35"/>
  <c r="BW95" i="35"/>
  <c r="Z95" i="35"/>
  <c r="BX95" i="35" s="1"/>
  <c r="AA95" i="35"/>
  <c r="BY95" i="35"/>
  <c r="AB95" i="35"/>
  <c r="BZ95" i="35" s="1"/>
  <c r="AC95" i="35"/>
  <c r="CA95" i="35" s="1"/>
  <c r="AD95" i="35"/>
  <c r="CB95" i="35"/>
  <c r="AE95" i="35"/>
  <c r="CC95" i="35" s="1"/>
  <c r="AF95" i="35"/>
  <c r="CD95" i="35"/>
  <c r="AG95" i="35"/>
  <c r="CE95" i="35" s="1"/>
  <c r="AH95" i="35"/>
  <c r="CF95" i="35"/>
  <c r="AI95" i="35"/>
  <c r="CG95" i="35" s="1"/>
  <c r="AJ95" i="35"/>
  <c r="CH95" i="35"/>
  <c r="AK95" i="35"/>
  <c r="CI95" i="35" s="1"/>
  <c r="AL95" i="35"/>
  <c r="CJ95" i="35"/>
  <c r="DI95" i="35"/>
  <c r="AM95" i="35"/>
  <c r="CK95" i="35"/>
  <c r="AN95" i="35"/>
  <c r="CL95" i="35" s="1"/>
  <c r="AO95" i="35"/>
  <c r="CM95" i="35"/>
  <c r="AP95" i="35"/>
  <c r="CN95" i="35" s="1"/>
  <c r="AQ95" i="35"/>
  <c r="CO95" i="35"/>
  <c r="AR95" i="35"/>
  <c r="CP95" i="35" s="1"/>
  <c r="AS95" i="35"/>
  <c r="CQ95" i="35"/>
  <c r="AT95" i="35"/>
  <c r="CR95" i="35" s="1"/>
  <c r="AU95" i="35"/>
  <c r="CS95" i="35"/>
  <c r="AV95" i="35"/>
  <c r="CT95" i="35" s="1"/>
  <c r="AW95" i="35"/>
  <c r="CU95" i="35" s="1"/>
  <c r="DM95" i="35" s="1"/>
  <c r="AX95" i="35"/>
  <c r="CV95" i="35"/>
  <c r="AY95" i="35"/>
  <c r="CW95" i="35" s="1"/>
  <c r="AZ95" i="35"/>
  <c r="CX95" i="35"/>
  <c r="BA95" i="35"/>
  <c r="CY95" i="35" s="1"/>
  <c r="BB95" i="35"/>
  <c r="CZ95" i="35"/>
  <c r="BC95" i="35"/>
  <c r="DA95" i="35" s="1"/>
  <c r="BD95" i="35"/>
  <c r="DB95" i="35"/>
  <c r="BE95" i="35"/>
  <c r="DC95" i="35" s="1"/>
  <c r="BF95" i="35"/>
  <c r="DD95" i="35"/>
  <c r="I94" i="35"/>
  <c r="BG94" i="35"/>
  <c r="J94" i="35"/>
  <c r="BH94" i="35" s="1"/>
  <c r="K94" i="35"/>
  <c r="BI94" i="35"/>
  <c r="L94" i="35"/>
  <c r="BJ94" i="35" s="1"/>
  <c r="M94" i="35"/>
  <c r="BK94" i="35"/>
  <c r="N94" i="35"/>
  <c r="BL94" i="35" s="1"/>
  <c r="O94" i="35"/>
  <c r="BM94" i="35"/>
  <c r="P94" i="35"/>
  <c r="BN94" i="35" s="1"/>
  <c r="Q94" i="35"/>
  <c r="BO94" i="35"/>
  <c r="R94" i="35"/>
  <c r="BP94" i="35" s="1"/>
  <c r="S94" i="35"/>
  <c r="BQ94" i="35" s="1"/>
  <c r="T94" i="35"/>
  <c r="BR94" i="35"/>
  <c r="U94" i="35"/>
  <c r="BS94" i="35" s="1"/>
  <c r="V94" i="35"/>
  <c r="BT94" i="35"/>
  <c r="W94" i="35"/>
  <c r="BU94" i="35" s="1"/>
  <c r="X94" i="35"/>
  <c r="BV94" i="35"/>
  <c r="Y94" i="35"/>
  <c r="BW94" i="35" s="1"/>
  <c r="Z94" i="35"/>
  <c r="BX94" i="35"/>
  <c r="AA94" i="35"/>
  <c r="BY94" i="35" s="1"/>
  <c r="AB94" i="35"/>
  <c r="BZ94" i="35"/>
  <c r="AC94" i="35"/>
  <c r="CA94" i="35"/>
  <c r="AD94" i="35"/>
  <c r="CB94" i="35" s="1"/>
  <c r="AE94" i="35"/>
  <c r="CC94" i="35"/>
  <c r="AF94" i="35"/>
  <c r="CD94" i="35" s="1"/>
  <c r="AG94" i="35"/>
  <c r="CE94" i="35"/>
  <c r="AH94" i="35"/>
  <c r="CF94" i="35" s="1"/>
  <c r="AI94" i="35"/>
  <c r="CG94" i="35"/>
  <c r="AJ94" i="35"/>
  <c r="CH94" i="35" s="1"/>
  <c r="AK94" i="35"/>
  <c r="CI94" i="35"/>
  <c r="AL94" i="35"/>
  <c r="CJ94" i="35" s="1"/>
  <c r="AM94" i="35"/>
  <c r="CK94" i="35" s="1"/>
  <c r="AN94" i="35"/>
  <c r="CL94" i="35"/>
  <c r="AO94" i="35"/>
  <c r="CM94" i="35" s="1"/>
  <c r="AP94" i="35"/>
  <c r="CN94" i="35"/>
  <c r="AQ94" i="35"/>
  <c r="CO94" i="35" s="1"/>
  <c r="AR94" i="35"/>
  <c r="CP94" i="35"/>
  <c r="AS94" i="35"/>
  <c r="CQ94" i="35" s="1"/>
  <c r="AT94" i="35"/>
  <c r="CR94" i="35"/>
  <c r="AU94" i="35"/>
  <c r="CS94" i="35" s="1"/>
  <c r="AV94" i="35"/>
  <c r="CT94" i="35"/>
  <c r="AW94" i="35"/>
  <c r="CU94" i="35"/>
  <c r="AX94" i="35"/>
  <c r="CV94" i="35" s="1"/>
  <c r="AY94" i="35"/>
  <c r="CW94" i="35"/>
  <c r="AZ94" i="35"/>
  <c r="CX94" i="35" s="1"/>
  <c r="BA94" i="35"/>
  <c r="CY94" i="35"/>
  <c r="BB94" i="35"/>
  <c r="CZ94" i="35" s="1"/>
  <c r="BC94" i="35"/>
  <c r="DA94" i="35"/>
  <c r="BD94" i="35"/>
  <c r="DB94" i="35" s="1"/>
  <c r="BE94" i="35"/>
  <c r="DC94" i="35"/>
  <c r="BF94" i="35"/>
  <c r="DD94" i="35" s="1"/>
  <c r="I80" i="35"/>
  <c r="BG80" i="35"/>
  <c r="J80" i="35"/>
  <c r="BH80" i="35" s="1"/>
  <c r="K80" i="35"/>
  <c r="BI80" i="35"/>
  <c r="L80" i="35"/>
  <c r="BJ80" i="35" s="1"/>
  <c r="M80" i="35"/>
  <c r="BK80" i="35"/>
  <c r="N80" i="35"/>
  <c r="BL80" i="35" s="1"/>
  <c r="O80" i="35"/>
  <c r="BM80" i="35"/>
  <c r="P80" i="35"/>
  <c r="BN80" i="35" s="1"/>
  <c r="Q80" i="35"/>
  <c r="BO80" i="35"/>
  <c r="R80" i="35"/>
  <c r="BP80" i="35" s="1"/>
  <c r="S80" i="35"/>
  <c r="BQ80" i="35" s="1"/>
  <c r="T80" i="35"/>
  <c r="BR80" i="35"/>
  <c r="U80" i="35"/>
  <c r="BS80" i="35" s="1"/>
  <c r="V80" i="35"/>
  <c r="BT80" i="35"/>
  <c r="W80" i="35"/>
  <c r="BU80" i="35" s="1"/>
  <c r="X80" i="35"/>
  <c r="BV80" i="35"/>
  <c r="Y80" i="35"/>
  <c r="BW80" i="35" s="1"/>
  <c r="Z80" i="35"/>
  <c r="BX80" i="35"/>
  <c r="AA80" i="35"/>
  <c r="BY80" i="35" s="1"/>
  <c r="AB80" i="35"/>
  <c r="BZ80" i="35"/>
  <c r="DG80" i="35"/>
  <c r="AC80" i="35"/>
  <c r="CA80" i="35"/>
  <c r="AD80" i="35"/>
  <c r="CB80" i="35" s="1"/>
  <c r="AE80" i="35"/>
  <c r="CC80" i="35"/>
  <c r="AF80" i="35"/>
  <c r="CD80" i="35" s="1"/>
  <c r="AG80" i="35"/>
  <c r="CE80" i="35"/>
  <c r="AH80" i="35"/>
  <c r="CF80" i="35" s="1"/>
  <c r="AI80" i="35"/>
  <c r="CG80" i="35"/>
  <c r="AJ80" i="35"/>
  <c r="CH80" i="35" s="1"/>
  <c r="AK80" i="35"/>
  <c r="CI80" i="35"/>
  <c r="AL80" i="35"/>
  <c r="CJ80" i="35" s="1"/>
  <c r="AM80" i="35"/>
  <c r="CK80" i="35" s="1"/>
  <c r="DK80" i="35" s="1"/>
  <c r="AN80" i="35"/>
  <c r="CL80" i="35"/>
  <c r="AO80" i="35"/>
  <c r="CM80" i="35" s="1"/>
  <c r="AP80" i="35"/>
  <c r="CN80" i="35"/>
  <c r="AQ80" i="35"/>
  <c r="CO80" i="35" s="1"/>
  <c r="AR80" i="35"/>
  <c r="CP80" i="35"/>
  <c r="AS80" i="35"/>
  <c r="CQ80" i="35" s="1"/>
  <c r="AT80" i="35"/>
  <c r="CR80" i="35"/>
  <c r="AU80" i="35"/>
  <c r="CS80" i="35" s="1"/>
  <c r="AV80" i="35"/>
  <c r="CT80" i="35"/>
  <c r="AW80" i="35"/>
  <c r="CU80" i="35"/>
  <c r="AX80" i="35"/>
  <c r="CV80" i="35" s="1"/>
  <c r="AY80" i="35"/>
  <c r="CW80" i="35"/>
  <c r="AZ80" i="35"/>
  <c r="CX80" i="35" s="1"/>
  <c r="BA80" i="35"/>
  <c r="CY80" i="35"/>
  <c r="BB80" i="35"/>
  <c r="CZ80" i="35" s="1"/>
  <c r="BC80" i="35"/>
  <c r="DA80" i="35"/>
  <c r="BD80" i="35"/>
  <c r="DB80" i="35" s="1"/>
  <c r="BE80" i="35"/>
  <c r="DC80" i="35"/>
  <c r="BF80" i="35"/>
  <c r="DD80" i="35" s="1"/>
  <c r="I33" i="35"/>
  <c r="BG33" i="35" s="1"/>
  <c r="J33" i="35"/>
  <c r="BH33" i="35"/>
  <c r="K33" i="35"/>
  <c r="BI33" i="35" s="1"/>
  <c r="L33" i="35"/>
  <c r="BJ33" i="35"/>
  <c r="M33" i="35"/>
  <c r="BK33" i="35" s="1"/>
  <c r="N33" i="35"/>
  <c r="BL33" i="35"/>
  <c r="O33" i="35"/>
  <c r="BM33" i="35" s="1"/>
  <c r="P33" i="35"/>
  <c r="BN33" i="35"/>
  <c r="Q33" i="35"/>
  <c r="BO33" i="35" s="1"/>
  <c r="R33" i="35"/>
  <c r="BP33" i="35"/>
  <c r="S33" i="35"/>
  <c r="BQ33" i="35"/>
  <c r="T33" i="35"/>
  <c r="BR33" i="35" s="1"/>
  <c r="U33" i="35"/>
  <c r="BS33" i="35"/>
  <c r="V33" i="35"/>
  <c r="BT33" i="35" s="1"/>
  <c r="W33" i="35"/>
  <c r="BU33" i="35"/>
  <c r="X33" i="35"/>
  <c r="BV33" i="35" s="1"/>
  <c r="Y33" i="35"/>
  <c r="BW33" i="35"/>
  <c r="Z33" i="35"/>
  <c r="BX33" i="35" s="1"/>
  <c r="AA33" i="35"/>
  <c r="BY33" i="35"/>
  <c r="AB33" i="35"/>
  <c r="BZ33" i="35" s="1"/>
  <c r="AC33" i="35"/>
  <c r="CA33" i="35" s="1"/>
  <c r="AD33" i="35"/>
  <c r="CB33" i="35"/>
  <c r="AE33" i="35"/>
  <c r="CC33" i="35" s="1"/>
  <c r="AF33" i="35"/>
  <c r="CD33" i="35"/>
  <c r="AG33" i="35"/>
  <c r="CE33" i="35" s="1"/>
  <c r="AH33" i="35"/>
  <c r="CF33" i="35"/>
  <c r="AI33" i="35"/>
  <c r="CG33" i="35" s="1"/>
  <c r="AJ33" i="35"/>
  <c r="CH33" i="35"/>
  <c r="AK33" i="35"/>
  <c r="CI33" i="35" s="1"/>
  <c r="AL33" i="35"/>
  <c r="CJ33" i="35"/>
  <c r="AM33" i="35"/>
  <c r="CK33" i="35"/>
  <c r="AN33" i="35"/>
  <c r="CL33" i="35" s="1"/>
  <c r="AO33" i="35"/>
  <c r="CM33" i="35"/>
  <c r="AP33" i="35"/>
  <c r="CN33" i="35" s="1"/>
  <c r="AQ33" i="35"/>
  <c r="CO33" i="35"/>
  <c r="AR33" i="35"/>
  <c r="CP33" i="35" s="1"/>
  <c r="AS33" i="35"/>
  <c r="CQ33" i="35"/>
  <c r="AT33" i="35"/>
  <c r="CR33" i="35" s="1"/>
  <c r="AU33" i="35"/>
  <c r="CS33" i="35"/>
  <c r="AV33" i="35"/>
  <c r="CT33" i="35" s="1"/>
  <c r="AW33" i="35"/>
  <c r="CU33" i="35" s="1"/>
  <c r="AX33" i="35"/>
  <c r="CV33" i="35"/>
  <c r="AY33" i="35"/>
  <c r="CW33" i="35" s="1"/>
  <c r="AZ33" i="35"/>
  <c r="CX33" i="35"/>
  <c r="BA33" i="35"/>
  <c r="CY33" i="35" s="1"/>
  <c r="BB33" i="35"/>
  <c r="CZ33" i="35"/>
  <c r="BC33" i="35"/>
  <c r="DA33" i="35" s="1"/>
  <c r="BD33" i="35"/>
  <c r="DB33" i="35"/>
  <c r="BE33" i="35"/>
  <c r="DC33" i="35" s="1"/>
  <c r="BF33" i="35"/>
  <c r="DD33" i="35"/>
  <c r="I32" i="35"/>
  <c r="BG32" i="35" s="1"/>
  <c r="J32" i="35"/>
  <c r="BH32" i="35"/>
  <c r="K32" i="35"/>
  <c r="BI32" i="35" s="1"/>
  <c r="L32" i="35"/>
  <c r="BJ32" i="35"/>
  <c r="M32" i="35"/>
  <c r="BK32" i="35" s="1"/>
  <c r="N32" i="35"/>
  <c r="BL32" i="35"/>
  <c r="O32" i="35"/>
  <c r="BM32" i="35" s="1"/>
  <c r="P32" i="35"/>
  <c r="BN32" i="35"/>
  <c r="Q32" i="35"/>
  <c r="BO32" i="35" s="1"/>
  <c r="R32" i="35"/>
  <c r="BP32" i="35"/>
  <c r="DE32" i="35"/>
  <c r="DF32" i="35" s="1"/>
  <c r="S32" i="35"/>
  <c r="BQ32" i="35"/>
  <c r="T32" i="35"/>
  <c r="BR32" i="35" s="1"/>
  <c r="U32" i="35"/>
  <c r="BS32" i="35"/>
  <c r="V32" i="35"/>
  <c r="BT32" i="35" s="1"/>
  <c r="W32" i="35"/>
  <c r="BU32" i="35"/>
  <c r="X32" i="35"/>
  <c r="BV32" i="35" s="1"/>
  <c r="Y32" i="35"/>
  <c r="BW32" i="35"/>
  <c r="Z32" i="35"/>
  <c r="BX32" i="35" s="1"/>
  <c r="AA32" i="35"/>
  <c r="BY32" i="35"/>
  <c r="AB32" i="35"/>
  <c r="BZ32" i="35" s="1"/>
  <c r="AC32" i="35"/>
  <c r="CA32" i="35" s="1"/>
  <c r="DI32" i="35" s="1"/>
  <c r="AD32" i="35"/>
  <c r="CB32" i="35"/>
  <c r="AE32" i="35"/>
  <c r="CC32" i="35" s="1"/>
  <c r="AF32" i="35"/>
  <c r="CD32" i="35"/>
  <c r="AG32" i="35"/>
  <c r="CE32" i="35" s="1"/>
  <c r="AH32" i="35"/>
  <c r="CF32" i="35"/>
  <c r="AI32" i="35"/>
  <c r="CG32" i="35" s="1"/>
  <c r="AJ32" i="35"/>
  <c r="CH32" i="35"/>
  <c r="AK32" i="35"/>
  <c r="CI32" i="35" s="1"/>
  <c r="AL32" i="35"/>
  <c r="CJ32" i="35"/>
  <c r="AM32" i="35"/>
  <c r="CK32" i="35"/>
  <c r="AN32" i="35"/>
  <c r="CL32" i="35" s="1"/>
  <c r="AO32" i="35"/>
  <c r="CM32" i="35"/>
  <c r="AP32" i="35"/>
  <c r="CN32" i="35" s="1"/>
  <c r="AQ32" i="35"/>
  <c r="CO32" i="35"/>
  <c r="AR32" i="35"/>
  <c r="CP32" i="35" s="1"/>
  <c r="AS32" i="35"/>
  <c r="CQ32" i="35"/>
  <c r="AT32" i="35"/>
  <c r="CR32" i="35" s="1"/>
  <c r="AU32" i="35"/>
  <c r="CS32" i="35"/>
  <c r="AV32" i="35"/>
  <c r="CT32" i="35" s="1"/>
  <c r="AW32" i="35"/>
  <c r="CU32" i="35" s="1"/>
  <c r="DM32" i="35" s="1"/>
  <c r="AX32" i="35"/>
  <c r="CV32" i="35"/>
  <c r="AY32" i="35"/>
  <c r="CW32" i="35" s="1"/>
  <c r="AZ32" i="35"/>
  <c r="CX32" i="35"/>
  <c r="BA32" i="35"/>
  <c r="CY32" i="35" s="1"/>
  <c r="BB32" i="35"/>
  <c r="CZ32" i="35"/>
  <c r="BC32" i="35"/>
  <c r="DA32" i="35" s="1"/>
  <c r="BD32" i="35"/>
  <c r="DB32" i="35"/>
  <c r="BE32" i="35"/>
  <c r="DC32" i="35" s="1"/>
  <c r="BF32" i="35"/>
  <c r="DD32" i="35"/>
  <c r="I123" i="35"/>
  <c r="BG123" i="35"/>
  <c r="J123" i="35"/>
  <c r="BH123" i="35" s="1"/>
  <c r="K123" i="35"/>
  <c r="BI123" i="35"/>
  <c r="L123" i="35"/>
  <c r="BJ123" i="35" s="1"/>
  <c r="M123" i="35"/>
  <c r="BK123" i="35"/>
  <c r="N123" i="35"/>
  <c r="BL123" i="35" s="1"/>
  <c r="O123" i="35"/>
  <c r="BM123" i="35"/>
  <c r="P123" i="35"/>
  <c r="BN123" i="35" s="1"/>
  <c r="Q123" i="35"/>
  <c r="BO123" i="35"/>
  <c r="R123" i="35"/>
  <c r="BP123" i="35" s="1"/>
  <c r="S123" i="35"/>
  <c r="BQ123" i="35" s="1"/>
  <c r="T123" i="35"/>
  <c r="BR123" i="35"/>
  <c r="U123" i="35"/>
  <c r="BS123" i="35" s="1"/>
  <c r="V123" i="35"/>
  <c r="BT123" i="35"/>
  <c r="W123" i="35"/>
  <c r="BU123" i="35" s="1"/>
  <c r="X123" i="35"/>
  <c r="BV123" i="35"/>
  <c r="Y123" i="35"/>
  <c r="BW123" i="35" s="1"/>
  <c r="Z123" i="35"/>
  <c r="BX123" i="35"/>
  <c r="AA123" i="35"/>
  <c r="BY123" i="35" s="1"/>
  <c r="AB123" i="35"/>
  <c r="BZ123" i="35"/>
  <c r="AC123" i="35"/>
  <c r="CA123" i="35"/>
  <c r="AD123" i="35"/>
  <c r="CB123" i="35" s="1"/>
  <c r="AE123" i="35"/>
  <c r="CC123" i="35"/>
  <c r="AF123" i="35"/>
  <c r="CD123" i="35" s="1"/>
  <c r="AG123" i="35"/>
  <c r="CE123" i="35"/>
  <c r="AH123" i="35"/>
  <c r="CF123" i="35" s="1"/>
  <c r="AI123" i="35"/>
  <c r="CG123" i="35"/>
  <c r="AJ123" i="35"/>
  <c r="CH123" i="35" s="1"/>
  <c r="AK123" i="35"/>
  <c r="CI123" i="35"/>
  <c r="AL123" i="35"/>
  <c r="CJ123" i="35" s="1"/>
  <c r="AM123" i="35"/>
  <c r="CK123" i="35" s="1"/>
  <c r="AN123" i="35"/>
  <c r="CL123" i="35"/>
  <c r="AO123" i="35"/>
  <c r="CM123" i="35" s="1"/>
  <c r="AP123" i="35"/>
  <c r="CN123" i="35"/>
  <c r="AQ123" i="35"/>
  <c r="CO123" i="35" s="1"/>
  <c r="AR123" i="35"/>
  <c r="CP123" i="35"/>
  <c r="AS123" i="35"/>
  <c r="CQ123" i="35" s="1"/>
  <c r="AT123" i="35"/>
  <c r="CR123" i="35"/>
  <c r="AU123" i="35"/>
  <c r="CS123" i="35" s="1"/>
  <c r="AV123" i="35"/>
  <c r="CT123" i="35"/>
  <c r="AW123" i="35"/>
  <c r="CU123" i="35"/>
  <c r="AX123" i="35"/>
  <c r="CV123" i="35" s="1"/>
  <c r="AY123" i="35"/>
  <c r="CW123" i="35"/>
  <c r="AZ123" i="35"/>
  <c r="CX123" i="35" s="1"/>
  <c r="BA123" i="35"/>
  <c r="CY123" i="35"/>
  <c r="BB123" i="35"/>
  <c r="CZ123" i="35" s="1"/>
  <c r="BC123" i="35"/>
  <c r="DA123" i="35"/>
  <c r="BD123" i="35"/>
  <c r="DB123" i="35" s="1"/>
  <c r="BE123" i="35"/>
  <c r="DC123" i="35"/>
  <c r="BF123" i="35"/>
  <c r="DD123" i="35" s="1"/>
  <c r="I124" i="35"/>
  <c r="BG124" i="35" s="1"/>
  <c r="J124" i="35"/>
  <c r="BH124" i="35"/>
  <c r="K124" i="35"/>
  <c r="BI124" i="35" s="1"/>
  <c r="L124" i="35"/>
  <c r="BJ124" i="35"/>
  <c r="M124" i="35"/>
  <c r="BK124" i="35" s="1"/>
  <c r="N124" i="35"/>
  <c r="BL124" i="35"/>
  <c r="O124" i="35"/>
  <c r="BM124" i="35" s="1"/>
  <c r="P124" i="35"/>
  <c r="BN124" i="35"/>
  <c r="Q124" i="35"/>
  <c r="BO124" i="35" s="1"/>
  <c r="R124" i="35"/>
  <c r="BP124" i="35"/>
  <c r="S124" i="35"/>
  <c r="BQ124" i="35"/>
  <c r="T124" i="35"/>
  <c r="BR124" i="35" s="1"/>
  <c r="U124" i="35"/>
  <c r="BS124" i="35"/>
  <c r="V124" i="35"/>
  <c r="BT124" i="35" s="1"/>
  <c r="W124" i="35"/>
  <c r="BU124" i="35"/>
  <c r="X124" i="35"/>
  <c r="BV124" i="35" s="1"/>
  <c r="Y124" i="35"/>
  <c r="BW124" i="35"/>
  <c r="Z124" i="35"/>
  <c r="BX124" i="35" s="1"/>
  <c r="AA124" i="35"/>
  <c r="BY124" i="35"/>
  <c r="AB124" i="35"/>
  <c r="BZ124" i="35" s="1"/>
  <c r="AC124" i="35"/>
  <c r="CA124" i="35" s="1"/>
  <c r="AD124" i="35"/>
  <c r="CB124" i="35"/>
  <c r="AE124" i="35"/>
  <c r="CC124" i="35" s="1"/>
  <c r="AF124" i="35"/>
  <c r="CD124" i="35"/>
  <c r="AG124" i="35"/>
  <c r="CE124" i="35" s="1"/>
  <c r="AH124" i="35"/>
  <c r="CF124" i="35"/>
  <c r="AI124" i="35"/>
  <c r="CG124" i="35" s="1"/>
  <c r="AJ124" i="35"/>
  <c r="CH124" i="35"/>
  <c r="AK124" i="35"/>
  <c r="CI124" i="35" s="1"/>
  <c r="AL124" i="35"/>
  <c r="CJ124" i="35"/>
  <c r="AM124" i="35"/>
  <c r="CK124" i="35"/>
  <c r="AN124" i="35"/>
  <c r="CL124" i="35" s="1"/>
  <c r="AO124" i="35"/>
  <c r="CM124" i="35"/>
  <c r="AP124" i="35"/>
  <c r="CN124" i="35" s="1"/>
  <c r="AQ124" i="35"/>
  <c r="CO124" i="35"/>
  <c r="AR124" i="35"/>
  <c r="CP124" i="35" s="1"/>
  <c r="AS124" i="35"/>
  <c r="CQ124" i="35"/>
  <c r="AT124" i="35"/>
  <c r="CR124" i="35" s="1"/>
  <c r="AU124" i="35"/>
  <c r="CS124" i="35"/>
  <c r="AV124" i="35"/>
  <c r="CT124" i="35" s="1"/>
  <c r="AW124" i="35"/>
  <c r="CU124" i="35" s="1"/>
  <c r="AX124" i="35"/>
  <c r="CV124" i="35"/>
  <c r="AY124" i="35"/>
  <c r="CW124" i="35" s="1"/>
  <c r="AZ124" i="35"/>
  <c r="CX124" i="35"/>
  <c r="BA124" i="35"/>
  <c r="CY124" i="35" s="1"/>
  <c r="BB124" i="35"/>
  <c r="CZ124" i="35"/>
  <c r="BC124" i="35"/>
  <c r="DA124" i="35" s="1"/>
  <c r="BD124" i="35"/>
  <c r="DB124" i="35"/>
  <c r="BE124" i="35"/>
  <c r="DC124" i="35" s="1"/>
  <c r="BF124" i="35"/>
  <c r="DD124" i="35"/>
  <c r="I125" i="35"/>
  <c r="BG125" i="35"/>
  <c r="J125" i="35"/>
  <c r="BH125" i="35" s="1"/>
  <c r="K125" i="35"/>
  <c r="BI125" i="35"/>
  <c r="L125" i="35"/>
  <c r="BJ125" i="35" s="1"/>
  <c r="M125" i="35"/>
  <c r="BK125" i="35"/>
  <c r="N125" i="35"/>
  <c r="BL125" i="35" s="1"/>
  <c r="O125" i="35"/>
  <c r="BM125" i="35"/>
  <c r="P125" i="35"/>
  <c r="BN125" i="35" s="1"/>
  <c r="Q125" i="35"/>
  <c r="BO125" i="35"/>
  <c r="R125" i="35"/>
  <c r="BP125" i="35" s="1"/>
  <c r="S125" i="35"/>
  <c r="BQ125" i="35" s="1"/>
  <c r="T125" i="35"/>
  <c r="BR125" i="35"/>
  <c r="U125" i="35"/>
  <c r="BS125" i="35" s="1"/>
  <c r="V125" i="35"/>
  <c r="BT125" i="35"/>
  <c r="W125" i="35"/>
  <c r="BU125" i="35" s="1"/>
  <c r="X125" i="35"/>
  <c r="BV125" i="35"/>
  <c r="Y125" i="35"/>
  <c r="BW125" i="35" s="1"/>
  <c r="Z125" i="35"/>
  <c r="BX125" i="35"/>
  <c r="AA125" i="35"/>
  <c r="BY125" i="35" s="1"/>
  <c r="AB125" i="35"/>
  <c r="BZ125" i="35"/>
  <c r="AC125" i="35"/>
  <c r="CA125" i="35"/>
  <c r="AD125" i="35"/>
  <c r="CB125" i="35" s="1"/>
  <c r="AE125" i="35"/>
  <c r="CC125" i="35"/>
  <c r="AF125" i="35"/>
  <c r="CD125" i="35" s="1"/>
  <c r="AG125" i="35"/>
  <c r="CE125" i="35"/>
  <c r="AH125" i="35"/>
  <c r="CF125" i="35" s="1"/>
  <c r="AI125" i="35"/>
  <c r="CG125" i="35"/>
  <c r="AJ125" i="35"/>
  <c r="CH125" i="35" s="1"/>
  <c r="AK125" i="35"/>
  <c r="CI125" i="35"/>
  <c r="AL125" i="35"/>
  <c r="CJ125" i="35" s="1"/>
  <c r="AM125" i="35"/>
  <c r="CK125" i="35" s="1"/>
  <c r="AN125" i="35"/>
  <c r="CL125" i="35"/>
  <c r="AO125" i="35"/>
  <c r="CM125" i="35" s="1"/>
  <c r="AP125" i="35"/>
  <c r="CN125" i="35"/>
  <c r="AQ125" i="35"/>
  <c r="CO125" i="35" s="1"/>
  <c r="AR125" i="35"/>
  <c r="CP125" i="35"/>
  <c r="AS125" i="35"/>
  <c r="CQ125" i="35" s="1"/>
  <c r="AT125" i="35"/>
  <c r="CR125" i="35"/>
  <c r="AU125" i="35"/>
  <c r="CS125" i="35" s="1"/>
  <c r="AV125" i="35"/>
  <c r="CT125" i="35"/>
  <c r="AW125" i="35"/>
  <c r="CU125" i="35"/>
  <c r="AX125" i="35"/>
  <c r="CV125" i="35" s="1"/>
  <c r="AY125" i="35"/>
  <c r="CW125" i="35"/>
  <c r="AZ125" i="35"/>
  <c r="CX125" i="35" s="1"/>
  <c r="BA125" i="35"/>
  <c r="CY125" i="35"/>
  <c r="BB125" i="35"/>
  <c r="CZ125" i="35" s="1"/>
  <c r="BC125" i="35"/>
  <c r="DA125" i="35"/>
  <c r="BD125" i="35"/>
  <c r="DB125" i="35" s="1"/>
  <c r="BE125" i="35"/>
  <c r="DC125" i="35"/>
  <c r="BF125" i="35"/>
  <c r="DD125" i="35" s="1"/>
  <c r="I116" i="6"/>
  <c r="I119" i="6"/>
  <c r="I120" i="6"/>
  <c r="I7" i="41"/>
  <c r="I8" i="41"/>
  <c r="I9" i="41"/>
  <c r="I10" i="41"/>
  <c r="I11" i="41"/>
  <c r="I12" i="41"/>
  <c r="I13" i="41"/>
  <c r="I14" i="41"/>
  <c r="I15" i="41"/>
  <c r="I16" i="41"/>
  <c r="I17" i="41"/>
  <c r="I18" i="41"/>
  <c r="I19" i="41"/>
  <c r="I20" i="41"/>
  <c r="I21" i="41"/>
  <c r="I22" i="41"/>
  <c r="I23" i="41"/>
  <c r="I24" i="41"/>
  <c r="I25" i="41"/>
  <c r="I26" i="41"/>
  <c r="I27" i="41"/>
  <c r="I28" i="41"/>
  <c r="I29" i="41"/>
  <c r="I30" i="41"/>
  <c r="I31" i="41"/>
  <c r="I32" i="41"/>
  <c r="I33" i="41"/>
  <c r="I34" i="41"/>
  <c r="I35" i="41"/>
  <c r="I36" i="41"/>
  <c r="I37" i="41"/>
  <c r="I38" i="41"/>
  <c r="I39" i="41"/>
  <c r="I40" i="41"/>
  <c r="I41" i="41"/>
  <c r="I42" i="41"/>
  <c r="I44" i="41"/>
  <c r="I45" i="41"/>
  <c r="I46" i="41"/>
  <c r="I47" i="41"/>
  <c r="I48" i="41"/>
  <c r="I49" i="41"/>
  <c r="I50" i="41"/>
  <c r="I51" i="41"/>
  <c r="I52" i="41"/>
  <c r="I53" i="41"/>
  <c r="I54" i="41"/>
  <c r="I55" i="41"/>
  <c r="I56" i="41"/>
  <c r="I57" i="41"/>
  <c r="I58" i="41"/>
  <c r="I59" i="41"/>
  <c r="I60" i="41"/>
  <c r="I61" i="41"/>
  <c r="I62" i="41"/>
  <c r="I63" i="41"/>
  <c r="I64" i="41"/>
  <c r="I65" i="41"/>
  <c r="I66" i="41"/>
  <c r="I67" i="41"/>
  <c r="I68" i="41"/>
  <c r="I69" i="41"/>
  <c r="I70" i="41"/>
  <c r="I71" i="41"/>
  <c r="I72" i="41"/>
  <c r="I73" i="41"/>
  <c r="I74" i="41"/>
  <c r="I75" i="41"/>
  <c r="I76" i="41"/>
  <c r="I77" i="41"/>
  <c r="I78" i="41"/>
  <c r="I79" i="41"/>
  <c r="I80" i="41"/>
  <c r="I81" i="41"/>
  <c r="I82" i="41"/>
  <c r="I83" i="41"/>
  <c r="I84" i="41"/>
  <c r="I85" i="41"/>
  <c r="I6" i="41"/>
  <c r="H7" i="41"/>
  <c r="H8" i="41"/>
  <c r="H10" i="41"/>
  <c r="H12" i="41"/>
  <c r="H13" i="41"/>
  <c r="H14" i="41"/>
  <c r="H15" i="41"/>
  <c r="H16" i="41"/>
  <c r="H17" i="41"/>
  <c r="H18" i="41"/>
  <c r="H19" i="41"/>
  <c r="H20" i="41"/>
  <c r="H21" i="41"/>
  <c r="H22" i="41"/>
  <c r="H23" i="41"/>
  <c r="H24" i="41"/>
  <c r="H25" i="41"/>
  <c r="H26" i="41"/>
  <c r="H27" i="41"/>
  <c r="H28" i="41"/>
  <c r="H29" i="41"/>
  <c r="H30" i="41"/>
  <c r="H31" i="41"/>
  <c r="H32" i="41"/>
  <c r="H33" i="41"/>
  <c r="H34" i="41"/>
  <c r="H35" i="41"/>
  <c r="H36" i="41"/>
  <c r="H37" i="41"/>
  <c r="H38" i="41"/>
  <c r="H39" i="41"/>
  <c r="H40" i="41"/>
  <c r="H41" i="41"/>
  <c r="H42" i="41"/>
  <c r="H43" i="41"/>
  <c r="H44" i="41"/>
  <c r="H45" i="41"/>
  <c r="H46" i="41"/>
  <c r="H47" i="41"/>
  <c r="H48" i="41"/>
  <c r="H49" i="41"/>
  <c r="H50" i="41"/>
  <c r="H51" i="41"/>
  <c r="H52" i="41"/>
  <c r="H53" i="41"/>
  <c r="H54" i="41"/>
  <c r="H55" i="41"/>
  <c r="H56" i="41"/>
  <c r="H57" i="41"/>
  <c r="H58" i="41"/>
  <c r="H59" i="41"/>
  <c r="H60" i="41"/>
  <c r="H61" i="41"/>
  <c r="H62" i="41"/>
  <c r="H63" i="41"/>
  <c r="H64" i="41"/>
  <c r="H65" i="41"/>
  <c r="H66" i="41"/>
  <c r="H67" i="41"/>
  <c r="H68" i="41"/>
  <c r="H69" i="41"/>
  <c r="H70" i="41"/>
  <c r="H71" i="41"/>
  <c r="H72" i="41"/>
  <c r="H73" i="41"/>
  <c r="H74" i="41"/>
  <c r="H75" i="41"/>
  <c r="H76" i="41"/>
  <c r="H77" i="41"/>
  <c r="H78" i="41"/>
  <c r="H79" i="41"/>
  <c r="H80" i="41"/>
  <c r="H81" i="41"/>
  <c r="H82" i="41"/>
  <c r="H83" i="41"/>
  <c r="H84" i="41"/>
  <c r="H85" i="41"/>
  <c r="H6" i="41"/>
  <c r="G6" i="41"/>
  <c r="L12" i="11"/>
  <c r="L12" i="13"/>
  <c r="L12" i="15"/>
  <c r="U10" i="29" s="1"/>
  <c r="L12" i="17"/>
  <c r="L12" i="12"/>
  <c r="L12" i="14"/>
  <c r="L12" i="16"/>
  <c r="L12" i="18"/>
  <c r="L22" i="11"/>
  <c r="L22" i="13"/>
  <c r="L22" i="15"/>
  <c r="L22" i="17"/>
  <c r="L22" i="12"/>
  <c r="L22" i="14"/>
  <c r="L22" i="16"/>
  <c r="V20" i="29" s="1"/>
  <c r="L22" i="18"/>
  <c r="L32" i="11"/>
  <c r="L32" i="13"/>
  <c r="L32" i="15"/>
  <c r="L32" i="17"/>
  <c r="L32" i="12"/>
  <c r="L32" i="14"/>
  <c r="L32" i="16"/>
  <c r="V30" i="29" s="1"/>
  <c r="L32" i="18"/>
  <c r="L42" i="11"/>
  <c r="L42" i="13"/>
  <c r="L42" i="15"/>
  <c r="L42" i="17"/>
  <c r="L42" i="12"/>
  <c r="L42" i="14"/>
  <c r="L42" i="16"/>
  <c r="V40" i="29" s="1"/>
  <c r="L42" i="18"/>
  <c r="K12" i="11"/>
  <c r="K12" i="13"/>
  <c r="K12" i="15"/>
  <c r="K12" i="17"/>
  <c r="K12" i="12"/>
  <c r="K12" i="14"/>
  <c r="K12" i="16"/>
  <c r="K12" i="18"/>
  <c r="K22" i="11"/>
  <c r="K22" i="13"/>
  <c r="K22" i="15"/>
  <c r="K22" i="17"/>
  <c r="K22" i="12"/>
  <c r="K22" i="14"/>
  <c r="K22" i="16"/>
  <c r="K22" i="18"/>
  <c r="K32" i="11"/>
  <c r="K32" i="13"/>
  <c r="K32" i="15"/>
  <c r="K32" i="17"/>
  <c r="K32" i="12"/>
  <c r="K32" i="14"/>
  <c r="K32" i="16"/>
  <c r="K32" i="18"/>
  <c r="K42" i="11"/>
  <c r="K42" i="13"/>
  <c r="K42" i="15"/>
  <c r="K42" i="17"/>
  <c r="K42" i="12"/>
  <c r="K42" i="14"/>
  <c r="K42" i="16"/>
  <c r="K42" i="18"/>
  <c r="J12" i="11"/>
  <c r="J12" i="13"/>
  <c r="J12" i="15"/>
  <c r="J12" i="17"/>
  <c r="J12" i="12"/>
  <c r="J12" i="14"/>
  <c r="J12" i="16"/>
  <c r="J12" i="18"/>
  <c r="J22" i="11"/>
  <c r="J22" i="13"/>
  <c r="J22" i="15"/>
  <c r="J22" i="17"/>
  <c r="J22" i="12"/>
  <c r="J22" i="14"/>
  <c r="J22" i="16"/>
  <c r="J22" i="18"/>
  <c r="J32" i="11"/>
  <c r="J32" i="13"/>
  <c r="J32" i="15"/>
  <c r="J32" i="17"/>
  <c r="J32" i="12"/>
  <c r="J32" i="14"/>
  <c r="J32" i="16"/>
  <c r="J32" i="18"/>
  <c r="J42" i="11"/>
  <c r="J42" i="13"/>
  <c r="J42" i="15"/>
  <c r="J42" i="17"/>
  <c r="J42" i="12"/>
  <c r="J42" i="14"/>
  <c r="J42" i="16"/>
  <c r="J42" i="18"/>
  <c r="I12" i="11"/>
  <c r="I12" i="13"/>
  <c r="I12" i="15"/>
  <c r="I12" i="17"/>
  <c r="I12" i="12"/>
  <c r="I12" i="14"/>
  <c r="I12" i="16"/>
  <c r="I12" i="18"/>
  <c r="I22" i="11"/>
  <c r="I22" i="13"/>
  <c r="I22" i="15"/>
  <c r="I22" i="17"/>
  <c r="I22" i="12"/>
  <c r="I22" i="14"/>
  <c r="I22" i="16"/>
  <c r="I22" i="18"/>
  <c r="I32" i="11"/>
  <c r="I32" i="13"/>
  <c r="I32" i="15"/>
  <c r="I32" i="17"/>
  <c r="I32" i="12"/>
  <c r="I32" i="14"/>
  <c r="I32" i="16"/>
  <c r="I32" i="18"/>
  <c r="I42" i="11"/>
  <c r="I42" i="13"/>
  <c r="I42" i="15"/>
  <c r="I42" i="17"/>
  <c r="I42" i="12"/>
  <c r="I42" i="14"/>
  <c r="I42" i="16"/>
  <c r="I42" i="18"/>
  <c r="H12" i="11"/>
  <c r="H12" i="13"/>
  <c r="H12" i="15"/>
  <c r="H12" i="17"/>
  <c r="H12" i="12"/>
  <c r="H12" i="14"/>
  <c r="H12" i="16"/>
  <c r="H12" i="18"/>
  <c r="H22" i="11"/>
  <c r="H22" i="13"/>
  <c r="H22" i="15"/>
  <c r="H22" i="17"/>
  <c r="H22" i="12"/>
  <c r="H22" i="14"/>
  <c r="H22" i="16"/>
  <c r="H22" i="18"/>
  <c r="H32" i="11"/>
  <c r="H32" i="13"/>
  <c r="H32" i="15"/>
  <c r="H32" i="17"/>
  <c r="H32" i="12"/>
  <c r="H32" i="14"/>
  <c r="H32" i="16"/>
  <c r="H32" i="18"/>
  <c r="H42" i="11"/>
  <c r="H42" i="13"/>
  <c r="H42" i="15"/>
  <c r="H42" i="17"/>
  <c r="H42" i="12"/>
  <c r="H42" i="14"/>
  <c r="H42" i="16"/>
  <c r="H42" i="18"/>
  <c r="L11" i="11"/>
  <c r="L11" i="13"/>
  <c r="L11" i="17"/>
  <c r="W9" i="29" s="1"/>
  <c r="L11" i="12"/>
  <c r="L11" i="14"/>
  <c r="L11" i="16"/>
  <c r="L21" i="11"/>
  <c r="L21" i="13"/>
  <c r="L21" i="15"/>
  <c r="L21" i="12"/>
  <c r="L21" i="14"/>
  <c r="T19" i="29" s="1"/>
  <c r="L21" i="16"/>
  <c r="L31" i="11"/>
  <c r="L31" i="13"/>
  <c r="L31" i="15"/>
  <c r="U29" i="29" s="1"/>
  <c r="L31" i="17"/>
  <c r="L31" i="12"/>
  <c r="L31" i="14"/>
  <c r="L31" i="16"/>
  <c r="L41" i="11"/>
  <c r="L41" i="13"/>
  <c r="L41" i="15"/>
  <c r="L41" i="17"/>
  <c r="L41" i="12"/>
  <c r="L41" i="14"/>
  <c r="L41" i="16"/>
  <c r="L41" i="18"/>
  <c r="K11" i="13"/>
  <c r="K11" i="15"/>
  <c r="K11" i="12"/>
  <c r="K11" i="14"/>
  <c r="K11" i="16"/>
  <c r="K11" i="18"/>
  <c r="K21" i="11"/>
  <c r="K21" i="13"/>
  <c r="K21" i="15"/>
  <c r="K21" i="12"/>
  <c r="K21" i="14"/>
  <c r="K21" i="16"/>
  <c r="K21" i="18"/>
  <c r="K31" i="11"/>
  <c r="K31" i="13"/>
  <c r="K31" i="15"/>
  <c r="K31" i="12"/>
  <c r="K31" i="14"/>
  <c r="K31" i="16"/>
  <c r="K31" i="18"/>
  <c r="K41" i="11"/>
  <c r="K41" i="13"/>
  <c r="K41" i="15"/>
  <c r="K41" i="17"/>
  <c r="K41" i="12"/>
  <c r="K41" i="14"/>
  <c r="K41" i="16"/>
  <c r="K41" i="18"/>
  <c r="J11" i="11"/>
  <c r="J11" i="13"/>
  <c r="J11" i="15"/>
  <c r="J11" i="17"/>
  <c r="J11" i="12"/>
  <c r="J11" i="14"/>
  <c r="J11" i="18"/>
  <c r="J21" i="11"/>
  <c r="J21" i="13"/>
  <c r="J21" i="15"/>
  <c r="J21" i="17"/>
  <c r="J21" i="12"/>
  <c r="J21" i="14"/>
  <c r="J21" i="16"/>
  <c r="J21" i="18"/>
  <c r="J31" i="11"/>
  <c r="J31" i="13"/>
  <c r="J31" i="15"/>
  <c r="J31" i="17"/>
  <c r="J31" i="12"/>
  <c r="J31" i="14"/>
  <c r="J31" i="16"/>
  <c r="J31" i="18"/>
  <c r="J41" i="11"/>
  <c r="J41" i="13"/>
  <c r="J41" i="15"/>
  <c r="J41" i="17"/>
  <c r="J41" i="12"/>
  <c r="J41" i="14"/>
  <c r="J41" i="16"/>
  <c r="J41" i="18"/>
  <c r="I11" i="11"/>
  <c r="I11" i="15"/>
  <c r="I11" i="17"/>
  <c r="I11" i="12"/>
  <c r="I11" i="14"/>
  <c r="I11" i="16"/>
  <c r="I21" i="11"/>
  <c r="I21" i="13"/>
  <c r="I21" i="15"/>
  <c r="I21" i="17"/>
  <c r="I21" i="12"/>
  <c r="I21" i="14"/>
  <c r="I21" i="16"/>
  <c r="I31" i="11"/>
  <c r="I31" i="13"/>
  <c r="I31" i="15"/>
  <c r="I31" i="17"/>
  <c r="I31" i="12"/>
  <c r="I31" i="14"/>
  <c r="I31" i="16"/>
  <c r="I41" i="11"/>
  <c r="I41" i="13"/>
  <c r="I41" i="15"/>
  <c r="I41" i="17"/>
  <c r="I41" i="12"/>
  <c r="I41" i="14"/>
  <c r="I41" i="16"/>
  <c r="I41" i="18"/>
  <c r="H11" i="11"/>
  <c r="H11" i="13"/>
  <c r="H11" i="15"/>
  <c r="H11" i="12"/>
  <c r="H11" i="14"/>
  <c r="H11" i="16"/>
  <c r="H21" i="11"/>
  <c r="H21" i="13"/>
  <c r="H21" i="15"/>
  <c r="H21" i="12"/>
  <c r="H21" i="14"/>
  <c r="H21" i="16"/>
  <c r="H21" i="18"/>
  <c r="H31" i="11"/>
  <c r="H31" i="13"/>
  <c r="H31" i="15"/>
  <c r="H31" i="12"/>
  <c r="H31" i="14"/>
  <c r="H31" i="16"/>
  <c r="H31" i="18"/>
  <c r="H41" i="11"/>
  <c r="H41" i="13"/>
  <c r="H41" i="15"/>
  <c r="H41" i="17"/>
  <c r="H41" i="12"/>
  <c r="H41" i="14"/>
  <c r="H41" i="16"/>
  <c r="H41" i="18"/>
  <c r="L10" i="11"/>
  <c r="Q8" i="29" s="1"/>
  <c r="L10" i="13"/>
  <c r="L10" i="17"/>
  <c r="L10" i="12"/>
  <c r="L10" i="14"/>
  <c r="T8" i="29" s="1"/>
  <c r="L10" i="16"/>
  <c r="L20" i="11"/>
  <c r="L20" i="13"/>
  <c r="L20" i="15"/>
  <c r="U18" i="29" s="1"/>
  <c r="L20" i="12"/>
  <c r="L20" i="14"/>
  <c r="L20" i="16"/>
  <c r="L30" i="11"/>
  <c r="L30" i="13"/>
  <c r="L30" i="15"/>
  <c r="L30" i="17"/>
  <c r="L30" i="12"/>
  <c r="L30" i="14"/>
  <c r="L30" i="16"/>
  <c r="L40" i="11"/>
  <c r="L40" i="13"/>
  <c r="L40" i="15"/>
  <c r="L40" i="17"/>
  <c r="L40" i="12"/>
  <c r="L40" i="14"/>
  <c r="L40" i="16"/>
  <c r="L40" i="18"/>
  <c r="K10" i="13"/>
  <c r="K10" i="15"/>
  <c r="K10" i="12"/>
  <c r="K10" i="14"/>
  <c r="K10" i="16"/>
  <c r="K10" i="18"/>
  <c r="K20" i="11"/>
  <c r="K20" i="13"/>
  <c r="K20" i="15"/>
  <c r="K20" i="12"/>
  <c r="K20" i="14"/>
  <c r="K20" i="16"/>
  <c r="K30" i="11"/>
  <c r="K30" i="13"/>
  <c r="K30" i="15"/>
  <c r="K30" i="12"/>
  <c r="K30" i="14"/>
  <c r="K30" i="16"/>
  <c r="K30" i="18"/>
  <c r="K40" i="11"/>
  <c r="K40" i="13"/>
  <c r="K40" i="15"/>
  <c r="K40" i="17"/>
  <c r="K40" i="12"/>
  <c r="K40" i="14"/>
  <c r="K40" i="16"/>
  <c r="K40" i="18"/>
  <c r="J10" i="11"/>
  <c r="J10" i="13"/>
  <c r="J10" i="15"/>
  <c r="J10" i="17"/>
  <c r="J10" i="12"/>
  <c r="J10" i="14"/>
  <c r="J10" i="18"/>
  <c r="J20" i="11"/>
  <c r="J20" i="13"/>
  <c r="J20" i="15"/>
  <c r="J20" i="17"/>
  <c r="J20" i="12"/>
  <c r="J20" i="14"/>
  <c r="J20" i="16"/>
  <c r="J20" i="18"/>
  <c r="J30" i="11"/>
  <c r="J30" i="13"/>
  <c r="J30" i="15"/>
  <c r="J30" i="17"/>
  <c r="J30" i="12"/>
  <c r="J30" i="14"/>
  <c r="J30" i="16"/>
  <c r="J30" i="18"/>
  <c r="J40" i="11"/>
  <c r="J40" i="13"/>
  <c r="J40" i="15"/>
  <c r="J40" i="17"/>
  <c r="J40" i="12"/>
  <c r="J40" i="14"/>
  <c r="J40" i="16"/>
  <c r="J40" i="18"/>
  <c r="I10" i="11"/>
  <c r="I10" i="15"/>
  <c r="I10" i="17"/>
  <c r="I10" i="12"/>
  <c r="I10" i="14"/>
  <c r="I10" i="16"/>
  <c r="I20" i="11"/>
  <c r="I20" i="13"/>
  <c r="I20" i="15"/>
  <c r="I20" i="17"/>
  <c r="I20" i="12"/>
  <c r="I20" i="14"/>
  <c r="I20" i="16"/>
  <c r="I30" i="11"/>
  <c r="I30" i="13"/>
  <c r="I30" i="15"/>
  <c r="I30" i="17"/>
  <c r="I30" i="12"/>
  <c r="I30" i="14"/>
  <c r="I30" i="16"/>
  <c r="I40" i="11"/>
  <c r="I40" i="13"/>
  <c r="I40" i="15"/>
  <c r="I40" i="17"/>
  <c r="I40" i="12"/>
  <c r="I40" i="14"/>
  <c r="I40" i="16"/>
  <c r="H10" i="11"/>
  <c r="H10" i="13"/>
  <c r="H10" i="15"/>
  <c r="H10" i="12"/>
  <c r="H10" i="14"/>
  <c r="H10" i="16"/>
  <c r="H20" i="11"/>
  <c r="H20" i="13"/>
  <c r="H20" i="15"/>
  <c r="H20" i="12"/>
  <c r="H20" i="14"/>
  <c r="H20" i="16"/>
  <c r="H20" i="18"/>
  <c r="H30" i="11"/>
  <c r="H30" i="13"/>
  <c r="H30" i="15"/>
  <c r="H30" i="12"/>
  <c r="H30" i="14"/>
  <c r="H30" i="16"/>
  <c r="H30" i="18"/>
  <c r="H40" i="11"/>
  <c r="H40" i="13"/>
  <c r="H40" i="15"/>
  <c r="H40" i="17"/>
  <c r="H40" i="12"/>
  <c r="H40" i="14"/>
  <c r="H40" i="16"/>
  <c r="H40" i="18"/>
  <c r="L9" i="11"/>
  <c r="Q7" i="29" s="1"/>
  <c r="Q96" i="29" s="1"/>
  <c r="L9" i="13"/>
  <c r="L9" i="15"/>
  <c r="L9" i="17"/>
  <c r="L9" i="12"/>
  <c r="R7" i="29" s="1"/>
  <c r="L9" i="14"/>
  <c r="L9" i="16"/>
  <c r="L19" i="11"/>
  <c r="L19" i="13"/>
  <c r="S17" i="29" s="1"/>
  <c r="L19" i="12"/>
  <c r="L19" i="14"/>
  <c r="L19" i="16"/>
  <c r="L29" i="11"/>
  <c r="L29" i="13"/>
  <c r="L29" i="15"/>
  <c r="L29" i="17"/>
  <c r="L29" i="12"/>
  <c r="L29" i="14"/>
  <c r="L29" i="16"/>
  <c r="L39" i="11"/>
  <c r="L39" i="13"/>
  <c r="L39" i="15"/>
  <c r="L39" i="17"/>
  <c r="L39" i="12"/>
  <c r="L39" i="14"/>
  <c r="L39" i="16"/>
  <c r="L39" i="18"/>
  <c r="K9" i="11"/>
  <c r="K9" i="13"/>
  <c r="K9" i="15"/>
  <c r="K9" i="12"/>
  <c r="K9" i="14"/>
  <c r="K9" i="16"/>
  <c r="K9" i="18"/>
  <c r="K19" i="13"/>
  <c r="K19" i="15"/>
  <c r="K19" i="12"/>
  <c r="K19" i="14"/>
  <c r="K19" i="16"/>
  <c r="K29" i="11"/>
  <c r="K29" i="13"/>
  <c r="K29" i="15"/>
  <c r="K29" i="12"/>
  <c r="K29" i="14"/>
  <c r="K29" i="16"/>
  <c r="K29" i="18"/>
  <c r="K39" i="11"/>
  <c r="K39" i="13"/>
  <c r="K39" i="15"/>
  <c r="K39" i="17"/>
  <c r="K39" i="12"/>
  <c r="K39" i="14"/>
  <c r="K39" i="16"/>
  <c r="K39" i="18"/>
  <c r="J9" i="11"/>
  <c r="J9" i="13"/>
  <c r="J9" i="15"/>
  <c r="J9" i="17"/>
  <c r="J9" i="12"/>
  <c r="J9" i="14"/>
  <c r="J9" i="18"/>
  <c r="J19" i="11"/>
  <c r="J19" i="13"/>
  <c r="J19" i="15"/>
  <c r="J19" i="17"/>
  <c r="J19" i="12"/>
  <c r="J19" i="14"/>
  <c r="J19" i="16"/>
  <c r="J19" i="18"/>
  <c r="J29" i="11"/>
  <c r="J29" i="13"/>
  <c r="J29" i="15"/>
  <c r="J29" i="17"/>
  <c r="J29" i="12"/>
  <c r="J29" i="14"/>
  <c r="J29" i="16"/>
  <c r="J29" i="18"/>
  <c r="J39" i="11"/>
  <c r="J39" i="13"/>
  <c r="J39" i="15"/>
  <c r="J39" i="17"/>
  <c r="J39" i="12"/>
  <c r="J39" i="14"/>
  <c r="J39" i="16"/>
  <c r="J39" i="18"/>
  <c r="I9" i="11"/>
  <c r="I9" i="13"/>
  <c r="I9" i="15"/>
  <c r="I9" i="17"/>
  <c r="I9" i="12"/>
  <c r="I9" i="14"/>
  <c r="I9" i="16"/>
  <c r="I19" i="13"/>
  <c r="I19" i="15"/>
  <c r="I19" i="17"/>
  <c r="I19" i="12"/>
  <c r="I19" i="14"/>
  <c r="I19" i="16"/>
  <c r="I29" i="11"/>
  <c r="I29" i="13"/>
  <c r="I29" i="15"/>
  <c r="I29" i="17"/>
  <c r="I29" i="12"/>
  <c r="I29" i="14"/>
  <c r="I29" i="16"/>
  <c r="I39" i="11"/>
  <c r="I39" i="13"/>
  <c r="I39" i="15"/>
  <c r="I39" i="17"/>
  <c r="I39" i="12"/>
  <c r="I39" i="14"/>
  <c r="I39" i="16"/>
  <c r="H9" i="13"/>
  <c r="H9" i="15"/>
  <c r="H9" i="16"/>
  <c r="H19" i="11"/>
  <c r="H19" i="13"/>
  <c r="H19" i="15"/>
  <c r="H19" i="12"/>
  <c r="H19" i="14"/>
  <c r="H19" i="16"/>
  <c r="H19" i="18"/>
  <c r="H29" i="11"/>
  <c r="H29" i="13"/>
  <c r="H29" i="15"/>
  <c r="H29" i="12"/>
  <c r="H29" i="14"/>
  <c r="H29" i="16"/>
  <c r="H29" i="18"/>
  <c r="H39" i="11"/>
  <c r="H39" i="13"/>
  <c r="H39" i="15"/>
  <c r="H39" i="17"/>
  <c r="H39" i="12"/>
  <c r="H39" i="14"/>
  <c r="H39" i="16"/>
  <c r="H39" i="18"/>
  <c r="L8" i="11"/>
  <c r="L8" i="13"/>
  <c r="L8" i="15"/>
  <c r="L8" i="17"/>
  <c r="W6" i="29" s="1"/>
  <c r="L8" i="12"/>
  <c r="L8" i="14"/>
  <c r="L8" i="16"/>
  <c r="L18" i="11"/>
  <c r="L18" i="13"/>
  <c r="L18" i="12"/>
  <c r="L18" i="14"/>
  <c r="L18" i="16"/>
  <c r="L28" i="11"/>
  <c r="L28" i="13"/>
  <c r="L28" i="15"/>
  <c r="L28" i="17"/>
  <c r="L28" i="12"/>
  <c r="L28" i="14"/>
  <c r="L28" i="16"/>
  <c r="L38" i="11"/>
  <c r="L38" i="13"/>
  <c r="L38" i="15"/>
  <c r="L38" i="17"/>
  <c r="L38" i="12"/>
  <c r="R36" i="29" s="1"/>
  <c r="L38" i="14"/>
  <c r="L38" i="16"/>
  <c r="L38" i="18"/>
  <c r="K8" i="11"/>
  <c r="K8" i="13"/>
  <c r="K8" i="15"/>
  <c r="K8" i="12"/>
  <c r="K8" i="14"/>
  <c r="K8" i="16"/>
  <c r="K8" i="18"/>
  <c r="K18" i="13"/>
  <c r="K18" i="15"/>
  <c r="K18" i="12"/>
  <c r="K18" i="14"/>
  <c r="K18" i="16"/>
  <c r="K28" i="11"/>
  <c r="K28" i="13"/>
  <c r="K28" i="15"/>
  <c r="K28" i="12"/>
  <c r="K28" i="14"/>
  <c r="K28" i="16"/>
  <c r="K28" i="18"/>
  <c r="K38" i="11"/>
  <c r="K38" i="13"/>
  <c r="K38" i="15"/>
  <c r="K38" i="17"/>
  <c r="K38" i="12"/>
  <c r="K38" i="14"/>
  <c r="K38" i="16"/>
  <c r="K38" i="18"/>
  <c r="J8" i="11"/>
  <c r="J8" i="13"/>
  <c r="J8" i="15"/>
  <c r="J8" i="17"/>
  <c r="J8" i="12"/>
  <c r="J8" i="14"/>
  <c r="J8" i="18"/>
  <c r="J18" i="11"/>
  <c r="J18" i="13"/>
  <c r="J18" i="15"/>
  <c r="J18" i="17"/>
  <c r="J18" i="12"/>
  <c r="J18" i="14"/>
  <c r="J18" i="16"/>
  <c r="J18" i="18"/>
  <c r="J28" i="11"/>
  <c r="J28" i="13"/>
  <c r="J28" i="15"/>
  <c r="J28" i="17"/>
  <c r="J28" i="12"/>
  <c r="J28" i="14"/>
  <c r="J28" i="16"/>
  <c r="J28" i="18"/>
  <c r="J38" i="11"/>
  <c r="J38" i="13"/>
  <c r="J38" i="15"/>
  <c r="J38" i="17"/>
  <c r="J38" i="12"/>
  <c r="J38" i="14"/>
  <c r="J38" i="16"/>
  <c r="J38" i="18"/>
  <c r="I8" i="11"/>
  <c r="I8" i="13"/>
  <c r="I8" i="15"/>
  <c r="I8" i="17"/>
  <c r="I8" i="12"/>
  <c r="I8" i="14"/>
  <c r="I8" i="16"/>
  <c r="I18" i="13"/>
  <c r="I18" i="15"/>
  <c r="I18" i="17"/>
  <c r="I18" i="12"/>
  <c r="I18" i="14"/>
  <c r="I18" i="16"/>
  <c r="I28" i="11"/>
  <c r="I28" i="13"/>
  <c r="I28" i="15"/>
  <c r="I28" i="17"/>
  <c r="I28" i="12"/>
  <c r="I28" i="14"/>
  <c r="I28" i="16"/>
  <c r="I38" i="11"/>
  <c r="I38" i="13"/>
  <c r="I38" i="15"/>
  <c r="I38" i="17"/>
  <c r="I38" i="12"/>
  <c r="I38" i="14"/>
  <c r="I38" i="16"/>
  <c r="H8" i="11"/>
  <c r="H8" i="13"/>
  <c r="H8" i="15"/>
  <c r="H8" i="16"/>
  <c r="H18" i="11"/>
  <c r="H18" i="13"/>
  <c r="H18" i="15"/>
  <c r="H18" i="12"/>
  <c r="H18" i="14"/>
  <c r="H18" i="16"/>
  <c r="H18" i="18"/>
  <c r="H28" i="11"/>
  <c r="H28" i="13"/>
  <c r="H28" i="15"/>
  <c r="H28" i="12"/>
  <c r="H28" i="14"/>
  <c r="H28" i="16"/>
  <c r="H28" i="18"/>
  <c r="H38" i="11"/>
  <c r="H38" i="13"/>
  <c r="H38" i="15"/>
  <c r="H38" i="17"/>
  <c r="H38" i="12"/>
  <c r="H38" i="14"/>
  <c r="H38" i="16"/>
  <c r="H38" i="18"/>
  <c r="L7" i="11"/>
  <c r="L7" i="13"/>
  <c r="S5" i="29" s="1"/>
  <c r="L7" i="15"/>
  <c r="L7" i="17"/>
  <c r="L7" i="12"/>
  <c r="L7" i="14"/>
  <c r="L7" i="16"/>
  <c r="L7" i="18"/>
  <c r="L17" i="11"/>
  <c r="L17" i="13"/>
  <c r="S15" i="29" s="1"/>
  <c r="L17" i="15"/>
  <c r="L17" i="17"/>
  <c r="L17" i="12"/>
  <c r="L17" i="14"/>
  <c r="T15" i="29" s="1"/>
  <c r="L17" i="16"/>
  <c r="L17" i="18"/>
  <c r="L27" i="11"/>
  <c r="L27" i="13"/>
  <c r="L27" i="15"/>
  <c r="L27" i="17"/>
  <c r="L27" i="12"/>
  <c r="L27" i="14"/>
  <c r="T25" i="29" s="1"/>
  <c r="T80" i="29" s="1"/>
  <c r="L27" i="16"/>
  <c r="L27" i="18"/>
  <c r="L37" i="11"/>
  <c r="L37" i="13"/>
  <c r="S35" i="29" s="1"/>
  <c r="L37" i="15"/>
  <c r="L37" i="17"/>
  <c r="L37" i="12"/>
  <c r="L37" i="14"/>
  <c r="T35" i="29" s="1"/>
  <c r="T81" i="29" s="1"/>
  <c r="L37" i="16"/>
  <c r="L37" i="18"/>
  <c r="K7" i="13"/>
  <c r="K7" i="15"/>
  <c r="K7" i="17"/>
  <c r="K7" i="12"/>
  <c r="K7" i="14"/>
  <c r="K7" i="16"/>
  <c r="K7" i="18"/>
  <c r="K17" i="11"/>
  <c r="K17" i="13"/>
  <c r="K17" i="15"/>
  <c r="K17" i="17"/>
  <c r="K17" i="12"/>
  <c r="K17" i="14"/>
  <c r="K17" i="16"/>
  <c r="K17" i="18"/>
  <c r="K27" i="11"/>
  <c r="K27" i="13"/>
  <c r="K27" i="15"/>
  <c r="K27" i="17"/>
  <c r="K27" i="12"/>
  <c r="K27" i="14"/>
  <c r="K27" i="16"/>
  <c r="K27" i="18"/>
  <c r="K37" i="11"/>
  <c r="K37" i="13"/>
  <c r="K37" i="15"/>
  <c r="K37" i="17"/>
  <c r="K37" i="12"/>
  <c r="K37" i="14"/>
  <c r="K37" i="16"/>
  <c r="K37" i="18"/>
  <c r="J7" i="11"/>
  <c r="J7" i="13"/>
  <c r="J7" i="15"/>
  <c r="J7" i="17"/>
  <c r="J7" i="12"/>
  <c r="J7" i="14"/>
  <c r="J7" i="16"/>
  <c r="J7" i="18"/>
  <c r="J17" i="11"/>
  <c r="J17" i="13"/>
  <c r="J17" i="15"/>
  <c r="J17" i="17"/>
  <c r="J17" i="12"/>
  <c r="J17" i="14"/>
  <c r="J17" i="16"/>
  <c r="J17" i="18"/>
  <c r="J27" i="11"/>
  <c r="J27" i="13"/>
  <c r="J27" i="15"/>
  <c r="J27" i="17"/>
  <c r="J27" i="12"/>
  <c r="J27" i="14"/>
  <c r="J27" i="16"/>
  <c r="J27" i="18"/>
  <c r="J37" i="11"/>
  <c r="J37" i="13"/>
  <c r="J37" i="15"/>
  <c r="J37" i="17"/>
  <c r="J37" i="12"/>
  <c r="J37" i="14"/>
  <c r="J37" i="16"/>
  <c r="J37" i="18"/>
  <c r="I7" i="11"/>
  <c r="I7" i="13"/>
  <c r="I7" i="15"/>
  <c r="I7" i="17"/>
  <c r="I7" i="14"/>
  <c r="I7" i="16"/>
  <c r="I7" i="18"/>
  <c r="I17" i="13"/>
  <c r="I17" i="15"/>
  <c r="I17" i="17"/>
  <c r="I17" i="12"/>
  <c r="I17" i="14"/>
  <c r="I17" i="16"/>
  <c r="I17" i="18"/>
  <c r="I27" i="11"/>
  <c r="I27" i="13"/>
  <c r="I27" i="15"/>
  <c r="I27" i="17"/>
  <c r="I27" i="12"/>
  <c r="I27" i="14"/>
  <c r="I27" i="16"/>
  <c r="I27" i="18"/>
  <c r="I37" i="11"/>
  <c r="I37" i="13"/>
  <c r="I37" i="15"/>
  <c r="I37" i="17"/>
  <c r="I37" i="12"/>
  <c r="I37" i="14"/>
  <c r="I37" i="16"/>
  <c r="I37" i="18"/>
  <c r="H7" i="13"/>
  <c r="H7" i="15"/>
  <c r="H7" i="17"/>
  <c r="H7" i="12"/>
  <c r="H7" i="14"/>
  <c r="H7" i="16"/>
  <c r="H17" i="11"/>
  <c r="H17" i="13"/>
  <c r="H17" i="15"/>
  <c r="H17" i="17"/>
  <c r="H17" i="12"/>
  <c r="H17" i="14"/>
  <c r="H17" i="16"/>
  <c r="H17" i="18"/>
  <c r="H27" i="11"/>
  <c r="H27" i="13"/>
  <c r="H27" i="15"/>
  <c r="H27" i="17"/>
  <c r="H27" i="12"/>
  <c r="H27" i="14"/>
  <c r="H27" i="16"/>
  <c r="H27" i="18"/>
  <c r="H37" i="11"/>
  <c r="H37" i="13"/>
  <c r="H37" i="15"/>
  <c r="H37" i="17"/>
  <c r="H37" i="12"/>
  <c r="H37" i="14"/>
  <c r="H37" i="16"/>
  <c r="H37" i="18"/>
  <c r="K6" i="11"/>
  <c r="K6" i="13"/>
  <c r="K6" i="15"/>
  <c r="K6" i="12"/>
  <c r="K6" i="14"/>
  <c r="K6" i="16"/>
  <c r="K6" i="18"/>
  <c r="K16" i="11"/>
  <c r="K16" i="13"/>
  <c r="K16" i="15"/>
  <c r="K16" i="17"/>
  <c r="K16" i="12"/>
  <c r="K16" i="14"/>
  <c r="K16" i="16"/>
  <c r="K16" i="18"/>
  <c r="K26" i="11"/>
  <c r="K26" i="13"/>
  <c r="K26" i="15"/>
  <c r="K26" i="17"/>
  <c r="K26" i="12"/>
  <c r="K26" i="14"/>
  <c r="K26" i="16"/>
  <c r="K26" i="18"/>
  <c r="K36" i="11"/>
  <c r="K36" i="13"/>
  <c r="K36" i="15"/>
  <c r="K36" i="17"/>
  <c r="K36" i="12"/>
  <c r="K36" i="14"/>
  <c r="K36" i="16"/>
  <c r="K36" i="18"/>
  <c r="J6" i="11"/>
  <c r="J6" i="13"/>
  <c r="J6" i="15"/>
  <c r="J6" i="17"/>
  <c r="J6" i="14"/>
  <c r="J6" i="16"/>
  <c r="J6" i="18"/>
  <c r="J16" i="11"/>
  <c r="J16" i="13"/>
  <c r="J16" i="15"/>
  <c r="J16" i="17"/>
  <c r="J16" i="12"/>
  <c r="J16" i="14"/>
  <c r="J16" i="16"/>
  <c r="J16" i="18"/>
  <c r="J26" i="11"/>
  <c r="J26" i="13"/>
  <c r="J26" i="15"/>
  <c r="J26" i="17"/>
  <c r="J26" i="12"/>
  <c r="J26" i="14"/>
  <c r="J26" i="16"/>
  <c r="J26" i="18"/>
  <c r="J36" i="11"/>
  <c r="J36" i="13"/>
  <c r="J36" i="15"/>
  <c r="J36" i="17"/>
  <c r="J36" i="12"/>
  <c r="J36" i="14"/>
  <c r="J36" i="16"/>
  <c r="J36" i="18"/>
  <c r="I6" i="11"/>
  <c r="I6" i="13"/>
  <c r="I6" i="15"/>
  <c r="I6" i="12"/>
  <c r="I6" i="14"/>
  <c r="I6" i="16"/>
  <c r="I6" i="18"/>
  <c r="I16" i="11"/>
  <c r="I16" i="13"/>
  <c r="I16" i="15"/>
  <c r="I16" i="17"/>
  <c r="I16" i="12"/>
  <c r="I16" i="14"/>
  <c r="I16" i="16"/>
  <c r="I16" i="18"/>
  <c r="I26" i="11"/>
  <c r="I26" i="13"/>
  <c r="I26" i="15"/>
  <c r="I26" i="17"/>
  <c r="I26" i="12"/>
  <c r="I26" i="14"/>
  <c r="I26" i="16"/>
  <c r="I26" i="18"/>
  <c r="I36" i="11"/>
  <c r="I36" i="13"/>
  <c r="I36" i="15"/>
  <c r="I36" i="17"/>
  <c r="I36" i="12"/>
  <c r="I36" i="14"/>
  <c r="I36" i="16"/>
  <c r="I36" i="18"/>
  <c r="H6" i="11"/>
  <c r="H6" i="13"/>
  <c r="H6" i="15"/>
  <c r="H6" i="17"/>
  <c r="H6" i="14"/>
  <c r="H6" i="18"/>
  <c r="H16" i="11"/>
  <c r="H16" i="13"/>
  <c r="H16" i="15"/>
  <c r="H16" i="17"/>
  <c r="H16" i="12"/>
  <c r="H16" i="14"/>
  <c r="H16" i="16"/>
  <c r="H16" i="18"/>
  <c r="H26" i="11"/>
  <c r="H26" i="13"/>
  <c r="H26" i="15"/>
  <c r="H26" i="17"/>
  <c r="H26" i="12"/>
  <c r="H26" i="14"/>
  <c r="H26" i="16"/>
  <c r="H26" i="18"/>
  <c r="H36" i="11"/>
  <c r="H36" i="13"/>
  <c r="H36" i="15"/>
  <c r="H36" i="17"/>
  <c r="H36" i="12"/>
  <c r="H36" i="14"/>
  <c r="H36" i="16"/>
  <c r="H36" i="18"/>
  <c r="K5" i="11"/>
  <c r="K5" i="13"/>
  <c r="K5" i="15"/>
  <c r="K5" i="12"/>
  <c r="K5" i="14"/>
  <c r="K5" i="16"/>
  <c r="K15" i="11"/>
  <c r="K15" i="13"/>
  <c r="K15" i="15"/>
  <c r="K15" i="17"/>
  <c r="K15" i="12"/>
  <c r="K15" i="14"/>
  <c r="K15" i="16"/>
  <c r="K15" i="18"/>
  <c r="K25" i="11"/>
  <c r="K25" i="13"/>
  <c r="K25" i="15"/>
  <c r="K25" i="17"/>
  <c r="K25" i="12"/>
  <c r="K25" i="14"/>
  <c r="K25" i="16"/>
  <c r="K25" i="18"/>
  <c r="K35" i="11"/>
  <c r="K35" i="13"/>
  <c r="K35" i="15"/>
  <c r="K35" i="17"/>
  <c r="K35" i="12"/>
  <c r="K35" i="14"/>
  <c r="K35" i="16"/>
  <c r="K35" i="18"/>
  <c r="J5" i="11"/>
  <c r="J5" i="13"/>
  <c r="J5" i="15"/>
  <c r="J5" i="17"/>
  <c r="J5" i="14"/>
  <c r="J5" i="16"/>
  <c r="J5" i="18"/>
  <c r="J15" i="11"/>
  <c r="J15" i="13"/>
  <c r="J15" i="15"/>
  <c r="J15" i="17"/>
  <c r="J15" i="12"/>
  <c r="J15" i="14"/>
  <c r="J15" i="16"/>
  <c r="J15" i="18"/>
  <c r="J25" i="11"/>
  <c r="J25" i="13"/>
  <c r="J25" i="15"/>
  <c r="J25" i="17"/>
  <c r="J25" i="12"/>
  <c r="J25" i="14"/>
  <c r="J25" i="16"/>
  <c r="J25" i="18"/>
  <c r="J35" i="11"/>
  <c r="J35" i="13"/>
  <c r="J35" i="15"/>
  <c r="J35" i="17"/>
  <c r="J35" i="12"/>
  <c r="J35" i="14"/>
  <c r="J35" i="16"/>
  <c r="J35" i="18"/>
  <c r="I5" i="11"/>
  <c r="I5" i="13"/>
  <c r="I5" i="15"/>
  <c r="I5" i="14"/>
  <c r="I5" i="16"/>
  <c r="I15" i="11"/>
  <c r="I15" i="13"/>
  <c r="I15" i="15"/>
  <c r="I15" i="17"/>
  <c r="I15" i="12"/>
  <c r="I15" i="14"/>
  <c r="I15" i="16"/>
  <c r="I15" i="18"/>
  <c r="I25" i="11"/>
  <c r="I25" i="13"/>
  <c r="I25" i="15"/>
  <c r="I25" i="17"/>
  <c r="I25" i="12"/>
  <c r="I25" i="14"/>
  <c r="I25" i="16"/>
  <c r="I25" i="18"/>
  <c r="I35" i="11"/>
  <c r="I35" i="13"/>
  <c r="I35" i="15"/>
  <c r="I35" i="17"/>
  <c r="I35" i="12"/>
  <c r="I35" i="14"/>
  <c r="I35" i="16"/>
  <c r="I35" i="18"/>
  <c r="H5" i="11"/>
  <c r="H5" i="13"/>
  <c r="H5" i="15"/>
  <c r="H5" i="17"/>
  <c r="H5" i="14"/>
  <c r="H5" i="18"/>
  <c r="H15" i="13"/>
  <c r="H15" i="15"/>
  <c r="H15" i="17"/>
  <c r="H15" i="12"/>
  <c r="H15" i="14"/>
  <c r="H15" i="16"/>
  <c r="H15" i="18"/>
  <c r="H25" i="11"/>
  <c r="H25" i="13"/>
  <c r="H25" i="15"/>
  <c r="H25" i="17"/>
  <c r="H25" i="12"/>
  <c r="H25" i="14"/>
  <c r="H25" i="16"/>
  <c r="H25" i="18"/>
  <c r="H35" i="11"/>
  <c r="H35" i="13"/>
  <c r="H35" i="15"/>
  <c r="H35" i="17"/>
  <c r="H35" i="12"/>
  <c r="H35" i="14"/>
  <c r="H35" i="16"/>
  <c r="H35" i="18"/>
  <c r="K4" i="11"/>
  <c r="K4" i="13"/>
  <c r="K4" i="15"/>
  <c r="K4" i="12"/>
  <c r="K4" i="14"/>
  <c r="K4" i="16"/>
  <c r="K14" i="11"/>
  <c r="K14" i="13"/>
  <c r="K14" i="15"/>
  <c r="K14" i="17"/>
  <c r="K14" i="12"/>
  <c r="K14" i="14"/>
  <c r="K14" i="16"/>
  <c r="K14" i="18"/>
  <c r="K24" i="11"/>
  <c r="K24" i="13"/>
  <c r="K24" i="15"/>
  <c r="K24" i="17"/>
  <c r="K24" i="12"/>
  <c r="K24" i="14"/>
  <c r="K24" i="16"/>
  <c r="K24" i="18"/>
  <c r="K34" i="11"/>
  <c r="K34" i="13"/>
  <c r="K34" i="15"/>
  <c r="K34" i="17"/>
  <c r="K34" i="12"/>
  <c r="K34" i="14"/>
  <c r="K34" i="16"/>
  <c r="K34" i="18"/>
  <c r="J4" i="11"/>
  <c r="J4" i="13"/>
  <c r="J4" i="15"/>
  <c r="J4" i="17"/>
  <c r="J4" i="12"/>
  <c r="J4" i="14"/>
  <c r="J4" i="16"/>
  <c r="J4" i="18"/>
  <c r="J14" i="11"/>
  <c r="J14" i="13"/>
  <c r="J14" i="15"/>
  <c r="J14" i="17"/>
  <c r="J14" i="12"/>
  <c r="J14" i="14"/>
  <c r="J14" i="16"/>
  <c r="J14" i="18"/>
  <c r="J24" i="11"/>
  <c r="J24" i="13"/>
  <c r="J24" i="15"/>
  <c r="J24" i="17"/>
  <c r="J24" i="12"/>
  <c r="J24" i="14"/>
  <c r="J24" i="16"/>
  <c r="J24" i="18"/>
  <c r="J34" i="11"/>
  <c r="J34" i="13"/>
  <c r="J34" i="15"/>
  <c r="J34" i="17"/>
  <c r="J34" i="12"/>
  <c r="J34" i="14"/>
  <c r="J34" i="16"/>
  <c r="J34" i="18"/>
  <c r="I4" i="11"/>
  <c r="I4" i="13"/>
  <c r="I4" i="15"/>
  <c r="I4" i="12"/>
  <c r="I4" i="14"/>
  <c r="I4" i="16"/>
  <c r="I14" i="11"/>
  <c r="I14" i="13"/>
  <c r="I14" i="15"/>
  <c r="I14" i="17"/>
  <c r="I14" i="12"/>
  <c r="I14" i="14"/>
  <c r="I14" i="16"/>
  <c r="I14" i="18"/>
  <c r="I24" i="11"/>
  <c r="I24" i="13"/>
  <c r="I24" i="15"/>
  <c r="I24" i="17"/>
  <c r="I24" i="12"/>
  <c r="I24" i="14"/>
  <c r="I24" i="16"/>
  <c r="I24" i="18"/>
  <c r="I34" i="11"/>
  <c r="I34" i="13"/>
  <c r="I34" i="15"/>
  <c r="I34" i="17"/>
  <c r="I34" i="12"/>
  <c r="I34" i="14"/>
  <c r="I34" i="16"/>
  <c r="I34" i="18"/>
  <c r="H4" i="11"/>
  <c r="H4" i="13"/>
  <c r="H4" i="15"/>
  <c r="H4" i="17"/>
  <c r="H4" i="12"/>
  <c r="H4" i="14"/>
  <c r="H4" i="16"/>
  <c r="H4" i="18"/>
  <c r="H14" i="11"/>
  <c r="H14" i="13"/>
  <c r="H14" i="15"/>
  <c r="H14" i="17"/>
  <c r="H14" i="12"/>
  <c r="H14" i="14"/>
  <c r="H14" i="16"/>
  <c r="H14" i="18"/>
  <c r="H24" i="11"/>
  <c r="H24" i="13"/>
  <c r="H24" i="15"/>
  <c r="H24" i="17"/>
  <c r="H24" i="12"/>
  <c r="H24" i="14"/>
  <c r="H24" i="16"/>
  <c r="H24" i="18"/>
  <c r="H34" i="11"/>
  <c r="H34" i="13"/>
  <c r="H34" i="15"/>
  <c r="H34" i="17"/>
  <c r="H34" i="12"/>
  <c r="H34" i="14"/>
  <c r="H34" i="16"/>
  <c r="H34" i="18"/>
  <c r="K3" i="11"/>
  <c r="K3" i="13"/>
  <c r="K3" i="15"/>
  <c r="K3" i="12"/>
  <c r="K3" i="14"/>
  <c r="K3" i="16"/>
  <c r="K13" i="11"/>
  <c r="K13" i="13"/>
  <c r="K13" i="15"/>
  <c r="K13" i="17"/>
  <c r="K13" i="12"/>
  <c r="K13" i="14"/>
  <c r="K13" i="16"/>
  <c r="K13" i="18"/>
  <c r="K23" i="11"/>
  <c r="K23" i="13"/>
  <c r="K23" i="15"/>
  <c r="K23" i="17"/>
  <c r="K23" i="12"/>
  <c r="K23" i="14"/>
  <c r="K23" i="16"/>
  <c r="K23" i="18"/>
  <c r="K33" i="11"/>
  <c r="K33" i="13"/>
  <c r="K33" i="15"/>
  <c r="K33" i="17"/>
  <c r="K33" i="12"/>
  <c r="K33" i="14"/>
  <c r="K33" i="16"/>
  <c r="K33" i="18"/>
  <c r="J3" i="11"/>
  <c r="J3" i="13"/>
  <c r="J3" i="15"/>
  <c r="J3" i="17"/>
  <c r="J3" i="12"/>
  <c r="J3" i="14"/>
  <c r="J3" i="16"/>
  <c r="J3" i="18"/>
  <c r="J13" i="11"/>
  <c r="J13" i="13"/>
  <c r="J13" i="15"/>
  <c r="J13" i="17"/>
  <c r="J13" i="12"/>
  <c r="J13" i="14"/>
  <c r="J13" i="16"/>
  <c r="J13" i="18"/>
  <c r="J23" i="11"/>
  <c r="J23" i="13"/>
  <c r="J23" i="15"/>
  <c r="J23" i="17"/>
  <c r="J23" i="12"/>
  <c r="J23" i="14"/>
  <c r="J23" i="16"/>
  <c r="J23" i="18"/>
  <c r="J33" i="11"/>
  <c r="J33" i="13"/>
  <c r="J33" i="15"/>
  <c r="J33" i="17"/>
  <c r="J33" i="12"/>
  <c r="J33" i="14"/>
  <c r="J33" i="16"/>
  <c r="J33" i="18"/>
  <c r="I3" i="11"/>
  <c r="I3" i="13"/>
  <c r="I3" i="15"/>
  <c r="I3" i="12"/>
  <c r="I3" i="14"/>
  <c r="I3" i="16"/>
  <c r="I13" i="11"/>
  <c r="I13" i="13"/>
  <c r="I13" i="15"/>
  <c r="I13" i="17"/>
  <c r="I13" i="12"/>
  <c r="I13" i="14"/>
  <c r="I13" i="16"/>
  <c r="I13" i="18"/>
  <c r="I23" i="11"/>
  <c r="I23" i="13"/>
  <c r="I23" i="15"/>
  <c r="I23" i="17"/>
  <c r="I23" i="12"/>
  <c r="I23" i="14"/>
  <c r="I23" i="16"/>
  <c r="I23" i="18"/>
  <c r="I33" i="11"/>
  <c r="I33" i="13"/>
  <c r="I33" i="15"/>
  <c r="I33" i="17"/>
  <c r="I33" i="12"/>
  <c r="I33" i="14"/>
  <c r="I33" i="16"/>
  <c r="I33" i="18"/>
  <c r="H33" i="11"/>
  <c r="H33" i="13"/>
  <c r="H33" i="15"/>
  <c r="H33" i="17"/>
  <c r="H33" i="12"/>
  <c r="H33" i="14"/>
  <c r="H33" i="16"/>
  <c r="H33" i="18"/>
  <c r="B4" i="35"/>
  <c r="B5" i="35" s="1"/>
  <c r="B6" i="35" s="1"/>
  <c r="B7" i="35" s="1"/>
  <c r="B8" i="35"/>
  <c r="B9" i="35" s="1"/>
  <c r="B10" i="35" s="1"/>
  <c r="B11" i="35" s="1"/>
  <c r="B12" i="35" s="1"/>
  <c r="B13" i="35" s="1"/>
  <c r="B14" i="35" s="1"/>
  <c r="B15" i="35" s="1"/>
  <c r="B16" i="35" s="1"/>
  <c r="B17" i="35" s="1"/>
  <c r="B18" i="35" s="1"/>
  <c r="B19" i="35" s="1"/>
  <c r="B20" i="35" s="1"/>
  <c r="B21" i="35" s="1"/>
  <c r="B22" i="35" s="1"/>
  <c r="B23" i="35" s="1"/>
  <c r="B24" i="35" s="1"/>
  <c r="B25" i="35" s="1"/>
  <c r="B26" i="35" s="1"/>
  <c r="B27" i="35" s="1"/>
  <c r="B28" i="35" s="1"/>
  <c r="B29" i="35" s="1"/>
  <c r="B30" i="35" s="1"/>
  <c r="B31" i="35" s="1"/>
  <c r="B32" i="35" s="1"/>
  <c r="B33" i="35" s="1"/>
  <c r="B34" i="35" s="1"/>
  <c r="B35" i="35" s="1"/>
  <c r="B36" i="35" s="1"/>
  <c r="B37" i="35" s="1"/>
  <c r="B38" i="35" s="1"/>
  <c r="B39" i="35" s="1"/>
  <c r="B40" i="35" s="1"/>
  <c r="B41" i="35" s="1"/>
  <c r="B42" i="35" s="1"/>
  <c r="B43" i="35" s="1"/>
  <c r="B44" i="35" s="1"/>
  <c r="B45" i="35" s="1"/>
  <c r="B46" i="35" s="1"/>
  <c r="B47" i="35" s="1"/>
  <c r="B48" i="35" s="1"/>
  <c r="B49" i="35" s="1"/>
  <c r="B50" i="35" s="1"/>
  <c r="B51" i="35" s="1"/>
  <c r="B52" i="35" s="1"/>
  <c r="B53" i="35" s="1"/>
  <c r="B54" i="35" s="1"/>
  <c r="B55" i="35" s="1"/>
  <c r="B56" i="35" s="1"/>
  <c r="B57" i="35" s="1"/>
  <c r="B58" i="35" s="1"/>
  <c r="B59" i="35" s="1"/>
  <c r="B60" i="35" s="1"/>
  <c r="B61" i="35" s="1"/>
  <c r="B62" i="35" s="1"/>
  <c r="B63" i="35" s="1"/>
  <c r="B66" i="35" s="1"/>
  <c r="B67" i="35" s="1"/>
  <c r="B68" i="35" s="1"/>
  <c r="B69" i="35" s="1"/>
  <c r="B70" i="35" s="1"/>
  <c r="B71" i="35" s="1"/>
  <c r="B72" i="35" s="1"/>
  <c r="B73" i="35" s="1"/>
  <c r="B74" i="35" s="1"/>
  <c r="B75" i="35" s="1"/>
  <c r="B76" i="35" s="1"/>
  <c r="B77" i="35" s="1"/>
  <c r="B78" i="35" s="1"/>
  <c r="B79" i="35" s="1"/>
  <c r="O88" i="24"/>
  <c r="N88" i="24"/>
  <c r="M88" i="24"/>
  <c r="L88" i="24"/>
  <c r="K88" i="24"/>
  <c r="H88" i="24"/>
  <c r="G88" i="24"/>
  <c r="F88" i="24"/>
  <c r="E88" i="24"/>
  <c r="D88" i="24"/>
  <c r="O86" i="24"/>
  <c r="N86" i="24"/>
  <c r="M86" i="24"/>
  <c r="L86" i="24"/>
  <c r="K86" i="24"/>
  <c r="H86" i="24"/>
  <c r="G86" i="24"/>
  <c r="F86" i="24"/>
  <c r="E86" i="24"/>
  <c r="D86" i="24"/>
  <c r="O84" i="24"/>
  <c r="N84" i="24"/>
  <c r="M84" i="24"/>
  <c r="L84" i="24"/>
  <c r="K84" i="24"/>
  <c r="H84" i="24"/>
  <c r="G84" i="24"/>
  <c r="F84" i="24"/>
  <c r="E84" i="24"/>
  <c r="D84" i="24"/>
  <c r="O82" i="24"/>
  <c r="N82" i="24"/>
  <c r="M82" i="24"/>
  <c r="L82" i="24"/>
  <c r="K82" i="24"/>
  <c r="H82" i="24"/>
  <c r="G82" i="24"/>
  <c r="F82" i="24"/>
  <c r="E82" i="24"/>
  <c r="D82" i="24"/>
  <c r="O80" i="24"/>
  <c r="N80" i="24"/>
  <c r="M80" i="24"/>
  <c r="L80" i="24"/>
  <c r="K80" i="24"/>
  <c r="H80" i="24"/>
  <c r="G80" i="24"/>
  <c r="F80" i="24"/>
  <c r="E80" i="24"/>
  <c r="D80" i="24"/>
  <c r="O78" i="24"/>
  <c r="N78" i="24"/>
  <c r="M78" i="24"/>
  <c r="L78" i="24"/>
  <c r="K78" i="24"/>
  <c r="H78" i="24"/>
  <c r="G78" i="24"/>
  <c r="F78" i="24"/>
  <c r="E78" i="24"/>
  <c r="D78" i="24"/>
  <c r="O76" i="24"/>
  <c r="N76" i="24"/>
  <c r="M76" i="24"/>
  <c r="L76" i="24"/>
  <c r="K76" i="24"/>
  <c r="H76" i="24"/>
  <c r="G76" i="24"/>
  <c r="F76" i="24"/>
  <c r="E76" i="24"/>
  <c r="D76" i="24"/>
  <c r="O74" i="24"/>
  <c r="N74" i="24"/>
  <c r="M74" i="24"/>
  <c r="L74" i="24"/>
  <c r="K74" i="24"/>
  <c r="H74" i="24"/>
  <c r="G74" i="24"/>
  <c r="F74" i="24"/>
  <c r="E74" i="24"/>
  <c r="D74" i="24"/>
  <c r="O72" i="24"/>
  <c r="N72" i="24"/>
  <c r="M72" i="24"/>
  <c r="L72" i="24"/>
  <c r="K72" i="24"/>
  <c r="H72" i="24"/>
  <c r="G72" i="24"/>
  <c r="F72" i="24"/>
  <c r="E72" i="24"/>
  <c r="D72" i="24"/>
  <c r="O70" i="24"/>
  <c r="N70" i="24"/>
  <c r="M70" i="24"/>
  <c r="L70" i="24"/>
  <c r="K70" i="24"/>
  <c r="H70" i="24"/>
  <c r="G70" i="24"/>
  <c r="F70" i="24"/>
  <c r="E70" i="24"/>
  <c r="D70" i="24"/>
  <c r="O66" i="24"/>
  <c r="N66" i="24"/>
  <c r="M66" i="24"/>
  <c r="L66" i="24"/>
  <c r="K66" i="24"/>
  <c r="H66" i="24"/>
  <c r="G66" i="24"/>
  <c r="F66" i="24"/>
  <c r="E66" i="24"/>
  <c r="D66" i="24"/>
  <c r="O64" i="24"/>
  <c r="N64" i="24"/>
  <c r="M64" i="24"/>
  <c r="L64" i="24"/>
  <c r="K64" i="24"/>
  <c r="H64" i="24"/>
  <c r="G64" i="24"/>
  <c r="F64" i="24"/>
  <c r="E64" i="24"/>
  <c r="D64" i="24"/>
  <c r="O62" i="24"/>
  <c r="N62" i="24"/>
  <c r="M62" i="24"/>
  <c r="L62" i="24"/>
  <c r="K62" i="24"/>
  <c r="H62" i="24"/>
  <c r="G62" i="24"/>
  <c r="F62" i="24"/>
  <c r="E62" i="24"/>
  <c r="D62" i="24"/>
  <c r="O60" i="24"/>
  <c r="N60" i="24"/>
  <c r="M60" i="24"/>
  <c r="L60" i="24"/>
  <c r="K60" i="24"/>
  <c r="H60" i="24"/>
  <c r="G60" i="24"/>
  <c r="F60" i="24"/>
  <c r="E60" i="24"/>
  <c r="D60" i="24"/>
  <c r="O58" i="24"/>
  <c r="N58" i="24"/>
  <c r="M58" i="24"/>
  <c r="L58" i="24"/>
  <c r="K58" i="24"/>
  <c r="H58" i="24"/>
  <c r="G58" i="24"/>
  <c r="F58" i="24"/>
  <c r="E58" i="24"/>
  <c r="D58" i="24"/>
  <c r="O56" i="24"/>
  <c r="N56" i="24"/>
  <c r="M56" i="24"/>
  <c r="L56" i="24"/>
  <c r="K56" i="24"/>
  <c r="H56" i="24"/>
  <c r="G56" i="24"/>
  <c r="F56" i="24"/>
  <c r="E56" i="24"/>
  <c r="D56" i="24"/>
  <c r="O54" i="24"/>
  <c r="N54" i="24"/>
  <c r="M54" i="24"/>
  <c r="L54" i="24"/>
  <c r="K54" i="24"/>
  <c r="H54" i="24"/>
  <c r="G54" i="24"/>
  <c r="F54" i="24"/>
  <c r="E54" i="24"/>
  <c r="D54" i="24"/>
  <c r="O52" i="24"/>
  <c r="N52" i="24"/>
  <c r="M52" i="24"/>
  <c r="L52" i="24"/>
  <c r="K52" i="24"/>
  <c r="H52" i="24"/>
  <c r="G52" i="24"/>
  <c r="F52" i="24"/>
  <c r="E52" i="24"/>
  <c r="D52" i="24"/>
  <c r="O50" i="24"/>
  <c r="N50" i="24"/>
  <c r="M50" i="24"/>
  <c r="L50" i="24"/>
  <c r="K50" i="24"/>
  <c r="H50" i="24"/>
  <c r="G50" i="24"/>
  <c r="F50" i="24"/>
  <c r="E50" i="24"/>
  <c r="D50" i="24"/>
  <c r="O48" i="24"/>
  <c r="N48" i="24"/>
  <c r="M48" i="24"/>
  <c r="L48" i="24"/>
  <c r="K48" i="24"/>
  <c r="H48" i="24"/>
  <c r="G48" i="24"/>
  <c r="F48" i="24"/>
  <c r="E48" i="24"/>
  <c r="D48" i="24"/>
  <c r="O44" i="24"/>
  <c r="N44" i="24"/>
  <c r="M44" i="24"/>
  <c r="L44" i="24"/>
  <c r="K44" i="24"/>
  <c r="H44" i="24"/>
  <c r="G44" i="24"/>
  <c r="F44" i="24"/>
  <c r="E44" i="24"/>
  <c r="D44" i="24"/>
  <c r="O42" i="24"/>
  <c r="N42" i="24"/>
  <c r="M42" i="24"/>
  <c r="L42" i="24"/>
  <c r="K42" i="24"/>
  <c r="H42" i="24"/>
  <c r="G42" i="24"/>
  <c r="F42" i="24"/>
  <c r="E42" i="24"/>
  <c r="D42" i="24"/>
  <c r="O40" i="24"/>
  <c r="N40" i="24"/>
  <c r="M40" i="24"/>
  <c r="L40" i="24"/>
  <c r="K40" i="24"/>
  <c r="H40" i="24"/>
  <c r="G40" i="24"/>
  <c r="F40" i="24"/>
  <c r="E40" i="24"/>
  <c r="D40" i="24"/>
  <c r="O38" i="24"/>
  <c r="N38" i="24"/>
  <c r="M38" i="24"/>
  <c r="L38" i="24"/>
  <c r="K38" i="24"/>
  <c r="H38" i="24"/>
  <c r="G38" i="24"/>
  <c r="F38" i="24"/>
  <c r="E38" i="24"/>
  <c r="D38" i="24"/>
  <c r="O36" i="24"/>
  <c r="N36" i="24"/>
  <c r="M36" i="24"/>
  <c r="L36" i="24"/>
  <c r="K36" i="24"/>
  <c r="H36" i="24"/>
  <c r="G36" i="24"/>
  <c r="F36" i="24"/>
  <c r="E36" i="24"/>
  <c r="D36" i="24"/>
  <c r="O34" i="24"/>
  <c r="N34" i="24"/>
  <c r="M34" i="24"/>
  <c r="L34" i="24"/>
  <c r="K34" i="24"/>
  <c r="H34" i="24"/>
  <c r="G34" i="24"/>
  <c r="F34" i="24"/>
  <c r="E34" i="24"/>
  <c r="D34" i="24"/>
  <c r="O32" i="24"/>
  <c r="N32" i="24"/>
  <c r="M32" i="24"/>
  <c r="L32" i="24"/>
  <c r="K32" i="24"/>
  <c r="H32" i="24"/>
  <c r="G32" i="24"/>
  <c r="F32" i="24"/>
  <c r="E32" i="24"/>
  <c r="D32" i="24"/>
  <c r="O30" i="24"/>
  <c r="N30" i="24"/>
  <c r="M30" i="24"/>
  <c r="L30" i="24"/>
  <c r="K30" i="24"/>
  <c r="H30" i="24"/>
  <c r="G30" i="24"/>
  <c r="F30" i="24"/>
  <c r="E30" i="24"/>
  <c r="D30" i="24"/>
  <c r="O28" i="24"/>
  <c r="N28" i="24"/>
  <c r="M28" i="24"/>
  <c r="L28" i="24"/>
  <c r="K28" i="24"/>
  <c r="H28" i="24"/>
  <c r="G28" i="24"/>
  <c r="F28" i="24"/>
  <c r="E28" i="24"/>
  <c r="D28" i="24"/>
  <c r="O26" i="24"/>
  <c r="N26" i="24"/>
  <c r="M26" i="24"/>
  <c r="L26" i="24"/>
  <c r="K26" i="24"/>
  <c r="H26" i="24"/>
  <c r="G26" i="24"/>
  <c r="F26" i="24"/>
  <c r="E26" i="24"/>
  <c r="D26" i="24"/>
  <c r="O22" i="24"/>
  <c r="N22" i="24"/>
  <c r="M22" i="24"/>
  <c r="L22" i="24"/>
  <c r="K22" i="24"/>
  <c r="H22" i="24"/>
  <c r="G22" i="24"/>
  <c r="F22" i="24"/>
  <c r="E22" i="24"/>
  <c r="D22" i="24"/>
  <c r="O20" i="24"/>
  <c r="N20" i="24"/>
  <c r="M20" i="24"/>
  <c r="L20" i="24"/>
  <c r="K20" i="24"/>
  <c r="H20" i="24"/>
  <c r="G20" i="24"/>
  <c r="F20" i="24"/>
  <c r="E20" i="24"/>
  <c r="D20" i="24"/>
  <c r="O18" i="24"/>
  <c r="N18" i="24"/>
  <c r="M18" i="24"/>
  <c r="L18" i="24"/>
  <c r="K18" i="24"/>
  <c r="H18" i="24"/>
  <c r="G18" i="24"/>
  <c r="F18" i="24"/>
  <c r="E18" i="24"/>
  <c r="D18" i="24"/>
  <c r="O16" i="24"/>
  <c r="N16" i="24"/>
  <c r="M16" i="24"/>
  <c r="L16" i="24"/>
  <c r="K16" i="24"/>
  <c r="H16" i="24"/>
  <c r="G16" i="24"/>
  <c r="F16" i="24"/>
  <c r="E16" i="24"/>
  <c r="D16" i="24"/>
  <c r="O14" i="24"/>
  <c r="N14" i="24"/>
  <c r="M14" i="24"/>
  <c r="L14" i="24"/>
  <c r="K14" i="24"/>
  <c r="H14" i="24"/>
  <c r="G14" i="24"/>
  <c r="F14" i="24"/>
  <c r="E14" i="24"/>
  <c r="D14" i="24"/>
  <c r="O12" i="24"/>
  <c r="N12" i="24"/>
  <c r="M12" i="24"/>
  <c r="L12" i="24"/>
  <c r="K12" i="24"/>
  <c r="H12" i="24"/>
  <c r="G12" i="24"/>
  <c r="F12" i="24"/>
  <c r="E12" i="24"/>
  <c r="D12" i="24"/>
  <c r="O10" i="24"/>
  <c r="N10" i="24"/>
  <c r="M10" i="24"/>
  <c r="L10" i="24"/>
  <c r="K10" i="24"/>
  <c r="H10" i="24"/>
  <c r="G10" i="24"/>
  <c r="F10" i="24"/>
  <c r="E10" i="24"/>
  <c r="D10" i="24"/>
  <c r="O8" i="24"/>
  <c r="N8" i="24"/>
  <c r="M8" i="24"/>
  <c r="L8" i="24"/>
  <c r="K8" i="24"/>
  <c r="H8" i="24"/>
  <c r="G8" i="24"/>
  <c r="F8" i="24"/>
  <c r="E8" i="24"/>
  <c r="D8" i="24"/>
  <c r="O6" i="24"/>
  <c r="N6" i="24"/>
  <c r="M6" i="24"/>
  <c r="L6" i="24"/>
  <c r="K6" i="24"/>
  <c r="H6" i="24"/>
  <c r="G6" i="24"/>
  <c r="F6" i="24"/>
  <c r="E6" i="24"/>
  <c r="D6" i="24"/>
  <c r="O4" i="24"/>
  <c r="N4" i="24"/>
  <c r="M4" i="24"/>
  <c r="L4" i="24"/>
  <c r="K4" i="24"/>
  <c r="H4" i="24"/>
  <c r="G4" i="24"/>
  <c r="F4" i="24"/>
  <c r="E4" i="24"/>
  <c r="D4" i="24"/>
  <c r="O88" i="23"/>
  <c r="N88" i="23"/>
  <c r="M88" i="23"/>
  <c r="L88" i="23"/>
  <c r="K88" i="23"/>
  <c r="H88" i="23"/>
  <c r="G88" i="23"/>
  <c r="F88" i="23"/>
  <c r="E88" i="23"/>
  <c r="D88" i="23"/>
  <c r="O86" i="23"/>
  <c r="N86" i="23"/>
  <c r="M86" i="23"/>
  <c r="L86" i="23"/>
  <c r="K86" i="23"/>
  <c r="H86" i="23"/>
  <c r="G86" i="23"/>
  <c r="F86" i="23"/>
  <c r="E86" i="23"/>
  <c r="D86" i="23"/>
  <c r="O84" i="23"/>
  <c r="N84" i="23"/>
  <c r="M84" i="23"/>
  <c r="L84" i="23"/>
  <c r="K84" i="23"/>
  <c r="H84" i="23"/>
  <c r="G84" i="23"/>
  <c r="F84" i="23"/>
  <c r="E84" i="23"/>
  <c r="D84" i="23"/>
  <c r="O82" i="23"/>
  <c r="N82" i="23"/>
  <c r="M82" i="23"/>
  <c r="L82" i="23"/>
  <c r="K82" i="23"/>
  <c r="H82" i="23"/>
  <c r="G82" i="23"/>
  <c r="F82" i="23"/>
  <c r="E82" i="23"/>
  <c r="D82" i="23"/>
  <c r="O80" i="23"/>
  <c r="N80" i="23"/>
  <c r="M80" i="23"/>
  <c r="L80" i="23"/>
  <c r="K80" i="23"/>
  <c r="H80" i="23"/>
  <c r="G80" i="23"/>
  <c r="F80" i="23"/>
  <c r="E80" i="23"/>
  <c r="D80" i="23"/>
  <c r="O78" i="23"/>
  <c r="N78" i="23"/>
  <c r="M78" i="23"/>
  <c r="L78" i="23"/>
  <c r="K78" i="23"/>
  <c r="H78" i="23"/>
  <c r="G78" i="23"/>
  <c r="F78" i="23"/>
  <c r="E78" i="23"/>
  <c r="D78" i="23"/>
  <c r="O76" i="23"/>
  <c r="N76" i="23"/>
  <c r="M76" i="23"/>
  <c r="L76" i="23"/>
  <c r="K76" i="23"/>
  <c r="H76" i="23"/>
  <c r="G76" i="23"/>
  <c r="F76" i="23"/>
  <c r="E76" i="23"/>
  <c r="D76" i="23"/>
  <c r="O74" i="23"/>
  <c r="N74" i="23"/>
  <c r="M74" i="23"/>
  <c r="L74" i="23"/>
  <c r="K74" i="23"/>
  <c r="H74" i="23"/>
  <c r="G74" i="23"/>
  <c r="F74" i="23"/>
  <c r="E74" i="23"/>
  <c r="D74" i="23"/>
  <c r="O72" i="23"/>
  <c r="N72" i="23"/>
  <c r="M72" i="23"/>
  <c r="L72" i="23"/>
  <c r="K72" i="23"/>
  <c r="H72" i="23"/>
  <c r="G72" i="23"/>
  <c r="F72" i="23"/>
  <c r="E72" i="23"/>
  <c r="D72" i="23"/>
  <c r="O70" i="23"/>
  <c r="N70" i="23"/>
  <c r="M70" i="23"/>
  <c r="L70" i="23"/>
  <c r="K70" i="23"/>
  <c r="H70" i="23"/>
  <c r="G70" i="23"/>
  <c r="F70" i="23"/>
  <c r="E70" i="23"/>
  <c r="D70" i="23"/>
  <c r="O66" i="23"/>
  <c r="N66" i="23"/>
  <c r="M66" i="23"/>
  <c r="L66" i="23"/>
  <c r="K66" i="23"/>
  <c r="H66" i="23"/>
  <c r="G66" i="23"/>
  <c r="F66" i="23"/>
  <c r="E66" i="23"/>
  <c r="D66" i="23"/>
  <c r="O64" i="23"/>
  <c r="N64" i="23"/>
  <c r="M64" i="23"/>
  <c r="L64" i="23"/>
  <c r="K64" i="23"/>
  <c r="H64" i="23"/>
  <c r="G64" i="23"/>
  <c r="G65" i="23"/>
  <c r="F64" i="23"/>
  <c r="E64" i="23"/>
  <c r="D64" i="23"/>
  <c r="D65" i="23"/>
  <c r="O62" i="23"/>
  <c r="N62" i="23"/>
  <c r="M62" i="23"/>
  <c r="L62" i="23"/>
  <c r="K62" i="23"/>
  <c r="H62" i="23"/>
  <c r="G62" i="23"/>
  <c r="G63" i="23"/>
  <c r="F62" i="23"/>
  <c r="E62" i="23"/>
  <c r="D62" i="23"/>
  <c r="D63" i="23"/>
  <c r="O60" i="23"/>
  <c r="N60" i="23"/>
  <c r="M60" i="23"/>
  <c r="L60" i="23"/>
  <c r="K60" i="23"/>
  <c r="H60" i="23"/>
  <c r="G60" i="23"/>
  <c r="G61" i="23"/>
  <c r="F60" i="23"/>
  <c r="E60" i="23"/>
  <c r="D60" i="23"/>
  <c r="D61" i="23"/>
  <c r="O58" i="23"/>
  <c r="N58" i="23"/>
  <c r="M58" i="23"/>
  <c r="L58" i="23"/>
  <c r="K58" i="23"/>
  <c r="H58" i="23"/>
  <c r="G58" i="23"/>
  <c r="G59" i="23"/>
  <c r="F58" i="23"/>
  <c r="E58" i="23"/>
  <c r="D58" i="23"/>
  <c r="D59" i="23"/>
  <c r="O56" i="23"/>
  <c r="N56" i="23"/>
  <c r="M56" i="23"/>
  <c r="L56" i="23"/>
  <c r="K56" i="23"/>
  <c r="H56" i="23"/>
  <c r="G56" i="23"/>
  <c r="F56" i="23"/>
  <c r="E56" i="23"/>
  <c r="D56" i="23"/>
  <c r="O54" i="23"/>
  <c r="N54" i="23"/>
  <c r="M54" i="23"/>
  <c r="L54" i="23"/>
  <c r="K54" i="23"/>
  <c r="H54" i="23"/>
  <c r="G54" i="23"/>
  <c r="F54" i="23"/>
  <c r="E54" i="23"/>
  <c r="D54" i="23"/>
  <c r="O52" i="23"/>
  <c r="N52" i="23"/>
  <c r="M52" i="23"/>
  <c r="L52" i="23"/>
  <c r="K52" i="23"/>
  <c r="H52" i="23"/>
  <c r="G52" i="23"/>
  <c r="F52" i="23"/>
  <c r="E52" i="23"/>
  <c r="D52" i="23"/>
  <c r="O50" i="23"/>
  <c r="N50" i="23"/>
  <c r="M50" i="23"/>
  <c r="L50" i="23"/>
  <c r="K50" i="23"/>
  <c r="H50" i="23"/>
  <c r="G50" i="23"/>
  <c r="F50" i="23"/>
  <c r="E50" i="23"/>
  <c r="D50" i="23"/>
  <c r="O48" i="23"/>
  <c r="N48" i="23"/>
  <c r="M48" i="23"/>
  <c r="L48" i="23"/>
  <c r="K48" i="23"/>
  <c r="H48" i="23"/>
  <c r="G48" i="23"/>
  <c r="F48" i="23"/>
  <c r="E48" i="23"/>
  <c r="D48" i="23"/>
  <c r="O44" i="23"/>
  <c r="N44" i="23"/>
  <c r="M44" i="23"/>
  <c r="L44" i="23"/>
  <c r="K44" i="23"/>
  <c r="H44" i="23"/>
  <c r="G44" i="23"/>
  <c r="F44" i="23"/>
  <c r="E44" i="23"/>
  <c r="D44" i="23"/>
  <c r="O42" i="23"/>
  <c r="N42" i="23"/>
  <c r="M42" i="23"/>
  <c r="L42" i="23"/>
  <c r="K42" i="23"/>
  <c r="H42" i="23"/>
  <c r="G42" i="23"/>
  <c r="G43" i="23"/>
  <c r="F42" i="23"/>
  <c r="E42" i="23"/>
  <c r="D42" i="23"/>
  <c r="D43" i="23"/>
  <c r="O40" i="23"/>
  <c r="N40" i="23"/>
  <c r="M40" i="23"/>
  <c r="L40" i="23"/>
  <c r="K40" i="23"/>
  <c r="H40" i="23"/>
  <c r="G40" i="23"/>
  <c r="G41" i="23"/>
  <c r="F40" i="23"/>
  <c r="E40" i="23"/>
  <c r="D40" i="23"/>
  <c r="D41" i="23"/>
  <c r="O38" i="23"/>
  <c r="N38" i="23"/>
  <c r="M38" i="23"/>
  <c r="L38" i="23"/>
  <c r="K38" i="23"/>
  <c r="H38" i="23"/>
  <c r="G38" i="23"/>
  <c r="G39" i="23"/>
  <c r="F38" i="23"/>
  <c r="E38" i="23"/>
  <c r="D38" i="23"/>
  <c r="D39" i="23"/>
  <c r="O36" i="23"/>
  <c r="N36" i="23"/>
  <c r="M36" i="23"/>
  <c r="L36" i="23"/>
  <c r="K36" i="23"/>
  <c r="H36" i="23"/>
  <c r="G36" i="23"/>
  <c r="G37" i="23"/>
  <c r="F36" i="23"/>
  <c r="E36" i="23"/>
  <c r="D36" i="23"/>
  <c r="D37" i="23"/>
  <c r="O34" i="23"/>
  <c r="N34" i="23"/>
  <c r="M34" i="23"/>
  <c r="L34" i="23"/>
  <c r="K34" i="23"/>
  <c r="H34" i="23"/>
  <c r="G34" i="23"/>
  <c r="F34" i="23"/>
  <c r="E34" i="23"/>
  <c r="D34" i="23"/>
  <c r="O32" i="23"/>
  <c r="N32" i="23"/>
  <c r="M32" i="23"/>
  <c r="L32" i="23"/>
  <c r="K32" i="23"/>
  <c r="H32" i="23"/>
  <c r="G32" i="23"/>
  <c r="F32" i="23"/>
  <c r="E32" i="23"/>
  <c r="D32" i="23"/>
  <c r="O30" i="23"/>
  <c r="N30" i="23"/>
  <c r="M30" i="23"/>
  <c r="L30" i="23"/>
  <c r="K30" i="23"/>
  <c r="H30" i="23"/>
  <c r="G30" i="23"/>
  <c r="F30" i="23"/>
  <c r="E30" i="23"/>
  <c r="D30" i="23"/>
  <c r="O28" i="23"/>
  <c r="N28" i="23"/>
  <c r="M28" i="23"/>
  <c r="L28" i="23"/>
  <c r="K28" i="23"/>
  <c r="H28" i="23"/>
  <c r="G28" i="23"/>
  <c r="F28" i="23"/>
  <c r="E28" i="23"/>
  <c r="D28" i="23"/>
  <c r="O26" i="23"/>
  <c r="N26" i="23"/>
  <c r="M26" i="23"/>
  <c r="L26" i="23"/>
  <c r="K26" i="23"/>
  <c r="H26" i="23"/>
  <c r="G26" i="23"/>
  <c r="F26" i="23"/>
  <c r="E26" i="23"/>
  <c r="D26" i="23"/>
  <c r="O22" i="23"/>
  <c r="N22" i="23"/>
  <c r="M22" i="23"/>
  <c r="L22" i="23"/>
  <c r="K22" i="23"/>
  <c r="H22" i="23"/>
  <c r="G22" i="23"/>
  <c r="F22" i="23"/>
  <c r="E22" i="23"/>
  <c r="D22" i="23"/>
  <c r="O20" i="23"/>
  <c r="N20" i="23"/>
  <c r="M20" i="23"/>
  <c r="L20" i="23"/>
  <c r="K20" i="23"/>
  <c r="H20" i="23"/>
  <c r="H21" i="23" s="1"/>
  <c r="G20" i="23"/>
  <c r="F20" i="23"/>
  <c r="E20" i="23"/>
  <c r="D20" i="23"/>
  <c r="O18" i="23"/>
  <c r="N18" i="23"/>
  <c r="M18" i="23"/>
  <c r="L18" i="23"/>
  <c r="K18" i="23"/>
  <c r="H18" i="23"/>
  <c r="H19" i="23" s="1"/>
  <c r="G18" i="23"/>
  <c r="F18" i="23"/>
  <c r="E18" i="23"/>
  <c r="D18" i="23"/>
  <c r="O16" i="23"/>
  <c r="N16" i="23"/>
  <c r="M16" i="23"/>
  <c r="L16" i="23"/>
  <c r="K16" i="23"/>
  <c r="H16" i="23"/>
  <c r="H17" i="23"/>
  <c r="G16" i="23"/>
  <c r="F16" i="23"/>
  <c r="E16" i="23"/>
  <c r="D16" i="23"/>
  <c r="O14" i="23"/>
  <c r="N14" i="23"/>
  <c r="M14" i="23"/>
  <c r="L14" i="23"/>
  <c r="K14" i="23"/>
  <c r="H14" i="23"/>
  <c r="H15" i="23"/>
  <c r="G14" i="23"/>
  <c r="F14" i="23"/>
  <c r="E14" i="23"/>
  <c r="D14" i="23"/>
  <c r="O12" i="23"/>
  <c r="N12" i="23"/>
  <c r="M12" i="23"/>
  <c r="L12" i="23"/>
  <c r="K12" i="23"/>
  <c r="H12" i="23"/>
  <c r="G12" i="23"/>
  <c r="F12" i="23"/>
  <c r="E12" i="23"/>
  <c r="D12" i="23"/>
  <c r="O10" i="23"/>
  <c r="N10" i="23"/>
  <c r="M10" i="23"/>
  <c r="L10" i="23"/>
  <c r="K10" i="23"/>
  <c r="H10" i="23"/>
  <c r="G10" i="23"/>
  <c r="F10" i="23"/>
  <c r="E10" i="23"/>
  <c r="D10" i="23"/>
  <c r="O8" i="23"/>
  <c r="N8" i="23"/>
  <c r="M8" i="23"/>
  <c r="L8" i="23"/>
  <c r="K8" i="23"/>
  <c r="H8" i="23"/>
  <c r="G8" i="23"/>
  <c r="F8" i="23"/>
  <c r="E8" i="23"/>
  <c r="D8" i="23"/>
  <c r="O6" i="23"/>
  <c r="N6" i="23"/>
  <c r="M6" i="23"/>
  <c r="L6" i="23"/>
  <c r="K6" i="23"/>
  <c r="H6" i="23"/>
  <c r="G6" i="23"/>
  <c r="F6" i="23"/>
  <c r="E6" i="23"/>
  <c r="D6" i="23"/>
  <c r="O4" i="23"/>
  <c r="N4" i="23"/>
  <c r="M4" i="23"/>
  <c r="L4" i="23"/>
  <c r="K4" i="23"/>
  <c r="H4" i="23"/>
  <c r="G4" i="23"/>
  <c r="F4" i="23"/>
  <c r="E4" i="23"/>
  <c r="D4" i="23"/>
  <c r="O88" i="22"/>
  <c r="N88" i="22"/>
  <c r="M88" i="22"/>
  <c r="L88" i="22"/>
  <c r="K88" i="22"/>
  <c r="H88" i="22"/>
  <c r="G88" i="22"/>
  <c r="F88" i="22"/>
  <c r="E88" i="22"/>
  <c r="D88" i="22"/>
  <c r="O86" i="22"/>
  <c r="O87" i="22" s="1"/>
  <c r="N86" i="22"/>
  <c r="M86" i="22"/>
  <c r="L86" i="22"/>
  <c r="L87" i="22" s="1"/>
  <c r="K86" i="22"/>
  <c r="H86" i="22"/>
  <c r="H87" i="22"/>
  <c r="G86" i="22"/>
  <c r="G87" i="22" s="1"/>
  <c r="F86" i="22"/>
  <c r="E86" i="22"/>
  <c r="E87" i="22" s="1"/>
  <c r="D86" i="22"/>
  <c r="D87" i="22"/>
  <c r="O84" i="22"/>
  <c r="O85" i="22" s="1"/>
  <c r="N84" i="22"/>
  <c r="N85" i="22"/>
  <c r="M84" i="22"/>
  <c r="L84" i="22"/>
  <c r="L85" i="22" s="1"/>
  <c r="K84" i="22"/>
  <c r="H84" i="22"/>
  <c r="H85" i="22" s="1"/>
  <c r="G84" i="22"/>
  <c r="G85" i="22"/>
  <c r="F84" i="22"/>
  <c r="E84" i="22"/>
  <c r="E85" i="22" s="1"/>
  <c r="D84" i="22"/>
  <c r="D85" i="22"/>
  <c r="O82" i="22"/>
  <c r="O83" i="22" s="1"/>
  <c r="N82" i="22"/>
  <c r="N83" i="22"/>
  <c r="M82" i="22"/>
  <c r="L82" i="22"/>
  <c r="L83" i="22"/>
  <c r="K82" i="22"/>
  <c r="H82" i="22"/>
  <c r="H83" i="22" s="1"/>
  <c r="G82" i="22"/>
  <c r="G83" i="22"/>
  <c r="F82" i="22"/>
  <c r="E82" i="22"/>
  <c r="E83" i="22"/>
  <c r="D82" i="22"/>
  <c r="D83" i="22" s="1"/>
  <c r="O80" i="22"/>
  <c r="O81" i="22"/>
  <c r="N80" i="22"/>
  <c r="N81" i="22" s="1"/>
  <c r="M80" i="22"/>
  <c r="L80" i="22"/>
  <c r="L81" i="22"/>
  <c r="K80" i="22"/>
  <c r="H80" i="22"/>
  <c r="H81" i="22"/>
  <c r="G80" i="22"/>
  <c r="G81" i="22" s="1"/>
  <c r="F80" i="22"/>
  <c r="E80" i="22"/>
  <c r="E81" i="22"/>
  <c r="D80" i="22"/>
  <c r="D81" i="22" s="1"/>
  <c r="O78" i="22"/>
  <c r="N78" i="22"/>
  <c r="M78" i="22"/>
  <c r="L78" i="22"/>
  <c r="K78" i="22"/>
  <c r="H78" i="22"/>
  <c r="G78" i="22"/>
  <c r="F78" i="22"/>
  <c r="E78" i="22"/>
  <c r="D78" i="22"/>
  <c r="O76" i="22"/>
  <c r="N76" i="22"/>
  <c r="M76" i="22"/>
  <c r="L76" i="22"/>
  <c r="K76" i="22"/>
  <c r="H76" i="22"/>
  <c r="G76" i="22"/>
  <c r="F76" i="22"/>
  <c r="F77" i="22" s="1"/>
  <c r="E76" i="22"/>
  <c r="D76" i="22"/>
  <c r="O74" i="22"/>
  <c r="N74" i="22"/>
  <c r="M74" i="22"/>
  <c r="L74" i="22"/>
  <c r="K74" i="22"/>
  <c r="H74" i="22"/>
  <c r="G74" i="22"/>
  <c r="F74" i="22"/>
  <c r="F75" i="22"/>
  <c r="E74" i="22"/>
  <c r="D74" i="22"/>
  <c r="D75" i="22"/>
  <c r="O72" i="22"/>
  <c r="N72" i="22"/>
  <c r="M72" i="22"/>
  <c r="L72" i="22"/>
  <c r="K72" i="22"/>
  <c r="H72" i="22"/>
  <c r="G72" i="22"/>
  <c r="F72" i="22"/>
  <c r="F73" i="22"/>
  <c r="E72" i="22"/>
  <c r="D72" i="22"/>
  <c r="D73" i="22"/>
  <c r="O70" i="22"/>
  <c r="N70" i="22"/>
  <c r="M70" i="22"/>
  <c r="L70" i="22"/>
  <c r="K70" i="22"/>
  <c r="H70" i="22"/>
  <c r="G70" i="22"/>
  <c r="F70" i="22"/>
  <c r="F71" i="22"/>
  <c r="E70" i="22"/>
  <c r="D70" i="22"/>
  <c r="D71" i="22"/>
  <c r="O66" i="22"/>
  <c r="N66" i="22"/>
  <c r="M66" i="22"/>
  <c r="L66" i="22"/>
  <c r="K66" i="22"/>
  <c r="H66" i="22"/>
  <c r="G66" i="22"/>
  <c r="F66" i="22"/>
  <c r="E66" i="22"/>
  <c r="D66" i="22"/>
  <c r="O64" i="22"/>
  <c r="O65" i="22"/>
  <c r="N64" i="22"/>
  <c r="M64" i="22"/>
  <c r="L64" i="22"/>
  <c r="L65" i="22"/>
  <c r="K64" i="22"/>
  <c r="H64" i="22"/>
  <c r="G64" i="22"/>
  <c r="G65" i="22"/>
  <c r="F64" i="22"/>
  <c r="F65" i="22" s="1"/>
  <c r="E64" i="22"/>
  <c r="E65" i="22"/>
  <c r="D64" i="22"/>
  <c r="D65" i="22" s="1"/>
  <c r="O62" i="22"/>
  <c r="O63" i="22"/>
  <c r="N62" i="22"/>
  <c r="M62" i="22"/>
  <c r="L62" i="22"/>
  <c r="L63" i="22"/>
  <c r="K62" i="22"/>
  <c r="H62" i="22"/>
  <c r="G62" i="22"/>
  <c r="G63" i="22"/>
  <c r="F62" i="22"/>
  <c r="F63" i="22" s="1"/>
  <c r="E62" i="22"/>
  <c r="E63" i="22"/>
  <c r="D62" i="22"/>
  <c r="D63" i="22" s="1"/>
  <c r="O60" i="22"/>
  <c r="O61" i="22"/>
  <c r="N60" i="22"/>
  <c r="M60" i="22"/>
  <c r="L60" i="22"/>
  <c r="L61" i="22"/>
  <c r="K60" i="22"/>
  <c r="H60" i="22"/>
  <c r="H61" i="22" s="1"/>
  <c r="G60" i="22"/>
  <c r="G61" i="22"/>
  <c r="F60" i="22"/>
  <c r="F61" i="22" s="1"/>
  <c r="E60" i="22"/>
  <c r="E61" i="22"/>
  <c r="D60" i="22"/>
  <c r="D61" i="22" s="1"/>
  <c r="O58" i="22"/>
  <c r="O59" i="22"/>
  <c r="N58" i="22"/>
  <c r="M58" i="22"/>
  <c r="L58" i="22"/>
  <c r="L59" i="22"/>
  <c r="K58" i="22"/>
  <c r="H58" i="22"/>
  <c r="H59" i="22"/>
  <c r="G58" i="22"/>
  <c r="G59" i="22" s="1"/>
  <c r="F58" i="22"/>
  <c r="F59" i="22"/>
  <c r="E58" i="22"/>
  <c r="E59" i="22" s="1"/>
  <c r="D58" i="22"/>
  <c r="D59" i="22"/>
  <c r="O56" i="22"/>
  <c r="N56" i="22"/>
  <c r="M56" i="22"/>
  <c r="L56" i="22"/>
  <c r="K56" i="22"/>
  <c r="H56" i="22"/>
  <c r="G56" i="22"/>
  <c r="F56" i="22"/>
  <c r="E56" i="22"/>
  <c r="D56" i="22"/>
  <c r="O54" i="22"/>
  <c r="N54" i="22"/>
  <c r="M54" i="22"/>
  <c r="L54" i="22"/>
  <c r="K54" i="22"/>
  <c r="H54" i="22"/>
  <c r="G54" i="22"/>
  <c r="F54" i="22"/>
  <c r="E54" i="22"/>
  <c r="D54" i="22"/>
  <c r="O52" i="22"/>
  <c r="N52" i="22"/>
  <c r="N53" i="22" s="1"/>
  <c r="M52" i="22"/>
  <c r="L52" i="22"/>
  <c r="K52" i="22"/>
  <c r="H52" i="22"/>
  <c r="G52" i="22"/>
  <c r="G53" i="22"/>
  <c r="F52" i="22"/>
  <c r="E52" i="22"/>
  <c r="D52" i="22"/>
  <c r="O50" i="22"/>
  <c r="N50" i="22"/>
  <c r="N51" i="22" s="1"/>
  <c r="M50" i="22"/>
  <c r="L50" i="22"/>
  <c r="K50" i="22"/>
  <c r="H50" i="22"/>
  <c r="G50" i="22"/>
  <c r="G51" i="22"/>
  <c r="F50" i="22"/>
  <c r="E50" i="22"/>
  <c r="D50" i="22"/>
  <c r="O48" i="22"/>
  <c r="N48" i="22"/>
  <c r="N49" i="22" s="1"/>
  <c r="M48" i="22"/>
  <c r="L48" i="22"/>
  <c r="K48" i="22"/>
  <c r="H48" i="22"/>
  <c r="G48" i="22"/>
  <c r="G49" i="22"/>
  <c r="F48" i="22"/>
  <c r="E48" i="22"/>
  <c r="D48" i="22"/>
  <c r="O44" i="22"/>
  <c r="N44" i="22"/>
  <c r="M44" i="22"/>
  <c r="L44" i="22"/>
  <c r="K44" i="22"/>
  <c r="K45" i="22" s="1"/>
  <c r="H44" i="22"/>
  <c r="H45" i="22"/>
  <c r="G44" i="22"/>
  <c r="G45" i="22" s="1"/>
  <c r="F44" i="22"/>
  <c r="F45" i="22"/>
  <c r="E44" i="22"/>
  <c r="E45" i="22" s="1"/>
  <c r="D44" i="22"/>
  <c r="D45" i="22"/>
  <c r="O42" i="22"/>
  <c r="O43" i="22" s="1"/>
  <c r="N42" i="22"/>
  <c r="N43" i="22"/>
  <c r="M42" i="22"/>
  <c r="M43" i="22" s="1"/>
  <c r="L42" i="22"/>
  <c r="L43" i="22"/>
  <c r="K42" i="22"/>
  <c r="K43" i="22" s="1"/>
  <c r="H42" i="22"/>
  <c r="H43" i="22"/>
  <c r="G42" i="22"/>
  <c r="G43" i="22" s="1"/>
  <c r="F42" i="22"/>
  <c r="F43" i="22"/>
  <c r="E42" i="22"/>
  <c r="E43" i="22" s="1"/>
  <c r="D42" i="22"/>
  <c r="D43" i="22"/>
  <c r="O40" i="22"/>
  <c r="O41" i="22" s="1"/>
  <c r="N40" i="22"/>
  <c r="N41" i="22"/>
  <c r="M40" i="22"/>
  <c r="M41" i="22" s="1"/>
  <c r="L40" i="22"/>
  <c r="L41" i="22"/>
  <c r="K40" i="22"/>
  <c r="K41" i="22" s="1"/>
  <c r="H40" i="22"/>
  <c r="H41" i="22"/>
  <c r="G40" i="22"/>
  <c r="G41" i="22" s="1"/>
  <c r="F40" i="22"/>
  <c r="F41" i="22"/>
  <c r="E40" i="22"/>
  <c r="E41" i="22" s="1"/>
  <c r="D40" i="22"/>
  <c r="D41" i="22"/>
  <c r="O38" i="22"/>
  <c r="O39" i="22" s="1"/>
  <c r="N38" i="22"/>
  <c r="N39" i="22"/>
  <c r="M38" i="22"/>
  <c r="M39" i="22" s="1"/>
  <c r="L38" i="22"/>
  <c r="L39" i="22"/>
  <c r="K38" i="22"/>
  <c r="K39" i="22" s="1"/>
  <c r="H38" i="22"/>
  <c r="H39" i="22"/>
  <c r="G38" i="22"/>
  <c r="G39" i="22" s="1"/>
  <c r="F38" i="22"/>
  <c r="F39" i="22"/>
  <c r="E38" i="22"/>
  <c r="E39" i="22" s="1"/>
  <c r="D38" i="22"/>
  <c r="D39" i="22"/>
  <c r="O36" i="22"/>
  <c r="O37" i="22" s="1"/>
  <c r="N36" i="22"/>
  <c r="N37" i="22"/>
  <c r="M36" i="22"/>
  <c r="M37" i="22" s="1"/>
  <c r="L36" i="22"/>
  <c r="L37" i="22"/>
  <c r="K36" i="22"/>
  <c r="K37" i="22" s="1"/>
  <c r="H36" i="22"/>
  <c r="H37" i="22"/>
  <c r="G36" i="22"/>
  <c r="G37" i="22" s="1"/>
  <c r="F36" i="22"/>
  <c r="F37" i="22"/>
  <c r="E36" i="22"/>
  <c r="E37" i="22" s="1"/>
  <c r="D36" i="22"/>
  <c r="D37" i="22"/>
  <c r="O34" i="22"/>
  <c r="O35" i="22" s="1"/>
  <c r="N34" i="22"/>
  <c r="N35" i="22"/>
  <c r="M34" i="22"/>
  <c r="M35" i="22" s="1"/>
  <c r="L34" i="22"/>
  <c r="L35" i="22"/>
  <c r="K34" i="22"/>
  <c r="K35" i="22" s="1"/>
  <c r="H34" i="22"/>
  <c r="H35" i="22"/>
  <c r="G34" i="22"/>
  <c r="G35" i="22" s="1"/>
  <c r="F34" i="22"/>
  <c r="F35" i="22"/>
  <c r="E34" i="22"/>
  <c r="E35" i="22" s="1"/>
  <c r="D34" i="22"/>
  <c r="D35" i="22"/>
  <c r="O32" i="22"/>
  <c r="O33" i="22" s="1"/>
  <c r="N32" i="22"/>
  <c r="N33" i="22"/>
  <c r="M32" i="22"/>
  <c r="M33" i="22" s="1"/>
  <c r="L32" i="22"/>
  <c r="L33" i="22"/>
  <c r="K32" i="22"/>
  <c r="K33" i="22" s="1"/>
  <c r="H32" i="22"/>
  <c r="H33" i="22"/>
  <c r="G32" i="22"/>
  <c r="G33" i="22" s="1"/>
  <c r="F32" i="22"/>
  <c r="F33" i="22"/>
  <c r="E32" i="22"/>
  <c r="E33" i="22" s="1"/>
  <c r="D32" i="22"/>
  <c r="D33" i="22"/>
  <c r="O30" i="22"/>
  <c r="O31" i="22" s="1"/>
  <c r="N30" i="22"/>
  <c r="N31" i="22"/>
  <c r="M30" i="22"/>
  <c r="M31" i="22" s="1"/>
  <c r="L30" i="22"/>
  <c r="L31" i="22"/>
  <c r="K30" i="22"/>
  <c r="K31" i="22" s="1"/>
  <c r="H30" i="22"/>
  <c r="H31" i="22"/>
  <c r="G30" i="22"/>
  <c r="G31" i="22" s="1"/>
  <c r="F30" i="22"/>
  <c r="F31" i="22"/>
  <c r="E30" i="22"/>
  <c r="E31" i="22" s="1"/>
  <c r="D30" i="22"/>
  <c r="D31" i="22"/>
  <c r="O28" i="22"/>
  <c r="O29" i="22" s="1"/>
  <c r="N28" i="22"/>
  <c r="N29" i="22"/>
  <c r="M28" i="22"/>
  <c r="M29" i="22" s="1"/>
  <c r="L28" i="22"/>
  <c r="L29" i="22"/>
  <c r="K28" i="22"/>
  <c r="K29" i="22" s="1"/>
  <c r="H28" i="22"/>
  <c r="H29" i="22"/>
  <c r="G28" i="22"/>
  <c r="G29" i="22" s="1"/>
  <c r="F28" i="22"/>
  <c r="F29" i="22"/>
  <c r="E28" i="22"/>
  <c r="E29" i="22" s="1"/>
  <c r="D28" i="22"/>
  <c r="D29" i="22"/>
  <c r="O26" i="22"/>
  <c r="O27" i="22" s="1"/>
  <c r="N26" i="22"/>
  <c r="N27" i="22"/>
  <c r="M26" i="22"/>
  <c r="M27" i="22" s="1"/>
  <c r="L26" i="22"/>
  <c r="L27" i="22"/>
  <c r="K26" i="22"/>
  <c r="K27" i="22" s="1"/>
  <c r="H26" i="22"/>
  <c r="H27" i="22"/>
  <c r="G26" i="22"/>
  <c r="G27" i="22" s="1"/>
  <c r="F26" i="22"/>
  <c r="F27" i="22"/>
  <c r="E26" i="22"/>
  <c r="E27" i="22" s="1"/>
  <c r="D26" i="22"/>
  <c r="D27" i="22"/>
  <c r="O22" i="22"/>
  <c r="O23" i="22" s="1"/>
  <c r="N22" i="22"/>
  <c r="N23" i="22"/>
  <c r="M22" i="22"/>
  <c r="M23" i="22" s="1"/>
  <c r="L22" i="22"/>
  <c r="L23" i="22"/>
  <c r="K22" i="22"/>
  <c r="K23" i="22" s="1"/>
  <c r="H22" i="22"/>
  <c r="H23" i="22"/>
  <c r="G22" i="22"/>
  <c r="G23" i="22" s="1"/>
  <c r="F22" i="22"/>
  <c r="F23" i="22"/>
  <c r="E22" i="22"/>
  <c r="E23" i="22" s="1"/>
  <c r="D22" i="22"/>
  <c r="D23" i="22"/>
  <c r="O20" i="22"/>
  <c r="O21" i="22" s="1"/>
  <c r="N20" i="22"/>
  <c r="N21" i="22"/>
  <c r="M20" i="22"/>
  <c r="M21" i="22" s="1"/>
  <c r="L20" i="22"/>
  <c r="L21" i="22"/>
  <c r="K20" i="22"/>
  <c r="K21" i="22" s="1"/>
  <c r="H20" i="22"/>
  <c r="H21" i="22"/>
  <c r="G20" i="22"/>
  <c r="G21" i="22" s="1"/>
  <c r="F20" i="22"/>
  <c r="F21" i="22"/>
  <c r="E20" i="22"/>
  <c r="E21" i="22" s="1"/>
  <c r="D20" i="22"/>
  <c r="D21" i="22"/>
  <c r="O18" i="22"/>
  <c r="O19" i="22" s="1"/>
  <c r="N18" i="22"/>
  <c r="N19" i="22"/>
  <c r="M18" i="22"/>
  <c r="M19" i="22" s="1"/>
  <c r="L18" i="22"/>
  <c r="L19" i="22"/>
  <c r="K18" i="22"/>
  <c r="K19" i="22" s="1"/>
  <c r="H18" i="22"/>
  <c r="H19" i="22"/>
  <c r="G18" i="22"/>
  <c r="G19" i="22" s="1"/>
  <c r="F18" i="22"/>
  <c r="F19" i="22"/>
  <c r="E18" i="22"/>
  <c r="E19" i="22" s="1"/>
  <c r="D18" i="22"/>
  <c r="D19" i="22"/>
  <c r="O16" i="22"/>
  <c r="O17" i="22" s="1"/>
  <c r="N16" i="22"/>
  <c r="N17" i="22"/>
  <c r="M16" i="22"/>
  <c r="M17" i="22" s="1"/>
  <c r="L16" i="22"/>
  <c r="L17" i="22"/>
  <c r="K16" i="22"/>
  <c r="K17" i="22" s="1"/>
  <c r="H16" i="22"/>
  <c r="H17" i="22"/>
  <c r="G16" i="22"/>
  <c r="G17" i="22" s="1"/>
  <c r="F16" i="22"/>
  <c r="F17" i="22"/>
  <c r="E16" i="22"/>
  <c r="E17" i="22" s="1"/>
  <c r="D16" i="22"/>
  <c r="D17" i="22"/>
  <c r="O14" i="22"/>
  <c r="O15" i="22" s="1"/>
  <c r="N14" i="22"/>
  <c r="N15" i="22"/>
  <c r="M14" i="22"/>
  <c r="M15" i="22" s="1"/>
  <c r="L14" i="22"/>
  <c r="L15" i="22"/>
  <c r="K14" i="22"/>
  <c r="K15" i="22" s="1"/>
  <c r="H14" i="22"/>
  <c r="H15" i="22"/>
  <c r="G14" i="22"/>
  <c r="G15" i="22" s="1"/>
  <c r="F14" i="22"/>
  <c r="F15" i="22"/>
  <c r="E14" i="22"/>
  <c r="E15" i="22" s="1"/>
  <c r="D14" i="22"/>
  <c r="D15" i="22"/>
  <c r="O12" i="22"/>
  <c r="O13" i="22" s="1"/>
  <c r="N12" i="22"/>
  <c r="N13" i="22"/>
  <c r="M12" i="22"/>
  <c r="M13" i="22" s="1"/>
  <c r="L12" i="22"/>
  <c r="L13" i="22"/>
  <c r="K12" i="22"/>
  <c r="K13" i="22" s="1"/>
  <c r="H12" i="22"/>
  <c r="H13" i="22"/>
  <c r="G12" i="22"/>
  <c r="G13" i="22" s="1"/>
  <c r="F12" i="22"/>
  <c r="F13" i="22"/>
  <c r="E12" i="22"/>
  <c r="E13" i="22" s="1"/>
  <c r="D12" i="22"/>
  <c r="D13" i="22"/>
  <c r="O10" i="22"/>
  <c r="O11" i="22" s="1"/>
  <c r="N10" i="22"/>
  <c r="N11" i="22"/>
  <c r="M10" i="22"/>
  <c r="M11" i="22" s="1"/>
  <c r="L10" i="22"/>
  <c r="L11" i="22"/>
  <c r="K10" i="22"/>
  <c r="K11" i="22" s="1"/>
  <c r="H10" i="22"/>
  <c r="H11" i="22"/>
  <c r="G10" i="22"/>
  <c r="G11" i="22" s="1"/>
  <c r="F10" i="22"/>
  <c r="F11" i="22"/>
  <c r="E10" i="22"/>
  <c r="E11" i="22" s="1"/>
  <c r="D10" i="22"/>
  <c r="D11" i="22"/>
  <c r="O8" i="22"/>
  <c r="O9" i="22" s="1"/>
  <c r="N8" i="22"/>
  <c r="N9" i="22"/>
  <c r="M8" i="22"/>
  <c r="M9" i="22" s="1"/>
  <c r="L8" i="22"/>
  <c r="L9" i="22"/>
  <c r="K8" i="22"/>
  <c r="K9" i="22" s="1"/>
  <c r="H8" i="22"/>
  <c r="H9" i="22"/>
  <c r="G8" i="22"/>
  <c r="G9" i="22" s="1"/>
  <c r="F8" i="22"/>
  <c r="F9" i="22"/>
  <c r="E8" i="22"/>
  <c r="E9" i="22" s="1"/>
  <c r="D8" i="22"/>
  <c r="D9" i="22"/>
  <c r="O6" i="22"/>
  <c r="O7" i="22" s="1"/>
  <c r="N6" i="22"/>
  <c r="N7" i="22"/>
  <c r="M6" i="22"/>
  <c r="M7" i="22" s="1"/>
  <c r="L6" i="22"/>
  <c r="L7" i="22"/>
  <c r="K6" i="22"/>
  <c r="K7" i="22" s="1"/>
  <c r="H6" i="22"/>
  <c r="H7" i="22"/>
  <c r="G6" i="22"/>
  <c r="G7" i="22" s="1"/>
  <c r="F6" i="22"/>
  <c r="F7" i="22"/>
  <c r="E6" i="22"/>
  <c r="E7" i="22" s="1"/>
  <c r="D6" i="22"/>
  <c r="D7" i="22"/>
  <c r="O4" i="22"/>
  <c r="O5" i="22" s="1"/>
  <c r="N4" i="22"/>
  <c r="N5" i="22"/>
  <c r="M4" i="22"/>
  <c r="M5" i="22" s="1"/>
  <c r="L4" i="22"/>
  <c r="L5" i="22"/>
  <c r="K4" i="22"/>
  <c r="K5" i="22" s="1"/>
  <c r="H4" i="22"/>
  <c r="H5" i="22"/>
  <c r="G4" i="22"/>
  <c r="F4" i="22"/>
  <c r="F5" i="22" s="1"/>
  <c r="E4" i="22"/>
  <c r="E5" i="22"/>
  <c r="D4" i="22"/>
  <c r="D5" i="22" s="1"/>
  <c r="F36" i="8"/>
  <c r="F37" i="8"/>
  <c r="A1" i="29"/>
  <c r="B1" i="29"/>
  <c r="C1" i="29"/>
  <c r="D1" i="29"/>
  <c r="E1" i="29"/>
  <c r="F1" i="29"/>
  <c r="G1" i="29"/>
  <c r="H1" i="29"/>
  <c r="Q1" i="29"/>
  <c r="R1" i="29"/>
  <c r="S1" i="29"/>
  <c r="T1" i="29"/>
  <c r="U1" i="29"/>
  <c r="V1" i="29"/>
  <c r="W1" i="29"/>
  <c r="X1" i="29"/>
  <c r="Q3" i="11"/>
  <c r="AG1" i="29" s="1"/>
  <c r="Q3" i="12"/>
  <c r="AH1" i="29"/>
  <c r="AH42" i="29" s="1"/>
  <c r="AH46" i="29" s="1"/>
  <c r="Q3" i="13"/>
  <c r="AI1" i="29" s="1"/>
  <c r="AI42" i="29" s="1"/>
  <c r="Q3" i="14"/>
  <c r="AJ1" i="29"/>
  <c r="AJ42" i="29" s="1"/>
  <c r="Q3" i="15"/>
  <c r="AK1" i="29" s="1"/>
  <c r="AK42" i="29" s="1"/>
  <c r="Q3" i="16"/>
  <c r="AL1" i="29"/>
  <c r="Q3" i="17"/>
  <c r="AM1" i="29" s="1"/>
  <c r="AM42" i="29" s="1"/>
  <c r="Q3" i="18"/>
  <c r="AN1" i="29"/>
  <c r="AA3" i="11"/>
  <c r="BM1" i="29" s="1"/>
  <c r="AA3" i="12"/>
  <c r="BN1" i="29"/>
  <c r="BN42" i="29" s="1"/>
  <c r="AA3" i="13"/>
  <c r="BO1" i="29" s="1"/>
  <c r="BO42" i="29" s="1"/>
  <c r="AA3" i="14"/>
  <c r="BP1" i="29"/>
  <c r="AA3" i="15"/>
  <c r="BQ1" i="29" s="1"/>
  <c r="BQ42" i="29" s="1"/>
  <c r="BQ48" i="29" s="1"/>
  <c r="AA3" i="16"/>
  <c r="BR1" i="29"/>
  <c r="AA3" i="17"/>
  <c r="BS1" i="29" s="1"/>
  <c r="BS42" i="29" s="1"/>
  <c r="AA3" i="18"/>
  <c r="BT1" i="29"/>
  <c r="A2" i="29"/>
  <c r="B2" i="29"/>
  <c r="C2" i="29"/>
  <c r="D2" i="29"/>
  <c r="D51" i="29" s="1"/>
  <c r="E2" i="29"/>
  <c r="F2" i="29"/>
  <c r="G2" i="29"/>
  <c r="H2" i="29"/>
  <c r="H51" i="29" s="1"/>
  <c r="Q2" i="29"/>
  <c r="R2" i="29"/>
  <c r="S2" i="29"/>
  <c r="T2" i="29"/>
  <c r="T51" i="29" s="1"/>
  <c r="U2" i="29"/>
  <c r="V2" i="29"/>
  <c r="W2" i="29"/>
  <c r="Q4" i="11"/>
  <c r="AG2" i="29" s="1"/>
  <c r="AG51" i="29" s="1"/>
  <c r="Q4" i="12"/>
  <c r="AH2" i="29"/>
  <c r="AH51" i="29" s="1"/>
  <c r="Q4" i="13"/>
  <c r="AI2" i="29" s="1"/>
  <c r="Q4" i="14"/>
  <c r="AJ2" i="29"/>
  <c r="Q4" i="15"/>
  <c r="AK2" i="29" s="1"/>
  <c r="AK51" i="29" s="1"/>
  <c r="Q4" i="16"/>
  <c r="AL2" i="29"/>
  <c r="Q4" i="17"/>
  <c r="AM2" i="29" s="1"/>
  <c r="AM51" i="29" s="1"/>
  <c r="Q4" i="18"/>
  <c r="AN2" i="29"/>
  <c r="V4" i="11"/>
  <c r="AW2" i="29" s="1"/>
  <c r="AW51" i="29" s="1"/>
  <c r="V4" i="12"/>
  <c r="AX2" i="29"/>
  <c r="V4" i="13"/>
  <c r="AY2" i="29" s="1"/>
  <c r="V4" i="14"/>
  <c r="AZ2" i="29"/>
  <c r="AZ51" i="29" s="1"/>
  <c r="V4" i="15"/>
  <c r="BA2" i="29" s="1"/>
  <c r="BA51" i="29" s="1"/>
  <c r="V4" i="16"/>
  <c r="BB2" i="29"/>
  <c r="V4" i="17"/>
  <c r="BC2" i="29" s="1"/>
  <c r="V4" i="18"/>
  <c r="BD2" i="29"/>
  <c r="AA4" i="11"/>
  <c r="BM2" i="29" s="1"/>
  <c r="BM51" i="29" s="1"/>
  <c r="AA4" i="12"/>
  <c r="BN2" i="29"/>
  <c r="BN51" i="29" s="1"/>
  <c r="AA4" i="13"/>
  <c r="BO2" i="29" s="1"/>
  <c r="AA4" i="14"/>
  <c r="BP2" i="29"/>
  <c r="AA4" i="15"/>
  <c r="BQ2" i="29" s="1"/>
  <c r="BQ51" i="29" s="1"/>
  <c r="AA4" i="16"/>
  <c r="BR2" i="29"/>
  <c r="AA4" i="17"/>
  <c r="BS2" i="29" s="1"/>
  <c r="BS51" i="29" s="1"/>
  <c r="AA4" i="18"/>
  <c r="BT2" i="29"/>
  <c r="A3" i="29"/>
  <c r="B3" i="29"/>
  <c r="C3" i="29"/>
  <c r="D3" i="29"/>
  <c r="E3" i="29"/>
  <c r="F3" i="29"/>
  <c r="G3" i="29"/>
  <c r="H3" i="29"/>
  <c r="Q3" i="29"/>
  <c r="R3" i="29"/>
  <c r="S3" i="29"/>
  <c r="T3" i="29"/>
  <c r="U3" i="29"/>
  <c r="V3" i="29"/>
  <c r="W3" i="29"/>
  <c r="X3" i="29"/>
  <c r="Q5" i="11"/>
  <c r="AG3" i="29" s="1"/>
  <c r="Q5" i="12"/>
  <c r="AH3" i="29"/>
  <c r="Q5" i="13"/>
  <c r="AI3" i="29" s="1"/>
  <c r="AI60" i="29" s="1"/>
  <c r="Q5" i="14"/>
  <c r="AJ3" i="29"/>
  <c r="AJ60" i="29" s="1"/>
  <c r="Q5" i="15"/>
  <c r="AK3" i="29" s="1"/>
  <c r="AK60" i="29" s="1"/>
  <c r="Q5" i="16"/>
  <c r="AL3" i="29"/>
  <c r="Q5" i="17"/>
  <c r="AM3" i="29" s="1"/>
  <c r="AM60" i="29" s="1"/>
  <c r="Q5" i="18"/>
  <c r="AN3" i="29"/>
  <c r="V5" i="11"/>
  <c r="AW3" i="29" s="1"/>
  <c r="V5" i="12"/>
  <c r="AX3" i="29"/>
  <c r="AX60" i="29" s="1"/>
  <c r="V5" i="13"/>
  <c r="AY3" i="29" s="1"/>
  <c r="AY60" i="29" s="1"/>
  <c r="V5" i="14"/>
  <c r="AZ3" i="29"/>
  <c r="V5" i="15"/>
  <c r="BA3" i="29" s="1"/>
  <c r="V5" i="16"/>
  <c r="BB3" i="29"/>
  <c r="V5" i="17"/>
  <c r="BC3" i="29" s="1"/>
  <c r="BC60" i="29" s="1"/>
  <c r="V5" i="18"/>
  <c r="BD3" i="29"/>
  <c r="AA5" i="11"/>
  <c r="BM3" i="29" s="1"/>
  <c r="AA5" i="12"/>
  <c r="BN3" i="29"/>
  <c r="BN60" i="29" s="1"/>
  <c r="AA5" i="13"/>
  <c r="BO3" i="29" s="1"/>
  <c r="BO60" i="29" s="1"/>
  <c r="AA5" i="14"/>
  <c r="BP3" i="29"/>
  <c r="AA5" i="15"/>
  <c r="BQ3" i="29" s="1"/>
  <c r="AA5" i="16"/>
  <c r="BR3" i="29"/>
  <c r="AA5" i="17"/>
  <c r="BS3" i="29" s="1"/>
  <c r="BS60" i="29" s="1"/>
  <c r="AA5" i="18"/>
  <c r="BT3" i="29"/>
  <c r="A4" i="29"/>
  <c r="B4" i="29"/>
  <c r="C4" i="29"/>
  <c r="D4" i="29"/>
  <c r="D69" i="29" s="1"/>
  <c r="E4" i="29"/>
  <c r="F4" i="29"/>
  <c r="G4" i="29"/>
  <c r="H4" i="29"/>
  <c r="H69" i="29" s="1"/>
  <c r="Q4" i="29"/>
  <c r="R4" i="29"/>
  <c r="S4" i="29"/>
  <c r="T4" i="29"/>
  <c r="T69" i="29" s="1"/>
  <c r="U4" i="29"/>
  <c r="V4" i="29"/>
  <c r="W4" i="29"/>
  <c r="X4" i="29"/>
  <c r="X69" i="29" s="1"/>
  <c r="Q6" i="11"/>
  <c r="AG4" i="29" s="1"/>
  <c r="AG69" i="29" s="1"/>
  <c r="Q6" i="12"/>
  <c r="AH4" i="29"/>
  <c r="Q6" i="13"/>
  <c r="AI4" i="29" s="1"/>
  <c r="Q6" i="14"/>
  <c r="AJ4" i="29"/>
  <c r="AJ69" i="29" s="1"/>
  <c r="Q6" i="15"/>
  <c r="AK4" i="29" s="1"/>
  <c r="AK69" i="29" s="1"/>
  <c r="Q6" i="16"/>
  <c r="AL4" i="29"/>
  <c r="Q6" i="17"/>
  <c r="AM4" i="29" s="1"/>
  <c r="Q6" i="18"/>
  <c r="AN4" i="29"/>
  <c r="V6" i="11"/>
  <c r="AW4" i="29" s="1"/>
  <c r="AW69" i="29" s="1"/>
  <c r="V6" i="12"/>
  <c r="AX4" i="29"/>
  <c r="AX69" i="29" s="1"/>
  <c r="V6" i="13"/>
  <c r="AY4" i="29" s="1"/>
  <c r="V6" i="14"/>
  <c r="AZ4" i="29"/>
  <c r="V6" i="15"/>
  <c r="BA4" i="29" s="1"/>
  <c r="BA69" i="29" s="1"/>
  <c r="V6" i="16"/>
  <c r="BB4" i="29"/>
  <c r="V6" i="17"/>
  <c r="BC4" i="29" s="1"/>
  <c r="BC69" i="29" s="1"/>
  <c r="V6" i="18"/>
  <c r="BD4" i="29"/>
  <c r="AA6" i="11"/>
  <c r="BM4" i="29" s="1"/>
  <c r="BM69" i="29" s="1"/>
  <c r="AA6" i="12"/>
  <c r="BN4" i="29"/>
  <c r="AA6" i="13"/>
  <c r="BO4" i="29" s="1"/>
  <c r="AA6" i="14"/>
  <c r="BP4" i="29"/>
  <c r="BP69" i="29" s="1"/>
  <c r="AA6" i="15"/>
  <c r="BQ4" i="29" s="1"/>
  <c r="BQ69" i="29" s="1"/>
  <c r="AA6" i="16"/>
  <c r="BR4" i="29"/>
  <c r="AA6" i="17"/>
  <c r="BS4" i="29" s="1"/>
  <c r="AA6" i="18"/>
  <c r="BT4" i="29"/>
  <c r="A5" i="29"/>
  <c r="B5" i="29"/>
  <c r="C5" i="29"/>
  <c r="D5" i="29"/>
  <c r="E5" i="29"/>
  <c r="F5" i="29"/>
  <c r="G5" i="29"/>
  <c r="H5" i="29"/>
  <c r="Q5" i="29"/>
  <c r="R5" i="29"/>
  <c r="T5" i="29"/>
  <c r="T78" i="29" s="1"/>
  <c r="U5" i="29"/>
  <c r="V5" i="29"/>
  <c r="W5" i="29"/>
  <c r="X5" i="29"/>
  <c r="X78" i="29" s="1"/>
  <c r="Q7" i="11"/>
  <c r="AG5" i="29" s="1"/>
  <c r="Q7" i="12"/>
  <c r="AH5" i="29"/>
  <c r="Q7" i="13"/>
  <c r="AI5" i="29" s="1"/>
  <c r="Q7" i="14"/>
  <c r="AJ5" i="29"/>
  <c r="Q7" i="15"/>
  <c r="AK5" i="29" s="1"/>
  <c r="AK78" i="29" s="1"/>
  <c r="Q7" i="16"/>
  <c r="AL5" i="29"/>
  <c r="Q7" i="17"/>
  <c r="AM5" i="29" s="1"/>
  <c r="Q7" i="18"/>
  <c r="AN5" i="29"/>
  <c r="AN78" i="29" s="1"/>
  <c r="AW5" i="29"/>
  <c r="AX5" i="29"/>
  <c r="AZ5" i="29"/>
  <c r="AZ78" i="29" s="1"/>
  <c r="BA5" i="29"/>
  <c r="BB5" i="29"/>
  <c r="BC5" i="29"/>
  <c r="BD5" i="29"/>
  <c r="BD78" i="29" s="1"/>
  <c r="AA7" i="11"/>
  <c r="BM5" i="29" s="1"/>
  <c r="BM78" i="29" s="1"/>
  <c r="AA7" i="12"/>
  <c r="BN5" i="29"/>
  <c r="AA7" i="13"/>
  <c r="BO5" i="29" s="1"/>
  <c r="AA7" i="14"/>
  <c r="BP5" i="29"/>
  <c r="AA7" i="15"/>
  <c r="BQ5" i="29" s="1"/>
  <c r="AA7" i="16"/>
  <c r="BR5" i="29"/>
  <c r="AA7" i="17"/>
  <c r="BS5" i="29" s="1"/>
  <c r="AA7" i="18"/>
  <c r="BT5" i="29"/>
  <c r="BT78" i="29" s="1"/>
  <c r="A6" i="29"/>
  <c r="B6" i="29"/>
  <c r="C6" i="29"/>
  <c r="D6" i="29"/>
  <c r="D87" i="29" s="1"/>
  <c r="E6" i="29"/>
  <c r="F6" i="29"/>
  <c r="G6" i="29"/>
  <c r="H6" i="29"/>
  <c r="H87" i="29" s="1"/>
  <c r="Q6" i="29"/>
  <c r="R6" i="29"/>
  <c r="S6" i="29"/>
  <c r="T6" i="29"/>
  <c r="T87" i="29" s="1"/>
  <c r="U6" i="29"/>
  <c r="V6" i="29"/>
  <c r="Q8" i="11"/>
  <c r="AG6" i="29" s="1"/>
  <c r="Q8" i="12"/>
  <c r="AH6" i="29"/>
  <c r="Q8" i="13"/>
  <c r="AI6" i="29" s="1"/>
  <c r="Q8" i="14"/>
  <c r="AJ6" i="29"/>
  <c r="Q8" i="15"/>
  <c r="AK6" i="29" s="1"/>
  <c r="AK87" i="29" s="1"/>
  <c r="Q8" i="16"/>
  <c r="AL6" i="29"/>
  <c r="Q8" i="17"/>
  <c r="AM6" i="29" s="1"/>
  <c r="Q8" i="18"/>
  <c r="AN6" i="29"/>
  <c r="V8" i="11"/>
  <c r="AW6" i="29" s="1"/>
  <c r="V8" i="12"/>
  <c r="AX6" i="29"/>
  <c r="V8" i="13"/>
  <c r="AY6" i="29" s="1"/>
  <c r="V8" i="14"/>
  <c r="AZ6" i="29"/>
  <c r="V8" i="15"/>
  <c r="BA6" i="29" s="1"/>
  <c r="BA87" i="29" s="1"/>
  <c r="V8" i="16"/>
  <c r="BB6" i="29"/>
  <c r="V8" i="17"/>
  <c r="BC6" i="29" s="1"/>
  <c r="V8" i="18"/>
  <c r="BD6" i="29"/>
  <c r="AA8" i="11"/>
  <c r="BM6" i="29" s="1"/>
  <c r="AA8" i="12"/>
  <c r="BN6" i="29"/>
  <c r="AA8" i="13"/>
  <c r="BO6" i="29" s="1"/>
  <c r="AA8" i="14"/>
  <c r="BP6" i="29"/>
  <c r="AA8" i="15"/>
  <c r="BQ6" i="29" s="1"/>
  <c r="BQ87" i="29" s="1"/>
  <c r="AA8" i="16"/>
  <c r="BR6" i="29"/>
  <c r="AA8" i="17"/>
  <c r="BS6" i="29" s="1"/>
  <c r="AA8" i="18"/>
  <c r="BT6" i="29"/>
  <c r="A7" i="29"/>
  <c r="B7" i="29"/>
  <c r="C7" i="29"/>
  <c r="D7" i="29"/>
  <c r="E7" i="29"/>
  <c r="F7" i="29"/>
  <c r="G7" i="29"/>
  <c r="H7" i="29"/>
  <c r="S7" i="29"/>
  <c r="T7" i="29"/>
  <c r="U7" i="29"/>
  <c r="V7" i="29"/>
  <c r="W7" i="29"/>
  <c r="Q9" i="11"/>
  <c r="AG7" i="29"/>
  <c r="Q9" i="12"/>
  <c r="AH7" i="29" s="1"/>
  <c r="Q9" i="13"/>
  <c r="AI7" i="29"/>
  <c r="Q9" i="14"/>
  <c r="AJ7" i="29" s="1"/>
  <c r="Q9" i="15"/>
  <c r="AK7" i="29"/>
  <c r="Q9" i="16"/>
  <c r="AL7" i="29" s="1"/>
  <c r="AL96" i="29" s="1"/>
  <c r="Q9" i="17"/>
  <c r="AM7" i="29"/>
  <c r="Q9" i="18"/>
  <c r="AN7" i="29" s="1"/>
  <c r="V9" i="11"/>
  <c r="AW7" i="29"/>
  <c r="V9" i="12"/>
  <c r="AX7" i="29" s="1"/>
  <c r="V9" i="13"/>
  <c r="AY7" i="29"/>
  <c r="V9" i="14"/>
  <c r="AZ7" i="29" s="1"/>
  <c r="V9" i="15"/>
  <c r="BA7" i="29"/>
  <c r="V9" i="16"/>
  <c r="BB7" i="29" s="1"/>
  <c r="BB96" i="29" s="1"/>
  <c r="V9" i="17"/>
  <c r="BC7" i="29"/>
  <c r="V9" i="18"/>
  <c r="BD7" i="29" s="1"/>
  <c r="AA9" i="11"/>
  <c r="BM7" i="29"/>
  <c r="AA9" i="12"/>
  <c r="BN7" i="29" s="1"/>
  <c r="AA9" i="13"/>
  <c r="BO7" i="29"/>
  <c r="AA9" i="14"/>
  <c r="BP7" i="29" s="1"/>
  <c r="AA9" i="15"/>
  <c r="BQ7" i="29"/>
  <c r="AA9" i="16"/>
  <c r="BR7" i="29" s="1"/>
  <c r="BR96" i="29" s="1"/>
  <c r="AA9" i="17"/>
  <c r="BS7" i="29"/>
  <c r="AA9" i="18"/>
  <c r="BT7" i="29" s="1"/>
  <c r="A8" i="29"/>
  <c r="B8" i="29"/>
  <c r="C8" i="29"/>
  <c r="D8" i="29"/>
  <c r="E8" i="29"/>
  <c r="F8" i="29"/>
  <c r="G8" i="29"/>
  <c r="H8" i="29"/>
  <c r="R8" i="29"/>
  <c r="S8" i="29"/>
  <c r="V8" i="29"/>
  <c r="W8" i="29"/>
  <c r="Q10" i="11"/>
  <c r="AG8" i="29" s="1"/>
  <c r="Q10" i="12"/>
  <c r="AH8" i="29"/>
  <c r="Q10" i="13"/>
  <c r="AI8" i="29" s="1"/>
  <c r="Q10" i="14"/>
  <c r="AJ8" i="29"/>
  <c r="Q10" i="15"/>
  <c r="AK8" i="29" s="1"/>
  <c r="Q10" i="16"/>
  <c r="AL8" i="29"/>
  <c r="Q10" i="17"/>
  <c r="AM8" i="29" s="1"/>
  <c r="Q10" i="18"/>
  <c r="AN8" i="29"/>
  <c r="V10" i="11"/>
  <c r="AW8" i="29" s="1"/>
  <c r="V10" i="12"/>
  <c r="AX8" i="29"/>
  <c r="V10" i="13"/>
  <c r="AY8" i="29" s="1"/>
  <c r="V10" i="14"/>
  <c r="AZ8" i="29"/>
  <c r="V10" i="15"/>
  <c r="BA8" i="29" s="1"/>
  <c r="V10" i="16"/>
  <c r="BB8" i="29"/>
  <c r="V10" i="17"/>
  <c r="BC8" i="29" s="1"/>
  <c r="V10" i="18"/>
  <c r="BD8" i="29"/>
  <c r="AA10" i="11"/>
  <c r="BM8" i="29" s="1"/>
  <c r="AA10" i="12"/>
  <c r="BN8" i="29"/>
  <c r="AA10" i="13"/>
  <c r="BO8" i="29" s="1"/>
  <c r="AA10" i="14"/>
  <c r="BP8" i="29"/>
  <c r="AA10" i="15"/>
  <c r="BQ8" i="29" s="1"/>
  <c r="AA10" i="16"/>
  <c r="BR8" i="29"/>
  <c r="AA10" i="17"/>
  <c r="BS8" i="29" s="1"/>
  <c r="AA10" i="18"/>
  <c r="BT8" i="29"/>
  <c r="A9" i="29"/>
  <c r="B9" i="29"/>
  <c r="C9" i="29"/>
  <c r="D9" i="29"/>
  <c r="E9" i="29"/>
  <c r="F9" i="29"/>
  <c r="G9" i="29"/>
  <c r="H9" i="29"/>
  <c r="Q9" i="29"/>
  <c r="R9" i="29"/>
  <c r="S9" i="29"/>
  <c r="T9" i="29"/>
  <c r="V9" i="29"/>
  <c r="Q11" i="11"/>
  <c r="AG9" i="29"/>
  <c r="Q11" i="12"/>
  <c r="AH9" i="29" s="1"/>
  <c r="Q11" i="13"/>
  <c r="AI9" i="29"/>
  <c r="Q11" i="14"/>
  <c r="AJ9" i="29" s="1"/>
  <c r="Q11" i="15"/>
  <c r="AK9" i="29"/>
  <c r="Q11" i="16"/>
  <c r="AL9" i="29" s="1"/>
  <c r="Q11" i="17"/>
  <c r="AM9" i="29"/>
  <c r="Q11" i="18"/>
  <c r="AN9" i="29" s="1"/>
  <c r="V11" i="11"/>
  <c r="AW9" i="29"/>
  <c r="V11" i="12"/>
  <c r="AX9" i="29" s="1"/>
  <c r="V11" i="13"/>
  <c r="AY9" i="29"/>
  <c r="V11" i="14"/>
  <c r="AZ9" i="29" s="1"/>
  <c r="V11" i="15"/>
  <c r="BA9" i="29"/>
  <c r="V11" i="16"/>
  <c r="BB9" i="29" s="1"/>
  <c r="V11" i="17"/>
  <c r="BC9" i="29"/>
  <c r="V11" i="18"/>
  <c r="BD9" i="29" s="1"/>
  <c r="AA11" i="11"/>
  <c r="BM9" i="29"/>
  <c r="AA11" i="12"/>
  <c r="BN9" i="29" s="1"/>
  <c r="AA11" i="13"/>
  <c r="BO9" i="29"/>
  <c r="AA11" i="14"/>
  <c r="BP9" i="29" s="1"/>
  <c r="AA11" i="15"/>
  <c r="BQ9" i="29"/>
  <c r="AA11" i="16"/>
  <c r="BR9" i="29" s="1"/>
  <c r="AA11" i="17"/>
  <c r="BS9" i="29"/>
  <c r="AA11" i="18"/>
  <c r="BT9" i="29" s="1"/>
  <c r="A10" i="29"/>
  <c r="B10" i="29"/>
  <c r="C10" i="29"/>
  <c r="D10" i="29"/>
  <c r="E10" i="29"/>
  <c r="F10" i="29"/>
  <c r="G10" i="29"/>
  <c r="H10" i="29"/>
  <c r="Q10" i="29"/>
  <c r="R10" i="29"/>
  <c r="S10" i="29"/>
  <c r="T10" i="29"/>
  <c r="V10" i="29"/>
  <c r="W10" i="29"/>
  <c r="X10" i="29"/>
  <c r="Q12" i="11"/>
  <c r="AG10" i="29"/>
  <c r="Q12" i="12"/>
  <c r="AH10" i="29" s="1"/>
  <c r="Q12" i="13"/>
  <c r="AI10" i="29"/>
  <c r="Q12" i="14"/>
  <c r="AJ10" i="29" s="1"/>
  <c r="Q12" i="15"/>
  <c r="AK10" i="29"/>
  <c r="Q12" i="16"/>
  <c r="AL10" i="29" s="1"/>
  <c r="Q12" i="17"/>
  <c r="AM10" i="29"/>
  <c r="Q12" i="18"/>
  <c r="AN10" i="29" s="1"/>
  <c r="V12" i="11"/>
  <c r="AW10" i="29"/>
  <c r="V12" i="12"/>
  <c r="AX10" i="29" s="1"/>
  <c r="V12" i="13"/>
  <c r="AY10" i="29"/>
  <c r="V12" i="14"/>
  <c r="AZ10" i="29" s="1"/>
  <c r="V12" i="15"/>
  <c r="BA10" i="29"/>
  <c r="V12" i="16"/>
  <c r="BB10" i="29" s="1"/>
  <c r="V12" i="17"/>
  <c r="BC10" i="29"/>
  <c r="V12" i="18"/>
  <c r="BD10" i="29" s="1"/>
  <c r="AA12" i="11"/>
  <c r="BM10" i="29"/>
  <c r="AA12" i="12"/>
  <c r="BN10" i="29" s="1"/>
  <c r="AA12" i="13"/>
  <c r="BO10" i="29"/>
  <c r="AA12" i="14"/>
  <c r="BP10" i="29" s="1"/>
  <c r="AA12" i="15"/>
  <c r="BQ10" i="29"/>
  <c r="AA12" i="16"/>
  <c r="BR10" i="29" s="1"/>
  <c r="AA12" i="17"/>
  <c r="BS10" i="29"/>
  <c r="AA12" i="18"/>
  <c r="BT10" i="29" s="1"/>
  <c r="A11" i="29"/>
  <c r="B11" i="29"/>
  <c r="C11" i="29"/>
  <c r="C43" i="29" s="1"/>
  <c r="D11" i="29"/>
  <c r="E11" i="29"/>
  <c r="F11" i="29"/>
  <c r="G11" i="29"/>
  <c r="G43" i="29" s="1"/>
  <c r="H11" i="29"/>
  <c r="Q11" i="29"/>
  <c r="R11" i="29"/>
  <c r="R43" i="29" s="1"/>
  <c r="S11" i="29"/>
  <c r="T11" i="29"/>
  <c r="U11" i="29"/>
  <c r="V11" i="29"/>
  <c r="V43" i="29" s="1"/>
  <c r="W11" i="29"/>
  <c r="X11" i="29"/>
  <c r="Q13" i="11"/>
  <c r="AG11" i="29"/>
  <c r="Q13" i="12"/>
  <c r="AH11" i="29" s="1"/>
  <c r="AH43" i="29" s="1"/>
  <c r="Q13" i="13"/>
  <c r="AI11" i="29"/>
  <c r="AI43" i="29" s="1"/>
  <c r="Q13" i="14"/>
  <c r="AJ11" i="29" s="1"/>
  <c r="Q13" i="15"/>
  <c r="AK11" i="29"/>
  <c r="Q13" i="16"/>
  <c r="AL11" i="29" s="1"/>
  <c r="AL43" i="29" s="1"/>
  <c r="Q13" i="17"/>
  <c r="AM11" i="29"/>
  <c r="Q13" i="18"/>
  <c r="AN11" i="29" s="1"/>
  <c r="AN43" i="29" s="1"/>
  <c r="AA13" i="11"/>
  <c r="BM11" i="29"/>
  <c r="AA13" i="12"/>
  <c r="BN11" i="29" s="1"/>
  <c r="BN43" i="29" s="1"/>
  <c r="AA13" i="13"/>
  <c r="BO11" i="29"/>
  <c r="AA13" i="14"/>
  <c r="BP11" i="29" s="1"/>
  <c r="AA13" i="15"/>
  <c r="BQ11" i="29"/>
  <c r="BQ43" i="29" s="1"/>
  <c r="AA13" i="16"/>
  <c r="BR11" i="29" s="1"/>
  <c r="BR43" i="29" s="1"/>
  <c r="AA13" i="17"/>
  <c r="BS11" i="29"/>
  <c r="AA13" i="18"/>
  <c r="BT11" i="29" s="1"/>
  <c r="A12" i="29"/>
  <c r="A52" i="29" s="1"/>
  <c r="B12" i="29"/>
  <c r="C12" i="29"/>
  <c r="D12" i="29"/>
  <c r="E12" i="29"/>
  <c r="E52" i="29" s="1"/>
  <c r="F12" i="29"/>
  <c r="G12" i="29"/>
  <c r="H12" i="29"/>
  <c r="Q12" i="29"/>
  <c r="R12" i="29"/>
  <c r="S12" i="29"/>
  <c r="T12" i="29"/>
  <c r="U12" i="29"/>
  <c r="V12" i="29"/>
  <c r="W12" i="29"/>
  <c r="X12" i="29"/>
  <c r="Q14" i="11"/>
  <c r="AG12" i="29"/>
  <c r="Q14" i="12"/>
  <c r="AH12" i="29" s="1"/>
  <c r="Q14" i="13"/>
  <c r="AI12" i="29"/>
  <c r="Q14" i="14"/>
  <c r="AJ12" i="29" s="1"/>
  <c r="AJ52" i="29" s="1"/>
  <c r="Q14" i="15"/>
  <c r="AK12" i="29"/>
  <c r="AK52" i="29" s="1"/>
  <c r="Q14" i="16"/>
  <c r="AL12" i="29" s="1"/>
  <c r="AL52" i="29" s="1"/>
  <c r="Q14" i="17"/>
  <c r="AM12" i="29"/>
  <c r="Q14" i="18"/>
  <c r="AN12" i="29" s="1"/>
  <c r="AN52" i="29" s="1"/>
  <c r="V14" i="11"/>
  <c r="AW12" i="29"/>
  <c r="V14" i="12"/>
  <c r="AX12" i="29" s="1"/>
  <c r="V14" i="13"/>
  <c r="AY12" i="29"/>
  <c r="AY52" i="29" s="1"/>
  <c r="V14" i="14"/>
  <c r="AZ12" i="29" s="1"/>
  <c r="AZ52" i="29" s="1"/>
  <c r="V14" i="15"/>
  <c r="BA12" i="29"/>
  <c r="V14" i="16"/>
  <c r="BB12" i="29" s="1"/>
  <c r="V14" i="17"/>
  <c r="BC12" i="29"/>
  <c r="V14" i="18"/>
  <c r="BD12" i="29" s="1"/>
  <c r="BD52" i="29" s="1"/>
  <c r="AA14" i="11"/>
  <c r="BM12" i="29" s="1"/>
  <c r="BM52" i="29" s="1"/>
  <c r="AA14" i="12"/>
  <c r="BN12" i="29" s="1"/>
  <c r="AA14" i="13"/>
  <c r="BO12" i="29"/>
  <c r="AA14" i="14"/>
  <c r="BP12" i="29" s="1"/>
  <c r="BP52" i="29" s="1"/>
  <c r="AA14" i="15"/>
  <c r="BQ12" i="29"/>
  <c r="BQ52" i="29" s="1"/>
  <c r="AA14" i="16"/>
  <c r="BR12" i="29" s="1"/>
  <c r="BR52" i="29" s="1"/>
  <c r="AA14" i="17"/>
  <c r="BS12" i="29"/>
  <c r="AA14" i="18"/>
  <c r="BT12" i="29" s="1"/>
  <c r="BT52" i="29" s="1"/>
  <c r="A13" i="29"/>
  <c r="B13" i="29"/>
  <c r="C13" i="29"/>
  <c r="C61" i="29" s="1"/>
  <c r="D13" i="29"/>
  <c r="E13" i="29"/>
  <c r="F13" i="29"/>
  <c r="G13" i="29"/>
  <c r="G61" i="29" s="1"/>
  <c r="H13" i="29"/>
  <c r="Q13" i="29"/>
  <c r="Q61" i="29" s="1"/>
  <c r="R13" i="29"/>
  <c r="R61" i="29" s="1"/>
  <c r="S13" i="29"/>
  <c r="T13" i="29"/>
  <c r="U13" i="29"/>
  <c r="V13" i="29"/>
  <c r="V61" i="29" s="1"/>
  <c r="Q15" i="11"/>
  <c r="AG13" i="29"/>
  <c r="AG61" i="29" s="1"/>
  <c r="Q15" i="12"/>
  <c r="AH13" i="29" s="1"/>
  <c r="AH61" i="29" s="1"/>
  <c r="Q15" i="13"/>
  <c r="AI13" i="29"/>
  <c r="Q15" i="14"/>
  <c r="AJ13" i="29" s="1"/>
  <c r="Q15" i="15"/>
  <c r="AK13" i="29" s="1"/>
  <c r="Q15" i="16"/>
  <c r="AL13" i="29" s="1"/>
  <c r="AL61" i="29" s="1"/>
  <c r="Q15" i="17"/>
  <c r="AM13" i="29"/>
  <c r="AM61" i="29" s="1"/>
  <c r="Q15" i="18"/>
  <c r="AN13" i="29" s="1"/>
  <c r="V15" i="11"/>
  <c r="AW13" i="29"/>
  <c r="AW61" i="29" s="1"/>
  <c r="V15" i="12"/>
  <c r="AX13" i="29" s="1"/>
  <c r="AX61" i="29" s="1"/>
  <c r="AX65" i="29" s="1"/>
  <c r="V15" i="13"/>
  <c r="AY13" i="29"/>
  <c r="V15" i="14"/>
  <c r="AZ13" i="29" s="1"/>
  <c r="V15" i="15"/>
  <c r="BA13" i="29" s="1"/>
  <c r="V15" i="16"/>
  <c r="BB13" i="29" s="1"/>
  <c r="BB61" i="29" s="1"/>
  <c r="V15" i="17"/>
  <c r="BC13" i="29"/>
  <c r="BC61" i="29" s="1"/>
  <c r="V15" i="18"/>
  <c r="BD13" i="29" s="1"/>
  <c r="AA15" i="11"/>
  <c r="BM13" i="29"/>
  <c r="AA15" i="12"/>
  <c r="BN13" i="29" s="1"/>
  <c r="BN61" i="29" s="1"/>
  <c r="AA15" i="13"/>
  <c r="BO13" i="29"/>
  <c r="AA15" i="14"/>
  <c r="BP13" i="29" s="1"/>
  <c r="BP61" i="29" s="1"/>
  <c r="AA15" i="15"/>
  <c r="BQ13" i="29" s="1"/>
  <c r="BQ61" i="29" s="1"/>
  <c r="AA15" i="16"/>
  <c r="BR13" i="29" s="1"/>
  <c r="BR61" i="29" s="1"/>
  <c r="AA15" i="17"/>
  <c r="BS13" i="29"/>
  <c r="AA15" i="18"/>
  <c r="BT13" i="29" s="1"/>
  <c r="A14" i="29"/>
  <c r="A70" i="29" s="1"/>
  <c r="B14" i="29"/>
  <c r="B70" i="29" s="1"/>
  <c r="C14" i="29"/>
  <c r="D14" i="29"/>
  <c r="E14" i="29"/>
  <c r="E70" i="29" s="1"/>
  <c r="F14" i="29"/>
  <c r="G14" i="29"/>
  <c r="H14" i="29"/>
  <c r="Q14" i="29"/>
  <c r="R14" i="29"/>
  <c r="R70" i="29" s="1"/>
  <c r="S14" i="29"/>
  <c r="T14" i="29"/>
  <c r="U14" i="29"/>
  <c r="V14" i="29"/>
  <c r="V70" i="29" s="1"/>
  <c r="W14" i="29"/>
  <c r="X14" i="29"/>
  <c r="Q16" i="11"/>
  <c r="AG14" i="29"/>
  <c r="AG70" i="29" s="1"/>
  <c r="Q16" i="12"/>
  <c r="AH14" i="29" s="1"/>
  <c r="AH70" i="29" s="1"/>
  <c r="Q16" i="13"/>
  <c r="AI14" i="29"/>
  <c r="Q16" i="14"/>
  <c r="AJ14" i="29" s="1"/>
  <c r="AJ70" i="29" s="1"/>
  <c r="Q16" i="15"/>
  <c r="AK14" i="29" s="1"/>
  <c r="Q16" i="16"/>
  <c r="AL14" i="29" s="1"/>
  <c r="Q16" i="17"/>
  <c r="AM14" i="29"/>
  <c r="AM70" i="29" s="1"/>
  <c r="Q16" i="18"/>
  <c r="AN14" i="29" s="1"/>
  <c r="AN70" i="29" s="1"/>
  <c r="V16" i="11"/>
  <c r="AW14" i="29"/>
  <c r="V16" i="12"/>
  <c r="AX14" i="29" s="1"/>
  <c r="V16" i="13"/>
  <c r="AY14" i="29"/>
  <c r="V16" i="14"/>
  <c r="AZ14" i="29" s="1"/>
  <c r="AZ70" i="29" s="1"/>
  <c r="V16" i="15"/>
  <c r="BA14" i="29" s="1"/>
  <c r="BA70" i="29" s="1"/>
  <c r="V16" i="16"/>
  <c r="BB14" i="29" s="1"/>
  <c r="V16" i="17"/>
  <c r="BC14" i="29"/>
  <c r="V16" i="18"/>
  <c r="BD14" i="29" s="1"/>
  <c r="BD70" i="29" s="1"/>
  <c r="AA16" i="11"/>
  <c r="BM14" i="29"/>
  <c r="BM70" i="29" s="1"/>
  <c r="AA16" i="12"/>
  <c r="BN14" i="29" s="1"/>
  <c r="BN70" i="29" s="1"/>
  <c r="AA16" i="13"/>
  <c r="BO14" i="29"/>
  <c r="AA16" i="14"/>
  <c r="BP14" i="29" s="1"/>
  <c r="BP70" i="29" s="1"/>
  <c r="AA16" i="15"/>
  <c r="BQ14" i="29" s="1"/>
  <c r="AA16" i="16"/>
  <c r="BR14" i="29" s="1"/>
  <c r="AA16" i="17"/>
  <c r="BS14" i="29"/>
  <c r="BS70" i="29" s="1"/>
  <c r="AA16" i="18"/>
  <c r="BT14" i="29" s="1"/>
  <c r="BT70" i="29" s="1"/>
  <c r="A15" i="29"/>
  <c r="B15" i="29"/>
  <c r="C15" i="29"/>
  <c r="D15" i="29"/>
  <c r="E15" i="29"/>
  <c r="F15" i="29"/>
  <c r="G15" i="29"/>
  <c r="H15" i="29"/>
  <c r="Q15" i="29"/>
  <c r="R15" i="29"/>
  <c r="U15" i="29"/>
  <c r="U79" i="29" s="1"/>
  <c r="V15" i="29"/>
  <c r="W15" i="29"/>
  <c r="X15" i="29"/>
  <c r="Q17" i="11"/>
  <c r="AG15" i="29" s="1"/>
  <c r="AG79" i="29" s="1"/>
  <c r="Q17" i="12"/>
  <c r="AH15" i="29" s="1"/>
  <c r="Q17" i="13"/>
  <c r="AI15" i="29"/>
  <c r="Q17" i="14"/>
  <c r="AJ15" i="29" s="1"/>
  <c r="Q17" i="15"/>
  <c r="AK15" i="29"/>
  <c r="AK79" i="29" s="1"/>
  <c r="Q17" i="16"/>
  <c r="AL15" i="29" s="1"/>
  <c r="Q17" i="17"/>
  <c r="AM15" i="29"/>
  <c r="Q17" i="18"/>
  <c r="AN15" i="29" s="1"/>
  <c r="AN79" i="29" s="1"/>
  <c r="AX15" i="29"/>
  <c r="AY15" i="29"/>
  <c r="AZ15" i="29"/>
  <c r="BA15" i="29"/>
  <c r="BA79" i="29" s="1"/>
  <c r="BB15" i="29"/>
  <c r="BC15" i="29"/>
  <c r="BD15" i="29"/>
  <c r="AA17" i="11"/>
  <c r="BM15" i="29" s="1"/>
  <c r="BM79" i="29" s="1"/>
  <c r="AA17" i="12"/>
  <c r="BN15" i="29" s="1"/>
  <c r="AA17" i="13"/>
  <c r="BO15" i="29"/>
  <c r="AA17" i="14"/>
  <c r="BP15" i="29" s="1"/>
  <c r="AA17" i="15"/>
  <c r="BQ15" i="29"/>
  <c r="BQ79" i="29" s="1"/>
  <c r="AA17" i="16"/>
  <c r="BR15" i="29" s="1"/>
  <c r="AA17" i="17"/>
  <c r="BS15" i="29"/>
  <c r="AA17" i="18"/>
  <c r="BT15" i="29" s="1"/>
  <c r="BT79" i="29" s="1"/>
  <c r="A16" i="29"/>
  <c r="A88" i="29" s="1"/>
  <c r="B16" i="29"/>
  <c r="C16" i="29"/>
  <c r="D16" i="29"/>
  <c r="E16" i="29"/>
  <c r="E88" i="29" s="1"/>
  <c r="F16" i="29"/>
  <c r="G16" i="29"/>
  <c r="H16" i="29"/>
  <c r="Q16" i="29"/>
  <c r="R16" i="29"/>
  <c r="S16" i="29"/>
  <c r="T16" i="29"/>
  <c r="V16" i="29"/>
  <c r="Q18" i="11"/>
  <c r="AG16" i="29" s="1"/>
  <c r="Q18" i="12"/>
  <c r="AH16" i="29"/>
  <c r="Q18" i="13"/>
  <c r="AI16" i="29" s="1"/>
  <c r="AI88" i="29" s="1"/>
  <c r="Q18" i="14"/>
  <c r="AJ16" i="29"/>
  <c r="Q18" i="15"/>
  <c r="AK16" i="29" s="1"/>
  <c r="Q18" i="16"/>
  <c r="AL16" i="29"/>
  <c r="Q18" i="17"/>
  <c r="AM16" i="29" s="1"/>
  <c r="Q18" i="18"/>
  <c r="AN16" i="29"/>
  <c r="AN88" i="29" s="1"/>
  <c r="V18" i="11"/>
  <c r="AW16" i="29" s="1"/>
  <c r="V18" i="12"/>
  <c r="AX16" i="29"/>
  <c r="V18" i="13"/>
  <c r="AY16" i="29" s="1"/>
  <c r="AY88" i="29" s="1"/>
  <c r="V18" i="14"/>
  <c r="AZ16" i="29"/>
  <c r="V18" i="15"/>
  <c r="BA16" i="29" s="1"/>
  <c r="V18" i="16"/>
  <c r="BB16" i="29"/>
  <c r="V18" i="17"/>
  <c r="BC16" i="29" s="1"/>
  <c r="V18" i="18"/>
  <c r="BD16" i="29"/>
  <c r="BD88" i="29" s="1"/>
  <c r="AA18" i="11"/>
  <c r="BM16" i="29" s="1"/>
  <c r="AA18" i="12"/>
  <c r="BN16" i="29"/>
  <c r="AA18" i="13"/>
  <c r="BO16" i="29" s="1"/>
  <c r="BO88" i="29" s="1"/>
  <c r="AA18" i="14"/>
  <c r="BP16" i="29"/>
  <c r="AA18" i="15"/>
  <c r="BQ16" i="29" s="1"/>
  <c r="AA18" i="16"/>
  <c r="BR16" i="29"/>
  <c r="AA18" i="17"/>
  <c r="BS16" i="29" s="1"/>
  <c r="AA18" i="18"/>
  <c r="BT16" i="29"/>
  <c r="BT88" i="29" s="1"/>
  <c r="A17" i="29"/>
  <c r="B17" i="29"/>
  <c r="C17" i="29"/>
  <c r="D17" i="29"/>
  <c r="D97" i="29" s="1"/>
  <c r="E17" i="29"/>
  <c r="F17" i="29"/>
  <c r="G17" i="29"/>
  <c r="H17" i="29"/>
  <c r="H97" i="29" s="1"/>
  <c r="Q17" i="29"/>
  <c r="R17" i="29"/>
  <c r="T17" i="29"/>
  <c r="V17" i="29"/>
  <c r="Q19" i="11"/>
  <c r="AG17" i="29" s="1"/>
  <c r="Q19" i="12"/>
  <c r="AH17" i="29"/>
  <c r="Q19" i="13"/>
  <c r="AI17" i="29" s="1"/>
  <c r="AI97" i="29" s="1"/>
  <c r="Q19" i="14"/>
  <c r="AJ17" i="29"/>
  <c r="Q19" i="15"/>
  <c r="AK17" i="29" s="1"/>
  <c r="Q19" i="16"/>
  <c r="AL17" i="29" s="1"/>
  <c r="Q19" i="17"/>
  <c r="AM17" i="29" s="1"/>
  <c r="Q19" i="18"/>
  <c r="AN17" i="29"/>
  <c r="AN97" i="29" s="1"/>
  <c r="V19" i="11"/>
  <c r="AW17" i="29" s="1"/>
  <c r="V19" i="12"/>
  <c r="AX17" i="29"/>
  <c r="V19" i="13"/>
  <c r="AY17" i="29" s="1"/>
  <c r="AY97" i="29" s="1"/>
  <c r="V19" i="14"/>
  <c r="AZ17" i="29"/>
  <c r="V19" i="15"/>
  <c r="BA17" i="29" s="1"/>
  <c r="V19" i="16"/>
  <c r="BB17" i="29" s="1"/>
  <c r="V19" i="17"/>
  <c r="BC17" i="29" s="1"/>
  <c r="V19" i="18"/>
  <c r="BD17" i="29"/>
  <c r="BD97" i="29" s="1"/>
  <c r="AA19" i="11"/>
  <c r="BM17" i="29" s="1"/>
  <c r="AA19" i="12"/>
  <c r="BN17" i="29"/>
  <c r="AA19" i="13"/>
  <c r="BO17" i="29" s="1"/>
  <c r="BO97" i="29" s="1"/>
  <c r="AA19" i="14"/>
  <c r="BP17" i="29" s="1"/>
  <c r="BP97" i="29" s="1"/>
  <c r="AA19" i="15"/>
  <c r="BQ17" i="29" s="1"/>
  <c r="AA19" i="16"/>
  <c r="BR17" i="29" s="1"/>
  <c r="AA19" i="17"/>
  <c r="BS17" i="29" s="1"/>
  <c r="AA19" i="18"/>
  <c r="BT17" i="29"/>
  <c r="BT97" i="29" s="1"/>
  <c r="A18" i="29"/>
  <c r="B18" i="29"/>
  <c r="C18" i="29"/>
  <c r="D18" i="29"/>
  <c r="E18" i="29"/>
  <c r="F18" i="29"/>
  <c r="G18" i="29"/>
  <c r="H18" i="29"/>
  <c r="Q18" i="29"/>
  <c r="R18" i="29"/>
  <c r="S18" i="29"/>
  <c r="T18" i="29"/>
  <c r="V18" i="29"/>
  <c r="Q20" i="11"/>
  <c r="AG18" i="29"/>
  <c r="Q20" i="12"/>
  <c r="AH18" i="29" s="1"/>
  <c r="Q20" i="13"/>
  <c r="AI18" i="29" s="1"/>
  <c r="Q20" i="14"/>
  <c r="AJ18" i="29" s="1"/>
  <c r="Q20" i="15"/>
  <c r="AK18" i="29" s="1"/>
  <c r="Q20" i="16"/>
  <c r="AL18" i="29" s="1"/>
  <c r="Q20" i="17"/>
  <c r="AM18" i="29"/>
  <c r="Q20" i="18"/>
  <c r="AN18" i="29" s="1"/>
  <c r="V20" i="11"/>
  <c r="AW18" i="29"/>
  <c r="V20" i="12"/>
  <c r="AX18" i="29" s="1"/>
  <c r="V20" i="13"/>
  <c r="AY18" i="29" s="1"/>
  <c r="V20" i="14"/>
  <c r="AZ18" i="29" s="1"/>
  <c r="V20" i="15"/>
  <c r="BA18" i="29" s="1"/>
  <c r="V20" i="16"/>
  <c r="BB18" i="29" s="1"/>
  <c r="V20" i="17"/>
  <c r="BC18" i="29"/>
  <c r="V20" i="18"/>
  <c r="BD18" i="29" s="1"/>
  <c r="AA20" i="11"/>
  <c r="BM18" i="29"/>
  <c r="AA20" i="12"/>
  <c r="BN18" i="29" s="1"/>
  <c r="AA20" i="13"/>
  <c r="BO18" i="29" s="1"/>
  <c r="AA20" i="14"/>
  <c r="BP18" i="29" s="1"/>
  <c r="AA20" i="15"/>
  <c r="BQ18" i="29" s="1"/>
  <c r="AA20" i="16"/>
  <c r="BR18" i="29" s="1"/>
  <c r="AA20" i="17"/>
  <c r="BS18" i="29"/>
  <c r="AA20" i="18"/>
  <c r="BT18" i="29" s="1"/>
  <c r="A19" i="29"/>
  <c r="B19" i="29"/>
  <c r="C19" i="29"/>
  <c r="D19" i="29"/>
  <c r="E19" i="29"/>
  <c r="F19" i="29"/>
  <c r="G19" i="29"/>
  <c r="H19" i="29"/>
  <c r="Q19" i="29"/>
  <c r="R19" i="29"/>
  <c r="S19" i="29"/>
  <c r="U19" i="29"/>
  <c r="V19" i="29"/>
  <c r="Q21" i="11"/>
  <c r="AG19" i="29" s="1"/>
  <c r="Q21" i="12"/>
  <c r="AH19" i="29" s="1"/>
  <c r="Q21" i="13"/>
  <c r="AI19" i="29" s="1"/>
  <c r="Q21" i="14"/>
  <c r="AJ19" i="29"/>
  <c r="Q21" i="15"/>
  <c r="AK19" i="29" s="1"/>
  <c r="Q21" i="16"/>
  <c r="AL19" i="29"/>
  <c r="Q21" i="17"/>
  <c r="AM19" i="29" s="1"/>
  <c r="Q21" i="18"/>
  <c r="AN19" i="29"/>
  <c r="V21" i="11"/>
  <c r="AW19" i="29" s="1"/>
  <c r="V21" i="12"/>
  <c r="AX19" i="29" s="1"/>
  <c r="V21" i="13"/>
  <c r="AY19" i="29" s="1"/>
  <c r="V21" i="14"/>
  <c r="AZ19" i="29"/>
  <c r="V21" i="15"/>
  <c r="BA19" i="29" s="1"/>
  <c r="V21" i="16"/>
  <c r="BB19" i="29"/>
  <c r="V21" i="17"/>
  <c r="BC19" i="29" s="1"/>
  <c r="V21" i="18"/>
  <c r="BD19" i="29"/>
  <c r="AA21" i="11"/>
  <c r="BM19" i="29" s="1"/>
  <c r="AA21" i="12"/>
  <c r="BN19" i="29" s="1"/>
  <c r="AA21" i="13"/>
  <c r="BO19" i="29" s="1"/>
  <c r="AA21" i="14"/>
  <c r="BP19" i="29"/>
  <c r="AA21" i="15"/>
  <c r="BQ19" i="29" s="1"/>
  <c r="AA21" i="16"/>
  <c r="BR19" i="29"/>
  <c r="AA21" i="17"/>
  <c r="BS19" i="29" s="1"/>
  <c r="AA21" i="18"/>
  <c r="BT19" i="29"/>
  <c r="A20" i="29"/>
  <c r="B20" i="29"/>
  <c r="C20" i="29"/>
  <c r="D20" i="29"/>
  <c r="E20" i="29"/>
  <c r="F20" i="29"/>
  <c r="G20" i="29"/>
  <c r="H20" i="29"/>
  <c r="Q20" i="29"/>
  <c r="R20" i="29"/>
  <c r="S20" i="29"/>
  <c r="T20" i="29"/>
  <c r="U20" i="29"/>
  <c r="W20" i="29"/>
  <c r="X20" i="29"/>
  <c r="Q22" i="11"/>
  <c r="AG20" i="29" s="1"/>
  <c r="Q22" i="12"/>
  <c r="AH20" i="29"/>
  <c r="Q22" i="13"/>
  <c r="AI20" i="29" s="1"/>
  <c r="Q22" i="14"/>
  <c r="AJ20" i="29"/>
  <c r="Q22" i="15"/>
  <c r="AK20" i="29" s="1"/>
  <c r="Q22" i="16"/>
  <c r="AL20" i="29"/>
  <c r="Q22" i="17"/>
  <c r="AM20" i="29" s="1"/>
  <c r="Q22" i="18"/>
  <c r="AN20" i="29" s="1"/>
  <c r="V22" i="11"/>
  <c r="AW20" i="29" s="1"/>
  <c r="V22" i="12"/>
  <c r="AX20" i="29"/>
  <c r="V22" i="13"/>
  <c r="AY20" i="29" s="1"/>
  <c r="V22" i="14"/>
  <c r="AZ20" i="29"/>
  <c r="V22" i="15"/>
  <c r="BA20" i="29" s="1"/>
  <c r="V22" i="16"/>
  <c r="BB20" i="29"/>
  <c r="V22" i="17"/>
  <c r="BC20" i="29" s="1"/>
  <c r="V22" i="18"/>
  <c r="BD20" i="29" s="1"/>
  <c r="AA22" i="11"/>
  <c r="BM20" i="29" s="1"/>
  <c r="AA22" i="12"/>
  <c r="BN20" i="29"/>
  <c r="AA22" i="13"/>
  <c r="BO20" i="29" s="1"/>
  <c r="AA22" i="14"/>
  <c r="BP20" i="29"/>
  <c r="AA22" i="15"/>
  <c r="BQ20" i="29" s="1"/>
  <c r="AA22" i="16"/>
  <c r="BR20" i="29"/>
  <c r="AA22" i="17"/>
  <c r="BS20" i="29" s="1"/>
  <c r="AA22" i="18"/>
  <c r="BT20" i="29" s="1"/>
  <c r="A21" i="29"/>
  <c r="B21" i="29"/>
  <c r="C21" i="29"/>
  <c r="C44" i="29" s="1"/>
  <c r="D21" i="29"/>
  <c r="E21" i="29"/>
  <c r="F21" i="29"/>
  <c r="G21" i="29"/>
  <c r="G44" i="29" s="1"/>
  <c r="H21" i="29"/>
  <c r="Q21" i="29"/>
  <c r="R21" i="29"/>
  <c r="S21" i="29"/>
  <c r="T21" i="29"/>
  <c r="U21" i="29"/>
  <c r="V21" i="29"/>
  <c r="X21" i="29"/>
  <c r="Q23" i="11"/>
  <c r="AG21" i="29"/>
  <c r="Q23" i="12"/>
  <c r="AH21" i="29"/>
  <c r="AH44" i="29" s="1"/>
  <c r="Q23" i="13"/>
  <c r="AI21" i="29"/>
  <c r="Q23" i="14"/>
  <c r="AJ21" i="29"/>
  <c r="Q23" i="15"/>
  <c r="AK21" i="29"/>
  <c r="Q23" i="16"/>
  <c r="AL21" i="29"/>
  <c r="AL44" i="29" s="1"/>
  <c r="Q23" i="17"/>
  <c r="AM21" i="29"/>
  <c r="Q23" i="18"/>
  <c r="AN21" i="29"/>
  <c r="AA23" i="11"/>
  <c r="BM21" i="29"/>
  <c r="AA23" i="12"/>
  <c r="BN21" i="29"/>
  <c r="BN44" i="29" s="1"/>
  <c r="AA23" i="13"/>
  <c r="BO21" i="29"/>
  <c r="AA23" i="14"/>
  <c r="BP21" i="29"/>
  <c r="BP44" i="29" s="1"/>
  <c r="AA23" i="15"/>
  <c r="BQ21" i="29"/>
  <c r="AA23" i="16"/>
  <c r="BR21" i="29"/>
  <c r="BR44" i="29" s="1"/>
  <c r="AA23" i="17"/>
  <c r="BS21" i="29"/>
  <c r="AA23" i="18"/>
  <c r="BT21" i="29"/>
  <c r="BT44" i="29" s="1"/>
  <c r="A22" i="29"/>
  <c r="A53" i="29" s="1"/>
  <c r="B22" i="29"/>
  <c r="C22" i="29"/>
  <c r="D22" i="29"/>
  <c r="D53" i="29" s="1"/>
  <c r="E22" i="29"/>
  <c r="E53" i="29" s="1"/>
  <c r="F22" i="29"/>
  <c r="G22" i="29"/>
  <c r="H22" i="29"/>
  <c r="H53" i="29" s="1"/>
  <c r="Q22" i="29"/>
  <c r="R22" i="29"/>
  <c r="S22" i="29"/>
  <c r="T22" i="29"/>
  <c r="T53" i="29" s="1"/>
  <c r="U22" i="29"/>
  <c r="V22" i="29"/>
  <c r="X22" i="29"/>
  <c r="Q24" i="11"/>
  <c r="AG22" i="29" s="1"/>
  <c r="Q24" i="12"/>
  <c r="AH22" i="29" s="1"/>
  <c r="Q24" i="13"/>
  <c r="AI22" i="29"/>
  <c r="AI53" i="29" s="1"/>
  <c r="Q24" i="14"/>
  <c r="AJ22" i="29" s="1"/>
  <c r="AJ53" i="29" s="1"/>
  <c r="Q24" i="15"/>
  <c r="AK22" i="29"/>
  <c r="Q24" i="16"/>
  <c r="AL22" i="29" s="1"/>
  <c r="AL53" i="29" s="1"/>
  <c r="Q24" i="17"/>
  <c r="AM22" i="29"/>
  <c r="Q24" i="18"/>
  <c r="AN22" i="29" s="1"/>
  <c r="AN53" i="29" s="1"/>
  <c r="V24" i="11"/>
  <c r="AW22" i="29" s="1"/>
  <c r="AW53" i="29" s="1"/>
  <c r="V24" i="12"/>
  <c r="AX22" i="29" s="1"/>
  <c r="V24" i="13"/>
  <c r="AY22" i="29"/>
  <c r="V24" i="14"/>
  <c r="AZ22" i="29" s="1"/>
  <c r="AZ53" i="29" s="1"/>
  <c r="V24" i="15"/>
  <c r="BA22" i="29"/>
  <c r="BA53" i="29" s="1"/>
  <c r="V24" i="16"/>
  <c r="BB22" i="29" s="1"/>
  <c r="BB53" i="29" s="1"/>
  <c r="V24" i="17"/>
  <c r="BC22" i="29"/>
  <c r="V24" i="18"/>
  <c r="BD22" i="29" s="1"/>
  <c r="BD53" i="29" s="1"/>
  <c r="AA24" i="11"/>
  <c r="BM22" i="29" s="1"/>
  <c r="AA24" i="12"/>
  <c r="BN22" i="29" s="1"/>
  <c r="AA24" i="13"/>
  <c r="BO22" i="29"/>
  <c r="BO53" i="29" s="1"/>
  <c r="AA24" i="14"/>
  <c r="BP22" i="29" s="1"/>
  <c r="BP53" i="29" s="1"/>
  <c r="AA24" i="15"/>
  <c r="BQ22" i="29"/>
  <c r="AA24" i="16"/>
  <c r="BR22" i="29" s="1"/>
  <c r="AA24" i="17"/>
  <c r="BS22" i="29" s="1"/>
  <c r="BS53" i="29" s="1"/>
  <c r="AA24" i="18"/>
  <c r="BT22" i="29" s="1"/>
  <c r="BT53" i="29" s="1"/>
  <c r="A23" i="29"/>
  <c r="A62" i="29" s="1"/>
  <c r="B23" i="29"/>
  <c r="C23" i="29"/>
  <c r="C62" i="29" s="1"/>
  <c r="D23" i="29"/>
  <c r="E23" i="29"/>
  <c r="E62" i="29" s="1"/>
  <c r="F23" i="29"/>
  <c r="G23" i="29"/>
  <c r="G62" i="29" s="1"/>
  <c r="H23" i="29"/>
  <c r="Q23" i="29"/>
  <c r="R23" i="29"/>
  <c r="R62" i="29" s="1"/>
  <c r="S23" i="29"/>
  <c r="T23" i="29"/>
  <c r="U23" i="29"/>
  <c r="U62" i="29" s="1"/>
  <c r="V23" i="29"/>
  <c r="V62" i="29" s="1"/>
  <c r="X23" i="29"/>
  <c r="Q25" i="11"/>
  <c r="AG23" i="29"/>
  <c r="Q25" i="12"/>
  <c r="AH23" i="29"/>
  <c r="AH62" i="29" s="1"/>
  <c r="Q25" i="13"/>
  <c r="AI23" i="29"/>
  <c r="Q25" i="14"/>
  <c r="AJ23" i="29"/>
  <c r="Q25" i="15"/>
  <c r="AK23" i="29"/>
  <c r="AK62" i="29" s="1"/>
  <c r="Q25" i="16"/>
  <c r="AL23" i="29"/>
  <c r="AL62" i="29" s="1"/>
  <c r="Q25" i="17"/>
  <c r="AM23" i="29"/>
  <c r="Q25" i="18"/>
  <c r="AN23" i="29"/>
  <c r="V25" i="11"/>
  <c r="AW23" i="29"/>
  <c r="V25" i="12"/>
  <c r="AX23" i="29"/>
  <c r="AX62" i="29" s="1"/>
  <c r="V25" i="13"/>
  <c r="AY23" i="29"/>
  <c r="V25" i="14"/>
  <c r="AZ23" i="29"/>
  <c r="V25" i="15"/>
  <c r="BA23" i="29"/>
  <c r="BA62" i="29" s="1"/>
  <c r="V25" i="16"/>
  <c r="BB23" i="29"/>
  <c r="BB62" i="29" s="1"/>
  <c r="V25" i="17"/>
  <c r="BC23" i="29"/>
  <c r="V25" i="18"/>
  <c r="BD23" i="29"/>
  <c r="AA25" i="11"/>
  <c r="BM23" i="29"/>
  <c r="BM62" i="29" s="1"/>
  <c r="AA25" i="12"/>
  <c r="BN23" i="29"/>
  <c r="BN62" i="29" s="1"/>
  <c r="AA25" i="13"/>
  <c r="BO23" i="29"/>
  <c r="BO62" i="29" s="1"/>
  <c r="AA25" i="14"/>
  <c r="BP23" i="29"/>
  <c r="AA25" i="15"/>
  <c r="BQ23" i="29"/>
  <c r="AA25" i="16"/>
  <c r="BR23" i="29"/>
  <c r="BR62" i="29" s="1"/>
  <c r="AA25" i="17"/>
  <c r="BS23" i="29"/>
  <c r="BS62" i="29" s="1"/>
  <c r="AA25" i="18"/>
  <c r="BT23" i="29"/>
  <c r="A24" i="29"/>
  <c r="B24" i="29"/>
  <c r="C24" i="29"/>
  <c r="D24" i="29"/>
  <c r="E24" i="29"/>
  <c r="F24" i="29"/>
  <c r="G24" i="29"/>
  <c r="H24" i="29"/>
  <c r="Q24" i="29"/>
  <c r="R24" i="29"/>
  <c r="R71" i="29" s="1"/>
  <c r="S24" i="29"/>
  <c r="T24" i="29"/>
  <c r="T71" i="29" s="1"/>
  <c r="U24" i="29"/>
  <c r="V24" i="29"/>
  <c r="V71" i="29" s="1"/>
  <c r="V75" i="29" s="1"/>
  <c r="Q26" i="11"/>
  <c r="AG24" i="29" s="1"/>
  <c r="Q26" i="12"/>
  <c r="AH24" i="29"/>
  <c r="Q26" i="13"/>
  <c r="AI24" i="29" s="1"/>
  <c r="Q26" i="14"/>
  <c r="AJ24" i="29"/>
  <c r="AJ71" i="29" s="1"/>
  <c r="Q26" i="15"/>
  <c r="AK24" i="29" s="1"/>
  <c r="AK71" i="29" s="1"/>
  <c r="Q26" i="16"/>
  <c r="AL24" i="29"/>
  <c r="Q26" i="17"/>
  <c r="AM24" i="29" s="1"/>
  <c r="Q26" i="18"/>
  <c r="AN24" i="29" s="1"/>
  <c r="AN71" i="29" s="1"/>
  <c r="V26" i="11"/>
  <c r="AW24" i="29" s="1"/>
  <c r="V26" i="12"/>
  <c r="AX24" i="29" s="1"/>
  <c r="AX71" i="29" s="1"/>
  <c r="V26" i="13"/>
  <c r="AY24" i="29" s="1"/>
  <c r="V26" i="14"/>
  <c r="AZ24" i="29"/>
  <c r="AZ71" i="29" s="1"/>
  <c r="V26" i="15"/>
  <c r="BA24" i="29" s="1"/>
  <c r="V26" i="16"/>
  <c r="BB24" i="29"/>
  <c r="V26" i="17"/>
  <c r="BC24" i="29" s="1"/>
  <c r="BC71" i="29" s="1"/>
  <c r="V26" i="18"/>
  <c r="BD24" i="29" s="1"/>
  <c r="BD71" i="29" s="1"/>
  <c r="AA26" i="11"/>
  <c r="BM24" i="29" s="1"/>
  <c r="AA26" i="12"/>
  <c r="BN24" i="29" s="1"/>
  <c r="AA26" i="13"/>
  <c r="BO24" i="29" s="1"/>
  <c r="AA26" i="14"/>
  <c r="BP24" i="29"/>
  <c r="BP71" i="29" s="1"/>
  <c r="AA26" i="15"/>
  <c r="BQ24" i="29" s="1"/>
  <c r="BQ71" i="29" s="1"/>
  <c r="AA26" i="16"/>
  <c r="BR24" i="29"/>
  <c r="AA26" i="17"/>
  <c r="BS24" i="29" s="1"/>
  <c r="AA26" i="18"/>
  <c r="BT24" i="29" s="1"/>
  <c r="BT71" i="29" s="1"/>
  <c r="A25" i="29"/>
  <c r="B25" i="29"/>
  <c r="C25" i="29"/>
  <c r="D25" i="29"/>
  <c r="E25" i="29"/>
  <c r="F25" i="29"/>
  <c r="G25" i="29"/>
  <c r="H25" i="29"/>
  <c r="Q25" i="29"/>
  <c r="R25" i="29"/>
  <c r="S25" i="29"/>
  <c r="U25" i="29"/>
  <c r="V25" i="29"/>
  <c r="W25" i="29"/>
  <c r="X25" i="29"/>
  <c r="Q27" i="11"/>
  <c r="AG25" i="29" s="1"/>
  <c r="Q27" i="12"/>
  <c r="AH25" i="29"/>
  <c r="Q27" i="13"/>
  <c r="AI25" i="29" s="1"/>
  <c r="Q27" i="14"/>
  <c r="AJ25" i="29"/>
  <c r="AJ80" i="29" s="1"/>
  <c r="Q27" i="15"/>
  <c r="AK25" i="29" s="1"/>
  <c r="AK80" i="29" s="1"/>
  <c r="Q27" i="16"/>
  <c r="AL25" i="29"/>
  <c r="Q27" i="17"/>
  <c r="AM25" i="29" s="1"/>
  <c r="Q27" i="18"/>
  <c r="AN25" i="29" s="1"/>
  <c r="AN80" i="29" s="1"/>
  <c r="AW25" i="29"/>
  <c r="AX25" i="29"/>
  <c r="AY25" i="29"/>
  <c r="AZ25" i="29"/>
  <c r="BA25" i="29"/>
  <c r="BB25" i="29"/>
  <c r="BC25" i="29"/>
  <c r="BD25" i="29"/>
  <c r="AA27" i="11"/>
  <c r="BM25" i="29" s="1"/>
  <c r="AA27" i="12"/>
  <c r="BN25" i="29" s="1"/>
  <c r="AA27" i="13"/>
  <c r="BO25" i="29" s="1"/>
  <c r="AA27" i="14"/>
  <c r="BP25" i="29"/>
  <c r="BP80" i="29" s="1"/>
  <c r="AA27" i="15"/>
  <c r="BQ25" i="29" s="1"/>
  <c r="BQ80" i="29" s="1"/>
  <c r="AA27" i="16"/>
  <c r="BR25" i="29"/>
  <c r="AA27" i="17"/>
  <c r="BS25" i="29" s="1"/>
  <c r="AA27" i="18"/>
  <c r="BT25" i="29" s="1"/>
  <c r="BT80" i="29" s="1"/>
  <c r="A26" i="29"/>
  <c r="B26" i="29"/>
  <c r="C26" i="29"/>
  <c r="D26" i="29"/>
  <c r="E26" i="29"/>
  <c r="F26" i="29"/>
  <c r="G26" i="29"/>
  <c r="H26" i="29"/>
  <c r="Q26" i="29"/>
  <c r="R26" i="29"/>
  <c r="S26" i="29"/>
  <c r="S89" i="29" s="1"/>
  <c r="T26" i="29"/>
  <c r="U26" i="29"/>
  <c r="V26" i="29"/>
  <c r="W26" i="29"/>
  <c r="W89" i="29" s="1"/>
  <c r="Q28" i="11"/>
  <c r="AG26" i="29"/>
  <c r="Q28" i="12"/>
  <c r="AH26" i="29"/>
  <c r="Q28" i="13"/>
  <c r="AI26" i="29"/>
  <c r="Q28" i="14"/>
  <c r="AJ26" i="29"/>
  <c r="AJ89" i="29" s="1"/>
  <c r="Q28" i="15"/>
  <c r="AK26" i="29"/>
  <c r="Q28" i="16"/>
  <c r="AL26" i="29"/>
  <c r="Q28" i="17"/>
  <c r="AM26" i="29"/>
  <c r="Q28" i="18"/>
  <c r="AN26" i="29"/>
  <c r="AN89" i="29" s="1"/>
  <c r="V28" i="11"/>
  <c r="AW26" i="29"/>
  <c r="V28" i="12"/>
  <c r="AX26" i="29"/>
  <c r="V28" i="13"/>
  <c r="AY26" i="29"/>
  <c r="V28" i="14"/>
  <c r="AZ26" i="29"/>
  <c r="AZ89" i="29" s="1"/>
  <c r="V28" i="15"/>
  <c r="BA26" i="29"/>
  <c r="V28" i="16"/>
  <c r="BB26" i="29"/>
  <c r="V28" i="17"/>
  <c r="BC26" i="29"/>
  <c r="V28" i="18"/>
  <c r="BD26" i="29"/>
  <c r="BD89" i="29" s="1"/>
  <c r="AA28" i="11"/>
  <c r="BM26" i="29"/>
  <c r="AA28" i="12"/>
  <c r="BN26" i="29"/>
  <c r="AA28" i="13"/>
  <c r="BO26" i="29"/>
  <c r="AA28" i="14"/>
  <c r="BP26" i="29"/>
  <c r="BP89" i="29" s="1"/>
  <c r="AA28" i="15"/>
  <c r="BQ26" i="29"/>
  <c r="AA28" i="16"/>
  <c r="BR26" i="29"/>
  <c r="AA28" i="17"/>
  <c r="BS26" i="29"/>
  <c r="AA28" i="18"/>
  <c r="BT26" i="29"/>
  <c r="BT89" i="29" s="1"/>
  <c r="A27" i="29"/>
  <c r="B27" i="29"/>
  <c r="C27" i="29"/>
  <c r="D27" i="29"/>
  <c r="D98" i="29" s="1"/>
  <c r="E27" i="29"/>
  <c r="F27" i="29"/>
  <c r="G27" i="29"/>
  <c r="H27" i="29"/>
  <c r="H98" i="29" s="1"/>
  <c r="Q27" i="29"/>
  <c r="R27" i="29"/>
  <c r="S27" i="29"/>
  <c r="T27" i="29"/>
  <c r="U27" i="29"/>
  <c r="V27" i="29"/>
  <c r="W27" i="29"/>
  <c r="Q29" i="11"/>
  <c r="AG27" i="29" s="1"/>
  <c r="Q29" i="12"/>
  <c r="AH27" i="29" s="1"/>
  <c r="Q29" i="13"/>
  <c r="AI27" i="29" s="1"/>
  <c r="AI98" i="29" s="1"/>
  <c r="Q29" i="14"/>
  <c r="AJ27" i="29" s="1"/>
  <c r="Q29" i="15"/>
  <c r="AK27" i="29"/>
  <c r="Q29" i="16"/>
  <c r="AL27" i="29" s="1"/>
  <c r="Q29" i="17"/>
  <c r="AM27" i="29"/>
  <c r="Q29" i="18"/>
  <c r="AN27" i="29" s="1"/>
  <c r="AN98" i="29" s="1"/>
  <c r="V29" i="11"/>
  <c r="AW27" i="29" s="1"/>
  <c r="V29" i="12"/>
  <c r="AX27" i="29" s="1"/>
  <c r="V29" i="13"/>
  <c r="AY27" i="29"/>
  <c r="AY98" i="29" s="1"/>
  <c r="V29" i="14"/>
  <c r="AZ27" i="29" s="1"/>
  <c r="V29" i="15"/>
  <c r="BA27" i="29"/>
  <c r="V29" i="16"/>
  <c r="BB27" i="29" s="1"/>
  <c r="V29" i="17"/>
  <c r="BC27" i="29"/>
  <c r="V29" i="18"/>
  <c r="BD27" i="29" s="1"/>
  <c r="BD98" i="29" s="1"/>
  <c r="AA29" i="11"/>
  <c r="BM27" i="29" s="1"/>
  <c r="AA29" i="12"/>
  <c r="BN27" i="29" s="1"/>
  <c r="AA29" i="13"/>
  <c r="BO27" i="29" s="1"/>
  <c r="BO98" i="29" s="1"/>
  <c r="AA29" i="14"/>
  <c r="BP27" i="29" s="1"/>
  <c r="AA29" i="15"/>
  <c r="BQ27" i="29"/>
  <c r="AA29" i="16"/>
  <c r="BR27" i="29" s="1"/>
  <c r="AA29" i="17"/>
  <c r="BS27" i="29"/>
  <c r="AA29" i="18"/>
  <c r="BT27" i="29" s="1"/>
  <c r="BT98" i="29" s="1"/>
  <c r="A28" i="29"/>
  <c r="B28" i="29"/>
  <c r="C28" i="29"/>
  <c r="D28" i="29"/>
  <c r="E28" i="29"/>
  <c r="F28" i="29"/>
  <c r="G28" i="29"/>
  <c r="H28" i="29"/>
  <c r="Q28" i="29"/>
  <c r="R28" i="29"/>
  <c r="S28" i="29"/>
  <c r="T28" i="29"/>
  <c r="U28" i="29"/>
  <c r="V28" i="29"/>
  <c r="W28" i="29"/>
  <c r="Q30" i="11"/>
  <c r="AG28" i="29"/>
  <c r="Q30" i="12"/>
  <c r="AH28" i="29"/>
  <c r="Q30" i="13"/>
  <c r="AI28" i="29"/>
  <c r="Q30" i="14"/>
  <c r="AJ28" i="29"/>
  <c r="Q30" i="15"/>
  <c r="AK28" i="29"/>
  <c r="Q30" i="16"/>
  <c r="AL28" i="29"/>
  <c r="Q30" i="17"/>
  <c r="AM28" i="29"/>
  <c r="Q30" i="18"/>
  <c r="AN28" i="29"/>
  <c r="V30" i="11"/>
  <c r="AW28" i="29"/>
  <c r="V30" i="12"/>
  <c r="AX28" i="29"/>
  <c r="V30" i="13"/>
  <c r="AY28" i="29"/>
  <c r="V30" i="14"/>
  <c r="AZ28" i="29"/>
  <c r="V30" i="15"/>
  <c r="BA28" i="29"/>
  <c r="V30" i="16"/>
  <c r="BB28" i="29"/>
  <c r="V30" i="17"/>
  <c r="BC28" i="29"/>
  <c r="V30" i="18"/>
  <c r="BD28" i="29"/>
  <c r="AA30" i="11"/>
  <c r="BM28" i="29"/>
  <c r="AA30" i="12"/>
  <c r="BN28" i="29"/>
  <c r="AA30" i="13"/>
  <c r="BO28" i="29"/>
  <c r="AA30" i="14"/>
  <c r="BP28" i="29"/>
  <c r="AA30" i="15"/>
  <c r="BQ28" i="29"/>
  <c r="AA30" i="16"/>
  <c r="BR28" i="29"/>
  <c r="AA30" i="17"/>
  <c r="BS28" i="29"/>
  <c r="AA30" i="18"/>
  <c r="BT28" i="29"/>
  <c r="A29" i="29"/>
  <c r="B29" i="29"/>
  <c r="C29" i="29"/>
  <c r="D29" i="29"/>
  <c r="E29" i="29"/>
  <c r="F29" i="29"/>
  <c r="G29" i="29"/>
  <c r="H29" i="29"/>
  <c r="Q29" i="29"/>
  <c r="R29" i="29"/>
  <c r="S29" i="29"/>
  <c r="T29" i="29"/>
  <c r="V29" i="29"/>
  <c r="W29" i="29"/>
  <c r="Q31" i="11"/>
  <c r="AG29" i="29" s="1"/>
  <c r="Q31" i="12"/>
  <c r="AH29" i="29"/>
  <c r="Q31" i="13"/>
  <c r="AI29" i="29" s="1"/>
  <c r="Q31" i="14"/>
  <c r="AJ29" i="29"/>
  <c r="Q31" i="15"/>
  <c r="AK29" i="29" s="1"/>
  <c r="Q31" i="16"/>
  <c r="AL29" i="29" s="1"/>
  <c r="Q31" i="17"/>
  <c r="AM29" i="29" s="1"/>
  <c r="Q31" i="18"/>
  <c r="AN29" i="29" s="1"/>
  <c r="V31" i="11"/>
  <c r="AW29" i="29" s="1"/>
  <c r="V31" i="12"/>
  <c r="AX29" i="29"/>
  <c r="V31" i="13"/>
  <c r="AY29" i="29" s="1"/>
  <c r="V31" i="14"/>
  <c r="AZ29" i="29"/>
  <c r="V31" i="15"/>
  <c r="BA29" i="29" s="1"/>
  <c r="V31" i="16"/>
  <c r="BB29" i="29" s="1"/>
  <c r="V31" i="17"/>
  <c r="BC29" i="29" s="1"/>
  <c r="V31" i="18"/>
  <c r="BD29" i="29" s="1"/>
  <c r="AA31" i="11"/>
  <c r="BM29" i="29" s="1"/>
  <c r="AA31" i="12"/>
  <c r="BN29" i="29"/>
  <c r="AA31" i="13"/>
  <c r="BO29" i="29" s="1"/>
  <c r="AA31" i="14"/>
  <c r="BP29" i="29"/>
  <c r="AA31" i="15"/>
  <c r="BQ29" i="29" s="1"/>
  <c r="AA31" i="16"/>
  <c r="BR29" i="29" s="1"/>
  <c r="AA31" i="17"/>
  <c r="BS29" i="29" s="1"/>
  <c r="AA31" i="18"/>
  <c r="BT29" i="29"/>
  <c r="A30" i="29"/>
  <c r="B30" i="29"/>
  <c r="C30" i="29"/>
  <c r="D30" i="29"/>
  <c r="E30" i="29"/>
  <c r="F30" i="29"/>
  <c r="G30" i="29"/>
  <c r="H30" i="29"/>
  <c r="Q30" i="29"/>
  <c r="R30" i="29"/>
  <c r="S30" i="29"/>
  <c r="T30" i="29"/>
  <c r="U30" i="29"/>
  <c r="W30" i="29"/>
  <c r="X30" i="29"/>
  <c r="Q32" i="11"/>
  <c r="AG30" i="29" s="1"/>
  <c r="Q32" i="12"/>
  <c r="AH30" i="29"/>
  <c r="Q32" i="13"/>
  <c r="AI30" i="29" s="1"/>
  <c r="Q32" i="14"/>
  <c r="AJ30" i="29" s="1"/>
  <c r="Q32" i="15"/>
  <c r="AK30" i="29" s="1"/>
  <c r="Q32" i="16"/>
  <c r="AL30" i="29" s="1"/>
  <c r="Q32" i="17"/>
  <c r="AM30" i="29" s="1"/>
  <c r="Q32" i="18"/>
  <c r="AN30" i="29"/>
  <c r="V32" i="11"/>
  <c r="AW30" i="29" s="1"/>
  <c r="V32" i="12"/>
  <c r="AX30" i="29"/>
  <c r="V32" i="13"/>
  <c r="AY30" i="29" s="1"/>
  <c r="V32" i="14"/>
  <c r="AZ30" i="29" s="1"/>
  <c r="V32" i="15"/>
  <c r="BA30" i="29" s="1"/>
  <c r="V32" i="16"/>
  <c r="BB30" i="29" s="1"/>
  <c r="V32" i="17"/>
  <c r="BC30" i="29" s="1"/>
  <c r="V32" i="18"/>
  <c r="BD30" i="29"/>
  <c r="AA32" i="11"/>
  <c r="BM30" i="29" s="1"/>
  <c r="AA32" i="12"/>
  <c r="BN30" i="29"/>
  <c r="AA32" i="13"/>
  <c r="BO30" i="29" s="1"/>
  <c r="AA32" i="14"/>
  <c r="BP30" i="29" s="1"/>
  <c r="AA32" i="15"/>
  <c r="BQ30" i="29" s="1"/>
  <c r="AA32" i="16"/>
  <c r="BR30" i="29" s="1"/>
  <c r="AA32" i="17"/>
  <c r="BS30" i="29" s="1"/>
  <c r="AA32" i="18"/>
  <c r="BT30" i="29"/>
  <c r="A31" i="29"/>
  <c r="A45" i="29" s="1"/>
  <c r="B31" i="29"/>
  <c r="C31" i="29"/>
  <c r="C45" i="29" s="1"/>
  <c r="D31" i="29"/>
  <c r="D45" i="29" s="1"/>
  <c r="E31" i="29"/>
  <c r="F31" i="29"/>
  <c r="G31" i="29"/>
  <c r="G45" i="29" s="1"/>
  <c r="H31" i="29"/>
  <c r="H45" i="29" s="1"/>
  <c r="H46" i="29" s="1"/>
  <c r="Q31" i="29"/>
  <c r="Q45" i="29" s="1"/>
  <c r="R31" i="29"/>
  <c r="S31" i="29"/>
  <c r="S45" i="29" s="1"/>
  <c r="T31" i="29"/>
  <c r="T45" i="29" s="1"/>
  <c r="U31" i="29"/>
  <c r="V31" i="29"/>
  <c r="W31" i="29"/>
  <c r="W45" i="29" s="1"/>
  <c r="X31" i="29"/>
  <c r="X45" i="29" s="1"/>
  <c r="X49" i="29" s="1"/>
  <c r="Q33" i="11"/>
  <c r="AG31" i="29" s="1"/>
  <c r="Q33" i="12"/>
  <c r="AH31" i="29"/>
  <c r="AH45" i="29" s="1"/>
  <c r="Q33" i="13"/>
  <c r="AI31" i="29" s="1"/>
  <c r="AI45" i="29" s="1"/>
  <c r="Q33" i="14"/>
  <c r="AJ31" i="29" s="1"/>
  <c r="AJ45" i="29" s="1"/>
  <c r="Q33" i="15"/>
  <c r="AK31" i="29" s="1"/>
  <c r="Q33" i="16"/>
  <c r="AL31" i="29"/>
  <c r="AL45" i="29" s="1"/>
  <c r="Q33" i="17"/>
  <c r="AM31" i="29" s="1"/>
  <c r="Q33" i="18"/>
  <c r="AN31" i="29"/>
  <c r="AN45" i="29" s="1"/>
  <c r="AA33" i="11"/>
  <c r="BM31" i="29" s="1"/>
  <c r="BM45" i="29" s="1"/>
  <c r="BM49" i="29" s="1"/>
  <c r="AA33" i="12"/>
  <c r="BN31" i="29"/>
  <c r="BN45" i="29" s="1"/>
  <c r="AA33" i="13"/>
  <c r="BO31" i="29" s="1"/>
  <c r="AA33" i="14"/>
  <c r="BP31" i="29" s="1"/>
  <c r="AA33" i="15"/>
  <c r="BQ31" i="29" s="1"/>
  <c r="AA33" i="16"/>
  <c r="BR31" i="29" s="1"/>
  <c r="BR45" i="29" s="1"/>
  <c r="AA33" i="17"/>
  <c r="BS31" i="29" s="1"/>
  <c r="AA33" i="18"/>
  <c r="BT31" i="29"/>
  <c r="A32" i="29"/>
  <c r="A54" i="29" s="1"/>
  <c r="B32" i="29"/>
  <c r="C32" i="29"/>
  <c r="D32" i="29"/>
  <c r="E32" i="29"/>
  <c r="E54" i="29" s="1"/>
  <c r="F32" i="29"/>
  <c r="G32" i="29"/>
  <c r="H32" i="29"/>
  <c r="Q32" i="29"/>
  <c r="Q54" i="29" s="1"/>
  <c r="R32" i="29"/>
  <c r="S32" i="29"/>
  <c r="T32" i="29"/>
  <c r="T54" i="29" s="1"/>
  <c r="T58" i="29" s="1"/>
  <c r="U32" i="29"/>
  <c r="U54" i="29" s="1"/>
  <c r="V32" i="29"/>
  <c r="W32" i="29"/>
  <c r="X32" i="29"/>
  <c r="X54" i="29" s="1"/>
  <c r="Q34" i="11"/>
  <c r="AG32" i="29" s="1"/>
  <c r="AG54" i="29" s="1"/>
  <c r="Q34" i="12"/>
  <c r="AH32" i="29"/>
  <c r="Q34" i="13"/>
  <c r="AI32" i="29" s="1"/>
  <c r="Q34" i="14"/>
  <c r="AJ32" i="29" s="1"/>
  <c r="AJ54" i="29" s="1"/>
  <c r="Q34" i="15"/>
  <c r="AK32" i="29" s="1"/>
  <c r="Q34" i="16"/>
  <c r="AL32" i="29" s="1"/>
  <c r="AL54" i="29" s="1"/>
  <c r="Q34" i="17"/>
  <c r="AM32" i="29" s="1"/>
  <c r="Q34" i="18"/>
  <c r="AN32" i="29"/>
  <c r="AN54" i="29" s="1"/>
  <c r="AW32" i="29"/>
  <c r="AX32" i="29"/>
  <c r="AY32" i="29"/>
  <c r="AZ32" i="29"/>
  <c r="AZ54" i="29" s="1"/>
  <c r="BA32" i="29"/>
  <c r="BB32" i="29"/>
  <c r="BC32" i="29"/>
  <c r="BD32" i="29"/>
  <c r="BD54" i="29" s="1"/>
  <c r="AA34" i="11"/>
  <c r="BM32" i="29" s="1"/>
  <c r="BM54" i="29" s="1"/>
  <c r="AA34" i="12"/>
  <c r="BN32" i="29"/>
  <c r="AA34" i="13"/>
  <c r="BO32" i="29" s="1"/>
  <c r="AA34" i="14"/>
  <c r="BP32" i="29" s="1"/>
  <c r="BP54" i="29" s="1"/>
  <c r="AA34" i="15"/>
  <c r="BQ32" i="29" s="1"/>
  <c r="AA34" i="16"/>
  <c r="BR32" i="29" s="1"/>
  <c r="BR54" i="29" s="1"/>
  <c r="AA34" i="17"/>
  <c r="BS32" i="29" s="1"/>
  <c r="AA34" i="18"/>
  <c r="BT32" i="29"/>
  <c r="BT54" i="29" s="1"/>
  <c r="A33" i="29"/>
  <c r="B33" i="29"/>
  <c r="C33" i="29"/>
  <c r="C63" i="29" s="1"/>
  <c r="D33" i="29"/>
  <c r="D63" i="29" s="1"/>
  <c r="E33" i="29"/>
  <c r="F33" i="29"/>
  <c r="G33" i="29"/>
  <c r="G63" i="29" s="1"/>
  <c r="H33" i="29"/>
  <c r="H63" i="29" s="1"/>
  <c r="Q33" i="29"/>
  <c r="R33" i="29"/>
  <c r="S33" i="29"/>
  <c r="S63" i="29" s="1"/>
  <c r="T33" i="29"/>
  <c r="T63" i="29" s="1"/>
  <c r="U33" i="29"/>
  <c r="V33" i="29"/>
  <c r="W33" i="29"/>
  <c r="W63" i="29" s="1"/>
  <c r="Q35" i="11"/>
  <c r="AG33" i="29" s="1"/>
  <c r="AG63" i="29" s="1"/>
  <c r="Q35" i="12"/>
  <c r="AH33" i="29"/>
  <c r="AH63" i="29" s="1"/>
  <c r="Q35" i="13"/>
  <c r="AI33" i="29" s="1"/>
  <c r="AI63" i="29" s="1"/>
  <c r="Q35" i="14"/>
  <c r="AJ33" i="29" s="1"/>
  <c r="Q35" i="15"/>
  <c r="AK33" i="29" s="1"/>
  <c r="Q35" i="16"/>
  <c r="AL33" i="29"/>
  <c r="AL63" i="29" s="1"/>
  <c r="Q35" i="17"/>
  <c r="AM33" i="29" s="1"/>
  <c r="Q35" i="18"/>
  <c r="AN33" i="29"/>
  <c r="AN63" i="29" s="1"/>
  <c r="AW33" i="29"/>
  <c r="AW63" i="29" s="1"/>
  <c r="AX33" i="29"/>
  <c r="AY33" i="29"/>
  <c r="AZ33" i="29"/>
  <c r="BA33" i="29"/>
  <c r="BA63" i="29" s="1"/>
  <c r="BB33" i="29"/>
  <c r="BC33" i="29"/>
  <c r="BD33" i="29"/>
  <c r="AA35" i="11"/>
  <c r="BM33" i="29" s="1"/>
  <c r="AA35" i="12"/>
  <c r="BN33" i="29"/>
  <c r="BN63" i="29" s="1"/>
  <c r="AA35" i="13"/>
  <c r="BO33" i="29" s="1"/>
  <c r="AA35" i="14"/>
  <c r="BP33" i="29" s="1"/>
  <c r="BP63" i="29" s="1"/>
  <c r="AA35" i="15"/>
  <c r="BQ33" i="29" s="1"/>
  <c r="AA35" i="16"/>
  <c r="BR33" i="29" s="1"/>
  <c r="BR63" i="29" s="1"/>
  <c r="AA35" i="17"/>
  <c r="BS33" i="29" s="1"/>
  <c r="AA35" i="18"/>
  <c r="BT33" i="29"/>
  <c r="A34" i="29"/>
  <c r="A72" i="29" s="1"/>
  <c r="B34" i="29"/>
  <c r="C34" i="29"/>
  <c r="D34" i="29"/>
  <c r="D72" i="29" s="1"/>
  <c r="E34" i="29"/>
  <c r="E72" i="29" s="1"/>
  <c r="F34" i="29"/>
  <c r="G34" i="29"/>
  <c r="H34" i="29"/>
  <c r="Q34" i="29"/>
  <c r="Q72" i="29" s="1"/>
  <c r="Q75" i="29" s="1"/>
  <c r="R34" i="29"/>
  <c r="S34" i="29"/>
  <c r="T34" i="29"/>
  <c r="T72" i="29" s="1"/>
  <c r="U34" i="29"/>
  <c r="U72" i="29" s="1"/>
  <c r="V34" i="29"/>
  <c r="W34" i="29"/>
  <c r="X34" i="29"/>
  <c r="Q36" i="11"/>
  <c r="AG34" i="29" s="1"/>
  <c r="AG72" i="29" s="1"/>
  <c r="Q36" i="12"/>
  <c r="AH34" i="29"/>
  <c r="Q36" i="13"/>
  <c r="AI34" i="29" s="1"/>
  <c r="Q36" i="14"/>
  <c r="AJ34" i="29" s="1"/>
  <c r="AJ72" i="29" s="1"/>
  <c r="Q36" i="15"/>
  <c r="AK34" i="29" s="1"/>
  <c r="Q36" i="16"/>
  <c r="AL34" i="29" s="1"/>
  <c r="AL72" i="29" s="1"/>
  <c r="Q36" i="17"/>
  <c r="AM34" i="29" s="1"/>
  <c r="Q36" i="18"/>
  <c r="AN34" i="29"/>
  <c r="AN72" i="29" s="1"/>
  <c r="AW34" i="29"/>
  <c r="AY34" i="29"/>
  <c r="AZ34" i="29"/>
  <c r="AZ72" i="29" s="1"/>
  <c r="BA34" i="29"/>
  <c r="BA72" i="29" s="1"/>
  <c r="BB34" i="29"/>
  <c r="BC34" i="29"/>
  <c r="BD34" i="29"/>
  <c r="BD72" i="29" s="1"/>
  <c r="AA36" i="11"/>
  <c r="BM34" i="29" s="1"/>
  <c r="BM72" i="29" s="1"/>
  <c r="AA36" i="12"/>
  <c r="BN34" i="29" s="1"/>
  <c r="BN72" i="29" s="1"/>
  <c r="AA36" i="13"/>
  <c r="BO34" i="29" s="1"/>
  <c r="AA36" i="14"/>
  <c r="BP34" i="29" s="1"/>
  <c r="BP72" i="29" s="1"/>
  <c r="AA36" i="15"/>
  <c r="BQ34" i="29" s="1"/>
  <c r="AA36" i="16"/>
  <c r="BR34" i="29"/>
  <c r="BR72" i="29" s="1"/>
  <c r="AA36" i="17"/>
  <c r="BS34" i="29" s="1"/>
  <c r="BS72" i="29" s="1"/>
  <c r="AA36" i="18"/>
  <c r="BT34" i="29"/>
  <c r="BT72" i="29" s="1"/>
  <c r="A35" i="29"/>
  <c r="A81" i="29" s="1"/>
  <c r="B35" i="29"/>
  <c r="C35" i="29"/>
  <c r="D35" i="29"/>
  <c r="E35" i="29"/>
  <c r="E81" i="29" s="1"/>
  <c r="F35" i="29"/>
  <c r="G35" i="29"/>
  <c r="H35" i="29"/>
  <c r="Q35" i="29"/>
  <c r="Q81" i="29" s="1"/>
  <c r="R35" i="29"/>
  <c r="U35" i="29"/>
  <c r="U81" i="29" s="1"/>
  <c r="V35" i="29"/>
  <c r="W35" i="29"/>
  <c r="X35" i="29"/>
  <c r="Q37" i="11"/>
  <c r="AG35" i="29" s="1"/>
  <c r="AG81" i="29" s="1"/>
  <c r="Q37" i="12"/>
  <c r="AH35" i="29" s="1"/>
  <c r="Q37" i="13"/>
  <c r="AI35" i="29" s="1"/>
  <c r="Q37" i="14"/>
  <c r="AJ35" i="29" s="1"/>
  <c r="AJ81" i="29" s="1"/>
  <c r="Q37" i="15"/>
  <c r="AK35" i="29" s="1"/>
  <c r="Q37" i="16"/>
  <c r="AL35" i="29"/>
  <c r="Q37" i="17"/>
  <c r="AM35" i="29" s="1"/>
  <c r="Q37" i="18"/>
  <c r="AN35" i="29"/>
  <c r="AW35" i="29"/>
  <c r="AW81" i="29" s="1"/>
  <c r="AX35" i="29"/>
  <c r="AY35" i="29"/>
  <c r="AZ35" i="29"/>
  <c r="BA35" i="29"/>
  <c r="BA81" i="29" s="1"/>
  <c r="BB35" i="29"/>
  <c r="BC35" i="29"/>
  <c r="BD35" i="29"/>
  <c r="AA37" i="11"/>
  <c r="BM35" i="29" s="1"/>
  <c r="BM81" i="29" s="1"/>
  <c r="AA37" i="12"/>
  <c r="BN35" i="29" s="1"/>
  <c r="AA37" i="13"/>
  <c r="BO35" i="29" s="1"/>
  <c r="AA37" i="14"/>
  <c r="BP35" i="29" s="1"/>
  <c r="BP81" i="29" s="1"/>
  <c r="AA37" i="15"/>
  <c r="BQ35" i="29" s="1"/>
  <c r="AA37" i="16"/>
  <c r="BR35" i="29"/>
  <c r="AA37" i="17"/>
  <c r="BS35" i="29" s="1"/>
  <c r="AA37" i="18"/>
  <c r="BT35" i="29"/>
  <c r="A36" i="29"/>
  <c r="A90" i="29" s="1"/>
  <c r="B36" i="29"/>
  <c r="C36" i="29"/>
  <c r="D36" i="29"/>
  <c r="E36" i="29"/>
  <c r="E90" i="29" s="1"/>
  <c r="F36" i="29"/>
  <c r="G36" i="29"/>
  <c r="H36" i="29"/>
  <c r="Q36" i="29"/>
  <c r="S36" i="29"/>
  <c r="S90" i="29" s="1"/>
  <c r="T36" i="29"/>
  <c r="U36" i="29"/>
  <c r="V36" i="29"/>
  <c r="W36" i="29"/>
  <c r="W90" i="29" s="1"/>
  <c r="X36" i="29"/>
  <c r="Q38" i="11"/>
  <c r="AG36" i="29" s="1"/>
  <c r="Q38" i="12"/>
  <c r="AH36" i="29" s="1"/>
  <c r="Q38" i="13"/>
  <c r="AI36" i="29" s="1"/>
  <c r="Q38" i="14"/>
  <c r="AJ36" i="29"/>
  <c r="AJ90" i="29" s="1"/>
  <c r="Q38" i="15"/>
  <c r="AK36" i="29" s="1"/>
  <c r="Q38" i="16"/>
  <c r="AL36" i="29"/>
  <c r="Q38" i="17"/>
  <c r="AM36" i="29" s="1"/>
  <c r="AM90" i="29" s="1"/>
  <c r="Q38" i="18"/>
  <c r="AN36" i="29" s="1"/>
  <c r="AN90" i="29" s="1"/>
  <c r="AW36" i="29"/>
  <c r="AX36" i="29"/>
  <c r="AY36" i="29"/>
  <c r="AY90" i="29" s="1"/>
  <c r="BA36" i="29"/>
  <c r="BB36" i="29"/>
  <c r="BC36" i="29"/>
  <c r="BC90" i="29" s="1"/>
  <c r="BD36" i="29"/>
  <c r="AA38" i="11"/>
  <c r="BM36" i="29" s="1"/>
  <c r="AA38" i="12"/>
  <c r="BN36" i="29" s="1"/>
  <c r="AA38" i="13"/>
  <c r="BO36" i="29" s="1"/>
  <c r="AA38" i="14"/>
  <c r="BP36" i="29"/>
  <c r="BP90" i="29" s="1"/>
  <c r="AA38" i="15"/>
  <c r="BQ36" i="29" s="1"/>
  <c r="AA38" i="16"/>
  <c r="BR36" i="29"/>
  <c r="AA38" i="17"/>
  <c r="BS36" i="29" s="1"/>
  <c r="BS90" i="29" s="1"/>
  <c r="AA38" i="18"/>
  <c r="BT36" i="29" s="1"/>
  <c r="BT90" i="29" s="1"/>
  <c r="A37" i="29"/>
  <c r="B37" i="29"/>
  <c r="C37" i="29"/>
  <c r="D37" i="29"/>
  <c r="E37" i="29"/>
  <c r="F37" i="29"/>
  <c r="G37" i="29"/>
  <c r="H37" i="29"/>
  <c r="Q37" i="29"/>
  <c r="R37" i="29"/>
  <c r="S37" i="29"/>
  <c r="S99" i="29" s="1"/>
  <c r="T37" i="29"/>
  <c r="U37" i="29"/>
  <c r="V37" i="29"/>
  <c r="W37" i="29"/>
  <c r="W99" i="29" s="1"/>
  <c r="X37" i="29"/>
  <c r="Q39" i="11"/>
  <c r="AG37" i="29" s="1"/>
  <c r="Q39" i="12"/>
  <c r="AH37" i="29" s="1"/>
  <c r="Q39" i="13"/>
  <c r="AI37" i="29" s="1"/>
  <c r="Q39" i="14"/>
  <c r="AJ37" i="29"/>
  <c r="AJ99" i="29" s="1"/>
  <c r="Q39" i="15"/>
  <c r="AK37" i="29" s="1"/>
  <c r="Q39" i="16"/>
  <c r="AL37" i="29"/>
  <c r="Q39" i="17"/>
  <c r="AM37" i="29" s="1"/>
  <c r="AM99" i="29" s="1"/>
  <c r="Q39" i="18"/>
  <c r="AN37" i="29" s="1"/>
  <c r="AN99" i="29" s="1"/>
  <c r="AW37" i="29"/>
  <c r="AX37" i="29"/>
  <c r="AY37" i="29"/>
  <c r="AY99" i="29" s="1"/>
  <c r="AZ37" i="29"/>
  <c r="BA37" i="29"/>
  <c r="BB37" i="29"/>
  <c r="BC37" i="29"/>
  <c r="BC99" i="29" s="1"/>
  <c r="BD37" i="29"/>
  <c r="AA39" i="11"/>
  <c r="BM37" i="29" s="1"/>
  <c r="AA39" i="12"/>
  <c r="BN37" i="29" s="1"/>
  <c r="AA39" i="13"/>
  <c r="BO37" i="29" s="1"/>
  <c r="AA39" i="14"/>
  <c r="BP37" i="29"/>
  <c r="BP99" i="29" s="1"/>
  <c r="AA39" i="15"/>
  <c r="BQ37" i="29" s="1"/>
  <c r="AA39" i="16"/>
  <c r="BR37" i="29"/>
  <c r="AA39" i="17"/>
  <c r="BS37" i="29" s="1"/>
  <c r="BS99" i="29" s="1"/>
  <c r="AA39" i="18"/>
  <c r="BT37" i="29" s="1"/>
  <c r="BT99" i="29" s="1"/>
  <c r="A38" i="29"/>
  <c r="B38" i="29"/>
  <c r="C38" i="29"/>
  <c r="D38" i="29"/>
  <c r="E38" i="29"/>
  <c r="F38" i="29"/>
  <c r="G38" i="29"/>
  <c r="H38" i="29"/>
  <c r="Q38" i="29"/>
  <c r="R38" i="29"/>
  <c r="S38" i="29"/>
  <c r="T38" i="29"/>
  <c r="U38" i="29"/>
  <c r="V38" i="29"/>
  <c r="W38" i="29"/>
  <c r="X38" i="29"/>
  <c r="Q40" i="11"/>
  <c r="AG38" i="29" s="1"/>
  <c r="Q40" i="12"/>
  <c r="AH38" i="29"/>
  <c r="Q40" i="13"/>
  <c r="AI38" i="29" s="1"/>
  <c r="Q40" i="14"/>
  <c r="AJ38" i="29"/>
  <c r="Q40" i="15"/>
  <c r="AK38" i="29" s="1"/>
  <c r="Q40" i="16"/>
  <c r="AL38" i="29"/>
  <c r="Q40" i="17"/>
  <c r="AM38" i="29" s="1"/>
  <c r="Q40" i="18"/>
  <c r="AN38" i="29" s="1"/>
  <c r="AW38" i="29"/>
  <c r="AX38" i="29"/>
  <c r="AY38" i="29"/>
  <c r="AZ38" i="29"/>
  <c r="BA38" i="29"/>
  <c r="BB38" i="29"/>
  <c r="BC38" i="29"/>
  <c r="BD38" i="29"/>
  <c r="AA40" i="11"/>
  <c r="BM38" i="29" s="1"/>
  <c r="AA40" i="12"/>
  <c r="BN38" i="29" s="1"/>
  <c r="AA40" i="13"/>
  <c r="BO38" i="29" s="1"/>
  <c r="AA40" i="14"/>
  <c r="BP38" i="29"/>
  <c r="AA40" i="15"/>
  <c r="BQ38" i="29" s="1"/>
  <c r="AA40" i="16"/>
  <c r="BR38" i="29"/>
  <c r="AA40" i="17"/>
  <c r="BS38" i="29" s="1"/>
  <c r="AA40" i="18"/>
  <c r="BT38" i="29" s="1"/>
  <c r="A39" i="29"/>
  <c r="B39" i="29"/>
  <c r="C39" i="29"/>
  <c r="D39" i="29"/>
  <c r="E39" i="29"/>
  <c r="F39" i="29"/>
  <c r="G39" i="29"/>
  <c r="H39" i="29"/>
  <c r="Q39" i="29"/>
  <c r="R39" i="29"/>
  <c r="S39" i="29"/>
  <c r="T39" i="29"/>
  <c r="U39" i="29"/>
  <c r="V39" i="29"/>
  <c r="W39" i="29"/>
  <c r="X39" i="29"/>
  <c r="Q41" i="11"/>
  <c r="AG39" i="29" s="1"/>
  <c r="Q41" i="12"/>
  <c r="AH39" i="29" s="1"/>
  <c r="Q41" i="13"/>
  <c r="AI39" i="29" s="1"/>
  <c r="Q41" i="14"/>
  <c r="AJ39" i="29"/>
  <c r="Q41" i="15"/>
  <c r="AK39" i="29" s="1"/>
  <c r="Q41" i="16"/>
  <c r="AL39" i="29"/>
  <c r="Q41" i="17"/>
  <c r="AM39" i="29" s="1"/>
  <c r="Q41" i="18"/>
  <c r="AN39" i="29" s="1"/>
  <c r="AW39" i="29"/>
  <c r="AX39" i="29"/>
  <c r="AY39" i="29"/>
  <c r="AZ39" i="29"/>
  <c r="BA39" i="29"/>
  <c r="BB39" i="29"/>
  <c r="BC39" i="29"/>
  <c r="BD39" i="29"/>
  <c r="AA41" i="11"/>
  <c r="BM39" i="29" s="1"/>
  <c r="AA41" i="12"/>
  <c r="BN39" i="29" s="1"/>
  <c r="AA41" i="13"/>
  <c r="BO39" i="29" s="1"/>
  <c r="AA41" i="14"/>
  <c r="BP39" i="29"/>
  <c r="AA41" i="15"/>
  <c r="BQ39" i="29" s="1"/>
  <c r="AA41" i="16"/>
  <c r="BR39" i="29"/>
  <c r="AA41" i="17"/>
  <c r="BS39" i="29" s="1"/>
  <c r="AA41" i="18"/>
  <c r="BT39" i="29" s="1"/>
  <c r="A40" i="29"/>
  <c r="B40" i="29"/>
  <c r="C40" i="29"/>
  <c r="D40" i="29"/>
  <c r="E40" i="29"/>
  <c r="F40" i="29"/>
  <c r="G40" i="29"/>
  <c r="H40" i="29"/>
  <c r="Q40" i="29"/>
  <c r="R40" i="29"/>
  <c r="S40" i="29"/>
  <c r="T40" i="29"/>
  <c r="U40" i="29"/>
  <c r="W40" i="29"/>
  <c r="X40" i="29"/>
  <c r="Q42" i="11"/>
  <c r="AG40" i="29" s="1"/>
  <c r="Q42" i="12"/>
  <c r="AH40" i="29"/>
  <c r="Q42" i="13"/>
  <c r="AI40" i="29" s="1"/>
  <c r="Q42" i="14"/>
  <c r="AJ40" i="29"/>
  <c r="Q42" i="15"/>
  <c r="AK40" i="29" s="1"/>
  <c r="Q42" i="16"/>
  <c r="AL40" i="29" s="1"/>
  <c r="Q42" i="17"/>
  <c r="AM40" i="29" s="1"/>
  <c r="Q42" i="18"/>
  <c r="AN40" i="29" s="1"/>
  <c r="AW40" i="29"/>
  <c r="AX40" i="29"/>
  <c r="AY40" i="29"/>
  <c r="BA40" i="29"/>
  <c r="BB40" i="29"/>
  <c r="BC40" i="29"/>
  <c r="BD40" i="29"/>
  <c r="AA42" i="11"/>
  <c r="BM40" i="29" s="1"/>
  <c r="AA42" i="12"/>
  <c r="BN40" i="29"/>
  <c r="AA42" i="13"/>
  <c r="BO40" i="29" s="1"/>
  <c r="AA42" i="14"/>
  <c r="BP40" i="29"/>
  <c r="AA42" i="15"/>
  <c r="BQ40" i="29" s="1"/>
  <c r="AA42" i="16"/>
  <c r="BR40" i="29" s="1"/>
  <c r="AA42" i="17"/>
  <c r="BS40" i="29" s="1"/>
  <c r="AA42" i="18"/>
  <c r="BT40" i="29" s="1"/>
  <c r="A42" i="29"/>
  <c r="B42" i="29"/>
  <c r="C42" i="29"/>
  <c r="P42" i="29" s="1"/>
  <c r="D42" i="29"/>
  <c r="E42" i="29"/>
  <c r="F42" i="29"/>
  <c r="G42" i="29"/>
  <c r="H42" i="29"/>
  <c r="F45" i="29"/>
  <c r="E45" i="29"/>
  <c r="E49" i="29" s="1"/>
  <c r="B45" i="29"/>
  <c r="H44" i="29"/>
  <c r="F44" i="29"/>
  <c r="E44" i="29"/>
  <c r="D44" i="29"/>
  <c r="B44" i="29"/>
  <c r="A44" i="29"/>
  <c r="A47" i="29" s="1"/>
  <c r="H43" i="29"/>
  <c r="F43" i="29"/>
  <c r="E43" i="29"/>
  <c r="D43" i="29"/>
  <c r="O42" i="29" s="1"/>
  <c r="B43" i="29"/>
  <c r="A43" i="29"/>
  <c r="Q42" i="29"/>
  <c r="R42" i="29"/>
  <c r="S42" i="29"/>
  <c r="T42" i="29"/>
  <c r="U42" i="29"/>
  <c r="V42" i="29"/>
  <c r="W42" i="29"/>
  <c r="X42" i="29"/>
  <c r="V45" i="29"/>
  <c r="V49" i="29" s="1"/>
  <c r="U45" i="29"/>
  <c r="U49" i="29" s="1"/>
  <c r="R45" i="29"/>
  <c r="R49" i="29" s="1"/>
  <c r="X44" i="29"/>
  <c r="V44" i="29"/>
  <c r="U44" i="29"/>
  <c r="T44" i="29"/>
  <c r="S44" i="29"/>
  <c r="R44" i="29"/>
  <c r="Q44" i="29"/>
  <c r="X43" i="29"/>
  <c r="W43" i="29"/>
  <c r="U43" i="29"/>
  <c r="U46" i="29" s="1"/>
  <c r="T43" i="29"/>
  <c r="S43" i="29"/>
  <c r="Q43" i="29"/>
  <c r="AG42" i="29"/>
  <c r="AO42" i="29" s="1"/>
  <c r="AL42" i="29"/>
  <c r="AT42" i="29" s="1"/>
  <c r="AN42" i="29"/>
  <c r="AM45" i="29"/>
  <c r="AM46" i="29" s="1"/>
  <c r="AK45" i="29"/>
  <c r="AG45" i="29"/>
  <c r="AN44" i="29"/>
  <c r="AM44" i="29"/>
  <c r="AK44" i="29"/>
  <c r="AJ44" i="29"/>
  <c r="AI44" i="29"/>
  <c r="AG44" i="29"/>
  <c r="AM43" i="29"/>
  <c r="AK43" i="29"/>
  <c r="AJ43" i="29"/>
  <c r="AG43" i="29"/>
  <c r="BM42" i="29"/>
  <c r="BP42" i="29"/>
  <c r="BR42" i="29"/>
  <c r="BT42" i="29"/>
  <c r="CB42" i="29" s="1"/>
  <c r="BT45" i="29"/>
  <c r="BS45" i="29"/>
  <c r="BQ45" i="29"/>
  <c r="BP45" i="29"/>
  <c r="BO45" i="29"/>
  <c r="BS44" i="29"/>
  <c r="BQ44" i="29"/>
  <c r="BO44" i="29"/>
  <c r="BM44" i="29"/>
  <c r="BT43" i="29"/>
  <c r="BS43" i="29"/>
  <c r="BP43" i="29"/>
  <c r="BP47" i="29" s="1"/>
  <c r="BO43" i="29"/>
  <c r="BM43" i="29"/>
  <c r="B46" i="29"/>
  <c r="R46" i="29"/>
  <c r="R50" i="29" s="1"/>
  <c r="V46" i="29"/>
  <c r="AL46" i="29"/>
  <c r="BM46" i="29"/>
  <c r="BS46" i="29"/>
  <c r="B47" i="29"/>
  <c r="F47" i="29"/>
  <c r="G47" i="29"/>
  <c r="R47" i="29"/>
  <c r="S47" i="29"/>
  <c r="U47" i="29"/>
  <c r="V47" i="29"/>
  <c r="AH47" i="29"/>
  <c r="AM47" i="29"/>
  <c r="AN47" i="29"/>
  <c r="B48" i="29"/>
  <c r="C48" i="29"/>
  <c r="G48" i="29"/>
  <c r="R48" i="29"/>
  <c r="V48" i="29"/>
  <c r="V50" i="29" s="1"/>
  <c r="AJ48" i="29"/>
  <c r="AN48" i="29"/>
  <c r="BS48" i="29"/>
  <c r="C49" i="29"/>
  <c r="Q49" i="29"/>
  <c r="AJ49" i="29"/>
  <c r="AK49" i="29"/>
  <c r="BT49" i="29"/>
  <c r="A51" i="29"/>
  <c r="B51" i="29"/>
  <c r="J51" i="29" s="1"/>
  <c r="C51" i="29"/>
  <c r="E51" i="29"/>
  <c r="F51" i="29"/>
  <c r="G51" i="29"/>
  <c r="H54" i="29"/>
  <c r="G54" i="29"/>
  <c r="F54" i="29"/>
  <c r="D54" i="29"/>
  <c r="C54" i="29"/>
  <c r="B54" i="29"/>
  <c r="G53" i="29"/>
  <c r="G57" i="29" s="1"/>
  <c r="F53" i="29"/>
  <c r="F57" i="29" s="1"/>
  <c r="C53" i="29"/>
  <c r="B53" i="29"/>
  <c r="H52" i="29"/>
  <c r="G52" i="29"/>
  <c r="F52" i="29"/>
  <c r="D52" i="29"/>
  <c r="C52" i="29"/>
  <c r="B52" i="29"/>
  <c r="Q51" i="29"/>
  <c r="R51" i="29"/>
  <c r="S51" i="29"/>
  <c r="U51" i="29"/>
  <c r="V51" i="29"/>
  <c r="W51" i="29"/>
  <c r="W54" i="29"/>
  <c r="V54" i="29"/>
  <c r="S54" i="29"/>
  <c r="R54" i="29"/>
  <c r="X53" i="29"/>
  <c r="V53" i="29"/>
  <c r="U53" i="29"/>
  <c r="S53" i="29"/>
  <c r="R53" i="29"/>
  <c r="Q53" i="29"/>
  <c r="X52" i="29"/>
  <c r="W52" i="29"/>
  <c r="V52" i="29"/>
  <c r="U52" i="29"/>
  <c r="T52" i="29"/>
  <c r="S52" i="29"/>
  <c r="R52" i="29"/>
  <c r="R55" i="29" s="1"/>
  <c r="Q52" i="29"/>
  <c r="AI51" i="29"/>
  <c r="AJ51" i="29"/>
  <c r="AJ56" i="29" s="1"/>
  <c r="AL51" i="29"/>
  <c r="AN51" i="29"/>
  <c r="AN55" i="29" s="1"/>
  <c r="AM54" i="29"/>
  <c r="AK54" i="29"/>
  <c r="AI54" i="29"/>
  <c r="AQ54" i="29" s="1"/>
  <c r="AH54" i="29"/>
  <c r="AM53" i="29"/>
  <c r="AK53" i="29"/>
  <c r="AH53" i="29"/>
  <c r="AG53" i="29"/>
  <c r="AM52" i="29"/>
  <c r="AI52" i="29"/>
  <c r="AH52" i="29"/>
  <c r="AR52" i="29" s="1"/>
  <c r="AG52" i="29"/>
  <c r="AX51" i="29"/>
  <c r="AY51" i="29"/>
  <c r="BB51" i="29"/>
  <c r="BC51" i="29"/>
  <c r="BK51" i="29" s="1"/>
  <c r="BD51" i="29"/>
  <c r="BC54" i="29"/>
  <c r="BB54" i="29"/>
  <c r="BA54" i="29"/>
  <c r="AY54" i="29"/>
  <c r="AX54" i="29"/>
  <c r="AW54" i="29"/>
  <c r="BC53" i="29"/>
  <c r="AY53" i="29"/>
  <c r="AX53" i="29"/>
  <c r="BC52" i="29"/>
  <c r="BB52" i="29"/>
  <c r="BA52" i="29"/>
  <c r="AX52" i="29"/>
  <c r="AW52" i="29"/>
  <c r="BO51" i="29"/>
  <c r="BP51" i="29"/>
  <c r="BP56" i="29" s="1"/>
  <c r="BR51" i="29"/>
  <c r="BT51" i="29"/>
  <c r="BS54" i="29"/>
  <c r="BQ54" i="29"/>
  <c r="BO54" i="29"/>
  <c r="BW54" i="29" s="1"/>
  <c r="BN54" i="29"/>
  <c r="BR53" i="29"/>
  <c r="BQ53" i="29"/>
  <c r="BN53" i="29"/>
  <c r="BM53" i="29"/>
  <c r="BS52" i="29"/>
  <c r="BO52" i="29"/>
  <c r="BN52" i="29"/>
  <c r="O52" i="29"/>
  <c r="BF52" i="29"/>
  <c r="BX52" i="29"/>
  <c r="O53" i="29"/>
  <c r="BF53" i="29"/>
  <c r="O54" i="29"/>
  <c r="BF54" i="29"/>
  <c r="BX54" i="29"/>
  <c r="F55" i="29"/>
  <c r="G55" i="29"/>
  <c r="AJ55" i="29"/>
  <c r="AK55" i="29"/>
  <c r="AZ55" i="29"/>
  <c r="BA55" i="29"/>
  <c r="BQ55" i="29"/>
  <c r="E56" i="29"/>
  <c r="Q56" i="29"/>
  <c r="S56" i="29"/>
  <c r="AG56" i="29"/>
  <c r="AL56" i="29"/>
  <c r="AX56" i="29"/>
  <c r="AZ56" i="29"/>
  <c r="BD56" i="29"/>
  <c r="BM56" i="29"/>
  <c r="BQ56" i="29"/>
  <c r="D57" i="29"/>
  <c r="H57" i="29"/>
  <c r="Q57" i="29"/>
  <c r="U57" i="29"/>
  <c r="V57" i="29"/>
  <c r="AX57" i="29"/>
  <c r="BC57" i="29"/>
  <c r="BQ57" i="29"/>
  <c r="A58" i="29"/>
  <c r="F58" i="29"/>
  <c r="G58" i="29"/>
  <c r="S58" i="29"/>
  <c r="U58" i="29"/>
  <c r="AH58" i="29"/>
  <c r="AM58" i="29"/>
  <c r="AN58" i="29"/>
  <c r="AZ58" i="29"/>
  <c r="BB58" i="29"/>
  <c r="BN58" i="29"/>
  <c r="BT58" i="29"/>
  <c r="A60" i="29"/>
  <c r="B60" i="29"/>
  <c r="C60" i="29"/>
  <c r="D60" i="29"/>
  <c r="E60" i="29"/>
  <c r="F60" i="29"/>
  <c r="G60" i="29"/>
  <c r="H60" i="29"/>
  <c r="F63" i="29"/>
  <c r="E63" i="29"/>
  <c r="B63" i="29"/>
  <c r="A63" i="29"/>
  <c r="H62" i="29"/>
  <c r="F62" i="29"/>
  <c r="D62" i="29"/>
  <c r="B62" i="29"/>
  <c r="H61" i="29"/>
  <c r="F61" i="29"/>
  <c r="F64" i="29" s="1"/>
  <c r="E61" i="29"/>
  <c r="D61" i="29"/>
  <c r="B61" i="29"/>
  <c r="A61" i="29"/>
  <c r="N63" i="29" s="1"/>
  <c r="Q60" i="29"/>
  <c r="R60" i="29"/>
  <c r="S60" i="29"/>
  <c r="T60" i="29"/>
  <c r="U60" i="29"/>
  <c r="V60" i="29"/>
  <c r="W60" i="29"/>
  <c r="X60" i="29"/>
  <c r="V63" i="29"/>
  <c r="U63" i="29"/>
  <c r="R63" i="29"/>
  <c r="R67" i="29" s="1"/>
  <c r="Q63" i="29"/>
  <c r="X62" i="29"/>
  <c r="T62" i="29"/>
  <c r="S62" i="29"/>
  <c r="S66" i="29" s="1"/>
  <c r="Q62" i="29"/>
  <c r="Q66" i="29" s="1"/>
  <c r="U61" i="29"/>
  <c r="T61" i="29"/>
  <c r="S61" i="29"/>
  <c r="AG60" i="29"/>
  <c r="AH60" i="29"/>
  <c r="AL60" i="29"/>
  <c r="AN60" i="29"/>
  <c r="AM63" i="29"/>
  <c r="AK63" i="29"/>
  <c r="AJ63" i="29"/>
  <c r="AN62" i="29"/>
  <c r="AM62" i="29"/>
  <c r="AJ62" i="29"/>
  <c r="AI62" i="29"/>
  <c r="AG62" i="29"/>
  <c r="AG64" i="29" s="1"/>
  <c r="AN61" i="29"/>
  <c r="AK61" i="29"/>
  <c r="AJ61" i="29"/>
  <c r="AJ65" i="29" s="1"/>
  <c r="AI61" i="29"/>
  <c r="AP60" i="29"/>
  <c r="AW60" i="29"/>
  <c r="AZ60" i="29"/>
  <c r="BA60" i="29"/>
  <c r="BB60" i="29"/>
  <c r="BD60" i="29"/>
  <c r="BD63" i="29"/>
  <c r="BC63" i="29"/>
  <c r="BC66" i="29" s="1"/>
  <c r="BB63" i="29"/>
  <c r="AZ63" i="29"/>
  <c r="AY63" i="29"/>
  <c r="AX63" i="29"/>
  <c r="BD62" i="29"/>
  <c r="BL62" i="29" s="1"/>
  <c r="BC62" i="29"/>
  <c r="AZ62" i="29"/>
  <c r="AY62" i="29"/>
  <c r="AW62" i="29"/>
  <c r="BD61" i="29"/>
  <c r="BA61" i="29"/>
  <c r="AZ61" i="29"/>
  <c r="AY61" i="29"/>
  <c r="BM60" i="29"/>
  <c r="BP60" i="29"/>
  <c r="BQ60" i="29"/>
  <c r="BQ67" i="29" s="1"/>
  <c r="BR60" i="29"/>
  <c r="BT60" i="29"/>
  <c r="BT63" i="29"/>
  <c r="BS63" i="29"/>
  <c r="BQ63" i="29"/>
  <c r="BO63" i="29"/>
  <c r="BM63" i="29"/>
  <c r="BT62" i="29"/>
  <c r="BQ62" i="29"/>
  <c r="BP62" i="29"/>
  <c r="BT61" i="29"/>
  <c r="BS61" i="29"/>
  <c r="BO61" i="29"/>
  <c r="BM61" i="29"/>
  <c r="BX60" i="29"/>
  <c r="N61" i="29"/>
  <c r="BX61" i="29"/>
  <c r="BE62" i="29"/>
  <c r="BX62" i="29"/>
  <c r="BX63" i="29"/>
  <c r="B64" i="29"/>
  <c r="H64" i="29"/>
  <c r="Q64" i="29"/>
  <c r="R64" i="29"/>
  <c r="AK64" i="29"/>
  <c r="AL64" i="29"/>
  <c r="AW64" i="29"/>
  <c r="BB64" i="29"/>
  <c r="BQ64" i="29"/>
  <c r="R65" i="29"/>
  <c r="S65" i="29"/>
  <c r="AL65" i="29"/>
  <c r="AM65" i="29"/>
  <c r="BB65" i="29"/>
  <c r="BN65" i="29"/>
  <c r="BS65" i="29"/>
  <c r="C66" i="29"/>
  <c r="D66" i="29"/>
  <c r="H66" i="29"/>
  <c r="R66" i="29"/>
  <c r="AK66" i="29"/>
  <c r="AW66" i="29"/>
  <c r="BP66" i="29"/>
  <c r="BQ66" i="29"/>
  <c r="C67" i="29"/>
  <c r="G67" i="29"/>
  <c r="H67" i="29"/>
  <c r="T67" i="29"/>
  <c r="U67" i="29"/>
  <c r="AH67" i="29"/>
  <c r="AJ67" i="29"/>
  <c r="AN67" i="29"/>
  <c r="AW67" i="29"/>
  <c r="BB67" i="29"/>
  <c r="BN67" i="29"/>
  <c r="BP67" i="29"/>
  <c r="BT67" i="29"/>
  <c r="A69" i="29"/>
  <c r="B69" i="29"/>
  <c r="C69" i="29"/>
  <c r="E69" i="29"/>
  <c r="I69" i="29" s="1"/>
  <c r="F69" i="29"/>
  <c r="G69" i="29"/>
  <c r="H72" i="29"/>
  <c r="G72" i="29"/>
  <c r="F72" i="29"/>
  <c r="C72" i="29"/>
  <c r="B72" i="29"/>
  <c r="H71" i="29"/>
  <c r="G71" i="29"/>
  <c r="F71" i="29"/>
  <c r="E71" i="29"/>
  <c r="D71" i="29"/>
  <c r="C71" i="29"/>
  <c r="B71" i="29"/>
  <c r="A71" i="29"/>
  <c r="H70" i="29"/>
  <c r="G70" i="29"/>
  <c r="F70" i="29"/>
  <c r="D70" i="29"/>
  <c r="C70" i="29"/>
  <c r="Q69" i="29"/>
  <c r="R69" i="29"/>
  <c r="S69" i="29"/>
  <c r="U69" i="29"/>
  <c r="V69" i="29"/>
  <c r="W69" i="29"/>
  <c r="X72" i="29"/>
  <c r="W72" i="29"/>
  <c r="V72" i="29"/>
  <c r="S72" i="29"/>
  <c r="R72" i="29"/>
  <c r="R76" i="29" s="1"/>
  <c r="U71" i="29"/>
  <c r="S71" i="29"/>
  <c r="S75" i="29" s="1"/>
  <c r="Q71" i="29"/>
  <c r="X70" i="29"/>
  <c r="W70" i="29"/>
  <c r="U70" i="29"/>
  <c r="T70" i="29"/>
  <c r="S70" i="29"/>
  <c r="Q70" i="29"/>
  <c r="AH69" i="29"/>
  <c r="AI69" i="29"/>
  <c r="AQ69" i="29" s="1"/>
  <c r="AL69" i="29"/>
  <c r="AM69" i="29"/>
  <c r="AN69" i="29"/>
  <c r="AV69" i="29" s="1"/>
  <c r="AM72" i="29"/>
  <c r="AK72" i="29"/>
  <c r="AI72" i="29"/>
  <c r="AI76" i="29" s="1"/>
  <c r="AH72" i="29"/>
  <c r="AM71" i="29"/>
  <c r="AL71" i="29"/>
  <c r="AI71" i="29"/>
  <c r="AH71" i="29"/>
  <c r="AG71" i="29"/>
  <c r="AL70" i="29"/>
  <c r="AK70" i="29"/>
  <c r="AS70" i="29" s="1"/>
  <c r="AI70" i="29"/>
  <c r="AU69" i="29"/>
  <c r="AY69" i="29"/>
  <c r="AZ69" i="29"/>
  <c r="BB69" i="29"/>
  <c r="BD69" i="29"/>
  <c r="BC72" i="29"/>
  <c r="BB72" i="29"/>
  <c r="AY72" i="29"/>
  <c r="AW72" i="29"/>
  <c r="BB71" i="29"/>
  <c r="BA71" i="29"/>
  <c r="AY71" i="29"/>
  <c r="AW71" i="29"/>
  <c r="BC70" i="29"/>
  <c r="BB70" i="29"/>
  <c r="AY70" i="29"/>
  <c r="AX70" i="29"/>
  <c r="AW70" i="29"/>
  <c r="BN69" i="29"/>
  <c r="BO69" i="29"/>
  <c r="BR69" i="29"/>
  <c r="BS69" i="29"/>
  <c r="BT69" i="29"/>
  <c r="BT73" i="29" s="1"/>
  <c r="BQ72" i="29"/>
  <c r="BO72" i="29"/>
  <c r="BS71" i="29"/>
  <c r="BR71" i="29"/>
  <c r="BO71" i="29"/>
  <c r="BN71" i="29"/>
  <c r="BV71" i="29" s="1"/>
  <c r="BM71" i="29"/>
  <c r="BR70" i="29"/>
  <c r="BQ70" i="29"/>
  <c r="BO70" i="29"/>
  <c r="BO74" i="29" s="1"/>
  <c r="AQ70" i="29"/>
  <c r="AV70" i="29"/>
  <c r="BV70" i="29"/>
  <c r="N71" i="29"/>
  <c r="AU71" i="29"/>
  <c r="L72" i="29"/>
  <c r="AQ72" i="29"/>
  <c r="AV72" i="29"/>
  <c r="CB72" i="29"/>
  <c r="D73" i="29"/>
  <c r="F73" i="29"/>
  <c r="T73" i="29"/>
  <c r="V73" i="29"/>
  <c r="AI73" i="29"/>
  <c r="AJ73" i="29"/>
  <c r="AZ73" i="29"/>
  <c r="BD73" i="29"/>
  <c r="BP73" i="29"/>
  <c r="C74" i="29"/>
  <c r="D74" i="29"/>
  <c r="H74" i="29"/>
  <c r="Q74" i="29"/>
  <c r="AJ74" i="29"/>
  <c r="AK74" i="29"/>
  <c r="AW74" i="29"/>
  <c r="BD74" i="29"/>
  <c r="BQ74" i="29"/>
  <c r="A75" i="29"/>
  <c r="B75" i="29"/>
  <c r="F75" i="29"/>
  <c r="H75" i="29"/>
  <c r="T75" i="29"/>
  <c r="U75" i="29"/>
  <c r="AI75" i="29"/>
  <c r="AM75" i="29"/>
  <c r="AW75" i="29"/>
  <c r="BN75" i="29"/>
  <c r="A76" i="29"/>
  <c r="D76" i="29"/>
  <c r="E76" i="29"/>
  <c r="H76" i="29"/>
  <c r="Q76" i="29"/>
  <c r="T76" i="29"/>
  <c r="U76" i="29"/>
  <c r="AG76" i="29"/>
  <c r="AH76" i="29"/>
  <c r="AK76" i="29"/>
  <c r="AL76" i="29"/>
  <c r="AW76" i="29"/>
  <c r="BB76" i="29"/>
  <c r="BM76" i="29"/>
  <c r="BN76" i="29"/>
  <c r="BQ76" i="29"/>
  <c r="BR76" i="29"/>
  <c r="A78" i="29"/>
  <c r="B78" i="29"/>
  <c r="C78" i="29"/>
  <c r="D78" i="29"/>
  <c r="E78" i="29"/>
  <c r="F78" i="29"/>
  <c r="N78" i="29" s="1"/>
  <c r="G78" i="29"/>
  <c r="H78" i="29"/>
  <c r="H81" i="29"/>
  <c r="G81" i="29"/>
  <c r="O81" i="29" s="1"/>
  <c r="F81" i="29"/>
  <c r="D81" i="29"/>
  <c r="C81" i="29"/>
  <c r="B81" i="29"/>
  <c r="H80" i="29"/>
  <c r="G80" i="29"/>
  <c r="O80" i="29" s="1"/>
  <c r="F80" i="29"/>
  <c r="E80" i="29"/>
  <c r="D80" i="29"/>
  <c r="C80" i="29"/>
  <c r="K80" i="29" s="1"/>
  <c r="B80" i="29"/>
  <c r="A80" i="29"/>
  <c r="H79" i="29"/>
  <c r="G79" i="29"/>
  <c r="O79" i="29" s="1"/>
  <c r="F79" i="29"/>
  <c r="E79" i="29"/>
  <c r="D79" i="29"/>
  <c r="C79" i="29"/>
  <c r="K79" i="29" s="1"/>
  <c r="B79" i="29"/>
  <c r="A79" i="29"/>
  <c r="K78" i="29"/>
  <c r="Q78" i="29"/>
  <c r="R78" i="29"/>
  <c r="AA78" i="29" s="1"/>
  <c r="S78" i="29"/>
  <c r="U78" i="29"/>
  <c r="V78" i="29"/>
  <c r="W78" i="29"/>
  <c r="AE78" i="29" s="1"/>
  <c r="X81" i="29"/>
  <c r="W81" i="29"/>
  <c r="AE81" i="29" s="1"/>
  <c r="V81" i="29"/>
  <c r="S81" i="29"/>
  <c r="AA81" i="29" s="1"/>
  <c r="R81" i="29"/>
  <c r="X80" i="29"/>
  <c r="W80" i="29"/>
  <c r="V80" i="29"/>
  <c r="U80" i="29"/>
  <c r="S80" i="29"/>
  <c r="AA80" i="29" s="1"/>
  <c r="R80" i="29"/>
  <c r="Q80" i="29"/>
  <c r="X79" i="29"/>
  <c r="W79" i="29"/>
  <c r="AE79" i="29" s="1"/>
  <c r="V79" i="29"/>
  <c r="T79" i="29"/>
  <c r="S79" i="29"/>
  <c r="R79" i="29"/>
  <c r="Q79" i="29"/>
  <c r="Z78" i="29"/>
  <c r="AG78" i="29"/>
  <c r="AH78" i="29"/>
  <c r="AI78" i="29"/>
  <c r="AQ78" i="29" s="1"/>
  <c r="AJ78" i="29"/>
  <c r="AL78" i="29"/>
  <c r="AP78" i="29" s="1"/>
  <c r="AM78" i="29"/>
  <c r="AN81" i="29"/>
  <c r="AM81" i="29"/>
  <c r="AL81" i="29"/>
  <c r="AK81" i="29"/>
  <c r="AI81" i="29"/>
  <c r="AQ81" i="29" s="1"/>
  <c r="AH81" i="29"/>
  <c r="AM80" i="29"/>
  <c r="AM82" i="29" s="1"/>
  <c r="AL80" i="29"/>
  <c r="AI80" i="29"/>
  <c r="AQ80" i="29" s="1"/>
  <c r="AH80" i="29"/>
  <c r="AG80" i="29"/>
  <c r="AM79" i="29"/>
  <c r="AL79" i="29"/>
  <c r="AJ79" i="29"/>
  <c r="AI79" i="29"/>
  <c r="AQ79" i="29" s="1"/>
  <c r="AH79" i="29"/>
  <c r="AT78" i="29"/>
  <c r="AW78" i="29"/>
  <c r="AX78" i="29"/>
  <c r="BA78" i="29"/>
  <c r="BB78" i="29"/>
  <c r="BC78" i="29"/>
  <c r="BD81" i="29"/>
  <c r="BC81" i="29"/>
  <c r="BB81" i="29"/>
  <c r="AZ81" i="29"/>
  <c r="AY81" i="29"/>
  <c r="AX81" i="29"/>
  <c r="BD80" i="29"/>
  <c r="BC80" i="29"/>
  <c r="BB80" i="29"/>
  <c r="BA80" i="29"/>
  <c r="AZ80" i="29"/>
  <c r="AY80" i="29"/>
  <c r="AX80" i="29"/>
  <c r="AW80" i="29"/>
  <c r="BD79" i="29"/>
  <c r="BC79" i="29"/>
  <c r="BB79" i="29"/>
  <c r="AZ79" i="29"/>
  <c r="AY79" i="29"/>
  <c r="AX79" i="29"/>
  <c r="BN78" i="29"/>
  <c r="BW78" i="29" s="1"/>
  <c r="BO78" i="29"/>
  <c r="BP78" i="29"/>
  <c r="BQ78" i="29"/>
  <c r="BR78" i="29"/>
  <c r="BS78" i="29"/>
  <c r="BT81" i="29"/>
  <c r="BS81" i="29"/>
  <c r="BR81" i="29"/>
  <c r="BQ81" i="29"/>
  <c r="BO81" i="29"/>
  <c r="BW81" i="29" s="1"/>
  <c r="BN81" i="29"/>
  <c r="BS80" i="29"/>
  <c r="BS82" i="29" s="1"/>
  <c r="BR80" i="29"/>
  <c r="BO80" i="29"/>
  <c r="BW80" i="29" s="1"/>
  <c r="BN80" i="29"/>
  <c r="BM80" i="29"/>
  <c r="BS79" i="29"/>
  <c r="BR79" i="29"/>
  <c r="BP79" i="29"/>
  <c r="BO79" i="29"/>
  <c r="BW79" i="29" s="1"/>
  <c r="BN79" i="29"/>
  <c r="BZ78" i="29"/>
  <c r="N79" i="29"/>
  <c r="AD79" i="29"/>
  <c r="AT79" i="29"/>
  <c r="BZ79" i="29"/>
  <c r="N80" i="29"/>
  <c r="AD80" i="29"/>
  <c r="AT80" i="29"/>
  <c r="BZ80" i="29"/>
  <c r="J81" i="29"/>
  <c r="N81" i="29"/>
  <c r="Z81" i="29"/>
  <c r="AD81" i="29"/>
  <c r="AP81" i="29"/>
  <c r="AT81" i="29"/>
  <c r="BZ81" i="29"/>
  <c r="B82" i="29"/>
  <c r="D82" i="29"/>
  <c r="G82" i="29"/>
  <c r="H82" i="29"/>
  <c r="R82" i="29"/>
  <c r="V82" i="29"/>
  <c r="AH82" i="29"/>
  <c r="AL82" i="29"/>
  <c r="AX82" i="29"/>
  <c r="BB82" i="29"/>
  <c r="BC82" i="29"/>
  <c r="BN82" i="29"/>
  <c r="BR82" i="29"/>
  <c r="B83" i="29"/>
  <c r="B86" i="29" s="1"/>
  <c r="D83" i="29"/>
  <c r="F83" i="29"/>
  <c r="G83" i="29"/>
  <c r="G86" i="29" s="1"/>
  <c r="H83" i="29"/>
  <c r="R83" i="29"/>
  <c r="V83" i="29"/>
  <c r="V86" i="29" s="1"/>
  <c r="AH83" i="29"/>
  <c r="AL83" i="29"/>
  <c r="AL86" i="29" s="1"/>
  <c r="AX83" i="29"/>
  <c r="BB83" i="29"/>
  <c r="BB86" i="29" s="1"/>
  <c r="BC83" i="29"/>
  <c r="BN83" i="29"/>
  <c r="BR83" i="29"/>
  <c r="BR86" i="29" s="1"/>
  <c r="B84" i="29"/>
  <c r="D84" i="29"/>
  <c r="F84" i="29"/>
  <c r="G84" i="29"/>
  <c r="H84" i="29"/>
  <c r="R84" i="29"/>
  <c r="V84" i="29"/>
  <c r="AH84" i="29"/>
  <c r="AL84" i="29"/>
  <c r="AX84" i="29"/>
  <c r="BB84" i="29"/>
  <c r="BC84" i="29"/>
  <c r="BN84" i="29"/>
  <c r="BR84" i="29"/>
  <c r="B85" i="29"/>
  <c r="D85" i="29"/>
  <c r="F85" i="29"/>
  <c r="G85" i="29"/>
  <c r="H85" i="29"/>
  <c r="R85" i="29"/>
  <c r="V85" i="29"/>
  <c r="AH85" i="29"/>
  <c r="AL85" i="29"/>
  <c r="AX85" i="29"/>
  <c r="BB85" i="29"/>
  <c r="BC85" i="29"/>
  <c r="BC86" i="29" s="1"/>
  <c r="BN85" i="29"/>
  <c r="BR85" i="29"/>
  <c r="D86" i="29"/>
  <c r="H86" i="29"/>
  <c r="R86" i="29"/>
  <c r="AH86" i="29"/>
  <c r="AX86" i="29"/>
  <c r="BN86" i="29"/>
  <c r="A87" i="29"/>
  <c r="B87" i="29"/>
  <c r="C87" i="29"/>
  <c r="K87" i="29" s="1"/>
  <c r="E87" i="29"/>
  <c r="F87" i="29"/>
  <c r="J87" i="29" s="1"/>
  <c r="G87" i="29"/>
  <c r="H90" i="29"/>
  <c r="G90" i="29"/>
  <c r="F90" i="29"/>
  <c r="D90" i="29"/>
  <c r="C90" i="29"/>
  <c r="B90" i="29"/>
  <c r="H89" i="29"/>
  <c r="G89" i="29"/>
  <c r="F89" i="29"/>
  <c r="E89" i="29"/>
  <c r="D89" i="29"/>
  <c r="C89" i="29"/>
  <c r="B89" i="29"/>
  <c r="A89" i="29"/>
  <c r="H88" i="29"/>
  <c r="G88" i="29"/>
  <c r="F88" i="29"/>
  <c r="D88" i="29"/>
  <c r="C88" i="29"/>
  <c r="C92" i="29" s="1"/>
  <c r="B88" i="29"/>
  <c r="N87" i="29"/>
  <c r="Q87" i="29"/>
  <c r="R87" i="29"/>
  <c r="S87" i="29"/>
  <c r="S92" i="29" s="1"/>
  <c r="U87" i="29"/>
  <c r="V87" i="29"/>
  <c r="W87" i="29"/>
  <c r="X90" i="29"/>
  <c r="V90" i="29"/>
  <c r="U90" i="29"/>
  <c r="T90" i="29"/>
  <c r="R90" i="29"/>
  <c r="R94" i="29" s="1"/>
  <c r="Q90" i="29"/>
  <c r="V89" i="29"/>
  <c r="U89" i="29"/>
  <c r="T89" i="29"/>
  <c r="T93" i="29" s="1"/>
  <c r="R89" i="29"/>
  <c r="Q89" i="29"/>
  <c r="Q94" i="29" s="1"/>
  <c r="V88" i="29"/>
  <c r="T88" i="29"/>
  <c r="S88" i="29"/>
  <c r="R88" i="29"/>
  <c r="R93" i="29" s="1"/>
  <c r="Q88" i="29"/>
  <c r="AG87" i="29"/>
  <c r="AH87" i="29"/>
  <c r="AI87" i="29"/>
  <c r="AJ87" i="29"/>
  <c r="AL87" i="29"/>
  <c r="AM87" i="29"/>
  <c r="AN87" i="29"/>
  <c r="AL90" i="29"/>
  <c r="AK90" i="29"/>
  <c r="AI90" i="29"/>
  <c r="AH90" i="29"/>
  <c r="AG90" i="29"/>
  <c r="AM89" i="29"/>
  <c r="AL89" i="29"/>
  <c r="AK89" i="29"/>
  <c r="AI89" i="29"/>
  <c r="AH89" i="29"/>
  <c r="AG89" i="29"/>
  <c r="AM88" i="29"/>
  <c r="AL88" i="29"/>
  <c r="AK88" i="29"/>
  <c r="AS88" i="29" s="1"/>
  <c r="AJ88" i="29"/>
  <c r="AH88" i="29"/>
  <c r="AG88" i="29"/>
  <c r="AQ87" i="29"/>
  <c r="AQ91" i="29" s="1"/>
  <c r="AW87" i="29"/>
  <c r="AX87" i="29"/>
  <c r="AY87" i="29"/>
  <c r="AZ87" i="29"/>
  <c r="BB87" i="29"/>
  <c r="BC87" i="29"/>
  <c r="BD87" i="29"/>
  <c r="BD90" i="29"/>
  <c r="BB90" i="29"/>
  <c r="BA90" i="29"/>
  <c r="AX90" i="29"/>
  <c r="AW90" i="29"/>
  <c r="BC89" i="29"/>
  <c r="BB89" i="29"/>
  <c r="BA89" i="29"/>
  <c r="AY89" i="29"/>
  <c r="AX89" i="29"/>
  <c r="AW89" i="29"/>
  <c r="BC88" i="29"/>
  <c r="BB88" i="29"/>
  <c r="BA88" i="29"/>
  <c r="AZ88" i="29"/>
  <c r="AX88" i="29"/>
  <c r="AW88" i="29"/>
  <c r="BM87" i="29"/>
  <c r="BN87" i="29"/>
  <c r="BO87" i="29"/>
  <c r="BP87" i="29"/>
  <c r="BR87" i="29"/>
  <c r="BS87" i="29"/>
  <c r="BT87" i="29"/>
  <c r="BR90" i="29"/>
  <c r="BQ90" i="29"/>
  <c r="BO90" i="29"/>
  <c r="BN90" i="29"/>
  <c r="BM90" i="29"/>
  <c r="BS89" i="29"/>
  <c r="BR89" i="29"/>
  <c r="BQ89" i="29"/>
  <c r="BO89" i="29"/>
  <c r="BN89" i="29"/>
  <c r="BM89" i="29"/>
  <c r="BS88" i="29"/>
  <c r="BR88" i="29"/>
  <c r="BQ88" i="29"/>
  <c r="BY88" i="29" s="1"/>
  <c r="BP88" i="29"/>
  <c r="BN88" i="29"/>
  <c r="BM88" i="29"/>
  <c r="BW87" i="29"/>
  <c r="K88" i="29"/>
  <c r="AQ88" i="29"/>
  <c r="BW88" i="29"/>
  <c r="K89" i="29"/>
  <c r="O89" i="29"/>
  <c r="AQ89" i="29"/>
  <c r="BW89" i="29"/>
  <c r="K90" i="29"/>
  <c r="O90" i="29"/>
  <c r="AQ90" i="29"/>
  <c r="AU90" i="29"/>
  <c r="BW90" i="29"/>
  <c r="CA90" i="29"/>
  <c r="C91" i="29"/>
  <c r="D91" i="29"/>
  <c r="G91" i="29"/>
  <c r="H91" i="29"/>
  <c r="S91" i="29"/>
  <c r="AH91" i="29"/>
  <c r="AL91" i="29"/>
  <c r="AM91" i="29"/>
  <c r="AX91" i="29"/>
  <c r="BB91" i="29"/>
  <c r="BC91" i="29"/>
  <c r="BN91" i="29"/>
  <c r="BR91" i="29"/>
  <c r="BS91" i="29"/>
  <c r="B92" i="29"/>
  <c r="F92" i="29"/>
  <c r="G92" i="29"/>
  <c r="R92" i="29"/>
  <c r="AG92" i="29"/>
  <c r="AK92" i="29"/>
  <c r="AL92" i="29"/>
  <c r="AW92" i="29"/>
  <c r="BA92" i="29"/>
  <c r="BM92" i="29"/>
  <c r="BQ92" i="29"/>
  <c r="BR92" i="29"/>
  <c r="A93" i="29"/>
  <c r="E93" i="29"/>
  <c r="Q93" i="29"/>
  <c r="V93" i="29"/>
  <c r="AG93" i="29"/>
  <c r="AJ93" i="29"/>
  <c r="AN93" i="29"/>
  <c r="AW93" i="29"/>
  <c r="BD93" i="29"/>
  <c r="BM93" i="29"/>
  <c r="BP93" i="29"/>
  <c r="BT93" i="29"/>
  <c r="A94" i="29"/>
  <c r="D94" i="29"/>
  <c r="E94" i="29"/>
  <c r="H94" i="29"/>
  <c r="T94" i="29"/>
  <c r="AI94" i="29"/>
  <c r="AJ94" i="29"/>
  <c r="AM94" i="29"/>
  <c r="AY94" i="29"/>
  <c r="BC94" i="29"/>
  <c r="BO94" i="29"/>
  <c r="BP94" i="29"/>
  <c r="BS94" i="29"/>
  <c r="A96" i="29"/>
  <c r="B96" i="29"/>
  <c r="C96" i="29"/>
  <c r="P97" i="29" s="1"/>
  <c r="D96" i="29"/>
  <c r="E96" i="29"/>
  <c r="F96" i="29"/>
  <c r="G96" i="29"/>
  <c r="O96" i="29" s="1"/>
  <c r="H96" i="29"/>
  <c r="H99" i="29"/>
  <c r="G99" i="29"/>
  <c r="F99" i="29"/>
  <c r="E99" i="29"/>
  <c r="D99" i="29"/>
  <c r="C99" i="29"/>
  <c r="B99" i="29"/>
  <c r="A99" i="29"/>
  <c r="G98" i="29"/>
  <c r="G103" i="29" s="1"/>
  <c r="F98" i="29"/>
  <c r="E98" i="29"/>
  <c r="C98" i="29"/>
  <c r="B98" i="29"/>
  <c r="J98" i="29" s="1"/>
  <c r="A98" i="29"/>
  <c r="G97" i="29"/>
  <c r="G101" i="29" s="1"/>
  <c r="F97" i="29"/>
  <c r="E97" i="29"/>
  <c r="C97" i="29"/>
  <c r="B97" i="29"/>
  <c r="A97" i="29"/>
  <c r="J96" i="29"/>
  <c r="R96" i="29"/>
  <c r="R102" i="29" s="1"/>
  <c r="S96" i="29"/>
  <c r="T96" i="29"/>
  <c r="U96" i="29"/>
  <c r="V96" i="29"/>
  <c r="V103" i="29" s="1"/>
  <c r="W96" i="29"/>
  <c r="X99" i="29"/>
  <c r="V99" i="29"/>
  <c r="U99" i="29"/>
  <c r="T99" i="29"/>
  <c r="R99" i="29"/>
  <c r="Q99" i="29"/>
  <c r="W98" i="29"/>
  <c r="V98" i="29"/>
  <c r="U98" i="29"/>
  <c r="T98" i="29"/>
  <c r="S98" i="29"/>
  <c r="R98" i="29"/>
  <c r="Q98" i="29"/>
  <c r="Q103" i="29" s="1"/>
  <c r="V97" i="29"/>
  <c r="T97" i="29"/>
  <c r="S97" i="29"/>
  <c r="R97" i="29"/>
  <c r="Q97" i="29"/>
  <c r="AG96" i="29"/>
  <c r="AH96" i="29"/>
  <c r="AI96" i="29"/>
  <c r="AJ96" i="29"/>
  <c r="AK96" i="29"/>
  <c r="AM96" i="29"/>
  <c r="AN96" i="29"/>
  <c r="AV96" i="29" s="1"/>
  <c r="AL99" i="29"/>
  <c r="AK99" i="29"/>
  <c r="AI99" i="29"/>
  <c r="AH99" i="29"/>
  <c r="AG99" i="29"/>
  <c r="AM98" i="29"/>
  <c r="AL98" i="29"/>
  <c r="AK98" i="29"/>
  <c r="AJ98" i="29"/>
  <c r="AH98" i="29"/>
  <c r="AH103" i="29" s="1"/>
  <c r="AG98" i="29"/>
  <c r="AM97" i="29"/>
  <c r="AL97" i="29"/>
  <c r="AK97" i="29"/>
  <c r="AS97" i="29" s="1"/>
  <c r="AJ97" i="29"/>
  <c r="AH97" i="29"/>
  <c r="AG97" i="29"/>
  <c r="AQ96" i="29"/>
  <c r="AW96" i="29"/>
  <c r="AX96" i="29"/>
  <c r="AY96" i="29"/>
  <c r="AZ96" i="29"/>
  <c r="BA96" i="29"/>
  <c r="BC96" i="29"/>
  <c r="BK96" i="29" s="1"/>
  <c r="BD96" i="29"/>
  <c r="BD103" i="29" s="1"/>
  <c r="BD99" i="29"/>
  <c r="BB99" i="29"/>
  <c r="BJ99" i="29" s="1"/>
  <c r="BA99" i="29"/>
  <c r="AZ99" i="29"/>
  <c r="AX99" i="29"/>
  <c r="AW99" i="29"/>
  <c r="BC98" i="29"/>
  <c r="BB98" i="29"/>
  <c r="BA98" i="29"/>
  <c r="AZ98" i="29"/>
  <c r="AX98" i="29"/>
  <c r="AW98" i="29"/>
  <c r="BC97" i="29"/>
  <c r="BB97" i="29"/>
  <c r="BA97" i="29"/>
  <c r="AZ97" i="29"/>
  <c r="AX97" i="29"/>
  <c r="AW97" i="29"/>
  <c r="BE97" i="29" s="1"/>
  <c r="BL96" i="29"/>
  <c r="BM96" i="29"/>
  <c r="BN96" i="29"/>
  <c r="BO96" i="29"/>
  <c r="BP96" i="29"/>
  <c r="CB96" i="29" s="1"/>
  <c r="BQ96" i="29"/>
  <c r="BS96" i="29"/>
  <c r="BS100" i="29" s="1"/>
  <c r="BT96" i="29"/>
  <c r="BR99" i="29"/>
  <c r="BZ99" i="29" s="1"/>
  <c r="BQ99" i="29"/>
  <c r="BO99" i="29"/>
  <c r="BN99" i="29"/>
  <c r="BM99" i="29"/>
  <c r="BS98" i="29"/>
  <c r="BR98" i="29"/>
  <c r="BQ98" i="29"/>
  <c r="BP98" i="29"/>
  <c r="BN98" i="29"/>
  <c r="BM98" i="29"/>
  <c r="BS97" i="29"/>
  <c r="BR97" i="29"/>
  <c r="BZ97" i="29" s="1"/>
  <c r="BQ97" i="29"/>
  <c r="BN97" i="29"/>
  <c r="BM97" i="29"/>
  <c r="BW96" i="29"/>
  <c r="K97" i="29"/>
  <c r="O97" i="29"/>
  <c r="AQ97" i="29"/>
  <c r="BG97" i="29"/>
  <c r="BW97" i="29"/>
  <c r="K98" i="29"/>
  <c r="O98" i="29"/>
  <c r="AQ98" i="29"/>
  <c r="AU98" i="29"/>
  <c r="BG98" i="29"/>
  <c r="BW98" i="29"/>
  <c r="K99" i="29"/>
  <c r="O99" i="29"/>
  <c r="AP99" i="29"/>
  <c r="AR99" i="29"/>
  <c r="AU99" i="29"/>
  <c r="BF99" i="29"/>
  <c r="BH99" i="29"/>
  <c r="BK99" i="29"/>
  <c r="BU99" i="29"/>
  <c r="BW99" i="29"/>
  <c r="BY99" i="29"/>
  <c r="CA99" i="29"/>
  <c r="A100" i="29"/>
  <c r="C100" i="29"/>
  <c r="D100" i="29"/>
  <c r="E100" i="29"/>
  <c r="G100" i="29"/>
  <c r="H100" i="29"/>
  <c r="Q100" i="29"/>
  <c r="S100" i="29"/>
  <c r="T100" i="29"/>
  <c r="V100" i="29"/>
  <c r="AG100" i="29"/>
  <c r="AH100" i="29"/>
  <c r="AJ100" i="29"/>
  <c r="AL100" i="29"/>
  <c r="AM100" i="29"/>
  <c r="AN100" i="29"/>
  <c r="AX100" i="29"/>
  <c r="AZ100" i="29"/>
  <c r="BA100" i="29"/>
  <c r="BB100" i="29"/>
  <c r="BC100" i="29"/>
  <c r="BD100" i="29"/>
  <c r="BN100" i="29"/>
  <c r="BO100" i="29"/>
  <c r="BP100" i="29"/>
  <c r="BQ100" i="29"/>
  <c r="BR100" i="29"/>
  <c r="BT100" i="29"/>
  <c r="A101" i="29"/>
  <c r="B101" i="29"/>
  <c r="D101" i="29"/>
  <c r="D104" i="29" s="1"/>
  <c r="E101" i="29"/>
  <c r="F101" i="29"/>
  <c r="H101" i="29"/>
  <c r="H104" i="29" s="1"/>
  <c r="R101" i="29"/>
  <c r="S101" i="29"/>
  <c r="T101" i="29"/>
  <c r="T104" i="29" s="1"/>
  <c r="AG101" i="29"/>
  <c r="AG104" i="29" s="1"/>
  <c r="AI101" i="29"/>
  <c r="AJ101" i="29"/>
  <c r="AK101" i="29"/>
  <c r="AL101" i="29"/>
  <c r="AM101" i="29"/>
  <c r="AM104" i="29" s="1"/>
  <c r="AW101" i="29"/>
  <c r="AX101" i="29"/>
  <c r="AY101" i="29"/>
  <c r="AZ101" i="29"/>
  <c r="BA101" i="29"/>
  <c r="BA104" i="29" s="1"/>
  <c r="BC101" i="29"/>
  <c r="BC104" i="29" s="1"/>
  <c r="BM101" i="29"/>
  <c r="BO101" i="29"/>
  <c r="BO104" i="29" s="1"/>
  <c r="BQ101" i="29"/>
  <c r="BQ104" i="29" s="1"/>
  <c r="BS101" i="29"/>
  <c r="BT101" i="29"/>
  <c r="A102" i="29"/>
  <c r="C102" i="29"/>
  <c r="D102" i="29"/>
  <c r="E102" i="29"/>
  <c r="G102" i="29"/>
  <c r="H102" i="29"/>
  <c r="Q102" i="29"/>
  <c r="S102" i="29"/>
  <c r="S104" i="29" s="1"/>
  <c r="T102" i="29"/>
  <c r="V102" i="29"/>
  <c r="AG102" i="29"/>
  <c r="AH102" i="29"/>
  <c r="AJ102" i="29"/>
  <c r="AL102" i="29"/>
  <c r="AL104" i="29" s="1"/>
  <c r="AM102" i="29"/>
  <c r="AN102" i="29"/>
  <c r="AX102" i="29"/>
  <c r="AX104" i="29" s="1"/>
  <c r="AZ102" i="29"/>
  <c r="BA102" i="29"/>
  <c r="BB102" i="29"/>
  <c r="BC102" i="29"/>
  <c r="BD102" i="29"/>
  <c r="BN102" i="29"/>
  <c r="BO102" i="29"/>
  <c r="BP102" i="29"/>
  <c r="BQ102" i="29"/>
  <c r="BR102" i="29"/>
  <c r="BT102" i="29"/>
  <c r="A103" i="29"/>
  <c r="B103" i="29"/>
  <c r="C103" i="29"/>
  <c r="D103" i="29"/>
  <c r="E103" i="29"/>
  <c r="F103" i="29"/>
  <c r="H103" i="29"/>
  <c r="R103" i="29"/>
  <c r="S103" i="29"/>
  <c r="T103" i="29"/>
  <c r="AG103" i="29"/>
  <c r="AI103" i="29"/>
  <c r="AJ103" i="29"/>
  <c r="AK103" i="29"/>
  <c r="AL103" i="29"/>
  <c r="AM103" i="29"/>
  <c r="AW103" i="29"/>
  <c r="AX103" i="29"/>
  <c r="AY103" i="29"/>
  <c r="AZ103" i="29"/>
  <c r="BA103" i="29"/>
  <c r="BC103" i="29"/>
  <c r="BM103" i="29"/>
  <c r="BO103" i="29"/>
  <c r="BQ103" i="29"/>
  <c r="BS103" i="29"/>
  <c r="BT103" i="29"/>
  <c r="A104" i="29"/>
  <c r="E104" i="29"/>
  <c r="AJ104" i="29"/>
  <c r="AZ104" i="29"/>
  <c r="BT104" i="29"/>
  <c r="A105" i="29"/>
  <c r="K105" i="29" s="1"/>
  <c r="B105" i="29"/>
  <c r="L108" i="29" s="1"/>
  <c r="C105" i="29"/>
  <c r="D105" i="29"/>
  <c r="D109" i="29" s="1"/>
  <c r="E105" i="29"/>
  <c r="F105" i="29"/>
  <c r="F111" i="29" s="1"/>
  <c r="G105" i="29"/>
  <c r="H105" i="29"/>
  <c r="H109" i="29" s="1"/>
  <c r="H108" i="29"/>
  <c r="G108" i="29"/>
  <c r="G112" i="29" s="1"/>
  <c r="F108" i="29"/>
  <c r="E108" i="29"/>
  <c r="E112" i="29" s="1"/>
  <c r="D108" i="29"/>
  <c r="C108" i="29"/>
  <c r="C112" i="29" s="1"/>
  <c r="B108" i="29"/>
  <c r="A108" i="29"/>
  <c r="A112" i="29" s="1"/>
  <c r="H107" i="29"/>
  <c r="P107" i="29" s="1"/>
  <c r="G107" i="29"/>
  <c r="F107" i="29"/>
  <c r="E107" i="29"/>
  <c r="D107" i="29"/>
  <c r="L107" i="29" s="1"/>
  <c r="C107" i="29"/>
  <c r="B107" i="29"/>
  <c r="A107" i="29"/>
  <c r="H106" i="29"/>
  <c r="P106" i="29" s="1"/>
  <c r="G106" i="29"/>
  <c r="G110" i="29" s="1"/>
  <c r="G113" i="29" s="1"/>
  <c r="F106" i="29"/>
  <c r="E106" i="29"/>
  <c r="E110" i="29" s="1"/>
  <c r="E113" i="29" s="1"/>
  <c r="D106" i="29"/>
  <c r="L106" i="29" s="1"/>
  <c r="C106" i="29"/>
  <c r="C110" i="29" s="1"/>
  <c r="C113" i="29" s="1"/>
  <c r="B106" i="29"/>
  <c r="A106" i="29"/>
  <c r="A110" i="29" s="1"/>
  <c r="A113" i="29" s="1"/>
  <c r="L105" i="29"/>
  <c r="P105" i="29"/>
  <c r="Q105" i="29"/>
  <c r="R105" i="29"/>
  <c r="R109" i="29" s="1"/>
  <c r="S105" i="29"/>
  <c r="T105" i="29"/>
  <c r="T109" i="29" s="1"/>
  <c r="V105" i="29"/>
  <c r="W105" i="29"/>
  <c r="X108" i="29"/>
  <c r="W108" i="29"/>
  <c r="V108" i="29"/>
  <c r="U108" i="29"/>
  <c r="T108" i="29"/>
  <c r="S108" i="29"/>
  <c r="S110" i="29" s="1"/>
  <c r="R108" i="29"/>
  <c r="Q108" i="29"/>
  <c r="Q112" i="29" s="1"/>
  <c r="W107" i="29"/>
  <c r="V107" i="29"/>
  <c r="U107" i="29"/>
  <c r="T107" i="29"/>
  <c r="T111" i="29" s="1"/>
  <c r="S107" i="29"/>
  <c r="R107" i="29"/>
  <c r="R111" i="29" s="1"/>
  <c r="Q107" i="29"/>
  <c r="V106" i="29"/>
  <c r="V112" i="29" s="1"/>
  <c r="U106" i="29"/>
  <c r="T106" i="29"/>
  <c r="S106" i="29"/>
  <c r="R106" i="29"/>
  <c r="Q106" i="29"/>
  <c r="AG105" i="29"/>
  <c r="AR105" i="29" s="1"/>
  <c r="AH105" i="29"/>
  <c r="AI105" i="29"/>
  <c r="AI109" i="29" s="1"/>
  <c r="AJ105" i="29"/>
  <c r="AK105" i="29"/>
  <c r="AK111" i="29" s="1"/>
  <c r="AL105" i="29"/>
  <c r="AM105" i="29"/>
  <c r="AM109" i="29" s="1"/>
  <c r="AN105" i="29"/>
  <c r="AN108" i="29"/>
  <c r="AV108" i="29" s="1"/>
  <c r="AM108" i="29"/>
  <c r="AL108" i="29"/>
  <c r="AT108" i="29" s="1"/>
  <c r="AK108" i="29"/>
  <c r="AJ108" i="29"/>
  <c r="AR108" i="29" s="1"/>
  <c r="AI108" i="29"/>
  <c r="AH108" i="29"/>
  <c r="AP108" i="29" s="1"/>
  <c r="AG108" i="29"/>
  <c r="AN107" i="29"/>
  <c r="AV107" i="29" s="1"/>
  <c r="AM107" i="29"/>
  <c r="AL107" i="29"/>
  <c r="AT107" i="29" s="1"/>
  <c r="AK107" i="29"/>
  <c r="AJ107" i="29"/>
  <c r="AR107" i="29" s="1"/>
  <c r="AI107" i="29"/>
  <c r="AH107" i="29"/>
  <c r="AP107" i="29" s="1"/>
  <c r="AG107" i="29"/>
  <c r="AN106" i="29"/>
  <c r="AV106" i="29" s="1"/>
  <c r="AM106" i="29"/>
  <c r="AL106" i="29"/>
  <c r="AL110" i="29" s="1"/>
  <c r="AK106" i="29"/>
  <c r="AJ106" i="29"/>
  <c r="AR106" i="29" s="1"/>
  <c r="AI106" i="29"/>
  <c r="AH106" i="29"/>
  <c r="AH110" i="29" s="1"/>
  <c r="AG106" i="29"/>
  <c r="AO105" i="29"/>
  <c r="AS105" i="29"/>
  <c r="AW105" i="29"/>
  <c r="BH105" i="29" s="1"/>
  <c r="AX105" i="29"/>
  <c r="AY105" i="29"/>
  <c r="AY109" i="29" s="1"/>
  <c r="AZ105" i="29"/>
  <c r="BA105" i="29"/>
  <c r="BA111" i="29" s="1"/>
  <c r="BB105" i="29"/>
  <c r="BC105" i="29"/>
  <c r="BC109" i="29" s="1"/>
  <c r="BD105" i="29"/>
  <c r="BD108" i="29"/>
  <c r="BL108" i="29" s="1"/>
  <c r="BC108" i="29"/>
  <c r="BB108" i="29"/>
  <c r="BJ108" i="29" s="1"/>
  <c r="BA108" i="29"/>
  <c r="AZ108" i="29"/>
  <c r="BH108" i="29" s="1"/>
  <c r="AY108" i="29"/>
  <c r="AX108" i="29"/>
  <c r="BF108" i="29" s="1"/>
  <c r="AW108" i="29"/>
  <c r="BD107" i="29"/>
  <c r="BL107" i="29" s="1"/>
  <c r="BC107" i="29"/>
  <c r="BB107" i="29"/>
  <c r="BJ107" i="29" s="1"/>
  <c r="BA107" i="29"/>
  <c r="AZ107" i="29"/>
  <c r="BH107" i="29" s="1"/>
  <c r="AY107" i="29"/>
  <c r="AX107" i="29"/>
  <c r="BF107" i="29" s="1"/>
  <c r="AW107" i="29"/>
  <c r="BD106" i="29"/>
  <c r="BL106" i="29" s="1"/>
  <c r="BC106" i="29"/>
  <c r="BB106" i="29"/>
  <c r="BB110" i="29" s="1"/>
  <c r="BA106" i="29"/>
  <c r="AZ106" i="29"/>
  <c r="BH106" i="29" s="1"/>
  <c r="AY106" i="29"/>
  <c r="AX106" i="29"/>
  <c r="AX110" i="29" s="1"/>
  <c r="AW106" i="29"/>
  <c r="BE105" i="29"/>
  <c r="BI105" i="29"/>
  <c r="BM105" i="29"/>
  <c r="BX105" i="29" s="1"/>
  <c r="BN105" i="29"/>
  <c r="BO105" i="29"/>
  <c r="BO109" i="29" s="1"/>
  <c r="BP105" i="29"/>
  <c r="BQ105" i="29"/>
  <c r="BQ111" i="29" s="1"/>
  <c r="BR105" i="29"/>
  <c r="BS105" i="29"/>
  <c r="BS109" i="29" s="1"/>
  <c r="BT105" i="29"/>
  <c r="BT108" i="29"/>
  <c r="CB108" i="29" s="1"/>
  <c r="BS108" i="29"/>
  <c r="BR108" i="29"/>
  <c r="BZ108" i="29" s="1"/>
  <c r="BQ108" i="29"/>
  <c r="BP108" i="29"/>
  <c r="BX108" i="29" s="1"/>
  <c r="BO108" i="29"/>
  <c r="BN108" i="29"/>
  <c r="BV108" i="29" s="1"/>
  <c r="BM108" i="29"/>
  <c r="BT107" i="29"/>
  <c r="CB107" i="29" s="1"/>
  <c r="BS107" i="29"/>
  <c r="BR107" i="29"/>
  <c r="BZ107" i="29" s="1"/>
  <c r="BQ107" i="29"/>
  <c r="BP107" i="29"/>
  <c r="BX107" i="29" s="1"/>
  <c r="BO107" i="29"/>
  <c r="BN107" i="29"/>
  <c r="BV107" i="29" s="1"/>
  <c r="BM107" i="29"/>
  <c r="BT106" i="29"/>
  <c r="CB106" i="29" s="1"/>
  <c r="BS106" i="29"/>
  <c r="BR106" i="29"/>
  <c r="BR110" i="29" s="1"/>
  <c r="BQ106" i="29"/>
  <c r="BP106" i="29"/>
  <c r="BX106" i="29" s="1"/>
  <c r="BO106" i="29"/>
  <c r="BN106" i="29"/>
  <c r="BN110" i="29" s="1"/>
  <c r="BM106" i="29"/>
  <c r="BU105" i="29"/>
  <c r="BY105" i="29"/>
  <c r="I106" i="29"/>
  <c r="M106" i="29"/>
  <c r="AO106" i="29"/>
  <c r="AS106" i="29"/>
  <c r="BE106" i="29"/>
  <c r="BI106" i="29"/>
  <c r="BU106" i="29"/>
  <c r="BY106" i="29"/>
  <c r="I107" i="29"/>
  <c r="K107" i="29"/>
  <c r="M107" i="29"/>
  <c r="O107" i="29"/>
  <c r="AO107" i="29"/>
  <c r="AS107" i="29"/>
  <c r="AU107" i="29"/>
  <c r="BE107" i="29"/>
  <c r="BI107" i="29"/>
  <c r="BU107" i="29"/>
  <c r="BY107" i="29"/>
  <c r="I108" i="29"/>
  <c r="K108" i="29"/>
  <c r="M108" i="29"/>
  <c r="O108" i="29"/>
  <c r="AO108" i="29"/>
  <c r="AQ108" i="29"/>
  <c r="AS108" i="29"/>
  <c r="AU108" i="29"/>
  <c r="BE108" i="29"/>
  <c r="BG108" i="29"/>
  <c r="BI108" i="29"/>
  <c r="BK108" i="29"/>
  <c r="BU108" i="29"/>
  <c r="BW108" i="29"/>
  <c r="BY108" i="29"/>
  <c r="CA108" i="29"/>
  <c r="A109" i="29"/>
  <c r="C109" i="29"/>
  <c r="E109" i="29"/>
  <c r="G109" i="29"/>
  <c r="Q109" i="29"/>
  <c r="S109" i="29"/>
  <c r="V109" i="29"/>
  <c r="AH109" i="29"/>
  <c r="AJ109" i="29"/>
  <c r="AL109" i="29"/>
  <c r="AN109" i="29"/>
  <c r="AX109" i="29"/>
  <c r="AZ109" i="29"/>
  <c r="BB109" i="29"/>
  <c r="BD109" i="29"/>
  <c r="BN109" i="29"/>
  <c r="BP109" i="29"/>
  <c r="BR109" i="29"/>
  <c r="BT109" i="29"/>
  <c r="B110" i="29"/>
  <c r="D110" i="29"/>
  <c r="F110" i="29"/>
  <c r="H110" i="29"/>
  <c r="R110" i="29"/>
  <c r="T110" i="29"/>
  <c r="AG110" i="29"/>
  <c r="AI110" i="29"/>
  <c r="AK110" i="29"/>
  <c r="AM110" i="29"/>
  <c r="AW110" i="29"/>
  <c r="AY110" i="29"/>
  <c r="BA110" i="29"/>
  <c r="BC110" i="29"/>
  <c r="BM110" i="29"/>
  <c r="BO110" i="29"/>
  <c r="BQ110" i="29"/>
  <c r="BS110" i="29"/>
  <c r="A111" i="29"/>
  <c r="C111" i="29"/>
  <c r="E111" i="29"/>
  <c r="G111" i="29"/>
  <c r="Q111" i="29"/>
  <c r="S111" i="29"/>
  <c r="V111" i="29"/>
  <c r="AH111" i="29"/>
  <c r="AJ111" i="29"/>
  <c r="AL111" i="29"/>
  <c r="AN111" i="29"/>
  <c r="AX111" i="29"/>
  <c r="AZ111" i="29"/>
  <c r="BB111" i="29"/>
  <c r="BD111" i="29"/>
  <c r="BN111" i="29"/>
  <c r="BP111" i="29"/>
  <c r="BR111" i="29"/>
  <c r="BT111" i="29"/>
  <c r="B112" i="29"/>
  <c r="D112" i="29"/>
  <c r="F112" i="29"/>
  <c r="H112" i="29"/>
  <c r="R112" i="29"/>
  <c r="T112" i="29"/>
  <c r="AG112" i="29"/>
  <c r="AI112" i="29"/>
  <c r="AK112" i="29"/>
  <c r="AM112" i="29"/>
  <c r="AW112" i="29"/>
  <c r="AY112" i="29"/>
  <c r="BA112" i="29"/>
  <c r="BC112" i="29"/>
  <c r="BM112" i="29"/>
  <c r="BO112" i="29"/>
  <c r="BQ112" i="29"/>
  <c r="BS112" i="29"/>
  <c r="A114" i="29"/>
  <c r="K114" i="29" s="1"/>
  <c r="B114" i="29"/>
  <c r="B120" i="29" s="1"/>
  <c r="C114" i="29"/>
  <c r="D114" i="29"/>
  <c r="D118" i="29" s="1"/>
  <c r="E114" i="29"/>
  <c r="F114" i="29"/>
  <c r="F120" i="29" s="1"/>
  <c r="G114" i="29"/>
  <c r="H114" i="29"/>
  <c r="H118" i="29" s="1"/>
  <c r="H117" i="29"/>
  <c r="P117" i="29" s="1"/>
  <c r="G117" i="29"/>
  <c r="G121" i="29" s="1"/>
  <c r="F117" i="29"/>
  <c r="E117" i="29"/>
  <c r="E121" i="29" s="1"/>
  <c r="D117" i="29"/>
  <c r="L117" i="29" s="1"/>
  <c r="C117" i="29"/>
  <c r="C121" i="29" s="1"/>
  <c r="B117" i="29"/>
  <c r="A117" i="29"/>
  <c r="A121" i="29" s="1"/>
  <c r="H116" i="29"/>
  <c r="P116" i="29" s="1"/>
  <c r="G116" i="29"/>
  <c r="F116" i="29"/>
  <c r="E116" i="29"/>
  <c r="D116" i="29"/>
  <c r="L116" i="29" s="1"/>
  <c r="C116" i="29"/>
  <c r="B116" i="29"/>
  <c r="A116" i="29"/>
  <c r="H115" i="29"/>
  <c r="P115" i="29" s="1"/>
  <c r="G115" i="29"/>
  <c r="G119" i="29" s="1"/>
  <c r="G122" i="29" s="1"/>
  <c r="F115" i="29"/>
  <c r="E115" i="29"/>
  <c r="E119" i="29" s="1"/>
  <c r="E122" i="29" s="1"/>
  <c r="D115" i="29"/>
  <c r="L115" i="29" s="1"/>
  <c r="C115" i="29"/>
  <c r="C119" i="29" s="1"/>
  <c r="C122" i="29" s="1"/>
  <c r="B115" i="29"/>
  <c r="A115" i="29"/>
  <c r="A119" i="29" s="1"/>
  <c r="A122" i="29" s="1"/>
  <c r="L114" i="29"/>
  <c r="L118" i="29" s="1"/>
  <c r="P114" i="29"/>
  <c r="P118" i="29" s="1"/>
  <c r="Q114" i="29"/>
  <c r="R114" i="29"/>
  <c r="R118" i="29" s="1"/>
  <c r="S114" i="29"/>
  <c r="T114" i="29"/>
  <c r="T118" i="29" s="1"/>
  <c r="V114" i="29"/>
  <c r="W114" i="29"/>
  <c r="X117" i="29"/>
  <c r="W117" i="29"/>
  <c r="V117" i="29"/>
  <c r="U117" i="29"/>
  <c r="T117" i="29"/>
  <c r="S117" i="29"/>
  <c r="S121" i="29" s="1"/>
  <c r="R117" i="29"/>
  <c r="Q117" i="29"/>
  <c r="Q121" i="29" s="1"/>
  <c r="W116" i="29"/>
  <c r="V116" i="29"/>
  <c r="U116" i="29"/>
  <c r="T116" i="29"/>
  <c r="T120" i="29" s="1"/>
  <c r="S116" i="29"/>
  <c r="R116" i="29"/>
  <c r="R120" i="29" s="1"/>
  <c r="Q116" i="29"/>
  <c r="V115" i="29"/>
  <c r="V121" i="29" s="1"/>
  <c r="U115" i="29"/>
  <c r="T115" i="29"/>
  <c r="S115" i="29"/>
  <c r="S119" i="29" s="1"/>
  <c r="R115" i="29"/>
  <c r="Q115" i="29"/>
  <c r="AG114" i="29"/>
  <c r="AR114" i="29" s="1"/>
  <c r="AH114" i="29"/>
  <c r="AI114" i="29"/>
  <c r="AI118" i="29" s="1"/>
  <c r="AJ114" i="29"/>
  <c r="AK114" i="29"/>
  <c r="AK120" i="29" s="1"/>
  <c r="AL114" i="29"/>
  <c r="AM114" i="29"/>
  <c r="AM118" i="29" s="1"/>
  <c r="AN114" i="29"/>
  <c r="AN117" i="29"/>
  <c r="AV117" i="29" s="1"/>
  <c r="AM117" i="29"/>
  <c r="AL117" i="29"/>
  <c r="AT117" i="29" s="1"/>
  <c r="AK117" i="29"/>
  <c r="AJ117" i="29"/>
  <c r="AR117" i="29" s="1"/>
  <c r="AI117" i="29"/>
  <c r="AH117" i="29"/>
  <c r="AP117" i="29" s="1"/>
  <c r="AG117" i="29"/>
  <c r="AN116" i="29"/>
  <c r="AV116" i="29" s="1"/>
  <c r="AM116" i="29"/>
  <c r="AL116" i="29"/>
  <c r="AT116" i="29" s="1"/>
  <c r="AK116" i="29"/>
  <c r="AJ116" i="29"/>
  <c r="AR116" i="29" s="1"/>
  <c r="AI116" i="29"/>
  <c r="AH116" i="29"/>
  <c r="AP116" i="29" s="1"/>
  <c r="AG116" i="29"/>
  <c r="AN115" i="29"/>
  <c r="AV115" i="29" s="1"/>
  <c r="AM115" i="29"/>
  <c r="AL115" i="29"/>
  <c r="AL119" i="29" s="1"/>
  <c r="AK115" i="29"/>
  <c r="AJ115" i="29"/>
  <c r="AR115" i="29" s="1"/>
  <c r="AI115" i="29"/>
  <c r="AH115" i="29"/>
  <c r="AH119" i="29" s="1"/>
  <c r="AG115" i="29"/>
  <c r="AO114" i="29"/>
  <c r="AS114" i="29"/>
  <c r="AW114" i="29"/>
  <c r="BH114" i="29" s="1"/>
  <c r="AX114" i="29"/>
  <c r="AY114" i="29"/>
  <c r="AY118" i="29" s="1"/>
  <c r="AZ114" i="29"/>
  <c r="BA114" i="29"/>
  <c r="BA120" i="29" s="1"/>
  <c r="BB114" i="29"/>
  <c r="BC114" i="29"/>
  <c r="BC118" i="29" s="1"/>
  <c r="BD114" i="29"/>
  <c r="BD117" i="29"/>
  <c r="BL117" i="29" s="1"/>
  <c r="BC117" i="29"/>
  <c r="BB117" i="29"/>
  <c r="BJ117" i="29" s="1"/>
  <c r="BA117" i="29"/>
  <c r="AZ117" i="29"/>
  <c r="BH117" i="29" s="1"/>
  <c r="AY117" i="29"/>
  <c r="AX117" i="29"/>
  <c r="BF117" i="29" s="1"/>
  <c r="AW117" i="29"/>
  <c r="BD116" i="29"/>
  <c r="BL116" i="29" s="1"/>
  <c r="BC116" i="29"/>
  <c r="BB116" i="29"/>
  <c r="BJ116" i="29" s="1"/>
  <c r="BA116" i="29"/>
  <c r="AZ116" i="29"/>
  <c r="BH116" i="29" s="1"/>
  <c r="AY116" i="29"/>
  <c r="AX116" i="29"/>
  <c r="BF116" i="29" s="1"/>
  <c r="AW116" i="29"/>
  <c r="BD115" i="29"/>
  <c r="BL115" i="29" s="1"/>
  <c r="BC115" i="29"/>
  <c r="BB115" i="29"/>
  <c r="BB119" i="29" s="1"/>
  <c r="BA115" i="29"/>
  <c r="AZ115" i="29"/>
  <c r="BH115" i="29" s="1"/>
  <c r="AY115" i="29"/>
  <c r="AX115" i="29"/>
  <c r="AX119" i="29" s="1"/>
  <c r="AW115" i="29"/>
  <c r="BE114" i="29"/>
  <c r="BI114" i="29"/>
  <c r="BM114" i="29"/>
  <c r="BX114" i="29" s="1"/>
  <c r="BN114" i="29"/>
  <c r="BO114" i="29"/>
  <c r="BO118" i="29" s="1"/>
  <c r="BP114" i="29"/>
  <c r="BQ114" i="29"/>
  <c r="BQ120" i="29" s="1"/>
  <c r="BR114" i="29"/>
  <c r="BS114" i="29"/>
  <c r="BS118" i="29" s="1"/>
  <c r="BT114" i="29"/>
  <c r="BT117" i="29"/>
  <c r="CB117" i="29" s="1"/>
  <c r="BS117" i="29"/>
  <c r="BR117" i="29"/>
  <c r="BZ117" i="29" s="1"/>
  <c r="BQ117" i="29"/>
  <c r="BP117" i="29"/>
  <c r="BX117" i="29" s="1"/>
  <c r="BO117" i="29"/>
  <c r="BN117" i="29"/>
  <c r="BV117" i="29" s="1"/>
  <c r="BM117" i="29"/>
  <c r="BT116" i="29"/>
  <c r="CB116" i="29" s="1"/>
  <c r="BS116" i="29"/>
  <c r="BR116" i="29"/>
  <c r="BZ116" i="29" s="1"/>
  <c r="BQ116" i="29"/>
  <c r="BP116" i="29"/>
  <c r="BX116" i="29" s="1"/>
  <c r="BO116" i="29"/>
  <c r="BN116" i="29"/>
  <c r="BV116" i="29" s="1"/>
  <c r="BM116" i="29"/>
  <c r="BT115" i="29"/>
  <c r="CB115" i="29" s="1"/>
  <c r="BS115" i="29"/>
  <c r="BR115" i="29"/>
  <c r="BR119" i="29" s="1"/>
  <c r="BQ115" i="29"/>
  <c r="BP115" i="29"/>
  <c r="BX115" i="29" s="1"/>
  <c r="BO115" i="29"/>
  <c r="BN115" i="29"/>
  <c r="BN119" i="29" s="1"/>
  <c r="BM115" i="29"/>
  <c r="BU114" i="29"/>
  <c r="BY114" i="29"/>
  <c r="I115" i="29"/>
  <c r="M115" i="29"/>
  <c r="AO115" i="29"/>
  <c r="AS115" i="29"/>
  <c r="BE115" i="29"/>
  <c r="BI115" i="29"/>
  <c r="BU115" i="29"/>
  <c r="BY115" i="29"/>
  <c r="I116" i="29"/>
  <c r="M116" i="29"/>
  <c r="AO116" i="29"/>
  <c r="AS116" i="29"/>
  <c r="BE116" i="29"/>
  <c r="BI116" i="29"/>
  <c r="BU116" i="29"/>
  <c r="BY116" i="29"/>
  <c r="I117" i="29"/>
  <c r="M117" i="29"/>
  <c r="AO117" i="29"/>
  <c r="AS117" i="29"/>
  <c r="BE117" i="29"/>
  <c r="BI117" i="29"/>
  <c r="BU117" i="29"/>
  <c r="BY117" i="29"/>
  <c r="A118" i="29"/>
  <c r="C118" i="29"/>
  <c r="E118" i="29"/>
  <c r="G118" i="29"/>
  <c r="Q118" i="29"/>
  <c r="S118" i="29"/>
  <c r="V118" i="29"/>
  <c r="AH118" i="29"/>
  <c r="AJ118" i="29"/>
  <c r="AL118" i="29"/>
  <c r="AN118" i="29"/>
  <c r="AX118" i="29"/>
  <c r="AZ118" i="29"/>
  <c r="BB118" i="29"/>
  <c r="BD118" i="29"/>
  <c r="BN118" i="29"/>
  <c r="BP118" i="29"/>
  <c r="BR118" i="29"/>
  <c r="BT118" i="29"/>
  <c r="B119" i="29"/>
  <c r="D119" i="29"/>
  <c r="F119" i="29"/>
  <c r="H119" i="29"/>
  <c r="R119" i="29"/>
  <c r="T119" i="29"/>
  <c r="AG119" i="29"/>
  <c r="AI119" i="29"/>
  <c r="AK119" i="29"/>
  <c r="AM119" i="29"/>
  <c r="AW119" i="29"/>
  <c r="AY119" i="29"/>
  <c r="BA119" i="29"/>
  <c r="BC119" i="29"/>
  <c r="BM119" i="29"/>
  <c r="BO119" i="29"/>
  <c r="BQ119" i="29"/>
  <c r="BS119" i="29"/>
  <c r="A120" i="29"/>
  <c r="C120" i="29"/>
  <c r="E120" i="29"/>
  <c r="G120" i="29"/>
  <c r="Q120" i="29"/>
  <c r="S120" i="29"/>
  <c r="V120" i="29"/>
  <c r="AH120" i="29"/>
  <c r="AJ120" i="29"/>
  <c r="AL120" i="29"/>
  <c r="AN120" i="29"/>
  <c r="AX120" i="29"/>
  <c r="AZ120" i="29"/>
  <c r="BB120" i="29"/>
  <c r="BD120" i="29"/>
  <c r="BN120" i="29"/>
  <c r="BP120" i="29"/>
  <c r="BR120" i="29"/>
  <c r="BT120" i="29"/>
  <c r="B121" i="29"/>
  <c r="D121" i="29"/>
  <c r="F121" i="29"/>
  <c r="H121" i="29"/>
  <c r="R121" i="29"/>
  <c r="T121" i="29"/>
  <c r="AG121" i="29"/>
  <c r="AI121" i="29"/>
  <c r="AK121" i="29"/>
  <c r="AM121" i="29"/>
  <c r="AW121" i="29"/>
  <c r="AY121" i="29"/>
  <c r="BA121" i="29"/>
  <c r="BC121" i="29"/>
  <c r="BM121" i="29"/>
  <c r="BO121" i="29"/>
  <c r="BQ121" i="29"/>
  <c r="BS121" i="29"/>
  <c r="A123" i="29"/>
  <c r="K123" i="29" s="1"/>
  <c r="K127" i="29" s="1"/>
  <c r="B123" i="29"/>
  <c r="I123" i="29" s="1"/>
  <c r="C123" i="29"/>
  <c r="D123" i="29"/>
  <c r="J123" i="29" s="1"/>
  <c r="E123" i="29"/>
  <c r="F123" i="29"/>
  <c r="G123" i="29"/>
  <c r="H123" i="29"/>
  <c r="H126" i="29"/>
  <c r="G126" i="29"/>
  <c r="O126" i="29" s="1"/>
  <c r="F126" i="29"/>
  <c r="E126" i="29"/>
  <c r="M126" i="29" s="1"/>
  <c r="D126" i="29"/>
  <c r="C126" i="29"/>
  <c r="K126" i="29" s="1"/>
  <c r="B126" i="29"/>
  <c r="A126" i="29"/>
  <c r="I126" i="29" s="1"/>
  <c r="H125" i="29"/>
  <c r="G125" i="29"/>
  <c r="O125" i="29" s="1"/>
  <c r="F125" i="29"/>
  <c r="E125" i="29"/>
  <c r="M125" i="29" s="1"/>
  <c r="D125" i="29"/>
  <c r="C125" i="29"/>
  <c r="K125" i="29" s="1"/>
  <c r="B125" i="29"/>
  <c r="A125" i="29"/>
  <c r="I125" i="29" s="1"/>
  <c r="H124" i="29"/>
  <c r="G124" i="29"/>
  <c r="O124" i="29" s="1"/>
  <c r="F124" i="29"/>
  <c r="E124" i="29"/>
  <c r="M124" i="29" s="1"/>
  <c r="D124" i="29"/>
  <c r="C124" i="29"/>
  <c r="K124" i="29" s="1"/>
  <c r="B124" i="29"/>
  <c r="A124" i="29"/>
  <c r="I124" i="29" s="1"/>
  <c r="L123" i="29"/>
  <c r="L127" i="29" s="1"/>
  <c r="P123" i="29"/>
  <c r="Q123" i="29"/>
  <c r="AA123" i="29" s="1"/>
  <c r="R123" i="29"/>
  <c r="Y123" i="29" s="1"/>
  <c r="S123" i="29"/>
  <c r="T123" i="29"/>
  <c r="Z123" i="29" s="1"/>
  <c r="U123" i="29"/>
  <c r="V123" i="29"/>
  <c r="W123" i="29"/>
  <c r="X123" i="29"/>
  <c r="X126" i="29"/>
  <c r="W126" i="29"/>
  <c r="AE126" i="29" s="1"/>
  <c r="V126" i="29"/>
  <c r="U126" i="29"/>
  <c r="AC126" i="29" s="1"/>
  <c r="T126" i="29"/>
  <c r="S126" i="29"/>
  <c r="AA126" i="29" s="1"/>
  <c r="R126" i="29"/>
  <c r="Q126" i="29"/>
  <c r="Y126" i="29" s="1"/>
  <c r="X125" i="29"/>
  <c r="W125" i="29"/>
  <c r="AE125" i="29" s="1"/>
  <c r="V125" i="29"/>
  <c r="U125" i="29"/>
  <c r="AC125" i="29" s="1"/>
  <c r="T125" i="29"/>
  <c r="S125" i="29"/>
  <c r="AA125" i="29" s="1"/>
  <c r="R125" i="29"/>
  <c r="Q125" i="29"/>
  <c r="Y125" i="29" s="1"/>
  <c r="X124" i="29"/>
  <c r="W124" i="29"/>
  <c r="AE124" i="29" s="1"/>
  <c r="V124" i="29"/>
  <c r="U124" i="29"/>
  <c r="AC124" i="29" s="1"/>
  <c r="T124" i="29"/>
  <c r="S124" i="29"/>
  <c r="AA124" i="29" s="1"/>
  <c r="R124" i="29"/>
  <c r="Q124" i="29"/>
  <c r="Y124" i="29" s="1"/>
  <c r="AB123" i="29"/>
  <c r="AF123" i="29"/>
  <c r="AG123" i="29"/>
  <c r="AQ123" i="29" s="1"/>
  <c r="AQ127" i="29" s="1"/>
  <c r="AH123" i="29"/>
  <c r="AO123" i="29" s="1"/>
  <c r="AI123" i="29"/>
  <c r="AJ123" i="29"/>
  <c r="AP123" i="29" s="1"/>
  <c r="AK123" i="29"/>
  <c r="AL123" i="29"/>
  <c r="AM123" i="29"/>
  <c r="AN123" i="29"/>
  <c r="AN126" i="29"/>
  <c r="AM126" i="29"/>
  <c r="AU126" i="29" s="1"/>
  <c r="AL126" i="29"/>
  <c r="AK126" i="29"/>
  <c r="AS126" i="29" s="1"/>
  <c r="AJ126" i="29"/>
  <c r="AI126" i="29"/>
  <c r="AQ126" i="29" s="1"/>
  <c r="AH126" i="29"/>
  <c r="AG126" i="29"/>
  <c r="AO126" i="29" s="1"/>
  <c r="AN125" i="29"/>
  <c r="AM125" i="29"/>
  <c r="AU125" i="29" s="1"/>
  <c r="AL125" i="29"/>
  <c r="AK125" i="29"/>
  <c r="AS125" i="29" s="1"/>
  <c r="AJ125" i="29"/>
  <c r="AI125" i="29"/>
  <c r="AQ125" i="29" s="1"/>
  <c r="AH125" i="29"/>
  <c r="AG125" i="29"/>
  <c r="AO125" i="29" s="1"/>
  <c r="AN124" i="29"/>
  <c r="AM124" i="29"/>
  <c r="AU124" i="29" s="1"/>
  <c r="AL124" i="29"/>
  <c r="AK124" i="29"/>
  <c r="AS124" i="29" s="1"/>
  <c r="AJ124" i="29"/>
  <c r="AI124" i="29"/>
  <c r="AQ124" i="29" s="1"/>
  <c r="AH124" i="29"/>
  <c r="AG124" i="29"/>
  <c r="AO124" i="29" s="1"/>
  <c r="AR123" i="29"/>
  <c r="AR127" i="29" s="1"/>
  <c r="AV123" i="29"/>
  <c r="AW123" i="29"/>
  <c r="AX123" i="29"/>
  <c r="AY123" i="29"/>
  <c r="AZ123" i="29"/>
  <c r="BA123" i="29"/>
  <c r="BB123" i="29"/>
  <c r="BC123" i="29"/>
  <c r="BD123" i="29"/>
  <c r="BD126" i="29"/>
  <c r="BC126" i="29"/>
  <c r="BB126" i="29"/>
  <c r="BA126" i="29"/>
  <c r="AY126" i="29"/>
  <c r="AX126" i="29"/>
  <c r="AW126" i="29"/>
  <c r="BD125" i="29"/>
  <c r="BC125" i="29"/>
  <c r="BB125" i="29"/>
  <c r="BA125" i="29"/>
  <c r="AZ125" i="29"/>
  <c r="AY125" i="29"/>
  <c r="AX125" i="29"/>
  <c r="AW125" i="29"/>
  <c r="BD124" i="29"/>
  <c r="BC124" i="29"/>
  <c r="BB124" i="29"/>
  <c r="BA124" i="29"/>
  <c r="AZ124" i="29"/>
  <c r="AY124" i="29"/>
  <c r="AX124" i="29"/>
  <c r="AW124" i="29"/>
  <c r="BM123" i="29"/>
  <c r="BW123" i="29" s="1"/>
  <c r="BN123" i="29"/>
  <c r="BU123" i="29" s="1"/>
  <c r="BO123" i="29"/>
  <c r="BP123" i="29"/>
  <c r="BV123" i="29" s="1"/>
  <c r="BQ123" i="29"/>
  <c r="BR123" i="29"/>
  <c r="BS123" i="29"/>
  <c r="BT123" i="29"/>
  <c r="BT126" i="29"/>
  <c r="BS126" i="29"/>
  <c r="CA126" i="29" s="1"/>
  <c r="BR126" i="29"/>
  <c r="BQ126" i="29"/>
  <c r="BY126" i="29" s="1"/>
  <c r="BP126" i="29"/>
  <c r="BO126" i="29"/>
  <c r="BW126" i="29" s="1"/>
  <c r="BN126" i="29"/>
  <c r="BM126" i="29"/>
  <c r="BU126" i="29" s="1"/>
  <c r="BT125" i="29"/>
  <c r="BS125" i="29"/>
  <c r="CA125" i="29" s="1"/>
  <c r="BR125" i="29"/>
  <c r="BQ125" i="29"/>
  <c r="BY125" i="29" s="1"/>
  <c r="BP125" i="29"/>
  <c r="BO125" i="29"/>
  <c r="BW125" i="29" s="1"/>
  <c r="BN125" i="29"/>
  <c r="BM125" i="29"/>
  <c r="BU125" i="29" s="1"/>
  <c r="BT124" i="29"/>
  <c r="BS124" i="29"/>
  <c r="CA124" i="29" s="1"/>
  <c r="BR124" i="29"/>
  <c r="BQ124" i="29"/>
  <c r="BY124" i="29" s="1"/>
  <c r="BP124" i="29"/>
  <c r="BO124" i="29"/>
  <c r="BW124" i="29" s="1"/>
  <c r="BN124" i="29"/>
  <c r="BM124" i="29"/>
  <c r="BU124" i="29" s="1"/>
  <c r="BX123" i="29"/>
  <c r="CB123" i="29"/>
  <c r="L124" i="29"/>
  <c r="P124" i="29"/>
  <c r="AB124" i="29"/>
  <c r="AF124" i="29"/>
  <c r="AR124" i="29"/>
  <c r="AV124" i="29"/>
  <c r="BX124" i="29"/>
  <c r="CB124" i="29"/>
  <c r="L125" i="29"/>
  <c r="P125" i="29"/>
  <c r="AB125" i="29"/>
  <c r="AF125" i="29"/>
  <c r="AR125" i="29"/>
  <c r="AV125" i="29"/>
  <c r="BX125" i="29"/>
  <c r="CB125" i="29"/>
  <c r="L126" i="29"/>
  <c r="P126" i="29"/>
  <c r="AB126" i="29"/>
  <c r="AF126" i="29"/>
  <c r="AR126" i="29"/>
  <c r="AV126" i="29"/>
  <c r="AV127" i="29" s="1"/>
  <c r="AV131" i="29" s="1"/>
  <c r="Q212" i="29" s="1"/>
  <c r="Q52" i="18" s="1"/>
  <c r="BX126" i="29"/>
  <c r="CB126" i="29"/>
  <c r="CB127" i="29" s="1"/>
  <c r="CB131" i="29" s="1"/>
  <c r="AA212" i="29" s="1"/>
  <c r="B127" i="29"/>
  <c r="D127" i="29"/>
  <c r="F127" i="29"/>
  <c r="H127" i="29"/>
  <c r="R127" i="29"/>
  <c r="T127" i="29"/>
  <c r="V127" i="29"/>
  <c r="X127" i="29"/>
  <c r="AH127" i="29"/>
  <c r="AJ127" i="29"/>
  <c r="AL127" i="29"/>
  <c r="AN127" i="29"/>
  <c r="AX127" i="29"/>
  <c r="BB127" i="29"/>
  <c r="BD127" i="29"/>
  <c r="BN127" i="29"/>
  <c r="BP127" i="29"/>
  <c r="BR127" i="29"/>
  <c r="BT127" i="29"/>
  <c r="B128" i="29"/>
  <c r="D128" i="29"/>
  <c r="F128" i="29"/>
  <c r="H128" i="29"/>
  <c r="R128" i="29"/>
  <c r="T128" i="29"/>
  <c r="T131" i="29" s="1"/>
  <c r="V128" i="29"/>
  <c r="X128" i="29"/>
  <c r="AH128" i="29"/>
  <c r="AJ128" i="29"/>
  <c r="AL128" i="29"/>
  <c r="AN128" i="29"/>
  <c r="AX128" i="29"/>
  <c r="BB128" i="29"/>
  <c r="BD128" i="29"/>
  <c r="BN128" i="29"/>
  <c r="BP128" i="29"/>
  <c r="BR128" i="29"/>
  <c r="BT128" i="29"/>
  <c r="B129" i="29"/>
  <c r="D129" i="29"/>
  <c r="F129" i="29"/>
  <c r="H129" i="29"/>
  <c r="R129" i="29"/>
  <c r="T129" i="29"/>
  <c r="V129" i="29"/>
  <c r="X129" i="29"/>
  <c r="AH129" i="29"/>
  <c r="AJ129" i="29"/>
  <c r="AL129" i="29"/>
  <c r="AN129" i="29"/>
  <c r="AX129" i="29"/>
  <c r="BB129" i="29"/>
  <c r="BD129" i="29"/>
  <c r="BN129" i="29"/>
  <c r="BP129" i="29"/>
  <c r="BR129" i="29"/>
  <c r="BT129" i="29"/>
  <c r="B130" i="29"/>
  <c r="D130" i="29"/>
  <c r="F130" i="29"/>
  <c r="H130" i="29"/>
  <c r="R130" i="29"/>
  <c r="T130" i="29"/>
  <c r="V130" i="29"/>
  <c r="X130" i="29"/>
  <c r="AH130" i="29"/>
  <c r="AJ130" i="29"/>
  <c r="AL130" i="29"/>
  <c r="AN130" i="29"/>
  <c r="AX130" i="29"/>
  <c r="BB130" i="29"/>
  <c r="BD130" i="29"/>
  <c r="BN130" i="29"/>
  <c r="BP130" i="29"/>
  <c r="BR130" i="29"/>
  <c r="BT130" i="29"/>
  <c r="B131" i="29"/>
  <c r="D131" i="29"/>
  <c r="F131" i="29"/>
  <c r="H131" i="29"/>
  <c r="R131" i="29"/>
  <c r="V131" i="29"/>
  <c r="X131" i="29"/>
  <c r="AH131" i="29"/>
  <c r="AJ131" i="29"/>
  <c r="AL131" i="29"/>
  <c r="AN131" i="29"/>
  <c r="AX131" i="29"/>
  <c r="BB131" i="29"/>
  <c r="BD131" i="29"/>
  <c r="BN131" i="29"/>
  <c r="BP131" i="29"/>
  <c r="BR131" i="29"/>
  <c r="BT131" i="29"/>
  <c r="A1" i="30"/>
  <c r="B1" i="30"/>
  <c r="C1" i="30"/>
  <c r="D1" i="30"/>
  <c r="E1" i="30"/>
  <c r="F1" i="30"/>
  <c r="G1" i="30"/>
  <c r="H1" i="30"/>
  <c r="Q1" i="30"/>
  <c r="R1" i="30"/>
  <c r="S1" i="30"/>
  <c r="T1" i="30"/>
  <c r="U1" i="30"/>
  <c r="V1" i="30"/>
  <c r="P3" i="11"/>
  <c r="AG1" i="30"/>
  <c r="P3" i="12"/>
  <c r="AH1" i="30"/>
  <c r="P3" i="13"/>
  <c r="AI1" i="30"/>
  <c r="P3" i="14"/>
  <c r="AJ1" i="30"/>
  <c r="P3" i="15"/>
  <c r="AK1" i="30"/>
  <c r="P3" i="16"/>
  <c r="AL1" i="30"/>
  <c r="P3" i="17"/>
  <c r="AM1" i="30"/>
  <c r="P3" i="18"/>
  <c r="AN1" i="30"/>
  <c r="Z3" i="11"/>
  <c r="BM1" i="30"/>
  <c r="Z3" i="12"/>
  <c r="BN1" i="30"/>
  <c r="Z3" i="13"/>
  <c r="BO1" i="30"/>
  <c r="Z3" i="14"/>
  <c r="BP1" i="30"/>
  <c r="Z3" i="15"/>
  <c r="BQ1" i="30"/>
  <c r="Z3" i="16"/>
  <c r="BR1" i="30"/>
  <c r="Z3" i="17"/>
  <c r="BS1" i="30"/>
  <c r="Z3" i="18"/>
  <c r="BT1" i="30"/>
  <c r="A2" i="30"/>
  <c r="B2" i="30"/>
  <c r="C2" i="30"/>
  <c r="D2" i="30"/>
  <c r="E2" i="30"/>
  <c r="F2" i="30"/>
  <c r="G2" i="30"/>
  <c r="H2" i="30"/>
  <c r="Q2" i="30"/>
  <c r="R2" i="30"/>
  <c r="S2" i="30"/>
  <c r="T2" i="30"/>
  <c r="U2" i="30"/>
  <c r="V2" i="30"/>
  <c r="P4" i="11"/>
  <c r="AG2" i="30"/>
  <c r="P4" i="12"/>
  <c r="AH2" i="30"/>
  <c r="P4" i="13"/>
  <c r="AI2" i="30"/>
  <c r="P4" i="14"/>
  <c r="AJ2" i="30"/>
  <c r="P4" i="15"/>
  <c r="AK2" i="30"/>
  <c r="P4" i="16"/>
  <c r="AL2" i="30"/>
  <c r="P4" i="17"/>
  <c r="AM2" i="30"/>
  <c r="P4" i="18"/>
  <c r="AN2" i="30"/>
  <c r="U4" i="11"/>
  <c r="AW2" i="30"/>
  <c r="U4" i="12"/>
  <c r="AX2" i="30"/>
  <c r="U4" i="13"/>
  <c r="AY2" i="30"/>
  <c r="U4" i="14"/>
  <c r="AZ2" i="30"/>
  <c r="U4" i="15"/>
  <c r="BA2" i="30"/>
  <c r="U4" i="16"/>
  <c r="BB2" i="30"/>
  <c r="U4" i="17"/>
  <c r="BC2" i="30"/>
  <c r="U4" i="18"/>
  <c r="BD2" i="30"/>
  <c r="Z4" i="11"/>
  <c r="BM2" i="30"/>
  <c r="Z4" i="12"/>
  <c r="BN2" i="30"/>
  <c r="Z4" i="13"/>
  <c r="BO2" i="30"/>
  <c r="Z4" i="14"/>
  <c r="BP2" i="30"/>
  <c r="Z4" i="15"/>
  <c r="BQ2" i="30"/>
  <c r="Z4" i="16"/>
  <c r="BR2" i="30"/>
  <c r="Z4" i="17"/>
  <c r="BS2" i="30"/>
  <c r="Z4" i="18"/>
  <c r="BT2" i="30"/>
  <c r="A3" i="30"/>
  <c r="B3" i="30"/>
  <c r="C3" i="30"/>
  <c r="D3" i="30"/>
  <c r="E3" i="30"/>
  <c r="F3" i="30"/>
  <c r="G3" i="30"/>
  <c r="H3" i="30"/>
  <c r="Q3" i="30"/>
  <c r="R3" i="30"/>
  <c r="S3" i="30"/>
  <c r="T3" i="30"/>
  <c r="U3" i="30"/>
  <c r="V3" i="30"/>
  <c r="P5" i="11"/>
  <c r="AG3" i="30"/>
  <c r="P5" i="12"/>
  <c r="AH3" i="30"/>
  <c r="P5" i="13"/>
  <c r="AI3" i="30"/>
  <c r="P5" i="14"/>
  <c r="AJ3" i="30"/>
  <c r="P5" i="15"/>
  <c r="AK3" i="30"/>
  <c r="P5" i="16"/>
  <c r="AL3" i="30"/>
  <c r="P5" i="17"/>
  <c r="AM3" i="30"/>
  <c r="P5" i="18"/>
  <c r="AN3" i="30"/>
  <c r="U5" i="11"/>
  <c r="AW3" i="30"/>
  <c r="U5" i="12"/>
  <c r="AX3" i="30"/>
  <c r="U5" i="13"/>
  <c r="AY3" i="30"/>
  <c r="U5" i="14"/>
  <c r="AZ3" i="30"/>
  <c r="U5" i="15"/>
  <c r="BA3" i="30"/>
  <c r="U5" i="16"/>
  <c r="BB3" i="30"/>
  <c r="U5" i="17"/>
  <c r="BC3" i="30"/>
  <c r="U5" i="18"/>
  <c r="BD3" i="30"/>
  <c r="Z5" i="11"/>
  <c r="BM3" i="30"/>
  <c r="Z5" i="12"/>
  <c r="BN3" i="30"/>
  <c r="Z5" i="13"/>
  <c r="BO3" i="30"/>
  <c r="Z5" i="14"/>
  <c r="BP3" i="30"/>
  <c r="Z5" i="15"/>
  <c r="BQ3" i="30"/>
  <c r="Z5" i="16"/>
  <c r="BR3" i="30"/>
  <c r="Z5" i="17"/>
  <c r="BS3" i="30"/>
  <c r="Z5" i="18"/>
  <c r="BT3" i="30"/>
  <c r="A4" i="30"/>
  <c r="B4" i="30"/>
  <c r="C4" i="30"/>
  <c r="D4" i="30"/>
  <c r="E4" i="30"/>
  <c r="F4" i="30"/>
  <c r="G4" i="30"/>
  <c r="H4" i="30"/>
  <c r="Q4" i="30"/>
  <c r="R4" i="30"/>
  <c r="S4" i="30"/>
  <c r="T4" i="30"/>
  <c r="U4" i="30"/>
  <c r="V4" i="30"/>
  <c r="X4" i="30"/>
  <c r="P6" i="11"/>
  <c r="AG4" i="30" s="1"/>
  <c r="P6" i="12"/>
  <c r="AH4" i="30" s="1"/>
  <c r="P6" i="13"/>
  <c r="AI4" i="30" s="1"/>
  <c r="P6" i="14"/>
  <c r="AJ4" i="30" s="1"/>
  <c r="P6" i="15"/>
  <c r="AK4" i="30" s="1"/>
  <c r="P6" i="16"/>
  <c r="AL4" i="30" s="1"/>
  <c r="P6" i="17"/>
  <c r="AM4" i="30" s="1"/>
  <c r="P6" i="18"/>
  <c r="AN4" i="30" s="1"/>
  <c r="U6" i="11"/>
  <c r="AW4" i="30" s="1"/>
  <c r="U6" i="12"/>
  <c r="AX4" i="30" s="1"/>
  <c r="U6" i="13"/>
  <c r="AY4" i="30" s="1"/>
  <c r="U6" i="14"/>
  <c r="AZ4" i="30" s="1"/>
  <c r="U6" i="15"/>
  <c r="BA4" i="30" s="1"/>
  <c r="U6" i="16"/>
  <c r="BB4" i="30" s="1"/>
  <c r="U6" i="17"/>
  <c r="BC4" i="30" s="1"/>
  <c r="U6" i="18"/>
  <c r="BD4" i="30" s="1"/>
  <c r="Z6" i="11"/>
  <c r="BM4" i="30" s="1"/>
  <c r="Z6" i="12"/>
  <c r="BN4" i="30" s="1"/>
  <c r="Z6" i="13"/>
  <c r="BO4" i="30" s="1"/>
  <c r="Z6" i="14"/>
  <c r="BP4" i="30" s="1"/>
  <c r="Z6" i="15"/>
  <c r="BQ4" i="30" s="1"/>
  <c r="Z6" i="16"/>
  <c r="BR4" i="30" s="1"/>
  <c r="Z6" i="17"/>
  <c r="BS4" i="30" s="1"/>
  <c r="Z6" i="18"/>
  <c r="BT4" i="30" s="1"/>
  <c r="A5" i="30"/>
  <c r="B5" i="30"/>
  <c r="C5" i="30"/>
  <c r="D5" i="30"/>
  <c r="E5" i="30"/>
  <c r="F5" i="30"/>
  <c r="G5" i="30"/>
  <c r="H5" i="30"/>
  <c r="R5" i="30"/>
  <c r="S5" i="30"/>
  <c r="T5" i="30"/>
  <c r="U5" i="30"/>
  <c r="V5" i="30"/>
  <c r="W5" i="30"/>
  <c r="X5" i="30"/>
  <c r="P7" i="11"/>
  <c r="AG5" i="30"/>
  <c r="P7" i="12"/>
  <c r="AH5" i="30"/>
  <c r="P7" i="13"/>
  <c r="AI5" i="30"/>
  <c r="P7" i="14"/>
  <c r="AJ5" i="30"/>
  <c r="P7" i="15"/>
  <c r="AK5" i="30"/>
  <c r="P7" i="16"/>
  <c r="AL5" i="30"/>
  <c r="P7" i="17"/>
  <c r="AM5" i="30"/>
  <c r="P7" i="18"/>
  <c r="AN5" i="30"/>
  <c r="AX5" i="30"/>
  <c r="AY5" i="30"/>
  <c r="AZ5" i="30"/>
  <c r="BB5" i="30"/>
  <c r="BC5" i="30"/>
  <c r="BD5" i="30"/>
  <c r="Z7" i="11"/>
  <c r="BM5" i="30"/>
  <c r="Z7" i="12"/>
  <c r="BN5" i="30"/>
  <c r="Z7" i="13"/>
  <c r="BO5" i="30"/>
  <c r="Z7" i="14"/>
  <c r="BP5" i="30"/>
  <c r="Z7" i="15"/>
  <c r="BQ5" i="30"/>
  <c r="Z7" i="16"/>
  <c r="BR5" i="30"/>
  <c r="Z7" i="17"/>
  <c r="BS5" i="30"/>
  <c r="Z7" i="18"/>
  <c r="BT5" i="30"/>
  <c r="A6" i="30"/>
  <c r="B6" i="30"/>
  <c r="C6" i="30"/>
  <c r="D6" i="30"/>
  <c r="E6" i="30"/>
  <c r="F6" i="30"/>
  <c r="G6" i="30"/>
  <c r="H6" i="30"/>
  <c r="Q6" i="30"/>
  <c r="R6" i="30"/>
  <c r="S6" i="30"/>
  <c r="T6" i="30"/>
  <c r="U6" i="30"/>
  <c r="V6" i="30"/>
  <c r="X6" i="30"/>
  <c r="P8" i="11"/>
  <c r="AG6" i="30" s="1"/>
  <c r="P8" i="12"/>
  <c r="AH6" i="30" s="1"/>
  <c r="P8" i="13"/>
  <c r="AI6" i="30" s="1"/>
  <c r="P8" i="14"/>
  <c r="AJ6" i="30" s="1"/>
  <c r="P8" i="15"/>
  <c r="AK6" i="30" s="1"/>
  <c r="P8" i="16"/>
  <c r="AL6" i="30" s="1"/>
  <c r="P8" i="17"/>
  <c r="AM6" i="30" s="1"/>
  <c r="P8" i="18"/>
  <c r="AN6" i="30" s="1"/>
  <c r="U8" i="11"/>
  <c r="AW6" i="30" s="1"/>
  <c r="U8" i="12"/>
  <c r="AX6" i="30" s="1"/>
  <c r="U8" i="13"/>
  <c r="AY6" i="30" s="1"/>
  <c r="U8" i="14"/>
  <c r="AZ6" i="30" s="1"/>
  <c r="U8" i="15"/>
  <c r="BA6" i="30" s="1"/>
  <c r="U8" i="16"/>
  <c r="BB6" i="30" s="1"/>
  <c r="U8" i="17"/>
  <c r="BC6" i="30" s="1"/>
  <c r="U8" i="18"/>
  <c r="BD6" i="30" s="1"/>
  <c r="Z8" i="11"/>
  <c r="BM6" i="30" s="1"/>
  <c r="Z8" i="12"/>
  <c r="BN6" i="30" s="1"/>
  <c r="Z8" i="13"/>
  <c r="BO6" i="30" s="1"/>
  <c r="Z8" i="14"/>
  <c r="BP6" i="30" s="1"/>
  <c r="Z8" i="15"/>
  <c r="BQ6" i="30" s="1"/>
  <c r="Z8" i="16"/>
  <c r="BR6" i="30" s="1"/>
  <c r="Z8" i="17"/>
  <c r="BS6" i="30" s="1"/>
  <c r="Z8" i="18"/>
  <c r="BT6" i="30" s="1"/>
  <c r="A7" i="30"/>
  <c r="B7" i="30"/>
  <c r="C7" i="30"/>
  <c r="D7" i="30"/>
  <c r="E7" i="30"/>
  <c r="F7" i="30"/>
  <c r="G7" i="30"/>
  <c r="H7" i="30"/>
  <c r="Q7" i="30"/>
  <c r="R7" i="30"/>
  <c r="S7" i="30"/>
  <c r="T7" i="30"/>
  <c r="U7" i="30"/>
  <c r="V7" i="30"/>
  <c r="X7" i="30"/>
  <c r="P9" i="11"/>
  <c r="AG7" i="30"/>
  <c r="P9" i="12"/>
  <c r="AH7" i="30"/>
  <c r="P9" i="13"/>
  <c r="AI7" i="30"/>
  <c r="P9" i="14"/>
  <c r="AJ7" i="30"/>
  <c r="P9" i="15"/>
  <c r="AK7" i="30"/>
  <c r="P9" i="16"/>
  <c r="AL7" i="30"/>
  <c r="P9" i="17"/>
  <c r="AM7" i="30"/>
  <c r="P9" i="18"/>
  <c r="AN7" i="30"/>
  <c r="U9" i="11"/>
  <c r="AW7" i="30"/>
  <c r="U9" i="12"/>
  <c r="AX7" i="30"/>
  <c r="U9" i="13"/>
  <c r="AY7" i="30"/>
  <c r="U9" i="14"/>
  <c r="AZ7" i="30"/>
  <c r="U9" i="15"/>
  <c r="BA7" i="30"/>
  <c r="U9" i="16"/>
  <c r="BB7" i="30"/>
  <c r="U9" i="17"/>
  <c r="BC7" i="30"/>
  <c r="U9" i="18"/>
  <c r="BD7" i="30"/>
  <c r="Z9" i="11"/>
  <c r="BM7" i="30"/>
  <c r="Z9" i="12"/>
  <c r="BN7" i="30"/>
  <c r="Z9" i="13"/>
  <c r="BO7" i="30"/>
  <c r="Z9" i="14"/>
  <c r="BP7" i="30"/>
  <c r="Z9" i="15"/>
  <c r="BQ7" i="30"/>
  <c r="Z9" i="16"/>
  <c r="BR7" i="30"/>
  <c r="Z9" i="17"/>
  <c r="BS7" i="30"/>
  <c r="Z9" i="18"/>
  <c r="BT7" i="30"/>
  <c r="A8" i="30"/>
  <c r="B8" i="30"/>
  <c r="C8" i="30"/>
  <c r="D8" i="30"/>
  <c r="E8" i="30"/>
  <c r="F8" i="30"/>
  <c r="G8" i="30"/>
  <c r="H8" i="30"/>
  <c r="R8" i="30"/>
  <c r="S8" i="30"/>
  <c r="T8" i="30"/>
  <c r="U8" i="30"/>
  <c r="V8" i="30"/>
  <c r="X8" i="30"/>
  <c r="P10" i="11"/>
  <c r="AG8" i="30"/>
  <c r="P10" i="12"/>
  <c r="AH8" i="30"/>
  <c r="P10" i="13"/>
  <c r="AI8" i="30"/>
  <c r="P10" i="14"/>
  <c r="AJ8" i="30"/>
  <c r="P10" i="15"/>
  <c r="AK8" i="30"/>
  <c r="P10" i="16"/>
  <c r="AL8" i="30"/>
  <c r="P10" i="17"/>
  <c r="AM8" i="30"/>
  <c r="P10" i="18"/>
  <c r="AN8" i="30"/>
  <c r="U10" i="11"/>
  <c r="AW8" i="30"/>
  <c r="U10" i="12"/>
  <c r="AX8" i="30"/>
  <c r="U10" i="13"/>
  <c r="AY8" i="30"/>
  <c r="U10" i="14"/>
  <c r="AZ8" i="30"/>
  <c r="U10" i="15"/>
  <c r="BA8" i="30"/>
  <c r="U10" i="16"/>
  <c r="BB8" i="30"/>
  <c r="U10" i="17"/>
  <c r="BC8" i="30"/>
  <c r="U10" i="18"/>
  <c r="BD8" i="30"/>
  <c r="Z10" i="11"/>
  <c r="BM8" i="30"/>
  <c r="Z10" i="12"/>
  <c r="BN8" i="30"/>
  <c r="Z10" i="13"/>
  <c r="BO8" i="30"/>
  <c r="Z10" i="14"/>
  <c r="BP8" i="30"/>
  <c r="Z10" i="15"/>
  <c r="BQ8" i="30"/>
  <c r="Z10" i="16"/>
  <c r="BR8" i="30"/>
  <c r="Z10" i="17"/>
  <c r="BS8" i="30"/>
  <c r="Z10" i="18"/>
  <c r="BT8" i="30"/>
  <c r="A9" i="30"/>
  <c r="B9" i="30"/>
  <c r="C9" i="30"/>
  <c r="D9" i="30"/>
  <c r="E9" i="30"/>
  <c r="F9" i="30"/>
  <c r="G9" i="30"/>
  <c r="H9" i="30"/>
  <c r="R9" i="30"/>
  <c r="S9" i="30"/>
  <c r="T9" i="30"/>
  <c r="U9" i="30"/>
  <c r="V9" i="30"/>
  <c r="X9" i="30"/>
  <c r="P11" i="11"/>
  <c r="AG9" i="30"/>
  <c r="P11" i="12"/>
  <c r="AH9" i="30"/>
  <c r="P11" i="13"/>
  <c r="AI9" i="30"/>
  <c r="P11" i="14"/>
  <c r="AJ9" i="30"/>
  <c r="P11" i="15"/>
  <c r="AK9" i="30"/>
  <c r="P11" i="16"/>
  <c r="AL9" i="30"/>
  <c r="P11" i="17"/>
  <c r="AM9" i="30"/>
  <c r="P11" i="18"/>
  <c r="AN9" i="30"/>
  <c r="U11" i="11"/>
  <c r="AW9" i="30"/>
  <c r="U11" i="12"/>
  <c r="AX9" i="30"/>
  <c r="U11" i="13"/>
  <c r="AY9" i="30"/>
  <c r="U11" i="14"/>
  <c r="AZ9" i="30"/>
  <c r="U11" i="15"/>
  <c r="BA9" i="30"/>
  <c r="U11" i="16"/>
  <c r="BB9" i="30"/>
  <c r="U11" i="17"/>
  <c r="BC9" i="30"/>
  <c r="U11" i="18"/>
  <c r="BD9" i="30"/>
  <c r="Z11" i="11"/>
  <c r="BM9" i="30"/>
  <c r="Z11" i="12"/>
  <c r="BN9" i="30"/>
  <c r="Z11" i="13"/>
  <c r="BO9" i="30"/>
  <c r="Z11" i="14"/>
  <c r="BP9" i="30"/>
  <c r="Z11" i="15"/>
  <c r="BQ9" i="30"/>
  <c r="Z11" i="16"/>
  <c r="BR9" i="30"/>
  <c r="Z11" i="17"/>
  <c r="BS9" i="30"/>
  <c r="Z11" i="18"/>
  <c r="BT9" i="30"/>
  <c r="A10" i="30"/>
  <c r="B10" i="30"/>
  <c r="C10" i="30"/>
  <c r="D10" i="30"/>
  <c r="E10" i="30"/>
  <c r="F10" i="30"/>
  <c r="G10" i="30"/>
  <c r="H10" i="30"/>
  <c r="Q10" i="30"/>
  <c r="R10" i="30"/>
  <c r="S10" i="30"/>
  <c r="T10" i="30"/>
  <c r="U10" i="30"/>
  <c r="V10" i="30"/>
  <c r="W10" i="30"/>
  <c r="X10" i="30"/>
  <c r="P12" i="11"/>
  <c r="AG10" i="30"/>
  <c r="P12" i="12"/>
  <c r="AH10" i="30"/>
  <c r="P12" i="13"/>
  <c r="AI10" i="30"/>
  <c r="P12" i="14"/>
  <c r="AJ10" i="30"/>
  <c r="P12" i="15"/>
  <c r="AK10" i="30"/>
  <c r="P12" i="16"/>
  <c r="AL10" i="30"/>
  <c r="P12" i="17"/>
  <c r="AM10" i="30"/>
  <c r="P12" i="18"/>
  <c r="AN10" i="30"/>
  <c r="U12" i="11"/>
  <c r="AW10" i="30"/>
  <c r="U12" i="12"/>
  <c r="AX10" i="30"/>
  <c r="U12" i="13"/>
  <c r="AY10" i="30"/>
  <c r="U12" i="14"/>
  <c r="AZ10" i="30"/>
  <c r="U12" i="15"/>
  <c r="BA10" i="30"/>
  <c r="U12" i="16"/>
  <c r="BB10" i="30"/>
  <c r="U12" i="17"/>
  <c r="BC10" i="30"/>
  <c r="U12" i="18"/>
  <c r="BD10" i="30"/>
  <c r="Z12" i="11"/>
  <c r="BM10" i="30"/>
  <c r="Z12" i="12"/>
  <c r="BN10" i="30"/>
  <c r="Z12" i="13"/>
  <c r="BO10" i="30"/>
  <c r="Z12" i="14"/>
  <c r="BP10" i="30"/>
  <c r="Z12" i="15"/>
  <c r="BQ10" i="30"/>
  <c r="Z12" i="16"/>
  <c r="BR10" i="30"/>
  <c r="Z12" i="17"/>
  <c r="BS10" i="30"/>
  <c r="Z12" i="18"/>
  <c r="BT10" i="30"/>
  <c r="A11" i="30"/>
  <c r="B11" i="30"/>
  <c r="C11" i="30"/>
  <c r="D11" i="30"/>
  <c r="E11" i="30"/>
  <c r="F11" i="30"/>
  <c r="G11" i="30"/>
  <c r="H11" i="30"/>
  <c r="Q11" i="30"/>
  <c r="R11" i="30"/>
  <c r="S11" i="30"/>
  <c r="T11" i="30"/>
  <c r="U11" i="30"/>
  <c r="V11" i="30"/>
  <c r="W11" i="30"/>
  <c r="X11" i="30"/>
  <c r="P13" i="11"/>
  <c r="AG11" i="30"/>
  <c r="P13" i="12"/>
  <c r="AH11" i="30"/>
  <c r="P13" i="13"/>
  <c r="AI11" i="30"/>
  <c r="P13" i="14"/>
  <c r="AJ11" i="30"/>
  <c r="P13" i="15"/>
  <c r="AK11" i="30"/>
  <c r="P13" i="16"/>
  <c r="AL11" i="30"/>
  <c r="P13" i="17"/>
  <c r="AM11" i="30"/>
  <c r="P13" i="18"/>
  <c r="AN11" i="30"/>
  <c r="Z13" i="11"/>
  <c r="BM11" i="30"/>
  <c r="Z13" i="12"/>
  <c r="BN11" i="30"/>
  <c r="Z13" i="13"/>
  <c r="BO11" i="30"/>
  <c r="Z13" i="14"/>
  <c r="BP11" i="30"/>
  <c r="Z13" i="15"/>
  <c r="BQ11" i="30"/>
  <c r="Z13" i="16"/>
  <c r="BR11" i="30"/>
  <c r="Z13" i="17"/>
  <c r="BS11" i="30"/>
  <c r="Z13" i="18"/>
  <c r="BT11" i="30"/>
  <c r="A12" i="30"/>
  <c r="B12" i="30"/>
  <c r="C12" i="30"/>
  <c r="D12" i="30"/>
  <c r="E12" i="30"/>
  <c r="F12" i="30"/>
  <c r="G12" i="30"/>
  <c r="H12" i="30"/>
  <c r="Q12" i="30"/>
  <c r="R12" i="30"/>
  <c r="S12" i="30"/>
  <c r="T12" i="30"/>
  <c r="U12" i="30"/>
  <c r="V12" i="30"/>
  <c r="W12" i="30"/>
  <c r="X12" i="30"/>
  <c r="P14" i="11"/>
  <c r="AG12" i="30"/>
  <c r="P14" i="12"/>
  <c r="AH12" i="30"/>
  <c r="P14" i="13"/>
  <c r="AI12" i="30"/>
  <c r="P14" i="14"/>
  <c r="AJ12" i="30"/>
  <c r="P14" i="15"/>
  <c r="AK12" i="30"/>
  <c r="P14" i="16"/>
  <c r="AL12" i="30"/>
  <c r="P14" i="17"/>
  <c r="AM12" i="30"/>
  <c r="P14" i="18"/>
  <c r="AN12" i="30"/>
  <c r="U14" i="11"/>
  <c r="AW12" i="30"/>
  <c r="U14" i="12"/>
  <c r="AX12" i="30"/>
  <c r="U14" i="13"/>
  <c r="AY12" i="30"/>
  <c r="U14" i="14"/>
  <c r="AZ12" i="30"/>
  <c r="U14" i="15"/>
  <c r="BA12" i="30"/>
  <c r="U14" i="16"/>
  <c r="BB12" i="30"/>
  <c r="U14" i="17"/>
  <c r="BC12" i="30"/>
  <c r="U14" i="18"/>
  <c r="BD12" i="30"/>
  <c r="Z14" i="11"/>
  <c r="BM12" i="30"/>
  <c r="Z14" i="12"/>
  <c r="BN12" i="30"/>
  <c r="Z14" i="13"/>
  <c r="BO12" i="30"/>
  <c r="Z14" i="14"/>
  <c r="BP12" i="30"/>
  <c r="Z14" i="15"/>
  <c r="BQ12" i="30"/>
  <c r="Z14" i="16"/>
  <c r="BR12" i="30"/>
  <c r="Z14" i="17"/>
  <c r="BS12" i="30"/>
  <c r="Z14" i="18"/>
  <c r="BT12" i="30"/>
  <c r="A13" i="30"/>
  <c r="B13" i="30"/>
  <c r="C13" i="30"/>
  <c r="D13" i="30"/>
  <c r="E13" i="30"/>
  <c r="F13" i="30"/>
  <c r="G13" i="30"/>
  <c r="H13" i="30"/>
  <c r="Q13" i="30"/>
  <c r="R13" i="30"/>
  <c r="S13" i="30"/>
  <c r="T13" i="30"/>
  <c r="U13" i="30"/>
  <c r="V13" i="30"/>
  <c r="W13" i="30"/>
  <c r="X13" i="30"/>
  <c r="P15" i="11"/>
  <c r="AG13" i="30"/>
  <c r="P15" i="12"/>
  <c r="AH13" i="30"/>
  <c r="P15" i="13"/>
  <c r="AI13" i="30"/>
  <c r="P15" i="14"/>
  <c r="AJ13" i="30"/>
  <c r="P15" i="15"/>
  <c r="AK13" i="30"/>
  <c r="P15" i="16"/>
  <c r="AL13" i="30"/>
  <c r="P15" i="17"/>
  <c r="AM13" i="30"/>
  <c r="P15" i="18"/>
  <c r="AN13" i="30"/>
  <c r="U15" i="11"/>
  <c r="AW13" i="30"/>
  <c r="U15" i="12"/>
  <c r="AX13" i="30"/>
  <c r="U15" i="13"/>
  <c r="AY13" i="30"/>
  <c r="U15" i="14"/>
  <c r="AZ13" i="30"/>
  <c r="U15" i="15"/>
  <c r="BA13" i="30"/>
  <c r="U15" i="16"/>
  <c r="BB13" i="30"/>
  <c r="U15" i="17"/>
  <c r="BC13" i="30"/>
  <c r="U15" i="18"/>
  <c r="BD13" i="30"/>
  <c r="Z15" i="11"/>
  <c r="BM13" i="30"/>
  <c r="Z15" i="12"/>
  <c r="BN13" i="30"/>
  <c r="Z15" i="13"/>
  <c r="BO13" i="30"/>
  <c r="Z15" i="14"/>
  <c r="BP13" i="30"/>
  <c r="Z15" i="15"/>
  <c r="BQ13" i="30"/>
  <c r="Z15" i="16"/>
  <c r="BR13" i="30"/>
  <c r="Z15" i="17"/>
  <c r="BS13" i="30"/>
  <c r="Z15" i="18"/>
  <c r="BT13" i="30"/>
  <c r="A14" i="30"/>
  <c r="B14" i="30"/>
  <c r="C14" i="30"/>
  <c r="D14" i="30"/>
  <c r="E14" i="30"/>
  <c r="F14" i="30"/>
  <c r="G14" i="30"/>
  <c r="H14" i="30"/>
  <c r="Q14" i="30"/>
  <c r="R14" i="30"/>
  <c r="S14" i="30"/>
  <c r="T14" i="30"/>
  <c r="U14" i="30"/>
  <c r="V14" i="30"/>
  <c r="W14" i="30"/>
  <c r="X14" i="30"/>
  <c r="P16" i="11"/>
  <c r="AG14" i="30"/>
  <c r="P16" i="12"/>
  <c r="AH14" i="30"/>
  <c r="P16" i="13"/>
  <c r="AI14" i="30"/>
  <c r="P16" i="14"/>
  <c r="AJ14" i="30"/>
  <c r="P16" i="15"/>
  <c r="AK14" i="30"/>
  <c r="P16" i="16"/>
  <c r="AL14" i="30"/>
  <c r="P16" i="17"/>
  <c r="AM14" i="30"/>
  <c r="P16" i="18"/>
  <c r="AN14" i="30"/>
  <c r="U16" i="11"/>
  <c r="AW14" i="30"/>
  <c r="U16" i="12"/>
  <c r="AX14" i="30"/>
  <c r="U16" i="13"/>
  <c r="AY14" i="30"/>
  <c r="U16" i="14"/>
  <c r="AZ14" i="30"/>
  <c r="U16" i="15"/>
  <c r="BA14" i="30"/>
  <c r="U16" i="16"/>
  <c r="BB14" i="30"/>
  <c r="U16" i="17"/>
  <c r="BC14" i="30"/>
  <c r="U16" i="18"/>
  <c r="BD14" i="30"/>
  <c r="Z16" i="11"/>
  <c r="BM14" i="30"/>
  <c r="Z16" i="12"/>
  <c r="BN14" i="30"/>
  <c r="Z16" i="13"/>
  <c r="BO14" i="30"/>
  <c r="Z16" i="14"/>
  <c r="BP14" i="30"/>
  <c r="Z16" i="15"/>
  <c r="BQ14" i="30"/>
  <c r="Z16" i="16"/>
  <c r="BR14" i="30"/>
  <c r="Z16" i="17"/>
  <c r="BS14" i="30"/>
  <c r="Z16" i="18"/>
  <c r="BT14" i="30"/>
  <c r="A15" i="30"/>
  <c r="B15" i="30"/>
  <c r="C15" i="30"/>
  <c r="D15" i="30"/>
  <c r="E15" i="30"/>
  <c r="F15" i="30"/>
  <c r="G15" i="30"/>
  <c r="H15" i="30"/>
  <c r="Q15" i="30"/>
  <c r="R15" i="30"/>
  <c r="S15" i="30"/>
  <c r="T15" i="30"/>
  <c r="U15" i="30"/>
  <c r="V15" i="30"/>
  <c r="W15" i="30"/>
  <c r="X15" i="30"/>
  <c r="P17" i="11"/>
  <c r="AG15" i="30"/>
  <c r="P17" i="12"/>
  <c r="AH15" i="30"/>
  <c r="P17" i="13"/>
  <c r="AI15" i="30"/>
  <c r="P17" i="14"/>
  <c r="AJ15" i="30"/>
  <c r="P17" i="15"/>
  <c r="AK15" i="30"/>
  <c r="P17" i="16"/>
  <c r="AL15" i="30"/>
  <c r="P17" i="17"/>
  <c r="AM15" i="30"/>
  <c r="P17" i="18"/>
  <c r="AN15" i="30"/>
  <c r="AW15" i="30"/>
  <c r="AX15" i="30"/>
  <c r="AY15" i="30"/>
  <c r="AZ15" i="30"/>
  <c r="BA15" i="30"/>
  <c r="BB15" i="30"/>
  <c r="BD15" i="30"/>
  <c r="Z17" i="11"/>
  <c r="BM15" i="30"/>
  <c r="Z17" i="12"/>
  <c r="BN15" i="30"/>
  <c r="Z17" i="13"/>
  <c r="BO15" i="30"/>
  <c r="Z17" i="14"/>
  <c r="BP15" i="30"/>
  <c r="Z17" i="15"/>
  <c r="BQ15" i="30"/>
  <c r="Z17" i="16"/>
  <c r="BR15" i="30"/>
  <c r="Z17" i="17"/>
  <c r="BS15" i="30"/>
  <c r="Z17" i="18"/>
  <c r="BT15" i="30"/>
  <c r="A16" i="30"/>
  <c r="B16" i="30"/>
  <c r="C16" i="30"/>
  <c r="D16" i="30"/>
  <c r="E16" i="30"/>
  <c r="F16" i="30"/>
  <c r="G16" i="30"/>
  <c r="H16" i="30"/>
  <c r="R16" i="30"/>
  <c r="S16" i="30"/>
  <c r="T16" i="30"/>
  <c r="U16" i="30"/>
  <c r="V16" i="30"/>
  <c r="P18" i="11"/>
  <c r="AG16" i="30" s="1"/>
  <c r="P18" i="12"/>
  <c r="AH16" i="30" s="1"/>
  <c r="P18" i="13"/>
  <c r="AI16" i="30" s="1"/>
  <c r="P18" i="14"/>
  <c r="AJ16" i="30" s="1"/>
  <c r="P18" i="15"/>
  <c r="AK16" i="30" s="1"/>
  <c r="P18" i="16"/>
  <c r="AL16" i="30" s="1"/>
  <c r="P18" i="17"/>
  <c r="AM16" i="30" s="1"/>
  <c r="P18" i="18"/>
  <c r="AN16" i="30" s="1"/>
  <c r="U18" i="11"/>
  <c r="AW16" i="30" s="1"/>
  <c r="U18" i="12"/>
  <c r="AX16" i="30" s="1"/>
  <c r="U18" i="13"/>
  <c r="AY16" i="30" s="1"/>
  <c r="U18" i="14"/>
  <c r="AZ16" i="30" s="1"/>
  <c r="U18" i="15"/>
  <c r="BA16" i="30" s="1"/>
  <c r="U18" i="16"/>
  <c r="BB16" i="30" s="1"/>
  <c r="U18" i="17"/>
  <c r="BC16" i="30" s="1"/>
  <c r="U18" i="18"/>
  <c r="BD16" i="30" s="1"/>
  <c r="Z18" i="11"/>
  <c r="BM16" i="30" s="1"/>
  <c r="Z18" i="12"/>
  <c r="BN16" i="30" s="1"/>
  <c r="Z18" i="13"/>
  <c r="BO16" i="30" s="1"/>
  <c r="Z18" i="14"/>
  <c r="BP16" i="30" s="1"/>
  <c r="Z18" i="15"/>
  <c r="BQ16" i="30" s="1"/>
  <c r="Z18" i="16"/>
  <c r="BR16" i="30" s="1"/>
  <c r="Z18" i="17"/>
  <c r="BS16" i="30" s="1"/>
  <c r="Z18" i="18"/>
  <c r="BT16" i="30" s="1"/>
  <c r="A17" i="30"/>
  <c r="B17" i="30"/>
  <c r="C17" i="30"/>
  <c r="D17" i="30"/>
  <c r="E17" i="30"/>
  <c r="F17" i="30"/>
  <c r="G17" i="30"/>
  <c r="H17" i="30"/>
  <c r="R17" i="30"/>
  <c r="S17" i="30"/>
  <c r="T17" i="30"/>
  <c r="U17" i="30"/>
  <c r="V17" i="30"/>
  <c r="P19" i="11"/>
  <c r="AG17" i="30"/>
  <c r="P19" i="12"/>
  <c r="AH17" i="30"/>
  <c r="P19" i="13"/>
  <c r="AI17" i="30"/>
  <c r="P19" i="14"/>
  <c r="AJ17" i="30"/>
  <c r="P19" i="15"/>
  <c r="AK17" i="30"/>
  <c r="P19" i="16"/>
  <c r="AL17" i="30"/>
  <c r="P19" i="17"/>
  <c r="AM17" i="30"/>
  <c r="P19" i="18"/>
  <c r="AN17" i="30"/>
  <c r="U19" i="11"/>
  <c r="AW17" i="30"/>
  <c r="U19" i="12"/>
  <c r="AX17" i="30"/>
  <c r="U19" i="13"/>
  <c r="AY17" i="30"/>
  <c r="U19" i="14"/>
  <c r="AZ17" i="30"/>
  <c r="U19" i="15"/>
  <c r="BA17" i="30"/>
  <c r="U19" i="16"/>
  <c r="BB17" i="30"/>
  <c r="U19" i="17"/>
  <c r="BC17" i="30"/>
  <c r="U19" i="18"/>
  <c r="BD17" i="30"/>
  <c r="Z19" i="11"/>
  <c r="BM17" i="30"/>
  <c r="Z19" i="12"/>
  <c r="BN17" i="30"/>
  <c r="Z19" i="13"/>
  <c r="BO17" i="30"/>
  <c r="Z19" i="14"/>
  <c r="BP17" i="30"/>
  <c r="Z19" i="15"/>
  <c r="BQ17" i="30"/>
  <c r="Z19" i="16"/>
  <c r="BR17" i="30"/>
  <c r="Z19" i="17"/>
  <c r="BS17" i="30"/>
  <c r="Z19" i="18"/>
  <c r="BT17" i="30"/>
  <c r="A18" i="30"/>
  <c r="B18" i="30"/>
  <c r="C18" i="30"/>
  <c r="D18" i="30"/>
  <c r="E18" i="30"/>
  <c r="F18" i="30"/>
  <c r="G18" i="30"/>
  <c r="H18" i="30"/>
  <c r="Q18" i="30"/>
  <c r="R18" i="30"/>
  <c r="S18" i="30"/>
  <c r="T18" i="30"/>
  <c r="U18" i="30"/>
  <c r="V18" i="30"/>
  <c r="P20" i="11"/>
  <c r="AG18" i="30"/>
  <c r="P20" i="12"/>
  <c r="AH18" i="30"/>
  <c r="P20" i="13"/>
  <c r="AI18" i="30"/>
  <c r="P20" i="14"/>
  <c r="AJ18" i="30"/>
  <c r="P20" i="15"/>
  <c r="AK18" i="30"/>
  <c r="P20" i="16"/>
  <c r="AL18" i="30"/>
  <c r="P20" i="17"/>
  <c r="AM18" i="30"/>
  <c r="P20" i="18"/>
  <c r="AN18" i="30"/>
  <c r="U20" i="11"/>
  <c r="AW18" i="30"/>
  <c r="U20" i="12"/>
  <c r="AX18" i="30"/>
  <c r="U20" i="13"/>
  <c r="AY18" i="30"/>
  <c r="U20" i="14"/>
  <c r="AZ18" i="30"/>
  <c r="U20" i="15"/>
  <c r="BA18" i="30"/>
  <c r="U20" i="16"/>
  <c r="BB18" i="30"/>
  <c r="U20" i="17"/>
  <c r="BC18" i="30"/>
  <c r="U20" i="18"/>
  <c r="BD18" i="30"/>
  <c r="Z20" i="11"/>
  <c r="BM18" i="30"/>
  <c r="Z20" i="12"/>
  <c r="BN18" i="30"/>
  <c r="Z20" i="13"/>
  <c r="BO18" i="30"/>
  <c r="Z20" i="14"/>
  <c r="BP18" i="30"/>
  <c r="Z20" i="15"/>
  <c r="BQ18" i="30"/>
  <c r="Z20" i="16"/>
  <c r="BR18" i="30"/>
  <c r="Z20" i="17"/>
  <c r="BS18" i="30"/>
  <c r="Z20" i="18"/>
  <c r="BT18" i="30"/>
  <c r="A19" i="30"/>
  <c r="B19" i="30"/>
  <c r="C19" i="30"/>
  <c r="D19" i="30"/>
  <c r="E19" i="30"/>
  <c r="F19" i="30"/>
  <c r="G19" i="30"/>
  <c r="H19" i="30"/>
  <c r="Q19" i="30"/>
  <c r="R19" i="30"/>
  <c r="S19" i="30"/>
  <c r="T19" i="30"/>
  <c r="U19" i="30"/>
  <c r="V19" i="30"/>
  <c r="X19" i="30"/>
  <c r="P21" i="11"/>
  <c r="AG19" i="30" s="1"/>
  <c r="P21" i="12"/>
  <c r="AH19" i="30" s="1"/>
  <c r="P21" i="13"/>
  <c r="AI19" i="30" s="1"/>
  <c r="P21" i="14"/>
  <c r="AJ19" i="30" s="1"/>
  <c r="P21" i="15"/>
  <c r="AK19" i="30" s="1"/>
  <c r="P21" i="16"/>
  <c r="AL19" i="30" s="1"/>
  <c r="P21" i="17"/>
  <c r="AM19" i="30" s="1"/>
  <c r="P21" i="18"/>
  <c r="AN19" i="30" s="1"/>
  <c r="U21" i="11"/>
  <c r="AW19" i="30" s="1"/>
  <c r="U21" i="12"/>
  <c r="AX19" i="30" s="1"/>
  <c r="U21" i="13"/>
  <c r="AY19" i="30" s="1"/>
  <c r="U21" i="14"/>
  <c r="AZ19" i="30" s="1"/>
  <c r="U21" i="15"/>
  <c r="BA19" i="30" s="1"/>
  <c r="U21" i="16"/>
  <c r="BB19" i="30" s="1"/>
  <c r="U21" i="17"/>
  <c r="BC19" i="30" s="1"/>
  <c r="U21" i="18"/>
  <c r="BD19" i="30" s="1"/>
  <c r="Z21" i="11"/>
  <c r="BM19" i="30" s="1"/>
  <c r="Z21" i="12"/>
  <c r="BN19" i="30" s="1"/>
  <c r="Z21" i="13"/>
  <c r="BO19" i="30" s="1"/>
  <c r="Z21" i="14"/>
  <c r="BP19" i="30" s="1"/>
  <c r="Z21" i="15"/>
  <c r="BQ19" i="30" s="1"/>
  <c r="Z21" i="16"/>
  <c r="BR19" i="30" s="1"/>
  <c r="Z21" i="17"/>
  <c r="BS19" i="30" s="1"/>
  <c r="Z21" i="18"/>
  <c r="BT19" i="30" s="1"/>
  <c r="A20" i="30"/>
  <c r="B20" i="30"/>
  <c r="C20" i="30"/>
  <c r="D20" i="30"/>
  <c r="E20" i="30"/>
  <c r="F20" i="30"/>
  <c r="G20" i="30"/>
  <c r="H20" i="30"/>
  <c r="Q20" i="30"/>
  <c r="R20" i="30"/>
  <c r="S20" i="30"/>
  <c r="T20" i="30"/>
  <c r="U20" i="30"/>
  <c r="V20" i="30"/>
  <c r="W20" i="30"/>
  <c r="X20" i="30"/>
  <c r="P22" i="11"/>
  <c r="AG20" i="30" s="1"/>
  <c r="P22" i="12"/>
  <c r="AH20" i="30" s="1"/>
  <c r="P22" i="13"/>
  <c r="AI20" i="30" s="1"/>
  <c r="P22" i="14"/>
  <c r="AJ20" i="30" s="1"/>
  <c r="P22" i="15"/>
  <c r="AK20" i="30" s="1"/>
  <c r="P22" i="16"/>
  <c r="AL20" i="30" s="1"/>
  <c r="P22" i="17"/>
  <c r="AM20" i="30" s="1"/>
  <c r="P22" i="18"/>
  <c r="AN20" i="30" s="1"/>
  <c r="U22" i="11"/>
  <c r="AW20" i="30" s="1"/>
  <c r="U22" i="12"/>
  <c r="AX20" i="30" s="1"/>
  <c r="U22" i="13"/>
  <c r="AY20" i="30" s="1"/>
  <c r="U22" i="14"/>
  <c r="AZ20" i="30" s="1"/>
  <c r="U22" i="15"/>
  <c r="BA20" i="30" s="1"/>
  <c r="U22" i="16"/>
  <c r="BB20" i="30" s="1"/>
  <c r="U22" i="17"/>
  <c r="BC20" i="30" s="1"/>
  <c r="U22" i="18"/>
  <c r="BD20" i="30" s="1"/>
  <c r="Z22" i="11"/>
  <c r="BM20" i="30" s="1"/>
  <c r="Z22" i="12"/>
  <c r="BN20" i="30" s="1"/>
  <c r="Z22" i="13"/>
  <c r="BO20" i="30" s="1"/>
  <c r="Z22" i="14"/>
  <c r="BP20" i="30" s="1"/>
  <c r="Z22" i="15"/>
  <c r="BQ20" i="30" s="1"/>
  <c r="Z22" i="16"/>
  <c r="BR20" i="30" s="1"/>
  <c r="Z22" i="17"/>
  <c r="BS20" i="30" s="1"/>
  <c r="Z22" i="18"/>
  <c r="BT20" i="30" s="1"/>
  <c r="A21" i="30"/>
  <c r="B21" i="30"/>
  <c r="C21" i="30"/>
  <c r="D21" i="30"/>
  <c r="E21" i="30"/>
  <c r="F21" i="30"/>
  <c r="G21" i="30"/>
  <c r="H21" i="30"/>
  <c r="Q21" i="30"/>
  <c r="R21" i="30"/>
  <c r="S21" i="30"/>
  <c r="T21" i="30"/>
  <c r="U21" i="30"/>
  <c r="V21" i="30"/>
  <c r="W21" i="30"/>
  <c r="X21" i="30"/>
  <c r="P23" i="11"/>
  <c r="AG21" i="30" s="1"/>
  <c r="P23" i="12"/>
  <c r="AH21" i="30" s="1"/>
  <c r="P23" i="13"/>
  <c r="AI21" i="30" s="1"/>
  <c r="P23" i="14"/>
  <c r="AJ21" i="30" s="1"/>
  <c r="P23" i="15"/>
  <c r="AK21" i="30" s="1"/>
  <c r="P23" i="16"/>
  <c r="AL21" i="30" s="1"/>
  <c r="P23" i="17"/>
  <c r="AM21" i="30" s="1"/>
  <c r="P23" i="18"/>
  <c r="AN21" i="30" s="1"/>
  <c r="Z23" i="11"/>
  <c r="BM21" i="30" s="1"/>
  <c r="Z23" i="12"/>
  <c r="BN21" i="30" s="1"/>
  <c r="Z23" i="13"/>
  <c r="BO21" i="30" s="1"/>
  <c r="Z23" i="14"/>
  <c r="BP21" i="30" s="1"/>
  <c r="Z23" i="15"/>
  <c r="BQ21" i="30" s="1"/>
  <c r="Z23" i="16"/>
  <c r="BR21" i="30" s="1"/>
  <c r="Z23" i="17"/>
  <c r="BS21" i="30" s="1"/>
  <c r="Z23" i="18"/>
  <c r="BT21" i="30" s="1"/>
  <c r="A22" i="30"/>
  <c r="B22" i="30"/>
  <c r="C22" i="30"/>
  <c r="D22" i="30"/>
  <c r="E22" i="30"/>
  <c r="F22" i="30"/>
  <c r="G22" i="30"/>
  <c r="H22" i="30"/>
  <c r="Q22" i="30"/>
  <c r="R22" i="30"/>
  <c r="S22" i="30"/>
  <c r="T22" i="30"/>
  <c r="U22" i="30"/>
  <c r="V22" i="30"/>
  <c r="W22" i="30"/>
  <c r="X22" i="30"/>
  <c r="P24" i="11"/>
  <c r="AG22" i="30" s="1"/>
  <c r="P24" i="12"/>
  <c r="AH22" i="30" s="1"/>
  <c r="P24" i="13"/>
  <c r="AI22" i="30" s="1"/>
  <c r="P24" i="14"/>
  <c r="AJ22" i="30" s="1"/>
  <c r="P24" i="15"/>
  <c r="AK22" i="30" s="1"/>
  <c r="P24" i="16"/>
  <c r="AL22" i="30" s="1"/>
  <c r="P24" i="17"/>
  <c r="AM22" i="30"/>
  <c r="P24" i="18"/>
  <c r="AN22" i="30" s="1"/>
  <c r="U24" i="11"/>
  <c r="AW22" i="30" s="1"/>
  <c r="AW53" i="30" s="1"/>
  <c r="U24" i="12"/>
  <c r="AX22" i="30" s="1"/>
  <c r="U24" i="13"/>
  <c r="AY22" i="30"/>
  <c r="AY53" i="30" s="1"/>
  <c r="U24" i="14"/>
  <c r="AZ22" i="30" s="1"/>
  <c r="U24" i="15"/>
  <c r="BA22" i="30" s="1"/>
  <c r="BA53" i="30" s="1"/>
  <c r="U24" i="16"/>
  <c r="BB22" i="30" s="1"/>
  <c r="U24" i="17"/>
  <c r="BC22" i="30"/>
  <c r="U24" i="18"/>
  <c r="BD22" i="30" s="1"/>
  <c r="Z24" i="11"/>
  <c r="BM22" i="30" s="1"/>
  <c r="BM53" i="30" s="1"/>
  <c r="Z24" i="12"/>
  <c r="BN22" i="30" s="1"/>
  <c r="Z24" i="13"/>
  <c r="BO22" i="30"/>
  <c r="BO53" i="30" s="1"/>
  <c r="Z24" i="14"/>
  <c r="BP22" i="30" s="1"/>
  <c r="Z24" i="15"/>
  <c r="BQ22" i="30" s="1"/>
  <c r="BQ53" i="30" s="1"/>
  <c r="Z24" i="16"/>
  <c r="BR22" i="30" s="1"/>
  <c r="Z24" i="17"/>
  <c r="BS22" i="30"/>
  <c r="Z24" i="18"/>
  <c r="BT22" i="30" s="1"/>
  <c r="A23" i="30"/>
  <c r="B23" i="30"/>
  <c r="C23" i="30"/>
  <c r="D23" i="30"/>
  <c r="E23" i="30"/>
  <c r="F23" i="30"/>
  <c r="G23" i="30"/>
  <c r="H23" i="30"/>
  <c r="Q23" i="30"/>
  <c r="R23" i="30"/>
  <c r="S23" i="30"/>
  <c r="T23" i="30"/>
  <c r="U23" i="30"/>
  <c r="V23" i="30"/>
  <c r="W23" i="30"/>
  <c r="X23" i="30"/>
  <c r="P25" i="11"/>
  <c r="AG23" i="30" s="1"/>
  <c r="AG62" i="30" s="1"/>
  <c r="P25" i="12"/>
  <c r="AH23" i="30" s="1"/>
  <c r="AH62" i="30" s="1"/>
  <c r="P25" i="13"/>
  <c r="AI23" i="30" s="1"/>
  <c r="AI62" i="30" s="1"/>
  <c r="P25" i="14"/>
  <c r="AJ23" i="30" s="1"/>
  <c r="AJ62" i="30" s="1"/>
  <c r="P25" i="15"/>
  <c r="AK23" i="30" s="1"/>
  <c r="AK62" i="30" s="1"/>
  <c r="P25" i="16"/>
  <c r="AL23" i="30" s="1"/>
  <c r="AL62" i="30" s="1"/>
  <c r="P25" i="17"/>
  <c r="AM23" i="30" s="1"/>
  <c r="AM62" i="30" s="1"/>
  <c r="P25" i="18"/>
  <c r="AN23" i="30" s="1"/>
  <c r="AN62" i="30" s="1"/>
  <c r="U25" i="11"/>
  <c r="AW23" i="30" s="1"/>
  <c r="AW62" i="30" s="1"/>
  <c r="U25" i="12"/>
  <c r="AX23" i="30" s="1"/>
  <c r="AX62" i="30" s="1"/>
  <c r="U25" i="13"/>
  <c r="AY23" i="30" s="1"/>
  <c r="AY62" i="30" s="1"/>
  <c r="U25" i="14"/>
  <c r="AZ23" i="30" s="1"/>
  <c r="AZ62" i="30" s="1"/>
  <c r="U25" i="15"/>
  <c r="BA23" i="30" s="1"/>
  <c r="BA62" i="30" s="1"/>
  <c r="U25" i="16"/>
  <c r="BB23" i="30" s="1"/>
  <c r="BB62" i="30" s="1"/>
  <c r="U25" i="17"/>
  <c r="BC23" i="30" s="1"/>
  <c r="BC62" i="30" s="1"/>
  <c r="U25" i="18"/>
  <c r="BD23" i="30" s="1"/>
  <c r="BD62" i="30" s="1"/>
  <c r="Z25" i="11"/>
  <c r="BM23" i="30" s="1"/>
  <c r="BM62" i="30" s="1"/>
  <c r="Z25" i="12"/>
  <c r="BN23" i="30" s="1"/>
  <c r="BN62" i="30" s="1"/>
  <c r="Z25" i="13"/>
  <c r="BO23" i="30" s="1"/>
  <c r="BO62" i="30" s="1"/>
  <c r="Z25" i="14"/>
  <c r="BP23" i="30" s="1"/>
  <c r="BP62" i="30" s="1"/>
  <c r="Z25" i="15"/>
  <c r="BQ23" i="30" s="1"/>
  <c r="BQ62" i="30" s="1"/>
  <c r="Z25" i="16"/>
  <c r="BR23" i="30" s="1"/>
  <c r="BR62" i="30" s="1"/>
  <c r="Z25" i="17"/>
  <c r="BS23" i="30" s="1"/>
  <c r="BS62" i="30" s="1"/>
  <c r="Z25" i="18"/>
  <c r="BT23" i="30" s="1"/>
  <c r="BT62" i="30" s="1"/>
  <c r="A24" i="30"/>
  <c r="B24" i="30"/>
  <c r="C24" i="30"/>
  <c r="D24" i="30"/>
  <c r="E24" i="30"/>
  <c r="F24" i="30"/>
  <c r="G24" i="30"/>
  <c r="H24" i="30"/>
  <c r="Q24" i="30"/>
  <c r="R24" i="30"/>
  <c r="S24" i="30"/>
  <c r="T24" i="30"/>
  <c r="U24" i="30"/>
  <c r="V24" i="30"/>
  <c r="W24" i="30"/>
  <c r="X24" i="30"/>
  <c r="P26" i="11"/>
  <c r="AG24" i="30" s="1"/>
  <c r="AG71" i="30" s="1"/>
  <c r="P26" i="12"/>
  <c r="AH24" i="30" s="1"/>
  <c r="AH71" i="30" s="1"/>
  <c r="P26" i="13"/>
  <c r="AI24" i="30" s="1"/>
  <c r="AI71" i="30" s="1"/>
  <c r="P26" i="14"/>
  <c r="AJ24" i="30" s="1"/>
  <c r="AJ71" i="30" s="1"/>
  <c r="P26" i="15"/>
  <c r="AK24" i="30" s="1"/>
  <c r="AK71" i="30" s="1"/>
  <c r="P26" i="16"/>
  <c r="AL24" i="30" s="1"/>
  <c r="AL71" i="30" s="1"/>
  <c r="P26" i="17"/>
  <c r="AM24" i="30" s="1"/>
  <c r="AM71" i="30" s="1"/>
  <c r="P26" i="18"/>
  <c r="AN24" i="30" s="1"/>
  <c r="AN71" i="30" s="1"/>
  <c r="U26" i="11"/>
  <c r="AW24" i="30" s="1"/>
  <c r="AW71" i="30" s="1"/>
  <c r="U26" i="12"/>
  <c r="AX24" i="30" s="1"/>
  <c r="AX71" i="30" s="1"/>
  <c r="U26" i="13"/>
  <c r="AY24" i="30" s="1"/>
  <c r="AY71" i="30" s="1"/>
  <c r="U26" i="14"/>
  <c r="AZ24" i="30" s="1"/>
  <c r="AZ71" i="30" s="1"/>
  <c r="U26" i="15"/>
  <c r="BA24" i="30" s="1"/>
  <c r="BA71" i="30" s="1"/>
  <c r="U26" i="16"/>
  <c r="BB24" i="30" s="1"/>
  <c r="BB71" i="30" s="1"/>
  <c r="U26" i="17"/>
  <c r="BC24" i="30" s="1"/>
  <c r="BC71" i="30" s="1"/>
  <c r="U26" i="18"/>
  <c r="BD24" i="30" s="1"/>
  <c r="BD71" i="30" s="1"/>
  <c r="Z26" i="11"/>
  <c r="BM24" i="30" s="1"/>
  <c r="BM71" i="30" s="1"/>
  <c r="Z26" i="12"/>
  <c r="BN24" i="30" s="1"/>
  <c r="BN71" i="30" s="1"/>
  <c r="Z26" i="13"/>
  <c r="BO24" i="30" s="1"/>
  <c r="BO71" i="30" s="1"/>
  <c r="Z26" i="14"/>
  <c r="BP24" i="30" s="1"/>
  <c r="BP71" i="30" s="1"/>
  <c r="Z26" i="15"/>
  <c r="BQ24" i="30" s="1"/>
  <c r="BQ71" i="30" s="1"/>
  <c r="Z26" i="16"/>
  <c r="BR24" i="30" s="1"/>
  <c r="BR71" i="30" s="1"/>
  <c r="Z26" i="17"/>
  <c r="BS24" i="30" s="1"/>
  <c r="BS71" i="30" s="1"/>
  <c r="Z26" i="18"/>
  <c r="BT24" i="30" s="1"/>
  <c r="BT71" i="30" s="1"/>
  <c r="A25" i="30"/>
  <c r="B25" i="30"/>
  <c r="C25" i="30"/>
  <c r="D25" i="30"/>
  <c r="E25" i="30"/>
  <c r="F25" i="30"/>
  <c r="G25" i="30"/>
  <c r="H25" i="30"/>
  <c r="Q25" i="30"/>
  <c r="R25" i="30"/>
  <c r="S25" i="30"/>
  <c r="T25" i="30"/>
  <c r="U25" i="30"/>
  <c r="V25" i="30"/>
  <c r="W25" i="30"/>
  <c r="X25" i="30"/>
  <c r="P27" i="11"/>
  <c r="AG25" i="30" s="1"/>
  <c r="AG80" i="30" s="1"/>
  <c r="P27" i="12"/>
  <c r="AH25" i="30" s="1"/>
  <c r="AH80" i="30" s="1"/>
  <c r="P27" i="13"/>
  <c r="AI25" i="30" s="1"/>
  <c r="AI80" i="30" s="1"/>
  <c r="P27" i="14"/>
  <c r="AJ25" i="30" s="1"/>
  <c r="AJ80" i="30" s="1"/>
  <c r="P27" i="15"/>
  <c r="AK25" i="30" s="1"/>
  <c r="AK80" i="30" s="1"/>
  <c r="P27" i="16"/>
  <c r="AL25" i="30" s="1"/>
  <c r="AL80" i="30" s="1"/>
  <c r="P27" i="17"/>
  <c r="AM25" i="30" s="1"/>
  <c r="AM80" i="30" s="1"/>
  <c r="P27" i="18"/>
  <c r="AN25" i="30" s="1"/>
  <c r="AN80" i="30" s="1"/>
  <c r="AW25" i="30"/>
  <c r="AX25" i="30"/>
  <c r="AY25" i="30"/>
  <c r="AZ25" i="30"/>
  <c r="BA25" i="30"/>
  <c r="BB25" i="30"/>
  <c r="BC25" i="30"/>
  <c r="BD25" i="30"/>
  <c r="Z27" i="11"/>
  <c r="BM25" i="30" s="1"/>
  <c r="BM80" i="30" s="1"/>
  <c r="Z27" i="12"/>
  <c r="BN25" i="30" s="1"/>
  <c r="BN80" i="30" s="1"/>
  <c r="Z27" i="13"/>
  <c r="BO25" i="30" s="1"/>
  <c r="BO80" i="30" s="1"/>
  <c r="Z27" i="14"/>
  <c r="BP25" i="30" s="1"/>
  <c r="BP80" i="30" s="1"/>
  <c r="Z27" i="15"/>
  <c r="BQ25" i="30" s="1"/>
  <c r="BQ80" i="30" s="1"/>
  <c r="Z27" i="16"/>
  <c r="BR25" i="30" s="1"/>
  <c r="BR80" i="30" s="1"/>
  <c r="Z27" i="17"/>
  <c r="BS25" i="30" s="1"/>
  <c r="BS80" i="30" s="1"/>
  <c r="Z27" i="18"/>
  <c r="BT25" i="30" s="1"/>
  <c r="BT80" i="30" s="1"/>
  <c r="A26" i="30"/>
  <c r="B26" i="30"/>
  <c r="C26" i="30"/>
  <c r="D26" i="30"/>
  <c r="E26" i="30"/>
  <c r="F26" i="30"/>
  <c r="G26" i="30"/>
  <c r="H26" i="30"/>
  <c r="Q26" i="30"/>
  <c r="R26" i="30"/>
  <c r="S26" i="30"/>
  <c r="T26" i="30"/>
  <c r="U26" i="30"/>
  <c r="V26" i="30"/>
  <c r="X26" i="30"/>
  <c r="P28" i="11"/>
  <c r="AG26" i="30"/>
  <c r="P28" i="12"/>
  <c r="AH26" i="30"/>
  <c r="P28" i="13"/>
  <c r="AI26" i="30"/>
  <c r="P28" i="14"/>
  <c r="AJ26" i="30"/>
  <c r="P28" i="15"/>
  <c r="AK26" i="30"/>
  <c r="P28" i="16"/>
  <c r="AL26" i="30"/>
  <c r="P28" i="17"/>
  <c r="AM26" i="30"/>
  <c r="P28" i="18"/>
  <c r="AN26" i="30"/>
  <c r="U28" i="11"/>
  <c r="AW26" i="30"/>
  <c r="U28" i="12"/>
  <c r="AX26" i="30"/>
  <c r="U28" i="13"/>
  <c r="AY26" i="30"/>
  <c r="U28" i="14"/>
  <c r="AZ26" i="30"/>
  <c r="U28" i="15"/>
  <c r="BA26" i="30"/>
  <c r="U28" i="16"/>
  <c r="BB26" i="30"/>
  <c r="U28" i="17"/>
  <c r="BC26" i="30"/>
  <c r="U28" i="18"/>
  <c r="BD26" i="30"/>
  <c r="Z28" i="11"/>
  <c r="BM26" i="30"/>
  <c r="Z28" i="12"/>
  <c r="BN26" i="30"/>
  <c r="Z28" i="13"/>
  <c r="BO26" i="30"/>
  <c r="Z28" i="14"/>
  <c r="BP26" i="30"/>
  <c r="Z28" i="15"/>
  <c r="BQ26" i="30"/>
  <c r="Z28" i="16"/>
  <c r="BR26" i="30"/>
  <c r="Z28" i="17"/>
  <c r="BS26" i="30"/>
  <c r="Z28" i="18"/>
  <c r="BT26" i="30"/>
  <c r="A27" i="30"/>
  <c r="B27" i="30"/>
  <c r="C27" i="30"/>
  <c r="D27" i="30"/>
  <c r="E27" i="30"/>
  <c r="F27" i="30"/>
  <c r="G27" i="30"/>
  <c r="H27" i="30"/>
  <c r="Q27" i="30"/>
  <c r="R27" i="30"/>
  <c r="S27" i="30"/>
  <c r="T27" i="30"/>
  <c r="U27" i="30"/>
  <c r="V27" i="30"/>
  <c r="X27" i="30"/>
  <c r="P29" i="11"/>
  <c r="AG27" i="30" s="1"/>
  <c r="P29" i="12"/>
  <c r="AH27" i="30" s="1"/>
  <c r="AH98" i="30" s="1"/>
  <c r="P29" i="13"/>
  <c r="AI27" i="30" s="1"/>
  <c r="AI98" i="30" s="1"/>
  <c r="P29" i="14"/>
  <c r="AJ27" i="30" s="1"/>
  <c r="AJ98" i="30" s="1"/>
  <c r="P29" i="15"/>
  <c r="AK27" i="30" s="1"/>
  <c r="P29" i="16"/>
  <c r="AL27" i="30" s="1"/>
  <c r="AL98" i="30" s="1"/>
  <c r="P29" i="17"/>
  <c r="AM27" i="30" s="1"/>
  <c r="AM98" i="30" s="1"/>
  <c r="P29" i="18"/>
  <c r="AN27" i="30" s="1"/>
  <c r="AN98" i="30" s="1"/>
  <c r="U29" i="11"/>
  <c r="AW27" i="30" s="1"/>
  <c r="U29" i="12"/>
  <c r="AX27" i="30" s="1"/>
  <c r="AX98" i="30" s="1"/>
  <c r="U29" i="13"/>
  <c r="AY27" i="30" s="1"/>
  <c r="AY98" i="30" s="1"/>
  <c r="U29" i="14"/>
  <c r="AZ27" i="30" s="1"/>
  <c r="AZ98" i="30" s="1"/>
  <c r="U29" i="15"/>
  <c r="BA27" i="30" s="1"/>
  <c r="U29" i="16"/>
  <c r="BB27" i="30" s="1"/>
  <c r="BB98" i="30" s="1"/>
  <c r="U29" i="17"/>
  <c r="BC27" i="30" s="1"/>
  <c r="BC98" i="30" s="1"/>
  <c r="U29" i="18"/>
  <c r="BD27" i="30" s="1"/>
  <c r="BD98" i="30" s="1"/>
  <c r="Z29" i="11"/>
  <c r="BM27" i="30" s="1"/>
  <c r="Z29" i="12"/>
  <c r="BN27" i="30" s="1"/>
  <c r="BN98" i="30" s="1"/>
  <c r="Z29" i="13"/>
  <c r="BO27" i="30" s="1"/>
  <c r="BO98" i="30" s="1"/>
  <c r="Z29" i="14"/>
  <c r="BP27" i="30" s="1"/>
  <c r="BP98" i="30" s="1"/>
  <c r="Z29" i="15"/>
  <c r="BQ27" i="30" s="1"/>
  <c r="Z29" i="16"/>
  <c r="BR27" i="30" s="1"/>
  <c r="BR98" i="30" s="1"/>
  <c r="Z29" i="17"/>
  <c r="BS27" i="30" s="1"/>
  <c r="BS98" i="30" s="1"/>
  <c r="Z29" i="18"/>
  <c r="BT27" i="30" s="1"/>
  <c r="BT98" i="30" s="1"/>
  <c r="A28" i="30"/>
  <c r="B28" i="30"/>
  <c r="C28" i="30"/>
  <c r="D28" i="30"/>
  <c r="E28" i="30"/>
  <c r="F28" i="30"/>
  <c r="G28" i="30"/>
  <c r="H28" i="30"/>
  <c r="Q28" i="30"/>
  <c r="R28" i="30"/>
  <c r="S28" i="30"/>
  <c r="T28" i="30"/>
  <c r="U28" i="30"/>
  <c r="V28" i="30"/>
  <c r="X28" i="30"/>
  <c r="P30" i="11"/>
  <c r="AG28" i="30"/>
  <c r="P30" i="12"/>
  <c r="AH28" i="30"/>
  <c r="P30" i="13"/>
  <c r="AI28" i="30"/>
  <c r="P30" i="14"/>
  <c r="AJ28" i="30"/>
  <c r="P30" i="15"/>
  <c r="AK28" i="30"/>
  <c r="P30" i="16"/>
  <c r="AL28" i="30"/>
  <c r="P30" i="17"/>
  <c r="AM28" i="30"/>
  <c r="P30" i="18"/>
  <c r="AN28" i="30"/>
  <c r="U30" i="11"/>
  <c r="AW28" i="30"/>
  <c r="U30" i="12"/>
  <c r="AX28" i="30"/>
  <c r="U30" i="13"/>
  <c r="AY28" i="30"/>
  <c r="U30" i="14"/>
  <c r="AZ28" i="30"/>
  <c r="U30" i="15"/>
  <c r="BA28" i="30"/>
  <c r="U30" i="16"/>
  <c r="BB28" i="30"/>
  <c r="U30" i="17"/>
  <c r="BC28" i="30"/>
  <c r="U30" i="18"/>
  <c r="BD28" i="30"/>
  <c r="Z30" i="11"/>
  <c r="BM28" i="30"/>
  <c r="Z30" i="12"/>
  <c r="BN28" i="30"/>
  <c r="Z30" i="13"/>
  <c r="BO28" i="30"/>
  <c r="Z30" i="14"/>
  <c r="BP28" i="30"/>
  <c r="Z30" i="15"/>
  <c r="BQ28" i="30"/>
  <c r="Z30" i="16"/>
  <c r="BR28" i="30"/>
  <c r="Z30" i="17"/>
  <c r="BS28" i="30"/>
  <c r="Z30" i="18"/>
  <c r="BT28" i="30"/>
  <c r="A29" i="30"/>
  <c r="B29" i="30"/>
  <c r="C29" i="30"/>
  <c r="D29" i="30"/>
  <c r="E29" i="30"/>
  <c r="F29" i="30"/>
  <c r="G29" i="30"/>
  <c r="H29" i="30"/>
  <c r="Q29" i="30"/>
  <c r="R29" i="30"/>
  <c r="S29" i="30"/>
  <c r="T29" i="30"/>
  <c r="U29" i="30"/>
  <c r="V29" i="30"/>
  <c r="X29" i="30"/>
  <c r="P31" i="11"/>
  <c r="AG29" i="30" s="1"/>
  <c r="AG116" i="30" s="1"/>
  <c r="P31" i="12"/>
  <c r="AH29" i="30" s="1"/>
  <c r="P31" i="13"/>
  <c r="AI29" i="30" s="1"/>
  <c r="AI116" i="30" s="1"/>
  <c r="P31" i="14"/>
  <c r="AJ29" i="30" s="1"/>
  <c r="P31" i="15"/>
  <c r="AK29" i="30" s="1"/>
  <c r="AK116" i="30" s="1"/>
  <c r="P31" i="16"/>
  <c r="AL29" i="30" s="1"/>
  <c r="P31" i="17"/>
  <c r="AM29" i="30" s="1"/>
  <c r="AM116" i="30" s="1"/>
  <c r="P31" i="18"/>
  <c r="AN29" i="30" s="1"/>
  <c r="U31" i="11"/>
  <c r="AW29" i="30" s="1"/>
  <c r="AW116" i="30" s="1"/>
  <c r="U31" i="12"/>
  <c r="AX29" i="30" s="1"/>
  <c r="U31" i="13"/>
  <c r="AY29" i="30" s="1"/>
  <c r="AY116" i="30" s="1"/>
  <c r="U31" i="14"/>
  <c r="AZ29" i="30" s="1"/>
  <c r="U31" i="15"/>
  <c r="BA29" i="30" s="1"/>
  <c r="BA116" i="30" s="1"/>
  <c r="U31" i="16"/>
  <c r="BB29" i="30" s="1"/>
  <c r="U31" i="17"/>
  <c r="BC29" i="30" s="1"/>
  <c r="BC116" i="30" s="1"/>
  <c r="U31" i="18"/>
  <c r="BD29" i="30" s="1"/>
  <c r="Z31" i="11"/>
  <c r="BM29" i="30" s="1"/>
  <c r="BM116" i="30" s="1"/>
  <c r="Z31" i="12"/>
  <c r="BN29" i="30" s="1"/>
  <c r="Z31" i="13"/>
  <c r="BO29" i="30" s="1"/>
  <c r="BO116" i="30" s="1"/>
  <c r="Z31" i="14"/>
  <c r="BP29" i="30" s="1"/>
  <c r="Z31" i="15"/>
  <c r="BQ29" i="30" s="1"/>
  <c r="BQ116" i="30" s="1"/>
  <c r="Z31" i="16"/>
  <c r="BR29" i="30" s="1"/>
  <c r="Z31" i="17"/>
  <c r="BS29" i="30" s="1"/>
  <c r="BS116" i="30" s="1"/>
  <c r="Z31" i="18"/>
  <c r="BT29" i="30" s="1"/>
  <c r="A30" i="30"/>
  <c r="B30" i="30"/>
  <c r="C30" i="30"/>
  <c r="D30" i="30"/>
  <c r="E30" i="30"/>
  <c r="F30" i="30"/>
  <c r="G30" i="30"/>
  <c r="H30" i="30"/>
  <c r="Q30" i="30"/>
  <c r="R30" i="30"/>
  <c r="S30" i="30"/>
  <c r="T30" i="30"/>
  <c r="U30" i="30"/>
  <c r="V30" i="30"/>
  <c r="W30" i="30"/>
  <c r="X30" i="30"/>
  <c r="P32" i="11"/>
  <c r="AG30" i="30" s="1"/>
  <c r="AG125" i="30" s="1"/>
  <c r="P32" i="12"/>
  <c r="AH30" i="30" s="1"/>
  <c r="P32" i="13"/>
  <c r="AI30" i="30" s="1"/>
  <c r="AI125" i="30" s="1"/>
  <c r="P32" i="14"/>
  <c r="AJ30" i="30" s="1"/>
  <c r="P32" i="15"/>
  <c r="AK30" i="30" s="1"/>
  <c r="AK125" i="30" s="1"/>
  <c r="P32" i="16"/>
  <c r="AL30" i="30" s="1"/>
  <c r="P32" i="17"/>
  <c r="AM30" i="30" s="1"/>
  <c r="AM125" i="30" s="1"/>
  <c r="P32" i="18"/>
  <c r="AN30" i="30" s="1"/>
  <c r="U32" i="11"/>
  <c r="AW30" i="30" s="1"/>
  <c r="AW125" i="30" s="1"/>
  <c r="U32" i="12"/>
  <c r="AX30" i="30" s="1"/>
  <c r="U32" i="13"/>
  <c r="AY30" i="30" s="1"/>
  <c r="AY125" i="30" s="1"/>
  <c r="U32" i="14"/>
  <c r="AZ30" i="30" s="1"/>
  <c r="U32" i="15"/>
  <c r="BA30" i="30" s="1"/>
  <c r="BA125" i="30" s="1"/>
  <c r="U32" i="16"/>
  <c r="BB30" i="30" s="1"/>
  <c r="U32" i="17"/>
  <c r="BC30" i="30" s="1"/>
  <c r="BC125" i="30" s="1"/>
  <c r="U32" i="18"/>
  <c r="BD30" i="30" s="1"/>
  <c r="Z32" i="11"/>
  <c r="BM30" i="30" s="1"/>
  <c r="BM125" i="30" s="1"/>
  <c r="Z32" i="12"/>
  <c r="BN30" i="30" s="1"/>
  <c r="Z32" i="13"/>
  <c r="BO30" i="30" s="1"/>
  <c r="BO125" i="30" s="1"/>
  <c r="Z32" i="14"/>
  <c r="BP30" i="30" s="1"/>
  <c r="Z32" i="15"/>
  <c r="BQ30" i="30" s="1"/>
  <c r="BQ125" i="30" s="1"/>
  <c r="Z32" i="16"/>
  <c r="BR30" i="30" s="1"/>
  <c r="Z32" i="17"/>
  <c r="BS30" i="30" s="1"/>
  <c r="BS125" i="30" s="1"/>
  <c r="Z32" i="18"/>
  <c r="BT30" i="30" s="1"/>
  <c r="A31" i="30"/>
  <c r="A45" i="30" s="1"/>
  <c r="B31" i="30"/>
  <c r="C31" i="30"/>
  <c r="C45" i="30" s="1"/>
  <c r="D31" i="30"/>
  <c r="E31" i="30"/>
  <c r="E45" i="30" s="1"/>
  <c r="F31" i="30"/>
  <c r="G31" i="30"/>
  <c r="G45" i="30" s="1"/>
  <c r="H31" i="30"/>
  <c r="Q31" i="30"/>
  <c r="Q45" i="30" s="1"/>
  <c r="R31" i="30"/>
  <c r="S31" i="30"/>
  <c r="S45" i="30" s="1"/>
  <c r="T31" i="30"/>
  <c r="U31" i="30"/>
  <c r="U45" i="30" s="1"/>
  <c r="V31" i="30"/>
  <c r="W31" i="30"/>
  <c r="W45" i="30" s="1"/>
  <c r="X31" i="30"/>
  <c r="P33" i="11"/>
  <c r="AG31" i="30" s="1"/>
  <c r="AG45" i="30" s="1"/>
  <c r="P33" i="12"/>
  <c r="AH31" i="30" s="1"/>
  <c r="AH45" i="30" s="1"/>
  <c r="P33" i="13"/>
  <c r="AI31" i="30" s="1"/>
  <c r="AI45" i="30" s="1"/>
  <c r="P33" i="14"/>
  <c r="AJ31" i="30" s="1"/>
  <c r="AJ45" i="30" s="1"/>
  <c r="P33" i="15"/>
  <c r="AK31" i="30" s="1"/>
  <c r="AK45" i="30" s="1"/>
  <c r="P33" i="16"/>
  <c r="AL31" i="30" s="1"/>
  <c r="AL45" i="30" s="1"/>
  <c r="P33" i="17"/>
  <c r="AM31" i="30" s="1"/>
  <c r="AM45" i="30" s="1"/>
  <c r="P33" i="18"/>
  <c r="AN31" i="30" s="1"/>
  <c r="AN45" i="30" s="1"/>
  <c r="Z33" i="11"/>
  <c r="BM31" i="30" s="1"/>
  <c r="BM45" i="30" s="1"/>
  <c r="Z33" i="12"/>
  <c r="BN31" i="30" s="1"/>
  <c r="BN45" i="30" s="1"/>
  <c r="Z33" i="13"/>
  <c r="BO31" i="30" s="1"/>
  <c r="BO45" i="30" s="1"/>
  <c r="Z33" i="14"/>
  <c r="BP31" i="30" s="1"/>
  <c r="BP45" i="30" s="1"/>
  <c r="Z33" i="15"/>
  <c r="BQ31" i="30" s="1"/>
  <c r="BQ45" i="30" s="1"/>
  <c r="Z33" i="16"/>
  <c r="BR31" i="30" s="1"/>
  <c r="BR45" i="30" s="1"/>
  <c r="Z33" i="17"/>
  <c r="BS31" i="30" s="1"/>
  <c r="BS45" i="30" s="1"/>
  <c r="Z33" i="18"/>
  <c r="BT31" i="30" s="1"/>
  <c r="BT45" i="30" s="1"/>
  <c r="A32" i="30"/>
  <c r="A54" i="30" s="1"/>
  <c r="B32" i="30"/>
  <c r="C32" i="30"/>
  <c r="C54" i="30" s="1"/>
  <c r="D32" i="30"/>
  <c r="E32" i="30"/>
  <c r="E54" i="30" s="1"/>
  <c r="F32" i="30"/>
  <c r="G32" i="30"/>
  <c r="G54" i="30" s="1"/>
  <c r="H32" i="30"/>
  <c r="Q32" i="30"/>
  <c r="Q54" i="30" s="1"/>
  <c r="R32" i="30"/>
  <c r="S32" i="30"/>
  <c r="S54" i="30" s="1"/>
  <c r="T32" i="30"/>
  <c r="U32" i="30"/>
  <c r="U54" i="30" s="1"/>
  <c r="V32" i="30"/>
  <c r="W32" i="30"/>
  <c r="W54" i="30" s="1"/>
  <c r="X32" i="30"/>
  <c r="P34" i="11"/>
  <c r="AG32" i="30" s="1"/>
  <c r="AG54" i="30" s="1"/>
  <c r="P34" i="12"/>
  <c r="AH32" i="30" s="1"/>
  <c r="AH54" i="30" s="1"/>
  <c r="P34" i="13"/>
  <c r="AI32" i="30" s="1"/>
  <c r="AI54" i="30" s="1"/>
  <c r="P34" i="14"/>
  <c r="AJ32" i="30" s="1"/>
  <c r="AJ54" i="30" s="1"/>
  <c r="P34" i="15"/>
  <c r="AK32" i="30" s="1"/>
  <c r="AK54" i="30" s="1"/>
  <c r="P34" i="16"/>
  <c r="AL32" i="30" s="1"/>
  <c r="AL54" i="30" s="1"/>
  <c r="P34" i="17"/>
  <c r="AM32" i="30" s="1"/>
  <c r="AM54" i="30" s="1"/>
  <c r="P34" i="18"/>
  <c r="AN32" i="30" s="1"/>
  <c r="AN54" i="30" s="1"/>
  <c r="AW32" i="30"/>
  <c r="AW54" i="30" s="1"/>
  <c r="AX32" i="30"/>
  <c r="AY32" i="30"/>
  <c r="AY54" i="30" s="1"/>
  <c r="AZ32" i="30"/>
  <c r="BA32" i="30"/>
  <c r="BA54" i="30" s="1"/>
  <c r="BB32" i="30"/>
  <c r="BC32" i="30"/>
  <c r="BC54" i="30" s="1"/>
  <c r="BD32" i="30"/>
  <c r="Z34" i="11"/>
  <c r="BM32" i="30" s="1"/>
  <c r="BM54" i="30" s="1"/>
  <c r="Z34" i="12"/>
  <c r="BN32" i="30" s="1"/>
  <c r="BN54" i="30" s="1"/>
  <c r="Z34" i="13"/>
  <c r="BO32" i="30" s="1"/>
  <c r="BO54" i="30" s="1"/>
  <c r="Z34" i="14"/>
  <c r="BP32" i="30" s="1"/>
  <c r="BP54" i="30" s="1"/>
  <c r="Z34" i="15"/>
  <c r="BQ32" i="30" s="1"/>
  <c r="BQ54" i="30" s="1"/>
  <c r="Z34" i="16"/>
  <c r="BR32" i="30" s="1"/>
  <c r="BR54" i="30" s="1"/>
  <c r="Z34" i="17"/>
  <c r="BS32" i="30" s="1"/>
  <c r="BS54" i="30" s="1"/>
  <c r="Z34" i="18"/>
  <c r="BT32" i="30" s="1"/>
  <c r="BT54" i="30" s="1"/>
  <c r="A33" i="30"/>
  <c r="A63" i="30" s="1"/>
  <c r="B33" i="30"/>
  <c r="C33" i="30"/>
  <c r="C63" i="30" s="1"/>
  <c r="D33" i="30"/>
  <c r="E33" i="30"/>
  <c r="E63" i="30" s="1"/>
  <c r="F33" i="30"/>
  <c r="G33" i="30"/>
  <c r="G63" i="30" s="1"/>
  <c r="H33" i="30"/>
  <c r="Q33" i="30"/>
  <c r="Q63" i="30" s="1"/>
  <c r="R33" i="30"/>
  <c r="S33" i="30"/>
  <c r="S63" i="30" s="1"/>
  <c r="T33" i="30"/>
  <c r="U33" i="30"/>
  <c r="U63" i="30" s="1"/>
  <c r="V33" i="30"/>
  <c r="W33" i="30"/>
  <c r="W63" i="30" s="1"/>
  <c r="X33" i="30"/>
  <c r="P35" i="11"/>
  <c r="AG33" i="30" s="1"/>
  <c r="AG63" i="30" s="1"/>
  <c r="P35" i="12"/>
  <c r="AH33" i="30" s="1"/>
  <c r="AH63" i="30" s="1"/>
  <c r="P35" i="13"/>
  <c r="AI33" i="30" s="1"/>
  <c r="AI63" i="30" s="1"/>
  <c r="P35" i="14"/>
  <c r="AJ33" i="30" s="1"/>
  <c r="AJ63" i="30" s="1"/>
  <c r="P35" i="15"/>
  <c r="AK33" i="30" s="1"/>
  <c r="AK63" i="30" s="1"/>
  <c r="P35" i="16"/>
  <c r="AL33" i="30" s="1"/>
  <c r="AL63" i="30" s="1"/>
  <c r="P35" i="17"/>
  <c r="AM33" i="30" s="1"/>
  <c r="AM63" i="30" s="1"/>
  <c r="P35" i="18"/>
  <c r="AN33" i="30" s="1"/>
  <c r="AN63" i="30" s="1"/>
  <c r="AW33" i="30"/>
  <c r="AW63" i="30" s="1"/>
  <c r="AX33" i="30"/>
  <c r="AY33" i="30"/>
  <c r="AY63" i="30" s="1"/>
  <c r="AZ33" i="30"/>
  <c r="BA33" i="30"/>
  <c r="BA63" i="30" s="1"/>
  <c r="BB33" i="30"/>
  <c r="BC33" i="30"/>
  <c r="BC63" i="30" s="1"/>
  <c r="BD33" i="30"/>
  <c r="Z35" i="11"/>
  <c r="BM33" i="30" s="1"/>
  <c r="BM63" i="30" s="1"/>
  <c r="Z35" i="12"/>
  <c r="BN33" i="30" s="1"/>
  <c r="BN63" i="30" s="1"/>
  <c r="Z35" i="13"/>
  <c r="BO33" i="30" s="1"/>
  <c r="BO63" i="30" s="1"/>
  <c r="Z35" i="14"/>
  <c r="BP33" i="30" s="1"/>
  <c r="BP63" i="30" s="1"/>
  <c r="Z35" i="15"/>
  <c r="BQ33" i="30" s="1"/>
  <c r="BQ63" i="30" s="1"/>
  <c r="Z35" i="16"/>
  <c r="BR33" i="30" s="1"/>
  <c r="BR63" i="30" s="1"/>
  <c r="Z35" i="17"/>
  <c r="BS33" i="30" s="1"/>
  <c r="BS63" i="30" s="1"/>
  <c r="Z35" i="18"/>
  <c r="BT33" i="30" s="1"/>
  <c r="BT63" i="30" s="1"/>
  <c r="A34" i="30"/>
  <c r="B34" i="30"/>
  <c r="C34" i="30"/>
  <c r="C72" i="30" s="1"/>
  <c r="D34" i="30"/>
  <c r="E34" i="30"/>
  <c r="F34" i="30"/>
  <c r="G34" i="30"/>
  <c r="G72" i="30" s="1"/>
  <c r="H34" i="30"/>
  <c r="Q34" i="30"/>
  <c r="R34" i="30"/>
  <c r="S34" i="30"/>
  <c r="T34" i="30"/>
  <c r="U34" i="30"/>
  <c r="V34" i="30"/>
  <c r="W34" i="30"/>
  <c r="X34" i="30"/>
  <c r="P36" i="11"/>
  <c r="AG34" i="30" s="1"/>
  <c r="AG72" i="30" s="1"/>
  <c r="P36" i="12"/>
  <c r="AH34" i="30" s="1"/>
  <c r="AH72" i="30" s="1"/>
  <c r="P36" i="13"/>
  <c r="AI34" i="30" s="1"/>
  <c r="AI72" i="30" s="1"/>
  <c r="P36" i="14"/>
  <c r="AJ34" i="30" s="1"/>
  <c r="AJ72" i="30" s="1"/>
  <c r="P36" i="15"/>
  <c r="AK34" i="30" s="1"/>
  <c r="AK72" i="30" s="1"/>
  <c r="P36" i="16"/>
  <c r="AL34" i="30" s="1"/>
  <c r="AL72" i="30" s="1"/>
  <c r="P36" i="17"/>
  <c r="AM34" i="30" s="1"/>
  <c r="AM72" i="30" s="1"/>
  <c r="P36" i="18"/>
  <c r="AN34" i="30" s="1"/>
  <c r="AN72" i="30" s="1"/>
  <c r="AW34" i="30"/>
  <c r="AX34" i="30"/>
  <c r="AY34" i="30"/>
  <c r="AZ34" i="30"/>
  <c r="BA34" i="30"/>
  <c r="BB34" i="30"/>
  <c r="BC34" i="30"/>
  <c r="BD34" i="30"/>
  <c r="Z36" i="11"/>
  <c r="BM34" i="30" s="1"/>
  <c r="BM72" i="30" s="1"/>
  <c r="Z36" i="12"/>
  <c r="BN34" i="30" s="1"/>
  <c r="BN72" i="30" s="1"/>
  <c r="Z36" i="13"/>
  <c r="BO34" i="30" s="1"/>
  <c r="BO72" i="30" s="1"/>
  <c r="Z36" i="14"/>
  <c r="BP34" i="30" s="1"/>
  <c r="BP72" i="30" s="1"/>
  <c r="Z36" i="15"/>
  <c r="BQ34" i="30" s="1"/>
  <c r="BQ72" i="30" s="1"/>
  <c r="Z36" i="16"/>
  <c r="BR34" i="30" s="1"/>
  <c r="BR72" i="30" s="1"/>
  <c r="Z36" i="17"/>
  <c r="BS34" i="30" s="1"/>
  <c r="BS72" i="30" s="1"/>
  <c r="Z36" i="18"/>
  <c r="BT34" i="30" s="1"/>
  <c r="BT72" i="30" s="1"/>
  <c r="A35" i="30"/>
  <c r="B35" i="30"/>
  <c r="C35" i="30"/>
  <c r="D35" i="30"/>
  <c r="E35" i="30"/>
  <c r="F35" i="30"/>
  <c r="G35" i="30"/>
  <c r="H35" i="30"/>
  <c r="Q35" i="30"/>
  <c r="R35" i="30"/>
  <c r="S35" i="30"/>
  <c r="T35" i="30"/>
  <c r="U35" i="30"/>
  <c r="V35" i="30"/>
  <c r="W35" i="30"/>
  <c r="X35" i="30"/>
  <c r="P37" i="11"/>
  <c r="AG35" i="30" s="1"/>
  <c r="AG81" i="30" s="1"/>
  <c r="P37" i="12"/>
  <c r="AH35" i="30" s="1"/>
  <c r="AH81" i="30" s="1"/>
  <c r="P37" i="13"/>
  <c r="AI35" i="30" s="1"/>
  <c r="AI81" i="30" s="1"/>
  <c r="P37" i="14"/>
  <c r="AJ35" i="30" s="1"/>
  <c r="AJ81" i="30" s="1"/>
  <c r="AJ85" i="30" s="1"/>
  <c r="P37" i="15"/>
  <c r="AK35" i="30" s="1"/>
  <c r="AK81" i="30" s="1"/>
  <c r="P37" i="16"/>
  <c r="AL35" i="30" s="1"/>
  <c r="AL81" i="30" s="1"/>
  <c r="AT81" i="30" s="1"/>
  <c r="P37" i="17"/>
  <c r="AM35" i="30" s="1"/>
  <c r="AM81" i="30" s="1"/>
  <c r="P37" i="18"/>
  <c r="AN35" i="30" s="1"/>
  <c r="AN81" i="30" s="1"/>
  <c r="AN85" i="30" s="1"/>
  <c r="AW35" i="30"/>
  <c r="AY35" i="30"/>
  <c r="BA35" i="30"/>
  <c r="BB35" i="30"/>
  <c r="BC35" i="30"/>
  <c r="BD35" i="30"/>
  <c r="Z37" i="11"/>
  <c r="BM35" i="30" s="1"/>
  <c r="BM81" i="30" s="1"/>
  <c r="Z37" i="12"/>
  <c r="BN35" i="30" s="1"/>
  <c r="BN81" i="30" s="1"/>
  <c r="Z37" i="13"/>
  <c r="BO35" i="30" s="1"/>
  <c r="BO81" i="30" s="1"/>
  <c r="Z37" i="14"/>
  <c r="BP35" i="30" s="1"/>
  <c r="BP81" i="30" s="1"/>
  <c r="Z37" i="15"/>
  <c r="BQ35" i="30" s="1"/>
  <c r="BQ81" i="30" s="1"/>
  <c r="Z37" i="16"/>
  <c r="BR35" i="30" s="1"/>
  <c r="BR81" i="30" s="1"/>
  <c r="Z37" i="17"/>
  <c r="BS35" i="30" s="1"/>
  <c r="BS81" i="30" s="1"/>
  <c r="Z37" i="18"/>
  <c r="BT35" i="30" s="1"/>
  <c r="BT81" i="30" s="1"/>
  <c r="A36" i="30"/>
  <c r="B36" i="30"/>
  <c r="C36" i="30"/>
  <c r="D36" i="30"/>
  <c r="E36" i="30"/>
  <c r="F36" i="30"/>
  <c r="G36" i="30"/>
  <c r="H36" i="30"/>
  <c r="Q36" i="30"/>
  <c r="R36" i="30"/>
  <c r="S36" i="30"/>
  <c r="T36" i="30"/>
  <c r="U36" i="30"/>
  <c r="V36" i="30"/>
  <c r="W36" i="30"/>
  <c r="X36" i="30"/>
  <c r="P38" i="11"/>
  <c r="AG36" i="30" s="1"/>
  <c r="P38" i="12"/>
  <c r="AH36" i="30" s="1"/>
  <c r="AH90" i="30" s="1"/>
  <c r="P38" i="13"/>
  <c r="AI36" i="30" s="1"/>
  <c r="AI90" i="30" s="1"/>
  <c r="P38" i="14"/>
  <c r="AJ36" i="30" s="1"/>
  <c r="AJ90" i="30" s="1"/>
  <c r="P38" i="15"/>
  <c r="AK36" i="30" s="1"/>
  <c r="P38" i="16"/>
  <c r="AL36" i="30" s="1"/>
  <c r="AL90" i="30" s="1"/>
  <c r="P38" i="17"/>
  <c r="AM36" i="30" s="1"/>
  <c r="AM90" i="30" s="1"/>
  <c r="P38" i="18"/>
  <c r="AN36" i="30" s="1"/>
  <c r="AN90" i="30" s="1"/>
  <c r="AW36" i="30"/>
  <c r="AX36" i="30"/>
  <c r="AY36" i="30"/>
  <c r="AZ36" i="30"/>
  <c r="BA36" i="30"/>
  <c r="BB36" i="30"/>
  <c r="BC36" i="30"/>
  <c r="BD36" i="30"/>
  <c r="Z38" i="11"/>
  <c r="BM36" i="30" s="1"/>
  <c r="Z38" i="12"/>
  <c r="BN36" i="30" s="1"/>
  <c r="BN90" i="30" s="1"/>
  <c r="Z38" i="13"/>
  <c r="BO36" i="30" s="1"/>
  <c r="BO90" i="30" s="1"/>
  <c r="Z38" i="14"/>
  <c r="BP36" i="30" s="1"/>
  <c r="BP90" i="30" s="1"/>
  <c r="Z38" i="15"/>
  <c r="BQ36" i="30" s="1"/>
  <c r="Z38" i="16"/>
  <c r="BR36" i="30" s="1"/>
  <c r="BR90" i="30" s="1"/>
  <c r="Z38" i="17"/>
  <c r="BS36" i="30" s="1"/>
  <c r="BS90" i="30" s="1"/>
  <c r="Z38" i="18"/>
  <c r="BT36" i="30" s="1"/>
  <c r="BT90" i="30" s="1"/>
  <c r="A37" i="30"/>
  <c r="B37" i="30"/>
  <c r="C37" i="30"/>
  <c r="D37" i="30"/>
  <c r="E37" i="30"/>
  <c r="F37" i="30"/>
  <c r="G37" i="30"/>
  <c r="H37" i="30"/>
  <c r="Q37" i="30"/>
  <c r="R37" i="30"/>
  <c r="S37" i="30"/>
  <c r="T37" i="30"/>
  <c r="U37" i="30"/>
  <c r="V37" i="30"/>
  <c r="W37" i="30"/>
  <c r="X37" i="30"/>
  <c r="P39" i="11"/>
  <c r="AG37" i="30" s="1"/>
  <c r="P39" i="12"/>
  <c r="AH37" i="30" s="1"/>
  <c r="AH99" i="30" s="1"/>
  <c r="P39" i="13"/>
  <c r="AI37" i="30" s="1"/>
  <c r="AI99" i="30" s="1"/>
  <c r="P39" i="14"/>
  <c r="AJ37" i="30" s="1"/>
  <c r="AJ99" i="30" s="1"/>
  <c r="P39" i="15"/>
  <c r="AK37" i="30" s="1"/>
  <c r="P39" i="16"/>
  <c r="AL37" i="30" s="1"/>
  <c r="AL99" i="30" s="1"/>
  <c r="P39" i="17"/>
  <c r="AM37" i="30" s="1"/>
  <c r="AM99" i="30" s="1"/>
  <c r="P39" i="18"/>
  <c r="AN37" i="30" s="1"/>
  <c r="AN99" i="30" s="1"/>
  <c r="AW37" i="30"/>
  <c r="AX37" i="30"/>
  <c r="AY37" i="30"/>
  <c r="AZ37" i="30"/>
  <c r="BA37" i="30"/>
  <c r="BB37" i="30"/>
  <c r="BC37" i="30"/>
  <c r="BD37" i="30"/>
  <c r="Z39" i="11"/>
  <c r="BM37" i="30" s="1"/>
  <c r="Z39" i="12"/>
  <c r="BN37" i="30" s="1"/>
  <c r="BN99" i="30" s="1"/>
  <c r="Z39" i="13"/>
  <c r="BO37" i="30" s="1"/>
  <c r="BO99" i="30" s="1"/>
  <c r="Z39" i="14"/>
  <c r="BP37" i="30" s="1"/>
  <c r="BP99" i="30" s="1"/>
  <c r="Z39" i="15"/>
  <c r="BQ37" i="30" s="1"/>
  <c r="Z39" i="16"/>
  <c r="BR37" i="30" s="1"/>
  <c r="BR99" i="30" s="1"/>
  <c r="Z39" i="17"/>
  <c r="BS37" i="30" s="1"/>
  <c r="BS99" i="30" s="1"/>
  <c r="Z39" i="18"/>
  <c r="BT37" i="30" s="1"/>
  <c r="BT99" i="30" s="1"/>
  <c r="A38" i="30"/>
  <c r="B38" i="30"/>
  <c r="C38" i="30"/>
  <c r="D38" i="30"/>
  <c r="E38" i="30"/>
  <c r="F38" i="30"/>
  <c r="G38" i="30"/>
  <c r="H38" i="30"/>
  <c r="Q38" i="30"/>
  <c r="R38" i="30"/>
  <c r="S38" i="30"/>
  <c r="T38" i="30"/>
  <c r="U38" i="30"/>
  <c r="V38" i="30"/>
  <c r="W38" i="30"/>
  <c r="X38" i="30"/>
  <c r="P40" i="11"/>
  <c r="AG38" i="30" s="1"/>
  <c r="P40" i="12"/>
  <c r="AH38" i="30" s="1"/>
  <c r="AH108" i="30" s="1"/>
  <c r="P40" i="13"/>
  <c r="AI38" i="30" s="1"/>
  <c r="P40" i="14"/>
  <c r="AJ38" i="30" s="1"/>
  <c r="AJ108" i="30" s="1"/>
  <c r="P40" i="15"/>
  <c r="AK38" i="30" s="1"/>
  <c r="P40" i="16"/>
  <c r="AL38" i="30" s="1"/>
  <c r="AL108" i="30" s="1"/>
  <c r="P40" i="17"/>
  <c r="AM38" i="30" s="1"/>
  <c r="P40" i="18"/>
  <c r="AN38" i="30" s="1"/>
  <c r="AN108" i="30" s="1"/>
  <c r="AW38" i="30"/>
  <c r="AX38" i="30"/>
  <c r="AY38" i="30"/>
  <c r="AZ38" i="30"/>
  <c r="BA38" i="30"/>
  <c r="BB38" i="30"/>
  <c r="BC38" i="30"/>
  <c r="BD38" i="30"/>
  <c r="Z40" i="11"/>
  <c r="BM38" i="30" s="1"/>
  <c r="Z40" i="12"/>
  <c r="BN38" i="30" s="1"/>
  <c r="BN108" i="30" s="1"/>
  <c r="Z40" i="13"/>
  <c r="BO38" i="30" s="1"/>
  <c r="Z40" i="14"/>
  <c r="BP38" i="30" s="1"/>
  <c r="BP108" i="30" s="1"/>
  <c r="Z40" i="15"/>
  <c r="BQ38" i="30" s="1"/>
  <c r="Z40" i="16"/>
  <c r="BR38" i="30" s="1"/>
  <c r="BR108" i="30" s="1"/>
  <c r="Z40" i="17"/>
  <c r="BS38" i="30" s="1"/>
  <c r="Z40" i="18"/>
  <c r="BT38" i="30" s="1"/>
  <c r="BT108" i="30" s="1"/>
  <c r="A39" i="30"/>
  <c r="B39" i="30"/>
  <c r="C39" i="30"/>
  <c r="D39" i="30"/>
  <c r="E39" i="30"/>
  <c r="F39" i="30"/>
  <c r="G39" i="30"/>
  <c r="H39" i="30"/>
  <c r="Q39" i="30"/>
  <c r="R39" i="30"/>
  <c r="S39" i="30"/>
  <c r="T39" i="30"/>
  <c r="U39" i="30"/>
  <c r="V39" i="30"/>
  <c r="W39" i="30"/>
  <c r="X39" i="30"/>
  <c r="P41" i="11"/>
  <c r="AG39" i="30" s="1"/>
  <c r="AG117" i="30" s="1"/>
  <c r="P41" i="12"/>
  <c r="AH39" i="30" s="1"/>
  <c r="P41" i="13"/>
  <c r="AI39" i="30" s="1"/>
  <c r="AI117" i="30" s="1"/>
  <c r="P41" i="14"/>
  <c r="AJ39" i="30" s="1"/>
  <c r="P41" i="15"/>
  <c r="AK39" i="30" s="1"/>
  <c r="AK117" i="30" s="1"/>
  <c r="P41" i="16"/>
  <c r="AL39" i="30" s="1"/>
  <c r="P41" i="17"/>
  <c r="AM39" i="30" s="1"/>
  <c r="AM117" i="30" s="1"/>
  <c r="P41" i="18"/>
  <c r="AN39" i="30" s="1"/>
  <c r="AW39" i="30"/>
  <c r="AX39" i="30"/>
  <c r="AY39" i="30"/>
  <c r="AZ39" i="30"/>
  <c r="BA39" i="30"/>
  <c r="BB39" i="30"/>
  <c r="BC39" i="30"/>
  <c r="BD39" i="30"/>
  <c r="Z41" i="11"/>
  <c r="BM39" i="30" s="1"/>
  <c r="BM117" i="30" s="1"/>
  <c r="Z41" i="12"/>
  <c r="BN39" i="30" s="1"/>
  <c r="Z41" i="13"/>
  <c r="BO39" i="30" s="1"/>
  <c r="BO117" i="30" s="1"/>
  <c r="Z41" i="14"/>
  <c r="BP39" i="30" s="1"/>
  <c r="Z41" i="15"/>
  <c r="BQ39" i="30" s="1"/>
  <c r="BQ117" i="30" s="1"/>
  <c r="Z41" i="16"/>
  <c r="BR39" i="30" s="1"/>
  <c r="Z41" i="17"/>
  <c r="BS39" i="30" s="1"/>
  <c r="BS117" i="30" s="1"/>
  <c r="Z41" i="18"/>
  <c r="BT39" i="30" s="1"/>
  <c r="A40" i="30"/>
  <c r="B40" i="30"/>
  <c r="C40" i="30"/>
  <c r="D40" i="30"/>
  <c r="E40" i="30"/>
  <c r="F40" i="30"/>
  <c r="G40" i="30"/>
  <c r="H40" i="30"/>
  <c r="Q40" i="30"/>
  <c r="R40" i="30"/>
  <c r="S40" i="30"/>
  <c r="T40" i="30"/>
  <c r="U40" i="30"/>
  <c r="V40" i="30"/>
  <c r="W40" i="30"/>
  <c r="X40" i="30"/>
  <c r="P42" i="11"/>
  <c r="AG40" i="30" s="1"/>
  <c r="AG126" i="30" s="1"/>
  <c r="P42" i="12"/>
  <c r="AH40" i="30" s="1"/>
  <c r="P42" i="13"/>
  <c r="AI40" i="30" s="1"/>
  <c r="AI126" i="30" s="1"/>
  <c r="P42" i="14"/>
  <c r="AJ40" i="30" s="1"/>
  <c r="P42" i="15"/>
  <c r="AK40" i="30" s="1"/>
  <c r="AK126" i="30" s="1"/>
  <c r="P42" i="16"/>
  <c r="AL40" i="30" s="1"/>
  <c r="P42" i="17"/>
  <c r="AM40" i="30" s="1"/>
  <c r="AM126" i="30" s="1"/>
  <c r="P42" i="18"/>
  <c r="AN40" i="30" s="1"/>
  <c r="AW40" i="30"/>
  <c r="AX40" i="30"/>
  <c r="AY40" i="30"/>
  <c r="AZ40" i="30"/>
  <c r="BA40" i="30"/>
  <c r="BB40" i="30"/>
  <c r="BC40" i="30"/>
  <c r="Z42" i="11"/>
  <c r="BM40" i="30" s="1"/>
  <c r="BM126" i="30" s="1"/>
  <c r="Z42" i="12"/>
  <c r="BN40" i="30" s="1"/>
  <c r="Z42" i="13"/>
  <c r="BO40" i="30" s="1"/>
  <c r="BO126" i="30" s="1"/>
  <c r="Z42" i="14"/>
  <c r="BP40" i="30" s="1"/>
  <c r="Z42" i="15"/>
  <c r="BQ40" i="30" s="1"/>
  <c r="BQ126" i="30" s="1"/>
  <c r="Z42" i="16"/>
  <c r="BR40" i="30" s="1"/>
  <c r="Z42" i="17"/>
  <c r="BS40" i="30" s="1"/>
  <c r="BS126" i="30" s="1"/>
  <c r="Z42" i="18"/>
  <c r="BT40" i="30" s="1"/>
  <c r="A42" i="30"/>
  <c r="L42" i="30" s="1"/>
  <c r="B42" i="30"/>
  <c r="C42" i="30"/>
  <c r="I42" i="30" s="1"/>
  <c r="D42" i="30"/>
  <c r="E42" i="30"/>
  <c r="F42" i="30"/>
  <c r="G42" i="30"/>
  <c r="G46" i="30" s="1"/>
  <c r="H42" i="30"/>
  <c r="H45" i="30"/>
  <c r="H49" i="30" s="1"/>
  <c r="F45" i="30"/>
  <c r="N45" i="30" s="1"/>
  <c r="D45" i="30"/>
  <c r="D49" i="30" s="1"/>
  <c r="B45" i="30"/>
  <c r="J45" i="30" s="1"/>
  <c r="H44" i="30"/>
  <c r="P44" i="30" s="1"/>
  <c r="G44" i="30"/>
  <c r="F44" i="30"/>
  <c r="N44" i="30" s="1"/>
  <c r="E44" i="30"/>
  <c r="D44" i="30"/>
  <c r="L44" i="30" s="1"/>
  <c r="C44" i="30"/>
  <c r="B44" i="30"/>
  <c r="J44" i="30" s="1"/>
  <c r="A44" i="30"/>
  <c r="H43" i="30"/>
  <c r="H47" i="30" s="1"/>
  <c r="G43" i="30"/>
  <c r="F43" i="30"/>
  <c r="N43" i="30" s="1"/>
  <c r="E43" i="30"/>
  <c r="D43" i="30"/>
  <c r="D47" i="30" s="1"/>
  <c r="C43" i="30"/>
  <c r="B43" i="30"/>
  <c r="J43" i="30" s="1"/>
  <c r="A43" i="30"/>
  <c r="Q42" i="30"/>
  <c r="R42" i="30"/>
  <c r="S42" i="30"/>
  <c r="S46" i="30" s="1"/>
  <c r="T42" i="30"/>
  <c r="U42" i="30"/>
  <c r="V42" i="30"/>
  <c r="X45" i="30"/>
  <c r="V45" i="30"/>
  <c r="V49" i="30" s="1"/>
  <c r="T45" i="30"/>
  <c r="T49" i="30" s="1"/>
  <c r="R45" i="30"/>
  <c r="R49" i="30" s="1"/>
  <c r="X44" i="30"/>
  <c r="W44" i="30"/>
  <c r="V44" i="30"/>
  <c r="V48" i="30" s="1"/>
  <c r="U44" i="30"/>
  <c r="T44" i="30"/>
  <c r="T48" i="30" s="1"/>
  <c r="S44" i="30"/>
  <c r="R44" i="30"/>
  <c r="R48" i="30" s="1"/>
  <c r="Q44" i="30"/>
  <c r="X43" i="30"/>
  <c r="W43" i="30"/>
  <c r="V43" i="30"/>
  <c r="V46" i="30" s="1"/>
  <c r="U43" i="30"/>
  <c r="T43" i="30"/>
  <c r="T47" i="30" s="1"/>
  <c r="S43" i="30"/>
  <c r="R43" i="30"/>
  <c r="R46" i="30" s="1"/>
  <c r="Q43" i="30"/>
  <c r="AG42" i="30"/>
  <c r="AP42" i="30" s="1"/>
  <c r="AH42" i="30"/>
  <c r="AI42" i="30"/>
  <c r="AJ42" i="30"/>
  <c r="AK42" i="30"/>
  <c r="AK46" i="30" s="1"/>
  <c r="AL42" i="30"/>
  <c r="AM42" i="30"/>
  <c r="AN42" i="30"/>
  <c r="AN44" i="30"/>
  <c r="AN48" i="30" s="1"/>
  <c r="AM44" i="30"/>
  <c r="AL44" i="30"/>
  <c r="AT44" i="30" s="1"/>
  <c r="AK44" i="30"/>
  <c r="AJ44" i="30"/>
  <c r="AJ48" i="30" s="1"/>
  <c r="AI44" i="30"/>
  <c r="AH44" i="30"/>
  <c r="AP44" i="30" s="1"/>
  <c r="AG44" i="30"/>
  <c r="AN43" i="30"/>
  <c r="AN46" i="30" s="1"/>
  <c r="AM43" i="30"/>
  <c r="AL43" i="30"/>
  <c r="AT43" i="30" s="1"/>
  <c r="AK43" i="30"/>
  <c r="AJ43" i="30"/>
  <c r="AJ46" i="30" s="1"/>
  <c r="AI43" i="30"/>
  <c r="AH43" i="30"/>
  <c r="AP43" i="30" s="1"/>
  <c r="AG43" i="30"/>
  <c r="BM42" i="30"/>
  <c r="BV42" i="30" s="1"/>
  <c r="BN42" i="30"/>
  <c r="BO42" i="30"/>
  <c r="BP42" i="30"/>
  <c r="BQ42" i="30"/>
  <c r="BQ46" i="30" s="1"/>
  <c r="BR42" i="30"/>
  <c r="BS42" i="30"/>
  <c r="BT42" i="30"/>
  <c r="BT44" i="30"/>
  <c r="BT48" i="30" s="1"/>
  <c r="BS44" i="30"/>
  <c r="BR44" i="30"/>
  <c r="BZ44" i="30" s="1"/>
  <c r="BQ44" i="30"/>
  <c r="BP44" i="30"/>
  <c r="BP48" i="30" s="1"/>
  <c r="BO44" i="30"/>
  <c r="BN44" i="30"/>
  <c r="BV44" i="30" s="1"/>
  <c r="BM44" i="30"/>
  <c r="BT43" i="30"/>
  <c r="BT46" i="30" s="1"/>
  <c r="BS43" i="30"/>
  <c r="BR43" i="30"/>
  <c r="BZ43" i="30" s="1"/>
  <c r="BQ43" i="30"/>
  <c r="BP43" i="30"/>
  <c r="BP46" i="30" s="1"/>
  <c r="BO43" i="30"/>
  <c r="BN43" i="30"/>
  <c r="BV43" i="30" s="1"/>
  <c r="BM43" i="30"/>
  <c r="A51" i="30"/>
  <c r="L51" i="30" s="1"/>
  <c r="B51" i="30"/>
  <c r="C51" i="30"/>
  <c r="I51" i="30" s="1"/>
  <c r="D51" i="30"/>
  <c r="E51" i="30"/>
  <c r="F51" i="30"/>
  <c r="G51" i="30"/>
  <c r="G55" i="30" s="1"/>
  <c r="H51" i="30"/>
  <c r="H54" i="30"/>
  <c r="H58" i="30" s="1"/>
  <c r="F54" i="30"/>
  <c r="N54" i="30" s="1"/>
  <c r="D54" i="30"/>
  <c r="D58" i="30" s="1"/>
  <c r="B54" i="30"/>
  <c r="J54" i="30" s="1"/>
  <c r="H53" i="30"/>
  <c r="P53" i="30" s="1"/>
  <c r="G53" i="30"/>
  <c r="F53" i="30"/>
  <c r="N53" i="30" s="1"/>
  <c r="E53" i="30"/>
  <c r="D53" i="30"/>
  <c r="L53" i="30" s="1"/>
  <c r="C53" i="30"/>
  <c r="B53" i="30"/>
  <c r="J53" i="30" s="1"/>
  <c r="A53" i="30"/>
  <c r="H52" i="30"/>
  <c r="H56" i="30" s="1"/>
  <c r="G52" i="30"/>
  <c r="F52" i="30"/>
  <c r="N52" i="30" s="1"/>
  <c r="E52" i="30"/>
  <c r="D52" i="30"/>
  <c r="D56" i="30" s="1"/>
  <c r="C52" i="30"/>
  <c r="B52" i="30"/>
  <c r="J52" i="30" s="1"/>
  <c r="A52" i="30"/>
  <c r="Q51" i="30"/>
  <c r="R51" i="30"/>
  <c r="S51" i="30"/>
  <c r="S55" i="30" s="1"/>
  <c r="T51" i="30"/>
  <c r="U51" i="30"/>
  <c r="V51" i="30"/>
  <c r="X54" i="30"/>
  <c r="V54" i="30"/>
  <c r="V58" i="30" s="1"/>
  <c r="T54" i="30"/>
  <c r="T58" i="30" s="1"/>
  <c r="R54" i="30"/>
  <c r="R58" i="30" s="1"/>
  <c r="X53" i="30"/>
  <c r="W53" i="30"/>
  <c r="V53" i="30"/>
  <c r="V57" i="30" s="1"/>
  <c r="U53" i="30"/>
  <c r="T53" i="30"/>
  <c r="T57" i="30" s="1"/>
  <c r="S53" i="30"/>
  <c r="R53" i="30"/>
  <c r="R57" i="30" s="1"/>
  <c r="Q53" i="30"/>
  <c r="X52" i="30"/>
  <c r="W52" i="30"/>
  <c r="V52" i="30"/>
  <c r="V55" i="30" s="1"/>
  <c r="U52" i="30"/>
  <c r="T52" i="30"/>
  <c r="T56" i="30" s="1"/>
  <c r="S52" i="30"/>
  <c r="R52" i="30"/>
  <c r="R55" i="30" s="1"/>
  <c r="Q52" i="30"/>
  <c r="AG51" i="30"/>
  <c r="AP51" i="30" s="1"/>
  <c r="AH51" i="30"/>
  <c r="AI51" i="30"/>
  <c r="AJ51" i="30"/>
  <c r="AK51" i="30"/>
  <c r="AK55" i="30" s="1"/>
  <c r="AL51" i="30"/>
  <c r="AM51" i="30"/>
  <c r="AN51" i="30"/>
  <c r="AN53" i="30"/>
  <c r="AN57" i="30" s="1"/>
  <c r="AM53" i="30"/>
  <c r="AL53" i="30"/>
  <c r="AT53" i="30" s="1"/>
  <c r="AK53" i="30"/>
  <c r="AJ53" i="30"/>
  <c r="AJ57" i="30" s="1"/>
  <c r="AI53" i="30"/>
  <c r="AH53" i="30"/>
  <c r="AP53" i="30" s="1"/>
  <c r="AG53" i="30"/>
  <c r="AN52" i="30"/>
  <c r="AN55" i="30" s="1"/>
  <c r="AM52" i="30"/>
  <c r="AL52" i="30"/>
  <c r="AT52" i="30" s="1"/>
  <c r="AK52" i="30"/>
  <c r="AJ52" i="30"/>
  <c r="AJ55" i="30" s="1"/>
  <c r="AI52" i="30"/>
  <c r="AH52" i="30"/>
  <c r="AP52" i="30" s="1"/>
  <c r="AG52" i="30"/>
  <c r="AW51" i="30"/>
  <c r="BF51" i="30" s="1"/>
  <c r="AX51" i="30"/>
  <c r="AY51" i="30"/>
  <c r="AZ51" i="30"/>
  <c r="BA51" i="30"/>
  <c r="BA55" i="30" s="1"/>
  <c r="BB51" i="30"/>
  <c r="BC51" i="30"/>
  <c r="BD51" i="30"/>
  <c r="BD54" i="30"/>
  <c r="BL54" i="30" s="1"/>
  <c r="BB54" i="30"/>
  <c r="BJ54" i="30" s="1"/>
  <c r="AZ54" i="30"/>
  <c r="BH54" i="30" s="1"/>
  <c r="AX54" i="30"/>
  <c r="BF54" i="30" s="1"/>
  <c r="BD53" i="30"/>
  <c r="BD57" i="30" s="1"/>
  <c r="BC53" i="30"/>
  <c r="BB53" i="30"/>
  <c r="BJ53" i="30" s="1"/>
  <c r="AZ53" i="30"/>
  <c r="AZ57" i="30" s="1"/>
  <c r="AX53" i="30"/>
  <c r="BF53" i="30" s="1"/>
  <c r="BD52" i="30"/>
  <c r="BD55" i="30" s="1"/>
  <c r="BC52" i="30"/>
  <c r="BB52" i="30"/>
  <c r="BJ52" i="30" s="1"/>
  <c r="BA52" i="30"/>
  <c r="AZ52" i="30"/>
  <c r="AZ55" i="30" s="1"/>
  <c r="AY52" i="30"/>
  <c r="AX52" i="30"/>
  <c r="BF52" i="30" s="1"/>
  <c r="AW52" i="30"/>
  <c r="BM51" i="30"/>
  <c r="BV51" i="30" s="1"/>
  <c r="BN51" i="30"/>
  <c r="BO51" i="30"/>
  <c r="BP51" i="30"/>
  <c r="BQ51" i="30"/>
  <c r="BQ55" i="30" s="1"/>
  <c r="BR51" i="30"/>
  <c r="BS51" i="30"/>
  <c r="BT51" i="30"/>
  <c r="BT53" i="30"/>
  <c r="BT57" i="30" s="1"/>
  <c r="BS53" i="30"/>
  <c r="BR53" i="30"/>
  <c r="BZ53" i="30" s="1"/>
  <c r="BP53" i="30"/>
  <c r="BP57" i="30" s="1"/>
  <c r="BN53" i="30"/>
  <c r="BV53" i="30" s="1"/>
  <c r="BT52" i="30"/>
  <c r="BT55" i="30" s="1"/>
  <c r="BS52" i="30"/>
  <c r="BR52" i="30"/>
  <c r="BZ52" i="30" s="1"/>
  <c r="BQ52" i="30"/>
  <c r="BP52" i="30"/>
  <c r="BP55" i="30" s="1"/>
  <c r="BO52" i="30"/>
  <c r="BN52" i="30"/>
  <c r="BV52" i="30" s="1"/>
  <c r="BM52" i="30"/>
  <c r="A60" i="30"/>
  <c r="L60" i="30" s="1"/>
  <c r="B60" i="30"/>
  <c r="C60" i="30"/>
  <c r="I60" i="30" s="1"/>
  <c r="D60" i="30"/>
  <c r="E60" i="30"/>
  <c r="F60" i="30"/>
  <c r="G60" i="30"/>
  <c r="G64" i="30" s="1"/>
  <c r="H60" i="30"/>
  <c r="H63" i="30"/>
  <c r="H67" i="30" s="1"/>
  <c r="F63" i="30"/>
  <c r="N63" i="30" s="1"/>
  <c r="D63" i="30"/>
  <c r="D67" i="30" s="1"/>
  <c r="B63" i="30"/>
  <c r="J63" i="30" s="1"/>
  <c r="H62" i="30"/>
  <c r="P62" i="30" s="1"/>
  <c r="G62" i="30"/>
  <c r="F62" i="30"/>
  <c r="N62" i="30" s="1"/>
  <c r="E62" i="30"/>
  <c r="D62" i="30"/>
  <c r="L62" i="30" s="1"/>
  <c r="C62" i="30"/>
  <c r="B62" i="30"/>
  <c r="J62" i="30" s="1"/>
  <c r="A62" i="30"/>
  <c r="H61" i="30"/>
  <c r="H65" i="30" s="1"/>
  <c r="G61" i="30"/>
  <c r="F61" i="30"/>
  <c r="N61" i="30" s="1"/>
  <c r="E61" i="30"/>
  <c r="D61" i="30"/>
  <c r="D65" i="30" s="1"/>
  <c r="C61" i="30"/>
  <c r="B61" i="30"/>
  <c r="J61" i="30" s="1"/>
  <c r="A61" i="30"/>
  <c r="Q60" i="30"/>
  <c r="R60" i="30"/>
  <c r="S60" i="30"/>
  <c r="S64" i="30" s="1"/>
  <c r="T60" i="30"/>
  <c r="U60" i="30"/>
  <c r="V60" i="30"/>
  <c r="X63" i="30"/>
  <c r="V63" i="30"/>
  <c r="V67" i="30" s="1"/>
  <c r="T63" i="30"/>
  <c r="T67" i="30" s="1"/>
  <c r="R63" i="30"/>
  <c r="R67" i="30" s="1"/>
  <c r="X62" i="30"/>
  <c r="W62" i="30"/>
  <c r="V62" i="30"/>
  <c r="V66" i="30" s="1"/>
  <c r="U62" i="30"/>
  <c r="T62" i="30"/>
  <c r="T66" i="30" s="1"/>
  <c r="S62" i="30"/>
  <c r="R62" i="30"/>
  <c r="R66" i="30" s="1"/>
  <c r="Q62" i="30"/>
  <c r="X61" i="30"/>
  <c r="W61" i="30"/>
  <c r="V61" i="30"/>
  <c r="V64" i="30" s="1"/>
  <c r="U61" i="30"/>
  <c r="T61" i="30"/>
  <c r="T65" i="30" s="1"/>
  <c r="S61" i="30"/>
  <c r="R61" i="30"/>
  <c r="R64" i="30" s="1"/>
  <c r="Q61" i="30"/>
  <c r="AG60" i="30"/>
  <c r="AP60" i="30" s="1"/>
  <c r="AH60" i="30"/>
  <c r="AI60" i="30"/>
  <c r="AJ60" i="30"/>
  <c r="AK60" i="30"/>
  <c r="AK64" i="30" s="1"/>
  <c r="AL60" i="30"/>
  <c r="AM60" i="30"/>
  <c r="AN60" i="30"/>
  <c r="AN61" i="30"/>
  <c r="AN64" i="30" s="1"/>
  <c r="AM61" i="30"/>
  <c r="AL61" i="30"/>
  <c r="AT61" i="30" s="1"/>
  <c r="AK61" i="30"/>
  <c r="AJ61" i="30"/>
  <c r="AJ64" i="30" s="1"/>
  <c r="AI61" i="30"/>
  <c r="AH61" i="30"/>
  <c r="AP61" i="30" s="1"/>
  <c r="AG61" i="30"/>
  <c r="AW60" i="30"/>
  <c r="BF60" i="30" s="1"/>
  <c r="AX60" i="30"/>
  <c r="AY60" i="30"/>
  <c r="AZ60" i="30"/>
  <c r="BA60" i="30"/>
  <c r="BA64" i="30" s="1"/>
  <c r="BB60" i="30"/>
  <c r="BC60" i="30"/>
  <c r="BD60" i="30"/>
  <c r="BD63" i="30"/>
  <c r="BL63" i="30" s="1"/>
  <c r="BB63" i="30"/>
  <c r="BJ63" i="30" s="1"/>
  <c r="AZ63" i="30"/>
  <c r="BH63" i="30" s="1"/>
  <c r="AX63" i="30"/>
  <c r="BF63" i="30" s="1"/>
  <c r="BD61" i="30"/>
  <c r="BD64" i="30" s="1"/>
  <c r="BC61" i="30"/>
  <c r="BB61" i="30"/>
  <c r="BJ61" i="30" s="1"/>
  <c r="BA61" i="30"/>
  <c r="AZ61" i="30"/>
  <c r="AZ64" i="30" s="1"/>
  <c r="AY61" i="30"/>
  <c r="AX61" i="30"/>
  <c r="BF61" i="30" s="1"/>
  <c r="AW61" i="30"/>
  <c r="BM60" i="30"/>
  <c r="BV60" i="30" s="1"/>
  <c r="BN60" i="30"/>
  <c r="BO60" i="30"/>
  <c r="BP60" i="30"/>
  <c r="BQ60" i="30"/>
  <c r="BQ64" i="30" s="1"/>
  <c r="BR60" i="30"/>
  <c r="BS60" i="30"/>
  <c r="BT60" i="30"/>
  <c r="BT61" i="30"/>
  <c r="BT64" i="30" s="1"/>
  <c r="BS61" i="30"/>
  <c r="BR61" i="30"/>
  <c r="BZ61" i="30" s="1"/>
  <c r="BQ61" i="30"/>
  <c r="BP61" i="30"/>
  <c r="BP64" i="30" s="1"/>
  <c r="BO61" i="30"/>
  <c r="BN61" i="30"/>
  <c r="BV61" i="30" s="1"/>
  <c r="BM61" i="30"/>
  <c r="A69" i="30"/>
  <c r="L69" i="30" s="1"/>
  <c r="B69" i="30"/>
  <c r="C69" i="30"/>
  <c r="C75" i="30" s="1"/>
  <c r="D69" i="30"/>
  <c r="E69" i="30"/>
  <c r="E73" i="30" s="1"/>
  <c r="F69" i="30"/>
  <c r="G69" i="30"/>
  <c r="G75" i="30" s="1"/>
  <c r="H69" i="30"/>
  <c r="H72" i="30"/>
  <c r="H76" i="30" s="1"/>
  <c r="F72" i="30"/>
  <c r="N72" i="30" s="1"/>
  <c r="E72" i="30"/>
  <c r="D72" i="30"/>
  <c r="D76" i="30" s="1"/>
  <c r="B72" i="30"/>
  <c r="J72" i="30" s="1"/>
  <c r="A72" i="30"/>
  <c r="H71" i="30"/>
  <c r="G71" i="30"/>
  <c r="F71" i="30"/>
  <c r="N71" i="30" s="1"/>
  <c r="E71" i="30"/>
  <c r="D71" i="30"/>
  <c r="C71" i="30"/>
  <c r="B71" i="30"/>
  <c r="J71" i="30" s="1"/>
  <c r="A71" i="30"/>
  <c r="H70" i="30"/>
  <c r="H74" i="30" s="1"/>
  <c r="G70" i="30"/>
  <c r="F70" i="30"/>
  <c r="F74" i="30" s="1"/>
  <c r="E70" i="30"/>
  <c r="D70" i="30"/>
  <c r="D74" i="30" s="1"/>
  <c r="D77" i="30" s="1"/>
  <c r="C70" i="30"/>
  <c r="B70" i="30"/>
  <c r="B74" i="30" s="1"/>
  <c r="A70" i="30"/>
  <c r="Q69" i="30"/>
  <c r="Q73" i="30" s="1"/>
  <c r="R69" i="30"/>
  <c r="S69" i="30"/>
  <c r="S74" i="30" s="1"/>
  <c r="T69" i="30"/>
  <c r="U69" i="30"/>
  <c r="U73" i="30" s="1"/>
  <c r="V69" i="30"/>
  <c r="X69" i="30"/>
  <c r="X75" i="30" s="1"/>
  <c r="X72" i="30"/>
  <c r="W72" i="30"/>
  <c r="V72" i="30"/>
  <c r="U72" i="30"/>
  <c r="U76" i="30" s="1"/>
  <c r="T72" i="30"/>
  <c r="S72" i="30"/>
  <c r="R72" i="30"/>
  <c r="Q72" i="30"/>
  <c r="Q76" i="30" s="1"/>
  <c r="X71" i="30"/>
  <c r="W71" i="30"/>
  <c r="V71" i="30"/>
  <c r="U71" i="30"/>
  <c r="U75" i="30" s="1"/>
  <c r="T71" i="30"/>
  <c r="S71" i="30"/>
  <c r="S75" i="30" s="1"/>
  <c r="R71" i="30"/>
  <c r="Q71" i="30"/>
  <c r="Q75" i="30" s="1"/>
  <c r="X70" i="30"/>
  <c r="W70" i="30"/>
  <c r="V70" i="30"/>
  <c r="U70" i="30"/>
  <c r="T70" i="30"/>
  <c r="S70" i="30"/>
  <c r="R70" i="30"/>
  <c r="Q70" i="30"/>
  <c r="AG69" i="30"/>
  <c r="AH69" i="30"/>
  <c r="AO69" i="30" s="1"/>
  <c r="AI69" i="30"/>
  <c r="AJ69" i="30"/>
  <c r="AP69" i="30" s="1"/>
  <c r="AK69" i="30"/>
  <c r="AL69" i="30"/>
  <c r="AL73" i="30" s="1"/>
  <c r="AM69" i="30"/>
  <c r="AN69" i="30"/>
  <c r="AN74" i="30" s="1"/>
  <c r="AN70" i="30"/>
  <c r="AM70" i="30"/>
  <c r="AM74" i="30" s="1"/>
  <c r="AL70" i="30"/>
  <c r="AK70" i="30"/>
  <c r="AS70" i="30" s="1"/>
  <c r="AJ70" i="30"/>
  <c r="AI70" i="30"/>
  <c r="AI74" i="30" s="1"/>
  <c r="AH70" i="30"/>
  <c r="AG70" i="30"/>
  <c r="AO70" i="30" s="1"/>
  <c r="AW69" i="30"/>
  <c r="AX69" i="30"/>
  <c r="BE69" i="30" s="1"/>
  <c r="AY69" i="30"/>
  <c r="AZ69" i="30"/>
  <c r="BF69" i="30" s="1"/>
  <c r="BA69" i="30"/>
  <c r="BB69" i="30"/>
  <c r="BB73" i="30" s="1"/>
  <c r="BC69" i="30"/>
  <c r="BD69" i="30"/>
  <c r="BD74" i="30" s="1"/>
  <c r="BD72" i="30"/>
  <c r="BC72" i="30"/>
  <c r="BK72" i="30" s="1"/>
  <c r="BB72" i="30"/>
  <c r="BA72" i="30"/>
  <c r="BI72" i="30" s="1"/>
  <c r="AZ72" i="30"/>
  <c r="AY72" i="30"/>
  <c r="BG72" i="30" s="1"/>
  <c r="AX72" i="30"/>
  <c r="AW72" i="30"/>
  <c r="BE72" i="30" s="1"/>
  <c r="BD70" i="30"/>
  <c r="BC70" i="30"/>
  <c r="BC74" i="30" s="1"/>
  <c r="BB70" i="30"/>
  <c r="BA70" i="30"/>
  <c r="BI70" i="30" s="1"/>
  <c r="AZ70" i="30"/>
  <c r="AY70" i="30"/>
  <c r="AY74" i="30" s="1"/>
  <c r="AX70" i="30"/>
  <c r="AW70" i="30"/>
  <c r="BE70" i="30" s="1"/>
  <c r="BM69" i="30"/>
  <c r="BN69" i="30"/>
  <c r="BU69" i="30" s="1"/>
  <c r="BO69" i="30"/>
  <c r="BP69" i="30"/>
  <c r="BV69" i="30" s="1"/>
  <c r="BQ69" i="30"/>
  <c r="BR69" i="30"/>
  <c r="BR73" i="30" s="1"/>
  <c r="BS69" i="30"/>
  <c r="BT69" i="30"/>
  <c r="BT74" i="30" s="1"/>
  <c r="BT70" i="30"/>
  <c r="BS70" i="30"/>
  <c r="BS74" i="30" s="1"/>
  <c r="BR70" i="30"/>
  <c r="BQ70" i="30"/>
  <c r="BY70" i="30" s="1"/>
  <c r="BP70" i="30"/>
  <c r="BO70" i="30"/>
  <c r="BO74" i="30" s="1"/>
  <c r="BN70" i="30"/>
  <c r="BM70" i="30"/>
  <c r="BU70" i="30" s="1"/>
  <c r="D73" i="30"/>
  <c r="H73" i="30"/>
  <c r="R73" i="30"/>
  <c r="T73" i="30"/>
  <c r="V73" i="30"/>
  <c r="A74" i="30"/>
  <c r="E74" i="30"/>
  <c r="Q74" i="30"/>
  <c r="R74" i="30"/>
  <c r="T74" i="30"/>
  <c r="U74" i="30"/>
  <c r="V74" i="30"/>
  <c r="B75" i="30"/>
  <c r="D75" i="30"/>
  <c r="F75" i="30"/>
  <c r="H75" i="30"/>
  <c r="R75" i="30"/>
  <c r="R77" i="30" s="1"/>
  <c r="T75" i="30"/>
  <c r="V75" i="30"/>
  <c r="V77" i="30" s="1"/>
  <c r="A76" i="30"/>
  <c r="E76" i="30"/>
  <c r="R76" i="30"/>
  <c r="S76" i="30"/>
  <c r="T76" i="30"/>
  <c r="V76" i="30"/>
  <c r="X76" i="30"/>
  <c r="T77" i="30"/>
  <c r="A78" i="30"/>
  <c r="J78" i="30" s="1"/>
  <c r="B78" i="30"/>
  <c r="C78" i="30"/>
  <c r="C84" i="30" s="1"/>
  <c r="D78" i="30"/>
  <c r="E78" i="30"/>
  <c r="E82" i="30" s="1"/>
  <c r="F78" i="30"/>
  <c r="G78" i="30"/>
  <c r="G84" i="30" s="1"/>
  <c r="H78" i="30"/>
  <c r="H81" i="30"/>
  <c r="H85" i="30" s="1"/>
  <c r="G81" i="30"/>
  <c r="F81" i="30"/>
  <c r="F85" i="30" s="1"/>
  <c r="E81" i="30"/>
  <c r="D81" i="30"/>
  <c r="D85" i="30" s="1"/>
  <c r="C81" i="30"/>
  <c r="B81" i="30"/>
  <c r="B85" i="30" s="1"/>
  <c r="A81" i="30"/>
  <c r="H80" i="30"/>
  <c r="H84" i="30" s="1"/>
  <c r="G80" i="30"/>
  <c r="F80" i="30"/>
  <c r="E80" i="30"/>
  <c r="D80" i="30"/>
  <c r="D84" i="30" s="1"/>
  <c r="C80" i="30"/>
  <c r="B80" i="30"/>
  <c r="A80" i="30"/>
  <c r="H79" i="30"/>
  <c r="H83" i="30" s="1"/>
  <c r="G79" i="30"/>
  <c r="F79" i="30"/>
  <c r="F83" i="30" s="1"/>
  <c r="F86" i="30" s="1"/>
  <c r="E79" i="30"/>
  <c r="D79" i="30"/>
  <c r="D83" i="30" s="1"/>
  <c r="D86" i="30" s="1"/>
  <c r="C79" i="30"/>
  <c r="B79" i="30"/>
  <c r="B83" i="30" s="1"/>
  <c r="A79" i="30"/>
  <c r="I78" i="30"/>
  <c r="M78" i="30"/>
  <c r="R78" i="30"/>
  <c r="R82" i="30" s="1"/>
  <c r="S78" i="30"/>
  <c r="T78" i="30"/>
  <c r="T84" i="30" s="1"/>
  <c r="U78" i="30"/>
  <c r="V78" i="30"/>
  <c r="V82" i="30" s="1"/>
  <c r="W78" i="30"/>
  <c r="X78" i="30"/>
  <c r="X84" i="30" s="1"/>
  <c r="X81" i="30"/>
  <c r="W81" i="30"/>
  <c r="W85" i="30" s="1"/>
  <c r="V81" i="30"/>
  <c r="U81" i="30"/>
  <c r="U85" i="30" s="1"/>
  <c r="T81" i="30"/>
  <c r="S81" i="30"/>
  <c r="S85" i="30" s="1"/>
  <c r="R81" i="30"/>
  <c r="Q81" i="30"/>
  <c r="X80" i="30"/>
  <c r="W80" i="30"/>
  <c r="V80" i="30"/>
  <c r="U80" i="30"/>
  <c r="T80" i="30"/>
  <c r="S80" i="30"/>
  <c r="R80" i="30"/>
  <c r="Q80" i="30"/>
  <c r="X79" i="30"/>
  <c r="W79" i="30"/>
  <c r="W82" i="30" s="1"/>
  <c r="V79" i="30"/>
  <c r="U79" i="30"/>
  <c r="U83" i="30" s="1"/>
  <c r="T79" i="30"/>
  <c r="S79" i="30"/>
  <c r="S82" i="30" s="1"/>
  <c r="R79" i="30"/>
  <c r="Q79" i="30"/>
  <c r="AG78" i="30"/>
  <c r="AH78" i="30"/>
  <c r="AQ78" i="30" s="1"/>
  <c r="AI78" i="30"/>
  <c r="AJ78" i="30"/>
  <c r="AJ82" i="30" s="1"/>
  <c r="AK78" i="30"/>
  <c r="AL78" i="30"/>
  <c r="AL82" i="30" s="1"/>
  <c r="AM78" i="30"/>
  <c r="AN78" i="30"/>
  <c r="AN82" i="30" s="1"/>
  <c r="AN79" i="30"/>
  <c r="AM79" i="30"/>
  <c r="AM82" i="30" s="1"/>
  <c r="AL79" i="30"/>
  <c r="AK79" i="30"/>
  <c r="AS79" i="30" s="1"/>
  <c r="AJ79" i="30"/>
  <c r="AI79" i="30"/>
  <c r="AI82" i="30" s="1"/>
  <c r="AH79" i="30"/>
  <c r="AG79" i="30"/>
  <c r="AO79" i="30" s="1"/>
  <c r="AX78" i="30"/>
  <c r="AY78" i="30"/>
  <c r="AY82" i="30" s="1"/>
  <c r="AZ78" i="30"/>
  <c r="BB78" i="30"/>
  <c r="BB84" i="30" s="1"/>
  <c r="BC78" i="30"/>
  <c r="BD78" i="30"/>
  <c r="BD82" i="30" s="1"/>
  <c r="BD81" i="30"/>
  <c r="BC81" i="30"/>
  <c r="BB81" i="30"/>
  <c r="BA81" i="30"/>
  <c r="AY81" i="30"/>
  <c r="AW81" i="30"/>
  <c r="BD80" i="30"/>
  <c r="BC80" i="30"/>
  <c r="BB80" i="30"/>
  <c r="BA80" i="30"/>
  <c r="AZ80" i="30"/>
  <c r="AY80" i="30"/>
  <c r="AY84" i="30" s="1"/>
  <c r="AX80" i="30"/>
  <c r="AW80" i="30"/>
  <c r="BD79" i="30"/>
  <c r="BB79" i="30"/>
  <c r="BA79" i="30"/>
  <c r="AZ79" i="30"/>
  <c r="AY79" i="30"/>
  <c r="AX79" i="30"/>
  <c r="AW79" i="30"/>
  <c r="BM78" i="30"/>
  <c r="BN78" i="30"/>
  <c r="BU78" i="30" s="1"/>
  <c r="BO78" i="30"/>
  <c r="BP78" i="30"/>
  <c r="BP82" i="30" s="1"/>
  <c r="BQ78" i="30"/>
  <c r="BR78" i="30"/>
  <c r="BR82" i="30" s="1"/>
  <c r="BS78" i="30"/>
  <c r="BT78" i="30"/>
  <c r="BT82" i="30" s="1"/>
  <c r="BT79" i="30"/>
  <c r="BS79" i="30"/>
  <c r="BS83" i="30" s="1"/>
  <c r="BR79" i="30"/>
  <c r="BQ79" i="30"/>
  <c r="BY79" i="30" s="1"/>
  <c r="BP79" i="30"/>
  <c r="BO79" i="30"/>
  <c r="BO83" i="30" s="1"/>
  <c r="BN79" i="30"/>
  <c r="BM79" i="30"/>
  <c r="BU79" i="30" s="1"/>
  <c r="L79" i="30"/>
  <c r="P79" i="30"/>
  <c r="AR79" i="30"/>
  <c r="AV79" i="30"/>
  <c r="BX79" i="30"/>
  <c r="CB79" i="30"/>
  <c r="L80" i="30"/>
  <c r="P80" i="30"/>
  <c r="AR80" i="30"/>
  <c r="AV80" i="30"/>
  <c r="BX80" i="30"/>
  <c r="CB80" i="30"/>
  <c r="L81" i="30"/>
  <c r="P81" i="30"/>
  <c r="AR81" i="30"/>
  <c r="AV81" i="30"/>
  <c r="BX81" i="30"/>
  <c r="CB81" i="30"/>
  <c r="B82" i="30"/>
  <c r="D82" i="30"/>
  <c r="F82" i="30"/>
  <c r="H82" i="30"/>
  <c r="U82" i="30"/>
  <c r="U86" i="30" s="1"/>
  <c r="AG82" i="30"/>
  <c r="AK82" i="30"/>
  <c r="BO82" i="30"/>
  <c r="BS82" i="30"/>
  <c r="C83" i="30"/>
  <c r="G83" i="30"/>
  <c r="T83" i="30"/>
  <c r="X83" i="30"/>
  <c r="AJ83" i="30"/>
  <c r="AN83" i="30"/>
  <c r="BB83" i="30"/>
  <c r="BN83" i="30"/>
  <c r="BR83" i="30"/>
  <c r="B84" i="30"/>
  <c r="F84" i="30"/>
  <c r="S84" i="30"/>
  <c r="U84" i="30"/>
  <c r="W84" i="30"/>
  <c r="AI84" i="30"/>
  <c r="AM84" i="30"/>
  <c r="BM84" i="30"/>
  <c r="BQ84" i="30"/>
  <c r="A85" i="30"/>
  <c r="C85" i="30"/>
  <c r="E85" i="30"/>
  <c r="G85" i="30"/>
  <c r="R85" i="30"/>
  <c r="T85" i="30"/>
  <c r="V85" i="30"/>
  <c r="X85" i="30"/>
  <c r="AH85" i="30"/>
  <c r="AL85" i="30"/>
  <c r="AY85" i="30"/>
  <c r="BB85" i="30"/>
  <c r="BD85" i="30"/>
  <c r="BP85" i="30"/>
  <c r="BT85" i="30"/>
  <c r="H86" i="30"/>
  <c r="A87" i="30"/>
  <c r="L87" i="30" s="1"/>
  <c r="B87" i="30"/>
  <c r="C87" i="30"/>
  <c r="D87" i="30"/>
  <c r="E87" i="30"/>
  <c r="E91" i="30" s="1"/>
  <c r="F87" i="30"/>
  <c r="G87" i="30"/>
  <c r="H87" i="30"/>
  <c r="H90" i="30"/>
  <c r="H94" i="30" s="1"/>
  <c r="G90" i="30"/>
  <c r="F90" i="30"/>
  <c r="E90" i="30"/>
  <c r="D90" i="30"/>
  <c r="D94" i="30" s="1"/>
  <c r="C90" i="30"/>
  <c r="B90" i="30"/>
  <c r="A90" i="30"/>
  <c r="H89" i="30"/>
  <c r="G89" i="30"/>
  <c r="F89" i="30"/>
  <c r="E89" i="30"/>
  <c r="D89" i="30"/>
  <c r="C89" i="30"/>
  <c r="B89" i="30"/>
  <c r="A89" i="30"/>
  <c r="H88" i="30"/>
  <c r="H92" i="30" s="1"/>
  <c r="G88" i="30"/>
  <c r="F88" i="30"/>
  <c r="E88" i="30"/>
  <c r="D88" i="30"/>
  <c r="D92" i="30" s="1"/>
  <c r="C88" i="30"/>
  <c r="B88" i="30"/>
  <c r="A88" i="30"/>
  <c r="K87" i="30"/>
  <c r="Q87" i="30"/>
  <c r="R87" i="30"/>
  <c r="S87" i="30"/>
  <c r="T87" i="30"/>
  <c r="U87" i="30"/>
  <c r="V87" i="30"/>
  <c r="X87" i="30"/>
  <c r="X90" i="30"/>
  <c r="W90" i="30"/>
  <c r="V90" i="30"/>
  <c r="U90" i="30"/>
  <c r="T90" i="30"/>
  <c r="S90" i="30"/>
  <c r="R90" i="30"/>
  <c r="Q90" i="30"/>
  <c r="X89" i="30"/>
  <c r="V89" i="30"/>
  <c r="U89" i="30"/>
  <c r="T89" i="30"/>
  <c r="S89" i="30"/>
  <c r="R89" i="30"/>
  <c r="Q89" i="30"/>
  <c r="V88" i="30"/>
  <c r="U88" i="30"/>
  <c r="T88" i="30"/>
  <c r="S88" i="30"/>
  <c r="R88" i="30"/>
  <c r="AG87" i="30"/>
  <c r="AH87" i="30"/>
  <c r="AI87" i="30"/>
  <c r="AJ87" i="30"/>
  <c r="AR88" i="30" s="1"/>
  <c r="AK87" i="30"/>
  <c r="AL87" i="30"/>
  <c r="AL93" i="30" s="1"/>
  <c r="AM87" i="30"/>
  <c r="AN87" i="30"/>
  <c r="AN94" i="30" s="1"/>
  <c r="AK90" i="30"/>
  <c r="AG90" i="30"/>
  <c r="AN89" i="30"/>
  <c r="AM89" i="30"/>
  <c r="AU89" i="30" s="1"/>
  <c r="AL89" i="30"/>
  <c r="AK89" i="30"/>
  <c r="AJ89" i="30"/>
  <c r="AI89" i="30"/>
  <c r="AQ89" i="30" s="1"/>
  <c r="AH89" i="30"/>
  <c r="AG89" i="30"/>
  <c r="AN88" i="30"/>
  <c r="AM88" i="30"/>
  <c r="AM92" i="30" s="1"/>
  <c r="AL88" i="30"/>
  <c r="AK88" i="30"/>
  <c r="AJ88" i="30"/>
  <c r="AI88" i="30"/>
  <c r="AI92" i="30" s="1"/>
  <c r="AH88" i="30"/>
  <c r="AG88" i="30"/>
  <c r="AV87" i="30"/>
  <c r="AW87" i="30"/>
  <c r="AX87" i="30"/>
  <c r="AY87" i="30"/>
  <c r="AZ87" i="30"/>
  <c r="BH87" i="30" s="1"/>
  <c r="BA87" i="30"/>
  <c r="BB87" i="30"/>
  <c r="BB93" i="30" s="1"/>
  <c r="BC87" i="30"/>
  <c r="BD87" i="30"/>
  <c r="BD94" i="30" s="1"/>
  <c r="BD90" i="30"/>
  <c r="BC90" i="30"/>
  <c r="BB90" i="30"/>
  <c r="BA90" i="30"/>
  <c r="AZ90" i="30"/>
  <c r="AY90" i="30"/>
  <c r="AX90" i="30"/>
  <c r="AW90" i="30"/>
  <c r="BD89" i="30"/>
  <c r="BC89" i="30"/>
  <c r="BB89" i="30"/>
  <c r="BA89" i="30"/>
  <c r="AZ89" i="30"/>
  <c r="AY89" i="30"/>
  <c r="AX89" i="30"/>
  <c r="AW89" i="30"/>
  <c r="AW93" i="30" s="1"/>
  <c r="BD88" i="30"/>
  <c r="BC88" i="30"/>
  <c r="BC92" i="30" s="1"/>
  <c r="BB88" i="30"/>
  <c r="BA88" i="30"/>
  <c r="AZ88" i="30"/>
  <c r="AY88" i="30"/>
  <c r="AY92" i="30" s="1"/>
  <c r="AX88" i="30"/>
  <c r="AW88" i="30"/>
  <c r="BM87" i="30"/>
  <c r="BN87" i="30"/>
  <c r="BO87" i="30"/>
  <c r="BP87" i="30"/>
  <c r="BQ87" i="30"/>
  <c r="BR87" i="30"/>
  <c r="BR93" i="30" s="1"/>
  <c r="BS87" i="30"/>
  <c r="BT87" i="30"/>
  <c r="BQ90" i="30"/>
  <c r="BM90" i="30"/>
  <c r="BT89" i="30"/>
  <c r="BS89" i="30"/>
  <c r="BR89" i="30"/>
  <c r="BQ89" i="30"/>
  <c r="BP89" i="30"/>
  <c r="BO89" i="30"/>
  <c r="BN89" i="30"/>
  <c r="BM89" i="30"/>
  <c r="BM93" i="30" s="1"/>
  <c r="BT88" i="30"/>
  <c r="BS88" i="30"/>
  <c r="BS92" i="30" s="1"/>
  <c r="BR88" i="30"/>
  <c r="BQ88" i="30"/>
  <c r="BP88" i="30"/>
  <c r="BO88" i="30"/>
  <c r="BO92" i="30" s="1"/>
  <c r="BN88" i="30"/>
  <c r="BM88" i="30"/>
  <c r="CB87" i="30" s="1"/>
  <c r="P88" i="30"/>
  <c r="BL88" i="30"/>
  <c r="P89" i="30"/>
  <c r="BL89" i="30"/>
  <c r="P90" i="30"/>
  <c r="BL90" i="30"/>
  <c r="D91" i="30"/>
  <c r="H91" i="30"/>
  <c r="H95" i="30" s="1"/>
  <c r="AI91" i="30"/>
  <c r="AM91" i="30"/>
  <c r="AY91" i="30"/>
  <c r="BC91" i="30"/>
  <c r="BO91" i="30"/>
  <c r="BS91" i="30"/>
  <c r="A92" i="30"/>
  <c r="E92" i="30"/>
  <c r="T92" i="30"/>
  <c r="AH92" i="30"/>
  <c r="AL92" i="30"/>
  <c r="AX92" i="30"/>
  <c r="BB92" i="30"/>
  <c r="BN92" i="30"/>
  <c r="BR92" i="30"/>
  <c r="D93" i="30"/>
  <c r="H93" i="30"/>
  <c r="AG93" i="30"/>
  <c r="AY93" i="30"/>
  <c r="BA93" i="30"/>
  <c r="BC93" i="30"/>
  <c r="A94" i="30"/>
  <c r="E94" i="30"/>
  <c r="R94" i="30"/>
  <c r="AJ94" i="30"/>
  <c r="AX94" i="30"/>
  <c r="BB94" i="30"/>
  <c r="BP94" i="30"/>
  <c r="D95" i="30"/>
  <c r="A96" i="30"/>
  <c r="B96" i="30"/>
  <c r="C96" i="30"/>
  <c r="D96" i="30"/>
  <c r="E96" i="30"/>
  <c r="E100" i="30" s="1"/>
  <c r="F96" i="30"/>
  <c r="G96" i="30"/>
  <c r="H96" i="30"/>
  <c r="H99" i="30"/>
  <c r="H103" i="30" s="1"/>
  <c r="G99" i="30"/>
  <c r="F99" i="30"/>
  <c r="E99" i="30"/>
  <c r="D99" i="30"/>
  <c r="D103" i="30" s="1"/>
  <c r="C99" i="30"/>
  <c r="B99" i="30"/>
  <c r="A99" i="30"/>
  <c r="H98" i="30"/>
  <c r="G98" i="30"/>
  <c r="F98" i="30"/>
  <c r="E98" i="30"/>
  <c r="D98" i="30"/>
  <c r="C98" i="30"/>
  <c r="B98" i="30"/>
  <c r="A98" i="30"/>
  <c r="H97" i="30"/>
  <c r="H101" i="30" s="1"/>
  <c r="G97" i="30"/>
  <c r="F97" i="30"/>
  <c r="E97" i="30"/>
  <c r="D97" i="30"/>
  <c r="D101" i="30" s="1"/>
  <c r="C97" i="30"/>
  <c r="B97" i="30"/>
  <c r="A97" i="30"/>
  <c r="K96" i="30"/>
  <c r="O96" i="30"/>
  <c r="Q96" i="30"/>
  <c r="R96" i="30"/>
  <c r="S96" i="30"/>
  <c r="S101" i="30" s="1"/>
  <c r="T96" i="30"/>
  <c r="U96" i="30"/>
  <c r="V96" i="30"/>
  <c r="X96" i="30"/>
  <c r="X99" i="30"/>
  <c r="W99" i="30"/>
  <c r="V99" i="30"/>
  <c r="U99" i="30"/>
  <c r="U103" i="30" s="1"/>
  <c r="T99" i="30"/>
  <c r="S99" i="30"/>
  <c r="R99" i="30"/>
  <c r="Q99" i="30"/>
  <c r="X98" i="30"/>
  <c r="V98" i="30"/>
  <c r="U98" i="30"/>
  <c r="T98" i="30"/>
  <c r="T102" i="30" s="1"/>
  <c r="S98" i="30"/>
  <c r="R98" i="30"/>
  <c r="Q98" i="30"/>
  <c r="V97" i="30"/>
  <c r="U97" i="30"/>
  <c r="T97" i="30"/>
  <c r="S97" i="30"/>
  <c r="R97" i="30"/>
  <c r="AG96" i="30"/>
  <c r="AH96" i="30"/>
  <c r="AI96" i="30"/>
  <c r="AJ96" i="30"/>
  <c r="AK96" i="30"/>
  <c r="AL96" i="30"/>
  <c r="AL100" i="30" s="1"/>
  <c r="AM96" i="30"/>
  <c r="AN96" i="30"/>
  <c r="AK99" i="30"/>
  <c r="AG99" i="30"/>
  <c r="AK98" i="30"/>
  <c r="AS98" i="30" s="1"/>
  <c r="AG98" i="30"/>
  <c r="AN97" i="30"/>
  <c r="AM97" i="30"/>
  <c r="AM101" i="30" s="1"/>
  <c r="AL97" i="30"/>
  <c r="AK97" i="30"/>
  <c r="AJ97" i="30"/>
  <c r="AI97" i="30"/>
  <c r="AI101" i="30" s="1"/>
  <c r="AH97" i="30"/>
  <c r="AG97" i="30"/>
  <c r="AW96" i="30"/>
  <c r="AX96" i="30"/>
  <c r="AY96" i="30"/>
  <c r="AZ96" i="30"/>
  <c r="BA96" i="30"/>
  <c r="BB96" i="30"/>
  <c r="BB100" i="30" s="1"/>
  <c r="BC96" i="30"/>
  <c r="BD96" i="30"/>
  <c r="BD99" i="30"/>
  <c r="BC99" i="30"/>
  <c r="BB99" i="30"/>
  <c r="BA99" i="30"/>
  <c r="AZ99" i="30"/>
  <c r="AY99" i="30"/>
  <c r="AX99" i="30"/>
  <c r="AW99" i="30"/>
  <c r="BA98" i="30"/>
  <c r="BI98" i="30" s="1"/>
  <c r="AW98" i="30"/>
  <c r="BD97" i="30"/>
  <c r="BC97" i="30"/>
  <c r="BC101" i="30" s="1"/>
  <c r="BB97" i="30"/>
  <c r="BA97" i="30"/>
  <c r="AZ97" i="30"/>
  <c r="AY97" i="30"/>
  <c r="AY101" i="30" s="1"/>
  <c r="AX97" i="30"/>
  <c r="AW97" i="30"/>
  <c r="BM96" i="30"/>
  <c r="BN96" i="30"/>
  <c r="BO96" i="30"/>
  <c r="BP96" i="30"/>
  <c r="BQ96" i="30"/>
  <c r="BR96" i="30"/>
  <c r="BR100" i="30" s="1"/>
  <c r="BS96" i="30"/>
  <c r="BT96" i="30"/>
  <c r="BQ99" i="30"/>
  <c r="BX99" i="30" s="1"/>
  <c r="BM99" i="30"/>
  <c r="BQ98" i="30"/>
  <c r="BM98" i="30"/>
  <c r="BT97" i="30"/>
  <c r="BS97" i="30"/>
  <c r="BS101" i="30" s="1"/>
  <c r="BR97" i="30"/>
  <c r="BQ97" i="30"/>
  <c r="BP97" i="30"/>
  <c r="BO97" i="30"/>
  <c r="BO101" i="30" s="1"/>
  <c r="BN97" i="30"/>
  <c r="BM97" i="30"/>
  <c r="BX96" i="30"/>
  <c r="L97" i="30"/>
  <c r="P97" i="30"/>
  <c r="AR97" i="30"/>
  <c r="BX97" i="30"/>
  <c r="L98" i="30"/>
  <c r="P98" i="30"/>
  <c r="AR98" i="30"/>
  <c r="BX98" i="30"/>
  <c r="L99" i="30"/>
  <c r="P99" i="30"/>
  <c r="AR99" i="30"/>
  <c r="BL99" i="30"/>
  <c r="CB99" i="30"/>
  <c r="B100" i="30"/>
  <c r="D100" i="30"/>
  <c r="F100" i="30"/>
  <c r="H100" i="30"/>
  <c r="H104" i="30" s="1"/>
  <c r="S100" i="30"/>
  <c r="U100" i="30"/>
  <c r="AG100" i="30"/>
  <c r="AI100" i="30"/>
  <c r="AM100" i="30"/>
  <c r="AW100" i="30"/>
  <c r="AY100" i="30"/>
  <c r="BC100" i="30"/>
  <c r="BM100" i="30"/>
  <c r="BO100" i="30"/>
  <c r="BS100" i="30"/>
  <c r="A101" i="30"/>
  <c r="C101" i="30"/>
  <c r="E101" i="30"/>
  <c r="G101" i="30"/>
  <c r="R101" i="30"/>
  <c r="T101" i="30"/>
  <c r="V101" i="30"/>
  <c r="AH101" i="30"/>
  <c r="AJ101" i="30"/>
  <c r="AL101" i="30"/>
  <c r="AN101" i="30"/>
  <c r="AX101" i="30"/>
  <c r="AZ101" i="30"/>
  <c r="BB101" i="30"/>
  <c r="BD101" i="30"/>
  <c r="BN101" i="30"/>
  <c r="BP101" i="30"/>
  <c r="BR101" i="30"/>
  <c r="BT101" i="30"/>
  <c r="B102" i="30"/>
  <c r="D102" i="30"/>
  <c r="F102" i="30"/>
  <c r="H102" i="30"/>
  <c r="S102" i="30"/>
  <c r="U102" i="30"/>
  <c r="AG102" i="30"/>
  <c r="AI102" i="30"/>
  <c r="AM102" i="30"/>
  <c r="AW102" i="30"/>
  <c r="AY102" i="30"/>
  <c r="BC102" i="30"/>
  <c r="BM102" i="30"/>
  <c r="BO102" i="30"/>
  <c r="BS102" i="30"/>
  <c r="A103" i="30"/>
  <c r="C103" i="30"/>
  <c r="E103" i="30"/>
  <c r="G103" i="30"/>
  <c r="R103" i="30"/>
  <c r="T103" i="30"/>
  <c r="V103" i="30"/>
  <c r="AH103" i="30"/>
  <c r="AJ103" i="30"/>
  <c r="AL103" i="30"/>
  <c r="AN103" i="30"/>
  <c r="AX103" i="30"/>
  <c r="AZ103" i="30"/>
  <c r="BB103" i="30"/>
  <c r="BD103" i="30"/>
  <c r="BN103" i="30"/>
  <c r="BP103" i="30"/>
  <c r="BR103" i="30"/>
  <c r="BT103" i="30"/>
  <c r="D104" i="30"/>
  <c r="A105" i="30"/>
  <c r="B105" i="30"/>
  <c r="C105" i="30"/>
  <c r="D105" i="30"/>
  <c r="E105" i="30"/>
  <c r="F105" i="30"/>
  <c r="G105" i="30"/>
  <c r="H105" i="30"/>
  <c r="H108" i="30"/>
  <c r="G108" i="30"/>
  <c r="F108" i="30"/>
  <c r="E108" i="30"/>
  <c r="D108" i="30"/>
  <c r="C108" i="30"/>
  <c r="B108" i="30"/>
  <c r="A108" i="30"/>
  <c r="H107" i="30"/>
  <c r="G107" i="30"/>
  <c r="F107" i="30"/>
  <c r="E107" i="30"/>
  <c r="D107" i="30"/>
  <c r="C107" i="30"/>
  <c r="B107" i="30"/>
  <c r="A107" i="30"/>
  <c r="H106" i="30"/>
  <c r="H110" i="30" s="1"/>
  <c r="G106" i="30"/>
  <c r="F106" i="30"/>
  <c r="F110" i="30" s="1"/>
  <c r="E106" i="30"/>
  <c r="D106" i="30"/>
  <c r="D110" i="30" s="1"/>
  <c r="C106" i="30"/>
  <c r="B106" i="30"/>
  <c r="B110" i="30" s="1"/>
  <c r="A106" i="30"/>
  <c r="I105" i="30"/>
  <c r="K105" i="30"/>
  <c r="O105" i="30"/>
  <c r="R105" i="30"/>
  <c r="S105" i="30"/>
  <c r="T105" i="30"/>
  <c r="U105" i="30"/>
  <c r="V105" i="30"/>
  <c r="X105" i="30"/>
  <c r="X108" i="30"/>
  <c r="W108" i="30"/>
  <c r="V108" i="30"/>
  <c r="U108" i="30"/>
  <c r="T108" i="30"/>
  <c r="S108" i="30"/>
  <c r="R108" i="30"/>
  <c r="Q108" i="30"/>
  <c r="X107" i="30"/>
  <c r="V107" i="30"/>
  <c r="U107" i="30"/>
  <c r="T107" i="30"/>
  <c r="S107" i="30"/>
  <c r="R107" i="30"/>
  <c r="Q107" i="30"/>
  <c r="V106" i="30"/>
  <c r="U106" i="30"/>
  <c r="T106" i="30"/>
  <c r="S106" i="30"/>
  <c r="R106" i="30"/>
  <c r="Q106" i="30"/>
  <c r="AG105" i="30"/>
  <c r="AH105" i="30"/>
  <c r="AI105" i="30"/>
  <c r="AJ105" i="30"/>
  <c r="AK105" i="30"/>
  <c r="AL105" i="30"/>
  <c r="AM105" i="30"/>
  <c r="AN105" i="30"/>
  <c r="AM108" i="30"/>
  <c r="AM109" i="30" s="1"/>
  <c r="AK108" i="30"/>
  <c r="AI108" i="30"/>
  <c r="AG108" i="30"/>
  <c r="AN107" i="30"/>
  <c r="AM107" i="30"/>
  <c r="AL107" i="30"/>
  <c r="AK107" i="30"/>
  <c r="AJ107" i="30"/>
  <c r="AI107" i="30"/>
  <c r="AH107" i="30"/>
  <c r="AG107" i="30"/>
  <c r="AN106" i="30"/>
  <c r="AM106" i="30"/>
  <c r="AL106" i="30"/>
  <c r="AK106" i="30"/>
  <c r="AJ106" i="30"/>
  <c r="AI106" i="30"/>
  <c r="AH106" i="30"/>
  <c r="AG106" i="30"/>
  <c r="AP105" i="30"/>
  <c r="AW105" i="30"/>
  <c r="AX105" i="30"/>
  <c r="AY105" i="30"/>
  <c r="AZ105" i="30"/>
  <c r="BA105" i="30"/>
  <c r="BB105" i="30"/>
  <c r="BC105" i="30"/>
  <c r="BD105" i="30"/>
  <c r="BD108" i="30"/>
  <c r="BC108" i="30"/>
  <c r="BB108" i="30"/>
  <c r="BA108" i="30"/>
  <c r="AZ108" i="30"/>
  <c r="AY108" i="30"/>
  <c r="AX108" i="30"/>
  <c r="AW108" i="30"/>
  <c r="BD107" i="30"/>
  <c r="BC107" i="30"/>
  <c r="BB107" i="30"/>
  <c r="BA107" i="30"/>
  <c r="AZ107" i="30"/>
  <c r="AY107" i="30"/>
  <c r="AX107" i="30"/>
  <c r="AW107" i="30"/>
  <c r="BD106" i="30"/>
  <c r="BC106" i="30"/>
  <c r="BB106" i="30"/>
  <c r="BA106" i="30"/>
  <c r="AZ106" i="30"/>
  <c r="AY106" i="30"/>
  <c r="AX106" i="30"/>
  <c r="AW106" i="30"/>
  <c r="BF105" i="30"/>
  <c r="BH105" i="30"/>
  <c r="BJ105" i="30"/>
  <c r="BM105" i="30"/>
  <c r="BN105" i="30"/>
  <c r="BO105" i="30"/>
  <c r="BP105" i="30"/>
  <c r="BQ105" i="30"/>
  <c r="BR105" i="30"/>
  <c r="BS105" i="30"/>
  <c r="BT105" i="30"/>
  <c r="BS108" i="30"/>
  <c r="BS109" i="30" s="1"/>
  <c r="BQ108" i="30"/>
  <c r="BO108" i="30"/>
  <c r="BM108" i="30"/>
  <c r="BT107" i="30"/>
  <c r="BS107" i="30"/>
  <c r="BR107" i="30"/>
  <c r="BQ107" i="30"/>
  <c r="BP107" i="30"/>
  <c r="BO107" i="30"/>
  <c r="BN107" i="30"/>
  <c r="BM107" i="30"/>
  <c r="BT106" i="30"/>
  <c r="BS106" i="30"/>
  <c r="BR106" i="30"/>
  <c r="BQ106" i="30"/>
  <c r="BP106" i="30"/>
  <c r="BO106" i="30"/>
  <c r="BN106" i="30"/>
  <c r="BM106" i="30"/>
  <c r="BV105" i="30"/>
  <c r="J106" i="30"/>
  <c r="L106" i="30"/>
  <c r="N106" i="30"/>
  <c r="P106" i="30"/>
  <c r="AP106" i="30"/>
  <c r="BF106" i="30"/>
  <c r="BH106" i="30"/>
  <c r="BJ106" i="30"/>
  <c r="BL106" i="30"/>
  <c r="BV106" i="30"/>
  <c r="J107" i="30"/>
  <c r="L107" i="30"/>
  <c r="N107" i="30"/>
  <c r="P107" i="30"/>
  <c r="AP107" i="30"/>
  <c r="BF107" i="30"/>
  <c r="BH107" i="30"/>
  <c r="BJ107" i="30"/>
  <c r="BL107" i="30"/>
  <c r="BV107" i="30"/>
  <c r="J108" i="30"/>
  <c r="L108" i="30"/>
  <c r="N108" i="30"/>
  <c r="P108" i="30"/>
  <c r="AP108" i="30"/>
  <c r="BF108" i="30"/>
  <c r="BH108" i="30"/>
  <c r="BJ108" i="30"/>
  <c r="BL108" i="30"/>
  <c r="BV108" i="30"/>
  <c r="B109" i="30"/>
  <c r="D109" i="30"/>
  <c r="F109" i="30"/>
  <c r="H109" i="30"/>
  <c r="S109" i="30"/>
  <c r="U109" i="30"/>
  <c r="AG109" i="30"/>
  <c r="AK109" i="30"/>
  <c r="AW109" i="30"/>
  <c r="AY109" i="30"/>
  <c r="BA109" i="30"/>
  <c r="BC109" i="30"/>
  <c r="BM109" i="30"/>
  <c r="BQ109" i="30"/>
  <c r="A110" i="30"/>
  <c r="C110" i="30"/>
  <c r="E110" i="30"/>
  <c r="G110" i="30"/>
  <c r="R110" i="30"/>
  <c r="T110" i="30"/>
  <c r="V110" i="30"/>
  <c r="AH110" i="30"/>
  <c r="AJ110" i="30"/>
  <c r="AL110" i="30"/>
  <c r="AN110" i="30"/>
  <c r="AX110" i="30"/>
  <c r="AZ110" i="30"/>
  <c r="BB110" i="30"/>
  <c r="BD110" i="30"/>
  <c r="BN110" i="30"/>
  <c r="BP110" i="30"/>
  <c r="BR110" i="30"/>
  <c r="BT110" i="30"/>
  <c r="B111" i="30"/>
  <c r="D111" i="30"/>
  <c r="F111" i="30"/>
  <c r="H111" i="30"/>
  <c r="S111" i="30"/>
  <c r="U111" i="30"/>
  <c r="AG111" i="30"/>
  <c r="AI111" i="30"/>
  <c r="AK111" i="30"/>
  <c r="AM111" i="30"/>
  <c r="AW111" i="30"/>
  <c r="AY111" i="30"/>
  <c r="BA111" i="30"/>
  <c r="BC111" i="30"/>
  <c r="BM111" i="30"/>
  <c r="BO111" i="30"/>
  <c r="BQ111" i="30"/>
  <c r="BS111" i="30"/>
  <c r="A112" i="30"/>
  <c r="C112" i="30"/>
  <c r="E112" i="30"/>
  <c r="G112" i="30"/>
  <c r="R112" i="30"/>
  <c r="T112" i="30"/>
  <c r="V112" i="30"/>
  <c r="AH112" i="30"/>
  <c r="AJ112" i="30"/>
  <c r="AL112" i="30"/>
  <c r="AN112" i="30"/>
  <c r="AX112" i="30"/>
  <c r="AZ112" i="30"/>
  <c r="BB112" i="30"/>
  <c r="BD112" i="30"/>
  <c r="BN112" i="30"/>
  <c r="BP112" i="30"/>
  <c r="BR112" i="30"/>
  <c r="BT112" i="30"/>
  <c r="A114" i="30"/>
  <c r="K115" i="30" s="1"/>
  <c r="B114" i="30"/>
  <c r="C114" i="30"/>
  <c r="C120" i="30" s="1"/>
  <c r="D114" i="30"/>
  <c r="E114" i="30"/>
  <c r="E121" i="30" s="1"/>
  <c r="F114" i="30"/>
  <c r="G114" i="30"/>
  <c r="O114" i="30" s="1"/>
  <c r="H114" i="30"/>
  <c r="H117" i="30"/>
  <c r="G117" i="30"/>
  <c r="F117" i="30"/>
  <c r="E117" i="30"/>
  <c r="D117" i="30"/>
  <c r="C117" i="30"/>
  <c r="B117" i="30"/>
  <c r="A117" i="30"/>
  <c r="H116" i="30"/>
  <c r="G116" i="30"/>
  <c r="F116" i="30"/>
  <c r="E116" i="30"/>
  <c r="D116" i="30"/>
  <c r="C116" i="30"/>
  <c r="B116" i="30"/>
  <c r="A116" i="30"/>
  <c r="H115" i="30"/>
  <c r="G115" i="30"/>
  <c r="F115" i="30"/>
  <c r="E115" i="30"/>
  <c r="D115" i="30"/>
  <c r="C115" i="30"/>
  <c r="B115" i="30"/>
  <c r="A115" i="30"/>
  <c r="I114" i="30"/>
  <c r="I118" i="30" s="1"/>
  <c r="R114" i="30"/>
  <c r="R120" i="30" s="1"/>
  <c r="S114" i="30"/>
  <c r="T114" i="30"/>
  <c r="T120" i="30" s="1"/>
  <c r="U114" i="30"/>
  <c r="V114" i="30"/>
  <c r="V118" i="30" s="1"/>
  <c r="X114" i="30"/>
  <c r="X117" i="30"/>
  <c r="W117" i="30"/>
  <c r="V117" i="30"/>
  <c r="V121" i="30" s="1"/>
  <c r="U117" i="30"/>
  <c r="T117" i="30"/>
  <c r="S117" i="30"/>
  <c r="R117" i="30"/>
  <c r="R121" i="30" s="1"/>
  <c r="Q117" i="30"/>
  <c r="X116" i="30"/>
  <c r="V116" i="30"/>
  <c r="U116" i="30"/>
  <c r="T116" i="30"/>
  <c r="S116" i="30"/>
  <c r="R116" i="30"/>
  <c r="Q116" i="30"/>
  <c r="X115" i="30"/>
  <c r="V115" i="30"/>
  <c r="V119" i="30" s="1"/>
  <c r="U115" i="30"/>
  <c r="T115" i="30"/>
  <c r="T121" i="30" s="1"/>
  <c r="S115" i="30"/>
  <c r="R115" i="30"/>
  <c r="R119" i="30" s="1"/>
  <c r="R122" i="30" s="1"/>
  <c r="Q115" i="30"/>
  <c r="AG114" i="30"/>
  <c r="AQ115" i="30" s="1"/>
  <c r="AH114" i="30"/>
  <c r="AI114" i="30"/>
  <c r="AI119" i="30" s="1"/>
  <c r="AJ114" i="30"/>
  <c r="AK114" i="30"/>
  <c r="AK120" i="30" s="1"/>
  <c r="AL114" i="30"/>
  <c r="AM114" i="30"/>
  <c r="AU114" i="30" s="1"/>
  <c r="AN114" i="30"/>
  <c r="AN117" i="30"/>
  <c r="AL117" i="30"/>
  <c r="AJ117" i="30"/>
  <c r="AH117" i="30"/>
  <c r="AN116" i="30"/>
  <c r="AL116" i="30"/>
  <c r="AJ116" i="30"/>
  <c r="AH116" i="30"/>
  <c r="AN115" i="30"/>
  <c r="AM115" i="30"/>
  <c r="AL115" i="30"/>
  <c r="AK115" i="30"/>
  <c r="AJ115" i="30"/>
  <c r="AI115" i="30"/>
  <c r="AH115" i="30"/>
  <c r="AG115" i="30"/>
  <c r="AO114" i="30"/>
  <c r="AW114" i="30"/>
  <c r="BG115" i="30" s="1"/>
  <c r="AX114" i="30"/>
  <c r="AY114" i="30"/>
  <c r="AY119" i="30" s="1"/>
  <c r="AZ114" i="30"/>
  <c r="BA114" i="30"/>
  <c r="BA120" i="30" s="1"/>
  <c r="BB114" i="30"/>
  <c r="BC114" i="30"/>
  <c r="BK114" i="30" s="1"/>
  <c r="BD114" i="30"/>
  <c r="BD117" i="30"/>
  <c r="BC117" i="30"/>
  <c r="BB117" i="30"/>
  <c r="BA117" i="30"/>
  <c r="AZ117" i="30"/>
  <c r="AY117" i="30"/>
  <c r="AX117" i="30"/>
  <c r="AW117" i="30"/>
  <c r="BD116" i="30"/>
  <c r="BB116" i="30"/>
  <c r="AZ116" i="30"/>
  <c r="AX116" i="30"/>
  <c r="BD115" i="30"/>
  <c r="BC115" i="30"/>
  <c r="BB115" i="30"/>
  <c r="BA115" i="30"/>
  <c r="AZ115" i="30"/>
  <c r="AY115" i="30"/>
  <c r="AX115" i="30"/>
  <c r="AW115" i="30"/>
  <c r="BE114" i="30"/>
  <c r="BM114" i="30"/>
  <c r="BW115" i="30" s="1"/>
  <c r="BN114" i="30"/>
  <c r="BO114" i="30"/>
  <c r="BO119" i="30" s="1"/>
  <c r="BP114" i="30"/>
  <c r="BQ114" i="30"/>
  <c r="BQ120" i="30" s="1"/>
  <c r="BR114" i="30"/>
  <c r="BS114" i="30"/>
  <c r="CA114" i="30" s="1"/>
  <c r="BT114" i="30"/>
  <c r="BT117" i="30"/>
  <c r="BR117" i="30"/>
  <c r="BP117" i="30"/>
  <c r="BN117" i="30"/>
  <c r="BT116" i="30"/>
  <c r="BR116" i="30"/>
  <c r="BP116" i="30"/>
  <c r="BN116" i="30"/>
  <c r="BT115" i="30"/>
  <c r="BS115" i="30"/>
  <c r="BR115" i="30"/>
  <c r="BQ115" i="30"/>
  <c r="BP115" i="30"/>
  <c r="BO115" i="30"/>
  <c r="BN115" i="30"/>
  <c r="BM115" i="30"/>
  <c r="BU114" i="30"/>
  <c r="I115" i="30"/>
  <c r="AO115" i="30"/>
  <c r="BE115" i="30"/>
  <c r="BU115" i="30"/>
  <c r="I116" i="30"/>
  <c r="AO116" i="30"/>
  <c r="BE116" i="30"/>
  <c r="BU116" i="30"/>
  <c r="I117" i="30"/>
  <c r="AO117" i="30"/>
  <c r="BE117" i="30"/>
  <c r="BU117" i="30"/>
  <c r="A118" i="30"/>
  <c r="R118" i="30"/>
  <c r="AI118" i="30"/>
  <c r="AM118" i="30"/>
  <c r="AY118" i="30"/>
  <c r="BC118" i="30"/>
  <c r="BO118" i="30"/>
  <c r="BS118" i="30"/>
  <c r="C119" i="30"/>
  <c r="G119" i="30"/>
  <c r="T119" i="30"/>
  <c r="AK119" i="30"/>
  <c r="BA119" i="30"/>
  <c r="BQ119" i="30"/>
  <c r="E120" i="30"/>
  <c r="V120" i="30"/>
  <c r="AI120" i="30"/>
  <c r="AM120" i="30"/>
  <c r="AY120" i="30"/>
  <c r="BC120" i="30"/>
  <c r="BO120" i="30"/>
  <c r="BS120" i="30"/>
  <c r="C121" i="30"/>
  <c r="G121" i="30"/>
  <c r="AG121" i="30"/>
  <c r="AW121" i="30"/>
  <c r="BM121" i="30"/>
  <c r="A123" i="30"/>
  <c r="B123" i="30"/>
  <c r="C123" i="30"/>
  <c r="I123" i="30" s="1"/>
  <c r="D123" i="30"/>
  <c r="E123" i="30"/>
  <c r="F123" i="30"/>
  <c r="G123" i="30"/>
  <c r="H123" i="30"/>
  <c r="H126" i="30"/>
  <c r="G126" i="30"/>
  <c r="F126" i="30"/>
  <c r="E126" i="30"/>
  <c r="D126" i="30"/>
  <c r="C126" i="30"/>
  <c r="B126" i="30"/>
  <c r="A126" i="30"/>
  <c r="H125" i="30"/>
  <c r="G125" i="30"/>
  <c r="F125" i="30"/>
  <c r="E125" i="30"/>
  <c r="D125" i="30"/>
  <c r="C125" i="30"/>
  <c r="B125" i="30"/>
  <c r="A125" i="30"/>
  <c r="H124" i="30"/>
  <c r="G124" i="30"/>
  <c r="F124" i="30"/>
  <c r="E124" i="30"/>
  <c r="D124" i="30"/>
  <c r="C124" i="30"/>
  <c r="B124" i="30"/>
  <c r="A124" i="30"/>
  <c r="K123" i="30"/>
  <c r="M123" i="30"/>
  <c r="O123" i="30"/>
  <c r="Q123" i="30"/>
  <c r="R123" i="30"/>
  <c r="S123" i="30"/>
  <c r="Y123" i="30" s="1"/>
  <c r="T123" i="30"/>
  <c r="U123" i="30"/>
  <c r="V123" i="30"/>
  <c r="W123" i="30"/>
  <c r="X123" i="30"/>
  <c r="X126" i="30"/>
  <c r="W126" i="30"/>
  <c r="V126" i="30"/>
  <c r="U126" i="30"/>
  <c r="T126" i="30"/>
  <c r="S126" i="30"/>
  <c r="R126" i="30"/>
  <c r="Q126" i="30"/>
  <c r="X125" i="30"/>
  <c r="W125" i="30"/>
  <c r="V125" i="30"/>
  <c r="U125" i="30"/>
  <c r="T125" i="30"/>
  <c r="S125" i="30"/>
  <c r="R125" i="30"/>
  <c r="Q125" i="30"/>
  <c r="X124" i="30"/>
  <c r="W124" i="30"/>
  <c r="V124" i="30"/>
  <c r="U124" i="30"/>
  <c r="T124" i="30"/>
  <c r="S124" i="30"/>
  <c r="R124" i="30"/>
  <c r="Q124" i="30"/>
  <c r="AA123" i="30"/>
  <c r="AC123" i="30"/>
  <c r="AE123" i="30"/>
  <c r="AG123" i="30"/>
  <c r="AH123" i="30"/>
  <c r="AI123" i="30"/>
  <c r="AO123" i="30" s="1"/>
  <c r="AJ123" i="30"/>
  <c r="AK123" i="30"/>
  <c r="AL123" i="30"/>
  <c r="AM123" i="30"/>
  <c r="AN123" i="30"/>
  <c r="AN126" i="30"/>
  <c r="AL126" i="30"/>
  <c r="AJ126" i="30"/>
  <c r="AH126" i="30"/>
  <c r="AN125" i="30"/>
  <c r="AL125" i="30"/>
  <c r="AU123" i="30" s="1"/>
  <c r="AJ125" i="30"/>
  <c r="AH125" i="30"/>
  <c r="AN124" i="30"/>
  <c r="AM124" i="30"/>
  <c r="AL124" i="30"/>
  <c r="AK124" i="30"/>
  <c r="AJ124" i="30"/>
  <c r="AI124" i="30"/>
  <c r="AH124" i="30"/>
  <c r="AG124" i="30"/>
  <c r="AQ123" i="30"/>
  <c r="AW123" i="30"/>
  <c r="AX123" i="30"/>
  <c r="AY123" i="30"/>
  <c r="AZ123" i="30"/>
  <c r="BA123" i="30"/>
  <c r="BB123" i="30"/>
  <c r="BC123" i="30"/>
  <c r="BD123" i="30"/>
  <c r="BC126" i="30"/>
  <c r="BB126" i="30"/>
  <c r="BA126" i="30"/>
  <c r="AZ126" i="30"/>
  <c r="AY126" i="30"/>
  <c r="AX126" i="30"/>
  <c r="AW126" i="30"/>
  <c r="BD125" i="30"/>
  <c r="BB125" i="30"/>
  <c r="AZ125" i="30"/>
  <c r="AX125" i="30"/>
  <c r="BD124" i="30"/>
  <c r="BC124" i="30"/>
  <c r="BB124" i="30"/>
  <c r="BA124" i="30"/>
  <c r="AZ124" i="30"/>
  <c r="AY124" i="30"/>
  <c r="AX124" i="30"/>
  <c r="AW124" i="30"/>
  <c r="BM123" i="30"/>
  <c r="BN123" i="30"/>
  <c r="BO123" i="30"/>
  <c r="BU123" i="30" s="1"/>
  <c r="BP123" i="30"/>
  <c r="BQ123" i="30"/>
  <c r="BR123" i="30"/>
  <c r="BS123" i="30"/>
  <c r="BT123" i="30"/>
  <c r="BT126" i="30"/>
  <c r="BR126" i="30"/>
  <c r="BP126" i="30"/>
  <c r="BN126" i="30"/>
  <c r="BT125" i="30"/>
  <c r="BR125" i="30"/>
  <c r="CA123" i="30" s="1"/>
  <c r="BP125" i="30"/>
  <c r="BN125" i="30"/>
  <c r="BT124" i="30"/>
  <c r="BS124" i="30"/>
  <c r="BR124" i="30"/>
  <c r="BQ124" i="30"/>
  <c r="BP124" i="30"/>
  <c r="BO124" i="30"/>
  <c r="BN124" i="30"/>
  <c r="BM124" i="30"/>
  <c r="BW123" i="30"/>
  <c r="I124" i="30"/>
  <c r="K124" i="30"/>
  <c r="M124" i="30"/>
  <c r="O124" i="30"/>
  <c r="Y124" i="30"/>
  <c r="AA124" i="30"/>
  <c r="AC124" i="30"/>
  <c r="AE124" i="30"/>
  <c r="AQ124" i="30"/>
  <c r="BW124" i="30"/>
  <c r="I125" i="30"/>
  <c r="K125" i="30"/>
  <c r="M125" i="30"/>
  <c r="O125" i="30"/>
  <c r="Y125" i="30"/>
  <c r="AA125" i="30"/>
  <c r="AC125" i="30"/>
  <c r="AE125" i="30"/>
  <c r="AQ125" i="30"/>
  <c r="BW125" i="30"/>
  <c r="I126" i="30"/>
  <c r="K126" i="30"/>
  <c r="M126" i="30"/>
  <c r="O126" i="30"/>
  <c r="Y126" i="30"/>
  <c r="AA126" i="30"/>
  <c r="AC126" i="30"/>
  <c r="AE126" i="30"/>
  <c r="AQ126" i="30"/>
  <c r="BW126" i="30"/>
  <c r="A127" i="30"/>
  <c r="C127" i="30"/>
  <c r="E127" i="30"/>
  <c r="G127" i="30"/>
  <c r="Q127" i="30"/>
  <c r="S127" i="30"/>
  <c r="U127" i="30"/>
  <c r="W127" i="30"/>
  <c r="AG127" i="30"/>
  <c r="AI127" i="30"/>
  <c r="AK127" i="30"/>
  <c r="AM127" i="30"/>
  <c r="AW127" i="30"/>
  <c r="AY127" i="30"/>
  <c r="BA127" i="30"/>
  <c r="BC127" i="30"/>
  <c r="BM127" i="30"/>
  <c r="BO127" i="30"/>
  <c r="BQ127" i="30"/>
  <c r="BS127" i="30"/>
  <c r="A128" i="30"/>
  <c r="C128" i="30"/>
  <c r="E128" i="30"/>
  <c r="G128" i="30"/>
  <c r="Q128" i="30"/>
  <c r="S128" i="30"/>
  <c r="U128" i="30"/>
  <c r="W128" i="30"/>
  <c r="AG128" i="30"/>
  <c r="AI128" i="30"/>
  <c r="AK128" i="30"/>
  <c r="AM128" i="30"/>
  <c r="AW128" i="30"/>
  <c r="AY128" i="30"/>
  <c r="BA128" i="30"/>
  <c r="BC128" i="30"/>
  <c r="BM128" i="30"/>
  <c r="BO128" i="30"/>
  <c r="BQ128" i="30"/>
  <c r="BS128" i="30"/>
  <c r="A129" i="30"/>
  <c r="C129" i="30"/>
  <c r="E129" i="30"/>
  <c r="G129" i="30"/>
  <c r="Q129" i="30"/>
  <c r="S129" i="30"/>
  <c r="U129" i="30"/>
  <c r="W129" i="30"/>
  <c r="AG129" i="30"/>
  <c r="AI129" i="30"/>
  <c r="AK129" i="30"/>
  <c r="AM129" i="30"/>
  <c r="AW129" i="30"/>
  <c r="AY129" i="30"/>
  <c r="BA129" i="30"/>
  <c r="BC129" i="30"/>
  <c r="BM129" i="30"/>
  <c r="BO129" i="30"/>
  <c r="BQ129" i="30"/>
  <c r="BS129" i="30"/>
  <c r="A130" i="30"/>
  <c r="C130" i="30"/>
  <c r="E130" i="30"/>
  <c r="G130" i="30"/>
  <c r="Q130" i="30"/>
  <c r="S130" i="30"/>
  <c r="U130" i="30"/>
  <c r="W130" i="30"/>
  <c r="AG130" i="30"/>
  <c r="AI130" i="30"/>
  <c r="AK130" i="30"/>
  <c r="AM130" i="30"/>
  <c r="AW130" i="30"/>
  <c r="AY130" i="30"/>
  <c r="BA130" i="30"/>
  <c r="BC130" i="30"/>
  <c r="BM130" i="30"/>
  <c r="BO130" i="30"/>
  <c r="BQ130" i="30"/>
  <c r="BS130" i="30"/>
  <c r="A131" i="30"/>
  <c r="C131" i="30"/>
  <c r="E131" i="30"/>
  <c r="G131" i="30"/>
  <c r="Q131" i="30"/>
  <c r="S131" i="30"/>
  <c r="U131" i="30"/>
  <c r="W131" i="30"/>
  <c r="AG131" i="30"/>
  <c r="AI131" i="30"/>
  <c r="AK131" i="30"/>
  <c r="AM131" i="30"/>
  <c r="AW131" i="30"/>
  <c r="AY131" i="30"/>
  <c r="BA131" i="30"/>
  <c r="BC131" i="30"/>
  <c r="BM131" i="30"/>
  <c r="BO131" i="30"/>
  <c r="BQ131" i="30"/>
  <c r="BS131" i="30"/>
  <c r="A1" i="31"/>
  <c r="B1" i="31"/>
  <c r="C1" i="31"/>
  <c r="D1" i="31"/>
  <c r="E1" i="31"/>
  <c r="F1" i="31"/>
  <c r="G1" i="31"/>
  <c r="H1" i="31"/>
  <c r="Q1" i="31"/>
  <c r="R1" i="31"/>
  <c r="S1" i="31"/>
  <c r="T1" i="31"/>
  <c r="U1" i="31"/>
  <c r="V1" i="31"/>
  <c r="W1" i="31"/>
  <c r="X1" i="31"/>
  <c r="O3" i="11"/>
  <c r="AG1" i="31" s="1"/>
  <c r="O3" i="12"/>
  <c r="AH1" i="31" s="1"/>
  <c r="AH42" i="31" s="1"/>
  <c r="O3" i="13"/>
  <c r="AI1" i="31" s="1"/>
  <c r="O3" i="14"/>
  <c r="AJ1" i="31" s="1"/>
  <c r="O3" i="15"/>
  <c r="AK1" i="31" s="1"/>
  <c r="O3" i="16"/>
  <c r="AL1" i="31" s="1"/>
  <c r="AL42" i="31" s="1"/>
  <c r="O3" i="17"/>
  <c r="AM1" i="31" s="1"/>
  <c r="O3" i="18"/>
  <c r="AN1" i="31" s="1"/>
  <c r="Y3" i="11"/>
  <c r="BM1" i="31" s="1"/>
  <c r="Y3" i="12"/>
  <c r="BN1" i="31" s="1"/>
  <c r="BN42" i="31" s="1"/>
  <c r="Y3" i="13"/>
  <c r="BO1" i="31" s="1"/>
  <c r="Y3" i="14"/>
  <c r="BP1" i="31" s="1"/>
  <c r="Y3" i="15"/>
  <c r="BQ1" i="31" s="1"/>
  <c r="Y3" i="16"/>
  <c r="BR1" i="31" s="1"/>
  <c r="BR42" i="31" s="1"/>
  <c r="Y3" i="17"/>
  <c r="BS1" i="31" s="1"/>
  <c r="Y3" i="18"/>
  <c r="BT1" i="31" s="1"/>
  <c r="A2" i="31"/>
  <c r="B2" i="31"/>
  <c r="C2" i="31"/>
  <c r="D2" i="31"/>
  <c r="E2" i="31"/>
  <c r="F2" i="31"/>
  <c r="G2" i="31"/>
  <c r="H2" i="31"/>
  <c r="Q2" i="31"/>
  <c r="R2" i="31"/>
  <c r="S2" i="31"/>
  <c r="T2" i="31"/>
  <c r="U2" i="31"/>
  <c r="V2" i="31"/>
  <c r="W2" i="31"/>
  <c r="X2" i="31"/>
  <c r="O4" i="11"/>
  <c r="AG2" i="31" s="1"/>
  <c r="O4" i="12"/>
  <c r="AH2" i="31" s="1"/>
  <c r="AH51" i="31" s="1"/>
  <c r="O4" i="13"/>
  <c r="AI2" i="31" s="1"/>
  <c r="O4" i="14"/>
  <c r="AJ2" i="31" s="1"/>
  <c r="O4" i="15"/>
  <c r="AK2" i="31" s="1"/>
  <c r="O4" i="16"/>
  <c r="AL2" i="31" s="1"/>
  <c r="AL51" i="31" s="1"/>
  <c r="O4" i="17"/>
  <c r="AM2" i="31" s="1"/>
  <c r="O4" i="18"/>
  <c r="AN2" i="31" s="1"/>
  <c r="T4" i="11"/>
  <c r="AW2" i="31" s="1"/>
  <c r="T4" i="12"/>
  <c r="AX2" i="31" s="1"/>
  <c r="AX51" i="31" s="1"/>
  <c r="T4" i="13"/>
  <c r="AY2" i="31" s="1"/>
  <c r="T4" i="14"/>
  <c r="AZ2" i="31" s="1"/>
  <c r="T4" i="15"/>
  <c r="BA2" i="31" s="1"/>
  <c r="T4" i="16"/>
  <c r="BB2" i="31" s="1"/>
  <c r="BB51" i="31" s="1"/>
  <c r="T4" i="17"/>
  <c r="BC2" i="31" s="1"/>
  <c r="T4" i="18"/>
  <c r="BD2" i="31" s="1"/>
  <c r="Y4" i="11"/>
  <c r="BM2" i="31" s="1"/>
  <c r="Y4" i="12"/>
  <c r="BN2" i="31" s="1"/>
  <c r="BN51" i="31" s="1"/>
  <c r="Y4" i="13"/>
  <c r="BO2" i="31" s="1"/>
  <c r="Y4" i="14"/>
  <c r="BP2" i="31" s="1"/>
  <c r="Y4" i="15"/>
  <c r="BQ2" i="31" s="1"/>
  <c r="Y4" i="16"/>
  <c r="BR2" i="31" s="1"/>
  <c r="BR51" i="31" s="1"/>
  <c r="Y4" i="17"/>
  <c r="BS2" i="31" s="1"/>
  <c r="Y4" i="18"/>
  <c r="BT2" i="31" s="1"/>
  <c r="A3" i="31"/>
  <c r="B3" i="31"/>
  <c r="C3" i="31"/>
  <c r="D3" i="31"/>
  <c r="E3" i="31"/>
  <c r="F3" i="31"/>
  <c r="G3" i="31"/>
  <c r="H3" i="31"/>
  <c r="Q3" i="31"/>
  <c r="S3" i="31"/>
  <c r="T3" i="31"/>
  <c r="U3" i="31"/>
  <c r="V3" i="31"/>
  <c r="W3" i="31"/>
  <c r="X3" i="31"/>
  <c r="O5" i="11"/>
  <c r="AG3" i="31"/>
  <c r="O5" i="12"/>
  <c r="AH3" i="31"/>
  <c r="O5" i="13"/>
  <c r="AI3" i="31"/>
  <c r="O5" i="14"/>
  <c r="AJ3" i="31"/>
  <c r="O5" i="15"/>
  <c r="AK3" i="31"/>
  <c r="O5" i="16"/>
  <c r="AL3" i="31"/>
  <c r="O5" i="17"/>
  <c r="AM3" i="31"/>
  <c r="O5" i="18"/>
  <c r="AN3" i="31"/>
  <c r="T5" i="11"/>
  <c r="AW3" i="31"/>
  <c r="T5" i="12"/>
  <c r="AX3" i="31"/>
  <c r="T5" i="13"/>
  <c r="AY3" i="31"/>
  <c r="T5" i="14"/>
  <c r="AZ3" i="31"/>
  <c r="T5" i="15"/>
  <c r="BA3" i="31"/>
  <c r="T5" i="16"/>
  <c r="BB3" i="31"/>
  <c r="T5" i="17"/>
  <c r="BC3" i="31"/>
  <c r="T5" i="18"/>
  <c r="BD3" i="31"/>
  <c r="Y5" i="11"/>
  <c r="BM3" i="31"/>
  <c r="Y5" i="12"/>
  <c r="BN3" i="31"/>
  <c r="Y5" i="13"/>
  <c r="BO3" i="31"/>
  <c r="Y5" i="14"/>
  <c r="BP3" i="31"/>
  <c r="Y5" i="15"/>
  <c r="BQ3" i="31"/>
  <c r="Y5" i="16"/>
  <c r="BR3" i="31"/>
  <c r="Y5" i="17"/>
  <c r="BS3" i="31"/>
  <c r="Y5" i="18"/>
  <c r="BT3" i="31"/>
  <c r="A4" i="31"/>
  <c r="B4" i="31"/>
  <c r="C4" i="31"/>
  <c r="D4" i="31"/>
  <c r="E4" i="31"/>
  <c r="F4" i="31"/>
  <c r="G4" i="31"/>
  <c r="H4" i="31"/>
  <c r="Q4" i="31"/>
  <c r="S4" i="31"/>
  <c r="T4" i="31"/>
  <c r="U4" i="31"/>
  <c r="V4" i="31"/>
  <c r="W4" i="31"/>
  <c r="X4" i="31"/>
  <c r="O6" i="11"/>
  <c r="AG4" i="31" s="1"/>
  <c r="O6" i="12"/>
  <c r="AH4" i="31" s="1"/>
  <c r="O6" i="13"/>
  <c r="AI4" i="31" s="1"/>
  <c r="O6" i="14"/>
  <c r="AJ4" i="31" s="1"/>
  <c r="O6" i="15"/>
  <c r="AK4" i="31" s="1"/>
  <c r="O6" i="16"/>
  <c r="AL4" i="31" s="1"/>
  <c r="O6" i="17"/>
  <c r="AM4" i="31" s="1"/>
  <c r="O6" i="18"/>
  <c r="AN4" i="31" s="1"/>
  <c r="T6" i="11"/>
  <c r="AW4" i="31" s="1"/>
  <c r="T6" i="12"/>
  <c r="AX4" i="31" s="1"/>
  <c r="T6" i="13"/>
  <c r="AY4" i="31" s="1"/>
  <c r="T6" i="14"/>
  <c r="AZ4" i="31" s="1"/>
  <c r="T6" i="15"/>
  <c r="BA4" i="31" s="1"/>
  <c r="T6" i="16"/>
  <c r="BB4" i="31" s="1"/>
  <c r="T6" i="17"/>
  <c r="BC4" i="31" s="1"/>
  <c r="T6" i="18"/>
  <c r="BD4" i="31" s="1"/>
  <c r="Y6" i="11"/>
  <c r="BM4" i="31" s="1"/>
  <c r="Y6" i="12"/>
  <c r="BN4" i="31" s="1"/>
  <c r="Y6" i="13"/>
  <c r="BO4" i="31" s="1"/>
  <c r="Y6" i="14"/>
  <c r="BP4" i="31" s="1"/>
  <c r="Y6" i="15"/>
  <c r="BQ4" i="31" s="1"/>
  <c r="Y6" i="16"/>
  <c r="BR4" i="31" s="1"/>
  <c r="Y6" i="17"/>
  <c r="BS4" i="31" s="1"/>
  <c r="Y6" i="18"/>
  <c r="BT4" i="31" s="1"/>
  <c r="A5" i="31"/>
  <c r="B5" i="31"/>
  <c r="C5" i="31"/>
  <c r="D5" i="31"/>
  <c r="E5" i="31"/>
  <c r="F5" i="31"/>
  <c r="G5" i="31"/>
  <c r="H5" i="31"/>
  <c r="Q5" i="31"/>
  <c r="R5" i="31"/>
  <c r="S5" i="31"/>
  <c r="T5" i="31"/>
  <c r="U5" i="31"/>
  <c r="V5" i="31"/>
  <c r="W5" i="31"/>
  <c r="X5" i="31"/>
  <c r="O7" i="11"/>
  <c r="AG5" i="31" s="1"/>
  <c r="O7" i="12"/>
  <c r="AH5" i="31" s="1"/>
  <c r="O7" i="13"/>
  <c r="AI5" i="31" s="1"/>
  <c r="O7" i="14"/>
  <c r="AJ5" i="31" s="1"/>
  <c r="O7" i="15"/>
  <c r="AK5" i="31" s="1"/>
  <c r="O7" i="16"/>
  <c r="AL5" i="31" s="1"/>
  <c r="O7" i="17"/>
  <c r="AM5" i="31" s="1"/>
  <c r="O7" i="18"/>
  <c r="AN5" i="31" s="1"/>
  <c r="AW5" i="31"/>
  <c r="AX5" i="31"/>
  <c r="AZ5" i="31"/>
  <c r="BB5" i="31"/>
  <c r="Y7" i="11"/>
  <c r="BM5" i="31"/>
  <c r="Y7" i="12"/>
  <c r="BN5" i="31"/>
  <c r="Y7" i="13"/>
  <c r="BO5" i="31"/>
  <c r="Y7" i="14"/>
  <c r="BP5" i="31"/>
  <c r="Y7" i="15"/>
  <c r="BQ5" i="31"/>
  <c r="Y7" i="16"/>
  <c r="BR5" i="31"/>
  <c r="Y7" i="17"/>
  <c r="BS5" i="31"/>
  <c r="Y7" i="18"/>
  <c r="BT5" i="31"/>
  <c r="A6" i="31"/>
  <c r="B6" i="31"/>
  <c r="C6" i="31"/>
  <c r="D6" i="31"/>
  <c r="E6" i="31"/>
  <c r="F6" i="31"/>
  <c r="G6" i="31"/>
  <c r="H6" i="31"/>
  <c r="Q6" i="31"/>
  <c r="R6" i="31"/>
  <c r="S6" i="31"/>
  <c r="T6" i="31"/>
  <c r="U6" i="31"/>
  <c r="W6" i="31"/>
  <c r="X6" i="31"/>
  <c r="O8" i="11"/>
  <c r="AG6" i="31" s="1"/>
  <c r="O8" i="12"/>
  <c r="AH6" i="31" s="1"/>
  <c r="O8" i="13"/>
  <c r="AI6" i="31" s="1"/>
  <c r="O8" i="14"/>
  <c r="AJ6" i="31" s="1"/>
  <c r="O8" i="15"/>
  <c r="AK6" i="31" s="1"/>
  <c r="O8" i="16"/>
  <c r="AL6" i="31" s="1"/>
  <c r="O8" i="17"/>
  <c r="AM6" i="31" s="1"/>
  <c r="O8" i="18"/>
  <c r="AN6" i="31" s="1"/>
  <c r="T8" i="11"/>
  <c r="AW6" i="31" s="1"/>
  <c r="T8" i="12"/>
  <c r="AX6" i="31" s="1"/>
  <c r="T8" i="13"/>
  <c r="AY6" i="31" s="1"/>
  <c r="T8" i="14"/>
  <c r="AZ6" i="31" s="1"/>
  <c r="T8" i="15"/>
  <c r="BA6" i="31" s="1"/>
  <c r="T8" i="16"/>
  <c r="BB6" i="31" s="1"/>
  <c r="T8" i="17"/>
  <c r="BC6" i="31" s="1"/>
  <c r="T8" i="18"/>
  <c r="BD6" i="31" s="1"/>
  <c r="Y8" i="11"/>
  <c r="BM6" i="31" s="1"/>
  <c r="Y8" i="12"/>
  <c r="BN6" i="31" s="1"/>
  <c r="Y8" i="13"/>
  <c r="BO6" i="31" s="1"/>
  <c r="Y8" i="14"/>
  <c r="BP6" i="31" s="1"/>
  <c r="Y8" i="15"/>
  <c r="BQ6" i="31" s="1"/>
  <c r="Y8" i="16"/>
  <c r="BR6" i="31" s="1"/>
  <c r="Y8" i="17"/>
  <c r="BS6" i="31" s="1"/>
  <c r="Y8" i="18"/>
  <c r="BT6" i="31" s="1"/>
  <c r="A7" i="31"/>
  <c r="B7" i="31"/>
  <c r="C7" i="31"/>
  <c r="D7" i="31"/>
  <c r="E7" i="31"/>
  <c r="F7" i="31"/>
  <c r="G7" i="31"/>
  <c r="H7" i="31"/>
  <c r="Q7" i="31"/>
  <c r="R7" i="31"/>
  <c r="S7" i="31"/>
  <c r="T7" i="31"/>
  <c r="U7" i="31"/>
  <c r="W7" i="31"/>
  <c r="X7" i="31"/>
  <c r="O9" i="11"/>
  <c r="AG7" i="31"/>
  <c r="O9" i="12"/>
  <c r="AH7" i="31"/>
  <c r="O9" i="13"/>
  <c r="AI7" i="31"/>
  <c r="O9" i="14"/>
  <c r="AJ7" i="31"/>
  <c r="O9" i="15"/>
  <c r="AK7" i="31"/>
  <c r="O9" i="16"/>
  <c r="AL7" i="31"/>
  <c r="O9" i="17"/>
  <c r="AM7" i="31"/>
  <c r="O9" i="18"/>
  <c r="AN7" i="31"/>
  <c r="T9" i="11"/>
  <c r="AW7" i="31"/>
  <c r="T9" i="12"/>
  <c r="AX7" i="31"/>
  <c r="T9" i="13"/>
  <c r="AY7" i="31"/>
  <c r="T9" i="14"/>
  <c r="AZ7" i="31"/>
  <c r="T9" i="15"/>
  <c r="BA7" i="31"/>
  <c r="T9" i="16"/>
  <c r="BB7" i="31"/>
  <c r="T9" i="17"/>
  <c r="BC7" i="31"/>
  <c r="T9" i="18"/>
  <c r="BD7" i="31"/>
  <c r="Y9" i="11"/>
  <c r="BM7" i="31"/>
  <c r="Y9" i="12"/>
  <c r="BN7" i="31"/>
  <c r="Y9" i="13"/>
  <c r="BO7" i="31"/>
  <c r="Y9" i="14"/>
  <c r="BP7" i="31"/>
  <c r="Y9" i="15"/>
  <c r="BQ7" i="31"/>
  <c r="Y9" i="16"/>
  <c r="BR7" i="31"/>
  <c r="Y9" i="17"/>
  <c r="BS7" i="31"/>
  <c r="Y9" i="18"/>
  <c r="BT7" i="31"/>
  <c r="A8" i="31"/>
  <c r="B8" i="31"/>
  <c r="C8" i="31"/>
  <c r="D8" i="31"/>
  <c r="E8" i="31"/>
  <c r="F8" i="31"/>
  <c r="G8" i="31"/>
  <c r="H8" i="31"/>
  <c r="Q8" i="31"/>
  <c r="R8" i="31"/>
  <c r="S8" i="31"/>
  <c r="T8" i="31"/>
  <c r="U8" i="31"/>
  <c r="W8" i="31"/>
  <c r="X8" i="31"/>
  <c r="O10" i="11"/>
  <c r="AG8" i="31" s="1"/>
  <c r="O10" i="12"/>
  <c r="AH8" i="31" s="1"/>
  <c r="O10" i="13"/>
  <c r="AI8" i="31" s="1"/>
  <c r="O10" i="14"/>
  <c r="AJ8" i="31" s="1"/>
  <c r="O10" i="15"/>
  <c r="AK8" i="31"/>
  <c r="O10" i="16"/>
  <c r="AL8" i="31" s="1"/>
  <c r="O10" i="17"/>
  <c r="AM8" i="31" s="1"/>
  <c r="AM105" i="31" s="1"/>
  <c r="O10" i="18"/>
  <c r="AN8" i="31" s="1"/>
  <c r="T10" i="11"/>
  <c r="AW8" i="31"/>
  <c r="T10" i="12"/>
  <c r="AX8" i="31" s="1"/>
  <c r="T10" i="13"/>
  <c r="AY8" i="31" s="1"/>
  <c r="AY105" i="31" s="1"/>
  <c r="T10" i="14"/>
  <c r="AZ8" i="31" s="1"/>
  <c r="T10" i="15"/>
  <c r="BA8" i="31"/>
  <c r="T10" i="16"/>
  <c r="BB8" i="31" s="1"/>
  <c r="T10" i="17"/>
  <c r="BC8" i="31" s="1"/>
  <c r="BC105" i="31" s="1"/>
  <c r="T10" i="18"/>
  <c r="BD8" i="31" s="1"/>
  <c r="Y10" i="11"/>
  <c r="BM8" i="31"/>
  <c r="Y10" i="12"/>
  <c r="BN8" i="31" s="1"/>
  <c r="Y10" i="13"/>
  <c r="BO8" i="31" s="1"/>
  <c r="BO105" i="31" s="1"/>
  <c r="Y10" i="14"/>
  <c r="BP8" i="31" s="1"/>
  <c r="Y10" i="15"/>
  <c r="BQ8" i="31"/>
  <c r="Y10" i="16"/>
  <c r="BR8" i="31" s="1"/>
  <c r="Y10" i="17"/>
  <c r="BS8" i="31" s="1"/>
  <c r="BS105" i="31" s="1"/>
  <c r="Y10" i="18"/>
  <c r="BT8" i="31" s="1"/>
  <c r="A9" i="31"/>
  <c r="B9" i="31"/>
  <c r="C9" i="31"/>
  <c r="D9" i="31"/>
  <c r="E9" i="31"/>
  <c r="F9" i="31"/>
  <c r="G9" i="31"/>
  <c r="H9" i="31"/>
  <c r="Q9" i="31"/>
  <c r="R9" i="31"/>
  <c r="S9" i="31"/>
  <c r="T9" i="31"/>
  <c r="U9" i="31"/>
  <c r="W9" i="31"/>
  <c r="X9" i="31"/>
  <c r="O11" i="11"/>
  <c r="AG9" i="31"/>
  <c r="O11" i="12"/>
  <c r="AH9" i="31" s="1"/>
  <c r="O11" i="13"/>
  <c r="AI9" i="31" s="1"/>
  <c r="AI114" i="31" s="1"/>
  <c r="O11" i="14"/>
  <c r="AJ9" i="31" s="1"/>
  <c r="AJ114" i="31" s="1"/>
  <c r="O11" i="15"/>
  <c r="AK9" i="31" s="1"/>
  <c r="AK114" i="31" s="1"/>
  <c r="O11" i="16"/>
  <c r="AL9" i="31" s="1"/>
  <c r="O11" i="17"/>
  <c r="AM9" i="31" s="1"/>
  <c r="AM114" i="31" s="1"/>
  <c r="O11" i="18"/>
  <c r="AN9" i="31" s="1"/>
  <c r="T11" i="11"/>
  <c r="AW9" i="31" s="1"/>
  <c r="AW114" i="31" s="1"/>
  <c r="T11" i="12"/>
  <c r="AX9" i="31" s="1"/>
  <c r="T11" i="13"/>
  <c r="AY9" i="31" s="1"/>
  <c r="AY114" i="31" s="1"/>
  <c r="T11" i="14"/>
  <c r="AZ9" i="31" s="1"/>
  <c r="AZ114" i="31" s="1"/>
  <c r="T11" i="15"/>
  <c r="BA9" i="31" s="1"/>
  <c r="BA114" i="31" s="1"/>
  <c r="T11" i="16"/>
  <c r="BB9" i="31" s="1"/>
  <c r="T11" i="17"/>
  <c r="BC9" i="31" s="1"/>
  <c r="BC114" i="31" s="1"/>
  <c r="T11" i="18"/>
  <c r="BD9" i="31" s="1"/>
  <c r="Y11" i="11"/>
  <c r="BM9" i="31" s="1"/>
  <c r="BM114" i="31" s="1"/>
  <c r="Y11" i="12"/>
  <c r="BN9" i="31" s="1"/>
  <c r="Y11" i="13"/>
  <c r="BO9" i="31" s="1"/>
  <c r="BO114" i="31" s="1"/>
  <c r="Y11" i="14"/>
  <c r="BP9" i="31" s="1"/>
  <c r="BP114" i="31" s="1"/>
  <c r="Y11" i="15"/>
  <c r="BQ9" i="31" s="1"/>
  <c r="BQ114" i="31" s="1"/>
  <c r="Y11" i="16"/>
  <c r="BR9" i="31" s="1"/>
  <c r="Y11" i="17"/>
  <c r="BS9" i="31" s="1"/>
  <c r="BS114" i="31" s="1"/>
  <c r="Y11" i="18"/>
  <c r="BT9" i="31" s="1"/>
  <c r="A10" i="31"/>
  <c r="B10" i="31"/>
  <c r="C10" i="31"/>
  <c r="D10" i="31"/>
  <c r="E10" i="31"/>
  <c r="F10" i="31"/>
  <c r="G10" i="31"/>
  <c r="H10" i="31"/>
  <c r="Q10" i="31"/>
  <c r="R10" i="31"/>
  <c r="S10" i="31"/>
  <c r="T10" i="31"/>
  <c r="U10" i="31"/>
  <c r="V10" i="31"/>
  <c r="W10" i="31"/>
  <c r="X10" i="31"/>
  <c r="O12" i="11"/>
  <c r="AG10" i="31" s="1"/>
  <c r="O12" i="12"/>
  <c r="AH10" i="31" s="1"/>
  <c r="AH123" i="31" s="1"/>
  <c r="O12" i="13"/>
  <c r="AI10" i="31" s="1"/>
  <c r="O12" i="14"/>
  <c r="AJ10" i="31" s="1"/>
  <c r="AJ123" i="31" s="1"/>
  <c r="O12" i="15"/>
  <c r="AK10" i="31" s="1"/>
  <c r="O12" i="16"/>
  <c r="AL10" i="31" s="1"/>
  <c r="AL123" i="31" s="1"/>
  <c r="O12" i="17"/>
  <c r="AM10" i="31" s="1"/>
  <c r="O12" i="18"/>
  <c r="AN10" i="31" s="1"/>
  <c r="AN123" i="31" s="1"/>
  <c r="T12" i="11"/>
  <c r="AW10" i="31" s="1"/>
  <c r="T12" i="12"/>
  <c r="AX10" i="31" s="1"/>
  <c r="AX123" i="31" s="1"/>
  <c r="T12" i="13"/>
  <c r="AY10" i="31" s="1"/>
  <c r="T12" i="14"/>
  <c r="AZ10" i="31" s="1"/>
  <c r="AZ123" i="31" s="1"/>
  <c r="T12" i="15"/>
  <c r="BA10" i="31" s="1"/>
  <c r="T12" i="16"/>
  <c r="BB10" i="31" s="1"/>
  <c r="BB123" i="31" s="1"/>
  <c r="T12" i="17"/>
  <c r="BC10" i="31" s="1"/>
  <c r="T12" i="18"/>
  <c r="BD10" i="31" s="1"/>
  <c r="BD123" i="31" s="1"/>
  <c r="Y12" i="11"/>
  <c r="BM10" i="31" s="1"/>
  <c r="Y12" i="12"/>
  <c r="BN10" i="31" s="1"/>
  <c r="BN123" i="31" s="1"/>
  <c r="Y12" i="13"/>
  <c r="BO10" i="31" s="1"/>
  <c r="Y12" i="14"/>
  <c r="BP10" i="31" s="1"/>
  <c r="BP123" i="31" s="1"/>
  <c r="Y12" i="15"/>
  <c r="BQ10" i="31" s="1"/>
  <c r="Y12" i="16"/>
  <c r="BR10" i="31" s="1"/>
  <c r="BR123" i="31" s="1"/>
  <c r="Y12" i="17"/>
  <c r="BS10" i="31" s="1"/>
  <c r="Y12" i="18"/>
  <c r="BT10" i="31" s="1"/>
  <c r="BT123" i="31" s="1"/>
  <c r="A11" i="31"/>
  <c r="A43" i="31" s="1"/>
  <c r="B11" i="31"/>
  <c r="C11" i="31"/>
  <c r="C43" i="31" s="1"/>
  <c r="D11" i="31"/>
  <c r="E11" i="31"/>
  <c r="E43" i="31" s="1"/>
  <c r="F11" i="31"/>
  <c r="G11" i="31"/>
  <c r="G43" i="31" s="1"/>
  <c r="H11" i="31"/>
  <c r="Q11" i="31"/>
  <c r="Q43" i="31" s="1"/>
  <c r="R11" i="31"/>
  <c r="S11" i="31"/>
  <c r="S43" i="31" s="1"/>
  <c r="T11" i="31"/>
  <c r="U11" i="31"/>
  <c r="U43" i="31" s="1"/>
  <c r="V11" i="31"/>
  <c r="W11" i="31"/>
  <c r="W43" i="31" s="1"/>
  <c r="X11" i="31"/>
  <c r="O13" i="11"/>
  <c r="AG11" i="31" s="1"/>
  <c r="AG43" i="31" s="1"/>
  <c r="O13" i="12"/>
  <c r="AH11" i="31" s="1"/>
  <c r="AH43" i="31" s="1"/>
  <c r="O13" i="13"/>
  <c r="AI11" i="31" s="1"/>
  <c r="AI43" i="31" s="1"/>
  <c r="O13" i="14"/>
  <c r="AJ11" i="31" s="1"/>
  <c r="AJ43" i="31" s="1"/>
  <c r="O13" i="15"/>
  <c r="AK11" i="31" s="1"/>
  <c r="AK43" i="31" s="1"/>
  <c r="O13" i="16"/>
  <c r="AL11" i="31" s="1"/>
  <c r="AL43" i="31" s="1"/>
  <c r="O13" i="17"/>
  <c r="AM11" i="31" s="1"/>
  <c r="AM43" i="31" s="1"/>
  <c r="O13" i="18"/>
  <c r="AN11" i="31" s="1"/>
  <c r="AN43" i="31" s="1"/>
  <c r="Y13" i="11"/>
  <c r="BM11" i="31" s="1"/>
  <c r="BM43" i="31" s="1"/>
  <c r="Y13" i="12"/>
  <c r="BN11" i="31" s="1"/>
  <c r="BN43" i="31" s="1"/>
  <c r="Y13" i="13"/>
  <c r="BO11" i="31" s="1"/>
  <c r="BO43" i="31" s="1"/>
  <c r="Y13" i="14"/>
  <c r="BP11" i="31" s="1"/>
  <c r="BP43" i="31" s="1"/>
  <c r="Y13" i="15"/>
  <c r="BQ11" i="31" s="1"/>
  <c r="BQ43" i="31" s="1"/>
  <c r="Y13" i="16"/>
  <c r="BR11" i="31" s="1"/>
  <c r="BR43" i="31" s="1"/>
  <c r="Y13" i="17"/>
  <c r="BS11" i="31" s="1"/>
  <c r="BS43" i="31" s="1"/>
  <c r="Y13" i="18"/>
  <c r="BT11" i="31" s="1"/>
  <c r="BT43" i="31" s="1"/>
  <c r="A12" i="31"/>
  <c r="A52" i="31" s="1"/>
  <c r="B12" i="31"/>
  <c r="C12" i="31"/>
  <c r="C52" i="31" s="1"/>
  <c r="D12" i="31"/>
  <c r="E12" i="31"/>
  <c r="E52" i="31" s="1"/>
  <c r="F12" i="31"/>
  <c r="G12" i="31"/>
  <c r="G52" i="31" s="1"/>
  <c r="H12" i="31"/>
  <c r="Q12" i="31"/>
  <c r="Q52" i="31" s="1"/>
  <c r="R12" i="31"/>
  <c r="S12" i="31"/>
  <c r="S52" i="31" s="1"/>
  <c r="T12" i="31"/>
  <c r="U12" i="31"/>
  <c r="U52" i="31" s="1"/>
  <c r="V12" i="31"/>
  <c r="W12" i="31"/>
  <c r="W52" i="31" s="1"/>
  <c r="X12" i="31"/>
  <c r="O14" i="11"/>
  <c r="AG12" i="31" s="1"/>
  <c r="AG52" i="31" s="1"/>
  <c r="O14" i="12"/>
  <c r="AH12" i="31" s="1"/>
  <c r="AH52" i="31" s="1"/>
  <c r="O14" i="13"/>
  <c r="AI12" i="31" s="1"/>
  <c r="AI52" i="31" s="1"/>
  <c r="O14" i="14"/>
  <c r="AJ12" i="31" s="1"/>
  <c r="AJ52" i="31" s="1"/>
  <c r="O14" i="15"/>
  <c r="AK12" i="31" s="1"/>
  <c r="AK52" i="31" s="1"/>
  <c r="O14" i="16"/>
  <c r="AL12" i="31" s="1"/>
  <c r="AL52" i="31" s="1"/>
  <c r="O14" i="17"/>
  <c r="AM12" i="31" s="1"/>
  <c r="AM52" i="31" s="1"/>
  <c r="O14" i="18"/>
  <c r="AN12" i="31" s="1"/>
  <c r="AN52" i="31" s="1"/>
  <c r="T14" i="11"/>
  <c r="AW12" i="31" s="1"/>
  <c r="AW52" i="31" s="1"/>
  <c r="T14" i="12"/>
  <c r="AX12" i="31" s="1"/>
  <c r="AX52" i="31" s="1"/>
  <c r="T14" i="13"/>
  <c r="AY12" i="31" s="1"/>
  <c r="AY52" i="31" s="1"/>
  <c r="T14" i="14"/>
  <c r="AZ12" i="31" s="1"/>
  <c r="AZ52" i="31" s="1"/>
  <c r="T14" i="15"/>
  <c r="BA12" i="31" s="1"/>
  <c r="BA52" i="31" s="1"/>
  <c r="T14" i="16"/>
  <c r="BB12" i="31" s="1"/>
  <c r="BB52" i="31" s="1"/>
  <c r="T14" i="17"/>
  <c r="BC12" i="31" s="1"/>
  <c r="BC52" i="31" s="1"/>
  <c r="T14" i="18"/>
  <c r="BD12" i="31" s="1"/>
  <c r="BD52" i="31" s="1"/>
  <c r="Y14" i="11"/>
  <c r="BM12" i="31" s="1"/>
  <c r="BM52" i="31" s="1"/>
  <c r="Y14" i="12"/>
  <c r="BN12" i="31" s="1"/>
  <c r="BN52" i="31" s="1"/>
  <c r="Y14" i="13"/>
  <c r="BO12" i="31" s="1"/>
  <c r="BO52" i="31" s="1"/>
  <c r="Y14" i="14"/>
  <c r="BP12" i="31" s="1"/>
  <c r="BP52" i="31" s="1"/>
  <c r="Y14" i="15"/>
  <c r="BQ12" i="31" s="1"/>
  <c r="BQ52" i="31" s="1"/>
  <c r="Y14" i="16"/>
  <c r="BR12" i="31" s="1"/>
  <c r="BR52" i="31" s="1"/>
  <c r="Y14" i="17"/>
  <c r="BS12" i="31" s="1"/>
  <c r="BS52" i="31" s="1"/>
  <c r="Y14" i="18"/>
  <c r="BT12" i="31" s="1"/>
  <c r="BT52" i="31" s="1"/>
  <c r="A13" i="31"/>
  <c r="A61" i="31" s="1"/>
  <c r="B13" i="31"/>
  <c r="C13" i="31"/>
  <c r="C61" i="31" s="1"/>
  <c r="D13" i="31"/>
  <c r="E13" i="31"/>
  <c r="E61" i="31" s="1"/>
  <c r="F13" i="31"/>
  <c r="G13" i="31"/>
  <c r="G61" i="31" s="1"/>
  <c r="H13" i="31"/>
  <c r="Q13" i="31"/>
  <c r="R13" i="31"/>
  <c r="S13" i="31"/>
  <c r="T13" i="31"/>
  <c r="U13" i="31"/>
  <c r="V13" i="31"/>
  <c r="W13" i="31"/>
  <c r="X13" i="31"/>
  <c r="O15" i="11"/>
  <c r="AG13" i="31" s="1"/>
  <c r="AG61" i="31" s="1"/>
  <c r="O15" i="12"/>
  <c r="AH13" i="31" s="1"/>
  <c r="AH61" i="31" s="1"/>
  <c r="O15" i="13"/>
  <c r="AI13" i="31" s="1"/>
  <c r="AI61" i="31" s="1"/>
  <c r="O15" i="14"/>
  <c r="AJ13" i="31" s="1"/>
  <c r="AJ61" i="31" s="1"/>
  <c r="O15" i="15"/>
  <c r="AK13" i="31" s="1"/>
  <c r="AK61" i="31" s="1"/>
  <c r="O15" i="16"/>
  <c r="AL13" i="31" s="1"/>
  <c r="AL61" i="31" s="1"/>
  <c r="O15" i="17"/>
  <c r="AM13" i="31" s="1"/>
  <c r="AM61" i="31" s="1"/>
  <c r="O15" i="18"/>
  <c r="AN13" i="31" s="1"/>
  <c r="AN61" i="31" s="1"/>
  <c r="T15" i="11"/>
  <c r="AW13" i="31" s="1"/>
  <c r="AW61" i="31" s="1"/>
  <c r="T15" i="12"/>
  <c r="AX13" i="31" s="1"/>
  <c r="AX61" i="31" s="1"/>
  <c r="T15" i="13"/>
  <c r="AY13" i="31" s="1"/>
  <c r="AY61" i="31" s="1"/>
  <c r="T15" i="14"/>
  <c r="AZ13" i="31" s="1"/>
  <c r="AZ61" i="31" s="1"/>
  <c r="T15" i="15"/>
  <c r="BA13" i="31" s="1"/>
  <c r="BA61" i="31" s="1"/>
  <c r="T15" i="16"/>
  <c r="BB13" i="31" s="1"/>
  <c r="BB61" i="31" s="1"/>
  <c r="T15" i="17"/>
  <c r="BC13" i="31" s="1"/>
  <c r="BC61" i="31" s="1"/>
  <c r="T15" i="18"/>
  <c r="BD13" i="31" s="1"/>
  <c r="BD61" i="31" s="1"/>
  <c r="Y15" i="11"/>
  <c r="BM13" i="31" s="1"/>
  <c r="BM61" i="31" s="1"/>
  <c r="Y15" i="12"/>
  <c r="BN13" i="31" s="1"/>
  <c r="BN61" i="31" s="1"/>
  <c r="Y15" i="13"/>
  <c r="BO13" i="31" s="1"/>
  <c r="BO61" i="31" s="1"/>
  <c r="Y15" i="14"/>
  <c r="BP13" i="31" s="1"/>
  <c r="BP61" i="31" s="1"/>
  <c r="Y15" i="15"/>
  <c r="BQ13" i="31" s="1"/>
  <c r="BQ61" i="31" s="1"/>
  <c r="Y15" i="16"/>
  <c r="BR13" i="31" s="1"/>
  <c r="BR61" i="31" s="1"/>
  <c r="Y15" i="17"/>
  <c r="BS13" i="31" s="1"/>
  <c r="BS61" i="31" s="1"/>
  <c r="Y15" i="18"/>
  <c r="BT13" i="31" s="1"/>
  <c r="BT61" i="31" s="1"/>
  <c r="A14" i="31"/>
  <c r="A70" i="31" s="1"/>
  <c r="B14" i="31"/>
  <c r="C14" i="31"/>
  <c r="C70" i="31" s="1"/>
  <c r="D14" i="31"/>
  <c r="E14" i="31"/>
  <c r="E70" i="31" s="1"/>
  <c r="F14" i="31"/>
  <c r="G14" i="31"/>
  <c r="G70" i="31" s="1"/>
  <c r="H14" i="31"/>
  <c r="Q14" i="31"/>
  <c r="R14" i="31"/>
  <c r="S14" i="31"/>
  <c r="T14" i="31"/>
  <c r="U14" i="31"/>
  <c r="V14" i="31"/>
  <c r="W14" i="31"/>
  <c r="X14" i="31"/>
  <c r="O16" i="11"/>
  <c r="AG14" i="31" s="1"/>
  <c r="AG70" i="31" s="1"/>
  <c r="O16" i="12"/>
  <c r="AH14" i="31" s="1"/>
  <c r="AH70" i="31" s="1"/>
  <c r="O16" i="13"/>
  <c r="AI14" i="31" s="1"/>
  <c r="AI70" i="31" s="1"/>
  <c r="O16" i="14"/>
  <c r="AJ14" i="31" s="1"/>
  <c r="AJ70" i="31" s="1"/>
  <c r="O16" i="15"/>
  <c r="AK14" i="31" s="1"/>
  <c r="AK70" i="31" s="1"/>
  <c r="O16" i="16"/>
  <c r="AL14" i="31" s="1"/>
  <c r="AL70" i="31" s="1"/>
  <c r="O16" i="17"/>
  <c r="AM14" i="31" s="1"/>
  <c r="AM70" i="31" s="1"/>
  <c r="O16" i="18"/>
  <c r="AN14" i="31" s="1"/>
  <c r="AN70" i="31" s="1"/>
  <c r="T16" i="11"/>
  <c r="AW14" i="31" s="1"/>
  <c r="AW70" i="31" s="1"/>
  <c r="T16" i="12"/>
  <c r="AX14" i="31" s="1"/>
  <c r="AX70" i="31" s="1"/>
  <c r="T16" i="13"/>
  <c r="AY14" i="31" s="1"/>
  <c r="AY70" i="31" s="1"/>
  <c r="T16" i="14"/>
  <c r="AZ14" i="31" s="1"/>
  <c r="AZ70" i="31" s="1"/>
  <c r="T16" i="15"/>
  <c r="BA14" i="31" s="1"/>
  <c r="BA70" i="31" s="1"/>
  <c r="T16" i="16"/>
  <c r="BB14" i="31" s="1"/>
  <c r="BB70" i="31" s="1"/>
  <c r="T16" i="17"/>
  <c r="BC14" i="31" s="1"/>
  <c r="BC70" i="31" s="1"/>
  <c r="T16" i="18"/>
  <c r="BD14" i="31" s="1"/>
  <c r="BD70" i="31" s="1"/>
  <c r="Y16" i="11"/>
  <c r="BM14" i="31" s="1"/>
  <c r="BM70" i="31" s="1"/>
  <c r="Y16" i="12"/>
  <c r="BN14" i="31" s="1"/>
  <c r="BN70" i="31" s="1"/>
  <c r="Y16" i="13"/>
  <c r="BO14" i="31" s="1"/>
  <c r="BO70" i="31" s="1"/>
  <c r="Y16" i="14"/>
  <c r="BP14" i="31" s="1"/>
  <c r="BP70" i="31" s="1"/>
  <c r="Y16" i="15"/>
  <c r="BQ14" i="31" s="1"/>
  <c r="BQ70" i="31" s="1"/>
  <c r="Y16" i="16"/>
  <c r="BR14" i="31" s="1"/>
  <c r="BR70" i="31" s="1"/>
  <c r="Y16" i="17"/>
  <c r="BS14" i="31" s="1"/>
  <c r="BS70" i="31" s="1"/>
  <c r="Y16" i="18"/>
  <c r="BT14" i="31" s="1"/>
  <c r="BT70" i="31" s="1"/>
  <c r="A15" i="31"/>
  <c r="A79" i="31" s="1"/>
  <c r="B15" i="31"/>
  <c r="C15" i="31"/>
  <c r="D15" i="31"/>
  <c r="E15" i="31"/>
  <c r="E79" i="31" s="1"/>
  <c r="F15" i="31"/>
  <c r="G15" i="31"/>
  <c r="H15" i="31"/>
  <c r="Q15" i="31"/>
  <c r="Q79" i="31" s="1"/>
  <c r="R15" i="31"/>
  <c r="S15" i="31"/>
  <c r="T15" i="31"/>
  <c r="U15" i="31"/>
  <c r="U79" i="31" s="1"/>
  <c r="V15" i="31"/>
  <c r="W15" i="31"/>
  <c r="X15" i="31"/>
  <c r="O17" i="11"/>
  <c r="AG15" i="31" s="1"/>
  <c r="AG79" i="31" s="1"/>
  <c r="O17" i="12"/>
  <c r="AH15" i="31" s="1"/>
  <c r="AH79" i="31" s="1"/>
  <c r="O17" i="13"/>
  <c r="AI15" i="31" s="1"/>
  <c r="AI79" i="31" s="1"/>
  <c r="O17" i="14"/>
  <c r="AJ15" i="31" s="1"/>
  <c r="AJ79" i="31" s="1"/>
  <c r="O17" i="15"/>
  <c r="AK15" i="31" s="1"/>
  <c r="AK79" i="31" s="1"/>
  <c r="O17" i="16"/>
  <c r="AL15" i="31" s="1"/>
  <c r="AL79" i="31" s="1"/>
  <c r="O17" i="17"/>
  <c r="AM15" i="31" s="1"/>
  <c r="AM79" i="31" s="1"/>
  <c r="O17" i="18"/>
  <c r="AN15" i="31" s="1"/>
  <c r="AN79" i="31" s="1"/>
  <c r="AX15" i="31"/>
  <c r="AY15" i="31"/>
  <c r="AZ15" i="31"/>
  <c r="BA15" i="31"/>
  <c r="BB15" i="31"/>
  <c r="BC15" i="31"/>
  <c r="BD15" i="31"/>
  <c r="Y17" i="11"/>
  <c r="BM15" i="31" s="1"/>
  <c r="BM79" i="31" s="1"/>
  <c r="Y17" i="12"/>
  <c r="BN15" i="31" s="1"/>
  <c r="BN79" i="31" s="1"/>
  <c r="Y17" i="13"/>
  <c r="BO15" i="31" s="1"/>
  <c r="BO79" i="31" s="1"/>
  <c r="Y17" i="14"/>
  <c r="BP15" i="31" s="1"/>
  <c r="BP79" i="31" s="1"/>
  <c r="Y17" i="15"/>
  <c r="BQ15" i="31" s="1"/>
  <c r="BQ79" i="31" s="1"/>
  <c r="Y17" i="16"/>
  <c r="BR15" i="31" s="1"/>
  <c r="BR79" i="31" s="1"/>
  <c r="Y17" i="17"/>
  <c r="BS15" i="31" s="1"/>
  <c r="BS79" i="31" s="1"/>
  <c r="Y17" i="18"/>
  <c r="BT15" i="31" s="1"/>
  <c r="BT79" i="31" s="1"/>
  <c r="A16" i="31"/>
  <c r="A88" i="31" s="1"/>
  <c r="B16" i="31"/>
  <c r="C16" i="31"/>
  <c r="D16" i="31"/>
  <c r="E16" i="31"/>
  <c r="E88" i="31" s="1"/>
  <c r="F16" i="31"/>
  <c r="G16" i="31"/>
  <c r="H16" i="31"/>
  <c r="Q16" i="31"/>
  <c r="R16" i="31"/>
  <c r="S16" i="31"/>
  <c r="T16" i="31"/>
  <c r="U16" i="31"/>
  <c r="V16" i="31"/>
  <c r="W16" i="31"/>
  <c r="X16" i="31"/>
  <c r="O18" i="11"/>
  <c r="AG16" i="31" s="1"/>
  <c r="AG88" i="31" s="1"/>
  <c r="O18" i="12"/>
  <c r="AH16" i="31" s="1"/>
  <c r="AH88" i="31" s="1"/>
  <c r="O18" i="13"/>
  <c r="AI16" i="31" s="1"/>
  <c r="O18" i="14"/>
  <c r="AJ16" i="31" s="1"/>
  <c r="AJ88" i="31" s="1"/>
  <c r="O18" i="15"/>
  <c r="AK16" i="31" s="1"/>
  <c r="AK88" i="31" s="1"/>
  <c r="O18" i="16"/>
  <c r="AL16" i="31" s="1"/>
  <c r="AL88" i="31" s="1"/>
  <c r="O18" i="17"/>
  <c r="AM16" i="31" s="1"/>
  <c r="O18" i="18"/>
  <c r="AN16" i="31" s="1"/>
  <c r="AN88" i="31" s="1"/>
  <c r="T18" i="11"/>
  <c r="AW16" i="31" s="1"/>
  <c r="AW88" i="31" s="1"/>
  <c r="T18" i="12"/>
  <c r="AX16" i="31" s="1"/>
  <c r="AX88" i="31" s="1"/>
  <c r="T18" i="13"/>
  <c r="AY16" i="31" s="1"/>
  <c r="T18" i="14"/>
  <c r="AZ16" i="31" s="1"/>
  <c r="AZ88" i="31" s="1"/>
  <c r="T18" i="15"/>
  <c r="BA16" i="31" s="1"/>
  <c r="BA88" i="31" s="1"/>
  <c r="T18" i="16"/>
  <c r="BB16" i="31" s="1"/>
  <c r="BB88" i="31" s="1"/>
  <c r="T18" i="17"/>
  <c r="BC16" i="31" s="1"/>
  <c r="T18" i="18"/>
  <c r="BD16" i="31" s="1"/>
  <c r="BD88" i="31" s="1"/>
  <c r="Y18" i="11"/>
  <c r="BM16" i="31" s="1"/>
  <c r="BM88" i="31" s="1"/>
  <c r="Y18" i="12"/>
  <c r="BN16" i="31" s="1"/>
  <c r="BN88" i="31" s="1"/>
  <c r="Y18" i="13"/>
  <c r="BO16" i="31" s="1"/>
  <c r="Y18" i="14"/>
  <c r="BP16" i="31" s="1"/>
  <c r="BP88" i="31" s="1"/>
  <c r="Y18" i="15"/>
  <c r="BQ16" i="31" s="1"/>
  <c r="BQ88" i="31" s="1"/>
  <c r="Y18" i="16"/>
  <c r="BR16" i="31" s="1"/>
  <c r="BR88" i="31" s="1"/>
  <c r="Y18" i="17"/>
  <c r="BS16" i="31" s="1"/>
  <c r="Y18" i="18"/>
  <c r="BT16" i="31" s="1"/>
  <c r="BT88" i="31" s="1"/>
  <c r="A17" i="31"/>
  <c r="B17" i="31"/>
  <c r="C17" i="31"/>
  <c r="D17" i="31"/>
  <c r="E17" i="31"/>
  <c r="F17" i="31"/>
  <c r="G17" i="31"/>
  <c r="H17" i="31"/>
  <c r="Q17" i="31"/>
  <c r="R17" i="31"/>
  <c r="S17" i="31"/>
  <c r="T17" i="31"/>
  <c r="U17" i="31"/>
  <c r="V17" i="31"/>
  <c r="W17" i="31"/>
  <c r="X17" i="31"/>
  <c r="O19" i="11"/>
  <c r="AG17" i="31" s="1"/>
  <c r="AG97" i="31" s="1"/>
  <c r="O19" i="12"/>
  <c r="AH17" i="31" s="1"/>
  <c r="AH97" i="31" s="1"/>
  <c r="O19" i="13"/>
  <c r="AI17" i="31" s="1"/>
  <c r="O19" i="14"/>
  <c r="AJ17" i="31" s="1"/>
  <c r="AJ97" i="31" s="1"/>
  <c r="O19" i="15"/>
  <c r="AK17" i="31" s="1"/>
  <c r="AK97" i="31" s="1"/>
  <c r="O19" i="16"/>
  <c r="AL17" i="31" s="1"/>
  <c r="AL97" i="31" s="1"/>
  <c r="O19" i="17"/>
  <c r="AM17" i="31" s="1"/>
  <c r="O19" i="18"/>
  <c r="AN17" i="31" s="1"/>
  <c r="AN97" i="31" s="1"/>
  <c r="T19" i="11"/>
  <c r="AW17" i="31" s="1"/>
  <c r="AW97" i="31" s="1"/>
  <c r="T19" i="12"/>
  <c r="AX17" i="31" s="1"/>
  <c r="AX97" i="31" s="1"/>
  <c r="T19" i="13"/>
  <c r="AY17" i="31" s="1"/>
  <c r="T19" i="14"/>
  <c r="AZ17" i="31" s="1"/>
  <c r="AZ97" i="31" s="1"/>
  <c r="T19" i="15"/>
  <c r="BA17" i="31" s="1"/>
  <c r="BA97" i="31" s="1"/>
  <c r="T19" i="16"/>
  <c r="BB17" i="31" s="1"/>
  <c r="BB97" i="31" s="1"/>
  <c r="T19" i="17"/>
  <c r="BC17" i="31" s="1"/>
  <c r="T19" i="18"/>
  <c r="BD17" i="31" s="1"/>
  <c r="BD97" i="31" s="1"/>
  <c r="Y19" i="11"/>
  <c r="BM17" i="31" s="1"/>
  <c r="BM97" i="31" s="1"/>
  <c r="Y19" i="12"/>
  <c r="BN17" i="31" s="1"/>
  <c r="BN97" i="31" s="1"/>
  <c r="Y19" i="13"/>
  <c r="BO17" i="31" s="1"/>
  <c r="Y19" i="14"/>
  <c r="BP17" i="31" s="1"/>
  <c r="BP97" i="31" s="1"/>
  <c r="Y19" i="15"/>
  <c r="BQ17" i="31" s="1"/>
  <c r="BQ97" i="31" s="1"/>
  <c r="Y19" i="16"/>
  <c r="BR17" i="31" s="1"/>
  <c r="BR97" i="31" s="1"/>
  <c r="Y19" i="17"/>
  <c r="BS17" i="31" s="1"/>
  <c r="Y19" i="18"/>
  <c r="BT17" i="31" s="1"/>
  <c r="BT97" i="31" s="1"/>
  <c r="A18" i="31"/>
  <c r="B18" i="31"/>
  <c r="C18" i="31"/>
  <c r="D18" i="31"/>
  <c r="E18" i="31"/>
  <c r="F18" i="31"/>
  <c r="G18" i="31"/>
  <c r="H18" i="31"/>
  <c r="Q18" i="31"/>
  <c r="R18" i="31"/>
  <c r="S18" i="31"/>
  <c r="T18" i="31"/>
  <c r="U18" i="31"/>
  <c r="V18" i="31"/>
  <c r="W18" i="31"/>
  <c r="X18" i="31"/>
  <c r="O20" i="11"/>
  <c r="AG18" i="31" s="1"/>
  <c r="AG106" i="31" s="1"/>
  <c r="O20" i="12"/>
  <c r="AH18" i="31" s="1"/>
  <c r="AH106" i="31" s="1"/>
  <c r="O20" i="13"/>
  <c r="AI18" i="31" s="1"/>
  <c r="O20" i="14"/>
  <c r="AJ18" i="31" s="1"/>
  <c r="AJ106" i="31" s="1"/>
  <c r="O20" i="15"/>
  <c r="AK18" i="31" s="1"/>
  <c r="O20" i="16"/>
  <c r="AL18" i="31" s="1"/>
  <c r="AL106" i="31" s="1"/>
  <c r="O20" i="17"/>
  <c r="AM18" i="31" s="1"/>
  <c r="O20" i="18"/>
  <c r="AN18" i="31" s="1"/>
  <c r="AN106" i="31" s="1"/>
  <c r="T20" i="11"/>
  <c r="AW18" i="31" s="1"/>
  <c r="AW106" i="31" s="1"/>
  <c r="T20" i="12"/>
  <c r="AX18" i="31" s="1"/>
  <c r="AX106" i="31" s="1"/>
  <c r="T20" i="13"/>
  <c r="AY18" i="31" s="1"/>
  <c r="T20" i="14"/>
  <c r="AZ18" i="31" s="1"/>
  <c r="AZ106" i="31" s="1"/>
  <c r="T20" i="15"/>
  <c r="BA18" i="31" s="1"/>
  <c r="BA106" i="31" s="1"/>
  <c r="T20" i="16"/>
  <c r="BB18" i="31" s="1"/>
  <c r="BB106" i="31" s="1"/>
  <c r="T20" i="17"/>
  <c r="BC18" i="31" s="1"/>
  <c r="T20" i="18"/>
  <c r="BD18" i="31" s="1"/>
  <c r="BD106" i="31" s="1"/>
  <c r="Y20" i="11"/>
  <c r="BM18" i="31" s="1"/>
  <c r="BM106" i="31" s="1"/>
  <c r="Y20" i="12"/>
  <c r="BN18" i="31" s="1"/>
  <c r="BN106" i="31" s="1"/>
  <c r="Y20" i="13"/>
  <c r="BO18" i="31" s="1"/>
  <c r="Y20" i="14"/>
  <c r="BP18" i="31" s="1"/>
  <c r="BP106" i="31" s="1"/>
  <c r="Y20" i="15"/>
  <c r="BQ18" i="31" s="1"/>
  <c r="BQ106" i="31" s="1"/>
  <c r="Y20" i="16"/>
  <c r="BR18" i="31" s="1"/>
  <c r="BR106" i="31" s="1"/>
  <c r="Y20" i="17"/>
  <c r="BS18" i="31" s="1"/>
  <c r="Y20" i="18"/>
  <c r="BT18" i="31" s="1"/>
  <c r="BT106" i="31" s="1"/>
  <c r="A19" i="31"/>
  <c r="B19" i="31"/>
  <c r="C19" i="31"/>
  <c r="D19" i="31"/>
  <c r="E19" i="31"/>
  <c r="F19" i="31"/>
  <c r="G19" i="31"/>
  <c r="H19" i="31"/>
  <c r="Q19" i="31"/>
  <c r="R19" i="31"/>
  <c r="S19" i="31"/>
  <c r="T19" i="31"/>
  <c r="U19" i="31"/>
  <c r="V19" i="31"/>
  <c r="W19" i="31"/>
  <c r="X19" i="31"/>
  <c r="O21" i="11"/>
  <c r="AG19" i="31" s="1"/>
  <c r="O21" i="12"/>
  <c r="AH19" i="31" s="1"/>
  <c r="AH115" i="31" s="1"/>
  <c r="O21" i="13"/>
  <c r="AI19" i="31" s="1"/>
  <c r="O21" i="14"/>
  <c r="AJ19" i="31" s="1"/>
  <c r="AJ115" i="31" s="1"/>
  <c r="O21" i="15"/>
  <c r="AK19" i="31" s="1"/>
  <c r="AK115" i="31" s="1"/>
  <c r="O21" i="16"/>
  <c r="AL19" i="31" s="1"/>
  <c r="AL115" i="31" s="1"/>
  <c r="O21" i="17"/>
  <c r="AM19" i="31" s="1"/>
  <c r="O21" i="18"/>
  <c r="AN19" i="31" s="1"/>
  <c r="AN115" i="31" s="1"/>
  <c r="T21" i="11"/>
  <c r="AW19" i="31" s="1"/>
  <c r="T21" i="12"/>
  <c r="AX19" i="31" s="1"/>
  <c r="AX115" i="31" s="1"/>
  <c r="T21" i="13"/>
  <c r="AY19" i="31" s="1"/>
  <c r="T21" i="14"/>
  <c r="AZ19" i="31" s="1"/>
  <c r="AZ115" i="31" s="1"/>
  <c r="T21" i="15"/>
  <c r="BA19" i="31" s="1"/>
  <c r="BA115" i="31" s="1"/>
  <c r="T21" i="16"/>
  <c r="BB19" i="31" s="1"/>
  <c r="BB115" i="31" s="1"/>
  <c r="T21" i="17"/>
  <c r="BC19" i="31" s="1"/>
  <c r="T21" i="18"/>
  <c r="BD19" i="31" s="1"/>
  <c r="BD115" i="31" s="1"/>
  <c r="Y21" i="11"/>
  <c r="BM19" i="31" s="1"/>
  <c r="Y21" i="12"/>
  <c r="BN19" i="31" s="1"/>
  <c r="BN115" i="31" s="1"/>
  <c r="Y21" i="13"/>
  <c r="BO19" i="31" s="1"/>
  <c r="Y21" i="14"/>
  <c r="BP19" i="31" s="1"/>
  <c r="BP115" i="31" s="1"/>
  <c r="Y21" i="15"/>
  <c r="BQ19" i="31" s="1"/>
  <c r="BQ115" i="31" s="1"/>
  <c r="Y21" i="16"/>
  <c r="BR19" i="31" s="1"/>
  <c r="BR115" i="31" s="1"/>
  <c r="Y21" i="17"/>
  <c r="BS19" i="31" s="1"/>
  <c r="Y21" i="18"/>
  <c r="BT19" i="31" s="1"/>
  <c r="BT115" i="31" s="1"/>
  <c r="A20" i="31"/>
  <c r="B20" i="31"/>
  <c r="C20" i="31"/>
  <c r="D20" i="31"/>
  <c r="E20" i="31"/>
  <c r="F20" i="31"/>
  <c r="G20" i="31"/>
  <c r="H20" i="31"/>
  <c r="Q20" i="31"/>
  <c r="R20" i="31"/>
  <c r="S20" i="31"/>
  <c r="T20" i="31"/>
  <c r="U20" i="31"/>
  <c r="V20" i="31"/>
  <c r="W20" i="31"/>
  <c r="X20" i="31"/>
  <c r="O22" i="11"/>
  <c r="AG20" i="31" s="1"/>
  <c r="AG124" i="31" s="1"/>
  <c r="O22" i="12"/>
  <c r="AH20" i="31" s="1"/>
  <c r="O22" i="13"/>
  <c r="AI20" i="31" s="1"/>
  <c r="AI124" i="31" s="1"/>
  <c r="O22" i="14"/>
  <c r="AJ20" i="31" s="1"/>
  <c r="O22" i="15"/>
  <c r="AK20" i="31" s="1"/>
  <c r="AK124" i="31" s="1"/>
  <c r="O22" i="16"/>
  <c r="AL20" i="31" s="1"/>
  <c r="O22" i="17"/>
  <c r="AM20" i="31" s="1"/>
  <c r="AM124" i="31" s="1"/>
  <c r="O22" i="18"/>
  <c r="AN20" i="31" s="1"/>
  <c r="T22" i="11"/>
  <c r="AW20" i="31" s="1"/>
  <c r="AW124" i="31" s="1"/>
  <c r="T22" i="12"/>
  <c r="AX20" i="31" s="1"/>
  <c r="T22" i="13"/>
  <c r="AY20" i="31" s="1"/>
  <c r="AY124" i="31" s="1"/>
  <c r="T22" i="14"/>
  <c r="AZ20" i="31" s="1"/>
  <c r="T22" i="15"/>
  <c r="BA20" i="31" s="1"/>
  <c r="BA124" i="31" s="1"/>
  <c r="T22" i="16"/>
  <c r="BB20" i="31" s="1"/>
  <c r="T22" i="17"/>
  <c r="BC20" i="31" s="1"/>
  <c r="BC124" i="31" s="1"/>
  <c r="T22" i="18"/>
  <c r="BD20" i="31" s="1"/>
  <c r="Y22" i="11"/>
  <c r="BM20" i="31" s="1"/>
  <c r="BM124" i="31" s="1"/>
  <c r="Y22" i="12"/>
  <c r="BN20" i="31" s="1"/>
  <c r="Y22" i="13"/>
  <c r="BO20" i="31" s="1"/>
  <c r="BO124" i="31" s="1"/>
  <c r="Y22" i="14"/>
  <c r="BP20" i="31" s="1"/>
  <c r="Y22" i="15"/>
  <c r="BQ20" i="31" s="1"/>
  <c r="BQ124" i="31" s="1"/>
  <c r="Y22" i="16"/>
  <c r="BR20" i="31" s="1"/>
  <c r="Y22" i="17"/>
  <c r="BS20" i="31" s="1"/>
  <c r="BS124" i="31" s="1"/>
  <c r="Y22" i="18"/>
  <c r="BT20" i="31" s="1"/>
  <c r="A21" i="31"/>
  <c r="A44" i="31" s="1"/>
  <c r="B21" i="31"/>
  <c r="C21" i="31"/>
  <c r="C44" i="31" s="1"/>
  <c r="D21" i="31"/>
  <c r="E21" i="31"/>
  <c r="E44" i="31" s="1"/>
  <c r="F21" i="31"/>
  <c r="G21" i="31"/>
  <c r="G44" i="31" s="1"/>
  <c r="H21" i="31"/>
  <c r="Q21" i="31"/>
  <c r="Q44" i="31" s="1"/>
  <c r="R21" i="31"/>
  <c r="S21" i="31"/>
  <c r="S44" i="31" s="1"/>
  <c r="T21" i="31"/>
  <c r="U21" i="31"/>
  <c r="U44" i="31" s="1"/>
  <c r="V21" i="31"/>
  <c r="W21" i="31"/>
  <c r="W44" i="31" s="1"/>
  <c r="X21" i="31"/>
  <c r="O23" i="11"/>
  <c r="AG21" i="31" s="1"/>
  <c r="AG44" i="31" s="1"/>
  <c r="O23" i="12"/>
  <c r="AH21" i="31" s="1"/>
  <c r="AH44" i="31" s="1"/>
  <c r="O23" i="13"/>
  <c r="AI21" i="31" s="1"/>
  <c r="AI44" i="31" s="1"/>
  <c r="O23" i="14"/>
  <c r="AJ21" i="31" s="1"/>
  <c r="AJ44" i="31" s="1"/>
  <c r="O23" i="15"/>
  <c r="AK21" i="31" s="1"/>
  <c r="AK44" i="31" s="1"/>
  <c r="O23" i="16"/>
  <c r="AL21" i="31" s="1"/>
  <c r="AL44" i="31" s="1"/>
  <c r="O23" i="17"/>
  <c r="AM21" i="31" s="1"/>
  <c r="AM44" i="31" s="1"/>
  <c r="O23" i="18"/>
  <c r="AN21" i="31" s="1"/>
  <c r="AN44" i="31" s="1"/>
  <c r="Y23" i="11"/>
  <c r="BM21" i="31" s="1"/>
  <c r="BM44" i="31" s="1"/>
  <c r="Y23" i="12"/>
  <c r="BN21" i="31" s="1"/>
  <c r="BN44" i="31" s="1"/>
  <c r="Y23" i="13"/>
  <c r="BO21" i="31" s="1"/>
  <c r="BO44" i="31" s="1"/>
  <c r="Y23" i="14"/>
  <c r="BP21" i="31" s="1"/>
  <c r="BP44" i="31" s="1"/>
  <c r="Y23" i="15"/>
  <c r="BQ21" i="31" s="1"/>
  <c r="BQ44" i="31" s="1"/>
  <c r="Y23" i="16"/>
  <c r="BR21" i="31" s="1"/>
  <c r="BR44" i="31" s="1"/>
  <c r="Y23" i="17"/>
  <c r="BS21" i="31" s="1"/>
  <c r="BS44" i="31" s="1"/>
  <c r="Y23" i="18"/>
  <c r="BT21" i="31" s="1"/>
  <c r="BT44" i="31" s="1"/>
  <c r="A22" i="31"/>
  <c r="A53" i="31" s="1"/>
  <c r="B22" i="31"/>
  <c r="C22" i="31"/>
  <c r="C53" i="31" s="1"/>
  <c r="D22" i="31"/>
  <c r="E22" i="31"/>
  <c r="E53" i="31" s="1"/>
  <c r="F22" i="31"/>
  <c r="G22" i="31"/>
  <c r="G53" i="31" s="1"/>
  <c r="H22" i="31"/>
  <c r="Q22" i="31"/>
  <c r="Q53" i="31" s="1"/>
  <c r="R22" i="31"/>
  <c r="S22" i="31"/>
  <c r="S53" i="31" s="1"/>
  <c r="T22" i="31"/>
  <c r="U22" i="31"/>
  <c r="U53" i="31" s="1"/>
  <c r="V22" i="31"/>
  <c r="W22" i="31"/>
  <c r="W53" i="31" s="1"/>
  <c r="X22" i="31"/>
  <c r="O24" i="11"/>
  <c r="AG22" i="31" s="1"/>
  <c r="AG53" i="31" s="1"/>
  <c r="O24" i="12"/>
  <c r="AH22" i="31" s="1"/>
  <c r="AH53" i="31" s="1"/>
  <c r="O24" i="13"/>
  <c r="AI22" i="31" s="1"/>
  <c r="AI53" i="31" s="1"/>
  <c r="O24" i="14"/>
  <c r="AJ22" i="31" s="1"/>
  <c r="AJ53" i="31" s="1"/>
  <c r="O24" i="15"/>
  <c r="AK22" i="31" s="1"/>
  <c r="AK53" i="31" s="1"/>
  <c r="O24" i="16"/>
  <c r="AL22" i="31" s="1"/>
  <c r="AL53" i="31" s="1"/>
  <c r="O24" i="17"/>
  <c r="AM22" i="31" s="1"/>
  <c r="AM53" i="31" s="1"/>
  <c r="O24" i="18"/>
  <c r="AN22" i="31" s="1"/>
  <c r="AN53" i="31" s="1"/>
  <c r="T24" i="11"/>
  <c r="AW22" i="31" s="1"/>
  <c r="AW53" i="31" s="1"/>
  <c r="T24" i="12"/>
  <c r="AX22" i="31" s="1"/>
  <c r="AX53" i="31" s="1"/>
  <c r="T24" i="13"/>
  <c r="AY22" i="31" s="1"/>
  <c r="AY53" i="31" s="1"/>
  <c r="T24" i="14"/>
  <c r="AZ22" i="31" s="1"/>
  <c r="AZ53" i="31" s="1"/>
  <c r="T24" i="15"/>
  <c r="BA22" i="31" s="1"/>
  <c r="BA53" i="31" s="1"/>
  <c r="T24" i="16"/>
  <c r="BB22" i="31" s="1"/>
  <c r="BB53" i="31" s="1"/>
  <c r="T24" i="17"/>
  <c r="BC22" i="31" s="1"/>
  <c r="BC53" i="31" s="1"/>
  <c r="T24" i="18"/>
  <c r="BD22" i="31" s="1"/>
  <c r="BD53" i="31" s="1"/>
  <c r="Y24" i="11"/>
  <c r="BM22" i="31" s="1"/>
  <c r="BM53" i="31" s="1"/>
  <c r="Y24" i="12"/>
  <c r="BN22" i="31" s="1"/>
  <c r="BN53" i="31" s="1"/>
  <c r="Y24" i="13"/>
  <c r="BO22" i="31" s="1"/>
  <c r="BO53" i="31" s="1"/>
  <c r="Y24" i="14"/>
  <c r="BP22" i="31" s="1"/>
  <c r="BP53" i="31" s="1"/>
  <c r="Y24" i="15"/>
  <c r="BQ22" i="31" s="1"/>
  <c r="BQ53" i="31" s="1"/>
  <c r="Y24" i="16"/>
  <c r="BR22" i="31" s="1"/>
  <c r="BR53" i="31" s="1"/>
  <c r="Y24" i="17"/>
  <c r="BS22" i="31" s="1"/>
  <c r="BS53" i="31" s="1"/>
  <c r="Y24" i="18"/>
  <c r="BT22" i="31" s="1"/>
  <c r="BT53" i="31" s="1"/>
  <c r="A23" i="31"/>
  <c r="A62" i="31" s="1"/>
  <c r="B23" i="31"/>
  <c r="C23" i="31"/>
  <c r="C62" i="31" s="1"/>
  <c r="D23" i="31"/>
  <c r="E23" i="31"/>
  <c r="E62" i="31" s="1"/>
  <c r="F23" i="31"/>
  <c r="G23" i="31"/>
  <c r="G62" i="31" s="1"/>
  <c r="H23" i="31"/>
  <c r="Q23" i="31"/>
  <c r="R23" i="31"/>
  <c r="S23" i="31"/>
  <c r="T23" i="31"/>
  <c r="U23" i="31"/>
  <c r="V23" i="31"/>
  <c r="W23" i="31"/>
  <c r="X23" i="31"/>
  <c r="O25" i="11"/>
  <c r="AG23" i="31" s="1"/>
  <c r="AG62" i="31" s="1"/>
  <c r="O25" i="12"/>
  <c r="AH23" i="31" s="1"/>
  <c r="AH62" i="31" s="1"/>
  <c r="O25" i="13"/>
  <c r="AI23" i="31" s="1"/>
  <c r="AI62" i="31" s="1"/>
  <c r="O25" i="14"/>
  <c r="AJ23" i="31" s="1"/>
  <c r="AJ62" i="31" s="1"/>
  <c r="O25" i="15"/>
  <c r="AK23" i="31" s="1"/>
  <c r="AK62" i="31" s="1"/>
  <c r="O25" i="16"/>
  <c r="AL23" i="31" s="1"/>
  <c r="AL62" i="31" s="1"/>
  <c r="O25" i="17"/>
  <c r="AM23" i="31" s="1"/>
  <c r="AM62" i="31" s="1"/>
  <c r="O25" i="18"/>
  <c r="AN23" i="31" s="1"/>
  <c r="AN62" i="31" s="1"/>
  <c r="T25" i="11"/>
  <c r="AW23" i="31" s="1"/>
  <c r="AW62" i="31" s="1"/>
  <c r="T25" i="12"/>
  <c r="AX23" i="31" s="1"/>
  <c r="AX62" i="31" s="1"/>
  <c r="T25" i="13"/>
  <c r="AY23" i="31" s="1"/>
  <c r="AY62" i="31" s="1"/>
  <c r="T25" i="14"/>
  <c r="AZ23" i="31" s="1"/>
  <c r="AZ62" i="31" s="1"/>
  <c r="T25" i="15"/>
  <c r="BA23" i="31" s="1"/>
  <c r="BA62" i="31" s="1"/>
  <c r="T25" i="16"/>
  <c r="BB23" i="31" s="1"/>
  <c r="BB62" i="31" s="1"/>
  <c r="T25" i="17"/>
  <c r="BC23" i="31" s="1"/>
  <c r="BC62" i="31" s="1"/>
  <c r="T25" i="18"/>
  <c r="BD23" i="31" s="1"/>
  <c r="BD62" i="31" s="1"/>
  <c r="Y25" i="11"/>
  <c r="BM23" i="31" s="1"/>
  <c r="BM62" i="31" s="1"/>
  <c r="Y25" i="12"/>
  <c r="BN23" i="31" s="1"/>
  <c r="BN62" i="31" s="1"/>
  <c r="Y25" i="13"/>
  <c r="BO23" i="31" s="1"/>
  <c r="BO62" i="31" s="1"/>
  <c r="Y25" i="14"/>
  <c r="BP23" i="31" s="1"/>
  <c r="BP62" i="31" s="1"/>
  <c r="Y25" i="15"/>
  <c r="BQ23" i="31" s="1"/>
  <c r="BQ62" i="31" s="1"/>
  <c r="Y25" i="16"/>
  <c r="BR23" i="31" s="1"/>
  <c r="BR62" i="31" s="1"/>
  <c r="Y25" i="17"/>
  <c r="BS23" i="31" s="1"/>
  <c r="BS62" i="31" s="1"/>
  <c r="Y25" i="18"/>
  <c r="BT23" i="31" s="1"/>
  <c r="BT62" i="31" s="1"/>
  <c r="A24" i="31"/>
  <c r="A71" i="31" s="1"/>
  <c r="B24" i="31"/>
  <c r="C24" i="31"/>
  <c r="C71" i="31" s="1"/>
  <c r="D24" i="31"/>
  <c r="E24" i="31"/>
  <c r="E71" i="31" s="1"/>
  <c r="F24" i="31"/>
  <c r="G24" i="31"/>
  <c r="G71" i="31" s="1"/>
  <c r="H24" i="31"/>
  <c r="Q24" i="31"/>
  <c r="R24" i="31"/>
  <c r="S24" i="31"/>
  <c r="T24" i="31"/>
  <c r="U24" i="31"/>
  <c r="V24" i="31"/>
  <c r="W24" i="31"/>
  <c r="X24" i="31"/>
  <c r="O26" i="11"/>
  <c r="AG24" i="31" s="1"/>
  <c r="AG71" i="31" s="1"/>
  <c r="O26" i="12"/>
  <c r="AH24" i="31" s="1"/>
  <c r="AH71" i="31" s="1"/>
  <c r="O26" i="13"/>
  <c r="AI24" i="31" s="1"/>
  <c r="AI71" i="31" s="1"/>
  <c r="O26" i="14"/>
  <c r="AJ24" i="31" s="1"/>
  <c r="AJ71" i="31" s="1"/>
  <c r="O26" i="15"/>
  <c r="AK24" i="31" s="1"/>
  <c r="AK71" i="31" s="1"/>
  <c r="O26" i="16"/>
  <c r="AL24" i="31" s="1"/>
  <c r="AL71" i="31" s="1"/>
  <c r="O26" i="17"/>
  <c r="AM24" i="31" s="1"/>
  <c r="AM71" i="31" s="1"/>
  <c r="O26" i="18"/>
  <c r="AN24" i="31" s="1"/>
  <c r="AN71" i="31" s="1"/>
  <c r="T26" i="11"/>
  <c r="AW24" i="31" s="1"/>
  <c r="AW71" i="31" s="1"/>
  <c r="T26" i="12"/>
  <c r="AX24" i="31" s="1"/>
  <c r="AX71" i="31" s="1"/>
  <c r="T26" i="13"/>
  <c r="AY24" i="31" s="1"/>
  <c r="AY71" i="31" s="1"/>
  <c r="T26" i="14"/>
  <c r="AZ24" i="31" s="1"/>
  <c r="AZ71" i="31" s="1"/>
  <c r="T26" i="15"/>
  <c r="BA24" i="31" s="1"/>
  <c r="BA71" i="31" s="1"/>
  <c r="T26" i="16"/>
  <c r="BB24" i="31" s="1"/>
  <c r="BB71" i="31" s="1"/>
  <c r="T26" i="17"/>
  <c r="BC24" i="31" s="1"/>
  <c r="BC71" i="31" s="1"/>
  <c r="T26" i="18"/>
  <c r="BD24" i="31" s="1"/>
  <c r="BD71" i="31" s="1"/>
  <c r="Y26" i="11"/>
  <c r="BM24" i="31" s="1"/>
  <c r="BM71" i="31" s="1"/>
  <c r="Y26" i="12"/>
  <c r="BN24" i="31" s="1"/>
  <c r="BN71" i="31" s="1"/>
  <c r="Y26" i="13"/>
  <c r="BO24" i="31" s="1"/>
  <c r="BO71" i="31" s="1"/>
  <c r="Y26" i="14"/>
  <c r="BP24" i="31" s="1"/>
  <c r="BP71" i="31" s="1"/>
  <c r="Y26" i="15"/>
  <c r="BQ24" i="31" s="1"/>
  <c r="BQ71" i="31" s="1"/>
  <c r="Y26" i="16"/>
  <c r="BR24" i="31" s="1"/>
  <c r="BR71" i="31" s="1"/>
  <c r="Y26" i="17"/>
  <c r="BS24" i="31" s="1"/>
  <c r="BS71" i="31" s="1"/>
  <c r="Y26" i="18"/>
  <c r="BT24" i="31" s="1"/>
  <c r="BT71" i="31" s="1"/>
  <c r="A25" i="31"/>
  <c r="A80" i="31" s="1"/>
  <c r="B25" i="31"/>
  <c r="C25" i="31"/>
  <c r="C80" i="31" s="1"/>
  <c r="D25" i="31"/>
  <c r="E25" i="31"/>
  <c r="E80" i="31" s="1"/>
  <c r="F25" i="31"/>
  <c r="G25" i="31"/>
  <c r="G80" i="31" s="1"/>
  <c r="H25" i="31"/>
  <c r="Q25" i="31"/>
  <c r="Q80" i="31" s="1"/>
  <c r="R25" i="31"/>
  <c r="S25" i="31"/>
  <c r="S80" i="31" s="1"/>
  <c r="T25" i="31"/>
  <c r="U25" i="31"/>
  <c r="U80" i="31" s="1"/>
  <c r="V25" i="31"/>
  <c r="W25" i="31"/>
  <c r="W80" i="31" s="1"/>
  <c r="X25" i="31"/>
  <c r="O27" i="11"/>
  <c r="AG25" i="31" s="1"/>
  <c r="AG80" i="31" s="1"/>
  <c r="O27" i="12"/>
  <c r="AH25" i="31" s="1"/>
  <c r="AH80" i="31" s="1"/>
  <c r="O27" i="13"/>
  <c r="AI25" i="31" s="1"/>
  <c r="AI80" i="31" s="1"/>
  <c r="O27" i="14"/>
  <c r="AJ25" i="31" s="1"/>
  <c r="AJ80" i="31" s="1"/>
  <c r="O27" i="15"/>
  <c r="AK25" i="31" s="1"/>
  <c r="AK80" i="31" s="1"/>
  <c r="O27" i="16"/>
  <c r="AL25" i="31" s="1"/>
  <c r="AL80" i="31" s="1"/>
  <c r="O27" i="17"/>
  <c r="AM25" i="31" s="1"/>
  <c r="AM80" i="31" s="1"/>
  <c r="O27" i="18"/>
  <c r="AN25" i="31" s="1"/>
  <c r="AN80" i="31" s="1"/>
  <c r="AW25" i="31"/>
  <c r="AX25" i="31"/>
  <c r="AY25" i="31"/>
  <c r="AZ25" i="31"/>
  <c r="BA25" i="31"/>
  <c r="BC25" i="31"/>
  <c r="BD25" i="31"/>
  <c r="Y27" i="11"/>
  <c r="BM25" i="31" s="1"/>
  <c r="BM80" i="31" s="1"/>
  <c r="Y27" i="12"/>
  <c r="BN25" i="31" s="1"/>
  <c r="BN80" i="31" s="1"/>
  <c r="Y27" i="13"/>
  <c r="BO25" i="31" s="1"/>
  <c r="BO80" i="31" s="1"/>
  <c r="Y27" i="14"/>
  <c r="BP25" i="31" s="1"/>
  <c r="BP80" i="31" s="1"/>
  <c r="Y27" i="15"/>
  <c r="BQ25" i="31" s="1"/>
  <c r="BQ80" i="31" s="1"/>
  <c r="Y27" i="16"/>
  <c r="BR25" i="31" s="1"/>
  <c r="BR80" i="31" s="1"/>
  <c r="Y27" i="17"/>
  <c r="BS25" i="31" s="1"/>
  <c r="BS80" i="31" s="1"/>
  <c r="Y27" i="18"/>
  <c r="BT25" i="31" s="1"/>
  <c r="BT80" i="31" s="1"/>
  <c r="A26" i="31"/>
  <c r="A89" i="31" s="1"/>
  <c r="B26" i="31"/>
  <c r="C26" i="31"/>
  <c r="C89" i="31" s="1"/>
  <c r="D26" i="31"/>
  <c r="E26" i="31"/>
  <c r="E89" i="31" s="1"/>
  <c r="F26" i="31"/>
  <c r="G26" i="31"/>
  <c r="G89" i="31" s="1"/>
  <c r="H26" i="31"/>
  <c r="Q26" i="31"/>
  <c r="R26" i="31"/>
  <c r="S26" i="31"/>
  <c r="T26" i="31"/>
  <c r="U26" i="31"/>
  <c r="V26" i="31"/>
  <c r="W26" i="31"/>
  <c r="X26" i="31"/>
  <c r="O28" i="11"/>
  <c r="AG26" i="31" s="1"/>
  <c r="AG89" i="31" s="1"/>
  <c r="O28" i="12"/>
  <c r="AH26" i="31" s="1"/>
  <c r="AH89" i="31" s="1"/>
  <c r="AH93" i="31" s="1"/>
  <c r="O28" i="13"/>
  <c r="AI26" i="31" s="1"/>
  <c r="O28" i="14"/>
  <c r="AJ26" i="31" s="1"/>
  <c r="AJ89" i="31" s="1"/>
  <c r="O28" i="15"/>
  <c r="AK26" i="31" s="1"/>
  <c r="AK89" i="31" s="1"/>
  <c r="O28" i="16"/>
  <c r="AL26" i="31" s="1"/>
  <c r="AL89" i="31" s="1"/>
  <c r="O28" i="17"/>
  <c r="AM26" i="31" s="1"/>
  <c r="O28" i="18"/>
  <c r="AN26" i="31" s="1"/>
  <c r="AN89" i="31" s="1"/>
  <c r="T28" i="11"/>
  <c r="AW26" i="31" s="1"/>
  <c r="AW89" i="31" s="1"/>
  <c r="T28" i="12"/>
  <c r="AX26" i="31" s="1"/>
  <c r="AX89" i="31" s="1"/>
  <c r="T28" i="13"/>
  <c r="AY26" i="31" s="1"/>
  <c r="T28" i="14"/>
  <c r="AZ26" i="31" s="1"/>
  <c r="AZ89" i="31" s="1"/>
  <c r="T28" i="15"/>
  <c r="BA26" i="31" s="1"/>
  <c r="BA89" i="31" s="1"/>
  <c r="T28" i="16"/>
  <c r="BB26" i="31" s="1"/>
  <c r="BB89" i="31" s="1"/>
  <c r="T28" i="17"/>
  <c r="BC26" i="31" s="1"/>
  <c r="T28" i="18"/>
  <c r="BD26" i="31" s="1"/>
  <c r="BD89" i="31" s="1"/>
  <c r="Y28" i="11"/>
  <c r="BM26" i="31" s="1"/>
  <c r="BM89" i="31" s="1"/>
  <c r="Y28" i="12"/>
  <c r="BN26" i="31" s="1"/>
  <c r="BN89" i="31" s="1"/>
  <c r="BN93" i="31" s="1"/>
  <c r="Y28" i="13"/>
  <c r="BO26" i="31" s="1"/>
  <c r="Y28" i="14"/>
  <c r="BP26" i="31" s="1"/>
  <c r="BP89" i="31" s="1"/>
  <c r="Y28" i="15"/>
  <c r="BQ26" i="31" s="1"/>
  <c r="BQ89" i="31" s="1"/>
  <c r="Y28" i="16"/>
  <c r="BR26" i="31" s="1"/>
  <c r="BR89" i="31" s="1"/>
  <c r="Y28" i="17"/>
  <c r="BS26" i="31" s="1"/>
  <c r="Y28" i="18"/>
  <c r="BT26" i="31" s="1"/>
  <c r="BT89" i="31" s="1"/>
  <c r="A27" i="31"/>
  <c r="B27" i="31"/>
  <c r="C27" i="31"/>
  <c r="C98" i="31" s="1"/>
  <c r="D27" i="31"/>
  <c r="E27" i="31"/>
  <c r="F27" i="31"/>
  <c r="G27" i="31"/>
  <c r="G98" i="31" s="1"/>
  <c r="H27" i="31"/>
  <c r="Q27" i="31"/>
  <c r="R27" i="31"/>
  <c r="S27" i="31"/>
  <c r="T27" i="31"/>
  <c r="U27" i="31"/>
  <c r="V27" i="31"/>
  <c r="W27" i="31"/>
  <c r="X27" i="31"/>
  <c r="O29" i="11"/>
  <c r="AG27" i="31" s="1"/>
  <c r="O29" i="12"/>
  <c r="AH27" i="31" s="1"/>
  <c r="AH98" i="31" s="1"/>
  <c r="O29" i="13"/>
  <c r="AI27" i="31" s="1"/>
  <c r="O29" i="14"/>
  <c r="AJ27" i="31" s="1"/>
  <c r="AJ98" i="31" s="1"/>
  <c r="O29" i="15"/>
  <c r="AK27" i="31" s="1"/>
  <c r="O29" i="16"/>
  <c r="AL27" i="31" s="1"/>
  <c r="AL98" i="31" s="1"/>
  <c r="O29" i="17"/>
  <c r="AM27" i="31" s="1"/>
  <c r="O29" i="18"/>
  <c r="AN27" i="31" s="1"/>
  <c r="AN98" i="31" s="1"/>
  <c r="T29" i="11"/>
  <c r="AW27" i="31" s="1"/>
  <c r="T29" i="12"/>
  <c r="AX27" i="31" s="1"/>
  <c r="AX98" i="31" s="1"/>
  <c r="T29" i="13"/>
  <c r="AY27" i="31" s="1"/>
  <c r="T29" i="14"/>
  <c r="AZ27" i="31" s="1"/>
  <c r="AZ98" i="31" s="1"/>
  <c r="T29" i="15"/>
  <c r="BA27" i="31" s="1"/>
  <c r="T29" i="16"/>
  <c r="BB27" i="31" s="1"/>
  <c r="BB98" i="31" s="1"/>
  <c r="T29" i="17"/>
  <c r="BC27" i="31" s="1"/>
  <c r="T29" i="18"/>
  <c r="BD27" i="31" s="1"/>
  <c r="BD98" i="31" s="1"/>
  <c r="Y29" i="11"/>
  <c r="BM27" i="31" s="1"/>
  <c r="Y29" i="12"/>
  <c r="BN27" i="31" s="1"/>
  <c r="BN98" i="31" s="1"/>
  <c r="Y29" i="13"/>
  <c r="BO27" i="31" s="1"/>
  <c r="Y29" i="14"/>
  <c r="BP27" i="31" s="1"/>
  <c r="BP98" i="31" s="1"/>
  <c r="Y29" i="15"/>
  <c r="BQ27" i="31" s="1"/>
  <c r="Y29" i="16"/>
  <c r="BR27" i="31" s="1"/>
  <c r="BR98" i="31" s="1"/>
  <c r="Y29" i="17"/>
  <c r="BS27" i="31" s="1"/>
  <c r="Y29" i="18"/>
  <c r="BT27" i="31" s="1"/>
  <c r="BT98" i="31" s="1"/>
  <c r="A28" i="31"/>
  <c r="B28" i="31"/>
  <c r="C28" i="31"/>
  <c r="C107" i="31" s="1"/>
  <c r="D28" i="31"/>
  <c r="E28" i="31"/>
  <c r="F28" i="31"/>
  <c r="G28" i="31"/>
  <c r="G107" i="31" s="1"/>
  <c r="H28" i="31"/>
  <c r="Q28" i="31"/>
  <c r="R28" i="31"/>
  <c r="S28" i="31"/>
  <c r="T28" i="31"/>
  <c r="U28" i="31"/>
  <c r="V28" i="31"/>
  <c r="W28" i="31"/>
  <c r="X28" i="31"/>
  <c r="O30" i="11"/>
  <c r="AG28" i="31" s="1"/>
  <c r="O30" i="12"/>
  <c r="AH28" i="31" s="1"/>
  <c r="AH107" i="31" s="1"/>
  <c r="O30" i="13"/>
  <c r="AI28" i="31" s="1"/>
  <c r="O30" i="14"/>
  <c r="AJ28" i="31" s="1"/>
  <c r="AJ107" i="31" s="1"/>
  <c r="O30" i="15"/>
  <c r="AK28" i="31" s="1"/>
  <c r="O30" i="16"/>
  <c r="AL28" i="31" s="1"/>
  <c r="AL107" i="31" s="1"/>
  <c r="O30" i="17"/>
  <c r="AM28" i="31" s="1"/>
  <c r="O30" i="18"/>
  <c r="AN28" i="31" s="1"/>
  <c r="AN107" i="31" s="1"/>
  <c r="T30" i="11"/>
  <c r="AW28" i="31" s="1"/>
  <c r="T30" i="12"/>
  <c r="AX28" i="31" s="1"/>
  <c r="AX107" i="31" s="1"/>
  <c r="T30" i="13"/>
  <c r="AY28" i="31" s="1"/>
  <c r="T30" i="14"/>
  <c r="AZ28" i="31" s="1"/>
  <c r="AZ107" i="31" s="1"/>
  <c r="T30" i="15"/>
  <c r="BA28" i="31" s="1"/>
  <c r="T30" i="16"/>
  <c r="BB28" i="31" s="1"/>
  <c r="BB107" i="31" s="1"/>
  <c r="BB111" i="31" s="1"/>
  <c r="T30" i="17"/>
  <c r="BC28" i="31" s="1"/>
  <c r="T30" i="18"/>
  <c r="BD28" i="31" s="1"/>
  <c r="BD107" i="31" s="1"/>
  <c r="Y30" i="11"/>
  <c r="BM28" i="31" s="1"/>
  <c r="Y30" i="12"/>
  <c r="BN28" i="31" s="1"/>
  <c r="BN107" i="31" s="1"/>
  <c r="Y30" i="13"/>
  <c r="BO28" i="31" s="1"/>
  <c r="Y30" i="14"/>
  <c r="BP28" i="31" s="1"/>
  <c r="BP107" i="31" s="1"/>
  <c r="Y30" i="15"/>
  <c r="BQ28" i="31" s="1"/>
  <c r="Y30" i="16"/>
  <c r="BR28" i="31" s="1"/>
  <c r="BR107" i="31" s="1"/>
  <c r="Y30" i="17"/>
  <c r="BS28" i="31" s="1"/>
  <c r="Y30" i="18"/>
  <c r="BT28" i="31" s="1"/>
  <c r="BT107" i="31" s="1"/>
  <c r="A29" i="31"/>
  <c r="B29" i="31"/>
  <c r="C29" i="31"/>
  <c r="D29" i="31"/>
  <c r="E29" i="31"/>
  <c r="F29" i="31"/>
  <c r="G29" i="31"/>
  <c r="H29" i="31"/>
  <c r="Q29" i="31"/>
  <c r="R29" i="31"/>
  <c r="S29" i="31"/>
  <c r="T29" i="31"/>
  <c r="U29" i="31"/>
  <c r="V29" i="31"/>
  <c r="W29" i="31"/>
  <c r="X29" i="31"/>
  <c r="O31" i="11"/>
  <c r="AG29" i="31" s="1"/>
  <c r="O31" i="12"/>
  <c r="AH29" i="31" s="1"/>
  <c r="AH116" i="31" s="1"/>
  <c r="O31" i="13"/>
  <c r="AI29" i="31" s="1"/>
  <c r="O31" i="14"/>
  <c r="AJ29" i="31" s="1"/>
  <c r="AJ116" i="31" s="1"/>
  <c r="O31" i="15"/>
  <c r="AK29" i="31" s="1"/>
  <c r="O31" i="16"/>
  <c r="AL29" i="31" s="1"/>
  <c r="AL116" i="31" s="1"/>
  <c r="O31" i="17"/>
  <c r="AM29" i="31" s="1"/>
  <c r="O31" i="18"/>
  <c r="AN29" i="31" s="1"/>
  <c r="AN116" i="31" s="1"/>
  <c r="T31" i="11"/>
  <c r="AW29" i="31" s="1"/>
  <c r="T31" i="12"/>
  <c r="AX29" i="31" s="1"/>
  <c r="AX116" i="31" s="1"/>
  <c r="T31" i="13"/>
  <c r="AY29" i="31" s="1"/>
  <c r="T31" i="14"/>
  <c r="AZ29" i="31" s="1"/>
  <c r="AZ116" i="31" s="1"/>
  <c r="T31" i="15"/>
  <c r="BA29" i="31" s="1"/>
  <c r="T31" i="16"/>
  <c r="BB29" i="31" s="1"/>
  <c r="BB116" i="31" s="1"/>
  <c r="T31" i="17"/>
  <c r="BC29" i="31" s="1"/>
  <c r="T31" i="18"/>
  <c r="BD29" i="31" s="1"/>
  <c r="BD116" i="31" s="1"/>
  <c r="Y31" i="11"/>
  <c r="BM29" i="31" s="1"/>
  <c r="Y31" i="12"/>
  <c r="BN29" i="31" s="1"/>
  <c r="BN116" i="31" s="1"/>
  <c r="Y31" i="13"/>
  <c r="BO29" i="31" s="1"/>
  <c r="Y31" i="14"/>
  <c r="BP29" i="31" s="1"/>
  <c r="BP116" i="31" s="1"/>
  <c r="Y31" i="15"/>
  <c r="BQ29" i="31" s="1"/>
  <c r="Y31" i="16"/>
  <c r="BR29" i="31" s="1"/>
  <c r="BR116" i="31" s="1"/>
  <c r="Y31" i="17"/>
  <c r="BS29" i="31" s="1"/>
  <c r="Y31" i="18"/>
  <c r="BT29" i="31" s="1"/>
  <c r="BT116" i="31" s="1"/>
  <c r="A30" i="31"/>
  <c r="B30" i="31"/>
  <c r="C30" i="31"/>
  <c r="D30" i="31"/>
  <c r="E30" i="31"/>
  <c r="F30" i="31"/>
  <c r="G30" i="31"/>
  <c r="H30" i="31"/>
  <c r="Q30" i="31"/>
  <c r="R30" i="31"/>
  <c r="S30" i="31"/>
  <c r="T30" i="31"/>
  <c r="U30" i="31"/>
  <c r="V30" i="31"/>
  <c r="W30" i="31"/>
  <c r="X30" i="31"/>
  <c r="O32" i="11"/>
  <c r="AG30" i="31" s="1"/>
  <c r="AG125" i="31" s="1"/>
  <c r="O32" i="12"/>
  <c r="AH30" i="31" s="1"/>
  <c r="AH125" i="31" s="1"/>
  <c r="O32" i="13"/>
  <c r="AI30" i="31" s="1"/>
  <c r="AI125" i="31" s="1"/>
  <c r="O32" i="14"/>
  <c r="AJ30" i="31" s="1"/>
  <c r="O32" i="15"/>
  <c r="AK30" i="31" s="1"/>
  <c r="AK125" i="31" s="1"/>
  <c r="O32" i="16"/>
  <c r="AL30" i="31" s="1"/>
  <c r="AL125" i="31" s="1"/>
  <c r="O32" i="17"/>
  <c r="AM30" i="31" s="1"/>
  <c r="AM125" i="31" s="1"/>
  <c r="O32" i="18"/>
  <c r="AN30" i="31" s="1"/>
  <c r="T32" i="11"/>
  <c r="AW30" i="31" s="1"/>
  <c r="AW125" i="31" s="1"/>
  <c r="T32" i="12"/>
  <c r="AX30" i="31" s="1"/>
  <c r="AX125" i="31" s="1"/>
  <c r="T32" i="13"/>
  <c r="AY30" i="31" s="1"/>
  <c r="AY125" i="31" s="1"/>
  <c r="T32" i="14"/>
  <c r="AZ30" i="31" s="1"/>
  <c r="T32" i="15"/>
  <c r="BA30" i="31" s="1"/>
  <c r="BA125" i="31" s="1"/>
  <c r="T32" i="16"/>
  <c r="BB30" i="31" s="1"/>
  <c r="BB125" i="31" s="1"/>
  <c r="T32" i="17"/>
  <c r="BC30" i="31" s="1"/>
  <c r="BC125" i="31" s="1"/>
  <c r="T32" i="18"/>
  <c r="BD30" i="31" s="1"/>
  <c r="Y32" i="11"/>
  <c r="BM30" i="31" s="1"/>
  <c r="BM125" i="31" s="1"/>
  <c r="Y32" i="12"/>
  <c r="BN30" i="31" s="1"/>
  <c r="BN125" i="31" s="1"/>
  <c r="Y32" i="13"/>
  <c r="BO30" i="31" s="1"/>
  <c r="BO125" i="31" s="1"/>
  <c r="Y32" i="14"/>
  <c r="BP30" i="31" s="1"/>
  <c r="Y32" i="15"/>
  <c r="BQ30" i="31" s="1"/>
  <c r="BQ125" i="31" s="1"/>
  <c r="Y32" i="16"/>
  <c r="BR30" i="31" s="1"/>
  <c r="BR125" i="31" s="1"/>
  <c r="Y32" i="17"/>
  <c r="BS30" i="31" s="1"/>
  <c r="BS125" i="31" s="1"/>
  <c r="Y32" i="18"/>
  <c r="BT30" i="31" s="1"/>
  <c r="A31" i="31"/>
  <c r="A45" i="31" s="1"/>
  <c r="B31" i="31"/>
  <c r="C31" i="31"/>
  <c r="C45" i="31" s="1"/>
  <c r="D31" i="31"/>
  <c r="E31" i="31"/>
  <c r="E45" i="31" s="1"/>
  <c r="F31" i="31"/>
  <c r="G31" i="31"/>
  <c r="G45" i="31" s="1"/>
  <c r="H31" i="31"/>
  <c r="Q31" i="31"/>
  <c r="Q45" i="31" s="1"/>
  <c r="R31" i="31"/>
  <c r="S31" i="31"/>
  <c r="S45" i="31" s="1"/>
  <c r="T31" i="31"/>
  <c r="U31" i="31"/>
  <c r="U45" i="31" s="1"/>
  <c r="V31" i="31"/>
  <c r="W31" i="31"/>
  <c r="W45" i="31" s="1"/>
  <c r="X31" i="31"/>
  <c r="O33" i="11"/>
  <c r="AG31" i="31" s="1"/>
  <c r="AG45" i="31" s="1"/>
  <c r="O33" i="12"/>
  <c r="AH31" i="31" s="1"/>
  <c r="AH45" i="31" s="1"/>
  <c r="O33" i="13"/>
  <c r="AI31" i="31" s="1"/>
  <c r="AI45" i="31" s="1"/>
  <c r="O33" i="14"/>
  <c r="AJ31" i="31" s="1"/>
  <c r="AJ45" i="31" s="1"/>
  <c r="O33" i="15"/>
  <c r="AK31" i="31" s="1"/>
  <c r="AK45" i="31" s="1"/>
  <c r="O33" i="16"/>
  <c r="AL31" i="31" s="1"/>
  <c r="AL45" i="31" s="1"/>
  <c r="O33" i="17"/>
  <c r="AM31" i="31" s="1"/>
  <c r="AM45" i="31" s="1"/>
  <c r="O33" i="18"/>
  <c r="AN31" i="31" s="1"/>
  <c r="AN45" i="31" s="1"/>
  <c r="Y33" i="11"/>
  <c r="BM31" i="31" s="1"/>
  <c r="BM45" i="31" s="1"/>
  <c r="Y33" i="12"/>
  <c r="BN31" i="31" s="1"/>
  <c r="BN45" i="31" s="1"/>
  <c r="Y33" i="13"/>
  <c r="BO31" i="31" s="1"/>
  <c r="BO45" i="31" s="1"/>
  <c r="Y33" i="14"/>
  <c r="BP31" i="31" s="1"/>
  <c r="BP45" i="31" s="1"/>
  <c r="Y33" i="15"/>
  <c r="BQ31" i="31" s="1"/>
  <c r="BQ45" i="31" s="1"/>
  <c r="Y33" i="16"/>
  <c r="BR31" i="31" s="1"/>
  <c r="BR45" i="31" s="1"/>
  <c r="Y33" i="17"/>
  <c r="BS31" i="31" s="1"/>
  <c r="BS45" i="31" s="1"/>
  <c r="Y33" i="18"/>
  <c r="BT31" i="31" s="1"/>
  <c r="BT45" i="31" s="1"/>
  <c r="A32" i="31"/>
  <c r="A54" i="31" s="1"/>
  <c r="B32" i="31"/>
  <c r="C32" i="31"/>
  <c r="C54" i="31" s="1"/>
  <c r="D32" i="31"/>
  <c r="E32" i="31"/>
  <c r="E54" i="31" s="1"/>
  <c r="F32" i="31"/>
  <c r="G32" i="31"/>
  <c r="G54" i="31" s="1"/>
  <c r="H32" i="31"/>
  <c r="Q32" i="31"/>
  <c r="Q54" i="31" s="1"/>
  <c r="R32" i="31"/>
  <c r="S32" i="31"/>
  <c r="S54" i="31" s="1"/>
  <c r="T32" i="31"/>
  <c r="U32" i="31"/>
  <c r="U54" i="31" s="1"/>
  <c r="V32" i="31"/>
  <c r="W32" i="31"/>
  <c r="W54" i="31" s="1"/>
  <c r="X32" i="31"/>
  <c r="O34" i="11"/>
  <c r="AG32" i="31" s="1"/>
  <c r="AG54" i="31" s="1"/>
  <c r="O34" i="12"/>
  <c r="AH32" i="31" s="1"/>
  <c r="AH54" i="31" s="1"/>
  <c r="O34" i="13"/>
  <c r="AI32" i="31" s="1"/>
  <c r="AI54" i="31" s="1"/>
  <c r="O34" i="14"/>
  <c r="AJ32" i="31" s="1"/>
  <c r="AJ54" i="31" s="1"/>
  <c r="O34" i="15"/>
  <c r="AK32" i="31" s="1"/>
  <c r="AK54" i="31" s="1"/>
  <c r="O34" i="16"/>
  <c r="AL32" i="31" s="1"/>
  <c r="AL54" i="31" s="1"/>
  <c r="O34" i="17"/>
  <c r="AM32" i="31" s="1"/>
  <c r="AM54" i="31" s="1"/>
  <c r="O34" i="18"/>
  <c r="AN32" i="31" s="1"/>
  <c r="AN54" i="31" s="1"/>
  <c r="AW32" i="31"/>
  <c r="AW54" i="31" s="1"/>
  <c r="AX32" i="31"/>
  <c r="AY32" i="31"/>
  <c r="AY54" i="31" s="1"/>
  <c r="AZ32" i="31"/>
  <c r="BA32" i="31"/>
  <c r="BA54" i="31" s="1"/>
  <c r="BB32" i="31"/>
  <c r="BC32" i="31"/>
  <c r="BC54" i="31" s="1"/>
  <c r="BD32" i="31"/>
  <c r="Y34" i="11"/>
  <c r="BM32" i="31" s="1"/>
  <c r="BM54" i="31" s="1"/>
  <c r="Y34" i="12"/>
  <c r="BN32" i="31" s="1"/>
  <c r="BN54" i="31" s="1"/>
  <c r="Y34" i="13"/>
  <c r="BO32" i="31" s="1"/>
  <c r="BO54" i="31" s="1"/>
  <c r="Y34" i="14"/>
  <c r="BP32" i="31" s="1"/>
  <c r="BP54" i="31" s="1"/>
  <c r="Y34" i="15"/>
  <c r="BQ32" i="31" s="1"/>
  <c r="BQ54" i="31" s="1"/>
  <c r="Y34" i="16"/>
  <c r="BR32" i="31" s="1"/>
  <c r="BR54" i="31" s="1"/>
  <c r="Y34" i="17"/>
  <c r="BS32" i="31" s="1"/>
  <c r="BS54" i="31" s="1"/>
  <c r="Y34" i="18"/>
  <c r="BT32" i="31" s="1"/>
  <c r="BT54" i="31" s="1"/>
  <c r="A33" i="31"/>
  <c r="A63" i="31" s="1"/>
  <c r="B33" i="31"/>
  <c r="C33" i="31"/>
  <c r="C63" i="31" s="1"/>
  <c r="D33" i="31"/>
  <c r="E33" i="31"/>
  <c r="E63" i="31" s="1"/>
  <c r="F33" i="31"/>
  <c r="G33" i="31"/>
  <c r="G63" i="31" s="1"/>
  <c r="H33" i="31"/>
  <c r="Q33" i="31"/>
  <c r="R33" i="31"/>
  <c r="S33" i="31"/>
  <c r="T33" i="31"/>
  <c r="U33" i="31"/>
  <c r="V33" i="31"/>
  <c r="W33" i="31"/>
  <c r="X33" i="31"/>
  <c r="O35" i="11"/>
  <c r="AG33" i="31" s="1"/>
  <c r="AG63" i="31" s="1"/>
  <c r="O35" i="12"/>
  <c r="AH33" i="31" s="1"/>
  <c r="AH63" i="31" s="1"/>
  <c r="O35" i="13"/>
  <c r="AI33" i="31" s="1"/>
  <c r="AI63" i="31" s="1"/>
  <c r="O35" i="14"/>
  <c r="AJ33" i="31" s="1"/>
  <c r="AJ63" i="31" s="1"/>
  <c r="O35" i="15"/>
  <c r="AK33" i="31" s="1"/>
  <c r="AK63" i="31" s="1"/>
  <c r="O35" i="16"/>
  <c r="AL33" i="31" s="1"/>
  <c r="AL63" i="31" s="1"/>
  <c r="O35" i="17"/>
  <c r="AM33" i="31" s="1"/>
  <c r="AM63" i="31" s="1"/>
  <c r="O35" i="18"/>
  <c r="AN33" i="31" s="1"/>
  <c r="AN63" i="31" s="1"/>
  <c r="AW33" i="31"/>
  <c r="AX33" i="31"/>
  <c r="AY33" i="31"/>
  <c r="AZ33" i="31"/>
  <c r="BA33" i="31"/>
  <c r="BB33" i="31"/>
  <c r="BC33" i="31"/>
  <c r="BD33" i="31"/>
  <c r="Y35" i="11"/>
  <c r="BM33" i="31" s="1"/>
  <c r="BM63" i="31" s="1"/>
  <c r="Y35" i="12"/>
  <c r="BN33" i="31" s="1"/>
  <c r="BN63" i="31" s="1"/>
  <c r="Y35" i="13"/>
  <c r="BO33" i="31" s="1"/>
  <c r="BO63" i="31" s="1"/>
  <c r="Y35" i="14"/>
  <c r="BP33" i="31" s="1"/>
  <c r="BP63" i="31" s="1"/>
  <c r="Y35" i="15"/>
  <c r="BQ33" i="31" s="1"/>
  <c r="BQ63" i="31" s="1"/>
  <c r="Y35" i="16"/>
  <c r="BR33" i="31" s="1"/>
  <c r="BR63" i="31" s="1"/>
  <c r="Y35" i="17"/>
  <c r="BS33" i="31" s="1"/>
  <c r="BS63" i="31" s="1"/>
  <c r="Y35" i="18"/>
  <c r="BT33" i="31" s="1"/>
  <c r="BT63" i="31" s="1"/>
  <c r="A34" i="31"/>
  <c r="A72" i="31" s="1"/>
  <c r="B34" i="31"/>
  <c r="C34" i="31"/>
  <c r="C72" i="31" s="1"/>
  <c r="D34" i="31"/>
  <c r="E34" i="31"/>
  <c r="E72" i="31" s="1"/>
  <c r="F34" i="31"/>
  <c r="G34" i="31"/>
  <c r="G72" i="31" s="1"/>
  <c r="H34" i="31"/>
  <c r="Q34" i="31"/>
  <c r="R34" i="31"/>
  <c r="S34" i="31"/>
  <c r="T34" i="31"/>
  <c r="U34" i="31"/>
  <c r="V34" i="31"/>
  <c r="W34" i="31"/>
  <c r="X34" i="31"/>
  <c r="O36" i="11"/>
  <c r="AG34" i="31" s="1"/>
  <c r="AG72" i="31" s="1"/>
  <c r="O36" i="12"/>
  <c r="AH34" i="31" s="1"/>
  <c r="AH72" i="31" s="1"/>
  <c r="O36" i="13"/>
  <c r="AI34" i="31" s="1"/>
  <c r="AI72" i="31" s="1"/>
  <c r="O36" i="14"/>
  <c r="AJ34" i="31" s="1"/>
  <c r="AJ72" i="31" s="1"/>
  <c r="O36" i="15"/>
  <c r="AK34" i="31" s="1"/>
  <c r="AK72" i="31" s="1"/>
  <c r="O36" i="16"/>
  <c r="AL34" i="31" s="1"/>
  <c r="AL72" i="31" s="1"/>
  <c r="O36" i="17"/>
  <c r="AM34" i="31" s="1"/>
  <c r="AM72" i="31" s="1"/>
  <c r="O36" i="18"/>
  <c r="AN34" i="31" s="1"/>
  <c r="AN72" i="31" s="1"/>
  <c r="AW34" i="31"/>
  <c r="AX34" i="31"/>
  <c r="AY34" i="31"/>
  <c r="BA34" i="31"/>
  <c r="BB34" i="31"/>
  <c r="BC34" i="31"/>
  <c r="BD34" i="31"/>
  <c r="Y36" i="11"/>
  <c r="BM34" i="31" s="1"/>
  <c r="BM72" i="31" s="1"/>
  <c r="Y36" i="12"/>
  <c r="BN34" i="31" s="1"/>
  <c r="BN72" i="31" s="1"/>
  <c r="Y36" i="13"/>
  <c r="BO34" i="31" s="1"/>
  <c r="BO72" i="31" s="1"/>
  <c r="Y36" i="14"/>
  <c r="BP34" i="31" s="1"/>
  <c r="BP72" i="31" s="1"/>
  <c r="Y36" i="15"/>
  <c r="BQ34" i="31" s="1"/>
  <c r="BQ72" i="31" s="1"/>
  <c r="Y36" i="16"/>
  <c r="BR34" i="31" s="1"/>
  <c r="BR72" i="31" s="1"/>
  <c r="Y36" i="17"/>
  <c r="BS34" i="31" s="1"/>
  <c r="BS72" i="31" s="1"/>
  <c r="Y36" i="18"/>
  <c r="BT34" i="31" s="1"/>
  <c r="BT72" i="31" s="1"/>
  <c r="A35" i="31"/>
  <c r="A81" i="31" s="1"/>
  <c r="B35" i="31"/>
  <c r="C35" i="31"/>
  <c r="C81" i="31" s="1"/>
  <c r="D35" i="31"/>
  <c r="E35" i="31"/>
  <c r="E81" i="31" s="1"/>
  <c r="F35" i="31"/>
  <c r="G35" i="31"/>
  <c r="G81" i="31" s="1"/>
  <c r="H35" i="31"/>
  <c r="Q35" i="31"/>
  <c r="Q81" i="31" s="1"/>
  <c r="R35" i="31"/>
  <c r="S35" i="31"/>
  <c r="S81" i="31" s="1"/>
  <c r="T35" i="31"/>
  <c r="U35" i="31"/>
  <c r="U81" i="31" s="1"/>
  <c r="V35" i="31"/>
  <c r="W35" i="31"/>
  <c r="W81" i="31" s="1"/>
  <c r="X35" i="31"/>
  <c r="O37" i="11"/>
  <c r="AG35" i="31" s="1"/>
  <c r="AG81" i="31" s="1"/>
  <c r="O37" i="12"/>
  <c r="AH35" i="31" s="1"/>
  <c r="AH81" i="31" s="1"/>
  <c r="AH85" i="31" s="1"/>
  <c r="O37" i="13"/>
  <c r="AI35" i="31" s="1"/>
  <c r="AI81" i="31" s="1"/>
  <c r="O37" i="14"/>
  <c r="AJ35" i="31" s="1"/>
  <c r="AJ81" i="31" s="1"/>
  <c r="O37" i="15"/>
  <c r="AK35" i="31" s="1"/>
  <c r="AK81" i="31" s="1"/>
  <c r="O37" i="16"/>
  <c r="AL35" i="31" s="1"/>
  <c r="AL81" i="31" s="1"/>
  <c r="AL85" i="31" s="1"/>
  <c r="O37" i="17"/>
  <c r="AM35" i="31" s="1"/>
  <c r="AM81" i="31" s="1"/>
  <c r="O37" i="18"/>
  <c r="AN35" i="31" s="1"/>
  <c r="AN81" i="31" s="1"/>
  <c r="AW35" i="31"/>
  <c r="AX35" i="31"/>
  <c r="AY35" i="31"/>
  <c r="AZ35" i="31"/>
  <c r="BA35" i="31"/>
  <c r="BB35" i="31"/>
  <c r="BC35" i="31"/>
  <c r="BD35" i="31"/>
  <c r="Y37" i="11"/>
  <c r="BM35" i="31" s="1"/>
  <c r="BM81" i="31" s="1"/>
  <c r="Y37" i="12"/>
  <c r="BN35" i="31" s="1"/>
  <c r="BN81" i="31" s="1"/>
  <c r="Y37" i="13"/>
  <c r="BO35" i="31" s="1"/>
  <c r="BO81" i="31" s="1"/>
  <c r="Y37" i="14"/>
  <c r="BP35" i="31" s="1"/>
  <c r="BP81" i="31" s="1"/>
  <c r="Y37" i="15"/>
  <c r="BQ35" i="31" s="1"/>
  <c r="BQ81" i="31" s="1"/>
  <c r="Y37" i="16"/>
  <c r="BR35" i="31" s="1"/>
  <c r="BR81" i="31" s="1"/>
  <c r="Y37" i="17"/>
  <c r="BS35" i="31" s="1"/>
  <c r="BS81" i="31" s="1"/>
  <c r="Y37" i="18"/>
  <c r="BT35" i="31" s="1"/>
  <c r="BT81" i="31" s="1"/>
  <c r="A36" i="31"/>
  <c r="A90" i="31" s="1"/>
  <c r="B36" i="31"/>
  <c r="C36" i="31"/>
  <c r="C90" i="31" s="1"/>
  <c r="D36" i="31"/>
  <c r="E36" i="31"/>
  <c r="E90" i="31" s="1"/>
  <c r="F36" i="31"/>
  <c r="G36" i="31"/>
  <c r="G90" i="31" s="1"/>
  <c r="H36" i="31"/>
  <c r="Q36" i="31"/>
  <c r="R36" i="31"/>
  <c r="S36" i="31"/>
  <c r="T36" i="31"/>
  <c r="U36" i="31"/>
  <c r="V36" i="31"/>
  <c r="W36" i="31"/>
  <c r="X36" i="31"/>
  <c r="O38" i="11"/>
  <c r="AG36" i="31" s="1"/>
  <c r="AG90" i="31" s="1"/>
  <c r="O38" i="12"/>
  <c r="AH36" i="31" s="1"/>
  <c r="AH90" i="31" s="1"/>
  <c r="O38" i="13"/>
  <c r="AI36" i="31" s="1"/>
  <c r="AI90" i="31" s="1"/>
  <c r="O38" i="14"/>
  <c r="AJ36" i="31" s="1"/>
  <c r="AJ90" i="31" s="1"/>
  <c r="O38" i="15"/>
  <c r="AK36" i="31" s="1"/>
  <c r="AK90" i="31" s="1"/>
  <c r="O38" i="16"/>
  <c r="AL36" i="31" s="1"/>
  <c r="AL90" i="31" s="1"/>
  <c r="O38" i="17"/>
  <c r="AM36" i="31" s="1"/>
  <c r="O38" i="18"/>
  <c r="AN36" i="31" s="1"/>
  <c r="AN90" i="31" s="1"/>
  <c r="AW36" i="31"/>
  <c r="AX36" i="31"/>
  <c r="AY36" i="31"/>
  <c r="AZ36" i="31"/>
  <c r="BA36" i="31"/>
  <c r="BB36" i="31"/>
  <c r="BC36" i="31"/>
  <c r="BD36" i="31"/>
  <c r="Y38" i="11"/>
  <c r="BM36" i="31" s="1"/>
  <c r="BM90" i="31" s="1"/>
  <c r="Y38" i="12"/>
  <c r="BN36" i="31" s="1"/>
  <c r="BN90" i="31" s="1"/>
  <c r="Y38" i="13"/>
  <c r="BO36" i="31" s="1"/>
  <c r="BO90" i="31" s="1"/>
  <c r="Y38" i="14"/>
  <c r="BP36" i="31" s="1"/>
  <c r="BP90" i="31" s="1"/>
  <c r="Y38" i="15"/>
  <c r="BQ36" i="31" s="1"/>
  <c r="BQ90" i="31" s="1"/>
  <c r="Y38" i="16"/>
  <c r="BR36" i="31" s="1"/>
  <c r="BR90" i="31" s="1"/>
  <c r="Y38" i="17"/>
  <c r="BS36" i="31" s="1"/>
  <c r="BS90" i="31" s="1"/>
  <c r="Y38" i="18"/>
  <c r="BT36" i="31" s="1"/>
  <c r="BT90" i="31" s="1"/>
  <c r="A37" i="31"/>
  <c r="A99" i="31" s="1"/>
  <c r="B37" i="31"/>
  <c r="C37" i="31"/>
  <c r="C99" i="31" s="1"/>
  <c r="D37" i="31"/>
  <c r="E37" i="31"/>
  <c r="E99" i="31" s="1"/>
  <c r="F37" i="31"/>
  <c r="G37" i="31"/>
  <c r="G99" i="31" s="1"/>
  <c r="H37" i="31"/>
  <c r="Q37" i="31"/>
  <c r="R37" i="31"/>
  <c r="S37" i="31"/>
  <c r="T37" i="31"/>
  <c r="U37" i="31"/>
  <c r="V37" i="31"/>
  <c r="W37" i="31"/>
  <c r="X37" i="31"/>
  <c r="O39" i="11"/>
  <c r="AG37" i="31" s="1"/>
  <c r="O39" i="12"/>
  <c r="AH37" i="31" s="1"/>
  <c r="AH99" i="31" s="1"/>
  <c r="O39" i="13"/>
  <c r="AI37" i="31" s="1"/>
  <c r="AI99" i="31" s="1"/>
  <c r="O39" i="14"/>
  <c r="AJ37" i="31" s="1"/>
  <c r="AJ99" i="31" s="1"/>
  <c r="O39" i="15"/>
  <c r="AK37" i="31" s="1"/>
  <c r="O39" i="16"/>
  <c r="AL37" i="31" s="1"/>
  <c r="AL99" i="31" s="1"/>
  <c r="O39" i="17"/>
  <c r="AM37" i="31" s="1"/>
  <c r="AM99" i="31" s="1"/>
  <c r="O39" i="18"/>
  <c r="AN37" i="31" s="1"/>
  <c r="AN99" i="31" s="1"/>
  <c r="AW37" i="31"/>
  <c r="AX37" i="31"/>
  <c r="AY37" i="31"/>
  <c r="AZ37" i="31"/>
  <c r="BA37" i="31"/>
  <c r="BB37" i="31"/>
  <c r="BC37" i="31"/>
  <c r="BD37" i="31"/>
  <c r="Y39" i="11"/>
  <c r="BM37" i="31" s="1"/>
  <c r="Y39" i="12"/>
  <c r="BN37" i="31" s="1"/>
  <c r="BN99" i="31" s="1"/>
  <c r="Y39" i="13"/>
  <c r="BO37" i="31" s="1"/>
  <c r="BO99" i="31" s="1"/>
  <c r="Y39" i="14"/>
  <c r="BP37" i="31" s="1"/>
  <c r="BP99" i="31" s="1"/>
  <c r="Y39" i="15"/>
  <c r="BQ37" i="31" s="1"/>
  <c r="Y39" i="16"/>
  <c r="BR37" i="31" s="1"/>
  <c r="BR99" i="31" s="1"/>
  <c r="Y39" i="17"/>
  <c r="BS37" i="31" s="1"/>
  <c r="Y39" i="18"/>
  <c r="BT37" i="31" s="1"/>
  <c r="BT99" i="31" s="1"/>
  <c r="A38" i="31"/>
  <c r="B38" i="31"/>
  <c r="C38" i="31"/>
  <c r="C108" i="31" s="1"/>
  <c r="D38" i="31"/>
  <c r="E38" i="31"/>
  <c r="F38" i="31"/>
  <c r="G38" i="31"/>
  <c r="G108" i="31" s="1"/>
  <c r="H38" i="31"/>
  <c r="Q38" i="31"/>
  <c r="R38" i="31"/>
  <c r="S38" i="31"/>
  <c r="T38" i="31"/>
  <c r="U38" i="31"/>
  <c r="V38" i="31"/>
  <c r="W38" i="31"/>
  <c r="X38" i="31"/>
  <c r="O40" i="11"/>
  <c r="AG38" i="31" s="1"/>
  <c r="O40" i="12"/>
  <c r="AH38" i="31" s="1"/>
  <c r="AH108" i="31" s="1"/>
  <c r="O40" i="13"/>
  <c r="AI38" i="31" s="1"/>
  <c r="AI108" i="31" s="1"/>
  <c r="O40" i="14"/>
  <c r="AJ38" i="31" s="1"/>
  <c r="AJ108" i="31" s="1"/>
  <c r="O40" i="15"/>
  <c r="AK38" i="31" s="1"/>
  <c r="O40" i="16"/>
  <c r="AL38" i="31" s="1"/>
  <c r="AL108" i="31" s="1"/>
  <c r="O40" i="17"/>
  <c r="AM38" i="31" s="1"/>
  <c r="AM108" i="31" s="1"/>
  <c r="O40" i="18"/>
  <c r="AN38" i="31" s="1"/>
  <c r="AN108" i="31" s="1"/>
  <c r="AW38" i="31"/>
  <c r="AX38" i="31"/>
  <c r="AY38" i="31"/>
  <c r="BA38" i="31"/>
  <c r="BB38" i="31"/>
  <c r="BC38" i="31"/>
  <c r="BD38" i="31"/>
  <c r="Y40" i="11"/>
  <c r="BM38" i="31" s="1"/>
  <c r="Y40" i="12"/>
  <c r="BN38" i="31" s="1"/>
  <c r="BN108" i="31" s="1"/>
  <c r="Y40" i="13"/>
  <c r="BO38" i="31" s="1"/>
  <c r="Y40" i="14"/>
  <c r="BP38" i="31" s="1"/>
  <c r="BP108" i="31" s="1"/>
  <c r="Y40" i="15"/>
  <c r="BQ38" i="31" s="1"/>
  <c r="Y40" i="16"/>
  <c r="BR38" i="31" s="1"/>
  <c r="BR108" i="31" s="1"/>
  <c r="Y40" i="17"/>
  <c r="BS38" i="31" s="1"/>
  <c r="Y40" i="18"/>
  <c r="BT38" i="31" s="1"/>
  <c r="BT108" i="31" s="1"/>
  <c r="A39" i="31"/>
  <c r="B39" i="31"/>
  <c r="C39" i="31"/>
  <c r="C117" i="31" s="1"/>
  <c r="D39" i="31"/>
  <c r="E39" i="31"/>
  <c r="F39" i="31"/>
  <c r="G39" i="31"/>
  <c r="G117" i="31" s="1"/>
  <c r="H39" i="31"/>
  <c r="Q39" i="31"/>
  <c r="R39" i="31"/>
  <c r="S39" i="31"/>
  <c r="T39" i="31"/>
  <c r="U39" i="31"/>
  <c r="V39" i="31"/>
  <c r="W39" i="31"/>
  <c r="X39" i="31"/>
  <c r="O41" i="11"/>
  <c r="AG39" i="31" s="1"/>
  <c r="O41" i="12"/>
  <c r="AH39" i="31" s="1"/>
  <c r="AH117" i="31" s="1"/>
  <c r="O41" i="13"/>
  <c r="AI39" i="31" s="1"/>
  <c r="O41" i="14"/>
  <c r="AJ39" i="31" s="1"/>
  <c r="AJ117" i="31" s="1"/>
  <c r="O41" i="15"/>
  <c r="AK39" i="31" s="1"/>
  <c r="O41" i="16"/>
  <c r="AL39" i="31" s="1"/>
  <c r="AL117" i="31" s="1"/>
  <c r="O41" i="17"/>
  <c r="AM39" i="31" s="1"/>
  <c r="O41" i="18"/>
  <c r="AN39" i="31" s="1"/>
  <c r="AN117" i="31" s="1"/>
  <c r="AN121" i="31" s="1"/>
  <c r="AW39" i="31"/>
  <c r="AX39" i="31"/>
  <c r="AY39" i="31"/>
  <c r="AZ39" i="31"/>
  <c r="BA39" i="31"/>
  <c r="BB39" i="31"/>
  <c r="BC39" i="31"/>
  <c r="BD39" i="31"/>
  <c r="Y41" i="11"/>
  <c r="BM39" i="31" s="1"/>
  <c r="Y41" i="12"/>
  <c r="BN39" i="31" s="1"/>
  <c r="BN117" i="31" s="1"/>
  <c r="Y41" i="13"/>
  <c r="BO39" i="31" s="1"/>
  <c r="Y41" i="14"/>
  <c r="BP39" i="31" s="1"/>
  <c r="BP117" i="31" s="1"/>
  <c r="Y41" i="15"/>
  <c r="BQ39" i="31" s="1"/>
  <c r="Y41" i="16"/>
  <c r="BR39" i="31" s="1"/>
  <c r="BR117" i="31" s="1"/>
  <c r="Y41" i="17"/>
  <c r="BS39" i="31" s="1"/>
  <c r="Y41" i="18"/>
  <c r="BT39" i="31" s="1"/>
  <c r="BT117" i="31" s="1"/>
  <c r="BT121" i="31" s="1"/>
  <c r="A40" i="31"/>
  <c r="B40" i="31"/>
  <c r="C40" i="31"/>
  <c r="D40" i="31"/>
  <c r="E40" i="31"/>
  <c r="F40" i="31"/>
  <c r="G40" i="31"/>
  <c r="H40" i="31"/>
  <c r="Q40" i="31"/>
  <c r="R40" i="31"/>
  <c r="S40" i="31"/>
  <c r="T40" i="31"/>
  <c r="U40" i="31"/>
  <c r="V40" i="31"/>
  <c r="W40" i="31"/>
  <c r="X40" i="31"/>
  <c r="O42" i="11"/>
  <c r="AG40" i="31" s="1"/>
  <c r="AG126" i="31" s="1"/>
  <c r="O42" i="12"/>
  <c r="AH40" i="31" s="1"/>
  <c r="O42" i="13"/>
  <c r="AI40" i="31" s="1"/>
  <c r="AI126" i="31" s="1"/>
  <c r="O42" i="14"/>
  <c r="AJ40" i="31" s="1"/>
  <c r="O42" i="15"/>
  <c r="AK40" i="31" s="1"/>
  <c r="AK126" i="31" s="1"/>
  <c r="O42" i="16"/>
  <c r="AL40" i="31" s="1"/>
  <c r="O42" i="17"/>
  <c r="AM40" i="31" s="1"/>
  <c r="AM126" i="31" s="1"/>
  <c r="O42" i="18"/>
  <c r="AN40" i="31" s="1"/>
  <c r="AN126" i="31" s="1"/>
  <c r="AW40" i="31"/>
  <c r="AX40" i="31"/>
  <c r="AY40" i="31"/>
  <c r="AZ40" i="31"/>
  <c r="BA40" i="31"/>
  <c r="BB40" i="31"/>
  <c r="BC40" i="31"/>
  <c r="BD40" i="31"/>
  <c r="Y42" i="11"/>
  <c r="BM40" i="31" s="1"/>
  <c r="BM126" i="31" s="1"/>
  <c r="Y42" i="12"/>
  <c r="BN40" i="31" s="1"/>
  <c r="Y42" i="13"/>
  <c r="BO40" i="31" s="1"/>
  <c r="BO126" i="31" s="1"/>
  <c r="Y42" i="14"/>
  <c r="BP40" i="31" s="1"/>
  <c r="Y42" i="15"/>
  <c r="BQ40" i="31" s="1"/>
  <c r="BQ126" i="31" s="1"/>
  <c r="Y42" i="16"/>
  <c r="BR40" i="31" s="1"/>
  <c r="Y42" i="17"/>
  <c r="BS40" i="31" s="1"/>
  <c r="BS126" i="31" s="1"/>
  <c r="Y42" i="18"/>
  <c r="BT40" i="31" s="1"/>
  <c r="BT126" i="31" s="1"/>
  <c r="A42" i="31"/>
  <c r="B42" i="31"/>
  <c r="C42" i="31"/>
  <c r="D42" i="31"/>
  <c r="E42" i="31"/>
  <c r="F42" i="31"/>
  <c r="G42" i="31"/>
  <c r="H42" i="31"/>
  <c r="H45" i="31"/>
  <c r="F45" i="31"/>
  <c r="D45" i="31"/>
  <c r="B45" i="31"/>
  <c r="J45" i="31" s="1"/>
  <c r="H44" i="31"/>
  <c r="F44" i="31"/>
  <c r="D44" i="31"/>
  <c r="B44" i="31"/>
  <c r="J44" i="31" s="1"/>
  <c r="H43" i="31"/>
  <c r="F43" i="31"/>
  <c r="D43" i="31"/>
  <c r="B43" i="31"/>
  <c r="J43" i="31" s="1"/>
  <c r="Q42" i="31"/>
  <c r="R42" i="31"/>
  <c r="S42" i="31"/>
  <c r="T42" i="31"/>
  <c r="U42" i="31"/>
  <c r="V42" i="31"/>
  <c r="W42" i="31"/>
  <c r="X42" i="31"/>
  <c r="X45" i="31"/>
  <c r="V45" i="31"/>
  <c r="T45" i="31"/>
  <c r="R45" i="31"/>
  <c r="Z45" i="31" s="1"/>
  <c r="X44" i="31"/>
  <c r="V44" i="31"/>
  <c r="T44" i="31"/>
  <c r="R44" i="31"/>
  <c r="Z44" i="31" s="1"/>
  <c r="X43" i="31"/>
  <c r="V43" i="31"/>
  <c r="T43" i="31"/>
  <c r="R43" i="31"/>
  <c r="Z43" i="31" s="1"/>
  <c r="AG42" i="31"/>
  <c r="AI42" i="31"/>
  <c r="AJ42" i="31"/>
  <c r="AK42" i="31"/>
  <c r="AM42" i="31"/>
  <c r="AN42" i="31"/>
  <c r="BM42" i="31"/>
  <c r="BO42" i="31"/>
  <c r="BP42" i="31"/>
  <c r="BQ42" i="31"/>
  <c r="BS42" i="31"/>
  <c r="BT42" i="31"/>
  <c r="A51" i="31"/>
  <c r="B51" i="31"/>
  <c r="C51" i="31"/>
  <c r="D51" i="31"/>
  <c r="E51" i="31"/>
  <c r="F51" i="31"/>
  <c r="G51" i="31"/>
  <c r="H51" i="31"/>
  <c r="H54" i="31"/>
  <c r="F54" i="31"/>
  <c r="D54" i="31"/>
  <c r="B54" i="31"/>
  <c r="J54" i="31" s="1"/>
  <c r="H53" i="31"/>
  <c r="F53" i="31"/>
  <c r="D53" i="31"/>
  <c r="B53" i="31"/>
  <c r="J53" i="31" s="1"/>
  <c r="H52" i="31"/>
  <c r="F52" i="31"/>
  <c r="D52" i="31"/>
  <c r="B52" i="31"/>
  <c r="J52" i="31" s="1"/>
  <c r="Q51" i="31"/>
  <c r="R51" i="31"/>
  <c r="S51" i="31"/>
  <c r="T51" i="31"/>
  <c r="U51" i="31"/>
  <c r="V51" i="31"/>
  <c r="W51" i="31"/>
  <c r="X51" i="31"/>
  <c r="X54" i="31"/>
  <c r="V54" i="31"/>
  <c r="T54" i="31"/>
  <c r="R54" i="31"/>
  <c r="Z54" i="31" s="1"/>
  <c r="X53" i="31"/>
  <c r="V53" i="31"/>
  <c r="T53" i="31"/>
  <c r="R53" i="31"/>
  <c r="Z53" i="31" s="1"/>
  <c r="X52" i="31"/>
  <c r="V52" i="31"/>
  <c r="T52" i="31"/>
  <c r="R52" i="31"/>
  <c r="Z52" i="31" s="1"/>
  <c r="AG51" i="31"/>
  <c r="AI51" i="31"/>
  <c r="AJ51" i="31"/>
  <c r="AK51" i="31"/>
  <c r="AM51" i="31"/>
  <c r="AN51" i="31"/>
  <c r="AW51" i="31"/>
  <c r="AY51" i="31"/>
  <c r="AZ51" i="31"/>
  <c r="BA51" i="31"/>
  <c r="BC51" i="31"/>
  <c r="BD51" i="31"/>
  <c r="BD54" i="31"/>
  <c r="BB54" i="31"/>
  <c r="AZ54" i="31"/>
  <c r="AX54" i="31"/>
  <c r="BF54" i="31" s="1"/>
  <c r="BM51" i="31"/>
  <c r="BO51" i="31"/>
  <c r="BP51" i="31"/>
  <c r="BQ51" i="31"/>
  <c r="BS51" i="31"/>
  <c r="BT51" i="31"/>
  <c r="A60" i="31"/>
  <c r="B60" i="31"/>
  <c r="C60" i="31"/>
  <c r="D60" i="31"/>
  <c r="E60" i="31"/>
  <c r="F60" i="31"/>
  <c r="G60" i="31"/>
  <c r="G64" i="31" s="1"/>
  <c r="H60" i="31"/>
  <c r="H63" i="31"/>
  <c r="H67" i="31" s="1"/>
  <c r="F63" i="31"/>
  <c r="N63" i="31" s="1"/>
  <c r="D63" i="31"/>
  <c r="D67" i="31" s="1"/>
  <c r="B63" i="31"/>
  <c r="H62" i="31"/>
  <c r="F62" i="31"/>
  <c r="N62" i="31" s="1"/>
  <c r="D62" i="31"/>
  <c r="B62" i="31"/>
  <c r="H61" i="31"/>
  <c r="H65" i="31" s="1"/>
  <c r="H68" i="31" s="1"/>
  <c r="F61" i="31"/>
  <c r="F65" i="31" s="1"/>
  <c r="D61" i="31"/>
  <c r="D65" i="31" s="1"/>
  <c r="D68" i="31" s="1"/>
  <c r="B61" i="31"/>
  <c r="B65" i="31" s="1"/>
  <c r="Q60" i="31"/>
  <c r="Q64" i="31" s="1"/>
  <c r="S60" i="31"/>
  <c r="T60" i="31"/>
  <c r="T66" i="31" s="1"/>
  <c r="U60" i="31"/>
  <c r="V60" i="31"/>
  <c r="V64" i="31" s="1"/>
  <c r="W60" i="31"/>
  <c r="X60" i="31"/>
  <c r="X66" i="31" s="1"/>
  <c r="X63" i="31"/>
  <c r="W63" i="31"/>
  <c r="W67" i="31" s="1"/>
  <c r="V63" i="31"/>
  <c r="U63" i="31"/>
  <c r="U67" i="31" s="1"/>
  <c r="T63" i="31"/>
  <c r="S63" i="31"/>
  <c r="S67" i="31" s="1"/>
  <c r="R63" i="31"/>
  <c r="Q63" i="31"/>
  <c r="Q67" i="31" s="1"/>
  <c r="X62" i="31"/>
  <c r="W62" i="31"/>
  <c r="V62" i="31"/>
  <c r="U62" i="31"/>
  <c r="U66" i="31" s="1"/>
  <c r="T62" i="31"/>
  <c r="S62" i="31"/>
  <c r="R62" i="31"/>
  <c r="Q62" i="31"/>
  <c r="Q66" i="31" s="1"/>
  <c r="X61" i="31"/>
  <c r="W61" i="31"/>
  <c r="W65" i="31" s="1"/>
  <c r="W68" i="31" s="1"/>
  <c r="V61" i="31"/>
  <c r="U61" i="31"/>
  <c r="U65" i="31" s="1"/>
  <c r="U68" i="31" s="1"/>
  <c r="T61" i="31"/>
  <c r="S61" i="31"/>
  <c r="S65" i="31" s="1"/>
  <c r="S68" i="31" s="1"/>
  <c r="R61" i="31"/>
  <c r="Q61" i="31"/>
  <c r="AG60" i="31"/>
  <c r="AH60" i="31"/>
  <c r="AI60" i="31"/>
  <c r="AJ60" i="31"/>
  <c r="AK60" i="31"/>
  <c r="AL60" i="31"/>
  <c r="AM60" i="31"/>
  <c r="AN60" i="31"/>
  <c r="AW60" i="31"/>
  <c r="AX60" i="31"/>
  <c r="AY60" i="31"/>
  <c r="AZ60" i="31"/>
  <c r="BA60" i="31"/>
  <c r="BB60" i="31"/>
  <c r="BB64" i="31" s="1"/>
  <c r="BC60" i="31"/>
  <c r="BD60" i="31"/>
  <c r="BD63" i="31"/>
  <c r="BC63" i="31"/>
  <c r="BB63" i="31"/>
  <c r="BA63" i="31"/>
  <c r="AZ63" i="31"/>
  <c r="AY63" i="31"/>
  <c r="AX63" i="31"/>
  <c r="AW63" i="31"/>
  <c r="BM60" i="31"/>
  <c r="BN60" i="31"/>
  <c r="BO60" i="31"/>
  <c r="BP60" i="31"/>
  <c r="BQ60" i="31"/>
  <c r="BR60" i="31"/>
  <c r="BS60" i="31"/>
  <c r="BT60" i="31"/>
  <c r="D64" i="31"/>
  <c r="H64" i="31"/>
  <c r="S64" i="31"/>
  <c r="U64" i="31"/>
  <c r="W64" i="31"/>
  <c r="Q65" i="31"/>
  <c r="V65" i="31"/>
  <c r="B66" i="31"/>
  <c r="D66" i="31"/>
  <c r="F66" i="31"/>
  <c r="H66" i="31"/>
  <c r="S66" i="31"/>
  <c r="W66" i="31"/>
  <c r="T67" i="31"/>
  <c r="V67" i="31"/>
  <c r="X67" i="31"/>
  <c r="A69" i="31"/>
  <c r="B69" i="31"/>
  <c r="C69" i="31"/>
  <c r="C73" i="31" s="1"/>
  <c r="D69" i="31"/>
  <c r="E69" i="31"/>
  <c r="F69" i="31"/>
  <c r="G69" i="31"/>
  <c r="G73" i="31" s="1"/>
  <c r="H69" i="31"/>
  <c r="H72" i="31"/>
  <c r="F72" i="31"/>
  <c r="F76" i="31" s="1"/>
  <c r="D72" i="31"/>
  <c r="L72" i="31" s="1"/>
  <c r="B72" i="31"/>
  <c r="B76" i="31" s="1"/>
  <c r="H71" i="31"/>
  <c r="F71" i="31"/>
  <c r="D71" i="31"/>
  <c r="L71" i="31" s="1"/>
  <c r="B71" i="31"/>
  <c r="H70" i="31"/>
  <c r="H74" i="31" s="1"/>
  <c r="F70" i="31"/>
  <c r="F74" i="31" s="1"/>
  <c r="F77" i="31" s="1"/>
  <c r="D70" i="31"/>
  <c r="D74" i="31" s="1"/>
  <c r="B70" i="31"/>
  <c r="B74" i="31" s="1"/>
  <c r="B77" i="31" s="1"/>
  <c r="Q69" i="31"/>
  <c r="Q74" i="31" s="1"/>
  <c r="S69" i="31"/>
  <c r="T69" i="31"/>
  <c r="T73" i="31" s="1"/>
  <c r="U69" i="31"/>
  <c r="V69" i="31"/>
  <c r="V75" i="31" s="1"/>
  <c r="W69" i="31"/>
  <c r="X69" i="31"/>
  <c r="X73" i="31" s="1"/>
  <c r="X72" i="31"/>
  <c r="W72" i="31"/>
  <c r="W76" i="31" s="1"/>
  <c r="V72" i="31"/>
  <c r="U72" i="31"/>
  <c r="U76" i="31" s="1"/>
  <c r="T72" i="31"/>
  <c r="S72" i="31"/>
  <c r="S76" i="31" s="1"/>
  <c r="R72" i="31"/>
  <c r="Q72" i="31"/>
  <c r="X71" i="31"/>
  <c r="W71" i="31"/>
  <c r="W75" i="31" s="1"/>
  <c r="V71" i="31"/>
  <c r="U71" i="31"/>
  <c r="T71" i="31"/>
  <c r="S71" i="31"/>
  <c r="S75" i="31" s="1"/>
  <c r="R71" i="31"/>
  <c r="Q71" i="31"/>
  <c r="Q75" i="31" s="1"/>
  <c r="X70" i="31"/>
  <c r="W70" i="31"/>
  <c r="W74" i="31" s="1"/>
  <c r="W77" i="31" s="1"/>
  <c r="V70" i="31"/>
  <c r="U70" i="31"/>
  <c r="U74" i="31" s="1"/>
  <c r="U77" i="31" s="1"/>
  <c r="T70" i="31"/>
  <c r="S70" i="31"/>
  <c r="S74" i="31" s="1"/>
  <c r="S77" i="31" s="1"/>
  <c r="R70" i="31"/>
  <c r="Q70" i="31"/>
  <c r="AG69" i="31"/>
  <c r="AH69" i="31"/>
  <c r="AI69" i="31"/>
  <c r="AJ69" i="31"/>
  <c r="AJ73" i="31" s="1"/>
  <c r="AK69" i="31"/>
  <c r="AL69" i="31"/>
  <c r="AM69" i="31"/>
  <c r="AN69" i="31"/>
  <c r="AN73" i="31" s="1"/>
  <c r="AW69" i="31"/>
  <c r="AX69" i="31"/>
  <c r="AY69" i="31"/>
  <c r="AZ69" i="31"/>
  <c r="BA69" i="31"/>
  <c r="BB69" i="31"/>
  <c r="BB73" i="31" s="1"/>
  <c r="BC69" i="31"/>
  <c r="BD69" i="31"/>
  <c r="BD73" i="31" s="1"/>
  <c r="BD72" i="31"/>
  <c r="BC72" i="31"/>
  <c r="BB72" i="31"/>
  <c r="BA72" i="31"/>
  <c r="AY72" i="31"/>
  <c r="AX72" i="31"/>
  <c r="AW72" i="31"/>
  <c r="BM69" i="31"/>
  <c r="BN69" i="31"/>
  <c r="BO69" i="31"/>
  <c r="BP69" i="31"/>
  <c r="BQ69" i="31"/>
  <c r="BR69" i="31"/>
  <c r="BR73" i="31" s="1"/>
  <c r="BS69" i="31"/>
  <c r="BT69" i="31"/>
  <c r="B73" i="31"/>
  <c r="F73" i="31"/>
  <c r="S73" i="31"/>
  <c r="U73" i="31"/>
  <c r="W73" i="31"/>
  <c r="T74" i="31"/>
  <c r="X74" i="31"/>
  <c r="B75" i="31"/>
  <c r="D75" i="31"/>
  <c r="F75" i="31"/>
  <c r="H75" i="31"/>
  <c r="U75" i="31"/>
  <c r="Q76" i="31"/>
  <c r="T76" i="31"/>
  <c r="V76" i="31"/>
  <c r="X76" i="31"/>
  <c r="A78" i="31"/>
  <c r="L78" i="31" s="1"/>
  <c r="B78" i="31"/>
  <c r="C78" i="31"/>
  <c r="D78" i="31"/>
  <c r="E78" i="31"/>
  <c r="E82" i="31" s="1"/>
  <c r="F78" i="31"/>
  <c r="G78" i="31"/>
  <c r="H78" i="31"/>
  <c r="H81" i="31"/>
  <c r="H85" i="31" s="1"/>
  <c r="F81" i="31"/>
  <c r="F85" i="31" s="1"/>
  <c r="D81" i="31"/>
  <c r="D85" i="31" s="1"/>
  <c r="B81" i="31"/>
  <c r="B85" i="31" s="1"/>
  <c r="H80" i="31"/>
  <c r="F80" i="31"/>
  <c r="F84" i="31" s="1"/>
  <c r="D80" i="31"/>
  <c r="B80" i="31"/>
  <c r="B84" i="31" s="1"/>
  <c r="H79" i="31"/>
  <c r="H83" i="31" s="1"/>
  <c r="H86" i="31" s="1"/>
  <c r="G79" i="31"/>
  <c r="F79" i="31"/>
  <c r="F83" i="31" s="1"/>
  <c r="D79" i="31"/>
  <c r="D83" i="31" s="1"/>
  <c r="C79" i="31"/>
  <c r="B79" i="31"/>
  <c r="B83" i="31" s="1"/>
  <c r="Q78" i="31"/>
  <c r="R78" i="31"/>
  <c r="S78" i="31"/>
  <c r="S82" i="31" s="1"/>
  <c r="T78" i="31"/>
  <c r="U78" i="31"/>
  <c r="V78" i="31"/>
  <c r="W78" i="31"/>
  <c r="W82" i="31" s="1"/>
  <c r="X78" i="31"/>
  <c r="X81" i="31"/>
  <c r="X85" i="31" s="1"/>
  <c r="V81" i="31"/>
  <c r="V85" i="31" s="1"/>
  <c r="T81" i="31"/>
  <c r="T85" i="31" s="1"/>
  <c r="R81" i="31"/>
  <c r="R85" i="31" s="1"/>
  <c r="X80" i="31"/>
  <c r="V80" i="31"/>
  <c r="V84" i="31" s="1"/>
  <c r="T80" i="31"/>
  <c r="R80" i="31"/>
  <c r="R84" i="31" s="1"/>
  <c r="X79" i="31"/>
  <c r="X83" i="31" s="1"/>
  <c r="W79" i="31"/>
  <c r="V79" i="31"/>
  <c r="V83" i="31" s="1"/>
  <c r="T79" i="31"/>
  <c r="T83" i="31" s="1"/>
  <c r="S79" i="31"/>
  <c r="R79" i="31"/>
  <c r="R83" i="31" s="1"/>
  <c r="AG78" i="31"/>
  <c r="AR78" i="31" s="1"/>
  <c r="AH78" i="31"/>
  <c r="AI78" i="31"/>
  <c r="AJ78" i="31"/>
  <c r="AK78" i="31"/>
  <c r="AK82" i="31" s="1"/>
  <c r="AL78" i="31"/>
  <c r="AM78" i="31"/>
  <c r="AN78" i="31"/>
  <c r="AW78" i="31"/>
  <c r="AX78" i="31"/>
  <c r="AZ78" i="31"/>
  <c r="AZ82" i="31" s="1"/>
  <c r="BB78" i="31"/>
  <c r="BD81" i="31"/>
  <c r="BC81" i="31"/>
  <c r="BB81" i="31"/>
  <c r="BA81" i="31"/>
  <c r="AZ81" i="31"/>
  <c r="AY81" i="31"/>
  <c r="AX81" i="31"/>
  <c r="AW81" i="31"/>
  <c r="BD80" i="31"/>
  <c r="BC80" i="31"/>
  <c r="BA80" i="31"/>
  <c r="AZ80" i="31"/>
  <c r="AY80" i="31"/>
  <c r="AX80" i="31"/>
  <c r="AW80" i="31"/>
  <c r="BD79" i="31"/>
  <c r="BC79" i="31"/>
  <c r="BB79" i="31"/>
  <c r="BA79" i="31"/>
  <c r="AZ79" i="31"/>
  <c r="AY79" i="31"/>
  <c r="AX79" i="31"/>
  <c r="BM78" i="31"/>
  <c r="BN78" i="31"/>
  <c r="BO78" i="31"/>
  <c r="BP78" i="31"/>
  <c r="BP82" i="31" s="1"/>
  <c r="BQ78" i="31"/>
  <c r="BR78" i="31"/>
  <c r="BS78" i="31"/>
  <c r="BT78" i="31"/>
  <c r="BT82" i="31" s="1"/>
  <c r="AP79" i="31"/>
  <c r="AP80" i="31"/>
  <c r="AP81" i="31"/>
  <c r="B82" i="31"/>
  <c r="D82" i="31"/>
  <c r="F82" i="31"/>
  <c r="H82" i="31"/>
  <c r="R82" i="31"/>
  <c r="T82" i="31"/>
  <c r="V82" i="31"/>
  <c r="V86" i="31" s="1"/>
  <c r="X82" i="31"/>
  <c r="AH82" i="31"/>
  <c r="AL82" i="31"/>
  <c r="AX82" i="31"/>
  <c r="U83" i="31"/>
  <c r="AX83" i="31"/>
  <c r="BP83" i="31"/>
  <c r="BT83" i="31"/>
  <c r="D84" i="31"/>
  <c r="H84" i="31"/>
  <c r="T84" i="31"/>
  <c r="X84" i="31"/>
  <c r="AJ84" i="31"/>
  <c r="AX84" i="31"/>
  <c r="BO84" i="31"/>
  <c r="AX85" i="31"/>
  <c r="AZ85" i="31"/>
  <c r="B86" i="31"/>
  <c r="F86" i="31"/>
  <c r="R86" i="31"/>
  <c r="AX86" i="31"/>
  <c r="A87" i="31"/>
  <c r="B87" i="31"/>
  <c r="C87" i="31"/>
  <c r="D87" i="31"/>
  <c r="E87" i="31"/>
  <c r="F87" i="31"/>
  <c r="G87" i="31"/>
  <c r="H87" i="31"/>
  <c r="H90" i="31"/>
  <c r="F90" i="31"/>
  <c r="F94" i="31" s="1"/>
  <c r="D90" i="31"/>
  <c r="B90" i="31"/>
  <c r="B94" i="31" s="1"/>
  <c r="B95" i="31" s="1"/>
  <c r="H89" i="31"/>
  <c r="F89" i="31"/>
  <c r="D89" i="31"/>
  <c r="B89" i="31"/>
  <c r="H88" i="31"/>
  <c r="G88" i="31"/>
  <c r="F88" i="31"/>
  <c r="F92" i="31" s="1"/>
  <c r="D88" i="31"/>
  <c r="C88" i="31"/>
  <c r="B88" i="31"/>
  <c r="B92" i="31" s="1"/>
  <c r="M87" i="31"/>
  <c r="Q87" i="31"/>
  <c r="R87" i="31"/>
  <c r="S87" i="31"/>
  <c r="S91" i="31" s="1"/>
  <c r="T87" i="31"/>
  <c r="U87" i="31"/>
  <c r="W87" i="31"/>
  <c r="X87" i="31"/>
  <c r="X91" i="31" s="1"/>
  <c r="X90" i="31"/>
  <c r="W90" i="31"/>
  <c r="V90" i="31"/>
  <c r="U90" i="31"/>
  <c r="T90" i="31"/>
  <c r="S90" i="31"/>
  <c r="R90" i="31"/>
  <c r="Q90" i="31"/>
  <c r="X89" i="31"/>
  <c r="W89" i="31"/>
  <c r="V89" i="31"/>
  <c r="U89" i="31"/>
  <c r="U93" i="31" s="1"/>
  <c r="T89" i="31"/>
  <c r="S89" i="31"/>
  <c r="R89" i="31"/>
  <c r="Q89" i="31"/>
  <c r="Q93" i="31" s="1"/>
  <c r="X88" i="31"/>
  <c r="W88" i="31"/>
  <c r="W92" i="31" s="1"/>
  <c r="V88" i="31"/>
  <c r="U88" i="31"/>
  <c r="T88" i="31"/>
  <c r="S88" i="31"/>
  <c r="R88" i="31"/>
  <c r="Q88" i="31"/>
  <c r="AG87" i="31"/>
  <c r="AH87" i="31"/>
  <c r="AI87" i="31"/>
  <c r="AJ87" i="31"/>
  <c r="AJ91" i="31" s="1"/>
  <c r="AK87" i="31"/>
  <c r="AL87" i="31"/>
  <c r="AM87" i="31"/>
  <c r="AN87" i="31"/>
  <c r="AN91" i="31" s="1"/>
  <c r="AM90" i="31"/>
  <c r="AM89" i="31"/>
  <c r="AI89" i="31"/>
  <c r="AM88" i="31"/>
  <c r="AI88" i="31"/>
  <c r="AW87" i="31"/>
  <c r="AX87" i="31"/>
  <c r="BF88" i="31" s="1"/>
  <c r="AY87" i="31"/>
  <c r="AZ87" i="31"/>
  <c r="AZ91" i="31" s="1"/>
  <c r="BA87" i="31"/>
  <c r="BB87" i="31"/>
  <c r="BC87" i="31"/>
  <c r="BD87" i="31"/>
  <c r="BD91" i="31" s="1"/>
  <c r="BD90" i="31"/>
  <c r="BC90" i="31"/>
  <c r="BB90" i="31"/>
  <c r="BA90" i="31"/>
  <c r="AZ90" i="31"/>
  <c r="AY90" i="31"/>
  <c r="AX90" i="31"/>
  <c r="AW90" i="31"/>
  <c r="BC89" i="31"/>
  <c r="AY89" i="31"/>
  <c r="BC88" i="31"/>
  <c r="AY88" i="31"/>
  <c r="BM87" i="31"/>
  <c r="BN87" i="31"/>
  <c r="BO87" i="31"/>
  <c r="BP87" i="31"/>
  <c r="BP91" i="31" s="1"/>
  <c r="BQ87" i="31"/>
  <c r="BR87" i="31"/>
  <c r="BS87" i="31"/>
  <c r="BT87" i="31"/>
  <c r="BT91" i="31" s="1"/>
  <c r="BS89" i="31"/>
  <c r="BO89" i="31"/>
  <c r="BS88" i="31"/>
  <c r="BO88" i="31"/>
  <c r="BV87" i="31"/>
  <c r="BV88" i="31"/>
  <c r="BV89" i="31"/>
  <c r="BV90" i="31"/>
  <c r="B91" i="31"/>
  <c r="F91" i="31"/>
  <c r="R91" i="31"/>
  <c r="T91" i="31"/>
  <c r="W91" i="31"/>
  <c r="R92" i="31"/>
  <c r="S92" i="31"/>
  <c r="T92" i="31"/>
  <c r="X92" i="31"/>
  <c r="AJ92" i="31"/>
  <c r="AN92" i="31"/>
  <c r="AZ92" i="31"/>
  <c r="BD92" i="31"/>
  <c r="BP92" i="31"/>
  <c r="BT92" i="31"/>
  <c r="B93" i="31"/>
  <c r="F93" i="31"/>
  <c r="H93" i="31"/>
  <c r="R93" i="31"/>
  <c r="T93" i="31"/>
  <c r="T95" i="31" s="1"/>
  <c r="BQ93" i="31"/>
  <c r="Q94" i="31"/>
  <c r="R94" i="31"/>
  <c r="T94" i="31"/>
  <c r="U94" i="31"/>
  <c r="X94" i="31"/>
  <c r="AH94" i="31"/>
  <c r="F95" i="31"/>
  <c r="R95" i="31"/>
  <c r="A96" i="31"/>
  <c r="B96" i="31"/>
  <c r="C96" i="31"/>
  <c r="D96" i="31"/>
  <c r="E96" i="31"/>
  <c r="F96" i="31"/>
  <c r="G96" i="31"/>
  <c r="H96" i="31"/>
  <c r="H99" i="31"/>
  <c r="F99" i="31"/>
  <c r="D99" i="31"/>
  <c r="B99" i="31"/>
  <c r="H98" i="31"/>
  <c r="F98" i="31"/>
  <c r="E98" i="31"/>
  <c r="D98" i="31"/>
  <c r="B98" i="31"/>
  <c r="B102" i="31" s="1"/>
  <c r="A98" i="31"/>
  <c r="H97" i="31"/>
  <c r="G97" i="31"/>
  <c r="F97" i="31"/>
  <c r="E97" i="31"/>
  <c r="D97" i="31"/>
  <c r="D101" i="31" s="1"/>
  <c r="C97" i="31"/>
  <c r="B97" i="31"/>
  <c r="B101" i="31" s="1"/>
  <c r="A97" i="31"/>
  <c r="Q96" i="31"/>
  <c r="R96" i="31"/>
  <c r="S96" i="31"/>
  <c r="T96" i="31"/>
  <c r="U96" i="31"/>
  <c r="W96" i="31"/>
  <c r="X96" i="31"/>
  <c r="X99" i="31"/>
  <c r="W99" i="31"/>
  <c r="V99" i="31"/>
  <c r="U99" i="31"/>
  <c r="T99" i="31"/>
  <c r="S99" i="31"/>
  <c r="R99" i="31"/>
  <c r="Q99" i="31"/>
  <c r="X98" i="31"/>
  <c r="W98" i="31"/>
  <c r="V98" i="31"/>
  <c r="U98" i="31"/>
  <c r="T98" i="31"/>
  <c r="S98" i="31"/>
  <c r="R98" i="31"/>
  <c r="Q98" i="31"/>
  <c r="X97" i="31"/>
  <c r="W97" i="31"/>
  <c r="W101" i="31" s="1"/>
  <c r="V97" i="31"/>
  <c r="U97" i="31"/>
  <c r="T97" i="31"/>
  <c r="S97" i="31"/>
  <c r="R97" i="31"/>
  <c r="Q97" i="31"/>
  <c r="AG96" i="31"/>
  <c r="AH96" i="31"/>
  <c r="AI96" i="31"/>
  <c r="AJ96" i="31"/>
  <c r="AK96" i="31"/>
  <c r="AL96" i="31"/>
  <c r="AM96" i="31"/>
  <c r="AN96" i="31"/>
  <c r="AK99" i="31"/>
  <c r="AG99" i="31"/>
  <c r="AM98" i="31"/>
  <c r="AK98" i="31"/>
  <c r="AI98" i="31"/>
  <c r="AG98" i="31"/>
  <c r="AM97" i="31"/>
  <c r="AI97" i="31"/>
  <c r="AW96" i="31"/>
  <c r="AX96" i="31"/>
  <c r="BJ97" i="31" s="1"/>
  <c r="AY96" i="31"/>
  <c r="AZ96" i="31"/>
  <c r="BA96" i="31"/>
  <c r="BB96" i="31"/>
  <c r="BJ96" i="31" s="1"/>
  <c r="BC96" i="31"/>
  <c r="BD96" i="31"/>
  <c r="BD99" i="31"/>
  <c r="BC99" i="31"/>
  <c r="BB99" i="31"/>
  <c r="BA99" i="31"/>
  <c r="AZ99" i="31"/>
  <c r="AY99" i="31"/>
  <c r="AX99" i="31"/>
  <c r="AW99" i="31"/>
  <c r="BC98" i="31"/>
  <c r="BA98" i="31"/>
  <c r="AY98" i="31"/>
  <c r="AW98" i="31"/>
  <c r="BC97" i="31"/>
  <c r="AY97" i="31"/>
  <c r="BM96" i="31"/>
  <c r="BN96" i="31"/>
  <c r="BO96" i="31"/>
  <c r="BP96" i="31"/>
  <c r="BQ96" i="31"/>
  <c r="BR96" i="31"/>
  <c r="BS96" i="31"/>
  <c r="BT96" i="31"/>
  <c r="BS99" i="31"/>
  <c r="BQ99" i="31"/>
  <c r="BM99" i="31"/>
  <c r="BS98" i="31"/>
  <c r="BQ98" i="31"/>
  <c r="BO98" i="31"/>
  <c r="BM98" i="31"/>
  <c r="BS97" i="31"/>
  <c r="BO97" i="31"/>
  <c r="J97" i="31"/>
  <c r="BF97" i="31"/>
  <c r="J98" i="31"/>
  <c r="BF98" i="31"/>
  <c r="J99" i="31"/>
  <c r="BF99" i="31"/>
  <c r="B100" i="31"/>
  <c r="D100" i="31"/>
  <c r="H100" i="31"/>
  <c r="R100" i="31"/>
  <c r="R104" i="31" s="1"/>
  <c r="T100" i="31"/>
  <c r="W100" i="31"/>
  <c r="AY100" i="31"/>
  <c r="A101" i="31"/>
  <c r="C101" i="31"/>
  <c r="Q101" i="31"/>
  <c r="R101" i="31"/>
  <c r="T101" i="31"/>
  <c r="U101" i="31"/>
  <c r="X101" i="31"/>
  <c r="AN101" i="31"/>
  <c r="BD101" i="31"/>
  <c r="BT101" i="31"/>
  <c r="D102" i="31"/>
  <c r="H102" i="31"/>
  <c r="R102" i="31"/>
  <c r="T102" i="31"/>
  <c r="W102" i="31"/>
  <c r="AG102" i="31"/>
  <c r="AW102" i="31"/>
  <c r="AY102" i="31"/>
  <c r="BM102" i="31"/>
  <c r="A103" i="31"/>
  <c r="Q103" i="31"/>
  <c r="R103" i="31"/>
  <c r="T103" i="31"/>
  <c r="U103" i="31"/>
  <c r="AJ103" i="31"/>
  <c r="AL103" i="31"/>
  <c r="AZ103" i="31"/>
  <c r="BB103" i="31"/>
  <c r="BP103" i="31"/>
  <c r="BR103" i="31"/>
  <c r="T104" i="31"/>
  <c r="A105" i="31"/>
  <c r="B105" i="31"/>
  <c r="C105" i="31"/>
  <c r="D105" i="31"/>
  <c r="E105" i="31"/>
  <c r="F105" i="31"/>
  <c r="G105" i="31"/>
  <c r="H105" i="31"/>
  <c r="H108" i="31"/>
  <c r="F108" i="31"/>
  <c r="E108" i="31"/>
  <c r="D108" i="31"/>
  <c r="B108" i="31"/>
  <c r="A108" i="31"/>
  <c r="H107" i="31"/>
  <c r="F107" i="31"/>
  <c r="E107" i="31"/>
  <c r="D107" i="31"/>
  <c r="B107" i="31"/>
  <c r="A107" i="31"/>
  <c r="H106" i="31"/>
  <c r="G106" i="31"/>
  <c r="F106" i="31"/>
  <c r="E106" i="31"/>
  <c r="D106" i="31"/>
  <c r="C106" i="31"/>
  <c r="B106" i="31"/>
  <c r="B110" i="31" s="1"/>
  <c r="A106" i="31"/>
  <c r="Q105" i="31"/>
  <c r="R105" i="31"/>
  <c r="S105" i="31"/>
  <c r="T105" i="31"/>
  <c r="U105" i="31"/>
  <c r="W105" i="31"/>
  <c r="X105" i="31"/>
  <c r="X108" i="31"/>
  <c r="W108" i="31"/>
  <c r="V108" i="31"/>
  <c r="U108" i="31"/>
  <c r="U112" i="31" s="1"/>
  <c r="T108" i="31"/>
  <c r="S108" i="31"/>
  <c r="R108" i="31"/>
  <c r="Q108" i="31"/>
  <c r="Q112" i="31" s="1"/>
  <c r="X107" i="31"/>
  <c r="W107" i="31"/>
  <c r="V107" i="31"/>
  <c r="U107" i="31"/>
  <c r="T107" i="31"/>
  <c r="S107" i="31"/>
  <c r="R107" i="31"/>
  <c r="Q107" i="31"/>
  <c r="X106" i="31"/>
  <c r="W106" i="31"/>
  <c r="W110" i="31" s="1"/>
  <c r="V106" i="31"/>
  <c r="U106" i="31"/>
  <c r="U110" i="31" s="1"/>
  <c r="T106" i="31"/>
  <c r="S106" i="31"/>
  <c r="R106" i="31"/>
  <c r="Q106" i="31"/>
  <c r="Q110" i="31" s="1"/>
  <c r="AG105" i="31"/>
  <c r="AH105" i="31"/>
  <c r="AV105" i="31" s="1"/>
  <c r="AI105" i="31"/>
  <c r="AJ105" i="31"/>
  <c r="AK105" i="31"/>
  <c r="AL105" i="31"/>
  <c r="AL112" i="31" s="1"/>
  <c r="AN105" i="31"/>
  <c r="AK108" i="31"/>
  <c r="AG108" i="31"/>
  <c r="AM107" i="31"/>
  <c r="AK107" i="31"/>
  <c r="AI107" i="31"/>
  <c r="AG107" i="31"/>
  <c r="AM106" i="31"/>
  <c r="AK106" i="31"/>
  <c r="AI106" i="31"/>
  <c r="AI109" i="31" s="1"/>
  <c r="AW105" i="31"/>
  <c r="AX105" i="31"/>
  <c r="AZ105" i="31"/>
  <c r="BA105" i="31"/>
  <c r="BB105" i="31"/>
  <c r="BD105" i="31"/>
  <c r="BD108" i="31"/>
  <c r="BC108" i="31"/>
  <c r="BB108" i="31"/>
  <c r="BA108" i="31"/>
  <c r="AY108" i="31"/>
  <c r="AX108" i="31"/>
  <c r="AW108" i="31"/>
  <c r="BC107" i="31"/>
  <c r="BA107" i="31"/>
  <c r="AY107" i="31"/>
  <c r="AW107" i="31"/>
  <c r="BC106" i="31"/>
  <c r="AY106" i="31"/>
  <c r="BM105" i="31"/>
  <c r="BN105" i="31"/>
  <c r="BP105" i="31"/>
  <c r="BQ105" i="31"/>
  <c r="BR105" i="31"/>
  <c r="BT105" i="31"/>
  <c r="BS108" i="31"/>
  <c r="BQ108" i="31"/>
  <c r="BO108" i="31"/>
  <c r="BM108" i="31"/>
  <c r="BS107" i="31"/>
  <c r="BQ107" i="31"/>
  <c r="BO107" i="31"/>
  <c r="BM107" i="31"/>
  <c r="BM111" i="31" s="1"/>
  <c r="BS106" i="31"/>
  <c r="BO106" i="31"/>
  <c r="BZ105" i="31"/>
  <c r="AT106" i="31"/>
  <c r="BZ106" i="31"/>
  <c r="AT107" i="31"/>
  <c r="BZ107" i="31"/>
  <c r="AT108" i="31"/>
  <c r="BZ108" i="31"/>
  <c r="R109" i="31"/>
  <c r="T109" i="31"/>
  <c r="T113" i="31" s="1"/>
  <c r="W109" i="31"/>
  <c r="AM109" i="31"/>
  <c r="BC109" i="31"/>
  <c r="BS109" i="31"/>
  <c r="A110" i="31"/>
  <c r="E110" i="31"/>
  <c r="G110" i="31"/>
  <c r="R110" i="31"/>
  <c r="S110" i="31"/>
  <c r="T110" i="31"/>
  <c r="AJ110" i="31"/>
  <c r="AN110" i="31"/>
  <c r="B111" i="31"/>
  <c r="R111" i="31"/>
  <c r="T111" i="31"/>
  <c r="W111" i="31"/>
  <c r="BA111" i="31"/>
  <c r="BQ111" i="31"/>
  <c r="BS111" i="31"/>
  <c r="A112" i="31"/>
  <c r="E112" i="31"/>
  <c r="R112" i="31"/>
  <c r="S112" i="31"/>
  <c r="T112" i="31"/>
  <c r="X112" i="31"/>
  <c r="AH112" i="31"/>
  <c r="AN112" i="31"/>
  <c r="AX112" i="31"/>
  <c r="BN112" i="31"/>
  <c r="R113" i="31"/>
  <c r="A114" i="31"/>
  <c r="B114" i="31"/>
  <c r="C114" i="31"/>
  <c r="K114" i="31" s="1"/>
  <c r="D114" i="31"/>
  <c r="E114" i="31"/>
  <c r="F114" i="31"/>
  <c r="G114" i="31"/>
  <c r="H114" i="31"/>
  <c r="H117" i="31"/>
  <c r="H121" i="31" s="1"/>
  <c r="F117" i="31"/>
  <c r="E117" i="31"/>
  <c r="D117" i="31"/>
  <c r="B117" i="31"/>
  <c r="A117" i="31"/>
  <c r="H116" i="31"/>
  <c r="G116" i="31"/>
  <c r="F116" i="31"/>
  <c r="E116" i="31"/>
  <c r="D116" i="31"/>
  <c r="L116" i="31" s="1"/>
  <c r="C116" i="31"/>
  <c r="B116" i="31"/>
  <c r="J116" i="31" s="1"/>
  <c r="A116" i="31"/>
  <c r="H115" i="31"/>
  <c r="G115" i="31"/>
  <c r="F115" i="31"/>
  <c r="E115" i="31"/>
  <c r="D115" i="31"/>
  <c r="D119" i="31" s="1"/>
  <c r="C115" i="31"/>
  <c r="B115" i="31"/>
  <c r="B119" i="31" s="1"/>
  <c r="A115" i="31"/>
  <c r="O114" i="31"/>
  <c r="Q114" i="31"/>
  <c r="R114" i="31"/>
  <c r="S114" i="31"/>
  <c r="T114" i="31"/>
  <c r="U114" i="31"/>
  <c r="W114" i="31"/>
  <c r="X114" i="31"/>
  <c r="X117" i="31"/>
  <c r="W117" i="31"/>
  <c r="V117" i="31"/>
  <c r="U117" i="31"/>
  <c r="U121" i="31" s="1"/>
  <c r="T117" i="31"/>
  <c r="S117" i="31"/>
  <c r="R117" i="31"/>
  <c r="Q117" i="31"/>
  <c r="Q121" i="31" s="1"/>
  <c r="X116" i="31"/>
  <c r="W116" i="31"/>
  <c r="V116" i="31"/>
  <c r="U116" i="31"/>
  <c r="T116" i="31"/>
  <c r="S116" i="31"/>
  <c r="R116" i="31"/>
  <c r="Q116" i="31"/>
  <c r="X115" i="31"/>
  <c r="W115" i="31"/>
  <c r="W119" i="31" s="1"/>
  <c r="V115" i="31"/>
  <c r="U115" i="31"/>
  <c r="T115" i="31"/>
  <c r="S115" i="31"/>
  <c r="S119" i="31" s="1"/>
  <c r="R115" i="31"/>
  <c r="Q115" i="31"/>
  <c r="AG114" i="31"/>
  <c r="AH114" i="31"/>
  <c r="AL114" i="31"/>
  <c r="AN114" i="31"/>
  <c r="AM117" i="31"/>
  <c r="AK117" i="31"/>
  <c r="AI117" i="31"/>
  <c r="AG117" i="31"/>
  <c r="AM116" i="31"/>
  <c r="AK116" i="31"/>
  <c r="AI116" i="31"/>
  <c r="AG116" i="31"/>
  <c r="AM115" i="31"/>
  <c r="AI115" i="31"/>
  <c r="AG115" i="31"/>
  <c r="AX114" i="31"/>
  <c r="BH115" i="31" s="1"/>
  <c r="BB114" i="31"/>
  <c r="BD114" i="31"/>
  <c r="BD117" i="31"/>
  <c r="BC117" i="31"/>
  <c r="BB117" i="31"/>
  <c r="BA117" i="31"/>
  <c r="AZ117" i="31"/>
  <c r="AY117" i="31"/>
  <c r="AX117" i="31"/>
  <c r="AW117" i="31"/>
  <c r="BC116" i="31"/>
  <c r="BA116" i="31"/>
  <c r="AY116" i="31"/>
  <c r="AW116" i="31"/>
  <c r="BC115" i="31"/>
  <c r="AY115" i="31"/>
  <c r="AW115" i="31"/>
  <c r="BL114" i="31"/>
  <c r="BN114" i="31"/>
  <c r="BR114" i="31"/>
  <c r="BT114" i="31"/>
  <c r="BS117" i="31"/>
  <c r="BQ117" i="31"/>
  <c r="BO117" i="31"/>
  <c r="BM117" i="31"/>
  <c r="BS116" i="31"/>
  <c r="BQ116" i="31"/>
  <c r="BO116" i="31"/>
  <c r="BM116" i="31"/>
  <c r="BS115" i="31"/>
  <c r="BO115" i="31"/>
  <c r="BM115" i="31"/>
  <c r="CB114" i="31" s="1"/>
  <c r="P115" i="31"/>
  <c r="BL115" i="31"/>
  <c r="P116" i="31"/>
  <c r="BL116" i="31"/>
  <c r="P117" i="31"/>
  <c r="BL117" i="31"/>
  <c r="H118" i="31"/>
  <c r="R118" i="31"/>
  <c r="T118" i="31"/>
  <c r="W118" i="31"/>
  <c r="AM118" i="31"/>
  <c r="AW118" i="31"/>
  <c r="BC118" i="31"/>
  <c r="BS118" i="31"/>
  <c r="A119" i="31"/>
  <c r="C119" i="31"/>
  <c r="G119" i="31"/>
  <c r="Q119" i="31"/>
  <c r="R119" i="31"/>
  <c r="T119" i="31"/>
  <c r="U119" i="31"/>
  <c r="AL119" i="31"/>
  <c r="BB119" i="31"/>
  <c r="BR119" i="31"/>
  <c r="D120" i="31"/>
  <c r="F120" i="31"/>
  <c r="R120" i="31"/>
  <c r="T120" i="31"/>
  <c r="W120" i="31"/>
  <c r="AM120" i="31"/>
  <c r="BC120" i="31"/>
  <c r="BS120" i="31"/>
  <c r="E121" i="31"/>
  <c r="G121" i="31"/>
  <c r="R121" i="31"/>
  <c r="S121" i="31"/>
  <c r="T121" i="31"/>
  <c r="AJ121" i="31"/>
  <c r="AZ121" i="31"/>
  <c r="R122" i="31"/>
  <c r="T122" i="31"/>
  <c r="A123" i="31"/>
  <c r="B123" i="31"/>
  <c r="C123" i="31"/>
  <c r="D123" i="31"/>
  <c r="E123" i="31"/>
  <c r="F123" i="31"/>
  <c r="G123" i="31"/>
  <c r="H123" i="31"/>
  <c r="H126" i="31"/>
  <c r="G126" i="31"/>
  <c r="F126" i="31"/>
  <c r="E126" i="31"/>
  <c r="D126" i="31"/>
  <c r="C126" i="31"/>
  <c r="B126" i="31"/>
  <c r="A126" i="31"/>
  <c r="H125" i="31"/>
  <c r="G125" i="31"/>
  <c r="F125" i="31"/>
  <c r="E125" i="31"/>
  <c r="D125" i="31"/>
  <c r="C125" i="31"/>
  <c r="B125" i="31"/>
  <c r="A125" i="31"/>
  <c r="H124" i="31"/>
  <c r="G124" i="31"/>
  <c r="F124" i="31"/>
  <c r="E124" i="31"/>
  <c r="D124" i="31"/>
  <c r="C124" i="31"/>
  <c r="B124" i="31"/>
  <c r="A124" i="31"/>
  <c r="M123" i="31"/>
  <c r="Q123" i="31"/>
  <c r="R123" i="31"/>
  <c r="S123" i="31"/>
  <c r="AC123" i="31" s="1"/>
  <c r="T123" i="31"/>
  <c r="U123" i="31"/>
  <c r="V123" i="31"/>
  <c r="W123" i="31"/>
  <c r="X123" i="31"/>
  <c r="X126" i="31"/>
  <c r="W126" i="31"/>
  <c r="V126" i="31"/>
  <c r="U126" i="31"/>
  <c r="T126" i="31"/>
  <c r="S126" i="31"/>
  <c r="R126" i="31"/>
  <c r="Q126" i="31"/>
  <c r="X125" i="31"/>
  <c r="W125" i="31"/>
  <c r="V125" i="31"/>
  <c r="U125" i="31"/>
  <c r="T125" i="31"/>
  <c r="S125" i="31"/>
  <c r="R125" i="31"/>
  <c r="Q125" i="31"/>
  <c r="X124" i="31"/>
  <c r="W124" i="31"/>
  <c r="V124" i="31"/>
  <c r="U124" i="31"/>
  <c r="T124" i="31"/>
  <c r="S124" i="31"/>
  <c r="R124" i="31"/>
  <c r="Q124" i="31"/>
  <c r="AG123" i="31"/>
  <c r="AI123" i="31"/>
  <c r="AK123" i="31"/>
  <c r="AS123" i="31" s="1"/>
  <c r="AM123" i="31"/>
  <c r="AL126" i="31"/>
  <c r="AJ126" i="31"/>
  <c r="AH126" i="31"/>
  <c r="AN125" i="31"/>
  <c r="AJ125" i="31"/>
  <c r="AN124" i="31"/>
  <c r="AL124" i="31"/>
  <c r="AJ124" i="31"/>
  <c r="AH124" i="31"/>
  <c r="AW123" i="31"/>
  <c r="AY123" i="31"/>
  <c r="BA123" i="31"/>
  <c r="BA127" i="31" s="1"/>
  <c r="BC123" i="31"/>
  <c r="BD126" i="31"/>
  <c r="BC126" i="31"/>
  <c r="BB126" i="31"/>
  <c r="BA126" i="31"/>
  <c r="AZ126" i="31"/>
  <c r="AY126" i="31"/>
  <c r="AX126" i="31"/>
  <c r="AW126" i="31"/>
  <c r="BD125" i="31"/>
  <c r="AZ125" i="31"/>
  <c r="BD124" i="31"/>
  <c r="BB124" i="31"/>
  <c r="AZ124" i="31"/>
  <c r="BI123" i="31" s="1"/>
  <c r="AX124" i="31"/>
  <c r="BM123" i="31"/>
  <c r="BO123" i="31"/>
  <c r="BQ123" i="31"/>
  <c r="BS123" i="31"/>
  <c r="BR126" i="31"/>
  <c r="BP126" i="31"/>
  <c r="BY125" i="31" s="1"/>
  <c r="BN126" i="31"/>
  <c r="BT125" i="31"/>
  <c r="BP125" i="31"/>
  <c r="BT124" i="31"/>
  <c r="BR124" i="31"/>
  <c r="BP124" i="31"/>
  <c r="BN124" i="31"/>
  <c r="BY123" i="31"/>
  <c r="AC124" i="31"/>
  <c r="BI124" i="31"/>
  <c r="M125" i="31"/>
  <c r="AC125" i="31"/>
  <c r="AS125" i="31"/>
  <c r="AC126" i="31"/>
  <c r="A127" i="31"/>
  <c r="E127" i="31"/>
  <c r="Q127" i="31"/>
  <c r="U127" i="31"/>
  <c r="U131" i="31" s="1"/>
  <c r="AI127" i="31"/>
  <c r="AM127" i="31"/>
  <c r="AY127" i="31"/>
  <c r="BC127" i="31"/>
  <c r="BO127" i="31"/>
  <c r="BQ127" i="31"/>
  <c r="BS127" i="31"/>
  <c r="A128" i="31"/>
  <c r="E128" i="31"/>
  <c r="Q128" i="31"/>
  <c r="U128" i="31"/>
  <c r="AI128" i="31"/>
  <c r="AM128" i="31"/>
  <c r="AY128" i="31"/>
  <c r="BA128" i="31"/>
  <c r="BC128" i="31"/>
  <c r="BO128" i="31"/>
  <c r="BQ128" i="31"/>
  <c r="BS128" i="31"/>
  <c r="A129" i="31"/>
  <c r="E129" i="31"/>
  <c r="E131" i="31" s="1"/>
  <c r="Q129" i="31"/>
  <c r="U129" i="31"/>
  <c r="AI129" i="31"/>
  <c r="AK129" i="31"/>
  <c r="AM129" i="31"/>
  <c r="AY129" i="31"/>
  <c r="BC129" i="31"/>
  <c r="BO129" i="31"/>
  <c r="BQ129" i="31"/>
  <c r="BS129" i="31"/>
  <c r="A130" i="31"/>
  <c r="E130" i="31"/>
  <c r="Q130" i="31"/>
  <c r="U130" i="31"/>
  <c r="AI130" i="31"/>
  <c r="AM130" i="31"/>
  <c r="AY130" i="31"/>
  <c r="BA130" i="31"/>
  <c r="BC130" i="31"/>
  <c r="BO130" i="31"/>
  <c r="BQ130" i="31"/>
  <c r="BS130" i="31"/>
  <c r="A131" i="31"/>
  <c r="Q131" i="31"/>
  <c r="AI131" i="31"/>
  <c r="AM131" i="31"/>
  <c r="AY131" i="31"/>
  <c r="BC131" i="31"/>
  <c r="BO131" i="31"/>
  <c r="BQ131" i="31"/>
  <c r="BS131" i="31"/>
  <c r="A1" i="32"/>
  <c r="B1" i="32"/>
  <c r="C1" i="32"/>
  <c r="C42" i="32" s="1"/>
  <c r="D1" i="32"/>
  <c r="E1" i="32"/>
  <c r="F1" i="32"/>
  <c r="G1" i="32"/>
  <c r="G42" i="32" s="1"/>
  <c r="H1" i="32"/>
  <c r="Q1" i="32"/>
  <c r="R1" i="32"/>
  <c r="S1" i="32"/>
  <c r="S42" i="32" s="1"/>
  <c r="T1" i="32"/>
  <c r="U1" i="32"/>
  <c r="V1" i="32"/>
  <c r="N3" i="11"/>
  <c r="AG1" i="32" s="1"/>
  <c r="AG42" i="32" s="1"/>
  <c r="N3" i="12"/>
  <c r="AH1" i="32" s="1"/>
  <c r="AH42" i="32" s="1"/>
  <c r="N3" i="13"/>
  <c r="AI1" i="32" s="1"/>
  <c r="N3" i="14"/>
  <c r="AJ1" i="32" s="1"/>
  <c r="AJ42" i="32" s="1"/>
  <c r="N3" i="15"/>
  <c r="AK1" i="32" s="1"/>
  <c r="AK42" i="32" s="1"/>
  <c r="N3" i="16"/>
  <c r="AL1" i="32" s="1"/>
  <c r="AL42" i="32" s="1"/>
  <c r="N3" i="17"/>
  <c r="AM1" i="32" s="1"/>
  <c r="N3" i="18"/>
  <c r="AN1" i="32" s="1"/>
  <c r="AN42" i="32" s="1"/>
  <c r="X3" i="11"/>
  <c r="BM1" i="32" s="1"/>
  <c r="BM42" i="32" s="1"/>
  <c r="X3" i="12"/>
  <c r="BN1" i="32" s="1"/>
  <c r="BN42" i="32" s="1"/>
  <c r="X3" i="13"/>
  <c r="BO1" i="32" s="1"/>
  <c r="X3" i="14"/>
  <c r="BP1" i="32" s="1"/>
  <c r="BP42" i="32" s="1"/>
  <c r="X3" i="15"/>
  <c r="BQ1" i="32" s="1"/>
  <c r="BQ42" i="32" s="1"/>
  <c r="X3" i="16"/>
  <c r="BR1" i="32" s="1"/>
  <c r="BR42" i="32" s="1"/>
  <c r="X3" i="17"/>
  <c r="BS1" i="32" s="1"/>
  <c r="X3" i="18"/>
  <c r="BT1" i="32" s="1"/>
  <c r="BT42" i="32" s="1"/>
  <c r="A2" i="32"/>
  <c r="A51" i="32" s="1"/>
  <c r="B2" i="32"/>
  <c r="C2" i="32"/>
  <c r="D2" i="32"/>
  <c r="E2" i="32"/>
  <c r="E51" i="32" s="1"/>
  <c r="F2" i="32"/>
  <c r="G2" i="32"/>
  <c r="H2" i="32"/>
  <c r="Q2" i="32"/>
  <c r="Q51" i="32" s="1"/>
  <c r="R2" i="32"/>
  <c r="S2" i="32"/>
  <c r="T2" i="32"/>
  <c r="U2" i="32"/>
  <c r="U51" i="32" s="1"/>
  <c r="V2" i="32"/>
  <c r="N4" i="11"/>
  <c r="AG2" i="32" s="1"/>
  <c r="N4" i="12"/>
  <c r="AH2" i="32" s="1"/>
  <c r="N4" i="13"/>
  <c r="AI2" i="32" s="1"/>
  <c r="AI51" i="32" s="1"/>
  <c r="N4" i="14"/>
  <c r="AJ2" i="32" s="1"/>
  <c r="N4" i="15"/>
  <c r="AK2" i="32" s="1"/>
  <c r="N4" i="16"/>
  <c r="AL2" i="32" s="1"/>
  <c r="N4" i="17"/>
  <c r="AM2" i="32" s="1"/>
  <c r="AM51" i="32" s="1"/>
  <c r="N4" i="18"/>
  <c r="AN2" i="32" s="1"/>
  <c r="S4" i="11"/>
  <c r="AW2" i="32" s="1"/>
  <c r="S4" i="12"/>
  <c r="AX2" i="32" s="1"/>
  <c r="S4" i="13"/>
  <c r="AY2" i="32" s="1"/>
  <c r="AY51" i="32" s="1"/>
  <c r="S4" i="14"/>
  <c r="AZ2" i="32" s="1"/>
  <c r="S4" i="15"/>
  <c r="BA2" i="32" s="1"/>
  <c r="S4" i="16"/>
  <c r="BB2" i="32" s="1"/>
  <c r="S4" i="17"/>
  <c r="BC2" i="32" s="1"/>
  <c r="BC51" i="32" s="1"/>
  <c r="S4" i="18"/>
  <c r="BD2" i="32" s="1"/>
  <c r="X4" i="11"/>
  <c r="BM2" i="32" s="1"/>
  <c r="X4" i="12"/>
  <c r="BN2" i="32" s="1"/>
  <c r="X4" i="13"/>
  <c r="BO2" i="32" s="1"/>
  <c r="BO51" i="32" s="1"/>
  <c r="X4" i="14"/>
  <c r="BP2" i="32" s="1"/>
  <c r="X4" i="15"/>
  <c r="BQ2" i="32" s="1"/>
  <c r="X4" i="16"/>
  <c r="BR2" i="32" s="1"/>
  <c r="X4" i="17"/>
  <c r="BS2" i="32" s="1"/>
  <c r="BS51" i="32" s="1"/>
  <c r="X4" i="18"/>
  <c r="BT2" i="32" s="1"/>
  <c r="A3" i="32"/>
  <c r="B3" i="32"/>
  <c r="C3" i="32"/>
  <c r="D3" i="32"/>
  <c r="E3" i="32"/>
  <c r="F3" i="32"/>
  <c r="G3" i="32"/>
  <c r="H3" i="32"/>
  <c r="Q3" i="32"/>
  <c r="S3" i="32"/>
  <c r="T3" i="32"/>
  <c r="U3" i="32"/>
  <c r="V3" i="32"/>
  <c r="N5" i="11"/>
  <c r="AG3" i="32"/>
  <c r="AG60" i="32" s="1"/>
  <c r="N5" i="12"/>
  <c r="AH3" i="32"/>
  <c r="N5" i="13"/>
  <c r="AI3" i="32"/>
  <c r="AI60" i="32" s="1"/>
  <c r="N5" i="14"/>
  <c r="AJ3" i="32"/>
  <c r="N5" i="15"/>
  <c r="AK3" i="32"/>
  <c r="AK60" i="32" s="1"/>
  <c r="N5" i="16"/>
  <c r="AL3" i="32"/>
  <c r="N5" i="17"/>
  <c r="AM3" i="32"/>
  <c r="AM60" i="32" s="1"/>
  <c r="N5" i="18"/>
  <c r="AN3" i="32"/>
  <c r="S5" i="11"/>
  <c r="AW3" i="32"/>
  <c r="AW60" i="32" s="1"/>
  <c r="S5" i="12"/>
  <c r="AX3" i="32"/>
  <c r="S5" i="13"/>
  <c r="AY3" i="32"/>
  <c r="AY60" i="32" s="1"/>
  <c r="S5" i="14"/>
  <c r="AZ3" i="32"/>
  <c r="S5" i="15"/>
  <c r="BA3" i="32"/>
  <c r="BA60" i="32" s="1"/>
  <c r="S5" i="16"/>
  <c r="BB3" i="32"/>
  <c r="S5" i="17"/>
  <c r="BC3" i="32"/>
  <c r="BC60" i="32" s="1"/>
  <c r="S5" i="18"/>
  <c r="BD3" i="32"/>
  <c r="X5" i="11"/>
  <c r="BM3" i="32"/>
  <c r="BM60" i="32" s="1"/>
  <c r="X5" i="12"/>
  <c r="BN3" i="32"/>
  <c r="X5" i="13"/>
  <c r="BO3" i="32"/>
  <c r="BO60" i="32" s="1"/>
  <c r="X5" i="14"/>
  <c r="BP3" i="32"/>
  <c r="X5" i="15"/>
  <c r="BQ3" i="32"/>
  <c r="BQ60" i="32" s="1"/>
  <c r="X5" i="16"/>
  <c r="BR3" i="32"/>
  <c r="X5" i="17"/>
  <c r="BS3" i="32"/>
  <c r="BS60" i="32" s="1"/>
  <c r="X5" i="18"/>
  <c r="BT3" i="32"/>
  <c r="A4" i="32"/>
  <c r="B4" i="32"/>
  <c r="B69" i="32" s="1"/>
  <c r="C4" i="32"/>
  <c r="D4" i="32"/>
  <c r="E4" i="32"/>
  <c r="F4" i="32"/>
  <c r="F69" i="32" s="1"/>
  <c r="G4" i="32"/>
  <c r="H4" i="32"/>
  <c r="Q4" i="32"/>
  <c r="R4" i="32"/>
  <c r="R69" i="32" s="1"/>
  <c r="S4" i="32"/>
  <c r="T4" i="32"/>
  <c r="U4" i="32"/>
  <c r="V4" i="32"/>
  <c r="V69" i="32" s="1"/>
  <c r="X4" i="32"/>
  <c r="N6" i="11"/>
  <c r="AG4" i="32" s="1"/>
  <c r="N6" i="12"/>
  <c r="AH4" i="32" s="1"/>
  <c r="N6" i="13"/>
  <c r="AI4" i="32" s="1"/>
  <c r="AI69" i="32" s="1"/>
  <c r="N6" i="14"/>
  <c r="AJ4" i="32" s="1"/>
  <c r="N6" i="15"/>
  <c r="AK4" i="32" s="1"/>
  <c r="N6" i="16"/>
  <c r="AL4" i="32" s="1"/>
  <c r="N6" i="17"/>
  <c r="AM4" i="32" s="1"/>
  <c r="AM69" i="32" s="1"/>
  <c r="N6" i="18"/>
  <c r="AN4" i="32" s="1"/>
  <c r="S6" i="11"/>
  <c r="AW4" i="32" s="1"/>
  <c r="S6" i="12"/>
  <c r="AX4" i="32" s="1"/>
  <c r="S6" i="13"/>
  <c r="AY4" i="32" s="1"/>
  <c r="AY69" i="32" s="1"/>
  <c r="S6" i="14"/>
  <c r="AZ4" i="32" s="1"/>
  <c r="S6" i="15"/>
  <c r="BA4" i="32" s="1"/>
  <c r="S6" i="16"/>
  <c r="BB4" i="32" s="1"/>
  <c r="S6" i="17"/>
  <c r="BC4" i="32" s="1"/>
  <c r="BC69" i="32" s="1"/>
  <c r="S6" i="18"/>
  <c r="BD4" i="32" s="1"/>
  <c r="X6" i="11"/>
  <c r="BM4" i="32" s="1"/>
  <c r="X6" i="12"/>
  <c r="BN4" i="32" s="1"/>
  <c r="X6" i="13"/>
  <c r="BO4" i="32" s="1"/>
  <c r="BO69" i="32" s="1"/>
  <c r="X6" i="14"/>
  <c r="BP4" i="32" s="1"/>
  <c r="X6" i="15"/>
  <c r="BQ4" i="32" s="1"/>
  <c r="X6" i="16"/>
  <c r="BR4" i="32" s="1"/>
  <c r="X6" i="17"/>
  <c r="BS4" i="32" s="1"/>
  <c r="BS69" i="32" s="1"/>
  <c r="X6" i="18"/>
  <c r="BT4" i="32" s="1"/>
  <c r="A5" i="32"/>
  <c r="B5" i="32"/>
  <c r="C5" i="32"/>
  <c r="D5" i="32"/>
  <c r="E5" i="32"/>
  <c r="F5" i="32"/>
  <c r="G5" i="32"/>
  <c r="H5" i="32"/>
  <c r="Q5" i="32"/>
  <c r="S5" i="32"/>
  <c r="T5" i="32"/>
  <c r="U5" i="32"/>
  <c r="V5" i="32"/>
  <c r="W5" i="32"/>
  <c r="X5" i="32"/>
  <c r="N7" i="11"/>
  <c r="AG5" i="32"/>
  <c r="N7" i="12"/>
  <c r="AH5" i="32"/>
  <c r="AH78" i="32" s="1"/>
  <c r="N7" i="13"/>
  <c r="AI5" i="32"/>
  <c r="N7" i="14"/>
  <c r="AJ5" i="32"/>
  <c r="N7" i="15"/>
  <c r="AK5" i="32"/>
  <c r="N7" i="16"/>
  <c r="AL5" i="32"/>
  <c r="AL78" i="32" s="1"/>
  <c r="N7" i="17"/>
  <c r="AM5" i="32"/>
  <c r="N7" i="18"/>
  <c r="AN5" i="32"/>
  <c r="AW5" i="32"/>
  <c r="AY5" i="32"/>
  <c r="AZ5" i="32"/>
  <c r="BB5" i="32"/>
  <c r="BC5" i="32"/>
  <c r="X7" i="11"/>
  <c r="BM5" i="32"/>
  <c r="BM78" i="32" s="1"/>
  <c r="X7" i="12"/>
  <c r="BN5" i="32"/>
  <c r="X7" i="13"/>
  <c r="BO5" i="32"/>
  <c r="BO78" i="32" s="1"/>
  <c r="X7" i="14"/>
  <c r="BP5" i="32"/>
  <c r="X7" i="15"/>
  <c r="BQ5" i="32"/>
  <c r="X7" i="16"/>
  <c r="BR5" i="32"/>
  <c r="X7" i="17"/>
  <c r="BS5" i="32"/>
  <c r="BS78" i="32" s="1"/>
  <c r="X7" i="18"/>
  <c r="BT5" i="32"/>
  <c r="A6" i="32"/>
  <c r="B6" i="32"/>
  <c r="C6" i="32"/>
  <c r="D6" i="32"/>
  <c r="E6" i="32"/>
  <c r="F6" i="32"/>
  <c r="G6" i="32"/>
  <c r="H6" i="32"/>
  <c r="Q6" i="32"/>
  <c r="R6" i="32"/>
  <c r="S6" i="32"/>
  <c r="T6" i="32"/>
  <c r="U6" i="32"/>
  <c r="V6" i="32"/>
  <c r="W6" i="32"/>
  <c r="N8" i="11"/>
  <c r="AG6" i="32" s="1"/>
  <c r="N8" i="12"/>
  <c r="AH6" i="32" s="1"/>
  <c r="N8" i="13"/>
  <c r="AI6" i="32" s="1"/>
  <c r="N8" i="14"/>
  <c r="AJ6" i="32" s="1"/>
  <c r="N8" i="15"/>
  <c r="AK6" i="32" s="1"/>
  <c r="N8" i="16"/>
  <c r="AL6" i="32" s="1"/>
  <c r="N8" i="17"/>
  <c r="AM6" i="32" s="1"/>
  <c r="N8" i="18"/>
  <c r="AN6" i="32" s="1"/>
  <c r="S8" i="11"/>
  <c r="AW6" i="32" s="1"/>
  <c r="S8" i="12"/>
  <c r="AX6" i="32" s="1"/>
  <c r="S8" i="13"/>
  <c r="AY6" i="32" s="1"/>
  <c r="S8" i="14"/>
  <c r="AZ6" i="32" s="1"/>
  <c r="S8" i="15"/>
  <c r="BA6" i="32" s="1"/>
  <c r="S8" i="16"/>
  <c r="BB6" i="32" s="1"/>
  <c r="S8" i="17"/>
  <c r="BC6" i="32" s="1"/>
  <c r="S8" i="18"/>
  <c r="BD6" i="32" s="1"/>
  <c r="X8" i="11"/>
  <c r="BM6" i="32" s="1"/>
  <c r="X8" i="12"/>
  <c r="BN6" i="32" s="1"/>
  <c r="X8" i="13"/>
  <c r="BO6" i="32" s="1"/>
  <c r="BO87" i="32" s="1"/>
  <c r="X8" i="14"/>
  <c r="BP6" i="32" s="1"/>
  <c r="X8" i="15"/>
  <c r="BQ6" i="32" s="1"/>
  <c r="X8" i="16"/>
  <c r="BR6" i="32" s="1"/>
  <c r="X8" i="17"/>
  <c r="BS6" i="32" s="1"/>
  <c r="BS87" i="32" s="1"/>
  <c r="X8" i="18"/>
  <c r="BT6" i="32" s="1"/>
  <c r="A7" i="32"/>
  <c r="B7" i="32"/>
  <c r="C7" i="32"/>
  <c r="D7" i="32"/>
  <c r="E7" i="32"/>
  <c r="F7" i="32"/>
  <c r="G7" i="32"/>
  <c r="H7" i="32"/>
  <c r="Q7" i="32"/>
  <c r="R7" i="32"/>
  <c r="S7" i="32"/>
  <c r="T7" i="32"/>
  <c r="U7" i="32"/>
  <c r="V7" i="32"/>
  <c r="W7" i="32"/>
  <c r="N9" i="11"/>
  <c r="AG7" i="32"/>
  <c r="N9" i="12"/>
  <c r="AH7" i="32"/>
  <c r="AH96" i="32" s="1"/>
  <c r="N9" i="13"/>
  <c r="AI7" i="32"/>
  <c r="N9" i="14"/>
  <c r="AJ7" i="32"/>
  <c r="N9" i="15"/>
  <c r="AK7" i="32"/>
  <c r="N9" i="16"/>
  <c r="AL7" i="32"/>
  <c r="AL96" i="32" s="1"/>
  <c r="N9" i="17"/>
  <c r="AM7" i="32"/>
  <c r="N9" i="18"/>
  <c r="AN7" i="32"/>
  <c r="S9" i="11"/>
  <c r="AW7" i="32"/>
  <c r="S9" i="12"/>
  <c r="AX7" i="32"/>
  <c r="AX96" i="32" s="1"/>
  <c r="S9" i="13"/>
  <c r="AY7" i="32"/>
  <c r="S9" i="14"/>
  <c r="AZ7" i="32"/>
  <c r="S9" i="15"/>
  <c r="BA7" i="32"/>
  <c r="S9" i="16"/>
  <c r="BB7" i="32"/>
  <c r="BB96" i="32" s="1"/>
  <c r="S9" i="17"/>
  <c r="BC7" i="32"/>
  <c r="S9" i="18"/>
  <c r="BD7" i="32"/>
  <c r="X9" i="11"/>
  <c r="BM7" i="32"/>
  <c r="X9" i="12"/>
  <c r="BN7" i="32"/>
  <c r="X9" i="13"/>
  <c r="BO7" i="32"/>
  <c r="X9" i="14"/>
  <c r="BP7" i="32"/>
  <c r="BP96" i="32" s="1"/>
  <c r="X9" i="15"/>
  <c r="BQ7" i="32"/>
  <c r="X9" i="16"/>
  <c r="BR7" i="32"/>
  <c r="X9" i="17"/>
  <c r="BS7" i="32"/>
  <c r="X9" i="18"/>
  <c r="BT7" i="32"/>
  <c r="BT96" i="32" s="1"/>
  <c r="A8" i="32"/>
  <c r="B8" i="32"/>
  <c r="C8" i="32"/>
  <c r="D8" i="32"/>
  <c r="E8" i="32"/>
  <c r="F8" i="32"/>
  <c r="G8" i="32"/>
  <c r="H8" i="32"/>
  <c r="Q8" i="32"/>
  <c r="R8" i="32"/>
  <c r="T8" i="32"/>
  <c r="U8" i="32"/>
  <c r="V8" i="32"/>
  <c r="W8" i="32"/>
  <c r="N10" i="11"/>
  <c r="AG8" i="32"/>
  <c r="N10" i="12"/>
  <c r="AH8" i="32"/>
  <c r="N10" i="13"/>
  <c r="AI8" i="32"/>
  <c r="AI105" i="32" s="1"/>
  <c r="N10" i="14"/>
  <c r="AJ8" i="32"/>
  <c r="N10" i="15"/>
  <c r="AK8" i="32"/>
  <c r="N10" i="16"/>
  <c r="AL8" i="32"/>
  <c r="N10" i="17"/>
  <c r="AM8" i="32"/>
  <c r="AM105" i="32" s="1"/>
  <c r="N10" i="18"/>
  <c r="AN8" i="32"/>
  <c r="S10" i="11"/>
  <c r="AW8" i="32"/>
  <c r="S10" i="12"/>
  <c r="AX8" i="32"/>
  <c r="S10" i="13"/>
  <c r="AY8" i="32"/>
  <c r="AY105" i="32" s="1"/>
  <c r="S10" i="14"/>
  <c r="AZ8" i="32"/>
  <c r="S10" i="15"/>
  <c r="BA8" i="32"/>
  <c r="S10" i="16"/>
  <c r="BB8" i="32"/>
  <c r="S10" i="17"/>
  <c r="BC8" i="32"/>
  <c r="BC105" i="32" s="1"/>
  <c r="S10" i="18"/>
  <c r="BD8" i="32"/>
  <c r="X10" i="11"/>
  <c r="BM8" i="32"/>
  <c r="BM105" i="32" s="1"/>
  <c r="X10" i="12"/>
  <c r="BN8" i="32"/>
  <c r="X10" i="13"/>
  <c r="BO8" i="32"/>
  <c r="X10" i="14"/>
  <c r="BP8" i="32"/>
  <c r="X10" i="15"/>
  <c r="BQ8" i="32"/>
  <c r="BQ105" i="32" s="1"/>
  <c r="X10" i="16"/>
  <c r="BR8" i="32"/>
  <c r="X10" i="17"/>
  <c r="BS8" i="32"/>
  <c r="X10" i="18"/>
  <c r="BT8" i="32"/>
  <c r="A9" i="32"/>
  <c r="B9" i="32"/>
  <c r="C9" i="32"/>
  <c r="D9" i="32"/>
  <c r="E9" i="32"/>
  <c r="F9" i="32"/>
  <c r="G9" i="32"/>
  <c r="H9" i="32"/>
  <c r="Q9" i="32"/>
  <c r="R9" i="32"/>
  <c r="T9" i="32"/>
  <c r="U9" i="32"/>
  <c r="V9" i="32"/>
  <c r="W9" i="32"/>
  <c r="N11" i="11"/>
  <c r="AG9" i="32"/>
  <c r="N11" i="12"/>
  <c r="AH9" i="32"/>
  <c r="N11" i="13"/>
  <c r="AI9" i="32"/>
  <c r="N11" i="14"/>
  <c r="AJ9" i="32"/>
  <c r="AJ114" i="32" s="1"/>
  <c r="N11" i="15"/>
  <c r="AK9" i="32"/>
  <c r="N11" i="16"/>
  <c r="AL9" i="32"/>
  <c r="N11" i="17"/>
  <c r="AM9" i="32"/>
  <c r="N11" i="18"/>
  <c r="AN9" i="32"/>
  <c r="AN114" i="32" s="1"/>
  <c r="S11" i="11"/>
  <c r="AW9" i="32"/>
  <c r="S11" i="12"/>
  <c r="AX9" i="32"/>
  <c r="S11" i="13"/>
  <c r="AY9" i="32"/>
  <c r="S11" i="14"/>
  <c r="AZ9" i="32"/>
  <c r="AZ114" i="32" s="1"/>
  <c r="S11" i="15"/>
  <c r="BA9" i="32"/>
  <c r="S11" i="16"/>
  <c r="BB9" i="32"/>
  <c r="S11" i="17"/>
  <c r="BC9" i="32"/>
  <c r="S11" i="18"/>
  <c r="BD9" i="32"/>
  <c r="BD114" i="32" s="1"/>
  <c r="X11" i="11"/>
  <c r="BM9" i="32"/>
  <c r="X11" i="12"/>
  <c r="BN9" i="32"/>
  <c r="X11" i="13"/>
  <c r="BO9" i="32"/>
  <c r="X11" i="14"/>
  <c r="BP9" i="32"/>
  <c r="BP114" i="32" s="1"/>
  <c r="X11" i="15"/>
  <c r="BQ9" i="32"/>
  <c r="X11" i="16"/>
  <c r="BR9" i="32"/>
  <c r="X11" i="17"/>
  <c r="BS9" i="32"/>
  <c r="X11" i="18"/>
  <c r="BT9" i="32"/>
  <c r="BT114" i="32" s="1"/>
  <c r="A10" i="32"/>
  <c r="B10" i="32"/>
  <c r="C10" i="32"/>
  <c r="D10" i="32"/>
  <c r="E10" i="32"/>
  <c r="F10" i="32"/>
  <c r="G10" i="32"/>
  <c r="H10" i="32"/>
  <c r="Q10" i="32"/>
  <c r="R10" i="32"/>
  <c r="S10" i="32"/>
  <c r="T10" i="32"/>
  <c r="U10" i="32"/>
  <c r="V10" i="32"/>
  <c r="W10" i="32"/>
  <c r="X10" i="32"/>
  <c r="N12" i="11"/>
  <c r="AG10" i="32"/>
  <c r="N12" i="12"/>
  <c r="AH10" i="32"/>
  <c r="AH123" i="32" s="1"/>
  <c r="N12" i="13"/>
  <c r="AI10" i="32"/>
  <c r="N12" i="14"/>
  <c r="AJ10" i="32"/>
  <c r="N12" i="15"/>
  <c r="AK10" i="32"/>
  <c r="N12" i="16"/>
  <c r="AL10" i="32"/>
  <c r="AL123" i="32" s="1"/>
  <c r="N12" i="17"/>
  <c r="AM10" i="32"/>
  <c r="N12" i="18"/>
  <c r="AN10" i="32"/>
  <c r="S12" i="11"/>
  <c r="AW10" i="32"/>
  <c r="S12" i="12"/>
  <c r="AX10" i="32"/>
  <c r="AX123" i="32" s="1"/>
  <c r="S12" i="13"/>
  <c r="AY10" i="32"/>
  <c r="S12" i="14"/>
  <c r="AZ10" i="32"/>
  <c r="S12" i="15"/>
  <c r="BA10" i="32"/>
  <c r="S12" i="16"/>
  <c r="BB10" i="32"/>
  <c r="BB123" i="32" s="1"/>
  <c r="S12" i="17"/>
  <c r="BC10" i="32"/>
  <c r="S12" i="18"/>
  <c r="BD10" i="32"/>
  <c r="X12" i="11"/>
  <c r="BM10" i="32"/>
  <c r="X12" i="12"/>
  <c r="BN10" i="32"/>
  <c r="BN123" i="32" s="1"/>
  <c r="X12" i="13"/>
  <c r="BO10" i="32"/>
  <c r="X12" i="14"/>
  <c r="BP10" i="32"/>
  <c r="X12" i="15"/>
  <c r="BQ10" i="32"/>
  <c r="X12" i="16"/>
  <c r="BR10" i="32"/>
  <c r="BR123" i="32" s="1"/>
  <c r="X12" i="17"/>
  <c r="BS10" i="32"/>
  <c r="X12" i="18"/>
  <c r="BT10" i="32"/>
  <c r="A11" i="32"/>
  <c r="B11" i="32"/>
  <c r="C11" i="32"/>
  <c r="D11" i="32"/>
  <c r="D43" i="32" s="1"/>
  <c r="E11" i="32"/>
  <c r="F11" i="32"/>
  <c r="G11" i="32"/>
  <c r="H11" i="32"/>
  <c r="H43" i="32" s="1"/>
  <c r="Q11" i="32"/>
  <c r="R11" i="32"/>
  <c r="S11" i="32"/>
  <c r="T11" i="32"/>
  <c r="T43" i="32" s="1"/>
  <c r="U11" i="32"/>
  <c r="V11" i="32"/>
  <c r="W11" i="32"/>
  <c r="X11" i="32"/>
  <c r="X43" i="32" s="1"/>
  <c r="N13" i="11"/>
  <c r="AG11" i="32"/>
  <c r="AG43" i="32" s="1"/>
  <c r="N13" i="12"/>
  <c r="AH11" i="32"/>
  <c r="AH43" i="32" s="1"/>
  <c r="N13" i="13"/>
  <c r="AI11" i="32"/>
  <c r="AI43" i="32" s="1"/>
  <c r="N13" i="14"/>
  <c r="AJ11" i="32"/>
  <c r="AJ43" i="32" s="1"/>
  <c r="N13" i="15"/>
  <c r="AK11" i="32"/>
  <c r="AK43" i="32" s="1"/>
  <c r="N13" i="16"/>
  <c r="AL11" i="32"/>
  <c r="AL43" i="32" s="1"/>
  <c r="N13" i="17"/>
  <c r="AM11" i="32"/>
  <c r="AM43" i="32" s="1"/>
  <c r="N13" i="18"/>
  <c r="AN11" i="32"/>
  <c r="AN43" i="32" s="1"/>
  <c r="X13" i="11"/>
  <c r="BM11" i="32"/>
  <c r="BM43" i="32" s="1"/>
  <c r="X13" i="12"/>
  <c r="BN11" i="32"/>
  <c r="BN43" i="32" s="1"/>
  <c r="X13" i="13"/>
  <c r="BO11" i="32"/>
  <c r="BO43" i="32" s="1"/>
  <c r="X13" i="14"/>
  <c r="BP11" i="32"/>
  <c r="BP43" i="32" s="1"/>
  <c r="X13" i="15"/>
  <c r="BQ11" i="32"/>
  <c r="BQ43" i="32" s="1"/>
  <c r="X13" i="16"/>
  <c r="BR11" i="32"/>
  <c r="BR43" i="32" s="1"/>
  <c r="X13" i="17"/>
  <c r="BS11" i="32"/>
  <c r="BS43" i="32" s="1"/>
  <c r="X13" i="18"/>
  <c r="BT11" i="32"/>
  <c r="BT43" i="32" s="1"/>
  <c r="A12" i="32"/>
  <c r="B12" i="32"/>
  <c r="C12" i="32"/>
  <c r="D12" i="32"/>
  <c r="D52" i="32" s="1"/>
  <c r="E12" i="32"/>
  <c r="F12" i="32"/>
  <c r="G12" i="32"/>
  <c r="H12" i="32"/>
  <c r="H52" i="32" s="1"/>
  <c r="Q12" i="32"/>
  <c r="R12" i="32"/>
  <c r="S12" i="32"/>
  <c r="T12" i="32"/>
  <c r="U12" i="32"/>
  <c r="V12" i="32"/>
  <c r="W12" i="32"/>
  <c r="X12" i="32"/>
  <c r="N14" i="11"/>
  <c r="AG12" i="32"/>
  <c r="N14" i="12"/>
  <c r="AH12" i="32"/>
  <c r="AH52" i="32" s="1"/>
  <c r="N14" i="13"/>
  <c r="AI12" i="32"/>
  <c r="N14" i="14"/>
  <c r="AJ12" i="32"/>
  <c r="AJ52" i="32" s="1"/>
  <c r="N14" i="15"/>
  <c r="AK12" i="32"/>
  <c r="N14" i="16"/>
  <c r="AL12" i="32"/>
  <c r="AL52" i="32" s="1"/>
  <c r="N14" i="17"/>
  <c r="AM12" i="32"/>
  <c r="N14" i="18"/>
  <c r="AN12" i="32"/>
  <c r="S14" i="11"/>
  <c r="AW12" i="32"/>
  <c r="S14" i="12"/>
  <c r="AX12" i="32"/>
  <c r="AX52" i="32" s="1"/>
  <c r="S14" i="13"/>
  <c r="AY12" i="32"/>
  <c r="S14" i="14"/>
  <c r="AZ12" i="32"/>
  <c r="AZ52" i="32" s="1"/>
  <c r="S14" i="15"/>
  <c r="BA12" i="32"/>
  <c r="S14" i="16"/>
  <c r="BB12" i="32"/>
  <c r="BB52" i="32" s="1"/>
  <c r="S14" i="17"/>
  <c r="BC12" i="32"/>
  <c r="S14" i="18"/>
  <c r="BD12" i="32"/>
  <c r="X14" i="11"/>
  <c r="BM12" i="32"/>
  <c r="X14" i="12"/>
  <c r="BN12" i="32"/>
  <c r="BN52" i="32" s="1"/>
  <c r="X14" i="13"/>
  <c r="BO12" i="32"/>
  <c r="X14" i="14"/>
  <c r="BP12" i="32"/>
  <c r="BP52" i="32" s="1"/>
  <c r="X14" i="15"/>
  <c r="BQ12" i="32"/>
  <c r="X14" i="16"/>
  <c r="BR12" i="32"/>
  <c r="BR52" i="32" s="1"/>
  <c r="X14" i="17"/>
  <c r="BS12" i="32"/>
  <c r="X14" i="18"/>
  <c r="BT12" i="32"/>
  <c r="A13" i="32"/>
  <c r="B13" i="32"/>
  <c r="C13" i="32"/>
  <c r="D13" i="32"/>
  <c r="D61" i="32" s="1"/>
  <c r="E13" i="32"/>
  <c r="F13" i="32"/>
  <c r="G13" i="32"/>
  <c r="H13" i="32"/>
  <c r="H61" i="32" s="1"/>
  <c r="Q13" i="32"/>
  <c r="R13" i="32"/>
  <c r="S13" i="32"/>
  <c r="T13" i="32"/>
  <c r="T61" i="32" s="1"/>
  <c r="U13" i="32"/>
  <c r="V13" i="32"/>
  <c r="W13" i="32"/>
  <c r="X13" i="32"/>
  <c r="X61" i="32" s="1"/>
  <c r="N15" i="11"/>
  <c r="AG13" i="32"/>
  <c r="N15" i="12"/>
  <c r="AH13" i="32"/>
  <c r="AH61" i="32" s="1"/>
  <c r="N15" i="13"/>
  <c r="AI13" i="32"/>
  <c r="N15" i="14"/>
  <c r="AJ13" i="32"/>
  <c r="AJ61" i="32" s="1"/>
  <c r="N15" i="15"/>
  <c r="AK13" i="32"/>
  <c r="N15" i="16"/>
  <c r="AL13" i="32"/>
  <c r="AL61" i="32" s="1"/>
  <c r="N15" i="17"/>
  <c r="AM13" i="32"/>
  <c r="N15" i="18"/>
  <c r="AN13" i="32"/>
  <c r="AN61" i="32" s="1"/>
  <c r="S15" i="11"/>
  <c r="AW13" i="32"/>
  <c r="S15" i="12"/>
  <c r="AX13" i="32"/>
  <c r="AX61" i="32" s="1"/>
  <c r="S15" i="13"/>
  <c r="AY13" i="32"/>
  <c r="S15" i="14"/>
  <c r="AZ13" i="32"/>
  <c r="AZ61" i="32" s="1"/>
  <c r="S15" i="15"/>
  <c r="BA13" i="32"/>
  <c r="S15" i="16"/>
  <c r="BB13" i="32"/>
  <c r="BB61" i="32" s="1"/>
  <c r="S15" i="17"/>
  <c r="BC13" i="32"/>
  <c r="S15" i="18"/>
  <c r="BD13" i="32"/>
  <c r="BD61" i="32" s="1"/>
  <c r="X15" i="11"/>
  <c r="BM13" i="32"/>
  <c r="X15" i="12"/>
  <c r="BN13" i="32"/>
  <c r="BN61" i="32" s="1"/>
  <c r="X15" i="13"/>
  <c r="BO13" i="32"/>
  <c r="X15" i="14"/>
  <c r="BP13" i="32"/>
  <c r="BP61" i="32" s="1"/>
  <c r="X15" i="15"/>
  <c r="BQ13" i="32"/>
  <c r="X15" i="16"/>
  <c r="BR13" i="32"/>
  <c r="BR61" i="32" s="1"/>
  <c r="X15" i="17"/>
  <c r="BS13" i="32"/>
  <c r="X15" i="18"/>
  <c r="BT13" i="32"/>
  <c r="BT61" i="32" s="1"/>
  <c r="A14" i="32"/>
  <c r="B14" i="32"/>
  <c r="C14" i="32"/>
  <c r="D14" i="32"/>
  <c r="E14" i="32"/>
  <c r="F14" i="32"/>
  <c r="G14" i="32"/>
  <c r="H14" i="32"/>
  <c r="Q14" i="32"/>
  <c r="R14" i="32"/>
  <c r="S14" i="32"/>
  <c r="T14" i="32"/>
  <c r="T70" i="32" s="1"/>
  <c r="U14" i="32"/>
  <c r="V14" i="32"/>
  <c r="W14" i="32"/>
  <c r="X14" i="32"/>
  <c r="X70" i="32" s="1"/>
  <c r="N16" i="11"/>
  <c r="AG14" i="32"/>
  <c r="N16" i="12"/>
  <c r="AH14" i="32"/>
  <c r="AH70" i="32" s="1"/>
  <c r="N16" i="13"/>
  <c r="AI14" i="32"/>
  <c r="N16" i="14"/>
  <c r="AJ14" i="32"/>
  <c r="AJ70" i="32" s="1"/>
  <c r="N16" i="15"/>
  <c r="AK14" i="32"/>
  <c r="N16" i="16"/>
  <c r="AL14" i="32"/>
  <c r="AL70" i="32" s="1"/>
  <c r="N16" i="17"/>
  <c r="AM14" i="32"/>
  <c r="N16" i="18"/>
  <c r="AN14" i="32"/>
  <c r="AN70" i="32" s="1"/>
  <c r="S16" i="11"/>
  <c r="AW14" i="32"/>
  <c r="S16" i="12"/>
  <c r="AX14" i="32"/>
  <c r="AX70" i="32" s="1"/>
  <c r="S16" i="13"/>
  <c r="AY14" i="32"/>
  <c r="S16" i="14"/>
  <c r="AZ14" i="32"/>
  <c r="AZ70" i="32" s="1"/>
  <c r="S16" i="15"/>
  <c r="BA14" i="32"/>
  <c r="S16" i="16"/>
  <c r="BB14" i="32"/>
  <c r="BB70" i="32" s="1"/>
  <c r="S16" i="17"/>
  <c r="BC14" i="32"/>
  <c r="S16" i="18"/>
  <c r="BD14" i="32"/>
  <c r="BD70" i="32" s="1"/>
  <c r="X16" i="11"/>
  <c r="BM14" i="32"/>
  <c r="X16" i="12"/>
  <c r="BN14" i="32"/>
  <c r="BN70" i="32" s="1"/>
  <c r="X16" i="13"/>
  <c r="BO14" i="32"/>
  <c r="X16" i="14"/>
  <c r="BP14" i="32"/>
  <c r="BP70" i="32" s="1"/>
  <c r="X16" i="15"/>
  <c r="BQ14" i="32"/>
  <c r="X16" i="16"/>
  <c r="BR14" i="32"/>
  <c r="BR70" i="32" s="1"/>
  <c r="X16" i="17"/>
  <c r="BS14" i="32"/>
  <c r="X16" i="18"/>
  <c r="BT14" i="32"/>
  <c r="BT70" i="32" s="1"/>
  <c r="A15" i="32"/>
  <c r="B15" i="32"/>
  <c r="C15" i="32"/>
  <c r="D15" i="32"/>
  <c r="D79" i="32" s="1"/>
  <c r="E15" i="32"/>
  <c r="F15" i="32"/>
  <c r="G15" i="32"/>
  <c r="H15" i="32"/>
  <c r="H79" i="32" s="1"/>
  <c r="R15" i="32"/>
  <c r="S15" i="32"/>
  <c r="T15" i="32"/>
  <c r="U15" i="32"/>
  <c r="U79" i="32" s="1"/>
  <c r="V15" i="32"/>
  <c r="W15" i="32"/>
  <c r="X15" i="32"/>
  <c r="N17" i="11"/>
  <c r="AG15" i="32" s="1"/>
  <c r="N17" i="12"/>
  <c r="AH15" i="32" s="1"/>
  <c r="N17" i="13"/>
  <c r="AI15" i="32" s="1"/>
  <c r="N17" i="14"/>
  <c r="AJ15" i="32" s="1"/>
  <c r="N17" i="15"/>
  <c r="AK15" i="32" s="1"/>
  <c r="N17" i="16"/>
  <c r="AL15" i="32" s="1"/>
  <c r="N17" i="17"/>
  <c r="AM15" i="32" s="1"/>
  <c r="N17" i="18"/>
  <c r="AN15" i="32" s="1"/>
  <c r="AX15" i="32"/>
  <c r="BA15" i="32"/>
  <c r="BB15" i="32"/>
  <c r="BC15" i="32"/>
  <c r="BD15" i="32"/>
  <c r="X17" i="11"/>
  <c r="BM15" i="32" s="1"/>
  <c r="X17" i="12"/>
  <c r="BN15" i="32" s="1"/>
  <c r="X17" i="13"/>
  <c r="BO15" i="32" s="1"/>
  <c r="X17" i="14"/>
  <c r="BP15" i="32" s="1"/>
  <c r="BP79" i="32" s="1"/>
  <c r="X17" i="15"/>
  <c r="BQ15" i="32" s="1"/>
  <c r="X17" i="16"/>
  <c r="BR15" i="32" s="1"/>
  <c r="X17" i="17"/>
  <c r="BS15" i="32" s="1"/>
  <c r="X17" i="18"/>
  <c r="BT15" i="32" s="1"/>
  <c r="BT79" i="32" s="1"/>
  <c r="A16" i="32"/>
  <c r="B16" i="32"/>
  <c r="C16" i="32"/>
  <c r="D16" i="32"/>
  <c r="E16" i="32"/>
  <c r="F16" i="32"/>
  <c r="G16" i="32"/>
  <c r="H16" i="32"/>
  <c r="R16" i="32"/>
  <c r="S16" i="32"/>
  <c r="T16" i="32"/>
  <c r="U16" i="32"/>
  <c r="V16" i="32"/>
  <c r="W16" i="32"/>
  <c r="N18" i="11"/>
  <c r="AG16" i="32" s="1"/>
  <c r="N18" i="12"/>
  <c r="AH16" i="32" s="1"/>
  <c r="AH88" i="32" s="1"/>
  <c r="N18" i="13"/>
  <c r="AI16" i="32" s="1"/>
  <c r="N18" i="14"/>
  <c r="AJ16" i="32" s="1"/>
  <c r="N18" i="15"/>
  <c r="AK16" i="32" s="1"/>
  <c r="N18" i="16"/>
  <c r="AL16" i="32" s="1"/>
  <c r="AL88" i="32" s="1"/>
  <c r="N18" i="17"/>
  <c r="AM16" i="32" s="1"/>
  <c r="N18" i="18"/>
  <c r="AN16" i="32" s="1"/>
  <c r="S18" i="11"/>
  <c r="AW16" i="32" s="1"/>
  <c r="S18" i="12"/>
  <c r="AX16" i="32" s="1"/>
  <c r="AX88" i="32" s="1"/>
  <c r="S18" i="13"/>
  <c r="AY16" i="32" s="1"/>
  <c r="S18" i="14"/>
  <c r="AZ16" i="32" s="1"/>
  <c r="S18" i="15"/>
  <c r="BA16" i="32" s="1"/>
  <c r="S18" i="16"/>
  <c r="BB16" i="32" s="1"/>
  <c r="BB88" i="32" s="1"/>
  <c r="S18" i="17"/>
  <c r="BC16" i="32" s="1"/>
  <c r="S18" i="18"/>
  <c r="BD16" i="32" s="1"/>
  <c r="X18" i="11"/>
  <c r="BM16" i="32" s="1"/>
  <c r="X18" i="12"/>
  <c r="BN16" i="32" s="1"/>
  <c r="BN88" i="32" s="1"/>
  <c r="X18" i="13"/>
  <c r="BO16" i="32" s="1"/>
  <c r="X18" i="14"/>
  <c r="BP16" i="32" s="1"/>
  <c r="X18" i="15"/>
  <c r="BQ16" i="32" s="1"/>
  <c r="X18" i="16"/>
  <c r="BR16" i="32" s="1"/>
  <c r="BR88" i="32" s="1"/>
  <c r="X18" i="17"/>
  <c r="BS16" i="32" s="1"/>
  <c r="X18" i="18"/>
  <c r="BT16" i="32" s="1"/>
  <c r="A17" i="32"/>
  <c r="B17" i="32"/>
  <c r="C17" i="32"/>
  <c r="D17" i="32"/>
  <c r="E17" i="32"/>
  <c r="F17" i="32"/>
  <c r="G17" i="32"/>
  <c r="H17" i="32"/>
  <c r="R17" i="32"/>
  <c r="S17" i="32"/>
  <c r="T17" i="32"/>
  <c r="U17" i="32"/>
  <c r="V17" i="32"/>
  <c r="W17" i="32"/>
  <c r="N19" i="11"/>
  <c r="AG17" i="32" s="1"/>
  <c r="N19" i="12"/>
  <c r="AH17" i="32" s="1"/>
  <c r="N19" i="13"/>
  <c r="AI17" i="32" s="1"/>
  <c r="N19" i="14"/>
  <c r="AJ17" i="32" s="1"/>
  <c r="N19" i="15"/>
  <c r="AK17" i="32" s="1"/>
  <c r="N19" i="16"/>
  <c r="AL17" i="32" s="1"/>
  <c r="N19" i="17"/>
  <c r="AM17" i="32" s="1"/>
  <c r="N19" i="18"/>
  <c r="AN17" i="32" s="1"/>
  <c r="S19" i="11"/>
  <c r="AW17" i="32" s="1"/>
  <c r="S19" i="12"/>
  <c r="AX17" i="32" s="1"/>
  <c r="S19" i="13"/>
  <c r="AY17" i="32" s="1"/>
  <c r="S19" i="14"/>
  <c r="AZ17" i="32" s="1"/>
  <c r="S19" i="15"/>
  <c r="BA17" i="32" s="1"/>
  <c r="S19" i="16"/>
  <c r="BB17" i="32" s="1"/>
  <c r="S19" i="17"/>
  <c r="BC17" i="32" s="1"/>
  <c r="S19" i="18"/>
  <c r="BD17" i="32" s="1"/>
  <c r="X19" i="11"/>
  <c r="BM17" i="32" s="1"/>
  <c r="X19" i="12"/>
  <c r="BN17" i="32" s="1"/>
  <c r="X19" i="13"/>
  <c r="BO17" i="32" s="1"/>
  <c r="X19" i="14"/>
  <c r="BP17" i="32" s="1"/>
  <c r="BP97" i="32" s="1"/>
  <c r="X19" i="15"/>
  <c r="BQ17" i="32" s="1"/>
  <c r="X19" i="16"/>
  <c r="BR17" i="32" s="1"/>
  <c r="X19" i="17"/>
  <c r="BS17" i="32" s="1"/>
  <c r="X19" i="18"/>
  <c r="BT17" i="32" s="1"/>
  <c r="BT97" i="32" s="1"/>
  <c r="A18" i="32"/>
  <c r="B18" i="32"/>
  <c r="C18" i="32"/>
  <c r="D18" i="32"/>
  <c r="E18" i="32"/>
  <c r="F18" i="32"/>
  <c r="G18" i="32"/>
  <c r="H18" i="32"/>
  <c r="Q18" i="32"/>
  <c r="R18" i="32"/>
  <c r="S18" i="32"/>
  <c r="T18" i="32"/>
  <c r="U18" i="32"/>
  <c r="V18" i="32"/>
  <c r="W18" i="32"/>
  <c r="N20" i="11"/>
  <c r="AG18" i="32"/>
  <c r="N20" i="12"/>
  <c r="AH18" i="32"/>
  <c r="N20" i="13"/>
  <c r="AI18" i="32"/>
  <c r="N20" i="14"/>
  <c r="AJ18" i="32"/>
  <c r="N20" i="15"/>
  <c r="AK18" i="32"/>
  <c r="N20" i="16"/>
  <c r="AL18" i="32"/>
  <c r="N20" i="17"/>
  <c r="AM18" i="32"/>
  <c r="N20" i="18"/>
  <c r="AN18" i="32"/>
  <c r="S20" i="11"/>
  <c r="AW18" i="32"/>
  <c r="S20" i="12"/>
  <c r="AX18" i="32"/>
  <c r="S20" i="13"/>
  <c r="AY18" i="32"/>
  <c r="S20" i="14"/>
  <c r="AZ18" i="32"/>
  <c r="S20" i="15"/>
  <c r="BA18" i="32"/>
  <c r="S20" i="16"/>
  <c r="BB18" i="32"/>
  <c r="S20" i="17"/>
  <c r="BC18" i="32"/>
  <c r="S20" i="18"/>
  <c r="BD18" i="32"/>
  <c r="X20" i="11"/>
  <c r="BM18" i="32"/>
  <c r="X20" i="12"/>
  <c r="BN18" i="32"/>
  <c r="X20" i="13"/>
  <c r="BO18" i="32"/>
  <c r="X20" i="14"/>
  <c r="BP18" i="32"/>
  <c r="X20" i="15"/>
  <c r="BQ18" i="32"/>
  <c r="X20" i="16"/>
  <c r="BR18" i="32"/>
  <c r="X20" i="17"/>
  <c r="BS18" i="32"/>
  <c r="X20" i="18"/>
  <c r="BT18" i="32"/>
  <c r="A19" i="32"/>
  <c r="B19" i="32"/>
  <c r="C19" i="32"/>
  <c r="D19" i="32"/>
  <c r="E19" i="32"/>
  <c r="F19" i="32"/>
  <c r="G19" i="32"/>
  <c r="H19" i="32"/>
  <c r="Q19" i="32"/>
  <c r="R19" i="32"/>
  <c r="S19" i="32"/>
  <c r="T19" i="32"/>
  <c r="U19" i="32"/>
  <c r="V19" i="32"/>
  <c r="W19" i="32"/>
  <c r="N21" i="11"/>
  <c r="AG19" i="32" s="1"/>
  <c r="N21" i="12"/>
  <c r="AH19" i="32" s="1"/>
  <c r="AH115" i="32" s="1"/>
  <c r="N21" i="13"/>
  <c r="AI19" i="32" s="1"/>
  <c r="N21" i="14"/>
  <c r="AJ19" i="32" s="1"/>
  <c r="N21" i="15"/>
  <c r="AK19" i="32" s="1"/>
  <c r="N21" i="16"/>
  <c r="AL19" i="32" s="1"/>
  <c r="AL115" i="32" s="1"/>
  <c r="N21" i="17"/>
  <c r="AM19" i="32" s="1"/>
  <c r="N21" i="18"/>
  <c r="AN19" i="32" s="1"/>
  <c r="S21" i="11"/>
  <c r="AW19" i="32" s="1"/>
  <c r="S21" i="12"/>
  <c r="AX19" i="32" s="1"/>
  <c r="AX115" i="32" s="1"/>
  <c r="S21" i="13"/>
  <c r="AY19" i="32" s="1"/>
  <c r="S21" i="14"/>
  <c r="AZ19" i="32" s="1"/>
  <c r="S21" i="15"/>
  <c r="BA19" i="32" s="1"/>
  <c r="S21" i="16"/>
  <c r="BB19" i="32" s="1"/>
  <c r="BB115" i="32" s="1"/>
  <c r="S21" i="17"/>
  <c r="BC19" i="32" s="1"/>
  <c r="S21" i="18"/>
  <c r="BD19" i="32" s="1"/>
  <c r="X21" i="11"/>
  <c r="BM19" i="32" s="1"/>
  <c r="X21" i="12"/>
  <c r="BN19" i="32" s="1"/>
  <c r="BN115" i="32" s="1"/>
  <c r="X21" i="13"/>
  <c r="BO19" i="32" s="1"/>
  <c r="X21" i="14"/>
  <c r="BP19" i="32" s="1"/>
  <c r="X21" i="15"/>
  <c r="BQ19" i="32" s="1"/>
  <c r="X21" i="16"/>
  <c r="BR19" i="32" s="1"/>
  <c r="BR115" i="32" s="1"/>
  <c r="X21" i="17"/>
  <c r="BS19" i="32" s="1"/>
  <c r="X21" i="18"/>
  <c r="BT19" i="32" s="1"/>
  <c r="A20" i="32"/>
  <c r="B20" i="32"/>
  <c r="C20" i="32"/>
  <c r="D20" i="32"/>
  <c r="E20" i="32"/>
  <c r="F20" i="32"/>
  <c r="G20" i="32"/>
  <c r="H20" i="32"/>
  <c r="Q20" i="32"/>
  <c r="R20" i="32"/>
  <c r="S20" i="32"/>
  <c r="T20" i="32"/>
  <c r="U20" i="32"/>
  <c r="V20" i="32"/>
  <c r="W20" i="32"/>
  <c r="X20" i="32"/>
  <c r="N22" i="11"/>
  <c r="AG20" i="32" s="1"/>
  <c r="N22" i="12"/>
  <c r="AH20" i="32" s="1"/>
  <c r="N22" i="13"/>
  <c r="AI20" i="32" s="1"/>
  <c r="N22" i="14"/>
  <c r="AJ20" i="32" s="1"/>
  <c r="N22" i="15"/>
  <c r="AK20" i="32" s="1"/>
  <c r="N22" i="16"/>
  <c r="AL20" i="32" s="1"/>
  <c r="N22" i="17"/>
  <c r="AM20" i="32" s="1"/>
  <c r="N22" i="18"/>
  <c r="AN20" i="32" s="1"/>
  <c r="S22" i="11"/>
  <c r="AW20" i="32" s="1"/>
  <c r="S22" i="12"/>
  <c r="AX20" i="32" s="1"/>
  <c r="S22" i="13"/>
  <c r="AY20" i="32" s="1"/>
  <c r="S22" i="14"/>
  <c r="AZ20" i="32" s="1"/>
  <c r="S22" i="15"/>
  <c r="BA20" i="32" s="1"/>
  <c r="S22" i="16"/>
  <c r="BB20" i="32" s="1"/>
  <c r="S22" i="17"/>
  <c r="BC20" i="32" s="1"/>
  <c r="S22" i="18"/>
  <c r="BD20" i="32" s="1"/>
  <c r="X22" i="11"/>
  <c r="BM20" i="32" s="1"/>
  <c r="X22" i="12"/>
  <c r="BN20" i="32" s="1"/>
  <c r="X22" i="13"/>
  <c r="BO20" i="32" s="1"/>
  <c r="X22" i="14"/>
  <c r="BP20" i="32" s="1"/>
  <c r="X22" i="15"/>
  <c r="BQ20" i="32" s="1"/>
  <c r="X22" i="16"/>
  <c r="BR20" i="32" s="1"/>
  <c r="X22" i="17"/>
  <c r="BS20" i="32" s="1"/>
  <c r="X22" i="18"/>
  <c r="BT20" i="32" s="1"/>
  <c r="A21" i="32"/>
  <c r="A44" i="32" s="1"/>
  <c r="A48" i="32" s="1"/>
  <c r="B21" i="32"/>
  <c r="C21" i="32"/>
  <c r="C44" i="32" s="1"/>
  <c r="D21" i="32"/>
  <c r="E21" i="32"/>
  <c r="E44" i="32" s="1"/>
  <c r="F21" i="32"/>
  <c r="G21" i="32"/>
  <c r="G44" i="32" s="1"/>
  <c r="H21" i="32"/>
  <c r="Q21" i="32"/>
  <c r="Q44" i="32" s="1"/>
  <c r="R21" i="32"/>
  <c r="S21" i="32"/>
  <c r="S44" i="32" s="1"/>
  <c r="T21" i="32"/>
  <c r="U21" i="32"/>
  <c r="U44" i="32" s="1"/>
  <c r="U48" i="32" s="1"/>
  <c r="V21" i="32"/>
  <c r="W21" i="32"/>
  <c r="W44" i="32" s="1"/>
  <c r="X21" i="32"/>
  <c r="N23" i="11"/>
  <c r="AG21" i="32" s="1"/>
  <c r="AG44" i="32" s="1"/>
  <c r="N23" i="12"/>
  <c r="AH21" i="32" s="1"/>
  <c r="N23" i="13"/>
  <c r="AI21" i="32" s="1"/>
  <c r="AI44" i="32" s="1"/>
  <c r="N23" i="14"/>
  <c r="AJ21" i="32" s="1"/>
  <c r="N23" i="15"/>
  <c r="AK21" i="32" s="1"/>
  <c r="AK44" i="32" s="1"/>
  <c r="N23" i="16"/>
  <c r="AL21" i="32" s="1"/>
  <c r="AL44" i="32" s="1"/>
  <c r="N23" i="17"/>
  <c r="AM21" i="32" s="1"/>
  <c r="AM44" i="32" s="1"/>
  <c r="N23" i="18"/>
  <c r="AN21" i="32" s="1"/>
  <c r="X23" i="11"/>
  <c r="BM21" i="32" s="1"/>
  <c r="BM44" i="32" s="1"/>
  <c r="X23" i="12"/>
  <c r="BN21" i="32" s="1"/>
  <c r="X23" i="13"/>
  <c r="BO21" i="32" s="1"/>
  <c r="BO44" i="32" s="1"/>
  <c r="X23" i="14"/>
  <c r="BP21" i="32" s="1"/>
  <c r="X23" i="15"/>
  <c r="BQ21" i="32" s="1"/>
  <c r="BQ44" i="32" s="1"/>
  <c r="X23" i="16"/>
  <c r="BR21" i="32" s="1"/>
  <c r="BR44" i="32" s="1"/>
  <c r="X23" i="17"/>
  <c r="BS21" i="32" s="1"/>
  <c r="BS44" i="32" s="1"/>
  <c r="X23" i="18"/>
  <c r="BT21" i="32" s="1"/>
  <c r="A22" i="32"/>
  <c r="A53" i="32" s="1"/>
  <c r="B22" i="32"/>
  <c r="C22" i="32"/>
  <c r="C53" i="32" s="1"/>
  <c r="D22" i="32"/>
  <c r="E22" i="32"/>
  <c r="F22" i="32"/>
  <c r="G22" i="32"/>
  <c r="G53" i="32" s="1"/>
  <c r="H22" i="32"/>
  <c r="Q22" i="32"/>
  <c r="R22" i="32"/>
  <c r="S22" i="32"/>
  <c r="T22" i="32"/>
  <c r="U22" i="32"/>
  <c r="V22" i="32"/>
  <c r="W22" i="32"/>
  <c r="X22" i="32"/>
  <c r="N24" i="11"/>
  <c r="AG22" i="32" s="1"/>
  <c r="N24" i="12"/>
  <c r="AH22" i="32" s="1"/>
  <c r="AH53" i="32" s="1"/>
  <c r="N24" i="13"/>
  <c r="AI22" i="32" s="1"/>
  <c r="N24" i="14"/>
  <c r="AJ22" i="32" s="1"/>
  <c r="N24" i="15"/>
  <c r="AK22" i="32" s="1"/>
  <c r="N24" i="16"/>
  <c r="AL22" i="32" s="1"/>
  <c r="AL53" i="32" s="1"/>
  <c r="N24" i="17"/>
  <c r="AM22" i="32" s="1"/>
  <c r="N24" i="18"/>
  <c r="AN22" i="32" s="1"/>
  <c r="S24" i="11"/>
  <c r="AW22" i="32" s="1"/>
  <c r="S24" i="12"/>
  <c r="AX22" i="32" s="1"/>
  <c r="AX53" i="32" s="1"/>
  <c r="S24" i="13"/>
  <c r="AY22" i="32" s="1"/>
  <c r="S24" i="14"/>
  <c r="AZ22" i="32" s="1"/>
  <c r="S24" i="15"/>
  <c r="BA22" i="32" s="1"/>
  <c r="S24" i="16"/>
  <c r="BB22" i="32" s="1"/>
  <c r="BB53" i="32" s="1"/>
  <c r="S24" i="17"/>
  <c r="BC22" i="32" s="1"/>
  <c r="S24" i="18"/>
  <c r="BD22" i="32" s="1"/>
  <c r="X24" i="11"/>
  <c r="BM22" i="32" s="1"/>
  <c r="X24" i="12"/>
  <c r="BN22" i="32" s="1"/>
  <c r="BN53" i="32" s="1"/>
  <c r="X24" i="13"/>
  <c r="BO22" i="32" s="1"/>
  <c r="X24" i="14"/>
  <c r="BP22" i="32" s="1"/>
  <c r="X24" i="15"/>
  <c r="BQ22" i="32" s="1"/>
  <c r="X24" i="16"/>
  <c r="BR22" i="32" s="1"/>
  <c r="BR53" i="32" s="1"/>
  <c r="X24" i="17"/>
  <c r="BS22" i="32" s="1"/>
  <c r="X24" i="18"/>
  <c r="BT22" i="32" s="1"/>
  <c r="A23" i="32"/>
  <c r="B23" i="32"/>
  <c r="C23" i="32"/>
  <c r="D23" i="32"/>
  <c r="E23" i="32"/>
  <c r="F23" i="32"/>
  <c r="G23" i="32"/>
  <c r="H23" i="32"/>
  <c r="Q23" i="32"/>
  <c r="R23" i="32"/>
  <c r="S23" i="32"/>
  <c r="T23" i="32"/>
  <c r="U23" i="32"/>
  <c r="V23" i="32"/>
  <c r="W23" i="32"/>
  <c r="X23" i="32"/>
  <c r="N25" i="11"/>
  <c r="AG23" i="32" s="1"/>
  <c r="N25" i="12"/>
  <c r="AH23" i="32" s="1"/>
  <c r="AH62" i="32" s="1"/>
  <c r="N25" i="13"/>
  <c r="AI23" i="32" s="1"/>
  <c r="N25" i="14"/>
  <c r="AJ23" i="32" s="1"/>
  <c r="N25" i="15"/>
  <c r="AK23" i="32" s="1"/>
  <c r="N25" i="16"/>
  <c r="AL23" i="32" s="1"/>
  <c r="AL62" i="32" s="1"/>
  <c r="N25" i="17"/>
  <c r="AM23" i="32" s="1"/>
  <c r="N25" i="18"/>
  <c r="AN23" i="32" s="1"/>
  <c r="S25" i="11"/>
  <c r="AW23" i="32" s="1"/>
  <c r="S25" i="12"/>
  <c r="AX23" i="32" s="1"/>
  <c r="AX62" i="32" s="1"/>
  <c r="AX66" i="32" s="1"/>
  <c r="S25" i="13"/>
  <c r="AY23" i="32" s="1"/>
  <c r="S25" i="14"/>
  <c r="AZ23" i="32" s="1"/>
  <c r="S25" i="15"/>
  <c r="BA23" i="32" s="1"/>
  <c r="S25" i="16"/>
  <c r="BB23" i="32" s="1"/>
  <c r="BB62" i="32" s="1"/>
  <c r="BB66" i="32" s="1"/>
  <c r="S25" i="17"/>
  <c r="BC23" i="32" s="1"/>
  <c r="S25" i="18"/>
  <c r="BD23" i="32" s="1"/>
  <c r="X25" i="11"/>
  <c r="BM23" i="32" s="1"/>
  <c r="X25" i="12"/>
  <c r="BN23" i="32" s="1"/>
  <c r="BN62" i="32" s="1"/>
  <c r="BN66" i="32" s="1"/>
  <c r="X25" i="13"/>
  <c r="BO23" i="32" s="1"/>
  <c r="X25" i="14"/>
  <c r="BP23" i="32" s="1"/>
  <c r="X25" i="15"/>
  <c r="BQ23" i="32" s="1"/>
  <c r="X25" i="16"/>
  <c r="BR23" i="32" s="1"/>
  <c r="BR62" i="32" s="1"/>
  <c r="BR66" i="32" s="1"/>
  <c r="X25" i="17"/>
  <c r="BS23" i="32" s="1"/>
  <c r="X25" i="18"/>
  <c r="BT23" i="32" s="1"/>
  <c r="A24" i="32"/>
  <c r="B24" i="32"/>
  <c r="C24" i="32"/>
  <c r="D24" i="32"/>
  <c r="E24" i="32"/>
  <c r="F24" i="32"/>
  <c r="G24" i="32"/>
  <c r="H24" i="32"/>
  <c r="Q24" i="32"/>
  <c r="R24" i="32"/>
  <c r="S24" i="32"/>
  <c r="T24" i="32"/>
  <c r="U24" i="32"/>
  <c r="V24" i="32"/>
  <c r="W24" i="32"/>
  <c r="X24" i="32"/>
  <c r="N26" i="11"/>
  <c r="AG24" i="32" s="1"/>
  <c r="N26" i="12"/>
  <c r="AH24" i="32" s="1"/>
  <c r="AH71" i="32" s="1"/>
  <c r="N26" i="13"/>
  <c r="AI24" i="32" s="1"/>
  <c r="N26" i="14"/>
  <c r="AJ24" i="32" s="1"/>
  <c r="N26" i="15"/>
  <c r="AK24" i="32" s="1"/>
  <c r="N26" i="16"/>
  <c r="AL24" i="32" s="1"/>
  <c r="AL71" i="32" s="1"/>
  <c r="AL75" i="32" s="1"/>
  <c r="N26" i="17"/>
  <c r="AM24" i="32" s="1"/>
  <c r="N26" i="18"/>
  <c r="AN24" i="32" s="1"/>
  <c r="S26" i="11"/>
  <c r="AW24" i="32" s="1"/>
  <c r="S26" i="12"/>
  <c r="AX24" i="32" s="1"/>
  <c r="AX71" i="32" s="1"/>
  <c r="S26" i="13"/>
  <c r="AY24" i="32" s="1"/>
  <c r="S26" i="14"/>
  <c r="AZ24" i="32" s="1"/>
  <c r="S26" i="15"/>
  <c r="BA24" i="32" s="1"/>
  <c r="S26" i="16"/>
  <c r="BB24" i="32" s="1"/>
  <c r="BB71" i="32" s="1"/>
  <c r="S26" i="17"/>
  <c r="BC24" i="32" s="1"/>
  <c r="S26" i="18"/>
  <c r="BD24" i="32" s="1"/>
  <c r="X26" i="11"/>
  <c r="BM24" i="32" s="1"/>
  <c r="X26" i="12"/>
  <c r="BN24" i="32" s="1"/>
  <c r="BN71" i="32" s="1"/>
  <c r="BN75" i="32" s="1"/>
  <c r="X26" i="13"/>
  <c r="BO24" i="32" s="1"/>
  <c r="X26" i="14"/>
  <c r="BP24" i="32" s="1"/>
  <c r="X26" i="15"/>
  <c r="BQ24" i="32" s="1"/>
  <c r="X26" i="16"/>
  <c r="BR24" i="32" s="1"/>
  <c r="BR71" i="32" s="1"/>
  <c r="X26" i="17"/>
  <c r="BS24" i="32" s="1"/>
  <c r="X26" i="18"/>
  <c r="BT24" i="32" s="1"/>
  <c r="A25" i="32"/>
  <c r="B25" i="32"/>
  <c r="C25" i="32"/>
  <c r="D25" i="32"/>
  <c r="E25" i="32"/>
  <c r="F25" i="32"/>
  <c r="G25" i="32"/>
  <c r="H25" i="32"/>
  <c r="Q25" i="32"/>
  <c r="R25" i="32"/>
  <c r="S25" i="32"/>
  <c r="T25" i="32"/>
  <c r="U25" i="32"/>
  <c r="V25" i="32"/>
  <c r="W25" i="32"/>
  <c r="X25" i="32"/>
  <c r="N27" i="11"/>
  <c r="AG25" i="32" s="1"/>
  <c r="N27" i="12"/>
  <c r="AH25" i="32" s="1"/>
  <c r="AH80" i="32" s="1"/>
  <c r="N27" i="13"/>
  <c r="AI25" i="32" s="1"/>
  <c r="N27" i="14"/>
  <c r="AJ25" i="32" s="1"/>
  <c r="N27" i="15"/>
  <c r="AK25" i="32" s="1"/>
  <c r="N27" i="16"/>
  <c r="AL25" i="32" s="1"/>
  <c r="AL80" i="32" s="1"/>
  <c r="N27" i="17"/>
  <c r="AM25" i="32" s="1"/>
  <c r="N27" i="18"/>
  <c r="AN25" i="32" s="1"/>
  <c r="AW25" i="32"/>
  <c r="AX25" i="32"/>
  <c r="AY25" i="32"/>
  <c r="AZ25" i="32"/>
  <c r="BA25" i="32"/>
  <c r="BB25" i="32"/>
  <c r="BC25" i="32"/>
  <c r="BD25" i="32"/>
  <c r="X27" i="11"/>
  <c r="BM25" i="32" s="1"/>
  <c r="X27" i="12"/>
  <c r="BN25" i="32" s="1"/>
  <c r="BN80" i="32" s="1"/>
  <c r="X27" i="13"/>
  <c r="BO25" i="32" s="1"/>
  <c r="X27" i="14"/>
  <c r="BP25" i="32" s="1"/>
  <c r="X27" i="15"/>
  <c r="BQ25" i="32" s="1"/>
  <c r="X27" i="16"/>
  <c r="BR25" i="32" s="1"/>
  <c r="BR80" i="32" s="1"/>
  <c r="X27" i="17"/>
  <c r="BS25" i="32" s="1"/>
  <c r="X27" i="18"/>
  <c r="BT25" i="32" s="1"/>
  <c r="A26" i="32"/>
  <c r="B26" i="32"/>
  <c r="C26" i="32"/>
  <c r="D26" i="32"/>
  <c r="E26" i="32"/>
  <c r="F26" i="32"/>
  <c r="G26" i="32"/>
  <c r="H26" i="32"/>
  <c r="Q26" i="32"/>
  <c r="R26" i="32"/>
  <c r="S26" i="32"/>
  <c r="T26" i="32"/>
  <c r="U26" i="32"/>
  <c r="V26" i="32"/>
  <c r="W26" i="32"/>
  <c r="N28" i="11"/>
  <c r="AG26" i="32"/>
  <c r="N28" i="12"/>
  <c r="AH26" i="32"/>
  <c r="N28" i="13"/>
  <c r="AI26" i="32"/>
  <c r="N28" i="14"/>
  <c r="AJ26" i="32"/>
  <c r="N28" i="15"/>
  <c r="AK26" i="32"/>
  <c r="N28" i="16"/>
  <c r="AL26" i="32"/>
  <c r="N28" i="17"/>
  <c r="AM26" i="32"/>
  <c r="N28" i="18"/>
  <c r="AN26" i="32"/>
  <c r="S28" i="11"/>
  <c r="AW26" i="32"/>
  <c r="S28" i="12"/>
  <c r="AX26" i="32"/>
  <c r="S28" i="13"/>
  <c r="AY26" i="32"/>
  <c r="S28" i="14"/>
  <c r="AZ26" i="32"/>
  <c r="S28" i="15"/>
  <c r="BA26" i="32"/>
  <c r="S28" i="16"/>
  <c r="BB26" i="32"/>
  <c r="S28" i="17"/>
  <c r="BC26" i="32"/>
  <c r="S28" i="18"/>
  <c r="BD26" i="32"/>
  <c r="X28" i="11"/>
  <c r="BM26" i="32"/>
  <c r="X28" i="12"/>
  <c r="BN26" i="32"/>
  <c r="X28" i="13"/>
  <c r="BO26" i="32"/>
  <c r="X28" i="14"/>
  <c r="BP26" i="32"/>
  <c r="X28" i="15"/>
  <c r="BQ26" i="32"/>
  <c r="X28" i="16"/>
  <c r="BR26" i="32"/>
  <c r="X28" i="17"/>
  <c r="BS26" i="32"/>
  <c r="X28" i="18"/>
  <c r="BT26" i="32"/>
  <c r="A27" i="32"/>
  <c r="B27" i="32"/>
  <c r="C27" i="32"/>
  <c r="D27" i="32"/>
  <c r="E27" i="32"/>
  <c r="F27" i="32"/>
  <c r="G27" i="32"/>
  <c r="H27" i="32"/>
  <c r="Q27" i="32"/>
  <c r="R27" i="32"/>
  <c r="S27" i="32"/>
  <c r="T27" i="32"/>
  <c r="U27" i="32"/>
  <c r="V27" i="32"/>
  <c r="W27" i="32"/>
  <c r="N29" i="11"/>
  <c r="AG27" i="32" s="1"/>
  <c r="N29" i="12"/>
  <c r="AH27" i="32" s="1"/>
  <c r="N29" i="13"/>
  <c r="AI27" i="32" s="1"/>
  <c r="N29" i="14"/>
  <c r="AJ27" i="32" s="1"/>
  <c r="N29" i="15"/>
  <c r="AK27" i="32" s="1"/>
  <c r="N29" i="16"/>
  <c r="AL27" i="32" s="1"/>
  <c r="N29" i="17"/>
  <c r="AM27" i="32" s="1"/>
  <c r="N29" i="18"/>
  <c r="AN27" i="32" s="1"/>
  <c r="S29" i="11"/>
  <c r="AW27" i="32" s="1"/>
  <c r="S29" i="12"/>
  <c r="AX27" i="32" s="1"/>
  <c r="S29" i="13"/>
  <c r="AY27" i="32" s="1"/>
  <c r="S29" i="14"/>
  <c r="AZ27" i="32" s="1"/>
  <c r="AZ98" i="32" s="1"/>
  <c r="S29" i="15"/>
  <c r="BA27" i="32" s="1"/>
  <c r="S29" i="16"/>
  <c r="BB27" i="32" s="1"/>
  <c r="S29" i="17"/>
  <c r="BC27" i="32" s="1"/>
  <c r="S29" i="18"/>
  <c r="BD27" i="32" s="1"/>
  <c r="BD98" i="32" s="1"/>
  <c r="X29" i="11"/>
  <c r="BM27" i="32" s="1"/>
  <c r="X29" i="12"/>
  <c r="BN27" i="32" s="1"/>
  <c r="X29" i="13"/>
  <c r="BO27" i="32" s="1"/>
  <c r="X29" i="14"/>
  <c r="BP27" i="32" s="1"/>
  <c r="BP98" i="32" s="1"/>
  <c r="X29" i="15"/>
  <c r="BQ27" i="32" s="1"/>
  <c r="X29" i="16"/>
  <c r="BR27" i="32" s="1"/>
  <c r="X29" i="17"/>
  <c r="BS27" i="32" s="1"/>
  <c r="X29" i="18"/>
  <c r="BT27" i="32" s="1"/>
  <c r="BT98" i="32" s="1"/>
  <c r="A28" i="32"/>
  <c r="B28" i="32"/>
  <c r="C28" i="32"/>
  <c r="D28" i="32"/>
  <c r="E28" i="32"/>
  <c r="F28" i="32"/>
  <c r="G28" i="32"/>
  <c r="H28" i="32"/>
  <c r="Q28" i="32"/>
  <c r="R28" i="32"/>
  <c r="S28" i="32"/>
  <c r="T28" i="32"/>
  <c r="U28" i="32"/>
  <c r="V28" i="32"/>
  <c r="W28" i="32"/>
  <c r="N30" i="11"/>
  <c r="AG28" i="32"/>
  <c r="N30" i="12"/>
  <c r="AH28" i="32"/>
  <c r="N30" i="13"/>
  <c r="AI28" i="32"/>
  <c r="N30" i="14"/>
  <c r="AJ28" i="32"/>
  <c r="N30" i="15"/>
  <c r="AK28" i="32"/>
  <c r="N30" i="16"/>
  <c r="AL28" i="32"/>
  <c r="N30" i="17"/>
  <c r="AM28" i="32"/>
  <c r="N30" i="18"/>
  <c r="AN28" i="32"/>
  <c r="S30" i="11"/>
  <c r="AW28" i="32"/>
  <c r="S30" i="12"/>
  <c r="AX28" i="32"/>
  <c r="S30" i="13"/>
  <c r="AY28" i="32"/>
  <c r="S30" i="14"/>
  <c r="AZ28" i="32"/>
  <c r="S30" i="15"/>
  <c r="BA28" i="32"/>
  <c r="S30" i="16"/>
  <c r="BB28" i="32"/>
  <c r="S30" i="17"/>
  <c r="BC28" i="32"/>
  <c r="S30" i="18"/>
  <c r="BD28" i="32"/>
  <c r="X30" i="11"/>
  <c r="BM28" i="32"/>
  <c r="X30" i="12"/>
  <c r="BN28" i="32"/>
  <c r="X30" i="13"/>
  <c r="BO28" i="32"/>
  <c r="X30" i="14"/>
  <c r="BP28" i="32"/>
  <c r="X30" i="15"/>
  <c r="BQ28" i="32"/>
  <c r="X30" i="16"/>
  <c r="BR28" i="32"/>
  <c r="X30" i="17"/>
  <c r="BS28" i="32"/>
  <c r="X30" i="18"/>
  <c r="BT28" i="32"/>
  <c r="A29" i="32"/>
  <c r="B29" i="32"/>
  <c r="C29" i="32"/>
  <c r="D29" i="32"/>
  <c r="E29" i="32"/>
  <c r="F29" i="32"/>
  <c r="G29" i="32"/>
  <c r="H29" i="32"/>
  <c r="Q29" i="32"/>
  <c r="R29" i="32"/>
  <c r="S29" i="32"/>
  <c r="T29" i="32"/>
  <c r="U29" i="32"/>
  <c r="V29" i="32"/>
  <c r="W29" i="32"/>
  <c r="N31" i="11"/>
  <c r="AG29" i="32" s="1"/>
  <c r="N31" i="12"/>
  <c r="AH29" i="32" s="1"/>
  <c r="AH116" i="32" s="1"/>
  <c r="N31" i="13"/>
  <c r="AI29" i="32" s="1"/>
  <c r="N31" i="14"/>
  <c r="AJ29" i="32" s="1"/>
  <c r="N31" i="15"/>
  <c r="AK29" i="32" s="1"/>
  <c r="N31" i="16"/>
  <c r="AL29" i="32" s="1"/>
  <c r="AL116" i="32" s="1"/>
  <c r="N31" i="17"/>
  <c r="AM29" i="32" s="1"/>
  <c r="N31" i="18"/>
  <c r="AN29" i="32" s="1"/>
  <c r="S31" i="11"/>
  <c r="AW29" i="32" s="1"/>
  <c r="S31" i="12"/>
  <c r="AX29" i="32" s="1"/>
  <c r="AX116" i="32" s="1"/>
  <c r="S31" i="13"/>
  <c r="AY29" i="32" s="1"/>
  <c r="S31" i="14"/>
  <c r="AZ29" i="32" s="1"/>
  <c r="S31" i="15"/>
  <c r="BA29" i="32" s="1"/>
  <c r="S31" i="16"/>
  <c r="BB29" i="32" s="1"/>
  <c r="BB116" i="32" s="1"/>
  <c r="S31" i="17"/>
  <c r="BC29" i="32" s="1"/>
  <c r="S31" i="18"/>
  <c r="BD29" i="32" s="1"/>
  <c r="X31" i="11"/>
  <c r="BM29" i="32" s="1"/>
  <c r="X31" i="12"/>
  <c r="BN29" i="32" s="1"/>
  <c r="BN116" i="32" s="1"/>
  <c r="X31" i="13"/>
  <c r="BO29" i="32" s="1"/>
  <c r="X31" i="14"/>
  <c r="BP29" i="32" s="1"/>
  <c r="X31" i="15"/>
  <c r="BQ29" i="32" s="1"/>
  <c r="X31" i="16"/>
  <c r="BR29" i="32" s="1"/>
  <c r="BR116" i="32" s="1"/>
  <c r="X31" i="17"/>
  <c r="BS29" i="32" s="1"/>
  <c r="X31" i="18"/>
  <c r="BT29" i="32" s="1"/>
  <c r="A30" i="32"/>
  <c r="B30" i="32"/>
  <c r="C30" i="32"/>
  <c r="D30" i="32"/>
  <c r="E30" i="32"/>
  <c r="F30" i="32"/>
  <c r="G30" i="32"/>
  <c r="H30" i="32"/>
  <c r="Q30" i="32"/>
  <c r="R30" i="32"/>
  <c r="S30" i="32"/>
  <c r="T30" i="32"/>
  <c r="U30" i="32"/>
  <c r="V30" i="32"/>
  <c r="W30" i="32"/>
  <c r="X30" i="32"/>
  <c r="N32" i="11"/>
  <c r="AG30" i="32" s="1"/>
  <c r="N32" i="12"/>
  <c r="AH30" i="32" s="1"/>
  <c r="N32" i="13"/>
  <c r="AI30" i="32" s="1"/>
  <c r="N32" i="14"/>
  <c r="AJ30" i="32" s="1"/>
  <c r="N32" i="15"/>
  <c r="AK30" i="32" s="1"/>
  <c r="N32" i="16"/>
  <c r="AL30" i="32" s="1"/>
  <c r="N32" i="17"/>
  <c r="AM30" i="32" s="1"/>
  <c r="N32" i="18"/>
  <c r="AN30" i="32" s="1"/>
  <c r="S32" i="11"/>
  <c r="AW30" i="32" s="1"/>
  <c r="S32" i="12"/>
  <c r="AX30" i="32" s="1"/>
  <c r="S32" i="13"/>
  <c r="AY30" i="32" s="1"/>
  <c r="S32" i="14"/>
  <c r="AZ30" i="32" s="1"/>
  <c r="S32" i="15"/>
  <c r="BA30" i="32" s="1"/>
  <c r="S32" i="16"/>
  <c r="BB30" i="32" s="1"/>
  <c r="S32" i="17"/>
  <c r="BC30" i="32" s="1"/>
  <c r="S32" i="18"/>
  <c r="BD30" i="32" s="1"/>
  <c r="X32" i="11"/>
  <c r="BM30" i="32" s="1"/>
  <c r="X32" i="12"/>
  <c r="BN30" i="32" s="1"/>
  <c r="X32" i="13"/>
  <c r="BO30" i="32" s="1"/>
  <c r="X32" i="14"/>
  <c r="BP30" i="32" s="1"/>
  <c r="X32" i="15"/>
  <c r="BQ30" i="32" s="1"/>
  <c r="X32" i="16"/>
  <c r="BR30" i="32" s="1"/>
  <c r="X32" i="17"/>
  <c r="BS30" i="32" s="1"/>
  <c r="X32" i="18"/>
  <c r="BT30" i="32" s="1"/>
  <c r="A31" i="32"/>
  <c r="A45" i="32" s="1"/>
  <c r="B31" i="32"/>
  <c r="C31" i="32"/>
  <c r="C45" i="32" s="1"/>
  <c r="D31" i="32"/>
  <c r="E31" i="32"/>
  <c r="E45" i="32" s="1"/>
  <c r="F31" i="32"/>
  <c r="G31" i="32"/>
  <c r="G45" i="32" s="1"/>
  <c r="H31" i="32"/>
  <c r="Q31" i="32"/>
  <c r="Q45" i="32" s="1"/>
  <c r="Q49" i="32" s="1"/>
  <c r="R31" i="32"/>
  <c r="S31" i="32"/>
  <c r="S45" i="32" s="1"/>
  <c r="T31" i="32"/>
  <c r="U31" i="32"/>
  <c r="U45" i="32" s="1"/>
  <c r="U49" i="32" s="1"/>
  <c r="V31" i="32"/>
  <c r="W31" i="32"/>
  <c r="W45" i="32" s="1"/>
  <c r="X31" i="32"/>
  <c r="N33" i="11"/>
  <c r="AG31" i="32" s="1"/>
  <c r="AG45" i="32" s="1"/>
  <c r="N33" i="12"/>
  <c r="AH31" i="32" s="1"/>
  <c r="AH45" i="32" s="1"/>
  <c r="N33" i="13"/>
  <c r="AI31" i="32" s="1"/>
  <c r="AI45" i="32" s="1"/>
  <c r="N33" i="14"/>
  <c r="AJ31" i="32" s="1"/>
  <c r="N33" i="15"/>
  <c r="AK31" i="32" s="1"/>
  <c r="AK45" i="32" s="1"/>
  <c r="N33" i="16"/>
  <c r="AL31" i="32" s="1"/>
  <c r="AL45" i="32" s="1"/>
  <c r="N33" i="17"/>
  <c r="AM31" i="32" s="1"/>
  <c r="AM45" i="32" s="1"/>
  <c r="N33" i="18"/>
  <c r="AN31" i="32" s="1"/>
  <c r="X33" i="11"/>
  <c r="BM31" i="32" s="1"/>
  <c r="BM45" i="32" s="1"/>
  <c r="X33" i="12"/>
  <c r="BN31" i="32" s="1"/>
  <c r="BN45" i="32" s="1"/>
  <c r="X33" i="13"/>
  <c r="BO31" i="32" s="1"/>
  <c r="BO45" i="32" s="1"/>
  <c r="X33" i="14"/>
  <c r="BP31" i="32" s="1"/>
  <c r="X33" i="15"/>
  <c r="BQ31" i="32" s="1"/>
  <c r="BQ45" i="32" s="1"/>
  <c r="X33" i="16"/>
  <c r="BR31" i="32" s="1"/>
  <c r="BR45" i="32" s="1"/>
  <c r="BZ45" i="32" s="1"/>
  <c r="X33" i="17"/>
  <c r="BS31" i="32" s="1"/>
  <c r="BS45" i="32" s="1"/>
  <c r="X33" i="18"/>
  <c r="BT31" i="32" s="1"/>
  <c r="A32" i="32"/>
  <c r="B32" i="32"/>
  <c r="C32" i="32"/>
  <c r="C54" i="32" s="1"/>
  <c r="D32" i="32"/>
  <c r="E32" i="32"/>
  <c r="E54" i="32" s="1"/>
  <c r="E58" i="32" s="1"/>
  <c r="F32" i="32"/>
  <c r="G32" i="32"/>
  <c r="G54" i="32" s="1"/>
  <c r="H32" i="32"/>
  <c r="Q32" i="32"/>
  <c r="R32" i="32"/>
  <c r="S32" i="32"/>
  <c r="T32" i="32"/>
  <c r="U32" i="32"/>
  <c r="V32" i="32"/>
  <c r="W32" i="32"/>
  <c r="X32" i="32"/>
  <c r="N34" i="11"/>
  <c r="AG32" i="32" s="1"/>
  <c r="N34" i="12"/>
  <c r="AH32" i="32" s="1"/>
  <c r="AH54" i="32" s="1"/>
  <c r="N34" i="13"/>
  <c r="AI32" i="32" s="1"/>
  <c r="N34" i="14"/>
  <c r="AJ32" i="32" s="1"/>
  <c r="N34" i="15"/>
  <c r="AK32" i="32" s="1"/>
  <c r="N34" i="16"/>
  <c r="AL32" i="32" s="1"/>
  <c r="AL54" i="32" s="1"/>
  <c r="N34" i="17"/>
  <c r="AM32" i="32" s="1"/>
  <c r="N34" i="18"/>
  <c r="AN32" i="32" s="1"/>
  <c r="AW32" i="32"/>
  <c r="AX32" i="32"/>
  <c r="AY32" i="32"/>
  <c r="AZ32" i="32"/>
  <c r="BA32" i="32"/>
  <c r="BB32" i="32"/>
  <c r="BC32" i="32"/>
  <c r="BD32" i="32"/>
  <c r="X34" i="11"/>
  <c r="BM32" i="32" s="1"/>
  <c r="X34" i="12"/>
  <c r="BN32" i="32" s="1"/>
  <c r="BN54" i="32" s="1"/>
  <c r="X34" i="13"/>
  <c r="BO32" i="32" s="1"/>
  <c r="X34" i="14"/>
  <c r="BP32" i="32" s="1"/>
  <c r="X34" i="15"/>
  <c r="BQ32" i="32" s="1"/>
  <c r="X34" i="16"/>
  <c r="BR32" i="32" s="1"/>
  <c r="BR54" i="32" s="1"/>
  <c r="X34" i="17"/>
  <c r="BS32" i="32" s="1"/>
  <c r="X34" i="18"/>
  <c r="BT32" i="32" s="1"/>
  <c r="A33" i="32"/>
  <c r="A63" i="32" s="1"/>
  <c r="B33" i="32"/>
  <c r="C33" i="32"/>
  <c r="D33" i="32"/>
  <c r="E33" i="32"/>
  <c r="E63" i="32" s="1"/>
  <c r="F33" i="32"/>
  <c r="G33" i="32"/>
  <c r="H33" i="32"/>
  <c r="Q33" i="32"/>
  <c r="Q63" i="32" s="1"/>
  <c r="R33" i="32"/>
  <c r="S33" i="32"/>
  <c r="T33" i="32"/>
  <c r="U33" i="32"/>
  <c r="U63" i="32" s="1"/>
  <c r="V33" i="32"/>
  <c r="W33" i="32"/>
  <c r="X33" i="32"/>
  <c r="N35" i="11"/>
  <c r="AG33" i="32" s="1"/>
  <c r="AG63" i="32" s="1"/>
  <c r="N35" i="12"/>
  <c r="AH33" i="32" s="1"/>
  <c r="AH63" i="32" s="1"/>
  <c r="AP63" i="32" s="1"/>
  <c r="N35" i="13"/>
  <c r="AI33" i="32" s="1"/>
  <c r="N35" i="14"/>
  <c r="AJ33" i="32" s="1"/>
  <c r="N35" i="15"/>
  <c r="AK33" i="32" s="1"/>
  <c r="AK63" i="32" s="1"/>
  <c r="N35" i="16"/>
  <c r="AL33" i="32" s="1"/>
  <c r="AL63" i="32" s="1"/>
  <c r="N35" i="17"/>
  <c r="AM33" i="32" s="1"/>
  <c r="N35" i="18"/>
  <c r="AN33" i="32" s="1"/>
  <c r="AW33" i="32"/>
  <c r="AW63" i="32" s="1"/>
  <c r="AX33" i="32"/>
  <c r="AY33" i="32"/>
  <c r="BA33" i="32"/>
  <c r="BB33" i="32"/>
  <c r="BC33" i="32"/>
  <c r="BD33" i="32"/>
  <c r="X35" i="11"/>
  <c r="BM33" i="32" s="1"/>
  <c r="X35" i="12"/>
  <c r="BN33" i="32" s="1"/>
  <c r="BN63" i="32" s="1"/>
  <c r="X35" i="13"/>
  <c r="BO33" i="32" s="1"/>
  <c r="BO63" i="32" s="1"/>
  <c r="X35" i="14"/>
  <c r="BP33" i="32" s="1"/>
  <c r="X35" i="15"/>
  <c r="BQ33" i="32" s="1"/>
  <c r="X35" i="16"/>
  <c r="BR33" i="32" s="1"/>
  <c r="BR63" i="32" s="1"/>
  <c r="X35" i="17"/>
  <c r="BS33" i="32" s="1"/>
  <c r="X35" i="18"/>
  <c r="BT33" i="32" s="1"/>
  <c r="A34" i="32"/>
  <c r="B34" i="32"/>
  <c r="C34" i="32"/>
  <c r="C72" i="32" s="1"/>
  <c r="D34" i="32"/>
  <c r="E34" i="32"/>
  <c r="F34" i="32"/>
  <c r="G34" i="32"/>
  <c r="G72" i="32" s="1"/>
  <c r="H34" i="32"/>
  <c r="Q34" i="32"/>
  <c r="R34" i="32"/>
  <c r="S34" i="32"/>
  <c r="T34" i="32"/>
  <c r="U34" i="32"/>
  <c r="V34" i="32"/>
  <c r="W34" i="32"/>
  <c r="X34" i="32"/>
  <c r="N36" i="11"/>
  <c r="AG34" i="32" s="1"/>
  <c r="N36" i="12"/>
  <c r="AH34" i="32" s="1"/>
  <c r="N36" i="13"/>
  <c r="AI34" i="32" s="1"/>
  <c r="N36" i="14"/>
  <c r="AJ34" i="32" s="1"/>
  <c r="N36" i="15"/>
  <c r="AK34" i="32" s="1"/>
  <c r="N36" i="16"/>
  <c r="AL34" i="32" s="1"/>
  <c r="N36" i="17"/>
  <c r="AM34" i="32" s="1"/>
  <c r="N36" i="18"/>
  <c r="AN34" i="32" s="1"/>
  <c r="AW34" i="32"/>
  <c r="AX34" i="32"/>
  <c r="AY34" i="32"/>
  <c r="AY72" i="32" s="1"/>
  <c r="AZ34" i="32"/>
  <c r="BA34" i="32"/>
  <c r="BC34" i="32"/>
  <c r="BD34" i="32"/>
  <c r="X36" i="11"/>
  <c r="BM34" i="32" s="1"/>
  <c r="X36" i="12"/>
  <c r="BN34" i="32" s="1"/>
  <c r="X36" i="13"/>
  <c r="BO34" i="32" s="1"/>
  <c r="X36" i="14"/>
  <c r="BP34" i="32" s="1"/>
  <c r="BP72" i="32" s="1"/>
  <c r="X36" i="15"/>
  <c r="BQ34" i="32" s="1"/>
  <c r="X36" i="16"/>
  <c r="BR34" i="32" s="1"/>
  <c r="X36" i="17"/>
  <c r="BS34" i="32" s="1"/>
  <c r="X36" i="18"/>
  <c r="BT34" i="32" s="1"/>
  <c r="BT72" i="32" s="1"/>
  <c r="A35" i="32"/>
  <c r="B35" i="32"/>
  <c r="C35" i="32"/>
  <c r="D35" i="32"/>
  <c r="E35" i="32"/>
  <c r="F35" i="32"/>
  <c r="G35" i="32"/>
  <c r="H35" i="32"/>
  <c r="Q35" i="32"/>
  <c r="R35" i="32"/>
  <c r="S35" i="32"/>
  <c r="T35" i="32"/>
  <c r="U35" i="32"/>
  <c r="V35" i="32"/>
  <c r="W35" i="32"/>
  <c r="X35" i="32"/>
  <c r="N37" i="11"/>
  <c r="AG35" i="32" s="1"/>
  <c r="N37" i="12"/>
  <c r="AH35" i="32" s="1"/>
  <c r="N37" i="13"/>
  <c r="AI35" i="32" s="1"/>
  <c r="N37" i="14"/>
  <c r="AJ35" i="32" s="1"/>
  <c r="AJ81" i="32" s="1"/>
  <c r="N37" i="15"/>
  <c r="AK35" i="32" s="1"/>
  <c r="N37" i="16"/>
  <c r="AL35" i="32" s="1"/>
  <c r="N37" i="17"/>
  <c r="AM35" i="32" s="1"/>
  <c r="N37" i="18"/>
  <c r="AN35" i="32" s="1"/>
  <c r="AN81" i="32" s="1"/>
  <c r="AW35" i="32"/>
  <c r="AX35" i="32"/>
  <c r="AY35" i="32"/>
  <c r="AZ35" i="32"/>
  <c r="BA35" i="32"/>
  <c r="BB35" i="32"/>
  <c r="BD35" i="32"/>
  <c r="X37" i="11"/>
  <c r="BM35" i="32" s="1"/>
  <c r="X37" i="12"/>
  <c r="BN35" i="32" s="1"/>
  <c r="X37" i="13"/>
  <c r="BO35" i="32" s="1"/>
  <c r="X37" i="14"/>
  <c r="BP35" i="32" s="1"/>
  <c r="X37" i="15"/>
  <c r="BQ35" i="32" s="1"/>
  <c r="X37" i="16"/>
  <c r="BR35" i="32" s="1"/>
  <c r="X37" i="17"/>
  <c r="BS35" i="32" s="1"/>
  <c r="X37" i="18"/>
  <c r="BT35" i="32" s="1"/>
  <c r="A36" i="32"/>
  <c r="B36" i="32"/>
  <c r="C36" i="32"/>
  <c r="D36" i="32"/>
  <c r="E36" i="32"/>
  <c r="F36" i="32"/>
  <c r="G36" i="32"/>
  <c r="H36" i="32"/>
  <c r="Q36" i="32"/>
  <c r="R36" i="32"/>
  <c r="S36" i="32"/>
  <c r="T36" i="32"/>
  <c r="U36" i="32"/>
  <c r="V36" i="32"/>
  <c r="W36" i="32"/>
  <c r="N38" i="11"/>
  <c r="AG36" i="32"/>
  <c r="N38" i="12"/>
  <c r="AH36" i="32"/>
  <c r="N38" i="13"/>
  <c r="AI36" i="32"/>
  <c r="N38" i="14"/>
  <c r="AJ36" i="32"/>
  <c r="N38" i="15"/>
  <c r="AK36" i="32"/>
  <c r="N38" i="16"/>
  <c r="AL36" i="32"/>
  <c r="N38" i="17"/>
  <c r="AM36" i="32"/>
  <c r="N38" i="18"/>
  <c r="AN36" i="32"/>
  <c r="AW36" i="32"/>
  <c r="AX36" i="32"/>
  <c r="AY36" i="32"/>
  <c r="AZ36" i="32"/>
  <c r="BA36" i="32"/>
  <c r="BB36" i="32"/>
  <c r="BC36" i="32"/>
  <c r="X38" i="11"/>
  <c r="BM36" i="32" s="1"/>
  <c r="X38" i="12"/>
  <c r="BN36" i="32" s="1"/>
  <c r="BN90" i="32" s="1"/>
  <c r="X38" i="13"/>
  <c r="BO36" i="32" s="1"/>
  <c r="X38" i="14"/>
  <c r="BP36" i="32" s="1"/>
  <c r="X38" i="15"/>
  <c r="BQ36" i="32" s="1"/>
  <c r="X38" i="16"/>
  <c r="BR36" i="32" s="1"/>
  <c r="BR90" i="32" s="1"/>
  <c r="X38" i="17"/>
  <c r="BS36" i="32" s="1"/>
  <c r="X38" i="18"/>
  <c r="BT36" i="32" s="1"/>
  <c r="A37" i="32"/>
  <c r="B37" i="32"/>
  <c r="C37" i="32"/>
  <c r="D37" i="32"/>
  <c r="E37" i="32"/>
  <c r="F37" i="32"/>
  <c r="G37" i="32"/>
  <c r="H37" i="32"/>
  <c r="Q37" i="32"/>
  <c r="R37" i="32"/>
  <c r="S37" i="32"/>
  <c r="T37" i="32"/>
  <c r="U37" i="32"/>
  <c r="V37" i="32"/>
  <c r="W37" i="32"/>
  <c r="N39" i="11"/>
  <c r="AG37" i="32"/>
  <c r="N39" i="12"/>
  <c r="AH37" i="32"/>
  <c r="N39" i="13"/>
  <c r="AI37" i="32"/>
  <c r="N39" i="14"/>
  <c r="AJ37" i="32"/>
  <c r="N39" i="15"/>
  <c r="AK37" i="32"/>
  <c r="N39" i="16"/>
  <c r="AL37" i="32"/>
  <c r="N39" i="17"/>
  <c r="AM37" i="32"/>
  <c r="N39" i="18"/>
  <c r="AN37" i="32"/>
  <c r="AW37" i="32"/>
  <c r="AX37" i="32"/>
  <c r="AY37" i="32"/>
  <c r="BA37" i="32"/>
  <c r="BB37" i="32"/>
  <c r="BC37" i="32"/>
  <c r="X39" i="11"/>
  <c r="BM37" i="32" s="1"/>
  <c r="X39" i="12"/>
  <c r="BN37" i="32" s="1"/>
  <c r="X39" i="13"/>
  <c r="BO37" i="32" s="1"/>
  <c r="X39" i="14"/>
  <c r="BP37" i="32" s="1"/>
  <c r="BP99" i="32" s="1"/>
  <c r="X39" i="15"/>
  <c r="BQ37" i="32" s="1"/>
  <c r="X39" i="16"/>
  <c r="BR37" i="32" s="1"/>
  <c r="X39" i="17"/>
  <c r="BS37" i="32" s="1"/>
  <c r="X39" i="18"/>
  <c r="BT37" i="32" s="1"/>
  <c r="BT99" i="32" s="1"/>
  <c r="A38" i="32"/>
  <c r="B38" i="32"/>
  <c r="C38" i="32"/>
  <c r="D38" i="32"/>
  <c r="E38" i="32"/>
  <c r="F38" i="32"/>
  <c r="G38" i="32"/>
  <c r="H38" i="32"/>
  <c r="Q38" i="32"/>
  <c r="R38" i="32"/>
  <c r="S38" i="32"/>
  <c r="T38" i="32"/>
  <c r="U38" i="32"/>
  <c r="V38" i="32"/>
  <c r="W38" i="32"/>
  <c r="N40" i="11"/>
  <c r="AG38" i="32"/>
  <c r="N40" i="12"/>
  <c r="AH38" i="32"/>
  <c r="N40" i="13"/>
  <c r="AI38" i="32"/>
  <c r="N40" i="14"/>
  <c r="AJ38" i="32"/>
  <c r="N40" i="15"/>
  <c r="AK38" i="32"/>
  <c r="N40" i="16"/>
  <c r="AL38" i="32"/>
  <c r="N40" i="17"/>
  <c r="AM38" i="32"/>
  <c r="N40" i="18"/>
  <c r="AN38" i="32"/>
  <c r="AW38" i="32"/>
  <c r="AX38" i="32"/>
  <c r="AY38" i="32"/>
  <c r="AZ38" i="32"/>
  <c r="BA38" i="32"/>
  <c r="BB38" i="32"/>
  <c r="BC38" i="32"/>
  <c r="X40" i="11"/>
  <c r="BM38" i="32" s="1"/>
  <c r="X40" i="12"/>
  <c r="BN38" i="32" s="1"/>
  <c r="X40" i="13"/>
  <c r="BO38" i="32" s="1"/>
  <c r="X40" i="14"/>
  <c r="BP38" i="32" s="1"/>
  <c r="X40" i="15"/>
  <c r="BQ38" i="32" s="1"/>
  <c r="X40" i="16"/>
  <c r="BR38" i="32" s="1"/>
  <c r="X40" i="17"/>
  <c r="BS38" i="32" s="1"/>
  <c r="X40" i="18"/>
  <c r="BT38" i="32" s="1"/>
  <c r="A39" i="32"/>
  <c r="B39" i="32"/>
  <c r="C39" i="32"/>
  <c r="D39" i="32"/>
  <c r="E39" i="32"/>
  <c r="F39" i="32"/>
  <c r="G39" i="32"/>
  <c r="H39" i="32"/>
  <c r="Q39" i="32"/>
  <c r="R39" i="32"/>
  <c r="S39" i="32"/>
  <c r="T39" i="32"/>
  <c r="U39" i="32"/>
  <c r="V39" i="32"/>
  <c r="W39" i="32"/>
  <c r="X39" i="32"/>
  <c r="N41" i="11"/>
  <c r="AG39" i="32" s="1"/>
  <c r="N41" i="12"/>
  <c r="AH39" i="32" s="1"/>
  <c r="AH117" i="32" s="1"/>
  <c r="AP117" i="32" s="1"/>
  <c r="N41" i="13"/>
  <c r="AI39" i="32" s="1"/>
  <c r="N41" i="14"/>
  <c r="AJ39" i="32" s="1"/>
  <c r="N41" i="15"/>
  <c r="AK39" i="32" s="1"/>
  <c r="N41" i="16"/>
  <c r="AL39" i="32" s="1"/>
  <c r="AL117" i="32" s="1"/>
  <c r="AT117" i="32" s="1"/>
  <c r="N41" i="17"/>
  <c r="AM39" i="32" s="1"/>
  <c r="N41" i="18"/>
  <c r="AN39" i="32" s="1"/>
  <c r="AW39" i="32"/>
  <c r="AX39" i="32"/>
  <c r="AY39" i="32"/>
  <c r="AZ39" i="32"/>
  <c r="BA39" i="32"/>
  <c r="BB39" i="32"/>
  <c r="BC39" i="32"/>
  <c r="BD39" i="32"/>
  <c r="X41" i="11"/>
  <c r="BM39" i="32" s="1"/>
  <c r="X41" i="12"/>
  <c r="BN39" i="32" s="1"/>
  <c r="BN117" i="32" s="1"/>
  <c r="BV117" i="32" s="1"/>
  <c r="X41" i="13"/>
  <c r="BO39" i="32" s="1"/>
  <c r="X41" i="14"/>
  <c r="BP39" i="32" s="1"/>
  <c r="X41" i="15"/>
  <c r="BQ39" i="32" s="1"/>
  <c r="X41" i="16"/>
  <c r="BR39" i="32" s="1"/>
  <c r="BR117" i="32" s="1"/>
  <c r="BZ117" i="32" s="1"/>
  <c r="X41" i="17"/>
  <c r="BS39" i="32" s="1"/>
  <c r="X41" i="18"/>
  <c r="BT39" i="32" s="1"/>
  <c r="A40" i="32"/>
  <c r="B40" i="32"/>
  <c r="C40" i="32"/>
  <c r="D40" i="32"/>
  <c r="E40" i="32"/>
  <c r="F40" i="32"/>
  <c r="G40" i="32"/>
  <c r="H40" i="32"/>
  <c r="Q40" i="32"/>
  <c r="R40" i="32"/>
  <c r="S40" i="32"/>
  <c r="T40" i="32"/>
  <c r="U40" i="32"/>
  <c r="V40" i="32"/>
  <c r="W40" i="32"/>
  <c r="X40" i="32"/>
  <c r="N42" i="11"/>
  <c r="AG40" i="32" s="1"/>
  <c r="N42" i="12"/>
  <c r="AH40" i="32" s="1"/>
  <c r="N42" i="13"/>
  <c r="AI40" i="32" s="1"/>
  <c r="N42" i="14"/>
  <c r="AJ40" i="32" s="1"/>
  <c r="N42" i="15"/>
  <c r="AK40" i="32" s="1"/>
  <c r="N42" i="16"/>
  <c r="AL40" i="32" s="1"/>
  <c r="N42" i="17"/>
  <c r="AM40" i="32" s="1"/>
  <c r="N42" i="18"/>
  <c r="AN40" i="32" s="1"/>
  <c r="AW40" i="32"/>
  <c r="AX40" i="32"/>
  <c r="AY40" i="32"/>
  <c r="AZ40" i="32"/>
  <c r="BA40" i="32"/>
  <c r="BB40" i="32"/>
  <c r="BC40" i="32"/>
  <c r="BD40" i="32"/>
  <c r="X42" i="11"/>
  <c r="BM40" i="32" s="1"/>
  <c r="X42" i="12"/>
  <c r="BN40" i="32" s="1"/>
  <c r="X42" i="13"/>
  <c r="BO40" i="32" s="1"/>
  <c r="X42" i="14"/>
  <c r="BP40" i="32" s="1"/>
  <c r="X42" i="15"/>
  <c r="BQ40" i="32" s="1"/>
  <c r="X42" i="16"/>
  <c r="BR40" i="32" s="1"/>
  <c r="X42" i="17"/>
  <c r="BS40" i="32" s="1"/>
  <c r="X42" i="18"/>
  <c r="BT40" i="32" s="1"/>
  <c r="A42" i="32"/>
  <c r="B42" i="32"/>
  <c r="D42" i="32"/>
  <c r="E42" i="32"/>
  <c r="F42" i="32"/>
  <c r="H42" i="32"/>
  <c r="H45" i="32"/>
  <c r="F45" i="32"/>
  <c r="D45" i="32"/>
  <c r="B45" i="32"/>
  <c r="H44" i="32"/>
  <c r="F44" i="32"/>
  <c r="D44" i="32"/>
  <c r="B44" i="32"/>
  <c r="G43" i="32"/>
  <c r="F43" i="32"/>
  <c r="F46" i="32" s="1"/>
  <c r="E43" i="32"/>
  <c r="C43" i="32"/>
  <c r="B43" i="32"/>
  <c r="A43" i="32"/>
  <c r="Q42" i="32"/>
  <c r="Q47" i="32" s="1"/>
  <c r="R42" i="32"/>
  <c r="T42" i="32"/>
  <c r="U42" i="32"/>
  <c r="U46" i="32" s="1"/>
  <c r="V42" i="32"/>
  <c r="X45" i="32"/>
  <c r="V45" i="32"/>
  <c r="T45" i="32"/>
  <c r="R45" i="32"/>
  <c r="X44" i="32"/>
  <c r="V44" i="32"/>
  <c r="T44" i="32"/>
  <c r="R44" i="32"/>
  <c r="W43" i="32"/>
  <c r="V43" i="32"/>
  <c r="V47" i="32" s="1"/>
  <c r="U43" i="32"/>
  <c r="S43" i="32"/>
  <c r="R43" i="32"/>
  <c r="Q43" i="32"/>
  <c r="AI42" i="32"/>
  <c r="AM42" i="32"/>
  <c r="AQ45" i="32" s="1"/>
  <c r="AN45" i="32"/>
  <c r="AJ45" i="32"/>
  <c r="AN44" i="32"/>
  <c r="AJ44" i="32"/>
  <c r="AH44" i="32"/>
  <c r="BO42" i="32"/>
  <c r="BS42" i="32"/>
  <c r="BT45" i="32"/>
  <c r="BP45" i="32"/>
  <c r="BT44" i="32"/>
  <c r="BP44" i="32"/>
  <c r="BN44" i="32"/>
  <c r="N45" i="32"/>
  <c r="B46" i="32"/>
  <c r="C46" i="32"/>
  <c r="S46" i="32"/>
  <c r="AI46" i="32"/>
  <c r="AN46" i="32"/>
  <c r="BO46" i="32"/>
  <c r="BO50" i="32" s="1"/>
  <c r="A47" i="32"/>
  <c r="C47" i="32"/>
  <c r="U47" i="32"/>
  <c r="AI47" i="32"/>
  <c r="AK47" i="32"/>
  <c r="BO47" i="32"/>
  <c r="B48" i="32"/>
  <c r="E48" i="32"/>
  <c r="Q48" i="32"/>
  <c r="V48" i="32"/>
  <c r="AG48" i="32"/>
  <c r="AI48" i="32"/>
  <c r="BO48" i="32"/>
  <c r="A49" i="32"/>
  <c r="E49" i="32"/>
  <c r="G49" i="32"/>
  <c r="AI49" i="32"/>
  <c r="BM49" i="32"/>
  <c r="BO49" i="32"/>
  <c r="AI50" i="32"/>
  <c r="B51" i="32"/>
  <c r="C51" i="32"/>
  <c r="D51" i="32"/>
  <c r="F51" i="32"/>
  <c r="G51" i="32"/>
  <c r="H51" i="32"/>
  <c r="H54" i="32"/>
  <c r="H58" i="32" s="1"/>
  <c r="F54" i="32"/>
  <c r="D54" i="32"/>
  <c r="B54" i="32"/>
  <c r="A54" i="32"/>
  <c r="A58" i="32" s="1"/>
  <c r="H53" i="32"/>
  <c r="F53" i="32"/>
  <c r="E53" i="32"/>
  <c r="D53" i="32"/>
  <c r="B53" i="32"/>
  <c r="G52" i="32"/>
  <c r="F52" i="32"/>
  <c r="E52" i="32"/>
  <c r="C52" i="32"/>
  <c r="B52" i="32"/>
  <c r="A52" i="32"/>
  <c r="K51" i="32"/>
  <c r="R51" i="32"/>
  <c r="R55" i="32" s="1"/>
  <c r="S51" i="32"/>
  <c r="T51" i="32"/>
  <c r="V51" i="32"/>
  <c r="V55" i="32" s="1"/>
  <c r="X54" i="32"/>
  <c r="W54" i="32"/>
  <c r="V54" i="32"/>
  <c r="U54" i="32"/>
  <c r="U58" i="32" s="1"/>
  <c r="T54" i="32"/>
  <c r="S54" i="32"/>
  <c r="R54" i="32"/>
  <c r="Q54" i="32"/>
  <c r="Q58" i="32" s="1"/>
  <c r="X53" i="32"/>
  <c r="W53" i="32"/>
  <c r="V53" i="32"/>
  <c r="U53" i="32"/>
  <c r="T53" i="32"/>
  <c r="S53" i="32"/>
  <c r="R53" i="32"/>
  <c r="Q53" i="32"/>
  <c r="X52" i="32"/>
  <c r="W52" i="32"/>
  <c r="V52" i="32"/>
  <c r="U52" i="32"/>
  <c r="U56" i="32" s="1"/>
  <c r="T52" i="32"/>
  <c r="S52" i="32"/>
  <c r="R52" i="32"/>
  <c r="Q52" i="32"/>
  <c r="Q56" i="32" s="1"/>
  <c r="AG51" i="32"/>
  <c r="AO52" i="32" s="1"/>
  <c r="AH51" i="32"/>
  <c r="AJ51" i="32"/>
  <c r="AK51" i="32"/>
  <c r="AS51" i="32" s="1"/>
  <c r="AL51" i="32"/>
  <c r="AN51" i="32"/>
  <c r="AN54" i="32"/>
  <c r="AM54" i="32"/>
  <c r="AK54" i="32"/>
  <c r="AJ54" i="32"/>
  <c r="AI54" i="32"/>
  <c r="AG54" i="32"/>
  <c r="AN53" i="32"/>
  <c r="AM53" i="32"/>
  <c r="AK53" i="32"/>
  <c r="AK57" i="32" s="1"/>
  <c r="AJ53" i="32"/>
  <c r="AI53" i="32"/>
  <c r="AG53" i="32"/>
  <c r="AN52" i="32"/>
  <c r="AM52" i="32"/>
  <c r="AK52" i="32"/>
  <c r="AI52" i="32"/>
  <c r="AG52" i="32"/>
  <c r="AW51" i="32"/>
  <c r="AX51" i="32"/>
  <c r="AZ51" i="32"/>
  <c r="BA51" i="32"/>
  <c r="BB51" i="32"/>
  <c r="BD51" i="32"/>
  <c r="BD54" i="32"/>
  <c r="BC54" i="32"/>
  <c r="BB54" i="32"/>
  <c r="BA54" i="32"/>
  <c r="AZ54" i="32"/>
  <c r="AY54" i="32"/>
  <c r="AX54" i="32"/>
  <c r="AW54" i="32"/>
  <c r="BD53" i="32"/>
  <c r="BC53" i="32"/>
  <c r="BA53" i="32"/>
  <c r="BA57" i="32" s="1"/>
  <c r="AZ53" i="32"/>
  <c r="AY53" i="32"/>
  <c r="AW53" i="32"/>
  <c r="BD52" i="32"/>
  <c r="BC52" i="32"/>
  <c r="BA52" i="32"/>
  <c r="AY52" i="32"/>
  <c r="AW52" i="32"/>
  <c r="BM51" i="32"/>
  <c r="BN51" i="32"/>
  <c r="BP51" i="32"/>
  <c r="BQ51" i="32"/>
  <c r="BR51" i="32"/>
  <c r="BT51" i="32"/>
  <c r="BT54" i="32"/>
  <c r="BS54" i="32"/>
  <c r="BQ54" i="32"/>
  <c r="BP54" i="32"/>
  <c r="BO54" i="32"/>
  <c r="BM54" i="32"/>
  <c r="BT53" i="32"/>
  <c r="BS53" i="32"/>
  <c r="BQ53" i="32"/>
  <c r="BQ57" i="32" s="1"/>
  <c r="BP53" i="32"/>
  <c r="BO53" i="32"/>
  <c r="BM53" i="32"/>
  <c r="BT52" i="32"/>
  <c r="BS52" i="32"/>
  <c r="BQ52" i="32"/>
  <c r="BO52" i="32"/>
  <c r="BM52" i="32"/>
  <c r="I52" i="32"/>
  <c r="I53" i="32"/>
  <c r="I54" i="32"/>
  <c r="A55" i="32"/>
  <c r="C55" i="32"/>
  <c r="E55" i="32"/>
  <c r="G55" i="32"/>
  <c r="Q55" i="32"/>
  <c r="U55" i="32"/>
  <c r="U59" i="32" s="1"/>
  <c r="AI55" i="32"/>
  <c r="AM55" i="32"/>
  <c r="AY55" i="32"/>
  <c r="BC55" i="32"/>
  <c r="BO55" i="32"/>
  <c r="BS55" i="32"/>
  <c r="B56" i="32"/>
  <c r="C56" i="32"/>
  <c r="G56" i="32"/>
  <c r="R56" i="32"/>
  <c r="S56" i="32"/>
  <c r="V56" i="32"/>
  <c r="AK56" i="32"/>
  <c r="AW56" i="32"/>
  <c r="BA56" i="32"/>
  <c r="BM56" i="32"/>
  <c r="BQ56" i="32"/>
  <c r="A57" i="32"/>
  <c r="C57" i="32"/>
  <c r="E57" i="32"/>
  <c r="G57" i="32"/>
  <c r="Q57" i="32"/>
  <c r="U57" i="32"/>
  <c r="AI57" i="32"/>
  <c r="AM57" i="32"/>
  <c r="AY57" i="32"/>
  <c r="BC57" i="32"/>
  <c r="BO57" i="32"/>
  <c r="BS57" i="32"/>
  <c r="B58" i="32"/>
  <c r="C58" i="32"/>
  <c r="G58" i="32"/>
  <c r="R58" i="32"/>
  <c r="S58" i="32"/>
  <c r="V58" i="32"/>
  <c r="AK58" i="32"/>
  <c r="AW58" i="32"/>
  <c r="BA58" i="32"/>
  <c r="BM58" i="32"/>
  <c r="BQ58" i="32"/>
  <c r="Q59" i="32"/>
  <c r="A60" i="32"/>
  <c r="B60" i="32"/>
  <c r="C60" i="32"/>
  <c r="K60" i="32" s="1"/>
  <c r="D60" i="32"/>
  <c r="E60" i="32"/>
  <c r="F60" i="32"/>
  <c r="G60" i="32"/>
  <c r="H60" i="32"/>
  <c r="H63" i="32"/>
  <c r="G63" i="32"/>
  <c r="F63" i="32"/>
  <c r="F67" i="32" s="1"/>
  <c r="D63" i="32"/>
  <c r="C63" i="32"/>
  <c r="B63" i="32"/>
  <c r="J63" i="32" s="1"/>
  <c r="H62" i="32"/>
  <c r="G62" i="32"/>
  <c r="F62" i="32"/>
  <c r="E62" i="32"/>
  <c r="D62" i="32"/>
  <c r="C62" i="32"/>
  <c r="B62" i="32"/>
  <c r="A62" i="32"/>
  <c r="G61" i="32"/>
  <c r="F61" i="32"/>
  <c r="E61" i="32"/>
  <c r="C61" i="32"/>
  <c r="B61" i="32"/>
  <c r="B65" i="32" s="1"/>
  <c r="A61" i="32"/>
  <c r="Q60" i="32"/>
  <c r="S60" i="32"/>
  <c r="T60" i="32"/>
  <c r="U60" i="32"/>
  <c r="V60" i="32"/>
  <c r="X63" i="32"/>
  <c r="W63" i="32"/>
  <c r="V63" i="32"/>
  <c r="T63" i="32"/>
  <c r="S63" i="32"/>
  <c r="R63" i="32"/>
  <c r="X62" i="32"/>
  <c r="W62" i="32"/>
  <c r="V62" i="32"/>
  <c r="U62" i="32"/>
  <c r="T62" i="32"/>
  <c r="S62" i="32"/>
  <c r="S66" i="32" s="1"/>
  <c r="R62" i="32"/>
  <c r="Q62" i="32"/>
  <c r="W61" i="32"/>
  <c r="V61" i="32"/>
  <c r="U61" i="32"/>
  <c r="S61" i="32"/>
  <c r="R61" i="32"/>
  <c r="Q61" i="32"/>
  <c r="AH60" i="32"/>
  <c r="AJ60" i="32"/>
  <c r="AL60" i="32"/>
  <c r="AN60" i="32"/>
  <c r="AN63" i="32"/>
  <c r="AM63" i="32"/>
  <c r="AJ63" i="32"/>
  <c r="AI63" i="32"/>
  <c r="AI66" i="32" s="1"/>
  <c r="AN62" i="32"/>
  <c r="AM62" i="32"/>
  <c r="AK62" i="32"/>
  <c r="AJ62" i="32"/>
  <c r="AJ66" i="32" s="1"/>
  <c r="AI62" i="32"/>
  <c r="AG62" i="32"/>
  <c r="AM61" i="32"/>
  <c r="AK61" i="32"/>
  <c r="AI61" i="32"/>
  <c r="AG61" i="32"/>
  <c r="AT60" i="32"/>
  <c r="AX60" i="32"/>
  <c r="AZ60" i="32"/>
  <c r="BB60" i="32"/>
  <c r="BD60" i="32"/>
  <c r="BD63" i="32"/>
  <c r="BC63" i="32"/>
  <c r="BB63" i="32"/>
  <c r="BA63" i="32"/>
  <c r="AY63" i="32"/>
  <c r="AX63" i="32"/>
  <c r="BD62" i="32"/>
  <c r="BC62" i="32"/>
  <c r="BA62" i="32"/>
  <c r="AZ62" i="32"/>
  <c r="AY62" i="32"/>
  <c r="AW62" i="32"/>
  <c r="BC61" i="32"/>
  <c r="BA61" i="32"/>
  <c r="AY61" i="32"/>
  <c r="AW61" i="32"/>
  <c r="BN60" i="32"/>
  <c r="BP60" i="32"/>
  <c r="BR60" i="32"/>
  <c r="BT60" i="32"/>
  <c r="BT63" i="32"/>
  <c r="BS63" i="32"/>
  <c r="BS66" i="32" s="1"/>
  <c r="BQ63" i="32"/>
  <c r="BP63" i="32"/>
  <c r="BM63" i="32"/>
  <c r="BT62" i="32"/>
  <c r="BS62" i="32"/>
  <c r="BQ62" i="32"/>
  <c r="BP62" i="32"/>
  <c r="BP66" i="32" s="1"/>
  <c r="BO62" i="32"/>
  <c r="BM62" i="32"/>
  <c r="BS61" i="32"/>
  <c r="BQ61" i="32"/>
  <c r="BO61" i="32"/>
  <c r="BM61" i="32"/>
  <c r="AT61" i="32"/>
  <c r="AT62" i="32"/>
  <c r="AT63" i="32"/>
  <c r="V64" i="32"/>
  <c r="AG64" i="32"/>
  <c r="AK64" i="32"/>
  <c r="AW64" i="32"/>
  <c r="BA64" i="32"/>
  <c r="BM64" i="32"/>
  <c r="BQ64" i="32"/>
  <c r="A65" i="32"/>
  <c r="E65" i="32"/>
  <c r="Q65" i="32"/>
  <c r="V65" i="32"/>
  <c r="V68" i="32" s="1"/>
  <c r="AN65" i="32"/>
  <c r="BD65" i="32"/>
  <c r="BT65" i="32"/>
  <c r="H66" i="32"/>
  <c r="U66" i="32"/>
  <c r="V66" i="32"/>
  <c r="AM66" i="32"/>
  <c r="AY66" i="32"/>
  <c r="BC66" i="32"/>
  <c r="G67" i="32"/>
  <c r="V67" i="32"/>
  <c r="AL67" i="32"/>
  <c r="BB67" i="32"/>
  <c r="BR67" i="32"/>
  <c r="A69" i="32"/>
  <c r="C69" i="32"/>
  <c r="D69" i="32"/>
  <c r="D73" i="32" s="1"/>
  <c r="E69" i="32"/>
  <c r="E73" i="32" s="1"/>
  <c r="G69" i="32"/>
  <c r="H69" i="32"/>
  <c r="H72" i="32"/>
  <c r="I69" i="32" s="1"/>
  <c r="F72" i="32"/>
  <c r="E72" i="32"/>
  <c r="D72" i="32"/>
  <c r="B72" i="32"/>
  <c r="A72" i="32"/>
  <c r="H71" i="32"/>
  <c r="G71" i="32"/>
  <c r="F71" i="32"/>
  <c r="E71" i="32"/>
  <c r="E75" i="32" s="1"/>
  <c r="D71" i="32"/>
  <c r="C71" i="32"/>
  <c r="B71" i="32"/>
  <c r="A71" i="32"/>
  <c r="H70" i="32"/>
  <c r="G70" i="32"/>
  <c r="F70" i="32"/>
  <c r="E70" i="32"/>
  <c r="E74" i="32" s="1"/>
  <c r="D70" i="32"/>
  <c r="C70" i="32"/>
  <c r="B70" i="32"/>
  <c r="A70" i="32"/>
  <c r="Q69" i="32"/>
  <c r="Q76" i="32" s="1"/>
  <c r="S69" i="32"/>
  <c r="T69" i="32"/>
  <c r="T73" i="32" s="1"/>
  <c r="U69" i="32"/>
  <c r="X69" i="32"/>
  <c r="X72" i="32"/>
  <c r="W72" i="32"/>
  <c r="V72" i="32"/>
  <c r="U72" i="32"/>
  <c r="T72" i="32"/>
  <c r="S72" i="32"/>
  <c r="R72" i="32"/>
  <c r="Q72" i="32"/>
  <c r="X71" i="32"/>
  <c r="W71" i="32"/>
  <c r="V71" i="32"/>
  <c r="U71" i="32"/>
  <c r="T71" i="32"/>
  <c r="S71" i="32"/>
  <c r="R71" i="32"/>
  <c r="Q71" i="32"/>
  <c r="W70" i="32"/>
  <c r="V70" i="32"/>
  <c r="U70" i="32"/>
  <c r="S70" i="32"/>
  <c r="S74" i="32" s="1"/>
  <c r="R70" i="32"/>
  <c r="Q70" i="32"/>
  <c r="AG69" i="32"/>
  <c r="AG74" i="32" s="1"/>
  <c r="AH69" i="32"/>
  <c r="AT72" i="32" s="1"/>
  <c r="AJ69" i="32"/>
  <c r="AK69" i="32"/>
  <c r="AK74" i="32" s="1"/>
  <c r="AL69" i="32"/>
  <c r="AN69" i="32"/>
  <c r="AN72" i="32"/>
  <c r="AM72" i="32"/>
  <c r="AL72" i="32"/>
  <c r="AK72" i="32"/>
  <c r="AJ72" i="32"/>
  <c r="AI72" i="32"/>
  <c r="AH72" i="32"/>
  <c r="AG72" i="32"/>
  <c r="AN71" i="32"/>
  <c r="AM71" i="32"/>
  <c r="AK71" i="32"/>
  <c r="AJ71" i="32"/>
  <c r="AR71" i="32" s="1"/>
  <c r="AI71" i="32"/>
  <c r="AG71" i="32"/>
  <c r="AM70" i="32"/>
  <c r="AM73" i="32" s="1"/>
  <c r="AK70" i="32"/>
  <c r="AI70" i="32"/>
  <c r="AG70" i="32"/>
  <c r="AT69" i="32"/>
  <c r="AW69" i="32"/>
  <c r="AW74" i="32" s="1"/>
  <c r="AX69" i="32"/>
  <c r="AZ69" i="32"/>
  <c r="BA69" i="32"/>
  <c r="BA74" i="32" s="1"/>
  <c r="BB69" i="32"/>
  <c r="BD69" i="32"/>
  <c r="BD72" i="32"/>
  <c r="BC72" i="32"/>
  <c r="BA72" i="32"/>
  <c r="AZ72" i="32"/>
  <c r="AX72" i="32"/>
  <c r="AW72" i="32"/>
  <c r="BD71" i="32"/>
  <c r="BC71" i="32"/>
  <c r="BA71" i="32"/>
  <c r="AZ71" i="32"/>
  <c r="AY71" i="32"/>
  <c r="AW71" i="32"/>
  <c r="BC70" i="32"/>
  <c r="BC73" i="32" s="1"/>
  <c r="BA70" i="32"/>
  <c r="AY70" i="32"/>
  <c r="AW70" i="32"/>
  <c r="BM69" i="32"/>
  <c r="BM74" i="32" s="1"/>
  <c r="BN69" i="32"/>
  <c r="BZ72" i="32" s="1"/>
  <c r="BP69" i="32"/>
  <c r="BQ69" i="32"/>
  <c r="BQ74" i="32" s="1"/>
  <c r="BR69" i="32"/>
  <c r="BR73" i="32" s="1"/>
  <c r="BT69" i="32"/>
  <c r="BS72" i="32"/>
  <c r="BR72" i="32"/>
  <c r="BQ72" i="32"/>
  <c r="BO72" i="32"/>
  <c r="BN72" i="32"/>
  <c r="BM72" i="32"/>
  <c r="BT71" i="32"/>
  <c r="BS71" i="32"/>
  <c r="BQ71" i="32"/>
  <c r="BP71" i="32"/>
  <c r="BO71" i="32"/>
  <c r="BM71" i="32"/>
  <c r="BS70" i="32"/>
  <c r="BS73" i="32" s="1"/>
  <c r="BQ70" i="32"/>
  <c r="BO70" i="32"/>
  <c r="BM70" i="32"/>
  <c r="BV69" i="32"/>
  <c r="AP70" i="32"/>
  <c r="BV70" i="32"/>
  <c r="AP71" i="32"/>
  <c r="BV71" i="32"/>
  <c r="AP72" i="32"/>
  <c r="BV72" i="32"/>
  <c r="B73" i="32"/>
  <c r="F73" i="32"/>
  <c r="R73" i="32"/>
  <c r="V73" i="32"/>
  <c r="AI73" i="32"/>
  <c r="BO73" i="32"/>
  <c r="C74" i="32"/>
  <c r="AJ74" i="32"/>
  <c r="AZ74" i="32"/>
  <c r="BP74" i="32"/>
  <c r="D75" i="32"/>
  <c r="T75" i="32"/>
  <c r="AG75" i="32"/>
  <c r="AK75" i="32"/>
  <c r="AW75" i="32"/>
  <c r="BA75" i="32"/>
  <c r="BM75" i="32"/>
  <c r="BQ75" i="32"/>
  <c r="E76" i="32"/>
  <c r="E77" i="32" s="1"/>
  <c r="U76" i="32"/>
  <c r="AG76" i="32"/>
  <c r="AH76" i="32"/>
  <c r="AK76" i="32"/>
  <c r="AL76" i="32"/>
  <c r="AW76" i="32"/>
  <c r="AX76" i="32"/>
  <c r="BA76" i="32"/>
  <c r="BM76" i="32"/>
  <c r="BN76" i="32"/>
  <c r="BQ76" i="32"/>
  <c r="BR76" i="32"/>
  <c r="A78" i="32"/>
  <c r="B78" i="32"/>
  <c r="J78" i="32" s="1"/>
  <c r="C78" i="32"/>
  <c r="D78" i="32"/>
  <c r="E78" i="32"/>
  <c r="F78" i="32"/>
  <c r="G78" i="32"/>
  <c r="H78" i="32"/>
  <c r="H81" i="32"/>
  <c r="G81" i="32"/>
  <c r="G85" i="32" s="1"/>
  <c r="F81" i="32"/>
  <c r="E81" i="32"/>
  <c r="D81" i="32"/>
  <c r="C81" i="32"/>
  <c r="C85" i="32" s="1"/>
  <c r="B81" i="32"/>
  <c r="A81" i="32"/>
  <c r="H80" i="32"/>
  <c r="G80" i="32"/>
  <c r="F80" i="32"/>
  <c r="E80" i="32"/>
  <c r="D80" i="32"/>
  <c r="C80" i="32"/>
  <c r="B80" i="32"/>
  <c r="A80" i="32"/>
  <c r="G79" i="32"/>
  <c r="F79" i="32"/>
  <c r="N79" i="32" s="1"/>
  <c r="E79" i="32"/>
  <c r="C79" i="32"/>
  <c r="B79" i="32"/>
  <c r="A79" i="32"/>
  <c r="O78" i="32"/>
  <c r="Q78" i="32"/>
  <c r="S78" i="32"/>
  <c r="T78" i="32"/>
  <c r="U78" i="32"/>
  <c r="V78" i="32"/>
  <c r="W78" i="32"/>
  <c r="X78" i="32"/>
  <c r="X81" i="32"/>
  <c r="W81" i="32"/>
  <c r="V81" i="32"/>
  <c r="U81" i="32"/>
  <c r="T81" i="32"/>
  <c r="S81" i="32"/>
  <c r="R81" i="32"/>
  <c r="Q81" i="32"/>
  <c r="X80" i="32"/>
  <c r="W80" i="32"/>
  <c r="V80" i="32"/>
  <c r="U80" i="32"/>
  <c r="T80" i="32"/>
  <c r="S80" i="32"/>
  <c r="R80" i="32"/>
  <c r="Q80" i="32"/>
  <c r="X79" i="32"/>
  <c r="W79" i="32"/>
  <c r="V79" i="32"/>
  <c r="V83" i="32" s="1"/>
  <c r="T79" i="32"/>
  <c r="S79" i="32"/>
  <c r="R79" i="32"/>
  <c r="AG78" i="32"/>
  <c r="AI78" i="32"/>
  <c r="AJ78" i="32"/>
  <c r="AK78" i="32"/>
  <c r="AM78" i="32"/>
  <c r="AN78" i="32"/>
  <c r="AV78" i="32" s="1"/>
  <c r="AM81" i="32"/>
  <c r="AL81" i="32"/>
  <c r="AK81" i="32"/>
  <c r="AS81" i="32" s="1"/>
  <c r="AI81" i="32"/>
  <c r="AH81" i="32"/>
  <c r="AG81" i="32"/>
  <c r="AO81" i="32" s="1"/>
  <c r="AN80" i="32"/>
  <c r="AM80" i="32"/>
  <c r="AK80" i="32"/>
  <c r="AJ80" i="32"/>
  <c r="AJ83" i="32" s="1"/>
  <c r="AI80" i="32"/>
  <c r="AG80" i="32"/>
  <c r="AN79" i="32"/>
  <c r="AM79" i="32"/>
  <c r="AL79" i="32"/>
  <c r="AK79" i="32"/>
  <c r="AS79" i="32" s="1"/>
  <c r="AJ79" i="32"/>
  <c r="AI79" i="32"/>
  <c r="AH79" i="32"/>
  <c r="AG79" i="32"/>
  <c r="AG83" i="32" s="1"/>
  <c r="AW78" i="32"/>
  <c r="AY78" i="32"/>
  <c r="AZ78" i="32"/>
  <c r="BB78" i="32"/>
  <c r="BC78" i="32"/>
  <c r="BD81" i="32"/>
  <c r="BB81" i="32"/>
  <c r="BA81" i="32"/>
  <c r="AZ81" i="32"/>
  <c r="AY81" i="32"/>
  <c r="AX81" i="32"/>
  <c r="AW81" i="32"/>
  <c r="BD80" i="32"/>
  <c r="BC80" i="32"/>
  <c r="BB80" i="32"/>
  <c r="BA80" i="32"/>
  <c r="AZ80" i="32"/>
  <c r="AY80" i="32"/>
  <c r="AX80" i="32"/>
  <c r="AW80" i="32"/>
  <c r="BD79" i="32"/>
  <c r="BC79" i="32"/>
  <c r="BB79" i="32"/>
  <c r="BB83" i="32" s="1"/>
  <c r="BA79" i="32"/>
  <c r="AX79" i="32"/>
  <c r="BN78" i="32"/>
  <c r="BP78" i="32"/>
  <c r="BQ78" i="32"/>
  <c r="BR78" i="32"/>
  <c r="BT78" i="32"/>
  <c r="BT81" i="32"/>
  <c r="BS81" i="32"/>
  <c r="BR81" i="32"/>
  <c r="BQ81" i="32"/>
  <c r="BY81" i="32" s="1"/>
  <c r="BP81" i="32"/>
  <c r="BO81" i="32"/>
  <c r="BN81" i="32"/>
  <c r="BM81" i="32"/>
  <c r="BU81" i="32" s="1"/>
  <c r="BT80" i="32"/>
  <c r="BS80" i="32"/>
  <c r="BQ80" i="32"/>
  <c r="BP80" i="32"/>
  <c r="BO80" i="32"/>
  <c r="BM80" i="32"/>
  <c r="BU80" i="32" s="1"/>
  <c r="BS79" i="32"/>
  <c r="BR79" i="32"/>
  <c r="BQ79" i="32"/>
  <c r="BY79" i="32" s="1"/>
  <c r="BO79" i="32"/>
  <c r="BN79" i="32"/>
  <c r="BM79" i="32"/>
  <c r="BM83" i="32" s="1"/>
  <c r="P79" i="32"/>
  <c r="P80" i="32"/>
  <c r="P81" i="32"/>
  <c r="A82" i="32"/>
  <c r="D82" i="32"/>
  <c r="E82" i="32"/>
  <c r="H82" i="32"/>
  <c r="V82" i="32"/>
  <c r="AH82" i="32"/>
  <c r="AI82" i="32"/>
  <c r="AL82" i="32"/>
  <c r="AM82" i="32"/>
  <c r="BB82" i="32"/>
  <c r="BN82" i="32"/>
  <c r="BO82" i="32"/>
  <c r="BR82" i="32"/>
  <c r="BS82" i="32"/>
  <c r="A83" i="32"/>
  <c r="C83" i="32"/>
  <c r="E83" i="32"/>
  <c r="T83" i="32"/>
  <c r="X83" i="32"/>
  <c r="AI83" i="32"/>
  <c r="AM83" i="32"/>
  <c r="A84" i="32"/>
  <c r="A86" i="32" s="1"/>
  <c r="D84" i="32"/>
  <c r="E84" i="32"/>
  <c r="H84" i="32"/>
  <c r="V84" i="32"/>
  <c r="AH84" i="32"/>
  <c r="AI84" i="32"/>
  <c r="AI86" i="32" s="1"/>
  <c r="AL84" i="32"/>
  <c r="AM84" i="32"/>
  <c r="BB84" i="32"/>
  <c r="BN84" i="32"/>
  <c r="BO84" i="32"/>
  <c r="BR84" i="32"/>
  <c r="BS84" i="32"/>
  <c r="A85" i="32"/>
  <c r="E85" i="32"/>
  <c r="F85" i="32"/>
  <c r="T85" i="32"/>
  <c r="X85" i="32"/>
  <c r="AI85" i="32"/>
  <c r="AK85" i="32"/>
  <c r="AM85" i="32"/>
  <c r="E86" i="32"/>
  <c r="AM86" i="32"/>
  <c r="A87" i="32"/>
  <c r="B87" i="32"/>
  <c r="L88" i="32" s="1"/>
  <c r="C87" i="32"/>
  <c r="L89" i="32" s="1"/>
  <c r="D87" i="32"/>
  <c r="E87" i="32"/>
  <c r="F87" i="32"/>
  <c r="G87" i="32"/>
  <c r="O87" i="32" s="1"/>
  <c r="H87" i="32"/>
  <c r="H90" i="32"/>
  <c r="G90" i="32"/>
  <c r="F90" i="32"/>
  <c r="F94" i="32" s="1"/>
  <c r="E90" i="32"/>
  <c r="D90" i="32"/>
  <c r="C90" i="32"/>
  <c r="B90" i="32"/>
  <c r="B94" i="32" s="1"/>
  <c r="A90" i="32"/>
  <c r="H89" i="32"/>
  <c r="G89" i="32"/>
  <c r="F89" i="32"/>
  <c r="E89" i="32"/>
  <c r="D89" i="32"/>
  <c r="C89" i="32"/>
  <c r="B89" i="32"/>
  <c r="A89" i="32"/>
  <c r="H88" i="32"/>
  <c r="G88" i="32"/>
  <c r="F88" i="32"/>
  <c r="E88" i="32"/>
  <c r="D88" i="32"/>
  <c r="C88" i="32"/>
  <c r="B88" i="32"/>
  <c r="A88" i="32"/>
  <c r="N87" i="32"/>
  <c r="Q87" i="32"/>
  <c r="R87" i="32"/>
  <c r="S87" i="32"/>
  <c r="T87" i="32"/>
  <c r="U87" i="32"/>
  <c r="V87" i="32"/>
  <c r="W87" i="32"/>
  <c r="W94" i="32" s="1"/>
  <c r="W90" i="32"/>
  <c r="V90" i="32"/>
  <c r="U90" i="32"/>
  <c r="T90" i="32"/>
  <c r="T94" i="32" s="1"/>
  <c r="S90" i="32"/>
  <c r="R90" i="32"/>
  <c r="Q90" i="32"/>
  <c r="W89" i="32"/>
  <c r="W93" i="32" s="1"/>
  <c r="V89" i="32"/>
  <c r="U89" i="32"/>
  <c r="T89" i="32"/>
  <c r="S89" i="32"/>
  <c r="S93" i="32" s="1"/>
  <c r="R89" i="32"/>
  <c r="Q89" i="32"/>
  <c r="W88" i="32"/>
  <c r="V88" i="32"/>
  <c r="V92" i="32" s="1"/>
  <c r="U88" i="32"/>
  <c r="T88" i="32"/>
  <c r="S88" i="32"/>
  <c r="R88" i="32"/>
  <c r="R92" i="32" s="1"/>
  <c r="AG87" i="32"/>
  <c r="AH87" i="32"/>
  <c r="AI87" i="32"/>
  <c r="AQ87" i="32" s="1"/>
  <c r="AJ87" i="32"/>
  <c r="AR87" i="32" s="1"/>
  <c r="AK87" i="32"/>
  <c r="AL87" i="32"/>
  <c r="AM87" i="32"/>
  <c r="AN87" i="32"/>
  <c r="AN93" i="32" s="1"/>
  <c r="AN90" i="32"/>
  <c r="AM90" i="32"/>
  <c r="AL90" i="32"/>
  <c r="AK90" i="32"/>
  <c r="AS90" i="32" s="1"/>
  <c r="AJ90" i="32"/>
  <c r="AI90" i="32"/>
  <c r="AH90" i="32"/>
  <c r="AG90" i="32"/>
  <c r="AN89" i="32"/>
  <c r="AM89" i="32"/>
  <c r="AL89" i="32"/>
  <c r="AK89" i="32"/>
  <c r="AS89" i="32" s="1"/>
  <c r="AJ89" i="32"/>
  <c r="AI89" i="32"/>
  <c r="AH89" i="32"/>
  <c r="AG89" i="32"/>
  <c r="AG93" i="32" s="1"/>
  <c r="AN88" i="32"/>
  <c r="AM88" i="32"/>
  <c r="AK88" i="32"/>
  <c r="AK92" i="32" s="1"/>
  <c r="AJ88" i="32"/>
  <c r="AI88" i="32"/>
  <c r="AG88" i="32"/>
  <c r="AW87" i="32"/>
  <c r="AX87" i="32"/>
  <c r="AY87" i="32"/>
  <c r="AZ87" i="32"/>
  <c r="BA87" i="32"/>
  <c r="BB87" i="32"/>
  <c r="BC87" i="32"/>
  <c r="BD87" i="32"/>
  <c r="BC90" i="32"/>
  <c r="BB90" i="32"/>
  <c r="BA90" i="32"/>
  <c r="AZ90" i="32"/>
  <c r="AY90" i="32"/>
  <c r="AX90" i="32"/>
  <c r="AW90" i="32"/>
  <c r="BD89" i="32"/>
  <c r="BC89" i="32"/>
  <c r="BB89" i="32"/>
  <c r="BA89" i="32"/>
  <c r="AZ89" i="32"/>
  <c r="AZ93" i="32" s="1"/>
  <c r="AY89" i="32"/>
  <c r="AX89" i="32"/>
  <c r="AW89" i="32"/>
  <c r="BD88" i="32"/>
  <c r="BC88" i="32"/>
  <c r="BA88" i="32"/>
  <c r="AZ88" i="32"/>
  <c r="AY88" i="32"/>
  <c r="AW88" i="32"/>
  <c r="BM87" i="32"/>
  <c r="BN87" i="32"/>
  <c r="BP87" i="32"/>
  <c r="BP94" i="32" s="1"/>
  <c r="BQ87" i="32"/>
  <c r="BR87" i="32"/>
  <c r="BT87" i="32"/>
  <c r="BT90" i="32"/>
  <c r="CB90" i="32" s="1"/>
  <c r="BS90" i="32"/>
  <c r="BQ90" i="32"/>
  <c r="BP90" i="32"/>
  <c r="BX90" i="32" s="1"/>
  <c r="BO90" i="32"/>
  <c r="BM90" i="32"/>
  <c r="BT89" i="32"/>
  <c r="BS89" i="32"/>
  <c r="BR89" i="32"/>
  <c r="BQ89" i="32"/>
  <c r="BP89" i="32"/>
  <c r="BO89" i="32"/>
  <c r="BN89" i="32"/>
  <c r="BM89" i="32"/>
  <c r="BT88" i="32"/>
  <c r="BS88" i="32"/>
  <c r="BQ88" i="32"/>
  <c r="BQ92" i="32" s="1"/>
  <c r="BP88" i="32"/>
  <c r="BO88" i="32"/>
  <c r="BM88" i="32"/>
  <c r="BU87" i="32"/>
  <c r="I88" i="32"/>
  <c r="BU88" i="32"/>
  <c r="I89" i="32"/>
  <c r="BU89" i="32"/>
  <c r="I90" i="32"/>
  <c r="BU90" i="32"/>
  <c r="A91" i="32"/>
  <c r="A95" i="32" s="1"/>
  <c r="D91" i="32"/>
  <c r="E91" i="32"/>
  <c r="H91" i="32"/>
  <c r="H95" i="32" s="1"/>
  <c r="R91" i="32"/>
  <c r="U91" i="32"/>
  <c r="AI91" i="32"/>
  <c r="AM91" i="32"/>
  <c r="AY91" i="32"/>
  <c r="BC91" i="32"/>
  <c r="BO91" i="32"/>
  <c r="BP91" i="32"/>
  <c r="BS91" i="32"/>
  <c r="A92" i="32"/>
  <c r="C92" i="32"/>
  <c r="D92" i="32"/>
  <c r="E92" i="32"/>
  <c r="H92" i="32"/>
  <c r="U92" i="32"/>
  <c r="AW92" i="32"/>
  <c r="AX92" i="32"/>
  <c r="BB92" i="32"/>
  <c r="BO92" i="32"/>
  <c r="BS92" i="32"/>
  <c r="A93" i="32"/>
  <c r="B93" i="32"/>
  <c r="D93" i="32"/>
  <c r="E93" i="32"/>
  <c r="F93" i="32"/>
  <c r="H93" i="32"/>
  <c r="T93" i="32"/>
  <c r="AK93" i="32"/>
  <c r="AW93" i="32"/>
  <c r="BA93" i="32"/>
  <c r="BN93" i="32"/>
  <c r="BR93" i="32"/>
  <c r="A94" i="32"/>
  <c r="D94" i="32"/>
  <c r="E94" i="32"/>
  <c r="H94" i="32"/>
  <c r="S94" i="32"/>
  <c r="AI94" i="32"/>
  <c r="AJ94" i="32"/>
  <c r="AM94" i="32"/>
  <c r="AY94" i="32"/>
  <c r="AZ94" i="32"/>
  <c r="BC94" i="32"/>
  <c r="BM94" i="32"/>
  <c r="BQ94" i="32"/>
  <c r="D95" i="32"/>
  <c r="E95" i="32"/>
  <c r="A96" i="32"/>
  <c r="B96" i="32"/>
  <c r="C96" i="32"/>
  <c r="K96" i="32" s="1"/>
  <c r="D96" i="32"/>
  <c r="D101" i="32" s="1"/>
  <c r="E96" i="32"/>
  <c r="F96" i="32"/>
  <c r="G96" i="32"/>
  <c r="H96" i="32"/>
  <c r="H102" i="32" s="1"/>
  <c r="H99" i="32"/>
  <c r="G99" i="32"/>
  <c r="F99" i="32"/>
  <c r="E99" i="32"/>
  <c r="D99" i="32"/>
  <c r="C99" i="32"/>
  <c r="B99" i="32"/>
  <c r="A99" i="32"/>
  <c r="I99" i="32" s="1"/>
  <c r="H98" i="32"/>
  <c r="G98" i="32"/>
  <c r="F98" i="32"/>
  <c r="E98" i="32"/>
  <c r="D98" i="32"/>
  <c r="C98" i="32"/>
  <c r="B98" i="32"/>
  <c r="A98" i="32"/>
  <c r="I98" i="32" s="1"/>
  <c r="H97" i="32"/>
  <c r="G97" i="32"/>
  <c r="F97" i="32"/>
  <c r="F101" i="32" s="1"/>
  <c r="E97" i="32"/>
  <c r="M97" i="32" s="1"/>
  <c r="D97" i="32"/>
  <c r="C97" i="32"/>
  <c r="B97" i="32"/>
  <c r="B101" i="32" s="1"/>
  <c r="A97" i="32"/>
  <c r="P96" i="32"/>
  <c r="Q96" i="32"/>
  <c r="R96" i="32"/>
  <c r="S96" i="32"/>
  <c r="T96" i="32"/>
  <c r="U96" i="32"/>
  <c r="V96" i="32"/>
  <c r="W96" i="32"/>
  <c r="W99" i="32"/>
  <c r="W103" i="32" s="1"/>
  <c r="V99" i="32"/>
  <c r="U99" i="32"/>
  <c r="T99" i="32"/>
  <c r="S99" i="32"/>
  <c r="S103" i="32" s="1"/>
  <c r="R99" i="32"/>
  <c r="Q99" i="32"/>
  <c r="W98" i="32"/>
  <c r="V98" i="32"/>
  <c r="V102" i="32" s="1"/>
  <c r="U98" i="32"/>
  <c r="T98" i="32"/>
  <c r="S98" i="32"/>
  <c r="R98" i="32"/>
  <c r="R102" i="32" s="1"/>
  <c r="Q98" i="32"/>
  <c r="W97" i="32"/>
  <c r="V97" i="32"/>
  <c r="U97" i="32"/>
  <c r="U101" i="32" s="1"/>
  <c r="T97" i="32"/>
  <c r="S97" i="32"/>
  <c r="R97" i="32"/>
  <c r="R100" i="32" s="1"/>
  <c r="AG96" i="32"/>
  <c r="AV96" i="32" s="1"/>
  <c r="AI96" i="32"/>
  <c r="AJ96" i="32"/>
  <c r="AR96" i="32" s="1"/>
  <c r="AK96" i="32"/>
  <c r="AK103" i="32" s="1"/>
  <c r="AM96" i="32"/>
  <c r="AN96" i="32"/>
  <c r="AN99" i="32"/>
  <c r="AM99" i="32"/>
  <c r="AL99" i="32"/>
  <c r="AK99" i="32"/>
  <c r="AJ99" i="32"/>
  <c r="AI99" i="32"/>
  <c r="AH99" i="32"/>
  <c r="AG99" i="32"/>
  <c r="AN98" i="32"/>
  <c r="AM98" i="32"/>
  <c r="AL98" i="32"/>
  <c r="AK98" i="32"/>
  <c r="AJ98" i="32"/>
  <c r="AI98" i="32"/>
  <c r="AH98" i="32"/>
  <c r="AG98" i="32"/>
  <c r="AN97" i="32"/>
  <c r="AM97" i="32"/>
  <c r="AL97" i="32"/>
  <c r="AK97" i="32"/>
  <c r="AJ97" i="32"/>
  <c r="AI97" i="32"/>
  <c r="AH97" i="32"/>
  <c r="AG97" i="32"/>
  <c r="AS96" i="32"/>
  <c r="AW96" i="32"/>
  <c r="AY96" i="32"/>
  <c r="AZ96" i="32"/>
  <c r="BA96" i="32"/>
  <c r="BC96" i="32"/>
  <c r="BD96" i="32"/>
  <c r="BC99" i="32"/>
  <c r="BB99" i="32"/>
  <c r="BA99" i="32"/>
  <c r="AY99" i="32"/>
  <c r="AX99" i="32"/>
  <c r="AW99" i="32"/>
  <c r="BC98" i="32"/>
  <c r="BB98" i="32"/>
  <c r="BA98" i="32"/>
  <c r="AY98" i="32"/>
  <c r="AX98" i="32"/>
  <c r="AW98" i="32"/>
  <c r="BD97" i="32"/>
  <c r="BC97" i="32"/>
  <c r="BC100" i="32" s="1"/>
  <c r="BB97" i="32"/>
  <c r="BA97" i="32"/>
  <c r="AZ97" i="32"/>
  <c r="AY97" i="32"/>
  <c r="AX97" i="32"/>
  <c r="AW97" i="32"/>
  <c r="BM96" i="32"/>
  <c r="BU96" i="32" s="1"/>
  <c r="BN96" i="32"/>
  <c r="BV96" i="32" s="1"/>
  <c r="BO96" i="32"/>
  <c r="BQ96" i="32"/>
  <c r="BR96" i="32"/>
  <c r="BR102" i="32" s="1"/>
  <c r="BS96" i="32"/>
  <c r="BS99" i="32"/>
  <c r="BR99" i="32"/>
  <c r="BQ99" i="32"/>
  <c r="BO99" i="32"/>
  <c r="BN99" i="32"/>
  <c r="BM99" i="32"/>
  <c r="BS98" i="32"/>
  <c r="BR98" i="32"/>
  <c r="BQ98" i="32"/>
  <c r="BO98" i="32"/>
  <c r="BN98" i="32"/>
  <c r="BM98" i="32"/>
  <c r="BS97" i="32"/>
  <c r="BR97" i="32"/>
  <c r="BQ97" i="32"/>
  <c r="BO97" i="32"/>
  <c r="BN97" i="32"/>
  <c r="BM97" i="32"/>
  <c r="N97" i="32"/>
  <c r="AT97" i="32"/>
  <c r="N98" i="32"/>
  <c r="AT98" i="32"/>
  <c r="N99" i="32"/>
  <c r="AT99" i="32"/>
  <c r="B100" i="32"/>
  <c r="F100" i="32"/>
  <c r="W100" i="32"/>
  <c r="AI100" i="32"/>
  <c r="AJ100" i="32"/>
  <c r="AM100" i="32"/>
  <c r="AM104" i="32" s="1"/>
  <c r="AN100" i="32"/>
  <c r="BM100" i="32"/>
  <c r="BQ100" i="32"/>
  <c r="A101" i="32"/>
  <c r="R101" i="32"/>
  <c r="AH101" i="32"/>
  <c r="AI101" i="32"/>
  <c r="AI104" i="32" s="1"/>
  <c r="AL101" i="32"/>
  <c r="AM101" i="32"/>
  <c r="AX101" i="32"/>
  <c r="AY101" i="32"/>
  <c r="BB101" i="32"/>
  <c r="C102" i="32"/>
  <c r="D102" i="32"/>
  <c r="G102" i="32"/>
  <c r="U102" i="32"/>
  <c r="AH102" i="32"/>
  <c r="AI102" i="32"/>
  <c r="AK102" i="32"/>
  <c r="AL102" i="32"/>
  <c r="AM102" i="32"/>
  <c r="AX102" i="32"/>
  <c r="BA102" i="32"/>
  <c r="BB102" i="32"/>
  <c r="BO102" i="32"/>
  <c r="BS102" i="32"/>
  <c r="B103" i="32"/>
  <c r="C103" i="32"/>
  <c r="F103" i="32"/>
  <c r="G103" i="32"/>
  <c r="T103" i="32"/>
  <c r="AI103" i="32"/>
  <c r="AJ103" i="32"/>
  <c r="AM103" i="32"/>
  <c r="AW103" i="32"/>
  <c r="BA103" i="32"/>
  <c r="BM103" i="32"/>
  <c r="BN103" i="32"/>
  <c r="BR103" i="32"/>
  <c r="A105" i="32"/>
  <c r="B105" i="32"/>
  <c r="C105" i="32"/>
  <c r="D105" i="32"/>
  <c r="E105" i="32"/>
  <c r="F105" i="32"/>
  <c r="G105" i="32"/>
  <c r="H105" i="32"/>
  <c r="H108" i="32"/>
  <c r="G108" i="32"/>
  <c r="F108" i="32"/>
  <c r="E108" i="32"/>
  <c r="D108" i="32"/>
  <c r="C108" i="32"/>
  <c r="B108" i="32"/>
  <c r="A108" i="32"/>
  <c r="H107" i="32"/>
  <c r="G107" i="32"/>
  <c r="F107" i="32"/>
  <c r="E107" i="32"/>
  <c r="D107" i="32"/>
  <c r="C107" i="32"/>
  <c r="B107" i="32"/>
  <c r="A107" i="32"/>
  <c r="H106" i="32"/>
  <c r="G106" i="32"/>
  <c r="F106" i="32"/>
  <c r="E106" i="32"/>
  <c r="D106" i="32"/>
  <c r="C106" i="32"/>
  <c r="B106" i="32"/>
  <c r="A106" i="32"/>
  <c r="I105" i="32"/>
  <c r="M105" i="32"/>
  <c r="Q105" i="32"/>
  <c r="R105" i="32"/>
  <c r="T105" i="32"/>
  <c r="U105" i="32"/>
  <c r="V105" i="32"/>
  <c r="W105" i="32"/>
  <c r="W108" i="32"/>
  <c r="V108" i="32"/>
  <c r="U108" i="32"/>
  <c r="T108" i="32"/>
  <c r="S108" i="32"/>
  <c r="R108" i="32"/>
  <c r="Q108" i="32"/>
  <c r="Q112" i="32" s="1"/>
  <c r="W107" i="32"/>
  <c r="V107" i="32"/>
  <c r="U107" i="32"/>
  <c r="T107" i="32"/>
  <c r="T111" i="32" s="1"/>
  <c r="S107" i="32"/>
  <c r="R107" i="32"/>
  <c r="Q107" i="32"/>
  <c r="W106" i="32"/>
  <c r="V106" i="32"/>
  <c r="U106" i="32"/>
  <c r="T106" i="32"/>
  <c r="S106" i="32"/>
  <c r="R106" i="32"/>
  <c r="Q106" i="32"/>
  <c r="AG105" i="32"/>
  <c r="AH105" i="32"/>
  <c r="AJ105" i="32"/>
  <c r="AK105" i="32"/>
  <c r="AS105" i="32" s="1"/>
  <c r="AL105" i="32"/>
  <c r="AN105" i="32"/>
  <c r="AN108" i="32"/>
  <c r="AM108" i="32"/>
  <c r="AU108" i="32" s="1"/>
  <c r="AL108" i="32"/>
  <c r="AK108" i="32"/>
  <c r="AJ108" i="32"/>
  <c r="AI108" i="32"/>
  <c r="AH108" i="32"/>
  <c r="AG108" i="32"/>
  <c r="AN107" i="32"/>
  <c r="AM107" i="32"/>
  <c r="AU107" i="32" s="1"/>
  <c r="AL107" i="32"/>
  <c r="AK107" i="32"/>
  <c r="AJ107" i="32"/>
  <c r="AI107" i="32"/>
  <c r="AQ107" i="32" s="1"/>
  <c r="AH107" i="32"/>
  <c r="AG107" i="32"/>
  <c r="AN106" i="32"/>
  <c r="AM106" i="32"/>
  <c r="AU106" i="32" s="1"/>
  <c r="AL106" i="32"/>
  <c r="AK106" i="32"/>
  <c r="AJ106" i="32"/>
  <c r="AI106" i="32"/>
  <c r="AQ106" i="32" s="1"/>
  <c r="AH106" i="32"/>
  <c r="AG106" i="32"/>
  <c r="AP105" i="32"/>
  <c r="AW105" i="32"/>
  <c r="AW109" i="32" s="1"/>
  <c r="AX105" i="32"/>
  <c r="AX111" i="32" s="1"/>
  <c r="AZ105" i="32"/>
  <c r="BA105" i="32"/>
  <c r="BB105" i="32"/>
  <c r="BD105" i="32"/>
  <c r="BC108" i="32"/>
  <c r="BB108" i="32"/>
  <c r="BB112" i="32" s="1"/>
  <c r="BA108" i="32"/>
  <c r="AZ108" i="32"/>
  <c r="AY108" i="32"/>
  <c r="AX108" i="32"/>
  <c r="AW108" i="32"/>
  <c r="BD107" i="32"/>
  <c r="BC107" i="32"/>
  <c r="BB107" i="32"/>
  <c r="BB111" i="32" s="1"/>
  <c r="BA107" i="32"/>
  <c r="AZ107" i="32"/>
  <c r="AY107" i="32"/>
  <c r="AX107" i="32"/>
  <c r="AW107" i="32"/>
  <c r="BD106" i="32"/>
  <c r="BC106" i="32"/>
  <c r="BB106" i="32"/>
  <c r="BB110" i="32" s="1"/>
  <c r="BA106" i="32"/>
  <c r="AZ106" i="32"/>
  <c r="AY106" i="32"/>
  <c r="AX106" i="32"/>
  <c r="AW106" i="32"/>
  <c r="BN105" i="32"/>
  <c r="BW105" i="32" s="1"/>
  <c r="BO105" i="32"/>
  <c r="BP105" i="32"/>
  <c r="BR105" i="32"/>
  <c r="BS105" i="32"/>
  <c r="CA105" i="32" s="1"/>
  <c r="BT105" i="32"/>
  <c r="BT108" i="32"/>
  <c r="BS108" i="32"/>
  <c r="CA108" i="32" s="1"/>
  <c r="BR108" i="32"/>
  <c r="BR112" i="32" s="1"/>
  <c r="BQ108" i="32"/>
  <c r="BP108" i="32"/>
  <c r="BO108" i="32"/>
  <c r="BN108" i="32"/>
  <c r="BV108" i="32" s="1"/>
  <c r="BM108" i="32"/>
  <c r="BT107" i="32"/>
  <c r="BS107" i="32"/>
  <c r="CA107" i="32" s="1"/>
  <c r="BR107" i="32"/>
  <c r="BQ107" i="32"/>
  <c r="BP107" i="32"/>
  <c r="BO107" i="32"/>
  <c r="BN107" i="32"/>
  <c r="BV107" i="32" s="1"/>
  <c r="BM107" i="32"/>
  <c r="BT106" i="32"/>
  <c r="BS106" i="32"/>
  <c r="CA106" i="32" s="1"/>
  <c r="BR106" i="32"/>
  <c r="BR110" i="32" s="1"/>
  <c r="BQ106" i="32"/>
  <c r="BP106" i="32"/>
  <c r="BO106" i="32"/>
  <c r="BO110" i="32" s="1"/>
  <c r="BN106" i="32"/>
  <c r="BN110" i="32" s="1"/>
  <c r="BM106" i="32"/>
  <c r="BZ105" i="32"/>
  <c r="J106" i="32"/>
  <c r="N106" i="32"/>
  <c r="AT106" i="32"/>
  <c r="BZ106" i="32"/>
  <c r="J107" i="32"/>
  <c r="N107" i="32"/>
  <c r="AT107" i="32"/>
  <c r="BZ107" i="32"/>
  <c r="J108" i="32"/>
  <c r="N108" i="32"/>
  <c r="AT108" i="32"/>
  <c r="BZ108" i="32"/>
  <c r="B109" i="32"/>
  <c r="C109" i="32"/>
  <c r="F109" i="32"/>
  <c r="G109" i="32"/>
  <c r="R109" i="32"/>
  <c r="W109" i="32"/>
  <c r="AG109" i="32"/>
  <c r="AJ109" i="32"/>
  <c r="AN109" i="32"/>
  <c r="AZ109" i="32"/>
  <c r="BM109" i="32"/>
  <c r="BP109" i="32"/>
  <c r="BQ109" i="32"/>
  <c r="BR109" i="32"/>
  <c r="BT109" i="32"/>
  <c r="A110" i="32"/>
  <c r="B110" i="32"/>
  <c r="C110" i="32"/>
  <c r="F110" i="32"/>
  <c r="G110" i="32"/>
  <c r="Q110" i="32"/>
  <c r="R110" i="32"/>
  <c r="V110" i="32"/>
  <c r="AI110" i="32"/>
  <c r="AJ110" i="32"/>
  <c r="AN110" i="32"/>
  <c r="AY110" i="32"/>
  <c r="AZ110" i="32"/>
  <c r="BC110" i="32"/>
  <c r="BM110" i="32"/>
  <c r="BP110" i="32"/>
  <c r="BQ110" i="32"/>
  <c r="BT110" i="32"/>
  <c r="B111" i="32"/>
  <c r="C111" i="32"/>
  <c r="D111" i="32"/>
  <c r="F111" i="32"/>
  <c r="G111" i="32"/>
  <c r="H111" i="32"/>
  <c r="U111" i="32"/>
  <c r="AH111" i="32"/>
  <c r="AL111" i="32"/>
  <c r="AY111" i="32"/>
  <c r="AZ111" i="32"/>
  <c r="BC111" i="32"/>
  <c r="BO111" i="32"/>
  <c r="BP111" i="32"/>
  <c r="BT111" i="32"/>
  <c r="B112" i="32"/>
  <c r="C112" i="32"/>
  <c r="C113" i="32" s="1"/>
  <c r="F112" i="32"/>
  <c r="G112" i="32"/>
  <c r="G113" i="32" s="1"/>
  <c r="H112" i="32"/>
  <c r="U112" i="32"/>
  <c r="AG112" i="32"/>
  <c r="AH112" i="32"/>
  <c r="AL112" i="32"/>
  <c r="AW112" i="32"/>
  <c r="AX112" i="32"/>
  <c r="AZ112" i="32"/>
  <c r="BA112" i="32"/>
  <c r="BN112" i="32"/>
  <c r="BO112" i="32"/>
  <c r="BP112" i="32"/>
  <c r="BS112" i="32"/>
  <c r="BT112" i="32"/>
  <c r="B113" i="32"/>
  <c r="F113" i="32"/>
  <c r="AZ113" i="32"/>
  <c r="A114" i="32"/>
  <c r="J114" i="32" s="1"/>
  <c r="B114" i="32"/>
  <c r="C114" i="32"/>
  <c r="D114" i="32"/>
  <c r="E114" i="32"/>
  <c r="M114" i="32" s="1"/>
  <c r="F114" i="32"/>
  <c r="G114" i="32"/>
  <c r="H114" i="32"/>
  <c r="H117" i="32"/>
  <c r="G117" i="32"/>
  <c r="F117" i="32"/>
  <c r="E117" i="32"/>
  <c r="D117" i="32"/>
  <c r="D121" i="32" s="1"/>
  <c r="C117" i="32"/>
  <c r="B117" i="32"/>
  <c r="A117" i="32"/>
  <c r="H116" i="32"/>
  <c r="G116" i="32"/>
  <c r="F116" i="32"/>
  <c r="E116" i="32"/>
  <c r="D116" i="32"/>
  <c r="C116" i="32"/>
  <c r="B116" i="32"/>
  <c r="A116" i="32"/>
  <c r="H115" i="32"/>
  <c r="H119" i="32" s="1"/>
  <c r="G115" i="32"/>
  <c r="F115" i="32"/>
  <c r="E115" i="32"/>
  <c r="D115" i="32"/>
  <c r="C115" i="32"/>
  <c r="B115" i="32"/>
  <c r="A115" i="32"/>
  <c r="I114" i="32"/>
  <c r="Q114" i="32"/>
  <c r="Q118" i="32" s="1"/>
  <c r="R114" i="32"/>
  <c r="T114" i="32"/>
  <c r="U114" i="32"/>
  <c r="V114" i="32"/>
  <c r="V120" i="32" s="1"/>
  <c r="W114" i="32"/>
  <c r="X117" i="32"/>
  <c r="W117" i="32"/>
  <c r="V117" i="32"/>
  <c r="V121" i="32" s="1"/>
  <c r="U117" i="32"/>
  <c r="T117" i="32"/>
  <c r="S117" i="32"/>
  <c r="R117" i="32"/>
  <c r="R121" i="32" s="1"/>
  <c r="Q117" i="32"/>
  <c r="W116" i="32"/>
  <c r="V116" i="32"/>
  <c r="U116" i="32"/>
  <c r="U121" i="32" s="1"/>
  <c r="T116" i="32"/>
  <c r="S116" i="32"/>
  <c r="R116" i="32"/>
  <c r="Q116" i="32"/>
  <c r="W115" i="32"/>
  <c r="W119" i="32" s="1"/>
  <c r="V115" i="32"/>
  <c r="U115" i="32"/>
  <c r="T115" i="32"/>
  <c r="T119" i="32" s="1"/>
  <c r="S115" i="32"/>
  <c r="R115" i="32"/>
  <c r="Q115" i="32"/>
  <c r="AG114" i="32"/>
  <c r="AP114" i="32" s="1"/>
  <c r="AH114" i="32"/>
  <c r="AI114" i="32"/>
  <c r="AK114" i="32"/>
  <c r="AL114" i="32"/>
  <c r="AM114" i="32"/>
  <c r="AN117" i="32"/>
  <c r="AM117" i="32"/>
  <c r="AK117" i="32"/>
  <c r="AJ117" i="32"/>
  <c r="AI117" i="32"/>
  <c r="AG117" i="32"/>
  <c r="AN116" i="32"/>
  <c r="AM116" i="32"/>
  <c r="AK116" i="32"/>
  <c r="AJ116" i="32"/>
  <c r="AI116" i="32"/>
  <c r="AQ116" i="32" s="1"/>
  <c r="AG116" i="32"/>
  <c r="AN115" i="32"/>
  <c r="AM115" i="32"/>
  <c r="AK115" i="32"/>
  <c r="AJ115" i="32"/>
  <c r="AI115" i="32"/>
  <c r="AG115" i="32"/>
  <c r="AO114" i="32"/>
  <c r="AW114" i="32"/>
  <c r="BJ115" i="32" s="1"/>
  <c r="AX114" i="32"/>
  <c r="AY114" i="32"/>
  <c r="BA114" i="32"/>
  <c r="BB114" i="32"/>
  <c r="BJ114" i="32" s="1"/>
  <c r="BC114" i="32"/>
  <c r="BD117" i="32"/>
  <c r="BC117" i="32"/>
  <c r="BB117" i="32"/>
  <c r="BA117" i="32"/>
  <c r="AZ117" i="32"/>
  <c r="AY117" i="32"/>
  <c r="AX117" i="32"/>
  <c r="AW117" i="32"/>
  <c r="BD116" i="32"/>
  <c r="BC116" i="32"/>
  <c r="BA116" i="32"/>
  <c r="AZ116" i="32"/>
  <c r="AY116" i="32"/>
  <c r="AW116" i="32"/>
  <c r="BD115" i="32"/>
  <c r="BD118" i="32" s="1"/>
  <c r="BC115" i="32"/>
  <c r="BA115" i="32"/>
  <c r="AZ115" i="32"/>
  <c r="AY115" i="32"/>
  <c r="AY118" i="32" s="1"/>
  <c r="AW115" i="32"/>
  <c r="BI114" i="32"/>
  <c r="BM114" i="32"/>
  <c r="BN114" i="32"/>
  <c r="BO114" i="32"/>
  <c r="BQ114" i="32"/>
  <c r="BR114" i="32"/>
  <c r="BS114" i="32"/>
  <c r="BT117" i="32"/>
  <c r="BS117" i="32"/>
  <c r="BQ117" i="32"/>
  <c r="BP117" i="32"/>
  <c r="BO117" i="32"/>
  <c r="BM117" i="32"/>
  <c r="BT116" i="32"/>
  <c r="BS116" i="32"/>
  <c r="BQ116" i="32"/>
  <c r="BP116" i="32"/>
  <c r="BO116" i="32"/>
  <c r="BM116" i="32"/>
  <c r="BT115" i="32"/>
  <c r="BT118" i="32" s="1"/>
  <c r="BS115" i="32"/>
  <c r="BQ115" i="32"/>
  <c r="BP115" i="32"/>
  <c r="BO115" i="32"/>
  <c r="BU114" i="32" s="1"/>
  <c r="BM115" i="32"/>
  <c r="BY114" i="32"/>
  <c r="M115" i="32"/>
  <c r="AS115" i="32"/>
  <c r="BI115" i="32"/>
  <c r="BY115" i="32"/>
  <c r="M116" i="32"/>
  <c r="AS116" i="32"/>
  <c r="BI116" i="32"/>
  <c r="BY116" i="32"/>
  <c r="M117" i="32"/>
  <c r="AS117" i="32"/>
  <c r="BI117" i="32"/>
  <c r="BY117" i="32"/>
  <c r="B118" i="32"/>
  <c r="E118" i="32"/>
  <c r="F118" i="32"/>
  <c r="V118" i="32"/>
  <c r="W118" i="32"/>
  <c r="AJ118" i="32"/>
  <c r="AM118" i="32"/>
  <c r="BC118" i="32"/>
  <c r="BP118" i="32"/>
  <c r="BS118" i="32"/>
  <c r="C119" i="32"/>
  <c r="G119" i="32"/>
  <c r="AG119" i="32"/>
  <c r="AK119" i="32"/>
  <c r="AW119" i="32"/>
  <c r="AX119" i="32"/>
  <c r="BA119" i="32"/>
  <c r="BM119" i="32"/>
  <c r="BQ119" i="32"/>
  <c r="A120" i="32"/>
  <c r="B120" i="32"/>
  <c r="F120" i="32"/>
  <c r="Q120" i="32"/>
  <c r="W120" i="32"/>
  <c r="AI120" i="32"/>
  <c r="AJ120" i="32"/>
  <c r="AM120" i="32"/>
  <c r="AY120" i="32"/>
  <c r="BC120" i="32"/>
  <c r="BO120" i="32"/>
  <c r="BP120" i="32"/>
  <c r="BS120" i="32"/>
  <c r="C121" i="32"/>
  <c r="G121" i="32"/>
  <c r="T121" i="32"/>
  <c r="AK121" i="32"/>
  <c r="AX121" i="32"/>
  <c r="BA121" i="32"/>
  <c r="BM121" i="32"/>
  <c r="BQ121" i="32"/>
  <c r="A123" i="32"/>
  <c r="B123" i="32"/>
  <c r="C123" i="32"/>
  <c r="P123" i="32" s="1"/>
  <c r="D123" i="32"/>
  <c r="L123" i="32" s="1"/>
  <c r="E123" i="32"/>
  <c r="F123" i="32"/>
  <c r="G123" i="32"/>
  <c r="G128" i="32" s="1"/>
  <c r="H123" i="32"/>
  <c r="H126" i="32"/>
  <c r="G126" i="32"/>
  <c r="F126" i="32"/>
  <c r="E126" i="32"/>
  <c r="D126" i="32"/>
  <c r="C126" i="32"/>
  <c r="B126" i="32"/>
  <c r="A126" i="32"/>
  <c r="H125" i="32"/>
  <c r="G125" i="32"/>
  <c r="F125" i="32"/>
  <c r="E125" i="32"/>
  <c r="D125" i="32"/>
  <c r="C125" i="32"/>
  <c r="B125" i="32"/>
  <c r="A125" i="32"/>
  <c r="H124" i="32"/>
  <c r="G124" i="32"/>
  <c r="F124" i="32"/>
  <c r="E124" i="32"/>
  <c r="D124" i="32"/>
  <c r="C124" i="32"/>
  <c r="B124" i="32"/>
  <c r="A124" i="32"/>
  <c r="O123" i="32"/>
  <c r="Q123" i="32"/>
  <c r="R123" i="32"/>
  <c r="S123" i="32"/>
  <c r="AF123" i="32" s="1"/>
  <c r="T123" i="32"/>
  <c r="AB123" i="32" s="1"/>
  <c r="U123" i="32"/>
  <c r="V123" i="32"/>
  <c r="W123" i="32"/>
  <c r="W129" i="32" s="1"/>
  <c r="X123" i="32"/>
  <c r="X126" i="32"/>
  <c r="W126" i="32"/>
  <c r="V126" i="32"/>
  <c r="U126" i="32"/>
  <c r="T126" i="32"/>
  <c r="S126" i="32"/>
  <c r="R126" i="32"/>
  <c r="Q126" i="32"/>
  <c r="X125" i="32"/>
  <c r="W125" i="32"/>
  <c r="V125" i="32"/>
  <c r="U125" i="32"/>
  <c r="T125" i="32"/>
  <c r="S125" i="32"/>
  <c r="R125" i="32"/>
  <c r="Q125" i="32"/>
  <c r="X124" i="32"/>
  <c r="W124" i="32"/>
  <c r="V124" i="32"/>
  <c r="U124" i="32"/>
  <c r="T124" i="32"/>
  <c r="S124" i="32"/>
  <c r="R124" i="32"/>
  <c r="Q124" i="32"/>
  <c r="AE123" i="32"/>
  <c r="AG123" i="32"/>
  <c r="AI123" i="32"/>
  <c r="AJ123" i="32"/>
  <c r="AV123" i="32" s="1"/>
  <c r="AK123" i="32"/>
  <c r="AM123" i="32"/>
  <c r="AM128" i="32" s="1"/>
  <c r="AN123" i="32"/>
  <c r="AN126" i="32"/>
  <c r="AM126" i="32"/>
  <c r="AL126" i="32"/>
  <c r="AK126" i="32"/>
  <c r="AJ126" i="32"/>
  <c r="AI126" i="32"/>
  <c r="AH126" i="32"/>
  <c r="AG126" i="32"/>
  <c r="AN125" i="32"/>
  <c r="AM125" i="32"/>
  <c r="AL125" i="32"/>
  <c r="AK125" i="32"/>
  <c r="AJ125" i="32"/>
  <c r="AI125" i="32"/>
  <c r="AH125" i="32"/>
  <c r="AG125" i="32"/>
  <c r="AN124" i="32"/>
  <c r="AM124" i="32"/>
  <c r="AL124" i="32"/>
  <c r="AK124" i="32"/>
  <c r="AJ124" i="32"/>
  <c r="AI124" i="32"/>
  <c r="AH124" i="32"/>
  <c r="AG124" i="32"/>
  <c r="AQ123" i="32"/>
  <c r="AW123" i="32"/>
  <c r="AY123" i="32"/>
  <c r="AZ123" i="32"/>
  <c r="BH123" i="32" s="1"/>
  <c r="BA123" i="32"/>
  <c r="BC123" i="32"/>
  <c r="BC127" i="32" s="1"/>
  <c r="BD123" i="32"/>
  <c r="BD126" i="32"/>
  <c r="BC126" i="32"/>
  <c r="BB126" i="32"/>
  <c r="BA126" i="32"/>
  <c r="AZ126" i="32"/>
  <c r="AY126" i="32"/>
  <c r="AX126" i="32"/>
  <c r="AW126" i="32"/>
  <c r="BD125" i="32"/>
  <c r="BC125" i="32"/>
  <c r="BB125" i="32"/>
  <c r="BA125" i="32"/>
  <c r="AZ125" i="32"/>
  <c r="AY125" i="32"/>
  <c r="AX125" i="32"/>
  <c r="AW125" i="32"/>
  <c r="BD124" i="32"/>
  <c r="BC124" i="32"/>
  <c r="BB124" i="32"/>
  <c r="BA124" i="32"/>
  <c r="AZ124" i="32"/>
  <c r="AY124" i="32"/>
  <c r="AX124" i="32"/>
  <c r="AW124" i="32"/>
  <c r="BK123" i="32"/>
  <c r="BM123" i="32"/>
  <c r="BO123" i="32"/>
  <c r="BP123" i="32"/>
  <c r="CB123" i="32" s="1"/>
  <c r="BQ123" i="32"/>
  <c r="BS123" i="32"/>
  <c r="BS127" i="32" s="1"/>
  <c r="BT123" i="32"/>
  <c r="BT126" i="32"/>
  <c r="BS126" i="32"/>
  <c r="BR126" i="32"/>
  <c r="BQ126" i="32"/>
  <c r="BP126" i="32"/>
  <c r="BO126" i="32"/>
  <c r="BN126" i="32"/>
  <c r="BM126" i="32"/>
  <c r="BT125" i="32"/>
  <c r="BS125" i="32"/>
  <c r="BR125" i="32"/>
  <c r="BQ125" i="32"/>
  <c r="BP125" i="32"/>
  <c r="BO125" i="32"/>
  <c r="BN125" i="32"/>
  <c r="BM125" i="32"/>
  <c r="BT124" i="32"/>
  <c r="BS124" i="32"/>
  <c r="BR124" i="32"/>
  <c r="BQ124" i="32"/>
  <c r="BP124" i="32"/>
  <c r="BO124" i="32"/>
  <c r="BN124" i="32"/>
  <c r="BM124" i="32"/>
  <c r="BW123" i="32"/>
  <c r="K124" i="32"/>
  <c r="AA124" i="32"/>
  <c r="AQ124" i="32"/>
  <c r="BG124" i="32"/>
  <c r="BW124" i="32"/>
  <c r="K125" i="32"/>
  <c r="AA125" i="32"/>
  <c r="AQ125" i="32"/>
  <c r="BG125" i="32"/>
  <c r="BW125" i="32"/>
  <c r="K126" i="32"/>
  <c r="AA126" i="32"/>
  <c r="AQ126" i="32"/>
  <c r="BG126" i="32"/>
  <c r="BW126" i="32"/>
  <c r="C127" i="32"/>
  <c r="D127" i="32"/>
  <c r="H127" i="32"/>
  <c r="S127" i="32"/>
  <c r="T127" i="32"/>
  <c r="X127" i="32"/>
  <c r="AI127" i="32"/>
  <c r="AI131" i="32" s="1"/>
  <c r="AM127" i="32"/>
  <c r="AN127" i="32"/>
  <c r="AY127" i="32"/>
  <c r="AY131" i="32" s="1"/>
  <c r="BA127" i="32"/>
  <c r="BD127" i="32"/>
  <c r="BD131" i="32" s="1"/>
  <c r="BM127" i="32"/>
  <c r="BO127" i="32"/>
  <c r="BO131" i="32" s="1"/>
  <c r="BQ127" i="32"/>
  <c r="BT127" i="32"/>
  <c r="BT131" i="32" s="1"/>
  <c r="A128" i="32"/>
  <c r="C128" i="32"/>
  <c r="D128" i="32"/>
  <c r="E128" i="32"/>
  <c r="H128" i="32"/>
  <c r="H131" i="32" s="1"/>
  <c r="Q128" i="32"/>
  <c r="T128" i="32"/>
  <c r="U128" i="32"/>
  <c r="X128" i="32"/>
  <c r="AG128" i="32"/>
  <c r="AI128" i="32"/>
  <c r="AK128" i="32"/>
  <c r="AN128" i="32"/>
  <c r="AN131" i="32" s="1"/>
  <c r="AW128" i="32"/>
  <c r="AY128" i="32"/>
  <c r="BA128" i="32"/>
  <c r="BD128" i="32"/>
  <c r="BM128" i="32"/>
  <c r="BO128" i="32"/>
  <c r="BQ128" i="32"/>
  <c r="BT128" i="32"/>
  <c r="A129" i="32"/>
  <c r="D129" i="32"/>
  <c r="E129" i="32"/>
  <c r="H129" i="32"/>
  <c r="Q129" i="32"/>
  <c r="S129" i="32"/>
  <c r="T129" i="32"/>
  <c r="U129" i="32"/>
  <c r="X129" i="32"/>
  <c r="X131" i="32" s="1"/>
  <c r="AG129" i="32"/>
  <c r="AI129" i="32"/>
  <c r="AK129" i="32"/>
  <c r="AN129" i="32"/>
  <c r="AW129" i="32"/>
  <c r="AY129" i="32"/>
  <c r="BA129" i="32"/>
  <c r="BD129" i="32"/>
  <c r="BM129" i="32"/>
  <c r="BO129" i="32"/>
  <c r="BQ129" i="32"/>
  <c r="BT129" i="32"/>
  <c r="A130" i="32"/>
  <c r="C130" i="32"/>
  <c r="D130" i="32"/>
  <c r="E130" i="32"/>
  <c r="H130" i="32"/>
  <c r="Q130" i="32"/>
  <c r="T130" i="32"/>
  <c r="U130" i="32"/>
  <c r="X130" i="32"/>
  <c r="AG130" i="32"/>
  <c r="AI130" i="32"/>
  <c r="AK130" i="32"/>
  <c r="AN130" i="32"/>
  <c r="AW130" i="32"/>
  <c r="AY130" i="32"/>
  <c r="BA130" i="32"/>
  <c r="BD130" i="32"/>
  <c r="BM130" i="32"/>
  <c r="BO130" i="32"/>
  <c r="BQ130" i="32"/>
  <c r="BT130" i="32"/>
  <c r="D131" i="32"/>
  <c r="T131" i="32"/>
  <c r="BA131" i="32"/>
  <c r="BM131" i="32"/>
  <c r="BQ131" i="32"/>
  <c r="A1" i="33"/>
  <c r="B1" i="33"/>
  <c r="B42" i="33" s="1"/>
  <c r="C1" i="33"/>
  <c r="D1" i="33"/>
  <c r="D42" i="33" s="1"/>
  <c r="E1" i="33"/>
  <c r="F1" i="33"/>
  <c r="F42" i="33" s="1"/>
  <c r="G1" i="33"/>
  <c r="H1" i="33"/>
  <c r="H42" i="33" s="1"/>
  <c r="H3" i="11"/>
  <c r="Q1" i="33"/>
  <c r="H3" i="12"/>
  <c r="R1" i="33"/>
  <c r="R42" i="33" s="1"/>
  <c r="H3" i="13"/>
  <c r="S1" i="33"/>
  <c r="H3" i="14"/>
  <c r="T1" i="33"/>
  <c r="T42" i="33" s="1"/>
  <c r="H3" i="15"/>
  <c r="U1" i="33"/>
  <c r="H3" i="16"/>
  <c r="V1" i="33"/>
  <c r="V42" i="33" s="1"/>
  <c r="H3" i="17"/>
  <c r="W1" i="33"/>
  <c r="H3" i="18"/>
  <c r="X1" i="33"/>
  <c r="X42" i="33" s="1"/>
  <c r="M3" i="11"/>
  <c r="AG1" i="33"/>
  <c r="M3" i="12"/>
  <c r="AH1" i="33"/>
  <c r="AH42" i="33" s="1"/>
  <c r="M3" i="13"/>
  <c r="AI1" i="33"/>
  <c r="M3" i="14"/>
  <c r="AJ1" i="33"/>
  <c r="AJ42" i="33" s="1"/>
  <c r="M3" i="15"/>
  <c r="AK1" i="33"/>
  <c r="M3" i="16"/>
  <c r="AL1" i="33"/>
  <c r="AL42" i="33" s="1"/>
  <c r="M3" i="17"/>
  <c r="AM1" i="33"/>
  <c r="M3" i="18"/>
  <c r="AN1" i="33"/>
  <c r="AN42" i="33" s="1"/>
  <c r="W3" i="11"/>
  <c r="BM1" i="33"/>
  <c r="W3" i="12"/>
  <c r="BN1" i="33"/>
  <c r="BN42" i="33" s="1"/>
  <c r="W3" i="13"/>
  <c r="BO1" i="33"/>
  <c r="W3" i="14"/>
  <c r="BP1" i="33"/>
  <c r="BP42" i="33" s="1"/>
  <c r="W3" i="15"/>
  <c r="BQ1" i="33"/>
  <c r="W3" i="16"/>
  <c r="BR1" i="33"/>
  <c r="BR42" i="33" s="1"/>
  <c r="W3" i="17"/>
  <c r="BS1" i="33"/>
  <c r="W3" i="18"/>
  <c r="BT1" i="33"/>
  <c r="BT42" i="33" s="1"/>
  <c r="A2" i="33"/>
  <c r="B2" i="33"/>
  <c r="B51" i="33" s="1"/>
  <c r="C2" i="33"/>
  <c r="D2" i="33"/>
  <c r="D51" i="33" s="1"/>
  <c r="E2" i="33"/>
  <c r="F2" i="33"/>
  <c r="F51" i="33" s="1"/>
  <c r="G2" i="33"/>
  <c r="H2" i="33"/>
  <c r="H51" i="33" s="1"/>
  <c r="Q2" i="33"/>
  <c r="R2" i="33"/>
  <c r="R51" i="33" s="1"/>
  <c r="S2" i="33"/>
  <c r="T2" i="33"/>
  <c r="T51" i="33" s="1"/>
  <c r="U2" i="33"/>
  <c r="V2" i="33"/>
  <c r="V51" i="33" s="1"/>
  <c r="W2" i="33"/>
  <c r="X2" i="33"/>
  <c r="X51" i="33" s="1"/>
  <c r="M4" i="11"/>
  <c r="AG2" i="33"/>
  <c r="M4" i="12"/>
  <c r="AH2" i="33"/>
  <c r="AH51" i="33" s="1"/>
  <c r="M4" i="13"/>
  <c r="AI2" i="33"/>
  <c r="M4" i="14"/>
  <c r="AJ2" i="33"/>
  <c r="AJ51" i="33" s="1"/>
  <c r="M4" i="15"/>
  <c r="AK2" i="33"/>
  <c r="M4" i="16"/>
  <c r="AL2" i="33"/>
  <c r="AL51" i="33" s="1"/>
  <c r="M4" i="17"/>
  <c r="AM2" i="33"/>
  <c r="M4" i="18"/>
  <c r="AN2" i="33"/>
  <c r="AN51" i="33" s="1"/>
  <c r="R4" i="11"/>
  <c r="AW2" i="33"/>
  <c r="R4" i="12"/>
  <c r="AX2" i="33"/>
  <c r="AX51" i="33" s="1"/>
  <c r="R4" i="13"/>
  <c r="AY2" i="33"/>
  <c r="R4" i="14"/>
  <c r="AZ2" i="33"/>
  <c r="AZ51" i="33" s="1"/>
  <c r="R4" i="15"/>
  <c r="BA2" i="33"/>
  <c r="R4" i="16"/>
  <c r="BB2" i="33"/>
  <c r="BB51" i="33" s="1"/>
  <c r="R4" i="17"/>
  <c r="BC2" i="33"/>
  <c r="R4" i="18"/>
  <c r="BD2" i="33"/>
  <c r="BD51" i="33" s="1"/>
  <c r="W4" i="11"/>
  <c r="BM2" i="33"/>
  <c r="W4" i="12"/>
  <c r="BN2" i="33"/>
  <c r="BN51" i="33" s="1"/>
  <c r="W4" i="13"/>
  <c r="BO2" i="33"/>
  <c r="W4" i="14"/>
  <c r="BP2" i="33"/>
  <c r="BP51" i="33" s="1"/>
  <c r="W4" i="15"/>
  <c r="BQ2" i="33"/>
  <c r="W4" i="16"/>
  <c r="BR2" i="33"/>
  <c r="BR51" i="33" s="1"/>
  <c r="W4" i="17"/>
  <c r="BS2" i="33"/>
  <c r="W4" i="18"/>
  <c r="BT2" i="33"/>
  <c r="BT51" i="33" s="1"/>
  <c r="A3" i="33"/>
  <c r="B3" i="33"/>
  <c r="B60" i="33" s="1"/>
  <c r="C3" i="33"/>
  <c r="D3" i="33"/>
  <c r="D60" i="33" s="1"/>
  <c r="E3" i="33"/>
  <c r="F3" i="33"/>
  <c r="F60" i="33" s="1"/>
  <c r="G3" i="33"/>
  <c r="H3" i="33"/>
  <c r="H60" i="33" s="1"/>
  <c r="Q3" i="33"/>
  <c r="S3" i="33"/>
  <c r="S60" i="33" s="1"/>
  <c r="T3" i="33"/>
  <c r="U3" i="33"/>
  <c r="U60" i="33" s="1"/>
  <c r="W3" i="33"/>
  <c r="X3" i="33"/>
  <c r="X60" i="33" s="1"/>
  <c r="M5" i="11"/>
  <c r="AG3" i="33"/>
  <c r="AG60" i="33" s="1"/>
  <c r="M5" i="12"/>
  <c r="AH3" i="33"/>
  <c r="M5" i="13"/>
  <c r="AI3" i="33"/>
  <c r="AI60" i="33" s="1"/>
  <c r="M5" i="14"/>
  <c r="AJ3" i="33"/>
  <c r="M5" i="15"/>
  <c r="AK3" i="33"/>
  <c r="AK60" i="33" s="1"/>
  <c r="M5" i="16"/>
  <c r="AL3" i="33"/>
  <c r="M5" i="17"/>
  <c r="AM3" i="33"/>
  <c r="AM60" i="33" s="1"/>
  <c r="M5" i="18"/>
  <c r="AN3" i="33"/>
  <c r="R5" i="11"/>
  <c r="AW3" i="33"/>
  <c r="AW60" i="33" s="1"/>
  <c r="R5" i="12"/>
  <c r="AX3" i="33"/>
  <c r="R5" i="13"/>
  <c r="AY3" i="33"/>
  <c r="AY60" i="33" s="1"/>
  <c r="R5" i="14"/>
  <c r="AZ3" i="33"/>
  <c r="R5" i="15"/>
  <c r="BA3" i="33"/>
  <c r="BA60" i="33" s="1"/>
  <c r="R5" i="16"/>
  <c r="BB3" i="33"/>
  <c r="R5" i="17"/>
  <c r="BC3" i="33"/>
  <c r="BC60" i="33" s="1"/>
  <c r="R5" i="18"/>
  <c r="BD3" i="33"/>
  <c r="W5" i="11"/>
  <c r="BM3" i="33"/>
  <c r="BM60" i="33" s="1"/>
  <c r="W5" i="12"/>
  <c r="BN3" i="33"/>
  <c r="W5" i="13"/>
  <c r="BO3" i="33"/>
  <c r="BO60" i="33" s="1"/>
  <c r="W5" i="14"/>
  <c r="BP3" i="33"/>
  <c r="W5" i="15"/>
  <c r="BQ3" i="33"/>
  <c r="BQ60" i="33" s="1"/>
  <c r="W5" i="16"/>
  <c r="BR3" i="33"/>
  <c r="W5" i="17"/>
  <c r="BS3" i="33"/>
  <c r="BS60" i="33" s="1"/>
  <c r="W5" i="18"/>
  <c r="BT3" i="33"/>
  <c r="A4" i="33"/>
  <c r="B4" i="33"/>
  <c r="B69" i="33" s="1"/>
  <c r="C4" i="33"/>
  <c r="D4" i="33"/>
  <c r="D69" i="33" s="1"/>
  <c r="E4" i="33"/>
  <c r="F4" i="33"/>
  <c r="F69" i="33" s="1"/>
  <c r="G4" i="33"/>
  <c r="H4" i="33"/>
  <c r="H69" i="33" s="1"/>
  <c r="Q4" i="33"/>
  <c r="S4" i="33"/>
  <c r="S69" i="33" s="1"/>
  <c r="T4" i="33"/>
  <c r="U4" i="33"/>
  <c r="U69" i="33" s="1"/>
  <c r="W4" i="33"/>
  <c r="X4" i="33"/>
  <c r="X69" i="33" s="1"/>
  <c r="M6" i="11"/>
  <c r="AG4" i="33"/>
  <c r="M6" i="12"/>
  <c r="AH4" i="33"/>
  <c r="AH69" i="33" s="1"/>
  <c r="M6" i="13"/>
  <c r="AI4" i="33"/>
  <c r="M6" i="14"/>
  <c r="AJ4" i="33"/>
  <c r="AJ69" i="33" s="1"/>
  <c r="M6" i="15"/>
  <c r="AK4" i="33"/>
  <c r="M6" i="16"/>
  <c r="AL4" i="33"/>
  <c r="AL69" i="33" s="1"/>
  <c r="M6" i="17"/>
  <c r="AM4" i="33"/>
  <c r="M6" i="18"/>
  <c r="AN4" i="33"/>
  <c r="AN69" i="33" s="1"/>
  <c r="R6" i="11"/>
  <c r="AW4" i="33"/>
  <c r="R6" i="12"/>
  <c r="AX4" i="33"/>
  <c r="AX69" i="33" s="1"/>
  <c r="R6" i="13"/>
  <c r="AY4" i="33"/>
  <c r="R6" i="14"/>
  <c r="AZ4" i="33"/>
  <c r="AZ69" i="33" s="1"/>
  <c r="R6" i="15"/>
  <c r="BA4" i="33"/>
  <c r="R6" i="16"/>
  <c r="BB4" i="33"/>
  <c r="BB69" i="33" s="1"/>
  <c r="R6" i="17"/>
  <c r="BC4" i="33"/>
  <c r="R6" i="18"/>
  <c r="BD4" i="33"/>
  <c r="BD69" i="33" s="1"/>
  <c r="W6" i="11"/>
  <c r="BM4" i="33"/>
  <c r="W6" i="12"/>
  <c r="BN4" i="33"/>
  <c r="BN69" i="33" s="1"/>
  <c r="W6" i="13"/>
  <c r="BO4" i="33"/>
  <c r="W6" i="14"/>
  <c r="BP4" i="33"/>
  <c r="BP69" i="33" s="1"/>
  <c r="W6" i="15"/>
  <c r="BQ4" i="33"/>
  <c r="W6" i="16"/>
  <c r="BR4" i="33"/>
  <c r="BR69" i="33" s="1"/>
  <c r="W6" i="17"/>
  <c r="BS4" i="33"/>
  <c r="W6" i="18"/>
  <c r="BT4" i="33"/>
  <c r="BT69" i="33" s="1"/>
  <c r="A5" i="33"/>
  <c r="B5" i="33"/>
  <c r="C5" i="33"/>
  <c r="D5" i="33"/>
  <c r="D78" i="33" s="1"/>
  <c r="E5" i="33"/>
  <c r="F5" i="33"/>
  <c r="G5" i="33"/>
  <c r="H5" i="33"/>
  <c r="H78" i="33" s="1"/>
  <c r="R5" i="33"/>
  <c r="S5" i="33"/>
  <c r="T5" i="33"/>
  <c r="U5" i="33"/>
  <c r="U78" i="33" s="1"/>
  <c r="V5" i="33"/>
  <c r="W5" i="33"/>
  <c r="M7" i="11"/>
  <c r="AG5" i="33"/>
  <c r="M7" i="12"/>
  <c r="AH5" i="33"/>
  <c r="AH78" i="33" s="1"/>
  <c r="M7" i="13"/>
  <c r="AI5" i="33"/>
  <c r="M7" i="14"/>
  <c r="AJ5" i="33"/>
  <c r="M7" i="15"/>
  <c r="AK5" i="33"/>
  <c r="M7" i="16"/>
  <c r="AL5" i="33"/>
  <c r="AL78" i="33" s="1"/>
  <c r="M7" i="17"/>
  <c r="AM5" i="33"/>
  <c r="M7" i="18"/>
  <c r="AN5" i="33"/>
  <c r="BA5" i="33"/>
  <c r="BB5" i="33"/>
  <c r="BC5" i="33"/>
  <c r="W7" i="11"/>
  <c r="BM5" i="33" s="1"/>
  <c r="BM78" i="33" s="1"/>
  <c r="W7" i="12"/>
  <c r="BN5" i="33" s="1"/>
  <c r="W7" i="13"/>
  <c r="BO5" i="33" s="1"/>
  <c r="BO78" i="33" s="1"/>
  <c r="W7" i="14"/>
  <c r="BP5" i="33" s="1"/>
  <c r="BP78" i="33" s="1"/>
  <c r="W7" i="15"/>
  <c r="BQ5" i="33" s="1"/>
  <c r="BQ78" i="33" s="1"/>
  <c r="W7" i="16"/>
  <c r="BR5" i="33" s="1"/>
  <c r="W7" i="17"/>
  <c r="BS5" i="33" s="1"/>
  <c r="BS78" i="33" s="1"/>
  <c r="W7" i="18"/>
  <c r="BT5" i="33" s="1"/>
  <c r="BT78" i="33" s="1"/>
  <c r="A6" i="33"/>
  <c r="B6" i="33"/>
  <c r="C6" i="33"/>
  <c r="D6" i="33"/>
  <c r="E6" i="33"/>
  <c r="F6" i="33"/>
  <c r="G6" i="33"/>
  <c r="H6" i="33"/>
  <c r="Q6" i="33"/>
  <c r="S6" i="33"/>
  <c r="U6" i="33"/>
  <c r="V6" i="33"/>
  <c r="M8" i="11"/>
  <c r="AG6" i="33" s="1"/>
  <c r="M8" i="12"/>
  <c r="AH6" i="33" s="1"/>
  <c r="AH87" i="33" s="1"/>
  <c r="M8" i="13"/>
  <c r="AI6" i="33" s="1"/>
  <c r="AI87" i="33" s="1"/>
  <c r="M8" i="14"/>
  <c r="AJ6" i="33" s="1"/>
  <c r="AJ87" i="33" s="1"/>
  <c r="M8" i="15"/>
  <c r="AK6" i="33" s="1"/>
  <c r="M8" i="16"/>
  <c r="AL6" i="33" s="1"/>
  <c r="AL87" i="33" s="1"/>
  <c r="M8" i="17"/>
  <c r="AM6" i="33" s="1"/>
  <c r="AM87" i="33" s="1"/>
  <c r="M8" i="18"/>
  <c r="AN6" i="33" s="1"/>
  <c r="AN87" i="33" s="1"/>
  <c r="R8" i="11"/>
  <c r="AW6" i="33" s="1"/>
  <c r="R8" i="12"/>
  <c r="AX6" i="33" s="1"/>
  <c r="AX87" i="33" s="1"/>
  <c r="R8" i="13"/>
  <c r="AY6" i="33" s="1"/>
  <c r="AY87" i="33" s="1"/>
  <c r="R8" i="14"/>
  <c r="AZ6" i="33" s="1"/>
  <c r="AZ87" i="33" s="1"/>
  <c r="R8" i="15"/>
  <c r="BA6" i="33" s="1"/>
  <c r="R8" i="16"/>
  <c r="BB6" i="33" s="1"/>
  <c r="BB87" i="33" s="1"/>
  <c r="R8" i="17"/>
  <c r="BC6" i="33" s="1"/>
  <c r="BC87" i="33" s="1"/>
  <c r="R8" i="18"/>
  <c r="BD6" i="33" s="1"/>
  <c r="BD87" i="33" s="1"/>
  <c r="W8" i="11"/>
  <c r="BM6" i="33" s="1"/>
  <c r="W8" i="12"/>
  <c r="BN6" i="33" s="1"/>
  <c r="BN87" i="33" s="1"/>
  <c r="W8" i="13"/>
  <c r="BO6" i="33" s="1"/>
  <c r="BO87" i="33" s="1"/>
  <c r="W8" i="14"/>
  <c r="BP6" i="33" s="1"/>
  <c r="BP87" i="33" s="1"/>
  <c r="W8" i="15"/>
  <c r="BQ6" i="33" s="1"/>
  <c r="W8" i="16"/>
  <c r="BR6" i="33" s="1"/>
  <c r="BR87" i="33" s="1"/>
  <c r="W8" i="17"/>
  <c r="BS6" i="33" s="1"/>
  <c r="BS87" i="33" s="1"/>
  <c r="W8" i="18"/>
  <c r="BT6" i="33" s="1"/>
  <c r="BT87" i="33" s="1"/>
  <c r="A7" i="33"/>
  <c r="B7" i="33"/>
  <c r="C7" i="33"/>
  <c r="D7" i="33"/>
  <c r="E7" i="33"/>
  <c r="F7" i="33"/>
  <c r="G7" i="33"/>
  <c r="H7" i="33"/>
  <c r="S7" i="33"/>
  <c r="U7" i="33"/>
  <c r="V7" i="33"/>
  <c r="M9" i="11"/>
  <c r="AG7" i="33"/>
  <c r="AG96" i="33" s="1"/>
  <c r="M9" i="12"/>
  <c r="AH7" i="33"/>
  <c r="M9" i="13"/>
  <c r="AI7" i="33"/>
  <c r="AI96" i="33" s="1"/>
  <c r="M9" i="14"/>
  <c r="AJ7" i="33"/>
  <c r="M9" i="15"/>
  <c r="AK7" i="33"/>
  <c r="AK96" i="33" s="1"/>
  <c r="M9" i="16"/>
  <c r="AL7" i="33"/>
  <c r="M9" i="17"/>
  <c r="AM7" i="33"/>
  <c r="AM96" i="33" s="1"/>
  <c r="M9" i="18"/>
  <c r="AN7" i="33"/>
  <c r="R9" i="11"/>
  <c r="AW7" i="33"/>
  <c r="AW96" i="33" s="1"/>
  <c r="R9" i="12"/>
  <c r="AX7" i="33"/>
  <c r="R9" i="13"/>
  <c r="AY7" i="33"/>
  <c r="AY96" i="33" s="1"/>
  <c r="R9" i="14"/>
  <c r="AZ7" i="33"/>
  <c r="R9" i="15"/>
  <c r="BA7" i="33"/>
  <c r="BA96" i="33" s="1"/>
  <c r="R9" i="16"/>
  <c r="BB7" i="33"/>
  <c r="R9" i="17"/>
  <c r="BC7" i="33"/>
  <c r="BC96" i="33" s="1"/>
  <c r="R9" i="18"/>
  <c r="BD7" i="33"/>
  <c r="W9" i="11"/>
  <c r="BM7" i="33"/>
  <c r="BM96" i="33" s="1"/>
  <c r="W9" i="12"/>
  <c r="BN7" i="33"/>
  <c r="W9" i="13"/>
  <c r="BO7" i="33"/>
  <c r="BO96" i="33" s="1"/>
  <c r="W9" i="14"/>
  <c r="BP7" i="33"/>
  <c r="W9" i="15"/>
  <c r="BQ7" i="33"/>
  <c r="BQ96" i="33" s="1"/>
  <c r="W9" i="16"/>
  <c r="BR7" i="33"/>
  <c r="W9" i="17"/>
  <c r="BS7" i="33"/>
  <c r="BS96" i="33" s="1"/>
  <c r="W9" i="18"/>
  <c r="BT7" i="33"/>
  <c r="A8" i="33"/>
  <c r="B8" i="33"/>
  <c r="B105" i="33" s="1"/>
  <c r="C8" i="33"/>
  <c r="D8" i="33"/>
  <c r="E8" i="33"/>
  <c r="F8" i="33"/>
  <c r="F105" i="33" s="1"/>
  <c r="G8" i="33"/>
  <c r="H8" i="33"/>
  <c r="Q8" i="33"/>
  <c r="R8" i="33"/>
  <c r="R105" i="33" s="1"/>
  <c r="S8" i="33"/>
  <c r="T8" i="33"/>
  <c r="U8" i="33"/>
  <c r="V8" i="33"/>
  <c r="V105" i="33" s="1"/>
  <c r="M10" i="11"/>
  <c r="AG8" i="33"/>
  <c r="M10" i="12"/>
  <c r="AH8" i="33"/>
  <c r="AH105" i="33" s="1"/>
  <c r="M10" i="13"/>
  <c r="AI8" i="33"/>
  <c r="M10" i="14"/>
  <c r="AJ8" i="33"/>
  <c r="AJ105" i="33" s="1"/>
  <c r="M10" i="15"/>
  <c r="AK8" i="33"/>
  <c r="M10" i="16"/>
  <c r="AL8" i="33"/>
  <c r="AL105" i="33" s="1"/>
  <c r="M10" i="17"/>
  <c r="AM8" i="33"/>
  <c r="M10" i="18"/>
  <c r="AN8" i="33"/>
  <c r="AN105" i="33" s="1"/>
  <c r="R10" i="11"/>
  <c r="AW8" i="33"/>
  <c r="R10" i="12"/>
  <c r="AX8" i="33"/>
  <c r="AX105" i="33" s="1"/>
  <c r="R10" i="13"/>
  <c r="AY8" i="33"/>
  <c r="R10" i="14"/>
  <c r="AZ8" i="33"/>
  <c r="AZ105" i="33" s="1"/>
  <c r="R10" i="15"/>
  <c r="BA8" i="33"/>
  <c r="R10" i="16"/>
  <c r="BB8" i="33"/>
  <c r="BB105" i="33" s="1"/>
  <c r="R10" i="17"/>
  <c r="BC8" i="33"/>
  <c r="R10" i="18"/>
  <c r="BD8" i="33"/>
  <c r="BD105" i="33" s="1"/>
  <c r="W10" i="11"/>
  <c r="BM8" i="33"/>
  <c r="W10" i="12"/>
  <c r="BN8" i="33"/>
  <c r="BN105" i="33" s="1"/>
  <c r="W10" i="13"/>
  <c r="BO8" i="33"/>
  <c r="W10" i="14"/>
  <c r="BP8" i="33"/>
  <c r="BP105" i="33" s="1"/>
  <c r="W10" i="15"/>
  <c r="BQ8" i="33"/>
  <c r="W10" i="16"/>
  <c r="BR8" i="33"/>
  <c r="BR105" i="33" s="1"/>
  <c r="W10" i="17"/>
  <c r="BS8" i="33"/>
  <c r="W10" i="18"/>
  <c r="BT8" i="33"/>
  <c r="BT105" i="33" s="1"/>
  <c r="A9" i="33"/>
  <c r="B9" i="33"/>
  <c r="C9" i="33"/>
  <c r="D9" i="33"/>
  <c r="D114" i="33" s="1"/>
  <c r="E9" i="33"/>
  <c r="F9" i="33"/>
  <c r="G9" i="33"/>
  <c r="H9" i="33"/>
  <c r="H114" i="33" s="1"/>
  <c r="Q9" i="33"/>
  <c r="R9" i="33"/>
  <c r="S9" i="33"/>
  <c r="T9" i="33"/>
  <c r="T114" i="33" s="1"/>
  <c r="U9" i="33"/>
  <c r="V9" i="33"/>
  <c r="M11" i="11"/>
  <c r="AG9" i="33"/>
  <c r="M11" i="12"/>
  <c r="AH9" i="33"/>
  <c r="M11" i="13"/>
  <c r="AI9" i="33"/>
  <c r="M11" i="14"/>
  <c r="AJ9" i="33"/>
  <c r="M11" i="15"/>
  <c r="AK9" i="33"/>
  <c r="M11" i="16"/>
  <c r="AL9" i="33"/>
  <c r="M11" i="17"/>
  <c r="AM9" i="33"/>
  <c r="M11" i="18"/>
  <c r="AN9" i="33"/>
  <c r="R11" i="11"/>
  <c r="AW9" i="33"/>
  <c r="R11" i="12"/>
  <c r="AX9" i="33"/>
  <c r="R11" i="13"/>
  <c r="AY9" i="33"/>
  <c r="R11" i="14"/>
  <c r="AZ9" i="33"/>
  <c r="R11" i="15"/>
  <c r="BA9" i="33"/>
  <c r="R11" i="16"/>
  <c r="BB9" i="33"/>
  <c r="R11" i="17"/>
  <c r="BC9" i="33"/>
  <c r="R11" i="18"/>
  <c r="BD9" i="33"/>
  <c r="W11" i="11"/>
  <c r="BM9" i="33"/>
  <c r="W11" i="12"/>
  <c r="BN9" i="33"/>
  <c r="W11" i="13"/>
  <c r="BO9" i="33"/>
  <c r="W11" i="14"/>
  <c r="BP9" i="33"/>
  <c r="W11" i="15"/>
  <c r="BQ9" i="33"/>
  <c r="W11" i="16"/>
  <c r="BR9" i="33"/>
  <c r="W11" i="17"/>
  <c r="BS9" i="33"/>
  <c r="W11" i="18"/>
  <c r="BT9" i="33"/>
  <c r="A10" i="33"/>
  <c r="B10" i="33"/>
  <c r="B123" i="33" s="1"/>
  <c r="C10" i="33"/>
  <c r="D10" i="33"/>
  <c r="E10" i="33"/>
  <c r="F10" i="33"/>
  <c r="F123" i="33" s="1"/>
  <c r="G10" i="33"/>
  <c r="H10" i="33"/>
  <c r="Q10" i="33"/>
  <c r="R10" i="33"/>
  <c r="R123" i="33" s="1"/>
  <c r="S10" i="33"/>
  <c r="T10" i="33"/>
  <c r="U10" i="33"/>
  <c r="V10" i="33"/>
  <c r="V123" i="33" s="1"/>
  <c r="W10" i="33"/>
  <c r="X10" i="33"/>
  <c r="M12" i="11"/>
  <c r="AG10" i="33"/>
  <c r="M12" i="12"/>
  <c r="AH10" i="33"/>
  <c r="M12" i="13"/>
  <c r="AI10" i="33"/>
  <c r="M12" i="14"/>
  <c r="AJ10" i="33"/>
  <c r="M12" i="15"/>
  <c r="AK10" i="33"/>
  <c r="M12" i="16"/>
  <c r="AL10" i="33"/>
  <c r="M12" i="17"/>
  <c r="AM10" i="33"/>
  <c r="M12" i="18"/>
  <c r="AN10" i="33"/>
  <c r="R12" i="11"/>
  <c r="AW10" i="33"/>
  <c r="R12" i="12"/>
  <c r="AX10" i="33"/>
  <c r="R12" i="13"/>
  <c r="AY10" i="33"/>
  <c r="R12" i="14"/>
  <c r="AZ10" i="33"/>
  <c r="R12" i="15"/>
  <c r="BA10" i="33"/>
  <c r="R12" i="16"/>
  <c r="BB10" i="33"/>
  <c r="R12" i="17"/>
  <c r="BC10" i="33"/>
  <c r="R12" i="18"/>
  <c r="BD10" i="33"/>
  <c r="W12" i="11"/>
  <c r="BM10" i="33"/>
  <c r="W12" i="12"/>
  <c r="BN10" i="33"/>
  <c r="W12" i="13"/>
  <c r="BO10" i="33"/>
  <c r="W12" i="14"/>
  <c r="BP10" i="33"/>
  <c r="W12" i="15"/>
  <c r="BQ10" i="33"/>
  <c r="W12" i="16"/>
  <c r="BR10" i="33"/>
  <c r="W12" i="17"/>
  <c r="BS10" i="33"/>
  <c r="W12" i="18"/>
  <c r="BT10" i="33"/>
  <c r="A11" i="33"/>
  <c r="B11" i="33"/>
  <c r="C11" i="33"/>
  <c r="D11" i="33"/>
  <c r="E11" i="33"/>
  <c r="F11" i="33"/>
  <c r="G11" i="33"/>
  <c r="H11" i="33"/>
  <c r="H13" i="11"/>
  <c r="Q11" i="33"/>
  <c r="Q43" i="33" s="1"/>
  <c r="H13" i="12"/>
  <c r="R11" i="33"/>
  <c r="H13" i="13"/>
  <c r="S11" i="33"/>
  <c r="S43" i="33" s="1"/>
  <c r="H13" i="14"/>
  <c r="T11" i="33"/>
  <c r="H13" i="15"/>
  <c r="U11" i="33"/>
  <c r="U43" i="33" s="1"/>
  <c r="H13" i="16"/>
  <c r="V11" i="33"/>
  <c r="H13" i="17"/>
  <c r="W11" i="33"/>
  <c r="W43" i="33" s="1"/>
  <c r="H13" i="18"/>
  <c r="X11" i="33"/>
  <c r="M13" i="11"/>
  <c r="AG11" i="33"/>
  <c r="AG43" i="33" s="1"/>
  <c r="M13" i="12"/>
  <c r="AH11" i="33"/>
  <c r="M13" i="13"/>
  <c r="AI11" i="33"/>
  <c r="AI43" i="33" s="1"/>
  <c r="M13" i="14"/>
  <c r="AJ11" i="33"/>
  <c r="M13" i="15"/>
  <c r="AK11" i="33"/>
  <c r="AK43" i="33" s="1"/>
  <c r="M13" i="16"/>
  <c r="AL11" i="33"/>
  <c r="M13" i="17"/>
  <c r="AM11" i="33"/>
  <c r="AM43" i="33" s="1"/>
  <c r="M13" i="18"/>
  <c r="AN11" i="33"/>
  <c r="W13" i="11"/>
  <c r="BM11" i="33"/>
  <c r="BM43" i="33" s="1"/>
  <c r="W13" i="12"/>
  <c r="BN11" i="33"/>
  <c r="W13" i="13"/>
  <c r="BO11" i="33"/>
  <c r="BO43" i="33" s="1"/>
  <c r="W13" i="14"/>
  <c r="BP11" i="33"/>
  <c r="W13" i="15"/>
  <c r="BQ11" i="33"/>
  <c r="BQ43" i="33" s="1"/>
  <c r="W13" i="16"/>
  <c r="BR11" i="33"/>
  <c r="W13" i="17"/>
  <c r="BS11" i="33"/>
  <c r="BS43" i="33" s="1"/>
  <c r="W13" i="18"/>
  <c r="BT11" i="33"/>
  <c r="A12" i="33"/>
  <c r="B12" i="33"/>
  <c r="C12" i="33"/>
  <c r="D12" i="33"/>
  <c r="E12" i="33"/>
  <c r="F12" i="33"/>
  <c r="G12" i="33"/>
  <c r="H12" i="33"/>
  <c r="Q12" i="33"/>
  <c r="R12" i="33"/>
  <c r="S12" i="33"/>
  <c r="T12" i="33"/>
  <c r="U12" i="33"/>
  <c r="V12" i="33"/>
  <c r="W12" i="33"/>
  <c r="X12" i="33"/>
  <c r="M14" i="11"/>
  <c r="AG12" i="33"/>
  <c r="AG52" i="33" s="1"/>
  <c r="M14" i="12"/>
  <c r="AH12" i="33"/>
  <c r="M14" i="13"/>
  <c r="AI12" i="33"/>
  <c r="AI52" i="33" s="1"/>
  <c r="M14" i="14"/>
  <c r="AJ12" i="33"/>
  <c r="M14" i="15"/>
  <c r="AK12" i="33"/>
  <c r="AK52" i="33" s="1"/>
  <c r="M14" i="16"/>
  <c r="AL12" i="33"/>
  <c r="M14" i="17"/>
  <c r="AM12" i="33"/>
  <c r="AM52" i="33" s="1"/>
  <c r="M14" i="18"/>
  <c r="AN12" i="33"/>
  <c r="R14" i="11"/>
  <c r="AW12" i="33"/>
  <c r="AW52" i="33" s="1"/>
  <c r="R14" i="12"/>
  <c r="AX12" i="33"/>
  <c r="R14" i="13"/>
  <c r="AY12" i="33"/>
  <c r="AY52" i="33" s="1"/>
  <c r="R14" i="14"/>
  <c r="AZ12" i="33"/>
  <c r="R14" i="15"/>
  <c r="BA12" i="33"/>
  <c r="BA52" i="33" s="1"/>
  <c r="R14" i="16"/>
  <c r="BB12" i="33"/>
  <c r="R14" i="17"/>
  <c r="BC12" i="33"/>
  <c r="BC52" i="33" s="1"/>
  <c r="R14" i="18"/>
  <c r="BD12" i="33"/>
  <c r="W14" i="11"/>
  <c r="BM12" i="33"/>
  <c r="BM52" i="33" s="1"/>
  <c r="W14" i="12"/>
  <c r="BN12" i="33"/>
  <c r="W14" i="13"/>
  <c r="BO12" i="33"/>
  <c r="BO52" i="33" s="1"/>
  <c r="W14" i="14"/>
  <c r="BP12" i="33"/>
  <c r="W14" i="15"/>
  <c r="BQ12" i="33"/>
  <c r="BQ52" i="33" s="1"/>
  <c r="W14" i="16"/>
  <c r="BR12" i="33"/>
  <c r="W14" i="17"/>
  <c r="BS12" i="33"/>
  <c r="BS52" i="33" s="1"/>
  <c r="W14" i="18"/>
  <c r="BT12" i="33"/>
  <c r="A13" i="33"/>
  <c r="B13" i="33"/>
  <c r="C13" i="33"/>
  <c r="D13" i="33"/>
  <c r="E13" i="33"/>
  <c r="F13" i="33"/>
  <c r="G13" i="33"/>
  <c r="H13" i="33"/>
  <c r="R13" i="33"/>
  <c r="S13" i="33"/>
  <c r="S61" i="33" s="1"/>
  <c r="T13" i="33"/>
  <c r="U13" i="33"/>
  <c r="U61" i="33" s="1"/>
  <c r="V13" i="33"/>
  <c r="W13" i="33"/>
  <c r="W61" i="33" s="1"/>
  <c r="X13" i="33"/>
  <c r="M15" i="11"/>
  <c r="AG13" i="33" s="1"/>
  <c r="AG61" i="33" s="1"/>
  <c r="M15" i="12"/>
  <c r="AH13" i="33" s="1"/>
  <c r="AH61" i="33" s="1"/>
  <c r="M15" i="13"/>
  <c r="AI13" i="33" s="1"/>
  <c r="M15" i="14"/>
  <c r="AJ13" i="33" s="1"/>
  <c r="AJ61" i="33" s="1"/>
  <c r="M15" i="15"/>
  <c r="AK13" i="33" s="1"/>
  <c r="AK61" i="33" s="1"/>
  <c r="M15" i="16"/>
  <c r="AL13" i="33" s="1"/>
  <c r="AL61" i="33" s="1"/>
  <c r="M15" i="17"/>
  <c r="AM13" i="33" s="1"/>
  <c r="M15" i="18"/>
  <c r="AN13" i="33" s="1"/>
  <c r="AN61" i="33" s="1"/>
  <c r="R15" i="11"/>
  <c r="AW13" i="33" s="1"/>
  <c r="AW61" i="33" s="1"/>
  <c r="R15" i="12"/>
  <c r="AX13" i="33" s="1"/>
  <c r="AX61" i="33" s="1"/>
  <c r="R15" i="13"/>
  <c r="AY13" i="33" s="1"/>
  <c r="R15" i="14"/>
  <c r="AZ13" i="33" s="1"/>
  <c r="AZ61" i="33" s="1"/>
  <c r="R15" i="15"/>
  <c r="BA13" i="33" s="1"/>
  <c r="BA61" i="33" s="1"/>
  <c r="R15" i="16"/>
  <c r="BB13" i="33" s="1"/>
  <c r="BB61" i="33" s="1"/>
  <c r="R15" i="17"/>
  <c r="BC13" i="33" s="1"/>
  <c r="R15" i="18"/>
  <c r="BD13" i="33" s="1"/>
  <c r="BD61" i="33" s="1"/>
  <c r="W15" i="11"/>
  <c r="BM13" i="33" s="1"/>
  <c r="BM61" i="33" s="1"/>
  <c r="W15" i="12"/>
  <c r="BN13" i="33" s="1"/>
  <c r="BN61" i="33" s="1"/>
  <c r="W15" i="13"/>
  <c r="BO13" i="33" s="1"/>
  <c r="W15" i="14"/>
  <c r="BP13" i="33" s="1"/>
  <c r="BP61" i="33" s="1"/>
  <c r="W15" i="15"/>
  <c r="BQ13" i="33" s="1"/>
  <c r="BQ61" i="33" s="1"/>
  <c r="W15" i="16"/>
  <c r="BR13" i="33" s="1"/>
  <c r="BR61" i="33" s="1"/>
  <c r="W15" i="17"/>
  <c r="BS13" i="33" s="1"/>
  <c r="W15" i="18"/>
  <c r="BT13" i="33" s="1"/>
  <c r="BT61" i="33" s="1"/>
  <c r="A14" i="33"/>
  <c r="A70" i="33" s="1"/>
  <c r="B14" i="33"/>
  <c r="C14" i="33"/>
  <c r="C70" i="33" s="1"/>
  <c r="D14" i="33"/>
  <c r="E14" i="33"/>
  <c r="E70" i="33" s="1"/>
  <c r="F14" i="33"/>
  <c r="G14" i="33"/>
  <c r="G70" i="33" s="1"/>
  <c r="H14" i="33"/>
  <c r="Q14" i="33"/>
  <c r="R14" i="33"/>
  <c r="S14" i="33"/>
  <c r="S70" i="33" s="1"/>
  <c r="T14" i="33"/>
  <c r="U14" i="33"/>
  <c r="V14" i="33"/>
  <c r="W14" i="33"/>
  <c r="W70" i="33" s="1"/>
  <c r="X14" i="33"/>
  <c r="M16" i="11"/>
  <c r="AG14" i="33" s="1"/>
  <c r="AG70" i="33" s="1"/>
  <c r="M16" i="12"/>
  <c r="AH14" i="33" s="1"/>
  <c r="M16" i="13"/>
  <c r="AI14" i="33" s="1"/>
  <c r="AI70" i="33" s="1"/>
  <c r="M16" i="14"/>
  <c r="AJ14" i="33" s="1"/>
  <c r="AJ70" i="33" s="1"/>
  <c r="M16" i="15"/>
  <c r="AK14" i="33" s="1"/>
  <c r="AK70" i="33" s="1"/>
  <c r="M16" i="16"/>
  <c r="AL14" i="33" s="1"/>
  <c r="M16" i="17"/>
  <c r="AM14" i="33" s="1"/>
  <c r="AM70" i="33" s="1"/>
  <c r="M16" i="18"/>
  <c r="AN14" i="33" s="1"/>
  <c r="AN70" i="33" s="1"/>
  <c r="R16" i="11"/>
  <c r="AW14" i="33" s="1"/>
  <c r="AW70" i="33" s="1"/>
  <c r="R16" i="12"/>
  <c r="AX14" i="33" s="1"/>
  <c r="R16" i="13"/>
  <c r="AY14" i="33" s="1"/>
  <c r="AY70" i="33" s="1"/>
  <c r="R16" i="14"/>
  <c r="AZ14" i="33" s="1"/>
  <c r="AZ70" i="33" s="1"/>
  <c r="R16" i="15"/>
  <c r="BA14" i="33" s="1"/>
  <c r="BA70" i="33" s="1"/>
  <c r="R16" i="16"/>
  <c r="BB14" i="33" s="1"/>
  <c r="R16" i="17"/>
  <c r="BC14" i="33" s="1"/>
  <c r="BC70" i="33" s="1"/>
  <c r="R16" i="18"/>
  <c r="BD14" i="33" s="1"/>
  <c r="BD70" i="33" s="1"/>
  <c r="W16" i="11"/>
  <c r="BM14" i="33" s="1"/>
  <c r="BM70" i="33" s="1"/>
  <c r="W16" i="12"/>
  <c r="BN14" i="33" s="1"/>
  <c r="W16" i="13"/>
  <c r="BO14" i="33" s="1"/>
  <c r="BO70" i="33" s="1"/>
  <c r="W16" i="14"/>
  <c r="BP14" i="33" s="1"/>
  <c r="BP70" i="33" s="1"/>
  <c r="W16" i="15"/>
  <c r="BQ14" i="33" s="1"/>
  <c r="BQ70" i="33" s="1"/>
  <c r="W16" i="16"/>
  <c r="BR14" i="33" s="1"/>
  <c r="W16" i="17"/>
  <c r="BS14" i="33" s="1"/>
  <c r="BS70" i="33" s="1"/>
  <c r="W16" i="18"/>
  <c r="W66" i="18" s="1"/>
  <c r="A15" i="33"/>
  <c r="A79" i="33" s="1"/>
  <c r="B15" i="33"/>
  <c r="C15" i="33"/>
  <c r="C79" i="33" s="1"/>
  <c r="D15" i="33"/>
  <c r="E15" i="33"/>
  <c r="E79" i="33" s="1"/>
  <c r="F15" i="33"/>
  <c r="G15" i="33"/>
  <c r="G79" i="33" s="1"/>
  <c r="H15" i="33"/>
  <c r="Q15" i="33"/>
  <c r="R15" i="33"/>
  <c r="S15" i="33"/>
  <c r="S79" i="33" s="1"/>
  <c r="T15" i="33"/>
  <c r="U15" i="33"/>
  <c r="V15" i="33"/>
  <c r="W15" i="33"/>
  <c r="W79" i="33" s="1"/>
  <c r="X15" i="33"/>
  <c r="M17" i="11"/>
  <c r="AG15" i="33" s="1"/>
  <c r="AG79" i="33" s="1"/>
  <c r="M17" i="12"/>
  <c r="AH15" i="33" s="1"/>
  <c r="M17" i="13"/>
  <c r="AI15" i="33" s="1"/>
  <c r="AI79" i="33" s="1"/>
  <c r="M17" i="14"/>
  <c r="AJ15" i="33" s="1"/>
  <c r="AJ79" i="33" s="1"/>
  <c r="M17" i="15"/>
  <c r="AK15" i="33" s="1"/>
  <c r="AK79" i="33" s="1"/>
  <c r="M17" i="16"/>
  <c r="AL15" i="33" s="1"/>
  <c r="M17" i="17"/>
  <c r="AM15" i="33" s="1"/>
  <c r="AM79" i="33" s="1"/>
  <c r="M17" i="18"/>
  <c r="AN15" i="33" s="1"/>
  <c r="AN79" i="33" s="1"/>
  <c r="AX15" i="33"/>
  <c r="AY15" i="33"/>
  <c r="AZ15" i="33"/>
  <c r="BA15" i="33"/>
  <c r="BB15" i="33"/>
  <c r="BC15" i="33"/>
  <c r="BD15" i="33"/>
  <c r="W17" i="11"/>
  <c r="BM15" i="33" s="1"/>
  <c r="BM79" i="33" s="1"/>
  <c r="W17" i="12"/>
  <c r="BN15" i="33" s="1"/>
  <c r="BN79" i="33" s="1"/>
  <c r="W17" i="13"/>
  <c r="BO15" i="33" s="1"/>
  <c r="W17" i="14"/>
  <c r="BP15" i="33" s="1"/>
  <c r="BP79" i="33" s="1"/>
  <c r="W17" i="15"/>
  <c r="BQ15" i="33" s="1"/>
  <c r="BQ79" i="33" s="1"/>
  <c r="W17" i="16"/>
  <c r="BR15" i="33" s="1"/>
  <c r="BR79" i="33" s="1"/>
  <c r="W17" i="17"/>
  <c r="BS15" i="33" s="1"/>
  <c r="W17" i="18"/>
  <c r="BT15" i="33" s="1"/>
  <c r="BT79" i="33" s="1"/>
  <c r="A16" i="33"/>
  <c r="B16" i="33"/>
  <c r="C16" i="33"/>
  <c r="C88" i="33" s="1"/>
  <c r="D16" i="33"/>
  <c r="E16" i="33"/>
  <c r="F16" i="33"/>
  <c r="G16" i="33"/>
  <c r="G88" i="33" s="1"/>
  <c r="H16" i="33"/>
  <c r="Q16" i="33"/>
  <c r="Q88" i="33" s="1"/>
  <c r="R16" i="33"/>
  <c r="S16" i="33"/>
  <c r="S88" i="33" s="1"/>
  <c r="T16" i="33"/>
  <c r="U16" i="33"/>
  <c r="U88" i="33" s="1"/>
  <c r="V16" i="33"/>
  <c r="X16" i="33"/>
  <c r="X88" i="33" s="1"/>
  <c r="M18" i="11"/>
  <c r="AG16" i="33"/>
  <c r="AG88" i="33" s="1"/>
  <c r="M18" i="12"/>
  <c r="AH16" i="33"/>
  <c r="M18" i="13"/>
  <c r="AI16" i="33"/>
  <c r="M18" i="14"/>
  <c r="AJ16" i="33"/>
  <c r="M18" i="15"/>
  <c r="AK16" i="33"/>
  <c r="AK88" i="33" s="1"/>
  <c r="M18" i="16"/>
  <c r="AL16" i="33"/>
  <c r="M18" i="17"/>
  <c r="AM16" i="33"/>
  <c r="M18" i="18"/>
  <c r="AN16" i="33"/>
  <c r="R18" i="11"/>
  <c r="AW16" i="33"/>
  <c r="AW88" i="33" s="1"/>
  <c r="R18" i="12"/>
  <c r="AX16" i="33"/>
  <c r="R18" i="13"/>
  <c r="AY16" i="33"/>
  <c r="R18" i="14"/>
  <c r="AZ16" i="33"/>
  <c r="R18" i="15"/>
  <c r="BA16" i="33"/>
  <c r="BA88" i="33" s="1"/>
  <c r="R18" i="16"/>
  <c r="BB16" i="33"/>
  <c r="R18" i="17"/>
  <c r="BC16" i="33"/>
  <c r="R18" i="18"/>
  <c r="BD16" i="33"/>
  <c r="W18" i="11"/>
  <c r="BM16" i="33"/>
  <c r="BM88" i="33" s="1"/>
  <c r="W18" i="12"/>
  <c r="BN16" i="33"/>
  <c r="W18" i="13"/>
  <c r="BO16" i="33"/>
  <c r="W18" i="14"/>
  <c r="BP16" i="33"/>
  <c r="W18" i="15"/>
  <c r="BQ16" i="33"/>
  <c r="BQ88" i="33" s="1"/>
  <c r="W18" i="16"/>
  <c r="BR16" i="33"/>
  <c r="W18" i="17"/>
  <c r="BS16" i="33"/>
  <c r="W18" i="18"/>
  <c r="BT16" i="33"/>
  <c r="A17" i="33"/>
  <c r="B17" i="33"/>
  <c r="C17" i="33"/>
  <c r="D17" i="33"/>
  <c r="E17" i="33"/>
  <c r="F17" i="33"/>
  <c r="G17" i="33"/>
  <c r="H17" i="33"/>
  <c r="Q17" i="33"/>
  <c r="R17" i="33"/>
  <c r="R97" i="33" s="1"/>
  <c r="S17" i="33"/>
  <c r="T17" i="33"/>
  <c r="T97" i="33" s="1"/>
  <c r="U17" i="33"/>
  <c r="V17" i="33"/>
  <c r="V97" i="33" s="1"/>
  <c r="X17" i="33"/>
  <c r="M19" i="11"/>
  <c r="AG17" i="33" s="1"/>
  <c r="M19" i="12"/>
  <c r="AH17" i="33" s="1"/>
  <c r="AH97" i="33" s="1"/>
  <c r="M19" i="13"/>
  <c r="AI17" i="33" s="1"/>
  <c r="AI97" i="33" s="1"/>
  <c r="M19" i="14"/>
  <c r="AJ17" i="33" s="1"/>
  <c r="AJ97" i="33" s="1"/>
  <c r="M19" i="15"/>
  <c r="AK17" i="33" s="1"/>
  <c r="M19" i="16"/>
  <c r="AL17" i="33" s="1"/>
  <c r="AL97" i="33" s="1"/>
  <c r="M19" i="17"/>
  <c r="AM17" i="33" s="1"/>
  <c r="AM97" i="33" s="1"/>
  <c r="M19" i="18"/>
  <c r="AN17" i="33" s="1"/>
  <c r="AN97" i="33" s="1"/>
  <c r="R19" i="11"/>
  <c r="AW17" i="33" s="1"/>
  <c r="R19" i="12"/>
  <c r="AX17" i="33" s="1"/>
  <c r="AX97" i="33" s="1"/>
  <c r="R19" i="13"/>
  <c r="AY17" i="33" s="1"/>
  <c r="AY97" i="33" s="1"/>
  <c r="R19" i="14"/>
  <c r="AZ17" i="33" s="1"/>
  <c r="AZ97" i="33" s="1"/>
  <c r="R19" i="15"/>
  <c r="BA17" i="33" s="1"/>
  <c r="R19" i="16"/>
  <c r="BB17" i="33" s="1"/>
  <c r="BB97" i="33" s="1"/>
  <c r="R19" i="17"/>
  <c r="BC17" i="33" s="1"/>
  <c r="BC97" i="33" s="1"/>
  <c r="R19" i="18"/>
  <c r="BD17" i="33" s="1"/>
  <c r="BD97" i="33" s="1"/>
  <c r="W19" i="11"/>
  <c r="BM17" i="33" s="1"/>
  <c r="W19" i="12"/>
  <c r="BN17" i="33" s="1"/>
  <c r="BN97" i="33" s="1"/>
  <c r="W19" i="13"/>
  <c r="BO17" i="33" s="1"/>
  <c r="BO97" i="33" s="1"/>
  <c r="W19" i="14"/>
  <c r="BP17" i="33" s="1"/>
  <c r="BP97" i="33" s="1"/>
  <c r="W19" i="15"/>
  <c r="BQ17" i="33" s="1"/>
  <c r="W19" i="16"/>
  <c r="BR17" i="33" s="1"/>
  <c r="BR97" i="33" s="1"/>
  <c r="W19" i="17"/>
  <c r="BS17" i="33" s="1"/>
  <c r="BS97" i="33" s="1"/>
  <c r="W19" i="18"/>
  <c r="BT17" i="33" s="1"/>
  <c r="BT97" i="33" s="1"/>
  <c r="A18" i="33"/>
  <c r="A106" i="33" s="1"/>
  <c r="B18" i="33"/>
  <c r="C18" i="33"/>
  <c r="D18" i="33"/>
  <c r="E18" i="33"/>
  <c r="E106" i="33" s="1"/>
  <c r="F18" i="33"/>
  <c r="G18" i="33"/>
  <c r="H18" i="33"/>
  <c r="Q18" i="33"/>
  <c r="Q106" i="33" s="1"/>
  <c r="R18" i="33"/>
  <c r="S18" i="33"/>
  <c r="T18" i="33"/>
  <c r="U18" i="33"/>
  <c r="U106" i="33" s="1"/>
  <c r="V18" i="33"/>
  <c r="X18" i="33"/>
  <c r="M20" i="11"/>
  <c r="AG18" i="33"/>
  <c r="AG106" i="33" s="1"/>
  <c r="M20" i="12"/>
  <c r="AH18" i="33"/>
  <c r="M20" i="13"/>
  <c r="AI18" i="33"/>
  <c r="AI106" i="33" s="1"/>
  <c r="M20" i="14"/>
  <c r="AJ18" i="33"/>
  <c r="M20" i="15"/>
  <c r="AK18" i="33"/>
  <c r="AK106" i="33" s="1"/>
  <c r="M20" i="16"/>
  <c r="AL18" i="33"/>
  <c r="M20" i="17"/>
  <c r="AM18" i="33"/>
  <c r="AM106" i="33" s="1"/>
  <c r="M20" i="18"/>
  <c r="AN18" i="33"/>
  <c r="R20" i="11"/>
  <c r="AW18" i="33"/>
  <c r="AW106" i="33" s="1"/>
  <c r="R20" i="12"/>
  <c r="AX18" i="33"/>
  <c r="R20" i="13"/>
  <c r="AY18" i="33"/>
  <c r="AY106" i="33" s="1"/>
  <c r="R20" i="14"/>
  <c r="AZ18" i="33"/>
  <c r="R20" i="15"/>
  <c r="BA18" i="33"/>
  <c r="BA106" i="33" s="1"/>
  <c r="R20" i="16"/>
  <c r="BB18" i="33"/>
  <c r="R20" i="17"/>
  <c r="BC18" i="33"/>
  <c r="BC106" i="33" s="1"/>
  <c r="R20" i="18"/>
  <c r="BD18" i="33"/>
  <c r="W20" i="11"/>
  <c r="BM18" i="33"/>
  <c r="BM106" i="33" s="1"/>
  <c r="W20" i="12"/>
  <c r="BN18" i="33"/>
  <c r="W20" i="13"/>
  <c r="BO18" i="33"/>
  <c r="BO106" i="33" s="1"/>
  <c r="W20" i="14"/>
  <c r="BP18" i="33"/>
  <c r="W20" i="15"/>
  <c r="BQ18" i="33"/>
  <c r="BQ106" i="33" s="1"/>
  <c r="W20" i="16"/>
  <c r="BR18" i="33"/>
  <c r="W20" i="17"/>
  <c r="BS18" i="33"/>
  <c r="BS106" i="33" s="1"/>
  <c r="W20" i="18"/>
  <c r="BT18" i="33"/>
  <c r="A19" i="33"/>
  <c r="B19" i="33"/>
  <c r="C19" i="33"/>
  <c r="D19" i="33"/>
  <c r="E19" i="33"/>
  <c r="F19" i="33"/>
  <c r="G19" i="33"/>
  <c r="H19" i="33"/>
  <c r="Q19" i="33"/>
  <c r="R19" i="33"/>
  <c r="S19" i="33"/>
  <c r="T19" i="33"/>
  <c r="U19" i="33"/>
  <c r="V19" i="33"/>
  <c r="X19" i="33"/>
  <c r="M21" i="11"/>
  <c r="AG19" i="33" s="1"/>
  <c r="AG115" i="33" s="1"/>
  <c r="M21" i="12"/>
  <c r="AH19" i="33" s="1"/>
  <c r="M21" i="13"/>
  <c r="AI19" i="33" s="1"/>
  <c r="AI115" i="33" s="1"/>
  <c r="M21" i="14"/>
  <c r="AJ19" i="33" s="1"/>
  <c r="M21" i="15"/>
  <c r="AK19" i="33" s="1"/>
  <c r="AK115" i="33" s="1"/>
  <c r="M21" i="16"/>
  <c r="AL19" i="33" s="1"/>
  <c r="M21" i="17"/>
  <c r="AM19" i="33" s="1"/>
  <c r="AM115" i="33" s="1"/>
  <c r="M21" i="18"/>
  <c r="M71" i="18" s="1"/>
  <c r="R21" i="11"/>
  <c r="AW19" i="33" s="1"/>
  <c r="AW115" i="33" s="1"/>
  <c r="R21" i="12"/>
  <c r="AX19" i="33" s="1"/>
  <c r="R21" i="13"/>
  <c r="AY19" i="33" s="1"/>
  <c r="AY115" i="33" s="1"/>
  <c r="R21" i="14"/>
  <c r="AZ19" i="33" s="1"/>
  <c r="R21" i="15"/>
  <c r="BA19" i="33" s="1"/>
  <c r="BA115" i="33" s="1"/>
  <c r="R21" i="16"/>
  <c r="BB19" i="33" s="1"/>
  <c r="R21" i="17"/>
  <c r="BC19" i="33" s="1"/>
  <c r="BC115" i="33" s="1"/>
  <c r="R21" i="18"/>
  <c r="BD19" i="33" s="1"/>
  <c r="W21" i="11"/>
  <c r="BM19" i="33" s="1"/>
  <c r="BM115" i="33" s="1"/>
  <c r="W21" i="12"/>
  <c r="BN19" i="33" s="1"/>
  <c r="W21" i="13"/>
  <c r="BO19" i="33" s="1"/>
  <c r="BO115" i="33" s="1"/>
  <c r="W21" i="14"/>
  <c r="BP19" i="33" s="1"/>
  <c r="W21" i="15"/>
  <c r="BQ19" i="33" s="1"/>
  <c r="BQ115" i="33" s="1"/>
  <c r="W21" i="16"/>
  <c r="BR19" i="33" s="1"/>
  <c r="W21" i="17"/>
  <c r="BS19" i="33" s="1"/>
  <c r="BS115" i="33" s="1"/>
  <c r="W21" i="18"/>
  <c r="BT19" i="33" s="1"/>
  <c r="A20" i="33"/>
  <c r="B20" i="33"/>
  <c r="C20" i="33"/>
  <c r="C124" i="33" s="1"/>
  <c r="D20" i="33"/>
  <c r="E20" i="33"/>
  <c r="F20" i="33"/>
  <c r="G20" i="33"/>
  <c r="G124" i="33" s="1"/>
  <c r="H20" i="33"/>
  <c r="Q20" i="33"/>
  <c r="R20" i="33"/>
  <c r="S20" i="33"/>
  <c r="S124" i="33" s="1"/>
  <c r="T20" i="33"/>
  <c r="U20" i="33"/>
  <c r="V20" i="33"/>
  <c r="W20" i="33"/>
  <c r="W124" i="33" s="1"/>
  <c r="X20" i="33"/>
  <c r="M22" i="11"/>
  <c r="AG20" i="33" s="1"/>
  <c r="AG124" i="33" s="1"/>
  <c r="M22" i="12"/>
  <c r="AH20" i="33" s="1"/>
  <c r="M22" i="13"/>
  <c r="AI20" i="33" s="1"/>
  <c r="AI124" i="33" s="1"/>
  <c r="M22" i="14"/>
  <c r="AJ20" i="33" s="1"/>
  <c r="M22" i="15"/>
  <c r="AK20" i="33" s="1"/>
  <c r="AK124" i="33" s="1"/>
  <c r="M22" i="16"/>
  <c r="AL20" i="33" s="1"/>
  <c r="M22" i="17"/>
  <c r="AM20" i="33" s="1"/>
  <c r="AM124" i="33" s="1"/>
  <c r="M22" i="18"/>
  <c r="AN20" i="33" s="1"/>
  <c r="R22" i="11"/>
  <c r="AW20" i="33" s="1"/>
  <c r="AW124" i="33" s="1"/>
  <c r="R22" i="12"/>
  <c r="AX20" i="33" s="1"/>
  <c r="R22" i="13"/>
  <c r="AY20" i="33" s="1"/>
  <c r="AY124" i="33" s="1"/>
  <c r="R22" i="14"/>
  <c r="AZ20" i="33" s="1"/>
  <c r="R22" i="15"/>
  <c r="BA20" i="33" s="1"/>
  <c r="BA124" i="33" s="1"/>
  <c r="R22" i="16"/>
  <c r="BB20" i="33" s="1"/>
  <c r="R22" i="17"/>
  <c r="BC20" i="33" s="1"/>
  <c r="BC124" i="33" s="1"/>
  <c r="R22" i="18"/>
  <c r="BD20" i="33" s="1"/>
  <c r="W22" i="11"/>
  <c r="BM20" i="33" s="1"/>
  <c r="BM124" i="33" s="1"/>
  <c r="W22" i="12"/>
  <c r="BN20" i="33" s="1"/>
  <c r="W22" i="13"/>
  <c r="BO20" i="33" s="1"/>
  <c r="BO124" i="33" s="1"/>
  <c r="W22" i="14"/>
  <c r="BP20" i="33" s="1"/>
  <c r="W22" i="15"/>
  <c r="BQ20" i="33" s="1"/>
  <c r="BQ124" i="33" s="1"/>
  <c r="W22" i="16"/>
  <c r="BR20" i="33" s="1"/>
  <c r="W22" i="17"/>
  <c r="BS20" i="33" s="1"/>
  <c r="BS124" i="33" s="1"/>
  <c r="W22" i="18"/>
  <c r="BT20" i="33" s="1"/>
  <c r="A21" i="33"/>
  <c r="A44" i="33" s="1"/>
  <c r="B21" i="33"/>
  <c r="C21" i="33"/>
  <c r="C44" i="33" s="1"/>
  <c r="D21" i="33"/>
  <c r="E21" i="33"/>
  <c r="E44" i="33" s="1"/>
  <c r="F21" i="33"/>
  <c r="G21" i="33"/>
  <c r="G44" i="33" s="1"/>
  <c r="H21" i="33"/>
  <c r="H23" i="11"/>
  <c r="Q21" i="33" s="1"/>
  <c r="Q44" i="33" s="1"/>
  <c r="H23" i="12"/>
  <c r="R21" i="33" s="1"/>
  <c r="H23" i="13"/>
  <c r="S21" i="33" s="1"/>
  <c r="S44" i="33" s="1"/>
  <c r="H23" i="14"/>
  <c r="T21" i="33" s="1"/>
  <c r="T44" i="33" s="1"/>
  <c r="H23" i="15"/>
  <c r="U21" i="33" s="1"/>
  <c r="U44" i="33" s="1"/>
  <c r="H23" i="16"/>
  <c r="V21" i="33" s="1"/>
  <c r="H23" i="17"/>
  <c r="W21" i="33" s="1"/>
  <c r="W44" i="33" s="1"/>
  <c r="H23" i="18"/>
  <c r="X21" i="33" s="1"/>
  <c r="X44" i="33" s="1"/>
  <c r="M23" i="11"/>
  <c r="AG21" i="33" s="1"/>
  <c r="AG44" i="33" s="1"/>
  <c r="M23" i="12"/>
  <c r="AH21" i="33" s="1"/>
  <c r="M23" i="13"/>
  <c r="AI21" i="33" s="1"/>
  <c r="AI44" i="33" s="1"/>
  <c r="M23" i="14"/>
  <c r="AJ21" i="33" s="1"/>
  <c r="AJ44" i="33" s="1"/>
  <c r="M23" i="15"/>
  <c r="AK21" i="33" s="1"/>
  <c r="AK44" i="33" s="1"/>
  <c r="M23" i="16"/>
  <c r="AL21" i="33" s="1"/>
  <c r="M23" i="17"/>
  <c r="AM21" i="33" s="1"/>
  <c r="AM44" i="33" s="1"/>
  <c r="M23" i="18"/>
  <c r="M73" i="18" s="1"/>
  <c r="W23" i="11"/>
  <c r="BM21" i="33" s="1"/>
  <c r="BM44" i="33" s="1"/>
  <c r="W23" i="12"/>
  <c r="BN21" i="33" s="1"/>
  <c r="W23" i="13"/>
  <c r="BO21" i="33" s="1"/>
  <c r="BO44" i="33" s="1"/>
  <c r="W23" i="14"/>
  <c r="BP21" i="33" s="1"/>
  <c r="BP44" i="33" s="1"/>
  <c r="W23" i="15"/>
  <c r="BQ21" i="33" s="1"/>
  <c r="BQ44" i="33" s="1"/>
  <c r="W23" i="16"/>
  <c r="BR21" i="33" s="1"/>
  <c r="W23" i="17"/>
  <c r="BS21" i="33" s="1"/>
  <c r="BS44" i="33" s="1"/>
  <c r="W23" i="18"/>
  <c r="BT21" i="33" s="1"/>
  <c r="BT44" i="33" s="1"/>
  <c r="A22" i="33"/>
  <c r="A53" i="33" s="1"/>
  <c r="B22" i="33"/>
  <c r="C22" i="33"/>
  <c r="C53" i="33" s="1"/>
  <c r="D22" i="33"/>
  <c r="E22" i="33"/>
  <c r="E53" i="33" s="1"/>
  <c r="F22" i="33"/>
  <c r="G22" i="33"/>
  <c r="G53" i="33" s="1"/>
  <c r="H22" i="33"/>
  <c r="Q22" i="33"/>
  <c r="Q53" i="33" s="1"/>
  <c r="R22" i="33"/>
  <c r="S22" i="33"/>
  <c r="S53" i="33" s="1"/>
  <c r="T22" i="33"/>
  <c r="U22" i="33"/>
  <c r="U53" i="33" s="1"/>
  <c r="V22" i="33"/>
  <c r="W22" i="33"/>
  <c r="W53" i="33" s="1"/>
  <c r="X22" i="33"/>
  <c r="M24" i="11"/>
  <c r="AG22" i="33" s="1"/>
  <c r="AG53" i="33" s="1"/>
  <c r="M24" i="12"/>
  <c r="AH22" i="33" s="1"/>
  <c r="M24" i="13"/>
  <c r="AI22" i="33" s="1"/>
  <c r="AI53" i="33" s="1"/>
  <c r="M24" i="14"/>
  <c r="AJ22" i="33" s="1"/>
  <c r="AJ53" i="33" s="1"/>
  <c r="M24" i="15"/>
  <c r="AK22" i="33" s="1"/>
  <c r="AK53" i="33" s="1"/>
  <c r="M24" i="16"/>
  <c r="AL22" i="33" s="1"/>
  <c r="M24" i="17"/>
  <c r="AM22" i="33" s="1"/>
  <c r="AM53" i="33" s="1"/>
  <c r="M24" i="18"/>
  <c r="AN22" i="33" s="1"/>
  <c r="AN53" i="33" s="1"/>
  <c r="R24" i="11"/>
  <c r="AW22" i="33" s="1"/>
  <c r="AW53" i="33" s="1"/>
  <c r="R24" i="12"/>
  <c r="AX22" i="33" s="1"/>
  <c r="R24" i="13"/>
  <c r="AY22" i="33" s="1"/>
  <c r="AY53" i="33" s="1"/>
  <c r="R24" i="14"/>
  <c r="AZ22" i="33" s="1"/>
  <c r="AZ53" i="33" s="1"/>
  <c r="R24" i="15"/>
  <c r="BA22" i="33" s="1"/>
  <c r="BA53" i="33" s="1"/>
  <c r="R24" i="16"/>
  <c r="BB22" i="33" s="1"/>
  <c r="R24" i="17"/>
  <c r="BC22" i="33" s="1"/>
  <c r="BC53" i="33" s="1"/>
  <c r="R24" i="18"/>
  <c r="BD22" i="33" s="1"/>
  <c r="BD53" i="33" s="1"/>
  <c r="W24" i="11"/>
  <c r="BM22" i="33" s="1"/>
  <c r="BM53" i="33" s="1"/>
  <c r="W24" i="12"/>
  <c r="BN22" i="33" s="1"/>
  <c r="W24" i="13"/>
  <c r="BO22" i="33" s="1"/>
  <c r="BO53" i="33" s="1"/>
  <c r="W24" i="14"/>
  <c r="BP22" i="33" s="1"/>
  <c r="BP53" i="33" s="1"/>
  <c r="W24" i="15"/>
  <c r="BQ22" i="33" s="1"/>
  <c r="BQ53" i="33" s="1"/>
  <c r="W24" i="16"/>
  <c r="BR22" i="33" s="1"/>
  <c r="W24" i="17"/>
  <c r="BS22" i="33" s="1"/>
  <c r="BS53" i="33" s="1"/>
  <c r="W24" i="18"/>
  <c r="W74" i="18" s="1"/>
  <c r="A23" i="33"/>
  <c r="A62" i="33" s="1"/>
  <c r="B23" i="33"/>
  <c r="C23" i="33"/>
  <c r="C62" i="33" s="1"/>
  <c r="D23" i="33"/>
  <c r="E23" i="33"/>
  <c r="E62" i="33" s="1"/>
  <c r="F23" i="33"/>
  <c r="G23" i="33"/>
  <c r="G62" i="33" s="1"/>
  <c r="H23" i="33"/>
  <c r="Q23" i="33"/>
  <c r="Q62" i="33" s="1"/>
  <c r="R23" i="33"/>
  <c r="S23" i="33"/>
  <c r="S62" i="33" s="1"/>
  <c r="T23" i="33"/>
  <c r="U23" i="33"/>
  <c r="U62" i="33" s="1"/>
  <c r="V23" i="33"/>
  <c r="W23" i="33"/>
  <c r="W62" i="33" s="1"/>
  <c r="X23" i="33"/>
  <c r="M25" i="11"/>
  <c r="AG23" i="33" s="1"/>
  <c r="AG62" i="33" s="1"/>
  <c r="M25" i="12"/>
  <c r="AH23" i="33" s="1"/>
  <c r="AH62" i="33" s="1"/>
  <c r="M25" i="13"/>
  <c r="AI23" i="33" s="1"/>
  <c r="M25" i="14"/>
  <c r="AJ23" i="33" s="1"/>
  <c r="AJ62" i="33" s="1"/>
  <c r="M25" i="15"/>
  <c r="AK23" i="33" s="1"/>
  <c r="AK62" i="33" s="1"/>
  <c r="M25" i="16"/>
  <c r="AL23" i="33" s="1"/>
  <c r="AL62" i="33" s="1"/>
  <c r="M25" i="17"/>
  <c r="AM23" i="33" s="1"/>
  <c r="M25" i="18"/>
  <c r="AN23" i="33" s="1"/>
  <c r="AN62" i="33" s="1"/>
  <c r="R25" i="11"/>
  <c r="AW23" i="33" s="1"/>
  <c r="AW62" i="33" s="1"/>
  <c r="R25" i="12"/>
  <c r="AX23" i="33" s="1"/>
  <c r="AX62" i="33" s="1"/>
  <c r="R25" i="13"/>
  <c r="AY23" i="33" s="1"/>
  <c r="R25" i="14"/>
  <c r="AZ23" i="33" s="1"/>
  <c r="AZ62" i="33" s="1"/>
  <c r="R25" i="15"/>
  <c r="BA23" i="33" s="1"/>
  <c r="BA62" i="33" s="1"/>
  <c r="R25" i="16"/>
  <c r="BB23" i="33" s="1"/>
  <c r="BB62" i="33" s="1"/>
  <c r="R25" i="17"/>
  <c r="BC23" i="33" s="1"/>
  <c r="R25" i="18"/>
  <c r="BD23" i="33" s="1"/>
  <c r="BD62" i="33" s="1"/>
  <c r="W25" i="11"/>
  <c r="BM23" i="33" s="1"/>
  <c r="BM62" i="33" s="1"/>
  <c r="W25" i="12"/>
  <c r="BN23" i="33" s="1"/>
  <c r="BN62" i="33" s="1"/>
  <c r="W25" i="13"/>
  <c r="BO23" i="33" s="1"/>
  <c r="W25" i="14"/>
  <c r="BP23" i="33" s="1"/>
  <c r="BP62" i="33" s="1"/>
  <c r="W25" i="15"/>
  <c r="BQ23" i="33" s="1"/>
  <c r="BQ62" i="33" s="1"/>
  <c r="W25" i="16"/>
  <c r="BR23" i="33" s="1"/>
  <c r="BR62" i="33" s="1"/>
  <c r="W25" i="17"/>
  <c r="BS23" i="33" s="1"/>
  <c r="W25" i="18"/>
  <c r="BT23" i="33" s="1"/>
  <c r="BT62" i="33" s="1"/>
  <c r="A24" i="33"/>
  <c r="A71" i="33" s="1"/>
  <c r="B24" i="33"/>
  <c r="C24" i="33"/>
  <c r="C71" i="33" s="1"/>
  <c r="D24" i="33"/>
  <c r="E24" i="33"/>
  <c r="E71" i="33" s="1"/>
  <c r="F24" i="33"/>
  <c r="G24" i="33"/>
  <c r="G71" i="33" s="1"/>
  <c r="H24" i="33"/>
  <c r="Q24" i="33"/>
  <c r="Q71" i="33" s="1"/>
  <c r="R24" i="33"/>
  <c r="S24" i="33"/>
  <c r="S71" i="33" s="1"/>
  <c r="T24" i="33"/>
  <c r="U24" i="33"/>
  <c r="U71" i="33" s="1"/>
  <c r="V24" i="33"/>
  <c r="W24" i="33"/>
  <c r="W71" i="33" s="1"/>
  <c r="X24" i="33"/>
  <c r="M26" i="11"/>
  <c r="AG24" i="33" s="1"/>
  <c r="AG71" i="33" s="1"/>
  <c r="M26" i="12"/>
  <c r="AH24" i="33" s="1"/>
  <c r="M26" i="13"/>
  <c r="AI24" i="33" s="1"/>
  <c r="AI71" i="33" s="1"/>
  <c r="M26" i="14"/>
  <c r="AJ24" i="33" s="1"/>
  <c r="AJ71" i="33" s="1"/>
  <c r="M26" i="15"/>
  <c r="AK24" i="33" s="1"/>
  <c r="AK71" i="33" s="1"/>
  <c r="M26" i="16"/>
  <c r="AL24" i="33" s="1"/>
  <c r="M26" i="17"/>
  <c r="AM24" i="33" s="1"/>
  <c r="AM71" i="33" s="1"/>
  <c r="M26" i="18"/>
  <c r="AN24" i="33" s="1"/>
  <c r="AN71" i="33" s="1"/>
  <c r="R26" i="11"/>
  <c r="AW24" i="33" s="1"/>
  <c r="AW71" i="33" s="1"/>
  <c r="R26" i="12"/>
  <c r="AX24" i="33" s="1"/>
  <c r="R26" i="13"/>
  <c r="AY24" i="33" s="1"/>
  <c r="AY71" i="33" s="1"/>
  <c r="R26" i="14"/>
  <c r="AZ24" i="33" s="1"/>
  <c r="AZ71" i="33" s="1"/>
  <c r="R26" i="15"/>
  <c r="BA24" i="33" s="1"/>
  <c r="BA71" i="33" s="1"/>
  <c r="R26" i="16"/>
  <c r="BB24" i="33" s="1"/>
  <c r="R26" i="17"/>
  <c r="BC24" i="33" s="1"/>
  <c r="BC71" i="33" s="1"/>
  <c r="R26" i="18"/>
  <c r="BD24" i="33" s="1"/>
  <c r="BD71" i="33" s="1"/>
  <c r="W26" i="11"/>
  <c r="BM24" i="33" s="1"/>
  <c r="BM71" i="33" s="1"/>
  <c r="W26" i="12"/>
  <c r="BN24" i="33" s="1"/>
  <c r="W26" i="13"/>
  <c r="BO24" i="33" s="1"/>
  <c r="BO71" i="33" s="1"/>
  <c r="W26" i="14"/>
  <c r="BP24" i="33" s="1"/>
  <c r="BP71" i="33" s="1"/>
  <c r="W26" i="15"/>
  <c r="BQ24" i="33" s="1"/>
  <c r="BQ71" i="33" s="1"/>
  <c r="W26" i="16"/>
  <c r="BR24" i="33" s="1"/>
  <c r="W26" i="17"/>
  <c r="BS24" i="33" s="1"/>
  <c r="BS71" i="33" s="1"/>
  <c r="W26" i="18"/>
  <c r="W76" i="18" s="1"/>
  <c r="A25" i="33"/>
  <c r="A80" i="33" s="1"/>
  <c r="B25" i="33"/>
  <c r="C25" i="33"/>
  <c r="C80" i="33" s="1"/>
  <c r="D25" i="33"/>
  <c r="E25" i="33"/>
  <c r="E80" i="33" s="1"/>
  <c r="F25" i="33"/>
  <c r="G25" i="33"/>
  <c r="G80" i="33" s="1"/>
  <c r="H25" i="33"/>
  <c r="Q25" i="33"/>
  <c r="Q80" i="33" s="1"/>
  <c r="R25" i="33"/>
  <c r="S25" i="33"/>
  <c r="S80" i="33" s="1"/>
  <c r="T25" i="33"/>
  <c r="U25" i="33"/>
  <c r="U80" i="33" s="1"/>
  <c r="V25" i="33"/>
  <c r="W25" i="33"/>
  <c r="W80" i="33" s="1"/>
  <c r="X25" i="33"/>
  <c r="M27" i="11"/>
  <c r="AG25" i="33" s="1"/>
  <c r="AG80" i="33" s="1"/>
  <c r="M27" i="12"/>
  <c r="AH25" i="33" s="1"/>
  <c r="M27" i="13"/>
  <c r="AI25" i="33" s="1"/>
  <c r="AI80" i="33" s="1"/>
  <c r="M27" i="14"/>
  <c r="AJ25" i="33" s="1"/>
  <c r="AJ80" i="33" s="1"/>
  <c r="M27" i="15"/>
  <c r="AK25" i="33" s="1"/>
  <c r="AK80" i="33" s="1"/>
  <c r="M27" i="16"/>
  <c r="AL25" i="33" s="1"/>
  <c r="M27" i="17"/>
  <c r="AM25" i="33" s="1"/>
  <c r="AM80" i="33" s="1"/>
  <c r="M27" i="18"/>
  <c r="AN25" i="33" s="1"/>
  <c r="AN80" i="33" s="1"/>
  <c r="AW25" i="33"/>
  <c r="AX25" i="33"/>
  <c r="AY25" i="33"/>
  <c r="AZ25" i="33"/>
  <c r="BA25" i="33"/>
  <c r="BB25" i="33"/>
  <c r="BD25" i="33"/>
  <c r="W27" i="11"/>
  <c r="BM25" i="33" s="1"/>
  <c r="BM80" i="33" s="1"/>
  <c r="W27" i="12"/>
  <c r="BN25" i="33" s="1"/>
  <c r="BN80" i="33" s="1"/>
  <c r="W27" i="13"/>
  <c r="BO25" i="33" s="1"/>
  <c r="W27" i="14"/>
  <c r="BP25" i="33" s="1"/>
  <c r="BP80" i="33" s="1"/>
  <c r="W27" i="15"/>
  <c r="BQ25" i="33" s="1"/>
  <c r="BQ80" i="33" s="1"/>
  <c r="W27" i="16"/>
  <c r="BR25" i="33" s="1"/>
  <c r="BR80" i="33" s="1"/>
  <c r="W27" i="17"/>
  <c r="BS25" i="33" s="1"/>
  <c r="W27" i="18"/>
  <c r="BT25" i="33" s="1"/>
  <c r="BT80" i="33" s="1"/>
  <c r="A26" i="33"/>
  <c r="A89" i="33" s="1"/>
  <c r="B26" i="33"/>
  <c r="C26" i="33"/>
  <c r="C89" i="33" s="1"/>
  <c r="D26" i="33"/>
  <c r="E26" i="33"/>
  <c r="E89" i="33" s="1"/>
  <c r="F26" i="33"/>
  <c r="G26" i="33"/>
  <c r="G89" i="33" s="1"/>
  <c r="H26" i="33"/>
  <c r="Q26" i="33"/>
  <c r="R26" i="33"/>
  <c r="S26" i="33"/>
  <c r="S89" i="33" s="1"/>
  <c r="T26" i="33"/>
  <c r="U26" i="33"/>
  <c r="V26" i="33"/>
  <c r="X26" i="33"/>
  <c r="X89" i="33" s="1"/>
  <c r="M28" i="11"/>
  <c r="AG26" i="33"/>
  <c r="AG89" i="33" s="1"/>
  <c r="M28" i="12"/>
  <c r="AH26" i="33"/>
  <c r="AH89" i="33" s="1"/>
  <c r="M28" i="13"/>
  <c r="AI26" i="33"/>
  <c r="AI89" i="33" s="1"/>
  <c r="M28" i="14"/>
  <c r="AJ26" i="33"/>
  <c r="M28" i="15"/>
  <c r="AK26" i="33"/>
  <c r="AK89" i="33" s="1"/>
  <c r="M28" i="16"/>
  <c r="AL26" i="33"/>
  <c r="AL89" i="33" s="1"/>
  <c r="M28" i="17"/>
  <c r="AM26" i="33"/>
  <c r="AM89" i="33" s="1"/>
  <c r="M28" i="18"/>
  <c r="AN26" i="33"/>
  <c r="R28" i="11"/>
  <c r="AW26" i="33"/>
  <c r="AW89" i="33" s="1"/>
  <c r="R28" i="12"/>
  <c r="AX26" i="33"/>
  <c r="AX89" i="33" s="1"/>
  <c r="R28" i="13"/>
  <c r="AY26" i="33"/>
  <c r="AY89" i="33" s="1"/>
  <c r="R28" i="14"/>
  <c r="AZ26" i="33"/>
  <c r="R28" i="15"/>
  <c r="BA26" i="33"/>
  <c r="BA89" i="33" s="1"/>
  <c r="R28" i="16"/>
  <c r="BB26" i="33"/>
  <c r="BB89" i="33" s="1"/>
  <c r="R28" i="17"/>
  <c r="BC26" i="33"/>
  <c r="BC89" i="33" s="1"/>
  <c r="R28" i="18"/>
  <c r="BD26" i="33"/>
  <c r="W28" i="11"/>
  <c r="BM26" i="33"/>
  <c r="BM89" i="33" s="1"/>
  <c r="W28" i="12"/>
  <c r="BN26" i="33"/>
  <c r="BN89" i="33" s="1"/>
  <c r="W28" i="13"/>
  <c r="BO26" i="33"/>
  <c r="BO89" i="33" s="1"/>
  <c r="W28" i="14"/>
  <c r="BP26" i="33"/>
  <c r="W28" i="15"/>
  <c r="BQ26" i="33"/>
  <c r="BQ89" i="33" s="1"/>
  <c r="W28" i="16"/>
  <c r="BR26" i="33"/>
  <c r="BR89" i="33" s="1"/>
  <c r="W28" i="17"/>
  <c r="BS26" i="33"/>
  <c r="BS89" i="33" s="1"/>
  <c r="W28" i="18"/>
  <c r="BT26" i="33"/>
  <c r="A27" i="33"/>
  <c r="B27" i="33"/>
  <c r="C27" i="33"/>
  <c r="D27" i="33"/>
  <c r="E27" i="33"/>
  <c r="F27" i="33"/>
  <c r="G27" i="33"/>
  <c r="H27" i="33"/>
  <c r="Q27" i="33"/>
  <c r="R27" i="33"/>
  <c r="S27" i="33"/>
  <c r="T27" i="33"/>
  <c r="T98" i="33" s="1"/>
  <c r="U27" i="33"/>
  <c r="V27" i="33"/>
  <c r="X27" i="33"/>
  <c r="M29" i="11"/>
  <c r="AG27" i="33" s="1"/>
  <c r="M29" i="12"/>
  <c r="AH27" i="33" s="1"/>
  <c r="AH98" i="33" s="1"/>
  <c r="M29" i="13"/>
  <c r="AI27" i="33" s="1"/>
  <c r="AI98" i="33" s="1"/>
  <c r="M29" i="14"/>
  <c r="AJ27" i="33" s="1"/>
  <c r="AJ98" i="33" s="1"/>
  <c r="M29" i="15"/>
  <c r="AK27" i="33" s="1"/>
  <c r="M29" i="16"/>
  <c r="AL27" i="33" s="1"/>
  <c r="AL98" i="33" s="1"/>
  <c r="M29" i="17"/>
  <c r="AM27" i="33" s="1"/>
  <c r="AM98" i="33" s="1"/>
  <c r="M29" i="18"/>
  <c r="AN27" i="33" s="1"/>
  <c r="AN98" i="33" s="1"/>
  <c r="R29" i="11"/>
  <c r="AW27" i="33" s="1"/>
  <c r="R29" i="12"/>
  <c r="AX27" i="33" s="1"/>
  <c r="AX98" i="33" s="1"/>
  <c r="R29" i="13"/>
  <c r="AY27" i="33" s="1"/>
  <c r="AY98" i="33" s="1"/>
  <c r="R29" i="14"/>
  <c r="AZ27" i="33" s="1"/>
  <c r="AZ98" i="33" s="1"/>
  <c r="R29" i="15"/>
  <c r="BA27" i="33" s="1"/>
  <c r="R29" i="16"/>
  <c r="BB27" i="33" s="1"/>
  <c r="BB98" i="33" s="1"/>
  <c r="R29" i="17"/>
  <c r="BC27" i="33" s="1"/>
  <c r="BC98" i="33" s="1"/>
  <c r="R29" i="18"/>
  <c r="BD27" i="33" s="1"/>
  <c r="BD98" i="33" s="1"/>
  <c r="W29" i="11"/>
  <c r="BM27" i="33" s="1"/>
  <c r="W29" i="12"/>
  <c r="BN27" i="33" s="1"/>
  <c r="BN98" i="33" s="1"/>
  <c r="W29" i="13"/>
  <c r="BO27" i="33" s="1"/>
  <c r="BO98" i="33" s="1"/>
  <c r="W29" i="14"/>
  <c r="BP27" i="33" s="1"/>
  <c r="BP98" i="33" s="1"/>
  <c r="W29" i="15"/>
  <c r="BQ27" i="33" s="1"/>
  <c r="W29" i="16"/>
  <c r="BR27" i="33" s="1"/>
  <c r="BR98" i="33" s="1"/>
  <c r="W29" i="17"/>
  <c r="BS27" i="33" s="1"/>
  <c r="BS98" i="33" s="1"/>
  <c r="W29" i="18"/>
  <c r="BT27" i="33" s="1"/>
  <c r="BT98" i="33" s="1"/>
  <c r="A28" i="33"/>
  <c r="A107" i="33" s="1"/>
  <c r="B28" i="33"/>
  <c r="C28" i="33"/>
  <c r="D28" i="33"/>
  <c r="E28" i="33"/>
  <c r="E107" i="33" s="1"/>
  <c r="F28" i="33"/>
  <c r="G28" i="33"/>
  <c r="H28" i="33"/>
  <c r="Q28" i="33"/>
  <c r="R28" i="33"/>
  <c r="S28" i="33"/>
  <c r="T28" i="33"/>
  <c r="U28" i="33"/>
  <c r="V28" i="33"/>
  <c r="X28" i="33"/>
  <c r="M30" i="11"/>
  <c r="AG28" i="33"/>
  <c r="AG107" i="33" s="1"/>
  <c r="M30" i="12"/>
  <c r="AH28" i="33"/>
  <c r="M30" i="13"/>
  <c r="AI28" i="33"/>
  <c r="AI107" i="33" s="1"/>
  <c r="M30" i="14"/>
  <c r="AJ28" i="33"/>
  <c r="M30" i="15"/>
  <c r="AK28" i="33"/>
  <c r="AK107" i="33" s="1"/>
  <c r="M30" i="16"/>
  <c r="AL28" i="33"/>
  <c r="M30" i="17"/>
  <c r="AM28" i="33"/>
  <c r="AM107" i="33" s="1"/>
  <c r="M30" i="18"/>
  <c r="AN28" i="33"/>
  <c r="R30" i="11"/>
  <c r="AW28" i="33"/>
  <c r="AW107" i="33" s="1"/>
  <c r="R30" i="12"/>
  <c r="AX28" i="33"/>
  <c r="R30" i="13"/>
  <c r="AY28" i="33"/>
  <c r="AY107" i="33" s="1"/>
  <c r="R30" i="14"/>
  <c r="AZ28" i="33"/>
  <c r="R30" i="15"/>
  <c r="BA28" i="33"/>
  <c r="BA107" i="33" s="1"/>
  <c r="R30" i="16"/>
  <c r="BB28" i="33"/>
  <c r="R30" i="17"/>
  <c r="BC28" i="33"/>
  <c r="BC107" i="33" s="1"/>
  <c r="R30" i="18"/>
  <c r="BD28" i="33"/>
  <c r="W30" i="11"/>
  <c r="BM28" i="33"/>
  <c r="BM107" i="33" s="1"/>
  <c r="W30" i="12"/>
  <c r="BN28" i="33"/>
  <c r="W30" i="13"/>
  <c r="BO28" i="33"/>
  <c r="BO107" i="33" s="1"/>
  <c r="W30" i="14"/>
  <c r="BP28" i="33"/>
  <c r="W30" i="15"/>
  <c r="BQ28" i="33"/>
  <c r="BQ107" i="33" s="1"/>
  <c r="W30" i="16"/>
  <c r="BR28" i="33"/>
  <c r="W30" i="17"/>
  <c r="BS28" i="33"/>
  <c r="BS107" i="33" s="1"/>
  <c r="W30" i="18"/>
  <c r="BT28" i="33"/>
  <c r="A29" i="33"/>
  <c r="B29" i="33"/>
  <c r="C29" i="33"/>
  <c r="D29" i="33"/>
  <c r="E29" i="33"/>
  <c r="F29" i="33"/>
  <c r="G29" i="33"/>
  <c r="H29" i="33"/>
  <c r="Q29" i="33"/>
  <c r="R29" i="33"/>
  <c r="R116" i="33" s="1"/>
  <c r="S29" i="33"/>
  <c r="T29" i="33"/>
  <c r="T116" i="33" s="1"/>
  <c r="U29" i="33"/>
  <c r="V29" i="33"/>
  <c r="V116" i="33" s="1"/>
  <c r="X29" i="33"/>
  <c r="M31" i="11"/>
  <c r="AG29" i="33" s="1"/>
  <c r="AG116" i="33" s="1"/>
  <c r="M31" i="12"/>
  <c r="AH29" i="33" s="1"/>
  <c r="M31" i="13"/>
  <c r="AI29" i="33" s="1"/>
  <c r="AI116" i="33" s="1"/>
  <c r="M31" i="14"/>
  <c r="AJ29" i="33" s="1"/>
  <c r="M31" i="15"/>
  <c r="AK29" i="33" s="1"/>
  <c r="AK116" i="33" s="1"/>
  <c r="M31" i="16"/>
  <c r="AL29" i="33" s="1"/>
  <c r="M31" i="17"/>
  <c r="AM29" i="33" s="1"/>
  <c r="AM116" i="33" s="1"/>
  <c r="M31" i="18"/>
  <c r="M81" i="18" s="1"/>
  <c r="R31" i="11"/>
  <c r="AW29" i="33" s="1"/>
  <c r="AW116" i="33" s="1"/>
  <c r="R31" i="12"/>
  <c r="AX29" i="33" s="1"/>
  <c r="R31" i="13"/>
  <c r="AY29" i="33" s="1"/>
  <c r="AY116" i="33" s="1"/>
  <c r="R31" i="14"/>
  <c r="AZ29" i="33" s="1"/>
  <c r="R31" i="15"/>
  <c r="BA29" i="33" s="1"/>
  <c r="BA116" i="33" s="1"/>
  <c r="R31" i="16"/>
  <c r="BB29" i="33" s="1"/>
  <c r="R31" i="17"/>
  <c r="BC29" i="33" s="1"/>
  <c r="BC116" i="33" s="1"/>
  <c r="R31" i="18"/>
  <c r="BD29" i="33" s="1"/>
  <c r="W31" i="11"/>
  <c r="BM29" i="33" s="1"/>
  <c r="BM116" i="33" s="1"/>
  <c r="W31" i="12"/>
  <c r="BN29" i="33" s="1"/>
  <c r="W31" i="13"/>
  <c r="BO29" i="33" s="1"/>
  <c r="BO116" i="33" s="1"/>
  <c r="W31" i="14"/>
  <c r="BP29" i="33" s="1"/>
  <c r="W31" i="15"/>
  <c r="BQ29" i="33" s="1"/>
  <c r="BQ116" i="33" s="1"/>
  <c r="W31" i="16"/>
  <c r="BR29" i="33" s="1"/>
  <c r="W31" i="17"/>
  <c r="BS29" i="33" s="1"/>
  <c r="BS116" i="33" s="1"/>
  <c r="W31" i="18"/>
  <c r="BT29" i="33" s="1"/>
  <c r="A30" i="33"/>
  <c r="B30" i="33"/>
  <c r="C30" i="33"/>
  <c r="C125" i="33" s="1"/>
  <c r="D30" i="33"/>
  <c r="E30" i="33"/>
  <c r="F30" i="33"/>
  <c r="G30" i="33"/>
  <c r="G125" i="33" s="1"/>
  <c r="H30" i="33"/>
  <c r="Q30" i="33"/>
  <c r="R30" i="33"/>
  <c r="S30" i="33"/>
  <c r="S125" i="33" s="1"/>
  <c r="T30" i="33"/>
  <c r="U30" i="33"/>
  <c r="V30" i="33"/>
  <c r="W30" i="33"/>
  <c r="W125" i="33" s="1"/>
  <c r="X30" i="33"/>
  <c r="M32" i="11"/>
  <c r="AG30" i="33" s="1"/>
  <c r="AG125" i="33" s="1"/>
  <c r="M32" i="12"/>
  <c r="AH30" i="33" s="1"/>
  <c r="M32" i="13"/>
  <c r="AI30" i="33" s="1"/>
  <c r="AI125" i="33" s="1"/>
  <c r="M32" i="14"/>
  <c r="AJ30" i="33" s="1"/>
  <c r="M32" i="15"/>
  <c r="AK30" i="33" s="1"/>
  <c r="AK125" i="33" s="1"/>
  <c r="M32" i="16"/>
  <c r="AL30" i="33" s="1"/>
  <c r="M32" i="17"/>
  <c r="AM30" i="33" s="1"/>
  <c r="AM125" i="33" s="1"/>
  <c r="M32" i="18"/>
  <c r="AN30" i="33" s="1"/>
  <c r="R32" i="11"/>
  <c r="AW30" i="33" s="1"/>
  <c r="AW125" i="33" s="1"/>
  <c r="R32" i="12"/>
  <c r="AX30" i="33" s="1"/>
  <c r="R32" i="13"/>
  <c r="AY30" i="33" s="1"/>
  <c r="AY125" i="33" s="1"/>
  <c r="R32" i="14"/>
  <c r="AZ30" i="33" s="1"/>
  <c r="R32" i="15"/>
  <c r="BA30" i="33" s="1"/>
  <c r="BA125" i="33" s="1"/>
  <c r="R32" i="16"/>
  <c r="BB30" i="33" s="1"/>
  <c r="R32" i="17"/>
  <c r="BC30" i="33" s="1"/>
  <c r="BC125" i="33" s="1"/>
  <c r="R32" i="18"/>
  <c r="BD30" i="33" s="1"/>
  <c r="W32" i="11"/>
  <c r="BM30" i="33" s="1"/>
  <c r="BM125" i="33" s="1"/>
  <c r="W32" i="12"/>
  <c r="BN30" i="33" s="1"/>
  <c r="W32" i="13"/>
  <c r="BO30" i="33" s="1"/>
  <c r="BO125" i="33" s="1"/>
  <c r="W32" i="14"/>
  <c r="BP30" i="33" s="1"/>
  <c r="W32" i="15"/>
  <c r="BQ30" i="33" s="1"/>
  <c r="BQ125" i="33" s="1"/>
  <c r="W32" i="16"/>
  <c r="BR30" i="33" s="1"/>
  <c r="W32" i="17"/>
  <c r="BS30" i="33" s="1"/>
  <c r="BS125" i="33" s="1"/>
  <c r="W32" i="18"/>
  <c r="BT30" i="33" s="1"/>
  <c r="A31" i="33"/>
  <c r="A45" i="33" s="1"/>
  <c r="B31" i="33"/>
  <c r="C31" i="33"/>
  <c r="C45" i="33" s="1"/>
  <c r="D31" i="33"/>
  <c r="E31" i="33"/>
  <c r="E45" i="33" s="1"/>
  <c r="F31" i="33"/>
  <c r="G31" i="33"/>
  <c r="G45" i="33" s="1"/>
  <c r="H31" i="33"/>
  <c r="Q31" i="33"/>
  <c r="Q45" i="33" s="1"/>
  <c r="R31" i="33"/>
  <c r="S31" i="33"/>
  <c r="S45" i="33" s="1"/>
  <c r="T31" i="33"/>
  <c r="U31" i="33"/>
  <c r="U45" i="33" s="1"/>
  <c r="V31" i="33"/>
  <c r="W31" i="33"/>
  <c r="W45" i="33" s="1"/>
  <c r="X31" i="33"/>
  <c r="M33" i="11"/>
  <c r="AG31" i="33" s="1"/>
  <c r="AG45" i="33" s="1"/>
  <c r="M33" i="12"/>
  <c r="AH31" i="33" s="1"/>
  <c r="M33" i="13"/>
  <c r="AI31" i="33" s="1"/>
  <c r="AI45" i="33" s="1"/>
  <c r="M33" i="14"/>
  <c r="AJ31" i="33" s="1"/>
  <c r="AJ45" i="33" s="1"/>
  <c r="M33" i="15"/>
  <c r="AK31" i="33" s="1"/>
  <c r="AK45" i="33" s="1"/>
  <c r="M33" i="16"/>
  <c r="AL31" i="33" s="1"/>
  <c r="M33" i="17"/>
  <c r="AM31" i="33" s="1"/>
  <c r="AM45" i="33" s="1"/>
  <c r="M33" i="18"/>
  <c r="AN31" i="33" s="1"/>
  <c r="AN45" i="33" s="1"/>
  <c r="W33" i="11"/>
  <c r="BM31" i="33" s="1"/>
  <c r="BM45" i="33" s="1"/>
  <c r="W33" i="12"/>
  <c r="BN31" i="33" s="1"/>
  <c r="W33" i="13"/>
  <c r="BO31" i="33" s="1"/>
  <c r="BO45" i="33" s="1"/>
  <c r="W33" i="14"/>
  <c r="BP31" i="33" s="1"/>
  <c r="BP45" i="33" s="1"/>
  <c r="W33" i="15"/>
  <c r="BQ31" i="33" s="1"/>
  <c r="BQ45" i="33" s="1"/>
  <c r="W33" i="16"/>
  <c r="BR31" i="33" s="1"/>
  <c r="W33" i="17"/>
  <c r="BS31" i="33" s="1"/>
  <c r="BS45" i="33" s="1"/>
  <c r="W33" i="18"/>
  <c r="W83" i="18" s="1"/>
  <c r="A32" i="33"/>
  <c r="A54" i="33" s="1"/>
  <c r="B32" i="33"/>
  <c r="C32" i="33"/>
  <c r="C54" i="33" s="1"/>
  <c r="D32" i="33"/>
  <c r="E32" i="33"/>
  <c r="E54" i="33" s="1"/>
  <c r="F32" i="33"/>
  <c r="G32" i="33"/>
  <c r="G54" i="33" s="1"/>
  <c r="H32" i="33"/>
  <c r="Q32" i="33"/>
  <c r="Q54" i="33" s="1"/>
  <c r="R32" i="33"/>
  <c r="S32" i="33"/>
  <c r="S54" i="33" s="1"/>
  <c r="T32" i="33"/>
  <c r="U32" i="33"/>
  <c r="U54" i="33" s="1"/>
  <c r="V32" i="33"/>
  <c r="W32" i="33"/>
  <c r="W54" i="33" s="1"/>
  <c r="X32" i="33"/>
  <c r="M34" i="11"/>
  <c r="AG32" i="33" s="1"/>
  <c r="AG54" i="33" s="1"/>
  <c r="M34" i="12"/>
  <c r="AH32" i="33" s="1"/>
  <c r="M34" i="13"/>
  <c r="AI32" i="33" s="1"/>
  <c r="AI54" i="33" s="1"/>
  <c r="M34" i="14"/>
  <c r="AJ32" i="33" s="1"/>
  <c r="AJ54" i="33" s="1"/>
  <c r="M34" i="15"/>
  <c r="AK32" i="33" s="1"/>
  <c r="AK54" i="33" s="1"/>
  <c r="M34" i="16"/>
  <c r="AL32" i="33" s="1"/>
  <c r="M34" i="17"/>
  <c r="AM32" i="33" s="1"/>
  <c r="AM54" i="33" s="1"/>
  <c r="M34" i="18"/>
  <c r="AN32" i="33" s="1"/>
  <c r="AN54" i="33" s="1"/>
  <c r="AW32" i="33"/>
  <c r="AW54" i="33" s="1"/>
  <c r="AX32" i="33"/>
  <c r="AY32" i="33"/>
  <c r="AY54" i="33" s="1"/>
  <c r="AZ32" i="33"/>
  <c r="BA32" i="33"/>
  <c r="BA54" i="33" s="1"/>
  <c r="BB32" i="33"/>
  <c r="BC32" i="33"/>
  <c r="BC54" i="33" s="1"/>
  <c r="BD32" i="33"/>
  <c r="W34" i="11"/>
  <c r="BM32" i="33" s="1"/>
  <c r="BM54" i="33" s="1"/>
  <c r="W34" i="12"/>
  <c r="BN32" i="33" s="1"/>
  <c r="W34" i="13"/>
  <c r="BO32" i="33" s="1"/>
  <c r="BO54" i="33" s="1"/>
  <c r="W34" i="14"/>
  <c r="BP32" i="33" s="1"/>
  <c r="BP54" i="33" s="1"/>
  <c r="W34" i="15"/>
  <c r="BQ32" i="33" s="1"/>
  <c r="BQ54" i="33" s="1"/>
  <c r="W34" i="16"/>
  <c r="BR32" i="33" s="1"/>
  <c r="W34" i="17"/>
  <c r="BS32" i="33" s="1"/>
  <c r="BS54" i="33" s="1"/>
  <c r="W34" i="18"/>
  <c r="BT32" i="33" s="1"/>
  <c r="BT54" i="33" s="1"/>
  <c r="A33" i="33"/>
  <c r="A63" i="33" s="1"/>
  <c r="B33" i="33"/>
  <c r="C33" i="33"/>
  <c r="C63" i="33" s="1"/>
  <c r="D33" i="33"/>
  <c r="E33" i="33"/>
  <c r="E63" i="33" s="1"/>
  <c r="F33" i="33"/>
  <c r="G33" i="33"/>
  <c r="G63" i="33" s="1"/>
  <c r="H33" i="33"/>
  <c r="Q33" i="33"/>
  <c r="Q63" i="33" s="1"/>
  <c r="R33" i="33"/>
  <c r="S33" i="33"/>
  <c r="S63" i="33" s="1"/>
  <c r="S67" i="33" s="1"/>
  <c r="T33" i="33"/>
  <c r="U33" i="33"/>
  <c r="U63" i="33" s="1"/>
  <c r="V33" i="33"/>
  <c r="W33" i="33"/>
  <c r="W63" i="33" s="1"/>
  <c r="W67" i="33" s="1"/>
  <c r="X33" i="33"/>
  <c r="M35" i="11"/>
  <c r="AG33" i="33" s="1"/>
  <c r="AG63" i="33" s="1"/>
  <c r="M35" i="12"/>
  <c r="AH33" i="33" s="1"/>
  <c r="AH63" i="33" s="1"/>
  <c r="M35" i="13"/>
  <c r="AI33" i="33" s="1"/>
  <c r="M35" i="14"/>
  <c r="AJ33" i="33" s="1"/>
  <c r="AJ63" i="33" s="1"/>
  <c r="M35" i="15"/>
  <c r="AK33" i="33" s="1"/>
  <c r="AK63" i="33" s="1"/>
  <c r="M35" i="16"/>
  <c r="AL33" i="33" s="1"/>
  <c r="AL63" i="33" s="1"/>
  <c r="M35" i="17"/>
  <c r="AM33" i="33" s="1"/>
  <c r="M35" i="18"/>
  <c r="M85" i="18" s="1"/>
  <c r="AW33" i="33"/>
  <c r="AX33" i="33"/>
  <c r="AY33" i="33"/>
  <c r="AZ33" i="33"/>
  <c r="AZ63" i="33" s="1"/>
  <c r="BA33" i="33"/>
  <c r="BB33" i="33"/>
  <c r="BC33" i="33"/>
  <c r="BD33" i="33"/>
  <c r="BD63" i="33" s="1"/>
  <c r="W35" i="11"/>
  <c r="BM33" i="33" s="1"/>
  <c r="BM63" i="33" s="1"/>
  <c r="W35" i="12"/>
  <c r="BN33" i="33" s="1"/>
  <c r="BN63" i="33" s="1"/>
  <c r="W35" i="13"/>
  <c r="BO33" i="33" s="1"/>
  <c r="W35" i="14"/>
  <c r="BP33" i="33" s="1"/>
  <c r="BP63" i="33" s="1"/>
  <c r="W35" i="15"/>
  <c r="BQ33" i="33" s="1"/>
  <c r="BQ63" i="33" s="1"/>
  <c r="W35" i="16"/>
  <c r="BR33" i="33" s="1"/>
  <c r="BR63" i="33" s="1"/>
  <c r="W35" i="17"/>
  <c r="BS33" i="33" s="1"/>
  <c r="W35" i="18"/>
  <c r="BT33" i="33" s="1"/>
  <c r="BT63" i="33" s="1"/>
  <c r="A34" i="33"/>
  <c r="A72" i="33" s="1"/>
  <c r="B34" i="33"/>
  <c r="C34" i="33"/>
  <c r="C72" i="33" s="1"/>
  <c r="C76" i="33" s="1"/>
  <c r="D34" i="33"/>
  <c r="E34" i="33"/>
  <c r="E72" i="33" s="1"/>
  <c r="F34" i="33"/>
  <c r="G34" i="33"/>
  <c r="G72" i="33" s="1"/>
  <c r="G76" i="33" s="1"/>
  <c r="H34" i="33"/>
  <c r="Q34" i="33"/>
  <c r="Q72" i="33" s="1"/>
  <c r="R34" i="33"/>
  <c r="S34" i="33"/>
  <c r="S72" i="33" s="1"/>
  <c r="S76" i="33" s="1"/>
  <c r="T34" i="33"/>
  <c r="U34" i="33"/>
  <c r="U72" i="33" s="1"/>
  <c r="U76" i="33" s="1"/>
  <c r="V34" i="33"/>
  <c r="W34" i="33"/>
  <c r="W72" i="33" s="1"/>
  <c r="X34" i="33"/>
  <c r="M36" i="11"/>
  <c r="AG34" i="33" s="1"/>
  <c r="AG72" i="33" s="1"/>
  <c r="M36" i="12"/>
  <c r="AH34" i="33" s="1"/>
  <c r="M36" i="13"/>
  <c r="AI34" i="33" s="1"/>
  <c r="AI72" i="33" s="1"/>
  <c r="M36" i="14"/>
  <c r="AJ34" i="33" s="1"/>
  <c r="AJ72" i="33" s="1"/>
  <c r="M36" i="15"/>
  <c r="AK34" i="33" s="1"/>
  <c r="AK72" i="33" s="1"/>
  <c r="M36" i="16"/>
  <c r="AL34" i="33" s="1"/>
  <c r="M36" i="17"/>
  <c r="AM34" i="33" s="1"/>
  <c r="AM72" i="33" s="1"/>
  <c r="M36" i="18"/>
  <c r="AN34" i="33" s="1"/>
  <c r="AN72" i="33" s="1"/>
  <c r="AW34" i="33"/>
  <c r="AW72" i="33" s="1"/>
  <c r="AX34" i="33"/>
  <c r="AY34" i="33"/>
  <c r="AY72" i="33" s="1"/>
  <c r="AZ34" i="33"/>
  <c r="BA34" i="33"/>
  <c r="BA72" i="33" s="1"/>
  <c r="BB34" i="33"/>
  <c r="BC34" i="33"/>
  <c r="BC72" i="33" s="1"/>
  <c r="BD34" i="33"/>
  <c r="W36" i="11"/>
  <c r="BM34" i="33" s="1"/>
  <c r="BM72" i="33" s="1"/>
  <c r="W36" i="12"/>
  <c r="BN34" i="33" s="1"/>
  <c r="W36" i="13"/>
  <c r="BO34" i="33" s="1"/>
  <c r="BO72" i="33" s="1"/>
  <c r="W36" i="14"/>
  <c r="BP34" i="33" s="1"/>
  <c r="BP72" i="33" s="1"/>
  <c r="W36" i="15"/>
  <c r="BQ34" i="33" s="1"/>
  <c r="BQ72" i="33" s="1"/>
  <c r="W36" i="16"/>
  <c r="BR34" i="33" s="1"/>
  <c r="W36" i="17"/>
  <c r="BS34" i="33" s="1"/>
  <c r="BS72" i="33" s="1"/>
  <c r="W36" i="18"/>
  <c r="BT34" i="33" s="1"/>
  <c r="BT72" i="33" s="1"/>
  <c r="A35" i="33"/>
  <c r="A81" i="33" s="1"/>
  <c r="B35" i="33"/>
  <c r="C35" i="33"/>
  <c r="C81" i="33" s="1"/>
  <c r="D35" i="33"/>
  <c r="E35" i="33"/>
  <c r="E81" i="33" s="1"/>
  <c r="F35" i="33"/>
  <c r="G35" i="33"/>
  <c r="G81" i="33" s="1"/>
  <c r="H35" i="33"/>
  <c r="Q35" i="33"/>
  <c r="Q81" i="33" s="1"/>
  <c r="R35" i="33"/>
  <c r="S35" i="33"/>
  <c r="S81" i="33" s="1"/>
  <c r="S85" i="33" s="1"/>
  <c r="T35" i="33"/>
  <c r="U35" i="33"/>
  <c r="U81" i="33" s="1"/>
  <c r="U85" i="33" s="1"/>
  <c r="V35" i="33"/>
  <c r="W35" i="33"/>
  <c r="W81" i="33" s="1"/>
  <c r="W85" i="33" s="1"/>
  <c r="X35" i="33"/>
  <c r="M37" i="11"/>
  <c r="AG35" i="33" s="1"/>
  <c r="AG81" i="33" s="1"/>
  <c r="M37" i="12"/>
  <c r="AH35" i="33" s="1"/>
  <c r="M37" i="13"/>
  <c r="AI35" i="33" s="1"/>
  <c r="AI81" i="33" s="1"/>
  <c r="M37" i="14"/>
  <c r="AJ35" i="33" s="1"/>
  <c r="AJ81" i="33" s="1"/>
  <c r="M37" i="15"/>
  <c r="AK35" i="33" s="1"/>
  <c r="AK81" i="33" s="1"/>
  <c r="M37" i="16"/>
  <c r="AL35" i="33" s="1"/>
  <c r="M37" i="17"/>
  <c r="AM35" i="33" s="1"/>
  <c r="AM81" i="33" s="1"/>
  <c r="M37" i="18"/>
  <c r="AN35" i="33" s="1"/>
  <c r="AN81" i="33" s="1"/>
  <c r="AW35" i="33"/>
  <c r="AX35" i="33"/>
  <c r="AY35" i="33"/>
  <c r="AZ35" i="33"/>
  <c r="BA35" i="33"/>
  <c r="BB35" i="33"/>
  <c r="BC35" i="33"/>
  <c r="BD35" i="33"/>
  <c r="W37" i="11"/>
  <c r="BM35" i="33" s="1"/>
  <c r="BM81" i="33" s="1"/>
  <c r="W37" i="12"/>
  <c r="BN35" i="33" s="1"/>
  <c r="BN81" i="33" s="1"/>
  <c r="W37" i="13"/>
  <c r="BO35" i="33" s="1"/>
  <c r="W37" i="14"/>
  <c r="BP35" i="33" s="1"/>
  <c r="BP81" i="33" s="1"/>
  <c r="W37" i="15"/>
  <c r="BQ35" i="33" s="1"/>
  <c r="BQ81" i="33" s="1"/>
  <c r="W37" i="16"/>
  <c r="BR35" i="33" s="1"/>
  <c r="BR81" i="33" s="1"/>
  <c r="W37" i="17"/>
  <c r="BS35" i="33" s="1"/>
  <c r="W37" i="18"/>
  <c r="W87" i="18" s="1"/>
  <c r="A36" i="33"/>
  <c r="A90" i="33" s="1"/>
  <c r="B36" i="33"/>
  <c r="C36" i="33"/>
  <c r="C90" i="33" s="1"/>
  <c r="D36" i="33"/>
  <c r="E36" i="33"/>
  <c r="E90" i="33" s="1"/>
  <c r="F36" i="33"/>
  <c r="G36" i="33"/>
  <c r="G90" i="33" s="1"/>
  <c r="H36" i="33"/>
  <c r="Q36" i="33"/>
  <c r="Q90" i="33" s="1"/>
  <c r="R36" i="33"/>
  <c r="S36" i="33"/>
  <c r="S90" i="33" s="1"/>
  <c r="S94" i="33" s="1"/>
  <c r="T36" i="33"/>
  <c r="U36" i="33"/>
  <c r="U90" i="33" s="1"/>
  <c r="V36" i="33"/>
  <c r="W36" i="33"/>
  <c r="W90" i="33" s="1"/>
  <c r="X36" i="33"/>
  <c r="M38" i="11"/>
  <c r="AG36" i="33" s="1"/>
  <c r="AG90" i="33" s="1"/>
  <c r="M38" i="12"/>
  <c r="AH36" i="33" s="1"/>
  <c r="AH90" i="33" s="1"/>
  <c r="M38" i="13"/>
  <c r="AI36" i="33" s="1"/>
  <c r="AI90" i="33" s="1"/>
  <c r="M38" i="14"/>
  <c r="AJ36" i="33" s="1"/>
  <c r="M38" i="15"/>
  <c r="AK36" i="33" s="1"/>
  <c r="AK90" i="33" s="1"/>
  <c r="M38" i="16"/>
  <c r="AL36" i="33" s="1"/>
  <c r="AL90" i="33" s="1"/>
  <c r="M38" i="17"/>
  <c r="AM36" i="33" s="1"/>
  <c r="AM90" i="33" s="1"/>
  <c r="M38" i="18"/>
  <c r="AN36" i="33" s="1"/>
  <c r="AW36" i="33"/>
  <c r="AW90" i="33" s="1"/>
  <c r="AX36" i="33"/>
  <c r="AY36" i="33"/>
  <c r="AY90" i="33" s="1"/>
  <c r="BA36" i="33"/>
  <c r="BA90" i="33" s="1"/>
  <c r="BB36" i="33"/>
  <c r="BC36" i="33"/>
  <c r="BC90" i="33" s="1"/>
  <c r="BD36" i="33"/>
  <c r="W38" i="11"/>
  <c r="BM36" i="33" s="1"/>
  <c r="BM90" i="33" s="1"/>
  <c r="W38" i="12"/>
  <c r="BN36" i="33" s="1"/>
  <c r="BN90" i="33" s="1"/>
  <c r="W38" i="13"/>
  <c r="BO36" i="33" s="1"/>
  <c r="BO90" i="33" s="1"/>
  <c r="W38" i="14"/>
  <c r="BP36" i="33" s="1"/>
  <c r="W38" i="15"/>
  <c r="BQ36" i="33" s="1"/>
  <c r="BQ90" i="33" s="1"/>
  <c r="W38" i="16"/>
  <c r="BR36" i="33" s="1"/>
  <c r="BR90" i="33" s="1"/>
  <c r="W38" i="17"/>
  <c r="BS36" i="33" s="1"/>
  <c r="BS90" i="33" s="1"/>
  <c r="W38" i="18"/>
  <c r="BT36" i="33" s="1"/>
  <c r="A37" i="33"/>
  <c r="A99" i="33" s="1"/>
  <c r="B37" i="33"/>
  <c r="C37" i="33"/>
  <c r="C99" i="33" s="1"/>
  <c r="D37" i="33"/>
  <c r="E37" i="33"/>
  <c r="E99" i="33" s="1"/>
  <c r="F37" i="33"/>
  <c r="G37" i="33"/>
  <c r="G99" i="33" s="1"/>
  <c r="H37" i="33"/>
  <c r="Q37" i="33"/>
  <c r="R37" i="33"/>
  <c r="S37" i="33"/>
  <c r="T37" i="33"/>
  <c r="U37" i="33"/>
  <c r="V37" i="33"/>
  <c r="W37" i="33"/>
  <c r="X37" i="33"/>
  <c r="M39" i="11"/>
  <c r="AG37" i="33" s="1"/>
  <c r="M39" i="12"/>
  <c r="AH37" i="33" s="1"/>
  <c r="AH99" i="33" s="1"/>
  <c r="M39" i="13"/>
  <c r="AI37" i="33" s="1"/>
  <c r="AI99" i="33" s="1"/>
  <c r="M39" i="14"/>
  <c r="AJ37" i="33" s="1"/>
  <c r="AJ99" i="33" s="1"/>
  <c r="M39" i="15"/>
  <c r="AK37" i="33" s="1"/>
  <c r="M39" i="16"/>
  <c r="AL37" i="33" s="1"/>
  <c r="AL99" i="33" s="1"/>
  <c r="M39" i="17"/>
  <c r="AM37" i="33" s="1"/>
  <c r="AM99" i="33" s="1"/>
  <c r="M39" i="18"/>
  <c r="AN37" i="33" s="1"/>
  <c r="AN99" i="33" s="1"/>
  <c r="AW37" i="33"/>
  <c r="AX37" i="33"/>
  <c r="AY37" i="33"/>
  <c r="AY99" i="33" s="1"/>
  <c r="AZ37" i="33"/>
  <c r="BA37" i="33"/>
  <c r="BB37" i="33"/>
  <c r="BD37" i="33"/>
  <c r="W39" i="11"/>
  <c r="BM37" i="33" s="1"/>
  <c r="W39" i="12"/>
  <c r="BN37" i="33" s="1"/>
  <c r="BN99" i="33" s="1"/>
  <c r="W39" i="13"/>
  <c r="BO37" i="33" s="1"/>
  <c r="BO99" i="33" s="1"/>
  <c r="W39" i="14"/>
  <c r="BP37" i="33" s="1"/>
  <c r="BP99" i="33" s="1"/>
  <c r="W39" i="15"/>
  <c r="BQ37" i="33" s="1"/>
  <c r="W39" i="16"/>
  <c r="BR37" i="33" s="1"/>
  <c r="BR99" i="33" s="1"/>
  <c r="W39" i="17"/>
  <c r="BS37" i="33" s="1"/>
  <c r="BS99" i="33" s="1"/>
  <c r="W39" i="18"/>
  <c r="BT37" i="33" s="1"/>
  <c r="BT99" i="33" s="1"/>
  <c r="A38" i="33"/>
  <c r="A108" i="33" s="1"/>
  <c r="B38" i="33"/>
  <c r="C38" i="33"/>
  <c r="C108" i="33" s="1"/>
  <c r="D38" i="33"/>
  <c r="E38" i="33"/>
  <c r="E108" i="33" s="1"/>
  <c r="F38" i="33"/>
  <c r="G38" i="33"/>
  <c r="G108" i="33" s="1"/>
  <c r="H38" i="33"/>
  <c r="Q38" i="33"/>
  <c r="Q108" i="33" s="1"/>
  <c r="R38" i="33"/>
  <c r="S38" i="33"/>
  <c r="S108" i="33" s="1"/>
  <c r="T38" i="33"/>
  <c r="U38" i="33"/>
  <c r="U108" i="33" s="1"/>
  <c r="V38" i="33"/>
  <c r="W38" i="33"/>
  <c r="W108" i="33" s="1"/>
  <c r="X38" i="33"/>
  <c r="M40" i="11"/>
  <c r="AG38" i="33" s="1"/>
  <c r="AG108" i="33" s="1"/>
  <c r="M40" i="12"/>
  <c r="AH38" i="33" s="1"/>
  <c r="AH108" i="33" s="1"/>
  <c r="M40" i="13"/>
  <c r="AI38" i="33" s="1"/>
  <c r="AI108" i="33" s="1"/>
  <c r="M40" i="14"/>
  <c r="AJ38" i="33" s="1"/>
  <c r="M40" i="15"/>
  <c r="AK38" i="33" s="1"/>
  <c r="AK108" i="33" s="1"/>
  <c r="M40" i="16"/>
  <c r="AL38" i="33" s="1"/>
  <c r="AL108" i="33" s="1"/>
  <c r="M40" i="17"/>
  <c r="AM38" i="33" s="1"/>
  <c r="AM108" i="33" s="1"/>
  <c r="M40" i="18"/>
  <c r="M90" i="18" s="1"/>
  <c r="AW38" i="33"/>
  <c r="AW108" i="33" s="1"/>
  <c r="AX38" i="33"/>
  <c r="AY38" i="33"/>
  <c r="AY108" i="33" s="1"/>
  <c r="AZ38" i="33"/>
  <c r="BA38" i="33"/>
  <c r="BA108" i="33" s="1"/>
  <c r="BB38" i="33"/>
  <c r="BD38" i="33"/>
  <c r="W40" i="11"/>
  <c r="BM38" i="33" s="1"/>
  <c r="BM108" i="33" s="1"/>
  <c r="W40" i="12"/>
  <c r="BN38" i="33" s="1"/>
  <c r="BN108" i="33" s="1"/>
  <c r="W40" i="13"/>
  <c r="BO38" i="33" s="1"/>
  <c r="BO108" i="33" s="1"/>
  <c r="W40" i="14"/>
  <c r="BP38" i="33" s="1"/>
  <c r="W40" i="15"/>
  <c r="BQ38" i="33" s="1"/>
  <c r="BQ108" i="33" s="1"/>
  <c r="W40" i="16"/>
  <c r="BR38" i="33" s="1"/>
  <c r="BR108" i="33" s="1"/>
  <c r="W40" i="17"/>
  <c r="BS38" i="33" s="1"/>
  <c r="BS108" i="33" s="1"/>
  <c r="W40" i="18"/>
  <c r="BT38" i="33" s="1"/>
  <c r="A39" i="33"/>
  <c r="A117" i="33" s="1"/>
  <c r="B39" i="33"/>
  <c r="C39" i="33"/>
  <c r="C117" i="33" s="1"/>
  <c r="D39" i="33"/>
  <c r="E39" i="33"/>
  <c r="E117" i="33" s="1"/>
  <c r="F39" i="33"/>
  <c r="G39" i="33"/>
  <c r="G117" i="33" s="1"/>
  <c r="H39" i="33"/>
  <c r="Q39" i="33"/>
  <c r="Q117" i="33" s="1"/>
  <c r="R39" i="33"/>
  <c r="S39" i="33"/>
  <c r="S117" i="33" s="1"/>
  <c r="T39" i="33"/>
  <c r="U39" i="33"/>
  <c r="U117" i="33" s="1"/>
  <c r="V39" i="33"/>
  <c r="W39" i="33"/>
  <c r="W117" i="33" s="1"/>
  <c r="X39" i="33"/>
  <c r="M41" i="11"/>
  <c r="AG39" i="33" s="1"/>
  <c r="AG117" i="33" s="1"/>
  <c r="M41" i="12"/>
  <c r="AH39" i="33" s="1"/>
  <c r="M41" i="13"/>
  <c r="AI39" i="33" s="1"/>
  <c r="AI117" i="33" s="1"/>
  <c r="M41" i="14"/>
  <c r="AJ39" i="33" s="1"/>
  <c r="M41" i="15"/>
  <c r="AK39" i="33" s="1"/>
  <c r="AK117" i="33" s="1"/>
  <c r="M41" i="16"/>
  <c r="AL39" i="33" s="1"/>
  <c r="M41" i="17"/>
  <c r="AM39" i="33" s="1"/>
  <c r="AM117" i="33" s="1"/>
  <c r="M41" i="18"/>
  <c r="M91" i="18" s="1"/>
  <c r="AW39" i="33"/>
  <c r="AW117" i="33" s="1"/>
  <c r="AX39" i="33"/>
  <c r="AY39" i="33"/>
  <c r="AY117" i="33" s="1"/>
  <c r="AZ39" i="33"/>
  <c r="BA39" i="33"/>
  <c r="BA117" i="33" s="1"/>
  <c r="BB39" i="33"/>
  <c r="BD39" i="33"/>
  <c r="W41" i="11"/>
  <c r="BM39" i="33" s="1"/>
  <c r="BM117" i="33" s="1"/>
  <c r="W41" i="12"/>
  <c r="BN39" i="33" s="1"/>
  <c r="W41" i="13"/>
  <c r="BO39" i="33" s="1"/>
  <c r="BO117" i="33" s="1"/>
  <c r="W41" i="14"/>
  <c r="BP39" i="33" s="1"/>
  <c r="W41" i="15"/>
  <c r="BQ39" i="33" s="1"/>
  <c r="BQ117" i="33" s="1"/>
  <c r="W41" i="16"/>
  <c r="BR39" i="33" s="1"/>
  <c r="W41" i="17"/>
  <c r="BS39" i="33" s="1"/>
  <c r="BS117" i="33" s="1"/>
  <c r="W41" i="18"/>
  <c r="BT39" i="33" s="1"/>
  <c r="A40" i="33"/>
  <c r="A126" i="33" s="1"/>
  <c r="B40" i="33"/>
  <c r="C40" i="33"/>
  <c r="C126" i="33" s="1"/>
  <c r="D40" i="33"/>
  <c r="E40" i="33"/>
  <c r="E126" i="33" s="1"/>
  <c r="F40" i="33"/>
  <c r="G40" i="33"/>
  <c r="G126" i="33" s="1"/>
  <c r="H40" i="33"/>
  <c r="Q40" i="33"/>
  <c r="Q126" i="33" s="1"/>
  <c r="R40" i="33"/>
  <c r="S40" i="33"/>
  <c r="S126" i="33" s="1"/>
  <c r="T40" i="33"/>
  <c r="U40" i="33"/>
  <c r="U126" i="33" s="1"/>
  <c r="V40" i="33"/>
  <c r="W40" i="33"/>
  <c r="W126" i="33" s="1"/>
  <c r="X40" i="33"/>
  <c r="M42" i="11"/>
  <c r="AG40" i="33" s="1"/>
  <c r="AG126" i="33" s="1"/>
  <c r="M42" i="12"/>
  <c r="AH40" i="33" s="1"/>
  <c r="M42" i="13"/>
  <c r="AI40" i="33" s="1"/>
  <c r="AI126" i="33" s="1"/>
  <c r="M42" i="14"/>
  <c r="AJ40" i="33" s="1"/>
  <c r="M42" i="15"/>
  <c r="AK40" i="33" s="1"/>
  <c r="AK126" i="33" s="1"/>
  <c r="M42" i="16"/>
  <c r="AL40" i="33" s="1"/>
  <c r="M42" i="17"/>
  <c r="AM40" i="33" s="1"/>
  <c r="AM126" i="33" s="1"/>
  <c r="M42" i="18"/>
  <c r="AN40" i="33" s="1"/>
  <c r="AW40" i="33"/>
  <c r="AW126" i="33" s="1"/>
  <c r="AX40" i="33"/>
  <c r="AY40" i="33"/>
  <c r="AY126" i="33" s="1"/>
  <c r="AZ40" i="33"/>
  <c r="BA40" i="33"/>
  <c r="BA126" i="33" s="1"/>
  <c r="BB40" i="33"/>
  <c r="BC40" i="33"/>
  <c r="BC126" i="33" s="1"/>
  <c r="BD40" i="33"/>
  <c r="W42" i="11"/>
  <c r="BM40" i="33" s="1"/>
  <c r="BM126" i="33" s="1"/>
  <c r="W42" i="12"/>
  <c r="BN40" i="33" s="1"/>
  <c r="W42" i="13"/>
  <c r="BO40" i="33" s="1"/>
  <c r="BO126" i="33" s="1"/>
  <c r="W42" i="14"/>
  <c r="BP40" i="33" s="1"/>
  <c r="W42" i="15"/>
  <c r="BQ40" i="33" s="1"/>
  <c r="BQ126" i="33" s="1"/>
  <c r="W42" i="16"/>
  <c r="BR40" i="33" s="1"/>
  <c r="W42" i="17"/>
  <c r="BS40" i="33" s="1"/>
  <c r="BS126" i="33" s="1"/>
  <c r="W42" i="18"/>
  <c r="BT40" i="33" s="1"/>
  <c r="A42" i="33"/>
  <c r="C42" i="33"/>
  <c r="E42" i="33"/>
  <c r="G42" i="33"/>
  <c r="H45" i="33"/>
  <c r="P45" i="33" s="1"/>
  <c r="F45" i="33"/>
  <c r="D45" i="33"/>
  <c r="L45" i="33" s="1"/>
  <c r="B45" i="33"/>
  <c r="H44" i="33"/>
  <c r="P44" i="33" s="1"/>
  <c r="F44" i="33"/>
  <c r="D44" i="33"/>
  <c r="L44" i="33" s="1"/>
  <c r="B44" i="33"/>
  <c r="H43" i="33"/>
  <c r="P43" i="33" s="1"/>
  <c r="G43" i="33"/>
  <c r="F43" i="33"/>
  <c r="N43" i="33" s="1"/>
  <c r="E43" i="33"/>
  <c r="D43" i="33"/>
  <c r="L43" i="33" s="1"/>
  <c r="C43" i="33"/>
  <c r="B43" i="33"/>
  <c r="J43" i="33" s="1"/>
  <c r="A43" i="33"/>
  <c r="O42" i="33"/>
  <c r="Q42" i="33"/>
  <c r="S42" i="33"/>
  <c r="AA42" i="33" s="1"/>
  <c r="U42" i="33"/>
  <c r="W42" i="33"/>
  <c r="X45" i="33"/>
  <c r="V45" i="33"/>
  <c r="T45" i="33"/>
  <c r="R45" i="33"/>
  <c r="V44" i="33"/>
  <c r="R44" i="33"/>
  <c r="X43" i="33"/>
  <c r="V43" i="33"/>
  <c r="T43" i="33"/>
  <c r="R43" i="33"/>
  <c r="AE42" i="33"/>
  <c r="AG42" i="33"/>
  <c r="AI42" i="33"/>
  <c r="AK42" i="33"/>
  <c r="AM42" i="33"/>
  <c r="AL45" i="33"/>
  <c r="AH45" i="33"/>
  <c r="AL44" i="33"/>
  <c r="AH44" i="33"/>
  <c r="AN43" i="33"/>
  <c r="AL43" i="33"/>
  <c r="AJ43" i="33"/>
  <c r="AH43" i="33"/>
  <c r="BM42" i="33"/>
  <c r="BO42" i="33"/>
  <c r="BQ42" i="33"/>
  <c r="BS42" i="33"/>
  <c r="BR45" i="33"/>
  <c r="BN45" i="33"/>
  <c r="BR44" i="33"/>
  <c r="BN44" i="33"/>
  <c r="BT43" i="33"/>
  <c r="BR43" i="33"/>
  <c r="BP43" i="33"/>
  <c r="BN43" i="33"/>
  <c r="K43" i="33"/>
  <c r="O43" i="33"/>
  <c r="AE43" i="33"/>
  <c r="K44" i="33"/>
  <c r="O44" i="33"/>
  <c r="AE44" i="33"/>
  <c r="K45" i="33"/>
  <c r="O45" i="33"/>
  <c r="AE45" i="33"/>
  <c r="C46" i="33"/>
  <c r="G46" i="33"/>
  <c r="W46" i="33"/>
  <c r="AM46" i="33"/>
  <c r="BS46" i="33"/>
  <c r="C47" i="33"/>
  <c r="G47" i="33"/>
  <c r="W47" i="33"/>
  <c r="W50" i="33" s="1"/>
  <c r="AM47" i="33"/>
  <c r="BS47" i="33"/>
  <c r="BS50" i="33" s="1"/>
  <c r="C48" i="33"/>
  <c r="G48" i="33"/>
  <c r="W48" i="33"/>
  <c r="AM48" i="33"/>
  <c r="BS48" i="33"/>
  <c r="C49" i="33"/>
  <c r="G49" i="33"/>
  <c r="W49" i="33"/>
  <c r="AM49" i="33"/>
  <c r="BS49" i="33"/>
  <c r="C50" i="33"/>
  <c r="G50" i="33"/>
  <c r="AM50" i="33"/>
  <c r="A51" i="33"/>
  <c r="C51" i="33"/>
  <c r="K53" i="33" s="1"/>
  <c r="E51" i="33"/>
  <c r="G51" i="33"/>
  <c r="O51" i="33" s="1"/>
  <c r="H54" i="33"/>
  <c r="F54" i="33"/>
  <c r="D54" i="33"/>
  <c r="B54" i="33"/>
  <c r="H53" i="33"/>
  <c r="F53" i="33"/>
  <c r="D53" i="33"/>
  <c r="B53" i="33"/>
  <c r="H52" i="33"/>
  <c r="G52" i="33"/>
  <c r="F52" i="33"/>
  <c r="E52" i="33"/>
  <c r="D52" i="33"/>
  <c r="C52" i="33"/>
  <c r="B52" i="33"/>
  <c r="A52" i="33"/>
  <c r="Q51" i="33"/>
  <c r="S51" i="33"/>
  <c r="AA51" i="33" s="1"/>
  <c r="U51" i="33"/>
  <c r="W51" i="33"/>
  <c r="X54" i="33"/>
  <c r="V54" i="33"/>
  <c r="T54" i="33"/>
  <c r="R54" i="33"/>
  <c r="X53" i="33"/>
  <c r="V53" i="33"/>
  <c r="T53" i="33"/>
  <c r="R53" i="33"/>
  <c r="X52" i="33"/>
  <c r="W52" i="33"/>
  <c r="V52" i="33"/>
  <c r="U52" i="33"/>
  <c r="T52" i="33"/>
  <c r="S52" i="33"/>
  <c r="R52" i="33"/>
  <c r="Q52" i="33"/>
  <c r="AE51" i="33"/>
  <c r="AG51" i="33"/>
  <c r="AI51" i="33"/>
  <c r="AQ53" i="33" s="1"/>
  <c r="AK51" i="33"/>
  <c r="AM51" i="33"/>
  <c r="AU51" i="33" s="1"/>
  <c r="AL54" i="33"/>
  <c r="AH54" i="33"/>
  <c r="AL53" i="33"/>
  <c r="AH53" i="33"/>
  <c r="AN52" i="33"/>
  <c r="AL52" i="33"/>
  <c r="AJ52" i="33"/>
  <c r="AH52" i="33"/>
  <c r="AW51" i="33"/>
  <c r="AY51" i="33"/>
  <c r="BG52" i="33" s="1"/>
  <c r="BA51" i="33"/>
  <c r="BC51" i="33"/>
  <c r="BD54" i="33"/>
  <c r="BB54" i="33"/>
  <c r="AZ54" i="33"/>
  <c r="AX54" i="33"/>
  <c r="BB53" i="33"/>
  <c r="AX53" i="33"/>
  <c r="BD52" i="33"/>
  <c r="BB52" i="33"/>
  <c r="AZ52" i="33"/>
  <c r="AX52" i="33"/>
  <c r="BM51" i="33"/>
  <c r="BO51" i="33"/>
  <c r="BQ51" i="33"/>
  <c r="BS51" i="33"/>
  <c r="BR54" i="33"/>
  <c r="BN54" i="33"/>
  <c r="BR53" i="33"/>
  <c r="BN53" i="33"/>
  <c r="BT52" i="33"/>
  <c r="BR52" i="33"/>
  <c r="BP52" i="33"/>
  <c r="BN52" i="33"/>
  <c r="AE52" i="33"/>
  <c r="BK52" i="33"/>
  <c r="O53" i="33"/>
  <c r="AU53" i="33"/>
  <c r="AE54" i="33"/>
  <c r="BK54" i="33"/>
  <c r="G55" i="33"/>
  <c r="G59" i="33" s="1"/>
  <c r="W55" i="33"/>
  <c r="W59" i="33" s="1"/>
  <c r="AM55" i="33"/>
  <c r="AM59" i="33" s="1"/>
  <c r="BC55" i="33"/>
  <c r="BC59" i="33" s="1"/>
  <c r="BS55" i="33"/>
  <c r="BS59" i="33" s="1"/>
  <c r="G56" i="33"/>
  <c r="W56" i="33"/>
  <c r="AM56" i="33"/>
  <c r="BC56" i="33"/>
  <c r="BS56" i="33"/>
  <c r="C57" i="33"/>
  <c r="G57" i="33"/>
  <c r="W57" i="33"/>
  <c r="AI57" i="33"/>
  <c r="AM57" i="33"/>
  <c r="BC57" i="33"/>
  <c r="BS57" i="33"/>
  <c r="G58" i="33"/>
  <c r="W58" i="33"/>
  <c r="AM58" i="33"/>
  <c r="BC58" i="33"/>
  <c r="BS58" i="33"/>
  <c r="A60" i="33"/>
  <c r="A64" i="33" s="1"/>
  <c r="C60" i="33"/>
  <c r="E60" i="33"/>
  <c r="E64" i="33" s="1"/>
  <c r="G60" i="33"/>
  <c r="O60" i="33" s="1"/>
  <c r="H63" i="33"/>
  <c r="H67" i="33" s="1"/>
  <c r="F63" i="33"/>
  <c r="D63" i="33"/>
  <c r="D67" i="33" s="1"/>
  <c r="B63" i="33"/>
  <c r="J63" i="33" s="1"/>
  <c r="H62" i="33"/>
  <c r="F62" i="33"/>
  <c r="F66" i="33" s="1"/>
  <c r="D62" i="33"/>
  <c r="B62" i="33"/>
  <c r="B66" i="33" s="1"/>
  <c r="H61" i="33"/>
  <c r="H65" i="33" s="1"/>
  <c r="G61" i="33"/>
  <c r="F61" i="33"/>
  <c r="E61" i="33"/>
  <c r="M61" i="33" s="1"/>
  <c r="D61" i="33"/>
  <c r="D65" i="33" s="1"/>
  <c r="C61" i="33"/>
  <c r="B61" i="33"/>
  <c r="A61" i="33"/>
  <c r="I61" i="33" s="1"/>
  <c r="Q60" i="33"/>
  <c r="T60" i="33"/>
  <c r="W60" i="33"/>
  <c r="X63" i="33"/>
  <c r="V63" i="33"/>
  <c r="T63" i="33"/>
  <c r="R63" i="33"/>
  <c r="X62" i="33"/>
  <c r="V62" i="33"/>
  <c r="T62" i="33"/>
  <c r="R62" i="33"/>
  <c r="X61" i="33"/>
  <c r="V61" i="33"/>
  <c r="T61" i="33"/>
  <c r="T65" i="33" s="1"/>
  <c r="R61" i="33"/>
  <c r="AH60" i="33"/>
  <c r="AJ60" i="33"/>
  <c r="AJ64" i="33" s="1"/>
  <c r="AL60" i="33"/>
  <c r="AN60" i="33"/>
  <c r="AM63" i="33"/>
  <c r="AI63" i="33"/>
  <c r="AM62" i="33"/>
  <c r="AM66" i="33" s="1"/>
  <c r="AI62" i="33"/>
  <c r="AM61" i="33"/>
  <c r="AI61" i="33"/>
  <c r="AX60" i="33"/>
  <c r="AZ60" i="33"/>
  <c r="AZ64" i="33" s="1"/>
  <c r="BB60" i="33"/>
  <c r="BJ60" i="33" s="1"/>
  <c r="BD60" i="33"/>
  <c r="BD64" i="33" s="1"/>
  <c r="BC63" i="33"/>
  <c r="BB63" i="33"/>
  <c r="BA63" i="33"/>
  <c r="AY63" i="33"/>
  <c r="AX63" i="33"/>
  <c r="AW63" i="33"/>
  <c r="BC62" i="33"/>
  <c r="BK62" i="33" s="1"/>
  <c r="AY62" i="33"/>
  <c r="BC61" i="33"/>
  <c r="AY61" i="33"/>
  <c r="BF60" i="33"/>
  <c r="BN60" i="33"/>
  <c r="BP60" i="33"/>
  <c r="BP64" i="33" s="1"/>
  <c r="BR60" i="33"/>
  <c r="BZ60" i="33" s="1"/>
  <c r="BT60" i="33"/>
  <c r="BT64" i="33" s="1"/>
  <c r="BS63" i="33"/>
  <c r="BO63" i="33"/>
  <c r="BS62" i="33"/>
  <c r="CA62" i="33" s="1"/>
  <c r="BO62" i="33"/>
  <c r="BS61" i="33"/>
  <c r="BO61" i="33"/>
  <c r="BV60" i="33"/>
  <c r="BV61" i="33"/>
  <c r="BV62" i="33"/>
  <c r="BV63" i="33"/>
  <c r="AG64" i="33"/>
  <c r="AK64" i="33"/>
  <c r="AW64" i="33"/>
  <c r="BA64" i="33"/>
  <c r="BM64" i="33"/>
  <c r="BQ64" i="33"/>
  <c r="A65" i="33"/>
  <c r="E65" i="33"/>
  <c r="S65" i="33"/>
  <c r="X65" i="33"/>
  <c r="AJ65" i="33"/>
  <c r="AZ65" i="33"/>
  <c r="BD65" i="33"/>
  <c r="BP65" i="33"/>
  <c r="BT65" i="33"/>
  <c r="D66" i="33"/>
  <c r="H66" i="33"/>
  <c r="W66" i="33"/>
  <c r="AI66" i="33"/>
  <c r="AY66" i="33"/>
  <c r="BO66" i="33"/>
  <c r="C67" i="33"/>
  <c r="U67" i="33"/>
  <c r="AH67" i="33"/>
  <c r="BB67" i="33"/>
  <c r="BN67" i="33"/>
  <c r="A69" i="33"/>
  <c r="K70" i="33" s="1"/>
  <c r="C69" i="33"/>
  <c r="E69" i="33"/>
  <c r="G69" i="33"/>
  <c r="H72" i="33"/>
  <c r="F72" i="33"/>
  <c r="D72" i="33"/>
  <c r="B72" i="33"/>
  <c r="H71" i="33"/>
  <c r="F71" i="33"/>
  <c r="D71" i="33"/>
  <c r="B71" i="33"/>
  <c r="H70" i="33"/>
  <c r="F70" i="33"/>
  <c r="D70" i="33"/>
  <c r="B70" i="33"/>
  <c r="I69" i="33"/>
  <c r="Q69" i="33"/>
  <c r="T69" i="33"/>
  <c r="W69" i="33"/>
  <c r="W74" i="33" s="1"/>
  <c r="X72" i="33"/>
  <c r="X76" i="33" s="1"/>
  <c r="V72" i="33"/>
  <c r="T72" i="33"/>
  <c r="R72" i="33"/>
  <c r="X71" i="33"/>
  <c r="X75" i="33" s="1"/>
  <c r="V71" i="33"/>
  <c r="T71" i="33"/>
  <c r="R71" i="33"/>
  <c r="X70" i="33"/>
  <c r="X74" i="33" s="1"/>
  <c r="V70" i="33"/>
  <c r="U70" i="33"/>
  <c r="U74" i="33" s="1"/>
  <c r="T70" i="33"/>
  <c r="R70" i="33"/>
  <c r="Q70" i="33"/>
  <c r="AG69" i="33"/>
  <c r="AI69" i="33"/>
  <c r="AQ69" i="33" s="1"/>
  <c r="AK69" i="33"/>
  <c r="AM69" i="33"/>
  <c r="AL72" i="33"/>
  <c r="AH72" i="33"/>
  <c r="AL71" i="33"/>
  <c r="AH71" i="33"/>
  <c r="AL70" i="33"/>
  <c r="AH70" i="33"/>
  <c r="AW69" i="33"/>
  <c r="AY69" i="33"/>
  <c r="BG70" i="33" s="1"/>
  <c r="BA69" i="33"/>
  <c r="BC69" i="33"/>
  <c r="BD72" i="33"/>
  <c r="BB72" i="33"/>
  <c r="AZ72" i="33"/>
  <c r="AX72" i="33"/>
  <c r="BB71" i="33"/>
  <c r="AX71" i="33"/>
  <c r="BB70" i="33"/>
  <c r="AX70" i="33"/>
  <c r="BK69" i="33"/>
  <c r="BM69" i="33"/>
  <c r="BO69" i="33"/>
  <c r="BQ69" i="33"/>
  <c r="BS69" i="33"/>
  <c r="BR72" i="33"/>
  <c r="BN72" i="33"/>
  <c r="BR71" i="33"/>
  <c r="BN71" i="33"/>
  <c r="BR70" i="33"/>
  <c r="BN70" i="33"/>
  <c r="AU70" i="33"/>
  <c r="AU71" i="33"/>
  <c r="AU72" i="33"/>
  <c r="C73" i="33"/>
  <c r="G73" i="33"/>
  <c r="T73" i="33"/>
  <c r="AG73" i="33"/>
  <c r="AK73" i="33"/>
  <c r="AW73" i="33"/>
  <c r="BA73" i="33"/>
  <c r="BM73" i="33"/>
  <c r="BQ73" i="33"/>
  <c r="Q74" i="33"/>
  <c r="T74" i="33"/>
  <c r="AM74" i="33"/>
  <c r="BC74" i="33"/>
  <c r="BS74" i="33"/>
  <c r="C75" i="33"/>
  <c r="G75" i="33"/>
  <c r="T75" i="33"/>
  <c r="AG75" i="33"/>
  <c r="AK75" i="33"/>
  <c r="AW75" i="33"/>
  <c r="BA75" i="33"/>
  <c r="BM75" i="33"/>
  <c r="BQ75" i="33"/>
  <c r="E76" i="33"/>
  <c r="Q76" i="33"/>
  <c r="T76" i="33"/>
  <c r="AM76" i="33"/>
  <c r="BC76" i="33"/>
  <c r="BO76" i="33"/>
  <c r="BS76" i="33"/>
  <c r="T77" i="33"/>
  <c r="A78" i="33"/>
  <c r="B78" i="33"/>
  <c r="C78" i="33"/>
  <c r="C82" i="33" s="1"/>
  <c r="E78" i="33"/>
  <c r="F78" i="33"/>
  <c r="G78" i="33"/>
  <c r="G82" i="33" s="1"/>
  <c r="H81" i="33"/>
  <c r="F81" i="33"/>
  <c r="F85" i="33" s="1"/>
  <c r="D81" i="33"/>
  <c r="B81" i="33"/>
  <c r="B85" i="33" s="1"/>
  <c r="H80" i="33"/>
  <c r="F80" i="33"/>
  <c r="D80" i="33"/>
  <c r="B80" i="33"/>
  <c r="H79" i="33"/>
  <c r="J80" i="33" s="1"/>
  <c r="F79" i="33"/>
  <c r="F83" i="33" s="1"/>
  <c r="D79" i="33"/>
  <c r="B79" i="33"/>
  <c r="B83" i="33" s="1"/>
  <c r="I78" i="33"/>
  <c r="R78" i="33"/>
  <c r="S78" i="33"/>
  <c r="T78" i="33"/>
  <c r="T82" i="33" s="1"/>
  <c r="V78" i="33"/>
  <c r="W78" i="33"/>
  <c r="X81" i="33"/>
  <c r="V81" i="33"/>
  <c r="T81" i="33"/>
  <c r="R81" i="33"/>
  <c r="X80" i="33"/>
  <c r="V80" i="33"/>
  <c r="T80" i="33"/>
  <c r="T84" i="33" s="1"/>
  <c r="R80" i="33"/>
  <c r="R84" i="33" s="1"/>
  <c r="X79" i="33"/>
  <c r="V79" i="33"/>
  <c r="V83" i="33" s="1"/>
  <c r="U79" i="33"/>
  <c r="T79" i="33"/>
  <c r="R79" i="33"/>
  <c r="Q79" i="33"/>
  <c r="AG78" i="33"/>
  <c r="AI78" i="33"/>
  <c r="AJ78" i="33"/>
  <c r="AK78" i="33"/>
  <c r="AK82" i="33" s="1"/>
  <c r="AM78" i="33"/>
  <c r="AN78" i="33"/>
  <c r="AL81" i="33"/>
  <c r="AH81" i="33"/>
  <c r="AP81" i="33" s="1"/>
  <c r="AL80" i="33"/>
  <c r="AH80" i="33"/>
  <c r="AP80" i="33" s="1"/>
  <c r="AL79" i="33"/>
  <c r="AH79" i="33"/>
  <c r="AH83" i="33" s="1"/>
  <c r="BA78" i="33"/>
  <c r="BB78" i="33"/>
  <c r="BC78" i="33"/>
  <c r="BD81" i="33"/>
  <c r="BC81" i="33"/>
  <c r="BB81" i="33"/>
  <c r="BA81" i="33"/>
  <c r="AZ81" i="33"/>
  <c r="AY81" i="33"/>
  <c r="AX81" i="33"/>
  <c r="AW81" i="33"/>
  <c r="BD80" i="33"/>
  <c r="BB80" i="33"/>
  <c r="BA80" i="33"/>
  <c r="BA84" i="33" s="1"/>
  <c r="AZ80" i="33"/>
  <c r="AY80" i="33"/>
  <c r="AX80" i="33"/>
  <c r="AW80" i="33"/>
  <c r="BD79" i="33"/>
  <c r="BC79" i="33"/>
  <c r="BB79" i="33"/>
  <c r="BB83" i="33" s="1"/>
  <c r="BB86" i="33" s="1"/>
  <c r="BA79" i="33"/>
  <c r="AZ79" i="33"/>
  <c r="AY79" i="33"/>
  <c r="AX79" i="33"/>
  <c r="BN78" i="33"/>
  <c r="BR78" i="33"/>
  <c r="BS81" i="33"/>
  <c r="BO81" i="33"/>
  <c r="BS80" i="33"/>
  <c r="BO80" i="33"/>
  <c r="BS79" i="33"/>
  <c r="BO79" i="33"/>
  <c r="N79" i="33"/>
  <c r="AT80" i="33"/>
  <c r="N81" i="33"/>
  <c r="B82" i="33"/>
  <c r="B86" i="33" s="1"/>
  <c r="F82" i="33"/>
  <c r="S82" i="33"/>
  <c r="W82" i="33"/>
  <c r="AJ82" i="33"/>
  <c r="AN82" i="33"/>
  <c r="BB82" i="33"/>
  <c r="BO82" i="33"/>
  <c r="BS82" i="33"/>
  <c r="C83" i="33"/>
  <c r="G83" i="33"/>
  <c r="T83" i="33"/>
  <c r="AG83" i="33"/>
  <c r="AK83" i="33"/>
  <c r="BP83" i="33"/>
  <c r="B84" i="33"/>
  <c r="D84" i="33"/>
  <c r="F84" i="33"/>
  <c r="H84" i="33"/>
  <c r="U84" i="33"/>
  <c r="AL84" i="33"/>
  <c r="BB84" i="33"/>
  <c r="BM84" i="33"/>
  <c r="BQ84" i="33"/>
  <c r="A85" i="33"/>
  <c r="E85" i="33"/>
  <c r="R85" i="33"/>
  <c r="T85" i="33"/>
  <c r="V85" i="33"/>
  <c r="AI85" i="33"/>
  <c r="AM85" i="33"/>
  <c r="BA85" i="33"/>
  <c r="BB85" i="33"/>
  <c r="BN85" i="33"/>
  <c r="BR85" i="33"/>
  <c r="F86" i="33"/>
  <c r="A87" i="33"/>
  <c r="B87" i="33"/>
  <c r="C87" i="33"/>
  <c r="I88" i="33" s="1"/>
  <c r="D87" i="33"/>
  <c r="D91" i="33" s="1"/>
  <c r="E87" i="33"/>
  <c r="F87" i="33"/>
  <c r="G87" i="33"/>
  <c r="O87" i="33" s="1"/>
  <c r="H87" i="33"/>
  <c r="H91" i="33" s="1"/>
  <c r="H90" i="33"/>
  <c r="F90" i="33"/>
  <c r="D90" i="33"/>
  <c r="L90" i="33" s="1"/>
  <c r="B90" i="33"/>
  <c r="H89" i="33"/>
  <c r="F89" i="33"/>
  <c r="D89" i="33"/>
  <c r="L89" i="33" s="1"/>
  <c r="B89" i="33"/>
  <c r="H88" i="33"/>
  <c r="F88" i="33"/>
  <c r="E88" i="33"/>
  <c r="D88" i="33"/>
  <c r="B88" i="33"/>
  <c r="A88" i="33"/>
  <c r="K87" i="33"/>
  <c r="Q87" i="33"/>
  <c r="S87" i="33"/>
  <c r="U87" i="33"/>
  <c r="V87" i="33"/>
  <c r="V91" i="33" s="1"/>
  <c r="X90" i="33"/>
  <c r="V90" i="33"/>
  <c r="V94" i="33" s="1"/>
  <c r="T90" i="33"/>
  <c r="R90" i="33"/>
  <c r="V89" i="33"/>
  <c r="U89" i="33"/>
  <c r="T89" i="33"/>
  <c r="R89" i="33"/>
  <c r="Q89" i="33"/>
  <c r="V88" i="33"/>
  <c r="V92" i="33" s="1"/>
  <c r="T88" i="33"/>
  <c r="R88" i="33"/>
  <c r="AG87" i="33"/>
  <c r="AK87" i="33"/>
  <c r="AN90" i="33"/>
  <c r="AJ90" i="33"/>
  <c r="AN89" i="33"/>
  <c r="AJ89" i="33"/>
  <c r="AN88" i="33"/>
  <c r="AS89" i="33" s="1"/>
  <c r="AM88" i="33"/>
  <c r="AL88" i="33"/>
  <c r="AJ88" i="33"/>
  <c r="AI88" i="33"/>
  <c r="AH88" i="33"/>
  <c r="AW87" i="33"/>
  <c r="AW93" i="33" s="1"/>
  <c r="BA87" i="33"/>
  <c r="BD90" i="33"/>
  <c r="BB90" i="33"/>
  <c r="AX90" i="33"/>
  <c r="BD89" i="33"/>
  <c r="AZ89" i="33"/>
  <c r="BD88" i="33"/>
  <c r="BC88" i="33"/>
  <c r="BB88" i="33"/>
  <c r="AZ88" i="33"/>
  <c r="AY88" i="33"/>
  <c r="AX88" i="33"/>
  <c r="BM87" i="33"/>
  <c r="BY87" i="33" s="1"/>
  <c r="BQ87" i="33"/>
  <c r="BT90" i="33"/>
  <c r="BP90" i="33"/>
  <c r="BT89" i="33"/>
  <c r="BP89" i="33"/>
  <c r="BT88" i="33"/>
  <c r="BS88" i="33"/>
  <c r="BR88" i="33"/>
  <c r="BZ88" i="33" s="1"/>
  <c r="BP88" i="33"/>
  <c r="BO88" i="33"/>
  <c r="BN88" i="33"/>
  <c r="BU87" i="33"/>
  <c r="AO88" i="33"/>
  <c r="BU88" i="33"/>
  <c r="AO89" i="33"/>
  <c r="BU89" i="33"/>
  <c r="AO90" i="33"/>
  <c r="BU90" i="33"/>
  <c r="A91" i="33"/>
  <c r="E91" i="33"/>
  <c r="Q91" i="33"/>
  <c r="AK91" i="33"/>
  <c r="BA91" i="33"/>
  <c r="BQ91" i="33"/>
  <c r="A92" i="33"/>
  <c r="E92" i="33"/>
  <c r="E95" i="33" s="1"/>
  <c r="Q92" i="33"/>
  <c r="AG92" i="33"/>
  <c r="AK92" i="33"/>
  <c r="AW92" i="33"/>
  <c r="BA92" i="33"/>
  <c r="BQ92" i="33"/>
  <c r="A93" i="33"/>
  <c r="A95" i="33" s="1"/>
  <c r="E93" i="33"/>
  <c r="Q93" i="33"/>
  <c r="AK93" i="33"/>
  <c r="BA93" i="33"/>
  <c r="BQ93" i="33"/>
  <c r="A94" i="33"/>
  <c r="E94" i="33"/>
  <c r="Q94" i="33"/>
  <c r="AG94" i="33"/>
  <c r="AK94" i="33"/>
  <c r="BA94" i="33"/>
  <c r="BM94" i="33"/>
  <c r="BQ94" i="33"/>
  <c r="Q95" i="33"/>
  <c r="AK95" i="33"/>
  <c r="BA95" i="33"/>
  <c r="BQ95" i="33"/>
  <c r="A96" i="33"/>
  <c r="B96" i="33"/>
  <c r="C96" i="33"/>
  <c r="C100" i="33" s="1"/>
  <c r="D96" i="33"/>
  <c r="E96" i="33"/>
  <c r="F96" i="33"/>
  <c r="G96" i="33"/>
  <c r="G100" i="33" s="1"/>
  <c r="H96" i="33"/>
  <c r="H99" i="33"/>
  <c r="F99" i="33"/>
  <c r="F103" i="33" s="1"/>
  <c r="D99" i="33"/>
  <c r="D103" i="33" s="1"/>
  <c r="B99" i="33"/>
  <c r="B103" i="33" s="1"/>
  <c r="H98" i="33"/>
  <c r="G98" i="33"/>
  <c r="O98" i="33" s="1"/>
  <c r="F98" i="33"/>
  <c r="E98" i="33"/>
  <c r="D98" i="33"/>
  <c r="C98" i="33"/>
  <c r="K98" i="33" s="1"/>
  <c r="B98" i="33"/>
  <c r="A98" i="33"/>
  <c r="H97" i="33"/>
  <c r="H101" i="33" s="1"/>
  <c r="G97" i="33"/>
  <c r="O97" i="33" s="1"/>
  <c r="F97" i="33"/>
  <c r="F101" i="33" s="1"/>
  <c r="E97" i="33"/>
  <c r="D97" i="33"/>
  <c r="C97" i="33"/>
  <c r="K97" i="33" s="1"/>
  <c r="B97" i="33"/>
  <c r="B101" i="33" s="1"/>
  <c r="A97" i="33"/>
  <c r="M96" i="33"/>
  <c r="S96" i="33"/>
  <c r="U96" i="33"/>
  <c r="V96" i="33"/>
  <c r="X99" i="33"/>
  <c r="W99" i="33"/>
  <c r="V99" i="33"/>
  <c r="U99" i="33"/>
  <c r="T99" i="33"/>
  <c r="S99" i="33"/>
  <c r="S103" i="33" s="1"/>
  <c r="R99" i="33"/>
  <c r="Q99" i="33"/>
  <c r="X98" i="33"/>
  <c r="V98" i="33"/>
  <c r="V102" i="33" s="1"/>
  <c r="U98" i="33"/>
  <c r="S98" i="33"/>
  <c r="R98" i="33"/>
  <c r="Q98" i="33"/>
  <c r="X97" i="33"/>
  <c r="U97" i="33"/>
  <c r="S97" i="33"/>
  <c r="Q97" i="33"/>
  <c r="AH96" i="33"/>
  <c r="AH100" i="33" s="1"/>
  <c r="AJ96" i="33"/>
  <c r="AL96" i="33"/>
  <c r="AL100" i="33" s="1"/>
  <c r="AN96" i="33"/>
  <c r="AK99" i="33"/>
  <c r="AG99" i="33"/>
  <c r="AK98" i="33"/>
  <c r="AV97" i="33" s="1"/>
  <c r="AG98" i="33"/>
  <c r="AK97" i="33"/>
  <c r="AG97" i="33"/>
  <c r="AR96" i="33"/>
  <c r="AX96" i="33"/>
  <c r="AX100" i="33" s="1"/>
  <c r="AZ96" i="33"/>
  <c r="BB96" i="33"/>
  <c r="BB100" i="33" s="1"/>
  <c r="BD96" i="33"/>
  <c r="BD99" i="33"/>
  <c r="BB99" i="33"/>
  <c r="BA99" i="33"/>
  <c r="AZ99" i="33"/>
  <c r="AX99" i="33"/>
  <c r="AW99" i="33"/>
  <c r="BA98" i="33"/>
  <c r="AW98" i="33"/>
  <c r="BA97" i="33"/>
  <c r="AW97" i="33"/>
  <c r="BN96" i="33"/>
  <c r="BN100" i="33" s="1"/>
  <c r="BP96" i="33"/>
  <c r="BR96" i="33"/>
  <c r="BR100" i="33" s="1"/>
  <c r="BT96" i="33"/>
  <c r="BQ99" i="33"/>
  <c r="BM99" i="33"/>
  <c r="BQ98" i="33"/>
  <c r="CB96" i="33" s="1"/>
  <c r="BM98" i="33"/>
  <c r="BQ97" i="33"/>
  <c r="BM97" i="33"/>
  <c r="BX96" i="33"/>
  <c r="L97" i="33"/>
  <c r="P97" i="33"/>
  <c r="AR97" i="33"/>
  <c r="BX97" i="33"/>
  <c r="L98" i="33"/>
  <c r="P98" i="33"/>
  <c r="AR98" i="33"/>
  <c r="BX98" i="33"/>
  <c r="L99" i="33"/>
  <c r="P99" i="33"/>
  <c r="AR99" i="33"/>
  <c r="BX99" i="33"/>
  <c r="B100" i="33"/>
  <c r="D100" i="33"/>
  <c r="F100" i="33"/>
  <c r="H100" i="33"/>
  <c r="AG100" i="33"/>
  <c r="AW100" i="33"/>
  <c r="BM100" i="33"/>
  <c r="A101" i="33"/>
  <c r="E101" i="33"/>
  <c r="S101" i="33"/>
  <c r="AH101" i="33"/>
  <c r="AL101" i="33"/>
  <c r="AX101" i="33"/>
  <c r="BB101" i="33"/>
  <c r="BN101" i="33"/>
  <c r="BR101" i="33"/>
  <c r="B102" i="33"/>
  <c r="F102" i="33"/>
  <c r="U102" i="33"/>
  <c r="AI102" i="33"/>
  <c r="AM102" i="33"/>
  <c r="AY102" i="33"/>
  <c r="BO102" i="33"/>
  <c r="BS102" i="33"/>
  <c r="C103" i="33"/>
  <c r="G103" i="33"/>
  <c r="V103" i="33"/>
  <c r="AJ103" i="33"/>
  <c r="AN103" i="33"/>
  <c r="AZ103" i="33"/>
  <c r="BD103" i="33"/>
  <c r="BP103" i="33"/>
  <c r="BT103" i="33"/>
  <c r="A105" i="33"/>
  <c r="C105" i="33"/>
  <c r="D105" i="33"/>
  <c r="E105" i="33"/>
  <c r="G105" i="33"/>
  <c r="H105" i="33"/>
  <c r="H108" i="33"/>
  <c r="F108" i="33"/>
  <c r="F112" i="33" s="1"/>
  <c r="D108" i="33"/>
  <c r="B108" i="33"/>
  <c r="B112" i="33" s="1"/>
  <c r="H107" i="33"/>
  <c r="G107" i="33"/>
  <c r="F107" i="33"/>
  <c r="D107" i="33"/>
  <c r="I106" i="33" s="1"/>
  <c r="C107" i="33"/>
  <c r="B107" i="33"/>
  <c r="H106" i="33"/>
  <c r="G106" i="33"/>
  <c r="F106" i="33"/>
  <c r="F110" i="33" s="1"/>
  <c r="D106" i="33"/>
  <c r="C106" i="33"/>
  <c r="B106" i="33"/>
  <c r="B110" i="33" s="1"/>
  <c r="Q105" i="33"/>
  <c r="S105" i="33"/>
  <c r="T105" i="33"/>
  <c r="U105" i="33"/>
  <c r="X108" i="33"/>
  <c r="V108" i="33"/>
  <c r="V112" i="33" s="1"/>
  <c r="T108" i="33"/>
  <c r="R108" i="33"/>
  <c r="R112" i="33" s="1"/>
  <c r="X107" i="33"/>
  <c r="V107" i="33"/>
  <c r="U107" i="33"/>
  <c r="T107" i="33"/>
  <c r="S107" i="33"/>
  <c r="R107" i="33"/>
  <c r="Q107" i="33"/>
  <c r="X106" i="33"/>
  <c r="V106" i="33"/>
  <c r="T106" i="33"/>
  <c r="S106" i="33"/>
  <c r="R106" i="33"/>
  <c r="R110" i="33" s="1"/>
  <c r="AG105" i="33"/>
  <c r="AI105" i="33"/>
  <c r="AK105" i="33"/>
  <c r="AM105" i="33"/>
  <c r="AJ108" i="33"/>
  <c r="AN107" i="33"/>
  <c r="AL107" i="33"/>
  <c r="AL111" i="33" s="1"/>
  <c r="AJ107" i="33"/>
  <c r="AH107" i="33"/>
  <c r="AH111" i="33" s="1"/>
  <c r="AN106" i="33"/>
  <c r="AL106" i="33"/>
  <c r="AJ106" i="33"/>
  <c r="AH106" i="33"/>
  <c r="AW105" i="33"/>
  <c r="AY105" i="33"/>
  <c r="BA105" i="33"/>
  <c r="BC105" i="33"/>
  <c r="BD108" i="33"/>
  <c r="BB108" i="33"/>
  <c r="AZ108" i="33"/>
  <c r="AX108" i="33"/>
  <c r="BD107" i="33"/>
  <c r="BB107" i="33"/>
  <c r="BB111" i="33" s="1"/>
  <c r="AZ107" i="33"/>
  <c r="AX107" i="33"/>
  <c r="AX111" i="33" s="1"/>
  <c r="BD106" i="33"/>
  <c r="BB106" i="33"/>
  <c r="AZ106" i="33"/>
  <c r="AX106" i="33"/>
  <c r="BM105" i="33"/>
  <c r="BO105" i="33"/>
  <c r="BQ105" i="33"/>
  <c r="BS105" i="33"/>
  <c r="BT108" i="33"/>
  <c r="BP108" i="33"/>
  <c r="BT107" i="33"/>
  <c r="BR107" i="33"/>
  <c r="BR111" i="33" s="1"/>
  <c r="BP107" i="33"/>
  <c r="BN107" i="33"/>
  <c r="BN111" i="33" s="1"/>
  <c r="BT106" i="33"/>
  <c r="BR106" i="33"/>
  <c r="BZ106" i="33" s="1"/>
  <c r="BP106" i="33"/>
  <c r="BN106" i="33"/>
  <c r="BV106" i="33" s="1"/>
  <c r="BY105" i="33"/>
  <c r="BY106" i="33"/>
  <c r="BY107" i="33"/>
  <c r="BU108" i="33"/>
  <c r="BY108" i="33"/>
  <c r="CA108" i="33"/>
  <c r="A109" i="33"/>
  <c r="C109" i="33"/>
  <c r="E109" i="33"/>
  <c r="G109" i="33"/>
  <c r="Q109" i="33"/>
  <c r="S109" i="33"/>
  <c r="U109" i="33"/>
  <c r="AG109" i="33"/>
  <c r="AI109" i="33"/>
  <c r="AK109" i="33"/>
  <c r="AM109" i="33"/>
  <c r="AW109" i="33"/>
  <c r="AY109" i="33"/>
  <c r="BA109" i="33"/>
  <c r="BM109" i="33"/>
  <c r="BO109" i="33"/>
  <c r="BQ109" i="33"/>
  <c r="BS109" i="33"/>
  <c r="A110" i="33"/>
  <c r="C110" i="33"/>
  <c r="C113" i="33" s="1"/>
  <c r="E110" i="33"/>
  <c r="G110" i="33"/>
  <c r="G113" i="33" s="1"/>
  <c r="Q110" i="33"/>
  <c r="S110" i="33"/>
  <c r="S113" i="33" s="1"/>
  <c r="U110" i="33"/>
  <c r="AG110" i="33"/>
  <c r="AG113" i="33" s="1"/>
  <c r="AI110" i="33"/>
  <c r="AK110" i="33"/>
  <c r="AK113" i="33" s="1"/>
  <c r="AM110" i="33"/>
  <c r="AW110" i="33"/>
  <c r="AW113" i="33" s="1"/>
  <c r="AY110" i="33"/>
  <c r="BA110" i="33"/>
  <c r="BA113" i="33" s="1"/>
  <c r="BM110" i="33"/>
  <c r="BM113" i="33" s="1"/>
  <c r="BO110" i="33"/>
  <c r="BQ110" i="33"/>
  <c r="BQ113" i="33" s="1"/>
  <c r="BS110" i="33"/>
  <c r="A111" i="33"/>
  <c r="A113" i="33" s="1"/>
  <c r="C111" i="33"/>
  <c r="E111" i="33"/>
  <c r="G111" i="33"/>
  <c r="Q111" i="33"/>
  <c r="Q113" i="33" s="1"/>
  <c r="S111" i="33"/>
  <c r="U111" i="33"/>
  <c r="AG111" i="33"/>
  <c r="AI111" i="33"/>
  <c r="AI113" i="33" s="1"/>
  <c r="AK111" i="33"/>
  <c r="AM111" i="33"/>
  <c r="AW111" i="33"/>
  <c r="AY111" i="33"/>
  <c r="AY113" i="33" s="1"/>
  <c r="BA111" i="33"/>
  <c r="BM111" i="33"/>
  <c r="BO111" i="33"/>
  <c r="BO113" i="33" s="1"/>
  <c r="BQ111" i="33"/>
  <c r="BS111" i="33"/>
  <c r="A112" i="33"/>
  <c r="C112" i="33"/>
  <c r="E112" i="33"/>
  <c r="G112" i="33"/>
  <c r="Q112" i="33"/>
  <c r="S112" i="33"/>
  <c r="U112" i="33"/>
  <c r="AG112" i="33"/>
  <c r="AI112" i="33"/>
  <c r="AK112" i="33"/>
  <c r="AM112" i="33"/>
  <c r="AW112" i="33"/>
  <c r="AY112" i="33"/>
  <c r="BA112" i="33"/>
  <c r="BM112" i="33"/>
  <c r="BO112" i="33"/>
  <c r="BQ112" i="33"/>
  <c r="BS112" i="33"/>
  <c r="E113" i="33"/>
  <c r="U113" i="33"/>
  <c r="AM113" i="33"/>
  <c r="BS113" i="33"/>
  <c r="A114" i="33"/>
  <c r="B114" i="33"/>
  <c r="C114" i="33"/>
  <c r="E114" i="33"/>
  <c r="I115" i="33" s="1"/>
  <c r="F114" i="33"/>
  <c r="G114" i="33"/>
  <c r="H117" i="33"/>
  <c r="F117" i="33"/>
  <c r="D117" i="33"/>
  <c r="B117" i="33"/>
  <c r="H116" i="33"/>
  <c r="G116" i="33"/>
  <c r="F116" i="33"/>
  <c r="E116" i="33"/>
  <c r="D116" i="33"/>
  <c r="C116" i="33"/>
  <c r="B116" i="33"/>
  <c r="A116" i="33"/>
  <c r="H115" i="33"/>
  <c r="G115" i="33"/>
  <c r="F115" i="33"/>
  <c r="E115" i="33"/>
  <c r="D115" i="33"/>
  <c r="C115" i="33"/>
  <c r="B115" i="33"/>
  <c r="A115" i="33"/>
  <c r="K114" i="33"/>
  <c r="Q114" i="33"/>
  <c r="R114" i="33"/>
  <c r="S114" i="33"/>
  <c r="U114" i="33"/>
  <c r="V114" i="33"/>
  <c r="X117" i="33"/>
  <c r="V117" i="33"/>
  <c r="T117" i="33"/>
  <c r="T121" i="33" s="1"/>
  <c r="R117" i="33"/>
  <c r="X116" i="33"/>
  <c r="U116" i="33"/>
  <c r="S116" i="33"/>
  <c r="Q116" i="33"/>
  <c r="X115" i="33"/>
  <c r="V115" i="33"/>
  <c r="U115" i="33"/>
  <c r="T115" i="33"/>
  <c r="S115" i="33"/>
  <c r="R115" i="33"/>
  <c r="Q115" i="33"/>
  <c r="AG114" i="33"/>
  <c r="AH114" i="33"/>
  <c r="AI114" i="33"/>
  <c r="AJ114" i="33"/>
  <c r="AJ118" i="33" s="1"/>
  <c r="AK114" i="33"/>
  <c r="AL114" i="33"/>
  <c r="AM114" i="33"/>
  <c r="AN114" i="33"/>
  <c r="AL117" i="33"/>
  <c r="AJ117" i="33"/>
  <c r="AH117" i="33"/>
  <c r="AL116" i="33"/>
  <c r="AJ116" i="33"/>
  <c r="AH116" i="33"/>
  <c r="AL115" i="33"/>
  <c r="AJ115" i="33"/>
  <c r="AH115" i="33"/>
  <c r="AW114" i="33"/>
  <c r="AX114" i="33"/>
  <c r="AY114" i="33"/>
  <c r="AZ114" i="33"/>
  <c r="AZ118" i="33" s="1"/>
  <c r="BA114" i="33"/>
  <c r="BB114" i="33"/>
  <c r="BC114" i="33"/>
  <c r="BD114" i="33"/>
  <c r="BD118" i="33" s="1"/>
  <c r="BD117" i="33"/>
  <c r="BB117" i="33"/>
  <c r="AZ117" i="33"/>
  <c r="AX117" i="33"/>
  <c r="BD116" i="33"/>
  <c r="BB116" i="33"/>
  <c r="AZ116" i="33"/>
  <c r="AX116" i="33"/>
  <c r="BD115" i="33"/>
  <c r="BB115" i="33"/>
  <c r="AZ115" i="33"/>
  <c r="AX115" i="33"/>
  <c r="BM114" i="33"/>
  <c r="BN114" i="33"/>
  <c r="BO114" i="33"/>
  <c r="BU114" i="33" s="1"/>
  <c r="BP114" i="33"/>
  <c r="BP118" i="33" s="1"/>
  <c r="BQ114" i="33"/>
  <c r="BR114" i="33"/>
  <c r="BS114" i="33"/>
  <c r="BT114" i="33"/>
  <c r="BT118" i="33" s="1"/>
  <c r="BT117" i="33"/>
  <c r="BR117" i="33"/>
  <c r="BP117" i="33"/>
  <c r="BN117" i="33"/>
  <c r="BT116" i="33"/>
  <c r="BR116" i="33"/>
  <c r="BP116" i="33"/>
  <c r="BN116" i="33"/>
  <c r="BT115" i="33"/>
  <c r="BR115" i="33"/>
  <c r="CA114" i="33" s="1"/>
  <c r="BP115" i="33"/>
  <c r="BN115" i="33"/>
  <c r="BW114" i="33"/>
  <c r="K115" i="33"/>
  <c r="BW115" i="33"/>
  <c r="K116" i="33"/>
  <c r="BW116" i="33"/>
  <c r="K117" i="33"/>
  <c r="BW117" i="33"/>
  <c r="A118" i="33"/>
  <c r="C118" i="33"/>
  <c r="G118" i="33"/>
  <c r="Q118" i="33"/>
  <c r="S118" i="33"/>
  <c r="U118" i="33"/>
  <c r="AG118" i="33"/>
  <c r="AI118" i="33"/>
  <c r="AK118" i="33"/>
  <c r="AM118" i="33"/>
  <c r="AW118" i="33"/>
  <c r="AY118" i="33"/>
  <c r="BA118" i="33"/>
  <c r="BM118" i="33"/>
  <c r="BO118" i="33"/>
  <c r="BQ118" i="33"/>
  <c r="BS118" i="33"/>
  <c r="A119" i="33"/>
  <c r="A122" i="33" s="1"/>
  <c r="C119" i="33"/>
  <c r="E119" i="33"/>
  <c r="G119" i="33"/>
  <c r="Q119" i="33"/>
  <c r="Q122" i="33" s="1"/>
  <c r="S119" i="33"/>
  <c r="U119" i="33"/>
  <c r="U122" i="33" s="1"/>
  <c r="AG119" i="33"/>
  <c r="AI119" i="33"/>
  <c r="AI122" i="33" s="1"/>
  <c r="AK119" i="33"/>
  <c r="AM119" i="33"/>
  <c r="AM122" i="33" s="1"/>
  <c r="AW119" i="33"/>
  <c r="AY119" i="33"/>
  <c r="AY122" i="33" s="1"/>
  <c r="BA119" i="33"/>
  <c r="BM119" i="33"/>
  <c r="BO119" i="33"/>
  <c r="BO122" i="33" s="1"/>
  <c r="BQ119" i="33"/>
  <c r="BS119" i="33"/>
  <c r="BS122" i="33" s="1"/>
  <c r="A120" i="33"/>
  <c r="C120" i="33"/>
  <c r="G120" i="33"/>
  <c r="G122" i="33" s="1"/>
  <c r="Q120" i="33"/>
  <c r="S120" i="33"/>
  <c r="U120" i="33"/>
  <c r="AG120" i="33"/>
  <c r="AG122" i="33" s="1"/>
  <c r="AI120" i="33"/>
  <c r="AK120" i="33"/>
  <c r="AM120" i="33"/>
  <c r="AW120" i="33"/>
  <c r="AW122" i="33" s="1"/>
  <c r="AY120" i="33"/>
  <c r="BA120" i="33"/>
  <c r="BM120" i="33"/>
  <c r="BM122" i="33" s="1"/>
  <c r="BO120" i="33"/>
  <c r="BQ120" i="33"/>
  <c r="BS120" i="33"/>
  <c r="A121" i="33"/>
  <c r="C121" i="33"/>
  <c r="G121" i="33"/>
  <c r="Q121" i="33"/>
  <c r="S121" i="33"/>
  <c r="U121" i="33"/>
  <c r="AG121" i="33"/>
  <c r="AI121" i="33"/>
  <c r="AK121" i="33"/>
  <c r="AM121" i="33"/>
  <c r="AW121" i="33"/>
  <c r="AY121" i="33"/>
  <c r="BA121" i="33"/>
  <c r="BM121" i="33"/>
  <c r="BO121" i="33"/>
  <c r="BQ121" i="33"/>
  <c r="BS121" i="33"/>
  <c r="C122" i="33"/>
  <c r="S122" i="33"/>
  <c r="AK122" i="33"/>
  <c r="BA122" i="33"/>
  <c r="BQ122" i="33"/>
  <c r="A123" i="33"/>
  <c r="C123" i="33"/>
  <c r="D123" i="33"/>
  <c r="E123" i="33"/>
  <c r="G123" i="33"/>
  <c r="O123" i="33" s="1"/>
  <c r="H123" i="33"/>
  <c r="H126" i="33"/>
  <c r="F126" i="33"/>
  <c r="D126" i="33"/>
  <c r="B126" i="33"/>
  <c r="H125" i="33"/>
  <c r="F125" i="33"/>
  <c r="E125" i="33"/>
  <c r="D125" i="33"/>
  <c r="B125" i="33"/>
  <c r="M123" i="33" s="1"/>
  <c r="A125" i="33"/>
  <c r="H124" i="33"/>
  <c r="F124" i="33"/>
  <c r="E124" i="33"/>
  <c r="D124" i="33"/>
  <c r="B124" i="33"/>
  <c r="A124" i="33"/>
  <c r="I123" i="33"/>
  <c r="Q123" i="33"/>
  <c r="AE124" i="33" s="1"/>
  <c r="S123" i="33"/>
  <c r="AA123" i="33" s="1"/>
  <c r="T123" i="33"/>
  <c r="U123" i="33"/>
  <c r="W123" i="33"/>
  <c r="AE123" i="33" s="1"/>
  <c r="X123" i="33"/>
  <c r="X126" i="33"/>
  <c r="V126" i="33"/>
  <c r="T126" i="33"/>
  <c r="R126" i="33"/>
  <c r="X125" i="33"/>
  <c r="V125" i="33"/>
  <c r="U125" i="33"/>
  <c r="T125" i="33"/>
  <c r="R125" i="33"/>
  <c r="Q125" i="33"/>
  <c r="X124" i="33"/>
  <c r="V124" i="33"/>
  <c r="U124" i="33"/>
  <c r="T124" i="33"/>
  <c r="R124" i="33"/>
  <c r="Q124" i="33"/>
  <c r="AC123" i="33"/>
  <c r="AG123" i="33"/>
  <c r="AH123" i="33"/>
  <c r="AI123" i="33"/>
  <c r="AQ123" i="33" s="1"/>
  <c r="AJ123" i="33"/>
  <c r="AK123" i="33"/>
  <c r="AL123" i="33"/>
  <c r="AM123" i="33"/>
  <c r="AU123" i="33" s="1"/>
  <c r="AN123" i="33"/>
  <c r="AN126" i="33"/>
  <c r="AL126" i="33"/>
  <c r="AJ126" i="33"/>
  <c r="AH126" i="33"/>
  <c r="AN125" i="33"/>
  <c r="AL125" i="33"/>
  <c r="AJ125" i="33"/>
  <c r="AH125" i="33"/>
  <c r="AN124" i="33"/>
  <c r="AL124" i="33"/>
  <c r="AJ124" i="33"/>
  <c r="AH124" i="33"/>
  <c r="AS123" i="33"/>
  <c r="AW123" i="33"/>
  <c r="AX123" i="33"/>
  <c r="AY123" i="33"/>
  <c r="BG123" i="33" s="1"/>
  <c r="AZ123" i="33"/>
  <c r="BA123" i="33"/>
  <c r="BB123" i="33"/>
  <c r="BC123" i="33"/>
  <c r="BK123" i="33" s="1"/>
  <c r="BD123" i="33"/>
  <c r="BD126" i="33"/>
  <c r="BB126" i="33"/>
  <c r="AZ126" i="33"/>
  <c r="AX126" i="33"/>
  <c r="BD125" i="33"/>
  <c r="BB125" i="33"/>
  <c r="AZ125" i="33"/>
  <c r="AX125" i="33"/>
  <c r="BD124" i="33"/>
  <c r="BB124" i="33"/>
  <c r="AZ124" i="33"/>
  <c r="AX124" i="33"/>
  <c r="BI123" i="33"/>
  <c r="BM123" i="33"/>
  <c r="BN123" i="33"/>
  <c r="BO123" i="33"/>
  <c r="BW123" i="33" s="1"/>
  <c r="BP123" i="33"/>
  <c r="BQ123" i="33"/>
  <c r="BR123" i="33"/>
  <c r="BS123" i="33"/>
  <c r="CA123" i="33" s="1"/>
  <c r="BT123" i="33"/>
  <c r="BT126" i="33"/>
  <c r="BR126" i="33"/>
  <c r="BP126" i="33"/>
  <c r="BN126" i="33"/>
  <c r="BT125" i="33"/>
  <c r="BR125" i="33"/>
  <c r="BP125" i="33"/>
  <c r="BN125" i="33"/>
  <c r="BT124" i="33"/>
  <c r="BR124" i="33"/>
  <c r="BP124" i="33"/>
  <c r="BN124" i="33"/>
  <c r="BY123" i="33"/>
  <c r="M124" i="33"/>
  <c r="AC124" i="33"/>
  <c r="AC127" i="33" s="1"/>
  <c r="AC131" i="33" s="1"/>
  <c r="H182" i="33" s="1"/>
  <c r="H52" i="15" s="1"/>
  <c r="AS124" i="33"/>
  <c r="BI124" i="33"/>
  <c r="BY124" i="33"/>
  <c r="M125" i="33"/>
  <c r="AC125" i="33"/>
  <c r="AS125" i="33"/>
  <c r="BI125" i="33"/>
  <c r="BY125" i="33"/>
  <c r="M126" i="33"/>
  <c r="AC126" i="33"/>
  <c r="AS126" i="33"/>
  <c r="BI126" i="33"/>
  <c r="BY126" i="33"/>
  <c r="A127" i="33"/>
  <c r="C127" i="33"/>
  <c r="E127" i="33"/>
  <c r="S127" i="33"/>
  <c r="U127" i="33"/>
  <c r="AG127" i="33"/>
  <c r="AK127" i="33"/>
  <c r="AW127" i="33"/>
  <c r="BA127" i="33"/>
  <c r="BM127" i="33"/>
  <c r="BQ127" i="33"/>
  <c r="A128" i="33"/>
  <c r="C128" i="33"/>
  <c r="E128" i="33"/>
  <c r="G128" i="33"/>
  <c r="S128" i="33"/>
  <c r="U128" i="33"/>
  <c r="AG128" i="33"/>
  <c r="AK128" i="33"/>
  <c r="AW128" i="33"/>
  <c r="BA128" i="33"/>
  <c r="BM128" i="33"/>
  <c r="BQ128" i="33"/>
  <c r="A129" i="33"/>
  <c r="C129" i="33"/>
  <c r="E129" i="33"/>
  <c r="G129" i="33"/>
  <c r="S129" i="33"/>
  <c r="U129" i="33"/>
  <c r="AG129" i="33"/>
  <c r="AK129" i="33"/>
  <c r="AW129" i="33"/>
  <c r="BA129" i="33"/>
  <c r="BM129" i="33"/>
  <c r="BQ129" i="33"/>
  <c r="A130" i="33"/>
  <c r="C130" i="33"/>
  <c r="E130" i="33"/>
  <c r="G130" i="33"/>
  <c r="S130" i="33"/>
  <c r="U130" i="33"/>
  <c r="AG130" i="33"/>
  <c r="AK130" i="33"/>
  <c r="AW130" i="33"/>
  <c r="BA130" i="33"/>
  <c r="BM130" i="33"/>
  <c r="BQ130" i="33"/>
  <c r="A131" i="33"/>
  <c r="C131" i="33"/>
  <c r="E131" i="33"/>
  <c r="S131" i="33"/>
  <c r="U131" i="33"/>
  <c r="AG131" i="33"/>
  <c r="AK131" i="33"/>
  <c r="AW131" i="33"/>
  <c r="BA131" i="33"/>
  <c r="BM131" i="33"/>
  <c r="BQ131" i="33"/>
  <c r="AA52" i="18"/>
  <c r="C53" i="18"/>
  <c r="D53" i="18"/>
  <c r="E53" i="18"/>
  <c r="F53" i="18"/>
  <c r="G53" i="18"/>
  <c r="H53" i="18"/>
  <c r="J53" i="18"/>
  <c r="L53" i="18"/>
  <c r="M53" i="18"/>
  <c r="N53" i="18"/>
  <c r="O53" i="18"/>
  <c r="P53" i="18"/>
  <c r="Q53" i="18"/>
  <c r="R53" i="18"/>
  <c r="W53" i="18"/>
  <c r="X53" i="18"/>
  <c r="Y53" i="18"/>
  <c r="Z53" i="18"/>
  <c r="AA53" i="18"/>
  <c r="C54" i="18"/>
  <c r="D54" i="18"/>
  <c r="E54" i="18"/>
  <c r="F54" i="18"/>
  <c r="G54" i="18"/>
  <c r="H54" i="18"/>
  <c r="J54" i="18"/>
  <c r="M54" i="18"/>
  <c r="N54" i="18"/>
  <c r="O54" i="18"/>
  <c r="P54" i="18"/>
  <c r="Q54" i="18"/>
  <c r="R54" i="18"/>
  <c r="S54" i="18"/>
  <c r="T54" i="18"/>
  <c r="U54" i="18"/>
  <c r="V54" i="18"/>
  <c r="W54" i="18"/>
  <c r="X54" i="18"/>
  <c r="Y54" i="18"/>
  <c r="Z54" i="18"/>
  <c r="AA54" i="18"/>
  <c r="C55" i="18"/>
  <c r="D55" i="18"/>
  <c r="E55" i="18"/>
  <c r="F55" i="18"/>
  <c r="G55" i="18"/>
  <c r="H55" i="18"/>
  <c r="L55" i="18"/>
  <c r="M55" i="18"/>
  <c r="N55" i="18"/>
  <c r="O55" i="18"/>
  <c r="P55" i="18"/>
  <c r="Q55" i="18"/>
  <c r="R55" i="18"/>
  <c r="S55" i="18"/>
  <c r="T55" i="18"/>
  <c r="U55" i="18"/>
  <c r="V55" i="18"/>
  <c r="W55" i="18"/>
  <c r="X55" i="18"/>
  <c r="Y55" i="18"/>
  <c r="Z55" i="18"/>
  <c r="AA55" i="18"/>
  <c r="C56" i="18"/>
  <c r="D56" i="18"/>
  <c r="E56" i="18"/>
  <c r="F56" i="18"/>
  <c r="G56" i="18"/>
  <c r="I56" i="18"/>
  <c r="L56" i="18"/>
  <c r="M56" i="18"/>
  <c r="N56" i="18"/>
  <c r="O56" i="18"/>
  <c r="P56" i="18"/>
  <c r="Q56" i="18"/>
  <c r="R56" i="18"/>
  <c r="S56" i="18"/>
  <c r="T56" i="18"/>
  <c r="U56" i="18"/>
  <c r="V56" i="18"/>
  <c r="W56" i="18"/>
  <c r="X56" i="18"/>
  <c r="Y56" i="18"/>
  <c r="Z56" i="18"/>
  <c r="AA56" i="18"/>
  <c r="C57" i="18"/>
  <c r="D57" i="18"/>
  <c r="E57" i="18"/>
  <c r="F57" i="18"/>
  <c r="G57" i="18"/>
  <c r="I57" i="18"/>
  <c r="J57" i="18"/>
  <c r="K57" i="18"/>
  <c r="L57" i="18"/>
  <c r="M57" i="18"/>
  <c r="N57" i="18"/>
  <c r="O57" i="18"/>
  <c r="P57" i="18"/>
  <c r="Q57" i="18"/>
  <c r="U57" i="18"/>
  <c r="V57" i="18"/>
  <c r="W57" i="18"/>
  <c r="X57" i="18"/>
  <c r="Y57" i="18"/>
  <c r="Z57" i="18"/>
  <c r="AA57" i="18"/>
  <c r="C58" i="18"/>
  <c r="D58" i="18"/>
  <c r="E58" i="18"/>
  <c r="F58" i="18"/>
  <c r="G58" i="18"/>
  <c r="M58" i="18"/>
  <c r="N58" i="18"/>
  <c r="O58" i="18"/>
  <c r="P58" i="18"/>
  <c r="Q58" i="18"/>
  <c r="R58" i="18"/>
  <c r="T58" i="18"/>
  <c r="U58" i="18"/>
  <c r="V58" i="18"/>
  <c r="W58" i="18"/>
  <c r="X58" i="18"/>
  <c r="Y58" i="18"/>
  <c r="Z58" i="18"/>
  <c r="AA58" i="18"/>
  <c r="C59" i="18"/>
  <c r="D59" i="18"/>
  <c r="E59" i="18"/>
  <c r="F59" i="18"/>
  <c r="G59" i="18"/>
  <c r="M59" i="18"/>
  <c r="N59" i="18"/>
  <c r="O59" i="18"/>
  <c r="P59" i="18"/>
  <c r="Q59" i="18"/>
  <c r="R59" i="18"/>
  <c r="T59" i="18"/>
  <c r="U59" i="18"/>
  <c r="V59" i="18"/>
  <c r="W59" i="18"/>
  <c r="X59" i="18"/>
  <c r="Y59" i="18"/>
  <c r="Z59" i="18"/>
  <c r="AA59" i="18"/>
  <c r="C60" i="18"/>
  <c r="D60" i="18"/>
  <c r="E60" i="18"/>
  <c r="F60" i="18"/>
  <c r="G60" i="18"/>
  <c r="M60" i="18"/>
  <c r="N60" i="18"/>
  <c r="O60" i="18"/>
  <c r="P60" i="18"/>
  <c r="Q60" i="18"/>
  <c r="R60" i="18"/>
  <c r="T60" i="18"/>
  <c r="U60" i="18"/>
  <c r="V60" i="18"/>
  <c r="W60" i="18"/>
  <c r="X60" i="18"/>
  <c r="Y60" i="18"/>
  <c r="Z60" i="18"/>
  <c r="AA60" i="18"/>
  <c r="C61" i="18"/>
  <c r="D61" i="18"/>
  <c r="E61" i="18"/>
  <c r="F61" i="18"/>
  <c r="G61" i="18"/>
  <c r="J61" i="18"/>
  <c r="M61" i="18"/>
  <c r="N61" i="18"/>
  <c r="O61" i="18"/>
  <c r="P61" i="18"/>
  <c r="Q61" i="18"/>
  <c r="R61" i="18"/>
  <c r="S61" i="18"/>
  <c r="T61" i="18"/>
  <c r="U61" i="18"/>
  <c r="V61" i="18"/>
  <c r="W61" i="18"/>
  <c r="X61" i="18"/>
  <c r="Y61" i="18"/>
  <c r="Z61" i="18"/>
  <c r="AA61" i="18"/>
  <c r="C62" i="18"/>
  <c r="D62" i="18"/>
  <c r="E62" i="18"/>
  <c r="F62" i="18"/>
  <c r="G62" i="18"/>
  <c r="H62" i="18"/>
  <c r="I62" i="18"/>
  <c r="J62" i="18"/>
  <c r="K62" i="18"/>
  <c r="L62" i="18"/>
  <c r="M62" i="18"/>
  <c r="N62" i="18"/>
  <c r="O62" i="18"/>
  <c r="P62" i="18"/>
  <c r="Q62" i="18"/>
  <c r="R62" i="18"/>
  <c r="S62" i="18"/>
  <c r="T62" i="18"/>
  <c r="U62" i="18"/>
  <c r="V62" i="18"/>
  <c r="W62" i="18"/>
  <c r="X62" i="18"/>
  <c r="Y62" i="18"/>
  <c r="Z62" i="18"/>
  <c r="AA62" i="18"/>
  <c r="C63" i="18"/>
  <c r="D63" i="18"/>
  <c r="E63" i="18"/>
  <c r="F63" i="18"/>
  <c r="G63" i="18"/>
  <c r="H63" i="18"/>
  <c r="J63" i="18"/>
  <c r="L63" i="18"/>
  <c r="M63" i="18"/>
  <c r="N63" i="18"/>
  <c r="O63" i="18"/>
  <c r="P63" i="18"/>
  <c r="Q63" i="18"/>
  <c r="R63" i="18"/>
  <c r="S63" i="18"/>
  <c r="W63" i="18"/>
  <c r="X63" i="18"/>
  <c r="Y63" i="18"/>
  <c r="Z63" i="18"/>
  <c r="AA63" i="18"/>
  <c r="C64" i="18"/>
  <c r="D64" i="18"/>
  <c r="E64" i="18"/>
  <c r="F64" i="18"/>
  <c r="G64" i="18"/>
  <c r="H64" i="18"/>
  <c r="J64" i="18"/>
  <c r="M64" i="18"/>
  <c r="N64" i="18"/>
  <c r="O64" i="18"/>
  <c r="P64" i="18"/>
  <c r="Q64" i="18"/>
  <c r="R64" i="18"/>
  <c r="S64" i="18"/>
  <c r="T64" i="18"/>
  <c r="U64" i="18"/>
  <c r="V64" i="18"/>
  <c r="W64" i="18"/>
  <c r="X64" i="18"/>
  <c r="Y64" i="18"/>
  <c r="Z64" i="18"/>
  <c r="AA64" i="18"/>
  <c r="C65" i="18"/>
  <c r="D65" i="18"/>
  <c r="E65" i="18"/>
  <c r="F65" i="18"/>
  <c r="G65" i="18"/>
  <c r="H65" i="18"/>
  <c r="J65" i="18"/>
  <c r="M65" i="18"/>
  <c r="N65" i="18"/>
  <c r="O65" i="18"/>
  <c r="P65" i="18"/>
  <c r="Q65" i="18"/>
  <c r="S65" i="18"/>
  <c r="T65" i="18"/>
  <c r="U65" i="18"/>
  <c r="V65" i="18"/>
  <c r="W65" i="18"/>
  <c r="X65" i="18"/>
  <c r="Y65" i="18"/>
  <c r="Z65" i="18"/>
  <c r="AA65" i="18"/>
  <c r="C66" i="18"/>
  <c r="D66" i="18"/>
  <c r="E66" i="18"/>
  <c r="F66" i="18"/>
  <c r="G66" i="18"/>
  <c r="H66" i="18"/>
  <c r="I66" i="18"/>
  <c r="J66" i="18"/>
  <c r="K66" i="18"/>
  <c r="L66" i="18"/>
  <c r="N66" i="18"/>
  <c r="O66" i="18"/>
  <c r="P66" i="18"/>
  <c r="Q66" i="18"/>
  <c r="R66" i="18"/>
  <c r="S66" i="18"/>
  <c r="T66" i="18"/>
  <c r="U66" i="18"/>
  <c r="V66" i="18"/>
  <c r="X66" i="18"/>
  <c r="Y66" i="18"/>
  <c r="Z66" i="18"/>
  <c r="AA66" i="18"/>
  <c r="C67" i="18"/>
  <c r="D67" i="18"/>
  <c r="E67" i="18"/>
  <c r="F67" i="18"/>
  <c r="G67" i="18"/>
  <c r="H67" i="18"/>
  <c r="I67" i="18"/>
  <c r="J67" i="18"/>
  <c r="K67" i="18"/>
  <c r="L67" i="18"/>
  <c r="M67" i="18"/>
  <c r="N67" i="18"/>
  <c r="O67" i="18"/>
  <c r="P67" i="18"/>
  <c r="Q67" i="18"/>
  <c r="R67" i="18"/>
  <c r="S67" i="18"/>
  <c r="T67" i="18"/>
  <c r="U67" i="18"/>
  <c r="V67" i="18"/>
  <c r="W67" i="18"/>
  <c r="X67" i="18"/>
  <c r="Y67" i="18"/>
  <c r="Z67" i="18"/>
  <c r="AA67" i="18"/>
  <c r="C68" i="18"/>
  <c r="D68" i="18"/>
  <c r="E68" i="18"/>
  <c r="F68" i="18"/>
  <c r="G68" i="18"/>
  <c r="J68" i="18"/>
  <c r="M68" i="18"/>
  <c r="N68" i="18"/>
  <c r="O68" i="18"/>
  <c r="P68" i="18"/>
  <c r="Q68" i="18"/>
  <c r="R68" i="18"/>
  <c r="T68" i="18"/>
  <c r="U68" i="18"/>
  <c r="V68" i="18"/>
  <c r="W68" i="18"/>
  <c r="X68" i="18"/>
  <c r="Y68" i="18"/>
  <c r="Z68" i="18"/>
  <c r="AA68" i="18"/>
  <c r="C69" i="18"/>
  <c r="D69" i="18"/>
  <c r="E69" i="18"/>
  <c r="F69" i="18"/>
  <c r="G69" i="18"/>
  <c r="J69" i="18"/>
  <c r="M69" i="18"/>
  <c r="N69" i="18"/>
  <c r="O69" i="18"/>
  <c r="P69" i="18"/>
  <c r="Q69" i="18"/>
  <c r="R69" i="18"/>
  <c r="T69" i="18"/>
  <c r="U69" i="18"/>
  <c r="V69" i="18"/>
  <c r="W69" i="18"/>
  <c r="X69" i="18"/>
  <c r="Y69" i="18"/>
  <c r="Z69" i="18"/>
  <c r="AA69" i="18"/>
  <c r="C70" i="18"/>
  <c r="D70" i="18"/>
  <c r="E70" i="18"/>
  <c r="F70" i="18"/>
  <c r="G70" i="18"/>
  <c r="J70" i="18"/>
  <c r="M70" i="18"/>
  <c r="N70" i="18"/>
  <c r="O70" i="18"/>
  <c r="P70" i="18"/>
  <c r="Q70" i="18"/>
  <c r="R70" i="18"/>
  <c r="T70" i="18"/>
  <c r="U70" i="18"/>
  <c r="V70" i="18"/>
  <c r="W70" i="18"/>
  <c r="X70" i="18"/>
  <c r="Y70" i="18"/>
  <c r="Z70" i="18"/>
  <c r="AA70" i="18"/>
  <c r="C71" i="18"/>
  <c r="D71" i="18"/>
  <c r="E71" i="18"/>
  <c r="F71" i="18"/>
  <c r="G71" i="18"/>
  <c r="J71" i="18"/>
  <c r="N71" i="18"/>
  <c r="O71" i="18"/>
  <c r="P71" i="18"/>
  <c r="Q71" i="18"/>
  <c r="R71" i="18"/>
  <c r="S71" i="18"/>
  <c r="T71" i="18"/>
  <c r="U71" i="18"/>
  <c r="V71" i="18"/>
  <c r="X71" i="18"/>
  <c r="Y71" i="18"/>
  <c r="Z71" i="18"/>
  <c r="AA71" i="18"/>
  <c r="C72" i="18"/>
  <c r="D72" i="18"/>
  <c r="E72" i="18"/>
  <c r="F72" i="18"/>
  <c r="G72" i="18"/>
  <c r="H72" i="18"/>
  <c r="I72" i="18"/>
  <c r="J72" i="18"/>
  <c r="K72" i="18"/>
  <c r="L72" i="18"/>
  <c r="M72" i="18"/>
  <c r="N72" i="18"/>
  <c r="O72" i="18"/>
  <c r="P72" i="18"/>
  <c r="Q72" i="18"/>
  <c r="S72" i="18"/>
  <c r="T72" i="18"/>
  <c r="U72" i="18"/>
  <c r="V72" i="18"/>
  <c r="W72" i="18"/>
  <c r="X72" i="18"/>
  <c r="Y72" i="18"/>
  <c r="Z72" i="18"/>
  <c r="AA72" i="18"/>
  <c r="C73" i="18"/>
  <c r="D73" i="18"/>
  <c r="E73" i="18"/>
  <c r="F73" i="18"/>
  <c r="G73" i="18"/>
  <c r="H73" i="18"/>
  <c r="J73" i="18"/>
  <c r="L73" i="18"/>
  <c r="N73" i="18"/>
  <c r="O73" i="18"/>
  <c r="P73" i="18"/>
  <c r="Q73" i="18"/>
  <c r="S73" i="18"/>
  <c r="T73" i="18"/>
  <c r="V73" i="18"/>
  <c r="W73" i="18"/>
  <c r="X73" i="18"/>
  <c r="Y73" i="18"/>
  <c r="Z73" i="18"/>
  <c r="AA73" i="18"/>
  <c r="C74" i="18"/>
  <c r="D74" i="18"/>
  <c r="E74" i="18"/>
  <c r="F74" i="18"/>
  <c r="G74" i="18"/>
  <c r="H74" i="18"/>
  <c r="J74" i="18"/>
  <c r="L74" i="18"/>
  <c r="N74" i="18"/>
  <c r="O74" i="18"/>
  <c r="P74" i="18"/>
  <c r="Q74" i="18"/>
  <c r="R74" i="18"/>
  <c r="S74" i="18"/>
  <c r="T74" i="18"/>
  <c r="U74" i="18"/>
  <c r="V74" i="18"/>
  <c r="X74" i="18"/>
  <c r="Y74" i="18"/>
  <c r="Z74" i="18"/>
  <c r="AA74" i="18"/>
  <c r="C75" i="18"/>
  <c r="D75" i="18"/>
  <c r="E75" i="18"/>
  <c r="F75" i="18"/>
  <c r="G75" i="18"/>
  <c r="H75" i="18"/>
  <c r="J75" i="18"/>
  <c r="L75" i="18"/>
  <c r="M75" i="18"/>
  <c r="N75" i="18"/>
  <c r="O75" i="18"/>
  <c r="P75" i="18"/>
  <c r="Q75" i="18"/>
  <c r="S75" i="18"/>
  <c r="T75" i="18"/>
  <c r="U75" i="18"/>
  <c r="V75" i="18"/>
  <c r="W75" i="18"/>
  <c r="X75" i="18"/>
  <c r="Y75" i="18"/>
  <c r="Z75" i="18"/>
  <c r="AA75" i="18"/>
  <c r="C76" i="18"/>
  <c r="D76" i="18"/>
  <c r="E76" i="18"/>
  <c r="F76" i="18"/>
  <c r="G76" i="18"/>
  <c r="H76" i="18"/>
  <c r="I76" i="18"/>
  <c r="J76" i="18"/>
  <c r="K76" i="18"/>
  <c r="N76" i="18"/>
  <c r="O76" i="18"/>
  <c r="P76" i="18"/>
  <c r="Q76" i="18"/>
  <c r="R76" i="18"/>
  <c r="S76" i="18"/>
  <c r="T76" i="18"/>
  <c r="U76" i="18"/>
  <c r="V76" i="18"/>
  <c r="X76" i="18"/>
  <c r="Y76" i="18"/>
  <c r="Z76" i="18"/>
  <c r="AA76" i="18"/>
  <c r="C77" i="18"/>
  <c r="D77" i="18"/>
  <c r="E77" i="18"/>
  <c r="F77" i="18"/>
  <c r="G77" i="18"/>
  <c r="H77" i="18"/>
  <c r="I77" i="18"/>
  <c r="J77" i="18"/>
  <c r="K77" i="18"/>
  <c r="L77" i="18"/>
  <c r="M77" i="18"/>
  <c r="N77" i="18"/>
  <c r="O77" i="18"/>
  <c r="P77" i="18"/>
  <c r="Q77" i="18"/>
  <c r="R77" i="18"/>
  <c r="S77" i="18"/>
  <c r="T77" i="18"/>
  <c r="U77" i="18"/>
  <c r="V77" i="18"/>
  <c r="W77" i="18"/>
  <c r="X77" i="18"/>
  <c r="Y77" i="18"/>
  <c r="Z77" i="18"/>
  <c r="AA77" i="18"/>
  <c r="C78" i="18"/>
  <c r="D78" i="18"/>
  <c r="E78" i="18"/>
  <c r="F78" i="18"/>
  <c r="G78" i="18"/>
  <c r="J78" i="18"/>
  <c r="M78" i="18"/>
  <c r="N78" i="18"/>
  <c r="O78" i="18"/>
  <c r="P78" i="18"/>
  <c r="Q78" i="18"/>
  <c r="R78" i="18"/>
  <c r="T78" i="18"/>
  <c r="U78" i="18"/>
  <c r="V78" i="18"/>
  <c r="W78" i="18"/>
  <c r="X78" i="18"/>
  <c r="Y78" i="18"/>
  <c r="Z78" i="18"/>
  <c r="AA78" i="18"/>
  <c r="C79" i="18"/>
  <c r="D79" i="18"/>
  <c r="E79" i="18"/>
  <c r="F79" i="18"/>
  <c r="G79" i="18"/>
  <c r="J79" i="18"/>
  <c r="M79" i="18"/>
  <c r="N79" i="18"/>
  <c r="O79" i="18"/>
  <c r="P79" i="18"/>
  <c r="Q79" i="18"/>
  <c r="R79" i="18"/>
  <c r="T79" i="18"/>
  <c r="U79" i="18"/>
  <c r="V79" i="18"/>
  <c r="W79" i="18"/>
  <c r="X79" i="18"/>
  <c r="Y79" i="18"/>
  <c r="Z79" i="18"/>
  <c r="AA79" i="18"/>
  <c r="C80" i="18"/>
  <c r="D80" i="18"/>
  <c r="E80" i="18"/>
  <c r="F80" i="18"/>
  <c r="G80" i="18"/>
  <c r="J80" i="18"/>
  <c r="M80" i="18"/>
  <c r="N80" i="18"/>
  <c r="O80" i="18"/>
  <c r="P80" i="18"/>
  <c r="Q80" i="18"/>
  <c r="R80" i="18"/>
  <c r="T80" i="18"/>
  <c r="U80" i="18"/>
  <c r="V80" i="18"/>
  <c r="W80" i="18"/>
  <c r="X80" i="18"/>
  <c r="Y80" i="18"/>
  <c r="Z80" i="18"/>
  <c r="AA80" i="18"/>
  <c r="C81" i="18"/>
  <c r="D81" i="18"/>
  <c r="E81" i="18"/>
  <c r="F81" i="18"/>
  <c r="G81" i="18"/>
  <c r="J81" i="18"/>
  <c r="N81" i="18"/>
  <c r="O81" i="18"/>
  <c r="P81" i="18"/>
  <c r="Q81" i="18"/>
  <c r="R81" i="18"/>
  <c r="S81" i="18"/>
  <c r="T81" i="18"/>
  <c r="U81" i="18"/>
  <c r="V81" i="18"/>
  <c r="X81" i="18"/>
  <c r="Y81" i="18"/>
  <c r="Z81" i="18"/>
  <c r="AA81" i="18"/>
  <c r="C82" i="18"/>
  <c r="D82" i="18"/>
  <c r="E82" i="18"/>
  <c r="F82" i="18"/>
  <c r="G82" i="18"/>
  <c r="H82" i="18"/>
  <c r="I82" i="18"/>
  <c r="J82" i="18"/>
  <c r="K82" i="18"/>
  <c r="L82" i="18"/>
  <c r="M82" i="18"/>
  <c r="N82" i="18"/>
  <c r="O82" i="18"/>
  <c r="P82" i="18"/>
  <c r="Q82" i="18"/>
  <c r="S82" i="18"/>
  <c r="T82" i="18"/>
  <c r="U82" i="18"/>
  <c r="V82" i="18"/>
  <c r="W82" i="18"/>
  <c r="X82" i="18"/>
  <c r="Y82" i="18"/>
  <c r="Z82" i="18"/>
  <c r="AA82" i="18"/>
  <c r="C83" i="18"/>
  <c r="D83" i="18"/>
  <c r="E83" i="18"/>
  <c r="F83" i="18"/>
  <c r="G83" i="18"/>
  <c r="H83" i="18"/>
  <c r="I83" i="18"/>
  <c r="J83" i="18"/>
  <c r="K83" i="18"/>
  <c r="L83" i="18"/>
  <c r="N83" i="18"/>
  <c r="O83" i="18"/>
  <c r="P83" i="18"/>
  <c r="Q83" i="18"/>
  <c r="R83" i="18"/>
  <c r="S83" i="18"/>
  <c r="T83" i="18"/>
  <c r="U83" i="18"/>
  <c r="V83" i="18"/>
  <c r="X83" i="18"/>
  <c r="Y83" i="18"/>
  <c r="Z83" i="18"/>
  <c r="AA83" i="18"/>
  <c r="C84" i="18"/>
  <c r="D84" i="18"/>
  <c r="E84" i="18"/>
  <c r="F84" i="18"/>
  <c r="G84" i="18"/>
  <c r="H84" i="18"/>
  <c r="I84" i="18"/>
  <c r="J84" i="18"/>
  <c r="K84" i="18"/>
  <c r="L84" i="18"/>
  <c r="M84" i="18"/>
  <c r="N84" i="18"/>
  <c r="O84" i="18"/>
  <c r="P84" i="18"/>
  <c r="Q84" i="18"/>
  <c r="R84" i="18"/>
  <c r="S84" i="18"/>
  <c r="T84" i="18"/>
  <c r="U84" i="18"/>
  <c r="V84" i="18"/>
  <c r="W84" i="18"/>
  <c r="X84" i="18"/>
  <c r="Y84" i="18"/>
  <c r="Z84" i="18"/>
  <c r="AA84" i="18"/>
  <c r="C85" i="18"/>
  <c r="D85" i="18"/>
  <c r="E85" i="18"/>
  <c r="F85" i="18"/>
  <c r="G85" i="18"/>
  <c r="H85" i="18"/>
  <c r="I85" i="18"/>
  <c r="J85" i="18"/>
  <c r="K85" i="18"/>
  <c r="N85" i="18"/>
  <c r="O85" i="18"/>
  <c r="P85" i="18"/>
  <c r="Q85" i="18"/>
  <c r="R85" i="18"/>
  <c r="S85" i="18"/>
  <c r="T85" i="18"/>
  <c r="U85" i="18"/>
  <c r="V85" i="18"/>
  <c r="X85" i="18"/>
  <c r="Y85" i="18"/>
  <c r="Z85" i="18"/>
  <c r="AA85" i="18"/>
  <c r="C86" i="18"/>
  <c r="D86" i="18"/>
  <c r="E86" i="18"/>
  <c r="F86" i="18"/>
  <c r="G86" i="18"/>
  <c r="H86" i="18"/>
  <c r="I86" i="18"/>
  <c r="J86" i="18"/>
  <c r="K86" i="18"/>
  <c r="L86" i="18"/>
  <c r="M86" i="18"/>
  <c r="N86" i="18"/>
  <c r="O86" i="18"/>
  <c r="P86" i="18"/>
  <c r="Q86" i="18"/>
  <c r="R86" i="18"/>
  <c r="S86" i="18"/>
  <c r="T86" i="18"/>
  <c r="U86" i="18"/>
  <c r="V86" i="18"/>
  <c r="W86" i="18"/>
  <c r="X86" i="18"/>
  <c r="Y86" i="18"/>
  <c r="Z86" i="18"/>
  <c r="AA86" i="18"/>
  <c r="C87" i="18"/>
  <c r="D87" i="18"/>
  <c r="E87" i="18"/>
  <c r="F87" i="18"/>
  <c r="G87" i="18"/>
  <c r="H87" i="18"/>
  <c r="I87" i="18"/>
  <c r="J87" i="18"/>
  <c r="K87" i="18"/>
  <c r="L87" i="18"/>
  <c r="N87" i="18"/>
  <c r="O87" i="18"/>
  <c r="P87" i="18"/>
  <c r="Q87" i="18"/>
  <c r="R87" i="18"/>
  <c r="S87" i="18"/>
  <c r="T87" i="18"/>
  <c r="U87" i="18"/>
  <c r="V87" i="18"/>
  <c r="X87" i="18"/>
  <c r="Y87" i="18"/>
  <c r="Z87" i="18"/>
  <c r="AA87" i="18"/>
  <c r="C88" i="18"/>
  <c r="D88" i="18"/>
  <c r="E88" i="18"/>
  <c r="F88" i="18"/>
  <c r="G88" i="18"/>
  <c r="H88" i="18"/>
  <c r="J88" i="18"/>
  <c r="K88" i="18"/>
  <c r="L88" i="18"/>
  <c r="N88" i="18"/>
  <c r="O88" i="18"/>
  <c r="P88" i="18"/>
  <c r="Q88" i="18"/>
  <c r="R88" i="18"/>
  <c r="T88" i="18"/>
  <c r="U88" i="18"/>
  <c r="V88" i="18"/>
  <c r="W88" i="18"/>
  <c r="X88" i="18"/>
  <c r="Y88" i="18"/>
  <c r="Z88" i="18"/>
  <c r="AA88" i="18"/>
  <c r="C89" i="18"/>
  <c r="D89" i="18"/>
  <c r="E89" i="18"/>
  <c r="F89" i="18"/>
  <c r="G89" i="18"/>
  <c r="H89" i="18"/>
  <c r="J89" i="18"/>
  <c r="K89" i="18"/>
  <c r="L89" i="18"/>
  <c r="M89" i="18"/>
  <c r="N89" i="18"/>
  <c r="O89" i="18"/>
  <c r="P89" i="18"/>
  <c r="Q89" i="18"/>
  <c r="R89" i="18"/>
  <c r="T89" i="18"/>
  <c r="U89" i="18"/>
  <c r="V89" i="18"/>
  <c r="X89" i="18"/>
  <c r="Y89" i="18"/>
  <c r="Z89" i="18"/>
  <c r="AA89" i="18"/>
  <c r="C90" i="18"/>
  <c r="D90" i="18"/>
  <c r="E90" i="18"/>
  <c r="F90" i="18"/>
  <c r="G90" i="18"/>
  <c r="H90" i="18"/>
  <c r="J90" i="18"/>
  <c r="K90" i="18"/>
  <c r="L90" i="18"/>
  <c r="N90" i="18"/>
  <c r="O90" i="18"/>
  <c r="P90" i="18"/>
  <c r="Q90" i="18"/>
  <c r="R90" i="18"/>
  <c r="T90" i="18"/>
  <c r="U90" i="18"/>
  <c r="V90" i="18"/>
  <c r="W90" i="18"/>
  <c r="X90" i="18"/>
  <c r="Y90" i="18"/>
  <c r="Z90" i="18"/>
  <c r="AA90" i="18"/>
  <c r="C91" i="18"/>
  <c r="D91" i="18"/>
  <c r="E91" i="18"/>
  <c r="F91" i="18"/>
  <c r="G91" i="18"/>
  <c r="H91" i="18"/>
  <c r="I91" i="18"/>
  <c r="J91" i="18"/>
  <c r="K91" i="18"/>
  <c r="L91" i="18"/>
  <c r="N91" i="18"/>
  <c r="O91" i="18"/>
  <c r="P91" i="18"/>
  <c r="Q91" i="18"/>
  <c r="R91" i="18"/>
  <c r="S91" i="18"/>
  <c r="T91" i="18"/>
  <c r="U91" i="18"/>
  <c r="V91" i="18"/>
  <c r="X91" i="18"/>
  <c r="Y91" i="18"/>
  <c r="Z91" i="18"/>
  <c r="AA91" i="18"/>
  <c r="C92" i="18"/>
  <c r="D92" i="18"/>
  <c r="E92" i="18"/>
  <c r="F92" i="18"/>
  <c r="G92" i="18"/>
  <c r="H92" i="18"/>
  <c r="I92" i="18"/>
  <c r="J92" i="18"/>
  <c r="K92" i="18"/>
  <c r="L92" i="18"/>
  <c r="M92" i="18"/>
  <c r="N92" i="18"/>
  <c r="O92" i="18"/>
  <c r="P92" i="18"/>
  <c r="Q92" i="18"/>
  <c r="R92" i="18"/>
  <c r="S92" i="18"/>
  <c r="T92" i="18"/>
  <c r="V92" i="18"/>
  <c r="W92" i="18"/>
  <c r="X92" i="18"/>
  <c r="Y92" i="18"/>
  <c r="Z92" i="18"/>
  <c r="AA92" i="18"/>
  <c r="C53" i="17"/>
  <c r="D53" i="17"/>
  <c r="E53" i="17"/>
  <c r="F53" i="17"/>
  <c r="G53" i="17"/>
  <c r="H53" i="17"/>
  <c r="J53" i="17"/>
  <c r="M53" i="17"/>
  <c r="N53" i="17"/>
  <c r="O53" i="17"/>
  <c r="P53" i="17"/>
  <c r="Q53" i="17"/>
  <c r="W53" i="17"/>
  <c r="X53" i="17"/>
  <c r="Y53" i="17"/>
  <c r="Z53" i="17"/>
  <c r="AA53" i="17"/>
  <c r="C54" i="17"/>
  <c r="D54" i="17"/>
  <c r="E54" i="17"/>
  <c r="F54" i="17"/>
  <c r="G54" i="17"/>
  <c r="H54" i="17"/>
  <c r="J54" i="17"/>
  <c r="M54" i="17"/>
  <c r="N54" i="17"/>
  <c r="O54" i="17"/>
  <c r="P54" i="17"/>
  <c r="Q54" i="17"/>
  <c r="R54" i="17"/>
  <c r="S54" i="17"/>
  <c r="T54" i="17"/>
  <c r="U54" i="17"/>
  <c r="V54" i="17"/>
  <c r="W54" i="17"/>
  <c r="X54" i="17"/>
  <c r="Y54" i="17"/>
  <c r="Z54" i="17"/>
  <c r="AA54" i="17"/>
  <c r="C55" i="17"/>
  <c r="D55" i="17"/>
  <c r="E55" i="17"/>
  <c r="F55" i="17"/>
  <c r="G55" i="17"/>
  <c r="M55" i="17"/>
  <c r="N55" i="17"/>
  <c r="O55" i="17"/>
  <c r="P55" i="17"/>
  <c r="Q55" i="17"/>
  <c r="R55" i="17"/>
  <c r="S55" i="17"/>
  <c r="T55" i="17"/>
  <c r="U55" i="17"/>
  <c r="V55" i="17"/>
  <c r="W55" i="17"/>
  <c r="X55" i="17"/>
  <c r="Y55" i="17"/>
  <c r="Z55" i="17"/>
  <c r="AA55" i="17"/>
  <c r="C56" i="17"/>
  <c r="D56" i="17"/>
  <c r="E56" i="17"/>
  <c r="F56" i="17"/>
  <c r="G56" i="17"/>
  <c r="L56" i="17"/>
  <c r="M56" i="17"/>
  <c r="N56" i="17"/>
  <c r="O56" i="17"/>
  <c r="P56" i="17"/>
  <c r="Q56" i="17"/>
  <c r="R56" i="17"/>
  <c r="S56" i="17"/>
  <c r="T56" i="17"/>
  <c r="U56" i="17"/>
  <c r="V56" i="17"/>
  <c r="W56" i="17"/>
  <c r="X56" i="17"/>
  <c r="Y56" i="17"/>
  <c r="Z56" i="17"/>
  <c r="AA56" i="17"/>
  <c r="C57" i="17"/>
  <c r="D57" i="17"/>
  <c r="E57" i="17"/>
  <c r="F57" i="17"/>
  <c r="G57" i="17"/>
  <c r="H57" i="17"/>
  <c r="I57" i="17"/>
  <c r="J57" i="17"/>
  <c r="K57" i="17"/>
  <c r="L57" i="17"/>
  <c r="M57" i="17"/>
  <c r="N57" i="17"/>
  <c r="O57" i="17"/>
  <c r="P57" i="17"/>
  <c r="Q57" i="17"/>
  <c r="R57" i="17"/>
  <c r="S57" i="17"/>
  <c r="U57" i="17"/>
  <c r="V57" i="17"/>
  <c r="W57" i="17"/>
  <c r="X57" i="17"/>
  <c r="Y57" i="17"/>
  <c r="Z57" i="17"/>
  <c r="AA57" i="17"/>
  <c r="C58" i="17"/>
  <c r="D58" i="17"/>
  <c r="E58" i="17"/>
  <c r="F58" i="17"/>
  <c r="G58" i="17"/>
  <c r="M58" i="17"/>
  <c r="N58" i="17"/>
  <c r="O58" i="17"/>
  <c r="P58" i="17"/>
  <c r="Q58" i="17"/>
  <c r="R58" i="17"/>
  <c r="S58" i="17"/>
  <c r="T58" i="17"/>
  <c r="U58" i="17"/>
  <c r="V58" i="17"/>
  <c r="W58" i="17"/>
  <c r="X58" i="17"/>
  <c r="Y58" i="17"/>
  <c r="Z58" i="17"/>
  <c r="AA58" i="17"/>
  <c r="C59" i="17"/>
  <c r="D59" i="17"/>
  <c r="E59" i="17"/>
  <c r="F59" i="17"/>
  <c r="G59" i="17"/>
  <c r="M59" i="17"/>
  <c r="N59" i="17"/>
  <c r="O59" i="17"/>
  <c r="P59" i="17"/>
  <c r="Q59" i="17"/>
  <c r="R59" i="17"/>
  <c r="S59" i="17"/>
  <c r="T59" i="17"/>
  <c r="U59" i="17"/>
  <c r="V59" i="17"/>
  <c r="W59" i="17"/>
  <c r="X59" i="17"/>
  <c r="Y59" i="17"/>
  <c r="Z59" i="17"/>
  <c r="AA59" i="17"/>
  <c r="C60" i="17"/>
  <c r="D60" i="17"/>
  <c r="E60" i="17"/>
  <c r="F60" i="17"/>
  <c r="G60" i="17"/>
  <c r="M60" i="17"/>
  <c r="N60" i="17"/>
  <c r="O60" i="17"/>
  <c r="P60" i="17"/>
  <c r="Q60" i="17"/>
  <c r="R60" i="17"/>
  <c r="S60" i="17"/>
  <c r="T60" i="17"/>
  <c r="U60" i="17"/>
  <c r="V60" i="17"/>
  <c r="W60" i="17"/>
  <c r="X60" i="17"/>
  <c r="Y60" i="17"/>
  <c r="Z60" i="17"/>
  <c r="AA60" i="17"/>
  <c r="C61" i="17"/>
  <c r="D61" i="17"/>
  <c r="E61" i="17"/>
  <c r="F61" i="17"/>
  <c r="G61" i="17"/>
  <c r="J61" i="17"/>
  <c r="M61" i="17"/>
  <c r="N61" i="17"/>
  <c r="O61" i="17"/>
  <c r="P61" i="17"/>
  <c r="Q61" i="17"/>
  <c r="R61" i="17"/>
  <c r="S61" i="17"/>
  <c r="T61" i="17"/>
  <c r="U61" i="17"/>
  <c r="V61" i="17"/>
  <c r="W61" i="17"/>
  <c r="X61" i="17"/>
  <c r="Y61" i="17"/>
  <c r="Z61" i="17"/>
  <c r="AA61" i="17"/>
  <c r="C62" i="17"/>
  <c r="D62" i="17"/>
  <c r="E62" i="17"/>
  <c r="F62" i="17"/>
  <c r="G62" i="17"/>
  <c r="H62" i="17"/>
  <c r="I62" i="17"/>
  <c r="J62" i="17"/>
  <c r="K62" i="17"/>
  <c r="L62" i="17"/>
  <c r="M62" i="17"/>
  <c r="N62" i="17"/>
  <c r="O62" i="17"/>
  <c r="P62" i="17"/>
  <c r="Q62" i="17"/>
  <c r="R62" i="17"/>
  <c r="S62" i="17"/>
  <c r="T62" i="17"/>
  <c r="U62" i="17"/>
  <c r="V62" i="17"/>
  <c r="W62" i="17"/>
  <c r="X62" i="17"/>
  <c r="Y62" i="17"/>
  <c r="Z62" i="17"/>
  <c r="AA62" i="17"/>
  <c r="C63" i="17"/>
  <c r="D63" i="17"/>
  <c r="E63" i="17"/>
  <c r="F63" i="17"/>
  <c r="G63" i="17"/>
  <c r="H63" i="17"/>
  <c r="I63" i="17"/>
  <c r="J63" i="17"/>
  <c r="K3" i="17"/>
  <c r="K63" i="17"/>
  <c r="L63" i="17"/>
  <c r="M63" i="17"/>
  <c r="N63" i="17"/>
  <c r="O63" i="17"/>
  <c r="P63" i="17"/>
  <c r="Q63" i="17"/>
  <c r="R63" i="17"/>
  <c r="S63" i="17"/>
  <c r="V63" i="17"/>
  <c r="W63" i="17"/>
  <c r="X63" i="17"/>
  <c r="Y63" i="17"/>
  <c r="Z63" i="17"/>
  <c r="AA63" i="17"/>
  <c r="C64" i="17"/>
  <c r="D64" i="17"/>
  <c r="E64" i="17"/>
  <c r="F64" i="17"/>
  <c r="G64" i="17"/>
  <c r="H64" i="17"/>
  <c r="I64" i="17"/>
  <c r="J64" i="17"/>
  <c r="K4" i="17"/>
  <c r="K64" i="17" s="1"/>
  <c r="L64" i="17"/>
  <c r="M64" i="17"/>
  <c r="N64" i="17"/>
  <c r="O64" i="17"/>
  <c r="P64" i="17"/>
  <c r="Q64" i="17"/>
  <c r="R64" i="17"/>
  <c r="S64" i="17"/>
  <c r="T64" i="17"/>
  <c r="U64" i="17"/>
  <c r="V64" i="17"/>
  <c r="W64" i="17"/>
  <c r="X64" i="17"/>
  <c r="Y64" i="17"/>
  <c r="Z64" i="17"/>
  <c r="AA64" i="17"/>
  <c r="C65" i="17"/>
  <c r="D65" i="17"/>
  <c r="E65" i="17"/>
  <c r="F65" i="17"/>
  <c r="G65" i="17"/>
  <c r="I65" i="17"/>
  <c r="J65" i="17"/>
  <c r="K5" i="17"/>
  <c r="K65" i="17"/>
  <c r="M65" i="17"/>
  <c r="N65" i="17"/>
  <c r="O65" i="17"/>
  <c r="P65" i="17"/>
  <c r="Q65" i="17"/>
  <c r="R65" i="17"/>
  <c r="S65" i="17"/>
  <c r="T65" i="17"/>
  <c r="U65" i="17"/>
  <c r="V65" i="17"/>
  <c r="W65" i="17"/>
  <c r="X65" i="17"/>
  <c r="Y65" i="17"/>
  <c r="Z65" i="17"/>
  <c r="AA65" i="17"/>
  <c r="C66" i="17"/>
  <c r="D66" i="17"/>
  <c r="E66" i="17"/>
  <c r="F66" i="17"/>
  <c r="G66" i="17"/>
  <c r="H66" i="17"/>
  <c r="I66" i="17"/>
  <c r="J66" i="17"/>
  <c r="K6" i="17"/>
  <c r="K56" i="18" s="1"/>
  <c r="K66" i="17"/>
  <c r="L66" i="17"/>
  <c r="M66" i="17"/>
  <c r="N66" i="17"/>
  <c r="O66" i="17"/>
  <c r="P66" i="17"/>
  <c r="Q66" i="17"/>
  <c r="R66" i="17"/>
  <c r="S66" i="17"/>
  <c r="T66" i="17"/>
  <c r="U66" i="17"/>
  <c r="V66" i="17"/>
  <c r="W66" i="17"/>
  <c r="X66" i="17"/>
  <c r="Y66" i="17"/>
  <c r="Z66" i="17"/>
  <c r="AA66" i="17"/>
  <c r="C67" i="17"/>
  <c r="D67" i="17"/>
  <c r="E67" i="17"/>
  <c r="F67" i="17"/>
  <c r="G67" i="17"/>
  <c r="H67" i="17"/>
  <c r="I67" i="17"/>
  <c r="J67" i="17"/>
  <c r="K67" i="17"/>
  <c r="L67" i="17"/>
  <c r="M67" i="17"/>
  <c r="N67" i="17"/>
  <c r="O67" i="17"/>
  <c r="P67" i="17"/>
  <c r="Q67" i="17"/>
  <c r="R67" i="17"/>
  <c r="S67" i="17"/>
  <c r="T67" i="17"/>
  <c r="V67" i="17"/>
  <c r="W67" i="17"/>
  <c r="X67" i="17"/>
  <c r="Y67" i="17"/>
  <c r="Z67" i="17"/>
  <c r="AA67" i="17"/>
  <c r="C68" i="17"/>
  <c r="D68" i="17"/>
  <c r="E68" i="17"/>
  <c r="F68" i="17"/>
  <c r="G68" i="17"/>
  <c r="J68" i="17"/>
  <c r="M68" i="17"/>
  <c r="N68" i="17"/>
  <c r="O68" i="17"/>
  <c r="P68" i="17"/>
  <c r="Q68" i="17"/>
  <c r="R68" i="17"/>
  <c r="S68" i="17"/>
  <c r="T68" i="17"/>
  <c r="U68" i="17"/>
  <c r="V68" i="17"/>
  <c r="W68" i="17"/>
  <c r="X68" i="17"/>
  <c r="Y68" i="17"/>
  <c r="Z68" i="17"/>
  <c r="AA68" i="17"/>
  <c r="C69" i="17"/>
  <c r="D69" i="17"/>
  <c r="E69" i="17"/>
  <c r="F69" i="17"/>
  <c r="G69" i="17"/>
  <c r="J69" i="17"/>
  <c r="M69" i="17"/>
  <c r="N69" i="17"/>
  <c r="O69" i="17"/>
  <c r="P69" i="17"/>
  <c r="Q69" i="17"/>
  <c r="R69" i="17"/>
  <c r="S69" i="17"/>
  <c r="T69" i="17"/>
  <c r="U69" i="17"/>
  <c r="V69" i="17"/>
  <c r="W69" i="17"/>
  <c r="X69" i="17"/>
  <c r="Y69" i="17"/>
  <c r="Z69" i="17"/>
  <c r="AA69" i="17"/>
  <c r="C70" i="17"/>
  <c r="D70" i="17"/>
  <c r="E70" i="17"/>
  <c r="F70" i="17"/>
  <c r="G70" i="17"/>
  <c r="J70" i="17"/>
  <c r="M70" i="17"/>
  <c r="N70" i="17"/>
  <c r="O70" i="17"/>
  <c r="P70" i="17"/>
  <c r="Q70" i="17"/>
  <c r="R70" i="17"/>
  <c r="S70" i="17"/>
  <c r="T70" i="17"/>
  <c r="U70" i="17"/>
  <c r="V70" i="17"/>
  <c r="W70" i="17"/>
  <c r="X70" i="17"/>
  <c r="Y70" i="17"/>
  <c r="Z70" i="17"/>
  <c r="AA70" i="17"/>
  <c r="C71" i="17"/>
  <c r="D71" i="17"/>
  <c r="E71" i="17"/>
  <c r="F71" i="17"/>
  <c r="G71" i="17"/>
  <c r="J71" i="17"/>
  <c r="M71" i="17"/>
  <c r="N71" i="17"/>
  <c r="O71" i="17"/>
  <c r="P71" i="17"/>
  <c r="Q71" i="17"/>
  <c r="R71" i="17"/>
  <c r="S71" i="17"/>
  <c r="T71" i="17"/>
  <c r="U71" i="17"/>
  <c r="V71" i="17"/>
  <c r="W71" i="17"/>
  <c r="X71" i="17"/>
  <c r="Y71" i="17"/>
  <c r="Z71" i="17"/>
  <c r="AA71" i="17"/>
  <c r="C72" i="17"/>
  <c r="D72" i="17"/>
  <c r="E72" i="17"/>
  <c r="F72" i="17"/>
  <c r="G72" i="17"/>
  <c r="H72" i="17"/>
  <c r="I72" i="17"/>
  <c r="J72" i="17"/>
  <c r="K72" i="17"/>
  <c r="L72" i="17"/>
  <c r="M72" i="17"/>
  <c r="N72" i="17"/>
  <c r="O72" i="17"/>
  <c r="P72" i="17"/>
  <c r="Q72" i="17"/>
  <c r="R72" i="17"/>
  <c r="S72" i="17"/>
  <c r="T72" i="17"/>
  <c r="U72" i="17"/>
  <c r="V72" i="17"/>
  <c r="W72" i="17"/>
  <c r="X72" i="17"/>
  <c r="Y72" i="17"/>
  <c r="Z72" i="17"/>
  <c r="AA72" i="17"/>
  <c r="C73" i="17"/>
  <c r="D73" i="17"/>
  <c r="E73" i="17"/>
  <c r="F73" i="17"/>
  <c r="G73" i="17"/>
  <c r="H73" i="17"/>
  <c r="I73" i="17"/>
  <c r="J73" i="17"/>
  <c r="K73" i="17"/>
  <c r="M73" i="17"/>
  <c r="N73" i="17"/>
  <c r="O73" i="17"/>
  <c r="P73" i="17"/>
  <c r="Q73" i="17"/>
  <c r="R73" i="17"/>
  <c r="S73" i="17"/>
  <c r="T73" i="17"/>
  <c r="U73" i="17"/>
  <c r="W73" i="17"/>
  <c r="X73" i="17"/>
  <c r="Y73" i="17"/>
  <c r="Z73" i="17"/>
  <c r="AA73" i="17"/>
  <c r="C74" i="17"/>
  <c r="D74" i="17"/>
  <c r="E74" i="17"/>
  <c r="F74" i="17"/>
  <c r="G74" i="17"/>
  <c r="H74" i="17"/>
  <c r="I74" i="17"/>
  <c r="J74" i="17"/>
  <c r="K74" i="17"/>
  <c r="M74" i="17"/>
  <c r="N74" i="17"/>
  <c r="O74" i="17"/>
  <c r="P74" i="17"/>
  <c r="Q74" i="17"/>
  <c r="R74" i="17"/>
  <c r="S74" i="17"/>
  <c r="T74" i="17"/>
  <c r="U74" i="17"/>
  <c r="V74" i="17"/>
  <c r="W74" i="17"/>
  <c r="X74" i="17"/>
  <c r="Y74" i="17"/>
  <c r="Z74" i="17"/>
  <c r="AA74" i="17"/>
  <c r="C75" i="17"/>
  <c r="D75" i="17"/>
  <c r="E75" i="17"/>
  <c r="F75" i="17"/>
  <c r="G75" i="17"/>
  <c r="H75" i="17"/>
  <c r="I75" i="17"/>
  <c r="J75" i="17"/>
  <c r="K75" i="17"/>
  <c r="M75" i="17"/>
  <c r="N75" i="17"/>
  <c r="O75" i="17"/>
  <c r="P75" i="17"/>
  <c r="Q75" i="17"/>
  <c r="R75" i="17"/>
  <c r="S75" i="17"/>
  <c r="T75" i="17"/>
  <c r="U75" i="17"/>
  <c r="V75" i="17"/>
  <c r="W75" i="17"/>
  <c r="X75" i="17"/>
  <c r="Y75" i="17"/>
  <c r="Z75" i="17"/>
  <c r="AA75" i="17"/>
  <c r="C76" i="17"/>
  <c r="D76" i="17"/>
  <c r="E76" i="17"/>
  <c r="F76" i="17"/>
  <c r="G76" i="17"/>
  <c r="H76" i="17"/>
  <c r="I76" i="17"/>
  <c r="J76" i="17"/>
  <c r="K76" i="17"/>
  <c r="M76" i="17"/>
  <c r="N76" i="17"/>
  <c r="O76" i="17"/>
  <c r="P76" i="17"/>
  <c r="Q76" i="17"/>
  <c r="R76" i="17"/>
  <c r="S76" i="17"/>
  <c r="T76" i="17"/>
  <c r="U76" i="17"/>
  <c r="V76" i="17"/>
  <c r="W76" i="17"/>
  <c r="X76" i="17"/>
  <c r="Y76" i="17"/>
  <c r="Z76" i="17"/>
  <c r="AA76" i="17"/>
  <c r="C77" i="17"/>
  <c r="D77" i="17"/>
  <c r="E77" i="17"/>
  <c r="F77" i="17"/>
  <c r="G77" i="17"/>
  <c r="H77" i="17"/>
  <c r="I77" i="17"/>
  <c r="J77" i="17"/>
  <c r="K77" i="17"/>
  <c r="L77" i="17"/>
  <c r="M77" i="17"/>
  <c r="N77" i="17"/>
  <c r="O77" i="17"/>
  <c r="P77" i="17"/>
  <c r="Q77" i="17"/>
  <c r="S77" i="17"/>
  <c r="T77" i="17"/>
  <c r="U77" i="17"/>
  <c r="V77" i="17"/>
  <c r="W77" i="17"/>
  <c r="X77" i="17"/>
  <c r="Y77" i="17"/>
  <c r="Z77" i="17"/>
  <c r="AA77" i="17"/>
  <c r="C78" i="17"/>
  <c r="D78" i="17"/>
  <c r="E78" i="17"/>
  <c r="F78" i="17"/>
  <c r="G78" i="17"/>
  <c r="I78" i="17"/>
  <c r="J78" i="17"/>
  <c r="L78" i="17"/>
  <c r="M78" i="17"/>
  <c r="N78" i="17"/>
  <c r="O78" i="17"/>
  <c r="P78" i="17"/>
  <c r="Q78" i="17"/>
  <c r="R78" i="17"/>
  <c r="S78" i="17"/>
  <c r="T78" i="17"/>
  <c r="U78" i="17"/>
  <c r="V78" i="17"/>
  <c r="W78" i="17"/>
  <c r="X78" i="17"/>
  <c r="Y78" i="17"/>
  <c r="Z78" i="17"/>
  <c r="AA78" i="17"/>
  <c r="C79" i="17"/>
  <c r="D79" i="17"/>
  <c r="E79" i="17"/>
  <c r="F79" i="17"/>
  <c r="G79" i="17"/>
  <c r="I79" i="17"/>
  <c r="J79" i="17"/>
  <c r="L79" i="17"/>
  <c r="M79" i="17"/>
  <c r="N79" i="17"/>
  <c r="O79" i="17"/>
  <c r="P79" i="17"/>
  <c r="Q79" i="17"/>
  <c r="R79" i="17"/>
  <c r="S79" i="17"/>
  <c r="T79" i="17"/>
  <c r="U79" i="17"/>
  <c r="V79" i="17"/>
  <c r="W79" i="17"/>
  <c r="X79" i="17"/>
  <c r="Y79" i="17"/>
  <c r="Z79" i="17"/>
  <c r="AA79" i="17"/>
  <c r="C80" i="17"/>
  <c r="D80" i="17"/>
  <c r="E80" i="17"/>
  <c r="F80" i="17"/>
  <c r="G80" i="17"/>
  <c r="I80" i="17"/>
  <c r="J80" i="17"/>
  <c r="L80" i="17"/>
  <c r="M80" i="17"/>
  <c r="N80" i="17"/>
  <c r="O80" i="17"/>
  <c r="P80" i="17"/>
  <c r="Q80" i="17"/>
  <c r="R80" i="17"/>
  <c r="S80" i="17"/>
  <c r="T80" i="17"/>
  <c r="U80" i="17"/>
  <c r="V80" i="17"/>
  <c r="W80" i="17"/>
  <c r="X80" i="17"/>
  <c r="Y80" i="17"/>
  <c r="Z80" i="17"/>
  <c r="AA80" i="17"/>
  <c r="C81" i="17"/>
  <c r="D81" i="17"/>
  <c r="E81" i="17"/>
  <c r="F81" i="17"/>
  <c r="G81" i="17"/>
  <c r="I81" i="17"/>
  <c r="J81" i="17"/>
  <c r="L81" i="17"/>
  <c r="M81" i="17"/>
  <c r="N81" i="17"/>
  <c r="O81" i="17"/>
  <c r="P81" i="17"/>
  <c r="Q81" i="17"/>
  <c r="R81" i="17"/>
  <c r="S81" i="17"/>
  <c r="T81" i="17"/>
  <c r="U81" i="17"/>
  <c r="V81" i="17"/>
  <c r="W81" i="17"/>
  <c r="X81" i="17"/>
  <c r="Y81" i="17"/>
  <c r="Z81" i="17"/>
  <c r="AA81" i="17"/>
  <c r="C82" i="17"/>
  <c r="D82" i="17"/>
  <c r="E82" i="17"/>
  <c r="F82" i="17"/>
  <c r="G82" i="17"/>
  <c r="H82" i="17"/>
  <c r="I82" i="17"/>
  <c r="J82" i="17"/>
  <c r="K82" i="17"/>
  <c r="L82" i="17"/>
  <c r="M82" i="17"/>
  <c r="N82" i="17"/>
  <c r="O82" i="17"/>
  <c r="P82" i="17"/>
  <c r="Q82" i="17"/>
  <c r="R82" i="17"/>
  <c r="S82" i="17"/>
  <c r="T82" i="17"/>
  <c r="U82" i="17"/>
  <c r="V82" i="17"/>
  <c r="W82" i="17"/>
  <c r="X82" i="17"/>
  <c r="Y82" i="17"/>
  <c r="Z82" i="17"/>
  <c r="AA82" i="17"/>
  <c r="C83" i="17"/>
  <c r="D83" i="17"/>
  <c r="E83" i="17"/>
  <c r="F83" i="17"/>
  <c r="G83" i="17"/>
  <c r="H83" i="17"/>
  <c r="I83" i="17"/>
  <c r="J83" i="17"/>
  <c r="K83" i="17"/>
  <c r="L83" i="17"/>
  <c r="M83" i="17"/>
  <c r="N83" i="17"/>
  <c r="O83" i="17"/>
  <c r="P83" i="17"/>
  <c r="Q83" i="17"/>
  <c r="R83" i="17"/>
  <c r="S83" i="17"/>
  <c r="T83" i="17"/>
  <c r="U83" i="17"/>
  <c r="V83" i="17"/>
  <c r="W83" i="17"/>
  <c r="X83" i="17"/>
  <c r="Y83" i="17"/>
  <c r="Z83" i="17"/>
  <c r="AA83" i="17"/>
  <c r="C84" i="17"/>
  <c r="D84" i="17"/>
  <c r="E84" i="17"/>
  <c r="F84" i="17"/>
  <c r="G84" i="17"/>
  <c r="H84" i="17"/>
  <c r="I84" i="17"/>
  <c r="J84" i="17"/>
  <c r="K84" i="17"/>
  <c r="L84" i="17"/>
  <c r="M84" i="17"/>
  <c r="N84" i="17"/>
  <c r="O84" i="17"/>
  <c r="P84" i="17"/>
  <c r="Q84" i="17"/>
  <c r="R84" i="17"/>
  <c r="S84" i="17"/>
  <c r="T84" i="17"/>
  <c r="U84" i="17"/>
  <c r="V84" i="17"/>
  <c r="W84" i="17"/>
  <c r="X84" i="17"/>
  <c r="Y84" i="17"/>
  <c r="Z84" i="17"/>
  <c r="AA84" i="17"/>
  <c r="C85" i="17"/>
  <c r="D85" i="17"/>
  <c r="E85" i="17"/>
  <c r="F85" i="17"/>
  <c r="G85" i="17"/>
  <c r="H85" i="17"/>
  <c r="I85" i="17"/>
  <c r="J85" i="17"/>
  <c r="K85" i="17"/>
  <c r="L85" i="17"/>
  <c r="M85" i="17"/>
  <c r="N85" i="17"/>
  <c r="O85" i="17"/>
  <c r="P85" i="17"/>
  <c r="Q85" i="17"/>
  <c r="R85" i="17"/>
  <c r="S85" i="17"/>
  <c r="T85" i="17"/>
  <c r="U85" i="17"/>
  <c r="V85" i="17"/>
  <c r="W85" i="17"/>
  <c r="X85" i="17"/>
  <c r="Y85" i="17"/>
  <c r="Z85" i="17"/>
  <c r="AA85" i="17"/>
  <c r="C86" i="17"/>
  <c r="D86" i="17"/>
  <c r="E86" i="17"/>
  <c r="F86" i="17"/>
  <c r="G86" i="17"/>
  <c r="H86" i="17"/>
  <c r="I86" i="17"/>
  <c r="J86" i="17"/>
  <c r="K86" i="17"/>
  <c r="L86" i="17"/>
  <c r="M86" i="17"/>
  <c r="N86" i="17"/>
  <c r="O86" i="17"/>
  <c r="P86" i="17"/>
  <c r="Q86" i="17"/>
  <c r="R86" i="17"/>
  <c r="S86" i="17"/>
  <c r="T86" i="17"/>
  <c r="U86" i="17"/>
  <c r="V86" i="17"/>
  <c r="W86" i="17"/>
  <c r="X86" i="17"/>
  <c r="Y86" i="17"/>
  <c r="Z86" i="17"/>
  <c r="AA86" i="17"/>
  <c r="C87" i="17"/>
  <c r="D87" i="17"/>
  <c r="E87" i="17"/>
  <c r="F87" i="17"/>
  <c r="G87" i="17"/>
  <c r="H87" i="17"/>
  <c r="I87" i="17"/>
  <c r="J87" i="17"/>
  <c r="K87" i="17"/>
  <c r="L87" i="17"/>
  <c r="M87" i="17"/>
  <c r="N87" i="17"/>
  <c r="O87" i="17"/>
  <c r="P87" i="17"/>
  <c r="Q87" i="17"/>
  <c r="R87" i="17"/>
  <c r="T87" i="17"/>
  <c r="U87" i="17"/>
  <c r="V87" i="17"/>
  <c r="W87" i="17"/>
  <c r="X87" i="17"/>
  <c r="Y87" i="17"/>
  <c r="Z87" i="17"/>
  <c r="AA87" i="17"/>
  <c r="C88" i="17"/>
  <c r="D88" i="17"/>
  <c r="E88" i="17"/>
  <c r="F88" i="17"/>
  <c r="G88" i="17"/>
  <c r="I88" i="17"/>
  <c r="J88" i="17"/>
  <c r="K88" i="17"/>
  <c r="L88" i="17"/>
  <c r="M88" i="17"/>
  <c r="N88" i="17"/>
  <c r="O88" i="17"/>
  <c r="P88" i="17"/>
  <c r="Q88" i="17"/>
  <c r="R88" i="17"/>
  <c r="S88" i="17"/>
  <c r="T88" i="17"/>
  <c r="U88" i="17"/>
  <c r="V88" i="17"/>
  <c r="W88" i="17"/>
  <c r="X88" i="17"/>
  <c r="Y88" i="17"/>
  <c r="Z88" i="17"/>
  <c r="AA88" i="17"/>
  <c r="C89" i="17"/>
  <c r="D89" i="17"/>
  <c r="E89" i="17"/>
  <c r="F89" i="17"/>
  <c r="G89" i="17"/>
  <c r="I89" i="17"/>
  <c r="J89" i="17"/>
  <c r="K89" i="17"/>
  <c r="L89" i="17"/>
  <c r="M89" i="17"/>
  <c r="N89" i="17"/>
  <c r="O89" i="17"/>
  <c r="P89" i="17"/>
  <c r="Q89" i="17"/>
  <c r="S89" i="17"/>
  <c r="T89" i="17"/>
  <c r="U89" i="17"/>
  <c r="V89" i="17"/>
  <c r="W89" i="17"/>
  <c r="X89" i="17"/>
  <c r="Y89" i="17"/>
  <c r="Z89" i="17"/>
  <c r="AA89" i="17"/>
  <c r="C90" i="17"/>
  <c r="D90" i="17"/>
  <c r="E90" i="17"/>
  <c r="F90" i="17"/>
  <c r="G90" i="17"/>
  <c r="I90" i="17"/>
  <c r="J90" i="17"/>
  <c r="K90" i="17"/>
  <c r="L90" i="17"/>
  <c r="M90" i="17"/>
  <c r="N90" i="17"/>
  <c r="O90" i="17"/>
  <c r="P90" i="17"/>
  <c r="Q90" i="17"/>
  <c r="S90" i="17"/>
  <c r="T90" i="17"/>
  <c r="U90" i="17"/>
  <c r="V90" i="17"/>
  <c r="W90" i="17"/>
  <c r="X90" i="17"/>
  <c r="Y90" i="17"/>
  <c r="Z90" i="17"/>
  <c r="AA90" i="17"/>
  <c r="C91" i="17"/>
  <c r="D91" i="17"/>
  <c r="E91" i="17"/>
  <c r="F91" i="17"/>
  <c r="G91" i="17"/>
  <c r="I91" i="17"/>
  <c r="J91" i="17"/>
  <c r="K91" i="17"/>
  <c r="L91" i="17"/>
  <c r="M91" i="17"/>
  <c r="N91" i="17"/>
  <c r="O91" i="17"/>
  <c r="P91" i="17"/>
  <c r="Q91" i="17"/>
  <c r="S91" i="17"/>
  <c r="T91" i="17"/>
  <c r="U91" i="17"/>
  <c r="V91" i="17"/>
  <c r="W91" i="17"/>
  <c r="X91" i="17"/>
  <c r="Y91" i="17"/>
  <c r="Z91" i="17"/>
  <c r="AA91" i="17"/>
  <c r="C92" i="17"/>
  <c r="D92" i="17"/>
  <c r="E92" i="17"/>
  <c r="F92" i="17"/>
  <c r="G92" i="17"/>
  <c r="H92" i="17"/>
  <c r="I92" i="17"/>
  <c r="J92" i="17"/>
  <c r="K92" i="17"/>
  <c r="L92" i="17"/>
  <c r="M92" i="17"/>
  <c r="N92" i="17"/>
  <c r="O92" i="17"/>
  <c r="P92" i="17"/>
  <c r="Q92" i="17"/>
  <c r="R92" i="17"/>
  <c r="S92" i="17"/>
  <c r="T92" i="17"/>
  <c r="U92" i="17"/>
  <c r="V92" i="17"/>
  <c r="W92" i="17"/>
  <c r="X92" i="17"/>
  <c r="Y92" i="17"/>
  <c r="Z92" i="17"/>
  <c r="AA92" i="17"/>
  <c r="C53" i="16"/>
  <c r="D53" i="16"/>
  <c r="E53" i="16"/>
  <c r="F53" i="16"/>
  <c r="G53" i="16"/>
  <c r="H53" i="16"/>
  <c r="J53" i="16"/>
  <c r="L53" i="16"/>
  <c r="M53" i="16"/>
  <c r="N53" i="16"/>
  <c r="O53" i="16"/>
  <c r="P53" i="16"/>
  <c r="Q53" i="16"/>
  <c r="R53" i="16"/>
  <c r="S53" i="16"/>
  <c r="T53" i="16"/>
  <c r="V53" i="16"/>
  <c r="W53" i="16"/>
  <c r="X53" i="16"/>
  <c r="Y53" i="16"/>
  <c r="Z53" i="16"/>
  <c r="AA53" i="16"/>
  <c r="C54" i="16"/>
  <c r="D54" i="16"/>
  <c r="E54" i="16"/>
  <c r="F54" i="16"/>
  <c r="G54" i="16"/>
  <c r="H54" i="16"/>
  <c r="J54" i="16"/>
  <c r="M54" i="16"/>
  <c r="N54" i="16"/>
  <c r="O54" i="16"/>
  <c r="P54" i="16"/>
  <c r="Q54" i="16"/>
  <c r="R54" i="16"/>
  <c r="S54" i="16"/>
  <c r="T54" i="16"/>
  <c r="U54" i="16"/>
  <c r="V54" i="16"/>
  <c r="W54" i="16"/>
  <c r="X54" i="16"/>
  <c r="Y54" i="16"/>
  <c r="Z54" i="16"/>
  <c r="AA54" i="16"/>
  <c r="C55" i="16"/>
  <c r="D55" i="16"/>
  <c r="E55" i="16"/>
  <c r="F55" i="16"/>
  <c r="G55" i="16"/>
  <c r="L55" i="16"/>
  <c r="M55" i="16"/>
  <c r="N55" i="16"/>
  <c r="O55" i="16"/>
  <c r="P55" i="16"/>
  <c r="Q55" i="16"/>
  <c r="R55" i="16"/>
  <c r="S55" i="16"/>
  <c r="T55" i="16"/>
  <c r="U55" i="16"/>
  <c r="V55" i="16"/>
  <c r="W55" i="16"/>
  <c r="X55" i="16"/>
  <c r="Y55" i="16"/>
  <c r="Z55" i="16"/>
  <c r="AA55" i="16"/>
  <c r="C56" i="16"/>
  <c r="D56" i="16"/>
  <c r="E56" i="16"/>
  <c r="F56" i="16"/>
  <c r="G56" i="16"/>
  <c r="I56" i="16"/>
  <c r="L56" i="16"/>
  <c r="M56" i="16"/>
  <c r="N56" i="16"/>
  <c r="O56" i="16"/>
  <c r="P56" i="16"/>
  <c r="Q56" i="16"/>
  <c r="R56" i="16"/>
  <c r="S56" i="16"/>
  <c r="T56" i="16"/>
  <c r="U56" i="16"/>
  <c r="V56" i="16"/>
  <c r="W56" i="16"/>
  <c r="X56" i="16"/>
  <c r="Y56" i="16"/>
  <c r="Z56" i="16"/>
  <c r="AA56" i="16"/>
  <c r="C57" i="16"/>
  <c r="D57" i="16"/>
  <c r="E57" i="16"/>
  <c r="F57" i="16"/>
  <c r="G57" i="16"/>
  <c r="H57" i="16"/>
  <c r="I57" i="16"/>
  <c r="J57" i="16"/>
  <c r="K57" i="16"/>
  <c r="L57" i="16"/>
  <c r="M57" i="16"/>
  <c r="N57" i="16"/>
  <c r="O57" i="16"/>
  <c r="P57" i="16"/>
  <c r="Q57" i="16"/>
  <c r="R57" i="16"/>
  <c r="S57" i="16"/>
  <c r="T57" i="16"/>
  <c r="U57" i="16"/>
  <c r="V57" i="16"/>
  <c r="W57" i="16"/>
  <c r="X57" i="16"/>
  <c r="Y57" i="16"/>
  <c r="Z57" i="16"/>
  <c r="AA57" i="16"/>
  <c r="C58" i="16"/>
  <c r="D58" i="16"/>
  <c r="E58" i="16"/>
  <c r="F58" i="16"/>
  <c r="G58" i="16"/>
  <c r="M58" i="16"/>
  <c r="N58" i="16"/>
  <c r="O58" i="16"/>
  <c r="P58" i="16"/>
  <c r="Q58" i="16"/>
  <c r="R58" i="16"/>
  <c r="S58" i="16"/>
  <c r="T58" i="16"/>
  <c r="U58" i="16"/>
  <c r="V58" i="16"/>
  <c r="W58" i="16"/>
  <c r="X58" i="16"/>
  <c r="Y58" i="16"/>
  <c r="Z58" i="16"/>
  <c r="AA58" i="16"/>
  <c r="C59" i="16"/>
  <c r="D59" i="16"/>
  <c r="E59" i="16"/>
  <c r="F59" i="16"/>
  <c r="G59" i="16"/>
  <c r="M59" i="16"/>
  <c r="N59" i="16"/>
  <c r="O59" i="16"/>
  <c r="P59" i="16"/>
  <c r="Q59" i="16"/>
  <c r="R59" i="16"/>
  <c r="S59" i="16"/>
  <c r="T59" i="16"/>
  <c r="U59" i="16"/>
  <c r="V59" i="16"/>
  <c r="W59" i="16"/>
  <c r="X59" i="16"/>
  <c r="Y59" i="16"/>
  <c r="Z59" i="16"/>
  <c r="AA59" i="16"/>
  <c r="C60" i="16"/>
  <c r="D60" i="16"/>
  <c r="E60" i="16"/>
  <c r="F60" i="16"/>
  <c r="G60" i="16"/>
  <c r="M60" i="16"/>
  <c r="N60" i="16"/>
  <c r="O60" i="16"/>
  <c r="P60" i="16"/>
  <c r="Q60" i="16"/>
  <c r="R60" i="16"/>
  <c r="S60" i="16"/>
  <c r="T60" i="16"/>
  <c r="U60" i="16"/>
  <c r="V60" i="16"/>
  <c r="W60" i="16"/>
  <c r="X60" i="16"/>
  <c r="Y60" i="16"/>
  <c r="Z60" i="16"/>
  <c r="AA60" i="16"/>
  <c r="C61" i="16"/>
  <c r="D61" i="16"/>
  <c r="E61" i="16"/>
  <c r="F61" i="16"/>
  <c r="G61" i="16"/>
  <c r="M61" i="16"/>
  <c r="N61" i="16"/>
  <c r="O61" i="16"/>
  <c r="P61" i="16"/>
  <c r="Q61" i="16"/>
  <c r="R61" i="16"/>
  <c r="S61" i="16"/>
  <c r="T61" i="16"/>
  <c r="U61" i="16"/>
  <c r="V61" i="16"/>
  <c r="W61" i="16"/>
  <c r="X61" i="16"/>
  <c r="Y61" i="16"/>
  <c r="Z61" i="16"/>
  <c r="AA61" i="16"/>
  <c r="C62" i="16"/>
  <c r="D62" i="16"/>
  <c r="E62" i="16"/>
  <c r="F62" i="16"/>
  <c r="G62" i="16"/>
  <c r="H62" i="16"/>
  <c r="I62" i="16"/>
  <c r="J62" i="16"/>
  <c r="K62" i="16"/>
  <c r="L62" i="16"/>
  <c r="M62" i="16"/>
  <c r="N62" i="16"/>
  <c r="O62" i="16"/>
  <c r="P62" i="16"/>
  <c r="Q62" i="16"/>
  <c r="R62" i="16"/>
  <c r="S62" i="16"/>
  <c r="T62" i="16"/>
  <c r="U62" i="16"/>
  <c r="V62" i="16"/>
  <c r="W62" i="16"/>
  <c r="X62" i="16"/>
  <c r="Y62" i="16"/>
  <c r="Z62" i="16"/>
  <c r="AA62" i="16"/>
  <c r="C63" i="16"/>
  <c r="D63" i="16"/>
  <c r="E63" i="16"/>
  <c r="F63" i="16"/>
  <c r="G63" i="16"/>
  <c r="H63" i="16"/>
  <c r="I63" i="16"/>
  <c r="J63" i="16"/>
  <c r="K63" i="16"/>
  <c r="L63" i="16"/>
  <c r="M63" i="16"/>
  <c r="N63" i="16"/>
  <c r="O63" i="16"/>
  <c r="P63" i="16"/>
  <c r="Q63" i="16"/>
  <c r="R63" i="16"/>
  <c r="S63" i="16"/>
  <c r="T63" i="16"/>
  <c r="W63" i="16"/>
  <c r="X63" i="16"/>
  <c r="Y63" i="16"/>
  <c r="Z63" i="16"/>
  <c r="AA63" i="16"/>
  <c r="C64" i="16"/>
  <c r="D64" i="16"/>
  <c r="E64" i="16"/>
  <c r="F64" i="16"/>
  <c r="G64" i="16"/>
  <c r="H64" i="16"/>
  <c r="I64" i="16"/>
  <c r="J64" i="16"/>
  <c r="K64" i="16"/>
  <c r="L64" i="16"/>
  <c r="M64" i="16"/>
  <c r="N64" i="16"/>
  <c r="O64" i="16"/>
  <c r="P64" i="16"/>
  <c r="Q64" i="16"/>
  <c r="R64" i="16"/>
  <c r="S64" i="16"/>
  <c r="T64" i="16"/>
  <c r="U64" i="16"/>
  <c r="V64" i="16"/>
  <c r="W64" i="16"/>
  <c r="X64" i="16"/>
  <c r="Y64" i="16"/>
  <c r="Z64" i="16"/>
  <c r="AA64" i="16"/>
  <c r="C65" i="16"/>
  <c r="D65" i="16"/>
  <c r="E65" i="16"/>
  <c r="F65" i="16"/>
  <c r="G65" i="16"/>
  <c r="I65" i="16"/>
  <c r="J65" i="16"/>
  <c r="K65" i="16"/>
  <c r="M65" i="16"/>
  <c r="N65" i="16"/>
  <c r="O65" i="16"/>
  <c r="P65" i="16"/>
  <c r="Q65" i="16"/>
  <c r="R65" i="16"/>
  <c r="S65" i="16"/>
  <c r="T65" i="16"/>
  <c r="U65" i="16"/>
  <c r="V65" i="16"/>
  <c r="W65" i="16"/>
  <c r="X65" i="16"/>
  <c r="Y65" i="16"/>
  <c r="Z65" i="16"/>
  <c r="AA65" i="16"/>
  <c r="C66" i="16"/>
  <c r="D66" i="16"/>
  <c r="E66" i="16"/>
  <c r="F66" i="16"/>
  <c r="G66" i="16"/>
  <c r="H66" i="16"/>
  <c r="I66" i="16"/>
  <c r="J66" i="16"/>
  <c r="K66" i="16"/>
  <c r="L66" i="16"/>
  <c r="M66" i="16"/>
  <c r="N66" i="16"/>
  <c r="O66" i="16"/>
  <c r="P66" i="16"/>
  <c r="Q66" i="16"/>
  <c r="R66" i="16"/>
  <c r="S66" i="16"/>
  <c r="T66" i="16"/>
  <c r="U66" i="16"/>
  <c r="V66" i="16"/>
  <c r="W66" i="16"/>
  <c r="X66" i="16"/>
  <c r="Y66" i="16"/>
  <c r="Z66" i="16"/>
  <c r="AA66" i="16"/>
  <c r="C67" i="16"/>
  <c r="D67" i="16"/>
  <c r="E67" i="16"/>
  <c r="F67" i="16"/>
  <c r="G67" i="16"/>
  <c r="H67" i="16"/>
  <c r="I67" i="16"/>
  <c r="J67" i="16"/>
  <c r="K67" i="16"/>
  <c r="L67" i="16"/>
  <c r="M67" i="16"/>
  <c r="N67" i="16"/>
  <c r="O67" i="16"/>
  <c r="P67" i="16"/>
  <c r="Q67" i="16"/>
  <c r="R67" i="16"/>
  <c r="S67" i="16"/>
  <c r="T67" i="16"/>
  <c r="U67" i="16"/>
  <c r="V67" i="16"/>
  <c r="W67" i="16"/>
  <c r="X67" i="16"/>
  <c r="Y67" i="16"/>
  <c r="Z67" i="16"/>
  <c r="AA67" i="16"/>
  <c r="C68" i="16"/>
  <c r="D68" i="16"/>
  <c r="E68" i="16"/>
  <c r="F68" i="16"/>
  <c r="G68" i="16"/>
  <c r="H68" i="16"/>
  <c r="J68" i="16"/>
  <c r="M68" i="16"/>
  <c r="N68" i="16"/>
  <c r="O68" i="16"/>
  <c r="P68" i="16"/>
  <c r="Q68" i="16"/>
  <c r="R68" i="16"/>
  <c r="S68" i="16"/>
  <c r="T68" i="16"/>
  <c r="U68" i="16"/>
  <c r="V68" i="16"/>
  <c r="W68" i="16"/>
  <c r="X68" i="16"/>
  <c r="Y68" i="16"/>
  <c r="Z68" i="16"/>
  <c r="AA68" i="16"/>
  <c r="C69" i="16"/>
  <c r="D69" i="16"/>
  <c r="E69" i="16"/>
  <c r="F69" i="16"/>
  <c r="G69" i="16"/>
  <c r="H69" i="16"/>
  <c r="J69" i="16"/>
  <c r="M69" i="16"/>
  <c r="N69" i="16"/>
  <c r="O69" i="16"/>
  <c r="P69" i="16"/>
  <c r="Q69" i="16"/>
  <c r="R69" i="16"/>
  <c r="S69" i="16"/>
  <c r="T69" i="16"/>
  <c r="U69" i="16"/>
  <c r="V69" i="16"/>
  <c r="W69" i="16"/>
  <c r="X69" i="16"/>
  <c r="Y69" i="16"/>
  <c r="Z69" i="16"/>
  <c r="AA69" i="16"/>
  <c r="C70" i="16"/>
  <c r="D70" i="16"/>
  <c r="E70" i="16"/>
  <c r="F70" i="16"/>
  <c r="G70" i="16"/>
  <c r="J70" i="16"/>
  <c r="M70" i="16"/>
  <c r="N70" i="16"/>
  <c r="O70" i="16"/>
  <c r="P70" i="16"/>
  <c r="Q70" i="16"/>
  <c r="R70" i="16"/>
  <c r="S70" i="16"/>
  <c r="T70" i="16"/>
  <c r="U70" i="16"/>
  <c r="V70" i="16"/>
  <c r="W70" i="16"/>
  <c r="X70" i="16"/>
  <c r="Y70" i="16"/>
  <c r="Z70" i="16"/>
  <c r="AA70" i="16"/>
  <c r="C71" i="16"/>
  <c r="D71" i="16"/>
  <c r="E71" i="16"/>
  <c r="F71" i="16"/>
  <c r="G71" i="16"/>
  <c r="J71" i="16"/>
  <c r="M71" i="16"/>
  <c r="N71" i="16"/>
  <c r="O71" i="16"/>
  <c r="P71" i="16"/>
  <c r="Q71" i="16"/>
  <c r="R71" i="16"/>
  <c r="S71" i="16"/>
  <c r="T71" i="16"/>
  <c r="U71" i="16"/>
  <c r="V71" i="16"/>
  <c r="W71" i="16"/>
  <c r="X71" i="16"/>
  <c r="Y71" i="16"/>
  <c r="Z71" i="16"/>
  <c r="AA71" i="16"/>
  <c r="C72" i="16"/>
  <c r="D72" i="16"/>
  <c r="E72" i="16"/>
  <c r="F72" i="16"/>
  <c r="G72" i="16"/>
  <c r="H72" i="16"/>
  <c r="I72" i="16"/>
  <c r="J72" i="16"/>
  <c r="K72" i="16"/>
  <c r="L72" i="16"/>
  <c r="M72" i="16"/>
  <c r="N72" i="16"/>
  <c r="O72" i="16"/>
  <c r="P72" i="16"/>
  <c r="Q72" i="16"/>
  <c r="R72" i="16"/>
  <c r="S72" i="16"/>
  <c r="T72" i="16"/>
  <c r="U72" i="16"/>
  <c r="V72" i="16"/>
  <c r="W72" i="16"/>
  <c r="X72" i="16"/>
  <c r="Y72" i="16"/>
  <c r="Z72" i="16"/>
  <c r="AA72" i="16"/>
  <c r="C73" i="16"/>
  <c r="D73" i="16"/>
  <c r="E73" i="16"/>
  <c r="F73" i="16"/>
  <c r="G73" i="16"/>
  <c r="H73" i="16"/>
  <c r="I73" i="16"/>
  <c r="J73" i="16"/>
  <c r="K73" i="16"/>
  <c r="L73" i="16"/>
  <c r="M73" i="16"/>
  <c r="N73" i="16"/>
  <c r="O73" i="16"/>
  <c r="P73" i="16"/>
  <c r="Q73" i="16"/>
  <c r="R73" i="16"/>
  <c r="S73" i="16"/>
  <c r="T73" i="16"/>
  <c r="U73" i="16"/>
  <c r="V73" i="16"/>
  <c r="W73" i="16"/>
  <c r="X73" i="16"/>
  <c r="Y73" i="16"/>
  <c r="Z73" i="16"/>
  <c r="AA73" i="16"/>
  <c r="C74" i="16"/>
  <c r="D74" i="16"/>
  <c r="E74" i="16"/>
  <c r="F74" i="16"/>
  <c r="G74" i="16"/>
  <c r="H74" i="16"/>
  <c r="I74" i="16"/>
  <c r="J74" i="16"/>
  <c r="K74" i="16"/>
  <c r="L74" i="16"/>
  <c r="M74" i="16"/>
  <c r="N74" i="16"/>
  <c r="O74" i="16"/>
  <c r="P74" i="16"/>
  <c r="Q74" i="16"/>
  <c r="R74" i="16"/>
  <c r="S74" i="16"/>
  <c r="T74" i="16"/>
  <c r="U74" i="16"/>
  <c r="V74" i="16"/>
  <c r="W74" i="16"/>
  <c r="X74" i="16"/>
  <c r="Y74" i="16"/>
  <c r="Z74" i="16"/>
  <c r="AA74" i="16"/>
  <c r="C75" i="16"/>
  <c r="D75" i="16"/>
  <c r="E75" i="16"/>
  <c r="F75" i="16"/>
  <c r="G75" i="16"/>
  <c r="H5" i="16"/>
  <c r="H75" i="16"/>
  <c r="I75" i="16"/>
  <c r="J75" i="16"/>
  <c r="K75" i="16"/>
  <c r="L75" i="16"/>
  <c r="M75" i="16"/>
  <c r="N75" i="16"/>
  <c r="O75" i="16"/>
  <c r="P75" i="16"/>
  <c r="Q75" i="16"/>
  <c r="R75" i="16"/>
  <c r="S75" i="16"/>
  <c r="T75" i="16"/>
  <c r="U75" i="16"/>
  <c r="V75" i="16"/>
  <c r="W75" i="16"/>
  <c r="X75" i="16"/>
  <c r="Y75" i="16"/>
  <c r="Z75" i="16"/>
  <c r="AA75" i="16"/>
  <c r="C76" i="16"/>
  <c r="D76" i="16"/>
  <c r="E76" i="16"/>
  <c r="F76" i="16"/>
  <c r="G76" i="16"/>
  <c r="H6" i="16"/>
  <c r="H76" i="16"/>
  <c r="I76" i="16"/>
  <c r="J76" i="16"/>
  <c r="K76" i="16"/>
  <c r="L76" i="16"/>
  <c r="M76" i="16"/>
  <c r="N76" i="16"/>
  <c r="O76" i="16"/>
  <c r="P76" i="16"/>
  <c r="Q76" i="16"/>
  <c r="R76" i="16"/>
  <c r="S76" i="16"/>
  <c r="T76" i="16"/>
  <c r="U76" i="16"/>
  <c r="V76" i="16"/>
  <c r="W76" i="16"/>
  <c r="X76" i="16"/>
  <c r="Y76" i="16"/>
  <c r="Z76" i="16"/>
  <c r="AA76" i="16"/>
  <c r="C77" i="16"/>
  <c r="D77" i="16"/>
  <c r="E77" i="16"/>
  <c r="F77" i="16"/>
  <c r="G77" i="16"/>
  <c r="H77" i="16"/>
  <c r="I77" i="16"/>
  <c r="J77" i="16"/>
  <c r="K77" i="16"/>
  <c r="L77" i="16"/>
  <c r="M77" i="16"/>
  <c r="N77" i="16"/>
  <c r="O77" i="16"/>
  <c r="P77" i="16"/>
  <c r="Q77" i="16"/>
  <c r="R77" i="16"/>
  <c r="S77" i="16"/>
  <c r="U77" i="16"/>
  <c r="V77" i="16"/>
  <c r="W77" i="16"/>
  <c r="X77" i="16"/>
  <c r="Y77" i="16"/>
  <c r="Z77" i="16"/>
  <c r="AA77" i="16"/>
  <c r="C78" i="16"/>
  <c r="D78" i="16"/>
  <c r="E78" i="16"/>
  <c r="F78" i="16"/>
  <c r="G78" i="16"/>
  <c r="H78" i="16"/>
  <c r="I78" i="16"/>
  <c r="J78" i="16"/>
  <c r="M78" i="16"/>
  <c r="N78" i="16"/>
  <c r="O78" i="16"/>
  <c r="P78" i="16"/>
  <c r="Q78" i="16"/>
  <c r="R78" i="16"/>
  <c r="S78" i="16"/>
  <c r="T78" i="16"/>
  <c r="U78" i="16"/>
  <c r="V78" i="16"/>
  <c r="W78" i="16"/>
  <c r="X78" i="16"/>
  <c r="Y78" i="16"/>
  <c r="Z78" i="16"/>
  <c r="AA78" i="16"/>
  <c r="C79" i="16"/>
  <c r="D79" i="16"/>
  <c r="E79" i="16"/>
  <c r="F79" i="16"/>
  <c r="G79" i="16"/>
  <c r="H79" i="16"/>
  <c r="I79" i="16"/>
  <c r="J79" i="16"/>
  <c r="M79" i="16"/>
  <c r="N79" i="16"/>
  <c r="O79" i="16"/>
  <c r="P79" i="16"/>
  <c r="Q79" i="16"/>
  <c r="R79" i="16"/>
  <c r="S79" i="16"/>
  <c r="T79" i="16"/>
  <c r="U79" i="16"/>
  <c r="V79" i="16"/>
  <c r="W79" i="16"/>
  <c r="X79" i="16"/>
  <c r="Y79" i="16"/>
  <c r="Z79" i="16"/>
  <c r="AA79" i="16"/>
  <c r="C80" i="16"/>
  <c r="D80" i="16"/>
  <c r="E80" i="16"/>
  <c r="F80" i="16"/>
  <c r="G80" i="16"/>
  <c r="H80" i="16"/>
  <c r="I80" i="16"/>
  <c r="J80" i="16"/>
  <c r="M80" i="16"/>
  <c r="N80" i="16"/>
  <c r="O80" i="16"/>
  <c r="P80" i="16"/>
  <c r="Q80" i="16"/>
  <c r="R80" i="16"/>
  <c r="S80" i="16"/>
  <c r="T80" i="16"/>
  <c r="U80" i="16"/>
  <c r="V80" i="16"/>
  <c r="W80" i="16"/>
  <c r="X80" i="16"/>
  <c r="Y80" i="16"/>
  <c r="Z80" i="16"/>
  <c r="AA80" i="16"/>
  <c r="C81" i="16"/>
  <c r="D81" i="16"/>
  <c r="E81" i="16"/>
  <c r="F81" i="16"/>
  <c r="G81" i="16"/>
  <c r="H81" i="16"/>
  <c r="I81" i="16"/>
  <c r="J81" i="16"/>
  <c r="M81" i="16"/>
  <c r="N81" i="16"/>
  <c r="O81" i="16"/>
  <c r="P81" i="16"/>
  <c r="Q81" i="16"/>
  <c r="R81" i="16"/>
  <c r="S81" i="16"/>
  <c r="T81" i="16"/>
  <c r="U81" i="16"/>
  <c r="V81" i="16"/>
  <c r="W81" i="16"/>
  <c r="X81" i="16"/>
  <c r="Y81" i="16"/>
  <c r="Z81" i="16"/>
  <c r="AA81" i="16"/>
  <c r="C82" i="16"/>
  <c r="D82" i="16"/>
  <c r="E82" i="16"/>
  <c r="F82" i="16"/>
  <c r="G82" i="16"/>
  <c r="H82" i="16"/>
  <c r="I82" i="16"/>
  <c r="J82" i="16"/>
  <c r="K82" i="16"/>
  <c r="L82" i="16"/>
  <c r="M82" i="16"/>
  <c r="N82" i="16"/>
  <c r="O82" i="16"/>
  <c r="P82" i="16"/>
  <c r="Q82" i="16"/>
  <c r="R82" i="16"/>
  <c r="S82" i="16"/>
  <c r="T82" i="16"/>
  <c r="U82" i="16"/>
  <c r="V82" i="16"/>
  <c r="W82" i="16"/>
  <c r="X82" i="16"/>
  <c r="Y82" i="16"/>
  <c r="Z82" i="16"/>
  <c r="AA82" i="16"/>
  <c r="C83" i="16"/>
  <c r="D83" i="16"/>
  <c r="E83" i="16"/>
  <c r="F83" i="16"/>
  <c r="G83" i="16"/>
  <c r="H83" i="16"/>
  <c r="I83" i="16"/>
  <c r="J83" i="16"/>
  <c r="K83" i="16"/>
  <c r="L83" i="16"/>
  <c r="M83" i="16"/>
  <c r="N83" i="16"/>
  <c r="O83" i="16"/>
  <c r="P83" i="16"/>
  <c r="Q83" i="16"/>
  <c r="R83" i="16"/>
  <c r="S83" i="16"/>
  <c r="T83" i="16"/>
  <c r="U83" i="16"/>
  <c r="V83" i="16"/>
  <c r="W83" i="16"/>
  <c r="X83" i="16"/>
  <c r="Y83" i="16"/>
  <c r="Z83" i="16"/>
  <c r="AA83" i="16"/>
  <c r="C84" i="16"/>
  <c r="D84" i="16"/>
  <c r="E84" i="16"/>
  <c r="F84" i="16"/>
  <c r="G84" i="16"/>
  <c r="H84" i="16"/>
  <c r="I84" i="16"/>
  <c r="J84" i="16"/>
  <c r="K84" i="16"/>
  <c r="L84" i="16"/>
  <c r="M84" i="16"/>
  <c r="N84" i="16"/>
  <c r="O84" i="16"/>
  <c r="P84" i="16"/>
  <c r="Q84" i="16"/>
  <c r="R84" i="16"/>
  <c r="S84" i="16"/>
  <c r="T84" i="16"/>
  <c r="U84" i="16"/>
  <c r="V84" i="16"/>
  <c r="W84" i="16"/>
  <c r="X84" i="16"/>
  <c r="Y84" i="16"/>
  <c r="Z84" i="16"/>
  <c r="AA84" i="16"/>
  <c r="C85" i="16"/>
  <c r="D85" i="16"/>
  <c r="E85" i="16"/>
  <c r="F85" i="16"/>
  <c r="G85" i="16"/>
  <c r="H85" i="16"/>
  <c r="I85" i="16"/>
  <c r="J85" i="16"/>
  <c r="K85" i="16"/>
  <c r="L85" i="16"/>
  <c r="M85" i="16"/>
  <c r="N85" i="16"/>
  <c r="O85" i="16"/>
  <c r="P85" i="16"/>
  <c r="Q85" i="16"/>
  <c r="R85" i="16"/>
  <c r="S85" i="16"/>
  <c r="T85" i="16"/>
  <c r="U85" i="16"/>
  <c r="V85" i="16"/>
  <c r="W85" i="16"/>
  <c r="X85" i="16"/>
  <c r="Y85" i="16"/>
  <c r="Z85" i="16"/>
  <c r="AA85" i="16"/>
  <c r="C86" i="16"/>
  <c r="D86" i="16"/>
  <c r="E86" i="16"/>
  <c r="F86" i="16"/>
  <c r="G86" i="16"/>
  <c r="H86" i="16"/>
  <c r="I86" i="16"/>
  <c r="J86" i="16"/>
  <c r="K86" i="16"/>
  <c r="L86" i="16"/>
  <c r="M86" i="16"/>
  <c r="N86" i="16"/>
  <c r="O86" i="16"/>
  <c r="P86" i="16"/>
  <c r="Q86" i="16"/>
  <c r="R86" i="16"/>
  <c r="T86" i="16"/>
  <c r="U86" i="16"/>
  <c r="V86" i="16"/>
  <c r="W86" i="16"/>
  <c r="X86" i="16"/>
  <c r="Y86" i="16"/>
  <c r="Z86" i="16"/>
  <c r="AA86" i="16"/>
  <c r="C87" i="16"/>
  <c r="D87" i="16"/>
  <c r="E87" i="16"/>
  <c r="F87" i="16"/>
  <c r="G87" i="16"/>
  <c r="H87" i="16"/>
  <c r="I87" i="16"/>
  <c r="J87" i="16"/>
  <c r="K87" i="16"/>
  <c r="L87" i="16"/>
  <c r="M87" i="16"/>
  <c r="N87" i="16"/>
  <c r="O87" i="16"/>
  <c r="P87" i="16"/>
  <c r="Q87" i="16"/>
  <c r="R87" i="16"/>
  <c r="S87" i="16"/>
  <c r="T87" i="16"/>
  <c r="U87" i="16"/>
  <c r="V87" i="16"/>
  <c r="W87" i="16"/>
  <c r="X87" i="16"/>
  <c r="Y87" i="16"/>
  <c r="Z87" i="16"/>
  <c r="AA87" i="16"/>
  <c r="C88" i="16"/>
  <c r="D88" i="16"/>
  <c r="E88" i="16"/>
  <c r="F88" i="16"/>
  <c r="G88" i="16"/>
  <c r="H88" i="16"/>
  <c r="I88" i="16"/>
  <c r="J88" i="16"/>
  <c r="K88" i="16"/>
  <c r="L88" i="16"/>
  <c r="M88" i="16"/>
  <c r="N88" i="16"/>
  <c r="O88" i="16"/>
  <c r="P88" i="16"/>
  <c r="Q88" i="16"/>
  <c r="R88" i="16"/>
  <c r="S88" i="16"/>
  <c r="T88" i="16"/>
  <c r="U88" i="16"/>
  <c r="V88" i="16"/>
  <c r="W88" i="16"/>
  <c r="X88" i="16"/>
  <c r="Y88" i="16"/>
  <c r="Z88" i="16"/>
  <c r="AA88" i="16"/>
  <c r="C89" i="16"/>
  <c r="D89" i="16"/>
  <c r="E89" i="16"/>
  <c r="F89" i="16"/>
  <c r="G89" i="16"/>
  <c r="H89" i="16"/>
  <c r="I89" i="16"/>
  <c r="J89" i="16"/>
  <c r="K89" i="16"/>
  <c r="L89" i="16"/>
  <c r="M89" i="16"/>
  <c r="N89" i="16"/>
  <c r="O89" i="16"/>
  <c r="P89" i="16"/>
  <c r="Q89" i="16"/>
  <c r="R89" i="16"/>
  <c r="S89" i="16"/>
  <c r="T89" i="16"/>
  <c r="U89" i="16"/>
  <c r="V89" i="16"/>
  <c r="W89" i="16"/>
  <c r="X89" i="16"/>
  <c r="Y89" i="16"/>
  <c r="Z89" i="16"/>
  <c r="AA89" i="16"/>
  <c r="C90" i="16"/>
  <c r="D90" i="16"/>
  <c r="E90" i="16"/>
  <c r="F90" i="16"/>
  <c r="G90" i="16"/>
  <c r="H90" i="16"/>
  <c r="I90" i="16"/>
  <c r="J90" i="16"/>
  <c r="K90" i="16"/>
  <c r="L90" i="16"/>
  <c r="M90" i="16"/>
  <c r="N90" i="16"/>
  <c r="O90" i="16"/>
  <c r="P90" i="16"/>
  <c r="Q90" i="16"/>
  <c r="R90" i="16"/>
  <c r="S90" i="16"/>
  <c r="T90" i="16"/>
  <c r="U90" i="16"/>
  <c r="V90" i="16"/>
  <c r="W90" i="16"/>
  <c r="X90" i="16"/>
  <c r="Y90" i="16"/>
  <c r="Z90" i="16"/>
  <c r="AA90" i="16"/>
  <c r="C91" i="16"/>
  <c r="D91" i="16"/>
  <c r="E91" i="16"/>
  <c r="F91" i="16"/>
  <c r="G91" i="16"/>
  <c r="H91" i="16"/>
  <c r="I91" i="16"/>
  <c r="J91" i="16"/>
  <c r="K91" i="16"/>
  <c r="L91" i="16"/>
  <c r="M91" i="16"/>
  <c r="N91" i="16"/>
  <c r="O91" i="16"/>
  <c r="P91" i="16"/>
  <c r="Q91" i="16"/>
  <c r="R91" i="16"/>
  <c r="S91" i="16"/>
  <c r="T91" i="16"/>
  <c r="U91" i="16"/>
  <c r="V91" i="16"/>
  <c r="W91" i="16"/>
  <c r="X91" i="16"/>
  <c r="Y91" i="16"/>
  <c r="Z91" i="16"/>
  <c r="AA91" i="16"/>
  <c r="C92" i="16"/>
  <c r="D92" i="16"/>
  <c r="E92" i="16"/>
  <c r="F92" i="16"/>
  <c r="G92" i="16"/>
  <c r="H92" i="16"/>
  <c r="I92" i="16"/>
  <c r="J92" i="16"/>
  <c r="K92" i="16"/>
  <c r="L92" i="16"/>
  <c r="M92" i="16"/>
  <c r="N92" i="16"/>
  <c r="O92" i="16"/>
  <c r="P92" i="16"/>
  <c r="Q92" i="16"/>
  <c r="R92" i="16"/>
  <c r="S92" i="16"/>
  <c r="T92" i="16"/>
  <c r="U92" i="16"/>
  <c r="V92" i="16"/>
  <c r="W92" i="16"/>
  <c r="X92" i="16"/>
  <c r="Y92" i="16"/>
  <c r="Z92" i="16"/>
  <c r="AA92" i="16"/>
  <c r="C53" i="15"/>
  <c r="D53" i="15"/>
  <c r="E53" i="15"/>
  <c r="F53" i="15"/>
  <c r="G53" i="15"/>
  <c r="H53" i="15"/>
  <c r="J53" i="15"/>
  <c r="L53" i="15"/>
  <c r="M53" i="15"/>
  <c r="N53" i="15"/>
  <c r="O53" i="15"/>
  <c r="P53" i="15"/>
  <c r="Q53" i="15"/>
  <c r="S53" i="15"/>
  <c r="V53" i="15"/>
  <c r="W53" i="15"/>
  <c r="X53" i="15"/>
  <c r="Y53" i="15"/>
  <c r="Z53" i="15"/>
  <c r="AA53" i="15"/>
  <c r="C54" i="15"/>
  <c r="D54" i="15"/>
  <c r="E54" i="15"/>
  <c r="F54" i="15"/>
  <c r="G54" i="15"/>
  <c r="H54" i="15"/>
  <c r="J54" i="15"/>
  <c r="L54" i="15"/>
  <c r="M54" i="15"/>
  <c r="N54" i="15"/>
  <c r="O54" i="15"/>
  <c r="P54" i="15"/>
  <c r="Q54" i="15"/>
  <c r="R54" i="15"/>
  <c r="S54" i="15"/>
  <c r="T54" i="15"/>
  <c r="U54" i="15"/>
  <c r="V54" i="15"/>
  <c r="W54" i="15"/>
  <c r="X54" i="15"/>
  <c r="Y54" i="15"/>
  <c r="Z54" i="15"/>
  <c r="AA54" i="15"/>
  <c r="C55" i="15"/>
  <c r="D55" i="15"/>
  <c r="E55" i="15"/>
  <c r="F55" i="15"/>
  <c r="G55" i="15"/>
  <c r="L55" i="15"/>
  <c r="M55" i="15"/>
  <c r="N55" i="15"/>
  <c r="O55" i="15"/>
  <c r="P55" i="15"/>
  <c r="Q55" i="15"/>
  <c r="R55" i="15"/>
  <c r="S55" i="15"/>
  <c r="T55" i="15"/>
  <c r="U55" i="15"/>
  <c r="V55" i="15"/>
  <c r="W55" i="15"/>
  <c r="X55" i="15"/>
  <c r="Y55" i="15"/>
  <c r="Z55" i="15"/>
  <c r="AA55" i="15"/>
  <c r="C56" i="15"/>
  <c r="D56" i="15"/>
  <c r="E56" i="15"/>
  <c r="F56" i="15"/>
  <c r="G56" i="15"/>
  <c r="K56" i="15"/>
  <c r="L56" i="15"/>
  <c r="M56" i="15"/>
  <c r="N56" i="15"/>
  <c r="O56" i="15"/>
  <c r="P56" i="15"/>
  <c r="Q56" i="15"/>
  <c r="R56" i="15"/>
  <c r="S56" i="15"/>
  <c r="T56" i="15"/>
  <c r="U56" i="15"/>
  <c r="V56" i="15"/>
  <c r="W56" i="15"/>
  <c r="X56" i="15"/>
  <c r="Y56" i="15"/>
  <c r="Z56" i="15"/>
  <c r="AA56" i="15"/>
  <c r="C57" i="15"/>
  <c r="D57" i="15"/>
  <c r="E57" i="15"/>
  <c r="F57" i="15"/>
  <c r="G57" i="15"/>
  <c r="H57" i="15"/>
  <c r="J57" i="15"/>
  <c r="L57" i="15"/>
  <c r="M57" i="15"/>
  <c r="N57" i="15"/>
  <c r="O57" i="15"/>
  <c r="P57" i="15"/>
  <c r="Q57" i="15"/>
  <c r="R57" i="15"/>
  <c r="V57" i="15"/>
  <c r="W57" i="15"/>
  <c r="X57" i="15"/>
  <c r="Y57" i="15"/>
  <c r="Z57" i="15"/>
  <c r="AA57" i="15"/>
  <c r="C58" i="15"/>
  <c r="D58" i="15"/>
  <c r="E58" i="15"/>
  <c r="F58" i="15"/>
  <c r="G58" i="15"/>
  <c r="M58" i="15"/>
  <c r="N58" i="15"/>
  <c r="O58" i="15"/>
  <c r="P58" i="15"/>
  <c r="Q58" i="15"/>
  <c r="R58" i="15"/>
  <c r="S58" i="15"/>
  <c r="T58" i="15"/>
  <c r="U58" i="15"/>
  <c r="V58" i="15"/>
  <c r="W58" i="15"/>
  <c r="X58" i="15"/>
  <c r="Y58" i="15"/>
  <c r="Z58" i="15"/>
  <c r="AA58" i="15"/>
  <c r="C59" i="15"/>
  <c r="D59" i="15"/>
  <c r="E59" i="15"/>
  <c r="F59" i="15"/>
  <c r="G59" i="15"/>
  <c r="M59" i="15"/>
  <c r="N59" i="15"/>
  <c r="O59" i="15"/>
  <c r="P59" i="15"/>
  <c r="Q59" i="15"/>
  <c r="R59" i="15"/>
  <c r="S59" i="15"/>
  <c r="T59" i="15"/>
  <c r="U59" i="15"/>
  <c r="V59" i="15"/>
  <c r="W59" i="15"/>
  <c r="X59" i="15"/>
  <c r="Y59" i="15"/>
  <c r="Z59" i="15"/>
  <c r="AA59" i="15"/>
  <c r="C60" i="15"/>
  <c r="D60" i="15"/>
  <c r="E60" i="15"/>
  <c r="F60" i="15"/>
  <c r="G60" i="15"/>
  <c r="M60" i="15"/>
  <c r="N60" i="15"/>
  <c r="O60" i="15"/>
  <c r="P60" i="15"/>
  <c r="Q60" i="15"/>
  <c r="R60" i="15"/>
  <c r="S60" i="15"/>
  <c r="T60" i="15"/>
  <c r="U60" i="15"/>
  <c r="V60" i="15"/>
  <c r="W60" i="15"/>
  <c r="X60" i="15"/>
  <c r="Y60" i="15"/>
  <c r="Z60" i="15"/>
  <c r="AA60" i="15"/>
  <c r="C61" i="15"/>
  <c r="D61" i="15"/>
  <c r="E61" i="15"/>
  <c r="F61" i="15"/>
  <c r="G61" i="15"/>
  <c r="M61" i="15"/>
  <c r="N61" i="15"/>
  <c r="O61" i="15"/>
  <c r="P61" i="15"/>
  <c r="Q61" i="15"/>
  <c r="R61" i="15"/>
  <c r="S61" i="15"/>
  <c r="T61" i="15"/>
  <c r="U61" i="15"/>
  <c r="V61" i="15"/>
  <c r="W61" i="15"/>
  <c r="X61" i="15"/>
  <c r="Y61" i="15"/>
  <c r="Z61" i="15"/>
  <c r="AA61" i="15"/>
  <c r="C62" i="15"/>
  <c r="D62" i="15"/>
  <c r="E62" i="15"/>
  <c r="F62" i="15"/>
  <c r="G62" i="15"/>
  <c r="H62" i="15"/>
  <c r="I62" i="15"/>
  <c r="J62" i="15"/>
  <c r="K62" i="15"/>
  <c r="L62" i="15"/>
  <c r="M62" i="15"/>
  <c r="N62" i="15"/>
  <c r="O62" i="15"/>
  <c r="P62" i="15"/>
  <c r="Q62" i="15"/>
  <c r="R62" i="15"/>
  <c r="S62" i="15"/>
  <c r="T62" i="15"/>
  <c r="U62" i="15"/>
  <c r="V62" i="15"/>
  <c r="W62" i="15"/>
  <c r="X62" i="15"/>
  <c r="Y62" i="15"/>
  <c r="Z62" i="15"/>
  <c r="AA62" i="15"/>
  <c r="C63" i="15"/>
  <c r="D63" i="15"/>
  <c r="E63" i="15"/>
  <c r="F63" i="15"/>
  <c r="G63" i="15"/>
  <c r="H63" i="15"/>
  <c r="I63" i="15"/>
  <c r="J63" i="15"/>
  <c r="K63" i="15"/>
  <c r="L63" i="15"/>
  <c r="M63" i="15"/>
  <c r="N63" i="15"/>
  <c r="O63" i="15"/>
  <c r="P63" i="15"/>
  <c r="Q63" i="15"/>
  <c r="R63" i="15"/>
  <c r="S63" i="15"/>
  <c r="T63" i="15"/>
  <c r="V63" i="15"/>
  <c r="W63" i="15"/>
  <c r="X63" i="15"/>
  <c r="Y63" i="15"/>
  <c r="Z63" i="15"/>
  <c r="AA63" i="15"/>
  <c r="C64" i="15"/>
  <c r="D64" i="15"/>
  <c r="E64" i="15"/>
  <c r="F64" i="15"/>
  <c r="G64" i="15"/>
  <c r="H64" i="15"/>
  <c r="I64" i="15"/>
  <c r="J64" i="15"/>
  <c r="K64" i="15"/>
  <c r="L64" i="15"/>
  <c r="M64" i="15"/>
  <c r="N64" i="15"/>
  <c r="O64" i="15"/>
  <c r="P64" i="15"/>
  <c r="Q64" i="15"/>
  <c r="R64" i="15"/>
  <c r="S64" i="15"/>
  <c r="T64" i="15"/>
  <c r="U64" i="15"/>
  <c r="V64" i="15"/>
  <c r="W64" i="15"/>
  <c r="X64" i="15"/>
  <c r="Y64" i="15"/>
  <c r="Z64" i="15"/>
  <c r="AA64" i="15"/>
  <c r="C65" i="15"/>
  <c r="D65" i="15"/>
  <c r="E65" i="15"/>
  <c r="F65" i="15"/>
  <c r="G65" i="15"/>
  <c r="I65" i="15"/>
  <c r="J65" i="15"/>
  <c r="K65" i="15"/>
  <c r="L65" i="15"/>
  <c r="M65" i="15"/>
  <c r="N65" i="15"/>
  <c r="O65" i="15"/>
  <c r="P65" i="15"/>
  <c r="Q65" i="15"/>
  <c r="R65" i="15"/>
  <c r="S65" i="15"/>
  <c r="T65" i="15"/>
  <c r="U65" i="15"/>
  <c r="V65" i="15"/>
  <c r="W65" i="15"/>
  <c r="X65" i="15"/>
  <c r="Y65" i="15"/>
  <c r="Z65" i="15"/>
  <c r="AA65" i="15"/>
  <c r="C66" i="15"/>
  <c r="D66" i="15"/>
  <c r="E66" i="15"/>
  <c r="F66" i="15"/>
  <c r="G66" i="15"/>
  <c r="H66" i="15"/>
  <c r="I66" i="15"/>
  <c r="J66" i="15"/>
  <c r="K66" i="15"/>
  <c r="L66" i="15"/>
  <c r="M66" i="15"/>
  <c r="N66" i="15"/>
  <c r="O66" i="15"/>
  <c r="P66" i="15"/>
  <c r="Q66" i="15"/>
  <c r="R66" i="15"/>
  <c r="S66" i="15"/>
  <c r="T66" i="15"/>
  <c r="U66" i="15"/>
  <c r="V66" i="15"/>
  <c r="W66" i="15"/>
  <c r="X66" i="15"/>
  <c r="Y66" i="15"/>
  <c r="Z66" i="15"/>
  <c r="AA66" i="15"/>
  <c r="C67" i="15"/>
  <c r="D67" i="15"/>
  <c r="E67" i="15"/>
  <c r="F67" i="15"/>
  <c r="G67" i="15"/>
  <c r="H67" i="15"/>
  <c r="I67" i="15"/>
  <c r="J67" i="15"/>
  <c r="K67" i="15"/>
  <c r="L67" i="15"/>
  <c r="M67" i="15"/>
  <c r="N67" i="15"/>
  <c r="O67" i="15"/>
  <c r="P67" i="15"/>
  <c r="Q67" i="15"/>
  <c r="R67" i="15"/>
  <c r="S67" i="15"/>
  <c r="T67" i="15"/>
  <c r="U67" i="15"/>
  <c r="V67" i="15"/>
  <c r="W67" i="15"/>
  <c r="X67" i="15"/>
  <c r="Y67" i="15"/>
  <c r="Z67" i="15"/>
  <c r="AA67" i="15"/>
  <c r="C68" i="15"/>
  <c r="D68" i="15"/>
  <c r="E68" i="15"/>
  <c r="F68" i="15"/>
  <c r="G68" i="15"/>
  <c r="J68" i="15"/>
  <c r="M68" i="15"/>
  <c r="N68" i="15"/>
  <c r="O68" i="15"/>
  <c r="P68" i="15"/>
  <c r="Q68" i="15"/>
  <c r="R68" i="15"/>
  <c r="S68" i="15"/>
  <c r="T68" i="15"/>
  <c r="U68" i="15"/>
  <c r="V68" i="15"/>
  <c r="W68" i="15"/>
  <c r="X68" i="15"/>
  <c r="Y68" i="15"/>
  <c r="Z68" i="15"/>
  <c r="AA68" i="15"/>
  <c r="C69" i="15"/>
  <c r="D69" i="15"/>
  <c r="E69" i="15"/>
  <c r="F69" i="15"/>
  <c r="G69" i="15"/>
  <c r="J69" i="15"/>
  <c r="M69" i="15"/>
  <c r="N69" i="15"/>
  <c r="O69" i="15"/>
  <c r="P69" i="15"/>
  <c r="Q69" i="15"/>
  <c r="R69" i="15"/>
  <c r="S69" i="15"/>
  <c r="T69" i="15"/>
  <c r="U69" i="15"/>
  <c r="V69" i="15"/>
  <c r="W69" i="15"/>
  <c r="X69" i="15"/>
  <c r="Y69" i="15"/>
  <c r="Z69" i="15"/>
  <c r="AA69" i="15"/>
  <c r="C70" i="15"/>
  <c r="D70" i="15"/>
  <c r="E70" i="15"/>
  <c r="F70" i="15"/>
  <c r="G70" i="15"/>
  <c r="J70" i="15"/>
  <c r="L70" i="15"/>
  <c r="M70" i="15"/>
  <c r="N70" i="15"/>
  <c r="O70" i="15"/>
  <c r="P70" i="15"/>
  <c r="Q70" i="15"/>
  <c r="R70" i="15"/>
  <c r="S70" i="15"/>
  <c r="T70" i="15"/>
  <c r="U70" i="15"/>
  <c r="V70" i="15"/>
  <c r="W70" i="15"/>
  <c r="X70" i="15"/>
  <c r="Y70" i="15"/>
  <c r="Z70" i="15"/>
  <c r="AA70" i="15"/>
  <c r="C71" i="15"/>
  <c r="D71" i="15"/>
  <c r="E71" i="15"/>
  <c r="F71" i="15"/>
  <c r="G71" i="15"/>
  <c r="J71" i="15"/>
  <c r="L71" i="15"/>
  <c r="M71" i="15"/>
  <c r="N71" i="15"/>
  <c r="O71" i="15"/>
  <c r="P71" i="15"/>
  <c r="Q71" i="15"/>
  <c r="R71" i="15"/>
  <c r="S71" i="15"/>
  <c r="T71" i="15"/>
  <c r="U71" i="15"/>
  <c r="V71" i="15"/>
  <c r="W71" i="15"/>
  <c r="X71" i="15"/>
  <c r="Y71" i="15"/>
  <c r="Z71" i="15"/>
  <c r="AA71" i="15"/>
  <c r="C72" i="15"/>
  <c r="D72" i="15"/>
  <c r="E72" i="15"/>
  <c r="F72" i="15"/>
  <c r="G72" i="15"/>
  <c r="H72" i="15"/>
  <c r="I72" i="15"/>
  <c r="J72" i="15"/>
  <c r="K72" i="15"/>
  <c r="L72" i="15"/>
  <c r="M72" i="15"/>
  <c r="N72" i="15"/>
  <c r="O72" i="15"/>
  <c r="P72" i="15"/>
  <c r="Q72" i="15"/>
  <c r="R72" i="15"/>
  <c r="S72" i="15"/>
  <c r="T72" i="15"/>
  <c r="U72" i="15"/>
  <c r="V72" i="15"/>
  <c r="W72" i="15"/>
  <c r="X72" i="15"/>
  <c r="Y72" i="15"/>
  <c r="Z72" i="15"/>
  <c r="AA72" i="15"/>
  <c r="C73" i="15"/>
  <c r="D73" i="15"/>
  <c r="E73" i="15"/>
  <c r="F73" i="15"/>
  <c r="G73" i="15"/>
  <c r="H73" i="15"/>
  <c r="I73" i="15"/>
  <c r="J73" i="15"/>
  <c r="K73" i="15"/>
  <c r="L73" i="15"/>
  <c r="M73" i="15"/>
  <c r="N73" i="15"/>
  <c r="O73" i="15"/>
  <c r="P73" i="15"/>
  <c r="Q73" i="15"/>
  <c r="R73" i="15"/>
  <c r="S73" i="15"/>
  <c r="T73" i="15"/>
  <c r="U73" i="15"/>
  <c r="V73" i="15"/>
  <c r="W73" i="15"/>
  <c r="X73" i="15"/>
  <c r="Y73" i="15"/>
  <c r="Z73" i="15"/>
  <c r="AA73" i="15"/>
  <c r="C74" i="15"/>
  <c r="D74" i="15"/>
  <c r="E74" i="15"/>
  <c r="F74" i="15"/>
  <c r="G74" i="15"/>
  <c r="H74" i="15"/>
  <c r="I74" i="15"/>
  <c r="J74" i="15"/>
  <c r="K74" i="15"/>
  <c r="L74" i="15"/>
  <c r="M74" i="15"/>
  <c r="N74" i="15"/>
  <c r="O74" i="15"/>
  <c r="P74" i="15"/>
  <c r="Q74" i="15"/>
  <c r="R74" i="15"/>
  <c r="S74" i="15"/>
  <c r="T74" i="15"/>
  <c r="U74" i="15"/>
  <c r="V74" i="15"/>
  <c r="W74" i="15"/>
  <c r="X74" i="15"/>
  <c r="Y74" i="15"/>
  <c r="Z74" i="15"/>
  <c r="AA74" i="15"/>
  <c r="C75" i="15"/>
  <c r="D75" i="15"/>
  <c r="E75" i="15"/>
  <c r="F75" i="15"/>
  <c r="G75" i="15"/>
  <c r="H75" i="15"/>
  <c r="I75" i="15"/>
  <c r="J75" i="15"/>
  <c r="K75" i="15"/>
  <c r="L75" i="15"/>
  <c r="M75" i="15"/>
  <c r="N75" i="15"/>
  <c r="O75" i="15"/>
  <c r="P75" i="15"/>
  <c r="Q75" i="15"/>
  <c r="R75" i="15"/>
  <c r="S75" i="15"/>
  <c r="T75" i="15"/>
  <c r="U75" i="15"/>
  <c r="V75" i="15"/>
  <c r="W75" i="15"/>
  <c r="X75" i="15"/>
  <c r="Y75" i="15"/>
  <c r="Z75" i="15"/>
  <c r="AA75" i="15"/>
  <c r="C76" i="15"/>
  <c r="D76" i="15"/>
  <c r="E76" i="15"/>
  <c r="F76" i="15"/>
  <c r="G76" i="15"/>
  <c r="H76" i="15"/>
  <c r="I76" i="15"/>
  <c r="J76" i="15"/>
  <c r="K76" i="15"/>
  <c r="L76" i="15"/>
  <c r="M76" i="15"/>
  <c r="N76" i="15"/>
  <c r="O76" i="15"/>
  <c r="P76" i="15"/>
  <c r="Q76" i="15"/>
  <c r="R76" i="15"/>
  <c r="S76" i="15"/>
  <c r="T76" i="15"/>
  <c r="U76" i="15"/>
  <c r="V76" i="15"/>
  <c r="W76" i="15"/>
  <c r="X76" i="15"/>
  <c r="Y76" i="15"/>
  <c r="Z76" i="15"/>
  <c r="AA76" i="15"/>
  <c r="C77" i="15"/>
  <c r="D77" i="15"/>
  <c r="E77" i="15"/>
  <c r="F77" i="15"/>
  <c r="G77" i="15"/>
  <c r="H77" i="15"/>
  <c r="I77" i="15"/>
  <c r="J77" i="15"/>
  <c r="K77" i="15"/>
  <c r="L77" i="15"/>
  <c r="M77" i="15"/>
  <c r="N77" i="15"/>
  <c r="O77" i="15"/>
  <c r="P77" i="15"/>
  <c r="Q77" i="15"/>
  <c r="R77" i="15"/>
  <c r="S77" i="15"/>
  <c r="T77" i="15"/>
  <c r="U77" i="15"/>
  <c r="V77" i="15"/>
  <c r="W77" i="15"/>
  <c r="X77" i="15"/>
  <c r="Y77" i="15"/>
  <c r="Z77" i="15"/>
  <c r="AA77" i="15"/>
  <c r="C78" i="15"/>
  <c r="D78" i="15"/>
  <c r="E78" i="15"/>
  <c r="F78" i="15"/>
  <c r="G78" i="15"/>
  <c r="I78" i="15"/>
  <c r="J78" i="15"/>
  <c r="L78" i="15"/>
  <c r="M78" i="15"/>
  <c r="N78" i="15"/>
  <c r="O78" i="15"/>
  <c r="P78" i="15"/>
  <c r="Q78" i="15"/>
  <c r="R78" i="15"/>
  <c r="S78" i="15"/>
  <c r="T78" i="15"/>
  <c r="U78" i="15"/>
  <c r="V78" i="15"/>
  <c r="W78" i="15"/>
  <c r="X78" i="15"/>
  <c r="Y78" i="15"/>
  <c r="Z78" i="15"/>
  <c r="AA78" i="15"/>
  <c r="C79" i="15"/>
  <c r="D79" i="15"/>
  <c r="E79" i="15"/>
  <c r="F79" i="15"/>
  <c r="G79" i="15"/>
  <c r="I79" i="15"/>
  <c r="J79" i="15"/>
  <c r="L79" i="15"/>
  <c r="M79" i="15"/>
  <c r="N79" i="15"/>
  <c r="O79" i="15"/>
  <c r="P79" i="15"/>
  <c r="Q79" i="15"/>
  <c r="R79" i="15"/>
  <c r="S79" i="15"/>
  <c r="T79" i="15"/>
  <c r="U79" i="15"/>
  <c r="V79" i="15"/>
  <c r="W79" i="15"/>
  <c r="X79" i="15"/>
  <c r="Y79" i="15"/>
  <c r="Z79" i="15"/>
  <c r="AA79" i="15"/>
  <c r="C80" i="15"/>
  <c r="D80" i="15"/>
  <c r="E80" i="15"/>
  <c r="F80" i="15"/>
  <c r="G80" i="15"/>
  <c r="I80" i="15"/>
  <c r="J80" i="15"/>
  <c r="L80" i="15"/>
  <c r="M80" i="15"/>
  <c r="N80" i="15"/>
  <c r="O80" i="15"/>
  <c r="P80" i="15"/>
  <c r="Q80" i="15"/>
  <c r="R80" i="15"/>
  <c r="S80" i="15"/>
  <c r="T80" i="15"/>
  <c r="U80" i="15"/>
  <c r="V80" i="15"/>
  <c r="W80" i="15"/>
  <c r="X80" i="15"/>
  <c r="Y80" i="15"/>
  <c r="Z80" i="15"/>
  <c r="AA80" i="15"/>
  <c r="C81" i="15"/>
  <c r="D81" i="15"/>
  <c r="E81" i="15"/>
  <c r="F81" i="15"/>
  <c r="G81" i="15"/>
  <c r="I81" i="15"/>
  <c r="J81" i="15"/>
  <c r="L81" i="15"/>
  <c r="M81" i="15"/>
  <c r="N81" i="15"/>
  <c r="O81" i="15"/>
  <c r="P81" i="15"/>
  <c r="Q81" i="15"/>
  <c r="R81" i="15"/>
  <c r="S81" i="15"/>
  <c r="T81" i="15"/>
  <c r="U81" i="15"/>
  <c r="V81" i="15"/>
  <c r="W81" i="15"/>
  <c r="X81" i="15"/>
  <c r="Y81" i="15"/>
  <c r="Z81" i="15"/>
  <c r="AA81" i="15"/>
  <c r="C82" i="15"/>
  <c r="D82" i="15"/>
  <c r="E82" i="15"/>
  <c r="F82" i="15"/>
  <c r="G82" i="15"/>
  <c r="H82" i="15"/>
  <c r="I82" i="15"/>
  <c r="J82" i="15"/>
  <c r="K82" i="15"/>
  <c r="L82" i="15"/>
  <c r="M82" i="15"/>
  <c r="N82" i="15"/>
  <c r="O82" i="15"/>
  <c r="P82" i="15"/>
  <c r="Q82" i="15"/>
  <c r="R82" i="15"/>
  <c r="S82" i="15"/>
  <c r="T82" i="15"/>
  <c r="U82" i="15"/>
  <c r="V82" i="15"/>
  <c r="W82" i="15"/>
  <c r="X82" i="15"/>
  <c r="Y82" i="15"/>
  <c r="Z82" i="15"/>
  <c r="AA82" i="15"/>
  <c r="C83" i="15"/>
  <c r="D83" i="15"/>
  <c r="E83" i="15"/>
  <c r="F83" i="15"/>
  <c r="G83" i="15"/>
  <c r="H83" i="15"/>
  <c r="I83" i="15"/>
  <c r="J83" i="15"/>
  <c r="K83" i="15"/>
  <c r="L83" i="15"/>
  <c r="M83" i="15"/>
  <c r="N83" i="15"/>
  <c r="O83" i="15"/>
  <c r="P83" i="15"/>
  <c r="Q83" i="15"/>
  <c r="R83" i="15"/>
  <c r="S83" i="15"/>
  <c r="T83" i="15"/>
  <c r="U83" i="15"/>
  <c r="V83" i="15"/>
  <c r="W83" i="15"/>
  <c r="X83" i="15"/>
  <c r="Y83" i="15"/>
  <c r="Z83" i="15"/>
  <c r="AA83" i="15"/>
  <c r="C84" i="15"/>
  <c r="D84" i="15"/>
  <c r="E84" i="15"/>
  <c r="F84" i="15"/>
  <c r="G84" i="15"/>
  <c r="H84" i="15"/>
  <c r="I84" i="15"/>
  <c r="J84" i="15"/>
  <c r="K84" i="15"/>
  <c r="L84" i="15"/>
  <c r="M84" i="15"/>
  <c r="N84" i="15"/>
  <c r="O84" i="15"/>
  <c r="P84" i="15"/>
  <c r="Q84" i="15"/>
  <c r="R84" i="15"/>
  <c r="S84" i="15"/>
  <c r="T84" i="15"/>
  <c r="U84" i="15"/>
  <c r="V84" i="15"/>
  <c r="W84" i="15"/>
  <c r="X84" i="15"/>
  <c r="Y84" i="15"/>
  <c r="Z84" i="15"/>
  <c r="AA84" i="15"/>
  <c r="C85" i="15"/>
  <c r="D85" i="15"/>
  <c r="E85" i="15"/>
  <c r="F85" i="15"/>
  <c r="G85" i="15"/>
  <c r="H85" i="15"/>
  <c r="I85" i="15"/>
  <c r="J85" i="15"/>
  <c r="K85" i="15"/>
  <c r="L85" i="15"/>
  <c r="M85" i="15"/>
  <c r="N85" i="15"/>
  <c r="O85" i="15"/>
  <c r="P85" i="15"/>
  <c r="Q85" i="15"/>
  <c r="R85" i="15"/>
  <c r="S85" i="15"/>
  <c r="T85" i="15"/>
  <c r="U85" i="15"/>
  <c r="V85" i="15"/>
  <c r="W85" i="15"/>
  <c r="X85" i="15"/>
  <c r="Y85" i="15"/>
  <c r="Z85" i="15"/>
  <c r="AA85" i="15"/>
  <c r="C86" i="15"/>
  <c r="D86" i="15"/>
  <c r="E86" i="15"/>
  <c r="F86" i="15"/>
  <c r="G86" i="15"/>
  <c r="H86" i="15"/>
  <c r="I86" i="15"/>
  <c r="J86" i="15"/>
  <c r="K86" i="15"/>
  <c r="L86" i="15"/>
  <c r="M86" i="15"/>
  <c r="N86" i="15"/>
  <c r="O86" i="15"/>
  <c r="P86" i="15"/>
  <c r="Q86" i="15"/>
  <c r="R86" i="15"/>
  <c r="S86" i="15"/>
  <c r="T86" i="15"/>
  <c r="U86" i="15"/>
  <c r="V86" i="15"/>
  <c r="W86" i="15"/>
  <c r="X86" i="15"/>
  <c r="Y86" i="15"/>
  <c r="Z86" i="15"/>
  <c r="AA86" i="15"/>
  <c r="C87" i="15"/>
  <c r="D87" i="15"/>
  <c r="E87" i="15"/>
  <c r="F87" i="15"/>
  <c r="G87" i="15"/>
  <c r="H87" i="15"/>
  <c r="I87" i="15"/>
  <c r="J87" i="15"/>
  <c r="K87" i="15"/>
  <c r="L87" i="15"/>
  <c r="M87" i="15"/>
  <c r="N87" i="15"/>
  <c r="O87" i="15"/>
  <c r="P87" i="15"/>
  <c r="Q87" i="15"/>
  <c r="R87" i="15"/>
  <c r="S87" i="15"/>
  <c r="T87" i="15"/>
  <c r="U87" i="15"/>
  <c r="V87" i="15"/>
  <c r="W87" i="15"/>
  <c r="X87" i="15"/>
  <c r="Y87" i="15"/>
  <c r="Z87" i="15"/>
  <c r="AA87" i="15"/>
  <c r="C88" i="15"/>
  <c r="D88" i="15"/>
  <c r="E88" i="15"/>
  <c r="F88" i="15"/>
  <c r="G88" i="15"/>
  <c r="H88" i="15"/>
  <c r="I88" i="15"/>
  <c r="J88" i="15"/>
  <c r="K88" i="15"/>
  <c r="L88" i="15"/>
  <c r="M88" i="15"/>
  <c r="N88" i="15"/>
  <c r="O88" i="15"/>
  <c r="P88" i="15"/>
  <c r="Q88" i="15"/>
  <c r="R88" i="15"/>
  <c r="S88" i="15"/>
  <c r="T88" i="15"/>
  <c r="U88" i="15"/>
  <c r="V88" i="15"/>
  <c r="W88" i="15"/>
  <c r="X88" i="15"/>
  <c r="Y88" i="15"/>
  <c r="Z88" i="15"/>
  <c r="AA88" i="15"/>
  <c r="C89" i="15"/>
  <c r="D89" i="15"/>
  <c r="E89" i="15"/>
  <c r="F89" i="15"/>
  <c r="G89" i="15"/>
  <c r="H89" i="15"/>
  <c r="I89" i="15"/>
  <c r="J89" i="15"/>
  <c r="K89" i="15"/>
  <c r="L89" i="15"/>
  <c r="M89" i="15"/>
  <c r="N89" i="15"/>
  <c r="O89" i="15"/>
  <c r="P89" i="15"/>
  <c r="Q89" i="15"/>
  <c r="R89" i="15"/>
  <c r="S89" i="15"/>
  <c r="T89" i="15"/>
  <c r="U89" i="15"/>
  <c r="V89" i="15"/>
  <c r="W89" i="15"/>
  <c r="X89" i="15"/>
  <c r="Y89" i="15"/>
  <c r="Z89" i="15"/>
  <c r="AA89" i="15"/>
  <c r="C90" i="15"/>
  <c r="D90" i="15"/>
  <c r="E90" i="15"/>
  <c r="F90" i="15"/>
  <c r="G90" i="15"/>
  <c r="H90" i="15"/>
  <c r="I90" i="15"/>
  <c r="J90" i="15"/>
  <c r="K90" i="15"/>
  <c r="L90" i="15"/>
  <c r="M90" i="15"/>
  <c r="N90" i="15"/>
  <c r="O90" i="15"/>
  <c r="P90" i="15"/>
  <c r="Q90" i="15"/>
  <c r="R90" i="15"/>
  <c r="S90" i="15"/>
  <c r="T90" i="15"/>
  <c r="U90" i="15"/>
  <c r="V90" i="15"/>
  <c r="W90" i="15"/>
  <c r="X90" i="15"/>
  <c r="Y90" i="15"/>
  <c r="Z90" i="15"/>
  <c r="AA90" i="15"/>
  <c r="C91" i="15"/>
  <c r="D91" i="15"/>
  <c r="E91" i="15"/>
  <c r="F91" i="15"/>
  <c r="G91" i="15"/>
  <c r="H91" i="15"/>
  <c r="I91" i="15"/>
  <c r="J91" i="15"/>
  <c r="K91" i="15"/>
  <c r="L91" i="15"/>
  <c r="M91" i="15"/>
  <c r="N91" i="15"/>
  <c r="O91" i="15"/>
  <c r="P91" i="15"/>
  <c r="Q91" i="15"/>
  <c r="R91" i="15"/>
  <c r="S91" i="15"/>
  <c r="T91" i="15"/>
  <c r="U91" i="15"/>
  <c r="V91" i="15"/>
  <c r="W91" i="15"/>
  <c r="X91" i="15"/>
  <c r="Y91" i="15"/>
  <c r="Z91" i="15"/>
  <c r="AA91" i="15"/>
  <c r="C92" i="15"/>
  <c r="D92" i="15"/>
  <c r="E92" i="15"/>
  <c r="F92" i="15"/>
  <c r="G92" i="15"/>
  <c r="H92" i="15"/>
  <c r="I92" i="15"/>
  <c r="J92" i="15"/>
  <c r="K92" i="15"/>
  <c r="L92" i="15"/>
  <c r="M92" i="15"/>
  <c r="N92" i="15"/>
  <c r="O92" i="15"/>
  <c r="P92" i="15"/>
  <c r="Q92" i="15"/>
  <c r="R92" i="15"/>
  <c r="S92" i="15"/>
  <c r="T92" i="15"/>
  <c r="U92" i="15"/>
  <c r="V92" i="15"/>
  <c r="W92" i="15"/>
  <c r="X92" i="15"/>
  <c r="Y92" i="15"/>
  <c r="Z92" i="15"/>
  <c r="AA92" i="15"/>
  <c r="C53" i="14"/>
  <c r="D53" i="14"/>
  <c r="E53" i="14"/>
  <c r="F53" i="14"/>
  <c r="G53" i="14"/>
  <c r="H53" i="14"/>
  <c r="J53" i="14"/>
  <c r="L53" i="14"/>
  <c r="M53" i="14"/>
  <c r="N53" i="14"/>
  <c r="O53" i="14"/>
  <c r="P53" i="14"/>
  <c r="Q53" i="14"/>
  <c r="R53" i="14"/>
  <c r="S53" i="14"/>
  <c r="U53" i="14"/>
  <c r="W53" i="14"/>
  <c r="X53" i="14"/>
  <c r="Y53" i="14"/>
  <c r="Z53" i="14"/>
  <c r="AA53" i="14"/>
  <c r="C54" i="14"/>
  <c r="D54" i="14"/>
  <c r="E54" i="14"/>
  <c r="F54" i="14"/>
  <c r="G54" i="14"/>
  <c r="H54" i="14"/>
  <c r="J54" i="14"/>
  <c r="M54" i="14"/>
  <c r="N54" i="14"/>
  <c r="O54" i="14"/>
  <c r="P54" i="14"/>
  <c r="Q54" i="14"/>
  <c r="R54" i="14"/>
  <c r="S54" i="14"/>
  <c r="T54" i="14"/>
  <c r="U54" i="14"/>
  <c r="V54" i="14"/>
  <c r="W54" i="14"/>
  <c r="X54" i="14"/>
  <c r="Y54" i="14"/>
  <c r="Z54" i="14"/>
  <c r="AA54" i="14"/>
  <c r="C55" i="14"/>
  <c r="D55" i="14"/>
  <c r="E55" i="14"/>
  <c r="F55" i="14"/>
  <c r="G55" i="14"/>
  <c r="L55" i="14"/>
  <c r="M55" i="14"/>
  <c r="N55" i="14"/>
  <c r="O55" i="14"/>
  <c r="P55" i="14"/>
  <c r="Q55" i="14"/>
  <c r="R55" i="14"/>
  <c r="S55" i="14"/>
  <c r="T55" i="14"/>
  <c r="U55" i="14"/>
  <c r="V55" i="14"/>
  <c r="W55" i="14"/>
  <c r="X55" i="14"/>
  <c r="Y55" i="14"/>
  <c r="Z55" i="14"/>
  <c r="AA55" i="14"/>
  <c r="C56" i="14"/>
  <c r="D56" i="14"/>
  <c r="E56" i="14"/>
  <c r="F56" i="14"/>
  <c r="G56" i="14"/>
  <c r="L56" i="14"/>
  <c r="M56" i="14"/>
  <c r="N56" i="14"/>
  <c r="O56" i="14"/>
  <c r="P56" i="14"/>
  <c r="Q56" i="14"/>
  <c r="R56" i="14"/>
  <c r="S56" i="14"/>
  <c r="T56" i="14"/>
  <c r="U56" i="14"/>
  <c r="V56" i="14"/>
  <c r="W56" i="14"/>
  <c r="X56" i="14"/>
  <c r="Y56" i="14"/>
  <c r="Z56" i="14"/>
  <c r="AA56" i="14"/>
  <c r="C57" i="14"/>
  <c r="D57" i="14"/>
  <c r="E57" i="14"/>
  <c r="F57" i="14"/>
  <c r="G57" i="14"/>
  <c r="I57" i="14"/>
  <c r="J57" i="14"/>
  <c r="K57" i="14"/>
  <c r="L57" i="14"/>
  <c r="M57" i="14"/>
  <c r="N57" i="14"/>
  <c r="O57" i="14"/>
  <c r="P57" i="14"/>
  <c r="Q57" i="14"/>
  <c r="S57" i="14"/>
  <c r="T57" i="14"/>
  <c r="U57" i="14"/>
  <c r="V57" i="14"/>
  <c r="W57" i="14"/>
  <c r="X57" i="14"/>
  <c r="Y57" i="14"/>
  <c r="Z57" i="14"/>
  <c r="AA57" i="14"/>
  <c r="C58" i="14"/>
  <c r="D58" i="14"/>
  <c r="E58" i="14"/>
  <c r="F58" i="14"/>
  <c r="G58" i="14"/>
  <c r="M58" i="14"/>
  <c r="N58" i="14"/>
  <c r="O58" i="14"/>
  <c r="P58" i="14"/>
  <c r="Q58" i="14"/>
  <c r="R58" i="14"/>
  <c r="S58" i="14"/>
  <c r="T58" i="14"/>
  <c r="U58" i="14"/>
  <c r="V58" i="14"/>
  <c r="W58" i="14"/>
  <c r="X58" i="14"/>
  <c r="Y58" i="14"/>
  <c r="Z58" i="14"/>
  <c r="AA58" i="14"/>
  <c r="C59" i="14"/>
  <c r="D59" i="14"/>
  <c r="E59" i="14"/>
  <c r="F59" i="14"/>
  <c r="G59" i="14"/>
  <c r="M59" i="14"/>
  <c r="N59" i="14"/>
  <c r="O59" i="14"/>
  <c r="P59" i="14"/>
  <c r="Q59" i="14"/>
  <c r="R59" i="14"/>
  <c r="S59" i="14"/>
  <c r="T59" i="14"/>
  <c r="U59" i="14"/>
  <c r="V59" i="14"/>
  <c r="W59" i="14"/>
  <c r="X59" i="14"/>
  <c r="Y59" i="14"/>
  <c r="Z59" i="14"/>
  <c r="AA59" i="14"/>
  <c r="C60" i="14"/>
  <c r="D60" i="14"/>
  <c r="E60" i="14"/>
  <c r="F60" i="14"/>
  <c r="G60" i="14"/>
  <c r="M60" i="14"/>
  <c r="N60" i="14"/>
  <c r="O60" i="14"/>
  <c r="P60" i="14"/>
  <c r="Q60" i="14"/>
  <c r="R60" i="14"/>
  <c r="S60" i="14"/>
  <c r="T60" i="14"/>
  <c r="U60" i="14"/>
  <c r="V60" i="14"/>
  <c r="W60" i="14"/>
  <c r="X60" i="14"/>
  <c r="Y60" i="14"/>
  <c r="Z60" i="14"/>
  <c r="AA60" i="14"/>
  <c r="C61" i="14"/>
  <c r="D61" i="14"/>
  <c r="E61" i="14"/>
  <c r="F61" i="14"/>
  <c r="G61" i="14"/>
  <c r="M61" i="14"/>
  <c r="N61" i="14"/>
  <c r="O61" i="14"/>
  <c r="P61" i="14"/>
  <c r="Q61" i="14"/>
  <c r="R61" i="14"/>
  <c r="S61" i="14"/>
  <c r="T61" i="14"/>
  <c r="U61" i="14"/>
  <c r="V61" i="14"/>
  <c r="W61" i="14"/>
  <c r="X61" i="14"/>
  <c r="Y61" i="14"/>
  <c r="Z61" i="14"/>
  <c r="AA61" i="14"/>
  <c r="C62" i="14"/>
  <c r="D62" i="14"/>
  <c r="E62" i="14"/>
  <c r="F62" i="14"/>
  <c r="G62" i="14"/>
  <c r="H62" i="14"/>
  <c r="I62" i="14"/>
  <c r="J62" i="14"/>
  <c r="K62" i="14"/>
  <c r="L62" i="14"/>
  <c r="M62" i="14"/>
  <c r="N62" i="14"/>
  <c r="O62" i="14"/>
  <c r="P62" i="14"/>
  <c r="Q62" i="14"/>
  <c r="R62" i="14"/>
  <c r="S62" i="14"/>
  <c r="T62" i="14"/>
  <c r="U62" i="14"/>
  <c r="V62" i="14"/>
  <c r="W62" i="14"/>
  <c r="X62" i="14"/>
  <c r="Y62" i="14"/>
  <c r="Z62" i="14"/>
  <c r="AA62" i="14"/>
  <c r="C63" i="14"/>
  <c r="D63" i="14"/>
  <c r="E63" i="14"/>
  <c r="F63" i="14"/>
  <c r="G63" i="14"/>
  <c r="H63" i="14"/>
  <c r="I63" i="14"/>
  <c r="J63" i="14"/>
  <c r="K63" i="14"/>
  <c r="L63" i="14"/>
  <c r="M63" i="14"/>
  <c r="N63" i="14"/>
  <c r="O63" i="14"/>
  <c r="P63" i="14"/>
  <c r="Q63" i="14"/>
  <c r="R63" i="14"/>
  <c r="S63" i="14"/>
  <c r="T63" i="14"/>
  <c r="V63" i="14"/>
  <c r="W63" i="14"/>
  <c r="X63" i="14"/>
  <c r="Y63" i="14"/>
  <c r="Z63" i="14"/>
  <c r="AA63"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C65" i="14"/>
  <c r="D65" i="14"/>
  <c r="E65" i="14"/>
  <c r="F65" i="14"/>
  <c r="G65" i="14"/>
  <c r="I65" i="14"/>
  <c r="J65" i="14"/>
  <c r="K65" i="14"/>
  <c r="L65" i="14"/>
  <c r="M65" i="14"/>
  <c r="N65" i="14"/>
  <c r="O65" i="14"/>
  <c r="P65" i="14"/>
  <c r="Q65" i="14"/>
  <c r="R65" i="14"/>
  <c r="S65" i="14"/>
  <c r="T65" i="14"/>
  <c r="U65" i="14"/>
  <c r="V65" i="14"/>
  <c r="W65" i="14"/>
  <c r="X65" i="14"/>
  <c r="Y65" i="14"/>
  <c r="Z65" i="14"/>
  <c r="AA65" i="14"/>
  <c r="C66" i="14"/>
  <c r="D66" i="14"/>
  <c r="E66" i="14"/>
  <c r="F66" i="14"/>
  <c r="G66" i="14"/>
  <c r="H66" i="14"/>
  <c r="I66" i="14"/>
  <c r="J66" i="14"/>
  <c r="K66" i="14"/>
  <c r="L66" i="14"/>
  <c r="M66" i="14"/>
  <c r="N66" i="14"/>
  <c r="O66" i="14"/>
  <c r="P66" i="14"/>
  <c r="Q66" i="14"/>
  <c r="R66" i="14"/>
  <c r="S66" i="14"/>
  <c r="T66" i="14"/>
  <c r="U66" i="14"/>
  <c r="V66" i="14"/>
  <c r="W66" i="14"/>
  <c r="X66" i="14"/>
  <c r="Y66" i="14"/>
  <c r="Z66" i="14"/>
  <c r="AA66" i="14"/>
  <c r="C67" i="14"/>
  <c r="D67" i="14"/>
  <c r="E67" i="14"/>
  <c r="F67" i="14"/>
  <c r="G67" i="14"/>
  <c r="H67" i="14"/>
  <c r="I67" i="14"/>
  <c r="J67" i="14"/>
  <c r="K67" i="14"/>
  <c r="L67" i="14"/>
  <c r="M67" i="14"/>
  <c r="N67" i="14"/>
  <c r="O67" i="14"/>
  <c r="P67" i="14"/>
  <c r="Q67" i="14"/>
  <c r="R67" i="14"/>
  <c r="T67" i="14"/>
  <c r="U67" i="14"/>
  <c r="V67" i="14"/>
  <c r="W67" i="14"/>
  <c r="X67" i="14"/>
  <c r="Y67" i="14"/>
  <c r="Z67" i="14"/>
  <c r="AA67" i="14"/>
  <c r="C68" i="14"/>
  <c r="D68" i="14"/>
  <c r="E68" i="14"/>
  <c r="F68" i="14"/>
  <c r="G68" i="14"/>
  <c r="J68" i="14"/>
  <c r="M68" i="14"/>
  <c r="N68" i="14"/>
  <c r="O68" i="14"/>
  <c r="P68" i="14"/>
  <c r="Q68" i="14"/>
  <c r="R68" i="14"/>
  <c r="S68" i="14"/>
  <c r="T68" i="14"/>
  <c r="U68" i="14"/>
  <c r="V68" i="14"/>
  <c r="W68" i="14"/>
  <c r="X68" i="14"/>
  <c r="Y68" i="14"/>
  <c r="Z68" i="14"/>
  <c r="AA68" i="14"/>
  <c r="C69" i="14"/>
  <c r="D69" i="14"/>
  <c r="E69" i="14"/>
  <c r="F69" i="14"/>
  <c r="G69" i="14"/>
  <c r="J69" i="14"/>
  <c r="M69" i="14"/>
  <c r="N69" i="14"/>
  <c r="O69" i="14"/>
  <c r="P69" i="14"/>
  <c r="Q69" i="14"/>
  <c r="R69" i="14"/>
  <c r="S69" i="14"/>
  <c r="T69" i="14"/>
  <c r="U69" i="14"/>
  <c r="V69" i="14"/>
  <c r="W69" i="14"/>
  <c r="X69" i="14"/>
  <c r="Y69" i="14"/>
  <c r="Z69" i="14"/>
  <c r="AA69" i="14"/>
  <c r="C70" i="14"/>
  <c r="D70" i="14"/>
  <c r="E70" i="14"/>
  <c r="F70" i="14"/>
  <c r="G70" i="14"/>
  <c r="J70" i="14"/>
  <c r="M70" i="14"/>
  <c r="N70" i="14"/>
  <c r="O70" i="14"/>
  <c r="P70" i="14"/>
  <c r="Q70" i="14"/>
  <c r="R70" i="14"/>
  <c r="S70" i="14"/>
  <c r="T70" i="14"/>
  <c r="U70" i="14"/>
  <c r="V70" i="14"/>
  <c r="W70" i="14"/>
  <c r="X70" i="14"/>
  <c r="Y70" i="14"/>
  <c r="Z70" i="14"/>
  <c r="AA70" i="14"/>
  <c r="C71" i="14"/>
  <c r="D71" i="14"/>
  <c r="E71" i="14"/>
  <c r="F71" i="14"/>
  <c r="G71" i="14"/>
  <c r="J71" i="14"/>
  <c r="M71" i="14"/>
  <c r="N71" i="14"/>
  <c r="O71" i="14"/>
  <c r="P71" i="14"/>
  <c r="Q71" i="14"/>
  <c r="R71" i="14"/>
  <c r="S71" i="14"/>
  <c r="T71" i="14"/>
  <c r="U71" i="14"/>
  <c r="V71" i="14"/>
  <c r="W71" i="14"/>
  <c r="X71" i="14"/>
  <c r="Y71" i="14"/>
  <c r="Z71" i="14"/>
  <c r="AA71" i="14"/>
  <c r="C72" i="14"/>
  <c r="D72" i="14"/>
  <c r="E72" i="14"/>
  <c r="F72" i="14"/>
  <c r="G72" i="14"/>
  <c r="H72" i="14"/>
  <c r="I72" i="14"/>
  <c r="J72" i="14"/>
  <c r="K72" i="14"/>
  <c r="L72" i="14"/>
  <c r="M72" i="14"/>
  <c r="N72" i="14"/>
  <c r="O72" i="14"/>
  <c r="P72" i="14"/>
  <c r="Q72" i="14"/>
  <c r="R72" i="14"/>
  <c r="S72" i="14"/>
  <c r="T72" i="14"/>
  <c r="U72" i="14"/>
  <c r="V72" i="14"/>
  <c r="W72" i="14"/>
  <c r="X72" i="14"/>
  <c r="Y72" i="14"/>
  <c r="Z72" i="14"/>
  <c r="AA72" i="14"/>
  <c r="C73" i="14"/>
  <c r="D73" i="14"/>
  <c r="E73" i="14"/>
  <c r="F73" i="14"/>
  <c r="G73" i="14"/>
  <c r="H73" i="14"/>
  <c r="I73" i="14"/>
  <c r="J73" i="14"/>
  <c r="K73" i="14"/>
  <c r="L73" i="14"/>
  <c r="M73" i="14"/>
  <c r="N73" i="14"/>
  <c r="O73" i="14"/>
  <c r="P73" i="14"/>
  <c r="Q73" i="14"/>
  <c r="R73" i="14"/>
  <c r="S73" i="14"/>
  <c r="T73" i="14"/>
  <c r="U73" i="14"/>
  <c r="V73" i="14"/>
  <c r="W73" i="14"/>
  <c r="X73" i="14"/>
  <c r="Y73" i="14"/>
  <c r="Z73" i="14"/>
  <c r="AA73" i="14"/>
  <c r="C74" i="14"/>
  <c r="D74" i="14"/>
  <c r="E74" i="14"/>
  <c r="F74" i="14"/>
  <c r="G74" i="14"/>
  <c r="H74" i="14"/>
  <c r="I74" i="14"/>
  <c r="J74" i="14"/>
  <c r="K74" i="14"/>
  <c r="L74" i="14"/>
  <c r="M74" i="14"/>
  <c r="N74" i="14"/>
  <c r="O74" i="14"/>
  <c r="P74" i="14"/>
  <c r="Q74" i="14"/>
  <c r="R74" i="14"/>
  <c r="S74" i="14"/>
  <c r="T74" i="14"/>
  <c r="U74" i="14"/>
  <c r="V74" i="14"/>
  <c r="W74" i="14"/>
  <c r="X74" i="14"/>
  <c r="Y74" i="14"/>
  <c r="Z74" i="14"/>
  <c r="AA74" i="14"/>
  <c r="C75" i="14"/>
  <c r="D75" i="14"/>
  <c r="E75" i="14"/>
  <c r="F75" i="14"/>
  <c r="G75" i="14"/>
  <c r="H75" i="14"/>
  <c r="I75" i="14"/>
  <c r="J75" i="14"/>
  <c r="K75" i="14"/>
  <c r="L75" i="14"/>
  <c r="M75" i="14"/>
  <c r="N75" i="14"/>
  <c r="O75" i="14"/>
  <c r="P75" i="14"/>
  <c r="Q75" i="14"/>
  <c r="R75" i="14"/>
  <c r="S75" i="14"/>
  <c r="T75" i="14"/>
  <c r="U75" i="14"/>
  <c r="V75" i="14"/>
  <c r="W75" i="14"/>
  <c r="X75" i="14"/>
  <c r="Y75" i="14"/>
  <c r="Z75" i="14"/>
  <c r="AA75" i="14"/>
  <c r="C76" i="14"/>
  <c r="D76" i="14"/>
  <c r="E76" i="14"/>
  <c r="F76" i="14"/>
  <c r="G76" i="14"/>
  <c r="H76" i="14"/>
  <c r="I76" i="14"/>
  <c r="J76" i="14"/>
  <c r="K76" i="14"/>
  <c r="L76" i="14"/>
  <c r="M76" i="14"/>
  <c r="N76" i="14"/>
  <c r="O76" i="14"/>
  <c r="P76" i="14"/>
  <c r="Q76" i="14"/>
  <c r="R76" i="14"/>
  <c r="S76" i="14"/>
  <c r="T76" i="14"/>
  <c r="U76" i="14"/>
  <c r="V76" i="14"/>
  <c r="W76" i="14"/>
  <c r="X76" i="14"/>
  <c r="Y76" i="14"/>
  <c r="Z76" i="14"/>
  <c r="AA76" i="14"/>
  <c r="C77" i="14"/>
  <c r="D77" i="14"/>
  <c r="E77" i="14"/>
  <c r="F77" i="14"/>
  <c r="G77" i="14"/>
  <c r="H77" i="14"/>
  <c r="I77" i="14"/>
  <c r="J77" i="14"/>
  <c r="K77" i="14"/>
  <c r="L77" i="14"/>
  <c r="M77" i="14"/>
  <c r="N77" i="14"/>
  <c r="O77" i="14"/>
  <c r="P77" i="14"/>
  <c r="Q77" i="14"/>
  <c r="R77" i="14"/>
  <c r="S77" i="14"/>
  <c r="T77" i="14"/>
  <c r="U77" i="14"/>
  <c r="V77" i="14"/>
  <c r="W77" i="14"/>
  <c r="X77" i="14"/>
  <c r="Y77" i="14"/>
  <c r="Z77" i="14"/>
  <c r="AA77" i="14"/>
  <c r="C78" i="14"/>
  <c r="D78" i="14"/>
  <c r="E78" i="14"/>
  <c r="F78" i="14"/>
  <c r="G78" i="14"/>
  <c r="J78" i="14"/>
  <c r="L78" i="14"/>
  <c r="M78" i="14"/>
  <c r="N78" i="14"/>
  <c r="O78" i="14"/>
  <c r="P78" i="14"/>
  <c r="Q78" i="14"/>
  <c r="R78" i="14"/>
  <c r="S78" i="14"/>
  <c r="T78" i="14"/>
  <c r="U78" i="14"/>
  <c r="V78" i="14"/>
  <c r="W78" i="14"/>
  <c r="X78" i="14"/>
  <c r="Y78" i="14"/>
  <c r="Z78" i="14"/>
  <c r="AA78" i="14"/>
  <c r="C79" i="14"/>
  <c r="D79" i="14"/>
  <c r="E79" i="14"/>
  <c r="F79" i="14"/>
  <c r="G79" i="14"/>
  <c r="J79" i="14"/>
  <c r="L79" i="14"/>
  <c r="M79" i="14"/>
  <c r="N79" i="14"/>
  <c r="O79" i="14"/>
  <c r="P79" i="14"/>
  <c r="Q79" i="14"/>
  <c r="R79" i="14"/>
  <c r="S79" i="14"/>
  <c r="T79" i="14"/>
  <c r="U79" i="14"/>
  <c r="V79" i="14"/>
  <c r="W79" i="14"/>
  <c r="X79" i="14"/>
  <c r="Y79" i="14"/>
  <c r="Z79" i="14"/>
  <c r="AA79" i="14"/>
  <c r="C80" i="14"/>
  <c r="D80" i="14"/>
  <c r="E80" i="14"/>
  <c r="F80" i="14"/>
  <c r="G80" i="14"/>
  <c r="J80" i="14"/>
  <c r="L80" i="14"/>
  <c r="M80" i="14"/>
  <c r="N80" i="14"/>
  <c r="O80" i="14"/>
  <c r="P80" i="14"/>
  <c r="Q80" i="14"/>
  <c r="R80" i="14"/>
  <c r="S80" i="14"/>
  <c r="T80" i="14"/>
  <c r="U80" i="14"/>
  <c r="V80" i="14"/>
  <c r="W80" i="14"/>
  <c r="X80" i="14"/>
  <c r="Y80" i="14"/>
  <c r="Z80" i="14"/>
  <c r="AA80" i="14"/>
  <c r="C81" i="14"/>
  <c r="D81" i="14"/>
  <c r="E81" i="14"/>
  <c r="F81" i="14"/>
  <c r="G81" i="14"/>
  <c r="J81" i="14"/>
  <c r="L81" i="14"/>
  <c r="M81" i="14"/>
  <c r="N81" i="14"/>
  <c r="O81" i="14"/>
  <c r="P81" i="14"/>
  <c r="Q81" i="14"/>
  <c r="R81" i="14"/>
  <c r="S81" i="14"/>
  <c r="T81" i="14"/>
  <c r="U81" i="14"/>
  <c r="V81" i="14"/>
  <c r="W81" i="14"/>
  <c r="X81" i="14"/>
  <c r="Y81" i="14"/>
  <c r="Z81" i="14"/>
  <c r="AA81" i="14"/>
  <c r="C82" i="14"/>
  <c r="D82" i="14"/>
  <c r="E82" i="14"/>
  <c r="F82" i="14"/>
  <c r="G82" i="14"/>
  <c r="H82" i="14"/>
  <c r="I82" i="14"/>
  <c r="J82" i="14"/>
  <c r="K82" i="14"/>
  <c r="L82" i="14"/>
  <c r="M82" i="14"/>
  <c r="N82" i="14"/>
  <c r="O82" i="14"/>
  <c r="P82" i="14"/>
  <c r="Q82" i="14"/>
  <c r="R82" i="14"/>
  <c r="S82" i="14"/>
  <c r="T82" i="14"/>
  <c r="U82" i="14"/>
  <c r="V82" i="14"/>
  <c r="W82" i="14"/>
  <c r="X82" i="14"/>
  <c r="Y82" i="14"/>
  <c r="Z82" i="14"/>
  <c r="AA82" i="14"/>
  <c r="C83" i="14"/>
  <c r="D83" i="14"/>
  <c r="E83" i="14"/>
  <c r="F83" i="14"/>
  <c r="G83" i="14"/>
  <c r="H83" i="14"/>
  <c r="I83" i="14"/>
  <c r="J83" i="14"/>
  <c r="K83" i="14"/>
  <c r="L83" i="14"/>
  <c r="M83" i="14"/>
  <c r="N83" i="14"/>
  <c r="O83" i="14"/>
  <c r="P83" i="14"/>
  <c r="Q83" i="14"/>
  <c r="R83" i="14"/>
  <c r="S83" i="14"/>
  <c r="T83" i="14"/>
  <c r="V83" i="14"/>
  <c r="W83" i="14"/>
  <c r="X83" i="14"/>
  <c r="Y83" i="14"/>
  <c r="Z83" i="14"/>
  <c r="AA83" i="14"/>
  <c r="C84" i="14"/>
  <c r="D84" i="14"/>
  <c r="E84" i="14"/>
  <c r="F84" i="14"/>
  <c r="G84" i="14"/>
  <c r="H84" i="14"/>
  <c r="I84" i="14"/>
  <c r="J84" i="14"/>
  <c r="K84" i="14"/>
  <c r="L84" i="14"/>
  <c r="M84" i="14"/>
  <c r="N84" i="14"/>
  <c r="O84" i="14"/>
  <c r="P84" i="14"/>
  <c r="Q84" i="14"/>
  <c r="R84" i="14"/>
  <c r="S84" i="14"/>
  <c r="T84" i="14"/>
  <c r="U84" i="14"/>
  <c r="V84" i="14"/>
  <c r="W84" i="14"/>
  <c r="X84" i="14"/>
  <c r="Y84" i="14"/>
  <c r="Z84" i="14"/>
  <c r="AA84" i="14"/>
  <c r="C85" i="14"/>
  <c r="D85" i="14"/>
  <c r="E85" i="14"/>
  <c r="F85" i="14"/>
  <c r="G85" i="14"/>
  <c r="H85" i="14"/>
  <c r="I85" i="14"/>
  <c r="J85" i="14"/>
  <c r="K85" i="14"/>
  <c r="L85" i="14"/>
  <c r="M85" i="14"/>
  <c r="N85" i="14"/>
  <c r="O85" i="14"/>
  <c r="P85" i="14"/>
  <c r="Q85" i="14"/>
  <c r="R85" i="14"/>
  <c r="T85" i="14"/>
  <c r="U85" i="14"/>
  <c r="V85" i="14"/>
  <c r="W85" i="14"/>
  <c r="X85" i="14"/>
  <c r="Y85" i="14"/>
  <c r="Z85" i="14"/>
  <c r="AA85" i="14"/>
  <c r="C86" i="14"/>
  <c r="D86" i="14"/>
  <c r="E86" i="14"/>
  <c r="F86" i="14"/>
  <c r="G86" i="14"/>
  <c r="H86" i="14"/>
  <c r="I86" i="14"/>
  <c r="J86" i="14"/>
  <c r="K86" i="14"/>
  <c r="L86" i="14"/>
  <c r="M86" i="14"/>
  <c r="N86" i="14"/>
  <c r="O86" i="14"/>
  <c r="P86" i="14"/>
  <c r="Q86" i="14"/>
  <c r="R86" i="14"/>
  <c r="S86" i="14"/>
  <c r="U86" i="14"/>
  <c r="V86" i="14"/>
  <c r="W86" i="14"/>
  <c r="X86" i="14"/>
  <c r="Y86" i="14"/>
  <c r="Z86" i="14"/>
  <c r="AA86" i="14"/>
  <c r="C87" i="14"/>
  <c r="D87" i="14"/>
  <c r="E87" i="14"/>
  <c r="F87" i="14"/>
  <c r="G87" i="14"/>
  <c r="H87" i="14"/>
  <c r="I87" i="14"/>
  <c r="J87" i="14"/>
  <c r="K87" i="14"/>
  <c r="L87" i="14"/>
  <c r="M87" i="14"/>
  <c r="N87" i="14"/>
  <c r="O87" i="14"/>
  <c r="P87" i="14"/>
  <c r="Q87" i="14"/>
  <c r="R87" i="14"/>
  <c r="S87" i="14"/>
  <c r="T87" i="14"/>
  <c r="V87" i="14"/>
  <c r="W87" i="14"/>
  <c r="X87" i="14"/>
  <c r="Y87" i="14"/>
  <c r="Z87" i="14"/>
  <c r="AA87" i="14"/>
  <c r="C88" i="14"/>
  <c r="D88" i="14"/>
  <c r="E88" i="14"/>
  <c r="F88" i="14"/>
  <c r="G88" i="14"/>
  <c r="H8" i="14"/>
  <c r="H88" i="14"/>
  <c r="I88" i="14"/>
  <c r="J88" i="14"/>
  <c r="K88" i="14"/>
  <c r="L88" i="14"/>
  <c r="M88" i="14"/>
  <c r="N88" i="14"/>
  <c r="O88" i="14"/>
  <c r="P88" i="14"/>
  <c r="Q88" i="14"/>
  <c r="S88" i="14"/>
  <c r="T88" i="14"/>
  <c r="U88" i="14"/>
  <c r="W88" i="14"/>
  <c r="X88" i="14"/>
  <c r="Y88" i="14"/>
  <c r="Z88" i="14"/>
  <c r="AA88" i="14"/>
  <c r="C89" i="14"/>
  <c r="D89" i="14"/>
  <c r="E89" i="14"/>
  <c r="F89" i="14"/>
  <c r="G89" i="14"/>
  <c r="H9" i="14"/>
  <c r="H89" i="14"/>
  <c r="I89" i="14"/>
  <c r="J89" i="14"/>
  <c r="K89" i="14"/>
  <c r="L89" i="14"/>
  <c r="M89" i="14"/>
  <c r="N89" i="14"/>
  <c r="O89" i="14"/>
  <c r="P89" i="14"/>
  <c r="Q89" i="14"/>
  <c r="R89" i="14"/>
  <c r="T89" i="14"/>
  <c r="U89" i="14"/>
  <c r="V89" i="14"/>
  <c r="W89" i="14"/>
  <c r="X89" i="14"/>
  <c r="Y89" i="14"/>
  <c r="Z89" i="14"/>
  <c r="AA89" i="14"/>
  <c r="C90" i="14"/>
  <c r="D90" i="14"/>
  <c r="E90" i="14"/>
  <c r="F90" i="14"/>
  <c r="G90" i="14"/>
  <c r="H90" i="14"/>
  <c r="I90" i="14"/>
  <c r="J90" i="14"/>
  <c r="K90" i="14"/>
  <c r="L90" i="14"/>
  <c r="M90" i="14"/>
  <c r="N90" i="14"/>
  <c r="O90" i="14"/>
  <c r="P90" i="14"/>
  <c r="Q90" i="14"/>
  <c r="R90" i="14"/>
  <c r="S90" i="14"/>
  <c r="U90" i="14"/>
  <c r="V90" i="14"/>
  <c r="W90" i="14"/>
  <c r="X90" i="14"/>
  <c r="Y90" i="14"/>
  <c r="Z90" i="14"/>
  <c r="AA90" i="14"/>
  <c r="C91" i="14"/>
  <c r="D91" i="14"/>
  <c r="E91" i="14"/>
  <c r="F91" i="14"/>
  <c r="G91" i="14"/>
  <c r="H91" i="14"/>
  <c r="I91" i="14"/>
  <c r="J91" i="14"/>
  <c r="K91" i="14"/>
  <c r="L91" i="14"/>
  <c r="M91" i="14"/>
  <c r="N91" i="14"/>
  <c r="O91" i="14"/>
  <c r="P91" i="14"/>
  <c r="Q91" i="14"/>
  <c r="R91" i="14"/>
  <c r="S91" i="14"/>
  <c r="T91" i="14"/>
  <c r="U91" i="14"/>
  <c r="V91" i="14"/>
  <c r="W91" i="14"/>
  <c r="X91" i="14"/>
  <c r="Y91" i="14"/>
  <c r="Z91" i="14"/>
  <c r="AA91" i="14"/>
  <c r="C92" i="14"/>
  <c r="D92" i="14"/>
  <c r="E92" i="14"/>
  <c r="F92" i="14"/>
  <c r="G92" i="14"/>
  <c r="H92" i="14"/>
  <c r="I92" i="14"/>
  <c r="J92" i="14"/>
  <c r="K92" i="14"/>
  <c r="L92" i="14"/>
  <c r="M92" i="14"/>
  <c r="N92" i="14"/>
  <c r="O92" i="14"/>
  <c r="P92" i="14"/>
  <c r="Q92" i="14"/>
  <c r="R92" i="14"/>
  <c r="S92" i="14"/>
  <c r="T92" i="14"/>
  <c r="U92" i="14"/>
  <c r="W92" i="14"/>
  <c r="X92" i="14"/>
  <c r="Y92" i="14"/>
  <c r="Z92" i="14"/>
  <c r="AA92" i="14"/>
  <c r="C53" i="13"/>
  <c r="D53" i="13"/>
  <c r="E53" i="13"/>
  <c r="F53" i="13"/>
  <c r="G53" i="13"/>
  <c r="H53" i="13"/>
  <c r="J53" i="13"/>
  <c r="L53" i="13"/>
  <c r="M53" i="13"/>
  <c r="N53" i="13"/>
  <c r="O53" i="13"/>
  <c r="P53" i="13"/>
  <c r="Q53" i="13"/>
  <c r="S53" i="13"/>
  <c r="W53" i="13"/>
  <c r="X53" i="13"/>
  <c r="Y53" i="13"/>
  <c r="Z53" i="13"/>
  <c r="AA53" i="13"/>
  <c r="C54" i="13"/>
  <c r="D54" i="13"/>
  <c r="E54" i="13"/>
  <c r="F54" i="13"/>
  <c r="G54" i="13"/>
  <c r="H54" i="13"/>
  <c r="J54" i="13"/>
  <c r="L54" i="13"/>
  <c r="M54" i="13"/>
  <c r="N54" i="13"/>
  <c r="O54" i="13"/>
  <c r="P54" i="13"/>
  <c r="Q54" i="13"/>
  <c r="R54" i="13"/>
  <c r="S54" i="13"/>
  <c r="T54" i="13"/>
  <c r="U54" i="13"/>
  <c r="V54" i="13"/>
  <c r="W54" i="13"/>
  <c r="X54" i="13"/>
  <c r="Y54" i="13"/>
  <c r="Z54" i="13"/>
  <c r="AA54" i="13"/>
  <c r="C55" i="13"/>
  <c r="D55" i="13"/>
  <c r="E55" i="13"/>
  <c r="F55" i="13"/>
  <c r="G55" i="13"/>
  <c r="I55" i="13"/>
  <c r="L55" i="13"/>
  <c r="M55" i="13"/>
  <c r="N55" i="13"/>
  <c r="O55" i="13"/>
  <c r="P55" i="13"/>
  <c r="Q55" i="13"/>
  <c r="R55" i="13"/>
  <c r="S55" i="13"/>
  <c r="T55" i="13"/>
  <c r="U55" i="13"/>
  <c r="V55" i="13"/>
  <c r="W55" i="13"/>
  <c r="X55" i="13"/>
  <c r="Y55" i="13"/>
  <c r="Z55" i="13"/>
  <c r="AA55" i="13"/>
  <c r="C56" i="13"/>
  <c r="D56" i="13"/>
  <c r="E56" i="13"/>
  <c r="F56" i="13"/>
  <c r="G56" i="13"/>
  <c r="I56" i="13"/>
  <c r="L56" i="13"/>
  <c r="M56" i="13"/>
  <c r="N56" i="13"/>
  <c r="O56" i="13"/>
  <c r="P56" i="13"/>
  <c r="Q56" i="13"/>
  <c r="R56" i="13"/>
  <c r="S56" i="13"/>
  <c r="T56" i="13"/>
  <c r="U56" i="13"/>
  <c r="V56" i="13"/>
  <c r="W56" i="13"/>
  <c r="X56" i="13"/>
  <c r="Y56" i="13"/>
  <c r="Z56" i="13"/>
  <c r="AA56" i="13"/>
  <c r="C57" i="13"/>
  <c r="D57" i="13"/>
  <c r="E57" i="13"/>
  <c r="F57" i="13"/>
  <c r="G57" i="13"/>
  <c r="H57" i="13"/>
  <c r="J57" i="13"/>
  <c r="K57" i="13"/>
  <c r="L57" i="13"/>
  <c r="M57" i="13"/>
  <c r="N57" i="13"/>
  <c r="O57" i="13"/>
  <c r="P57" i="13"/>
  <c r="Q57" i="13"/>
  <c r="S57" i="13"/>
  <c r="U57" i="13"/>
  <c r="W57" i="13"/>
  <c r="X57" i="13"/>
  <c r="Y57" i="13"/>
  <c r="Z57" i="13"/>
  <c r="AA57" i="13"/>
  <c r="C58" i="13"/>
  <c r="D58" i="13"/>
  <c r="E58" i="13"/>
  <c r="F58" i="13"/>
  <c r="G58" i="13"/>
  <c r="M58" i="13"/>
  <c r="N58" i="13"/>
  <c r="O58" i="13"/>
  <c r="P58" i="13"/>
  <c r="Q58" i="13"/>
  <c r="R58" i="13"/>
  <c r="S58" i="13"/>
  <c r="T58" i="13"/>
  <c r="U58" i="13"/>
  <c r="V58" i="13"/>
  <c r="W58" i="13"/>
  <c r="X58" i="13"/>
  <c r="Y58" i="13"/>
  <c r="Z58" i="13"/>
  <c r="AA58" i="13"/>
  <c r="C59" i="13"/>
  <c r="D59" i="13"/>
  <c r="E59" i="13"/>
  <c r="F59" i="13"/>
  <c r="G59" i="13"/>
  <c r="M59" i="13"/>
  <c r="N59" i="13"/>
  <c r="O59" i="13"/>
  <c r="P59" i="13"/>
  <c r="Q59" i="13"/>
  <c r="R59" i="13"/>
  <c r="S59" i="13"/>
  <c r="T59" i="13"/>
  <c r="U59" i="13"/>
  <c r="V59" i="13"/>
  <c r="W59" i="13"/>
  <c r="X59" i="13"/>
  <c r="Y59" i="13"/>
  <c r="Z59" i="13"/>
  <c r="AA59" i="13"/>
  <c r="C60" i="13"/>
  <c r="D60" i="13"/>
  <c r="E60" i="13"/>
  <c r="F60" i="13"/>
  <c r="G60" i="13"/>
  <c r="L60" i="13"/>
  <c r="M60" i="13"/>
  <c r="N60" i="13"/>
  <c r="O60" i="13"/>
  <c r="P60" i="13"/>
  <c r="Q60" i="13"/>
  <c r="R60" i="13"/>
  <c r="S60" i="13"/>
  <c r="T60" i="13"/>
  <c r="U60" i="13"/>
  <c r="V60" i="13"/>
  <c r="W60" i="13"/>
  <c r="X60" i="13"/>
  <c r="Y60" i="13"/>
  <c r="Z60" i="13"/>
  <c r="AA60" i="13"/>
  <c r="C61" i="13"/>
  <c r="D61" i="13"/>
  <c r="E61" i="13"/>
  <c r="F61" i="13"/>
  <c r="G61" i="13"/>
  <c r="L61" i="13"/>
  <c r="M61" i="13"/>
  <c r="N61" i="13"/>
  <c r="O61" i="13"/>
  <c r="P61" i="13"/>
  <c r="Q61" i="13"/>
  <c r="R61" i="13"/>
  <c r="S61" i="13"/>
  <c r="T61" i="13"/>
  <c r="U61" i="13"/>
  <c r="V61" i="13"/>
  <c r="W61" i="13"/>
  <c r="X61" i="13"/>
  <c r="Y61" i="13"/>
  <c r="Z61" i="13"/>
  <c r="AA61"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C63" i="13"/>
  <c r="D63" i="13"/>
  <c r="E63" i="13"/>
  <c r="F63" i="13"/>
  <c r="G63" i="13"/>
  <c r="H63" i="13"/>
  <c r="I63" i="13"/>
  <c r="J63" i="13"/>
  <c r="K63" i="13"/>
  <c r="L63" i="13"/>
  <c r="M63" i="13"/>
  <c r="N63" i="13"/>
  <c r="O63" i="13"/>
  <c r="P63" i="13"/>
  <c r="Q63" i="13"/>
  <c r="S63" i="13"/>
  <c r="T63" i="13"/>
  <c r="U63" i="13"/>
  <c r="V63" i="13"/>
  <c r="W63" i="13"/>
  <c r="X63" i="13"/>
  <c r="Y63" i="13"/>
  <c r="Z63" i="13"/>
  <c r="AA63"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C65" i="13"/>
  <c r="D65" i="13"/>
  <c r="E65" i="13"/>
  <c r="F65" i="13"/>
  <c r="G65" i="13"/>
  <c r="I65" i="13"/>
  <c r="J65" i="13"/>
  <c r="K65" i="13"/>
  <c r="L65" i="13"/>
  <c r="M65" i="13"/>
  <c r="N65" i="13"/>
  <c r="O65" i="13"/>
  <c r="P65" i="13"/>
  <c r="Q65" i="13"/>
  <c r="R65" i="13"/>
  <c r="S65" i="13"/>
  <c r="T65" i="13"/>
  <c r="U65" i="13"/>
  <c r="V65" i="13"/>
  <c r="W65" i="13"/>
  <c r="X65" i="13"/>
  <c r="Y65" i="13"/>
  <c r="Z65" i="13"/>
  <c r="AA65"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C67" i="13"/>
  <c r="D67" i="13"/>
  <c r="E67" i="13"/>
  <c r="F67" i="13"/>
  <c r="G67" i="13"/>
  <c r="H67" i="13"/>
  <c r="J67" i="13"/>
  <c r="K67" i="13"/>
  <c r="L67" i="13"/>
  <c r="M67" i="13"/>
  <c r="N67" i="13"/>
  <c r="O67" i="13"/>
  <c r="P67" i="13"/>
  <c r="Q67" i="13"/>
  <c r="R67" i="13"/>
  <c r="T67" i="13"/>
  <c r="U67" i="13"/>
  <c r="V67" i="13"/>
  <c r="W67" i="13"/>
  <c r="X67" i="13"/>
  <c r="Y67" i="13"/>
  <c r="Z67" i="13"/>
  <c r="AA67" i="13"/>
  <c r="C68" i="13"/>
  <c r="D68" i="13"/>
  <c r="E68" i="13"/>
  <c r="F68" i="13"/>
  <c r="G68" i="13"/>
  <c r="I68" i="13"/>
  <c r="J68" i="13"/>
  <c r="M68" i="13"/>
  <c r="N68" i="13"/>
  <c r="O68" i="13"/>
  <c r="P68" i="13"/>
  <c r="Q68" i="13"/>
  <c r="R68" i="13"/>
  <c r="S68" i="13"/>
  <c r="T68" i="13"/>
  <c r="U68" i="13"/>
  <c r="V68" i="13"/>
  <c r="W68" i="13"/>
  <c r="X68" i="13"/>
  <c r="Y68" i="13"/>
  <c r="Z68" i="13"/>
  <c r="AA68" i="13"/>
  <c r="C69" i="13"/>
  <c r="D69" i="13"/>
  <c r="E69" i="13"/>
  <c r="F69" i="13"/>
  <c r="G69" i="13"/>
  <c r="I69" i="13"/>
  <c r="J69" i="13"/>
  <c r="M69" i="13"/>
  <c r="N69" i="13"/>
  <c r="O69" i="13"/>
  <c r="P69" i="13"/>
  <c r="Q69" i="13"/>
  <c r="R69" i="13"/>
  <c r="S69" i="13"/>
  <c r="T69" i="13"/>
  <c r="U69" i="13"/>
  <c r="V69" i="13"/>
  <c r="W69" i="13"/>
  <c r="X69" i="13"/>
  <c r="Y69" i="13"/>
  <c r="Z69" i="13"/>
  <c r="AA69" i="13"/>
  <c r="C70" i="13"/>
  <c r="D70" i="13"/>
  <c r="E70" i="13"/>
  <c r="F70" i="13"/>
  <c r="G70" i="13"/>
  <c r="I70" i="13"/>
  <c r="J70" i="13"/>
  <c r="L70" i="13"/>
  <c r="M70" i="13"/>
  <c r="N70" i="13"/>
  <c r="O70" i="13"/>
  <c r="P70" i="13"/>
  <c r="Q70" i="13"/>
  <c r="R70" i="13"/>
  <c r="S70" i="13"/>
  <c r="T70" i="13"/>
  <c r="U70" i="13"/>
  <c r="V70" i="13"/>
  <c r="W70" i="13"/>
  <c r="X70" i="13"/>
  <c r="Y70" i="13"/>
  <c r="Z70" i="13"/>
  <c r="AA70" i="13"/>
  <c r="C71" i="13"/>
  <c r="D71" i="13"/>
  <c r="E71" i="13"/>
  <c r="F71" i="13"/>
  <c r="G71" i="13"/>
  <c r="I71" i="13"/>
  <c r="J71" i="13"/>
  <c r="L71" i="13"/>
  <c r="M71" i="13"/>
  <c r="N71" i="13"/>
  <c r="O71" i="13"/>
  <c r="P71" i="13"/>
  <c r="Q71" i="13"/>
  <c r="R71" i="13"/>
  <c r="S71" i="13"/>
  <c r="T71" i="13"/>
  <c r="U71" i="13"/>
  <c r="V71" i="13"/>
  <c r="W71" i="13"/>
  <c r="X71" i="13"/>
  <c r="Y71" i="13"/>
  <c r="Z71" i="13"/>
  <c r="AA71" i="13"/>
  <c r="C72" i="13"/>
  <c r="D72" i="13"/>
  <c r="E72" i="13"/>
  <c r="F72" i="13"/>
  <c r="G72" i="13"/>
  <c r="H72" i="13"/>
  <c r="I72" i="13"/>
  <c r="J72" i="13"/>
  <c r="K72" i="13"/>
  <c r="L72" i="13"/>
  <c r="M72" i="13"/>
  <c r="N72" i="13"/>
  <c r="O72" i="13"/>
  <c r="P72" i="13"/>
  <c r="Q72" i="13"/>
  <c r="R72" i="13"/>
  <c r="S72" i="13"/>
  <c r="T72" i="13"/>
  <c r="U72" i="13"/>
  <c r="V72" i="13"/>
  <c r="W72" i="13"/>
  <c r="X72" i="13"/>
  <c r="Y72" i="13"/>
  <c r="Z72" i="13"/>
  <c r="AA72" i="13"/>
  <c r="C73" i="13"/>
  <c r="D73" i="13"/>
  <c r="E73" i="13"/>
  <c r="F73" i="13"/>
  <c r="G73" i="13"/>
  <c r="H73" i="13"/>
  <c r="I73" i="13"/>
  <c r="J73" i="13"/>
  <c r="K73" i="13"/>
  <c r="L73" i="13"/>
  <c r="M73" i="13"/>
  <c r="N73" i="13"/>
  <c r="O73" i="13"/>
  <c r="P73" i="13"/>
  <c r="Q73" i="13"/>
  <c r="R73" i="13"/>
  <c r="S73" i="13"/>
  <c r="T73" i="13"/>
  <c r="U73" i="13"/>
  <c r="V73" i="13"/>
  <c r="W73" i="13"/>
  <c r="X73" i="13"/>
  <c r="Y73" i="13"/>
  <c r="Z73" i="13"/>
  <c r="AA73" i="13"/>
  <c r="C74" i="13"/>
  <c r="D74" i="13"/>
  <c r="E74" i="13"/>
  <c r="F74" i="13"/>
  <c r="G74" i="13"/>
  <c r="H74" i="13"/>
  <c r="I74" i="13"/>
  <c r="J74" i="13"/>
  <c r="K74" i="13"/>
  <c r="L74" i="13"/>
  <c r="M74" i="13"/>
  <c r="N74" i="13"/>
  <c r="O74" i="13"/>
  <c r="P74" i="13"/>
  <c r="Q74" i="13"/>
  <c r="R74" i="13"/>
  <c r="S74" i="13"/>
  <c r="T74" i="13"/>
  <c r="U74" i="13"/>
  <c r="V74" i="13"/>
  <c r="W74" i="13"/>
  <c r="X74" i="13"/>
  <c r="Y74" i="13"/>
  <c r="Z74" i="13"/>
  <c r="AA74" i="13"/>
  <c r="C75" i="13"/>
  <c r="D75" i="13"/>
  <c r="E75" i="13"/>
  <c r="F75" i="13"/>
  <c r="G75" i="13"/>
  <c r="H75" i="13"/>
  <c r="I75" i="13"/>
  <c r="J75" i="13"/>
  <c r="K75" i="13"/>
  <c r="L75" i="13"/>
  <c r="M75" i="13"/>
  <c r="N75" i="13"/>
  <c r="O75" i="13"/>
  <c r="P75" i="13"/>
  <c r="Q75" i="13"/>
  <c r="R75" i="13"/>
  <c r="S75" i="13"/>
  <c r="T75" i="13"/>
  <c r="U75" i="13"/>
  <c r="V75" i="13"/>
  <c r="W75" i="13"/>
  <c r="X75" i="13"/>
  <c r="Y75" i="13"/>
  <c r="Z75" i="13"/>
  <c r="AA75"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C77" i="13"/>
  <c r="D77" i="13"/>
  <c r="E77" i="13"/>
  <c r="F77" i="13"/>
  <c r="G77" i="13"/>
  <c r="H77" i="13"/>
  <c r="I77" i="13"/>
  <c r="J77" i="13"/>
  <c r="K77" i="13"/>
  <c r="L77" i="13"/>
  <c r="M77" i="13"/>
  <c r="N77" i="13"/>
  <c r="O77" i="13"/>
  <c r="P77" i="13"/>
  <c r="Q77" i="13"/>
  <c r="R77" i="13"/>
  <c r="S77" i="13"/>
  <c r="T77" i="13"/>
  <c r="U77" i="13"/>
  <c r="V77" i="13"/>
  <c r="W77" i="13"/>
  <c r="X77" i="13"/>
  <c r="Y77" i="13"/>
  <c r="Z77" i="13"/>
  <c r="AA77" i="13"/>
  <c r="C78" i="13"/>
  <c r="D78" i="13"/>
  <c r="E78" i="13"/>
  <c r="F78" i="13"/>
  <c r="G78" i="13"/>
  <c r="I78" i="13"/>
  <c r="J78" i="13"/>
  <c r="L78" i="13"/>
  <c r="M78" i="13"/>
  <c r="N78" i="13"/>
  <c r="O78" i="13"/>
  <c r="P78" i="13"/>
  <c r="Q78" i="13"/>
  <c r="R78" i="13"/>
  <c r="S78" i="13"/>
  <c r="T78" i="13"/>
  <c r="U78" i="13"/>
  <c r="V78" i="13"/>
  <c r="W78" i="13"/>
  <c r="X78" i="13"/>
  <c r="Y78" i="13"/>
  <c r="Z78" i="13"/>
  <c r="AA78" i="13"/>
  <c r="C79" i="13"/>
  <c r="D79" i="13"/>
  <c r="E79" i="13"/>
  <c r="F79" i="13"/>
  <c r="G79" i="13"/>
  <c r="I79" i="13"/>
  <c r="J79" i="13"/>
  <c r="L79" i="13"/>
  <c r="M79" i="13"/>
  <c r="N79" i="13"/>
  <c r="O79" i="13"/>
  <c r="P79" i="13"/>
  <c r="Q79" i="13"/>
  <c r="R79" i="13"/>
  <c r="S79" i="13"/>
  <c r="T79" i="13"/>
  <c r="U79" i="13"/>
  <c r="V79" i="13"/>
  <c r="W79" i="13"/>
  <c r="X79" i="13"/>
  <c r="Y79" i="13"/>
  <c r="Z79" i="13"/>
  <c r="AA79" i="13"/>
  <c r="C80" i="13"/>
  <c r="D80" i="13"/>
  <c r="E80" i="13"/>
  <c r="F80" i="13"/>
  <c r="G80" i="13"/>
  <c r="I80" i="13"/>
  <c r="J80" i="13"/>
  <c r="L80" i="13"/>
  <c r="M80" i="13"/>
  <c r="N80" i="13"/>
  <c r="O80" i="13"/>
  <c r="P80" i="13"/>
  <c r="Q80" i="13"/>
  <c r="R80" i="13"/>
  <c r="S80" i="13"/>
  <c r="T80" i="13"/>
  <c r="U80" i="13"/>
  <c r="V80" i="13"/>
  <c r="W80" i="13"/>
  <c r="X80" i="13"/>
  <c r="Y80" i="13"/>
  <c r="Z80" i="13"/>
  <c r="AA80" i="13"/>
  <c r="C81" i="13"/>
  <c r="D81" i="13"/>
  <c r="E81" i="13"/>
  <c r="F81" i="13"/>
  <c r="G81" i="13"/>
  <c r="I81" i="13"/>
  <c r="J81" i="13"/>
  <c r="L81" i="13"/>
  <c r="M81" i="13"/>
  <c r="N81" i="13"/>
  <c r="O81" i="13"/>
  <c r="P81" i="13"/>
  <c r="Q81" i="13"/>
  <c r="R81" i="13"/>
  <c r="S81" i="13"/>
  <c r="T81" i="13"/>
  <c r="U81" i="13"/>
  <c r="V81" i="13"/>
  <c r="W81" i="13"/>
  <c r="X81" i="13"/>
  <c r="Y81" i="13"/>
  <c r="Z81" i="13"/>
  <c r="AA81"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C53" i="12"/>
  <c r="D53" i="12"/>
  <c r="E53" i="12"/>
  <c r="F53" i="12"/>
  <c r="G53" i="12"/>
  <c r="H53" i="12"/>
  <c r="J53" i="12"/>
  <c r="L53" i="12"/>
  <c r="M53" i="12"/>
  <c r="N53" i="12"/>
  <c r="O53" i="12"/>
  <c r="P53" i="12"/>
  <c r="Q53" i="12"/>
  <c r="R53" i="12"/>
  <c r="S53" i="12"/>
  <c r="T53" i="12"/>
  <c r="V53" i="12"/>
  <c r="W53" i="12"/>
  <c r="X53" i="12"/>
  <c r="Y53" i="12"/>
  <c r="Z53" i="12"/>
  <c r="AA53" i="12"/>
  <c r="C54" i="12"/>
  <c r="D54" i="12"/>
  <c r="E54" i="12"/>
  <c r="F54" i="12"/>
  <c r="G54" i="12"/>
  <c r="H54" i="12"/>
  <c r="J54" i="12"/>
  <c r="L54" i="12"/>
  <c r="M54" i="12"/>
  <c r="N54" i="12"/>
  <c r="O54" i="12"/>
  <c r="P54" i="12"/>
  <c r="Q54" i="12"/>
  <c r="R54" i="12"/>
  <c r="S54" i="12"/>
  <c r="T54" i="12"/>
  <c r="U54" i="12"/>
  <c r="V54" i="12"/>
  <c r="W54" i="12"/>
  <c r="X54" i="12"/>
  <c r="Y54" i="12"/>
  <c r="Z54" i="12"/>
  <c r="AA54" i="12"/>
  <c r="C55" i="12"/>
  <c r="D55" i="12"/>
  <c r="E55" i="12"/>
  <c r="F55" i="12"/>
  <c r="G55" i="12"/>
  <c r="L55" i="12"/>
  <c r="M55" i="12"/>
  <c r="N55" i="12"/>
  <c r="O55" i="12"/>
  <c r="P55" i="12"/>
  <c r="Q55" i="12"/>
  <c r="R55" i="12"/>
  <c r="S55" i="12"/>
  <c r="T55" i="12"/>
  <c r="U55" i="12"/>
  <c r="V55" i="12"/>
  <c r="W55" i="12"/>
  <c r="X55" i="12"/>
  <c r="Y55" i="12"/>
  <c r="Z55" i="12"/>
  <c r="AA55" i="12"/>
  <c r="C56" i="12"/>
  <c r="D56" i="12"/>
  <c r="E56" i="12"/>
  <c r="F56" i="12"/>
  <c r="G56" i="12"/>
  <c r="L56" i="12"/>
  <c r="M56" i="12"/>
  <c r="N56" i="12"/>
  <c r="O56" i="12"/>
  <c r="P56" i="12"/>
  <c r="Q56" i="12"/>
  <c r="R56" i="12"/>
  <c r="S56" i="12"/>
  <c r="T56" i="12"/>
  <c r="U56" i="12"/>
  <c r="V56" i="12"/>
  <c r="W56" i="12"/>
  <c r="X56" i="12"/>
  <c r="Y56" i="12"/>
  <c r="Z56" i="12"/>
  <c r="AA56" i="12"/>
  <c r="C57" i="12"/>
  <c r="D57" i="12"/>
  <c r="E57" i="12"/>
  <c r="F57" i="12"/>
  <c r="G57" i="12"/>
  <c r="J57" i="12"/>
  <c r="L57" i="12"/>
  <c r="M57" i="12"/>
  <c r="N57" i="12"/>
  <c r="O57" i="12"/>
  <c r="P57" i="12"/>
  <c r="Q57" i="12"/>
  <c r="T57" i="12"/>
  <c r="V57" i="12"/>
  <c r="W57" i="12"/>
  <c r="X57" i="12"/>
  <c r="Y57" i="12"/>
  <c r="Z57" i="12"/>
  <c r="AA57" i="12"/>
  <c r="C58" i="12"/>
  <c r="D58" i="12"/>
  <c r="E58" i="12"/>
  <c r="F58" i="12"/>
  <c r="G58" i="12"/>
  <c r="M58" i="12"/>
  <c r="N58" i="12"/>
  <c r="O58" i="12"/>
  <c r="P58" i="12"/>
  <c r="Q58" i="12"/>
  <c r="R58" i="12"/>
  <c r="S58" i="12"/>
  <c r="T58" i="12"/>
  <c r="U58" i="12"/>
  <c r="V58" i="12"/>
  <c r="W58" i="12"/>
  <c r="X58" i="12"/>
  <c r="Y58" i="12"/>
  <c r="Z58" i="12"/>
  <c r="AA58" i="12"/>
  <c r="C59" i="12"/>
  <c r="D59" i="12"/>
  <c r="E59" i="12"/>
  <c r="F59" i="12"/>
  <c r="G59" i="12"/>
  <c r="M59" i="12"/>
  <c r="N59" i="12"/>
  <c r="O59" i="12"/>
  <c r="P59" i="12"/>
  <c r="Q59" i="12"/>
  <c r="R59" i="12"/>
  <c r="S59" i="12"/>
  <c r="T59" i="12"/>
  <c r="U59" i="12"/>
  <c r="V59" i="12"/>
  <c r="W59" i="12"/>
  <c r="X59" i="12"/>
  <c r="Y59" i="12"/>
  <c r="Z59" i="12"/>
  <c r="AA59" i="12"/>
  <c r="C60" i="12"/>
  <c r="D60" i="12"/>
  <c r="E60" i="12"/>
  <c r="F60" i="12"/>
  <c r="G60" i="12"/>
  <c r="H60" i="12"/>
  <c r="M60" i="12"/>
  <c r="N60" i="12"/>
  <c r="O60" i="12"/>
  <c r="P60" i="12"/>
  <c r="Q60" i="12"/>
  <c r="R60" i="12"/>
  <c r="S60" i="12"/>
  <c r="T60" i="12"/>
  <c r="U60" i="12"/>
  <c r="V60" i="12"/>
  <c r="W60" i="12"/>
  <c r="X60" i="12"/>
  <c r="Y60" i="12"/>
  <c r="Z60" i="12"/>
  <c r="AA60" i="12"/>
  <c r="C61" i="12"/>
  <c r="D61" i="12"/>
  <c r="E61" i="12"/>
  <c r="F61" i="12"/>
  <c r="G61" i="12"/>
  <c r="H61" i="12"/>
  <c r="M61" i="12"/>
  <c r="N61" i="12"/>
  <c r="O61" i="12"/>
  <c r="P61" i="12"/>
  <c r="Q61" i="12"/>
  <c r="R61" i="12"/>
  <c r="S61" i="12"/>
  <c r="T61" i="12"/>
  <c r="U61" i="12"/>
  <c r="V61" i="12"/>
  <c r="W61" i="12"/>
  <c r="X61" i="12"/>
  <c r="Y61" i="12"/>
  <c r="Z61" i="12"/>
  <c r="AA61" i="12"/>
  <c r="C62" i="12"/>
  <c r="D62" i="12"/>
  <c r="E62" i="12"/>
  <c r="F62" i="12"/>
  <c r="G62" i="12"/>
  <c r="H62" i="12"/>
  <c r="I62" i="12"/>
  <c r="J62" i="12"/>
  <c r="K62" i="12"/>
  <c r="L62" i="12"/>
  <c r="M62" i="12"/>
  <c r="N62" i="12"/>
  <c r="O62" i="12"/>
  <c r="P62" i="12"/>
  <c r="Q62" i="12"/>
  <c r="R62" i="12"/>
  <c r="S62" i="12"/>
  <c r="T62" i="12"/>
  <c r="U62" i="12"/>
  <c r="V62" i="12"/>
  <c r="W62" i="12"/>
  <c r="X62" i="12"/>
  <c r="Y62" i="12"/>
  <c r="Z62" i="12"/>
  <c r="AA62" i="12"/>
  <c r="C63" i="12"/>
  <c r="D63" i="12"/>
  <c r="E63" i="12"/>
  <c r="F63" i="12"/>
  <c r="G63" i="12"/>
  <c r="H63" i="12"/>
  <c r="I63" i="12"/>
  <c r="J63" i="12"/>
  <c r="K63" i="12"/>
  <c r="L63" i="12"/>
  <c r="M63" i="12"/>
  <c r="N63" i="12"/>
  <c r="O63" i="12"/>
  <c r="P63" i="12"/>
  <c r="Q63" i="12"/>
  <c r="S63" i="12"/>
  <c r="U63" i="12"/>
  <c r="V63" i="12"/>
  <c r="W63" i="12"/>
  <c r="X63" i="12"/>
  <c r="Y63" i="12"/>
  <c r="Z63" i="12"/>
  <c r="AA63" i="12"/>
  <c r="C64" i="12"/>
  <c r="D64" i="12"/>
  <c r="E64" i="12"/>
  <c r="F64" i="12"/>
  <c r="G64" i="12"/>
  <c r="H64" i="12"/>
  <c r="I64" i="12"/>
  <c r="J64" i="12"/>
  <c r="K64" i="12"/>
  <c r="L64" i="12"/>
  <c r="M64" i="12"/>
  <c r="N64" i="12"/>
  <c r="O64" i="12"/>
  <c r="P64" i="12"/>
  <c r="Q64" i="12"/>
  <c r="R64" i="12"/>
  <c r="S64" i="12"/>
  <c r="T64" i="12"/>
  <c r="U64" i="12"/>
  <c r="V64" i="12"/>
  <c r="W64" i="12"/>
  <c r="X64" i="12"/>
  <c r="Y64" i="12"/>
  <c r="Z64" i="12"/>
  <c r="AA64" i="12"/>
  <c r="C65" i="12"/>
  <c r="D65" i="12"/>
  <c r="E65" i="12"/>
  <c r="F65" i="12"/>
  <c r="G65" i="12"/>
  <c r="H65" i="12"/>
  <c r="I65" i="12"/>
  <c r="K65" i="12"/>
  <c r="M65" i="12"/>
  <c r="N65" i="12"/>
  <c r="O65" i="12"/>
  <c r="P65" i="12"/>
  <c r="Q65" i="12"/>
  <c r="R65" i="12"/>
  <c r="S65" i="12"/>
  <c r="T65" i="12"/>
  <c r="U65" i="12"/>
  <c r="V65" i="12"/>
  <c r="W65" i="12"/>
  <c r="X65" i="12"/>
  <c r="Y65" i="12"/>
  <c r="Z65" i="12"/>
  <c r="AA65" i="12"/>
  <c r="C66" i="12"/>
  <c r="D66" i="12"/>
  <c r="E66" i="12"/>
  <c r="F66" i="12"/>
  <c r="G66" i="12"/>
  <c r="H66" i="12"/>
  <c r="I66" i="12"/>
  <c r="K66" i="12"/>
  <c r="L66" i="12"/>
  <c r="M66" i="12"/>
  <c r="N66" i="12"/>
  <c r="O66" i="12"/>
  <c r="P66" i="12"/>
  <c r="Q66" i="12"/>
  <c r="R66" i="12"/>
  <c r="S66" i="12"/>
  <c r="T66" i="12"/>
  <c r="U66" i="12"/>
  <c r="V66" i="12"/>
  <c r="W66" i="12"/>
  <c r="X66" i="12"/>
  <c r="Y66" i="12"/>
  <c r="Z66" i="12"/>
  <c r="AA66" i="12"/>
  <c r="C67" i="12"/>
  <c r="D67" i="12"/>
  <c r="E67" i="12"/>
  <c r="F67" i="12"/>
  <c r="G67" i="12"/>
  <c r="H67" i="12"/>
  <c r="I67" i="12"/>
  <c r="J67" i="12"/>
  <c r="K67" i="12"/>
  <c r="L67" i="12"/>
  <c r="M67" i="12"/>
  <c r="N67" i="12"/>
  <c r="O67" i="12"/>
  <c r="P67" i="12"/>
  <c r="Q67" i="12"/>
  <c r="R67" i="12"/>
  <c r="S67" i="12"/>
  <c r="T67" i="12"/>
  <c r="U67" i="12"/>
  <c r="V67" i="12"/>
  <c r="W67" i="12"/>
  <c r="X67" i="12"/>
  <c r="Y67" i="12"/>
  <c r="Z67" i="12"/>
  <c r="AA67" i="12"/>
  <c r="C68" i="12"/>
  <c r="D68" i="12"/>
  <c r="E68" i="12"/>
  <c r="F68" i="12"/>
  <c r="G68" i="12"/>
  <c r="J68" i="12"/>
  <c r="M68" i="12"/>
  <c r="N68" i="12"/>
  <c r="O68" i="12"/>
  <c r="P68" i="12"/>
  <c r="Q68" i="12"/>
  <c r="R68" i="12"/>
  <c r="S68" i="12"/>
  <c r="T68" i="12"/>
  <c r="U68" i="12"/>
  <c r="V68" i="12"/>
  <c r="W68" i="12"/>
  <c r="X68" i="12"/>
  <c r="Y68" i="12"/>
  <c r="Z68" i="12"/>
  <c r="AA68" i="12"/>
  <c r="C69" i="12"/>
  <c r="D69" i="12"/>
  <c r="E69" i="12"/>
  <c r="F69" i="12"/>
  <c r="G69" i="12"/>
  <c r="J69" i="12"/>
  <c r="M69" i="12"/>
  <c r="N69" i="12"/>
  <c r="O69" i="12"/>
  <c r="P69" i="12"/>
  <c r="Q69" i="12"/>
  <c r="R69" i="12"/>
  <c r="S69" i="12"/>
  <c r="T69" i="12"/>
  <c r="U69" i="12"/>
  <c r="V69" i="12"/>
  <c r="W69" i="12"/>
  <c r="X69" i="12"/>
  <c r="Y69" i="12"/>
  <c r="Z69" i="12"/>
  <c r="AA69" i="12"/>
  <c r="C70" i="12"/>
  <c r="D70" i="12"/>
  <c r="E70" i="12"/>
  <c r="F70" i="12"/>
  <c r="G70" i="12"/>
  <c r="H70" i="12"/>
  <c r="J70" i="12"/>
  <c r="M70" i="12"/>
  <c r="N70" i="12"/>
  <c r="O70" i="12"/>
  <c r="P70" i="12"/>
  <c r="Q70" i="12"/>
  <c r="R70" i="12"/>
  <c r="S70" i="12"/>
  <c r="T70" i="12"/>
  <c r="U70" i="12"/>
  <c r="V70" i="12"/>
  <c r="W70" i="12"/>
  <c r="X70" i="12"/>
  <c r="Y70" i="12"/>
  <c r="Z70" i="12"/>
  <c r="AA70" i="12"/>
  <c r="C71" i="12"/>
  <c r="D71" i="12"/>
  <c r="E71" i="12"/>
  <c r="F71" i="12"/>
  <c r="G71" i="12"/>
  <c r="H71" i="12"/>
  <c r="J71" i="12"/>
  <c r="M71" i="12"/>
  <c r="N71" i="12"/>
  <c r="O71" i="12"/>
  <c r="P71" i="12"/>
  <c r="Q71" i="12"/>
  <c r="R71" i="12"/>
  <c r="S71" i="12"/>
  <c r="T71" i="12"/>
  <c r="U71" i="12"/>
  <c r="V71" i="12"/>
  <c r="W71" i="12"/>
  <c r="X71" i="12"/>
  <c r="Y71" i="12"/>
  <c r="Z71" i="12"/>
  <c r="AA71" i="12"/>
  <c r="C72" i="12"/>
  <c r="D72" i="12"/>
  <c r="E72" i="12"/>
  <c r="F72" i="12"/>
  <c r="G72" i="12"/>
  <c r="H72" i="12"/>
  <c r="I72" i="12"/>
  <c r="J72" i="12"/>
  <c r="K72" i="12"/>
  <c r="L72" i="12"/>
  <c r="M72" i="12"/>
  <c r="N72" i="12"/>
  <c r="O72" i="12"/>
  <c r="P72" i="12"/>
  <c r="Q72" i="12"/>
  <c r="R72" i="12"/>
  <c r="S72" i="12"/>
  <c r="T72" i="12"/>
  <c r="U72" i="12"/>
  <c r="V72" i="12"/>
  <c r="W72" i="12"/>
  <c r="X72" i="12"/>
  <c r="Y72" i="12"/>
  <c r="Z72" i="12"/>
  <c r="AA72" i="12"/>
  <c r="C73" i="12"/>
  <c r="D73" i="12"/>
  <c r="E73" i="12"/>
  <c r="F73" i="12"/>
  <c r="G73" i="12"/>
  <c r="H73" i="12"/>
  <c r="I73" i="12"/>
  <c r="J73" i="12"/>
  <c r="K73" i="12"/>
  <c r="L73" i="12"/>
  <c r="M73" i="12"/>
  <c r="N73" i="12"/>
  <c r="O73" i="12"/>
  <c r="P73" i="12"/>
  <c r="Q73" i="12"/>
  <c r="R73" i="12"/>
  <c r="S73" i="12"/>
  <c r="T73" i="12"/>
  <c r="U73" i="12"/>
  <c r="V73" i="12"/>
  <c r="W73" i="12"/>
  <c r="X73" i="12"/>
  <c r="Y73" i="12"/>
  <c r="Z73" i="12"/>
  <c r="AA73" i="12"/>
  <c r="C74" i="12"/>
  <c r="D74" i="12"/>
  <c r="E74" i="12"/>
  <c r="F74" i="12"/>
  <c r="G74" i="12"/>
  <c r="H74" i="12"/>
  <c r="I74" i="12"/>
  <c r="J74" i="12"/>
  <c r="K74" i="12"/>
  <c r="L74" i="12"/>
  <c r="M74" i="12"/>
  <c r="N74" i="12"/>
  <c r="O74" i="12"/>
  <c r="P74" i="12"/>
  <c r="Q74" i="12"/>
  <c r="R74" i="12"/>
  <c r="S74" i="12"/>
  <c r="T74" i="12"/>
  <c r="U74" i="12"/>
  <c r="V74" i="12"/>
  <c r="W74" i="12"/>
  <c r="X74" i="12"/>
  <c r="Y74" i="12"/>
  <c r="Z74" i="12"/>
  <c r="AA74" i="12"/>
  <c r="C75" i="12"/>
  <c r="D75" i="12"/>
  <c r="E75" i="12"/>
  <c r="F75" i="12"/>
  <c r="G75" i="12"/>
  <c r="H75" i="12"/>
  <c r="I75" i="12"/>
  <c r="J75" i="12"/>
  <c r="K75" i="12"/>
  <c r="L75" i="12"/>
  <c r="M75" i="12"/>
  <c r="N75" i="12"/>
  <c r="O75" i="12"/>
  <c r="P75" i="12"/>
  <c r="Q75" i="12"/>
  <c r="R75" i="12"/>
  <c r="S75" i="12"/>
  <c r="T75" i="12"/>
  <c r="U75" i="12"/>
  <c r="V75" i="12"/>
  <c r="W75" i="12"/>
  <c r="X75" i="12"/>
  <c r="Y75" i="12"/>
  <c r="Z75" i="12"/>
  <c r="AA75" i="12"/>
  <c r="C76" i="12"/>
  <c r="D76" i="12"/>
  <c r="E76" i="12"/>
  <c r="F76" i="12"/>
  <c r="G76" i="12"/>
  <c r="H76" i="12"/>
  <c r="I76" i="12"/>
  <c r="J76" i="12"/>
  <c r="K76" i="12"/>
  <c r="L76" i="12"/>
  <c r="M76" i="12"/>
  <c r="N76" i="12"/>
  <c r="O76" i="12"/>
  <c r="P76" i="12"/>
  <c r="Q76" i="12"/>
  <c r="R76" i="12"/>
  <c r="S76" i="12"/>
  <c r="T76" i="12"/>
  <c r="U76" i="12"/>
  <c r="V76" i="12"/>
  <c r="W76" i="12"/>
  <c r="X76" i="12"/>
  <c r="Y76" i="12"/>
  <c r="Z76" i="12"/>
  <c r="AA76" i="12"/>
  <c r="C77" i="12"/>
  <c r="D77" i="12"/>
  <c r="E77" i="12"/>
  <c r="F77" i="12"/>
  <c r="G77" i="12"/>
  <c r="H77" i="12"/>
  <c r="I77" i="12"/>
  <c r="J77" i="12"/>
  <c r="K77" i="12"/>
  <c r="L77" i="12"/>
  <c r="M77" i="12"/>
  <c r="N77" i="12"/>
  <c r="O77" i="12"/>
  <c r="P77" i="12"/>
  <c r="Q77" i="12"/>
  <c r="R77" i="12"/>
  <c r="S77" i="12"/>
  <c r="T77" i="12"/>
  <c r="U77" i="12"/>
  <c r="V77" i="12"/>
  <c r="W77" i="12"/>
  <c r="X77" i="12"/>
  <c r="Y77" i="12"/>
  <c r="Z77" i="12"/>
  <c r="AA77" i="12"/>
  <c r="C78" i="12"/>
  <c r="D78" i="12"/>
  <c r="E78" i="12"/>
  <c r="F78" i="12"/>
  <c r="G78" i="12"/>
  <c r="H78" i="12"/>
  <c r="I78" i="12"/>
  <c r="J78" i="12"/>
  <c r="M78" i="12"/>
  <c r="N78" i="12"/>
  <c r="O78" i="12"/>
  <c r="P78" i="12"/>
  <c r="Q78" i="12"/>
  <c r="R78" i="12"/>
  <c r="S78" i="12"/>
  <c r="T78" i="12"/>
  <c r="U78" i="12"/>
  <c r="V78" i="12"/>
  <c r="W78" i="12"/>
  <c r="X78" i="12"/>
  <c r="Y78" i="12"/>
  <c r="Z78" i="12"/>
  <c r="AA78" i="12"/>
  <c r="C79" i="12"/>
  <c r="D79" i="12"/>
  <c r="E79" i="12"/>
  <c r="F79" i="12"/>
  <c r="G79" i="12"/>
  <c r="H79" i="12"/>
  <c r="I79" i="12"/>
  <c r="J79" i="12"/>
  <c r="M79" i="12"/>
  <c r="N79" i="12"/>
  <c r="O79" i="12"/>
  <c r="P79" i="12"/>
  <c r="Q79" i="12"/>
  <c r="R79" i="12"/>
  <c r="S79" i="12"/>
  <c r="T79" i="12"/>
  <c r="U79" i="12"/>
  <c r="V79" i="12"/>
  <c r="W79" i="12"/>
  <c r="X79" i="12"/>
  <c r="Y79" i="12"/>
  <c r="Z79" i="12"/>
  <c r="AA79" i="12"/>
  <c r="C80" i="12"/>
  <c r="D80" i="12"/>
  <c r="E80" i="12"/>
  <c r="F80" i="12"/>
  <c r="G80" i="12"/>
  <c r="H80" i="12"/>
  <c r="I80" i="12"/>
  <c r="J80" i="12"/>
  <c r="M80" i="12"/>
  <c r="N80" i="12"/>
  <c r="O80" i="12"/>
  <c r="P80" i="12"/>
  <c r="Q80" i="12"/>
  <c r="R80" i="12"/>
  <c r="S80" i="12"/>
  <c r="T80" i="12"/>
  <c r="U80" i="12"/>
  <c r="V80" i="12"/>
  <c r="W80" i="12"/>
  <c r="X80" i="12"/>
  <c r="Y80" i="12"/>
  <c r="Z80" i="12"/>
  <c r="AA80" i="12"/>
  <c r="C81" i="12"/>
  <c r="D81" i="12"/>
  <c r="E81" i="12"/>
  <c r="F81" i="12"/>
  <c r="G81" i="12"/>
  <c r="H81" i="12"/>
  <c r="I81" i="12"/>
  <c r="J81" i="12"/>
  <c r="K81" i="12"/>
  <c r="L81" i="12"/>
  <c r="M81" i="12"/>
  <c r="N81" i="12"/>
  <c r="O81" i="12"/>
  <c r="P81" i="12"/>
  <c r="Q81" i="12"/>
  <c r="R81" i="12"/>
  <c r="S81" i="12"/>
  <c r="T81" i="12"/>
  <c r="U81" i="12"/>
  <c r="V81" i="12"/>
  <c r="W81" i="12"/>
  <c r="X81" i="12"/>
  <c r="Y81" i="12"/>
  <c r="Z81" i="12"/>
  <c r="AA81" i="12"/>
  <c r="C82" i="12"/>
  <c r="D82" i="12"/>
  <c r="E82" i="12"/>
  <c r="F82" i="12"/>
  <c r="G82" i="12"/>
  <c r="H82" i="12"/>
  <c r="I82" i="12"/>
  <c r="J82" i="12"/>
  <c r="K82" i="12"/>
  <c r="L82" i="12"/>
  <c r="M82" i="12"/>
  <c r="N82" i="12"/>
  <c r="O82" i="12"/>
  <c r="P82" i="12"/>
  <c r="Q82" i="12"/>
  <c r="R82" i="12"/>
  <c r="S82" i="12"/>
  <c r="T82" i="12"/>
  <c r="U82" i="12"/>
  <c r="V82" i="12"/>
  <c r="W82" i="12"/>
  <c r="X82" i="12"/>
  <c r="Y82" i="12"/>
  <c r="Z82" i="12"/>
  <c r="AA82" i="12"/>
  <c r="C83" i="12"/>
  <c r="D83" i="12"/>
  <c r="E83" i="12"/>
  <c r="F83" i="12"/>
  <c r="G83" i="12"/>
  <c r="H83" i="12"/>
  <c r="I83" i="12"/>
  <c r="J83" i="12"/>
  <c r="K83" i="12"/>
  <c r="L83" i="12"/>
  <c r="M83" i="12"/>
  <c r="N83" i="12"/>
  <c r="O83" i="12"/>
  <c r="P83" i="12"/>
  <c r="Q83" i="12"/>
  <c r="R83" i="12"/>
  <c r="S83" i="12"/>
  <c r="T83" i="12"/>
  <c r="U83" i="12"/>
  <c r="V83" i="12"/>
  <c r="W83" i="12"/>
  <c r="X83" i="12"/>
  <c r="Y83" i="12"/>
  <c r="Z83" i="12"/>
  <c r="AA83" i="12"/>
  <c r="C84" i="12"/>
  <c r="D84" i="12"/>
  <c r="E84" i="12"/>
  <c r="F84" i="12"/>
  <c r="G84" i="12"/>
  <c r="H84" i="12"/>
  <c r="I84" i="12"/>
  <c r="J84" i="12"/>
  <c r="K84" i="12"/>
  <c r="L84" i="12"/>
  <c r="M84" i="12"/>
  <c r="N84" i="12"/>
  <c r="O84" i="12"/>
  <c r="P84" i="12"/>
  <c r="Q84" i="12"/>
  <c r="R84" i="12"/>
  <c r="S84" i="12"/>
  <c r="T84" i="12"/>
  <c r="U84" i="12"/>
  <c r="V84" i="12"/>
  <c r="W84" i="12"/>
  <c r="X84" i="12"/>
  <c r="Y84" i="12"/>
  <c r="Z84" i="12"/>
  <c r="AA84" i="12"/>
  <c r="C85" i="12"/>
  <c r="D85" i="12"/>
  <c r="E85" i="12"/>
  <c r="F85" i="12"/>
  <c r="G85" i="12"/>
  <c r="H85" i="12"/>
  <c r="I85" i="12"/>
  <c r="J85" i="12"/>
  <c r="K85" i="12"/>
  <c r="L85" i="12"/>
  <c r="M85" i="12"/>
  <c r="N85" i="12"/>
  <c r="O85" i="12"/>
  <c r="P85" i="12"/>
  <c r="Q85" i="12"/>
  <c r="R85" i="12"/>
  <c r="S85" i="12"/>
  <c r="T85" i="12"/>
  <c r="U85" i="12"/>
  <c r="V85" i="12"/>
  <c r="W85" i="12"/>
  <c r="X85" i="12"/>
  <c r="Y85" i="12"/>
  <c r="Z85" i="12"/>
  <c r="AA85" i="12"/>
  <c r="C86" i="12"/>
  <c r="D86" i="12"/>
  <c r="E86" i="12"/>
  <c r="F86" i="12"/>
  <c r="G86" i="12"/>
  <c r="H86" i="12"/>
  <c r="I86" i="12"/>
  <c r="J86" i="12"/>
  <c r="K86" i="12"/>
  <c r="L86" i="12"/>
  <c r="M86" i="12"/>
  <c r="N86" i="12"/>
  <c r="O86" i="12"/>
  <c r="P86" i="12"/>
  <c r="Q86" i="12"/>
  <c r="R86" i="12"/>
  <c r="S86" i="12"/>
  <c r="T86" i="12"/>
  <c r="U86" i="12"/>
  <c r="W86" i="12"/>
  <c r="X86" i="12"/>
  <c r="Y86" i="12"/>
  <c r="Z86" i="12"/>
  <c r="AA86" i="12"/>
  <c r="C87" i="12"/>
  <c r="D87" i="12"/>
  <c r="E87" i="12"/>
  <c r="F87" i="12"/>
  <c r="G87" i="12"/>
  <c r="H87" i="12"/>
  <c r="I87" i="12"/>
  <c r="J87" i="12"/>
  <c r="K87" i="12"/>
  <c r="L87" i="12"/>
  <c r="M87" i="12"/>
  <c r="N87" i="12"/>
  <c r="O87" i="12"/>
  <c r="P87" i="12"/>
  <c r="Q87" i="12"/>
  <c r="R87" i="12"/>
  <c r="S87" i="12"/>
  <c r="T87" i="12"/>
  <c r="V87" i="12"/>
  <c r="W87" i="12"/>
  <c r="X87" i="12"/>
  <c r="Y87" i="12"/>
  <c r="Z87" i="12"/>
  <c r="AA87" i="12"/>
  <c r="C88" i="12"/>
  <c r="D88" i="12"/>
  <c r="E88" i="12"/>
  <c r="F88" i="12"/>
  <c r="G88" i="12"/>
  <c r="H88" i="12"/>
  <c r="I88" i="12"/>
  <c r="J88" i="12"/>
  <c r="K88" i="12"/>
  <c r="L88" i="12"/>
  <c r="M88" i="12"/>
  <c r="N88" i="12"/>
  <c r="O88" i="12"/>
  <c r="P88" i="12"/>
  <c r="Q88" i="12"/>
  <c r="R88" i="12"/>
  <c r="S88" i="12"/>
  <c r="T88" i="12"/>
  <c r="U88" i="12"/>
  <c r="V88" i="12"/>
  <c r="W88" i="12"/>
  <c r="X88" i="12"/>
  <c r="Y88" i="12"/>
  <c r="Z88" i="12"/>
  <c r="AA88" i="12"/>
  <c r="C89" i="12"/>
  <c r="D89" i="12"/>
  <c r="E89" i="12"/>
  <c r="F89" i="12"/>
  <c r="G89" i="12"/>
  <c r="H89" i="12"/>
  <c r="I89" i="12"/>
  <c r="J89" i="12"/>
  <c r="K89" i="12"/>
  <c r="L89" i="12"/>
  <c r="M89" i="12"/>
  <c r="N89" i="12"/>
  <c r="O89" i="12"/>
  <c r="P89" i="12"/>
  <c r="Q89" i="12"/>
  <c r="R89" i="12"/>
  <c r="S89" i="12"/>
  <c r="T89" i="12"/>
  <c r="U89" i="12"/>
  <c r="V89" i="12"/>
  <c r="W89" i="12"/>
  <c r="X89" i="12"/>
  <c r="Y89" i="12"/>
  <c r="Z89" i="12"/>
  <c r="AA89" i="12"/>
  <c r="C90" i="12"/>
  <c r="D90" i="12"/>
  <c r="E90" i="12"/>
  <c r="F90" i="12"/>
  <c r="G90" i="12"/>
  <c r="H90" i="12"/>
  <c r="I90" i="12"/>
  <c r="J90" i="12"/>
  <c r="K90" i="12"/>
  <c r="L90" i="12"/>
  <c r="M90" i="12"/>
  <c r="N90" i="12"/>
  <c r="O90" i="12"/>
  <c r="P90" i="12"/>
  <c r="Q90" i="12"/>
  <c r="R90" i="12"/>
  <c r="S90" i="12"/>
  <c r="T90" i="12"/>
  <c r="U90" i="12"/>
  <c r="V90" i="12"/>
  <c r="W90" i="12"/>
  <c r="X90" i="12"/>
  <c r="Y90" i="12"/>
  <c r="Z90" i="12"/>
  <c r="AA90" i="12"/>
  <c r="C91" i="12"/>
  <c r="D91" i="12"/>
  <c r="E91" i="12"/>
  <c r="F91" i="12"/>
  <c r="G91" i="12"/>
  <c r="H91" i="12"/>
  <c r="I91" i="12"/>
  <c r="J91" i="12"/>
  <c r="K91" i="12"/>
  <c r="L91" i="12"/>
  <c r="M91" i="12"/>
  <c r="N91" i="12"/>
  <c r="O91" i="12"/>
  <c r="P91" i="12"/>
  <c r="Q91" i="12"/>
  <c r="R91" i="12"/>
  <c r="S91" i="12"/>
  <c r="T91" i="12"/>
  <c r="U91" i="12"/>
  <c r="V91" i="12"/>
  <c r="W91" i="12"/>
  <c r="X91" i="12"/>
  <c r="Y91" i="12"/>
  <c r="Z91" i="12"/>
  <c r="AA91" i="12"/>
  <c r="C92" i="12"/>
  <c r="D92" i="12"/>
  <c r="E92" i="12"/>
  <c r="F92" i="12"/>
  <c r="G92" i="12"/>
  <c r="H92" i="12"/>
  <c r="I92" i="12"/>
  <c r="J92" i="12"/>
  <c r="K92" i="12"/>
  <c r="L92" i="12"/>
  <c r="M92" i="12"/>
  <c r="N92" i="12"/>
  <c r="O92" i="12"/>
  <c r="P92" i="12"/>
  <c r="Q92" i="12"/>
  <c r="R92" i="12"/>
  <c r="S92" i="12"/>
  <c r="T92" i="12"/>
  <c r="U92" i="12"/>
  <c r="V92" i="12"/>
  <c r="W92" i="12"/>
  <c r="X92" i="12"/>
  <c r="Y92" i="12"/>
  <c r="Z92" i="12"/>
  <c r="AA92" i="12"/>
  <c r="C53" i="11"/>
  <c r="D53" i="11"/>
  <c r="E53" i="11"/>
  <c r="F53" i="11"/>
  <c r="G53" i="11"/>
  <c r="H53" i="11"/>
  <c r="J53" i="11"/>
  <c r="L53" i="11"/>
  <c r="M53" i="11"/>
  <c r="N53" i="11"/>
  <c r="O53" i="11"/>
  <c r="P53" i="11"/>
  <c r="Q53" i="11"/>
  <c r="T53" i="11"/>
  <c r="W53" i="11"/>
  <c r="X53" i="11"/>
  <c r="Y53" i="11"/>
  <c r="Z53" i="11"/>
  <c r="AA53" i="11"/>
  <c r="C54" i="11"/>
  <c r="D54" i="11"/>
  <c r="E54" i="11"/>
  <c r="F54" i="11"/>
  <c r="G54" i="11"/>
  <c r="H54" i="11"/>
  <c r="J54" i="11"/>
  <c r="L54" i="11"/>
  <c r="M54" i="11"/>
  <c r="N54" i="11"/>
  <c r="O54" i="11"/>
  <c r="P54" i="11"/>
  <c r="Q54" i="11"/>
  <c r="R54" i="11"/>
  <c r="S54" i="11"/>
  <c r="T54" i="11"/>
  <c r="U54" i="11"/>
  <c r="V54" i="11"/>
  <c r="W54" i="11"/>
  <c r="X54" i="11"/>
  <c r="Y54" i="11"/>
  <c r="Z54" i="11"/>
  <c r="AA54" i="11"/>
  <c r="C55" i="11"/>
  <c r="D55" i="11"/>
  <c r="E55" i="11"/>
  <c r="F55" i="11"/>
  <c r="G55" i="11"/>
  <c r="L55" i="11"/>
  <c r="M55" i="11"/>
  <c r="N55" i="11"/>
  <c r="O55" i="11"/>
  <c r="P55" i="11"/>
  <c r="Q55" i="11"/>
  <c r="R55" i="11"/>
  <c r="S55" i="11"/>
  <c r="T55" i="11"/>
  <c r="U55" i="11"/>
  <c r="V55" i="11"/>
  <c r="W55" i="11"/>
  <c r="X55" i="11"/>
  <c r="Y55" i="11"/>
  <c r="Z55" i="11"/>
  <c r="AA55" i="11"/>
  <c r="C56" i="11"/>
  <c r="D56" i="11"/>
  <c r="E56" i="11"/>
  <c r="F56" i="11"/>
  <c r="G56" i="11"/>
  <c r="L56" i="11"/>
  <c r="M56" i="11"/>
  <c r="N56" i="11"/>
  <c r="O56" i="11"/>
  <c r="P56" i="11"/>
  <c r="Q56" i="11"/>
  <c r="R56" i="11"/>
  <c r="S56" i="11"/>
  <c r="T56" i="11"/>
  <c r="U56" i="11"/>
  <c r="V56" i="11"/>
  <c r="W56" i="11"/>
  <c r="X56" i="11"/>
  <c r="Y56" i="11"/>
  <c r="Z56" i="11"/>
  <c r="AA56" i="11"/>
  <c r="C57" i="11"/>
  <c r="D57" i="11"/>
  <c r="E57" i="11"/>
  <c r="F57" i="11"/>
  <c r="G57" i="11"/>
  <c r="J57" i="11"/>
  <c r="L57" i="11"/>
  <c r="M57" i="11"/>
  <c r="N57" i="11"/>
  <c r="O57" i="11"/>
  <c r="P57" i="11"/>
  <c r="Q57" i="11"/>
  <c r="S57" i="11"/>
  <c r="T57" i="11"/>
  <c r="V57" i="11"/>
  <c r="W57" i="11"/>
  <c r="X57" i="11"/>
  <c r="Y57" i="11"/>
  <c r="Z57" i="11"/>
  <c r="AA57" i="11"/>
  <c r="C58" i="11"/>
  <c r="D58" i="11"/>
  <c r="E58" i="11"/>
  <c r="F58" i="11"/>
  <c r="G58" i="11"/>
  <c r="M58" i="11"/>
  <c r="N58" i="11"/>
  <c r="O58" i="11"/>
  <c r="P58" i="11"/>
  <c r="Q58" i="11"/>
  <c r="R58" i="11"/>
  <c r="S58" i="11"/>
  <c r="T58" i="11"/>
  <c r="U58" i="11"/>
  <c r="V58" i="11"/>
  <c r="W58" i="11"/>
  <c r="X58" i="11"/>
  <c r="Y58" i="11"/>
  <c r="Z58" i="11"/>
  <c r="AA58" i="11"/>
  <c r="C59" i="11"/>
  <c r="D59" i="11"/>
  <c r="E59" i="11"/>
  <c r="F59" i="11"/>
  <c r="G59" i="11"/>
  <c r="M59" i="11"/>
  <c r="N59" i="11"/>
  <c r="O59" i="11"/>
  <c r="P59" i="11"/>
  <c r="Q59" i="11"/>
  <c r="R59" i="11"/>
  <c r="S59" i="11"/>
  <c r="T59" i="11"/>
  <c r="U59" i="11"/>
  <c r="V59" i="11"/>
  <c r="W59" i="11"/>
  <c r="X59" i="11"/>
  <c r="Y59" i="11"/>
  <c r="Z59" i="11"/>
  <c r="AA59" i="11"/>
  <c r="C60" i="11"/>
  <c r="D60" i="11"/>
  <c r="E60" i="11"/>
  <c r="F60" i="11"/>
  <c r="G60" i="11"/>
  <c r="M60" i="11"/>
  <c r="N60" i="11"/>
  <c r="O60" i="11"/>
  <c r="P60" i="11"/>
  <c r="Q60" i="11"/>
  <c r="R60" i="11"/>
  <c r="S60" i="11"/>
  <c r="T60" i="11"/>
  <c r="U60" i="11"/>
  <c r="V60" i="11"/>
  <c r="W60" i="11"/>
  <c r="X60" i="11"/>
  <c r="Y60" i="11"/>
  <c r="Z60" i="11"/>
  <c r="AA60" i="11"/>
  <c r="C61" i="11"/>
  <c r="D61" i="11"/>
  <c r="E61" i="11"/>
  <c r="F61" i="11"/>
  <c r="G61" i="11"/>
  <c r="H61" i="11"/>
  <c r="M61" i="11"/>
  <c r="N61" i="11"/>
  <c r="O61" i="11"/>
  <c r="P61" i="11"/>
  <c r="Q61" i="11"/>
  <c r="R61" i="11"/>
  <c r="S61" i="11"/>
  <c r="T61" i="11"/>
  <c r="U61" i="11"/>
  <c r="V61" i="11"/>
  <c r="W61" i="11"/>
  <c r="X61" i="11"/>
  <c r="Y61" i="11"/>
  <c r="Z61" i="11"/>
  <c r="AA61"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C63" i="11"/>
  <c r="D63" i="11"/>
  <c r="E63" i="11"/>
  <c r="F63" i="11"/>
  <c r="G63" i="11"/>
  <c r="H63" i="11"/>
  <c r="I63" i="11"/>
  <c r="J63" i="11"/>
  <c r="K63" i="11"/>
  <c r="L63" i="11"/>
  <c r="M63" i="11"/>
  <c r="N63" i="11"/>
  <c r="O63" i="11"/>
  <c r="P63" i="11"/>
  <c r="Q63" i="11"/>
  <c r="R63" i="11"/>
  <c r="S63" i="11"/>
  <c r="V63" i="11"/>
  <c r="W63" i="11"/>
  <c r="X63" i="11"/>
  <c r="Y63" i="11"/>
  <c r="Z63" i="11"/>
  <c r="AA63" i="11"/>
  <c r="C64" i="11"/>
  <c r="D64" i="11"/>
  <c r="E64" i="11"/>
  <c r="F64" i="11"/>
  <c r="G64" i="11"/>
  <c r="H64" i="11"/>
  <c r="I64" i="11"/>
  <c r="J64" i="11"/>
  <c r="K64" i="11"/>
  <c r="L64" i="11"/>
  <c r="M64" i="11"/>
  <c r="N64" i="11"/>
  <c r="O64" i="11"/>
  <c r="P64" i="11"/>
  <c r="Q64" i="11"/>
  <c r="R64" i="11"/>
  <c r="S64" i="11"/>
  <c r="T64" i="11"/>
  <c r="U64" i="11"/>
  <c r="V64" i="11"/>
  <c r="W64" i="11"/>
  <c r="X64" i="11"/>
  <c r="Y64" i="11"/>
  <c r="Z64" i="11"/>
  <c r="AA64" i="11"/>
  <c r="C65" i="11"/>
  <c r="D65" i="11"/>
  <c r="E65" i="11"/>
  <c r="F65" i="11"/>
  <c r="G65" i="11"/>
  <c r="I65" i="11"/>
  <c r="J65" i="11"/>
  <c r="K65" i="11"/>
  <c r="L65" i="11"/>
  <c r="M65" i="11"/>
  <c r="N65" i="11"/>
  <c r="O65" i="11"/>
  <c r="P65" i="11"/>
  <c r="Q65" i="11"/>
  <c r="R65" i="11"/>
  <c r="S65" i="11"/>
  <c r="T65" i="11"/>
  <c r="U65" i="11"/>
  <c r="V65" i="11"/>
  <c r="W65" i="11"/>
  <c r="X65" i="11"/>
  <c r="Y65" i="11"/>
  <c r="Z65" i="11"/>
  <c r="AA65" i="11"/>
  <c r="C66" i="11"/>
  <c r="D66" i="11"/>
  <c r="E66" i="11"/>
  <c r="F66" i="11"/>
  <c r="G66" i="11"/>
  <c r="H66" i="11"/>
  <c r="I66" i="11"/>
  <c r="J66" i="11"/>
  <c r="K66" i="11"/>
  <c r="L66" i="11"/>
  <c r="M66" i="11"/>
  <c r="N66" i="11"/>
  <c r="O66" i="11"/>
  <c r="P66" i="11"/>
  <c r="Q66" i="11"/>
  <c r="R66" i="11"/>
  <c r="S66" i="11"/>
  <c r="T66" i="11"/>
  <c r="U66" i="11"/>
  <c r="V66" i="11"/>
  <c r="W66" i="11"/>
  <c r="X66" i="11"/>
  <c r="Y66" i="11"/>
  <c r="Z66" i="11"/>
  <c r="AA66" i="11"/>
  <c r="C67" i="11"/>
  <c r="D67" i="11"/>
  <c r="E67" i="11"/>
  <c r="F67" i="11"/>
  <c r="G67" i="11"/>
  <c r="J67" i="11"/>
  <c r="K67" i="11"/>
  <c r="L67" i="11"/>
  <c r="M67" i="11"/>
  <c r="N67" i="11"/>
  <c r="O67" i="11"/>
  <c r="P67" i="11"/>
  <c r="Q67" i="11"/>
  <c r="U67" i="11"/>
  <c r="W67" i="11"/>
  <c r="X67" i="11"/>
  <c r="Y67" i="11"/>
  <c r="Z67" i="11"/>
  <c r="AA67" i="11"/>
  <c r="C68" i="11"/>
  <c r="D68" i="11"/>
  <c r="E68" i="11"/>
  <c r="F68" i="11"/>
  <c r="G68" i="11"/>
  <c r="H68" i="11"/>
  <c r="J68" i="11"/>
  <c r="L68" i="11"/>
  <c r="M68" i="11"/>
  <c r="N68" i="11"/>
  <c r="O68" i="11"/>
  <c r="P68" i="11"/>
  <c r="Q68" i="11"/>
  <c r="R68" i="11"/>
  <c r="S68" i="11"/>
  <c r="T68" i="11"/>
  <c r="U68" i="11"/>
  <c r="V68" i="11"/>
  <c r="W68" i="11"/>
  <c r="X68" i="11"/>
  <c r="Y68" i="11"/>
  <c r="Z68" i="11"/>
  <c r="AA68" i="11"/>
  <c r="C69" i="11"/>
  <c r="D69" i="11"/>
  <c r="E69" i="11"/>
  <c r="F69" i="11"/>
  <c r="G69" i="11"/>
  <c r="H69" i="11"/>
  <c r="J69" i="11"/>
  <c r="L69" i="11"/>
  <c r="M69" i="11"/>
  <c r="N69" i="11"/>
  <c r="O69" i="11"/>
  <c r="P69" i="11"/>
  <c r="Q69" i="11"/>
  <c r="R69" i="11"/>
  <c r="S69" i="11"/>
  <c r="T69" i="11"/>
  <c r="U69" i="11"/>
  <c r="V69" i="11"/>
  <c r="W69" i="11"/>
  <c r="X69" i="11"/>
  <c r="Y69" i="11"/>
  <c r="Z69" i="11"/>
  <c r="AA69" i="11"/>
  <c r="C70" i="11"/>
  <c r="D70" i="11"/>
  <c r="E70" i="11"/>
  <c r="F70" i="11"/>
  <c r="G70" i="11"/>
  <c r="H70" i="11"/>
  <c r="I70" i="11"/>
  <c r="J70" i="11"/>
  <c r="K70" i="11"/>
  <c r="L70" i="11"/>
  <c r="M70" i="11"/>
  <c r="N70" i="11"/>
  <c r="O70" i="11"/>
  <c r="P70" i="11"/>
  <c r="Q70" i="11"/>
  <c r="R70" i="11"/>
  <c r="S70" i="11"/>
  <c r="T70" i="11"/>
  <c r="U70" i="11"/>
  <c r="V70" i="11"/>
  <c r="W70" i="11"/>
  <c r="X70" i="11"/>
  <c r="Y70" i="11"/>
  <c r="Z70" i="11"/>
  <c r="AA70" i="11"/>
  <c r="C71" i="11"/>
  <c r="D71" i="11"/>
  <c r="E71" i="11"/>
  <c r="F71" i="11"/>
  <c r="G71" i="11"/>
  <c r="H71" i="11"/>
  <c r="I71" i="11"/>
  <c r="J71" i="11"/>
  <c r="K71" i="11"/>
  <c r="L71" i="11"/>
  <c r="M71" i="11"/>
  <c r="N71" i="11"/>
  <c r="O71" i="11"/>
  <c r="P71" i="11"/>
  <c r="Q71" i="11"/>
  <c r="R71" i="11"/>
  <c r="S71" i="11"/>
  <c r="T71" i="11"/>
  <c r="U71" i="11"/>
  <c r="V71" i="11"/>
  <c r="W71" i="11"/>
  <c r="X71" i="11"/>
  <c r="Y71" i="11"/>
  <c r="Z71" i="11"/>
  <c r="AA71" i="11"/>
  <c r="C72" i="11"/>
  <c r="D72" i="11"/>
  <c r="E72" i="11"/>
  <c r="F72" i="11"/>
  <c r="G72" i="11"/>
  <c r="H72" i="11"/>
  <c r="I72" i="11"/>
  <c r="J72" i="11"/>
  <c r="K72" i="11"/>
  <c r="L72" i="11"/>
  <c r="M72" i="11"/>
  <c r="N72" i="11"/>
  <c r="O72" i="11"/>
  <c r="P72" i="11"/>
  <c r="Q72" i="11"/>
  <c r="R72" i="11"/>
  <c r="S72" i="11"/>
  <c r="T72" i="11"/>
  <c r="U72" i="11"/>
  <c r="V72" i="11"/>
  <c r="W72" i="11"/>
  <c r="X72" i="11"/>
  <c r="Y72" i="11"/>
  <c r="Z72" i="11"/>
  <c r="AA72" i="11"/>
  <c r="C73" i="11"/>
  <c r="D73" i="11"/>
  <c r="E73" i="11"/>
  <c r="F73" i="11"/>
  <c r="G73" i="11"/>
  <c r="H73" i="11"/>
  <c r="I73" i="11"/>
  <c r="J73" i="11"/>
  <c r="K73" i="11"/>
  <c r="L73" i="11"/>
  <c r="M73" i="11"/>
  <c r="N73" i="11"/>
  <c r="O73" i="11"/>
  <c r="P73" i="11"/>
  <c r="Q73" i="11"/>
  <c r="R73" i="11"/>
  <c r="S73" i="11"/>
  <c r="T73" i="11"/>
  <c r="U73" i="11"/>
  <c r="V73" i="11"/>
  <c r="W73" i="11"/>
  <c r="X73" i="11"/>
  <c r="Y73" i="11"/>
  <c r="Z73" i="11"/>
  <c r="AA73" i="11"/>
  <c r="C74" i="11"/>
  <c r="D74" i="11"/>
  <c r="E74" i="11"/>
  <c r="F74" i="11"/>
  <c r="G74" i="11"/>
  <c r="H74" i="11"/>
  <c r="I74" i="11"/>
  <c r="J74" i="11"/>
  <c r="K74" i="11"/>
  <c r="L74" i="11"/>
  <c r="M74" i="11"/>
  <c r="N74" i="11"/>
  <c r="O74" i="11"/>
  <c r="P74" i="11"/>
  <c r="Q74" i="11"/>
  <c r="R74" i="11"/>
  <c r="S74" i="11"/>
  <c r="T74" i="11"/>
  <c r="U74" i="11"/>
  <c r="V74" i="11"/>
  <c r="W74" i="11"/>
  <c r="X74" i="11"/>
  <c r="Y74" i="11"/>
  <c r="Z74" i="11"/>
  <c r="AA74" i="11"/>
  <c r="C75" i="11"/>
  <c r="D75" i="11"/>
  <c r="E75" i="11"/>
  <c r="F75" i="11"/>
  <c r="G75" i="11"/>
  <c r="H75" i="11"/>
  <c r="I75" i="11"/>
  <c r="J75" i="11"/>
  <c r="K75" i="11"/>
  <c r="L75" i="11"/>
  <c r="M75" i="11"/>
  <c r="N75" i="11"/>
  <c r="O75" i="11"/>
  <c r="P75" i="11"/>
  <c r="Q75" i="11"/>
  <c r="R75" i="11"/>
  <c r="S75" i="11"/>
  <c r="T75" i="11"/>
  <c r="U75" i="11"/>
  <c r="V75" i="11"/>
  <c r="W75" i="11"/>
  <c r="X75" i="11"/>
  <c r="Y75" i="11"/>
  <c r="Z75" i="11"/>
  <c r="AA75" i="11"/>
  <c r="C76" i="11"/>
  <c r="D76" i="11"/>
  <c r="E76" i="11"/>
  <c r="F76" i="11"/>
  <c r="G76" i="11"/>
  <c r="H76" i="11"/>
  <c r="I76" i="11"/>
  <c r="J76" i="11"/>
  <c r="K76" i="11"/>
  <c r="L76" i="11"/>
  <c r="M76" i="11"/>
  <c r="N76" i="11"/>
  <c r="O76" i="11"/>
  <c r="P76" i="11"/>
  <c r="Q76" i="11"/>
  <c r="R76" i="11"/>
  <c r="S76" i="11"/>
  <c r="T76" i="11"/>
  <c r="U76" i="11"/>
  <c r="V76" i="11"/>
  <c r="W76" i="11"/>
  <c r="X76" i="11"/>
  <c r="Y76" i="11"/>
  <c r="Z76" i="11"/>
  <c r="AA76" i="11"/>
  <c r="C77" i="11"/>
  <c r="D77" i="11"/>
  <c r="E77" i="11"/>
  <c r="F77" i="11"/>
  <c r="G77" i="11"/>
  <c r="H77" i="11"/>
  <c r="I77" i="11"/>
  <c r="J77" i="11"/>
  <c r="K77" i="11"/>
  <c r="L77" i="11"/>
  <c r="M77" i="11"/>
  <c r="N77" i="11"/>
  <c r="O77" i="11"/>
  <c r="P77" i="11"/>
  <c r="Q77" i="11"/>
  <c r="R77" i="11"/>
  <c r="S77" i="11"/>
  <c r="T77" i="11"/>
  <c r="U77" i="11"/>
  <c r="V77" i="11"/>
  <c r="W77" i="11"/>
  <c r="X77" i="11"/>
  <c r="Y77" i="11"/>
  <c r="Z77" i="11"/>
  <c r="AA77" i="11"/>
  <c r="C78" i="11"/>
  <c r="D78" i="11"/>
  <c r="E78" i="11"/>
  <c r="F78" i="11"/>
  <c r="G78" i="11"/>
  <c r="H78" i="11"/>
  <c r="I78" i="11"/>
  <c r="J78" i="11"/>
  <c r="K78" i="11"/>
  <c r="M78" i="11"/>
  <c r="N78" i="11"/>
  <c r="O78" i="11"/>
  <c r="P78" i="11"/>
  <c r="Q78" i="11"/>
  <c r="R78" i="11"/>
  <c r="S78" i="11"/>
  <c r="T78" i="11"/>
  <c r="U78" i="11"/>
  <c r="V78" i="11"/>
  <c r="W78" i="11"/>
  <c r="X78" i="11"/>
  <c r="Y78" i="11"/>
  <c r="Z78" i="11"/>
  <c r="AA78" i="11"/>
  <c r="C79" i="11"/>
  <c r="D79" i="11"/>
  <c r="E79" i="11"/>
  <c r="F79" i="11"/>
  <c r="G79" i="11"/>
  <c r="H79" i="11"/>
  <c r="I79" i="11"/>
  <c r="J79" i="11"/>
  <c r="K79" i="11"/>
  <c r="M79" i="11"/>
  <c r="N79" i="11"/>
  <c r="O79" i="11"/>
  <c r="P79" i="11"/>
  <c r="Q79" i="11"/>
  <c r="R79" i="11"/>
  <c r="S79" i="11"/>
  <c r="T79" i="11"/>
  <c r="U79" i="11"/>
  <c r="V79" i="11"/>
  <c r="W79" i="11"/>
  <c r="X79" i="11"/>
  <c r="Y79" i="11"/>
  <c r="Z79" i="11"/>
  <c r="AA79" i="11"/>
  <c r="C80" i="11"/>
  <c r="D80" i="11"/>
  <c r="E80" i="11"/>
  <c r="F80" i="11"/>
  <c r="G80" i="11"/>
  <c r="H80" i="11"/>
  <c r="I80" i="11"/>
  <c r="J80" i="11"/>
  <c r="K80" i="11"/>
  <c r="M80" i="11"/>
  <c r="N80" i="11"/>
  <c r="O80" i="11"/>
  <c r="P80" i="11"/>
  <c r="Q80" i="11"/>
  <c r="R80" i="11"/>
  <c r="S80" i="11"/>
  <c r="T80" i="11"/>
  <c r="U80" i="11"/>
  <c r="V80" i="11"/>
  <c r="W80" i="11"/>
  <c r="X80" i="11"/>
  <c r="Y80" i="11"/>
  <c r="Z80" i="11"/>
  <c r="AA80" i="11"/>
  <c r="C81" i="11"/>
  <c r="D81" i="11"/>
  <c r="E81" i="11"/>
  <c r="F81" i="11"/>
  <c r="G81" i="11"/>
  <c r="H81" i="11"/>
  <c r="I81" i="11"/>
  <c r="J81" i="11"/>
  <c r="K81" i="11"/>
  <c r="M81" i="11"/>
  <c r="N81" i="11"/>
  <c r="O81" i="11"/>
  <c r="P81" i="11"/>
  <c r="Q81" i="11"/>
  <c r="R81" i="11"/>
  <c r="S81" i="11"/>
  <c r="T81" i="11"/>
  <c r="U81" i="11"/>
  <c r="V81" i="11"/>
  <c r="W81" i="11"/>
  <c r="X81" i="11"/>
  <c r="Y81" i="11"/>
  <c r="Z81" i="11"/>
  <c r="AA81" i="11"/>
  <c r="C82" i="11"/>
  <c r="D82" i="11"/>
  <c r="E82" i="11"/>
  <c r="F82" i="11"/>
  <c r="G82" i="11"/>
  <c r="H82" i="11"/>
  <c r="I82" i="11"/>
  <c r="J82" i="11"/>
  <c r="K82" i="11"/>
  <c r="L82" i="11"/>
  <c r="M82" i="11"/>
  <c r="N82" i="11"/>
  <c r="O82" i="11"/>
  <c r="P82" i="11"/>
  <c r="Q82" i="11"/>
  <c r="R82" i="11"/>
  <c r="S82" i="11"/>
  <c r="T82" i="11"/>
  <c r="U82" i="11"/>
  <c r="V82" i="11"/>
  <c r="W82" i="11"/>
  <c r="X82" i="11"/>
  <c r="Y82" i="11"/>
  <c r="Z82" i="11"/>
  <c r="AA82" i="11"/>
  <c r="C83" i="11"/>
  <c r="D83" i="11"/>
  <c r="E83" i="11"/>
  <c r="F83" i="11"/>
  <c r="G83" i="11"/>
  <c r="H83" i="11"/>
  <c r="I83" i="11"/>
  <c r="J83" i="11"/>
  <c r="K83" i="11"/>
  <c r="L83" i="11"/>
  <c r="M83" i="11"/>
  <c r="N83" i="11"/>
  <c r="O83" i="11"/>
  <c r="P83" i="11"/>
  <c r="Q83" i="11"/>
  <c r="R83" i="11"/>
  <c r="T83" i="11"/>
  <c r="V83" i="11"/>
  <c r="W83" i="11"/>
  <c r="X83" i="11"/>
  <c r="Y83" i="11"/>
  <c r="Z83" i="11"/>
  <c r="AA83" i="11"/>
  <c r="C84" i="11"/>
  <c r="D84" i="11"/>
  <c r="E84" i="11"/>
  <c r="F84" i="11"/>
  <c r="G84" i="11"/>
  <c r="H84" i="11"/>
  <c r="I84" i="11"/>
  <c r="J84" i="11"/>
  <c r="K84" i="11"/>
  <c r="L84" i="11"/>
  <c r="M84" i="11"/>
  <c r="N84" i="11"/>
  <c r="O84" i="11"/>
  <c r="P84" i="11"/>
  <c r="Q84" i="11"/>
  <c r="R84" i="11"/>
  <c r="S84" i="11"/>
  <c r="T84" i="11"/>
  <c r="U84" i="11"/>
  <c r="V84" i="11"/>
  <c r="W84" i="11"/>
  <c r="X84" i="11"/>
  <c r="Y84" i="11"/>
  <c r="Z84" i="11"/>
  <c r="AA84" i="11"/>
  <c r="C85" i="11"/>
  <c r="D85" i="11"/>
  <c r="E85" i="11"/>
  <c r="F85" i="11"/>
  <c r="G85" i="11"/>
  <c r="H85" i="11"/>
  <c r="I85" i="11"/>
  <c r="J85" i="11"/>
  <c r="K85" i="11"/>
  <c r="L85" i="11"/>
  <c r="M85" i="11"/>
  <c r="N85" i="11"/>
  <c r="O85" i="11"/>
  <c r="P85" i="11"/>
  <c r="Q85" i="11"/>
  <c r="R85" i="11"/>
  <c r="S85" i="11"/>
  <c r="T85" i="11"/>
  <c r="U85" i="11"/>
  <c r="V85" i="11"/>
  <c r="W85" i="11"/>
  <c r="X85" i="11"/>
  <c r="Y85" i="11"/>
  <c r="Z85" i="11"/>
  <c r="AA85" i="11"/>
  <c r="C86" i="11"/>
  <c r="D86" i="11"/>
  <c r="E86" i="11"/>
  <c r="F86" i="11"/>
  <c r="G86" i="11"/>
  <c r="H86" i="11"/>
  <c r="I86" i="11"/>
  <c r="J86" i="11"/>
  <c r="K86" i="11"/>
  <c r="L86" i="11"/>
  <c r="M86" i="11"/>
  <c r="N86" i="11"/>
  <c r="O86" i="11"/>
  <c r="P86" i="11"/>
  <c r="Q86" i="11"/>
  <c r="R86" i="11"/>
  <c r="S86" i="11"/>
  <c r="T86" i="11"/>
  <c r="U86" i="11"/>
  <c r="V86" i="11"/>
  <c r="W86" i="11"/>
  <c r="X86" i="11"/>
  <c r="Y86" i="11"/>
  <c r="Z86" i="11"/>
  <c r="AA86" i="11"/>
  <c r="C87" i="11"/>
  <c r="D87" i="11"/>
  <c r="E87" i="11"/>
  <c r="F87" i="11"/>
  <c r="G87" i="11"/>
  <c r="H87" i="11"/>
  <c r="I87" i="11"/>
  <c r="J87" i="11"/>
  <c r="K87" i="11"/>
  <c r="L87" i="11"/>
  <c r="M87" i="11"/>
  <c r="N87" i="11"/>
  <c r="O87" i="11"/>
  <c r="P87" i="11"/>
  <c r="Q87" i="11"/>
  <c r="R87" i="11"/>
  <c r="S87" i="11"/>
  <c r="T87" i="11"/>
  <c r="U87" i="11"/>
  <c r="V87" i="11"/>
  <c r="W87" i="11"/>
  <c r="X87" i="11"/>
  <c r="Y87" i="11"/>
  <c r="Z87" i="11"/>
  <c r="AA87" i="11"/>
  <c r="C88" i="11"/>
  <c r="D88" i="11"/>
  <c r="E88" i="11"/>
  <c r="F88" i="11"/>
  <c r="G88" i="11"/>
  <c r="H88" i="11"/>
  <c r="I88" i="11"/>
  <c r="J88" i="11"/>
  <c r="K88" i="11"/>
  <c r="L88" i="11"/>
  <c r="M88" i="11"/>
  <c r="N88" i="11"/>
  <c r="O88" i="11"/>
  <c r="P88" i="11"/>
  <c r="Q88" i="11"/>
  <c r="R88" i="11"/>
  <c r="S88" i="11"/>
  <c r="T88" i="11"/>
  <c r="U88" i="11"/>
  <c r="V88" i="11"/>
  <c r="W88" i="11"/>
  <c r="X88" i="11"/>
  <c r="Y88" i="11"/>
  <c r="Z88" i="11"/>
  <c r="AA88" i="11"/>
  <c r="C89" i="11"/>
  <c r="D89" i="11"/>
  <c r="E89" i="11"/>
  <c r="F89" i="11"/>
  <c r="G89" i="11"/>
  <c r="H89" i="11"/>
  <c r="I89" i="11"/>
  <c r="J89" i="11"/>
  <c r="K89" i="11"/>
  <c r="L89" i="11"/>
  <c r="M89" i="11"/>
  <c r="N89" i="11"/>
  <c r="O89" i="11"/>
  <c r="P89" i="11"/>
  <c r="Q89" i="11"/>
  <c r="R89" i="11"/>
  <c r="S89" i="11"/>
  <c r="T89" i="11"/>
  <c r="U89" i="11"/>
  <c r="V89" i="11"/>
  <c r="W89" i="11"/>
  <c r="X89" i="11"/>
  <c r="Y89" i="11"/>
  <c r="Z89" i="11"/>
  <c r="AA89" i="11"/>
  <c r="C90" i="11"/>
  <c r="D90" i="11"/>
  <c r="E90" i="11"/>
  <c r="F90" i="11"/>
  <c r="G90" i="11"/>
  <c r="H90" i="11"/>
  <c r="I90" i="11"/>
  <c r="J90" i="11"/>
  <c r="K90" i="11"/>
  <c r="L90" i="11"/>
  <c r="M90" i="11"/>
  <c r="N90" i="11"/>
  <c r="O90" i="11"/>
  <c r="P90" i="11"/>
  <c r="Q90" i="11"/>
  <c r="R90" i="11"/>
  <c r="S90" i="11"/>
  <c r="T90" i="11"/>
  <c r="U90" i="11"/>
  <c r="V90" i="11"/>
  <c r="W90" i="11"/>
  <c r="X90" i="11"/>
  <c r="Y90" i="11"/>
  <c r="Z90" i="11"/>
  <c r="AA90" i="11"/>
  <c r="C91" i="11"/>
  <c r="D91" i="11"/>
  <c r="E91" i="11"/>
  <c r="F91" i="11"/>
  <c r="G91" i="11"/>
  <c r="H91" i="11"/>
  <c r="I91" i="11"/>
  <c r="J91" i="11"/>
  <c r="K91" i="11"/>
  <c r="L91" i="11"/>
  <c r="M91" i="11"/>
  <c r="N91" i="11"/>
  <c r="O91" i="11"/>
  <c r="P91" i="11"/>
  <c r="Q91" i="11"/>
  <c r="R91" i="11"/>
  <c r="S91" i="11"/>
  <c r="T91" i="11"/>
  <c r="U91" i="11"/>
  <c r="V91" i="11"/>
  <c r="W91" i="11"/>
  <c r="X91" i="11"/>
  <c r="Y91" i="11"/>
  <c r="Z91" i="11"/>
  <c r="AA91" i="11"/>
  <c r="C92" i="11"/>
  <c r="D92" i="11"/>
  <c r="E92" i="11"/>
  <c r="F92" i="11"/>
  <c r="G92" i="11"/>
  <c r="H92" i="11"/>
  <c r="I92" i="11"/>
  <c r="J92" i="11"/>
  <c r="K92" i="11"/>
  <c r="L92" i="11"/>
  <c r="M92" i="11"/>
  <c r="N92" i="11"/>
  <c r="O92" i="11"/>
  <c r="P92" i="11"/>
  <c r="Q92" i="11"/>
  <c r="R92" i="11"/>
  <c r="S92" i="11"/>
  <c r="T92" i="11"/>
  <c r="U92" i="11"/>
  <c r="V92" i="11"/>
  <c r="W92" i="11"/>
  <c r="X92" i="11"/>
  <c r="Y92" i="11"/>
  <c r="Z92" i="11"/>
  <c r="AA92" i="11"/>
  <c r="A4" i="21"/>
  <c r="A5" i="21"/>
  <c r="A6" i="21"/>
  <c r="A7" i="21"/>
  <c r="A8" i="21"/>
  <c r="A9" i="21"/>
  <c r="A10" i="21"/>
  <c r="A11" i="21"/>
  <c r="A12" i="21"/>
  <c r="A13" i="21"/>
  <c r="A15" i="21"/>
  <c r="A16" i="21"/>
  <c r="A17" i="21"/>
  <c r="A18" i="21"/>
  <c r="A19" i="21"/>
  <c r="A20" i="21"/>
  <c r="A21" i="21"/>
  <c r="A22" i="21"/>
  <c r="A23" i="21"/>
  <c r="A24" i="21"/>
  <c r="A26" i="21"/>
  <c r="A27" i="21"/>
  <c r="A28" i="21"/>
  <c r="A29" i="21"/>
  <c r="A30" i="21"/>
  <c r="A31" i="21"/>
  <c r="A32" i="21"/>
  <c r="A33" i="21"/>
  <c r="A34" i="21"/>
  <c r="A35" i="21"/>
  <c r="A37" i="21"/>
  <c r="A38" i="21"/>
  <c r="A39" i="21"/>
  <c r="A40" i="21"/>
  <c r="A41" i="21"/>
  <c r="A42" i="21"/>
  <c r="A43" i="21"/>
  <c r="A44" i="21"/>
  <c r="A45" i="21"/>
  <c r="A46" i="21"/>
  <c r="A48" i="21"/>
  <c r="A49" i="21"/>
  <c r="A50" i="21"/>
  <c r="A51" i="21"/>
  <c r="A52" i="21"/>
  <c r="A53" i="21"/>
  <c r="A54" i="21"/>
  <c r="A55" i="21"/>
  <c r="A56" i="21"/>
  <c r="A57" i="21"/>
  <c r="A59" i="21"/>
  <c r="A60" i="21"/>
  <c r="A61" i="21"/>
  <c r="A62" i="21"/>
  <c r="A63" i="21"/>
  <c r="A64" i="21"/>
  <c r="A65" i="21"/>
  <c r="A66" i="21"/>
  <c r="A67" i="21"/>
  <c r="A68" i="21"/>
  <c r="A70" i="21"/>
  <c r="A71" i="21"/>
  <c r="A72" i="21"/>
  <c r="A73" i="21"/>
  <c r="A74" i="21"/>
  <c r="A75" i="21"/>
  <c r="A76" i="21"/>
  <c r="A77" i="21"/>
  <c r="A78" i="21"/>
  <c r="A79" i="21"/>
  <c r="A81" i="21"/>
  <c r="A82" i="21"/>
  <c r="A83" i="21"/>
  <c r="A84" i="21"/>
  <c r="A85" i="21"/>
  <c r="A86" i="21"/>
  <c r="A87" i="21"/>
  <c r="A88" i="21"/>
  <c r="A89" i="21"/>
  <c r="A90" i="21"/>
  <c r="A4" i="20"/>
  <c r="A5" i="20"/>
  <c r="A6" i="20"/>
  <c r="A7" i="20"/>
  <c r="A8" i="20"/>
  <c r="A9" i="20"/>
  <c r="A10" i="20"/>
  <c r="A11" i="20"/>
  <c r="A12" i="20"/>
  <c r="A13" i="20"/>
  <c r="A15" i="20"/>
  <c r="A16" i="20"/>
  <c r="A17" i="20"/>
  <c r="A18" i="20"/>
  <c r="A19" i="20"/>
  <c r="A20" i="20"/>
  <c r="A21" i="20"/>
  <c r="A22" i="20"/>
  <c r="A23" i="20"/>
  <c r="A24" i="20"/>
  <c r="A26" i="20"/>
  <c r="A27" i="20"/>
  <c r="A28" i="20"/>
  <c r="A29" i="20"/>
  <c r="A30" i="20"/>
  <c r="A31" i="20"/>
  <c r="A32" i="20"/>
  <c r="A33" i="20"/>
  <c r="A34" i="20"/>
  <c r="A35" i="20"/>
  <c r="A37" i="20"/>
  <c r="A38" i="20"/>
  <c r="A39" i="20"/>
  <c r="A40" i="20"/>
  <c r="A41" i="20"/>
  <c r="A42" i="20"/>
  <c r="A43" i="20"/>
  <c r="A44" i="20"/>
  <c r="A45" i="20"/>
  <c r="A46" i="20"/>
  <c r="A48" i="20"/>
  <c r="A49" i="20"/>
  <c r="A50" i="20"/>
  <c r="A51" i="20"/>
  <c r="A52" i="20"/>
  <c r="A53" i="20"/>
  <c r="A54" i="20"/>
  <c r="A55" i="20"/>
  <c r="A56" i="20"/>
  <c r="A57" i="20"/>
  <c r="A59" i="20"/>
  <c r="A60" i="20"/>
  <c r="A61" i="20"/>
  <c r="A62" i="20"/>
  <c r="A63" i="20"/>
  <c r="A64" i="20"/>
  <c r="A65" i="20"/>
  <c r="A66" i="20"/>
  <c r="A67" i="20"/>
  <c r="A68" i="20"/>
  <c r="A70" i="20"/>
  <c r="A71" i="20"/>
  <c r="A72" i="20"/>
  <c r="A73" i="20"/>
  <c r="A74" i="20"/>
  <c r="A75" i="20"/>
  <c r="A76" i="20"/>
  <c r="A77" i="20"/>
  <c r="A78" i="20"/>
  <c r="A79" i="20"/>
  <c r="A81" i="20"/>
  <c r="A82" i="20"/>
  <c r="A83" i="20"/>
  <c r="A84" i="20"/>
  <c r="A85" i="20"/>
  <c r="A86" i="20"/>
  <c r="A87" i="20"/>
  <c r="A88" i="20"/>
  <c r="A89" i="20"/>
  <c r="A90" i="20"/>
  <c r="A4" i="19"/>
  <c r="A5" i="19"/>
  <c r="A6" i="19"/>
  <c r="A7" i="19"/>
  <c r="A8" i="19"/>
  <c r="A9" i="19"/>
  <c r="A10" i="19"/>
  <c r="A11" i="19"/>
  <c r="A12" i="19"/>
  <c r="A13" i="19"/>
  <c r="A15" i="19"/>
  <c r="A16" i="19"/>
  <c r="A17" i="19"/>
  <c r="A18" i="19"/>
  <c r="A19" i="19"/>
  <c r="A20" i="19"/>
  <c r="A21" i="19"/>
  <c r="A22" i="19"/>
  <c r="A23" i="19"/>
  <c r="A24" i="19"/>
  <c r="A26" i="19"/>
  <c r="A27" i="19"/>
  <c r="A28" i="19"/>
  <c r="A29" i="19"/>
  <c r="A30" i="19"/>
  <c r="A31" i="19"/>
  <c r="A32" i="19"/>
  <c r="A33" i="19"/>
  <c r="A34" i="19"/>
  <c r="A35" i="19"/>
  <c r="A37" i="19"/>
  <c r="A38" i="19"/>
  <c r="A39" i="19"/>
  <c r="A40" i="19"/>
  <c r="A41" i="19"/>
  <c r="A42" i="19"/>
  <c r="A43" i="19"/>
  <c r="A44" i="19"/>
  <c r="A45" i="19"/>
  <c r="A46" i="19"/>
  <c r="A48" i="19"/>
  <c r="A49" i="19"/>
  <c r="A50" i="19"/>
  <c r="A51" i="19"/>
  <c r="A52" i="19"/>
  <c r="A53" i="19"/>
  <c r="A54" i="19"/>
  <c r="A55" i="19"/>
  <c r="A56" i="19"/>
  <c r="A57" i="19"/>
  <c r="A59" i="19"/>
  <c r="A60" i="19"/>
  <c r="A61" i="19"/>
  <c r="A62" i="19"/>
  <c r="A63" i="19"/>
  <c r="A64" i="19"/>
  <c r="A65" i="19"/>
  <c r="A66" i="19"/>
  <c r="A67" i="19"/>
  <c r="A68" i="19"/>
  <c r="A70" i="19"/>
  <c r="A71" i="19"/>
  <c r="A72" i="19"/>
  <c r="A73" i="19"/>
  <c r="A74" i="19"/>
  <c r="A75" i="19"/>
  <c r="A76" i="19"/>
  <c r="A77" i="19"/>
  <c r="A78" i="19"/>
  <c r="A79" i="19"/>
  <c r="A81" i="19"/>
  <c r="A82" i="19"/>
  <c r="A83" i="19"/>
  <c r="A84" i="19"/>
  <c r="A85" i="19"/>
  <c r="A86" i="19"/>
  <c r="A87" i="19"/>
  <c r="A88" i="19"/>
  <c r="A89" i="19"/>
  <c r="A90" i="19"/>
  <c r="A4" i="7"/>
  <c r="A5" i="7"/>
  <c r="A6" i="7"/>
  <c r="A7" i="7"/>
  <c r="A8" i="7"/>
  <c r="A9" i="7"/>
  <c r="A10" i="7"/>
  <c r="A11" i="7"/>
  <c r="A12" i="7"/>
  <c r="A13" i="7"/>
  <c r="A15" i="7"/>
  <c r="A16" i="7"/>
  <c r="A17" i="7"/>
  <c r="A18" i="7"/>
  <c r="A19" i="7"/>
  <c r="A20" i="7"/>
  <c r="A21" i="7"/>
  <c r="A22" i="7"/>
  <c r="A23" i="7"/>
  <c r="A24" i="7"/>
  <c r="A26" i="7"/>
  <c r="A27" i="7"/>
  <c r="A28" i="7"/>
  <c r="A29" i="7"/>
  <c r="A30" i="7"/>
  <c r="A31" i="7"/>
  <c r="A32" i="7"/>
  <c r="A33" i="7"/>
  <c r="A34" i="7"/>
  <c r="A35" i="7"/>
  <c r="A37" i="7"/>
  <c r="A38" i="7"/>
  <c r="A39" i="7"/>
  <c r="A40" i="7"/>
  <c r="A41" i="7"/>
  <c r="A42" i="7"/>
  <c r="A43" i="7"/>
  <c r="A44" i="7"/>
  <c r="A45" i="7"/>
  <c r="A46" i="7"/>
  <c r="A48" i="7"/>
  <c r="A49" i="7"/>
  <c r="A50" i="7"/>
  <c r="A51" i="7"/>
  <c r="A52" i="7"/>
  <c r="A53" i="7"/>
  <c r="A54" i="7"/>
  <c r="A55" i="7"/>
  <c r="A56" i="7"/>
  <c r="A57" i="7"/>
  <c r="A59" i="7"/>
  <c r="A60" i="7"/>
  <c r="A61" i="7"/>
  <c r="A62" i="7"/>
  <c r="A63" i="7"/>
  <c r="A64" i="7"/>
  <c r="A65" i="7"/>
  <c r="A66" i="7"/>
  <c r="A67" i="7"/>
  <c r="A68" i="7"/>
  <c r="A70" i="7"/>
  <c r="A71" i="7"/>
  <c r="A72" i="7"/>
  <c r="A73" i="7"/>
  <c r="A74" i="7"/>
  <c r="A75" i="7"/>
  <c r="A76" i="7"/>
  <c r="A77" i="7"/>
  <c r="A78" i="7"/>
  <c r="A79" i="7"/>
  <c r="A81" i="7"/>
  <c r="A82" i="7"/>
  <c r="A83" i="7"/>
  <c r="A84" i="7"/>
  <c r="A85" i="7"/>
  <c r="A86" i="7"/>
  <c r="A87" i="7"/>
  <c r="A88" i="7"/>
  <c r="A89" i="7"/>
  <c r="A90" i="7"/>
  <c r="C102" i="6"/>
  <c r="J102" i="6"/>
  <c r="C103" i="6"/>
  <c r="J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E4" i="35"/>
  <c r="F4" i="35"/>
  <c r="E5" i="35"/>
  <c r="F5" i="35"/>
  <c r="F6" i="35"/>
  <c r="E7" i="35"/>
  <c r="F7" i="35"/>
  <c r="E8" i="35"/>
  <c r="F8" i="35"/>
  <c r="E9" i="35"/>
  <c r="F9" i="35"/>
  <c r="E10" i="35"/>
  <c r="F10" i="35"/>
  <c r="E11" i="35"/>
  <c r="F11" i="35"/>
  <c r="E12" i="35"/>
  <c r="F12" i="35"/>
  <c r="E13" i="35"/>
  <c r="F13" i="35"/>
  <c r="E14" i="35"/>
  <c r="F14" i="35"/>
  <c r="E15" i="35"/>
  <c r="F15" i="35"/>
  <c r="E16" i="35"/>
  <c r="F16" i="35"/>
  <c r="E17" i="35"/>
  <c r="F17" i="35"/>
  <c r="E18" i="35"/>
  <c r="F18" i="35"/>
  <c r="E19" i="35"/>
  <c r="F19" i="35"/>
  <c r="E20" i="35"/>
  <c r="F20" i="35"/>
  <c r="E21" i="35"/>
  <c r="F21" i="35"/>
  <c r="E22" i="35"/>
  <c r="F22" i="35"/>
  <c r="E23" i="35"/>
  <c r="F23" i="35"/>
  <c r="E24" i="35"/>
  <c r="F24" i="35"/>
  <c r="E25" i="35"/>
  <c r="F25" i="35"/>
  <c r="E26" i="35"/>
  <c r="F26" i="35"/>
  <c r="E27" i="35"/>
  <c r="F27" i="35"/>
  <c r="E28" i="35"/>
  <c r="F28" i="35"/>
  <c r="E29" i="35"/>
  <c r="F29" i="35"/>
  <c r="E30" i="35"/>
  <c r="F30" i="35"/>
  <c r="E31" i="35"/>
  <c r="F31" i="35"/>
  <c r="E32" i="35"/>
  <c r="F32" i="35"/>
  <c r="E33" i="35"/>
  <c r="F33" i="35"/>
  <c r="E34" i="35"/>
  <c r="F34" i="35"/>
  <c r="E35" i="35"/>
  <c r="F35" i="35"/>
  <c r="E36" i="35"/>
  <c r="F36" i="35"/>
  <c r="E37" i="35"/>
  <c r="F37" i="35"/>
  <c r="E38" i="35"/>
  <c r="F38" i="35"/>
  <c r="E39" i="35"/>
  <c r="F39" i="35"/>
  <c r="E40" i="35"/>
  <c r="F40" i="35"/>
  <c r="E41" i="35"/>
  <c r="F41" i="35"/>
  <c r="E42" i="35"/>
  <c r="F42" i="35"/>
  <c r="E43" i="35"/>
  <c r="F43" i="35"/>
  <c r="E44" i="35"/>
  <c r="F44" i="35"/>
  <c r="E45" i="35"/>
  <c r="F45" i="35"/>
  <c r="E49" i="35"/>
  <c r="F49" i="35"/>
  <c r="E50" i="35"/>
  <c r="F50" i="35"/>
  <c r="E51" i="35"/>
  <c r="F51" i="35"/>
  <c r="E52" i="35"/>
  <c r="F52" i="35"/>
  <c r="E53" i="35"/>
  <c r="F53" i="35"/>
  <c r="E54" i="35"/>
  <c r="F54" i="35"/>
  <c r="E66" i="35"/>
  <c r="F66" i="35"/>
  <c r="E67" i="35"/>
  <c r="F67" i="35"/>
  <c r="E68" i="35"/>
  <c r="F68" i="35"/>
  <c r="B80" i="35"/>
  <c r="E80" i="35"/>
  <c r="F80" i="35"/>
  <c r="B81" i="35"/>
  <c r="B82" i="35" s="1"/>
  <c r="B83" i="35" s="1"/>
  <c r="B84" i="35" s="1"/>
  <c r="B85" i="35" s="1"/>
  <c r="B86" i="35" s="1"/>
  <c r="B87" i="35" s="1"/>
  <c r="B88" i="35" s="1"/>
  <c r="B89" i="35" s="1"/>
  <c r="B90" i="35" s="1"/>
  <c r="B91" i="35" s="1"/>
  <c r="B92" i="35" s="1"/>
  <c r="B93" i="35" s="1"/>
  <c r="B94" i="35" s="1"/>
  <c r="B95" i="35" s="1"/>
  <c r="B96" i="35" s="1"/>
  <c r="B97" i="35" s="1"/>
  <c r="B98" i="35" s="1"/>
  <c r="B99" i="35" s="1"/>
  <c r="B100" i="35" s="1"/>
  <c r="B101" i="35" s="1"/>
  <c r="B102" i="35" s="1"/>
  <c r="B103" i="35" s="1"/>
  <c r="B104" i="35" s="1"/>
  <c r="B105" i="35" s="1"/>
  <c r="B106" i="35" s="1"/>
  <c r="B107" i="35" s="1"/>
  <c r="B108" i="35" s="1"/>
  <c r="B109" i="35" s="1"/>
  <c r="B110" i="35" s="1"/>
  <c r="B111" i="35" s="1"/>
  <c r="B112" i="35" s="1"/>
  <c r="B113" i="35" s="1"/>
  <c r="B114" i="35" s="1"/>
  <c r="B115" i="35" s="1"/>
  <c r="B116" i="35" s="1"/>
  <c r="B117" i="35" s="1"/>
  <c r="B118" i="35" s="1"/>
  <c r="B119" i="35" s="1"/>
  <c r="B120" i="35" s="1"/>
  <c r="B121" i="35" s="1"/>
  <c r="B122" i="35" s="1"/>
  <c r="B123" i="35" s="1"/>
  <c r="B124" i="35" s="1"/>
  <c r="B125" i="35" s="1"/>
  <c r="E81" i="35"/>
  <c r="F81" i="35"/>
  <c r="E82" i="35"/>
  <c r="F82" i="35"/>
  <c r="E93" i="35"/>
  <c r="F93" i="35"/>
  <c r="E94" i="35"/>
  <c r="F94" i="35"/>
  <c r="E95" i="35"/>
  <c r="F95" i="35"/>
  <c r="E96" i="35"/>
  <c r="F96" i="35"/>
  <c r="E97" i="35"/>
  <c r="F97" i="35"/>
  <c r="E107" i="35"/>
  <c r="F107" i="35"/>
  <c r="E108" i="35"/>
  <c r="F108" i="35"/>
  <c r="E109" i="35"/>
  <c r="F109" i="35"/>
  <c r="E110" i="35"/>
  <c r="F110" i="35"/>
  <c r="E111" i="35"/>
  <c r="F111" i="35"/>
  <c r="E112" i="35"/>
  <c r="F112" i="35"/>
  <c r="E113" i="35"/>
  <c r="F113" i="35"/>
  <c r="E114" i="35"/>
  <c r="F114" i="35"/>
  <c r="E115" i="35"/>
  <c r="F115" i="35"/>
  <c r="E122" i="35"/>
  <c r="F122" i="35"/>
  <c r="E123" i="35"/>
  <c r="F123" i="35"/>
  <c r="E124" i="35"/>
  <c r="F124" i="35"/>
  <c r="E125" i="35"/>
  <c r="F125" i="35"/>
  <c r="F3" i="28"/>
  <c r="C30" i="28"/>
  <c r="I19" i="28"/>
  <c r="J19" i="28"/>
  <c r="K19" i="28"/>
  <c r="B20" i="28"/>
  <c r="B31" i="28"/>
  <c r="H20" i="28"/>
  <c r="C20" i="28"/>
  <c r="C31" i="28"/>
  <c r="I20" i="28"/>
  <c r="D20" i="28"/>
  <c r="D31" i="28"/>
  <c r="J20" i="28"/>
  <c r="E20" i="28"/>
  <c r="E7" i="28" s="1"/>
  <c r="E31" i="28"/>
  <c r="K20" i="28"/>
  <c r="F20" i="28"/>
  <c r="F31" i="28"/>
  <c r="L20" i="28"/>
  <c r="B21" i="28"/>
  <c r="B32" i="28"/>
  <c r="H21" i="28"/>
  <c r="C21" i="28"/>
  <c r="C32" i="28"/>
  <c r="I21" i="28"/>
  <c r="D21" i="28"/>
  <c r="D8" i="28" s="1"/>
  <c r="D32" i="28"/>
  <c r="J21" i="28"/>
  <c r="E21" i="28"/>
  <c r="E32" i="28"/>
  <c r="K21" i="28"/>
  <c r="F21" i="28"/>
  <c r="F32" i="28"/>
  <c r="L21" i="28"/>
  <c r="B22" i="28"/>
  <c r="B33" i="28"/>
  <c r="H22" i="28"/>
  <c r="C22" i="28"/>
  <c r="C33" i="28"/>
  <c r="I22" i="28"/>
  <c r="D22" i="28"/>
  <c r="D33" i="28"/>
  <c r="J22" i="28"/>
  <c r="E22" i="28"/>
  <c r="E33" i="28"/>
  <c r="K22" i="28"/>
  <c r="F22" i="28"/>
  <c r="F33" i="28"/>
  <c r="L22" i="28"/>
  <c r="B24" i="28"/>
  <c r="B35" i="28"/>
  <c r="H24" i="28"/>
  <c r="C24" i="28"/>
  <c r="C35" i="28"/>
  <c r="I24" i="28"/>
  <c r="D24" i="28"/>
  <c r="D35" i="28"/>
  <c r="J24" i="28"/>
  <c r="E24" i="28"/>
  <c r="E35" i="28"/>
  <c r="K24" i="28"/>
  <c r="F24" i="28"/>
  <c r="F35" i="28"/>
  <c r="L24" i="28"/>
  <c r="B25" i="28"/>
  <c r="B36" i="28"/>
  <c r="H25" i="28"/>
  <c r="C25" i="28"/>
  <c r="C36" i="28"/>
  <c r="I25" i="28"/>
  <c r="D25" i="28"/>
  <c r="D36" i="28"/>
  <c r="J25" i="28"/>
  <c r="E25" i="28"/>
  <c r="E36" i="28"/>
  <c r="K25" i="28"/>
  <c r="F25" i="28"/>
  <c r="F36" i="28"/>
  <c r="L25" i="28"/>
  <c r="B26" i="28"/>
  <c r="B37" i="28"/>
  <c r="H26" i="28"/>
  <c r="C26" i="28"/>
  <c r="C37" i="28"/>
  <c r="I26" i="28"/>
  <c r="D26" i="28"/>
  <c r="D37" i="28"/>
  <c r="J26" i="28"/>
  <c r="E26" i="28"/>
  <c r="E37" i="28"/>
  <c r="E13" i="28" s="1"/>
  <c r="K26" i="28"/>
  <c r="F26" i="28"/>
  <c r="F37" i="28"/>
  <c r="L26" i="28"/>
  <c r="B27" i="28"/>
  <c r="B38" i="28"/>
  <c r="H27" i="28"/>
  <c r="C27" i="28"/>
  <c r="C38" i="28"/>
  <c r="I27" i="28"/>
  <c r="D27" i="28"/>
  <c r="D38" i="28"/>
  <c r="J27" i="28"/>
  <c r="E27" i="28"/>
  <c r="E38" i="28"/>
  <c r="K27" i="28"/>
  <c r="F27" i="28"/>
  <c r="F38" i="28"/>
  <c r="L27" i="28"/>
  <c r="B28" i="28"/>
  <c r="B39" i="28"/>
  <c r="H28" i="28"/>
  <c r="C28" i="28"/>
  <c r="C39" i="28"/>
  <c r="C15" i="28" s="1"/>
  <c r="I28" i="28"/>
  <c r="D28" i="28"/>
  <c r="D39" i="28"/>
  <c r="J28" i="28"/>
  <c r="E28" i="28"/>
  <c r="E39" i="28"/>
  <c r="K28" i="28"/>
  <c r="F28" i="28"/>
  <c r="F39" i="28"/>
  <c r="L28" i="28"/>
  <c r="F3" i="9"/>
  <c r="E3" i="40"/>
  <c r="B19" i="40"/>
  <c r="B30" i="40"/>
  <c r="B6" i="40" s="1"/>
  <c r="H19" i="40"/>
  <c r="H30" i="40"/>
  <c r="C19" i="40"/>
  <c r="C30" i="40"/>
  <c r="I19" i="40"/>
  <c r="C6" i="40" s="1"/>
  <c r="I30" i="40"/>
  <c r="D19" i="40"/>
  <c r="D30" i="40"/>
  <c r="D6" i="40" s="1"/>
  <c r="J19" i="40"/>
  <c r="J30" i="40"/>
  <c r="E19" i="40"/>
  <c r="E30" i="40"/>
  <c r="K19" i="40"/>
  <c r="K30" i="40"/>
  <c r="E6" i="40"/>
  <c r="F19" i="40"/>
  <c r="F30" i="40"/>
  <c r="F6" i="40" s="1"/>
  <c r="L19" i="40"/>
  <c r="L30" i="40"/>
  <c r="B20" i="40"/>
  <c r="B31" i="40"/>
  <c r="H20" i="40"/>
  <c r="B7" i="40" s="1"/>
  <c r="H31" i="40"/>
  <c r="C20" i="40"/>
  <c r="C31" i="40"/>
  <c r="C7" i="40" s="1"/>
  <c r="I20" i="40"/>
  <c r="I31" i="40"/>
  <c r="D20" i="40"/>
  <c r="D31" i="40"/>
  <c r="J20" i="40"/>
  <c r="J31" i="40"/>
  <c r="D7" i="40"/>
  <c r="E20" i="40"/>
  <c r="E31" i="40"/>
  <c r="E7" i="40" s="1"/>
  <c r="K20" i="40"/>
  <c r="K31" i="40"/>
  <c r="F20" i="40"/>
  <c r="F31" i="40"/>
  <c r="L20" i="40"/>
  <c r="F7" i="40" s="1"/>
  <c r="L31" i="40"/>
  <c r="B21" i="40"/>
  <c r="B32" i="40"/>
  <c r="B8" i="40" s="1"/>
  <c r="H21" i="40"/>
  <c r="H32" i="40"/>
  <c r="C21" i="40"/>
  <c r="C32" i="40"/>
  <c r="I21" i="40"/>
  <c r="I32" i="40"/>
  <c r="C8" i="40"/>
  <c r="D21" i="40"/>
  <c r="D32" i="40"/>
  <c r="D8" i="40" s="1"/>
  <c r="J21" i="40"/>
  <c r="J32" i="40"/>
  <c r="E21" i="40"/>
  <c r="E32" i="40"/>
  <c r="K21" i="40"/>
  <c r="E8" i="40" s="1"/>
  <c r="K32" i="40"/>
  <c r="F21" i="40"/>
  <c r="F32" i="40"/>
  <c r="F8" i="40" s="1"/>
  <c r="L21" i="40"/>
  <c r="L32" i="40"/>
  <c r="B22" i="40"/>
  <c r="B33" i="40"/>
  <c r="H22" i="40"/>
  <c r="H33" i="40"/>
  <c r="B9" i="40"/>
  <c r="C22" i="40"/>
  <c r="C33" i="40"/>
  <c r="C9" i="40" s="1"/>
  <c r="I22" i="40"/>
  <c r="I33" i="40"/>
  <c r="D22" i="40"/>
  <c r="D33" i="40"/>
  <c r="J22" i="40"/>
  <c r="D9" i="40" s="1"/>
  <c r="J33" i="40"/>
  <c r="E22" i="40"/>
  <c r="E33" i="40"/>
  <c r="E9" i="40" s="1"/>
  <c r="K22" i="40"/>
  <c r="K33" i="40"/>
  <c r="F22" i="40"/>
  <c r="F33" i="40"/>
  <c r="L22" i="40"/>
  <c r="L33" i="40"/>
  <c r="F9" i="40"/>
  <c r="B23" i="40"/>
  <c r="B34" i="40"/>
  <c r="B10" i="40" s="1"/>
  <c r="H23" i="40"/>
  <c r="H34" i="40"/>
  <c r="C23" i="40"/>
  <c r="C34" i="40"/>
  <c r="I23" i="40"/>
  <c r="C10" i="40" s="1"/>
  <c r="I34" i="40"/>
  <c r="D23" i="40"/>
  <c r="D34" i="40"/>
  <c r="D10" i="40" s="1"/>
  <c r="J23" i="40"/>
  <c r="J34" i="40"/>
  <c r="E23" i="40"/>
  <c r="E34" i="40"/>
  <c r="K23" i="40"/>
  <c r="K34" i="40"/>
  <c r="E10" i="40"/>
  <c r="F23" i="40"/>
  <c r="F34" i="40"/>
  <c r="F10" i="40" s="1"/>
  <c r="L23" i="40"/>
  <c r="L34" i="40"/>
  <c r="B24" i="40"/>
  <c r="B35" i="40"/>
  <c r="H24" i="40"/>
  <c r="B11" i="40" s="1"/>
  <c r="H35" i="40"/>
  <c r="C24" i="40"/>
  <c r="C35" i="40"/>
  <c r="C11" i="40" s="1"/>
  <c r="I24" i="40"/>
  <c r="I35" i="40"/>
  <c r="D24" i="40"/>
  <c r="D35" i="40"/>
  <c r="J24" i="40"/>
  <c r="J35" i="40"/>
  <c r="D11" i="40"/>
  <c r="E24" i="40"/>
  <c r="E35" i="40"/>
  <c r="E11" i="40" s="1"/>
  <c r="K24" i="40"/>
  <c r="K35" i="40"/>
  <c r="F24" i="40"/>
  <c r="F35" i="40"/>
  <c r="L24" i="40"/>
  <c r="F11" i="40" s="1"/>
  <c r="L35" i="40"/>
  <c r="B25" i="40"/>
  <c r="B36" i="40"/>
  <c r="B12" i="40" s="1"/>
  <c r="H25" i="40"/>
  <c r="H36" i="40"/>
  <c r="C25" i="40"/>
  <c r="C36" i="40"/>
  <c r="I25" i="40"/>
  <c r="I36" i="40"/>
  <c r="C12" i="40"/>
  <c r="D25" i="40"/>
  <c r="D36" i="40"/>
  <c r="D12" i="40" s="1"/>
  <c r="J25" i="40"/>
  <c r="J36" i="40"/>
  <c r="E25" i="40"/>
  <c r="E36" i="40"/>
  <c r="K25" i="40"/>
  <c r="E12" i="40" s="1"/>
  <c r="K36" i="40"/>
  <c r="F25" i="40"/>
  <c r="F36" i="40"/>
  <c r="F12" i="40" s="1"/>
  <c r="L25" i="40"/>
  <c r="L36" i="40"/>
  <c r="B26" i="40"/>
  <c r="B37" i="40"/>
  <c r="H26" i="40"/>
  <c r="H37" i="40"/>
  <c r="B13" i="40"/>
  <c r="C26" i="40"/>
  <c r="C37" i="40"/>
  <c r="C13" i="40" s="1"/>
  <c r="I26" i="40"/>
  <c r="I37" i="40"/>
  <c r="D26" i="40"/>
  <c r="D37" i="40"/>
  <c r="J26" i="40"/>
  <c r="D13" i="40" s="1"/>
  <c r="J37" i="40"/>
  <c r="E26" i="40"/>
  <c r="E37" i="40"/>
  <c r="E13" i="40" s="1"/>
  <c r="K26" i="40"/>
  <c r="K37" i="40"/>
  <c r="F26" i="40"/>
  <c r="F37" i="40"/>
  <c r="L26" i="40"/>
  <c r="L37" i="40"/>
  <c r="F13" i="40"/>
  <c r="B27" i="40"/>
  <c r="B38" i="40"/>
  <c r="B14" i="40" s="1"/>
  <c r="H27" i="40"/>
  <c r="H38" i="40"/>
  <c r="C27" i="40"/>
  <c r="C38" i="40"/>
  <c r="I27" i="40"/>
  <c r="C14" i="40" s="1"/>
  <c r="I38" i="40"/>
  <c r="D27" i="40"/>
  <c r="D38" i="40"/>
  <c r="D14" i="40" s="1"/>
  <c r="J27" i="40"/>
  <c r="J38" i="40"/>
  <c r="E27" i="40"/>
  <c r="E38" i="40"/>
  <c r="K27" i="40"/>
  <c r="K38" i="40"/>
  <c r="E14" i="40"/>
  <c r="F27" i="40"/>
  <c r="F38" i="40"/>
  <c r="F14" i="40" s="1"/>
  <c r="L27" i="40"/>
  <c r="L38" i="40"/>
  <c r="B28" i="40"/>
  <c r="B39" i="40"/>
  <c r="H28" i="40"/>
  <c r="C28" i="40"/>
  <c r="C39" i="40"/>
  <c r="I28" i="40"/>
  <c r="D28" i="40"/>
  <c r="D39" i="40"/>
  <c r="J28" i="40"/>
  <c r="E28" i="40"/>
  <c r="E39" i="40"/>
  <c r="K28" i="40"/>
  <c r="F28" i="40"/>
  <c r="F39" i="40"/>
  <c r="L28" i="40"/>
  <c r="D4" i="8"/>
  <c r="E4" i="8"/>
  <c r="E5" i="8" s="1"/>
  <c r="F4" i="8"/>
  <c r="H4" i="8"/>
  <c r="H5" i="8" s="1"/>
  <c r="K4" i="8"/>
  <c r="L4" i="8"/>
  <c r="L5" i="8" s="1"/>
  <c r="M4" i="8"/>
  <c r="N4" i="8"/>
  <c r="N5" i="8" s="1"/>
  <c r="O4" i="8"/>
  <c r="D5" i="8"/>
  <c r="F5" i="8"/>
  <c r="K5" i="8"/>
  <c r="M5" i="8"/>
  <c r="O5" i="8"/>
  <c r="D6" i="8"/>
  <c r="D7" i="8" s="1"/>
  <c r="E6" i="8"/>
  <c r="F6" i="8"/>
  <c r="G6" i="8"/>
  <c r="G7" i="8" s="1"/>
  <c r="H6" i="8"/>
  <c r="H7" i="8" s="1"/>
  <c r="K6" i="8"/>
  <c r="L6" i="8"/>
  <c r="M6" i="8"/>
  <c r="M7" i="8" s="1"/>
  <c r="N6" i="8"/>
  <c r="N7" i="8" s="1"/>
  <c r="O6" i="8"/>
  <c r="E7" i="8"/>
  <c r="F7" i="8"/>
  <c r="K7" i="8"/>
  <c r="L7" i="8"/>
  <c r="O7" i="8"/>
  <c r="D8" i="8"/>
  <c r="D9" i="8" s="1"/>
  <c r="E8" i="8"/>
  <c r="F8" i="8"/>
  <c r="G8" i="8"/>
  <c r="G9" i="8" s="1"/>
  <c r="H8" i="8"/>
  <c r="H9" i="8" s="1"/>
  <c r="K8" i="8"/>
  <c r="L8" i="8"/>
  <c r="M8" i="8"/>
  <c r="M9" i="8" s="1"/>
  <c r="N8" i="8"/>
  <c r="N9" i="8" s="1"/>
  <c r="O8" i="8"/>
  <c r="E9" i="8"/>
  <c r="F9" i="8"/>
  <c r="K9" i="8"/>
  <c r="L9" i="8"/>
  <c r="O9" i="8"/>
  <c r="D10" i="8"/>
  <c r="D11" i="8" s="1"/>
  <c r="E10" i="8"/>
  <c r="F10" i="8"/>
  <c r="G10" i="8"/>
  <c r="G11" i="8" s="1"/>
  <c r="H10" i="8"/>
  <c r="H11" i="8" s="1"/>
  <c r="K10" i="8"/>
  <c r="L10" i="8"/>
  <c r="M10" i="8"/>
  <c r="M11" i="8" s="1"/>
  <c r="N10" i="8"/>
  <c r="N11" i="8" s="1"/>
  <c r="O10" i="8"/>
  <c r="E11" i="8"/>
  <c r="F11" i="8"/>
  <c r="K11" i="8"/>
  <c r="L11" i="8"/>
  <c r="O11" i="8"/>
  <c r="D12" i="8"/>
  <c r="D13" i="8" s="1"/>
  <c r="E12" i="8"/>
  <c r="F12" i="8"/>
  <c r="G12" i="8"/>
  <c r="G13" i="8" s="1"/>
  <c r="H12" i="8"/>
  <c r="H13" i="8" s="1"/>
  <c r="K12" i="8"/>
  <c r="L12" i="8"/>
  <c r="M12" i="8"/>
  <c r="M13" i="8" s="1"/>
  <c r="N12" i="8"/>
  <c r="N13" i="8" s="1"/>
  <c r="O12" i="8"/>
  <c r="E13" i="8"/>
  <c r="F13" i="8"/>
  <c r="K13" i="8"/>
  <c r="L13" i="8"/>
  <c r="O13" i="8"/>
  <c r="D14" i="8"/>
  <c r="D15" i="8" s="1"/>
  <c r="E14" i="8"/>
  <c r="F14" i="8"/>
  <c r="G14" i="8"/>
  <c r="G15" i="8" s="1"/>
  <c r="H14" i="8"/>
  <c r="H15" i="8" s="1"/>
  <c r="K14" i="8"/>
  <c r="L14" i="8"/>
  <c r="M14" i="8"/>
  <c r="M15" i="8" s="1"/>
  <c r="N14" i="8"/>
  <c r="N15" i="8" s="1"/>
  <c r="O14" i="8"/>
  <c r="E15" i="8"/>
  <c r="F15" i="8"/>
  <c r="K15" i="8"/>
  <c r="L15" i="8"/>
  <c r="O15" i="8"/>
  <c r="D16" i="8"/>
  <c r="D17" i="8" s="1"/>
  <c r="E16" i="8"/>
  <c r="F16" i="8"/>
  <c r="G16" i="8"/>
  <c r="G17" i="8" s="1"/>
  <c r="H16" i="8"/>
  <c r="H17" i="8" s="1"/>
  <c r="K16" i="8"/>
  <c r="L16" i="8"/>
  <c r="M16" i="8"/>
  <c r="M17" i="8" s="1"/>
  <c r="N16" i="8"/>
  <c r="N17" i="8" s="1"/>
  <c r="O16" i="8"/>
  <c r="E17" i="8"/>
  <c r="F17" i="8"/>
  <c r="K17" i="8"/>
  <c r="L17" i="8"/>
  <c r="O17" i="8"/>
  <c r="D18" i="8"/>
  <c r="D19" i="8" s="1"/>
  <c r="E18" i="8"/>
  <c r="F18" i="8"/>
  <c r="G18" i="8"/>
  <c r="G19" i="8" s="1"/>
  <c r="H18" i="8"/>
  <c r="H19" i="8" s="1"/>
  <c r="K18" i="8"/>
  <c r="L18" i="8"/>
  <c r="M18" i="8"/>
  <c r="M19" i="8" s="1"/>
  <c r="N18" i="8"/>
  <c r="N19" i="8" s="1"/>
  <c r="O18" i="8"/>
  <c r="E19" i="8"/>
  <c r="F19" i="8"/>
  <c r="K19" i="8"/>
  <c r="L19" i="8"/>
  <c r="O19" i="8"/>
  <c r="D20" i="8"/>
  <c r="D21" i="8" s="1"/>
  <c r="E20" i="8"/>
  <c r="F20" i="8"/>
  <c r="G20" i="8"/>
  <c r="G21" i="8" s="1"/>
  <c r="H20" i="8"/>
  <c r="H21" i="8" s="1"/>
  <c r="K20" i="8"/>
  <c r="L20" i="8"/>
  <c r="M20" i="8"/>
  <c r="M21" i="8" s="1"/>
  <c r="N20" i="8"/>
  <c r="N21" i="8" s="1"/>
  <c r="O20" i="8"/>
  <c r="E21" i="8"/>
  <c r="F21" i="8"/>
  <c r="K21" i="8"/>
  <c r="L21" i="8"/>
  <c r="O21" i="8"/>
  <c r="D22" i="8"/>
  <c r="D23" i="8" s="1"/>
  <c r="E22" i="8"/>
  <c r="F22" i="8"/>
  <c r="G22" i="8"/>
  <c r="G23" i="8" s="1"/>
  <c r="H22" i="8"/>
  <c r="H23" i="8" s="1"/>
  <c r="K22" i="8"/>
  <c r="L22" i="8"/>
  <c r="M22" i="8"/>
  <c r="M23" i="8" s="1"/>
  <c r="N22" i="8"/>
  <c r="N23" i="8" s="1"/>
  <c r="O22" i="8"/>
  <c r="E23" i="8"/>
  <c r="F23" i="8"/>
  <c r="K23" i="8"/>
  <c r="L23" i="8"/>
  <c r="O23" i="8"/>
  <c r="D26" i="8"/>
  <c r="D27" i="8" s="1"/>
  <c r="E26" i="8"/>
  <c r="F26" i="8"/>
  <c r="G26" i="8"/>
  <c r="G27" i="8" s="1"/>
  <c r="H26" i="8"/>
  <c r="H27" i="8" s="1"/>
  <c r="K26" i="8"/>
  <c r="L26" i="8"/>
  <c r="M26" i="8"/>
  <c r="M27" i="8" s="1"/>
  <c r="N26" i="8"/>
  <c r="N27" i="8" s="1"/>
  <c r="O26" i="8"/>
  <c r="E27" i="8"/>
  <c r="F27" i="8"/>
  <c r="K27" i="8"/>
  <c r="L27" i="8"/>
  <c r="O27" i="8"/>
  <c r="D28" i="8"/>
  <c r="D29" i="8" s="1"/>
  <c r="E28" i="8"/>
  <c r="F28" i="8"/>
  <c r="G28" i="8"/>
  <c r="G29" i="8" s="1"/>
  <c r="H28" i="8"/>
  <c r="H29" i="8" s="1"/>
  <c r="K28" i="8"/>
  <c r="L28" i="8"/>
  <c r="M28" i="8"/>
  <c r="M29" i="8" s="1"/>
  <c r="N28" i="8"/>
  <c r="N29" i="8" s="1"/>
  <c r="O28" i="8"/>
  <c r="E29" i="8"/>
  <c r="F29" i="8"/>
  <c r="K29" i="8"/>
  <c r="L29" i="8"/>
  <c r="O29" i="8"/>
  <c r="D30" i="8"/>
  <c r="D31" i="8" s="1"/>
  <c r="E30" i="8"/>
  <c r="F30" i="8"/>
  <c r="G30" i="8"/>
  <c r="G31" i="8" s="1"/>
  <c r="H30" i="8"/>
  <c r="H31" i="8" s="1"/>
  <c r="K30" i="8"/>
  <c r="L30" i="8"/>
  <c r="M30" i="8"/>
  <c r="M31" i="8" s="1"/>
  <c r="N30" i="8"/>
  <c r="N31" i="8" s="1"/>
  <c r="O30" i="8"/>
  <c r="E31" i="8"/>
  <c r="F31" i="8"/>
  <c r="K31" i="8"/>
  <c r="L31" i="8"/>
  <c r="O31" i="8"/>
  <c r="D32" i="8"/>
  <c r="D33" i="8" s="1"/>
  <c r="E32" i="8"/>
  <c r="F32" i="8"/>
  <c r="G32" i="8"/>
  <c r="G33" i="8" s="1"/>
  <c r="H32" i="8"/>
  <c r="H33" i="8" s="1"/>
  <c r="K32" i="8"/>
  <c r="L32" i="8"/>
  <c r="M32" i="8"/>
  <c r="M33" i="8" s="1"/>
  <c r="N32" i="8"/>
  <c r="N33" i="8" s="1"/>
  <c r="O32" i="8"/>
  <c r="E33" i="8"/>
  <c r="F33" i="8"/>
  <c r="K33" i="8"/>
  <c r="L33" i="8"/>
  <c r="O33" i="8"/>
  <c r="D34" i="8"/>
  <c r="D35" i="8" s="1"/>
  <c r="E34" i="8"/>
  <c r="F34" i="8"/>
  <c r="G34" i="8"/>
  <c r="G35" i="8" s="1"/>
  <c r="H34" i="8"/>
  <c r="H35" i="8" s="1"/>
  <c r="K34" i="8"/>
  <c r="L34" i="8"/>
  <c r="M34" i="8"/>
  <c r="M35" i="8" s="1"/>
  <c r="N34" i="8"/>
  <c r="N35" i="8" s="1"/>
  <c r="O34" i="8"/>
  <c r="E35" i="8"/>
  <c r="F35" i="8"/>
  <c r="K35" i="8"/>
  <c r="L35" i="8"/>
  <c r="O35" i="8"/>
  <c r="D36" i="8"/>
  <c r="D37" i="8" s="1"/>
  <c r="E36" i="8"/>
  <c r="E37" i="8" s="1"/>
  <c r="G36" i="8"/>
  <c r="H36" i="8"/>
  <c r="H37" i="8" s="1"/>
  <c r="K36" i="8"/>
  <c r="K37" i="8" s="1"/>
  <c r="L36" i="8"/>
  <c r="L37" i="8" s="1"/>
  <c r="M36" i="8"/>
  <c r="N36" i="8"/>
  <c r="N37" i="8" s="1"/>
  <c r="O36" i="8"/>
  <c r="O37" i="8" s="1"/>
  <c r="G37" i="8"/>
  <c r="M37" i="8"/>
  <c r="D38" i="8"/>
  <c r="E38" i="8"/>
  <c r="E39" i="8" s="1"/>
  <c r="F38" i="8"/>
  <c r="F39" i="8" s="1"/>
  <c r="G38" i="8"/>
  <c r="H38" i="8"/>
  <c r="K38" i="8"/>
  <c r="K39" i="8" s="1"/>
  <c r="L38" i="8"/>
  <c r="L39" i="8" s="1"/>
  <c r="M38" i="8"/>
  <c r="N38" i="8"/>
  <c r="O38" i="8"/>
  <c r="O39" i="8" s="1"/>
  <c r="D39" i="8"/>
  <c r="G39" i="8"/>
  <c r="H39" i="8"/>
  <c r="M39" i="8"/>
  <c r="N39" i="8"/>
  <c r="D40" i="8"/>
  <c r="E40" i="8"/>
  <c r="E41" i="8" s="1"/>
  <c r="F40" i="8"/>
  <c r="F41" i="8" s="1"/>
  <c r="G40" i="8"/>
  <c r="H40" i="8"/>
  <c r="K40" i="8"/>
  <c r="K41" i="8" s="1"/>
  <c r="L40" i="8"/>
  <c r="L41" i="8" s="1"/>
  <c r="M40" i="8"/>
  <c r="N40" i="8"/>
  <c r="O40" i="8"/>
  <c r="O41" i="8" s="1"/>
  <c r="D41" i="8"/>
  <c r="G41" i="8"/>
  <c r="H41" i="8"/>
  <c r="M41" i="8"/>
  <c r="N41" i="8"/>
  <c r="D42" i="8"/>
  <c r="E42" i="8"/>
  <c r="E43" i="8" s="1"/>
  <c r="F42" i="8"/>
  <c r="F43" i="8" s="1"/>
  <c r="G42" i="8"/>
  <c r="H42" i="8"/>
  <c r="K42" i="8"/>
  <c r="K43" i="8" s="1"/>
  <c r="L42" i="8"/>
  <c r="L43" i="8" s="1"/>
  <c r="M42" i="8"/>
  <c r="N42" i="8"/>
  <c r="O42" i="8"/>
  <c r="O43" i="8" s="1"/>
  <c r="D43" i="8"/>
  <c r="G43" i="8"/>
  <c r="H43" i="8"/>
  <c r="M43" i="8"/>
  <c r="N43" i="8"/>
  <c r="D44" i="8"/>
  <c r="E44" i="8"/>
  <c r="E45" i="8" s="1"/>
  <c r="F44" i="8"/>
  <c r="F45" i="8" s="1"/>
  <c r="G44" i="8"/>
  <c r="H44" i="8"/>
  <c r="K44" i="8"/>
  <c r="K45" i="8" s="1"/>
  <c r="L44" i="8"/>
  <c r="L45" i="8" s="1"/>
  <c r="M44" i="8"/>
  <c r="N44" i="8"/>
  <c r="O44" i="8"/>
  <c r="O45" i="8" s="1"/>
  <c r="D45" i="8"/>
  <c r="G45" i="8"/>
  <c r="H45" i="8"/>
  <c r="M45" i="8"/>
  <c r="N45" i="8"/>
  <c r="D48" i="8"/>
  <c r="E48" i="8"/>
  <c r="E49" i="8" s="1"/>
  <c r="F48" i="8"/>
  <c r="F49" i="8" s="1"/>
  <c r="G48" i="8"/>
  <c r="H48" i="8"/>
  <c r="K48" i="8"/>
  <c r="K49" i="8" s="1"/>
  <c r="L48" i="8"/>
  <c r="L49" i="8" s="1"/>
  <c r="M48" i="8"/>
  <c r="N48" i="8"/>
  <c r="O48" i="8"/>
  <c r="O49" i="8" s="1"/>
  <c r="D49" i="8"/>
  <c r="G49" i="8"/>
  <c r="H49" i="8"/>
  <c r="M49" i="8"/>
  <c r="N49" i="8"/>
  <c r="D50" i="8"/>
  <c r="E50" i="8"/>
  <c r="E51" i="8" s="1"/>
  <c r="F50" i="8"/>
  <c r="F51" i="8" s="1"/>
  <c r="G50" i="8"/>
  <c r="H50" i="8"/>
  <c r="K50" i="8"/>
  <c r="K51" i="8" s="1"/>
  <c r="L50" i="8"/>
  <c r="L51" i="8" s="1"/>
  <c r="M50" i="8"/>
  <c r="N50" i="8"/>
  <c r="O50" i="8"/>
  <c r="O51" i="8" s="1"/>
  <c r="D51" i="8"/>
  <c r="G51" i="8"/>
  <c r="H51" i="8"/>
  <c r="M51" i="8"/>
  <c r="N51" i="8"/>
  <c r="D52" i="8"/>
  <c r="E52" i="8"/>
  <c r="E53" i="8" s="1"/>
  <c r="F52" i="8"/>
  <c r="F53" i="8" s="1"/>
  <c r="G52" i="8"/>
  <c r="H52" i="8"/>
  <c r="K52" i="8"/>
  <c r="K53" i="8" s="1"/>
  <c r="L52" i="8"/>
  <c r="L53" i="8" s="1"/>
  <c r="M52" i="8"/>
  <c r="N52" i="8"/>
  <c r="O52" i="8"/>
  <c r="O53" i="8" s="1"/>
  <c r="D53" i="8"/>
  <c r="G53" i="8"/>
  <c r="H53" i="8"/>
  <c r="M53" i="8"/>
  <c r="N53" i="8"/>
  <c r="D54" i="8"/>
  <c r="E54" i="8"/>
  <c r="E55" i="8" s="1"/>
  <c r="F54" i="8"/>
  <c r="F55" i="8" s="1"/>
  <c r="G54" i="8"/>
  <c r="H54" i="8"/>
  <c r="K54" i="8"/>
  <c r="K55" i="8" s="1"/>
  <c r="L54" i="8"/>
  <c r="L55" i="8" s="1"/>
  <c r="M54" i="8"/>
  <c r="N54" i="8"/>
  <c r="O54" i="8"/>
  <c r="O55" i="8" s="1"/>
  <c r="D55" i="8"/>
  <c r="G55" i="8"/>
  <c r="H55" i="8"/>
  <c r="M55" i="8"/>
  <c r="N55" i="8"/>
  <c r="D56" i="8"/>
  <c r="E56" i="8"/>
  <c r="E57" i="8" s="1"/>
  <c r="F56" i="8"/>
  <c r="F57" i="8" s="1"/>
  <c r="G56" i="8"/>
  <c r="H56" i="8"/>
  <c r="K56" i="8"/>
  <c r="K57" i="8" s="1"/>
  <c r="L56" i="8"/>
  <c r="L57" i="8" s="1"/>
  <c r="M56" i="8"/>
  <c r="N56" i="8"/>
  <c r="O56" i="8"/>
  <c r="O57" i="8" s="1"/>
  <c r="D57" i="8"/>
  <c r="G57" i="8"/>
  <c r="H57" i="8"/>
  <c r="M57" i="8"/>
  <c r="N57" i="8"/>
  <c r="D58" i="8"/>
  <c r="E58" i="8"/>
  <c r="E59" i="8" s="1"/>
  <c r="F58" i="8"/>
  <c r="F59" i="8" s="1"/>
  <c r="G58" i="8"/>
  <c r="H58" i="8"/>
  <c r="K58" i="8"/>
  <c r="K59" i="8" s="1"/>
  <c r="L58" i="8"/>
  <c r="L59" i="8" s="1"/>
  <c r="M58" i="8"/>
  <c r="N58" i="8"/>
  <c r="O58" i="8"/>
  <c r="O59" i="8" s="1"/>
  <c r="D59" i="8"/>
  <c r="G59" i="8"/>
  <c r="H59" i="8"/>
  <c r="M59" i="8"/>
  <c r="N59" i="8"/>
  <c r="D60" i="8"/>
  <c r="E60" i="8"/>
  <c r="E61" i="8" s="1"/>
  <c r="F60" i="8"/>
  <c r="F61" i="8" s="1"/>
  <c r="G60" i="8"/>
  <c r="H60" i="8"/>
  <c r="K60" i="8"/>
  <c r="K61" i="8" s="1"/>
  <c r="L60" i="8"/>
  <c r="L61" i="8" s="1"/>
  <c r="M60" i="8"/>
  <c r="N60" i="8"/>
  <c r="O60" i="8"/>
  <c r="O61" i="8" s="1"/>
  <c r="D61" i="8"/>
  <c r="G61" i="8"/>
  <c r="H61" i="8"/>
  <c r="M61" i="8"/>
  <c r="N61" i="8"/>
  <c r="D62" i="8"/>
  <c r="E62" i="8"/>
  <c r="E63" i="8" s="1"/>
  <c r="F62" i="8"/>
  <c r="F63" i="8" s="1"/>
  <c r="G62" i="8"/>
  <c r="H62" i="8"/>
  <c r="K62" i="8"/>
  <c r="K63" i="8" s="1"/>
  <c r="L62" i="8"/>
  <c r="L63" i="8" s="1"/>
  <c r="M62" i="8"/>
  <c r="N62" i="8"/>
  <c r="O62" i="8"/>
  <c r="O63" i="8" s="1"/>
  <c r="D63" i="8"/>
  <c r="G63" i="8"/>
  <c r="H63" i="8"/>
  <c r="M63" i="8"/>
  <c r="N63" i="8"/>
  <c r="D64" i="8"/>
  <c r="E64" i="8"/>
  <c r="E65" i="8" s="1"/>
  <c r="F64" i="8"/>
  <c r="F65" i="8" s="1"/>
  <c r="G64" i="8"/>
  <c r="H64" i="8"/>
  <c r="K64" i="8"/>
  <c r="K65" i="8" s="1"/>
  <c r="L64" i="8"/>
  <c r="L65" i="8" s="1"/>
  <c r="M64" i="8"/>
  <c r="N64" i="8"/>
  <c r="O64" i="8"/>
  <c r="O65" i="8" s="1"/>
  <c r="D65" i="8"/>
  <c r="G65" i="8"/>
  <c r="H65" i="8"/>
  <c r="M65" i="8"/>
  <c r="N65" i="8"/>
  <c r="D66" i="8"/>
  <c r="E66" i="8"/>
  <c r="E67" i="8" s="1"/>
  <c r="F66" i="8"/>
  <c r="F67" i="8" s="1"/>
  <c r="G66" i="8"/>
  <c r="H66" i="8"/>
  <c r="K66" i="8"/>
  <c r="K67" i="8" s="1"/>
  <c r="L66" i="8"/>
  <c r="L67" i="8" s="1"/>
  <c r="M66" i="8"/>
  <c r="N66" i="8"/>
  <c r="O66" i="8"/>
  <c r="O67" i="8" s="1"/>
  <c r="D67" i="8"/>
  <c r="G67" i="8"/>
  <c r="H67" i="8"/>
  <c r="M67" i="8"/>
  <c r="N67" i="8"/>
  <c r="D70" i="8"/>
  <c r="E70" i="8"/>
  <c r="E71" i="8" s="1"/>
  <c r="F70" i="8"/>
  <c r="F71" i="8" s="1"/>
  <c r="G70" i="8"/>
  <c r="H70" i="8"/>
  <c r="K70" i="8"/>
  <c r="K71" i="8" s="1"/>
  <c r="L70" i="8"/>
  <c r="L71" i="8" s="1"/>
  <c r="M70" i="8"/>
  <c r="N70" i="8"/>
  <c r="O70" i="8"/>
  <c r="O71" i="8" s="1"/>
  <c r="D71" i="8"/>
  <c r="G71" i="8"/>
  <c r="H71" i="8"/>
  <c r="M71" i="8"/>
  <c r="N71" i="8"/>
  <c r="D72" i="8"/>
  <c r="E72" i="8"/>
  <c r="E73" i="8" s="1"/>
  <c r="F72" i="8"/>
  <c r="F73" i="8" s="1"/>
  <c r="G72" i="8"/>
  <c r="H72" i="8"/>
  <c r="K72" i="8"/>
  <c r="K73" i="8" s="1"/>
  <c r="L72" i="8"/>
  <c r="L73" i="8" s="1"/>
  <c r="M72" i="8"/>
  <c r="N72" i="8"/>
  <c r="O72" i="8"/>
  <c r="O73" i="8" s="1"/>
  <c r="D73" i="8"/>
  <c r="G73" i="8"/>
  <c r="H73" i="8"/>
  <c r="M73" i="8"/>
  <c r="N73" i="8"/>
  <c r="D74" i="8"/>
  <c r="E74" i="8"/>
  <c r="E75" i="8" s="1"/>
  <c r="F74" i="8"/>
  <c r="F75" i="8" s="1"/>
  <c r="G74" i="8"/>
  <c r="H74" i="8"/>
  <c r="K74" i="8"/>
  <c r="K75" i="8" s="1"/>
  <c r="L74" i="8"/>
  <c r="L75" i="8" s="1"/>
  <c r="M74" i="8"/>
  <c r="N74" i="8"/>
  <c r="O74" i="8"/>
  <c r="O75" i="8" s="1"/>
  <c r="D75" i="8"/>
  <c r="G75" i="8"/>
  <c r="H75" i="8"/>
  <c r="M75" i="8"/>
  <c r="N75" i="8"/>
  <c r="D76" i="8"/>
  <c r="E76" i="8"/>
  <c r="E77" i="8" s="1"/>
  <c r="F76" i="8"/>
  <c r="F77" i="8" s="1"/>
  <c r="G76" i="8"/>
  <c r="H76" i="8"/>
  <c r="K76" i="8"/>
  <c r="K77" i="8" s="1"/>
  <c r="L76" i="8"/>
  <c r="L77" i="8" s="1"/>
  <c r="M76" i="8"/>
  <c r="N76" i="8"/>
  <c r="O76" i="8"/>
  <c r="O77" i="8" s="1"/>
  <c r="D77" i="8"/>
  <c r="G77" i="8"/>
  <c r="H77" i="8"/>
  <c r="M77" i="8"/>
  <c r="N77" i="8"/>
  <c r="D78" i="8"/>
  <c r="E78" i="8"/>
  <c r="E79" i="8" s="1"/>
  <c r="F78" i="8"/>
  <c r="F79" i="8" s="1"/>
  <c r="G78" i="8"/>
  <c r="H78" i="8"/>
  <c r="K78" i="8"/>
  <c r="K79" i="8" s="1"/>
  <c r="L78" i="8"/>
  <c r="L79" i="8" s="1"/>
  <c r="M78" i="8"/>
  <c r="N78" i="8"/>
  <c r="O78" i="8"/>
  <c r="O79" i="8" s="1"/>
  <c r="D79" i="8"/>
  <c r="G79" i="8"/>
  <c r="H79" i="8"/>
  <c r="M79" i="8"/>
  <c r="N79" i="8"/>
  <c r="D80" i="8"/>
  <c r="E80" i="8"/>
  <c r="E81" i="8" s="1"/>
  <c r="F80" i="8"/>
  <c r="F81" i="8" s="1"/>
  <c r="G80" i="8"/>
  <c r="H80" i="8"/>
  <c r="K80" i="8"/>
  <c r="K81" i="8" s="1"/>
  <c r="L80" i="8"/>
  <c r="L81" i="8" s="1"/>
  <c r="M80" i="8"/>
  <c r="N80" i="8"/>
  <c r="O80" i="8"/>
  <c r="O81" i="8" s="1"/>
  <c r="D81" i="8"/>
  <c r="G81" i="8"/>
  <c r="H81" i="8"/>
  <c r="M81" i="8"/>
  <c r="N81" i="8"/>
  <c r="D82" i="8"/>
  <c r="E82" i="8"/>
  <c r="E83" i="8" s="1"/>
  <c r="F82" i="8"/>
  <c r="F83" i="8" s="1"/>
  <c r="G82" i="8"/>
  <c r="H82" i="8"/>
  <c r="K82" i="8"/>
  <c r="K83" i="8" s="1"/>
  <c r="L82" i="8"/>
  <c r="L83" i="8" s="1"/>
  <c r="M82" i="8"/>
  <c r="N82" i="8"/>
  <c r="O82" i="8"/>
  <c r="O83" i="8" s="1"/>
  <c r="D83" i="8"/>
  <c r="G83" i="8"/>
  <c r="H83" i="8"/>
  <c r="M83" i="8"/>
  <c r="N83" i="8"/>
  <c r="D84" i="8"/>
  <c r="E84" i="8"/>
  <c r="E85" i="8" s="1"/>
  <c r="F84" i="8"/>
  <c r="F85" i="8" s="1"/>
  <c r="G84" i="8"/>
  <c r="H84" i="8"/>
  <c r="K84" i="8"/>
  <c r="K85" i="8" s="1"/>
  <c r="L84" i="8"/>
  <c r="L85" i="8" s="1"/>
  <c r="M84" i="8"/>
  <c r="N84" i="8"/>
  <c r="O84" i="8"/>
  <c r="O85" i="8" s="1"/>
  <c r="D85" i="8"/>
  <c r="G85" i="8"/>
  <c r="H85" i="8"/>
  <c r="M85" i="8"/>
  <c r="N85" i="8"/>
  <c r="D86" i="8"/>
  <c r="E86" i="8"/>
  <c r="E87" i="8" s="1"/>
  <c r="F86" i="8"/>
  <c r="F87" i="8" s="1"/>
  <c r="G86" i="8"/>
  <c r="H86" i="8"/>
  <c r="K86" i="8"/>
  <c r="K87" i="8" s="1"/>
  <c r="L86" i="8"/>
  <c r="L87" i="8" s="1"/>
  <c r="M86" i="8"/>
  <c r="N86" i="8"/>
  <c r="O86" i="8"/>
  <c r="O87" i="8" s="1"/>
  <c r="D87" i="8"/>
  <c r="G87" i="8"/>
  <c r="H87" i="8"/>
  <c r="M87" i="8"/>
  <c r="N87" i="8"/>
  <c r="D88" i="8"/>
  <c r="E88" i="8"/>
  <c r="E89" i="8" s="1"/>
  <c r="F88" i="8"/>
  <c r="F89" i="8" s="1"/>
  <c r="G88" i="8"/>
  <c r="H88" i="8"/>
  <c r="K88" i="8"/>
  <c r="K89" i="8" s="1"/>
  <c r="L88" i="8"/>
  <c r="L89" i="8" s="1"/>
  <c r="M88" i="8"/>
  <c r="N88" i="8"/>
  <c r="O88" i="8"/>
  <c r="O89" i="8" s="1"/>
  <c r="D89" i="8"/>
  <c r="G89" i="8"/>
  <c r="H89" i="8"/>
  <c r="M89" i="8"/>
  <c r="N89" i="8"/>
  <c r="E2" i="5"/>
  <c r="F2" i="5"/>
  <c r="H2" i="5" s="1"/>
  <c r="G2" i="5"/>
  <c r="I2" i="5"/>
  <c r="E3" i="5"/>
  <c r="F3" i="5"/>
  <c r="H3" i="5" s="1"/>
  <c r="G3" i="5"/>
  <c r="I3" i="5"/>
  <c r="E4" i="5"/>
  <c r="F4" i="5"/>
  <c r="G4" i="5"/>
  <c r="I4" i="5"/>
  <c r="E5" i="5"/>
  <c r="H5" i="5" s="1"/>
  <c r="F5" i="5"/>
  <c r="G5" i="5"/>
  <c r="I5" i="5"/>
  <c r="E6" i="5"/>
  <c r="F6" i="5"/>
  <c r="G6" i="5"/>
  <c r="I6" i="5"/>
  <c r="E7" i="5"/>
  <c r="F7" i="5"/>
  <c r="H7" i="5" s="1"/>
  <c r="G7" i="5"/>
  <c r="I7" i="5"/>
  <c r="E8" i="5"/>
  <c r="F8" i="5"/>
  <c r="G8" i="5"/>
  <c r="I8" i="5"/>
  <c r="E12" i="5"/>
  <c r="H12" i="5" s="1"/>
  <c r="F12" i="5"/>
  <c r="G12" i="5"/>
  <c r="I12" i="5"/>
  <c r="E13" i="5"/>
  <c r="F13" i="5"/>
  <c r="G13" i="5"/>
  <c r="I13" i="5"/>
  <c r="E14" i="5"/>
  <c r="F14" i="5"/>
  <c r="H14" i="5" s="1"/>
  <c r="G14" i="5"/>
  <c r="I14" i="5"/>
  <c r="E15" i="5"/>
  <c r="F15" i="5"/>
  <c r="G15" i="5"/>
  <c r="I15" i="5"/>
  <c r="E16" i="5"/>
  <c r="H16" i="5" s="1"/>
  <c r="F16" i="5"/>
  <c r="G16" i="5"/>
  <c r="I16" i="5"/>
  <c r="E17" i="5"/>
  <c r="F17" i="5"/>
  <c r="G17" i="5"/>
  <c r="I17" i="5"/>
  <c r="E18" i="5"/>
  <c r="F18" i="5"/>
  <c r="H18" i="5" s="1"/>
  <c r="G18" i="5"/>
  <c r="I18" i="5"/>
  <c r="E19" i="5"/>
  <c r="F19" i="5"/>
  <c r="G19" i="5"/>
  <c r="I19" i="5"/>
  <c r="E20" i="5"/>
  <c r="F20" i="5"/>
  <c r="G20" i="5"/>
  <c r="I20" i="5"/>
  <c r="E21" i="5"/>
  <c r="F21" i="5"/>
  <c r="G21" i="5"/>
  <c r="I21" i="5"/>
  <c r="E22" i="5"/>
  <c r="H22" i="5" s="1"/>
  <c r="F22" i="5"/>
  <c r="G22" i="5"/>
  <c r="I22" i="5"/>
  <c r="E23" i="5"/>
  <c r="F23" i="5"/>
  <c r="G23" i="5"/>
  <c r="I23" i="5"/>
  <c r="E24" i="5"/>
  <c r="F24" i="5"/>
  <c r="H24" i="5" s="1"/>
  <c r="G24" i="5"/>
  <c r="I24" i="5"/>
  <c r="E25" i="5"/>
  <c r="F25" i="5"/>
  <c r="G25" i="5"/>
  <c r="I25" i="5"/>
  <c r="E26" i="5"/>
  <c r="H26" i="5" s="1"/>
  <c r="F26" i="5"/>
  <c r="G26" i="5"/>
  <c r="I26" i="5"/>
  <c r="E27" i="5"/>
  <c r="F27" i="5"/>
  <c r="G27" i="5"/>
  <c r="I27" i="5"/>
  <c r="E28" i="5"/>
  <c r="F28" i="5"/>
  <c r="H28" i="5" s="1"/>
  <c r="G28" i="5"/>
  <c r="I28" i="5"/>
  <c r="E32" i="5"/>
  <c r="F32" i="5"/>
  <c r="G32" i="5"/>
  <c r="I32" i="5"/>
  <c r="E33" i="5"/>
  <c r="H33" i="5" s="1"/>
  <c r="F33" i="5"/>
  <c r="G33" i="5"/>
  <c r="I33" i="5"/>
  <c r="E34" i="5"/>
  <c r="F34" i="5"/>
  <c r="G34" i="5"/>
  <c r="I34" i="5"/>
  <c r="E35" i="5"/>
  <c r="F35" i="5"/>
  <c r="H35" i="5" s="1"/>
  <c r="G35" i="5"/>
  <c r="I35" i="5"/>
  <c r="E36" i="5"/>
  <c r="F36" i="5"/>
  <c r="G36" i="5"/>
  <c r="I36" i="5"/>
  <c r="E37" i="5"/>
  <c r="H37" i="5" s="1"/>
  <c r="F37" i="5"/>
  <c r="G37" i="5"/>
  <c r="I37" i="5"/>
  <c r="E38" i="5"/>
  <c r="F38" i="5"/>
  <c r="G38" i="5"/>
  <c r="I38" i="5"/>
  <c r="E42" i="5"/>
  <c r="F42" i="5"/>
  <c r="H42" i="5" s="1"/>
  <c r="G42" i="5"/>
  <c r="I42" i="5"/>
  <c r="E43" i="5"/>
  <c r="F43" i="5"/>
  <c r="G43" i="5"/>
  <c r="I43" i="5"/>
  <c r="E44" i="5"/>
  <c r="H44" i="5" s="1"/>
  <c r="F44" i="5"/>
  <c r="G44" i="5"/>
  <c r="I44" i="5"/>
  <c r="E52" i="5"/>
  <c r="F52" i="5"/>
  <c r="G52" i="5"/>
  <c r="I52" i="5"/>
  <c r="E53" i="5"/>
  <c r="F53" i="5"/>
  <c r="H53" i="5" s="1"/>
  <c r="G53" i="5"/>
  <c r="I53" i="5"/>
  <c r="E62" i="5"/>
  <c r="F62" i="5"/>
  <c r="G62" i="5"/>
  <c r="I62" i="5"/>
  <c r="E63" i="5"/>
  <c r="H63" i="5" s="1"/>
  <c r="F63" i="5"/>
  <c r="G63" i="5"/>
  <c r="I63" i="5"/>
  <c r="I69" i="5"/>
  <c r="I70" i="5"/>
  <c r="I71" i="5"/>
  <c r="E72" i="5"/>
  <c r="I72" i="5" s="1"/>
  <c r="F72" i="5"/>
  <c r="G72" i="5"/>
  <c r="E73" i="5"/>
  <c r="H73" i="5" s="1"/>
  <c r="F73" i="5"/>
  <c r="G73" i="5"/>
  <c r="H4" i="5"/>
  <c r="H6" i="5"/>
  <c r="H8" i="5"/>
  <c r="H13" i="5"/>
  <c r="H15" i="5"/>
  <c r="H17" i="5"/>
  <c r="H19" i="5"/>
  <c r="D20" i="5"/>
  <c r="H20" i="5"/>
  <c r="D21" i="5"/>
  <c r="H21" i="5"/>
  <c r="H23" i="5"/>
  <c r="H25" i="5"/>
  <c r="H27" i="5"/>
  <c r="H32" i="5"/>
  <c r="H34" i="5"/>
  <c r="H36" i="5"/>
  <c r="H38" i="5"/>
  <c r="H43" i="5"/>
  <c r="H52" i="5"/>
  <c r="H62" i="5"/>
  <c r="H72" i="5"/>
  <c r="D54" i="4"/>
  <c r="A54" i="4" s="1"/>
  <c r="E54" i="4"/>
  <c r="F54" i="4"/>
  <c r="F41" i="4" s="1"/>
  <c r="N54" i="4"/>
  <c r="I54" i="4" s="1"/>
  <c r="D41" i="4"/>
  <c r="E41" i="4"/>
  <c r="L41" i="4"/>
  <c r="I41" i="4" s="1"/>
  <c r="M41" i="4"/>
  <c r="N41" i="4"/>
  <c r="D28" i="4"/>
  <c r="A28" i="4" s="1"/>
  <c r="E28" i="4"/>
  <c r="F28" i="4"/>
  <c r="L28" i="4"/>
  <c r="I28" i="4" s="1"/>
  <c r="M28" i="4"/>
  <c r="N28" i="4"/>
  <c r="D15" i="4"/>
  <c r="A15" i="4" s="1"/>
  <c r="E15" i="4"/>
  <c r="F15" i="4"/>
  <c r="L15" i="4"/>
  <c r="I15" i="4" s="1"/>
  <c r="M15" i="4"/>
  <c r="N15" i="4"/>
  <c r="A4" i="3"/>
  <c r="C4" i="3"/>
  <c r="D4" i="3"/>
  <c r="E4" i="3"/>
  <c r="F4" i="3"/>
  <c r="G4" i="3"/>
  <c r="H4" i="3"/>
  <c r="H14" i="3" s="1"/>
  <c r="I4" i="3"/>
  <c r="K4" i="3"/>
  <c r="L4" i="3"/>
  <c r="L14" i="3" s="1"/>
  <c r="M4" i="3"/>
  <c r="N4" i="3"/>
  <c r="O4" i="3"/>
  <c r="P4" i="3"/>
  <c r="A5" i="3"/>
  <c r="C5" i="3"/>
  <c r="D5" i="3"/>
  <c r="D14" i="3" s="1"/>
  <c r="E5" i="3"/>
  <c r="E14" i="3" s="1"/>
  <c r="F5" i="3"/>
  <c r="G5" i="3"/>
  <c r="H5" i="3"/>
  <c r="I5" i="3"/>
  <c r="K5" i="3"/>
  <c r="L5" i="3"/>
  <c r="M5" i="3"/>
  <c r="N5" i="3"/>
  <c r="O5" i="3"/>
  <c r="P5" i="3"/>
  <c r="A6" i="3"/>
  <c r="C6" i="3"/>
  <c r="D6" i="3"/>
  <c r="E6" i="3"/>
  <c r="F6" i="3"/>
  <c r="G6" i="3"/>
  <c r="H6" i="3"/>
  <c r="I6" i="3"/>
  <c r="K6" i="3"/>
  <c r="L6" i="3"/>
  <c r="M6" i="3"/>
  <c r="N6" i="3"/>
  <c r="O6" i="3"/>
  <c r="P6" i="3"/>
  <c r="A7" i="3"/>
  <c r="C7" i="3"/>
  <c r="D7" i="3"/>
  <c r="E7" i="3"/>
  <c r="F7" i="3"/>
  <c r="G7" i="3"/>
  <c r="H7" i="3"/>
  <c r="I7" i="3"/>
  <c r="K7" i="3"/>
  <c r="L7" i="3"/>
  <c r="M7" i="3"/>
  <c r="N7" i="3"/>
  <c r="O7" i="3"/>
  <c r="P7" i="3"/>
  <c r="A8" i="3"/>
  <c r="C8" i="3"/>
  <c r="D8" i="3"/>
  <c r="E8" i="3"/>
  <c r="F8" i="3"/>
  <c r="G8" i="3"/>
  <c r="H8" i="3"/>
  <c r="I8" i="3"/>
  <c r="K8" i="3"/>
  <c r="L8" i="3"/>
  <c r="M8" i="3"/>
  <c r="N8" i="3"/>
  <c r="O8" i="3"/>
  <c r="P8" i="3"/>
  <c r="A9" i="3"/>
  <c r="C9" i="3"/>
  <c r="D9" i="3"/>
  <c r="E9" i="3"/>
  <c r="F9" i="3"/>
  <c r="G9" i="3"/>
  <c r="H9" i="3"/>
  <c r="I9" i="3"/>
  <c r="K9" i="3"/>
  <c r="L9" i="3"/>
  <c r="M9" i="3"/>
  <c r="N9" i="3"/>
  <c r="O9" i="3"/>
  <c r="P9" i="3"/>
  <c r="A10" i="3"/>
  <c r="C10" i="3"/>
  <c r="D10" i="3"/>
  <c r="E10" i="3"/>
  <c r="F10" i="3"/>
  <c r="G10" i="3"/>
  <c r="H10" i="3"/>
  <c r="I10" i="3"/>
  <c r="K10" i="3"/>
  <c r="L10" i="3"/>
  <c r="M10" i="3"/>
  <c r="N10" i="3"/>
  <c r="O10" i="3"/>
  <c r="P10" i="3"/>
  <c r="A11" i="3"/>
  <c r="C11" i="3"/>
  <c r="D11" i="3"/>
  <c r="E11" i="3"/>
  <c r="F11" i="3"/>
  <c r="G11" i="3"/>
  <c r="H11" i="3"/>
  <c r="I11" i="3"/>
  <c r="K11" i="3"/>
  <c r="L11" i="3"/>
  <c r="M11" i="3"/>
  <c r="N11" i="3"/>
  <c r="O11" i="3"/>
  <c r="P11" i="3"/>
  <c r="A12" i="3"/>
  <c r="B12" i="3"/>
  <c r="C12" i="3"/>
  <c r="D12" i="3"/>
  <c r="E12" i="3"/>
  <c r="F12" i="3"/>
  <c r="G12" i="3"/>
  <c r="H12" i="3"/>
  <c r="I12" i="3"/>
  <c r="K12" i="3"/>
  <c r="L12" i="3"/>
  <c r="M12" i="3"/>
  <c r="N12" i="3"/>
  <c r="N14" i="3" s="1"/>
  <c r="O12" i="3"/>
  <c r="P12" i="3"/>
  <c r="A13" i="3"/>
  <c r="B13" i="3"/>
  <c r="C13" i="3"/>
  <c r="D13" i="3"/>
  <c r="E13" i="3"/>
  <c r="F13" i="3"/>
  <c r="G13" i="3"/>
  <c r="H13" i="3"/>
  <c r="I13" i="3"/>
  <c r="K13" i="3"/>
  <c r="L13" i="3"/>
  <c r="M13" i="3"/>
  <c r="N13" i="3"/>
  <c r="O13" i="3"/>
  <c r="P13" i="3"/>
  <c r="F14" i="3"/>
  <c r="M14" i="3"/>
  <c r="P14" i="3"/>
  <c r="A18" i="3"/>
  <c r="C18" i="3"/>
  <c r="D18" i="3"/>
  <c r="E18" i="3"/>
  <c r="F18" i="3"/>
  <c r="F28" i="3" s="1"/>
  <c r="G18" i="3"/>
  <c r="H18" i="3"/>
  <c r="H28" i="3" s="1"/>
  <c r="I18" i="3"/>
  <c r="K18" i="3"/>
  <c r="L18" i="3"/>
  <c r="M18" i="3"/>
  <c r="N18" i="3"/>
  <c r="O18" i="3"/>
  <c r="P18" i="3"/>
  <c r="A19" i="3"/>
  <c r="C19" i="3"/>
  <c r="D19" i="3"/>
  <c r="E19" i="3"/>
  <c r="F19" i="3"/>
  <c r="G19" i="3"/>
  <c r="H19" i="3"/>
  <c r="I19" i="3"/>
  <c r="K19" i="3"/>
  <c r="L19" i="3"/>
  <c r="M19" i="3"/>
  <c r="M28" i="3" s="1"/>
  <c r="N19" i="3"/>
  <c r="N28" i="3" s="1"/>
  <c r="O19" i="3"/>
  <c r="P19" i="3"/>
  <c r="A20" i="3"/>
  <c r="C20" i="3"/>
  <c r="D20" i="3"/>
  <c r="E20" i="3"/>
  <c r="F20" i="3"/>
  <c r="G20" i="3"/>
  <c r="H20" i="3"/>
  <c r="I20" i="3"/>
  <c r="K20" i="3"/>
  <c r="L20" i="3"/>
  <c r="M20" i="3"/>
  <c r="N20" i="3"/>
  <c r="O20" i="3"/>
  <c r="P20" i="3"/>
  <c r="A21" i="3"/>
  <c r="C21" i="3"/>
  <c r="D21" i="3"/>
  <c r="E21" i="3"/>
  <c r="F21" i="3"/>
  <c r="G21" i="3"/>
  <c r="H21" i="3"/>
  <c r="I21" i="3"/>
  <c r="K21" i="3"/>
  <c r="L21" i="3"/>
  <c r="M21" i="3"/>
  <c r="N21" i="3"/>
  <c r="O21" i="3"/>
  <c r="P21" i="3"/>
  <c r="A22" i="3"/>
  <c r="C22" i="3"/>
  <c r="D22" i="3"/>
  <c r="E22" i="3"/>
  <c r="F22" i="3"/>
  <c r="G22" i="3"/>
  <c r="H22" i="3"/>
  <c r="I22" i="3"/>
  <c r="K22" i="3"/>
  <c r="L22" i="3"/>
  <c r="M22" i="3"/>
  <c r="N22" i="3"/>
  <c r="O22" i="3"/>
  <c r="P22" i="3"/>
  <c r="A23" i="3"/>
  <c r="C23" i="3"/>
  <c r="D23" i="3"/>
  <c r="E23" i="3"/>
  <c r="F23" i="3"/>
  <c r="G23" i="3"/>
  <c r="H23" i="3"/>
  <c r="I23" i="3"/>
  <c r="K23" i="3"/>
  <c r="L23" i="3"/>
  <c r="M23" i="3"/>
  <c r="N23" i="3"/>
  <c r="O23" i="3"/>
  <c r="P23" i="3"/>
  <c r="A24" i="3"/>
  <c r="C24" i="3"/>
  <c r="D24" i="3"/>
  <c r="E24" i="3"/>
  <c r="F24" i="3"/>
  <c r="G24" i="3"/>
  <c r="H24" i="3"/>
  <c r="I24" i="3"/>
  <c r="K24" i="3"/>
  <c r="L24" i="3"/>
  <c r="M24" i="3"/>
  <c r="N24" i="3"/>
  <c r="O24" i="3"/>
  <c r="P24" i="3"/>
  <c r="A25" i="3"/>
  <c r="C25" i="3"/>
  <c r="D25" i="3"/>
  <c r="E25" i="3"/>
  <c r="F25" i="3"/>
  <c r="G25" i="3"/>
  <c r="H25" i="3"/>
  <c r="I25" i="3"/>
  <c r="K25" i="3"/>
  <c r="L25" i="3"/>
  <c r="M25" i="3"/>
  <c r="N25" i="3"/>
  <c r="O25" i="3"/>
  <c r="P25" i="3"/>
  <c r="A26" i="3"/>
  <c r="C26" i="3"/>
  <c r="D26" i="3"/>
  <c r="E26" i="3"/>
  <c r="F26" i="3"/>
  <c r="G26" i="3"/>
  <c r="H26" i="3"/>
  <c r="I26" i="3"/>
  <c r="K26" i="3"/>
  <c r="L26" i="3"/>
  <c r="M26" i="3"/>
  <c r="N26" i="3"/>
  <c r="O26" i="3"/>
  <c r="P26" i="3"/>
  <c r="A27" i="3"/>
  <c r="C27" i="3"/>
  <c r="D27" i="3"/>
  <c r="E27" i="3"/>
  <c r="F27" i="3"/>
  <c r="G27" i="3"/>
  <c r="H27" i="3"/>
  <c r="I27" i="3"/>
  <c r="K27" i="3"/>
  <c r="L27" i="3"/>
  <c r="M27" i="3"/>
  <c r="N27" i="3"/>
  <c r="O27" i="3"/>
  <c r="P27" i="3"/>
  <c r="D28" i="3"/>
  <c r="E28" i="3"/>
  <c r="L28" i="3"/>
  <c r="P28" i="3"/>
  <c r="A32" i="3"/>
  <c r="C32" i="3"/>
  <c r="D32" i="3"/>
  <c r="D42" i="3" s="1"/>
  <c r="E32" i="3"/>
  <c r="E42" i="3" s="1"/>
  <c r="F32" i="3"/>
  <c r="G32" i="3"/>
  <c r="H32" i="3"/>
  <c r="I32" i="3"/>
  <c r="K32" i="3"/>
  <c r="L32" i="3"/>
  <c r="M32" i="3"/>
  <c r="N32" i="3"/>
  <c r="O32" i="3"/>
  <c r="P32" i="3"/>
  <c r="A33" i="3"/>
  <c r="C33" i="3"/>
  <c r="D33" i="3"/>
  <c r="E33" i="3"/>
  <c r="F33" i="3"/>
  <c r="G33" i="3"/>
  <c r="H33" i="3"/>
  <c r="I33" i="3"/>
  <c r="K33" i="3"/>
  <c r="L33" i="3"/>
  <c r="L42" i="3" s="1"/>
  <c r="M33" i="3"/>
  <c r="N33" i="3"/>
  <c r="O33" i="3"/>
  <c r="P33" i="3"/>
  <c r="A34" i="3"/>
  <c r="C34" i="3"/>
  <c r="D34" i="3"/>
  <c r="E34" i="3"/>
  <c r="F34" i="3"/>
  <c r="G34" i="3"/>
  <c r="H34" i="3"/>
  <c r="I34" i="3"/>
  <c r="K34" i="3"/>
  <c r="L34" i="3"/>
  <c r="M34" i="3"/>
  <c r="N34" i="3"/>
  <c r="O34" i="3"/>
  <c r="P34" i="3"/>
  <c r="A35" i="3"/>
  <c r="C35" i="3"/>
  <c r="D35" i="3"/>
  <c r="E35" i="3"/>
  <c r="F35" i="3"/>
  <c r="G35" i="3"/>
  <c r="H35" i="3"/>
  <c r="I35" i="3"/>
  <c r="K35" i="3"/>
  <c r="L35" i="3"/>
  <c r="M35" i="3"/>
  <c r="N35" i="3"/>
  <c r="O35" i="3"/>
  <c r="P35" i="3"/>
  <c r="A36" i="3"/>
  <c r="C36" i="3"/>
  <c r="D36" i="3"/>
  <c r="E36" i="3"/>
  <c r="F36" i="3"/>
  <c r="G36" i="3"/>
  <c r="H36" i="3"/>
  <c r="I36" i="3"/>
  <c r="K36" i="3"/>
  <c r="L36" i="3"/>
  <c r="M36" i="3"/>
  <c r="N36" i="3"/>
  <c r="O36" i="3"/>
  <c r="P36" i="3"/>
  <c r="A37" i="3"/>
  <c r="C37" i="3"/>
  <c r="D37" i="3"/>
  <c r="E37" i="3"/>
  <c r="F37" i="3"/>
  <c r="G37" i="3"/>
  <c r="H37" i="3"/>
  <c r="I37" i="3"/>
  <c r="K37" i="3"/>
  <c r="L37" i="3"/>
  <c r="M37" i="3"/>
  <c r="N37" i="3"/>
  <c r="O37" i="3"/>
  <c r="P37" i="3"/>
  <c r="A38" i="3"/>
  <c r="C38" i="3"/>
  <c r="D38" i="3"/>
  <c r="E38" i="3"/>
  <c r="F38" i="3"/>
  <c r="G38" i="3"/>
  <c r="H38" i="3"/>
  <c r="I38" i="3"/>
  <c r="K38" i="3"/>
  <c r="L38" i="3"/>
  <c r="M38" i="3"/>
  <c r="N38" i="3"/>
  <c r="O38" i="3"/>
  <c r="P38" i="3"/>
  <c r="A39" i="3"/>
  <c r="C39" i="3"/>
  <c r="D39" i="3"/>
  <c r="E39" i="3"/>
  <c r="F39" i="3"/>
  <c r="G39" i="3"/>
  <c r="H39" i="3"/>
  <c r="I39" i="3"/>
  <c r="K39" i="3"/>
  <c r="L39" i="3"/>
  <c r="M39" i="3"/>
  <c r="N39" i="3"/>
  <c r="O39" i="3"/>
  <c r="P39" i="3"/>
  <c r="A40" i="3"/>
  <c r="C40" i="3"/>
  <c r="D40" i="3"/>
  <c r="E40" i="3"/>
  <c r="F40" i="3"/>
  <c r="G40" i="3"/>
  <c r="H40" i="3"/>
  <c r="I40" i="3"/>
  <c r="P40" i="3" s="1"/>
  <c r="P42" i="3" s="1"/>
  <c r="I42" i="3" s="1"/>
  <c r="K40" i="3"/>
  <c r="L40" i="3"/>
  <c r="M40" i="3"/>
  <c r="N40" i="3"/>
  <c r="O40" i="3"/>
  <c r="A41" i="3"/>
  <c r="H41" i="3" s="1"/>
  <c r="C41" i="3"/>
  <c r="D41" i="3"/>
  <c r="E41" i="3"/>
  <c r="F41" i="3"/>
  <c r="G41" i="3"/>
  <c r="I41" i="3"/>
  <c r="K41" i="3"/>
  <c r="L41" i="3"/>
  <c r="M41" i="3"/>
  <c r="P41" i="3" s="1"/>
  <c r="N41" i="3"/>
  <c r="O41" i="3"/>
  <c r="F42" i="3"/>
  <c r="M42" i="3"/>
  <c r="N42" i="3"/>
  <c r="A46" i="3"/>
  <c r="C46" i="3"/>
  <c r="D46" i="3"/>
  <c r="E46" i="3"/>
  <c r="F46" i="3"/>
  <c r="F56" i="3" s="1"/>
  <c r="G46" i="3"/>
  <c r="H46" i="3"/>
  <c r="I46" i="3"/>
  <c r="K46" i="3"/>
  <c r="L46" i="3"/>
  <c r="M46" i="3"/>
  <c r="N46" i="3"/>
  <c r="O46" i="3"/>
  <c r="P46" i="3"/>
  <c r="A47" i="3"/>
  <c r="C47" i="3"/>
  <c r="D47" i="3"/>
  <c r="E47" i="3"/>
  <c r="F47" i="3"/>
  <c r="G47" i="3"/>
  <c r="H47" i="3"/>
  <c r="I47" i="3"/>
  <c r="K47" i="3"/>
  <c r="L47" i="3"/>
  <c r="M47" i="3"/>
  <c r="M56" i="3" s="1"/>
  <c r="N47" i="3"/>
  <c r="N56" i="3" s="1"/>
  <c r="O47" i="3"/>
  <c r="P47" i="3"/>
  <c r="A48" i="3"/>
  <c r="C48" i="3"/>
  <c r="D48" i="3"/>
  <c r="E48" i="3"/>
  <c r="F48" i="3"/>
  <c r="G48" i="3"/>
  <c r="H48" i="3"/>
  <c r="I48" i="3"/>
  <c r="K48" i="3"/>
  <c r="L48" i="3"/>
  <c r="M48" i="3"/>
  <c r="N48" i="3"/>
  <c r="O48" i="3"/>
  <c r="P48" i="3"/>
  <c r="A49" i="3"/>
  <c r="C49" i="3"/>
  <c r="D49" i="3"/>
  <c r="E49" i="3"/>
  <c r="F49" i="3"/>
  <c r="G49" i="3"/>
  <c r="H49" i="3"/>
  <c r="I49" i="3"/>
  <c r="K49" i="3"/>
  <c r="L49" i="3"/>
  <c r="M49" i="3"/>
  <c r="N49" i="3"/>
  <c r="O49" i="3"/>
  <c r="P49" i="3"/>
  <c r="A50" i="3"/>
  <c r="C50" i="3"/>
  <c r="D50" i="3"/>
  <c r="E50" i="3"/>
  <c r="F50" i="3"/>
  <c r="G50" i="3"/>
  <c r="H50" i="3"/>
  <c r="I50" i="3"/>
  <c r="K50" i="3"/>
  <c r="L50" i="3"/>
  <c r="M50" i="3"/>
  <c r="N50" i="3"/>
  <c r="O50" i="3"/>
  <c r="P50" i="3"/>
  <c r="A51" i="3"/>
  <c r="C51" i="3"/>
  <c r="D51" i="3"/>
  <c r="E51" i="3"/>
  <c r="F51" i="3"/>
  <c r="G51" i="3"/>
  <c r="H51" i="3"/>
  <c r="I51" i="3"/>
  <c r="P51" i="3" s="1"/>
  <c r="K51" i="3"/>
  <c r="L51" i="3"/>
  <c r="M51" i="3"/>
  <c r="N51" i="3"/>
  <c r="O51" i="3"/>
  <c r="A52" i="3"/>
  <c r="H52" i="3" s="1"/>
  <c r="C52" i="3"/>
  <c r="D52" i="3"/>
  <c r="E52" i="3"/>
  <c r="F52" i="3"/>
  <c r="G52" i="3"/>
  <c r="I52" i="3"/>
  <c r="K52" i="3"/>
  <c r="L52" i="3"/>
  <c r="M52" i="3"/>
  <c r="P52" i="3" s="1"/>
  <c r="N52" i="3"/>
  <c r="O52" i="3"/>
  <c r="A53" i="3"/>
  <c r="C53" i="3"/>
  <c r="D53" i="3"/>
  <c r="E53" i="3"/>
  <c r="F53" i="3"/>
  <c r="G53" i="3"/>
  <c r="H53" i="3"/>
  <c r="I53" i="3"/>
  <c r="P53" i="3" s="1"/>
  <c r="K53" i="3"/>
  <c r="L53" i="3"/>
  <c r="M53" i="3"/>
  <c r="N53" i="3"/>
  <c r="O53" i="3"/>
  <c r="A54" i="3"/>
  <c r="H54" i="3" s="1"/>
  <c r="C54" i="3"/>
  <c r="D54" i="3"/>
  <c r="E54" i="3"/>
  <c r="F54" i="3"/>
  <c r="G54" i="3"/>
  <c r="I54" i="3"/>
  <c r="K54" i="3"/>
  <c r="L54" i="3"/>
  <c r="M54" i="3"/>
  <c r="P54" i="3" s="1"/>
  <c r="N54" i="3"/>
  <c r="O54" i="3"/>
  <c r="A55" i="3"/>
  <c r="C55" i="3"/>
  <c r="D55" i="3"/>
  <c r="E55" i="3"/>
  <c r="F55" i="3"/>
  <c r="G55" i="3"/>
  <c r="H55" i="3"/>
  <c r="I55" i="3"/>
  <c r="P55" i="3" s="1"/>
  <c r="K55" i="3"/>
  <c r="L55" i="3"/>
  <c r="M55" i="3"/>
  <c r="N55" i="3"/>
  <c r="O55" i="3"/>
  <c r="D56" i="3"/>
  <c r="E56" i="3"/>
  <c r="L56" i="3"/>
  <c r="H74" i="3"/>
  <c r="I89" i="35"/>
  <c r="BG89" i="35" s="1"/>
  <c r="J89" i="35"/>
  <c r="BH89" i="35" s="1"/>
  <c r="K89" i="35"/>
  <c r="BI89" i="35" s="1"/>
  <c r="L89" i="35"/>
  <c r="BJ89" i="35" s="1"/>
  <c r="M89" i="35"/>
  <c r="BK89" i="35" s="1"/>
  <c r="N89" i="35"/>
  <c r="BL89" i="35" s="1"/>
  <c r="O89" i="35"/>
  <c r="BM89" i="35" s="1"/>
  <c r="P89" i="35"/>
  <c r="BN89" i="35" s="1"/>
  <c r="Q89" i="35"/>
  <c r="BO89" i="35" s="1"/>
  <c r="R89" i="35"/>
  <c r="BP89" i="35" s="1"/>
  <c r="S89" i="35"/>
  <c r="BQ89" i="35" s="1"/>
  <c r="T89" i="35"/>
  <c r="BR89" i="35" s="1"/>
  <c r="U89" i="35"/>
  <c r="BS89" i="35" s="1"/>
  <c r="V89" i="35"/>
  <c r="BT89" i="35" s="1"/>
  <c r="W89" i="35"/>
  <c r="BU89" i="35" s="1"/>
  <c r="X89" i="35"/>
  <c r="BV89" i="35" s="1"/>
  <c r="Y89" i="35"/>
  <c r="BW89" i="35" s="1"/>
  <c r="Z89" i="35"/>
  <c r="BX89" i="35" s="1"/>
  <c r="AA89" i="35"/>
  <c r="BY89" i="35" s="1"/>
  <c r="AB89" i="35"/>
  <c r="BZ89" i="35" s="1"/>
  <c r="AC89" i="35"/>
  <c r="CA89" i="35" s="1"/>
  <c r="AD89" i="35"/>
  <c r="CB89" i="35" s="1"/>
  <c r="AE89" i="35"/>
  <c r="CC89" i="35" s="1"/>
  <c r="AF89" i="35"/>
  <c r="CD89" i="35" s="1"/>
  <c r="AG89" i="35"/>
  <c r="CE89" i="35" s="1"/>
  <c r="AH89" i="35"/>
  <c r="CF89" i="35" s="1"/>
  <c r="AI89" i="35"/>
  <c r="CG89" i="35" s="1"/>
  <c r="AJ89" i="35"/>
  <c r="CH89" i="35" s="1"/>
  <c r="AK89" i="35"/>
  <c r="CI89" i="35" s="1"/>
  <c r="AL89" i="35"/>
  <c r="CJ89" i="35" s="1"/>
  <c r="AM89" i="35"/>
  <c r="CK89" i="35" s="1"/>
  <c r="AN89" i="35"/>
  <c r="CL89" i="35" s="1"/>
  <c r="AO89" i="35"/>
  <c r="CM89" i="35" s="1"/>
  <c r="AP89" i="35"/>
  <c r="CN89" i="35" s="1"/>
  <c r="AQ89" i="35"/>
  <c r="CO89" i="35" s="1"/>
  <c r="AR89" i="35"/>
  <c r="CP89" i="35" s="1"/>
  <c r="AS89" i="35"/>
  <c r="CQ89" i="35" s="1"/>
  <c r="AT89" i="35"/>
  <c r="CR89" i="35" s="1"/>
  <c r="AU89" i="35"/>
  <c r="CS89" i="35" s="1"/>
  <c r="AV89" i="35"/>
  <c r="CT89" i="35" s="1"/>
  <c r="AW89" i="35"/>
  <c r="CU89" i="35" s="1"/>
  <c r="AX89" i="35"/>
  <c r="CV89" i="35" s="1"/>
  <c r="AY89" i="35"/>
  <c r="CW89" i="35" s="1"/>
  <c r="AZ89" i="35"/>
  <c r="CX89" i="35" s="1"/>
  <c r="BA89" i="35"/>
  <c r="CY89" i="35" s="1"/>
  <c r="BB89" i="35"/>
  <c r="CZ89" i="35" s="1"/>
  <c r="BC89" i="35"/>
  <c r="DA89" i="35" s="1"/>
  <c r="BD89" i="35"/>
  <c r="DB89" i="35" s="1"/>
  <c r="BE89" i="35"/>
  <c r="DC89" i="35" s="1"/>
  <c r="BF89" i="35"/>
  <c r="DD89" i="35" s="1"/>
  <c r="I77" i="35"/>
  <c r="BG77" i="35"/>
  <c r="DE77" i="35" s="1"/>
  <c r="DF77" i="35" s="1"/>
  <c r="J77" i="35"/>
  <c r="BH77" i="35"/>
  <c r="K77" i="35"/>
  <c r="BI77" i="35"/>
  <c r="L77" i="35"/>
  <c r="BJ77" i="35"/>
  <c r="M77" i="35"/>
  <c r="BK77" i="35"/>
  <c r="N77" i="35"/>
  <c r="BL77" i="35"/>
  <c r="O77" i="35"/>
  <c r="BM77" i="35"/>
  <c r="P77" i="35"/>
  <c r="BN77" i="35"/>
  <c r="Q77" i="35"/>
  <c r="BO77" i="35"/>
  <c r="R77" i="35"/>
  <c r="BP77" i="35"/>
  <c r="S77" i="35"/>
  <c r="BQ77" i="35"/>
  <c r="DG77" i="35" s="1"/>
  <c r="T77" i="35"/>
  <c r="BR77" i="35"/>
  <c r="U77" i="35"/>
  <c r="BS77" i="35"/>
  <c r="V77" i="35"/>
  <c r="BT77" i="35"/>
  <c r="W77" i="35"/>
  <c r="BU77" i="35"/>
  <c r="X77" i="35"/>
  <c r="BV77" i="35"/>
  <c r="Y77" i="35"/>
  <c r="BW77" i="35"/>
  <c r="Z77" i="35"/>
  <c r="BX77" i="35"/>
  <c r="AA77" i="35"/>
  <c r="BY77" i="35"/>
  <c r="AB77" i="35"/>
  <c r="BZ77" i="35"/>
  <c r="AC77" i="35"/>
  <c r="CA77" i="35"/>
  <c r="DI77" i="35" s="1"/>
  <c r="AD77" i="35"/>
  <c r="CB77" i="35"/>
  <c r="AE77" i="35"/>
  <c r="CC77" i="35"/>
  <c r="AF77" i="35"/>
  <c r="CD77" i="35"/>
  <c r="AG77" i="35"/>
  <c r="CE77" i="35"/>
  <c r="AH77" i="35"/>
  <c r="CF77" i="35"/>
  <c r="AI77" i="35"/>
  <c r="CG77" i="35"/>
  <c r="AJ77" i="35"/>
  <c r="CH77" i="35"/>
  <c r="AK77" i="35"/>
  <c r="CI77" i="35"/>
  <c r="AL77" i="35"/>
  <c r="CJ77" i="35"/>
  <c r="AM77" i="35"/>
  <c r="CK77" i="35"/>
  <c r="DK77" i="35" s="1"/>
  <c r="AN77" i="35"/>
  <c r="CL77" i="35"/>
  <c r="AO77" i="35"/>
  <c r="CM77" i="35"/>
  <c r="AP77" i="35"/>
  <c r="CN77" i="35"/>
  <c r="AQ77" i="35"/>
  <c r="CO77" i="35"/>
  <c r="AR77" i="35"/>
  <c r="CP77" i="35"/>
  <c r="AS77" i="35"/>
  <c r="CQ77" i="35"/>
  <c r="AT77" i="35"/>
  <c r="CR77" i="35"/>
  <c r="AU77" i="35"/>
  <c r="CS77" i="35"/>
  <c r="AV77" i="35"/>
  <c r="CT77" i="35"/>
  <c r="AW77" i="35"/>
  <c r="CU77" i="35"/>
  <c r="DM77" i="35" s="1"/>
  <c r="AX77" i="35"/>
  <c r="CV77" i="35"/>
  <c r="AY77" i="35"/>
  <c r="CW77" i="35"/>
  <c r="AZ77" i="35"/>
  <c r="CX77" i="35"/>
  <c r="BA77" i="35"/>
  <c r="CY77" i="35"/>
  <c r="BB77" i="35"/>
  <c r="CZ77" i="35"/>
  <c r="BC77" i="35"/>
  <c r="DA77" i="35"/>
  <c r="BD77" i="35"/>
  <c r="DB77" i="35"/>
  <c r="BE77" i="35"/>
  <c r="DC77" i="35"/>
  <c r="BF77" i="35"/>
  <c r="DD77" i="35"/>
  <c r="K126" i="53"/>
  <c r="L126" i="53"/>
  <c r="M126" i="53"/>
  <c r="N126" i="53"/>
  <c r="O126" i="53"/>
  <c r="P126" i="53"/>
  <c r="Q126" i="53"/>
  <c r="T126" i="53"/>
  <c r="U126" i="53"/>
  <c r="W126" i="53"/>
  <c r="X126" i="53"/>
  <c r="Y126" i="53"/>
  <c r="AA126" i="53"/>
  <c r="AB126" i="53"/>
  <c r="AC126" i="53"/>
  <c r="AF126" i="53"/>
  <c r="AG126" i="53"/>
  <c r="AH126" i="53"/>
  <c r="AI126" i="53"/>
  <c r="AJ126" i="53"/>
  <c r="AK126" i="53"/>
  <c r="AM126" i="53"/>
  <c r="AN126" i="53"/>
  <c r="AO126" i="53"/>
  <c r="AR126" i="53"/>
  <c r="AS126" i="53"/>
  <c r="F130" i="53"/>
  <c r="G130" i="53"/>
  <c r="H130" i="53"/>
  <c r="I130" i="53"/>
  <c r="J130" i="53"/>
  <c r="K130" i="53"/>
  <c r="L130" i="53"/>
  <c r="M130" i="53"/>
  <c r="N130" i="53"/>
  <c r="O130" i="53"/>
  <c r="P130" i="53"/>
  <c r="Q130" i="53"/>
  <c r="R130" i="53"/>
  <c r="S130" i="53"/>
  <c r="T130" i="53"/>
  <c r="U130" i="53"/>
  <c r="V130" i="53"/>
  <c r="W130" i="53"/>
  <c r="X130" i="53"/>
  <c r="Y130" i="53"/>
  <c r="Z130" i="53"/>
  <c r="AA130" i="53"/>
  <c r="AB130" i="53"/>
  <c r="AC130" i="53"/>
  <c r="AD130" i="53"/>
  <c r="AE130" i="53"/>
  <c r="AF130" i="53"/>
  <c r="AG130" i="53"/>
  <c r="AH130" i="53"/>
  <c r="AI130" i="53"/>
  <c r="AJ130" i="53"/>
  <c r="AK130" i="53"/>
  <c r="AL130" i="53"/>
  <c r="AM130" i="53"/>
  <c r="AN130" i="53"/>
  <c r="AO130" i="53"/>
  <c r="AP130" i="53"/>
  <c r="AQ130" i="53"/>
  <c r="AR130" i="53"/>
  <c r="AS130" i="53"/>
  <c r="F137" i="53"/>
  <c r="G137" i="53"/>
  <c r="H137" i="53"/>
  <c r="I137" i="53"/>
  <c r="J137" i="53"/>
  <c r="K137" i="53"/>
  <c r="L137" i="53"/>
  <c r="M137" i="53"/>
  <c r="O137" i="53"/>
  <c r="P137" i="53"/>
  <c r="Q137" i="53"/>
  <c r="S137" i="53"/>
  <c r="T137" i="53"/>
  <c r="U137" i="53"/>
  <c r="V137" i="53"/>
  <c r="X137" i="53"/>
  <c r="Y137" i="53"/>
  <c r="Z137" i="53"/>
  <c r="AA137" i="53"/>
  <c r="AB137" i="53"/>
  <c r="AC137" i="53"/>
  <c r="AE137" i="53"/>
  <c r="AF137" i="53"/>
  <c r="AG137" i="53"/>
  <c r="AI137" i="53"/>
  <c r="AJ137" i="53"/>
  <c r="AK137" i="53"/>
  <c r="AM137" i="53"/>
  <c r="AN137" i="53"/>
  <c r="AO137" i="53"/>
  <c r="AQ137" i="53"/>
  <c r="AR137" i="53"/>
  <c r="AS137" i="53"/>
  <c r="F141" i="53"/>
  <c r="G141" i="53"/>
  <c r="H141" i="53"/>
  <c r="I141" i="53"/>
  <c r="J141" i="53"/>
  <c r="K141" i="53"/>
  <c r="L141" i="53"/>
  <c r="M141" i="53"/>
  <c r="O141" i="53"/>
  <c r="P141" i="53"/>
  <c r="Q141" i="53"/>
  <c r="S141" i="53"/>
  <c r="T141" i="53"/>
  <c r="U141" i="53"/>
  <c r="V141" i="53"/>
  <c r="X141" i="53"/>
  <c r="Y141" i="53"/>
  <c r="Z141" i="53"/>
  <c r="AA141" i="53"/>
  <c r="AB141" i="53"/>
  <c r="AC141" i="53"/>
  <c r="AE141" i="53"/>
  <c r="AF141" i="53"/>
  <c r="AG141" i="53"/>
  <c r="AI141" i="53"/>
  <c r="AJ141" i="53"/>
  <c r="AK141" i="53"/>
  <c r="AM141" i="53"/>
  <c r="AN141" i="53"/>
  <c r="AO141" i="53"/>
  <c r="AQ141" i="53"/>
  <c r="AR141" i="53"/>
  <c r="AS141" i="53"/>
  <c r="F145" i="53"/>
  <c r="G145" i="53"/>
  <c r="H145" i="53"/>
  <c r="I145" i="53"/>
  <c r="J145" i="53"/>
  <c r="K145" i="53"/>
  <c r="L145" i="53"/>
  <c r="M145" i="53"/>
  <c r="O145" i="53"/>
  <c r="P145" i="53"/>
  <c r="Q145" i="53"/>
  <c r="S145" i="53"/>
  <c r="T145" i="53"/>
  <c r="U145" i="53"/>
  <c r="V145" i="53"/>
  <c r="X145" i="53"/>
  <c r="Y145" i="53"/>
  <c r="AA145" i="53"/>
  <c r="AB145" i="53"/>
  <c r="AC145" i="53"/>
  <c r="AE145" i="53"/>
  <c r="AF145" i="53"/>
  <c r="AG145" i="53"/>
  <c r="AI145" i="53"/>
  <c r="AJ145" i="53"/>
  <c r="AK145" i="53"/>
  <c r="AM145" i="53"/>
  <c r="AN145" i="53"/>
  <c r="AO145" i="53"/>
  <c r="AQ145" i="53"/>
  <c r="AR145" i="53"/>
  <c r="AS145" i="53"/>
  <c r="F149" i="53"/>
  <c r="G149" i="53"/>
  <c r="H149" i="53"/>
  <c r="I149" i="53"/>
  <c r="J149" i="53"/>
  <c r="K149" i="53"/>
  <c r="L149" i="53"/>
  <c r="M149" i="53"/>
  <c r="O149" i="53"/>
  <c r="P149" i="53"/>
  <c r="Q149" i="53"/>
  <c r="R149" i="53"/>
  <c r="S149" i="53"/>
  <c r="T149" i="53"/>
  <c r="U149" i="53"/>
  <c r="V149" i="53"/>
  <c r="X149" i="53"/>
  <c r="Y149" i="53"/>
  <c r="AA149" i="53"/>
  <c r="AB149" i="53"/>
  <c r="AC149" i="53"/>
  <c r="AE149" i="53"/>
  <c r="AF149" i="53"/>
  <c r="AG149" i="53"/>
  <c r="AH149" i="53"/>
  <c r="AI149" i="53"/>
  <c r="AJ149" i="53"/>
  <c r="AK149" i="53"/>
  <c r="F153" i="53"/>
  <c r="G153" i="53"/>
  <c r="H153" i="53"/>
  <c r="I153" i="53"/>
  <c r="K153" i="53"/>
  <c r="L153" i="53"/>
  <c r="M153" i="53"/>
  <c r="N153" i="53"/>
  <c r="O153" i="53"/>
  <c r="P153" i="53"/>
  <c r="Q153" i="53"/>
  <c r="R153" i="53"/>
  <c r="S153" i="53"/>
  <c r="T153" i="53"/>
  <c r="U153" i="53"/>
  <c r="V153" i="53"/>
  <c r="W153" i="53"/>
  <c r="X153" i="53"/>
  <c r="Y153" i="53"/>
  <c r="AA153" i="53"/>
  <c r="AB153" i="53"/>
  <c r="AC153" i="53"/>
  <c r="AD153" i="53"/>
  <c r="AE153" i="53"/>
  <c r="AF153" i="53"/>
  <c r="AG153" i="53"/>
  <c r="AH153" i="53"/>
  <c r="AI153" i="53"/>
  <c r="AJ153" i="53"/>
  <c r="AK153" i="53"/>
  <c r="AL153" i="53"/>
  <c r="AM153" i="53"/>
  <c r="AN153" i="53"/>
  <c r="AO153" i="53"/>
  <c r="AP153" i="53"/>
  <c r="AQ153" i="53"/>
  <c r="AR153" i="53"/>
  <c r="AS153" i="53"/>
  <c r="H157" i="53"/>
  <c r="I157" i="53"/>
  <c r="K157" i="53"/>
  <c r="L157" i="53"/>
  <c r="M157" i="53"/>
  <c r="N157" i="53"/>
  <c r="O157" i="53"/>
  <c r="P157" i="53"/>
  <c r="Q157" i="53"/>
  <c r="V157" i="53"/>
  <c r="W157" i="53"/>
  <c r="X157" i="53"/>
  <c r="Y157" i="53"/>
  <c r="Z157" i="53"/>
  <c r="AA157" i="53"/>
  <c r="AB157" i="53"/>
  <c r="AC157" i="53"/>
  <c r="AF157" i="53"/>
  <c r="AG157" i="53"/>
  <c r="AH157" i="53"/>
  <c r="AJ157" i="53"/>
  <c r="AK157" i="53"/>
  <c r="AN157" i="53"/>
  <c r="AO157" i="53"/>
  <c r="AQ157" i="53"/>
  <c r="AR157" i="53"/>
  <c r="AS157" i="53"/>
  <c r="F161" i="53"/>
  <c r="G161" i="53"/>
  <c r="H161" i="53"/>
  <c r="I161" i="53"/>
  <c r="J161" i="53"/>
  <c r="K161" i="53"/>
  <c r="L161" i="53"/>
  <c r="M161" i="53"/>
  <c r="N161" i="53"/>
  <c r="O161" i="53"/>
  <c r="P161" i="53"/>
  <c r="Q161" i="53"/>
  <c r="R161" i="53"/>
  <c r="S161" i="53"/>
  <c r="T161" i="53"/>
  <c r="U161" i="53"/>
  <c r="V161" i="53"/>
  <c r="W161" i="53"/>
  <c r="X161" i="53"/>
  <c r="Y161" i="53"/>
  <c r="Z161" i="53"/>
  <c r="AA161" i="53"/>
  <c r="AB161" i="53"/>
  <c r="AC161" i="53"/>
  <c r="AD161" i="53"/>
  <c r="AE161" i="53"/>
  <c r="AF161" i="53"/>
  <c r="AG161" i="53"/>
  <c r="AH161" i="53"/>
  <c r="AI161" i="53"/>
  <c r="AJ161" i="53"/>
  <c r="AK161" i="53"/>
  <c r="AL161" i="53"/>
  <c r="AM161" i="53"/>
  <c r="AN161" i="53"/>
  <c r="AO161" i="53"/>
  <c r="AP161" i="53"/>
  <c r="AQ161" i="53"/>
  <c r="AR161" i="53"/>
  <c r="AS161" i="53"/>
  <c r="F165" i="53"/>
  <c r="G165" i="53"/>
  <c r="H165" i="53"/>
  <c r="I165" i="53"/>
  <c r="J165" i="53"/>
  <c r="K165" i="53"/>
  <c r="L165" i="53"/>
  <c r="M165" i="53"/>
  <c r="N165" i="53"/>
  <c r="O165" i="53"/>
  <c r="P165" i="53"/>
  <c r="Q165" i="53"/>
  <c r="R165" i="53"/>
  <c r="S165" i="53"/>
  <c r="T165" i="53"/>
  <c r="U165" i="53"/>
  <c r="V165" i="53"/>
  <c r="W165" i="53"/>
  <c r="X165" i="53"/>
  <c r="Y165" i="53"/>
  <c r="Z165" i="53"/>
  <c r="AA165" i="53"/>
  <c r="AB165" i="53"/>
  <c r="AC165" i="53"/>
  <c r="AD165" i="53"/>
  <c r="AE165" i="53"/>
  <c r="AF165" i="53"/>
  <c r="AG165" i="53"/>
  <c r="AH165" i="53"/>
  <c r="AI165" i="53"/>
  <c r="AJ165" i="53"/>
  <c r="AK165" i="53"/>
  <c r="AL165" i="53"/>
  <c r="AM165" i="53"/>
  <c r="AN165" i="53"/>
  <c r="AO165" i="53"/>
  <c r="AP165" i="53"/>
  <c r="AQ165" i="53"/>
  <c r="AR165" i="53"/>
  <c r="AS165" i="53"/>
  <c r="F169" i="53"/>
  <c r="G169" i="53"/>
  <c r="H169" i="53"/>
  <c r="I169" i="53"/>
  <c r="J169" i="53"/>
  <c r="K169" i="53"/>
  <c r="L169" i="53"/>
  <c r="M169" i="53"/>
  <c r="N169" i="53"/>
  <c r="O169" i="53"/>
  <c r="P169" i="53"/>
  <c r="Q169" i="53"/>
  <c r="R169" i="53"/>
  <c r="S169" i="53"/>
  <c r="T169" i="53"/>
  <c r="U169" i="53"/>
  <c r="V169" i="53"/>
  <c r="W169" i="53"/>
  <c r="X169" i="53"/>
  <c r="Y169" i="53"/>
  <c r="Z169" i="53"/>
  <c r="AA169" i="53"/>
  <c r="AB169" i="53"/>
  <c r="AC169" i="53"/>
  <c r="AD169" i="53"/>
  <c r="AE169" i="53"/>
  <c r="AF169" i="53"/>
  <c r="AG169" i="53"/>
  <c r="AH169" i="53"/>
  <c r="AI169" i="53"/>
  <c r="AJ169" i="53"/>
  <c r="AK169" i="53"/>
  <c r="AL169" i="53"/>
  <c r="AM169" i="53"/>
  <c r="AN169" i="53"/>
  <c r="AO169" i="53"/>
  <c r="AP169" i="53"/>
  <c r="AQ169" i="53"/>
  <c r="AR169" i="53"/>
  <c r="AS169" i="53"/>
  <c r="F173" i="53"/>
  <c r="G173" i="53"/>
  <c r="H173" i="53"/>
  <c r="I173" i="53"/>
  <c r="J173" i="53"/>
  <c r="K173" i="53"/>
  <c r="L173" i="53"/>
  <c r="M173" i="53"/>
  <c r="N173" i="53"/>
  <c r="O173" i="53"/>
  <c r="P173" i="53"/>
  <c r="Q173" i="53"/>
  <c r="R173" i="53"/>
  <c r="S173" i="53"/>
  <c r="T173" i="53"/>
  <c r="U173" i="53"/>
  <c r="V173" i="53"/>
  <c r="W173" i="53"/>
  <c r="X173" i="53"/>
  <c r="Y173" i="53"/>
  <c r="Z173" i="53"/>
  <c r="AA173" i="53"/>
  <c r="AB173" i="53"/>
  <c r="AC173" i="53"/>
  <c r="AD173" i="53"/>
  <c r="AE173" i="53"/>
  <c r="AF173" i="53"/>
  <c r="AG173" i="53"/>
  <c r="AH173" i="53"/>
  <c r="AI173" i="53"/>
  <c r="AJ173" i="53"/>
  <c r="AK173" i="53"/>
  <c r="AL173" i="53"/>
  <c r="AM173" i="53"/>
  <c r="AN173" i="53"/>
  <c r="AO173" i="53"/>
  <c r="AP173" i="53"/>
  <c r="AQ173" i="53"/>
  <c r="AR173" i="53"/>
  <c r="AS173" i="53"/>
  <c r="F40" i="53"/>
  <c r="F39" i="53"/>
  <c r="F38" i="53"/>
  <c r="G40" i="53"/>
  <c r="G39" i="53"/>
  <c r="G38" i="53"/>
  <c r="H40" i="53"/>
  <c r="H39" i="53"/>
  <c r="H38" i="53"/>
  <c r="I40" i="53"/>
  <c r="I39" i="53"/>
  <c r="I38" i="53"/>
  <c r="J40" i="53"/>
  <c r="J39" i="53"/>
  <c r="J38" i="53"/>
  <c r="K40" i="53"/>
  <c r="K39" i="53"/>
  <c r="K38" i="53"/>
  <c r="L40" i="53"/>
  <c r="L39" i="53"/>
  <c r="L38" i="53"/>
  <c r="M40" i="53"/>
  <c r="M39" i="53"/>
  <c r="M38" i="53"/>
  <c r="N40" i="53"/>
  <c r="N39" i="53"/>
  <c r="O40" i="53"/>
  <c r="O39" i="53"/>
  <c r="O38" i="53"/>
  <c r="P40" i="53"/>
  <c r="P39" i="53"/>
  <c r="P38" i="53"/>
  <c r="Q40" i="53"/>
  <c r="Q39" i="53"/>
  <c r="Q38" i="53"/>
  <c r="R40" i="53"/>
  <c r="R39" i="53"/>
  <c r="R38" i="53"/>
  <c r="S40" i="53"/>
  <c r="S39" i="53"/>
  <c r="T40" i="53"/>
  <c r="T39" i="53"/>
  <c r="T38" i="53"/>
  <c r="U40" i="53"/>
  <c r="U39" i="53"/>
  <c r="U38" i="53"/>
  <c r="V40" i="53"/>
  <c r="V39" i="53"/>
  <c r="W40" i="53"/>
  <c r="W39" i="53"/>
  <c r="X40" i="53"/>
  <c r="X39" i="53"/>
  <c r="X38" i="53"/>
  <c r="Y40" i="53"/>
  <c r="Y39" i="53"/>
  <c r="Y38" i="53"/>
  <c r="Z40" i="53"/>
  <c r="Z39" i="53"/>
  <c r="AA40" i="53"/>
  <c r="AA39" i="53"/>
  <c r="AB40" i="53"/>
  <c r="AB39" i="53"/>
  <c r="AB38" i="53"/>
  <c r="AC40" i="53"/>
  <c r="AC39" i="53"/>
  <c r="AC38" i="53"/>
  <c r="AD40" i="53"/>
  <c r="AD39" i="53"/>
  <c r="AE40" i="53"/>
  <c r="AE39" i="53"/>
  <c r="AE38" i="53"/>
  <c r="AF40" i="53"/>
  <c r="AF39" i="53"/>
  <c r="AF38" i="53"/>
  <c r="AG40" i="53"/>
  <c r="AG39" i="53"/>
  <c r="AG38" i="53"/>
  <c r="AH40" i="53"/>
  <c r="AH39" i="53"/>
  <c r="AI40" i="53"/>
  <c r="AI39" i="53"/>
  <c r="AJ40" i="53"/>
  <c r="AJ39" i="53"/>
  <c r="AJ38" i="53"/>
  <c r="AK40" i="53"/>
  <c r="AK39" i="53"/>
  <c r="AK38" i="53"/>
  <c r="AL40" i="53"/>
  <c r="AL39" i="53"/>
  <c r="AM40" i="53"/>
  <c r="AM39" i="53"/>
  <c r="AM38" i="53"/>
  <c r="AN40" i="53"/>
  <c r="AN39" i="53"/>
  <c r="AN38" i="53"/>
  <c r="AO40" i="53"/>
  <c r="AO39" i="53"/>
  <c r="AO38" i="53"/>
  <c r="AP40" i="53"/>
  <c r="AP39" i="53"/>
  <c r="AP38" i="53"/>
  <c r="AQ40" i="53"/>
  <c r="AQ39" i="53"/>
  <c r="AQ38" i="53"/>
  <c r="AR40" i="53"/>
  <c r="AR39" i="53"/>
  <c r="AR38" i="53"/>
  <c r="AS40" i="53"/>
  <c r="AS39" i="53"/>
  <c r="AS38" i="53"/>
  <c r="G6" i="53"/>
  <c r="H6" i="53"/>
  <c r="I6" i="53"/>
  <c r="J6" i="53"/>
  <c r="L6" i="53"/>
  <c r="M6" i="53"/>
  <c r="O6" i="53"/>
  <c r="P6" i="53"/>
  <c r="Q6" i="53"/>
  <c r="S6" i="53"/>
  <c r="T6" i="53"/>
  <c r="U6" i="53"/>
  <c r="X6" i="53"/>
  <c r="Y6" i="53"/>
  <c r="AB6" i="53"/>
  <c r="AC6" i="53"/>
  <c r="AD6" i="53"/>
  <c r="AE6" i="53"/>
  <c r="AF6" i="53"/>
  <c r="AG6" i="53"/>
  <c r="AK6" i="53"/>
  <c r="AL6" i="53"/>
  <c r="AM6" i="53"/>
  <c r="AN6" i="53"/>
  <c r="AO6" i="53"/>
  <c r="AR6" i="53"/>
  <c r="AS6" i="53"/>
  <c r="F7" i="53"/>
  <c r="G7" i="53"/>
  <c r="H7" i="53"/>
  <c r="I7" i="53"/>
  <c r="J7" i="53"/>
  <c r="K7" i="53"/>
  <c r="L7" i="53"/>
  <c r="M7" i="53"/>
  <c r="N7" i="53"/>
  <c r="O7" i="53"/>
  <c r="P7" i="53"/>
  <c r="Q7" i="53"/>
  <c r="R7" i="53"/>
  <c r="S7" i="53"/>
  <c r="T7" i="53"/>
  <c r="U7" i="53"/>
  <c r="V7" i="53"/>
  <c r="W7" i="53"/>
  <c r="X7" i="53"/>
  <c r="Y7" i="53"/>
  <c r="Z7" i="53"/>
  <c r="AA7" i="53"/>
  <c r="AB7" i="53"/>
  <c r="AC7" i="53"/>
  <c r="AD7" i="53"/>
  <c r="AE7" i="53"/>
  <c r="AF7" i="53"/>
  <c r="AG7" i="53"/>
  <c r="AH7" i="53"/>
  <c r="AI7" i="53"/>
  <c r="AJ7" i="53"/>
  <c r="AK7" i="53"/>
  <c r="AL7" i="53"/>
  <c r="AM7" i="53"/>
  <c r="AN7" i="53"/>
  <c r="AO7" i="53"/>
  <c r="AP7" i="53"/>
  <c r="AQ7" i="53"/>
  <c r="AR7" i="53"/>
  <c r="AS7" i="53"/>
  <c r="G10" i="53"/>
  <c r="H10" i="53"/>
  <c r="I10" i="53"/>
  <c r="J10" i="53"/>
  <c r="L10" i="53"/>
  <c r="M10" i="53"/>
  <c r="O10" i="53"/>
  <c r="P10" i="53"/>
  <c r="Q10" i="53"/>
  <c r="S10" i="53"/>
  <c r="T10" i="53"/>
  <c r="U10" i="53"/>
  <c r="X10" i="53"/>
  <c r="Y10" i="53"/>
  <c r="AB10" i="53"/>
  <c r="AC10" i="53"/>
  <c r="AD10" i="53"/>
  <c r="AE10" i="53"/>
  <c r="AF10" i="53"/>
  <c r="AG10" i="53"/>
  <c r="AK10" i="53"/>
  <c r="AL10" i="53"/>
  <c r="AM10" i="53"/>
  <c r="AN10" i="53"/>
  <c r="AO10" i="53"/>
  <c r="AR10" i="53"/>
  <c r="AS10" i="53"/>
  <c r="F11" i="53"/>
  <c r="G11" i="53"/>
  <c r="H11" i="53"/>
  <c r="I11" i="53"/>
  <c r="J11" i="53"/>
  <c r="K11" i="53"/>
  <c r="L11" i="53"/>
  <c r="M11" i="53"/>
  <c r="N11" i="53"/>
  <c r="O11" i="53"/>
  <c r="P11" i="53"/>
  <c r="Q11" i="53"/>
  <c r="R11" i="53"/>
  <c r="S11" i="53"/>
  <c r="T11" i="53"/>
  <c r="U11" i="53"/>
  <c r="V11" i="53"/>
  <c r="W11" i="53"/>
  <c r="X11" i="53"/>
  <c r="Y11" i="53"/>
  <c r="Z11" i="53"/>
  <c r="AA11" i="53"/>
  <c r="AB11" i="53"/>
  <c r="AC11" i="53"/>
  <c r="AD11" i="53"/>
  <c r="AE11" i="53"/>
  <c r="AF11" i="53"/>
  <c r="AG11" i="53"/>
  <c r="AH11" i="53"/>
  <c r="AI11" i="53"/>
  <c r="AJ11" i="53"/>
  <c r="AK11" i="53"/>
  <c r="AL11" i="53"/>
  <c r="AM11" i="53"/>
  <c r="AN11" i="53"/>
  <c r="AO11" i="53"/>
  <c r="AP11" i="53"/>
  <c r="AQ11" i="53"/>
  <c r="AR11" i="53"/>
  <c r="AS11" i="53"/>
  <c r="H14" i="53"/>
  <c r="I14" i="53"/>
  <c r="K14" i="53"/>
  <c r="L14" i="53"/>
  <c r="M14" i="53"/>
  <c r="O14" i="53"/>
  <c r="P14" i="53"/>
  <c r="Q14" i="53"/>
  <c r="R14" i="53"/>
  <c r="S14" i="53"/>
  <c r="T14" i="53"/>
  <c r="U14" i="53"/>
  <c r="W14" i="53"/>
  <c r="X14" i="53"/>
  <c r="Y14" i="53"/>
  <c r="AA14" i="53"/>
  <c r="AB14" i="53"/>
  <c r="AC14" i="53"/>
  <c r="AE14" i="53"/>
  <c r="AF14" i="53"/>
  <c r="AG14" i="53"/>
  <c r="AK14" i="53"/>
  <c r="AL14" i="53"/>
  <c r="AM14" i="53"/>
  <c r="AN14" i="53"/>
  <c r="AO14" i="53"/>
  <c r="AR14" i="53"/>
  <c r="AS14" i="53"/>
  <c r="F15" i="53"/>
  <c r="G15" i="53"/>
  <c r="H15" i="53"/>
  <c r="I15" i="53"/>
  <c r="J15" i="53"/>
  <c r="K15" i="53"/>
  <c r="L15" i="53"/>
  <c r="M15" i="53"/>
  <c r="N15" i="53"/>
  <c r="O15" i="53"/>
  <c r="P15" i="53"/>
  <c r="Q15" i="53"/>
  <c r="R15" i="53"/>
  <c r="S15" i="53"/>
  <c r="T15" i="53"/>
  <c r="U15" i="53"/>
  <c r="V15" i="53"/>
  <c r="W15" i="53"/>
  <c r="X15" i="53"/>
  <c r="Y15" i="53"/>
  <c r="Z15" i="53"/>
  <c r="AA15" i="53"/>
  <c r="AB15" i="53"/>
  <c r="AC15" i="53"/>
  <c r="AD15" i="53"/>
  <c r="AE15" i="53"/>
  <c r="AF15" i="53"/>
  <c r="AG15" i="53"/>
  <c r="AH15" i="53"/>
  <c r="AI15" i="53"/>
  <c r="AJ15" i="53"/>
  <c r="AK15" i="53"/>
  <c r="AL15" i="53"/>
  <c r="AM15" i="53"/>
  <c r="AN15" i="53"/>
  <c r="AO15" i="53"/>
  <c r="AP15" i="53"/>
  <c r="AQ15" i="53"/>
  <c r="AR15" i="53"/>
  <c r="AS15" i="53"/>
  <c r="H18" i="53"/>
  <c r="I18" i="53"/>
  <c r="K18" i="53"/>
  <c r="L18" i="53"/>
  <c r="M18" i="53"/>
  <c r="O18" i="53"/>
  <c r="P18" i="53"/>
  <c r="Q18" i="53"/>
  <c r="R18" i="53"/>
  <c r="S18" i="53"/>
  <c r="T18" i="53"/>
  <c r="U18" i="53"/>
  <c r="W18" i="53"/>
  <c r="X18" i="53"/>
  <c r="Y18" i="53"/>
  <c r="AA18" i="53"/>
  <c r="AB18" i="53"/>
  <c r="AC18" i="53"/>
  <c r="AE18" i="53"/>
  <c r="AF18" i="53"/>
  <c r="AG18" i="53"/>
  <c r="AK18" i="53"/>
  <c r="AL18" i="53"/>
  <c r="AM18" i="53"/>
  <c r="AN18" i="53"/>
  <c r="AO18" i="53"/>
  <c r="AR18" i="53"/>
  <c r="AS18" i="53"/>
  <c r="F19" i="53"/>
  <c r="G19" i="53"/>
  <c r="H19" i="53"/>
  <c r="I19" i="53"/>
  <c r="J19" i="53"/>
  <c r="K19" i="53"/>
  <c r="L19" i="53"/>
  <c r="M19" i="53"/>
  <c r="N19" i="53"/>
  <c r="O19" i="53"/>
  <c r="P19" i="53"/>
  <c r="Q19" i="53"/>
  <c r="R19" i="53"/>
  <c r="S19" i="53"/>
  <c r="T19" i="53"/>
  <c r="U19" i="53"/>
  <c r="V19" i="53"/>
  <c r="W19" i="53"/>
  <c r="X19" i="53"/>
  <c r="Y19" i="53"/>
  <c r="Z19" i="53"/>
  <c r="AA19" i="53"/>
  <c r="AB19" i="53"/>
  <c r="AC19" i="53"/>
  <c r="AD19" i="53"/>
  <c r="AE19" i="53"/>
  <c r="AF19" i="53"/>
  <c r="AG19" i="53"/>
  <c r="AH19" i="53"/>
  <c r="AI19" i="53"/>
  <c r="AJ19" i="53"/>
  <c r="AK19" i="53"/>
  <c r="AL19" i="53"/>
  <c r="AM19" i="53"/>
  <c r="AN19" i="53"/>
  <c r="AO19" i="53"/>
  <c r="AP19" i="53"/>
  <c r="AQ19" i="53"/>
  <c r="AR19" i="53"/>
  <c r="AS19" i="53"/>
  <c r="G22" i="53"/>
  <c r="H22" i="53"/>
  <c r="I22" i="53"/>
  <c r="K22" i="53"/>
  <c r="L22" i="53"/>
  <c r="M22" i="53"/>
  <c r="N22" i="53"/>
  <c r="O22" i="53"/>
  <c r="P22" i="53"/>
  <c r="Q22" i="53"/>
  <c r="S22" i="53"/>
  <c r="T22" i="53"/>
  <c r="U22" i="53"/>
  <c r="W22" i="53"/>
  <c r="X22" i="53"/>
  <c r="Y22" i="53"/>
  <c r="AA22" i="53"/>
  <c r="AB22" i="53"/>
  <c r="AC22" i="53"/>
  <c r="AD22" i="53"/>
  <c r="AE22" i="53"/>
  <c r="AF22" i="53"/>
  <c r="AG22" i="53"/>
  <c r="AK22" i="53"/>
  <c r="AM22" i="53"/>
  <c r="AN22" i="53"/>
  <c r="AO22" i="53"/>
  <c r="AS22" i="53"/>
  <c r="F23" i="53"/>
  <c r="G23" i="53"/>
  <c r="H23" i="53"/>
  <c r="I23" i="53"/>
  <c r="J23" i="53"/>
  <c r="K23" i="53"/>
  <c r="L23" i="53"/>
  <c r="M23" i="53"/>
  <c r="N23" i="53"/>
  <c r="O23" i="53"/>
  <c r="P23" i="53"/>
  <c r="Q23" i="53"/>
  <c r="R23" i="53"/>
  <c r="S23" i="53"/>
  <c r="T23" i="53"/>
  <c r="U23" i="53"/>
  <c r="V23" i="53"/>
  <c r="W23" i="53"/>
  <c r="X23" i="53"/>
  <c r="Y23" i="53"/>
  <c r="Z23" i="53"/>
  <c r="AA23" i="53"/>
  <c r="AB23" i="53"/>
  <c r="AC23" i="53"/>
  <c r="AD23" i="53"/>
  <c r="AE23" i="53"/>
  <c r="AF23" i="53"/>
  <c r="AG23" i="53"/>
  <c r="AH23" i="53"/>
  <c r="AI23" i="53"/>
  <c r="AJ23" i="53"/>
  <c r="AK23" i="53"/>
  <c r="AL23" i="53"/>
  <c r="AM23" i="53"/>
  <c r="AN23" i="53"/>
  <c r="AO23" i="53"/>
  <c r="AP23" i="53"/>
  <c r="AQ23" i="53"/>
  <c r="AR23" i="53"/>
  <c r="AS23" i="53"/>
  <c r="G26" i="53"/>
  <c r="H26" i="53"/>
  <c r="I26" i="53"/>
  <c r="L26" i="53"/>
  <c r="M26" i="53"/>
  <c r="O26" i="53"/>
  <c r="P26" i="53"/>
  <c r="Q26" i="53"/>
  <c r="T26" i="53"/>
  <c r="U26" i="53"/>
  <c r="W26" i="53"/>
  <c r="X26" i="53"/>
  <c r="Y26" i="53"/>
  <c r="AB26" i="53"/>
  <c r="AC26" i="53"/>
  <c r="AD26" i="53"/>
  <c r="AE26" i="53"/>
  <c r="AF26" i="53"/>
  <c r="AG26" i="53"/>
  <c r="AK26" i="53"/>
  <c r="AM26" i="53"/>
  <c r="AN26" i="53"/>
  <c r="AO26" i="53"/>
  <c r="AS26" i="53"/>
  <c r="F27" i="53"/>
  <c r="G27" i="53"/>
  <c r="H27" i="53"/>
  <c r="I27" i="53"/>
  <c r="J27" i="53"/>
  <c r="K27" i="53"/>
  <c r="L27" i="53"/>
  <c r="M27" i="53"/>
  <c r="N27" i="53"/>
  <c r="O27" i="53"/>
  <c r="P27" i="53"/>
  <c r="Q27" i="53"/>
  <c r="R27" i="53"/>
  <c r="S27" i="53"/>
  <c r="T27" i="53"/>
  <c r="U27" i="53"/>
  <c r="V27" i="53"/>
  <c r="W27" i="53"/>
  <c r="X27" i="53"/>
  <c r="Y27" i="53"/>
  <c r="Z27" i="53"/>
  <c r="AA27" i="53"/>
  <c r="AB27" i="53"/>
  <c r="AC27" i="53"/>
  <c r="AD27" i="53"/>
  <c r="AE27" i="53"/>
  <c r="AF27" i="53"/>
  <c r="AG27" i="53"/>
  <c r="AH27" i="53"/>
  <c r="AI27" i="53"/>
  <c r="AJ27" i="53"/>
  <c r="AK27" i="53"/>
  <c r="AL27" i="53"/>
  <c r="AM27" i="53"/>
  <c r="AN27" i="53"/>
  <c r="AO27" i="53"/>
  <c r="AP27" i="53"/>
  <c r="AQ27" i="53"/>
  <c r="AR27" i="53"/>
  <c r="AS27" i="53"/>
  <c r="G30" i="53"/>
  <c r="H30" i="53"/>
  <c r="I30" i="53"/>
  <c r="L30" i="53"/>
  <c r="M30" i="53"/>
  <c r="O30" i="53"/>
  <c r="P30" i="53"/>
  <c r="Q30" i="53"/>
  <c r="T30" i="53"/>
  <c r="U30" i="53"/>
  <c r="W30" i="53"/>
  <c r="X30" i="53"/>
  <c r="Y30" i="53"/>
  <c r="AB30" i="53"/>
  <c r="AC30" i="53"/>
  <c r="AD30" i="53"/>
  <c r="AE30" i="53"/>
  <c r="AF30" i="53"/>
  <c r="AG30" i="53"/>
  <c r="AK30" i="53"/>
  <c r="AM30" i="53"/>
  <c r="AN30" i="53"/>
  <c r="AO30" i="53"/>
  <c r="AS30" i="53"/>
  <c r="F31" i="53"/>
  <c r="G31" i="53"/>
  <c r="H31" i="53"/>
  <c r="I31" i="53"/>
  <c r="J31" i="53"/>
  <c r="K31" i="53"/>
  <c r="L31" i="53"/>
  <c r="M31" i="53"/>
  <c r="N31" i="53"/>
  <c r="O31" i="53"/>
  <c r="P31" i="53"/>
  <c r="Q31" i="53"/>
  <c r="R31" i="53"/>
  <c r="S31" i="53"/>
  <c r="T31" i="53"/>
  <c r="U31" i="53"/>
  <c r="V31" i="53"/>
  <c r="W31" i="53"/>
  <c r="X31" i="53"/>
  <c r="Y31" i="53"/>
  <c r="Z31" i="53"/>
  <c r="AA31" i="53"/>
  <c r="AB31" i="53"/>
  <c r="AC31" i="53"/>
  <c r="AD31" i="53"/>
  <c r="AE31" i="53"/>
  <c r="AF31" i="53"/>
  <c r="AG31" i="53"/>
  <c r="AH31" i="53"/>
  <c r="AI31" i="53"/>
  <c r="AJ31" i="53"/>
  <c r="AK31" i="53"/>
  <c r="AL31" i="53"/>
  <c r="AM31" i="53"/>
  <c r="AN31" i="53"/>
  <c r="AO31" i="53"/>
  <c r="AP31" i="53"/>
  <c r="AQ31" i="53"/>
  <c r="AR31" i="53"/>
  <c r="AS31" i="53"/>
  <c r="G34" i="53"/>
  <c r="H34" i="53"/>
  <c r="I34" i="53"/>
  <c r="J34" i="53"/>
  <c r="K34" i="53"/>
  <c r="L34" i="53"/>
  <c r="M34" i="53"/>
  <c r="O34" i="53"/>
  <c r="P34" i="53"/>
  <c r="Q34" i="53"/>
  <c r="T34" i="53"/>
  <c r="U34" i="53"/>
  <c r="X34" i="53"/>
  <c r="Y34" i="53"/>
  <c r="AC34" i="53"/>
  <c r="AE34" i="53"/>
  <c r="AF34" i="53"/>
  <c r="AG34" i="53"/>
  <c r="AK34" i="53"/>
  <c r="AM34" i="53"/>
  <c r="AN34" i="53"/>
  <c r="AO34" i="53"/>
  <c r="AS34" i="53"/>
  <c r="F35" i="53"/>
  <c r="G35" i="53"/>
  <c r="H35" i="53"/>
  <c r="I35" i="53"/>
  <c r="J35" i="53"/>
  <c r="K35" i="53"/>
  <c r="L35" i="53"/>
  <c r="M35" i="53"/>
  <c r="N35" i="53"/>
  <c r="O35" i="53"/>
  <c r="P35" i="53"/>
  <c r="Q35" i="53"/>
  <c r="R35" i="53"/>
  <c r="S35" i="53"/>
  <c r="T35" i="53"/>
  <c r="U35" i="53"/>
  <c r="V35" i="53"/>
  <c r="W35" i="53"/>
  <c r="X35" i="53"/>
  <c r="Y35" i="53"/>
  <c r="Z35" i="53"/>
  <c r="AA35" i="53"/>
  <c r="AB35" i="53"/>
  <c r="AC35" i="53"/>
  <c r="AD35" i="53"/>
  <c r="AE35" i="53"/>
  <c r="AF35" i="53"/>
  <c r="AG35" i="53"/>
  <c r="AH35" i="53"/>
  <c r="AI35" i="53"/>
  <c r="AJ35" i="53"/>
  <c r="AK35" i="53"/>
  <c r="AL35" i="53"/>
  <c r="AM35" i="53"/>
  <c r="AN35" i="53"/>
  <c r="AO35" i="53"/>
  <c r="AP35" i="53"/>
  <c r="AQ35" i="53"/>
  <c r="AR35" i="53"/>
  <c r="AS35" i="53"/>
  <c r="F114" i="53"/>
  <c r="F113" i="53"/>
  <c r="G114" i="53"/>
  <c r="G113" i="53"/>
  <c r="H114" i="53"/>
  <c r="H113" i="53"/>
  <c r="I114" i="53"/>
  <c r="I113" i="53"/>
  <c r="J114" i="53"/>
  <c r="J113" i="53"/>
  <c r="K114" i="53"/>
  <c r="K113" i="53"/>
  <c r="L114" i="53"/>
  <c r="L113" i="53"/>
  <c r="M114" i="53"/>
  <c r="M113" i="53"/>
  <c r="N114" i="53"/>
  <c r="N113" i="53"/>
  <c r="O114" i="53"/>
  <c r="O113" i="53"/>
  <c r="O112" i="53"/>
  <c r="P114" i="53"/>
  <c r="P113" i="53"/>
  <c r="P112" i="53"/>
  <c r="Q114" i="53"/>
  <c r="Q113" i="53"/>
  <c r="Q112" i="53"/>
  <c r="R114" i="53"/>
  <c r="R113" i="53"/>
  <c r="S114" i="53"/>
  <c r="S113" i="53"/>
  <c r="T114" i="53"/>
  <c r="T113" i="53"/>
  <c r="T112" i="53"/>
  <c r="U114" i="53"/>
  <c r="U113" i="53"/>
  <c r="U112" i="53"/>
  <c r="V114" i="53"/>
  <c r="V113" i="53"/>
  <c r="W114" i="53"/>
  <c r="W113" i="53"/>
  <c r="W112" i="53"/>
  <c r="X114" i="53"/>
  <c r="X113" i="53"/>
  <c r="X112" i="53"/>
  <c r="Y114" i="53"/>
  <c r="Y113" i="53"/>
  <c r="Y112" i="53"/>
  <c r="Z114" i="53"/>
  <c r="Z113" i="53"/>
  <c r="AA114" i="53"/>
  <c r="AA113" i="53"/>
  <c r="AA112" i="53"/>
  <c r="AB114" i="53"/>
  <c r="AB113" i="53"/>
  <c r="AB112" i="53"/>
  <c r="AC114" i="53"/>
  <c r="AC113" i="53"/>
  <c r="AC112" i="53"/>
  <c r="AD114" i="53"/>
  <c r="AD113" i="53"/>
  <c r="AD112" i="53"/>
  <c r="AE114" i="53"/>
  <c r="AE113" i="53"/>
  <c r="AF114" i="53"/>
  <c r="AF113" i="53"/>
  <c r="AF112" i="53"/>
  <c r="AG114" i="53"/>
  <c r="AG113" i="53"/>
  <c r="AG112" i="53"/>
  <c r="AH114" i="53"/>
  <c r="AH113" i="53"/>
  <c r="AI114" i="53"/>
  <c r="AI113" i="53"/>
  <c r="AJ114" i="53"/>
  <c r="AJ113" i="53"/>
  <c r="AK114" i="53"/>
  <c r="AK113" i="53"/>
  <c r="AK112" i="53"/>
  <c r="AL114" i="53"/>
  <c r="AL113" i="53"/>
  <c r="AM114" i="53"/>
  <c r="AM113" i="53"/>
  <c r="AM112" i="53"/>
  <c r="AN114" i="53"/>
  <c r="AN113" i="53"/>
  <c r="AN112" i="53"/>
  <c r="AO114" i="53"/>
  <c r="AO113" i="53"/>
  <c r="AO112" i="53"/>
  <c r="AP114" i="53"/>
  <c r="AP113" i="53"/>
  <c r="AP112" i="53"/>
  <c r="AQ114" i="53"/>
  <c r="AQ113" i="53"/>
  <c r="AR114" i="53"/>
  <c r="AR113" i="53"/>
  <c r="AR112" i="53"/>
  <c r="AS114" i="53"/>
  <c r="AS113" i="53"/>
  <c r="AS112" i="53"/>
  <c r="F42" i="53"/>
  <c r="G42" i="53"/>
  <c r="H42" i="53"/>
  <c r="I42" i="53"/>
  <c r="J42" i="53"/>
  <c r="K42" i="53"/>
  <c r="L42" i="53"/>
  <c r="M42" i="53"/>
  <c r="N42" i="53"/>
  <c r="O42" i="53"/>
  <c r="P42" i="53"/>
  <c r="Q42" i="53"/>
  <c r="R42" i="53"/>
  <c r="S42" i="53"/>
  <c r="T42" i="53"/>
  <c r="U42" i="53"/>
  <c r="V42" i="53"/>
  <c r="W42" i="53"/>
  <c r="X42" i="53"/>
  <c r="Y42" i="53"/>
  <c r="Z42" i="53"/>
  <c r="AA42" i="53"/>
  <c r="AB42" i="53"/>
  <c r="AC42" i="53"/>
  <c r="AD42" i="53"/>
  <c r="AE42" i="53"/>
  <c r="AF42" i="53"/>
  <c r="AG42" i="53"/>
  <c r="AH42" i="53"/>
  <c r="AI42" i="53"/>
  <c r="AJ42" i="53"/>
  <c r="AK42" i="53"/>
  <c r="AL42" i="53"/>
  <c r="AM42" i="53"/>
  <c r="AN42" i="53"/>
  <c r="AO42" i="53"/>
  <c r="AP42" i="53"/>
  <c r="AQ42" i="53"/>
  <c r="AR42" i="53"/>
  <c r="AS42" i="53"/>
  <c r="F43" i="53"/>
  <c r="G43" i="53"/>
  <c r="H43" i="53"/>
  <c r="I43" i="53"/>
  <c r="J43" i="53"/>
  <c r="K43" i="53"/>
  <c r="L43" i="53"/>
  <c r="M43" i="53"/>
  <c r="N43" i="53"/>
  <c r="O43" i="53"/>
  <c r="P43" i="53"/>
  <c r="Q43" i="53"/>
  <c r="R43" i="53"/>
  <c r="S43" i="53"/>
  <c r="T43" i="53"/>
  <c r="U43" i="53"/>
  <c r="V43" i="53"/>
  <c r="W43" i="53"/>
  <c r="X43" i="53"/>
  <c r="Y43" i="53"/>
  <c r="Z43" i="53"/>
  <c r="AA43" i="53"/>
  <c r="AB43" i="53"/>
  <c r="AC43" i="53"/>
  <c r="AD43" i="53"/>
  <c r="AE43" i="53"/>
  <c r="AF43" i="53"/>
  <c r="AG43" i="53"/>
  <c r="AH43" i="53"/>
  <c r="AI43" i="53"/>
  <c r="AJ43" i="53"/>
  <c r="AK43" i="53"/>
  <c r="AL43" i="53"/>
  <c r="AM43" i="53"/>
  <c r="AN43" i="53"/>
  <c r="AO43" i="53"/>
  <c r="AP43" i="53"/>
  <c r="AQ43" i="53"/>
  <c r="AR43" i="53"/>
  <c r="AS43" i="53"/>
  <c r="H49" i="53"/>
  <c r="I49" i="53"/>
  <c r="L49" i="53"/>
  <c r="M49" i="53"/>
  <c r="O49" i="53"/>
  <c r="P49" i="53"/>
  <c r="Q49" i="53"/>
  <c r="T49" i="53"/>
  <c r="U49" i="53"/>
  <c r="W49" i="53"/>
  <c r="X49" i="53"/>
  <c r="Y49" i="53"/>
  <c r="AA49" i="53"/>
  <c r="AB49" i="53"/>
  <c r="AC49" i="53"/>
  <c r="AE49" i="53"/>
  <c r="AF49" i="53"/>
  <c r="AG49" i="53"/>
  <c r="AM49" i="53"/>
  <c r="AN49" i="53"/>
  <c r="AO49" i="53"/>
  <c r="AQ49" i="53"/>
  <c r="AR49" i="53"/>
  <c r="AS49" i="53"/>
  <c r="F50" i="53"/>
  <c r="G50" i="53"/>
  <c r="H50" i="53"/>
  <c r="I50" i="53"/>
  <c r="J50" i="53"/>
  <c r="K50" i="53"/>
  <c r="L50" i="53"/>
  <c r="M50" i="53"/>
  <c r="N50" i="53"/>
  <c r="O50" i="53"/>
  <c r="P50" i="53"/>
  <c r="Q50" i="53"/>
  <c r="R50" i="53"/>
  <c r="S50" i="53"/>
  <c r="T50" i="53"/>
  <c r="U50" i="53"/>
  <c r="V50" i="53"/>
  <c r="W50" i="53"/>
  <c r="X50" i="53"/>
  <c r="Y50" i="53"/>
  <c r="Z50" i="53"/>
  <c r="AA50" i="53"/>
  <c r="AB50" i="53"/>
  <c r="AC50" i="53"/>
  <c r="AD50" i="53"/>
  <c r="AE50" i="53"/>
  <c r="AF50" i="53"/>
  <c r="AG50" i="53"/>
  <c r="AH50" i="53"/>
  <c r="AI50" i="53"/>
  <c r="AJ50" i="53"/>
  <c r="AK50" i="53"/>
  <c r="AL50" i="53"/>
  <c r="AM50" i="53"/>
  <c r="AN50" i="53"/>
  <c r="AO50" i="53"/>
  <c r="AP50" i="53"/>
  <c r="AQ50" i="53"/>
  <c r="AR50" i="53"/>
  <c r="AS50" i="53"/>
  <c r="H53" i="53"/>
  <c r="I53" i="53"/>
  <c r="L53" i="53"/>
  <c r="M53" i="53"/>
  <c r="O53" i="53"/>
  <c r="P53" i="53"/>
  <c r="Q53" i="53"/>
  <c r="T53" i="53"/>
  <c r="U53" i="53"/>
  <c r="W53" i="53"/>
  <c r="X53" i="53"/>
  <c r="Y53" i="53"/>
  <c r="AA53" i="53"/>
  <c r="AB53" i="53"/>
  <c r="AC53" i="53"/>
  <c r="AE53" i="53"/>
  <c r="AF53" i="53"/>
  <c r="AG53" i="53"/>
  <c r="AM53" i="53"/>
  <c r="AN53" i="53"/>
  <c r="AO53" i="53"/>
  <c r="AQ53" i="53"/>
  <c r="AR53" i="53"/>
  <c r="AS53" i="53"/>
  <c r="F54" i="53"/>
  <c r="G54" i="53"/>
  <c r="H54" i="53"/>
  <c r="I54" i="53"/>
  <c r="J54" i="53"/>
  <c r="K54" i="53"/>
  <c r="L54" i="53"/>
  <c r="M54" i="53"/>
  <c r="N54" i="53"/>
  <c r="O54" i="53"/>
  <c r="P54" i="53"/>
  <c r="Q54" i="53"/>
  <c r="R54" i="53"/>
  <c r="S54" i="53"/>
  <c r="T54" i="53"/>
  <c r="U54" i="53"/>
  <c r="V54" i="53"/>
  <c r="W54" i="53"/>
  <c r="X54" i="53"/>
  <c r="Y54" i="53"/>
  <c r="Z54" i="53"/>
  <c r="AA54" i="53"/>
  <c r="AB54" i="53"/>
  <c r="AC54" i="53"/>
  <c r="AD54" i="53"/>
  <c r="AE54" i="53"/>
  <c r="AF54" i="53"/>
  <c r="AG54" i="53"/>
  <c r="AH54" i="53"/>
  <c r="AI54" i="53"/>
  <c r="AJ54" i="53"/>
  <c r="AK54" i="53"/>
  <c r="AL54" i="53"/>
  <c r="AM54" i="53"/>
  <c r="AN54" i="53"/>
  <c r="AO54" i="53"/>
  <c r="AP54" i="53"/>
  <c r="AQ54" i="53"/>
  <c r="AR54" i="53"/>
  <c r="AS54" i="53"/>
  <c r="H57" i="53"/>
  <c r="I57" i="53"/>
  <c r="L57" i="53"/>
  <c r="M57" i="53"/>
  <c r="N57" i="53"/>
  <c r="O57" i="53"/>
  <c r="P57" i="53"/>
  <c r="Q57" i="53"/>
  <c r="S57" i="53"/>
  <c r="T57" i="53"/>
  <c r="U57" i="53"/>
  <c r="W57" i="53"/>
  <c r="X57" i="53"/>
  <c r="Y57" i="53"/>
  <c r="AC57" i="53"/>
  <c r="AF57" i="53"/>
  <c r="AG57" i="53"/>
  <c r="AM57" i="53"/>
  <c r="AN57" i="53"/>
  <c r="AO57" i="53"/>
  <c r="AR57" i="53"/>
  <c r="AS57" i="53"/>
  <c r="F58" i="53"/>
  <c r="G58" i="53"/>
  <c r="H58" i="53"/>
  <c r="I58" i="53"/>
  <c r="J58" i="53"/>
  <c r="K58" i="53"/>
  <c r="L58" i="53"/>
  <c r="M58" i="53"/>
  <c r="N58" i="53"/>
  <c r="O58" i="53"/>
  <c r="P58" i="53"/>
  <c r="Q58" i="53"/>
  <c r="R58" i="53"/>
  <c r="S58" i="53"/>
  <c r="T58" i="53"/>
  <c r="U58" i="53"/>
  <c r="V58" i="53"/>
  <c r="W58" i="53"/>
  <c r="X58" i="53"/>
  <c r="Y58" i="53"/>
  <c r="Z58" i="53"/>
  <c r="AA58" i="53"/>
  <c r="AB58" i="53"/>
  <c r="AC58" i="53"/>
  <c r="AD58" i="53"/>
  <c r="AE58" i="53"/>
  <c r="AF58" i="53"/>
  <c r="AG58" i="53"/>
  <c r="AH58" i="53"/>
  <c r="AI58" i="53"/>
  <c r="AJ58" i="53"/>
  <c r="AK58" i="53"/>
  <c r="AL58" i="53"/>
  <c r="AM58" i="53"/>
  <c r="AN58" i="53"/>
  <c r="AO58" i="53"/>
  <c r="AP58" i="53"/>
  <c r="AQ58" i="53"/>
  <c r="AR58" i="53"/>
  <c r="AS58" i="53"/>
  <c r="H61" i="53"/>
  <c r="I61" i="53"/>
  <c r="L61" i="53"/>
  <c r="M61" i="53"/>
  <c r="N61" i="53"/>
  <c r="O61" i="53"/>
  <c r="P61" i="53"/>
  <c r="Q61" i="53"/>
  <c r="S61" i="53"/>
  <c r="T61" i="53"/>
  <c r="U61" i="53"/>
  <c r="W61" i="53"/>
  <c r="X61" i="53"/>
  <c r="Y61" i="53"/>
  <c r="AC61" i="53"/>
  <c r="AF61" i="53"/>
  <c r="AG61" i="53"/>
  <c r="AM61" i="53"/>
  <c r="AN61" i="53"/>
  <c r="AO61" i="53"/>
  <c r="AR61" i="53"/>
  <c r="AS61" i="53"/>
  <c r="F62" i="53"/>
  <c r="G62" i="53"/>
  <c r="H62" i="53"/>
  <c r="I62" i="53"/>
  <c r="J62" i="53"/>
  <c r="K62" i="53"/>
  <c r="L62" i="53"/>
  <c r="M62" i="53"/>
  <c r="N62" i="53"/>
  <c r="O62" i="53"/>
  <c r="P62" i="53"/>
  <c r="Q62" i="53"/>
  <c r="R62" i="53"/>
  <c r="S62" i="53"/>
  <c r="T62" i="53"/>
  <c r="U62" i="53"/>
  <c r="V62" i="53"/>
  <c r="W62" i="53"/>
  <c r="X62" i="53"/>
  <c r="Y62" i="53"/>
  <c r="Z62" i="53"/>
  <c r="AA62" i="53"/>
  <c r="AB62" i="53"/>
  <c r="AC62" i="53"/>
  <c r="AD62" i="53"/>
  <c r="AE62" i="53"/>
  <c r="AF62" i="53"/>
  <c r="AG62" i="53"/>
  <c r="AH62" i="53"/>
  <c r="AI62" i="53"/>
  <c r="AJ62" i="53"/>
  <c r="AK62" i="53"/>
  <c r="AL62" i="53"/>
  <c r="AM62" i="53"/>
  <c r="AN62" i="53"/>
  <c r="AO62" i="53"/>
  <c r="AP62" i="53"/>
  <c r="AQ62" i="53"/>
  <c r="AR62" i="53"/>
  <c r="AS62" i="53"/>
  <c r="F65" i="53"/>
  <c r="G65" i="53"/>
  <c r="H65" i="53"/>
  <c r="I65" i="53"/>
  <c r="J65" i="53"/>
  <c r="K65" i="53"/>
  <c r="L65" i="53"/>
  <c r="M65" i="53"/>
  <c r="O65" i="53"/>
  <c r="P65" i="53"/>
  <c r="Q65" i="53"/>
  <c r="S65" i="53"/>
  <c r="T65" i="53"/>
  <c r="U65" i="53"/>
  <c r="V65" i="53"/>
  <c r="W65" i="53"/>
  <c r="X65" i="53"/>
  <c r="Y65" i="53"/>
  <c r="Z65" i="53"/>
  <c r="AA65" i="53"/>
  <c r="AB65" i="53"/>
  <c r="AC65" i="53"/>
  <c r="AD65" i="53"/>
  <c r="AE65" i="53"/>
  <c r="AF65" i="53"/>
  <c r="AG65" i="53"/>
  <c r="AH65" i="53"/>
  <c r="AI65" i="53"/>
  <c r="AJ65" i="53"/>
  <c r="AK65" i="53"/>
  <c r="AL65" i="53"/>
  <c r="AM65" i="53"/>
  <c r="AN65" i="53"/>
  <c r="AO65" i="53"/>
  <c r="AP65" i="53"/>
  <c r="AQ65" i="53"/>
  <c r="AR65" i="53"/>
  <c r="AS65" i="53"/>
  <c r="F66" i="53"/>
  <c r="G66" i="53"/>
  <c r="H66" i="53"/>
  <c r="I66" i="53"/>
  <c r="J66" i="53"/>
  <c r="K66" i="53"/>
  <c r="L66" i="53"/>
  <c r="M66" i="53"/>
  <c r="N66" i="53"/>
  <c r="O66" i="53"/>
  <c r="P66" i="53"/>
  <c r="Q66" i="53"/>
  <c r="R66" i="53"/>
  <c r="S66" i="53"/>
  <c r="T66" i="53"/>
  <c r="U66" i="53"/>
  <c r="V66" i="53"/>
  <c r="W66" i="53"/>
  <c r="X66" i="53"/>
  <c r="Y66" i="53"/>
  <c r="Z66" i="53"/>
  <c r="AA66" i="53"/>
  <c r="AB66" i="53"/>
  <c r="AC66" i="53"/>
  <c r="AD66" i="53"/>
  <c r="AE66" i="53"/>
  <c r="AF66" i="53"/>
  <c r="AG66" i="53"/>
  <c r="AH66" i="53"/>
  <c r="AI66" i="53"/>
  <c r="AJ66" i="53"/>
  <c r="AK66" i="53"/>
  <c r="AL66" i="53"/>
  <c r="AM66" i="53"/>
  <c r="AN66" i="53"/>
  <c r="AO66" i="53"/>
  <c r="AP66" i="53"/>
  <c r="AQ66" i="53"/>
  <c r="AR66" i="53"/>
  <c r="AS66" i="53"/>
  <c r="H69" i="53"/>
  <c r="I69" i="53"/>
  <c r="L69" i="53"/>
  <c r="M69" i="53"/>
  <c r="O69" i="53"/>
  <c r="P69" i="53"/>
  <c r="Q69" i="53"/>
  <c r="U69" i="53"/>
  <c r="W69" i="53"/>
  <c r="X69" i="53"/>
  <c r="Y69" i="53"/>
  <c r="AA69" i="53"/>
  <c r="AD69" i="53"/>
  <c r="AE69" i="53"/>
  <c r="AF69" i="53"/>
  <c r="AG69" i="53"/>
  <c r="AL69" i="53"/>
  <c r="AM69" i="53"/>
  <c r="AN69" i="53"/>
  <c r="AO69" i="53"/>
  <c r="AR69" i="53"/>
  <c r="AS69" i="53"/>
  <c r="F70" i="53"/>
  <c r="G70" i="53"/>
  <c r="H70" i="53"/>
  <c r="I70" i="53"/>
  <c r="J70" i="53"/>
  <c r="K70" i="53"/>
  <c r="L70" i="53"/>
  <c r="M70" i="53"/>
  <c r="N70" i="53"/>
  <c r="O70" i="53"/>
  <c r="P70" i="53"/>
  <c r="Q70" i="53"/>
  <c r="R70" i="53"/>
  <c r="S70" i="53"/>
  <c r="T70" i="53"/>
  <c r="U70" i="53"/>
  <c r="V70" i="53"/>
  <c r="W70" i="53"/>
  <c r="X70" i="53"/>
  <c r="Y70" i="53"/>
  <c r="Z70" i="53"/>
  <c r="AA70" i="53"/>
  <c r="AB70" i="53"/>
  <c r="AC70" i="53"/>
  <c r="AD70" i="53"/>
  <c r="AE70" i="53"/>
  <c r="AF70" i="53"/>
  <c r="AG70" i="53"/>
  <c r="AH70" i="53"/>
  <c r="AI70" i="53"/>
  <c r="AJ70" i="53"/>
  <c r="AK70" i="53"/>
  <c r="AL70" i="53"/>
  <c r="AM70" i="53"/>
  <c r="AN70" i="53"/>
  <c r="AO70" i="53"/>
  <c r="AP70" i="53"/>
  <c r="AQ70" i="53"/>
  <c r="AR70" i="53"/>
  <c r="AS70" i="53"/>
  <c r="H73" i="53"/>
  <c r="I73" i="53"/>
  <c r="L73" i="53"/>
  <c r="M73" i="53"/>
  <c r="O73" i="53"/>
  <c r="P73" i="53"/>
  <c r="Q73" i="53"/>
  <c r="U73" i="53"/>
  <c r="W73" i="53"/>
  <c r="X73" i="53"/>
  <c r="Y73" i="53"/>
  <c r="AA73" i="53"/>
  <c r="AD73" i="53"/>
  <c r="AE73" i="53"/>
  <c r="AF73" i="53"/>
  <c r="AG73" i="53"/>
  <c r="AL73" i="53"/>
  <c r="AM73" i="53"/>
  <c r="AN73" i="53"/>
  <c r="AO73" i="53"/>
  <c r="AR73" i="53"/>
  <c r="AS73" i="53"/>
  <c r="F74" i="53"/>
  <c r="G74" i="53"/>
  <c r="H74" i="53"/>
  <c r="I74" i="53"/>
  <c r="J74" i="53"/>
  <c r="K74" i="53"/>
  <c r="L74" i="53"/>
  <c r="M74" i="53"/>
  <c r="N74" i="53"/>
  <c r="O74" i="53"/>
  <c r="P74" i="53"/>
  <c r="Q74" i="53"/>
  <c r="R74" i="53"/>
  <c r="S74" i="53"/>
  <c r="T74" i="53"/>
  <c r="U74" i="53"/>
  <c r="V74" i="53"/>
  <c r="W74" i="53"/>
  <c r="X74" i="53"/>
  <c r="Y74" i="53"/>
  <c r="Z74" i="53"/>
  <c r="AA74" i="53"/>
  <c r="AB74" i="53"/>
  <c r="AC74" i="53"/>
  <c r="AD74" i="53"/>
  <c r="AE74" i="53"/>
  <c r="AF74" i="53"/>
  <c r="AG74" i="53"/>
  <c r="AH74" i="53"/>
  <c r="AI74" i="53"/>
  <c r="AJ74" i="53"/>
  <c r="AK74" i="53"/>
  <c r="AL74" i="53"/>
  <c r="AM74" i="53"/>
  <c r="AN74" i="53"/>
  <c r="AO74" i="53"/>
  <c r="AP74" i="53"/>
  <c r="AQ74" i="53"/>
  <c r="AR74" i="53"/>
  <c r="AS74" i="53"/>
  <c r="H77" i="53"/>
  <c r="I77" i="53"/>
  <c r="L77" i="53"/>
  <c r="M77" i="53"/>
  <c r="O77" i="53"/>
  <c r="P77" i="53"/>
  <c r="Q77" i="53"/>
  <c r="U77" i="53"/>
  <c r="W77" i="53"/>
  <c r="X77" i="53"/>
  <c r="Y77" i="53"/>
  <c r="AA77" i="53"/>
  <c r="AD77" i="53"/>
  <c r="AE77" i="53"/>
  <c r="AF77" i="53"/>
  <c r="AG77" i="53"/>
  <c r="AL77" i="53"/>
  <c r="AM77" i="53"/>
  <c r="AN77" i="53"/>
  <c r="AO77" i="53"/>
  <c r="AP77" i="53"/>
  <c r="AR77" i="53"/>
  <c r="AS77" i="53"/>
  <c r="F78" i="53"/>
  <c r="G78" i="53"/>
  <c r="H78" i="53"/>
  <c r="I78" i="53"/>
  <c r="J78" i="53"/>
  <c r="K78" i="53"/>
  <c r="L78" i="53"/>
  <c r="M78" i="53"/>
  <c r="N78" i="53"/>
  <c r="O78" i="53"/>
  <c r="P78" i="53"/>
  <c r="Q78" i="53"/>
  <c r="R78" i="53"/>
  <c r="S78" i="53"/>
  <c r="T78" i="53"/>
  <c r="U78" i="53"/>
  <c r="V78" i="53"/>
  <c r="W78" i="53"/>
  <c r="X78" i="53"/>
  <c r="Y78" i="53"/>
  <c r="Z78" i="53"/>
  <c r="AA78" i="53"/>
  <c r="AB78" i="53"/>
  <c r="AC78" i="53"/>
  <c r="AD78" i="53"/>
  <c r="AE78" i="53"/>
  <c r="AF78" i="53"/>
  <c r="AG78" i="53"/>
  <c r="AH78" i="53"/>
  <c r="AI78" i="53"/>
  <c r="AJ78" i="53"/>
  <c r="AK78" i="53"/>
  <c r="AL78" i="53"/>
  <c r="AM78" i="53"/>
  <c r="AN78" i="53"/>
  <c r="AO78" i="53"/>
  <c r="AP78" i="53"/>
  <c r="AQ78" i="53"/>
  <c r="AR78" i="53"/>
  <c r="AS78" i="53"/>
  <c r="H81" i="53"/>
  <c r="I81" i="53"/>
  <c r="L81" i="53"/>
  <c r="M81" i="53"/>
  <c r="O81" i="53"/>
  <c r="P81" i="53"/>
  <c r="Q81" i="53"/>
  <c r="U81" i="53"/>
  <c r="W81" i="53"/>
  <c r="X81" i="53"/>
  <c r="Y81" i="53"/>
  <c r="AA81" i="53"/>
  <c r="AD81" i="53"/>
  <c r="AE81" i="53"/>
  <c r="AF81" i="53"/>
  <c r="AG81" i="53"/>
  <c r="AL81" i="53"/>
  <c r="AM81" i="53"/>
  <c r="AN81" i="53"/>
  <c r="AO81" i="53"/>
  <c r="AP81" i="53"/>
  <c r="AR81" i="53"/>
  <c r="AS81" i="53"/>
  <c r="F82" i="53"/>
  <c r="G82" i="53"/>
  <c r="H82" i="53"/>
  <c r="I82" i="53"/>
  <c r="J82" i="53"/>
  <c r="K82" i="53"/>
  <c r="L82" i="53"/>
  <c r="M82" i="53"/>
  <c r="N82" i="53"/>
  <c r="O82" i="53"/>
  <c r="P82" i="53"/>
  <c r="Q82" i="53"/>
  <c r="R82" i="53"/>
  <c r="S82" i="53"/>
  <c r="T82" i="53"/>
  <c r="U82" i="53"/>
  <c r="V82" i="53"/>
  <c r="W82" i="53"/>
  <c r="X82" i="53"/>
  <c r="Y82" i="53"/>
  <c r="Z82" i="53"/>
  <c r="AA82" i="53"/>
  <c r="AB82" i="53"/>
  <c r="AC82" i="53"/>
  <c r="AD82" i="53"/>
  <c r="AE82" i="53"/>
  <c r="AF82" i="53"/>
  <c r="AG82" i="53"/>
  <c r="AH82" i="53"/>
  <c r="AI82" i="53"/>
  <c r="AJ82" i="53"/>
  <c r="AK82" i="53"/>
  <c r="AL82" i="53"/>
  <c r="AM82" i="53"/>
  <c r="AN82" i="53"/>
  <c r="AO82" i="53"/>
  <c r="AP82" i="53"/>
  <c r="AQ82" i="53"/>
  <c r="AR82" i="53"/>
  <c r="AS82" i="53"/>
  <c r="F85" i="53"/>
  <c r="G85" i="53"/>
  <c r="H85" i="53"/>
  <c r="I85" i="53"/>
  <c r="J85" i="53"/>
  <c r="K85" i="53"/>
  <c r="L85" i="53"/>
  <c r="M85" i="53"/>
  <c r="N85" i="53"/>
  <c r="O85" i="53"/>
  <c r="P85" i="53"/>
  <c r="Q85" i="53"/>
  <c r="R85" i="53"/>
  <c r="S85" i="53"/>
  <c r="T85" i="53"/>
  <c r="U85" i="53"/>
  <c r="V85" i="53"/>
  <c r="W85" i="53"/>
  <c r="X85" i="53"/>
  <c r="Y85" i="53"/>
  <c r="Z85" i="53"/>
  <c r="AA85" i="53"/>
  <c r="AB85" i="53"/>
  <c r="AC85" i="53"/>
  <c r="AD85" i="53"/>
  <c r="AE85" i="53"/>
  <c r="AF85" i="53"/>
  <c r="AG85" i="53"/>
  <c r="AH85" i="53"/>
  <c r="AI85" i="53"/>
  <c r="AJ85" i="53"/>
  <c r="AK85" i="53"/>
  <c r="AL85" i="53"/>
  <c r="AM85" i="53"/>
  <c r="AN85" i="53"/>
  <c r="AO85" i="53"/>
  <c r="AP85" i="53"/>
  <c r="AQ85" i="53"/>
  <c r="AR85" i="53"/>
  <c r="AS85" i="53"/>
  <c r="F86" i="53"/>
  <c r="G86" i="53"/>
  <c r="H86" i="53"/>
  <c r="I86" i="53"/>
  <c r="J86" i="53"/>
  <c r="K86" i="53"/>
  <c r="L86" i="53"/>
  <c r="M86" i="53"/>
  <c r="N86" i="53"/>
  <c r="O86" i="53"/>
  <c r="P86" i="53"/>
  <c r="Q86" i="53"/>
  <c r="R86" i="53"/>
  <c r="S86" i="53"/>
  <c r="T86" i="53"/>
  <c r="U86" i="53"/>
  <c r="V86" i="53"/>
  <c r="W86" i="53"/>
  <c r="X86" i="53"/>
  <c r="Y86" i="53"/>
  <c r="Z86" i="53"/>
  <c r="AA86" i="53"/>
  <c r="AB86" i="53"/>
  <c r="AC86" i="53"/>
  <c r="AD86" i="53"/>
  <c r="AE86" i="53"/>
  <c r="AF86" i="53"/>
  <c r="AG86" i="53"/>
  <c r="AH86" i="53"/>
  <c r="AI86" i="53"/>
  <c r="AJ86" i="53"/>
  <c r="AK86" i="53"/>
  <c r="AL86" i="53"/>
  <c r="AM86" i="53"/>
  <c r="AN86" i="53"/>
  <c r="AO86" i="53"/>
  <c r="AP86" i="53"/>
  <c r="AQ86" i="53"/>
  <c r="AR86" i="53"/>
  <c r="AS86" i="53"/>
  <c r="H92" i="53"/>
  <c r="I92" i="53"/>
  <c r="J92" i="53"/>
  <c r="L92" i="53"/>
  <c r="M92" i="53"/>
  <c r="O92" i="53"/>
  <c r="P92" i="53"/>
  <c r="Q92" i="53"/>
  <c r="S92" i="53"/>
  <c r="T92" i="53"/>
  <c r="U92" i="53"/>
  <c r="W92" i="53"/>
  <c r="X92" i="53"/>
  <c r="Y92" i="53"/>
  <c r="AA92" i="53"/>
  <c r="AB92" i="53"/>
  <c r="AC92" i="53"/>
  <c r="AD92" i="53"/>
  <c r="AG92" i="53"/>
  <c r="AL92" i="53"/>
  <c r="AM92" i="53"/>
  <c r="AN92" i="53"/>
  <c r="AO92" i="53"/>
  <c r="AR92" i="53"/>
  <c r="AS92" i="53"/>
  <c r="F93" i="53"/>
  <c r="G93" i="53"/>
  <c r="H93" i="53"/>
  <c r="I93" i="53"/>
  <c r="J93" i="53"/>
  <c r="K93" i="53"/>
  <c r="L93" i="53"/>
  <c r="M93" i="53"/>
  <c r="N93" i="53"/>
  <c r="O93" i="53"/>
  <c r="P93" i="53"/>
  <c r="Q93" i="53"/>
  <c r="R93" i="53"/>
  <c r="S93" i="53"/>
  <c r="T93" i="53"/>
  <c r="U93" i="53"/>
  <c r="V93" i="53"/>
  <c r="W93" i="53"/>
  <c r="X93" i="53"/>
  <c r="Y93" i="53"/>
  <c r="Z93" i="53"/>
  <c r="AA93" i="53"/>
  <c r="AB93" i="53"/>
  <c r="AC93" i="53"/>
  <c r="AD93" i="53"/>
  <c r="AE93" i="53"/>
  <c r="AF93" i="53"/>
  <c r="AG93" i="53"/>
  <c r="AH93" i="53"/>
  <c r="AI93" i="53"/>
  <c r="AJ93" i="53"/>
  <c r="AK93" i="53"/>
  <c r="AL93" i="53"/>
  <c r="AM93" i="53"/>
  <c r="AN93" i="53"/>
  <c r="AO93" i="53"/>
  <c r="AP93" i="53"/>
  <c r="AQ93" i="53"/>
  <c r="AR93" i="53"/>
  <c r="AS93" i="53"/>
  <c r="H96" i="53"/>
  <c r="I96" i="53"/>
  <c r="J96" i="53"/>
  <c r="L96" i="53"/>
  <c r="M96" i="53"/>
  <c r="O96" i="53"/>
  <c r="P96" i="53"/>
  <c r="Q96" i="53"/>
  <c r="S96" i="53"/>
  <c r="T96" i="53"/>
  <c r="U96" i="53"/>
  <c r="W96" i="53"/>
  <c r="X96" i="53"/>
  <c r="Y96" i="53"/>
  <c r="AA96" i="53"/>
  <c r="AB96" i="53"/>
  <c r="AC96" i="53"/>
  <c r="AD96" i="53"/>
  <c r="AG96" i="53"/>
  <c r="AL96" i="53"/>
  <c r="AM96" i="53"/>
  <c r="AN96" i="53"/>
  <c r="AO96" i="53"/>
  <c r="AR96" i="53"/>
  <c r="AS96" i="53"/>
  <c r="F97" i="53"/>
  <c r="G97" i="53"/>
  <c r="H97" i="53"/>
  <c r="I97" i="53"/>
  <c r="J97" i="53"/>
  <c r="K97" i="53"/>
  <c r="L97" i="53"/>
  <c r="M97" i="53"/>
  <c r="N97" i="53"/>
  <c r="O97" i="53"/>
  <c r="P97" i="53"/>
  <c r="Q97" i="53"/>
  <c r="R97" i="53"/>
  <c r="S97" i="53"/>
  <c r="T97" i="53"/>
  <c r="U97" i="53"/>
  <c r="V97" i="53"/>
  <c r="W97" i="53"/>
  <c r="X97" i="53"/>
  <c r="Y97" i="53"/>
  <c r="Z97" i="53"/>
  <c r="AA97" i="53"/>
  <c r="AB97" i="53"/>
  <c r="AC97" i="53"/>
  <c r="AD97" i="53"/>
  <c r="AE97" i="53"/>
  <c r="AF97" i="53"/>
  <c r="AG97" i="53"/>
  <c r="AH97" i="53"/>
  <c r="AI97" i="53"/>
  <c r="AJ97" i="53"/>
  <c r="AK97" i="53"/>
  <c r="AL97" i="53"/>
  <c r="AM97" i="53"/>
  <c r="AN97" i="53"/>
  <c r="AO97" i="53"/>
  <c r="AP97" i="53"/>
  <c r="AQ97" i="53"/>
  <c r="AR97" i="53"/>
  <c r="AS97" i="53"/>
  <c r="H100" i="53"/>
  <c r="I100" i="53"/>
  <c r="J100" i="53"/>
  <c r="L100" i="53"/>
  <c r="M100" i="53"/>
  <c r="O100" i="53"/>
  <c r="P100" i="53"/>
  <c r="Q100" i="53"/>
  <c r="S100" i="53"/>
  <c r="T100" i="53"/>
  <c r="U100" i="53"/>
  <c r="W100" i="53"/>
  <c r="X100" i="53"/>
  <c r="Y100" i="53"/>
  <c r="AA100" i="53"/>
  <c r="AB100" i="53"/>
  <c r="AC100" i="53"/>
  <c r="AD100" i="53"/>
  <c r="AG100" i="53"/>
  <c r="AM100" i="53"/>
  <c r="AN100" i="53"/>
  <c r="AO100" i="53"/>
  <c r="AR100" i="53"/>
  <c r="AS100" i="53"/>
  <c r="F101" i="53"/>
  <c r="G101" i="53"/>
  <c r="H101" i="53"/>
  <c r="I101" i="53"/>
  <c r="J101" i="53"/>
  <c r="K101" i="53"/>
  <c r="L101" i="53"/>
  <c r="M101" i="53"/>
  <c r="N101" i="53"/>
  <c r="O101" i="53"/>
  <c r="P101" i="53"/>
  <c r="Q101" i="53"/>
  <c r="R101" i="53"/>
  <c r="S101" i="53"/>
  <c r="T101" i="53"/>
  <c r="U101" i="53"/>
  <c r="V101" i="53"/>
  <c r="W101" i="53"/>
  <c r="X101" i="53"/>
  <c r="Y101" i="53"/>
  <c r="Z101" i="53"/>
  <c r="AA101" i="53"/>
  <c r="AB101" i="53"/>
  <c r="AC101" i="53"/>
  <c r="AD101" i="53"/>
  <c r="AE101" i="53"/>
  <c r="AF101" i="53"/>
  <c r="AG101" i="53"/>
  <c r="AH101" i="53"/>
  <c r="AI101" i="53"/>
  <c r="AJ101" i="53"/>
  <c r="AK101" i="53"/>
  <c r="AL101" i="53"/>
  <c r="AM101" i="53"/>
  <c r="AN101" i="53"/>
  <c r="AO101" i="53"/>
  <c r="AP101" i="53"/>
  <c r="AQ101" i="53"/>
  <c r="AR101" i="53"/>
  <c r="AS101" i="53"/>
  <c r="H104" i="53"/>
  <c r="I104" i="53"/>
  <c r="J104" i="53"/>
  <c r="K104" i="53"/>
  <c r="L104" i="53"/>
  <c r="M104" i="53"/>
  <c r="O104" i="53"/>
  <c r="P104" i="53"/>
  <c r="Q104" i="53"/>
  <c r="R104" i="53"/>
  <c r="S104" i="53"/>
  <c r="T104" i="53"/>
  <c r="U104" i="53"/>
  <c r="W104" i="53"/>
  <c r="X104" i="53"/>
  <c r="Y104" i="53"/>
  <c r="AA104" i="53"/>
  <c r="AB104" i="53"/>
  <c r="AC104" i="53"/>
  <c r="AD104" i="53"/>
  <c r="AF104" i="53"/>
  <c r="AG104" i="53"/>
  <c r="AK104" i="53"/>
  <c r="AM104" i="53"/>
  <c r="AN104" i="53"/>
  <c r="AO104" i="53"/>
  <c r="AR104" i="53"/>
  <c r="AS104" i="53"/>
  <c r="F105" i="53"/>
  <c r="G105" i="53"/>
  <c r="H105" i="53"/>
  <c r="I105" i="53"/>
  <c r="J105" i="53"/>
  <c r="K105" i="53"/>
  <c r="L105" i="53"/>
  <c r="M105" i="53"/>
  <c r="N105" i="53"/>
  <c r="O105" i="53"/>
  <c r="P105" i="53"/>
  <c r="Q105" i="53"/>
  <c r="R105" i="53"/>
  <c r="S105" i="53"/>
  <c r="T105" i="53"/>
  <c r="U105" i="53"/>
  <c r="V105" i="53"/>
  <c r="W105" i="53"/>
  <c r="X105" i="53"/>
  <c r="Y105" i="53"/>
  <c r="Z105" i="53"/>
  <c r="AA105" i="53"/>
  <c r="AB105" i="53"/>
  <c r="AC105" i="53"/>
  <c r="AD105" i="53"/>
  <c r="AE105" i="53"/>
  <c r="AF105" i="53"/>
  <c r="AG105" i="53"/>
  <c r="AH105" i="53"/>
  <c r="AI105" i="53"/>
  <c r="AJ105" i="53"/>
  <c r="AK105" i="53"/>
  <c r="AL105" i="53"/>
  <c r="AM105" i="53"/>
  <c r="AN105" i="53"/>
  <c r="AO105" i="53"/>
  <c r="AP105" i="53"/>
  <c r="AQ105" i="53"/>
  <c r="AR105" i="53"/>
  <c r="AS105" i="53"/>
  <c r="F108" i="53"/>
  <c r="G108" i="53"/>
  <c r="H108" i="53"/>
  <c r="I108" i="53"/>
  <c r="J108" i="53"/>
  <c r="K108" i="53"/>
  <c r="L108" i="53"/>
  <c r="M108" i="53"/>
  <c r="N108" i="53"/>
  <c r="O108" i="53"/>
  <c r="P108" i="53"/>
  <c r="Q108" i="53"/>
  <c r="R108" i="53"/>
  <c r="S108" i="53"/>
  <c r="T108" i="53"/>
  <c r="U108" i="53"/>
  <c r="V108" i="53"/>
  <c r="W108" i="53"/>
  <c r="X108" i="53"/>
  <c r="Y108" i="53"/>
  <c r="AA108" i="53"/>
  <c r="AB108" i="53"/>
  <c r="AC108" i="53"/>
  <c r="AD108" i="53"/>
  <c r="AE108" i="53"/>
  <c r="AF108" i="53"/>
  <c r="AG108" i="53"/>
  <c r="AH108" i="53"/>
  <c r="AI108" i="53"/>
  <c r="AJ108" i="53"/>
  <c r="AK108" i="53"/>
  <c r="AL108" i="53"/>
  <c r="AM108" i="53"/>
  <c r="AN108" i="53"/>
  <c r="AO108" i="53"/>
  <c r="AP108" i="53"/>
  <c r="AQ108" i="53"/>
  <c r="AR108" i="53"/>
  <c r="AS108" i="53"/>
  <c r="F109" i="53"/>
  <c r="G109" i="53"/>
  <c r="H109" i="53"/>
  <c r="I109" i="53"/>
  <c r="J109" i="53"/>
  <c r="K109" i="53"/>
  <c r="L109" i="53"/>
  <c r="M109" i="53"/>
  <c r="N109" i="53"/>
  <c r="O109" i="53"/>
  <c r="P109" i="53"/>
  <c r="Q109" i="53"/>
  <c r="R109" i="53"/>
  <c r="S109" i="53"/>
  <c r="T109" i="53"/>
  <c r="U109" i="53"/>
  <c r="V109" i="53"/>
  <c r="W109" i="53"/>
  <c r="X109" i="53"/>
  <c r="Y109" i="53"/>
  <c r="Z109" i="53"/>
  <c r="AA109" i="53"/>
  <c r="AB109" i="53"/>
  <c r="AC109" i="53"/>
  <c r="AD109" i="53"/>
  <c r="AE109" i="53"/>
  <c r="AF109" i="53"/>
  <c r="AG109" i="53"/>
  <c r="AH109" i="53"/>
  <c r="AI109" i="53"/>
  <c r="AJ109" i="53"/>
  <c r="AK109" i="53"/>
  <c r="AL109" i="53"/>
  <c r="AM109" i="53"/>
  <c r="AN109" i="53"/>
  <c r="AO109" i="53"/>
  <c r="AP109" i="53"/>
  <c r="AQ109" i="53"/>
  <c r="AR109" i="53"/>
  <c r="AS109" i="53"/>
  <c r="H112" i="53"/>
  <c r="I112" i="53"/>
  <c r="J112" i="53"/>
  <c r="K112" i="53"/>
  <c r="L112" i="53"/>
  <c r="M112" i="53"/>
  <c r="AL149" i="53"/>
  <c r="AL148" i="53"/>
  <c r="AM149" i="53"/>
  <c r="AM148" i="53"/>
  <c r="AN149" i="53"/>
  <c r="AN148" i="53"/>
  <c r="AO149" i="53"/>
  <c r="AO148" i="53"/>
  <c r="AP149" i="53"/>
  <c r="AP148" i="53"/>
  <c r="AQ149" i="53"/>
  <c r="AQ148" i="53"/>
  <c r="AR149" i="53"/>
  <c r="AR148" i="53"/>
  <c r="AS149" i="53"/>
  <c r="AS148" i="53"/>
  <c r="H116" i="53"/>
  <c r="I116" i="53"/>
  <c r="J116" i="53"/>
  <c r="K116" i="53"/>
  <c r="L116" i="53"/>
  <c r="M116" i="53"/>
  <c r="O116" i="53"/>
  <c r="P116" i="53"/>
  <c r="Q116" i="53"/>
  <c r="T116" i="53"/>
  <c r="U116" i="53"/>
  <c r="W116" i="53"/>
  <c r="X116" i="53"/>
  <c r="Y116" i="53"/>
  <c r="AA116" i="53"/>
  <c r="AB116" i="53"/>
  <c r="AC116" i="53"/>
  <c r="AD116" i="53"/>
  <c r="AF116" i="53"/>
  <c r="AG116" i="53"/>
  <c r="AK116" i="53"/>
  <c r="AM116" i="53"/>
  <c r="AN116" i="53"/>
  <c r="AO116" i="53"/>
  <c r="AP116" i="53"/>
  <c r="AR116" i="53"/>
  <c r="AS116" i="53"/>
  <c r="F117" i="53"/>
  <c r="G117" i="53"/>
  <c r="H117" i="53"/>
  <c r="I117" i="53"/>
  <c r="J117" i="53"/>
  <c r="K117" i="53"/>
  <c r="L117" i="53"/>
  <c r="M117" i="53"/>
  <c r="N117" i="53"/>
  <c r="O117" i="53"/>
  <c r="P117" i="53"/>
  <c r="Q117" i="53"/>
  <c r="R117" i="53"/>
  <c r="S117" i="53"/>
  <c r="T117" i="53"/>
  <c r="U117" i="53"/>
  <c r="V117" i="53"/>
  <c r="W117" i="53"/>
  <c r="X117" i="53"/>
  <c r="Y117" i="53"/>
  <c r="Z117" i="53"/>
  <c r="AA117" i="53"/>
  <c r="AB117" i="53"/>
  <c r="AC117" i="53"/>
  <c r="AD117" i="53"/>
  <c r="AE117" i="53"/>
  <c r="AF117" i="53"/>
  <c r="AG117" i="53"/>
  <c r="AH117" i="53"/>
  <c r="AI117" i="53"/>
  <c r="AJ117" i="53"/>
  <c r="AK117" i="53"/>
  <c r="AL117" i="53"/>
  <c r="AM117" i="53"/>
  <c r="AN117" i="53"/>
  <c r="AO117" i="53"/>
  <c r="AP117" i="53"/>
  <c r="AQ117" i="53"/>
  <c r="AR117" i="53"/>
  <c r="AS117" i="53"/>
  <c r="H120" i="53"/>
  <c r="I120" i="53"/>
  <c r="J120" i="53"/>
  <c r="L120" i="53"/>
  <c r="M120" i="53"/>
  <c r="O120" i="53"/>
  <c r="P120" i="53"/>
  <c r="Q120" i="53"/>
  <c r="T120" i="53"/>
  <c r="U120" i="53"/>
  <c r="W120" i="53"/>
  <c r="X120" i="53"/>
  <c r="Y120" i="53"/>
  <c r="AA120" i="53"/>
  <c r="AB120" i="53"/>
  <c r="AC120" i="53"/>
  <c r="AD120" i="53"/>
  <c r="AF120" i="53"/>
  <c r="AG120" i="53"/>
  <c r="AK120" i="53"/>
  <c r="AM120" i="53"/>
  <c r="AN120" i="53"/>
  <c r="AO120" i="53"/>
  <c r="AR120" i="53"/>
  <c r="AS120" i="53"/>
  <c r="F121" i="53"/>
  <c r="G121" i="53"/>
  <c r="H121" i="53"/>
  <c r="I121" i="53"/>
  <c r="J121" i="53"/>
  <c r="K121" i="53"/>
  <c r="L121" i="53"/>
  <c r="M121" i="53"/>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H124" i="53"/>
  <c r="I124" i="53"/>
  <c r="J124" i="53"/>
  <c r="L124" i="53"/>
  <c r="M124" i="53"/>
  <c r="O124" i="53"/>
  <c r="P124" i="53"/>
  <c r="Q124" i="53"/>
  <c r="R124" i="53"/>
  <c r="S124" i="53"/>
  <c r="T124" i="53"/>
  <c r="U124" i="53"/>
  <c r="V124" i="53"/>
  <c r="W124" i="53"/>
  <c r="X124" i="53"/>
  <c r="Y124" i="53"/>
  <c r="AA124" i="53"/>
  <c r="AB124" i="53"/>
  <c r="AC124" i="53"/>
  <c r="AD124" i="53"/>
  <c r="AF124" i="53"/>
  <c r="AG124" i="53"/>
  <c r="AK124" i="53"/>
  <c r="AL124" i="53"/>
  <c r="AM124" i="53"/>
  <c r="AN124" i="53"/>
  <c r="AO124" i="53"/>
  <c r="AR124" i="53"/>
  <c r="AS124" i="53"/>
  <c r="F125" i="53"/>
  <c r="G125" i="53"/>
  <c r="H125" i="53"/>
  <c r="I125" i="53"/>
  <c r="J125" i="53"/>
  <c r="K125" i="53"/>
  <c r="L125" i="53"/>
  <c r="M125" i="53"/>
  <c r="N125" i="53"/>
  <c r="O125" i="53"/>
  <c r="P125" i="53"/>
  <c r="Q125" i="53"/>
  <c r="R125" i="53"/>
  <c r="S125" i="53"/>
  <c r="T125" i="53"/>
  <c r="U125" i="53"/>
  <c r="V125" i="53"/>
  <c r="W125" i="53"/>
  <c r="X125" i="53"/>
  <c r="Y125" i="53"/>
  <c r="Z125" i="53"/>
  <c r="AA125" i="53"/>
  <c r="AB125" i="53"/>
  <c r="AC125" i="53"/>
  <c r="AD125" i="53"/>
  <c r="AE125" i="53"/>
  <c r="AF125" i="53"/>
  <c r="AG125" i="53"/>
  <c r="AH125" i="53"/>
  <c r="AI125" i="53"/>
  <c r="AJ125" i="53"/>
  <c r="AK125" i="53"/>
  <c r="AL125" i="53"/>
  <c r="AM125" i="53"/>
  <c r="AN125" i="53"/>
  <c r="AO125" i="53"/>
  <c r="AP125" i="53"/>
  <c r="AQ125" i="53"/>
  <c r="AR125" i="53"/>
  <c r="AS125" i="53"/>
  <c r="F128" i="53"/>
  <c r="G128" i="53"/>
  <c r="H128" i="53"/>
  <c r="I128" i="53"/>
  <c r="J128" i="53"/>
  <c r="K128" i="53"/>
  <c r="L128" i="53"/>
  <c r="M128" i="53"/>
  <c r="N128" i="53"/>
  <c r="O128" i="53"/>
  <c r="P128" i="53"/>
  <c r="Q128" i="53"/>
  <c r="R128" i="53"/>
  <c r="S128" i="53"/>
  <c r="T128" i="53"/>
  <c r="U128" i="53"/>
  <c r="V128" i="53"/>
  <c r="W128" i="53"/>
  <c r="X128" i="53"/>
  <c r="Y128" i="53"/>
  <c r="Z128" i="53"/>
  <c r="AA128" i="53"/>
  <c r="AB128" i="53"/>
  <c r="AC128" i="53"/>
  <c r="AD128" i="53"/>
  <c r="AE128" i="53"/>
  <c r="AF128" i="53"/>
  <c r="AG128" i="53"/>
  <c r="AH128" i="53"/>
  <c r="AI128" i="53"/>
  <c r="AJ128" i="53"/>
  <c r="AK128" i="53"/>
  <c r="AL128" i="53"/>
  <c r="AM128" i="53"/>
  <c r="AN128" i="53"/>
  <c r="AO128" i="53"/>
  <c r="AP128" i="53"/>
  <c r="AQ128" i="53"/>
  <c r="AR128" i="53"/>
  <c r="AS128" i="53"/>
  <c r="F129" i="53"/>
  <c r="G129" i="53"/>
  <c r="H129" i="53"/>
  <c r="I129" i="53"/>
  <c r="J129" i="53"/>
  <c r="K129" i="53"/>
  <c r="L129" i="53"/>
  <c r="M129" i="53"/>
  <c r="N129" i="53"/>
  <c r="O129" i="53"/>
  <c r="P129" i="53"/>
  <c r="Q129" i="53"/>
  <c r="R129" i="53"/>
  <c r="S129" i="53"/>
  <c r="T129" i="53"/>
  <c r="U129" i="53"/>
  <c r="V129" i="53"/>
  <c r="W129" i="53"/>
  <c r="X129" i="53"/>
  <c r="Y129" i="53"/>
  <c r="Z129" i="53"/>
  <c r="AA129" i="53"/>
  <c r="AB129" i="53"/>
  <c r="AC129" i="53"/>
  <c r="AD129" i="53"/>
  <c r="AE129" i="53"/>
  <c r="AF129" i="53"/>
  <c r="AG129" i="53"/>
  <c r="AH129" i="53"/>
  <c r="AI129" i="53"/>
  <c r="AJ129" i="53"/>
  <c r="AK129" i="53"/>
  <c r="AL129" i="53"/>
  <c r="AM129" i="53"/>
  <c r="AN129" i="53"/>
  <c r="AO129" i="53"/>
  <c r="AP129" i="53"/>
  <c r="AQ129" i="53"/>
  <c r="AR129" i="53"/>
  <c r="AS129" i="53"/>
  <c r="H135" i="53"/>
  <c r="I135" i="53"/>
  <c r="J135" i="53"/>
  <c r="K135" i="53"/>
  <c r="M135" i="53"/>
  <c r="O135" i="53"/>
  <c r="P135" i="53"/>
  <c r="Q135" i="53"/>
  <c r="R135" i="53"/>
  <c r="U135" i="53"/>
  <c r="X135" i="53"/>
  <c r="Y135" i="53"/>
  <c r="AB135" i="53"/>
  <c r="AC135" i="53"/>
  <c r="AD135" i="53"/>
  <c r="AF135" i="53"/>
  <c r="AG135" i="53"/>
  <c r="AK135" i="53"/>
  <c r="AM135" i="53"/>
  <c r="AN135" i="53"/>
  <c r="AO135" i="53"/>
  <c r="AP135" i="53"/>
  <c r="AR135" i="53"/>
  <c r="AS135" i="53"/>
  <c r="F136" i="53"/>
  <c r="G136" i="53"/>
  <c r="H136" i="53"/>
  <c r="I136" i="53"/>
  <c r="J136" i="53"/>
  <c r="K136" i="53"/>
  <c r="L136" i="53"/>
  <c r="M136" i="53"/>
  <c r="N136" i="53"/>
  <c r="O136" i="53"/>
  <c r="P136" i="53"/>
  <c r="Q136" i="53"/>
  <c r="R136" i="53"/>
  <c r="S136" i="53"/>
  <c r="T136" i="53"/>
  <c r="U136" i="53"/>
  <c r="V136" i="53"/>
  <c r="W136" i="53"/>
  <c r="X136" i="53"/>
  <c r="Y136" i="53"/>
  <c r="Z136" i="53"/>
  <c r="AA136" i="53"/>
  <c r="AB136" i="53"/>
  <c r="AC136" i="53"/>
  <c r="AD136" i="53"/>
  <c r="AE136" i="53"/>
  <c r="AF136" i="53"/>
  <c r="AG136" i="53"/>
  <c r="AH136" i="53"/>
  <c r="AI136" i="53"/>
  <c r="AJ136" i="53"/>
  <c r="AK136" i="53"/>
  <c r="AL136" i="53"/>
  <c r="AM136" i="53"/>
  <c r="AN136" i="53"/>
  <c r="AO136" i="53"/>
  <c r="AP136" i="53"/>
  <c r="AQ136" i="53"/>
  <c r="AR136" i="53"/>
  <c r="AS136" i="53"/>
  <c r="H139" i="53"/>
  <c r="I139" i="53"/>
  <c r="J139" i="53"/>
  <c r="K139" i="53"/>
  <c r="M139" i="53"/>
  <c r="O139" i="53"/>
  <c r="P139" i="53"/>
  <c r="Q139" i="53"/>
  <c r="R139" i="53"/>
  <c r="U139" i="53"/>
  <c r="X139" i="53"/>
  <c r="Y139" i="53"/>
  <c r="AB139" i="53"/>
  <c r="AC139" i="53"/>
  <c r="AD139" i="53"/>
  <c r="AF139" i="53"/>
  <c r="AG139" i="53"/>
  <c r="AK139" i="53"/>
  <c r="AM139" i="53"/>
  <c r="AN139" i="53"/>
  <c r="AO139" i="53"/>
  <c r="AP139" i="53"/>
  <c r="AR139" i="53"/>
  <c r="AS139" i="53"/>
  <c r="F140" i="53"/>
  <c r="G140" i="53"/>
  <c r="H140" i="53"/>
  <c r="I140" i="53"/>
  <c r="J140" i="53"/>
  <c r="K140" i="53"/>
  <c r="L140" i="53"/>
  <c r="M140" i="53"/>
  <c r="N140" i="53"/>
  <c r="O140" i="53"/>
  <c r="P140" i="53"/>
  <c r="Q140" i="53"/>
  <c r="R140" i="53"/>
  <c r="S140" i="53"/>
  <c r="T140" i="53"/>
  <c r="U140" i="53"/>
  <c r="V140" i="53"/>
  <c r="W140" i="53"/>
  <c r="X140" i="53"/>
  <c r="Y140" i="53"/>
  <c r="Z140" i="53"/>
  <c r="AA140" i="53"/>
  <c r="AB140" i="53"/>
  <c r="AC140" i="53"/>
  <c r="AD140" i="53"/>
  <c r="AE140" i="53"/>
  <c r="AF140" i="53"/>
  <c r="AG140" i="53"/>
  <c r="AH140" i="53"/>
  <c r="AI140" i="53"/>
  <c r="AJ140" i="53"/>
  <c r="AK140" i="53"/>
  <c r="AL140" i="53"/>
  <c r="AM140" i="53"/>
  <c r="AN140" i="53"/>
  <c r="AO140" i="53"/>
  <c r="AP140" i="53"/>
  <c r="AQ140" i="53"/>
  <c r="AR140" i="53"/>
  <c r="AS140" i="53"/>
  <c r="H143" i="53"/>
  <c r="I143" i="53"/>
  <c r="J143" i="53"/>
  <c r="K143" i="53"/>
  <c r="M143" i="53"/>
  <c r="O143" i="53"/>
  <c r="P143" i="53"/>
  <c r="Q143" i="53"/>
  <c r="R143" i="53"/>
  <c r="U143" i="53"/>
  <c r="X143" i="53"/>
  <c r="Y143" i="53"/>
  <c r="AB143" i="53"/>
  <c r="AC143" i="53"/>
  <c r="AD143" i="53"/>
  <c r="AF143" i="53"/>
  <c r="AG143" i="53"/>
  <c r="AK143" i="53"/>
  <c r="AM143" i="53"/>
  <c r="AN143" i="53"/>
  <c r="AO143" i="53"/>
  <c r="AP143" i="53"/>
  <c r="AR143" i="53"/>
  <c r="AS143" i="53"/>
  <c r="F144" i="53"/>
  <c r="G144" i="53"/>
  <c r="H144" i="53"/>
  <c r="I144" i="53"/>
  <c r="J144" i="53"/>
  <c r="K144" i="53"/>
  <c r="L144" i="53"/>
  <c r="M144" i="53"/>
  <c r="N144" i="53"/>
  <c r="O144" i="53"/>
  <c r="P144" i="53"/>
  <c r="Q144" i="53"/>
  <c r="R144" i="53"/>
  <c r="S144" i="53"/>
  <c r="T144" i="53"/>
  <c r="U144" i="53"/>
  <c r="V144" i="53"/>
  <c r="W144" i="53"/>
  <c r="X144" i="53"/>
  <c r="Y144" i="53"/>
  <c r="Z144" i="53"/>
  <c r="AA144" i="53"/>
  <c r="AB144" i="53"/>
  <c r="AC144" i="53"/>
  <c r="AD144" i="53"/>
  <c r="AE144" i="53"/>
  <c r="AF144" i="53"/>
  <c r="AG144" i="53"/>
  <c r="AH144" i="53"/>
  <c r="AI144" i="53"/>
  <c r="AJ144" i="53"/>
  <c r="AK144" i="53"/>
  <c r="AL144" i="53"/>
  <c r="AM144" i="53"/>
  <c r="AN144" i="53"/>
  <c r="AO144" i="53"/>
  <c r="AP144" i="53"/>
  <c r="AQ144" i="53"/>
  <c r="AR144" i="53"/>
  <c r="AS144" i="53"/>
  <c r="H147" i="53"/>
  <c r="I147" i="53"/>
  <c r="K147" i="53"/>
  <c r="M147" i="53"/>
  <c r="O147" i="53"/>
  <c r="P147" i="53"/>
  <c r="Q147" i="53"/>
  <c r="R147" i="53"/>
  <c r="S147" i="53"/>
  <c r="T147" i="53"/>
  <c r="U147" i="53"/>
  <c r="X147" i="53"/>
  <c r="Y147" i="53"/>
  <c r="AA147" i="53"/>
  <c r="AB147" i="53"/>
  <c r="AC147" i="53"/>
  <c r="AD147" i="53"/>
  <c r="AF147" i="53"/>
  <c r="AG147" i="53"/>
  <c r="AK147" i="53"/>
  <c r="AL147" i="53"/>
  <c r="AM147" i="53"/>
  <c r="AN147" i="53"/>
  <c r="AO147" i="53"/>
  <c r="AP147" i="53"/>
  <c r="AQ147" i="53"/>
  <c r="AR147" i="53"/>
  <c r="AS147" i="53"/>
  <c r="F148" i="53"/>
  <c r="G148" i="53"/>
  <c r="H148" i="53"/>
  <c r="I148" i="53"/>
  <c r="J148" i="53"/>
  <c r="K148" i="53"/>
  <c r="L148" i="53"/>
  <c r="M148" i="53"/>
  <c r="N148" i="53"/>
  <c r="O148" i="53"/>
  <c r="P148" i="53"/>
  <c r="Q148" i="53"/>
  <c r="R148" i="53"/>
  <c r="S148" i="53"/>
  <c r="T148" i="53"/>
  <c r="U148" i="53"/>
  <c r="V148" i="53"/>
  <c r="W148" i="53"/>
  <c r="X148" i="53"/>
  <c r="Y148" i="53"/>
  <c r="Z148" i="53"/>
  <c r="AA148" i="53"/>
  <c r="AB148" i="53"/>
  <c r="AC148" i="53"/>
  <c r="AD148" i="53"/>
  <c r="AE148" i="53"/>
  <c r="AF148" i="53"/>
  <c r="AG148" i="53"/>
  <c r="AH148" i="53"/>
  <c r="AI148" i="53"/>
  <c r="AJ148" i="53"/>
  <c r="AK148" i="53"/>
  <c r="F151" i="53"/>
  <c r="G151" i="53"/>
  <c r="H151" i="53"/>
  <c r="I151" i="53"/>
  <c r="K151" i="53"/>
  <c r="L151" i="53"/>
  <c r="M151" i="53"/>
  <c r="N151" i="53"/>
  <c r="O151" i="53"/>
  <c r="P151" i="53"/>
  <c r="Q151" i="53"/>
  <c r="R151" i="53"/>
  <c r="S151" i="53"/>
  <c r="T151" i="53"/>
  <c r="U151" i="53"/>
  <c r="V151" i="53"/>
  <c r="W151" i="53"/>
  <c r="X151" i="53"/>
  <c r="Y151" i="53"/>
  <c r="AA151" i="53"/>
  <c r="AB151" i="53"/>
  <c r="AC151" i="53"/>
  <c r="AD151" i="53"/>
  <c r="AE151" i="53"/>
  <c r="AF151" i="53"/>
  <c r="AG151" i="53"/>
  <c r="AH151" i="53"/>
  <c r="AI151" i="53"/>
  <c r="AJ151" i="53"/>
  <c r="AK151" i="53"/>
  <c r="AL151" i="53"/>
  <c r="AM151" i="53"/>
  <c r="AN151" i="53"/>
  <c r="AO151" i="53"/>
  <c r="AP151" i="53"/>
  <c r="AQ151" i="53"/>
  <c r="AR151" i="53"/>
  <c r="AS151" i="53"/>
  <c r="F152" i="53"/>
  <c r="G152" i="53"/>
  <c r="H152" i="53"/>
  <c r="I152" i="53"/>
  <c r="J152" i="53"/>
  <c r="K152" i="53"/>
  <c r="L152" i="53"/>
  <c r="M152" i="53"/>
  <c r="N152" i="53"/>
  <c r="O152" i="53"/>
  <c r="P152" i="53"/>
  <c r="Q152" i="53"/>
  <c r="R152" i="53"/>
  <c r="S152" i="53"/>
  <c r="T152" i="53"/>
  <c r="U152" i="53"/>
  <c r="V152" i="53"/>
  <c r="W152" i="53"/>
  <c r="X152" i="53"/>
  <c r="Y152" i="53"/>
  <c r="Z152" i="53"/>
  <c r="AA152" i="53"/>
  <c r="AB152" i="53"/>
  <c r="AC152" i="53"/>
  <c r="AD152" i="53"/>
  <c r="AE152" i="53"/>
  <c r="AF152" i="53"/>
  <c r="AG152" i="53"/>
  <c r="AH152" i="53"/>
  <c r="AI152" i="53"/>
  <c r="AJ152" i="53"/>
  <c r="AK152" i="53"/>
  <c r="AL152" i="53"/>
  <c r="AM152" i="53"/>
  <c r="AN152" i="53"/>
  <c r="AO152" i="53"/>
  <c r="AP152" i="53"/>
  <c r="AQ152" i="53"/>
  <c r="AR152" i="53"/>
  <c r="AS152" i="53"/>
  <c r="H155" i="53"/>
  <c r="J155" i="53"/>
  <c r="M155" i="53"/>
  <c r="O155" i="53"/>
  <c r="P155" i="53"/>
  <c r="Q155" i="53"/>
  <c r="R155" i="53"/>
  <c r="T155" i="53"/>
  <c r="U155" i="53"/>
  <c r="V155" i="53"/>
  <c r="X155" i="53"/>
  <c r="Y155" i="53"/>
  <c r="AB155" i="53"/>
  <c r="AC155" i="53"/>
  <c r="AD155" i="53"/>
  <c r="AF155" i="53"/>
  <c r="AG155" i="53"/>
  <c r="AK155" i="53"/>
  <c r="AN155" i="53"/>
  <c r="AO155" i="53"/>
  <c r="AP155" i="53"/>
  <c r="AQ155" i="53"/>
  <c r="AS155" i="53"/>
  <c r="F156" i="53"/>
  <c r="G156" i="53"/>
  <c r="H156" i="53"/>
  <c r="I156" i="53"/>
  <c r="J156" i="53"/>
  <c r="K156" i="53"/>
  <c r="L156" i="53"/>
  <c r="M156" i="53"/>
  <c r="N156" i="53"/>
  <c r="O156" i="53"/>
  <c r="P156" i="53"/>
  <c r="Q156" i="53"/>
  <c r="R156" i="53"/>
  <c r="S156" i="53"/>
  <c r="T156" i="53"/>
  <c r="U156" i="53"/>
  <c r="V156" i="53"/>
  <c r="W156" i="53"/>
  <c r="X156" i="53"/>
  <c r="Y156" i="53"/>
  <c r="Z156" i="53"/>
  <c r="AA156" i="53"/>
  <c r="AB156" i="53"/>
  <c r="AC156" i="53"/>
  <c r="AD156" i="53"/>
  <c r="AE156" i="53"/>
  <c r="AF156" i="53"/>
  <c r="AG156" i="53"/>
  <c r="AH156" i="53"/>
  <c r="AI156" i="53"/>
  <c r="AJ156" i="53"/>
  <c r="AK156" i="53"/>
  <c r="AL156" i="53"/>
  <c r="AM156" i="53"/>
  <c r="AN156" i="53"/>
  <c r="AO156" i="53"/>
  <c r="AP156" i="53"/>
  <c r="AQ156" i="53"/>
  <c r="AR156" i="53"/>
  <c r="AS156" i="53"/>
  <c r="H159" i="53"/>
  <c r="J159" i="53"/>
  <c r="M159" i="53"/>
  <c r="O159" i="53"/>
  <c r="P159" i="53"/>
  <c r="Q159" i="53"/>
  <c r="R159" i="53"/>
  <c r="T159" i="53"/>
  <c r="U159" i="53"/>
  <c r="V159" i="53"/>
  <c r="X159" i="53"/>
  <c r="Y159" i="53"/>
  <c r="AB159" i="53"/>
  <c r="AC159" i="53"/>
  <c r="AD159" i="53"/>
  <c r="AF159" i="53"/>
  <c r="AG159" i="53"/>
  <c r="AK159" i="53"/>
  <c r="AN159" i="53"/>
  <c r="AO159" i="53"/>
  <c r="AP159" i="53"/>
  <c r="AQ159" i="53"/>
  <c r="AS159" i="53"/>
  <c r="F160" i="53"/>
  <c r="G160" i="53"/>
  <c r="H160" i="53"/>
  <c r="I160" i="53"/>
  <c r="J160" i="53"/>
  <c r="K160" i="53"/>
  <c r="L160" i="53"/>
  <c r="M160" i="53"/>
  <c r="N160" i="53"/>
  <c r="O160" i="53"/>
  <c r="P160" i="53"/>
  <c r="Q160" i="53"/>
  <c r="R160" i="53"/>
  <c r="S160" i="53"/>
  <c r="T160" i="53"/>
  <c r="U160" i="53"/>
  <c r="V160" i="53"/>
  <c r="W160" i="53"/>
  <c r="X160" i="53"/>
  <c r="Y160" i="53"/>
  <c r="Z160" i="53"/>
  <c r="AA160" i="53"/>
  <c r="AB160" i="53"/>
  <c r="AC160" i="53"/>
  <c r="AD160" i="53"/>
  <c r="AE160" i="53"/>
  <c r="AF160" i="53"/>
  <c r="AG160" i="53"/>
  <c r="AH160" i="53"/>
  <c r="AI160" i="53"/>
  <c r="AJ160" i="53"/>
  <c r="AK160" i="53"/>
  <c r="AL160" i="53"/>
  <c r="AM160" i="53"/>
  <c r="AN160" i="53"/>
  <c r="AO160" i="53"/>
  <c r="AP160" i="53"/>
  <c r="AQ160" i="53"/>
  <c r="AR160" i="53"/>
  <c r="AS160" i="53"/>
  <c r="H163" i="53"/>
  <c r="J163" i="53"/>
  <c r="M163" i="53"/>
  <c r="O163" i="53"/>
  <c r="P163" i="53"/>
  <c r="Q163" i="53"/>
  <c r="R163" i="53"/>
  <c r="T163" i="53"/>
  <c r="U163" i="53"/>
  <c r="V163" i="53"/>
  <c r="X163" i="53"/>
  <c r="Y163" i="53"/>
  <c r="AB163" i="53"/>
  <c r="AC163" i="53"/>
  <c r="AD163" i="53"/>
  <c r="AF163" i="53"/>
  <c r="AG163" i="53"/>
  <c r="AK163" i="53"/>
  <c r="AN163" i="53"/>
  <c r="AO163" i="53"/>
  <c r="AP163" i="53"/>
  <c r="AQ163" i="53"/>
  <c r="AS163" i="53"/>
  <c r="F164" i="53"/>
  <c r="G164" i="53"/>
  <c r="H164" i="53"/>
  <c r="I164" i="53"/>
  <c r="J164" i="53"/>
  <c r="K164" i="53"/>
  <c r="L164" i="53"/>
  <c r="M164" i="53"/>
  <c r="N164" i="53"/>
  <c r="O164" i="53"/>
  <c r="P164" i="53"/>
  <c r="Q164" i="53"/>
  <c r="R164" i="53"/>
  <c r="S164" i="53"/>
  <c r="T164" i="53"/>
  <c r="U164" i="53"/>
  <c r="V164" i="53"/>
  <c r="W164" i="53"/>
  <c r="X164" i="53"/>
  <c r="Y164" i="53"/>
  <c r="Z164" i="53"/>
  <c r="AA164" i="53"/>
  <c r="AB164" i="53"/>
  <c r="AC164" i="53"/>
  <c r="AD164" i="53"/>
  <c r="AE164" i="53"/>
  <c r="AF164" i="53"/>
  <c r="AG164" i="53"/>
  <c r="AH164" i="53"/>
  <c r="AI164" i="53"/>
  <c r="AJ164" i="53"/>
  <c r="AK164" i="53"/>
  <c r="AL164" i="53"/>
  <c r="AM164" i="53"/>
  <c r="AN164" i="53"/>
  <c r="AO164" i="53"/>
  <c r="AP164" i="53"/>
  <c r="AQ164" i="53"/>
  <c r="AR164" i="53"/>
  <c r="AS164" i="53"/>
  <c r="H167" i="53"/>
  <c r="J167" i="53"/>
  <c r="K167" i="53"/>
  <c r="M167" i="53"/>
  <c r="O167" i="53"/>
  <c r="P167" i="53"/>
  <c r="Q167" i="53"/>
  <c r="R167" i="53"/>
  <c r="S167" i="53"/>
  <c r="T167" i="53"/>
  <c r="U167" i="53"/>
  <c r="V167" i="53"/>
  <c r="X167" i="53"/>
  <c r="Y167" i="53"/>
  <c r="Z167" i="53"/>
  <c r="AA167" i="53"/>
  <c r="AB167" i="53"/>
  <c r="AC167" i="53"/>
  <c r="AD167" i="53"/>
  <c r="AF167" i="53"/>
  <c r="AG167" i="53"/>
  <c r="AK167" i="53"/>
  <c r="AN167" i="53"/>
  <c r="AO167" i="53"/>
  <c r="AP167" i="53"/>
  <c r="AQ167" i="53"/>
  <c r="AR167" i="53"/>
  <c r="AS167" i="53"/>
  <c r="F168" i="53"/>
  <c r="G168" i="53"/>
  <c r="H168" i="53"/>
  <c r="I168" i="53"/>
  <c r="J168" i="53"/>
  <c r="K168" i="53"/>
  <c r="L168" i="53"/>
  <c r="M168" i="53"/>
  <c r="N168" i="53"/>
  <c r="O168" i="53"/>
  <c r="P168" i="53"/>
  <c r="Q168" i="53"/>
  <c r="R168" i="53"/>
  <c r="S168" i="53"/>
  <c r="T168" i="53"/>
  <c r="U168" i="53"/>
  <c r="V168" i="53"/>
  <c r="W168" i="53"/>
  <c r="X168" i="53"/>
  <c r="Y168" i="53"/>
  <c r="Z168" i="53"/>
  <c r="AA168" i="53"/>
  <c r="AB168" i="53"/>
  <c r="AC168" i="53"/>
  <c r="AD168" i="53"/>
  <c r="AE168" i="53"/>
  <c r="AF168" i="53"/>
  <c r="AG168" i="53"/>
  <c r="AH168" i="53"/>
  <c r="AI168" i="53"/>
  <c r="AJ168" i="53"/>
  <c r="AK168" i="53"/>
  <c r="AL168" i="53"/>
  <c r="AM168" i="53"/>
  <c r="AN168" i="53"/>
  <c r="AO168" i="53"/>
  <c r="AP168" i="53"/>
  <c r="AQ168" i="53"/>
  <c r="AR168" i="53"/>
  <c r="AS168" i="53"/>
  <c r="F171" i="53"/>
  <c r="G171" i="53"/>
  <c r="H171" i="53"/>
  <c r="I171" i="53"/>
  <c r="J171" i="53"/>
  <c r="K171" i="53"/>
  <c r="L171" i="53"/>
  <c r="M171" i="53"/>
  <c r="N171" i="53"/>
  <c r="O171" i="53"/>
  <c r="P171" i="53"/>
  <c r="Q171" i="53"/>
  <c r="R171" i="53"/>
  <c r="S171" i="53"/>
  <c r="T171" i="53"/>
  <c r="U171" i="53"/>
  <c r="V171" i="53"/>
  <c r="W171" i="53"/>
  <c r="X171" i="53"/>
  <c r="Y171" i="53"/>
  <c r="Z171" i="53"/>
  <c r="AA171" i="53"/>
  <c r="AB171" i="53"/>
  <c r="AC171" i="53"/>
  <c r="AD171" i="53"/>
  <c r="AE171" i="53"/>
  <c r="AF171" i="53"/>
  <c r="AG171" i="53"/>
  <c r="AH171" i="53"/>
  <c r="AI171" i="53"/>
  <c r="AJ171" i="53"/>
  <c r="AK171" i="53"/>
  <c r="AL171" i="53"/>
  <c r="AM171" i="53"/>
  <c r="AN171" i="53"/>
  <c r="AO171" i="53"/>
  <c r="AP171" i="53"/>
  <c r="AQ171" i="53"/>
  <c r="AR171" i="53"/>
  <c r="AS171" i="53"/>
  <c r="F172" i="53"/>
  <c r="G172" i="53"/>
  <c r="H172" i="53"/>
  <c r="I172" i="53"/>
  <c r="J172" i="53"/>
  <c r="K172" i="53"/>
  <c r="L172" i="53"/>
  <c r="M172" i="53"/>
  <c r="N172" i="53"/>
  <c r="O172" i="53"/>
  <c r="P172" i="53"/>
  <c r="Q172" i="53"/>
  <c r="R172" i="53"/>
  <c r="S172" i="53"/>
  <c r="T172" i="53"/>
  <c r="U172" i="53"/>
  <c r="V172" i="53"/>
  <c r="W172" i="53"/>
  <c r="X172" i="53"/>
  <c r="Y172" i="53"/>
  <c r="Z172" i="53"/>
  <c r="AA172" i="53"/>
  <c r="AB172" i="53"/>
  <c r="AC172" i="53"/>
  <c r="AD172" i="53"/>
  <c r="AE172" i="53"/>
  <c r="AF172" i="53"/>
  <c r="AG172" i="53"/>
  <c r="AH172" i="53"/>
  <c r="AI172" i="53"/>
  <c r="AJ172" i="53"/>
  <c r="AK172" i="53"/>
  <c r="AL172" i="53"/>
  <c r="AM172" i="53"/>
  <c r="AN172" i="53"/>
  <c r="AO172" i="53"/>
  <c r="AP172" i="53"/>
  <c r="AQ172" i="53"/>
  <c r="AR172" i="53"/>
  <c r="AS172" i="53"/>
  <c r="F65" i="52"/>
  <c r="F64" i="52"/>
  <c r="G64" i="52"/>
  <c r="H65" i="52"/>
  <c r="H64" i="52"/>
  <c r="K65" i="52"/>
  <c r="K64" i="52"/>
  <c r="L65" i="52"/>
  <c r="L64" i="52"/>
  <c r="M64" i="52"/>
  <c r="N65" i="52"/>
  <c r="N64" i="52"/>
  <c r="O65" i="52"/>
  <c r="O64" i="52"/>
  <c r="H5" i="52"/>
  <c r="K5" i="52"/>
  <c r="D6" i="52"/>
  <c r="E6" i="52"/>
  <c r="F6" i="52"/>
  <c r="H6" i="52"/>
  <c r="K6" i="52"/>
  <c r="L6" i="52"/>
  <c r="M6" i="52"/>
  <c r="N6" i="52"/>
  <c r="O6" i="52"/>
  <c r="H9" i="52"/>
  <c r="K9" i="52"/>
  <c r="E10" i="52"/>
  <c r="F10" i="52"/>
  <c r="G10" i="52"/>
  <c r="H10" i="52"/>
  <c r="K10" i="52"/>
  <c r="L10" i="52"/>
  <c r="M10" i="52"/>
  <c r="N10" i="52"/>
  <c r="O10" i="52"/>
  <c r="G13" i="52"/>
  <c r="K13" i="52"/>
  <c r="E14" i="52"/>
  <c r="F14" i="52"/>
  <c r="G14" i="52"/>
  <c r="K14" i="52"/>
  <c r="L14" i="52"/>
  <c r="M14" i="52"/>
  <c r="N14" i="52"/>
  <c r="O14" i="52"/>
  <c r="G17" i="52"/>
  <c r="K17" i="52"/>
  <c r="L17" i="52"/>
  <c r="D18" i="52"/>
  <c r="E18" i="52"/>
  <c r="F18" i="52"/>
  <c r="G18" i="52"/>
  <c r="K18" i="52"/>
  <c r="L18" i="52"/>
  <c r="N18" i="52"/>
  <c r="O18" i="52"/>
  <c r="D21" i="52"/>
  <c r="E21" i="52"/>
  <c r="F21" i="52"/>
  <c r="G21" i="52"/>
  <c r="H21" i="52"/>
  <c r="K21" i="52"/>
  <c r="L21" i="52"/>
  <c r="N21" i="52"/>
  <c r="O21" i="52"/>
  <c r="E22" i="52"/>
  <c r="F22" i="52"/>
  <c r="G22" i="52"/>
  <c r="K22" i="52"/>
  <c r="L22" i="52"/>
  <c r="M22" i="52"/>
  <c r="N22" i="52"/>
  <c r="O22" i="52"/>
  <c r="G25" i="52"/>
  <c r="K25" i="52"/>
  <c r="O25" i="52"/>
  <c r="D26" i="52"/>
  <c r="E26" i="52"/>
  <c r="F26" i="52"/>
  <c r="G26" i="52"/>
  <c r="K26" i="52"/>
  <c r="L26" i="52"/>
  <c r="M26" i="52"/>
  <c r="O26" i="52"/>
  <c r="G29" i="52"/>
  <c r="K29" i="52"/>
  <c r="O29" i="52"/>
  <c r="D30" i="52"/>
  <c r="E30" i="52"/>
  <c r="G30" i="52"/>
  <c r="H30" i="52"/>
  <c r="K30" i="52"/>
  <c r="M30" i="52"/>
  <c r="N30" i="52"/>
  <c r="O30" i="52"/>
  <c r="K33" i="52"/>
  <c r="E34" i="52"/>
  <c r="F34" i="52"/>
  <c r="H34" i="52"/>
  <c r="K34" i="52"/>
  <c r="L34" i="52"/>
  <c r="N34" i="52"/>
  <c r="O34" i="52"/>
  <c r="F37" i="52"/>
  <c r="G37" i="52"/>
  <c r="H37" i="52"/>
  <c r="K37" i="52"/>
  <c r="L37" i="52"/>
  <c r="D38" i="52"/>
  <c r="F38" i="52"/>
  <c r="G38" i="52"/>
  <c r="H38" i="52"/>
  <c r="L38" i="52"/>
  <c r="M38" i="52"/>
  <c r="N38" i="52"/>
  <c r="D41" i="52"/>
  <c r="E41" i="52"/>
  <c r="F41" i="52"/>
  <c r="H41" i="52"/>
  <c r="K41" i="52"/>
  <c r="L41" i="52"/>
  <c r="N41" i="52"/>
  <c r="O41" i="52"/>
  <c r="D42" i="52"/>
  <c r="E42" i="52"/>
  <c r="F42" i="52"/>
  <c r="H42" i="52"/>
  <c r="K42" i="52"/>
  <c r="L42" i="52"/>
  <c r="N42" i="52"/>
  <c r="O42" i="52"/>
  <c r="E47" i="52"/>
  <c r="F47" i="52"/>
  <c r="L47" i="52"/>
  <c r="M47" i="52"/>
  <c r="D48" i="52"/>
  <c r="F48" i="52"/>
  <c r="G48" i="52"/>
  <c r="K48" i="52"/>
  <c r="L48" i="52"/>
  <c r="M48" i="52"/>
  <c r="O48" i="52"/>
  <c r="E51" i="52"/>
  <c r="F51" i="52"/>
  <c r="H51" i="52"/>
  <c r="M51" i="52"/>
  <c r="D52" i="52"/>
  <c r="E52" i="52"/>
  <c r="G52" i="52"/>
  <c r="H52" i="52"/>
  <c r="K52" i="52"/>
  <c r="M52" i="52"/>
  <c r="N52" i="52"/>
  <c r="O52" i="52"/>
  <c r="E55" i="52"/>
  <c r="F55" i="52"/>
  <c r="H55" i="52"/>
  <c r="L55" i="52"/>
  <c r="E56" i="52"/>
  <c r="F56" i="52"/>
  <c r="H56" i="52"/>
  <c r="K56" i="52"/>
  <c r="L56" i="52"/>
  <c r="N56" i="52"/>
  <c r="O56" i="52"/>
  <c r="F59" i="52"/>
  <c r="H59" i="52"/>
  <c r="K59" i="52"/>
  <c r="L59" i="52"/>
  <c r="M59" i="52"/>
  <c r="D60" i="52"/>
  <c r="E60" i="52"/>
  <c r="F60" i="52"/>
  <c r="G60" i="52"/>
  <c r="H60" i="52"/>
  <c r="K60" i="52"/>
  <c r="L60" i="52"/>
  <c r="M60" i="52"/>
  <c r="N60" i="52"/>
  <c r="O60" i="52"/>
  <c r="D63" i="52"/>
  <c r="E63" i="52"/>
  <c r="F63" i="52"/>
  <c r="G63" i="52"/>
  <c r="H63" i="52"/>
  <c r="K63" i="52"/>
  <c r="L63" i="52"/>
  <c r="M63" i="52"/>
  <c r="N63" i="52"/>
  <c r="O63" i="52"/>
  <c r="D64" i="52"/>
  <c r="E64" i="52"/>
  <c r="H138" i="52"/>
  <c r="H137" i="52"/>
  <c r="K138" i="52"/>
  <c r="K137" i="52"/>
  <c r="M138" i="52"/>
  <c r="M137" i="52"/>
  <c r="N138" i="52"/>
  <c r="N137" i="52"/>
  <c r="O138" i="52"/>
  <c r="O137" i="52"/>
  <c r="F67" i="52"/>
  <c r="H67" i="52"/>
  <c r="K67" i="52"/>
  <c r="M67" i="52"/>
  <c r="D68" i="52"/>
  <c r="F68" i="52"/>
  <c r="G68" i="52"/>
  <c r="H68" i="52"/>
  <c r="L68" i="52"/>
  <c r="M68" i="52"/>
  <c r="N68" i="52"/>
  <c r="O68" i="52"/>
  <c r="E71" i="52"/>
  <c r="H71" i="52"/>
  <c r="M71" i="52"/>
  <c r="D72" i="52"/>
  <c r="E72" i="52"/>
  <c r="G72" i="52"/>
  <c r="H72" i="52"/>
  <c r="L72" i="52"/>
  <c r="M72" i="52"/>
  <c r="N72" i="52"/>
  <c r="E75" i="52"/>
  <c r="F75" i="52"/>
  <c r="H75" i="52"/>
  <c r="D76" i="52"/>
  <c r="E76" i="52"/>
  <c r="F76" i="52"/>
  <c r="H76" i="52"/>
  <c r="K76" i="52"/>
  <c r="L76" i="52"/>
  <c r="N76" i="52"/>
  <c r="O76" i="52"/>
  <c r="E79" i="52"/>
  <c r="F79" i="52"/>
  <c r="H79" i="52"/>
  <c r="L79" i="52"/>
  <c r="E80" i="52"/>
  <c r="F80" i="52"/>
  <c r="H80" i="52"/>
  <c r="K80" i="52"/>
  <c r="L80" i="52"/>
  <c r="N80" i="52"/>
  <c r="O80" i="52"/>
  <c r="D83" i="52"/>
  <c r="F83" i="52"/>
  <c r="G83" i="52"/>
  <c r="H83" i="52"/>
  <c r="L83" i="52"/>
  <c r="M83" i="52"/>
  <c r="N83" i="52"/>
  <c r="D84" i="52"/>
  <c r="F84" i="52"/>
  <c r="G84" i="52"/>
  <c r="H84" i="52"/>
  <c r="L84" i="52"/>
  <c r="M84" i="52"/>
  <c r="N84" i="52"/>
  <c r="D90" i="52"/>
  <c r="F90" i="52"/>
  <c r="H90" i="52"/>
  <c r="K90" i="52"/>
  <c r="L90" i="52"/>
  <c r="M90" i="52"/>
  <c r="O90" i="52"/>
  <c r="D91" i="52"/>
  <c r="F91" i="52"/>
  <c r="G91" i="52"/>
  <c r="H91" i="52"/>
  <c r="L91" i="52"/>
  <c r="M91" i="52"/>
  <c r="N91" i="52"/>
  <c r="O91" i="52"/>
  <c r="D94" i="52"/>
  <c r="E94" i="52"/>
  <c r="F94" i="52"/>
  <c r="H94" i="52"/>
  <c r="K94" i="52"/>
  <c r="M94" i="52"/>
  <c r="O94" i="52"/>
  <c r="D95" i="52"/>
  <c r="E95" i="52"/>
  <c r="F95" i="52"/>
  <c r="G95" i="52"/>
  <c r="H95" i="52"/>
  <c r="K95" i="52"/>
  <c r="L95" i="52"/>
  <c r="M95" i="52"/>
  <c r="N95" i="52"/>
  <c r="O95" i="52"/>
  <c r="D98" i="52"/>
  <c r="E98" i="52"/>
  <c r="F98" i="52"/>
  <c r="K98" i="52"/>
  <c r="L98" i="52"/>
  <c r="M98" i="52"/>
  <c r="O98" i="52"/>
  <c r="D99" i="52"/>
  <c r="E99" i="52"/>
  <c r="F99" i="52"/>
  <c r="G99" i="52"/>
  <c r="H99" i="52"/>
  <c r="K99" i="52"/>
  <c r="L99" i="52"/>
  <c r="M99" i="52"/>
  <c r="N99" i="52"/>
  <c r="O99" i="52"/>
  <c r="D102" i="52"/>
  <c r="F102" i="52"/>
  <c r="G102" i="52"/>
  <c r="H102" i="52"/>
  <c r="L102" i="52"/>
  <c r="M102" i="52"/>
  <c r="D103" i="52"/>
  <c r="E103" i="52"/>
  <c r="F103" i="52"/>
  <c r="G103" i="52"/>
  <c r="H103" i="52"/>
  <c r="K103" i="52"/>
  <c r="L103" i="52"/>
  <c r="M103" i="52"/>
  <c r="N103" i="52"/>
  <c r="O103" i="52"/>
  <c r="D106" i="52"/>
  <c r="E106" i="52"/>
  <c r="F106" i="52"/>
  <c r="G106" i="52"/>
  <c r="H106" i="52"/>
  <c r="K106" i="52"/>
  <c r="L106" i="52"/>
  <c r="M106" i="52"/>
  <c r="N106" i="52"/>
  <c r="O106" i="52"/>
  <c r="D107" i="52"/>
  <c r="E107" i="52"/>
  <c r="F107" i="52"/>
  <c r="H107" i="52"/>
  <c r="K107" i="52"/>
  <c r="L107" i="52"/>
  <c r="N107" i="52"/>
  <c r="O107" i="52"/>
  <c r="D110" i="52"/>
  <c r="F110" i="52"/>
  <c r="G110" i="52"/>
  <c r="H110" i="52"/>
  <c r="L110" i="52"/>
  <c r="M110" i="52"/>
  <c r="D111" i="52"/>
  <c r="F111" i="52"/>
  <c r="G111" i="52"/>
  <c r="H111" i="52"/>
  <c r="L111" i="52"/>
  <c r="M111" i="52"/>
  <c r="N111" i="52"/>
  <c r="D114" i="52"/>
  <c r="E114" i="52"/>
  <c r="F114" i="52"/>
  <c r="H114" i="52"/>
  <c r="K114" i="52"/>
  <c r="L114" i="52"/>
  <c r="O114" i="52"/>
  <c r="D115" i="52"/>
  <c r="E115" i="52"/>
  <c r="F115" i="52"/>
  <c r="G115" i="52"/>
  <c r="H115" i="52"/>
  <c r="K115" i="52"/>
  <c r="L115" i="52"/>
  <c r="M115" i="52"/>
  <c r="N115" i="52"/>
  <c r="O115" i="52"/>
  <c r="E118" i="52"/>
  <c r="F118" i="52"/>
  <c r="G118" i="52"/>
  <c r="K118" i="52"/>
  <c r="L118" i="52"/>
  <c r="M118" i="52"/>
  <c r="O118" i="52"/>
  <c r="D119" i="52"/>
  <c r="E119" i="52"/>
  <c r="F119" i="52"/>
  <c r="G119" i="52"/>
  <c r="H119" i="52"/>
  <c r="K119" i="52"/>
  <c r="L119" i="52"/>
  <c r="M119" i="52"/>
  <c r="N119" i="52"/>
  <c r="O119" i="52"/>
  <c r="D122" i="52"/>
  <c r="E122" i="52"/>
  <c r="F122" i="52"/>
  <c r="G122" i="52"/>
  <c r="H122" i="52"/>
  <c r="K122" i="52"/>
  <c r="L122" i="52"/>
  <c r="M122" i="52"/>
  <c r="D123" i="52"/>
  <c r="E123" i="52"/>
  <c r="G123" i="52"/>
  <c r="H123" i="52"/>
  <c r="K123" i="52"/>
  <c r="M123" i="52"/>
  <c r="N123" i="52"/>
  <c r="O123" i="52"/>
  <c r="D126" i="52"/>
  <c r="E126" i="52"/>
  <c r="F126" i="52"/>
  <c r="G126" i="52"/>
  <c r="H126" i="52"/>
  <c r="K126" i="52"/>
  <c r="L126" i="52"/>
  <c r="M126" i="52"/>
  <c r="N126" i="52"/>
  <c r="O126" i="52"/>
  <c r="D127" i="52"/>
  <c r="E127" i="52"/>
  <c r="F127" i="52"/>
  <c r="H127" i="52"/>
  <c r="K127" i="52"/>
  <c r="L127" i="52"/>
  <c r="N127" i="52"/>
  <c r="O127" i="52"/>
  <c r="D132" i="52"/>
  <c r="F132" i="52"/>
  <c r="G132" i="52"/>
  <c r="H132" i="52"/>
  <c r="L132" i="52"/>
  <c r="M132" i="52"/>
  <c r="O132" i="52"/>
  <c r="D133" i="52"/>
  <c r="F133" i="52"/>
  <c r="G133" i="52"/>
  <c r="H133" i="52"/>
  <c r="L133" i="52"/>
  <c r="M133" i="52"/>
  <c r="O133" i="52"/>
  <c r="D136" i="52"/>
  <c r="E136" i="52"/>
  <c r="G136" i="52"/>
  <c r="H136" i="52"/>
  <c r="K136" i="52"/>
  <c r="M136" i="52"/>
  <c r="O136" i="52"/>
  <c r="D137" i="52"/>
  <c r="E137" i="52"/>
  <c r="G137" i="52"/>
  <c r="E140" i="52"/>
  <c r="F140" i="52"/>
  <c r="G140" i="52"/>
  <c r="K140" i="52"/>
  <c r="L140" i="52"/>
  <c r="M140" i="52"/>
  <c r="O140" i="52"/>
  <c r="E141" i="52"/>
  <c r="F141" i="52"/>
  <c r="G141" i="52"/>
  <c r="K141" i="52"/>
  <c r="L141" i="52"/>
  <c r="M141" i="52"/>
  <c r="O141" i="52"/>
  <c r="D144" i="52"/>
  <c r="E144" i="52"/>
  <c r="G144" i="52"/>
  <c r="H144" i="52"/>
  <c r="K144" i="52"/>
  <c r="M144" i="52"/>
  <c r="N144" i="52"/>
  <c r="O144" i="52"/>
  <c r="D145" i="52"/>
  <c r="E145" i="52"/>
  <c r="F145" i="52"/>
  <c r="G145" i="52"/>
  <c r="H145" i="52"/>
  <c r="K145" i="52"/>
  <c r="L145" i="52"/>
  <c r="M145" i="52"/>
  <c r="N145" i="52"/>
  <c r="O145" i="52"/>
  <c r="D148" i="52"/>
  <c r="E148" i="52"/>
  <c r="F148" i="52"/>
  <c r="G148" i="52"/>
  <c r="H148" i="52"/>
  <c r="K148" i="52"/>
  <c r="L148" i="52"/>
  <c r="M148" i="52"/>
  <c r="N148" i="52"/>
  <c r="O148" i="52"/>
  <c r="E149" i="52"/>
  <c r="F149" i="52"/>
  <c r="G149" i="52"/>
  <c r="K149" i="52"/>
  <c r="L149" i="52"/>
  <c r="M149" i="52"/>
  <c r="O149" i="52"/>
  <c r="D152" i="52"/>
  <c r="E152" i="52"/>
  <c r="G152" i="52"/>
  <c r="H152" i="52"/>
  <c r="K152" i="52"/>
  <c r="M152" i="52"/>
  <c r="N152" i="52"/>
  <c r="O152" i="52"/>
  <c r="D153" i="52"/>
  <c r="E153" i="52"/>
  <c r="F153" i="52"/>
  <c r="G153" i="52"/>
  <c r="H153" i="52"/>
  <c r="K153" i="52"/>
  <c r="L153" i="52"/>
  <c r="M153" i="52"/>
  <c r="N153" i="52"/>
  <c r="O153" i="52"/>
  <c r="D156" i="52"/>
  <c r="E156" i="52"/>
  <c r="F156" i="52"/>
  <c r="G156" i="52"/>
  <c r="H156" i="52"/>
  <c r="K156" i="52"/>
  <c r="L156" i="52"/>
  <c r="M156" i="52"/>
  <c r="N156" i="52"/>
  <c r="O156" i="52"/>
  <c r="E157" i="52"/>
  <c r="F157" i="52"/>
  <c r="G157" i="52"/>
  <c r="K157" i="52"/>
  <c r="L157" i="52"/>
  <c r="M157" i="52"/>
  <c r="O157" i="52"/>
  <c r="D160" i="52"/>
  <c r="E160" i="52"/>
  <c r="G160" i="52"/>
  <c r="H160" i="52"/>
  <c r="K160" i="52"/>
  <c r="M160" i="52"/>
  <c r="N160" i="52"/>
  <c r="O160" i="52"/>
  <c r="D161" i="52"/>
  <c r="E161" i="52"/>
  <c r="F161" i="52"/>
  <c r="G161" i="52"/>
  <c r="H161" i="52"/>
  <c r="K161" i="52"/>
  <c r="L161" i="52"/>
  <c r="M161" i="52"/>
  <c r="N161" i="52"/>
  <c r="O161" i="52"/>
  <c r="D164" i="52"/>
  <c r="E164" i="52"/>
  <c r="F164" i="52"/>
  <c r="G164" i="52"/>
  <c r="H164" i="52"/>
  <c r="K164" i="52"/>
  <c r="L164" i="52"/>
  <c r="M164" i="52"/>
  <c r="N164" i="52"/>
  <c r="O164" i="52"/>
  <c r="E165" i="52"/>
  <c r="F165" i="52"/>
  <c r="G165" i="52"/>
  <c r="K165" i="52"/>
  <c r="L165" i="52"/>
  <c r="M165" i="52"/>
  <c r="O165" i="52"/>
  <c r="D168" i="52"/>
  <c r="E168" i="52"/>
  <c r="G168" i="52"/>
  <c r="H168" i="52"/>
  <c r="K168" i="52"/>
  <c r="M168" i="52"/>
  <c r="N168" i="52"/>
  <c r="O168" i="52"/>
  <c r="D169" i="52"/>
  <c r="E169" i="52"/>
  <c r="F169" i="52"/>
  <c r="G169" i="52"/>
  <c r="H169" i="52"/>
  <c r="K169" i="52"/>
  <c r="L169" i="52"/>
  <c r="M169" i="52"/>
  <c r="N169" i="52"/>
  <c r="O169" i="52"/>
  <c r="H100" i="6"/>
  <c r="D31" i="23"/>
  <c r="O29" i="23"/>
  <c r="N29" i="23"/>
  <c r="M29" i="23"/>
  <c r="L29" i="23"/>
  <c r="K29" i="23"/>
  <c r="H29" i="23"/>
  <c r="G29" i="23"/>
  <c r="F29" i="23"/>
  <c r="E29" i="23"/>
  <c r="D29" i="23"/>
  <c r="O27" i="23"/>
  <c r="N27" i="23"/>
  <c r="M27" i="23"/>
  <c r="L27" i="23"/>
  <c r="K27" i="23"/>
  <c r="H27" i="23"/>
  <c r="G27" i="23"/>
  <c r="F27" i="23"/>
  <c r="E27" i="23"/>
  <c r="D27" i="23"/>
  <c r="O23" i="23"/>
  <c r="N23" i="23"/>
  <c r="M23" i="23"/>
  <c r="L23" i="23"/>
  <c r="K23" i="23"/>
  <c r="H23" i="23"/>
  <c r="G23" i="23"/>
  <c r="F23" i="23"/>
  <c r="E23" i="23"/>
  <c r="D23" i="23"/>
  <c r="O21" i="23"/>
  <c r="N21" i="23"/>
  <c r="M21" i="23"/>
  <c r="L21" i="23"/>
  <c r="K21" i="23"/>
  <c r="G21" i="23"/>
  <c r="F21" i="23"/>
  <c r="E21" i="23"/>
  <c r="D21" i="23"/>
  <c r="O19" i="23"/>
  <c r="N19" i="23"/>
  <c r="M19" i="23"/>
  <c r="L19" i="23"/>
  <c r="K19" i="23"/>
  <c r="G19" i="23"/>
  <c r="F19" i="23"/>
  <c r="E19" i="23"/>
  <c r="D19" i="23"/>
  <c r="O17" i="23"/>
  <c r="N17" i="23"/>
  <c r="M17" i="23"/>
  <c r="L17" i="23"/>
  <c r="K17" i="23"/>
  <c r="G17" i="23"/>
  <c r="F17" i="23"/>
  <c r="E17" i="23"/>
  <c r="D17" i="23"/>
  <c r="O15" i="23"/>
  <c r="N15" i="23"/>
  <c r="M15" i="23"/>
  <c r="L15" i="23"/>
  <c r="K15" i="23"/>
  <c r="G15" i="23"/>
  <c r="F15" i="23"/>
  <c r="E15" i="23"/>
  <c r="D15" i="23"/>
  <c r="O13" i="23"/>
  <c r="N13" i="23"/>
  <c r="M13" i="23"/>
  <c r="L13" i="23"/>
  <c r="K13" i="23"/>
  <c r="H13" i="23"/>
  <c r="G13" i="23"/>
  <c r="F13" i="23"/>
  <c r="E13" i="23"/>
  <c r="D13" i="23"/>
  <c r="O11" i="23"/>
  <c r="N11" i="23"/>
  <c r="M11" i="23"/>
  <c r="L11" i="23"/>
  <c r="K11" i="23"/>
  <c r="H11" i="23"/>
  <c r="G11" i="23"/>
  <c r="F11" i="23"/>
  <c r="E11" i="23"/>
  <c r="D11" i="23"/>
  <c r="O9" i="23"/>
  <c r="N9" i="23"/>
  <c r="M9" i="23"/>
  <c r="L9" i="23"/>
  <c r="K9" i="23"/>
  <c r="H9" i="23"/>
  <c r="G9" i="23"/>
  <c r="F9" i="23"/>
  <c r="E9" i="23"/>
  <c r="D9" i="23"/>
  <c r="O7" i="23"/>
  <c r="N7" i="23"/>
  <c r="M7" i="23"/>
  <c r="L7" i="23"/>
  <c r="K7" i="23"/>
  <c r="H7" i="23"/>
  <c r="G7" i="23"/>
  <c r="F7" i="23"/>
  <c r="E7" i="23"/>
  <c r="D7" i="23"/>
  <c r="O5" i="23"/>
  <c r="N5" i="23"/>
  <c r="M5" i="23"/>
  <c r="L5" i="23"/>
  <c r="K5" i="23"/>
  <c r="H5" i="23"/>
  <c r="G5" i="23"/>
  <c r="F5" i="23"/>
  <c r="E5" i="23"/>
  <c r="D5" i="23"/>
  <c r="O89" i="22"/>
  <c r="N89" i="22"/>
  <c r="M89" i="22"/>
  <c r="L89" i="22"/>
  <c r="K89" i="22"/>
  <c r="H89" i="22"/>
  <c r="G89" i="22"/>
  <c r="F89" i="22"/>
  <c r="E89" i="22"/>
  <c r="D89" i="22"/>
  <c r="N87" i="22"/>
  <c r="M87" i="22"/>
  <c r="K87" i="22"/>
  <c r="F87" i="22"/>
  <c r="M85" i="22"/>
  <c r="K85" i="22"/>
  <c r="F85" i="22"/>
  <c r="M83" i="22"/>
  <c r="K83" i="22"/>
  <c r="F83" i="22"/>
  <c r="M81" i="22"/>
  <c r="K81" i="22"/>
  <c r="F81" i="22"/>
  <c r="O79" i="22"/>
  <c r="N79" i="22"/>
  <c r="M79" i="22"/>
  <c r="L79" i="22"/>
  <c r="K79" i="22"/>
  <c r="H79" i="22"/>
  <c r="G79" i="22"/>
  <c r="F79" i="22"/>
  <c r="E79" i="22"/>
  <c r="D79" i="22"/>
  <c r="O77" i="22"/>
  <c r="N77" i="22"/>
  <c r="M77" i="22"/>
  <c r="L77" i="22"/>
  <c r="K77" i="22"/>
  <c r="H77" i="22"/>
  <c r="G77" i="22"/>
  <c r="E77" i="22"/>
  <c r="D77" i="22"/>
  <c r="O75" i="22"/>
  <c r="N75" i="22"/>
  <c r="M75" i="22"/>
  <c r="L75" i="22"/>
  <c r="K75" i="22"/>
  <c r="H75" i="22"/>
  <c r="G75" i="22"/>
  <c r="E75" i="22"/>
  <c r="O73" i="22"/>
  <c r="N73" i="22"/>
  <c r="M73" i="22"/>
  <c r="L73" i="22"/>
  <c r="K73" i="22"/>
  <c r="H73" i="22"/>
  <c r="G73" i="22"/>
  <c r="E73" i="22"/>
  <c r="O71" i="22"/>
  <c r="N71" i="22"/>
  <c r="M71" i="22"/>
  <c r="L71" i="22"/>
  <c r="K71" i="22"/>
  <c r="H71" i="22"/>
  <c r="G71" i="22"/>
  <c r="E71" i="22"/>
  <c r="O67" i="22"/>
  <c r="N67" i="22"/>
  <c r="M67" i="22"/>
  <c r="L67" i="22"/>
  <c r="K67" i="22"/>
  <c r="H67" i="22"/>
  <c r="G67" i="22"/>
  <c r="F67" i="22"/>
  <c r="E67" i="22"/>
  <c r="D67" i="22"/>
  <c r="N65" i="22"/>
  <c r="M65" i="22"/>
  <c r="K65" i="22"/>
  <c r="H65" i="22"/>
  <c r="N63" i="22"/>
  <c r="M63" i="22"/>
  <c r="K63" i="22"/>
  <c r="H63" i="22"/>
  <c r="N61" i="22"/>
  <c r="M61" i="22"/>
  <c r="K61" i="22"/>
  <c r="N59" i="22"/>
  <c r="M59" i="22"/>
  <c r="K59" i="22"/>
  <c r="O57" i="22"/>
  <c r="N57" i="22"/>
  <c r="M57" i="22"/>
  <c r="L57" i="22"/>
  <c r="K57" i="22"/>
  <c r="H57" i="22"/>
  <c r="G57" i="22"/>
  <c r="F57" i="22"/>
  <c r="E57" i="22"/>
  <c r="D57" i="22"/>
  <c r="O55" i="22"/>
  <c r="N55" i="22"/>
  <c r="M55" i="22"/>
  <c r="L55" i="22"/>
  <c r="K55" i="22"/>
  <c r="H55" i="22"/>
  <c r="G55" i="22"/>
  <c r="F55" i="22"/>
  <c r="E55" i="22"/>
  <c r="D55" i="22"/>
  <c r="O53" i="22"/>
  <c r="M53" i="22"/>
  <c r="L53" i="22"/>
  <c r="K53" i="22"/>
  <c r="H53" i="22"/>
  <c r="F53" i="22"/>
  <c r="E53" i="22"/>
  <c r="D53" i="22"/>
  <c r="O51" i="22"/>
  <c r="M51" i="22"/>
  <c r="L51" i="22"/>
  <c r="K51" i="22"/>
  <c r="H51" i="22"/>
  <c r="F51" i="22"/>
  <c r="E51" i="22"/>
  <c r="D51" i="22"/>
  <c r="O49" i="22"/>
  <c r="M49" i="22"/>
  <c r="L49" i="22"/>
  <c r="K49" i="22"/>
  <c r="H49" i="22"/>
  <c r="F49" i="22"/>
  <c r="E49" i="22"/>
  <c r="D49" i="22"/>
  <c r="O45" i="22"/>
  <c r="N45" i="22"/>
  <c r="M45" i="22"/>
  <c r="L45" i="22"/>
  <c r="S3" i="18"/>
  <c r="S3" i="17"/>
  <c r="E101" i="35"/>
  <c r="F101" i="35"/>
  <c r="E102" i="35"/>
  <c r="F102" i="35"/>
  <c r="E103" i="35"/>
  <c r="F103" i="35"/>
  <c r="E104" i="35"/>
  <c r="F104" i="35"/>
  <c r="D105" i="35"/>
  <c r="E105" i="35"/>
  <c r="F105" i="35"/>
  <c r="F58" i="35"/>
  <c r="E58" i="35"/>
  <c r="L26" i="17"/>
  <c r="L25" i="17"/>
  <c r="L24" i="17"/>
  <c r="L23" i="17"/>
  <c r="L11" i="18"/>
  <c r="X9" i="29"/>
  <c r="X114" i="29"/>
  <c r="L21" i="17"/>
  <c r="L31" i="18"/>
  <c r="L81" i="16"/>
  <c r="K11" i="17"/>
  <c r="W9" i="30" s="1"/>
  <c r="W114" i="30" s="1"/>
  <c r="K21" i="17"/>
  <c r="K31" i="17"/>
  <c r="K81" i="14" s="1"/>
  <c r="J11" i="16"/>
  <c r="J61" i="12"/>
  <c r="I11" i="18"/>
  <c r="X9" i="32" s="1"/>
  <c r="X114" i="32" s="1"/>
  <c r="I31" i="18"/>
  <c r="I81" i="14" s="1"/>
  <c r="X29" i="32"/>
  <c r="X116" i="32" s="1"/>
  <c r="H11" i="17"/>
  <c r="H21" i="17"/>
  <c r="H31" i="17"/>
  <c r="H91" i="17" s="1"/>
  <c r="H81" i="14"/>
  <c r="L10" i="18"/>
  <c r="X8" i="29"/>
  <c r="X105" i="29"/>
  <c r="L20" i="17"/>
  <c r="L30" i="18"/>
  <c r="L80" i="12" s="1"/>
  <c r="L80" i="16"/>
  <c r="K10" i="17"/>
  <c r="W8" i="30" s="1"/>
  <c r="W105" i="30" s="1"/>
  <c r="K20" i="17"/>
  <c r="K30" i="17"/>
  <c r="K80" i="16" s="1"/>
  <c r="J10" i="16"/>
  <c r="J60" i="18" s="1"/>
  <c r="J60" i="12"/>
  <c r="I10" i="18"/>
  <c r="X8" i="32" s="1"/>
  <c r="X105" i="32" s="1"/>
  <c r="I30" i="18"/>
  <c r="I80" i="14" s="1"/>
  <c r="X28" i="32"/>
  <c r="X107" i="32" s="1"/>
  <c r="I40" i="18"/>
  <c r="X38" i="32"/>
  <c r="X108" i="32"/>
  <c r="H10" i="17"/>
  <c r="H20" i="17"/>
  <c r="H30" i="17"/>
  <c r="H90" i="17" s="1"/>
  <c r="H80" i="14"/>
  <c r="L9" i="18"/>
  <c r="L59" i="12" s="1"/>
  <c r="L19" i="17"/>
  <c r="L29" i="18"/>
  <c r="K9" i="17"/>
  <c r="K19" i="17"/>
  <c r="W17" i="30"/>
  <c r="W97" i="30"/>
  <c r="K29" i="17"/>
  <c r="K79" i="16" s="1"/>
  <c r="J9" i="16"/>
  <c r="J59" i="18" s="1"/>
  <c r="I9" i="18"/>
  <c r="I19" i="11"/>
  <c r="I59" i="11" s="1"/>
  <c r="I29" i="18"/>
  <c r="I79" i="14" s="1"/>
  <c r="X27" i="32"/>
  <c r="X98" i="32" s="1"/>
  <c r="I39" i="18"/>
  <c r="X37" i="32"/>
  <c r="X99" i="32"/>
  <c r="H9" i="11"/>
  <c r="Q7" i="33"/>
  <c r="Q96" i="33"/>
  <c r="H9" i="17"/>
  <c r="W7" i="33" s="1"/>
  <c r="W96" i="33" s="1"/>
  <c r="H9" i="18"/>
  <c r="X7" i="33"/>
  <c r="X96" i="33" s="1"/>
  <c r="H19" i="17"/>
  <c r="H29" i="17"/>
  <c r="H79" i="14"/>
  <c r="L8" i="18"/>
  <c r="L58" i="12" s="1"/>
  <c r="L18" i="17"/>
  <c r="L28" i="18"/>
  <c r="K8" i="17"/>
  <c r="K18" i="17"/>
  <c r="W16" i="30"/>
  <c r="W88" i="30"/>
  <c r="K28" i="17"/>
  <c r="K78" i="16" s="1"/>
  <c r="J8" i="16"/>
  <c r="J58" i="18" s="1"/>
  <c r="I8" i="18"/>
  <c r="I18" i="11"/>
  <c r="I58" i="11" s="1"/>
  <c r="I28" i="18"/>
  <c r="I78" i="14" s="1"/>
  <c r="X26" i="32"/>
  <c r="X89" i="32" s="1"/>
  <c r="I38" i="18"/>
  <c r="X36" i="32"/>
  <c r="X90" i="32"/>
  <c r="H8" i="17"/>
  <c r="W6" i="33"/>
  <c r="W87" i="33"/>
  <c r="H8" i="18"/>
  <c r="X6" i="33" s="1"/>
  <c r="X87" i="33" s="1"/>
  <c r="H18" i="17"/>
  <c r="H28" i="17"/>
  <c r="H88" i="17" s="1"/>
  <c r="H78" i="14"/>
  <c r="H7" i="18"/>
  <c r="X5" i="33"/>
  <c r="X78" i="33"/>
  <c r="I6" i="17"/>
  <c r="I56" i="11" s="1"/>
  <c r="I56" i="14"/>
  <c r="W3" i="30"/>
  <c r="W60" i="30"/>
  <c r="I5" i="17"/>
  <c r="I5" i="12"/>
  <c r="I5" i="18"/>
  <c r="I55" i="15" s="1"/>
  <c r="H15" i="11"/>
  <c r="W2" i="30"/>
  <c r="W51" i="30"/>
  <c r="I4" i="17"/>
  <c r="I4" i="18"/>
  <c r="I54" i="15" s="1"/>
  <c r="W1" i="30"/>
  <c r="W42" i="30"/>
  <c r="I3" i="17"/>
  <c r="I3" i="18"/>
  <c r="I53" i="15" s="1"/>
  <c r="L85" i="24"/>
  <c r="L83" i="24"/>
  <c r="L81" i="24"/>
  <c r="O87" i="23"/>
  <c r="L87" i="23"/>
  <c r="G87" i="23"/>
  <c r="D87" i="23"/>
  <c r="O85" i="23"/>
  <c r="L85" i="23"/>
  <c r="G85" i="23"/>
  <c r="D85" i="23"/>
  <c r="O83" i="23"/>
  <c r="L83" i="23"/>
  <c r="G83" i="23"/>
  <c r="D83" i="23"/>
  <c r="O81" i="23"/>
  <c r="L81" i="23"/>
  <c r="G81" i="23"/>
  <c r="D81" i="23"/>
  <c r="H77" i="23"/>
  <c r="H75" i="23"/>
  <c r="H73" i="23"/>
  <c r="H71" i="23"/>
  <c r="M43" i="23"/>
  <c r="L43" i="23"/>
  <c r="K43" i="23"/>
  <c r="H43" i="23"/>
  <c r="F43" i="23"/>
  <c r="E43" i="23"/>
  <c r="O41" i="23"/>
  <c r="N41" i="23"/>
  <c r="M41" i="23"/>
  <c r="L41" i="23"/>
  <c r="K41" i="23"/>
  <c r="H41" i="23"/>
  <c r="F41" i="23"/>
  <c r="E41" i="23"/>
  <c r="O39" i="23"/>
  <c r="N39" i="23"/>
  <c r="M39" i="23"/>
  <c r="L39" i="23"/>
  <c r="K39" i="23"/>
  <c r="H39" i="23"/>
  <c r="F39" i="23"/>
  <c r="E39" i="23"/>
  <c r="O37" i="23"/>
  <c r="N37" i="23"/>
  <c r="M37" i="23"/>
  <c r="L37" i="23"/>
  <c r="K37" i="23"/>
  <c r="H37" i="23"/>
  <c r="F37" i="23"/>
  <c r="E37" i="23"/>
  <c r="O35" i="23"/>
  <c r="N35" i="23"/>
  <c r="M35" i="23"/>
  <c r="L35" i="23"/>
  <c r="K35" i="23"/>
  <c r="H35" i="23"/>
  <c r="G35" i="23"/>
  <c r="F35" i="23"/>
  <c r="E35" i="23"/>
  <c r="D35" i="23"/>
  <c r="O33" i="23"/>
  <c r="N33" i="23"/>
  <c r="M33" i="23"/>
  <c r="L33" i="23"/>
  <c r="K33" i="23"/>
  <c r="H33" i="23"/>
  <c r="G33" i="23"/>
  <c r="F33" i="23"/>
  <c r="E33" i="23"/>
  <c r="D33" i="23"/>
  <c r="O31" i="23"/>
  <c r="N31" i="23"/>
  <c r="M31" i="23"/>
  <c r="L31" i="23"/>
  <c r="K31" i="23"/>
  <c r="H31" i="23"/>
  <c r="G31" i="23"/>
  <c r="F31" i="23"/>
  <c r="E31" i="23"/>
  <c r="E46" i="35"/>
  <c r="F46" i="35"/>
  <c r="E47" i="35"/>
  <c r="F47" i="35"/>
  <c r="S40" i="18"/>
  <c r="S80" i="18"/>
  <c r="S39" i="18"/>
  <c r="S79" i="18"/>
  <c r="S38" i="18"/>
  <c r="S78" i="18"/>
  <c r="U7" i="15"/>
  <c r="BA5" i="30"/>
  <c r="BA78" i="30"/>
  <c r="T7" i="13"/>
  <c r="T7" i="15"/>
  <c r="T7" i="18"/>
  <c r="S7" i="15"/>
  <c r="BA5" i="32" s="1"/>
  <c r="BA78" i="32" s="1"/>
  <c r="S17" i="13"/>
  <c r="R7" i="14"/>
  <c r="R7" i="18"/>
  <c r="V23" i="17"/>
  <c r="V3" i="18"/>
  <c r="V3" i="17"/>
  <c r="V53" i="14"/>
  <c r="U13" i="16"/>
  <c r="U13" i="15"/>
  <c r="U13" i="14"/>
  <c r="U3" i="17"/>
  <c r="BC1" i="30"/>
  <c r="BC42" i="30"/>
  <c r="U3" i="16"/>
  <c r="U3" i="15"/>
  <c r="T13" i="17"/>
  <c r="T3" i="14"/>
  <c r="O17" i="24"/>
  <c r="N17" i="24"/>
  <c r="M17" i="24"/>
  <c r="L17" i="24"/>
  <c r="K17" i="24"/>
  <c r="H17" i="24"/>
  <c r="G17" i="24"/>
  <c r="F17" i="24"/>
  <c r="E17" i="24"/>
  <c r="D17" i="24"/>
  <c r="O15" i="24"/>
  <c r="N15" i="24"/>
  <c r="M15" i="24"/>
  <c r="L15" i="24"/>
  <c r="K15" i="24"/>
  <c r="H15" i="24"/>
  <c r="G15" i="24"/>
  <c r="F15" i="24"/>
  <c r="E15" i="24"/>
  <c r="D15" i="24"/>
  <c r="O13" i="24"/>
  <c r="N13" i="24"/>
  <c r="M13" i="24"/>
  <c r="L13" i="24"/>
  <c r="K13" i="24"/>
  <c r="H13" i="24"/>
  <c r="G13" i="24"/>
  <c r="F13" i="24"/>
  <c r="E13" i="24"/>
  <c r="D13" i="24"/>
  <c r="O11" i="24"/>
  <c r="N11" i="24"/>
  <c r="M11" i="24"/>
  <c r="L11" i="24"/>
  <c r="K11" i="24"/>
  <c r="H11" i="24"/>
  <c r="G11" i="24"/>
  <c r="F11" i="24"/>
  <c r="E11" i="24"/>
  <c r="D11" i="24"/>
  <c r="O9" i="24"/>
  <c r="N9" i="24"/>
  <c r="M9" i="24"/>
  <c r="L9" i="24"/>
  <c r="K9" i="24"/>
  <c r="H9" i="24"/>
  <c r="G9" i="24"/>
  <c r="F9" i="24"/>
  <c r="E9" i="24"/>
  <c r="D9" i="24"/>
  <c r="O7" i="24"/>
  <c r="N7" i="24"/>
  <c r="M7" i="24"/>
  <c r="L7" i="24"/>
  <c r="K7" i="24"/>
  <c r="H7" i="24"/>
  <c r="G7" i="24"/>
  <c r="F7" i="24"/>
  <c r="E7" i="24"/>
  <c r="D7" i="24"/>
  <c r="O5" i="24"/>
  <c r="N5" i="24"/>
  <c r="M5" i="24"/>
  <c r="L5" i="24"/>
  <c r="K5" i="24"/>
  <c r="H5" i="24"/>
  <c r="G5" i="24"/>
  <c r="F5" i="24"/>
  <c r="E5" i="24"/>
  <c r="D5" i="24"/>
  <c r="O89" i="23"/>
  <c r="N89" i="23"/>
  <c r="M89" i="23"/>
  <c r="L89" i="23"/>
  <c r="K89" i="23"/>
  <c r="H89" i="23"/>
  <c r="G89" i="23"/>
  <c r="F89" i="23"/>
  <c r="E89" i="23"/>
  <c r="D89" i="23"/>
  <c r="N87" i="23"/>
  <c r="M87" i="23"/>
  <c r="K87" i="23"/>
  <c r="H87" i="23"/>
  <c r="F87" i="23"/>
  <c r="E87" i="23"/>
  <c r="N85" i="23"/>
  <c r="M85" i="23"/>
  <c r="K85" i="23"/>
  <c r="H85" i="23"/>
  <c r="F85" i="23"/>
  <c r="E85" i="23"/>
  <c r="N83" i="23"/>
  <c r="M83" i="23"/>
  <c r="K83" i="23"/>
  <c r="H83" i="23"/>
  <c r="F83" i="23"/>
  <c r="E83" i="23"/>
  <c r="N81" i="23"/>
  <c r="M81" i="23"/>
  <c r="K81" i="23"/>
  <c r="H81" i="23"/>
  <c r="F81" i="23"/>
  <c r="E81" i="23"/>
  <c r="O79" i="23"/>
  <c r="N79" i="23"/>
  <c r="M79" i="23"/>
  <c r="L79" i="23"/>
  <c r="K79" i="23"/>
  <c r="H79" i="23"/>
  <c r="G79" i="23"/>
  <c r="F79" i="23"/>
  <c r="E79" i="23"/>
  <c r="D79" i="23"/>
  <c r="O77" i="23"/>
  <c r="N77" i="23"/>
  <c r="M77" i="23"/>
  <c r="L77" i="23"/>
  <c r="K77" i="23"/>
  <c r="G77" i="23"/>
  <c r="F77" i="23"/>
  <c r="E77" i="23"/>
  <c r="D77" i="23"/>
  <c r="O75" i="23"/>
  <c r="N75" i="23"/>
  <c r="M75" i="23"/>
  <c r="L75" i="23"/>
  <c r="K75" i="23"/>
  <c r="G75" i="23"/>
  <c r="F75" i="23"/>
  <c r="E75" i="23"/>
  <c r="D75" i="23"/>
  <c r="O73" i="23"/>
  <c r="N73" i="23"/>
  <c r="M73" i="23"/>
  <c r="L73" i="23"/>
  <c r="K73" i="23"/>
  <c r="G73" i="23"/>
  <c r="F73" i="23"/>
  <c r="E73" i="23"/>
  <c r="D73" i="23"/>
  <c r="O71" i="23"/>
  <c r="N71" i="23"/>
  <c r="M71" i="23"/>
  <c r="L71" i="23"/>
  <c r="K71" i="23"/>
  <c r="G71" i="23"/>
  <c r="F71" i="23"/>
  <c r="E71" i="23"/>
  <c r="D71" i="23"/>
  <c r="O67" i="23"/>
  <c r="N67" i="23"/>
  <c r="M67" i="23"/>
  <c r="L67" i="23"/>
  <c r="K67" i="23"/>
  <c r="H67" i="23"/>
  <c r="G67" i="23"/>
  <c r="F67" i="23"/>
  <c r="E67" i="23"/>
  <c r="D67" i="23"/>
  <c r="O65" i="23"/>
  <c r="N65" i="23"/>
  <c r="M65" i="23"/>
  <c r="L65" i="23"/>
  <c r="K65" i="23"/>
  <c r="H65" i="23"/>
  <c r="F65" i="23"/>
  <c r="E65" i="23"/>
  <c r="O63" i="23"/>
  <c r="N63" i="23"/>
  <c r="M63" i="23"/>
  <c r="L63" i="23"/>
  <c r="K63" i="23"/>
  <c r="H63" i="23"/>
  <c r="F63" i="23"/>
  <c r="E63" i="23"/>
  <c r="O61" i="23"/>
  <c r="N61" i="23"/>
  <c r="M61" i="23"/>
  <c r="L61" i="23"/>
  <c r="K61" i="23"/>
  <c r="H61" i="23"/>
  <c r="F61" i="23"/>
  <c r="E61" i="23"/>
  <c r="O59" i="23"/>
  <c r="N59" i="23"/>
  <c r="M59" i="23"/>
  <c r="L59" i="23"/>
  <c r="K59" i="23"/>
  <c r="H59" i="23"/>
  <c r="F59" i="23"/>
  <c r="E59" i="23"/>
  <c r="O57" i="23"/>
  <c r="N57" i="23"/>
  <c r="M57" i="23"/>
  <c r="L57" i="23"/>
  <c r="K57" i="23"/>
  <c r="H57" i="23"/>
  <c r="G57" i="23"/>
  <c r="F57" i="23"/>
  <c r="E57" i="23"/>
  <c r="D57" i="23"/>
  <c r="O55" i="23"/>
  <c r="N55" i="23"/>
  <c r="M55" i="23"/>
  <c r="L55" i="23"/>
  <c r="K55" i="23"/>
  <c r="H55" i="23"/>
  <c r="G55" i="23"/>
  <c r="F55" i="23"/>
  <c r="E55" i="23"/>
  <c r="D55" i="23"/>
  <c r="O53" i="23"/>
  <c r="N53" i="23"/>
  <c r="M53" i="23"/>
  <c r="L53" i="23"/>
  <c r="K53" i="23"/>
  <c r="H53" i="23"/>
  <c r="G53" i="23"/>
  <c r="F53" i="23"/>
  <c r="E53" i="23"/>
  <c r="D53" i="23"/>
  <c r="O51" i="23"/>
  <c r="N51" i="23"/>
  <c r="M51" i="23"/>
  <c r="L51" i="23"/>
  <c r="K51" i="23"/>
  <c r="H51" i="23"/>
  <c r="G51" i="23"/>
  <c r="F51" i="23"/>
  <c r="E51" i="23"/>
  <c r="D51" i="23"/>
  <c r="O49" i="23"/>
  <c r="N49" i="23"/>
  <c r="M49" i="23"/>
  <c r="L49" i="23"/>
  <c r="K49" i="23"/>
  <c r="H49" i="23"/>
  <c r="G49" i="23"/>
  <c r="F49" i="23"/>
  <c r="E49" i="23"/>
  <c r="D49" i="23"/>
  <c r="O45" i="23"/>
  <c r="N45" i="23"/>
  <c r="M45" i="23"/>
  <c r="L45" i="23"/>
  <c r="K45" i="23"/>
  <c r="H45" i="23"/>
  <c r="G45" i="23"/>
  <c r="F45" i="23"/>
  <c r="E45" i="23"/>
  <c r="D45" i="23"/>
  <c r="O43" i="23"/>
  <c r="N43" i="23"/>
  <c r="H125" i="35"/>
  <c r="H16" i="35"/>
  <c r="H17" i="35"/>
  <c r="H18" i="35"/>
  <c r="H24" i="35"/>
  <c r="H25" i="35"/>
  <c r="H26" i="35"/>
  <c r="H27" i="35"/>
  <c r="H28" i="35"/>
  <c r="H29" i="35"/>
  <c r="H30" i="35"/>
  <c r="H31" i="35"/>
  <c r="H32" i="35"/>
  <c r="H33" i="35"/>
  <c r="H45" i="35"/>
  <c r="H46" i="35"/>
  <c r="H47" i="35"/>
  <c r="H48" i="35"/>
  <c r="H53" i="35"/>
  <c r="H54" i="35"/>
  <c r="H55" i="35"/>
  <c r="H56" i="35"/>
  <c r="H57" i="35"/>
  <c r="H58" i="35"/>
  <c r="H59" i="35"/>
  <c r="H60" i="35"/>
  <c r="H61" i="35"/>
  <c r="H62" i="35"/>
  <c r="H63" i="35"/>
  <c r="H64" i="35"/>
  <c r="H65" i="35"/>
  <c r="H66" i="35"/>
  <c r="H67" i="35"/>
  <c r="H68" i="35"/>
  <c r="H69" i="35"/>
  <c r="H70" i="35"/>
  <c r="H71" i="35"/>
  <c r="H72" i="35"/>
  <c r="H73" i="35"/>
  <c r="H74" i="35"/>
  <c r="H75" i="35"/>
  <c r="H76" i="35"/>
  <c r="H77" i="35"/>
  <c r="H78" i="35"/>
  <c r="H79" i="35"/>
  <c r="H80" i="35"/>
  <c r="H81" i="35"/>
  <c r="H82" i="35"/>
  <c r="H83" i="35"/>
  <c r="H84" i="35"/>
  <c r="H85" i="35"/>
  <c r="H86" i="35"/>
  <c r="H87" i="35"/>
  <c r="H88" i="35"/>
  <c r="H89" i="35"/>
  <c r="H90" i="35"/>
  <c r="H91" i="35"/>
  <c r="H92" i="35"/>
  <c r="H93" i="35"/>
  <c r="H94" i="35"/>
  <c r="H95" i="35"/>
  <c r="H96" i="35"/>
  <c r="H97" i="35"/>
  <c r="H98" i="35"/>
  <c r="H99" i="35"/>
  <c r="H100" i="35"/>
  <c r="H101" i="35"/>
  <c r="H102" i="35"/>
  <c r="H103" i="35"/>
  <c r="H104" i="35"/>
  <c r="H105" i="35"/>
  <c r="H106" i="35"/>
  <c r="H107" i="35"/>
  <c r="H108" i="35"/>
  <c r="H109" i="35"/>
  <c r="H110" i="35"/>
  <c r="H111" i="35"/>
  <c r="H112" i="35"/>
  <c r="H113" i="35"/>
  <c r="H114" i="35"/>
  <c r="H115" i="35"/>
  <c r="H116" i="35"/>
  <c r="H122" i="35"/>
  <c r="H123" i="35"/>
  <c r="H124" i="35"/>
  <c r="G75" i="24"/>
  <c r="F75" i="24"/>
  <c r="E75" i="24"/>
  <c r="D75" i="24"/>
  <c r="O73" i="24"/>
  <c r="N73" i="24"/>
  <c r="M73" i="24"/>
  <c r="L73" i="24"/>
  <c r="K73" i="24"/>
  <c r="H73" i="24"/>
  <c r="G73" i="24"/>
  <c r="F73" i="24"/>
  <c r="E73" i="24"/>
  <c r="D73" i="24"/>
  <c r="O71" i="24"/>
  <c r="N71" i="24"/>
  <c r="M71" i="24"/>
  <c r="L71" i="24"/>
  <c r="K71" i="24"/>
  <c r="H71" i="24"/>
  <c r="G71" i="24"/>
  <c r="F71" i="24"/>
  <c r="E71" i="24"/>
  <c r="D71" i="24"/>
  <c r="O67" i="24"/>
  <c r="N67" i="24"/>
  <c r="M67" i="24"/>
  <c r="L67" i="24"/>
  <c r="K67" i="24"/>
  <c r="H67" i="24"/>
  <c r="G67" i="24"/>
  <c r="F67" i="24"/>
  <c r="E67" i="24"/>
  <c r="D67" i="24"/>
  <c r="O65" i="24"/>
  <c r="N65" i="24"/>
  <c r="M65" i="24"/>
  <c r="L65" i="24"/>
  <c r="K65" i="24"/>
  <c r="H65" i="24"/>
  <c r="G65" i="24"/>
  <c r="F65" i="24"/>
  <c r="E65" i="24"/>
  <c r="D65" i="24"/>
  <c r="O63" i="24"/>
  <c r="N63" i="24"/>
  <c r="M63" i="24"/>
  <c r="L63" i="24"/>
  <c r="K63" i="24"/>
  <c r="H63" i="24"/>
  <c r="G63" i="24"/>
  <c r="F63" i="24"/>
  <c r="E63" i="24"/>
  <c r="D63" i="24"/>
  <c r="O61" i="24"/>
  <c r="N61" i="24"/>
  <c r="M61" i="24"/>
  <c r="L61" i="24"/>
  <c r="K61" i="24"/>
  <c r="H61" i="24"/>
  <c r="G61" i="24"/>
  <c r="F61" i="24"/>
  <c r="E61" i="24"/>
  <c r="D61" i="24"/>
  <c r="O59" i="24"/>
  <c r="N59" i="24"/>
  <c r="M59" i="24"/>
  <c r="L59" i="24"/>
  <c r="K59" i="24"/>
  <c r="H59" i="24"/>
  <c r="G59" i="24"/>
  <c r="F59" i="24"/>
  <c r="E59" i="24"/>
  <c r="D59" i="24"/>
  <c r="O57" i="24"/>
  <c r="N57" i="24"/>
  <c r="M57" i="24"/>
  <c r="L57" i="24"/>
  <c r="K57" i="24"/>
  <c r="H57" i="24"/>
  <c r="G57" i="24"/>
  <c r="F57" i="24"/>
  <c r="E57" i="24"/>
  <c r="D57" i="24"/>
  <c r="O55" i="24"/>
  <c r="N55" i="24"/>
  <c r="M55" i="24"/>
  <c r="L55" i="24"/>
  <c r="K55" i="24"/>
  <c r="H55" i="24"/>
  <c r="G55" i="24"/>
  <c r="F55" i="24"/>
  <c r="E55" i="24"/>
  <c r="D55" i="24"/>
  <c r="O53" i="24"/>
  <c r="N53" i="24"/>
  <c r="M53" i="24"/>
  <c r="L53" i="24"/>
  <c r="K53" i="24"/>
  <c r="H53" i="24"/>
  <c r="G53" i="24"/>
  <c r="F53" i="24"/>
  <c r="E53" i="24"/>
  <c r="D53" i="24"/>
  <c r="O51" i="24"/>
  <c r="N51" i="24"/>
  <c r="M51" i="24"/>
  <c r="L51" i="24"/>
  <c r="K51" i="24"/>
  <c r="H51" i="24"/>
  <c r="G51" i="24"/>
  <c r="F51" i="24"/>
  <c r="E51" i="24"/>
  <c r="D51" i="24"/>
  <c r="O49" i="24"/>
  <c r="N49" i="24"/>
  <c r="M49" i="24"/>
  <c r="L49" i="24"/>
  <c r="K49" i="24"/>
  <c r="H49" i="24"/>
  <c r="G49" i="24"/>
  <c r="F49" i="24"/>
  <c r="E49" i="24"/>
  <c r="D49" i="24"/>
  <c r="O45" i="24"/>
  <c r="N45" i="24"/>
  <c r="M45" i="24"/>
  <c r="L45" i="24"/>
  <c r="K45" i="24"/>
  <c r="H45" i="24"/>
  <c r="G45" i="24"/>
  <c r="F45" i="24"/>
  <c r="E45" i="24"/>
  <c r="D45" i="24"/>
  <c r="O43" i="24"/>
  <c r="N43" i="24"/>
  <c r="M43" i="24"/>
  <c r="L43" i="24"/>
  <c r="K43" i="24"/>
  <c r="H43" i="24"/>
  <c r="G43" i="24"/>
  <c r="F43" i="24"/>
  <c r="E43" i="24"/>
  <c r="D43" i="24"/>
  <c r="O41" i="24"/>
  <c r="N41" i="24"/>
  <c r="M41" i="24"/>
  <c r="L41" i="24"/>
  <c r="K41" i="24"/>
  <c r="H41" i="24"/>
  <c r="G41" i="24"/>
  <c r="F41" i="24"/>
  <c r="E41" i="24"/>
  <c r="D41" i="24"/>
  <c r="O39" i="24"/>
  <c r="N39" i="24"/>
  <c r="M39" i="24"/>
  <c r="L39" i="24"/>
  <c r="K39" i="24"/>
  <c r="H39" i="24"/>
  <c r="G39" i="24"/>
  <c r="F39" i="24"/>
  <c r="E39" i="24"/>
  <c r="D39" i="24"/>
  <c r="O37" i="24"/>
  <c r="N37" i="24"/>
  <c r="M37" i="24"/>
  <c r="L37" i="24"/>
  <c r="K37" i="24"/>
  <c r="H37" i="24"/>
  <c r="G37" i="24"/>
  <c r="F37" i="24"/>
  <c r="E37" i="24"/>
  <c r="D37" i="24"/>
  <c r="O35" i="24"/>
  <c r="N35" i="24"/>
  <c r="M35" i="24"/>
  <c r="L35" i="24"/>
  <c r="K35" i="24"/>
  <c r="H35" i="24"/>
  <c r="G35" i="24"/>
  <c r="F35" i="24"/>
  <c r="E35" i="24"/>
  <c r="D35" i="24"/>
  <c r="O33" i="24"/>
  <c r="N33" i="24"/>
  <c r="M33" i="24"/>
  <c r="L33" i="24"/>
  <c r="K33" i="24"/>
  <c r="H33" i="24"/>
  <c r="G33" i="24"/>
  <c r="F33" i="24"/>
  <c r="E33" i="24"/>
  <c r="D33" i="24"/>
  <c r="O31" i="24"/>
  <c r="N31" i="24"/>
  <c r="M31" i="24"/>
  <c r="L31" i="24"/>
  <c r="K31" i="24"/>
  <c r="H31" i="24"/>
  <c r="G31" i="24"/>
  <c r="F31" i="24"/>
  <c r="E31" i="24"/>
  <c r="D31" i="24"/>
  <c r="O29" i="24"/>
  <c r="N29" i="24"/>
  <c r="M29" i="24"/>
  <c r="L29" i="24"/>
  <c r="K29" i="24"/>
  <c r="H29" i="24"/>
  <c r="G29" i="24"/>
  <c r="F29" i="24"/>
  <c r="E29" i="24"/>
  <c r="D29" i="24"/>
  <c r="O27" i="24"/>
  <c r="N27" i="24"/>
  <c r="M27" i="24"/>
  <c r="L27" i="24"/>
  <c r="K27" i="24"/>
  <c r="H27" i="24"/>
  <c r="G27" i="24"/>
  <c r="F27" i="24"/>
  <c r="E27" i="24"/>
  <c r="D27" i="24"/>
  <c r="O23" i="24"/>
  <c r="N23" i="24"/>
  <c r="M23" i="24"/>
  <c r="L23" i="24"/>
  <c r="K23" i="24"/>
  <c r="H23" i="24"/>
  <c r="G23" i="24"/>
  <c r="F23" i="24"/>
  <c r="E23" i="24"/>
  <c r="D23" i="24"/>
  <c r="O21" i="24"/>
  <c r="N21" i="24"/>
  <c r="M21" i="24"/>
  <c r="L21" i="24"/>
  <c r="K21" i="24"/>
  <c r="H21" i="24"/>
  <c r="G21" i="24"/>
  <c r="F21" i="24"/>
  <c r="E21" i="24"/>
  <c r="D21" i="24"/>
  <c r="O19" i="24"/>
  <c r="N19" i="24"/>
  <c r="M19" i="24"/>
  <c r="L19" i="24"/>
  <c r="K19" i="24"/>
  <c r="H19" i="24"/>
  <c r="G19" i="24"/>
  <c r="F19" i="24"/>
  <c r="E19" i="24"/>
  <c r="D19" i="24"/>
  <c r="D132" i="42"/>
  <c r="F124" i="50"/>
  <c r="C124" i="50"/>
  <c r="N81" i="50"/>
  <c r="K81" i="50"/>
  <c r="F81" i="50"/>
  <c r="E81" i="50"/>
  <c r="D81" i="50"/>
  <c r="C81" i="50"/>
  <c r="N39" i="50"/>
  <c r="L39" i="50"/>
  <c r="K39" i="50"/>
  <c r="J39" i="50"/>
  <c r="G39" i="50"/>
  <c r="F39" i="50"/>
  <c r="E39" i="50"/>
  <c r="C39" i="50"/>
  <c r="F120" i="50"/>
  <c r="C120" i="50"/>
  <c r="N77" i="50"/>
  <c r="K77" i="50"/>
  <c r="F77" i="50"/>
  <c r="E77" i="50"/>
  <c r="D77" i="50"/>
  <c r="C77" i="50"/>
  <c r="N35" i="50"/>
  <c r="M35" i="50"/>
  <c r="L35" i="50"/>
  <c r="K35" i="50"/>
  <c r="J35" i="50"/>
  <c r="G35" i="50"/>
  <c r="F35" i="50"/>
  <c r="E35" i="50"/>
  <c r="C35" i="50"/>
  <c r="F116" i="50"/>
  <c r="C116" i="50"/>
  <c r="N73" i="50"/>
  <c r="K73" i="50"/>
  <c r="G73" i="50"/>
  <c r="F73" i="50"/>
  <c r="E73" i="50"/>
  <c r="D73" i="50"/>
  <c r="C73" i="50"/>
  <c r="N31" i="50"/>
  <c r="M31" i="50"/>
  <c r="L31" i="50"/>
  <c r="K31" i="50"/>
  <c r="J31" i="50"/>
  <c r="F31" i="50"/>
  <c r="E31" i="50"/>
  <c r="C31" i="50"/>
  <c r="F112" i="50"/>
  <c r="C112" i="50"/>
  <c r="N69" i="50"/>
  <c r="K69" i="50"/>
  <c r="G69" i="50"/>
  <c r="F69" i="50"/>
  <c r="E69" i="50"/>
  <c r="D69" i="50"/>
  <c r="C69" i="50"/>
  <c r="N27" i="50"/>
  <c r="M27" i="50"/>
  <c r="L27" i="50"/>
  <c r="K27" i="50"/>
  <c r="J27" i="50"/>
  <c r="F27" i="50"/>
  <c r="E27" i="50"/>
  <c r="C27" i="50"/>
  <c r="F23" i="50"/>
  <c r="E23" i="50"/>
  <c r="D23" i="50"/>
  <c r="M19" i="50"/>
  <c r="J19" i="50"/>
  <c r="E19" i="50"/>
  <c r="D19" i="50"/>
  <c r="C19" i="50"/>
  <c r="M57" i="50"/>
  <c r="F57" i="50"/>
  <c r="M15" i="50"/>
  <c r="J15" i="50"/>
  <c r="F15" i="50"/>
  <c r="E15" i="50"/>
  <c r="C15" i="50"/>
  <c r="M53" i="50"/>
  <c r="F53" i="50"/>
  <c r="M11" i="50"/>
  <c r="K11" i="50"/>
  <c r="F11" i="50"/>
  <c r="C11" i="50"/>
  <c r="M49" i="50"/>
  <c r="F49" i="50"/>
  <c r="M7" i="50"/>
  <c r="K7" i="50"/>
  <c r="F7" i="50"/>
  <c r="C7" i="50"/>
  <c r="F124" i="49"/>
  <c r="C124" i="49"/>
  <c r="N81" i="49"/>
  <c r="K81" i="49"/>
  <c r="G81" i="49"/>
  <c r="F81" i="49"/>
  <c r="D81" i="49"/>
  <c r="C81" i="49"/>
  <c r="N39" i="49"/>
  <c r="K39" i="49"/>
  <c r="J39" i="49"/>
  <c r="G39" i="49"/>
  <c r="F39" i="49"/>
  <c r="C39" i="49"/>
  <c r="K162" i="49"/>
  <c r="F120" i="49"/>
  <c r="C120" i="49"/>
  <c r="N77" i="49"/>
  <c r="M77" i="49"/>
  <c r="K77" i="49"/>
  <c r="G77" i="49"/>
  <c r="F77" i="49"/>
  <c r="D77" i="49"/>
  <c r="C77" i="49"/>
  <c r="N35" i="49"/>
  <c r="K35" i="49"/>
  <c r="J35" i="49"/>
  <c r="G35" i="49"/>
  <c r="F35" i="49"/>
  <c r="C35" i="49"/>
  <c r="K158" i="49"/>
  <c r="F116" i="49"/>
  <c r="C116" i="49"/>
  <c r="N73" i="49"/>
  <c r="M73" i="49"/>
  <c r="K73" i="49"/>
  <c r="G73" i="49"/>
  <c r="F73" i="49"/>
  <c r="D73" i="49"/>
  <c r="C73" i="49"/>
  <c r="N31" i="49"/>
  <c r="K31" i="49"/>
  <c r="J31" i="49"/>
  <c r="G31" i="49"/>
  <c r="F31" i="49"/>
  <c r="C31" i="49"/>
  <c r="K154" i="49"/>
  <c r="F112" i="49"/>
  <c r="C112" i="49"/>
  <c r="N69" i="49"/>
  <c r="M69" i="49"/>
  <c r="K69" i="49"/>
  <c r="G69" i="49"/>
  <c r="F69" i="49"/>
  <c r="D69" i="49"/>
  <c r="C69" i="49"/>
  <c r="N27" i="49"/>
  <c r="K27" i="49"/>
  <c r="J27" i="49"/>
  <c r="G27" i="49"/>
  <c r="F27" i="49"/>
  <c r="C27" i="49"/>
  <c r="L23" i="49"/>
  <c r="J23" i="49"/>
  <c r="E61" i="49"/>
  <c r="L19" i="49"/>
  <c r="F19" i="49"/>
  <c r="D19" i="49"/>
  <c r="E57" i="49"/>
  <c r="C57" i="49"/>
  <c r="N15" i="49"/>
  <c r="M15" i="49"/>
  <c r="L15" i="49"/>
  <c r="K15" i="49"/>
  <c r="G15" i="49"/>
  <c r="F15" i="49"/>
  <c r="D15" i="49"/>
  <c r="E53" i="49"/>
  <c r="C53" i="49"/>
  <c r="N11" i="49"/>
  <c r="M11" i="49"/>
  <c r="K11" i="49"/>
  <c r="G11" i="49"/>
  <c r="F11" i="49"/>
  <c r="D11" i="49"/>
  <c r="E49" i="49"/>
  <c r="C49" i="49"/>
  <c r="N7" i="49"/>
  <c r="M7" i="49"/>
  <c r="K7" i="49"/>
  <c r="G7" i="49"/>
  <c r="F7" i="49"/>
  <c r="D7" i="49"/>
  <c r="F124" i="46"/>
  <c r="C124" i="46"/>
  <c r="F120" i="46"/>
  <c r="C120" i="46"/>
  <c r="F116" i="46"/>
  <c r="C116" i="46"/>
  <c r="F112" i="46"/>
  <c r="C112" i="46"/>
  <c r="N81" i="46"/>
  <c r="L81" i="46"/>
  <c r="K81" i="46"/>
  <c r="F81" i="46"/>
  <c r="C81" i="46"/>
  <c r="N77" i="46"/>
  <c r="L77" i="46"/>
  <c r="K77" i="46"/>
  <c r="F77" i="46"/>
  <c r="C77" i="46"/>
  <c r="N73" i="46"/>
  <c r="L73" i="46"/>
  <c r="K73" i="46"/>
  <c r="G73" i="46"/>
  <c r="F73" i="46"/>
  <c r="E73" i="46"/>
  <c r="C73" i="46"/>
  <c r="N69" i="46"/>
  <c r="L69" i="46"/>
  <c r="K69" i="46"/>
  <c r="G69" i="46"/>
  <c r="F69" i="46"/>
  <c r="E69" i="46"/>
  <c r="C69" i="46"/>
  <c r="D65" i="46"/>
  <c r="J61" i="46"/>
  <c r="F61" i="46"/>
  <c r="D61" i="46"/>
  <c r="J57" i="46"/>
  <c r="F57" i="46"/>
  <c r="D57" i="46"/>
  <c r="M53" i="46"/>
  <c r="F53" i="46"/>
  <c r="D53" i="46"/>
  <c r="M49" i="46"/>
  <c r="F49" i="46"/>
  <c r="D49" i="46"/>
  <c r="N39" i="46"/>
  <c r="L39" i="46"/>
  <c r="K39" i="46"/>
  <c r="F39" i="46"/>
  <c r="E39" i="46"/>
  <c r="D39" i="46"/>
  <c r="C39" i="46"/>
  <c r="N35" i="46"/>
  <c r="L35" i="46"/>
  <c r="K35" i="46"/>
  <c r="F35" i="46"/>
  <c r="E35" i="46"/>
  <c r="D35" i="46"/>
  <c r="C35" i="46"/>
  <c r="N31" i="46"/>
  <c r="M31" i="46"/>
  <c r="L31" i="46"/>
  <c r="K31" i="46"/>
  <c r="J31" i="46"/>
  <c r="G31" i="46"/>
  <c r="F31" i="46"/>
  <c r="E31" i="46"/>
  <c r="C31" i="46"/>
  <c r="N27" i="46"/>
  <c r="D63" i="42"/>
  <c r="F21" i="42"/>
  <c r="D7" i="42"/>
  <c r="D15" i="42"/>
  <c r="D14" i="42"/>
  <c r="D11" i="42"/>
  <c r="D10" i="42"/>
  <c r="C23" i="42"/>
  <c r="C22" i="42"/>
  <c r="E43" i="42"/>
  <c r="E42" i="42"/>
  <c r="F39" i="42"/>
  <c r="E39" i="42"/>
  <c r="F38" i="42"/>
  <c r="E38" i="42"/>
  <c r="G35" i="42"/>
  <c r="F35" i="42"/>
  <c r="E35" i="42"/>
  <c r="G34" i="42"/>
  <c r="F34" i="42"/>
  <c r="E34" i="42"/>
  <c r="G31" i="42"/>
  <c r="E31" i="42"/>
  <c r="G30" i="42"/>
  <c r="E30" i="42"/>
  <c r="G27" i="42"/>
  <c r="E27" i="42"/>
  <c r="G26" i="42"/>
  <c r="E26" i="42"/>
  <c r="F23" i="42"/>
  <c r="F22" i="42"/>
  <c r="G19" i="42"/>
  <c r="G18" i="42"/>
  <c r="G15" i="42"/>
  <c r="G14" i="42"/>
  <c r="J7" i="42"/>
  <c r="M7" i="42"/>
  <c r="J11" i="42"/>
  <c r="M11" i="42"/>
  <c r="J15" i="42"/>
  <c r="L15" i="42"/>
  <c r="M15" i="42"/>
  <c r="J19" i="42"/>
  <c r="L19" i="42"/>
  <c r="M19" i="42"/>
  <c r="K23" i="42"/>
  <c r="J27" i="42"/>
  <c r="K27" i="42"/>
  <c r="L27" i="42"/>
  <c r="M27" i="42"/>
  <c r="J31" i="42"/>
  <c r="K31" i="42"/>
  <c r="L31" i="42"/>
  <c r="M31" i="42"/>
  <c r="K35" i="42"/>
  <c r="M35" i="42"/>
  <c r="K39" i="42"/>
  <c r="M39" i="42"/>
  <c r="E85" i="42"/>
  <c r="E84" i="42"/>
  <c r="E81" i="42"/>
  <c r="E80" i="42"/>
  <c r="E77" i="42"/>
  <c r="E76" i="42"/>
  <c r="F73" i="42"/>
  <c r="E73" i="42"/>
  <c r="F72" i="42"/>
  <c r="E72" i="42"/>
  <c r="F69" i="42"/>
  <c r="E69" i="42"/>
  <c r="F68" i="42"/>
  <c r="E68" i="42"/>
  <c r="D65" i="42"/>
  <c r="D64" i="42"/>
  <c r="E57" i="42"/>
  <c r="D57" i="42"/>
  <c r="E56" i="42"/>
  <c r="D56" i="42"/>
  <c r="E53" i="42"/>
  <c r="D53" i="42"/>
  <c r="E52" i="42"/>
  <c r="D52" i="42"/>
  <c r="E49" i="42"/>
  <c r="D49" i="42"/>
  <c r="E48" i="42"/>
  <c r="D48" i="42"/>
  <c r="E7" i="46"/>
  <c r="F7" i="46"/>
  <c r="K7" i="46"/>
  <c r="L7" i="46"/>
  <c r="N7" i="46"/>
  <c r="E11" i="46"/>
  <c r="F11" i="46"/>
  <c r="K11" i="46"/>
  <c r="L11" i="46"/>
  <c r="N11" i="46"/>
  <c r="C15" i="46"/>
  <c r="F15" i="46"/>
  <c r="G15" i="46"/>
  <c r="L15" i="46"/>
  <c r="M15" i="46"/>
  <c r="C19" i="46"/>
  <c r="F19" i="46"/>
  <c r="G19" i="46"/>
  <c r="L19" i="46"/>
  <c r="M19" i="46"/>
  <c r="E23" i="46"/>
  <c r="J23" i="46"/>
  <c r="C27" i="46"/>
  <c r="E27" i="46"/>
  <c r="F27" i="46"/>
  <c r="G27" i="46"/>
  <c r="J27" i="46"/>
  <c r="K27" i="46"/>
  <c r="L27" i="46"/>
  <c r="M27" i="46"/>
  <c r="N170" i="50"/>
  <c r="M170" i="50"/>
  <c r="L170" i="50"/>
  <c r="K170" i="50"/>
  <c r="J170" i="50"/>
  <c r="G170" i="50"/>
  <c r="F170" i="50"/>
  <c r="E170" i="50"/>
  <c r="D170" i="50"/>
  <c r="C170" i="50"/>
  <c r="N128" i="50"/>
  <c r="M128" i="50"/>
  <c r="L128" i="50"/>
  <c r="K128" i="50"/>
  <c r="J128" i="50"/>
  <c r="G128" i="50"/>
  <c r="F128" i="50"/>
  <c r="E128" i="50"/>
  <c r="D128" i="50"/>
  <c r="C128" i="50"/>
  <c r="N85" i="50"/>
  <c r="M85" i="50"/>
  <c r="L85" i="50"/>
  <c r="K85" i="50"/>
  <c r="J85" i="50"/>
  <c r="G85" i="50"/>
  <c r="F85" i="50"/>
  <c r="E85" i="50"/>
  <c r="D85" i="50"/>
  <c r="C85" i="50"/>
  <c r="N43" i="50"/>
  <c r="M43" i="50"/>
  <c r="L43" i="50"/>
  <c r="K43" i="50"/>
  <c r="J43" i="50"/>
  <c r="G43" i="50"/>
  <c r="F43" i="50"/>
  <c r="E43" i="50"/>
  <c r="D43" i="50"/>
  <c r="C43" i="50"/>
  <c r="N166" i="50"/>
  <c r="M166" i="50"/>
  <c r="L166" i="50"/>
  <c r="K166" i="50"/>
  <c r="J166" i="50"/>
  <c r="G166" i="50"/>
  <c r="F166" i="50"/>
  <c r="E166" i="50"/>
  <c r="D166" i="50"/>
  <c r="C166" i="50"/>
  <c r="N124" i="50"/>
  <c r="M124" i="50"/>
  <c r="L124" i="50"/>
  <c r="K124" i="50"/>
  <c r="J124" i="50"/>
  <c r="G124" i="50"/>
  <c r="E124" i="50"/>
  <c r="D124" i="50"/>
  <c r="M81" i="50"/>
  <c r="L81" i="50"/>
  <c r="J81" i="50"/>
  <c r="G81" i="50"/>
  <c r="M39" i="50"/>
  <c r="D39" i="50"/>
  <c r="N162" i="50"/>
  <c r="M162" i="50"/>
  <c r="L162" i="50"/>
  <c r="K162" i="50"/>
  <c r="J162" i="50"/>
  <c r="G162" i="50"/>
  <c r="F162" i="50"/>
  <c r="E162" i="50"/>
  <c r="D162" i="50"/>
  <c r="C162" i="50"/>
  <c r="N120" i="50"/>
  <c r="M120" i="50"/>
  <c r="L120" i="50"/>
  <c r="K120" i="50"/>
  <c r="J120" i="50"/>
  <c r="G120" i="50"/>
  <c r="E120" i="50"/>
  <c r="D120" i="50"/>
  <c r="M77" i="50"/>
  <c r="L77" i="50"/>
  <c r="J77" i="50"/>
  <c r="G77" i="50"/>
  <c r="D35" i="50"/>
  <c r="N158" i="50"/>
  <c r="M158" i="50"/>
  <c r="L158" i="50"/>
  <c r="K158" i="50"/>
  <c r="J158" i="50"/>
  <c r="G158" i="50"/>
  <c r="F158" i="50"/>
  <c r="E158" i="50"/>
  <c r="D158" i="50"/>
  <c r="C158" i="50"/>
  <c r="N116" i="50"/>
  <c r="M116" i="50"/>
  <c r="L116" i="50"/>
  <c r="K116" i="50"/>
  <c r="J116" i="50"/>
  <c r="G116" i="50"/>
  <c r="E116" i="50"/>
  <c r="D116" i="50"/>
  <c r="M73" i="50"/>
  <c r="L73" i="50"/>
  <c r="J73" i="50"/>
  <c r="G31" i="50"/>
  <c r="D31" i="50"/>
  <c r="N154" i="50"/>
  <c r="M154" i="50"/>
  <c r="L154" i="50"/>
  <c r="K154" i="50"/>
  <c r="J154" i="50"/>
  <c r="G154" i="50"/>
  <c r="F154" i="50"/>
  <c r="E154" i="50"/>
  <c r="D154" i="50"/>
  <c r="C154" i="50"/>
  <c r="N112" i="50"/>
  <c r="M112" i="50"/>
  <c r="L112" i="50"/>
  <c r="K112" i="50"/>
  <c r="J112" i="50"/>
  <c r="G112" i="50"/>
  <c r="E112" i="50"/>
  <c r="D112" i="50"/>
  <c r="M69" i="50"/>
  <c r="L69" i="50"/>
  <c r="J69" i="50"/>
  <c r="G27" i="50"/>
  <c r="D27" i="50"/>
  <c r="N150" i="50"/>
  <c r="M150" i="50"/>
  <c r="L150" i="50"/>
  <c r="K150" i="50"/>
  <c r="J150" i="50"/>
  <c r="G150" i="50"/>
  <c r="F150" i="50"/>
  <c r="E150" i="50"/>
  <c r="D150" i="50"/>
  <c r="C150" i="50"/>
  <c r="N108" i="50"/>
  <c r="M108" i="50"/>
  <c r="L108" i="50"/>
  <c r="K108" i="50"/>
  <c r="J108" i="50"/>
  <c r="G108" i="50"/>
  <c r="F108" i="50"/>
  <c r="E108" i="50"/>
  <c r="D108" i="50"/>
  <c r="C108" i="50"/>
  <c r="N65" i="50"/>
  <c r="M65" i="50"/>
  <c r="L65" i="50"/>
  <c r="K65" i="50"/>
  <c r="J65" i="50"/>
  <c r="G65" i="50"/>
  <c r="F65" i="50"/>
  <c r="E65" i="50"/>
  <c r="D65" i="50"/>
  <c r="C65" i="50"/>
  <c r="N23" i="50"/>
  <c r="M23" i="50"/>
  <c r="L23" i="50"/>
  <c r="K23" i="50"/>
  <c r="J23" i="50"/>
  <c r="G23" i="50"/>
  <c r="C23" i="50"/>
  <c r="D146" i="50"/>
  <c r="C146" i="50"/>
  <c r="N104" i="50"/>
  <c r="M104" i="50"/>
  <c r="L104" i="50"/>
  <c r="K104" i="50"/>
  <c r="J104" i="50"/>
  <c r="G104" i="50"/>
  <c r="F104" i="50"/>
  <c r="E104" i="50"/>
  <c r="D104" i="50"/>
  <c r="C104" i="50"/>
  <c r="N61" i="50"/>
  <c r="M61" i="50"/>
  <c r="L61" i="50"/>
  <c r="K61" i="50"/>
  <c r="J61" i="50"/>
  <c r="G61" i="50"/>
  <c r="F61" i="50"/>
  <c r="E61" i="50"/>
  <c r="D61" i="50"/>
  <c r="C61" i="50"/>
  <c r="N19" i="50"/>
  <c r="L19" i="50"/>
  <c r="K19" i="50"/>
  <c r="G19" i="50"/>
  <c r="F19" i="50"/>
  <c r="N142" i="50"/>
  <c r="M142" i="50"/>
  <c r="L142" i="50"/>
  <c r="K142" i="50"/>
  <c r="J142" i="50"/>
  <c r="G142" i="50"/>
  <c r="F142" i="50"/>
  <c r="E142" i="50"/>
  <c r="D142" i="50"/>
  <c r="C142" i="50"/>
  <c r="N100" i="50"/>
  <c r="M100" i="50"/>
  <c r="L100" i="50"/>
  <c r="K100" i="50"/>
  <c r="J100" i="50"/>
  <c r="G100" i="50"/>
  <c r="F100" i="50"/>
  <c r="E100" i="50"/>
  <c r="D100" i="50"/>
  <c r="C100" i="50"/>
  <c r="N57" i="50"/>
  <c r="L57" i="50"/>
  <c r="K57" i="50"/>
  <c r="J57" i="50"/>
  <c r="G57" i="50"/>
  <c r="E57" i="50"/>
  <c r="D57" i="50"/>
  <c r="C57" i="50"/>
  <c r="N15" i="50"/>
  <c r="L15" i="50"/>
  <c r="K15" i="50"/>
  <c r="G15" i="50"/>
  <c r="D15" i="50"/>
  <c r="N138" i="50"/>
  <c r="M138" i="50"/>
  <c r="L138" i="50"/>
  <c r="K138" i="50"/>
  <c r="J138" i="50"/>
  <c r="G138" i="50"/>
  <c r="F138" i="50"/>
  <c r="E138" i="50"/>
  <c r="D138" i="50"/>
  <c r="C138" i="50"/>
  <c r="N96" i="50"/>
  <c r="M96" i="50"/>
  <c r="L96" i="50"/>
  <c r="K96" i="50"/>
  <c r="J96" i="50"/>
  <c r="G96" i="50"/>
  <c r="F96" i="50"/>
  <c r="E96" i="50"/>
  <c r="D96" i="50"/>
  <c r="C96" i="50"/>
  <c r="N53" i="50"/>
  <c r="L53" i="50"/>
  <c r="K53" i="50"/>
  <c r="J53" i="50"/>
  <c r="G53" i="50"/>
  <c r="E53" i="50"/>
  <c r="D53" i="50"/>
  <c r="C53" i="50"/>
  <c r="N11" i="50"/>
  <c r="L11" i="50"/>
  <c r="J11" i="50"/>
  <c r="G11" i="50"/>
  <c r="E11" i="50"/>
  <c r="D11" i="50"/>
  <c r="N134" i="50"/>
  <c r="M134" i="50"/>
  <c r="L134" i="50"/>
  <c r="K134" i="50"/>
  <c r="J134" i="50"/>
  <c r="G134" i="50"/>
  <c r="F134" i="50"/>
  <c r="E134" i="50"/>
  <c r="D134" i="50"/>
  <c r="C134" i="50"/>
  <c r="N92" i="50"/>
  <c r="M92" i="50"/>
  <c r="L92" i="50"/>
  <c r="K92" i="50"/>
  <c r="J92" i="50"/>
  <c r="G92" i="50"/>
  <c r="F92" i="50"/>
  <c r="E92" i="50"/>
  <c r="D92" i="50"/>
  <c r="C92" i="50"/>
  <c r="N49" i="50"/>
  <c r="L49" i="50"/>
  <c r="K49" i="50"/>
  <c r="J49" i="50"/>
  <c r="G49" i="50"/>
  <c r="E49" i="50"/>
  <c r="D49" i="50"/>
  <c r="C49" i="50"/>
  <c r="N7" i="50"/>
  <c r="L7" i="50"/>
  <c r="J7" i="50"/>
  <c r="G7" i="50"/>
  <c r="E7" i="50"/>
  <c r="D7" i="50"/>
  <c r="N170" i="49"/>
  <c r="M170" i="49"/>
  <c r="L170" i="49"/>
  <c r="K170" i="49"/>
  <c r="J170" i="49"/>
  <c r="G170" i="49"/>
  <c r="F170" i="49"/>
  <c r="E170" i="49"/>
  <c r="D170" i="49"/>
  <c r="C170" i="49"/>
  <c r="N128" i="49"/>
  <c r="M128" i="49"/>
  <c r="L128" i="49"/>
  <c r="K128" i="49"/>
  <c r="J128" i="49"/>
  <c r="G128" i="49"/>
  <c r="F128" i="49"/>
  <c r="E128" i="49"/>
  <c r="D128" i="49"/>
  <c r="C128" i="49"/>
  <c r="N85" i="49"/>
  <c r="M85" i="49"/>
  <c r="L85" i="49"/>
  <c r="K85" i="49"/>
  <c r="J85" i="49"/>
  <c r="G85" i="49"/>
  <c r="F85" i="49"/>
  <c r="E85" i="49"/>
  <c r="D85" i="49"/>
  <c r="C85" i="49"/>
  <c r="N43" i="49"/>
  <c r="M43" i="49"/>
  <c r="L43" i="49"/>
  <c r="K43" i="49"/>
  <c r="J43" i="49"/>
  <c r="G43" i="49"/>
  <c r="F43" i="49"/>
  <c r="E43" i="49"/>
  <c r="D43" i="49"/>
  <c r="C43" i="49"/>
  <c r="N166" i="49"/>
  <c r="M166" i="49"/>
  <c r="L166" i="49"/>
  <c r="K166" i="49"/>
  <c r="J166" i="49"/>
  <c r="G166" i="49"/>
  <c r="F166" i="49"/>
  <c r="E166" i="49"/>
  <c r="D166" i="49"/>
  <c r="C166" i="49"/>
  <c r="N124" i="49"/>
  <c r="M124" i="49"/>
  <c r="L124" i="49"/>
  <c r="K124" i="49"/>
  <c r="J124" i="49"/>
  <c r="G124" i="49"/>
  <c r="E124" i="49"/>
  <c r="D124" i="49"/>
  <c r="M81" i="49"/>
  <c r="L81" i="49"/>
  <c r="J81" i="49"/>
  <c r="E81" i="49"/>
  <c r="M39" i="49"/>
  <c r="L39" i="49"/>
  <c r="E39" i="49"/>
  <c r="D39" i="49"/>
  <c r="N162" i="49"/>
  <c r="M162" i="49"/>
  <c r="L162" i="49"/>
  <c r="J162" i="49"/>
  <c r="G162" i="49"/>
  <c r="F162" i="49"/>
  <c r="E162" i="49"/>
  <c r="D162" i="49"/>
  <c r="C162" i="49"/>
  <c r="N120" i="49"/>
  <c r="M120" i="49"/>
  <c r="L120" i="49"/>
  <c r="K120" i="49"/>
  <c r="J120" i="49"/>
  <c r="G120" i="49"/>
  <c r="E120" i="49"/>
  <c r="D120" i="49"/>
  <c r="L77" i="49"/>
  <c r="J77" i="49"/>
  <c r="E77" i="49"/>
  <c r="M35" i="49"/>
  <c r="L35" i="49"/>
  <c r="E35" i="49"/>
  <c r="D35" i="49"/>
  <c r="N158" i="49"/>
  <c r="M158" i="49"/>
  <c r="L158" i="49"/>
  <c r="J158" i="49"/>
  <c r="G158" i="49"/>
  <c r="F158" i="49"/>
  <c r="E158" i="49"/>
  <c r="D158" i="49"/>
  <c r="C158" i="49"/>
  <c r="N116" i="49"/>
  <c r="M116" i="49"/>
  <c r="L116" i="49"/>
  <c r="K116" i="49"/>
  <c r="J116" i="49"/>
  <c r="G116" i="49"/>
  <c r="E116" i="49"/>
  <c r="D116" i="49"/>
  <c r="L73" i="49"/>
  <c r="J73" i="49"/>
  <c r="E73" i="49"/>
  <c r="M31" i="49"/>
  <c r="L31" i="49"/>
  <c r="E31" i="49"/>
  <c r="D31" i="49"/>
  <c r="N154" i="49"/>
  <c r="M154" i="49"/>
  <c r="L154" i="49"/>
  <c r="J154" i="49"/>
  <c r="G154" i="49"/>
  <c r="F154" i="49"/>
  <c r="E154" i="49"/>
  <c r="D154" i="49"/>
  <c r="C154" i="49"/>
  <c r="N112" i="49"/>
  <c r="M112" i="49"/>
  <c r="L112" i="49"/>
  <c r="K112" i="49"/>
  <c r="J112" i="49"/>
  <c r="G112" i="49"/>
  <c r="E112" i="49"/>
  <c r="D112" i="49"/>
  <c r="L69" i="49"/>
  <c r="J69" i="49"/>
  <c r="E69" i="49"/>
  <c r="M27" i="49"/>
  <c r="L27" i="49"/>
  <c r="E27" i="49"/>
  <c r="D27" i="49"/>
  <c r="N150" i="49"/>
  <c r="M150" i="49"/>
  <c r="L150" i="49"/>
  <c r="K150" i="49"/>
  <c r="J150" i="49"/>
  <c r="G150" i="49"/>
  <c r="F150" i="49"/>
  <c r="E150" i="49"/>
  <c r="D150" i="49"/>
  <c r="C150" i="49"/>
  <c r="N108" i="49"/>
  <c r="M108" i="49"/>
  <c r="L108" i="49"/>
  <c r="K108" i="49"/>
  <c r="J108" i="49"/>
  <c r="G108" i="49"/>
  <c r="F108" i="49"/>
  <c r="E108" i="49"/>
  <c r="D108" i="49"/>
  <c r="C108" i="49"/>
  <c r="N65" i="49"/>
  <c r="M65" i="49"/>
  <c r="L65" i="49"/>
  <c r="K65" i="49"/>
  <c r="J65" i="49"/>
  <c r="G65" i="49"/>
  <c r="F65" i="49"/>
  <c r="E65" i="49"/>
  <c r="D65" i="49"/>
  <c r="C65" i="49"/>
  <c r="N23" i="49"/>
  <c r="M23" i="49"/>
  <c r="K23" i="49"/>
  <c r="G23" i="49"/>
  <c r="F23" i="49"/>
  <c r="E23" i="49"/>
  <c r="D23" i="49"/>
  <c r="C23" i="49"/>
  <c r="D146" i="49"/>
  <c r="C146" i="49"/>
  <c r="N104" i="49"/>
  <c r="M104" i="49"/>
  <c r="L104" i="49"/>
  <c r="K104" i="49"/>
  <c r="J104" i="49"/>
  <c r="G104" i="49"/>
  <c r="F104" i="49"/>
  <c r="E104" i="49"/>
  <c r="D104" i="49"/>
  <c r="C104" i="49"/>
  <c r="N61" i="49"/>
  <c r="M61" i="49"/>
  <c r="L61" i="49"/>
  <c r="K61" i="49"/>
  <c r="J61" i="49"/>
  <c r="G61" i="49"/>
  <c r="F61" i="49"/>
  <c r="D61" i="49"/>
  <c r="C61" i="49"/>
  <c r="N19" i="49"/>
  <c r="M19" i="49"/>
  <c r="K19" i="49"/>
  <c r="J19" i="49"/>
  <c r="G19" i="49"/>
  <c r="E19" i="49"/>
  <c r="C19" i="49"/>
  <c r="N142" i="49"/>
  <c r="M142" i="49"/>
  <c r="L142" i="49"/>
  <c r="K142" i="49"/>
  <c r="J142" i="49"/>
  <c r="G142" i="49"/>
  <c r="F142" i="49"/>
  <c r="E142" i="49"/>
  <c r="D142" i="49"/>
  <c r="C142" i="49"/>
  <c r="N100" i="49"/>
  <c r="M100" i="49"/>
  <c r="L100" i="49"/>
  <c r="K100" i="49"/>
  <c r="J100" i="49"/>
  <c r="G100" i="49"/>
  <c r="F100" i="49"/>
  <c r="E100" i="49"/>
  <c r="D100" i="49"/>
  <c r="C100" i="49"/>
  <c r="N57" i="49"/>
  <c r="M57" i="49"/>
  <c r="L57" i="49"/>
  <c r="K57" i="49"/>
  <c r="J57" i="49"/>
  <c r="G57" i="49"/>
  <c r="F57" i="49"/>
  <c r="D57" i="49"/>
  <c r="J15" i="49"/>
  <c r="E15" i="49"/>
  <c r="C15" i="49"/>
  <c r="N138" i="49"/>
  <c r="M138" i="49"/>
  <c r="L138" i="49"/>
  <c r="K138" i="49"/>
  <c r="J138" i="49"/>
  <c r="G138" i="49"/>
  <c r="F138" i="49"/>
  <c r="E138" i="49"/>
  <c r="D138" i="49"/>
  <c r="C138" i="49"/>
  <c r="N96" i="49"/>
  <c r="M96" i="49"/>
  <c r="L96" i="49"/>
  <c r="K96" i="49"/>
  <c r="J96" i="49"/>
  <c r="G96" i="49"/>
  <c r="F96" i="49"/>
  <c r="E96" i="49"/>
  <c r="D96" i="49"/>
  <c r="C96" i="49"/>
  <c r="N53" i="49"/>
  <c r="M53" i="49"/>
  <c r="L53" i="49"/>
  <c r="K53" i="49"/>
  <c r="J53" i="49"/>
  <c r="G53" i="49"/>
  <c r="F53" i="49"/>
  <c r="D53" i="49"/>
  <c r="L11" i="49"/>
  <c r="J11" i="49"/>
  <c r="E11" i="49"/>
  <c r="C11" i="49"/>
  <c r="N134" i="49"/>
  <c r="M134" i="49"/>
  <c r="L134" i="49"/>
  <c r="K134" i="49"/>
  <c r="J134" i="49"/>
  <c r="G134" i="49"/>
  <c r="F134" i="49"/>
  <c r="E134" i="49"/>
  <c r="D134" i="49"/>
  <c r="C134" i="49"/>
  <c r="N92" i="49"/>
  <c r="M92" i="49"/>
  <c r="L92" i="49"/>
  <c r="K92" i="49"/>
  <c r="J92" i="49"/>
  <c r="G92" i="49"/>
  <c r="F92" i="49"/>
  <c r="E92" i="49"/>
  <c r="D92" i="49"/>
  <c r="C92" i="49"/>
  <c r="N49" i="49"/>
  <c r="M49" i="49"/>
  <c r="L49" i="49"/>
  <c r="K49" i="49"/>
  <c r="J49" i="49"/>
  <c r="G49" i="49"/>
  <c r="F49" i="49"/>
  <c r="D49" i="49"/>
  <c r="L7" i="49"/>
  <c r="J7" i="49"/>
  <c r="E7" i="49"/>
  <c r="C7" i="49"/>
  <c r="N170" i="46"/>
  <c r="M170" i="46"/>
  <c r="L170" i="46"/>
  <c r="K170" i="46"/>
  <c r="J170" i="46"/>
  <c r="G170" i="46"/>
  <c r="F170" i="46"/>
  <c r="E170" i="46"/>
  <c r="D170" i="46"/>
  <c r="C170" i="46"/>
  <c r="N166" i="46"/>
  <c r="M166" i="46"/>
  <c r="L166" i="46"/>
  <c r="K166" i="46"/>
  <c r="J166" i="46"/>
  <c r="G166" i="46"/>
  <c r="F166" i="46"/>
  <c r="E166" i="46"/>
  <c r="D166" i="46"/>
  <c r="C166" i="46"/>
  <c r="N162" i="46"/>
  <c r="M162" i="46"/>
  <c r="L162" i="46"/>
  <c r="K162" i="46"/>
  <c r="J162" i="46"/>
  <c r="G162" i="46"/>
  <c r="F162" i="46"/>
  <c r="E162" i="46"/>
  <c r="D162" i="46"/>
  <c r="C162" i="46"/>
  <c r="N158" i="46"/>
  <c r="M158" i="46"/>
  <c r="L158" i="46"/>
  <c r="K158" i="46"/>
  <c r="J158" i="46"/>
  <c r="G158" i="46"/>
  <c r="F158" i="46"/>
  <c r="E158" i="46"/>
  <c r="D158" i="46"/>
  <c r="C158" i="46"/>
  <c r="N154" i="46"/>
  <c r="M154" i="46"/>
  <c r="L154" i="46"/>
  <c r="K154" i="46"/>
  <c r="J154" i="46"/>
  <c r="G154" i="46"/>
  <c r="F154" i="46"/>
  <c r="E154" i="46"/>
  <c r="D154" i="46"/>
  <c r="C154" i="46"/>
  <c r="N150" i="46"/>
  <c r="M150" i="46"/>
  <c r="L150" i="46"/>
  <c r="K150" i="46"/>
  <c r="J150" i="46"/>
  <c r="G150" i="46"/>
  <c r="F150" i="46"/>
  <c r="E150" i="46"/>
  <c r="D150" i="46"/>
  <c r="C150" i="46"/>
  <c r="N146" i="46"/>
  <c r="M146" i="46"/>
  <c r="L146" i="46"/>
  <c r="K146" i="46"/>
  <c r="J146" i="46"/>
  <c r="G146" i="46"/>
  <c r="F146" i="46"/>
  <c r="E146" i="46"/>
  <c r="D146" i="46"/>
  <c r="C146" i="46"/>
  <c r="N142" i="46"/>
  <c r="M142" i="46"/>
  <c r="L142" i="46"/>
  <c r="K142" i="46"/>
  <c r="J142" i="46"/>
  <c r="G142" i="46"/>
  <c r="F142" i="46"/>
  <c r="E142" i="46"/>
  <c r="D142" i="46"/>
  <c r="C142" i="46"/>
  <c r="F138" i="46"/>
  <c r="E138" i="46"/>
  <c r="D138" i="46"/>
  <c r="C138" i="46"/>
  <c r="N134" i="46"/>
  <c r="M134" i="46"/>
  <c r="L134" i="46"/>
  <c r="K134" i="46"/>
  <c r="J134" i="46"/>
  <c r="G134" i="46"/>
  <c r="F134" i="46"/>
  <c r="E134" i="46"/>
  <c r="D134" i="46"/>
  <c r="C134" i="46"/>
  <c r="N128" i="46"/>
  <c r="M128" i="46"/>
  <c r="L128" i="46"/>
  <c r="K128" i="46"/>
  <c r="J128" i="46"/>
  <c r="G128" i="46"/>
  <c r="F128" i="46"/>
  <c r="E128" i="46"/>
  <c r="D128" i="46"/>
  <c r="C128" i="46"/>
  <c r="N124" i="46"/>
  <c r="M124" i="46"/>
  <c r="L124" i="46"/>
  <c r="K124" i="46"/>
  <c r="J124" i="46"/>
  <c r="G124" i="46"/>
  <c r="E124" i="46"/>
  <c r="D124" i="46"/>
  <c r="N120" i="46"/>
  <c r="M120" i="46"/>
  <c r="L120" i="46"/>
  <c r="K120" i="46"/>
  <c r="J120" i="46"/>
  <c r="G120" i="46"/>
  <c r="E120" i="46"/>
  <c r="D120" i="46"/>
  <c r="N116" i="46"/>
  <c r="M116" i="46"/>
  <c r="L116" i="46"/>
  <c r="K116" i="46"/>
  <c r="J116" i="46"/>
  <c r="G116" i="46"/>
  <c r="E116" i="46"/>
  <c r="D116" i="46"/>
  <c r="N112" i="46"/>
  <c r="M112" i="46"/>
  <c r="L112" i="46"/>
  <c r="K112" i="46"/>
  <c r="J112" i="46"/>
  <c r="G112" i="46"/>
  <c r="E112" i="46"/>
  <c r="D112" i="46"/>
  <c r="N108" i="46"/>
  <c r="M108" i="46"/>
  <c r="L108" i="46"/>
  <c r="K108" i="46"/>
  <c r="J108" i="46"/>
  <c r="G108" i="46"/>
  <c r="F108" i="46"/>
  <c r="E108" i="46"/>
  <c r="D108" i="46"/>
  <c r="C108" i="46"/>
  <c r="N104" i="46"/>
  <c r="M104" i="46"/>
  <c r="L104" i="46"/>
  <c r="K104" i="46"/>
  <c r="J104" i="46"/>
  <c r="G104" i="46"/>
  <c r="F104" i="46"/>
  <c r="E104" i="46"/>
  <c r="D104" i="46"/>
  <c r="C104" i="46"/>
  <c r="N100" i="46"/>
  <c r="M100" i="46"/>
  <c r="L100" i="46"/>
  <c r="K100" i="46"/>
  <c r="J100" i="46"/>
  <c r="G100" i="46"/>
  <c r="F100" i="46"/>
  <c r="E100" i="46"/>
  <c r="D100" i="46"/>
  <c r="C100" i="46"/>
  <c r="N96" i="46"/>
  <c r="M96" i="46"/>
  <c r="L96" i="46"/>
  <c r="K96" i="46"/>
  <c r="J96" i="46"/>
  <c r="D39" i="42"/>
  <c r="D38" i="42"/>
  <c r="D35" i="42"/>
  <c r="D34" i="42"/>
  <c r="D31" i="42"/>
  <c r="D30" i="42"/>
  <c r="D27" i="42"/>
  <c r="D26" i="42"/>
  <c r="D23" i="42"/>
  <c r="D22" i="42"/>
  <c r="D21" i="42"/>
  <c r="D19" i="42"/>
  <c r="D18" i="42"/>
  <c r="D43" i="42"/>
  <c r="D42" i="42"/>
  <c r="D41" i="42"/>
  <c r="C43" i="42"/>
  <c r="C42" i="42"/>
  <c r="C41" i="42"/>
  <c r="C39" i="42"/>
  <c r="C38" i="42"/>
  <c r="C37" i="42"/>
  <c r="C35" i="42"/>
  <c r="C34" i="42"/>
  <c r="C31" i="42"/>
  <c r="C30" i="42"/>
  <c r="C27" i="42"/>
  <c r="C26" i="42"/>
  <c r="C19" i="42"/>
  <c r="C18" i="42"/>
  <c r="C15" i="42"/>
  <c r="C14" i="42"/>
  <c r="C11" i="42"/>
  <c r="C10" i="42"/>
  <c r="C7" i="42"/>
  <c r="C6" i="42"/>
  <c r="G43" i="42"/>
  <c r="F43" i="42"/>
  <c r="G42" i="42"/>
  <c r="F42" i="42"/>
  <c r="G41" i="42"/>
  <c r="F41" i="42"/>
  <c r="G39" i="42"/>
  <c r="G38" i="42"/>
  <c r="F31" i="42"/>
  <c r="F30" i="42"/>
  <c r="F29" i="42"/>
  <c r="F27" i="42"/>
  <c r="F26" i="42"/>
  <c r="F25" i="42"/>
  <c r="G23" i="42"/>
  <c r="E23" i="42"/>
  <c r="G22" i="42"/>
  <c r="E22" i="42"/>
  <c r="E19" i="42"/>
  <c r="E18" i="42"/>
  <c r="E15" i="42"/>
  <c r="E14" i="42"/>
  <c r="E11" i="42"/>
  <c r="E10" i="42"/>
  <c r="E7" i="42"/>
  <c r="E6" i="42"/>
  <c r="K7" i="42"/>
  <c r="L7" i="42"/>
  <c r="N7" i="42"/>
  <c r="K11" i="42"/>
  <c r="L11" i="42"/>
  <c r="N11" i="42"/>
  <c r="K15" i="42"/>
  <c r="N15" i="42"/>
  <c r="K19" i="42"/>
  <c r="N19" i="42"/>
  <c r="J23" i="42"/>
  <c r="L23" i="42"/>
  <c r="M23" i="42"/>
  <c r="N23" i="42"/>
  <c r="N27" i="42"/>
  <c r="N31" i="42"/>
  <c r="J35" i="42"/>
  <c r="L35" i="42"/>
  <c r="N35" i="42"/>
  <c r="J39" i="42"/>
  <c r="L39" i="42"/>
  <c r="N39" i="42"/>
  <c r="J43" i="42"/>
  <c r="K43" i="42"/>
  <c r="L43" i="42"/>
  <c r="M43" i="42"/>
  <c r="N43" i="42"/>
  <c r="C49" i="42"/>
  <c r="C53" i="42"/>
  <c r="C57" i="42"/>
  <c r="C61" i="42"/>
  <c r="C65" i="42"/>
  <c r="C69" i="42"/>
  <c r="C73" i="42"/>
  <c r="C77" i="42"/>
  <c r="C81" i="42"/>
  <c r="C85" i="42"/>
  <c r="G85" i="42"/>
  <c r="F85" i="42"/>
  <c r="D85" i="42"/>
  <c r="G84" i="42"/>
  <c r="F84" i="42"/>
  <c r="D84" i="42"/>
  <c r="G83" i="42"/>
  <c r="F83" i="42"/>
  <c r="D83" i="42"/>
  <c r="G81" i="42"/>
  <c r="F81" i="42"/>
  <c r="D81" i="42"/>
  <c r="G80" i="42"/>
  <c r="F80" i="42"/>
  <c r="D80" i="42"/>
  <c r="G79" i="42"/>
  <c r="F79" i="42"/>
  <c r="D79" i="42"/>
  <c r="G77" i="42"/>
  <c r="F77" i="42"/>
  <c r="D77" i="42"/>
  <c r="G76" i="42"/>
  <c r="F76" i="42"/>
  <c r="D76" i="42"/>
  <c r="G75" i="42"/>
  <c r="F75" i="42"/>
  <c r="D75" i="42"/>
  <c r="G73" i="42"/>
  <c r="D73" i="42"/>
  <c r="G72" i="42"/>
  <c r="D72" i="42"/>
  <c r="G71" i="42"/>
  <c r="D71" i="42"/>
  <c r="G69" i="42"/>
  <c r="D69" i="42"/>
  <c r="G68" i="42"/>
  <c r="D68" i="42"/>
  <c r="G67" i="42"/>
  <c r="D67" i="42"/>
  <c r="G65" i="42"/>
  <c r="F65" i="42"/>
  <c r="E65" i="42"/>
  <c r="G64" i="42"/>
  <c r="F64" i="42"/>
  <c r="E64" i="42"/>
  <c r="G63" i="42"/>
  <c r="F63" i="42"/>
  <c r="E63" i="42"/>
  <c r="G61" i="42"/>
  <c r="E61" i="42"/>
  <c r="D61" i="42"/>
  <c r="G60" i="42"/>
  <c r="E60" i="42"/>
  <c r="D60" i="42"/>
  <c r="G59" i="42"/>
  <c r="E59" i="42"/>
  <c r="D59" i="42"/>
  <c r="G57" i="42"/>
  <c r="G56" i="42"/>
  <c r="G55" i="42"/>
  <c r="G53" i="42"/>
  <c r="G52" i="42"/>
  <c r="G51" i="42"/>
  <c r="G49" i="42"/>
  <c r="G48" i="42"/>
  <c r="G47" i="42"/>
  <c r="J49" i="42"/>
  <c r="K49" i="42"/>
  <c r="L49" i="42"/>
  <c r="M49" i="42"/>
  <c r="N49" i="42"/>
  <c r="J53" i="42"/>
  <c r="K53" i="42"/>
  <c r="L53" i="42"/>
  <c r="M53" i="42"/>
  <c r="N53" i="42"/>
  <c r="J57" i="42"/>
  <c r="K57" i="42"/>
  <c r="L57" i="42"/>
  <c r="M57" i="42"/>
  <c r="N57" i="42"/>
  <c r="J61" i="42"/>
  <c r="K61" i="42"/>
  <c r="L61" i="42"/>
  <c r="M61" i="42"/>
  <c r="N61" i="42"/>
  <c r="J65" i="42"/>
  <c r="K65" i="42"/>
  <c r="L65" i="42"/>
  <c r="M65" i="42"/>
  <c r="N65" i="42"/>
  <c r="J69" i="42"/>
  <c r="K69" i="42"/>
  <c r="L69" i="42"/>
  <c r="M69" i="42"/>
  <c r="N69" i="42"/>
  <c r="J73" i="42"/>
  <c r="K73" i="42"/>
  <c r="L73" i="42"/>
  <c r="M73" i="42"/>
  <c r="N73" i="42"/>
  <c r="J77" i="42"/>
  <c r="K77" i="42"/>
  <c r="L77" i="42"/>
  <c r="M77" i="42"/>
  <c r="N77" i="42"/>
  <c r="J81" i="42"/>
  <c r="K81" i="42"/>
  <c r="L81" i="42"/>
  <c r="M81" i="42"/>
  <c r="N81" i="42"/>
  <c r="J85" i="42"/>
  <c r="K85" i="42"/>
  <c r="L85" i="42"/>
  <c r="M85" i="42"/>
  <c r="N85" i="42"/>
  <c r="C92" i="42"/>
  <c r="C96" i="42"/>
  <c r="C100" i="42"/>
  <c r="C104" i="42"/>
  <c r="C108" i="42"/>
  <c r="C112" i="42"/>
  <c r="C116" i="42"/>
  <c r="C120" i="42"/>
  <c r="C124" i="42"/>
  <c r="C128" i="42"/>
  <c r="C134" i="42"/>
  <c r="C138" i="42"/>
  <c r="C142" i="42"/>
  <c r="C146" i="42"/>
  <c r="C150" i="42"/>
  <c r="C154" i="42"/>
  <c r="C158" i="42"/>
  <c r="C162" i="42"/>
  <c r="C166" i="42"/>
  <c r="C170" i="42"/>
  <c r="G128" i="42"/>
  <c r="F128" i="42"/>
  <c r="E128" i="42"/>
  <c r="D128" i="42"/>
  <c r="G127" i="42"/>
  <c r="F127" i="42"/>
  <c r="E127" i="42"/>
  <c r="D127" i="42"/>
  <c r="G126" i="42"/>
  <c r="F126" i="42"/>
  <c r="E126" i="42"/>
  <c r="D126" i="42"/>
  <c r="F124" i="42"/>
  <c r="E124" i="42"/>
  <c r="D124" i="42"/>
  <c r="F123" i="42"/>
  <c r="E123" i="42"/>
  <c r="D123" i="42"/>
  <c r="F122" i="42"/>
  <c r="E122" i="42"/>
  <c r="D122" i="42"/>
  <c r="F120" i="42"/>
  <c r="E120" i="42"/>
  <c r="D120" i="42"/>
  <c r="F119" i="42"/>
  <c r="E119" i="42"/>
  <c r="D119" i="42"/>
  <c r="F118" i="42"/>
  <c r="E118" i="42"/>
  <c r="D118" i="42"/>
  <c r="F116" i="42"/>
  <c r="E116" i="42"/>
  <c r="D116" i="42"/>
  <c r="F115" i="42"/>
  <c r="E115" i="42"/>
  <c r="D115" i="42"/>
  <c r="F114" i="42"/>
  <c r="E114" i="42"/>
  <c r="D114" i="42"/>
  <c r="F112" i="42"/>
  <c r="E112" i="42"/>
  <c r="D112" i="42"/>
  <c r="F111" i="42"/>
  <c r="E111" i="42"/>
  <c r="D111" i="42"/>
  <c r="F110" i="42"/>
  <c r="E110" i="42"/>
  <c r="D110" i="42"/>
  <c r="G108" i="42"/>
  <c r="F108" i="42"/>
  <c r="E108" i="42"/>
  <c r="D108" i="42"/>
  <c r="G107" i="42"/>
  <c r="F107" i="42"/>
  <c r="E107" i="42"/>
  <c r="D107" i="42"/>
  <c r="G106" i="42"/>
  <c r="F106" i="42"/>
  <c r="E106" i="42"/>
  <c r="D106" i="42"/>
  <c r="G104" i="42"/>
  <c r="F104" i="42"/>
  <c r="E104" i="42"/>
  <c r="D104" i="42"/>
  <c r="G103" i="42"/>
  <c r="F103" i="42"/>
  <c r="E103" i="42"/>
  <c r="D103" i="42"/>
  <c r="G102" i="42"/>
  <c r="F102" i="42"/>
  <c r="E102" i="42"/>
  <c r="D102" i="42"/>
  <c r="G100" i="42"/>
  <c r="F100" i="42"/>
  <c r="E100" i="42"/>
  <c r="D100" i="42"/>
  <c r="G99" i="42"/>
  <c r="F99" i="42"/>
  <c r="E99" i="42"/>
  <c r="D99" i="42"/>
  <c r="G98" i="42"/>
  <c r="F98" i="42"/>
  <c r="E98" i="42"/>
  <c r="D98" i="42"/>
  <c r="G96" i="42"/>
  <c r="F96" i="42"/>
  <c r="E96" i="42"/>
  <c r="D96" i="42"/>
  <c r="G95" i="42"/>
  <c r="F95" i="42"/>
  <c r="E95" i="42"/>
  <c r="D95" i="42"/>
  <c r="G94" i="42"/>
  <c r="F94" i="42"/>
  <c r="E94" i="42"/>
  <c r="D94" i="42"/>
  <c r="G92" i="42"/>
  <c r="F92" i="42"/>
  <c r="E92" i="42"/>
  <c r="D92" i="42"/>
  <c r="G91" i="42"/>
  <c r="F91" i="42"/>
  <c r="E91" i="42"/>
  <c r="D91" i="42"/>
  <c r="G90" i="42"/>
  <c r="F90" i="42"/>
  <c r="E90" i="42"/>
  <c r="D90" i="42"/>
  <c r="G170" i="42"/>
  <c r="F170" i="42"/>
  <c r="E170" i="42"/>
  <c r="D170" i="42"/>
  <c r="G169" i="42"/>
  <c r="F169" i="42"/>
  <c r="E169" i="42"/>
  <c r="D169" i="42"/>
  <c r="G168" i="42"/>
  <c r="F168" i="42"/>
  <c r="E168" i="42"/>
  <c r="D168" i="42"/>
  <c r="G166" i="42"/>
  <c r="F166" i="42"/>
  <c r="E166" i="42"/>
  <c r="D166" i="42"/>
  <c r="G165" i="42"/>
  <c r="F165" i="42"/>
  <c r="E165" i="42"/>
  <c r="D165" i="42"/>
  <c r="G164" i="42"/>
  <c r="F164" i="42"/>
  <c r="E164" i="42"/>
  <c r="D164" i="42"/>
  <c r="G162" i="42"/>
  <c r="F162" i="42"/>
  <c r="E162" i="42"/>
  <c r="D162" i="42"/>
  <c r="G161" i="42"/>
  <c r="F161" i="42"/>
  <c r="E161" i="42"/>
  <c r="D161" i="42"/>
  <c r="G160" i="42"/>
  <c r="F160" i="42"/>
  <c r="E160" i="42"/>
  <c r="D160" i="42"/>
  <c r="G158" i="42"/>
  <c r="F158" i="42"/>
  <c r="E158" i="42"/>
  <c r="D158" i="42"/>
  <c r="G157" i="42"/>
  <c r="F157" i="42"/>
  <c r="E157" i="42"/>
  <c r="D157" i="42"/>
  <c r="G156" i="42"/>
  <c r="F156" i="42"/>
  <c r="E156" i="42"/>
  <c r="G154" i="42"/>
  <c r="F154" i="42"/>
  <c r="E154" i="42"/>
  <c r="D154" i="42"/>
  <c r="G153" i="42"/>
  <c r="F153" i="42"/>
  <c r="E153" i="42"/>
  <c r="D153" i="42"/>
  <c r="G152" i="42"/>
  <c r="F152" i="42"/>
  <c r="E152" i="42"/>
  <c r="G150" i="42"/>
  <c r="F150" i="42"/>
  <c r="E150" i="42"/>
  <c r="D150" i="42"/>
  <c r="G149" i="42"/>
  <c r="F149" i="42"/>
  <c r="E149" i="42"/>
  <c r="D149" i="42"/>
  <c r="G148" i="42"/>
  <c r="F148" i="42"/>
  <c r="E148" i="42"/>
  <c r="D148" i="42"/>
  <c r="G146" i="42"/>
  <c r="F146" i="42"/>
  <c r="E146" i="42"/>
  <c r="D146" i="42"/>
  <c r="G145" i="42"/>
  <c r="F145" i="42"/>
  <c r="E145" i="42"/>
  <c r="D145" i="42"/>
  <c r="G144" i="42"/>
  <c r="F144" i="42"/>
  <c r="E144" i="42"/>
  <c r="G142" i="42"/>
  <c r="F142" i="42"/>
  <c r="E142" i="42"/>
  <c r="D142" i="42"/>
  <c r="G141" i="42"/>
  <c r="F141" i="42"/>
  <c r="E141" i="42"/>
  <c r="D141" i="42"/>
  <c r="G140" i="42"/>
  <c r="F140" i="42"/>
  <c r="E140" i="42"/>
  <c r="G138" i="42"/>
  <c r="F138" i="42"/>
  <c r="E138" i="42"/>
  <c r="D138" i="42"/>
  <c r="G137" i="42"/>
  <c r="F137" i="42"/>
  <c r="E137" i="42"/>
  <c r="D137" i="42"/>
  <c r="G136" i="42"/>
  <c r="F136" i="42"/>
  <c r="E136" i="42"/>
  <c r="G134" i="42"/>
  <c r="F134" i="42"/>
  <c r="E134" i="42"/>
  <c r="D134" i="42"/>
  <c r="G133" i="42"/>
  <c r="F133" i="42"/>
  <c r="E133" i="42"/>
  <c r="D133" i="42"/>
  <c r="G132" i="42"/>
  <c r="F132" i="42"/>
  <c r="E132" i="42"/>
  <c r="J92" i="42"/>
  <c r="K92" i="42"/>
  <c r="L92" i="42"/>
  <c r="M92" i="42"/>
  <c r="N92" i="42"/>
  <c r="J96" i="42"/>
  <c r="K96" i="42"/>
  <c r="L96" i="42"/>
  <c r="M96" i="42"/>
  <c r="N96" i="42"/>
  <c r="J100" i="42"/>
  <c r="K100" i="42"/>
  <c r="L100" i="42"/>
  <c r="M100" i="42"/>
  <c r="N100" i="42"/>
  <c r="J104" i="42"/>
  <c r="K104" i="42"/>
  <c r="L104" i="42"/>
  <c r="M104" i="42"/>
  <c r="N104" i="42"/>
  <c r="J108" i="42"/>
  <c r="K108" i="42"/>
  <c r="L108" i="42"/>
  <c r="M108" i="42"/>
  <c r="N108" i="42"/>
  <c r="J112" i="42"/>
  <c r="K112" i="42"/>
  <c r="L112" i="42"/>
  <c r="M112" i="42"/>
  <c r="N112" i="42"/>
  <c r="J116" i="42"/>
  <c r="K116" i="42"/>
  <c r="L116" i="42"/>
  <c r="M116" i="42"/>
  <c r="N116" i="42"/>
  <c r="J120" i="42"/>
  <c r="K120" i="42"/>
  <c r="L120" i="42"/>
  <c r="M120" i="42"/>
  <c r="N120" i="42"/>
  <c r="J124" i="42"/>
  <c r="K124" i="42"/>
  <c r="L124" i="42"/>
  <c r="M124" i="42"/>
  <c r="N124" i="42"/>
  <c r="J128" i="42"/>
  <c r="K128" i="42"/>
  <c r="L128" i="42"/>
  <c r="M128" i="42"/>
  <c r="N128" i="42"/>
  <c r="J134" i="42"/>
  <c r="K134" i="42"/>
  <c r="L134" i="42"/>
  <c r="M134" i="42"/>
  <c r="N134" i="42"/>
  <c r="J138" i="42"/>
  <c r="K138" i="42"/>
  <c r="L138" i="42"/>
  <c r="M138" i="42"/>
  <c r="N138" i="42"/>
  <c r="J142" i="42"/>
  <c r="K142" i="42"/>
  <c r="L142" i="42"/>
  <c r="M142" i="42"/>
  <c r="N142" i="42"/>
  <c r="J146" i="42"/>
  <c r="K146" i="42"/>
  <c r="L146" i="42"/>
  <c r="M146" i="42"/>
  <c r="N146" i="42"/>
  <c r="J150" i="42"/>
  <c r="K150" i="42"/>
  <c r="L150" i="42"/>
  <c r="M150" i="42"/>
  <c r="N150" i="42"/>
  <c r="J154" i="42"/>
  <c r="K154" i="42"/>
  <c r="L154" i="42"/>
  <c r="M154" i="42"/>
  <c r="N154" i="42"/>
  <c r="J158" i="42"/>
  <c r="K158" i="42"/>
  <c r="L158" i="42"/>
  <c r="M158" i="42"/>
  <c r="N158" i="42"/>
  <c r="J162" i="42"/>
  <c r="K162" i="42"/>
  <c r="L162" i="42"/>
  <c r="M162" i="42"/>
  <c r="N162" i="42"/>
  <c r="J166" i="42"/>
  <c r="K166" i="42"/>
  <c r="L166" i="42"/>
  <c r="M166" i="42"/>
  <c r="N166" i="42"/>
  <c r="J170" i="42"/>
  <c r="K170" i="42"/>
  <c r="L170" i="42"/>
  <c r="M170" i="42"/>
  <c r="N170" i="42"/>
  <c r="C7" i="46"/>
  <c r="D7" i="46"/>
  <c r="G7" i="46"/>
  <c r="J7" i="46"/>
  <c r="M7" i="46"/>
  <c r="C11" i="46"/>
  <c r="D11" i="46"/>
  <c r="G11" i="46"/>
  <c r="J11" i="46"/>
  <c r="M11" i="46"/>
  <c r="D15" i="46"/>
  <c r="E15" i="46"/>
  <c r="J15" i="46"/>
  <c r="K15" i="46"/>
  <c r="N15" i="46"/>
  <c r="D19" i="46"/>
  <c r="E19" i="46"/>
  <c r="J19" i="46"/>
  <c r="K19" i="46"/>
  <c r="N19" i="46"/>
  <c r="C23" i="46"/>
  <c r="D23" i="46"/>
  <c r="F23" i="46"/>
  <c r="G23" i="46"/>
  <c r="K23" i="46"/>
  <c r="L23" i="46"/>
  <c r="M23" i="46"/>
  <c r="N23" i="46"/>
  <c r="D27" i="46"/>
  <c r="D31" i="46"/>
  <c r="G35" i="46"/>
  <c r="J35" i="46"/>
  <c r="M35" i="46"/>
  <c r="G39" i="46"/>
  <c r="J39" i="46"/>
  <c r="M39" i="46"/>
  <c r="C43" i="46"/>
  <c r="D43" i="46"/>
  <c r="E43" i="46"/>
  <c r="F43" i="46"/>
  <c r="G43" i="46"/>
  <c r="J43" i="46"/>
  <c r="K43" i="46"/>
  <c r="L43" i="46"/>
  <c r="M43" i="46"/>
  <c r="N43" i="46"/>
  <c r="C49" i="46"/>
  <c r="E49" i="46"/>
  <c r="G49" i="46"/>
  <c r="J49" i="46"/>
  <c r="K49" i="46"/>
  <c r="L49" i="46"/>
  <c r="N49" i="46"/>
  <c r="C53" i="46"/>
  <c r="E53" i="46"/>
  <c r="G53" i="46"/>
  <c r="J53" i="46"/>
  <c r="K53" i="46"/>
  <c r="L53" i="46"/>
  <c r="N53" i="46"/>
  <c r="C57" i="46"/>
  <c r="E57" i="46"/>
  <c r="G57" i="46"/>
  <c r="K57" i="46"/>
  <c r="L57" i="46"/>
  <c r="M57" i="46"/>
  <c r="N57" i="46"/>
  <c r="C61" i="46"/>
  <c r="E61" i="46"/>
  <c r="G61" i="46"/>
  <c r="K61" i="46"/>
  <c r="L61" i="46"/>
  <c r="M61" i="46"/>
  <c r="N61" i="46"/>
  <c r="C65" i="46"/>
  <c r="D69" i="46"/>
  <c r="J69" i="46"/>
  <c r="M69" i="46"/>
  <c r="D73" i="46"/>
  <c r="J73" i="46"/>
  <c r="M73" i="46"/>
  <c r="D77" i="46"/>
  <c r="E77" i="46"/>
  <c r="G77" i="46"/>
  <c r="J77" i="46"/>
  <c r="M77" i="46"/>
  <c r="D81" i="46"/>
  <c r="E81" i="46"/>
  <c r="G81" i="46"/>
  <c r="J81" i="46"/>
  <c r="M81" i="46"/>
  <c r="C85" i="46"/>
  <c r="D85" i="46"/>
  <c r="E85" i="46"/>
  <c r="F85" i="46"/>
  <c r="G85" i="46"/>
  <c r="J85" i="46"/>
  <c r="K85" i="46"/>
  <c r="L85" i="46"/>
  <c r="M85" i="46"/>
  <c r="N85" i="46"/>
  <c r="C92" i="46"/>
  <c r="D92" i="46"/>
  <c r="E92" i="46"/>
  <c r="F92" i="46"/>
  <c r="G92" i="46"/>
  <c r="J92" i="46"/>
  <c r="K92" i="46"/>
  <c r="L92" i="46"/>
  <c r="M92" i="46"/>
  <c r="N92" i="46"/>
  <c r="C96" i="46"/>
  <c r="D96" i="46"/>
  <c r="E96" i="46"/>
  <c r="F96" i="46"/>
  <c r="G96" i="46"/>
  <c r="E41" i="42"/>
  <c r="G17" i="42"/>
  <c r="G9" i="42"/>
  <c r="F9" i="42"/>
  <c r="E83" i="42"/>
  <c r="F71" i="42"/>
  <c r="E71" i="42"/>
  <c r="F67" i="42"/>
  <c r="F59" i="42"/>
  <c r="F55" i="42"/>
  <c r="E55" i="42"/>
  <c r="D55" i="42"/>
  <c r="F51" i="42"/>
  <c r="D51" i="42"/>
  <c r="G122" i="42"/>
  <c r="G118" i="42"/>
  <c r="G114" i="42"/>
  <c r="D156" i="42"/>
  <c r="D152" i="42"/>
  <c r="D144" i="42"/>
  <c r="D140" i="42"/>
  <c r="D136" i="42"/>
  <c r="E146" i="50"/>
  <c r="E145" i="50"/>
  <c r="F146" i="50"/>
  <c r="F145" i="50"/>
  <c r="G146" i="50"/>
  <c r="G145" i="50"/>
  <c r="J146" i="50"/>
  <c r="J145" i="50"/>
  <c r="K146" i="50"/>
  <c r="K145" i="50"/>
  <c r="L146" i="50"/>
  <c r="L145" i="50"/>
  <c r="M146" i="50"/>
  <c r="M145" i="50"/>
  <c r="N146" i="50"/>
  <c r="N145" i="50"/>
  <c r="F5" i="50"/>
  <c r="G5" i="50"/>
  <c r="J5" i="50"/>
  <c r="D47" i="50"/>
  <c r="E47" i="50"/>
  <c r="G47" i="50"/>
  <c r="K47" i="50"/>
  <c r="L47" i="50"/>
  <c r="C90" i="50"/>
  <c r="D90" i="50"/>
  <c r="E90" i="50"/>
  <c r="G90" i="50"/>
  <c r="J90" i="50"/>
  <c r="K90" i="50"/>
  <c r="L90" i="50"/>
  <c r="N90" i="50"/>
  <c r="C132" i="50"/>
  <c r="D132" i="50"/>
  <c r="E132" i="50"/>
  <c r="F132" i="50"/>
  <c r="G132" i="50"/>
  <c r="J132" i="50"/>
  <c r="K132" i="50"/>
  <c r="L132" i="50"/>
  <c r="N132" i="50"/>
  <c r="C6" i="50"/>
  <c r="D6" i="50"/>
  <c r="E6" i="50"/>
  <c r="F6" i="50"/>
  <c r="G6" i="50"/>
  <c r="J6" i="50"/>
  <c r="K6" i="50"/>
  <c r="L6" i="50"/>
  <c r="M6" i="50"/>
  <c r="N6" i="50"/>
  <c r="C48" i="50"/>
  <c r="D48" i="50"/>
  <c r="E48" i="50"/>
  <c r="F48" i="50"/>
  <c r="G48" i="50"/>
  <c r="J48" i="50"/>
  <c r="K48" i="50"/>
  <c r="L48" i="50"/>
  <c r="M48" i="50"/>
  <c r="N48" i="50"/>
  <c r="C91" i="50"/>
  <c r="D91" i="50"/>
  <c r="E91" i="50"/>
  <c r="F91" i="50"/>
  <c r="G91" i="50"/>
  <c r="J91" i="50"/>
  <c r="K91" i="50"/>
  <c r="L91" i="50"/>
  <c r="M91" i="50"/>
  <c r="N91" i="50"/>
  <c r="C133" i="50"/>
  <c r="D133" i="50"/>
  <c r="E133" i="50"/>
  <c r="F133" i="50"/>
  <c r="G133" i="50"/>
  <c r="J133" i="50"/>
  <c r="K133" i="50"/>
  <c r="L133" i="50"/>
  <c r="M133" i="50"/>
  <c r="N133" i="50"/>
  <c r="F9" i="50"/>
  <c r="G9" i="50"/>
  <c r="J9" i="50"/>
  <c r="D51" i="50"/>
  <c r="E51" i="50"/>
  <c r="G51" i="50"/>
  <c r="K51" i="50"/>
  <c r="L51" i="50"/>
  <c r="C94" i="50"/>
  <c r="D94" i="50"/>
  <c r="E94" i="50"/>
  <c r="G94" i="50"/>
  <c r="J94" i="50"/>
  <c r="K94" i="50"/>
  <c r="L94" i="50"/>
  <c r="N94" i="50"/>
  <c r="C136" i="50"/>
  <c r="D136" i="50"/>
  <c r="E136" i="50"/>
  <c r="F136" i="50"/>
  <c r="G136" i="50"/>
  <c r="J136" i="50"/>
  <c r="K136" i="50"/>
  <c r="L136" i="50"/>
  <c r="N136" i="50"/>
  <c r="C10" i="50"/>
  <c r="D10" i="50"/>
  <c r="E10" i="50"/>
  <c r="F10" i="50"/>
  <c r="G10" i="50"/>
  <c r="J10" i="50"/>
  <c r="K10" i="50"/>
  <c r="L10" i="50"/>
  <c r="M10" i="50"/>
  <c r="N10" i="50"/>
  <c r="C52" i="50"/>
  <c r="D52" i="50"/>
  <c r="E52" i="50"/>
  <c r="F52" i="50"/>
  <c r="G52" i="50"/>
  <c r="J52" i="50"/>
  <c r="K52" i="50"/>
  <c r="L52" i="50"/>
  <c r="M52" i="50"/>
  <c r="N52" i="50"/>
  <c r="C95" i="50"/>
  <c r="D95" i="50"/>
  <c r="E95" i="50"/>
  <c r="F95" i="50"/>
  <c r="G95" i="50"/>
  <c r="J95" i="50"/>
  <c r="K95" i="50"/>
  <c r="L95" i="50"/>
  <c r="M95" i="50"/>
  <c r="N95" i="50"/>
  <c r="C137" i="50"/>
  <c r="D137" i="50"/>
  <c r="E137" i="50"/>
  <c r="F137" i="50"/>
  <c r="G137" i="50"/>
  <c r="J137" i="50"/>
  <c r="K137" i="50"/>
  <c r="L137" i="50"/>
  <c r="M137" i="50"/>
  <c r="N137" i="50"/>
  <c r="F13" i="50"/>
  <c r="J13" i="50"/>
  <c r="D55" i="50"/>
  <c r="E55" i="50"/>
  <c r="G55" i="50"/>
  <c r="K55" i="50"/>
  <c r="L55" i="50"/>
  <c r="C98" i="50"/>
  <c r="D98" i="50"/>
  <c r="E98" i="50"/>
  <c r="G98" i="50"/>
  <c r="J98" i="50"/>
  <c r="K98" i="50"/>
  <c r="L98" i="50"/>
  <c r="N98" i="50"/>
  <c r="C140" i="50"/>
  <c r="D140" i="50"/>
  <c r="E140" i="50"/>
  <c r="F140" i="50"/>
  <c r="G140" i="50"/>
  <c r="J140" i="50"/>
  <c r="K140" i="50"/>
  <c r="L140" i="50"/>
  <c r="N140" i="50"/>
  <c r="C14" i="50"/>
  <c r="D14" i="50"/>
  <c r="E14" i="50"/>
  <c r="F14" i="50"/>
  <c r="G14" i="50"/>
  <c r="J14" i="50"/>
  <c r="K14" i="50"/>
  <c r="L14" i="50"/>
  <c r="M14" i="50"/>
  <c r="N14" i="50"/>
  <c r="C56" i="50"/>
  <c r="D56" i="50"/>
  <c r="E56" i="50"/>
  <c r="F56" i="50"/>
  <c r="G56" i="50"/>
  <c r="J56" i="50"/>
  <c r="K56" i="50"/>
  <c r="L56" i="50"/>
  <c r="M56" i="50"/>
  <c r="N56" i="50"/>
  <c r="C99" i="50"/>
  <c r="D99" i="50"/>
  <c r="E99" i="50"/>
  <c r="F99" i="50"/>
  <c r="G99" i="50"/>
  <c r="J99" i="50"/>
  <c r="K99" i="50"/>
  <c r="L99" i="50"/>
  <c r="M99" i="50"/>
  <c r="N99" i="50"/>
  <c r="C141" i="50"/>
  <c r="D141" i="50"/>
  <c r="E141" i="50"/>
  <c r="F141" i="50"/>
  <c r="G141" i="50"/>
  <c r="J141" i="50"/>
  <c r="K141" i="50"/>
  <c r="L141" i="50"/>
  <c r="M141" i="50"/>
  <c r="N141" i="50"/>
  <c r="F17" i="50"/>
  <c r="J17" i="50"/>
  <c r="K17" i="50"/>
  <c r="D59" i="50"/>
  <c r="E59" i="50"/>
  <c r="G59" i="50"/>
  <c r="J59" i="50"/>
  <c r="K59" i="50"/>
  <c r="L59" i="50"/>
  <c r="C102" i="50"/>
  <c r="D102" i="50"/>
  <c r="E102" i="50"/>
  <c r="F102" i="50"/>
  <c r="G102" i="50"/>
  <c r="J102" i="50"/>
  <c r="K102" i="50"/>
  <c r="L102" i="50"/>
  <c r="N102" i="50"/>
  <c r="C144" i="50"/>
  <c r="D144" i="50"/>
  <c r="E144" i="50"/>
  <c r="F144" i="50"/>
  <c r="G144" i="50"/>
  <c r="J144" i="50"/>
  <c r="K144" i="50"/>
  <c r="L144" i="50"/>
  <c r="M144" i="50"/>
  <c r="N144" i="50"/>
  <c r="C18" i="50"/>
  <c r="D18" i="50"/>
  <c r="E18" i="50"/>
  <c r="F18" i="50"/>
  <c r="G18" i="50"/>
  <c r="J18" i="50"/>
  <c r="K18" i="50"/>
  <c r="L18" i="50"/>
  <c r="M18" i="50"/>
  <c r="N18" i="50"/>
  <c r="C60" i="50"/>
  <c r="D60" i="50"/>
  <c r="E60" i="50"/>
  <c r="F60" i="50"/>
  <c r="G60" i="50"/>
  <c r="J60" i="50"/>
  <c r="K60" i="50"/>
  <c r="L60" i="50"/>
  <c r="M60" i="50"/>
  <c r="N60" i="50"/>
  <c r="C103" i="50"/>
  <c r="D103" i="50"/>
  <c r="E103" i="50"/>
  <c r="F103" i="50"/>
  <c r="G103" i="50"/>
  <c r="J103" i="50"/>
  <c r="K103" i="50"/>
  <c r="L103" i="50"/>
  <c r="M103" i="50"/>
  <c r="N103" i="50"/>
  <c r="C145" i="50"/>
  <c r="D145" i="50"/>
  <c r="C21" i="50"/>
  <c r="D21" i="50"/>
  <c r="E21" i="50"/>
  <c r="F21" i="50"/>
  <c r="G21" i="50"/>
  <c r="J21" i="50"/>
  <c r="K21" i="50"/>
  <c r="M21" i="50"/>
  <c r="N21" i="50"/>
  <c r="C63" i="50"/>
  <c r="D63" i="50"/>
  <c r="E63" i="50"/>
  <c r="F63" i="50"/>
  <c r="G63" i="50"/>
  <c r="J63" i="50"/>
  <c r="K63" i="50"/>
  <c r="L63" i="50"/>
  <c r="M63" i="50"/>
  <c r="N63" i="50"/>
  <c r="C106" i="50"/>
  <c r="D106" i="50"/>
  <c r="E106" i="50"/>
  <c r="F106" i="50"/>
  <c r="G106" i="50"/>
  <c r="J106" i="50"/>
  <c r="K106" i="50"/>
  <c r="L106" i="50"/>
  <c r="M106" i="50"/>
  <c r="N106" i="50"/>
  <c r="C148" i="50"/>
  <c r="D148" i="50"/>
  <c r="E148" i="50"/>
  <c r="F148" i="50"/>
  <c r="G148" i="50"/>
  <c r="J148" i="50"/>
  <c r="K148" i="50"/>
  <c r="L148" i="50"/>
  <c r="M148" i="50"/>
  <c r="N148" i="50"/>
  <c r="C22" i="50"/>
  <c r="D22" i="50"/>
  <c r="E22" i="50"/>
  <c r="F22" i="50"/>
  <c r="G22" i="50"/>
  <c r="J22" i="50"/>
  <c r="K22" i="50"/>
  <c r="L22" i="50"/>
  <c r="M22" i="50"/>
  <c r="N22" i="50"/>
  <c r="C64" i="50"/>
  <c r="D64" i="50"/>
  <c r="E64" i="50"/>
  <c r="F64" i="50"/>
  <c r="G64" i="50"/>
  <c r="J64" i="50"/>
  <c r="K64" i="50"/>
  <c r="L64" i="50"/>
  <c r="M64" i="50"/>
  <c r="N64" i="50"/>
  <c r="C107" i="50"/>
  <c r="D107" i="50"/>
  <c r="E107" i="50"/>
  <c r="F107" i="50"/>
  <c r="G107" i="50"/>
  <c r="J107" i="50"/>
  <c r="K107" i="50"/>
  <c r="L107" i="50"/>
  <c r="M107" i="50"/>
  <c r="N107" i="50"/>
  <c r="C149" i="50"/>
  <c r="D149" i="50"/>
  <c r="E149" i="50"/>
  <c r="F149" i="50"/>
  <c r="G149" i="50"/>
  <c r="J149" i="50"/>
  <c r="K149" i="50"/>
  <c r="L149" i="50"/>
  <c r="M149" i="50"/>
  <c r="N149" i="50"/>
  <c r="F25" i="50"/>
  <c r="J25" i="50"/>
  <c r="N25" i="50"/>
  <c r="D67" i="50"/>
  <c r="E67" i="50"/>
  <c r="G67" i="50"/>
  <c r="J67" i="50"/>
  <c r="L67" i="50"/>
  <c r="C110" i="50"/>
  <c r="D110" i="50"/>
  <c r="E110" i="50"/>
  <c r="F110" i="50"/>
  <c r="G110" i="50"/>
  <c r="J110" i="50"/>
  <c r="K110" i="50"/>
  <c r="L110" i="50"/>
  <c r="N110" i="50"/>
  <c r="C152" i="50"/>
  <c r="D152" i="50"/>
  <c r="E152" i="50"/>
  <c r="F152" i="50"/>
  <c r="G152" i="50"/>
  <c r="J152" i="50"/>
  <c r="K152" i="50"/>
  <c r="L152" i="50"/>
  <c r="M152" i="50"/>
  <c r="N152" i="50"/>
  <c r="C26" i="50"/>
  <c r="D26" i="50"/>
  <c r="E26" i="50"/>
  <c r="F26" i="50"/>
  <c r="G26" i="50"/>
  <c r="J26" i="50"/>
  <c r="K26" i="50"/>
  <c r="L26" i="50"/>
  <c r="M26" i="50"/>
  <c r="N26" i="50"/>
  <c r="C68" i="50"/>
  <c r="D68" i="50"/>
  <c r="E68" i="50"/>
  <c r="F68" i="50"/>
  <c r="G68" i="50"/>
  <c r="J68" i="50"/>
  <c r="K68" i="50"/>
  <c r="L68" i="50"/>
  <c r="M68" i="50"/>
  <c r="N68" i="50"/>
  <c r="C111" i="50"/>
  <c r="D111" i="50"/>
  <c r="E111" i="50"/>
  <c r="F111" i="50"/>
  <c r="G111" i="50"/>
  <c r="J111" i="50"/>
  <c r="K111" i="50"/>
  <c r="L111" i="50"/>
  <c r="M111" i="50"/>
  <c r="N111" i="50"/>
  <c r="C153" i="50"/>
  <c r="D153" i="50"/>
  <c r="E153" i="50"/>
  <c r="F153" i="50"/>
  <c r="G153" i="50"/>
  <c r="J153" i="50"/>
  <c r="K153" i="50"/>
  <c r="L153" i="50"/>
  <c r="M153" i="50"/>
  <c r="N153" i="50"/>
  <c r="F29" i="50"/>
  <c r="J29" i="50"/>
  <c r="N29" i="50"/>
  <c r="D71" i="50"/>
  <c r="E71" i="50"/>
  <c r="G71" i="50"/>
  <c r="J71" i="50"/>
  <c r="L71" i="50"/>
  <c r="C114" i="50"/>
  <c r="D114" i="50"/>
  <c r="E114" i="50"/>
  <c r="F114" i="50"/>
  <c r="G114" i="50"/>
  <c r="J114" i="50"/>
  <c r="K114" i="50"/>
  <c r="L114" i="50"/>
  <c r="N114" i="50"/>
  <c r="C156" i="50"/>
  <c r="D156" i="50"/>
  <c r="E156" i="50"/>
  <c r="F156" i="50"/>
  <c r="G156" i="50"/>
  <c r="J156" i="50"/>
  <c r="K156" i="50"/>
  <c r="L156" i="50"/>
  <c r="M156" i="50"/>
  <c r="N156" i="50"/>
  <c r="C30" i="50"/>
  <c r="D30" i="50"/>
  <c r="E30" i="50"/>
  <c r="F30" i="50"/>
  <c r="G30" i="50"/>
  <c r="J30" i="50"/>
  <c r="K30" i="50"/>
  <c r="L30" i="50"/>
  <c r="M30" i="50"/>
  <c r="N30" i="50"/>
  <c r="C72" i="50"/>
  <c r="D72" i="50"/>
  <c r="E72" i="50"/>
  <c r="F72" i="50"/>
  <c r="G72" i="50"/>
  <c r="J72" i="50"/>
  <c r="K72" i="50"/>
  <c r="L72" i="50"/>
  <c r="M72" i="50"/>
  <c r="N72" i="50"/>
  <c r="C115" i="50"/>
  <c r="D115" i="50"/>
  <c r="E115" i="50"/>
  <c r="F115" i="50"/>
  <c r="G115" i="50"/>
  <c r="J115" i="50"/>
  <c r="K115" i="50"/>
  <c r="L115" i="50"/>
  <c r="M115" i="50"/>
  <c r="N115" i="50"/>
  <c r="C157" i="50"/>
  <c r="D157" i="50"/>
  <c r="E157" i="50"/>
  <c r="F157" i="50"/>
  <c r="G157" i="50"/>
  <c r="J157" i="50"/>
  <c r="K157" i="50"/>
  <c r="L157" i="50"/>
  <c r="M157" i="50"/>
  <c r="N157" i="50"/>
  <c r="F33" i="50"/>
  <c r="J33" i="50"/>
  <c r="D75" i="50"/>
  <c r="E75" i="50"/>
  <c r="G75" i="50"/>
  <c r="L75" i="50"/>
  <c r="C118" i="50"/>
  <c r="D118" i="50"/>
  <c r="E118" i="50"/>
  <c r="F118" i="50"/>
  <c r="G118" i="50"/>
  <c r="J118" i="50"/>
  <c r="K118" i="50"/>
  <c r="L118" i="50"/>
  <c r="N118" i="50"/>
  <c r="C160" i="50"/>
  <c r="D160" i="50"/>
  <c r="E160" i="50"/>
  <c r="F160" i="50"/>
  <c r="G160" i="50"/>
  <c r="J160" i="50"/>
  <c r="K160" i="50"/>
  <c r="L160" i="50"/>
  <c r="M160" i="50"/>
  <c r="N160" i="50"/>
  <c r="C34" i="50"/>
  <c r="D34" i="50"/>
  <c r="E34" i="50"/>
  <c r="F34" i="50"/>
  <c r="G34" i="50"/>
  <c r="J34" i="50"/>
  <c r="K34" i="50"/>
  <c r="L34" i="50"/>
  <c r="M34" i="50"/>
  <c r="N34" i="50"/>
  <c r="C76" i="50"/>
  <c r="D76" i="50"/>
  <c r="E76" i="50"/>
  <c r="F76" i="50"/>
  <c r="G76" i="50"/>
  <c r="J76" i="50"/>
  <c r="K76" i="50"/>
  <c r="L76" i="50"/>
  <c r="M76" i="50"/>
  <c r="N76" i="50"/>
  <c r="C119" i="50"/>
  <c r="D119" i="50"/>
  <c r="E119" i="50"/>
  <c r="F119" i="50"/>
  <c r="G119" i="50"/>
  <c r="J119" i="50"/>
  <c r="K119" i="50"/>
  <c r="L119" i="50"/>
  <c r="M119" i="50"/>
  <c r="N119" i="50"/>
  <c r="C161" i="50"/>
  <c r="D161" i="50"/>
  <c r="E161" i="50"/>
  <c r="F161" i="50"/>
  <c r="G161" i="50"/>
  <c r="J161" i="50"/>
  <c r="K161" i="50"/>
  <c r="L161" i="50"/>
  <c r="M161" i="50"/>
  <c r="N161" i="50"/>
  <c r="E37" i="50"/>
  <c r="F37" i="50"/>
  <c r="G37" i="50"/>
  <c r="J37" i="50"/>
  <c r="K37" i="50"/>
  <c r="D79" i="50"/>
  <c r="E79" i="50"/>
  <c r="G79" i="50"/>
  <c r="K79" i="50"/>
  <c r="L79" i="50"/>
  <c r="C122" i="50"/>
  <c r="D122" i="50"/>
  <c r="E122" i="50"/>
  <c r="F122" i="50"/>
  <c r="G122" i="50"/>
  <c r="J122" i="50"/>
  <c r="K122" i="50"/>
  <c r="L122" i="50"/>
  <c r="N122" i="50"/>
  <c r="C164" i="50"/>
  <c r="D164" i="50"/>
  <c r="E164" i="50"/>
  <c r="F164" i="50"/>
  <c r="G164" i="50"/>
  <c r="J164" i="50"/>
  <c r="K164" i="50"/>
  <c r="L164" i="50"/>
  <c r="M164" i="50"/>
  <c r="N164" i="50"/>
  <c r="C38" i="50"/>
  <c r="D38" i="50"/>
  <c r="E38" i="50"/>
  <c r="F38" i="50"/>
  <c r="G38" i="50"/>
  <c r="J38" i="50"/>
  <c r="K38" i="50"/>
  <c r="L38" i="50"/>
  <c r="M38" i="50"/>
  <c r="N38" i="50"/>
  <c r="C80" i="50"/>
  <c r="D80" i="50"/>
  <c r="E80" i="50"/>
  <c r="F80" i="50"/>
  <c r="G80" i="50"/>
  <c r="J80" i="50"/>
  <c r="K80" i="50"/>
  <c r="L80" i="50"/>
  <c r="M80" i="50"/>
  <c r="N80" i="50"/>
  <c r="C123" i="50"/>
  <c r="D123" i="50"/>
  <c r="E123" i="50"/>
  <c r="F123" i="50"/>
  <c r="G123" i="50"/>
  <c r="J123" i="50"/>
  <c r="K123" i="50"/>
  <c r="L123" i="50"/>
  <c r="M123" i="50"/>
  <c r="N123" i="50"/>
  <c r="C165" i="50"/>
  <c r="D165" i="50"/>
  <c r="E165" i="50"/>
  <c r="F165" i="50"/>
  <c r="G165" i="50"/>
  <c r="J165" i="50"/>
  <c r="K165" i="50"/>
  <c r="L165" i="50"/>
  <c r="M165" i="50"/>
  <c r="N165" i="50"/>
  <c r="C41" i="50"/>
  <c r="D41" i="50"/>
  <c r="E41" i="50"/>
  <c r="F41" i="50"/>
  <c r="G41" i="50"/>
  <c r="J41" i="50"/>
  <c r="K41" i="50"/>
  <c r="L41" i="50"/>
  <c r="M41" i="50"/>
  <c r="N41" i="50"/>
  <c r="C83" i="50"/>
  <c r="D83" i="50"/>
  <c r="E83" i="50"/>
  <c r="F83" i="50"/>
  <c r="G83" i="50"/>
  <c r="J83" i="50"/>
  <c r="K83" i="50"/>
  <c r="L83" i="50"/>
  <c r="M83" i="50"/>
  <c r="N83" i="50"/>
  <c r="C126" i="50"/>
  <c r="D126" i="50"/>
  <c r="E126" i="50"/>
  <c r="F126" i="50"/>
  <c r="G126" i="50"/>
  <c r="J126" i="50"/>
  <c r="K126" i="50"/>
  <c r="L126" i="50"/>
  <c r="M126" i="50"/>
  <c r="N126" i="50"/>
  <c r="C168" i="50"/>
  <c r="D168" i="50"/>
  <c r="E168" i="50"/>
  <c r="F168" i="50"/>
  <c r="G168" i="50"/>
  <c r="J168" i="50"/>
  <c r="K168" i="50"/>
  <c r="L168" i="50"/>
  <c r="M168" i="50"/>
  <c r="N168" i="50"/>
  <c r="C42" i="50"/>
  <c r="D42" i="50"/>
  <c r="E42" i="50"/>
  <c r="F42" i="50"/>
  <c r="G42" i="50"/>
  <c r="J42" i="50"/>
  <c r="K42" i="50"/>
  <c r="L42" i="50"/>
  <c r="M42" i="50"/>
  <c r="N42" i="50"/>
  <c r="C84" i="50"/>
  <c r="D84" i="50"/>
  <c r="E84" i="50"/>
  <c r="F84" i="50"/>
  <c r="G84" i="50"/>
  <c r="J84" i="50"/>
  <c r="K84" i="50"/>
  <c r="L84" i="50"/>
  <c r="M84" i="50"/>
  <c r="N84" i="50"/>
  <c r="C127" i="50"/>
  <c r="D127" i="50"/>
  <c r="E127" i="50"/>
  <c r="F127" i="50"/>
  <c r="G127" i="50"/>
  <c r="J127" i="50"/>
  <c r="K127" i="50"/>
  <c r="L127" i="50"/>
  <c r="M127" i="50"/>
  <c r="N127" i="50"/>
  <c r="C169" i="50"/>
  <c r="D169" i="50"/>
  <c r="E169" i="50"/>
  <c r="F169" i="50"/>
  <c r="G169" i="50"/>
  <c r="J169" i="50"/>
  <c r="K169" i="50"/>
  <c r="L169" i="50"/>
  <c r="M169" i="50"/>
  <c r="N169" i="50"/>
  <c r="E146" i="49"/>
  <c r="E145" i="49"/>
  <c r="F146" i="49"/>
  <c r="F145" i="49"/>
  <c r="G146" i="49"/>
  <c r="G145" i="49"/>
  <c r="J146" i="49"/>
  <c r="J145" i="49"/>
  <c r="K146" i="49"/>
  <c r="K145" i="49"/>
  <c r="L146" i="49"/>
  <c r="L145" i="49"/>
  <c r="M146" i="49"/>
  <c r="M145" i="49"/>
  <c r="N146" i="49"/>
  <c r="N145" i="49"/>
  <c r="F5" i="49"/>
  <c r="J5" i="49"/>
  <c r="K5" i="49"/>
  <c r="N5" i="49"/>
  <c r="D47" i="49"/>
  <c r="G47" i="49"/>
  <c r="J47" i="49"/>
  <c r="C90" i="49"/>
  <c r="D90" i="49"/>
  <c r="E90" i="49"/>
  <c r="F90" i="49"/>
  <c r="G90" i="49"/>
  <c r="L90" i="49"/>
  <c r="N90" i="49"/>
  <c r="C132" i="49"/>
  <c r="D132" i="49"/>
  <c r="E132" i="49"/>
  <c r="F132" i="49"/>
  <c r="G132" i="49"/>
  <c r="J132" i="49"/>
  <c r="K132" i="49"/>
  <c r="L132" i="49"/>
  <c r="M132" i="49"/>
  <c r="N132" i="49"/>
  <c r="C6" i="49"/>
  <c r="D6" i="49"/>
  <c r="E6" i="49"/>
  <c r="F6" i="49"/>
  <c r="G6" i="49"/>
  <c r="J6" i="49"/>
  <c r="K6" i="49"/>
  <c r="L6" i="49"/>
  <c r="M6" i="49"/>
  <c r="N6" i="49"/>
  <c r="C48" i="49"/>
  <c r="D48" i="49"/>
  <c r="E48" i="49"/>
  <c r="F48" i="49"/>
  <c r="G48" i="49"/>
  <c r="J48" i="49"/>
  <c r="K48" i="49"/>
  <c r="L48" i="49"/>
  <c r="M48" i="49"/>
  <c r="N48" i="49"/>
  <c r="C91" i="49"/>
  <c r="D91" i="49"/>
  <c r="E91" i="49"/>
  <c r="F91" i="49"/>
  <c r="G91" i="49"/>
  <c r="J91" i="49"/>
  <c r="K91" i="49"/>
  <c r="L91" i="49"/>
  <c r="M91" i="49"/>
  <c r="N91" i="49"/>
  <c r="C133" i="49"/>
  <c r="D133" i="49"/>
  <c r="E133" i="49"/>
  <c r="F133" i="49"/>
  <c r="G133" i="49"/>
  <c r="J133" i="49"/>
  <c r="K133" i="49"/>
  <c r="L133" i="49"/>
  <c r="M133" i="49"/>
  <c r="N133" i="49"/>
  <c r="F9" i="49"/>
  <c r="J9" i="49"/>
  <c r="K9" i="49"/>
  <c r="N9" i="49"/>
  <c r="D51" i="49"/>
  <c r="G51" i="49"/>
  <c r="J51" i="49"/>
  <c r="C94" i="49"/>
  <c r="D94" i="49"/>
  <c r="E94" i="49"/>
  <c r="F94" i="49"/>
  <c r="G94" i="49"/>
  <c r="L94" i="49"/>
  <c r="N94" i="49"/>
  <c r="C136" i="49"/>
  <c r="D136" i="49"/>
  <c r="E136" i="49"/>
  <c r="F136" i="49"/>
  <c r="G136" i="49"/>
  <c r="J136" i="49"/>
  <c r="K136" i="49"/>
  <c r="L136" i="49"/>
  <c r="M136" i="49"/>
  <c r="N136" i="49"/>
  <c r="C10" i="49"/>
  <c r="D10" i="49"/>
  <c r="E10" i="49"/>
  <c r="F10" i="49"/>
  <c r="G10" i="49"/>
  <c r="J10" i="49"/>
  <c r="K10" i="49"/>
  <c r="L10" i="49"/>
  <c r="M10" i="49"/>
  <c r="N10" i="49"/>
  <c r="C52" i="49"/>
  <c r="D52" i="49"/>
  <c r="E52" i="49"/>
  <c r="F52" i="49"/>
  <c r="G52" i="49"/>
  <c r="J52" i="49"/>
  <c r="K52" i="49"/>
  <c r="L52" i="49"/>
  <c r="M52" i="49"/>
  <c r="N52" i="49"/>
  <c r="C95" i="49"/>
  <c r="D95" i="49"/>
  <c r="E95" i="49"/>
  <c r="F95" i="49"/>
  <c r="G95" i="49"/>
  <c r="J95" i="49"/>
  <c r="K95" i="49"/>
  <c r="L95" i="49"/>
  <c r="M95" i="49"/>
  <c r="N95" i="49"/>
  <c r="C137" i="49"/>
  <c r="D137" i="49"/>
  <c r="E137" i="49"/>
  <c r="F137" i="49"/>
  <c r="G137" i="49"/>
  <c r="J137" i="49"/>
  <c r="K137" i="49"/>
  <c r="L137" i="49"/>
  <c r="M137" i="49"/>
  <c r="N137" i="49"/>
  <c r="F13" i="49"/>
  <c r="J13" i="49"/>
  <c r="K13" i="49"/>
  <c r="N13" i="49"/>
  <c r="D55" i="49"/>
  <c r="G55" i="49"/>
  <c r="J55" i="49"/>
  <c r="C98" i="49"/>
  <c r="D98" i="49"/>
  <c r="E98" i="49"/>
  <c r="F98" i="49"/>
  <c r="G98" i="49"/>
  <c r="L98" i="49"/>
  <c r="N98" i="49"/>
  <c r="C140" i="49"/>
  <c r="D140" i="49"/>
  <c r="E140" i="49"/>
  <c r="F140" i="49"/>
  <c r="G140" i="49"/>
  <c r="J140" i="49"/>
  <c r="K140" i="49"/>
  <c r="L140" i="49"/>
  <c r="M140" i="49"/>
  <c r="N140" i="49"/>
  <c r="C14" i="49"/>
  <c r="D14" i="49"/>
  <c r="E14" i="49"/>
  <c r="F14" i="49"/>
  <c r="G14" i="49"/>
  <c r="J14" i="49"/>
  <c r="K14" i="49"/>
  <c r="L14" i="49"/>
  <c r="M14" i="49"/>
  <c r="N14" i="49"/>
  <c r="C56" i="49"/>
  <c r="D56" i="49"/>
  <c r="E56" i="49"/>
  <c r="F56" i="49"/>
  <c r="G56" i="49"/>
  <c r="J56" i="49"/>
  <c r="K56" i="49"/>
  <c r="L56" i="49"/>
  <c r="M56" i="49"/>
  <c r="N56" i="49"/>
  <c r="C99" i="49"/>
  <c r="D99" i="49"/>
  <c r="E99" i="49"/>
  <c r="F99" i="49"/>
  <c r="G99" i="49"/>
  <c r="J99" i="49"/>
  <c r="K99" i="49"/>
  <c r="L99" i="49"/>
  <c r="M99" i="49"/>
  <c r="N99" i="49"/>
  <c r="C141" i="49"/>
  <c r="D141" i="49"/>
  <c r="E141" i="49"/>
  <c r="F141" i="49"/>
  <c r="G141" i="49"/>
  <c r="J141" i="49"/>
  <c r="K141" i="49"/>
  <c r="L141" i="49"/>
  <c r="M141" i="49"/>
  <c r="N141" i="49"/>
  <c r="F17" i="49"/>
  <c r="G17" i="49"/>
  <c r="K17" i="49"/>
  <c r="N17" i="49"/>
  <c r="D59" i="49"/>
  <c r="G59" i="49"/>
  <c r="J59" i="49"/>
  <c r="K59" i="49"/>
  <c r="L59" i="49"/>
  <c r="N59" i="49"/>
  <c r="C102" i="49"/>
  <c r="D102" i="49"/>
  <c r="E102" i="49"/>
  <c r="F102" i="49"/>
  <c r="G102" i="49"/>
  <c r="K102" i="49"/>
  <c r="L102" i="49"/>
  <c r="N102" i="49"/>
  <c r="C144" i="49"/>
  <c r="D144" i="49"/>
  <c r="E144" i="49"/>
  <c r="F144" i="49"/>
  <c r="G144" i="49"/>
  <c r="J144" i="49"/>
  <c r="K144" i="49"/>
  <c r="L144" i="49"/>
  <c r="M144" i="49"/>
  <c r="N144" i="49"/>
  <c r="C18" i="49"/>
  <c r="D18" i="49"/>
  <c r="E18" i="49"/>
  <c r="F18" i="49"/>
  <c r="G18" i="49"/>
  <c r="J18" i="49"/>
  <c r="K18" i="49"/>
  <c r="L18" i="49"/>
  <c r="M18" i="49"/>
  <c r="N18" i="49"/>
  <c r="C60" i="49"/>
  <c r="D60" i="49"/>
  <c r="E60" i="49"/>
  <c r="F60" i="49"/>
  <c r="G60" i="49"/>
  <c r="J60" i="49"/>
  <c r="K60" i="49"/>
  <c r="L60" i="49"/>
  <c r="M60" i="49"/>
  <c r="N60" i="49"/>
  <c r="C103" i="49"/>
  <c r="D103" i="49"/>
  <c r="E103" i="49"/>
  <c r="F103" i="49"/>
  <c r="G103" i="49"/>
  <c r="J103" i="49"/>
  <c r="K103" i="49"/>
  <c r="L103" i="49"/>
  <c r="M103" i="49"/>
  <c r="N103" i="49"/>
  <c r="C145" i="49"/>
  <c r="D145" i="49"/>
  <c r="C21" i="49"/>
  <c r="D21" i="49"/>
  <c r="E21" i="49"/>
  <c r="F21" i="49"/>
  <c r="G21" i="49"/>
  <c r="K21" i="49"/>
  <c r="M21" i="49"/>
  <c r="N21" i="49"/>
  <c r="C63" i="49"/>
  <c r="D63" i="49"/>
  <c r="E63" i="49"/>
  <c r="F63" i="49"/>
  <c r="G63" i="49"/>
  <c r="J63" i="49"/>
  <c r="K63" i="49"/>
  <c r="L63" i="49"/>
  <c r="M63" i="49"/>
  <c r="N63" i="49"/>
  <c r="C106" i="49"/>
  <c r="D106" i="49"/>
  <c r="E106" i="49"/>
  <c r="F106" i="49"/>
  <c r="G106" i="49"/>
  <c r="J106" i="49"/>
  <c r="K106" i="49"/>
  <c r="L106" i="49"/>
  <c r="M106" i="49"/>
  <c r="N106" i="49"/>
  <c r="C148" i="49"/>
  <c r="D148" i="49"/>
  <c r="E148" i="49"/>
  <c r="F148" i="49"/>
  <c r="G148" i="49"/>
  <c r="J148" i="49"/>
  <c r="K148" i="49"/>
  <c r="L148" i="49"/>
  <c r="M148" i="49"/>
  <c r="N148" i="49"/>
  <c r="C22" i="49"/>
  <c r="D22" i="49"/>
  <c r="E22" i="49"/>
  <c r="F22" i="49"/>
  <c r="G22" i="49"/>
  <c r="J22" i="49"/>
  <c r="K22" i="49"/>
  <c r="L22" i="49"/>
  <c r="M22" i="49"/>
  <c r="N22" i="49"/>
  <c r="C64" i="49"/>
  <c r="D64" i="49"/>
  <c r="E64" i="49"/>
  <c r="F64" i="49"/>
  <c r="G64" i="49"/>
  <c r="J64" i="49"/>
  <c r="K64" i="49"/>
  <c r="L64" i="49"/>
  <c r="M64" i="49"/>
  <c r="N64" i="49"/>
  <c r="C107" i="49"/>
  <c r="D107" i="49"/>
  <c r="E107" i="49"/>
  <c r="F107" i="49"/>
  <c r="G107" i="49"/>
  <c r="J107" i="49"/>
  <c r="K107" i="49"/>
  <c r="L107" i="49"/>
  <c r="M107" i="49"/>
  <c r="N107" i="49"/>
  <c r="C149" i="49"/>
  <c r="D149" i="49"/>
  <c r="E149" i="49"/>
  <c r="F149" i="49"/>
  <c r="G149" i="49"/>
  <c r="J149" i="49"/>
  <c r="K149" i="49"/>
  <c r="L149" i="49"/>
  <c r="M149" i="49"/>
  <c r="N149" i="49"/>
  <c r="E25" i="49"/>
  <c r="F25" i="49"/>
  <c r="J25" i="49"/>
  <c r="K25" i="49"/>
  <c r="N25" i="49"/>
  <c r="D67" i="49"/>
  <c r="N67" i="49"/>
  <c r="C110" i="49"/>
  <c r="D110" i="49"/>
  <c r="E110" i="49"/>
  <c r="F110" i="49"/>
  <c r="G110" i="49"/>
  <c r="K110" i="49"/>
  <c r="L110" i="49"/>
  <c r="D152" i="49"/>
  <c r="E152" i="49"/>
  <c r="F152" i="49"/>
  <c r="G152" i="49"/>
  <c r="J152" i="49"/>
  <c r="K152" i="49"/>
  <c r="L152" i="49"/>
  <c r="M152" i="49"/>
  <c r="N152" i="49"/>
  <c r="C26" i="49"/>
  <c r="D26" i="49"/>
  <c r="E26" i="49"/>
  <c r="F26" i="49"/>
  <c r="G26" i="49"/>
  <c r="J26" i="49"/>
  <c r="K26" i="49"/>
  <c r="L26" i="49"/>
  <c r="M26" i="49"/>
  <c r="N26" i="49"/>
  <c r="C68" i="49"/>
  <c r="D68" i="49"/>
  <c r="E68" i="49"/>
  <c r="F68" i="49"/>
  <c r="G68" i="49"/>
  <c r="J68" i="49"/>
  <c r="K68" i="49"/>
  <c r="L68" i="49"/>
  <c r="M68" i="49"/>
  <c r="N68" i="49"/>
  <c r="C111" i="49"/>
  <c r="D111" i="49"/>
  <c r="E111" i="49"/>
  <c r="F111" i="49"/>
  <c r="G111" i="49"/>
  <c r="J111" i="49"/>
  <c r="K111" i="49"/>
  <c r="L111" i="49"/>
  <c r="M111" i="49"/>
  <c r="N111" i="49"/>
  <c r="C153" i="49"/>
  <c r="D153" i="49"/>
  <c r="E153" i="49"/>
  <c r="F153" i="49"/>
  <c r="G153" i="49"/>
  <c r="J153" i="49"/>
  <c r="K153" i="49"/>
  <c r="L153" i="49"/>
  <c r="M153" i="49"/>
  <c r="N153" i="49"/>
  <c r="E29" i="49"/>
  <c r="F29" i="49"/>
  <c r="J29" i="49"/>
  <c r="K29" i="49"/>
  <c r="N29" i="49"/>
  <c r="D71" i="49"/>
  <c r="N71" i="49"/>
  <c r="C114" i="49"/>
  <c r="D114" i="49"/>
  <c r="E114" i="49"/>
  <c r="F114" i="49"/>
  <c r="G114" i="49"/>
  <c r="K114" i="49"/>
  <c r="L114" i="49"/>
  <c r="D156" i="49"/>
  <c r="E156" i="49"/>
  <c r="F156" i="49"/>
  <c r="G156" i="49"/>
  <c r="J156" i="49"/>
  <c r="K156" i="49"/>
  <c r="L156" i="49"/>
  <c r="M156" i="49"/>
  <c r="N156" i="49"/>
  <c r="C30" i="49"/>
  <c r="D30" i="49"/>
  <c r="E30" i="49"/>
  <c r="F30" i="49"/>
  <c r="G30" i="49"/>
  <c r="J30" i="49"/>
  <c r="K30" i="49"/>
  <c r="L30" i="49"/>
  <c r="M30" i="49"/>
  <c r="N30" i="49"/>
  <c r="C72" i="49"/>
  <c r="D72" i="49"/>
  <c r="E72" i="49"/>
  <c r="F72" i="49"/>
  <c r="G72" i="49"/>
  <c r="J72" i="49"/>
  <c r="K72" i="49"/>
  <c r="L72" i="49"/>
  <c r="M72" i="49"/>
  <c r="N72" i="49"/>
  <c r="C115" i="49"/>
  <c r="D115" i="49"/>
  <c r="E115" i="49"/>
  <c r="F115" i="49"/>
  <c r="G115" i="49"/>
  <c r="J115" i="49"/>
  <c r="K115" i="49"/>
  <c r="L115" i="49"/>
  <c r="M115" i="49"/>
  <c r="N115" i="49"/>
  <c r="C157" i="49"/>
  <c r="D157" i="49"/>
  <c r="E157" i="49"/>
  <c r="F157" i="49"/>
  <c r="G157" i="49"/>
  <c r="J157" i="49"/>
  <c r="K157" i="49"/>
  <c r="L157" i="49"/>
  <c r="M157" i="49"/>
  <c r="N157" i="49"/>
  <c r="E33" i="49"/>
  <c r="F33" i="49"/>
  <c r="J33" i="49"/>
  <c r="K33" i="49"/>
  <c r="N33" i="49"/>
  <c r="D75" i="49"/>
  <c r="N75" i="49"/>
  <c r="C118" i="49"/>
  <c r="D118" i="49"/>
  <c r="E118" i="49"/>
  <c r="F118" i="49"/>
  <c r="G118" i="49"/>
  <c r="K118" i="49"/>
  <c r="L118" i="49"/>
  <c r="D160" i="49"/>
  <c r="E160" i="49"/>
  <c r="F160" i="49"/>
  <c r="G160" i="49"/>
  <c r="J160" i="49"/>
  <c r="K160" i="49"/>
  <c r="L160" i="49"/>
  <c r="M160" i="49"/>
  <c r="N160" i="49"/>
  <c r="C34" i="49"/>
  <c r="D34" i="49"/>
  <c r="E34" i="49"/>
  <c r="F34" i="49"/>
  <c r="G34" i="49"/>
  <c r="J34" i="49"/>
  <c r="K34" i="49"/>
  <c r="L34" i="49"/>
  <c r="M34" i="49"/>
  <c r="N34" i="49"/>
  <c r="C76" i="49"/>
  <c r="D76" i="49"/>
  <c r="E76" i="49"/>
  <c r="F76" i="49"/>
  <c r="G76" i="49"/>
  <c r="J76" i="49"/>
  <c r="K76" i="49"/>
  <c r="L76" i="49"/>
  <c r="M76" i="49"/>
  <c r="N76" i="49"/>
  <c r="C119" i="49"/>
  <c r="D119" i="49"/>
  <c r="E119" i="49"/>
  <c r="F119" i="49"/>
  <c r="G119" i="49"/>
  <c r="J119" i="49"/>
  <c r="K119" i="49"/>
  <c r="L119" i="49"/>
  <c r="M119" i="49"/>
  <c r="N119" i="49"/>
  <c r="C161" i="49"/>
  <c r="D161" i="49"/>
  <c r="E161" i="49"/>
  <c r="F161" i="49"/>
  <c r="G161" i="49"/>
  <c r="J161" i="49"/>
  <c r="K161" i="49"/>
  <c r="L161" i="49"/>
  <c r="M161" i="49"/>
  <c r="N161" i="49"/>
  <c r="E37" i="49"/>
  <c r="F37" i="49"/>
  <c r="J37" i="49"/>
  <c r="K37" i="49"/>
  <c r="L37" i="49"/>
  <c r="N37" i="49"/>
  <c r="D79" i="49"/>
  <c r="J79" i="49"/>
  <c r="K79" i="49"/>
  <c r="L79" i="49"/>
  <c r="N79" i="49"/>
  <c r="C122" i="49"/>
  <c r="D122" i="49"/>
  <c r="E122" i="49"/>
  <c r="F122" i="49"/>
  <c r="G122" i="49"/>
  <c r="K122" i="49"/>
  <c r="L122" i="49"/>
  <c r="N122" i="49"/>
  <c r="D164" i="49"/>
  <c r="E164" i="49"/>
  <c r="F164" i="49"/>
  <c r="G164" i="49"/>
  <c r="J164" i="49"/>
  <c r="K164" i="49"/>
  <c r="L164" i="49"/>
  <c r="M164" i="49"/>
  <c r="N164" i="49"/>
  <c r="C38" i="49"/>
  <c r="D38" i="49"/>
  <c r="E38" i="49"/>
  <c r="F38" i="49"/>
  <c r="G38" i="49"/>
  <c r="J38" i="49"/>
  <c r="K38" i="49"/>
  <c r="L38" i="49"/>
  <c r="M38" i="49"/>
  <c r="N38" i="49"/>
  <c r="C80" i="49"/>
  <c r="D80" i="49"/>
  <c r="E80" i="49"/>
  <c r="F80" i="49"/>
  <c r="G80" i="49"/>
  <c r="J80" i="49"/>
  <c r="K80" i="49"/>
  <c r="L80" i="49"/>
  <c r="M80" i="49"/>
  <c r="N80" i="49"/>
  <c r="C123" i="49"/>
  <c r="D123" i="49"/>
  <c r="E123" i="49"/>
  <c r="F123" i="49"/>
  <c r="G123" i="49"/>
  <c r="J123" i="49"/>
  <c r="K123" i="49"/>
  <c r="L123" i="49"/>
  <c r="M123" i="49"/>
  <c r="N123" i="49"/>
  <c r="C165" i="49"/>
  <c r="D165" i="49"/>
  <c r="E165" i="49"/>
  <c r="F165" i="49"/>
  <c r="G165" i="49"/>
  <c r="J165" i="49"/>
  <c r="K165" i="49"/>
  <c r="L165" i="49"/>
  <c r="M165" i="49"/>
  <c r="N165" i="49"/>
  <c r="C41" i="49"/>
  <c r="D41" i="49"/>
  <c r="E41" i="49"/>
  <c r="F41" i="49"/>
  <c r="G41" i="49"/>
  <c r="J41" i="49"/>
  <c r="K41" i="49"/>
  <c r="L41" i="49"/>
  <c r="M41" i="49"/>
  <c r="N41" i="49"/>
  <c r="C83" i="49"/>
  <c r="D83" i="49"/>
  <c r="E83" i="49"/>
  <c r="F83" i="49"/>
  <c r="G83" i="49"/>
  <c r="J83" i="49"/>
  <c r="K83" i="49"/>
  <c r="L83" i="49"/>
  <c r="M83" i="49"/>
  <c r="N83" i="49"/>
  <c r="C126" i="49"/>
  <c r="D126" i="49"/>
  <c r="E126" i="49"/>
  <c r="F126" i="49"/>
  <c r="G126" i="49"/>
  <c r="J126" i="49"/>
  <c r="K126" i="49"/>
  <c r="L126" i="49"/>
  <c r="M126" i="49"/>
  <c r="N126" i="49"/>
  <c r="C168" i="49"/>
  <c r="D168" i="49"/>
  <c r="E168" i="49"/>
  <c r="F168" i="49"/>
  <c r="G168" i="49"/>
  <c r="J168" i="49"/>
  <c r="K168" i="49"/>
  <c r="L168" i="49"/>
  <c r="M168" i="49"/>
  <c r="N168" i="49"/>
  <c r="C42" i="49"/>
  <c r="D42" i="49"/>
  <c r="E42" i="49"/>
  <c r="F42" i="49"/>
  <c r="G42" i="49"/>
  <c r="J42" i="49"/>
  <c r="K42" i="49"/>
  <c r="L42" i="49"/>
  <c r="M42" i="49"/>
  <c r="N42" i="49"/>
  <c r="C84" i="49"/>
  <c r="D84" i="49"/>
  <c r="E84" i="49"/>
  <c r="F84" i="49"/>
  <c r="G84" i="49"/>
  <c r="J84" i="49"/>
  <c r="K84" i="49"/>
  <c r="L84" i="49"/>
  <c r="M84" i="49"/>
  <c r="N84" i="49"/>
  <c r="C127" i="49"/>
  <c r="D127" i="49"/>
  <c r="E127" i="49"/>
  <c r="F127" i="49"/>
  <c r="G127" i="49"/>
  <c r="J127" i="49"/>
  <c r="K127" i="49"/>
  <c r="L127" i="49"/>
  <c r="M127" i="49"/>
  <c r="N127" i="49"/>
  <c r="C169" i="49"/>
  <c r="D169" i="49"/>
  <c r="E169" i="49"/>
  <c r="F169" i="49"/>
  <c r="G169" i="49"/>
  <c r="J169" i="49"/>
  <c r="K169" i="49"/>
  <c r="L169" i="49"/>
  <c r="M169" i="49"/>
  <c r="N169" i="49"/>
  <c r="E65" i="46"/>
  <c r="E64" i="46"/>
  <c r="F65" i="46"/>
  <c r="F64" i="46"/>
  <c r="G65" i="46"/>
  <c r="G64" i="46"/>
  <c r="J65" i="46"/>
  <c r="J64" i="46"/>
  <c r="K65" i="46"/>
  <c r="K64" i="46"/>
  <c r="L65" i="46"/>
  <c r="L64" i="46"/>
  <c r="M65" i="46"/>
  <c r="M64" i="46"/>
  <c r="N65" i="46"/>
  <c r="N64" i="46"/>
  <c r="C6" i="46"/>
  <c r="D6" i="46"/>
  <c r="E6" i="46"/>
  <c r="F6" i="46"/>
  <c r="G6" i="46"/>
  <c r="J6" i="46"/>
  <c r="K6" i="46"/>
  <c r="L6" i="46"/>
  <c r="M6" i="46"/>
  <c r="N6" i="46"/>
  <c r="C10" i="46"/>
  <c r="D10" i="46"/>
  <c r="E10" i="46"/>
  <c r="F10" i="46"/>
  <c r="G10" i="46"/>
  <c r="J10" i="46"/>
  <c r="K10" i="46"/>
  <c r="L10" i="46"/>
  <c r="M10" i="46"/>
  <c r="N10" i="46"/>
  <c r="D13" i="46"/>
  <c r="C14" i="46"/>
  <c r="D14" i="46"/>
  <c r="E14" i="46"/>
  <c r="F14" i="46"/>
  <c r="G14" i="46"/>
  <c r="J14" i="46"/>
  <c r="K14" i="46"/>
  <c r="L14" i="46"/>
  <c r="M14" i="46"/>
  <c r="N14" i="46"/>
  <c r="D17" i="46"/>
  <c r="C18" i="46"/>
  <c r="D18" i="46"/>
  <c r="E18" i="46"/>
  <c r="F18" i="46"/>
  <c r="G18" i="46"/>
  <c r="J18" i="46"/>
  <c r="K18" i="46"/>
  <c r="L18" i="46"/>
  <c r="M18" i="46"/>
  <c r="N18" i="46"/>
  <c r="C21" i="46"/>
  <c r="E21" i="46"/>
  <c r="F21" i="46"/>
  <c r="G21" i="46"/>
  <c r="J21" i="46"/>
  <c r="L21" i="46"/>
  <c r="M21" i="46"/>
  <c r="N21" i="46"/>
  <c r="C22" i="46"/>
  <c r="D22" i="46"/>
  <c r="E22" i="46"/>
  <c r="F22" i="46"/>
  <c r="G22" i="46"/>
  <c r="J22" i="46"/>
  <c r="K22" i="46"/>
  <c r="L22" i="46"/>
  <c r="M22" i="46"/>
  <c r="N22" i="46"/>
  <c r="F25" i="46"/>
  <c r="G25" i="46"/>
  <c r="C26" i="46"/>
  <c r="D26" i="46"/>
  <c r="E26" i="46"/>
  <c r="F26" i="46"/>
  <c r="G26" i="46"/>
  <c r="J26" i="46"/>
  <c r="K26" i="46"/>
  <c r="L26" i="46"/>
  <c r="M26" i="46"/>
  <c r="N26" i="46"/>
  <c r="F29" i="46"/>
  <c r="G29" i="46"/>
  <c r="C30" i="46"/>
  <c r="D30" i="46"/>
  <c r="E30" i="46"/>
  <c r="F30" i="46"/>
  <c r="G30" i="46"/>
  <c r="J30" i="46"/>
  <c r="K30" i="46"/>
  <c r="L30" i="46"/>
  <c r="M30" i="46"/>
  <c r="N30" i="46"/>
  <c r="F33" i="46"/>
  <c r="G33" i="46"/>
  <c r="N33" i="46"/>
  <c r="C34" i="46"/>
  <c r="D34" i="46"/>
  <c r="E34" i="46"/>
  <c r="F34" i="46"/>
  <c r="G34" i="46"/>
  <c r="J34" i="46"/>
  <c r="K34" i="46"/>
  <c r="L34" i="46"/>
  <c r="M34" i="46"/>
  <c r="N34" i="46"/>
  <c r="F37" i="46"/>
  <c r="G37" i="46"/>
  <c r="N37" i="46"/>
  <c r="C38" i="46"/>
  <c r="D38" i="46"/>
  <c r="E38" i="46"/>
  <c r="F38" i="46"/>
  <c r="G38" i="46"/>
  <c r="J38" i="46"/>
  <c r="K38" i="46"/>
  <c r="L38" i="46"/>
  <c r="M38" i="46"/>
  <c r="N38" i="46"/>
  <c r="C41" i="46"/>
  <c r="D41" i="46"/>
  <c r="E41" i="46"/>
  <c r="F41" i="46"/>
  <c r="G41" i="46"/>
  <c r="J41" i="46"/>
  <c r="K41" i="46"/>
  <c r="L41" i="46"/>
  <c r="M41" i="46"/>
  <c r="N41" i="46"/>
  <c r="C42" i="46"/>
  <c r="D42" i="46"/>
  <c r="E42" i="46"/>
  <c r="F42" i="46"/>
  <c r="G42" i="46"/>
  <c r="J42" i="46"/>
  <c r="K42" i="46"/>
  <c r="L42" i="46"/>
  <c r="M42" i="46"/>
  <c r="N42" i="46"/>
  <c r="D47" i="46"/>
  <c r="E47" i="46"/>
  <c r="F47" i="46"/>
  <c r="G47" i="46"/>
  <c r="L47" i="46"/>
  <c r="N47" i="46"/>
  <c r="C48" i="46"/>
  <c r="D48" i="46"/>
  <c r="E48" i="46"/>
  <c r="F48" i="46"/>
  <c r="G48" i="46"/>
  <c r="J48" i="46"/>
  <c r="K48" i="46"/>
  <c r="L48" i="46"/>
  <c r="M48" i="46"/>
  <c r="N48" i="46"/>
  <c r="D51" i="46"/>
  <c r="E51" i="46"/>
  <c r="F51" i="46"/>
  <c r="G51" i="46"/>
  <c r="L51" i="46"/>
  <c r="N51" i="46"/>
  <c r="C52" i="46"/>
  <c r="D52" i="46"/>
  <c r="E52" i="46"/>
  <c r="F52" i="46"/>
  <c r="G52" i="46"/>
  <c r="J52" i="46"/>
  <c r="K52" i="46"/>
  <c r="L52" i="46"/>
  <c r="M52" i="46"/>
  <c r="N52" i="46"/>
  <c r="D55" i="46"/>
  <c r="E55" i="46"/>
  <c r="G55" i="46"/>
  <c r="K55" i="46"/>
  <c r="C56" i="46"/>
  <c r="D56" i="46"/>
  <c r="E56" i="46"/>
  <c r="F56" i="46"/>
  <c r="G56" i="46"/>
  <c r="J56" i="46"/>
  <c r="K56" i="46"/>
  <c r="L56" i="46"/>
  <c r="M56" i="46"/>
  <c r="N56" i="46"/>
  <c r="D59" i="46"/>
  <c r="E59" i="46"/>
  <c r="G59" i="46"/>
  <c r="K59" i="46"/>
  <c r="C60" i="46"/>
  <c r="D60" i="46"/>
  <c r="E60" i="46"/>
  <c r="F60" i="46"/>
  <c r="G60" i="46"/>
  <c r="J60" i="46"/>
  <c r="K60" i="46"/>
  <c r="L60" i="46"/>
  <c r="M60" i="46"/>
  <c r="N60" i="46"/>
  <c r="C63" i="46"/>
  <c r="D63" i="46"/>
  <c r="E63" i="46"/>
  <c r="F63" i="46"/>
  <c r="G63" i="46"/>
  <c r="J63" i="46"/>
  <c r="K63" i="46"/>
  <c r="L63" i="46"/>
  <c r="M63" i="46"/>
  <c r="N63" i="46"/>
  <c r="C64" i="46"/>
  <c r="D64" i="46"/>
  <c r="G138" i="46"/>
  <c r="G137" i="46"/>
  <c r="J138" i="46"/>
  <c r="J137" i="46"/>
  <c r="K138" i="46"/>
  <c r="K137" i="46"/>
  <c r="L138" i="46"/>
  <c r="L137" i="46"/>
  <c r="M138" i="46"/>
  <c r="M137" i="46"/>
  <c r="N138" i="46"/>
  <c r="N137" i="46"/>
  <c r="D67" i="46"/>
  <c r="E67" i="46"/>
  <c r="F67" i="46"/>
  <c r="G67" i="46"/>
  <c r="L67" i="46"/>
  <c r="C68" i="46"/>
  <c r="D68" i="46"/>
  <c r="E68" i="46"/>
  <c r="F68" i="46"/>
  <c r="G68" i="46"/>
  <c r="J68" i="46"/>
  <c r="K68" i="46"/>
  <c r="L68" i="46"/>
  <c r="M68" i="46"/>
  <c r="N68" i="46"/>
  <c r="D71" i="46"/>
  <c r="E71" i="46"/>
  <c r="F71" i="46"/>
  <c r="G71" i="46"/>
  <c r="L71" i="46"/>
  <c r="C72" i="46"/>
  <c r="D72" i="46"/>
  <c r="E72" i="46"/>
  <c r="F72" i="46"/>
  <c r="G72" i="46"/>
  <c r="J72" i="46"/>
  <c r="K72" i="46"/>
  <c r="L72" i="46"/>
  <c r="M72" i="46"/>
  <c r="N72" i="46"/>
  <c r="D75" i="46"/>
  <c r="E75" i="46"/>
  <c r="F75" i="46"/>
  <c r="G75" i="46"/>
  <c r="L75" i="46"/>
  <c r="C76" i="46"/>
  <c r="D76" i="46"/>
  <c r="E76" i="46"/>
  <c r="F76" i="46"/>
  <c r="G76" i="46"/>
  <c r="J76" i="46"/>
  <c r="K76" i="46"/>
  <c r="L76" i="46"/>
  <c r="M76" i="46"/>
  <c r="N76" i="46"/>
  <c r="D79" i="46"/>
  <c r="E79" i="46"/>
  <c r="F79" i="46"/>
  <c r="G79" i="46"/>
  <c r="L79" i="46"/>
  <c r="C80" i="46"/>
  <c r="D80" i="46"/>
  <c r="E80" i="46"/>
  <c r="F80" i="46"/>
  <c r="G80" i="46"/>
  <c r="J80" i="46"/>
  <c r="K80" i="46"/>
  <c r="L80" i="46"/>
  <c r="M80" i="46"/>
  <c r="N80" i="46"/>
  <c r="C83" i="46"/>
  <c r="D83" i="46"/>
  <c r="E83" i="46"/>
  <c r="F83" i="46"/>
  <c r="G83" i="46"/>
  <c r="J83" i="46"/>
  <c r="K83" i="46"/>
  <c r="L83" i="46"/>
  <c r="M83" i="46"/>
  <c r="N83" i="46"/>
  <c r="C84" i="46"/>
  <c r="D84" i="46"/>
  <c r="E84" i="46"/>
  <c r="F84" i="46"/>
  <c r="G84" i="46"/>
  <c r="J84" i="46"/>
  <c r="K84" i="46"/>
  <c r="L84" i="46"/>
  <c r="M84" i="46"/>
  <c r="N84" i="46"/>
  <c r="C90" i="46"/>
  <c r="D90" i="46"/>
  <c r="E90" i="46"/>
  <c r="F90" i="46"/>
  <c r="G90" i="46"/>
  <c r="J90" i="46"/>
  <c r="K90" i="46"/>
  <c r="L90" i="46"/>
  <c r="N90" i="46"/>
  <c r="C91" i="46"/>
  <c r="D91" i="46"/>
  <c r="E91" i="46"/>
  <c r="F91" i="46"/>
  <c r="G91" i="46"/>
  <c r="J91" i="46"/>
  <c r="K91" i="46"/>
  <c r="L91" i="46"/>
  <c r="M91" i="46"/>
  <c r="N91" i="46"/>
  <c r="C94" i="46"/>
  <c r="D94" i="46"/>
  <c r="E94" i="46"/>
  <c r="F94" i="46"/>
  <c r="G94" i="46"/>
  <c r="J94" i="46"/>
  <c r="K94" i="46"/>
  <c r="L94" i="46"/>
  <c r="N94" i="46"/>
  <c r="C95" i="46"/>
  <c r="D95" i="46"/>
  <c r="E95" i="46"/>
  <c r="F95" i="46"/>
  <c r="G95" i="46"/>
  <c r="J95" i="46"/>
  <c r="K95" i="46"/>
  <c r="L95" i="46"/>
  <c r="M95" i="46"/>
  <c r="N95" i="46"/>
  <c r="C98" i="46"/>
  <c r="D98" i="46"/>
  <c r="E98" i="46"/>
  <c r="F98" i="46"/>
  <c r="G98" i="46"/>
  <c r="J98" i="46"/>
  <c r="K98" i="46"/>
  <c r="N98" i="46"/>
  <c r="C99" i="46"/>
  <c r="D99" i="46"/>
  <c r="E99" i="46"/>
  <c r="F99" i="46"/>
  <c r="G99" i="46"/>
  <c r="J99" i="46"/>
  <c r="K99" i="46"/>
  <c r="L99" i="46"/>
  <c r="M99" i="46"/>
  <c r="N99" i="46"/>
  <c r="C102" i="46"/>
  <c r="D102" i="46"/>
  <c r="E102" i="46"/>
  <c r="F102" i="46"/>
  <c r="G102" i="46"/>
  <c r="J102" i="46"/>
  <c r="K102" i="46"/>
  <c r="N102" i="46"/>
  <c r="C103" i="46"/>
  <c r="D103" i="46"/>
  <c r="E103" i="46"/>
  <c r="F103" i="46"/>
  <c r="G103" i="46"/>
  <c r="J103" i="46"/>
  <c r="K103" i="46"/>
  <c r="L103" i="46"/>
  <c r="M103" i="46"/>
  <c r="N103" i="46"/>
  <c r="C106" i="46"/>
  <c r="D106" i="46"/>
  <c r="E106" i="46"/>
  <c r="F106" i="46"/>
  <c r="G106" i="46"/>
  <c r="J106" i="46"/>
  <c r="K106" i="46"/>
  <c r="L106" i="46"/>
  <c r="M106" i="46"/>
  <c r="N106" i="46"/>
  <c r="C107" i="46"/>
  <c r="D107" i="46"/>
  <c r="E107" i="46"/>
  <c r="F107" i="46"/>
  <c r="G107" i="46"/>
  <c r="J107" i="46"/>
  <c r="K107" i="46"/>
  <c r="L107" i="46"/>
  <c r="M107" i="46"/>
  <c r="N107" i="46"/>
  <c r="C110" i="46"/>
  <c r="D110" i="46"/>
  <c r="E110" i="46"/>
  <c r="F110" i="46"/>
  <c r="G110" i="46"/>
  <c r="J110" i="46"/>
  <c r="N110" i="46"/>
  <c r="C111" i="46"/>
  <c r="D111" i="46"/>
  <c r="E111" i="46"/>
  <c r="F111" i="46"/>
  <c r="G111" i="46"/>
  <c r="J111" i="46"/>
  <c r="K111" i="46"/>
  <c r="L111" i="46"/>
  <c r="M111" i="46"/>
  <c r="N111" i="46"/>
  <c r="C114" i="46"/>
  <c r="D114" i="46"/>
  <c r="E114" i="46"/>
  <c r="F114" i="46"/>
  <c r="G114" i="46"/>
  <c r="J114" i="46"/>
  <c r="N114" i="46"/>
  <c r="C115" i="46"/>
  <c r="D115" i="46"/>
  <c r="E115" i="46"/>
  <c r="F115" i="46"/>
  <c r="G115" i="46"/>
  <c r="J115" i="46"/>
  <c r="K115" i="46"/>
  <c r="L115" i="46"/>
  <c r="M115" i="46"/>
  <c r="N115" i="46"/>
  <c r="C118" i="46"/>
  <c r="D118" i="46"/>
  <c r="E118" i="46"/>
  <c r="F118" i="46"/>
  <c r="G118" i="46"/>
  <c r="J118" i="46"/>
  <c r="N118" i="46"/>
  <c r="C119" i="46"/>
  <c r="D119" i="46"/>
  <c r="E119" i="46"/>
  <c r="F119" i="46"/>
  <c r="G119" i="46"/>
  <c r="J119" i="46"/>
  <c r="K119" i="46"/>
  <c r="L119" i="46"/>
  <c r="M119" i="46"/>
  <c r="N119" i="46"/>
  <c r="C122" i="46"/>
  <c r="D122" i="46"/>
  <c r="E122" i="46"/>
  <c r="F122" i="46"/>
  <c r="G122" i="46"/>
  <c r="J122" i="46"/>
  <c r="N122" i="46"/>
  <c r="C123" i="46"/>
  <c r="D123" i="46"/>
  <c r="E123" i="46"/>
  <c r="F123" i="46"/>
  <c r="G123" i="46"/>
  <c r="J123" i="46"/>
  <c r="K123" i="46"/>
  <c r="L123" i="46"/>
  <c r="M123" i="46"/>
  <c r="N123" i="46"/>
  <c r="C126" i="46"/>
  <c r="D126" i="46"/>
  <c r="E126" i="46"/>
  <c r="F126" i="46"/>
  <c r="G126" i="46"/>
  <c r="J126" i="46"/>
  <c r="K126" i="46"/>
  <c r="L126" i="46"/>
  <c r="M126" i="46"/>
  <c r="N126" i="46"/>
  <c r="C127" i="46"/>
  <c r="D127" i="46"/>
  <c r="E127" i="46"/>
  <c r="F127" i="46"/>
  <c r="G127" i="46"/>
  <c r="J127" i="46"/>
  <c r="K127" i="46"/>
  <c r="L127" i="46"/>
  <c r="M127" i="46"/>
  <c r="N127" i="46"/>
  <c r="C132" i="46"/>
  <c r="D132" i="46"/>
  <c r="E132" i="46"/>
  <c r="F132" i="46"/>
  <c r="G132" i="46"/>
  <c r="J132" i="46"/>
  <c r="K132" i="46"/>
  <c r="L132" i="46"/>
  <c r="N132" i="46"/>
  <c r="C133" i="46"/>
  <c r="D133" i="46"/>
  <c r="E133" i="46"/>
  <c r="F133" i="46"/>
  <c r="G133" i="46"/>
  <c r="J133" i="46"/>
  <c r="K133" i="46"/>
  <c r="L133" i="46"/>
  <c r="M133" i="46"/>
  <c r="N133" i="46"/>
  <c r="C136" i="46"/>
  <c r="D136" i="46"/>
  <c r="E136" i="46"/>
  <c r="F136" i="46"/>
  <c r="G136" i="46"/>
  <c r="J136" i="46"/>
  <c r="K136" i="46"/>
  <c r="L136" i="46"/>
  <c r="N136" i="46"/>
  <c r="C137" i="46"/>
  <c r="D137" i="46"/>
  <c r="E137" i="46"/>
  <c r="F137" i="46"/>
  <c r="C140" i="46"/>
  <c r="D140" i="46"/>
  <c r="E140" i="46"/>
  <c r="F140" i="46"/>
  <c r="G140" i="46"/>
  <c r="J140" i="46"/>
  <c r="K140" i="46"/>
  <c r="L140" i="46"/>
  <c r="N140" i="46"/>
  <c r="C141" i="46"/>
  <c r="D141" i="46"/>
  <c r="E141" i="46"/>
  <c r="F141" i="46"/>
  <c r="G141" i="46"/>
  <c r="J141" i="46"/>
  <c r="K141" i="46"/>
  <c r="L141" i="46"/>
  <c r="M141" i="46"/>
  <c r="N141" i="46"/>
  <c r="C144" i="46"/>
  <c r="D144" i="46"/>
  <c r="E144" i="46"/>
  <c r="F144" i="46"/>
  <c r="G144" i="46"/>
  <c r="J144" i="46"/>
  <c r="K144" i="46"/>
  <c r="L144" i="46"/>
  <c r="N144" i="46"/>
  <c r="C145" i="46"/>
  <c r="D145" i="46"/>
  <c r="E145" i="46"/>
  <c r="F145" i="46"/>
  <c r="G145" i="46"/>
  <c r="J145" i="46"/>
  <c r="K145" i="46"/>
  <c r="L145" i="46"/>
  <c r="M145" i="46"/>
  <c r="N145" i="46"/>
  <c r="C148" i="46"/>
  <c r="D148" i="46"/>
  <c r="E148" i="46"/>
  <c r="F148" i="46"/>
  <c r="G148" i="46"/>
  <c r="J148" i="46"/>
  <c r="K148" i="46"/>
  <c r="L148" i="46"/>
  <c r="M148" i="46"/>
  <c r="N148" i="46"/>
  <c r="C149" i="46"/>
  <c r="D149" i="46"/>
  <c r="E149" i="46"/>
  <c r="F149" i="46"/>
  <c r="G149" i="46"/>
  <c r="J149" i="46"/>
  <c r="K149" i="46"/>
  <c r="L149" i="46"/>
  <c r="M149" i="46"/>
  <c r="N149" i="46"/>
  <c r="C152" i="46"/>
  <c r="D152" i="46"/>
  <c r="E152" i="46"/>
  <c r="F152" i="46"/>
  <c r="G152" i="46"/>
  <c r="J152" i="46"/>
  <c r="K152" i="46"/>
  <c r="N152" i="46"/>
  <c r="C153" i="46"/>
  <c r="D153" i="46"/>
  <c r="E153" i="46"/>
  <c r="F153" i="46"/>
  <c r="G153" i="46"/>
  <c r="J153" i="46"/>
  <c r="K153" i="46"/>
  <c r="L153" i="46"/>
  <c r="M153" i="46"/>
  <c r="N153" i="46"/>
  <c r="C156" i="46"/>
  <c r="D156" i="46"/>
  <c r="E156" i="46"/>
  <c r="F156" i="46"/>
  <c r="G156" i="46"/>
  <c r="J156" i="46"/>
  <c r="K156" i="46"/>
  <c r="N156" i="46"/>
  <c r="C157" i="46"/>
  <c r="D157" i="46"/>
  <c r="E157" i="46"/>
  <c r="F157" i="46"/>
  <c r="G157" i="46"/>
  <c r="J157" i="46"/>
  <c r="K157" i="46"/>
  <c r="L157" i="46"/>
  <c r="M157" i="46"/>
  <c r="N157" i="46"/>
  <c r="C160" i="46"/>
  <c r="D160" i="46"/>
  <c r="E160" i="46"/>
  <c r="F160" i="46"/>
  <c r="G160" i="46"/>
  <c r="J160" i="46"/>
  <c r="K160" i="46"/>
  <c r="N160" i="46"/>
  <c r="C161" i="46"/>
  <c r="D161" i="46"/>
  <c r="E161" i="46"/>
  <c r="F161" i="46"/>
  <c r="G161" i="46"/>
  <c r="J161" i="46"/>
  <c r="K161" i="46"/>
  <c r="L161" i="46"/>
  <c r="M161" i="46"/>
  <c r="N161" i="46"/>
  <c r="C164" i="46"/>
  <c r="D164" i="46"/>
  <c r="E164" i="46"/>
  <c r="F164" i="46"/>
  <c r="G164" i="46"/>
  <c r="J164" i="46"/>
  <c r="K164" i="46"/>
  <c r="N164" i="46"/>
  <c r="C165" i="46"/>
  <c r="D165" i="46"/>
  <c r="E165" i="46"/>
  <c r="F165" i="46"/>
  <c r="G165" i="46"/>
  <c r="J165" i="46"/>
  <c r="K165" i="46"/>
  <c r="L165" i="46"/>
  <c r="M165" i="46"/>
  <c r="N165" i="46"/>
  <c r="C168" i="46"/>
  <c r="D168" i="46"/>
  <c r="E168" i="46"/>
  <c r="F168" i="46"/>
  <c r="G168" i="46"/>
  <c r="J168" i="46"/>
  <c r="K168" i="46"/>
  <c r="L168" i="46"/>
  <c r="M168" i="46"/>
  <c r="N168" i="46"/>
  <c r="C169" i="46"/>
  <c r="D169" i="46"/>
  <c r="E169" i="46"/>
  <c r="F169" i="46"/>
  <c r="G169" i="46"/>
  <c r="J169" i="46"/>
  <c r="K169" i="46"/>
  <c r="L169" i="46"/>
  <c r="M169" i="46"/>
  <c r="N169" i="46"/>
  <c r="J90" i="42"/>
  <c r="K90" i="42"/>
  <c r="L90" i="42"/>
  <c r="N90" i="42"/>
  <c r="J91" i="42"/>
  <c r="K91" i="42"/>
  <c r="L91" i="42"/>
  <c r="M91" i="42"/>
  <c r="N91" i="42"/>
  <c r="J94" i="42"/>
  <c r="K94" i="42"/>
  <c r="L94" i="42"/>
  <c r="N94" i="42"/>
  <c r="J95" i="42"/>
  <c r="K95" i="42"/>
  <c r="L95" i="42"/>
  <c r="M95" i="42"/>
  <c r="N95" i="42"/>
  <c r="J98" i="42"/>
  <c r="K98" i="42"/>
  <c r="L98" i="42"/>
  <c r="N98" i="42"/>
  <c r="J99" i="42"/>
  <c r="K99" i="42"/>
  <c r="L99" i="42"/>
  <c r="M99" i="42"/>
  <c r="N99" i="42"/>
  <c r="J102" i="42"/>
  <c r="K102" i="42"/>
  <c r="L102" i="42"/>
  <c r="N102" i="42"/>
  <c r="J103" i="42"/>
  <c r="K103" i="42"/>
  <c r="L103" i="42"/>
  <c r="M103" i="42"/>
  <c r="N103" i="42"/>
  <c r="J106" i="42"/>
  <c r="K106" i="42"/>
  <c r="L106" i="42"/>
  <c r="J107" i="42"/>
  <c r="K107" i="42"/>
  <c r="L107" i="42"/>
  <c r="M107" i="42"/>
  <c r="N107" i="42"/>
  <c r="J110" i="42"/>
  <c r="K110" i="42"/>
  <c r="L110" i="42"/>
  <c r="J111" i="42"/>
  <c r="K111" i="42"/>
  <c r="L111" i="42"/>
  <c r="M111" i="42"/>
  <c r="N111" i="42"/>
  <c r="J114" i="42"/>
  <c r="K114" i="42"/>
  <c r="L114" i="42"/>
  <c r="J115" i="42"/>
  <c r="K115" i="42"/>
  <c r="L115" i="42"/>
  <c r="M115" i="42"/>
  <c r="N115" i="42"/>
  <c r="J118" i="42"/>
  <c r="K118" i="42"/>
  <c r="J119" i="42"/>
  <c r="K119" i="42"/>
  <c r="L119" i="42"/>
  <c r="M119" i="42"/>
  <c r="N119" i="42"/>
  <c r="J122" i="42"/>
  <c r="K122" i="42"/>
  <c r="L122" i="42"/>
  <c r="M122" i="42"/>
  <c r="N122" i="42"/>
  <c r="J123" i="42"/>
  <c r="K123" i="42"/>
  <c r="L123" i="42"/>
  <c r="M123" i="42"/>
  <c r="N123" i="42"/>
  <c r="J126" i="42"/>
  <c r="K126" i="42"/>
  <c r="L126" i="42"/>
  <c r="M126" i="42"/>
  <c r="N126" i="42"/>
  <c r="J127" i="42"/>
  <c r="K127" i="42"/>
  <c r="L127" i="42"/>
  <c r="M127" i="42"/>
  <c r="N127" i="42"/>
  <c r="J132" i="42"/>
  <c r="K132" i="42"/>
  <c r="L132" i="42"/>
  <c r="M132" i="42"/>
  <c r="N132" i="42"/>
  <c r="J133" i="42"/>
  <c r="K133" i="42"/>
  <c r="L133" i="42"/>
  <c r="M133" i="42"/>
  <c r="N133" i="42"/>
  <c r="J136" i="42"/>
  <c r="K136" i="42"/>
  <c r="L136" i="42"/>
  <c r="M136" i="42"/>
  <c r="N136" i="42"/>
  <c r="J137" i="42"/>
  <c r="K137" i="42"/>
  <c r="L137" i="42"/>
  <c r="M137" i="42"/>
  <c r="N137" i="42"/>
  <c r="J140" i="42"/>
  <c r="K140" i="42"/>
  <c r="L140" i="42"/>
  <c r="M140" i="42"/>
  <c r="N140" i="42"/>
  <c r="J141" i="42"/>
  <c r="K141" i="42"/>
  <c r="L141" i="42"/>
  <c r="M141" i="42"/>
  <c r="N141" i="42"/>
  <c r="J144" i="42"/>
  <c r="K144" i="42"/>
  <c r="L144" i="42"/>
  <c r="M144" i="42"/>
  <c r="N144" i="42"/>
  <c r="J145" i="42"/>
  <c r="K145" i="42"/>
  <c r="L145" i="42"/>
  <c r="M145" i="42"/>
  <c r="N145" i="42"/>
  <c r="J148" i="42"/>
  <c r="K148" i="42"/>
  <c r="L148" i="42"/>
  <c r="M148" i="42"/>
  <c r="N148" i="42"/>
  <c r="J149" i="42"/>
  <c r="K149" i="42"/>
  <c r="L149" i="42"/>
  <c r="M149" i="42"/>
  <c r="N149" i="42"/>
  <c r="J152" i="42"/>
  <c r="K152" i="42"/>
  <c r="L152" i="42"/>
  <c r="M152" i="42"/>
  <c r="N152" i="42"/>
  <c r="J153" i="42"/>
  <c r="K153" i="42"/>
  <c r="L153" i="42"/>
  <c r="M153" i="42"/>
  <c r="N153" i="42"/>
  <c r="J156" i="42"/>
  <c r="K156" i="42"/>
  <c r="L156" i="42"/>
  <c r="M156" i="42"/>
  <c r="N156" i="42"/>
  <c r="J157" i="42"/>
  <c r="K157" i="42"/>
  <c r="L157" i="42"/>
  <c r="M157" i="42"/>
  <c r="N157" i="42"/>
  <c r="J160" i="42"/>
  <c r="K160" i="42"/>
  <c r="L160" i="42"/>
  <c r="M160" i="42"/>
  <c r="N160" i="42"/>
  <c r="J161" i="42"/>
  <c r="K161" i="42"/>
  <c r="L161" i="42"/>
  <c r="M161" i="42"/>
  <c r="N161" i="42"/>
  <c r="J164" i="42"/>
  <c r="K164" i="42"/>
  <c r="L164" i="42"/>
  <c r="M164" i="42"/>
  <c r="N164" i="42"/>
  <c r="J165" i="42"/>
  <c r="K165" i="42"/>
  <c r="L165" i="42"/>
  <c r="M165" i="42"/>
  <c r="N165" i="42"/>
  <c r="J168" i="42"/>
  <c r="K168" i="42"/>
  <c r="L168" i="42"/>
  <c r="M168" i="42"/>
  <c r="N168" i="42"/>
  <c r="J169" i="42"/>
  <c r="K169" i="42"/>
  <c r="L169" i="42"/>
  <c r="M169" i="42"/>
  <c r="N169" i="42"/>
  <c r="C132" i="42"/>
  <c r="C133" i="42"/>
  <c r="C136" i="42"/>
  <c r="C137" i="42"/>
  <c r="C140" i="42"/>
  <c r="C141" i="42"/>
  <c r="C144" i="42"/>
  <c r="C145" i="42"/>
  <c r="C148" i="42"/>
  <c r="C149" i="42"/>
  <c r="C152" i="42"/>
  <c r="C153" i="42"/>
  <c r="C156" i="42"/>
  <c r="C157" i="42"/>
  <c r="C160" i="42"/>
  <c r="C161" i="42"/>
  <c r="C164" i="42"/>
  <c r="C165" i="42"/>
  <c r="C168" i="42"/>
  <c r="C169" i="42"/>
  <c r="C90" i="42"/>
  <c r="C91" i="42"/>
  <c r="C94" i="42"/>
  <c r="C95" i="42"/>
  <c r="C98" i="42"/>
  <c r="C99" i="42"/>
  <c r="C102" i="42"/>
  <c r="C103" i="42"/>
  <c r="C106" i="42"/>
  <c r="C107" i="42"/>
  <c r="C110" i="42"/>
  <c r="C111" i="42"/>
  <c r="C114" i="42"/>
  <c r="C115" i="42"/>
  <c r="C118" i="42"/>
  <c r="C119" i="42"/>
  <c r="C122" i="42"/>
  <c r="C123" i="42"/>
  <c r="C126" i="42"/>
  <c r="C127" i="42"/>
  <c r="K47" i="42"/>
  <c r="J48" i="42"/>
  <c r="K48" i="42"/>
  <c r="L48" i="42"/>
  <c r="M48" i="42"/>
  <c r="N48" i="42"/>
  <c r="K51" i="42"/>
  <c r="J52" i="42"/>
  <c r="K52" i="42"/>
  <c r="L52" i="42"/>
  <c r="M52" i="42"/>
  <c r="N52" i="42"/>
  <c r="J55" i="42"/>
  <c r="K55" i="42"/>
  <c r="L55" i="42"/>
  <c r="J56" i="42"/>
  <c r="K56" i="42"/>
  <c r="L56" i="42"/>
  <c r="M56" i="42"/>
  <c r="N56" i="42"/>
  <c r="J59" i="42"/>
  <c r="K59" i="42"/>
  <c r="L59" i="42"/>
  <c r="J60" i="42"/>
  <c r="K60" i="42"/>
  <c r="L60" i="42"/>
  <c r="M60" i="42"/>
  <c r="N60" i="42"/>
  <c r="J63" i="42"/>
  <c r="K63" i="42"/>
  <c r="L63" i="42"/>
  <c r="J64" i="42"/>
  <c r="K64" i="42"/>
  <c r="L64" i="42"/>
  <c r="M64" i="42"/>
  <c r="N64" i="42"/>
  <c r="J68" i="42"/>
  <c r="K68" i="42"/>
  <c r="L68" i="42"/>
  <c r="M68" i="42"/>
  <c r="N68" i="42"/>
  <c r="J72" i="42"/>
  <c r="K72" i="42"/>
  <c r="L72" i="42"/>
  <c r="M72" i="42"/>
  <c r="N72" i="42"/>
  <c r="J75" i="42"/>
  <c r="J76" i="42"/>
  <c r="K76" i="42"/>
  <c r="L76" i="42"/>
  <c r="M76" i="42"/>
  <c r="N76" i="42"/>
  <c r="J79" i="42"/>
  <c r="N79" i="42"/>
  <c r="J80" i="42"/>
  <c r="K80" i="42"/>
  <c r="L80" i="42"/>
  <c r="M80" i="42"/>
  <c r="N80" i="42"/>
  <c r="J83" i="42"/>
  <c r="K83" i="42"/>
  <c r="L83" i="42"/>
  <c r="M83" i="42"/>
  <c r="N83" i="42"/>
  <c r="J84" i="42"/>
  <c r="K84" i="42"/>
  <c r="L84" i="42"/>
  <c r="M84" i="42"/>
  <c r="N84" i="42"/>
  <c r="C47" i="42"/>
  <c r="C48" i="42"/>
  <c r="C51" i="42"/>
  <c r="C52" i="42"/>
  <c r="C56" i="42"/>
  <c r="C60" i="42"/>
  <c r="C63" i="42"/>
  <c r="C64" i="42"/>
  <c r="C67" i="42"/>
  <c r="C68" i="42"/>
  <c r="C71" i="42"/>
  <c r="C72" i="42"/>
  <c r="C75" i="42"/>
  <c r="C76" i="42"/>
  <c r="C79" i="42"/>
  <c r="C80" i="42"/>
  <c r="C83" i="42"/>
  <c r="C84" i="42"/>
  <c r="J5" i="42"/>
  <c r="J6" i="42"/>
  <c r="K6" i="42"/>
  <c r="L6" i="42"/>
  <c r="M6" i="42"/>
  <c r="N6" i="42"/>
  <c r="J9" i="42"/>
  <c r="J10" i="42"/>
  <c r="K10" i="42"/>
  <c r="L10" i="42"/>
  <c r="M10" i="42"/>
  <c r="N10" i="42"/>
  <c r="K13" i="42"/>
  <c r="J14" i="42"/>
  <c r="K14" i="42"/>
  <c r="L14" i="42"/>
  <c r="M14" i="42"/>
  <c r="N14" i="42"/>
  <c r="K17" i="42"/>
  <c r="J18" i="42"/>
  <c r="K18" i="42"/>
  <c r="L18" i="42"/>
  <c r="M18" i="42"/>
  <c r="N18" i="42"/>
  <c r="J22" i="42"/>
  <c r="K22" i="42"/>
  <c r="L22" i="42"/>
  <c r="M22" i="42"/>
  <c r="N22" i="42"/>
  <c r="J26" i="42"/>
  <c r="K26" i="42"/>
  <c r="L26" i="42"/>
  <c r="M26" i="42"/>
  <c r="N26" i="42"/>
  <c r="J30" i="42"/>
  <c r="K30" i="42"/>
  <c r="L30" i="42"/>
  <c r="M30" i="42"/>
  <c r="N30" i="42"/>
  <c r="J33" i="42"/>
  <c r="J34" i="42"/>
  <c r="K34" i="42"/>
  <c r="L34" i="42"/>
  <c r="M34" i="42"/>
  <c r="N34" i="42"/>
  <c r="J37" i="42"/>
  <c r="K37" i="42"/>
  <c r="N37" i="42"/>
  <c r="J38" i="42"/>
  <c r="K38" i="42"/>
  <c r="L38" i="42"/>
  <c r="M38" i="42"/>
  <c r="N38" i="42"/>
  <c r="J41" i="42"/>
  <c r="K41" i="42"/>
  <c r="L41" i="42"/>
  <c r="M41" i="42"/>
  <c r="N41" i="42"/>
  <c r="J42" i="42"/>
  <c r="K42" i="42"/>
  <c r="L42" i="42"/>
  <c r="M42" i="42"/>
  <c r="N42" i="42"/>
  <c r="D6" i="42"/>
  <c r="E48" i="35"/>
  <c r="F48" i="35"/>
  <c r="U7" i="11"/>
  <c r="U57" i="15"/>
  <c r="S7" i="12"/>
  <c r="S57" i="15"/>
  <c r="S17" i="11"/>
  <c r="R7" i="11"/>
  <c r="AW5" i="33" s="1"/>
  <c r="AW78" i="33" s="1"/>
  <c r="U3" i="18"/>
  <c r="E106" i="35"/>
  <c r="F106" i="35"/>
  <c r="F92" i="35"/>
  <c r="E92" i="35"/>
  <c r="F91" i="35"/>
  <c r="E91" i="35"/>
  <c r="F90" i="35"/>
  <c r="E90" i="35"/>
  <c r="F63" i="35"/>
  <c r="E63" i="35"/>
  <c r="F62" i="35"/>
  <c r="E62" i="35"/>
  <c r="F61" i="35"/>
  <c r="E61" i="35"/>
  <c r="F60" i="35"/>
  <c r="E60" i="35"/>
  <c r="F59" i="35"/>
  <c r="E59" i="35"/>
  <c r="F65" i="35"/>
  <c r="E65" i="35"/>
  <c r="F64" i="35"/>
  <c r="E64" i="35"/>
  <c r="L11" i="15"/>
  <c r="L61" i="11" s="1"/>
  <c r="L61" i="17"/>
  <c r="L21" i="18"/>
  <c r="L81" i="18"/>
  <c r="K11" i="11"/>
  <c r="I11" i="13"/>
  <c r="I61" i="11" s="1"/>
  <c r="I61" i="15"/>
  <c r="I21" i="18"/>
  <c r="I71" i="12" s="1"/>
  <c r="H11" i="18"/>
  <c r="H71" i="18" s="1"/>
  <c r="L10" i="15"/>
  <c r="L60" i="17"/>
  <c r="L20" i="18"/>
  <c r="L80" i="18" s="1"/>
  <c r="K10" i="11"/>
  <c r="K20" i="18"/>
  <c r="K80" i="18" s="1"/>
  <c r="I10" i="13"/>
  <c r="I60" i="11" s="1"/>
  <c r="I20" i="18"/>
  <c r="I70" i="12" s="1"/>
  <c r="H10" i="18"/>
  <c r="H70" i="18" s="1"/>
  <c r="L19" i="15"/>
  <c r="L69" i="16" s="1"/>
  <c r="L19" i="18"/>
  <c r="L79" i="18"/>
  <c r="K19" i="11"/>
  <c r="K19" i="18"/>
  <c r="K79" i="18" s="1"/>
  <c r="I19" i="18"/>
  <c r="I79" i="18"/>
  <c r="H9" i="12"/>
  <c r="L18" i="15"/>
  <c r="L68" i="16" s="1"/>
  <c r="L18" i="18"/>
  <c r="L78" i="18"/>
  <c r="K18" i="11"/>
  <c r="K68" i="16" s="1"/>
  <c r="K18" i="18"/>
  <c r="K78" i="18" s="1"/>
  <c r="I18" i="18"/>
  <c r="I78" i="18"/>
  <c r="H8" i="12"/>
  <c r="K7" i="11"/>
  <c r="K57" i="12" s="1"/>
  <c r="I7" i="12"/>
  <c r="I57" i="13"/>
  <c r="I17" i="11"/>
  <c r="I57" i="11"/>
  <c r="H7" i="11"/>
  <c r="H57" i="12" s="1"/>
  <c r="H67" i="11"/>
  <c r="J6" i="12"/>
  <c r="J56" i="11" s="1"/>
  <c r="J56" i="13"/>
  <c r="H6" i="12"/>
  <c r="H56" i="17" s="1"/>
  <c r="K5" i="18"/>
  <c r="J5" i="12"/>
  <c r="J65" i="12" s="1"/>
  <c r="H5" i="12"/>
  <c r="H55" i="17" s="1"/>
  <c r="K4" i="18"/>
  <c r="K3" i="18"/>
  <c r="O89" i="24"/>
  <c r="N89" i="24"/>
  <c r="M89" i="24"/>
  <c r="L89" i="24"/>
  <c r="K89" i="24"/>
  <c r="H89" i="24"/>
  <c r="G89" i="24"/>
  <c r="F89" i="24"/>
  <c r="E89" i="24"/>
  <c r="D89" i="24"/>
  <c r="O87" i="24"/>
  <c r="N87" i="24"/>
  <c r="M87" i="24"/>
  <c r="L87" i="24"/>
  <c r="K87" i="24"/>
  <c r="H87" i="24"/>
  <c r="G87" i="24"/>
  <c r="F87" i="24"/>
  <c r="E87" i="24"/>
  <c r="D87" i="24"/>
  <c r="O85" i="24"/>
  <c r="N85" i="24"/>
  <c r="M85" i="24"/>
  <c r="K85" i="24"/>
  <c r="H85" i="24"/>
  <c r="G85" i="24"/>
  <c r="F85" i="24"/>
  <c r="E85" i="24"/>
  <c r="D85" i="24"/>
  <c r="O83" i="24"/>
  <c r="N83" i="24"/>
  <c r="M83" i="24"/>
  <c r="K83" i="24"/>
  <c r="H83" i="24"/>
  <c r="G83" i="24"/>
  <c r="F83" i="24"/>
  <c r="E83" i="24"/>
  <c r="D83" i="24"/>
  <c r="O81" i="24"/>
  <c r="N81" i="24"/>
  <c r="M81" i="24"/>
  <c r="K81" i="24"/>
  <c r="H81" i="24"/>
  <c r="G81" i="24"/>
  <c r="F81" i="24"/>
  <c r="E81" i="24"/>
  <c r="D81" i="24"/>
  <c r="O79" i="24"/>
  <c r="N79" i="24"/>
  <c r="M79" i="24"/>
  <c r="L79" i="24"/>
  <c r="K79" i="24"/>
  <c r="H79" i="24"/>
  <c r="G79" i="24"/>
  <c r="F79" i="24"/>
  <c r="E79" i="24"/>
  <c r="D79" i="24"/>
  <c r="O77" i="24"/>
  <c r="N77" i="24"/>
  <c r="M77" i="24"/>
  <c r="L77" i="24"/>
  <c r="K77" i="24"/>
  <c r="H77" i="24"/>
  <c r="G77" i="24"/>
  <c r="F77" i="24"/>
  <c r="E77" i="24"/>
  <c r="D77" i="24"/>
  <c r="O75" i="24"/>
  <c r="N75" i="24"/>
  <c r="M75" i="24"/>
  <c r="L75" i="24"/>
  <c r="K75" i="24"/>
  <c r="H75" i="24"/>
  <c r="C3" i="9"/>
  <c r="BF70" i="35"/>
  <c r="DD70" i="35"/>
  <c r="BF71" i="35"/>
  <c r="DD71" i="35"/>
  <c r="BF72" i="35"/>
  <c r="DD72" i="35"/>
  <c r="BF73" i="35"/>
  <c r="DD73" i="35"/>
  <c r="BF74" i="35"/>
  <c r="DD74" i="35"/>
  <c r="BE70" i="35"/>
  <c r="DC70" i="35"/>
  <c r="BE71" i="35"/>
  <c r="DC71" i="35"/>
  <c r="BE72" i="35"/>
  <c r="DC72" i="35"/>
  <c r="BE73" i="35"/>
  <c r="DC73" i="35"/>
  <c r="BE74" i="35"/>
  <c r="DC74" i="35"/>
  <c r="BD70" i="35"/>
  <c r="DB70" i="35"/>
  <c r="BD71" i="35"/>
  <c r="DB71" i="35"/>
  <c r="BD72" i="35"/>
  <c r="DB72" i="35"/>
  <c r="BD73" i="35"/>
  <c r="DB73" i="35"/>
  <c r="BD74" i="35"/>
  <c r="DB74" i="35"/>
  <c r="BC70" i="35"/>
  <c r="DA70" i="35"/>
  <c r="BC71" i="35"/>
  <c r="DA71" i="35"/>
  <c r="BC72" i="35"/>
  <c r="DA72" i="35"/>
  <c r="BC73" i="35"/>
  <c r="DA73" i="35"/>
  <c r="BC74" i="35"/>
  <c r="DA74" i="35"/>
  <c r="BB70" i="35"/>
  <c r="CZ70" i="35"/>
  <c r="BB71" i="35"/>
  <c r="CZ71" i="35"/>
  <c r="BB72" i="35"/>
  <c r="CZ72" i="35"/>
  <c r="BB73" i="35"/>
  <c r="CZ73" i="35"/>
  <c r="BB74" i="35"/>
  <c r="CZ74" i="35"/>
  <c r="AZ70" i="35"/>
  <c r="CX70" i="35"/>
  <c r="AZ71" i="35"/>
  <c r="CX71" i="35"/>
  <c r="AZ72" i="35"/>
  <c r="CX72" i="35"/>
  <c r="AZ73" i="35"/>
  <c r="CX73" i="35"/>
  <c r="AZ74" i="35"/>
  <c r="CX74" i="35"/>
  <c r="AY70" i="35"/>
  <c r="CW70" i="35"/>
  <c r="AY71" i="35"/>
  <c r="CW71" i="35"/>
  <c r="DM71" i="35" s="1"/>
  <c r="AY72" i="35"/>
  <c r="CW72" i="35"/>
  <c r="AY73" i="35"/>
  <c r="CW73" i="35"/>
  <c r="DM73" i="35" s="1"/>
  <c r="AY74" i="35"/>
  <c r="CW74" i="35"/>
  <c r="AX70" i="35"/>
  <c r="CV70" i="35"/>
  <c r="AX71" i="35"/>
  <c r="CV71" i="35"/>
  <c r="AX72" i="35"/>
  <c r="CV72" i="35"/>
  <c r="AX73" i="35"/>
  <c r="CV73" i="35"/>
  <c r="AX74" i="35"/>
  <c r="CV74" i="35"/>
  <c r="AV70" i="35"/>
  <c r="CT70" i="35"/>
  <c r="AV71" i="35"/>
  <c r="CT71" i="35"/>
  <c r="AV72" i="35"/>
  <c r="CT72" i="35"/>
  <c r="AV73" i="35"/>
  <c r="CT73" i="35"/>
  <c r="AV74" i="35"/>
  <c r="CT74" i="35"/>
  <c r="AU70" i="35"/>
  <c r="CS70" i="35"/>
  <c r="AU71" i="35"/>
  <c r="CS71" i="35"/>
  <c r="AU72" i="35"/>
  <c r="CS72" i="35"/>
  <c r="AU73" i="35"/>
  <c r="CS73" i="35"/>
  <c r="AU74" i="35"/>
  <c r="CS74" i="35"/>
  <c r="AT70" i="35"/>
  <c r="CR70" i="35"/>
  <c r="AT71" i="35"/>
  <c r="CR71" i="35"/>
  <c r="AT72" i="35"/>
  <c r="CR72" i="35"/>
  <c r="AT73" i="35"/>
  <c r="CR73" i="35"/>
  <c r="AT74" i="35"/>
  <c r="CR74" i="35"/>
  <c r="AS70" i="35"/>
  <c r="CQ70" i="35"/>
  <c r="AS71" i="35"/>
  <c r="CQ71" i="35"/>
  <c r="AS72" i="35"/>
  <c r="CQ72" i="35"/>
  <c r="AS73" i="35"/>
  <c r="CQ73" i="35"/>
  <c r="AS74" i="35"/>
  <c r="CQ74" i="35"/>
  <c r="AR70" i="35"/>
  <c r="CP70" i="35"/>
  <c r="AR71" i="35"/>
  <c r="CP71" i="35"/>
  <c r="AR72" i="35"/>
  <c r="CP72" i="35"/>
  <c r="AR73" i="35"/>
  <c r="CP73" i="35"/>
  <c r="AR74" i="35"/>
  <c r="CP74" i="35"/>
  <c r="AP70" i="35"/>
  <c r="CN70" i="35"/>
  <c r="AP71" i="35"/>
  <c r="CN71" i="35"/>
  <c r="AP72" i="35"/>
  <c r="CN72" i="35"/>
  <c r="AP73" i="35"/>
  <c r="CN73" i="35"/>
  <c r="AP74" i="35"/>
  <c r="CN74" i="35"/>
  <c r="AP75" i="35"/>
  <c r="CN75" i="35"/>
  <c r="AO70" i="35"/>
  <c r="CM70" i="35"/>
  <c r="AO71" i="35"/>
  <c r="CM71" i="35"/>
  <c r="AO72" i="35"/>
  <c r="CM72" i="35"/>
  <c r="AO73" i="35"/>
  <c r="CM73" i="35"/>
  <c r="AO74" i="35"/>
  <c r="CM74" i="35"/>
  <c r="AO75" i="35"/>
  <c r="CM75" i="35"/>
  <c r="AN70" i="35"/>
  <c r="CL70" i="35"/>
  <c r="AN71" i="35"/>
  <c r="CL71" i="35"/>
  <c r="AN72" i="35"/>
  <c r="CL72" i="35"/>
  <c r="AN73" i="35"/>
  <c r="CL73" i="35"/>
  <c r="AN74" i="35"/>
  <c r="CL74" i="35"/>
  <c r="AN75" i="35"/>
  <c r="CL75" i="35"/>
  <c r="AL70" i="35"/>
  <c r="CJ70" i="35"/>
  <c r="AL71" i="35"/>
  <c r="CJ71" i="35"/>
  <c r="AL72" i="35"/>
  <c r="CJ72" i="35"/>
  <c r="AL73" i="35"/>
  <c r="CJ73" i="35"/>
  <c r="AL74" i="35"/>
  <c r="CJ74" i="35"/>
  <c r="AL75" i="35"/>
  <c r="CJ75" i="35"/>
  <c r="AK70" i="35"/>
  <c r="CI70" i="35"/>
  <c r="AK71" i="35"/>
  <c r="CI71" i="35"/>
  <c r="AK72" i="35"/>
  <c r="CI72" i="35"/>
  <c r="AK73" i="35"/>
  <c r="CI73" i="35"/>
  <c r="AK74" i="35"/>
  <c r="CI74" i="35"/>
  <c r="AK75" i="35"/>
  <c r="CI75" i="35"/>
  <c r="AJ70" i="35"/>
  <c r="CH70" i="35"/>
  <c r="AJ71" i="35"/>
  <c r="CH71" i="35"/>
  <c r="AJ72" i="35"/>
  <c r="CH72" i="35"/>
  <c r="AJ73" i="35"/>
  <c r="CH73" i="35"/>
  <c r="AJ74" i="35"/>
  <c r="CH74" i="35"/>
  <c r="AJ75" i="35"/>
  <c r="CH75" i="35"/>
  <c r="AI70" i="35"/>
  <c r="CG70" i="35"/>
  <c r="AI71" i="35"/>
  <c r="CG71" i="35"/>
  <c r="AI72" i="35"/>
  <c r="CG72" i="35"/>
  <c r="AI73" i="35"/>
  <c r="CG73" i="35"/>
  <c r="AI74" i="35"/>
  <c r="CG74" i="35"/>
  <c r="AI75" i="35"/>
  <c r="CG75" i="35"/>
  <c r="AH70" i="35"/>
  <c r="CF70" i="35"/>
  <c r="AH71" i="35"/>
  <c r="CF71" i="35"/>
  <c r="AH72" i="35"/>
  <c r="CF72" i="35"/>
  <c r="AH73" i="35"/>
  <c r="CF73" i="35"/>
  <c r="AH74" i="35"/>
  <c r="CF74" i="35"/>
  <c r="AH75" i="35"/>
  <c r="CF75" i="35"/>
  <c r="AF70" i="35"/>
  <c r="CD70" i="35"/>
  <c r="AF71" i="35"/>
  <c r="CD71" i="35"/>
  <c r="AF72" i="35"/>
  <c r="CD72" i="35"/>
  <c r="AF73" i="35"/>
  <c r="CD73" i="35"/>
  <c r="AF74" i="35"/>
  <c r="CD74" i="35"/>
  <c r="AF75" i="35"/>
  <c r="CD75" i="35"/>
  <c r="AE70" i="35"/>
  <c r="CC70" i="35"/>
  <c r="AE71" i="35"/>
  <c r="CC71" i="35"/>
  <c r="AE72" i="35"/>
  <c r="CC72" i="35"/>
  <c r="AE73" i="35"/>
  <c r="CC73" i="35"/>
  <c r="AE74" i="35"/>
  <c r="CC74" i="35"/>
  <c r="AE75" i="35"/>
  <c r="CC75" i="35"/>
  <c r="AD70" i="35"/>
  <c r="CB70" i="35"/>
  <c r="AD71" i="35"/>
  <c r="CB71" i="35"/>
  <c r="AD72" i="35"/>
  <c r="CB72" i="35"/>
  <c r="AD73" i="35"/>
  <c r="CB73" i="35"/>
  <c r="AD74" i="35"/>
  <c r="CB74" i="35"/>
  <c r="AD75" i="35"/>
  <c r="CB75" i="35"/>
  <c r="AB70" i="35"/>
  <c r="BZ70" i="35"/>
  <c r="AB71" i="35"/>
  <c r="BZ71" i="35"/>
  <c r="AB72" i="35"/>
  <c r="BZ72" i="35"/>
  <c r="AB73" i="35"/>
  <c r="BZ73" i="35"/>
  <c r="AB74" i="35"/>
  <c r="BZ74" i="35"/>
  <c r="AB75" i="35"/>
  <c r="BZ75" i="35"/>
  <c r="AA70" i="35"/>
  <c r="BY70" i="35"/>
  <c r="AA71" i="35"/>
  <c r="BY71" i="35"/>
  <c r="AA72" i="35"/>
  <c r="BY72" i="35"/>
  <c r="AA73" i="35"/>
  <c r="BY73" i="35"/>
  <c r="AA74" i="35"/>
  <c r="BY74" i="35"/>
  <c r="AA75" i="35"/>
  <c r="BY75" i="35"/>
  <c r="Z70" i="35"/>
  <c r="BX70" i="35"/>
  <c r="Z71" i="35"/>
  <c r="BX71" i="35"/>
  <c r="Z72" i="35"/>
  <c r="BX72" i="35"/>
  <c r="Z73" i="35"/>
  <c r="BX73" i="35"/>
  <c r="Z74" i="35"/>
  <c r="BX74" i="35"/>
  <c r="Z75" i="35"/>
  <c r="BX75" i="35"/>
  <c r="Y70" i="35"/>
  <c r="BW70" i="35"/>
  <c r="Y71" i="35"/>
  <c r="BW71" i="35"/>
  <c r="Y72" i="35"/>
  <c r="BW72" i="35"/>
  <c r="Y73" i="35"/>
  <c r="BW73" i="35"/>
  <c r="Y74" i="35"/>
  <c r="BW74" i="35"/>
  <c r="Y75" i="35"/>
  <c r="BW75" i="35"/>
  <c r="X70" i="35"/>
  <c r="BV70" i="35"/>
  <c r="X71" i="35"/>
  <c r="BV71" i="35"/>
  <c r="X72" i="35"/>
  <c r="BV72" i="35"/>
  <c r="X73" i="35"/>
  <c r="BV73" i="35"/>
  <c r="X74" i="35"/>
  <c r="BV74" i="35"/>
  <c r="X75" i="35"/>
  <c r="BV75" i="35"/>
  <c r="V70" i="35"/>
  <c r="BT70" i="35"/>
  <c r="V71" i="35"/>
  <c r="BT71" i="35"/>
  <c r="V72" i="35"/>
  <c r="BT72" i="35"/>
  <c r="V73" i="35"/>
  <c r="BT73" i="35"/>
  <c r="V74" i="35"/>
  <c r="BT74" i="35"/>
  <c r="V75" i="35"/>
  <c r="BT75" i="35"/>
  <c r="U70" i="35"/>
  <c r="BS70" i="35"/>
  <c r="U71" i="35"/>
  <c r="BS71" i="35"/>
  <c r="U72" i="35"/>
  <c r="BS72" i="35"/>
  <c r="U73" i="35"/>
  <c r="BS73" i="35"/>
  <c r="U74" i="35"/>
  <c r="BS74" i="35"/>
  <c r="U75" i="35"/>
  <c r="BS75" i="35"/>
  <c r="T70" i="35"/>
  <c r="BR70" i="35"/>
  <c r="T71" i="35"/>
  <c r="BR71" i="35"/>
  <c r="T72" i="35"/>
  <c r="BR72" i="35"/>
  <c r="T73" i="35"/>
  <c r="BR73" i="35"/>
  <c r="T74" i="35"/>
  <c r="BR74" i="35"/>
  <c r="T75" i="35"/>
  <c r="BR75" i="35"/>
  <c r="R70" i="35"/>
  <c r="BP70" i="35"/>
  <c r="R71" i="35"/>
  <c r="BP71" i="35"/>
  <c r="R72" i="35"/>
  <c r="BP72" i="35"/>
  <c r="R73" i="35"/>
  <c r="BP73" i="35"/>
  <c r="R74" i="35"/>
  <c r="BP74" i="35"/>
  <c r="R75" i="35"/>
  <c r="BP75" i="35"/>
  <c r="Q70" i="35"/>
  <c r="BO70" i="35"/>
  <c r="Q71" i="35"/>
  <c r="BO71" i="35"/>
  <c r="Q72" i="35"/>
  <c r="BO72" i="35"/>
  <c r="Q73" i="35"/>
  <c r="BO73" i="35"/>
  <c r="Q74" i="35"/>
  <c r="BO74" i="35"/>
  <c r="Q75" i="35"/>
  <c r="BO75" i="35"/>
  <c r="P70" i="35"/>
  <c r="BN70" i="35"/>
  <c r="P71" i="35"/>
  <c r="BN71" i="35"/>
  <c r="P72" i="35"/>
  <c r="BN72" i="35"/>
  <c r="P73" i="35"/>
  <c r="BN73" i="35"/>
  <c r="P74" i="35"/>
  <c r="BN74" i="35"/>
  <c r="P75" i="35"/>
  <c r="BN75" i="35"/>
  <c r="O70" i="35"/>
  <c r="BM70" i="35"/>
  <c r="O71" i="35"/>
  <c r="BM71" i="35"/>
  <c r="O72" i="35"/>
  <c r="BM72" i="35"/>
  <c r="O73" i="35"/>
  <c r="BM73" i="35"/>
  <c r="O74" i="35"/>
  <c r="BM74" i="35"/>
  <c r="O75" i="35"/>
  <c r="BM75" i="35"/>
  <c r="N70" i="35"/>
  <c r="BL70" i="35"/>
  <c r="N71" i="35"/>
  <c r="BL71" i="35"/>
  <c r="N72" i="35"/>
  <c r="BL72" i="35"/>
  <c r="N73" i="35"/>
  <c r="BL73" i="35"/>
  <c r="N74" i="35"/>
  <c r="BL74" i="35"/>
  <c r="N75" i="35"/>
  <c r="BL75" i="35"/>
  <c r="L70" i="35"/>
  <c r="BJ70" i="35"/>
  <c r="L71" i="35"/>
  <c r="BJ71" i="35"/>
  <c r="L72" i="35"/>
  <c r="BJ72" i="35"/>
  <c r="L73" i="35"/>
  <c r="BJ73" i="35"/>
  <c r="L74" i="35"/>
  <c r="BJ74" i="35"/>
  <c r="L75" i="35"/>
  <c r="BJ75" i="35"/>
  <c r="K70" i="35"/>
  <c r="BI70" i="35"/>
  <c r="K71" i="35"/>
  <c r="BI71" i="35"/>
  <c r="K72" i="35"/>
  <c r="BI72" i="35"/>
  <c r="K73" i="35"/>
  <c r="BI73" i="35"/>
  <c r="K74" i="35"/>
  <c r="BI74" i="35"/>
  <c r="K75" i="35"/>
  <c r="BI75" i="35"/>
  <c r="J70" i="35"/>
  <c r="BH70" i="35"/>
  <c r="J71" i="35"/>
  <c r="BH71" i="35"/>
  <c r="J72" i="35"/>
  <c r="BH72" i="35"/>
  <c r="J73" i="35"/>
  <c r="BH73" i="35"/>
  <c r="J74" i="35"/>
  <c r="BH74" i="35"/>
  <c r="J75" i="35"/>
  <c r="BH75" i="35"/>
  <c r="BF116" i="35"/>
  <c r="DD116" i="35"/>
  <c r="BF117" i="35"/>
  <c r="DD117" i="35"/>
  <c r="BF119" i="35"/>
  <c r="DD119" i="35"/>
  <c r="BF120" i="35"/>
  <c r="DD120" i="35"/>
  <c r="BE116" i="35"/>
  <c r="DC116" i="35"/>
  <c r="BE117" i="35"/>
  <c r="DC117" i="35"/>
  <c r="BE119" i="35"/>
  <c r="DC119" i="35"/>
  <c r="BE120" i="35"/>
  <c r="DC120" i="35"/>
  <c r="BD116" i="35"/>
  <c r="DB116" i="35"/>
  <c r="BD117" i="35"/>
  <c r="DB117" i="35"/>
  <c r="BD119" i="35"/>
  <c r="DB119" i="35"/>
  <c r="BD120" i="35"/>
  <c r="DB120" i="35"/>
  <c r="BC116" i="35"/>
  <c r="DA116" i="35"/>
  <c r="BC117" i="35"/>
  <c r="DA117" i="35"/>
  <c r="BC119" i="35"/>
  <c r="DA119" i="35"/>
  <c r="BC120" i="35"/>
  <c r="DA120" i="35"/>
  <c r="BB116" i="35"/>
  <c r="CZ116" i="35"/>
  <c r="BB117" i="35"/>
  <c r="CZ117" i="35"/>
  <c r="BB119" i="35"/>
  <c r="CZ119" i="35"/>
  <c r="BB120" i="35"/>
  <c r="CZ120" i="35"/>
  <c r="AZ116" i="35"/>
  <c r="CX116" i="35"/>
  <c r="AZ117" i="35"/>
  <c r="CX117" i="35"/>
  <c r="AZ119" i="35"/>
  <c r="CX119" i="35"/>
  <c r="AZ120" i="35"/>
  <c r="CX120" i="35"/>
  <c r="AY116" i="35"/>
  <c r="CW116" i="35"/>
  <c r="AY117" i="35"/>
  <c r="CW117" i="35"/>
  <c r="AY119" i="35"/>
  <c r="CW119" i="35"/>
  <c r="AY120" i="35"/>
  <c r="CW120" i="35"/>
  <c r="AX116" i="35"/>
  <c r="CV116" i="35"/>
  <c r="DM116" i="35" s="1"/>
  <c r="AX117" i="35"/>
  <c r="CV117" i="35"/>
  <c r="AX119" i="35"/>
  <c r="CV119" i="35"/>
  <c r="DM119" i="35" s="1"/>
  <c r="AX120" i="35"/>
  <c r="CV120" i="35"/>
  <c r="AV116" i="35"/>
  <c r="CT116" i="35"/>
  <c r="AV117" i="35"/>
  <c r="CT117" i="35"/>
  <c r="AV119" i="35"/>
  <c r="CT119" i="35"/>
  <c r="AV120" i="35"/>
  <c r="CT120" i="35"/>
  <c r="AU116" i="35"/>
  <c r="CS116" i="35"/>
  <c r="AU117" i="35"/>
  <c r="CS117" i="35"/>
  <c r="AU119" i="35"/>
  <c r="CS119" i="35"/>
  <c r="AU120" i="35"/>
  <c r="CS120" i="35"/>
  <c r="AS116" i="35"/>
  <c r="CQ116" i="35"/>
  <c r="AS117" i="35"/>
  <c r="CQ117" i="35"/>
  <c r="AS119" i="35"/>
  <c r="CQ119" i="35"/>
  <c r="AS120" i="35"/>
  <c r="CQ120" i="35"/>
  <c r="AP116" i="35"/>
  <c r="CN116" i="35"/>
  <c r="AP117" i="35"/>
  <c r="CN117" i="35"/>
  <c r="AP119" i="35"/>
  <c r="CN119" i="35"/>
  <c r="AP120" i="35"/>
  <c r="CN120" i="35"/>
  <c r="AO116" i="35"/>
  <c r="CM116" i="35"/>
  <c r="AO117" i="35"/>
  <c r="CM117" i="35"/>
  <c r="AO119" i="35"/>
  <c r="CM119" i="35"/>
  <c r="AO120" i="35"/>
  <c r="CM120" i="35"/>
  <c r="AN116" i="35"/>
  <c r="CL116" i="35"/>
  <c r="AN117" i="35"/>
  <c r="CL117" i="35"/>
  <c r="AN119" i="35"/>
  <c r="CL119" i="35"/>
  <c r="AN120" i="35"/>
  <c r="CL120" i="35"/>
  <c r="AT116" i="35"/>
  <c r="CR116" i="35"/>
  <c r="AT117" i="35"/>
  <c r="CR117" i="35"/>
  <c r="AT119" i="35"/>
  <c r="CR119" i="35"/>
  <c r="AT120" i="35"/>
  <c r="CR120" i="35"/>
  <c r="AR116" i="35"/>
  <c r="CP116" i="35"/>
  <c r="AR117" i="35"/>
  <c r="CP117" i="35"/>
  <c r="AR119" i="35"/>
  <c r="CP119" i="35"/>
  <c r="AR120" i="35"/>
  <c r="CP120" i="35"/>
  <c r="R116" i="35"/>
  <c r="BP116" i="35"/>
  <c r="R117" i="35"/>
  <c r="BP117" i="35"/>
  <c r="R119" i="35"/>
  <c r="BP119" i="35"/>
  <c r="R120" i="35"/>
  <c r="BP120" i="35"/>
  <c r="Q116" i="35"/>
  <c r="BO116" i="35"/>
  <c r="Q117" i="35"/>
  <c r="BO117" i="35"/>
  <c r="Q119" i="35"/>
  <c r="BO119" i="35"/>
  <c r="Q120" i="35"/>
  <c r="BO120" i="35"/>
  <c r="P116" i="35"/>
  <c r="BN116" i="35"/>
  <c r="P117" i="35"/>
  <c r="BN117" i="35"/>
  <c r="P119" i="35"/>
  <c r="BN119" i="35"/>
  <c r="P120" i="35"/>
  <c r="BN120" i="35"/>
  <c r="O116" i="35"/>
  <c r="BM116" i="35"/>
  <c r="O117" i="35"/>
  <c r="BM117" i="35"/>
  <c r="O119" i="35"/>
  <c r="BM119" i="35"/>
  <c r="O120" i="35"/>
  <c r="BM120" i="35"/>
  <c r="N116" i="35"/>
  <c r="BL116" i="35"/>
  <c r="N117" i="35"/>
  <c r="BL117" i="35"/>
  <c r="N119" i="35"/>
  <c r="BL119" i="35"/>
  <c r="N120" i="35"/>
  <c r="BL120" i="35"/>
  <c r="L116" i="35"/>
  <c r="BJ116" i="35"/>
  <c r="L117" i="35"/>
  <c r="BJ117" i="35"/>
  <c r="L119" i="35"/>
  <c r="BJ119" i="35"/>
  <c r="L120" i="35"/>
  <c r="BJ120" i="35"/>
  <c r="K116" i="35"/>
  <c r="BI116" i="35"/>
  <c r="K117" i="35"/>
  <c r="BI117" i="35"/>
  <c r="K119" i="35"/>
  <c r="BI119" i="35"/>
  <c r="K120" i="35"/>
  <c r="BI120" i="35"/>
  <c r="J116" i="35"/>
  <c r="BH116" i="35"/>
  <c r="J117" i="35"/>
  <c r="BH117" i="35"/>
  <c r="J119" i="35"/>
  <c r="BH119" i="35"/>
  <c r="J120" i="35"/>
  <c r="BH120" i="35"/>
  <c r="AB116" i="35"/>
  <c r="BZ116" i="35"/>
  <c r="AB117" i="35"/>
  <c r="BZ117" i="35"/>
  <c r="AB119" i="35"/>
  <c r="BZ119" i="35"/>
  <c r="AB120" i="35"/>
  <c r="BZ120" i="35"/>
  <c r="AA116" i="35"/>
  <c r="BY116" i="35"/>
  <c r="AA117" i="35"/>
  <c r="BY117" i="35"/>
  <c r="AA119" i="35"/>
  <c r="BY119" i="35"/>
  <c r="AA120" i="35"/>
  <c r="BY120" i="35"/>
  <c r="Z116" i="35"/>
  <c r="BX116" i="35"/>
  <c r="Z117" i="35"/>
  <c r="BX117" i="35"/>
  <c r="Z119" i="35"/>
  <c r="BX119" i="35"/>
  <c r="Z120" i="35"/>
  <c r="BX120" i="35"/>
  <c r="Y116" i="35"/>
  <c r="BW116" i="35"/>
  <c r="Y117" i="35"/>
  <c r="BW117" i="35"/>
  <c r="Y119" i="35"/>
  <c r="BW119" i="35"/>
  <c r="Y120" i="35"/>
  <c r="BW120" i="35"/>
  <c r="X116" i="35"/>
  <c r="BV116" i="35"/>
  <c r="X117" i="35"/>
  <c r="BV117" i="35"/>
  <c r="X119" i="35"/>
  <c r="BV119" i="35"/>
  <c r="X120" i="35"/>
  <c r="BV120" i="35"/>
  <c r="V116" i="35"/>
  <c r="BT116" i="35"/>
  <c r="V117" i="35"/>
  <c r="BT117" i="35"/>
  <c r="V119" i="35"/>
  <c r="BT119" i="35"/>
  <c r="V120" i="35"/>
  <c r="BT120" i="35"/>
  <c r="U116" i="35"/>
  <c r="BS116" i="35"/>
  <c r="U117" i="35"/>
  <c r="BS117" i="35"/>
  <c r="U119" i="35"/>
  <c r="BS119" i="35"/>
  <c r="U120" i="35"/>
  <c r="BS120" i="35"/>
  <c r="T116" i="35"/>
  <c r="BR116" i="35"/>
  <c r="T117" i="35"/>
  <c r="BR117" i="35"/>
  <c r="T119" i="35"/>
  <c r="BR119" i="35"/>
  <c r="T120" i="35"/>
  <c r="BR120" i="35"/>
  <c r="AL116" i="35"/>
  <c r="CJ116" i="35"/>
  <c r="AL117" i="35"/>
  <c r="CJ117" i="35"/>
  <c r="AL119" i="35"/>
  <c r="CJ119" i="35"/>
  <c r="AL120" i="35"/>
  <c r="CJ120" i="35"/>
  <c r="AK116" i="35"/>
  <c r="CI116" i="35"/>
  <c r="AK117" i="35"/>
  <c r="CI117" i="35"/>
  <c r="AK119" i="35"/>
  <c r="CI119" i="35"/>
  <c r="AK120" i="35"/>
  <c r="CI120" i="35"/>
  <c r="AI116" i="35"/>
  <c r="CG116" i="35"/>
  <c r="AI117" i="35"/>
  <c r="CG117" i="35"/>
  <c r="AI119" i="35"/>
  <c r="CG119" i="35"/>
  <c r="AI120" i="35"/>
  <c r="CG120" i="35"/>
  <c r="AH116" i="35"/>
  <c r="CF116" i="35"/>
  <c r="AH117" i="35"/>
  <c r="CF117" i="35"/>
  <c r="AH119" i="35"/>
  <c r="CF119" i="35"/>
  <c r="AH120" i="35"/>
  <c r="CF120" i="35"/>
  <c r="AF116" i="35"/>
  <c r="CD116" i="35"/>
  <c r="AF117" i="35"/>
  <c r="CD117" i="35"/>
  <c r="AF119" i="35"/>
  <c r="CD119" i="35"/>
  <c r="AF120" i="35"/>
  <c r="CD120" i="35"/>
  <c r="AE116" i="35"/>
  <c r="CC116" i="35"/>
  <c r="AE117" i="35"/>
  <c r="CC117" i="35"/>
  <c r="AE119" i="35"/>
  <c r="CC119" i="35"/>
  <c r="AE120" i="35"/>
  <c r="CC120" i="35"/>
  <c r="AD116" i="35"/>
  <c r="CB116" i="35"/>
  <c r="AD117" i="35"/>
  <c r="CB117" i="35"/>
  <c r="AD119" i="35"/>
  <c r="CB119" i="35"/>
  <c r="AD120" i="35"/>
  <c r="CB120" i="35"/>
  <c r="AJ116" i="35"/>
  <c r="CH116" i="35"/>
  <c r="AJ117" i="35"/>
  <c r="CH117" i="35"/>
  <c r="AJ119" i="35"/>
  <c r="CH119" i="35"/>
  <c r="AJ120" i="35"/>
  <c r="CH120" i="35"/>
  <c r="I70" i="35"/>
  <c r="BG70" i="35"/>
  <c r="DE70" i="35" s="1"/>
  <c r="DF70" i="35" s="1"/>
  <c r="I71" i="35"/>
  <c r="BG71" i="35"/>
  <c r="I72" i="35"/>
  <c r="BG72" i="35"/>
  <c r="DE72" i="35" s="1"/>
  <c r="DF72" i="35" s="1"/>
  <c r="I73" i="35"/>
  <c r="BG73" i="35"/>
  <c r="I74" i="35"/>
  <c r="BG74" i="35"/>
  <c r="DE74" i="35" s="1"/>
  <c r="DF74" i="35" s="1"/>
  <c r="I75" i="35"/>
  <c r="BG75" i="35"/>
  <c r="I116" i="35"/>
  <c r="BG116" i="35"/>
  <c r="DE116" i="35" s="1"/>
  <c r="DF116" i="35" s="1"/>
  <c r="I117" i="35"/>
  <c r="BG117" i="35"/>
  <c r="I119" i="35"/>
  <c r="BG119" i="35"/>
  <c r="DE119" i="35" s="1"/>
  <c r="DF119" i="35" s="1"/>
  <c r="I120" i="35"/>
  <c r="BG120" i="35"/>
  <c r="S70" i="35"/>
  <c r="BQ70" i="35"/>
  <c r="DG70" i="35" s="1"/>
  <c r="S71" i="35"/>
  <c r="BQ71" i="35"/>
  <c r="S72" i="35"/>
  <c r="BQ72" i="35"/>
  <c r="DG72" i="35" s="1"/>
  <c r="S73" i="35"/>
  <c r="BQ73" i="35"/>
  <c r="S74" i="35"/>
  <c r="BQ74" i="35"/>
  <c r="DG74" i="35" s="1"/>
  <c r="S75" i="35"/>
  <c r="BQ75" i="35"/>
  <c r="S116" i="35"/>
  <c r="BQ116" i="35"/>
  <c r="DG116" i="35" s="1"/>
  <c r="S117" i="35"/>
  <c r="BQ117" i="35"/>
  <c r="S119" i="35"/>
  <c r="BQ119" i="35"/>
  <c r="DG119" i="35" s="1"/>
  <c r="S120" i="35"/>
  <c r="BQ120" i="35"/>
  <c r="AC70" i="35"/>
  <c r="CA70" i="35"/>
  <c r="AC71" i="35"/>
  <c r="CA71" i="35"/>
  <c r="AC72" i="35"/>
  <c r="CA72" i="35"/>
  <c r="DI72" i="35" s="1"/>
  <c r="AC73" i="35"/>
  <c r="CA73" i="35"/>
  <c r="AC74" i="35"/>
  <c r="CA74" i="35"/>
  <c r="AC75" i="35"/>
  <c r="CA75" i="35"/>
  <c r="AC116" i="35"/>
  <c r="CA116" i="35"/>
  <c r="DI116" i="35" s="1"/>
  <c r="AC117" i="35"/>
  <c r="CA117" i="35"/>
  <c r="AC119" i="35"/>
  <c r="CA119" i="35"/>
  <c r="AC120" i="35"/>
  <c r="CA120" i="35"/>
  <c r="AM70" i="35"/>
  <c r="CK70" i="35"/>
  <c r="DK70" i="35" s="1"/>
  <c r="AM71" i="35"/>
  <c r="CK71" i="35"/>
  <c r="AM72" i="35"/>
  <c r="CK72" i="35"/>
  <c r="DK72" i="35" s="1"/>
  <c r="AM73" i="35"/>
  <c r="CK73" i="35"/>
  <c r="AM74" i="35"/>
  <c r="CK74" i="35"/>
  <c r="DK74" i="35" s="1"/>
  <c r="AM75" i="35"/>
  <c r="CK75" i="35"/>
  <c r="AM116" i="35"/>
  <c r="CK116" i="35"/>
  <c r="DK116" i="35" s="1"/>
  <c r="AM117" i="35"/>
  <c r="CK117" i="35"/>
  <c r="AM119" i="35"/>
  <c r="CK119" i="35"/>
  <c r="DK119" i="35" s="1"/>
  <c r="AM120" i="35"/>
  <c r="CK120" i="35"/>
  <c r="AW70" i="35"/>
  <c r="CU70" i="35"/>
  <c r="DM70" i="35" s="1"/>
  <c r="AW71" i="35"/>
  <c r="CU71" i="35"/>
  <c r="AW72" i="35"/>
  <c r="CU72" i="35"/>
  <c r="AW73" i="35"/>
  <c r="CU73" i="35"/>
  <c r="AW74" i="35"/>
  <c r="CU74" i="35"/>
  <c r="DM74" i="35" s="1"/>
  <c r="AW116" i="35"/>
  <c r="CU116" i="35"/>
  <c r="AW117" i="35"/>
  <c r="CU117" i="35"/>
  <c r="AW119" i="35"/>
  <c r="CU119" i="35"/>
  <c r="AW120" i="35"/>
  <c r="CU120" i="35"/>
  <c r="M116" i="35"/>
  <c r="BK116" i="35"/>
  <c r="M117" i="35"/>
  <c r="BK117" i="35"/>
  <c r="M119" i="35"/>
  <c r="BK119" i="35"/>
  <c r="M120" i="35"/>
  <c r="BK120" i="35"/>
  <c r="M70" i="35"/>
  <c r="BK70" i="35"/>
  <c r="M71" i="35"/>
  <c r="BK71" i="35"/>
  <c r="M72" i="35"/>
  <c r="BK72" i="35"/>
  <c r="M73" i="35"/>
  <c r="BK73" i="35"/>
  <c r="M74" i="35"/>
  <c r="BK74" i="35"/>
  <c r="M75" i="35"/>
  <c r="BK75" i="35"/>
  <c r="W116" i="35"/>
  <c r="BU116" i="35"/>
  <c r="W117" i="35"/>
  <c r="BU117" i="35"/>
  <c r="DG117" i="35" s="1"/>
  <c r="W119" i="35"/>
  <c r="BU119" i="35"/>
  <c r="W120" i="35"/>
  <c r="BU120" i="35"/>
  <c r="DG120" i="35" s="1"/>
  <c r="W70" i="35"/>
  <c r="BU70" i="35"/>
  <c r="W71" i="35"/>
  <c r="BU71" i="35"/>
  <c r="W72" i="35"/>
  <c r="BU72" i="35"/>
  <c r="W73" i="35"/>
  <c r="BU73" i="35"/>
  <c r="DG73" i="35" s="1"/>
  <c r="W74" i="35"/>
  <c r="BU74" i="35"/>
  <c r="W75" i="35"/>
  <c r="BU75" i="35"/>
  <c r="AG116" i="35"/>
  <c r="CE116" i="35"/>
  <c r="AG117" i="35"/>
  <c r="CE117" i="35"/>
  <c r="DI117" i="35" s="1"/>
  <c r="AG119" i="35"/>
  <c r="CE119" i="35"/>
  <c r="AG120" i="35"/>
  <c r="CE120" i="35"/>
  <c r="AG70" i="35"/>
  <c r="CE70" i="35"/>
  <c r="AG71" i="35"/>
  <c r="CE71" i="35"/>
  <c r="DI71" i="35" s="1"/>
  <c r="AG72" i="35"/>
  <c r="CE72" i="35"/>
  <c r="AG73" i="35"/>
  <c r="CE73" i="35"/>
  <c r="DI73" i="35" s="1"/>
  <c r="AG74" i="35"/>
  <c r="CE74" i="35"/>
  <c r="AG75" i="35"/>
  <c r="CE75" i="35"/>
  <c r="DI75" i="35" s="1"/>
  <c r="AQ116" i="35"/>
  <c r="CO116" i="35"/>
  <c r="AQ117" i="35"/>
  <c r="CO117" i="35"/>
  <c r="AQ119" i="35"/>
  <c r="CO119" i="35"/>
  <c r="AQ120" i="35"/>
  <c r="CO120" i="35"/>
  <c r="DK120" i="35" s="1"/>
  <c r="AQ70" i="35"/>
  <c r="CO70" i="35"/>
  <c r="AQ71" i="35"/>
  <c r="CO71" i="35"/>
  <c r="DK71" i="35" s="1"/>
  <c r="AQ72" i="35"/>
  <c r="CO72" i="35"/>
  <c r="AQ73" i="35"/>
  <c r="CO73" i="35"/>
  <c r="AQ74" i="35"/>
  <c r="CO74" i="35"/>
  <c r="BA116" i="35"/>
  <c r="CY116" i="35"/>
  <c r="BA117" i="35"/>
  <c r="CY117" i="35"/>
  <c r="BA119" i="35"/>
  <c r="CY119" i="35"/>
  <c r="BA120" i="35"/>
  <c r="CY120" i="35"/>
  <c r="BA70" i="35"/>
  <c r="CY70" i="35"/>
  <c r="BA71" i="35"/>
  <c r="CY71" i="35"/>
  <c r="BA72" i="35"/>
  <c r="CY72" i="35"/>
  <c r="BA73" i="35"/>
  <c r="CY73" i="35"/>
  <c r="BA74" i="35"/>
  <c r="CY74" i="35"/>
  <c r="E116" i="35"/>
  <c r="F116" i="35"/>
  <c r="E69" i="35"/>
  <c r="F69" i="35"/>
  <c r="E70" i="35"/>
  <c r="F70" i="35"/>
  <c r="E71" i="35"/>
  <c r="F71" i="35"/>
  <c r="E72" i="35"/>
  <c r="F72" i="35"/>
  <c r="E73" i="35"/>
  <c r="F73" i="35"/>
  <c r="E74" i="35"/>
  <c r="F74" i="35"/>
  <c r="E75" i="35"/>
  <c r="F75" i="35"/>
  <c r="I102" i="6"/>
  <c r="F89" i="35"/>
  <c r="E89" i="35"/>
  <c r="F88" i="35"/>
  <c r="E88" i="35"/>
  <c r="BF87" i="35"/>
  <c r="DD87" i="35"/>
  <c r="BE87" i="35"/>
  <c r="DC87" i="35"/>
  <c r="BD87" i="35"/>
  <c r="DB87" i="35"/>
  <c r="BC87" i="35"/>
  <c r="DA87" i="35"/>
  <c r="BB87" i="35"/>
  <c r="CZ87" i="35"/>
  <c r="BA87" i="35"/>
  <c r="CY87" i="35"/>
  <c r="AZ87" i="35"/>
  <c r="CX87" i="35"/>
  <c r="AY87" i="35"/>
  <c r="CW87" i="35"/>
  <c r="AX87" i="35"/>
  <c r="CV87" i="35"/>
  <c r="AW87" i="35"/>
  <c r="CU87" i="35"/>
  <c r="DM87" i="35" s="1"/>
  <c r="AV87" i="35"/>
  <c r="CT87" i="35"/>
  <c r="AU87" i="35"/>
  <c r="CS87" i="35" s="1"/>
  <c r="AT87" i="35"/>
  <c r="CR87" i="35"/>
  <c r="AS87" i="35"/>
  <c r="CQ87" i="35" s="1"/>
  <c r="AR87" i="35"/>
  <c r="CP87" i="35"/>
  <c r="AQ87" i="35"/>
  <c r="CO87" i="35" s="1"/>
  <c r="AP87" i="35"/>
  <c r="CN87" i="35"/>
  <c r="AO87" i="35"/>
  <c r="CM87" i="35" s="1"/>
  <c r="AN87" i="35"/>
  <c r="CL87" i="35"/>
  <c r="AM87" i="35"/>
  <c r="CK87" i="35" s="1"/>
  <c r="DK87" i="35" s="1"/>
  <c r="AL87" i="35"/>
  <c r="CJ87" i="35"/>
  <c r="AK87" i="35"/>
  <c r="CI87" i="35"/>
  <c r="AJ87" i="35"/>
  <c r="CH87" i="35"/>
  <c r="AI87" i="35"/>
  <c r="CG87" i="35"/>
  <c r="AH87" i="35"/>
  <c r="CF87" i="35"/>
  <c r="AG87" i="35"/>
  <c r="CE87" i="35"/>
  <c r="AF87" i="35"/>
  <c r="CD87" i="35"/>
  <c r="AE87" i="35"/>
  <c r="CC87" i="35"/>
  <c r="AD87" i="35"/>
  <c r="CB87" i="35"/>
  <c r="DI87" i="35" s="1"/>
  <c r="AC87" i="35"/>
  <c r="CA87" i="35"/>
  <c r="AB87" i="35"/>
  <c r="BZ87" i="35" s="1"/>
  <c r="AA87" i="35"/>
  <c r="BY87" i="35"/>
  <c r="Z87" i="35"/>
  <c r="BX87" i="35" s="1"/>
  <c r="Y87" i="35"/>
  <c r="BW87" i="35"/>
  <c r="X87" i="35"/>
  <c r="BV87" i="35" s="1"/>
  <c r="W87" i="35"/>
  <c r="BU87" i="35"/>
  <c r="V87" i="35"/>
  <c r="BT87" i="35" s="1"/>
  <c r="U87" i="35"/>
  <c r="BS87" i="35"/>
  <c r="T87" i="35"/>
  <c r="BR87" i="35" s="1"/>
  <c r="S87" i="35"/>
  <c r="BQ87" i="35"/>
  <c r="R87" i="35"/>
  <c r="BP87" i="35"/>
  <c r="Q87" i="35"/>
  <c r="BO87" i="35"/>
  <c r="P87" i="35"/>
  <c r="BN87" i="35"/>
  <c r="O87" i="35"/>
  <c r="BM87" i="35"/>
  <c r="N87" i="35"/>
  <c r="BL87" i="35"/>
  <c r="M87" i="35"/>
  <c r="BK87" i="35"/>
  <c r="L87" i="35"/>
  <c r="BJ87" i="35"/>
  <c r="K87" i="35"/>
  <c r="BI87" i="35"/>
  <c r="J87" i="35"/>
  <c r="BH87" i="35"/>
  <c r="I87" i="35"/>
  <c r="BG87" i="35"/>
  <c r="DE87" i="35" s="1"/>
  <c r="DF87" i="35" s="1"/>
  <c r="F87" i="35"/>
  <c r="E87" i="35"/>
  <c r="BF86" i="35"/>
  <c r="DD86" i="35"/>
  <c r="BE86" i="35"/>
  <c r="DC86" i="35"/>
  <c r="BD86" i="35"/>
  <c r="DB86" i="35"/>
  <c r="BC86" i="35"/>
  <c r="DA86" i="35"/>
  <c r="BB86" i="35"/>
  <c r="CZ86" i="35"/>
  <c r="BA86" i="35"/>
  <c r="CY86" i="35"/>
  <c r="AZ86" i="35"/>
  <c r="CX86" i="35"/>
  <c r="AY86" i="35"/>
  <c r="CW86" i="35"/>
  <c r="AX86" i="35"/>
  <c r="CV86" i="35"/>
  <c r="AW86" i="35"/>
  <c r="CU86" i="35"/>
  <c r="DM86" i="35" s="1"/>
  <c r="AV86" i="35"/>
  <c r="CT86" i="35"/>
  <c r="AU86" i="35"/>
  <c r="CS86" i="35" s="1"/>
  <c r="AT86" i="35"/>
  <c r="CR86" i="35"/>
  <c r="AS86" i="35"/>
  <c r="CQ86" i="35" s="1"/>
  <c r="AR86" i="35"/>
  <c r="CP86" i="35"/>
  <c r="AQ86" i="35"/>
  <c r="CO86" i="35" s="1"/>
  <c r="AP86" i="35"/>
  <c r="CN86" i="35"/>
  <c r="AO86" i="35"/>
  <c r="CM86" i="35" s="1"/>
  <c r="AN86" i="35"/>
  <c r="CL86" i="35"/>
  <c r="AM86" i="35"/>
  <c r="CK86" i="35" s="1"/>
  <c r="DK86" i="35" s="1"/>
  <c r="AL86" i="35"/>
  <c r="CJ86" i="35"/>
  <c r="AK86" i="35"/>
  <c r="CI86" i="35"/>
  <c r="AJ86" i="35"/>
  <c r="CH86" i="35"/>
  <c r="AI86" i="35"/>
  <c r="CG86" i="35"/>
  <c r="AH86" i="35"/>
  <c r="CF86" i="35"/>
  <c r="AG86" i="35"/>
  <c r="CE86" i="35"/>
  <c r="AF86" i="35"/>
  <c r="CD86" i="35"/>
  <c r="AE86" i="35"/>
  <c r="CC86" i="35"/>
  <c r="AD86" i="35"/>
  <c r="CB86" i="35"/>
  <c r="DI86" i="35" s="1"/>
  <c r="AC86" i="35"/>
  <c r="CA86" i="35"/>
  <c r="AB86" i="35"/>
  <c r="BZ86" i="35" s="1"/>
  <c r="AA86" i="35"/>
  <c r="BY86" i="35"/>
  <c r="Z86" i="35"/>
  <c r="BX86" i="35" s="1"/>
  <c r="Y86" i="35"/>
  <c r="BW86" i="35"/>
  <c r="X86" i="35"/>
  <c r="BV86" i="35" s="1"/>
  <c r="W86" i="35"/>
  <c r="BU86" i="35"/>
  <c r="V86" i="35"/>
  <c r="BT86" i="35" s="1"/>
  <c r="U86" i="35"/>
  <c r="BS86" i="35"/>
  <c r="T86" i="35"/>
  <c r="BR86" i="35" s="1"/>
  <c r="S86" i="35"/>
  <c r="BQ86" i="35"/>
  <c r="R86" i="35"/>
  <c r="BP86" i="35"/>
  <c r="Q86" i="35"/>
  <c r="BO86" i="35"/>
  <c r="P86" i="35"/>
  <c r="BN86" i="35"/>
  <c r="O86" i="35"/>
  <c r="BM86" i="35"/>
  <c r="N86" i="35"/>
  <c r="BL86" i="35"/>
  <c r="M86" i="35"/>
  <c r="BK86" i="35"/>
  <c r="L86" i="35"/>
  <c r="BJ86" i="35"/>
  <c r="K86" i="35"/>
  <c r="BI86" i="35"/>
  <c r="J86" i="35"/>
  <c r="BH86" i="35"/>
  <c r="I86" i="35"/>
  <c r="BG86" i="35"/>
  <c r="DE86" i="35" s="1"/>
  <c r="DF86" i="35" s="1"/>
  <c r="F86" i="35"/>
  <c r="E86" i="35"/>
  <c r="BF85" i="35"/>
  <c r="DD85" i="35"/>
  <c r="BE85" i="35"/>
  <c r="DC85" i="35"/>
  <c r="BD85" i="35"/>
  <c r="DB85" i="35"/>
  <c r="BC85" i="35"/>
  <c r="DA85" i="35"/>
  <c r="BB85" i="35"/>
  <c r="CZ85" i="35"/>
  <c r="BA85" i="35"/>
  <c r="CY85" i="35"/>
  <c r="AZ85" i="35"/>
  <c r="CX85" i="35"/>
  <c r="AY85" i="35"/>
  <c r="CW85" i="35"/>
  <c r="AX85" i="35"/>
  <c r="CV85" i="35"/>
  <c r="AW85" i="35"/>
  <c r="CU85" i="35"/>
  <c r="DM85" i="35" s="1"/>
  <c r="AV85" i="35"/>
  <c r="CT85" i="35"/>
  <c r="AU85" i="35"/>
  <c r="CS85" i="35" s="1"/>
  <c r="AT85" i="35"/>
  <c r="CR85" i="35"/>
  <c r="AS85" i="35"/>
  <c r="CQ85" i="35" s="1"/>
  <c r="AR85" i="35"/>
  <c r="CP85" i="35"/>
  <c r="AQ85" i="35"/>
  <c r="CO85" i="35" s="1"/>
  <c r="AP85" i="35"/>
  <c r="CN85" i="35"/>
  <c r="AO85" i="35"/>
  <c r="CM85" i="35" s="1"/>
  <c r="AN85" i="35"/>
  <c r="CL85" i="35"/>
  <c r="AM85" i="35"/>
  <c r="CK85" i="35" s="1"/>
  <c r="DK85" i="35" s="1"/>
  <c r="AL85" i="35"/>
  <c r="CJ85" i="35"/>
  <c r="AK85" i="35"/>
  <c r="CI85" i="35"/>
  <c r="AJ85" i="35"/>
  <c r="CH85" i="35"/>
  <c r="AI85" i="35"/>
  <c r="CG85" i="35"/>
  <c r="AH85" i="35"/>
  <c r="CF85" i="35"/>
  <c r="AG85" i="35"/>
  <c r="CE85" i="35"/>
  <c r="AF85" i="35"/>
  <c r="CD85" i="35"/>
  <c r="AE85" i="35"/>
  <c r="CC85" i="35"/>
  <c r="AD85" i="35"/>
  <c r="CB85" i="35"/>
  <c r="DI85" i="35" s="1"/>
  <c r="AC85" i="35"/>
  <c r="CA85" i="35"/>
  <c r="AB85" i="35"/>
  <c r="BZ85" i="35" s="1"/>
  <c r="AA85" i="35"/>
  <c r="BY85" i="35"/>
  <c r="Z85" i="35"/>
  <c r="BX85" i="35" s="1"/>
  <c r="Y85" i="35"/>
  <c r="BW85" i="35"/>
  <c r="X85" i="35"/>
  <c r="BV85" i="35" s="1"/>
  <c r="W85" i="35"/>
  <c r="BU85" i="35"/>
  <c r="V85" i="35"/>
  <c r="BT85" i="35" s="1"/>
  <c r="U85" i="35"/>
  <c r="BS85" i="35"/>
  <c r="T85" i="35"/>
  <c r="BR85" i="35" s="1"/>
  <c r="S85" i="35"/>
  <c r="BQ85" i="35"/>
  <c r="R85" i="35"/>
  <c r="BP85" i="35"/>
  <c r="Q85" i="35"/>
  <c r="BO85" i="35"/>
  <c r="P85" i="35"/>
  <c r="BN85" i="35"/>
  <c r="O85" i="35"/>
  <c r="BM85" i="35"/>
  <c r="N85" i="35"/>
  <c r="BL85" i="35"/>
  <c r="M85" i="35"/>
  <c r="BK85" i="35"/>
  <c r="L85" i="35"/>
  <c r="BJ85" i="35"/>
  <c r="K85" i="35"/>
  <c r="BI85" i="35"/>
  <c r="J85" i="35"/>
  <c r="BH85" i="35"/>
  <c r="I85" i="35"/>
  <c r="BG85" i="35"/>
  <c r="DE85" i="35" s="1"/>
  <c r="DF85" i="35" s="1"/>
  <c r="F85" i="35"/>
  <c r="E85" i="35"/>
  <c r="F84" i="35"/>
  <c r="E84" i="35"/>
  <c r="F83" i="35"/>
  <c r="E83" i="35"/>
  <c r="BF79" i="35"/>
  <c r="DD79" i="35"/>
  <c r="BE79" i="35"/>
  <c r="DC79" i="35"/>
  <c r="BD79" i="35"/>
  <c r="DB79" i="35"/>
  <c r="BC79" i="35"/>
  <c r="DA79" i="35"/>
  <c r="BB79" i="35"/>
  <c r="CZ79" i="35"/>
  <c r="BA79" i="35"/>
  <c r="CY79" i="35"/>
  <c r="AZ79" i="35"/>
  <c r="CX79" i="35"/>
  <c r="AY79" i="35"/>
  <c r="CW79" i="35"/>
  <c r="AX79" i="35"/>
  <c r="CV79" i="35"/>
  <c r="AW79" i="35"/>
  <c r="CU79" i="35"/>
  <c r="DM79" i="35" s="1"/>
  <c r="AV79" i="35"/>
  <c r="CT79" i="35"/>
  <c r="AU79" i="35"/>
  <c r="CS79" i="35" s="1"/>
  <c r="AT79" i="35"/>
  <c r="CR79" i="35"/>
  <c r="AS79" i="35"/>
  <c r="CQ79" i="35" s="1"/>
  <c r="AR79" i="35"/>
  <c r="CP79" i="35"/>
  <c r="AQ79" i="35"/>
  <c r="CO79" i="35" s="1"/>
  <c r="AP79" i="35"/>
  <c r="CN79" i="35"/>
  <c r="AO79" i="35"/>
  <c r="CM79" i="35" s="1"/>
  <c r="AN79" i="35"/>
  <c r="CL79" i="35"/>
  <c r="AM79" i="35"/>
  <c r="CK79" i="35" s="1"/>
  <c r="DK79" i="35" s="1"/>
  <c r="AL79" i="35"/>
  <c r="CJ79" i="35"/>
  <c r="AK79" i="35"/>
  <c r="CI79" i="35"/>
  <c r="AJ79" i="35"/>
  <c r="CH79" i="35"/>
  <c r="AI79" i="35"/>
  <c r="CG79" i="35"/>
  <c r="AH79" i="35"/>
  <c r="CF79" i="35"/>
  <c r="AG79" i="35"/>
  <c r="CE79" i="35"/>
  <c r="AF79" i="35"/>
  <c r="CD79" i="35"/>
  <c r="AE79" i="35"/>
  <c r="CC79" i="35"/>
  <c r="AD79" i="35"/>
  <c r="CB79" i="35"/>
  <c r="DI79" i="35" s="1"/>
  <c r="AC79" i="35"/>
  <c r="CA79" i="35"/>
  <c r="AB79" i="35"/>
  <c r="BZ79" i="35" s="1"/>
  <c r="AA79" i="35"/>
  <c r="BY79" i="35"/>
  <c r="Z79" i="35"/>
  <c r="BX79" i="35" s="1"/>
  <c r="Y79" i="35"/>
  <c r="BW79" i="35"/>
  <c r="X79" i="35"/>
  <c r="BV79" i="35" s="1"/>
  <c r="W79" i="35"/>
  <c r="BU79" i="35"/>
  <c r="V79" i="35"/>
  <c r="BT79" i="35" s="1"/>
  <c r="U79" i="35"/>
  <c r="BS79" i="35"/>
  <c r="T79" i="35"/>
  <c r="BR79" i="35" s="1"/>
  <c r="S79" i="35"/>
  <c r="BQ79" i="35"/>
  <c r="R79" i="35"/>
  <c r="BP79" i="35"/>
  <c r="Q79" i="35"/>
  <c r="BO79" i="35"/>
  <c r="P79" i="35"/>
  <c r="BN79" i="35"/>
  <c r="O79" i="35"/>
  <c r="BM79" i="35"/>
  <c r="N79" i="35"/>
  <c r="BL79" i="35"/>
  <c r="M79" i="35"/>
  <c r="BK79" i="35"/>
  <c r="L79" i="35"/>
  <c r="BJ79" i="35"/>
  <c r="K79" i="35"/>
  <c r="BI79" i="35"/>
  <c r="J79" i="35"/>
  <c r="BH79" i="35"/>
  <c r="I79" i="35"/>
  <c r="BG79" i="35"/>
  <c r="DE79" i="35" s="1"/>
  <c r="DF79" i="35" s="1"/>
  <c r="F79" i="35"/>
  <c r="E79" i="35"/>
  <c r="BF78" i="35"/>
  <c r="DD78" i="35"/>
  <c r="BE78" i="35"/>
  <c r="DC78" i="35" s="1"/>
  <c r="BD78" i="35"/>
  <c r="DB78" i="35"/>
  <c r="BC78" i="35"/>
  <c r="DA78" i="35" s="1"/>
  <c r="BB78" i="35"/>
  <c r="CZ78" i="35"/>
  <c r="BA78" i="35"/>
  <c r="CY78" i="35" s="1"/>
  <c r="AZ78" i="35"/>
  <c r="CX78" i="35"/>
  <c r="AY78" i="35"/>
  <c r="CW78" i="35" s="1"/>
  <c r="AX78" i="35"/>
  <c r="CV78" i="35"/>
  <c r="AW78" i="35"/>
  <c r="CU78" i="35" s="1"/>
  <c r="DM78" i="35" s="1"/>
  <c r="AV78" i="35"/>
  <c r="CT78" i="35"/>
  <c r="AU78" i="35"/>
  <c r="CS78" i="35"/>
  <c r="AT78" i="35"/>
  <c r="CR78" i="35"/>
  <c r="AS78" i="35"/>
  <c r="CQ78" i="35"/>
  <c r="AR78" i="35"/>
  <c r="CP78" i="35"/>
  <c r="AQ78" i="35"/>
  <c r="CO78" i="35"/>
  <c r="AP78" i="35"/>
  <c r="CN78" i="35"/>
  <c r="AO78" i="35"/>
  <c r="CM78" i="35"/>
  <c r="AN78" i="35"/>
  <c r="CL78" i="35"/>
  <c r="DK78" i="35" s="1"/>
  <c r="AM78" i="35"/>
  <c r="CK78" i="35"/>
  <c r="AL78" i="35"/>
  <c r="CJ78" i="35" s="1"/>
  <c r="AK78" i="35"/>
  <c r="CI78" i="35"/>
  <c r="AJ78" i="35"/>
  <c r="CH78" i="35" s="1"/>
  <c r="AI78" i="35"/>
  <c r="CG78" i="35"/>
  <c r="AH78" i="35"/>
  <c r="CF78" i="35" s="1"/>
  <c r="AG78" i="35"/>
  <c r="CE78" i="35"/>
  <c r="AF78" i="35"/>
  <c r="CD78" i="35" s="1"/>
  <c r="AE78" i="35"/>
  <c r="CC78" i="35"/>
  <c r="AD78" i="35"/>
  <c r="CB78" i="35" s="1"/>
  <c r="AC78" i="35"/>
  <c r="CA78" i="35"/>
  <c r="AB78" i="35"/>
  <c r="BZ78" i="35"/>
  <c r="AA78" i="35"/>
  <c r="BY78" i="35"/>
  <c r="Z78" i="35"/>
  <c r="BX78" i="35"/>
  <c r="Y78" i="35"/>
  <c r="BW78" i="35"/>
  <c r="X78" i="35"/>
  <c r="BV78" i="35"/>
  <c r="W78" i="35"/>
  <c r="BU78" i="35"/>
  <c r="V78" i="35"/>
  <c r="BT78" i="35"/>
  <c r="U78" i="35"/>
  <c r="BS78" i="35"/>
  <c r="T78" i="35"/>
  <c r="BR78" i="35"/>
  <c r="S78" i="35"/>
  <c r="BQ78" i="35"/>
  <c r="DG78" i="35" s="1"/>
  <c r="R78" i="35"/>
  <c r="BP78" i="35"/>
  <c r="Q78" i="35"/>
  <c r="BO78" i="35" s="1"/>
  <c r="P78" i="35"/>
  <c r="BN78" i="35"/>
  <c r="O78" i="35"/>
  <c r="BM78" i="35" s="1"/>
  <c r="N78" i="35"/>
  <c r="BL78" i="35"/>
  <c r="M78" i="35"/>
  <c r="BK78" i="35" s="1"/>
  <c r="L78" i="35"/>
  <c r="BJ78" i="35"/>
  <c r="K78" i="35"/>
  <c r="BI78" i="35" s="1"/>
  <c r="J78" i="35"/>
  <c r="BH78" i="35"/>
  <c r="I78" i="35"/>
  <c r="BG78" i="35" s="1"/>
  <c r="F78" i="35"/>
  <c r="E78" i="35"/>
  <c r="F77" i="35"/>
  <c r="E77" i="35"/>
  <c r="F76" i="35"/>
  <c r="E76" i="35"/>
  <c r="BF75" i="35"/>
  <c r="DD75" i="35"/>
  <c r="BE75" i="35"/>
  <c r="DC75" i="35"/>
  <c r="BD75" i="35"/>
  <c r="DB75" i="35"/>
  <c r="BC75" i="35"/>
  <c r="DA75" i="35"/>
  <c r="BB75" i="35"/>
  <c r="CZ75" i="35"/>
  <c r="BA75" i="35"/>
  <c r="CY75" i="35"/>
  <c r="AZ75" i="35"/>
  <c r="CX75" i="35"/>
  <c r="AY75" i="35"/>
  <c r="CW75" i="35"/>
  <c r="AX75" i="35"/>
  <c r="CV75" i="35"/>
  <c r="DM75" i="35" s="1"/>
  <c r="AW75" i="35"/>
  <c r="CU75" i="35"/>
  <c r="AV75" i="35"/>
  <c r="CT75" i="35" s="1"/>
  <c r="AU75" i="35"/>
  <c r="CS75" i="35"/>
  <c r="AT75" i="35"/>
  <c r="CR75" i="35" s="1"/>
  <c r="AS75" i="35"/>
  <c r="CQ75" i="35"/>
  <c r="AR75" i="35"/>
  <c r="CP75" i="35" s="1"/>
  <c r="AQ75" i="35"/>
  <c r="CO75" i="35"/>
  <c r="L78" i="16"/>
  <c r="L78" i="12"/>
  <c r="L79" i="16"/>
  <c r="L79" i="12"/>
  <c r="K58" i="11"/>
  <c r="K68" i="14"/>
  <c r="K59" i="11"/>
  <c r="K69" i="16"/>
  <c r="K69" i="14"/>
  <c r="H68" i="14"/>
  <c r="H68" i="12"/>
  <c r="H69" i="14"/>
  <c r="H69" i="12"/>
  <c r="H70" i="16"/>
  <c r="H70" i="14"/>
  <c r="W18" i="30"/>
  <c r="W106" i="30" s="1"/>
  <c r="K70" i="14"/>
  <c r="W18" i="29"/>
  <c r="W106" i="29" s="1"/>
  <c r="H71" i="16"/>
  <c r="H71" i="14"/>
  <c r="K71" i="14"/>
  <c r="K71" i="12"/>
  <c r="W19" i="29"/>
  <c r="W115" i="29"/>
  <c r="W120" i="29" s="1"/>
  <c r="L71" i="12"/>
  <c r="L58" i="15"/>
  <c r="L59" i="15"/>
  <c r="J55" i="11"/>
  <c r="H56" i="18"/>
  <c r="H56" i="11"/>
  <c r="K60" i="12"/>
  <c r="K60" i="14"/>
  <c r="K61" i="12"/>
  <c r="K61" i="14"/>
  <c r="I55" i="16"/>
  <c r="I55" i="14"/>
  <c r="I58" i="17"/>
  <c r="I58" i="15"/>
  <c r="I58" i="13"/>
  <c r="I59" i="17"/>
  <c r="I59" i="15"/>
  <c r="I59" i="13"/>
  <c r="W8" i="33"/>
  <c r="W105" i="33"/>
  <c r="H60" i="14"/>
  <c r="W9" i="33"/>
  <c r="W114" i="33"/>
  <c r="H61" i="14"/>
  <c r="H55" i="11"/>
  <c r="U53" i="13"/>
  <c r="J84" i="41"/>
  <c r="B89" i="21"/>
  <c r="B89" i="20"/>
  <c r="B89" i="19"/>
  <c r="B89" i="7"/>
  <c r="E67" i="42"/>
  <c r="G13" i="42"/>
  <c r="D47" i="42"/>
  <c r="G110" i="42"/>
  <c r="F47" i="42"/>
  <c r="G5" i="22"/>
  <c r="F5" i="42"/>
  <c r="G5" i="42"/>
  <c r="X1" i="32"/>
  <c r="X42" i="32"/>
  <c r="AA42" i="32" s="1"/>
  <c r="I53" i="18"/>
  <c r="W1" i="32"/>
  <c r="W42" i="32"/>
  <c r="I53" i="17"/>
  <c r="I53" i="16"/>
  <c r="I53" i="14"/>
  <c r="I53" i="11"/>
  <c r="W46" i="30"/>
  <c r="W50" i="30" s="1"/>
  <c r="W47" i="30"/>
  <c r="W48" i="30"/>
  <c r="W49" i="30"/>
  <c r="X2" i="32"/>
  <c r="X51" i="32"/>
  <c r="I54" i="18"/>
  <c r="W2" i="32"/>
  <c r="W51" i="32" s="1"/>
  <c r="I54" i="17"/>
  <c r="I54" i="16"/>
  <c r="I54" i="14"/>
  <c r="I54" i="11"/>
  <c r="W55" i="30"/>
  <c r="W56" i="30"/>
  <c r="W59" i="30" s="1"/>
  <c r="W57" i="30"/>
  <c r="W58" i="30"/>
  <c r="Q13" i="33"/>
  <c r="Q61" i="33"/>
  <c r="Q65" i="33" s="1"/>
  <c r="H65" i="17"/>
  <c r="H65" i="14"/>
  <c r="H65" i="11"/>
  <c r="X3" i="32"/>
  <c r="X60" i="32" s="1"/>
  <c r="I55" i="18"/>
  <c r="R3" i="32"/>
  <c r="R60" i="32"/>
  <c r="AA60" i="32" s="1"/>
  <c r="I55" i="12"/>
  <c r="I55" i="11"/>
  <c r="W3" i="32"/>
  <c r="W60" i="32"/>
  <c r="AE60" i="32" s="1"/>
  <c r="I55" i="17"/>
  <c r="W64" i="30"/>
  <c r="W65" i="30"/>
  <c r="W68" i="30" s="1"/>
  <c r="W66" i="30"/>
  <c r="W67" i="30"/>
  <c r="W4" i="32"/>
  <c r="W69" i="32"/>
  <c r="Z69" i="32" s="1"/>
  <c r="I56" i="17"/>
  <c r="I56" i="15"/>
  <c r="W4" i="30"/>
  <c r="W69" i="30"/>
  <c r="AA69" i="30" s="1"/>
  <c r="K56" i="17"/>
  <c r="K56" i="16"/>
  <c r="K56" i="14"/>
  <c r="K56" i="13"/>
  <c r="K56" i="12"/>
  <c r="K56" i="11"/>
  <c r="X82" i="33"/>
  <c r="X83" i="33"/>
  <c r="X86" i="33" s="1"/>
  <c r="X84" i="33"/>
  <c r="X85" i="33"/>
  <c r="W26" i="33"/>
  <c r="W89" i="33" s="1"/>
  <c r="H78" i="17"/>
  <c r="H78" i="15"/>
  <c r="H78" i="13"/>
  <c r="W16" i="33"/>
  <c r="W88" i="33"/>
  <c r="H68" i="17"/>
  <c r="H68" i="15"/>
  <c r="H68" i="13"/>
  <c r="X6" i="32"/>
  <c r="X87" i="32"/>
  <c r="I58" i="16"/>
  <c r="I58" i="14"/>
  <c r="I58" i="12"/>
  <c r="V6" i="31"/>
  <c r="V87" i="31" s="1"/>
  <c r="J58" i="16"/>
  <c r="J58" i="15"/>
  <c r="J58" i="14"/>
  <c r="J58" i="13"/>
  <c r="J58" i="12"/>
  <c r="J58" i="11"/>
  <c r="W26" i="30"/>
  <c r="W89" i="30" s="1"/>
  <c r="K78" i="17"/>
  <c r="K78" i="15"/>
  <c r="K78" i="13"/>
  <c r="W6" i="30"/>
  <c r="W87" i="30"/>
  <c r="K58" i="17"/>
  <c r="K58" i="16"/>
  <c r="K58" i="15"/>
  <c r="K58" i="14"/>
  <c r="K58" i="13"/>
  <c r="K58" i="12"/>
  <c r="X26" i="29"/>
  <c r="X89" i="29"/>
  <c r="L78" i="11"/>
  <c r="W16" i="29"/>
  <c r="W88" i="29" s="1"/>
  <c r="L58" i="17"/>
  <c r="X6" i="29"/>
  <c r="X87" i="29"/>
  <c r="L58" i="16"/>
  <c r="L58" i="14"/>
  <c r="L58" i="13"/>
  <c r="L58" i="11"/>
  <c r="W27" i="33"/>
  <c r="W98" i="33"/>
  <c r="H79" i="17"/>
  <c r="H79" i="15"/>
  <c r="H79" i="13"/>
  <c r="W17" i="33"/>
  <c r="W97" i="33"/>
  <c r="H69" i="17"/>
  <c r="H69" i="15"/>
  <c r="H69" i="13"/>
  <c r="Q100" i="33"/>
  <c r="Q101" i="33"/>
  <c r="Q104" i="33" s="1"/>
  <c r="Q102" i="33"/>
  <c r="Q103" i="33"/>
  <c r="X7" i="32"/>
  <c r="X96" i="32"/>
  <c r="I59" i="16"/>
  <c r="I59" i="14"/>
  <c r="I59" i="12"/>
  <c r="V7" i="31"/>
  <c r="V96" i="31"/>
  <c r="AB96" i="31" s="1"/>
  <c r="J59" i="16"/>
  <c r="J59" i="15"/>
  <c r="J59" i="14"/>
  <c r="J59" i="13"/>
  <c r="J59" i="12"/>
  <c r="J59" i="11"/>
  <c r="W27" i="30"/>
  <c r="W98" i="30"/>
  <c r="K79" i="17"/>
  <c r="K79" i="15"/>
  <c r="K79" i="13"/>
  <c r="W7" i="30"/>
  <c r="W96" i="30"/>
  <c r="W103" i="30" s="1"/>
  <c r="K59" i="17"/>
  <c r="K59" i="16"/>
  <c r="K59" i="15"/>
  <c r="K59" i="14"/>
  <c r="K59" i="13"/>
  <c r="K59" i="12"/>
  <c r="X27" i="29"/>
  <c r="X98" i="29"/>
  <c r="X103" i="29" s="1"/>
  <c r="L79" i="11"/>
  <c r="W17" i="29"/>
  <c r="W97" i="29"/>
  <c r="W102" i="29" s="1"/>
  <c r="L59" i="17"/>
  <c r="X7" i="29"/>
  <c r="X96" i="29"/>
  <c r="L59" i="16"/>
  <c r="L59" i="14"/>
  <c r="L59" i="13"/>
  <c r="L59" i="11"/>
  <c r="W28" i="33"/>
  <c r="W107" i="33"/>
  <c r="H80" i="17"/>
  <c r="H80" i="15"/>
  <c r="H80" i="13"/>
  <c r="W18" i="33"/>
  <c r="W106" i="33" s="1"/>
  <c r="H70" i="17"/>
  <c r="H70" i="15"/>
  <c r="H70" i="13"/>
  <c r="V8" i="31"/>
  <c r="V105" i="31" s="1"/>
  <c r="J60" i="16"/>
  <c r="J60" i="15"/>
  <c r="J60" i="14"/>
  <c r="J60" i="13"/>
  <c r="J60" i="11"/>
  <c r="W28" i="30"/>
  <c r="W107" i="30"/>
  <c r="W111" i="30" s="1"/>
  <c r="K80" i="17"/>
  <c r="K80" i="15"/>
  <c r="K80" i="13"/>
  <c r="X28" i="29"/>
  <c r="X107" i="29"/>
  <c r="L80" i="11"/>
  <c r="W29" i="33"/>
  <c r="W116" i="33"/>
  <c r="H81" i="17"/>
  <c r="H81" i="15"/>
  <c r="H81" i="13"/>
  <c r="W19" i="33"/>
  <c r="W115" i="33" s="1"/>
  <c r="H71" i="17"/>
  <c r="H71" i="15"/>
  <c r="H71" i="13"/>
  <c r="V9" i="31"/>
  <c r="V114" i="31" s="1"/>
  <c r="J61" i="16"/>
  <c r="J61" i="15"/>
  <c r="J61" i="14"/>
  <c r="J61" i="13"/>
  <c r="J61" i="11"/>
  <c r="W29" i="30"/>
  <c r="W116" i="30"/>
  <c r="K81" i="17"/>
  <c r="K81" i="15"/>
  <c r="K81" i="13"/>
  <c r="W19" i="30"/>
  <c r="W115" i="30" s="1"/>
  <c r="K71" i="17"/>
  <c r="K71" i="15"/>
  <c r="K71" i="13"/>
  <c r="X29" i="29"/>
  <c r="X116" i="29" s="1"/>
  <c r="L81" i="11"/>
  <c r="W119" i="29"/>
  <c r="W21" i="29"/>
  <c r="W44" i="29" s="1"/>
  <c r="L53" i="17"/>
  <c r="L73" i="17"/>
  <c r="W22" i="29"/>
  <c r="W53" i="29" s="1"/>
  <c r="L74" i="17"/>
  <c r="W23" i="29"/>
  <c r="W62" i="29" s="1"/>
  <c r="L75" i="17"/>
  <c r="W24" i="29"/>
  <c r="W71" i="29" s="1"/>
  <c r="L76" i="17"/>
  <c r="BC1" i="32"/>
  <c r="BC42" i="32"/>
  <c r="S53" i="17"/>
  <c r="C19" i="28"/>
  <c r="BD1" i="32"/>
  <c r="BD42" i="32" s="1"/>
  <c r="S53" i="18"/>
  <c r="W101" i="30"/>
  <c r="AZ1" i="31"/>
  <c r="AZ42" i="31"/>
  <c r="T53" i="14"/>
  <c r="T53" i="13"/>
  <c r="BC11" i="31"/>
  <c r="BC43" i="31" s="1"/>
  <c r="T63" i="17"/>
  <c r="BA1" i="30"/>
  <c r="BA42" i="30" s="1"/>
  <c r="U53" i="15"/>
  <c r="BB1" i="30"/>
  <c r="BB42" i="30"/>
  <c r="U53" i="16"/>
  <c r="AZ11" i="30"/>
  <c r="AZ43" i="30"/>
  <c r="U63" i="14"/>
  <c r="BA11" i="30"/>
  <c r="BA43" i="30"/>
  <c r="U63" i="15"/>
  <c r="BB11" i="30"/>
  <c r="BB43" i="30" s="1"/>
  <c r="U63" i="16"/>
  <c r="BC1" i="29"/>
  <c r="BC42" i="29" s="1"/>
  <c r="V53" i="17"/>
  <c r="BD1" i="29"/>
  <c r="BD42" i="29"/>
  <c r="V53" i="18"/>
  <c r="BC21" i="29"/>
  <c r="BC44" i="29" s="1"/>
  <c r="V73" i="17"/>
  <c r="L19" i="28"/>
  <c r="BD5" i="33"/>
  <c r="BD78" i="33" s="1"/>
  <c r="R57" i="18"/>
  <c r="AZ5" i="33"/>
  <c r="AZ78" i="33"/>
  <c r="AZ85" i="33" s="1"/>
  <c r="R57" i="14"/>
  <c r="AY15" i="32"/>
  <c r="AY79" i="32"/>
  <c r="S67" i="13"/>
  <c r="BD5" i="31"/>
  <c r="BD78" i="31"/>
  <c r="T57" i="18"/>
  <c r="BA5" i="31"/>
  <c r="BA78" i="31"/>
  <c r="T57" i="15"/>
  <c r="AY5" i="31"/>
  <c r="AY78" i="31"/>
  <c r="T57" i="13"/>
  <c r="BA82" i="30"/>
  <c r="BA83" i="30"/>
  <c r="BA86" i="30" s="1"/>
  <c r="BA84" i="30"/>
  <c r="BA85" i="30"/>
  <c r="I35" i="28"/>
  <c r="C11" i="28"/>
  <c r="BD36" i="32"/>
  <c r="BD90" i="32" s="1"/>
  <c r="S58" i="18"/>
  <c r="S68" i="18"/>
  <c r="S88" i="18"/>
  <c r="BD37" i="32"/>
  <c r="BD99" i="32"/>
  <c r="BD101" i="32" s="1"/>
  <c r="S59" i="18"/>
  <c r="S69" i="18"/>
  <c r="S89" i="18"/>
  <c r="I37" i="28"/>
  <c r="C13" i="28" s="1"/>
  <c r="BD38" i="32"/>
  <c r="BD108" i="32"/>
  <c r="S60" i="18"/>
  <c r="S70" i="18"/>
  <c r="S90" i="18"/>
  <c r="I70" i="17"/>
  <c r="I80" i="18"/>
  <c r="I71" i="17"/>
  <c r="I81" i="18"/>
  <c r="U53" i="11"/>
  <c r="U53" i="17"/>
  <c r="I68" i="17"/>
  <c r="I68" i="11"/>
  <c r="I69" i="17"/>
  <c r="I69" i="11"/>
  <c r="H57" i="18"/>
  <c r="H57" i="14"/>
  <c r="H58" i="18"/>
  <c r="H59" i="18"/>
  <c r="X1" i="30"/>
  <c r="X42" i="30"/>
  <c r="K53" i="18"/>
  <c r="K53" i="17"/>
  <c r="K53" i="16"/>
  <c r="K53" i="15"/>
  <c r="K53" i="14"/>
  <c r="K53" i="13"/>
  <c r="K53" i="12"/>
  <c r="K53" i="11"/>
  <c r="X2" i="30"/>
  <c r="X51" i="30" s="1"/>
  <c r="K54" i="18"/>
  <c r="K54" i="17"/>
  <c r="K54" i="16"/>
  <c r="K54" i="15"/>
  <c r="K54" i="14"/>
  <c r="K54" i="13"/>
  <c r="K54" i="12"/>
  <c r="K54" i="11"/>
  <c r="V3" i="33"/>
  <c r="V60" i="33"/>
  <c r="H55" i="16"/>
  <c r="H55" i="14"/>
  <c r="R3" i="31"/>
  <c r="R60" i="31"/>
  <c r="AA60" i="31" s="1"/>
  <c r="J55" i="18"/>
  <c r="J55" i="15"/>
  <c r="J55" i="14"/>
  <c r="J55" i="12"/>
  <c r="X3" i="30"/>
  <c r="X60" i="30"/>
  <c r="K55" i="18"/>
  <c r="K55" i="17"/>
  <c r="K55" i="16"/>
  <c r="K55" i="15"/>
  <c r="K55" i="14"/>
  <c r="K55" i="13"/>
  <c r="K55" i="12"/>
  <c r="K55" i="11"/>
  <c r="V4" i="33"/>
  <c r="V69" i="33"/>
  <c r="Z69" i="33" s="1"/>
  <c r="H56" i="16"/>
  <c r="R4" i="33"/>
  <c r="R69" i="33"/>
  <c r="H56" i="15"/>
  <c r="H56" i="14"/>
  <c r="H56" i="13"/>
  <c r="H56" i="12"/>
  <c r="R4" i="31"/>
  <c r="R69" i="31" s="1"/>
  <c r="J56" i="18"/>
  <c r="J56" i="15"/>
  <c r="J56" i="14"/>
  <c r="J56" i="12"/>
  <c r="Q5" i="33"/>
  <c r="Q78" i="33"/>
  <c r="H57" i="11"/>
  <c r="Q15" i="32"/>
  <c r="Q79" i="32"/>
  <c r="I67" i="13"/>
  <c r="I67" i="11"/>
  <c r="R5" i="32"/>
  <c r="R78" i="32"/>
  <c r="I57" i="15"/>
  <c r="I57" i="12"/>
  <c r="K57" i="15"/>
  <c r="K57" i="11"/>
  <c r="T6" i="33"/>
  <c r="T87" i="33"/>
  <c r="H58" i="14"/>
  <c r="R6" i="33"/>
  <c r="R87" i="33" s="1"/>
  <c r="H58" i="17"/>
  <c r="H58" i="16"/>
  <c r="H58" i="15"/>
  <c r="H58" i="13"/>
  <c r="H58" i="12"/>
  <c r="H58" i="11"/>
  <c r="X16" i="32"/>
  <c r="X88" i="32" s="1"/>
  <c r="I58" i="18"/>
  <c r="I68" i="18"/>
  <c r="I88" i="18"/>
  <c r="I68" i="16"/>
  <c r="I68" i="15"/>
  <c r="I68" i="14"/>
  <c r="X16" i="30"/>
  <c r="X88" i="30" s="1"/>
  <c r="Q16" i="30"/>
  <c r="Q88" i="30" s="1"/>
  <c r="K68" i="13"/>
  <c r="K68" i="11"/>
  <c r="X16" i="29"/>
  <c r="X88" i="29"/>
  <c r="L58" i="18"/>
  <c r="L68" i="18"/>
  <c r="L68" i="17"/>
  <c r="L68" i="13"/>
  <c r="T7" i="33"/>
  <c r="T96" i="33"/>
  <c r="H59" i="14"/>
  <c r="R7" i="33"/>
  <c r="R96" i="33" s="1"/>
  <c r="H59" i="17"/>
  <c r="H59" i="16"/>
  <c r="H59" i="15"/>
  <c r="H59" i="13"/>
  <c r="H59" i="12"/>
  <c r="H59" i="11"/>
  <c r="X17" i="32"/>
  <c r="X97" i="32" s="1"/>
  <c r="I59" i="18"/>
  <c r="I69" i="18"/>
  <c r="I89" i="18"/>
  <c r="I69" i="16"/>
  <c r="I69" i="15"/>
  <c r="I69" i="14"/>
  <c r="X17" i="30"/>
  <c r="X97" i="30" s="1"/>
  <c r="Q17" i="30"/>
  <c r="Q97" i="30" s="1"/>
  <c r="K69" i="13"/>
  <c r="K69" i="11"/>
  <c r="X17" i="29"/>
  <c r="X97" i="29"/>
  <c r="L59" i="18"/>
  <c r="L69" i="18"/>
  <c r="L69" i="17"/>
  <c r="L69" i="13"/>
  <c r="X8" i="33"/>
  <c r="X105" i="33"/>
  <c r="H60" i="18"/>
  <c r="H60" i="17"/>
  <c r="H60" i="16"/>
  <c r="H60" i="15"/>
  <c r="H60" i="13"/>
  <c r="X18" i="32"/>
  <c r="X106" i="32" s="1"/>
  <c r="I70" i="18"/>
  <c r="I90" i="18"/>
  <c r="I70" i="16"/>
  <c r="I70" i="15"/>
  <c r="I70" i="14"/>
  <c r="S8" i="32"/>
  <c r="S105" i="32" s="1"/>
  <c r="I60" i="16"/>
  <c r="I60" i="14"/>
  <c r="X18" i="30"/>
  <c r="X106" i="30"/>
  <c r="X109" i="30" s="1"/>
  <c r="K60" i="18"/>
  <c r="K70" i="18"/>
  <c r="K70" i="17"/>
  <c r="K70" i="15"/>
  <c r="K70" i="13"/>
  <c r="Q8" i="30"/>
  <c r="Q105" i="30"/>
  <c r="K60" i="17"/>
  <c r="K60" i="16"/>
  <c r="K60" i="15"/>
  <c r="K60" i="13"/>
  <c r="K60" i="11"/>
  <c r="L60" i="18"/>
  <c r="L70" i="18"/>
  <c r="L70" i="17"/>
  <c r="U8" i="29"/>
  <c r="U105" i="29" s="1"/>
  <c r="L60" i="16"/>
  <c r="L60" i="15"/>
  <c r="L60" i="14"/>
  <c r="L60" i="12"/>
  <c r="L60" i="11"/>
  <c r="X9" i="33"/>
  <c r="X114" i="33"/>
  <c r="H61" i="18"/>
  <c r="H61" i="17"/>
  <c r="H61" i="16"/>
  <c r="H61" i="15"/>
  <c r="H61" i="13"/>
  <c r="I61" i="18"/>
  <c r="I71" i="16"/>
  <c r="I71" i="15"/>
  <c r="I71" i="14"/>
  <c r="S9" i="32"/>
  <c r="S114" i="32"/>
  <c r="I61" i="17"/>
  <c r="I61" i="16"/>
  <c r="I61" i="14"/>
  <c r="I61" i="13"/>
  <c r="I61" i="12"/>
  <c r="Q9" i="30"/>
  <c r="Q114" i="30" s="1"/>
  <c r="K61" i="17"/>
  <c r="K61" i="15"/>
  <c r="K61" i="13"/>
  <c r="K61" i="11"/>
  <c r="X19" i="29"/>
  <c r="X115" i="29"/>
  <c r="L61" i="18"/>
  <c r="L71" i="18"/>
  <c r="L71" i="17"/>
  <c r="L71" i="16"/>
  <c r="L71" i="14"/>
  <c r="U9" i="29"/>
  <c r="U114" i="29"/>
  <c r="L61" i="16"/>
  <c r="L61" i="15"/>
  <c r="L61" i="14"/>
  <c r="L61" i="12"/>
  <c r="BD1" i="30"/>
  <c r="BD42" i="30"/>
  <c r="R57" i="11"/>
  <c r="AW15" i="32"/>
  <c r="AW79" i="32"/>
  <c r="S67" i="11"/>
  <c r="AX5" i="32"/>
  <c r="AX78" i="32"/>
  <c r="S57" i="12"/>
  <c r="E23" i="28"/>
  <c r="AW5" i="30"/>
  <c r="AW78" i="30" s="1"/>
  <c r="U57" i="11"/>
  <c r="DE120" i="35"/>
  <c r="DF120" i="35" s="1"/>
  <c r="DI120" i="35"/>
  <c r="DM120" i="35"/>
  <c r="F33" i="9"/>
  <c r="F31" i="9"/>
  <c r="F30" i="9"/>
  <c r="F39" i="9"/>
  <c r="E39" i="9"/>
  <c r="D39" i="9"/>
  <c r="C39" i="9"/>
  <c r="B39" i="9"/>
  <c r="F38" i="9"/>
  <c r="E38" i="9"/>
  <c r="D38" i="9"/>
  <c r="C38" i="9"/>
  <c r="B38" i="9"/>
  <c r="F37" i="9"/>
  <c r="E37" i="9"/>
  <c r="D37" i="9"/>
  <c r="C37" i="9"/>
  <c r="B37" i="9"/>
  <c r="F36" i="9"/>
  <c r="E36" i="9"/>
  <c r="D36" i="9"/>
  <c r="C36" i="9"/>
  <c r="B36" i="9"/>
  <c r="F35" i="9"/>
  <c r="E35" i="9"/>
  <c r="D35" i="9"/>
  <c r="C35" i="9"/>
  <c r="B35" i="9"/>
  <c r="F34" i="9"/>
  <c r="E34" i="9"/>
  <c r="D34" i="9"/>
  <c r="C34" i="9"/>
  <c r="B34" i="9"/>
  <c r="E33" i="9"/>
  <c r="D33" i="9"/>
  <c r="C33" i="9"/>
  <c r="B33" i="9"/>
  <c r="E32" i="9"/>
  <c r="D32" i="9"/>
  <c r="C32" i="9"/>
  <c r="B32" i="9"/>
  <c r="E31" i="9"/>
  <c r="D31" i="9"/>
  <c r="C31" i="9"/>
  <c r="B31" i="9"/>
  <c r="E30" i="9"/>
  <c r="D30" i="9"/>
  <c r="C30" i="9"/>
  <c r="B19" i="9"/>
  <c r="DM117" i="35"/>
  <c r="DM72" i="35"/>
  <c r="DK117" i="35"/>
  <c r="DK73" i="35"/>
  <c r="DI119" i="35"/>
  <c r="DI74" i="35"/>
  <c r="DI70" i="35"/>
  <c r="DG75" i="35"/>
  <c r="DG71" i="35"/>
  <c r="DE117" i="35"/>
  <c r="DF117" i="35" s="1"/>
  <c r="DE75" i="35"/>
  <c r="DF75" i="35" s="1"/>
  <c r="DE73" i="35"/>
  <c r="DF73" i="35" s="1"/>
  <c r="DE71" i="35"/>
  <c r="DF71" i="35" s="1"/>
  <c r="K55" i="41"/>
  <c r="BC49" i="32"/>
  <c r="W100" i="29"/>
  <c r="W101" i="29"/>
  <c r="W100" i="30"/>
  <c r="Z96" i="31"/>
  <c r="AA96" i="31"/>
  <c r="AD96" i="31"/>
  <c r="AE96" i="31"/>
  <c r="Z97" i="31"/>
  <c r="AA97" i="31"/>
  <c r="AD97" i="31"/>
  <c r="AE97" i="31"/>
  <c r="Z98" i="31"/>
  <c r="AA98" i="31"/>
  <c r="AD98" i="31"/>
  <c r="AE98" i="31"/>
  <c r="Z99" i="31"/>
  <c r="AA99" i="31"/>
  <c r="AD99" i="31"/>
  <c r="AE99" i="31"/>
  <c r="V101" i="31"/>
  <c r="V102" i="31"/>
  <c r="Z69" i="30"/>
  <c r="AD69" i="30"/>
  <c r="Z70" i="30"/>
  <c r="AD70" i="30"/>
  <c r="Z71" i="30"/>
  <c r="AD71" i="30"/>
  <c r="Z72" i="30"/>
  <c r="AD72" i="30"/>
  <c r="W74" i="30"/>
  <c r="Y69" i="32"/>
  <c r="AC69" i="32"/>
  <c r="Y70" i="32"/>
  <c r="AC70" i="32"/>
  <c r="Y71" i="32"/>
  <c r="AC71" i="32"/>
  <c r="Y72" i="32"/>
  <c r="AC72" i="32"/>
  <c r="W73" i="32"/>
  <c r="W66" i="32"/>
  <c r="R67" i="32"/>
  <c r="Q64" i="33"/>
  <c r="X55" i="32"/>
  <c r="X56" i="32"/>
  <c r="X59" i="32" s="1"/>
  <c r="X57" i="32"/>
  <c r="X58" i="32"/>
  <c r="Z42" i="32"/>
  <c r="AD42" i="32"/>
  <c r="AA43" i="32"/>
  <c r="AE43" i="32"/>
  <c r="AA44" i="32"/>
  <c r="AE44" i="32"/>
  <c r="AA45" i="32"/>
  <c r="AE45" i="32"/>
  <c r="W46" i="32"/>
  <c r="W47" i="32"/>
  <c r="W50" i="32" s="1"/>
  <c r="W48" i="32"/>
  <c r="W49" i="32"/>
  <c r="X49" i="32"/>
  <c r="BE105" i="32"/>
  <c r="BF105" i="32"/>
  <c r="BG105" i="32"/>
  <c r="BH105" i="32"/>
  <c r="BI105" i="32"/>
  <c r="BJ105" i="32"/>
  <c r="BK105" i="32"/>
  <c r="BL105" i="32"/>
  <c r="BE106" i="32"/>
  <c r="BF106" i="32"/>
  <c r="BG106" i="32"/>
  <c r="BH106" i="32"/>
  <c r="BI106" i="32"/>
  <c r="BJ106" i="32"/>
  <c r="BK106" i="32"/>
  <c r="BL106" i="32"/>
  <c r="BE107" i="32"/>
  <c r="BF107" i="32"/>
  <c r="BG107" i="32"/>
  <c r="BH107" i="32"/>
  <c r="BI107" i="32"/>
  <c r="BJ107" i="32"/>
  <c r="BK107" i="32"/>
  <c r="BL107" i="32"/>
  <c r="BE108" i="32"/>
  <c r="BF108" i="32"/>
  <c r="BG108" i="32"/>
  <c r="BH108" i="32"/>
  <c r="BI108" i="32"/>
  <c r="BJ108" i="32"/>
  <c r="BK108" i="32"/>
  <c r="BL108" i="32"/>
  <c r="BD109" i="32"/>
  <c r="BD110" i="32"/>
  <c r="BD113" i="32" s="1"/>
  <c r="BD111" i="32"/>
  <c r="BD112" i="32"/>
  <c r="BD100" i="32"/>
  <c r="AY82" i="31"/>
  <c r="AY86" i="31" s="1"/>
  <c r="AY83" i="31"/>
  <c r="AY84" i="31"/>
  <c r="AY85" i="31"/>
  <c r="BA82" i="31"/>
  <c r="BA83" i="31"/>
  <c r="BA86" i="31" s="1"/>
  <c r="BA84" i="31"/>
  <c r="BA85" i="31"/>
  <c r="BD82" i="31"/>
  <c r="BD83" i="31"/>
  <c r="BD86" i="31" s="1"/>
  <c r="BD84" i="31"/>
  <c r="BD85" i="31"/>
  <c r="AY82" i="32"/>
  <c r="AY83" i="32"/>
  <c r="AY86" i="32" s="1"/>
  <c r="AY84" i="32"/>
  <c r="AY85" i="32"/>
  <c r="AZ84" i="33"/>
  <c r="AZ46" i="31"/>
  <c r="AX83" i="32"/>
  <c r="AW82" i="32"/>
  <c r="AW83" i="32"/>
  <c r="AW86" i="32" s="1"/>
  <c r="AW84" i="32"/>
  <c r="AW85" i="32"/>
  <c r="U118" i="29"/>
  <c r="U119" i="29"/>
  <c r="U122" i="29" s="1"/>
  <c r="U120" i="29"/>
  <c r="U121" i="29"/>
  <c r="S118" i="32"/>
  <c r="S119" i="32"/>
  <c r="S122" i="32" s="1"/>
  <c r="S120" i="32"/>
  <c r="S121" i="32"/>
  <c r="X121" i="33"/>
  <c r="Q109" i="30"/>
  <c r="Q110" i="30"/>
  <c r="Q113" i="30" s="1"/>
  <c r="Q111" i="30"/>
  <c r="Q112" i="30"/>
  <c r="X112" i="30"/>
  <c r="X109" i="33"/>
  <c r="X113" i="33" s="1"/>
  <c r="X110" i="33"/>
  <c r="X111" i="33"/>
  <c r="X112" i="33"/>
  <c r="X102" i="29"/>
  <c r="T100" i="33"/>
  <c r="T104" i="33" s="1"/>
  <c r="T101" i="33"/>
  <c r="T102" i="33"/>
  <c r="T103" i="33"/>
  <c r="X94" i="29"/>
  <c r="T91" i="33"/>
  <c r="T92" i="33"/>
  <c r="T95" i="33" s="1"/>
  <c r="T93" i="33"/>
  <c r="T94" i="33"/>
  <c r="Y78" i="32"/>
  <c r="Y82" i="32" s="1"/>
  <c r="Z78" i="32"/>
  <c r="AA78" i="32"/>
  <c r="AB78" i="32"/>
  <c r="AC78" i="32"/>
  <c r="AC82" i="32" s="1"/>
  <c r="AD78" i="32"/>
  <c r="AE78" i="32"/>
  <c r="AF78" i="32"/>
  <c r="Z79" i="32"/>
  <c r="AA79" i="32"/>
  <c r="AA82" i="32" s="1"/>
  <c r="AB79" i="32"/>
  <c r="AC79" i="32"/>
  <c r="AD79" i="32"/>
  <c r="AE79" i="32"/>
  <c r="AE82" i="32" s="1"/>
  <c r="AF79" i="32"/>
  <c r="Y80" i="32"/>
  <c r="Z80" i="32"/>
  <c r="AA80" i="32"/>
  <c r="AB80" i="32"/>
  <c r="AC80" i="32"/>
  <c r="AD80" i="32"/>
  <c r="AE80" i="32"/>
  <c r="AF80" i="32"/>
  <c r="Y81" i="32"/>
  <c r="Z81" i="32"/>
  <c r="AA81" i="32"/>
  <c r="AB81" i="32"/>
  <c r="AC81" i="32"/>
  <c r="AD81" i="32"/>
  <c r="AE81" i="32"/>
  <c r="AF81" i="32"/>
  <c r="R82" i="32"/>
  <c r="R83" i="32"/>
  <c r="R86" i="32" s="1"/>
  <c r="R84" i="32"/>
  <c r="R85" i="32"/>
  <c r="Y79" i="32"/>
  <c r="Q82" i="32"/>
  <c r="Q83" i="32"/>
  <c r="Q86" i="32" s="1"/>
  <c r="Q84" i="32"/>
  <c r="Q85" i="32"/>
  <c r="Y78" i="33"/>
  <c r="Z78" i="33"/>
  <c r="AA78" i="33"/>
  <c r="AB78" i="33"/>
  <c r="AC78" i="33"/>
  <c r="AD78" i="33"/>
  <c r="AD82" i="33" s="1"/>
  <c r="AE78" i="33"/>
  <c r="AF78" i="33"/>
  <c r="Y79" i="33"/>
  <c r="Z79" i="33"/>
  <c r="AA79" i="33"/>
  <c r="AB79" i="33"/>
  <c r="AC79" i="33"/>
  <c r="AD79" i="33"/>
  <c r="AE79" i="33"/>
  <c r="AF79" i="33"/>
  <c r="Y80" i="33"/>
  <c r="Z80" i="33"/>
  <c r="AA80" i="33"/>
  <c r="AB80" i="33"/>
  <c r="AC80" i="33"/>
  <c r="AD80" i="33"/>
  <c r="AE80" i="33"/>
  <c r="AF80" i="33"/>
  <c r="Y81" i="33"/>
  <c r="Z81" i="33"/>
  <c r="AA81" i="33"/>
  <c r="AB81" i="33"/>
  <c r="AC81" i="33"/>
  <c r="AD81" i="33"/>
  <c r="AE81" i="33"/>
  <c r="AF81" i="33"/>
  <c r="Q82" i="33"/>
  <c r="Q83" i="33"/>
  <c r="Q86" i="33" s="1"/>
  <c r="Q84" i="33"/>
  <c r="Q85" i="33"/>
  <c r="Y69" i="33"/>
  <c r="AC69" i="33"/>
  <c r="Z70" i="33"/>
  <c r="AD70" i="33"/>
  <c r="Z71" i="33"/>
  <c r="AD71" i="33"/>
  <c r="Z72" i="33"/>
  <c r="AD72" i="33"/>
  <c r="R73" i="33"/>
  <c r="R74" i="33"/>
  <c r="R77" i="33" s="1"/>
  <c r="R75" i="33"/>
  <c r="R76" i="33"/>
  <c r="AD69" i="33"/>
  <c r="V75" i="33"/>
  <c r="Y60" i="30"/>
  <c r="Z60" i="30"/>
  <c r="AA60" i="30"/>
  <c r="AB60" i="30"/>
  <c r="AC60" i="30"/>
  <c r="AD60" i="30"/>
  <c r="AE60" i="30"/>
  <c r="AF60" i="30"/>
  <c r="AF64" i="30" s="1"/>
  <c r="Y61" i="30"/>
  <c r="Z61" i="30"/>
  <c r="AA61" i="30"/>
  <c r="AB61" i="30"/>
  <c r="AC61" i="30"/>
  <c r="AD61" i="30"/>
  <c r="AE61" i="30"/>
  <c r="AF61" i="30"/>
  <c r="Y62" i="30"/>
  <c r="Z62" i="30"/>
  <c r="AA62" i="30"/>
  <c r="AB62" i="30"/>
  <c r="AC62" i="30"/>
  <c r="AD62" i="30"/>
  <c r="AE62" i="30"/>
  <c r="AF62" i="30"/>
  <c r="Y63" i="30"/>
  <c r="Z63" i="30"/>
  <c r="AA63" i="30"/>
  <c r="AB63" i="30"/>
  <c r="AC63" i="30"/>
  <c r="AD63" i="30"/>
  <c r="AE63" i="30"/>
  <c r="AF63" i="30"/>
  <c r="X64" i="30"/>
  <c r="X65" i="30"/>
  <c r="X68" i="30" s="1"/>
  <c r="X66" i="30"/>
  <c r="X67" i="30"/>
  <c r="Z60" i="31"/>
  <c r="AD60" i="31"/>
  <c r="Z61" i="31"/>
  <c r="AD61" i="31"/>
  <c r="Z62" i="31"/>
  <c r="AD62" i="31"/>
  <c r="Z63" i="31"/>
  <c r="AD63" i="31"/>
  <c r="R65" i="31"/>
  <c r="V64" i="33"/>
  <c r="V65" i="33"/>
  <c r="V68" i="33" s="1"/>
  <c r="V66" i="33"/>
  <c r="V67" i="33"/>
  <c r="Y42" i="30"/>
  <c r="Z42" i="30"/>
  <c r="AA42" i="30"/>
  <c r="AB42" i="30"/>
  <c r="AC42" i="30"/>
  <c r="AD42" i="30"/>
  <c r="AE42" i="30"/>
  <c r="AF42" i="30"/>
  <c r="Y43" i="30"/>
  <c r="Z43" i="30"/>
  <c r="AA43" i="30"/>
  <c r="AB43" i="30"/>
  <c r="AC43" i="30"/>
  <c r="AD43" i="30"/>
  <c r="AE43" i="30"/>
  <c r="AF43" i="30"/>
  <c r="Y44" i="30"/>
  <c r="Z44" i="30"/>
  <c r="AA44" i="30"/>
  <c r="AB44" i="30"/>
  <c r="AC44" i="30"/>
  <c r="AD44" i="30"/>
  <c r="AE44" i="30"/>
  <c r="AF44" i="30"/>
  <c r="Y45" i="30"/>
  <c r="Z45" i="30"/>
  <c r="AA45" i="30"/>
  <c r="AB45" i="30"/>
  <c r="AC45" i="30"/>
  <c r="AD45" i="30"/>
  <c r="AD46" i="30" s="1"/>
  <c r="AE45" i="30"/>
  <c r="AF45" i="30"/>
  <c r="X46" i="30"/>
  <c r="X50" i="30" s="1"/>
  <c r="X47" i="30"/>
  <c r="X48" i="30"/>
  <c r="X49" i="30"/>
  <c r="AD100" i="31"/>
  <c r="Z100" i="31"/>
  <c r="Z104" i="31" s="1"/>
  <c r="J149" i="31" s="1"/>
  <c r="J49" i="12" s="1"/>
  <c r="BL109" i="32"/>
  <c r="BK109" i="32"/>
  <c r="BG109" i="32"/>
  <c r="AF46" i="30"/>
  <c r="AB46" i="30"/>
  <c r="Y46" i="30"/>
  <c r="AC64" i="30"/>
  <c r="AB64" i="30"/>
  <c r="Y64" i="30"/>
  <c r="AF82" i="33"/>
  <c r="Z82" i="33"/>
  <c r="AB82" i="32"/>
  <c r="K67" i="41"/>
  <c r="Y82" i="33" l="1"/>
  <c r="BI127" i="33"/>
  <c r="BI131" i="33" s="1"/>
  <c r="R182" i="33" s="1"/>
  <c r="R52" i="15" s="1"/>
  <c r="BY127" i="33"/>
  <c r="BY131" i="33" s="1"/>
  <c r="W182" i="33" s="1"/>
  <c r="W52" i="15" s="1"/>
  <c r="M127" i="30"/>
  <c r="M131" i="30" s="1"/>
  <c r="F182" i="30" s="1"/>
  <c r="F52" i="15" s="1"/>
  <c r="AF127" i="29"/>
  <c r="AD73" i="33"/>
  <c r="AA46" i="32"/>
  <c r="M118" i="32"/>
  <c r="AC127" i="30"/>
  <c r="AC131" i="30" s="1"/>
  <c r="K182" i="30" s="1"/>
  <c r="K52" i="15" s="1"/>
  <c r="BX127" i="29"/>
  <c r="BE109" i="32"/>
  <c r="O46" i="33"/>
  <c r="O50" i="33" s="1"/>
  <c r="C193" i="33" s="1"/>
  <c r="C43" i="17" s="1"/>
  <c r="AC46" i="30"/>
  <c r="AF68" i="30"/>
  <c r="K205" i="30" s="1"/>
  <c r="K45" i="18" s="1"/>
  <c r="AD64" i="30"/>
  <c r="Z64" i="30"/>
  <c r="AB82" i="33"/>
  <c r="AF82" i="32"/>
  <c r="BH109" i="32"/>
  <c r="BH113" i="32" s="1"/>
  <c r="S170" i="32" s="1"/>
  <c r="S50" i="14" s="1"/>
  <c r="Y73" i="32"/>
  <c r="F137" i="52"/>
  <c r="K133" i="52"/>
  <c r="E133" i="52"/>
  <c r="O111" i="52"/>
  <c r="K111" i="52"/>
  <c r="E111" i="52"/>
  <c r="O84" i="52"/>
  <c r="K84" i="52"/>
  <c r="E84" i="52"/>
  <c r="F72" i="52"/>
  <c r="K71" i="52"/>
  <c r="E68" i="52"/>
  <c r="M41" i="52"/>
  <c r="G41" i="52"/>
  <c r="E38" i="52"/>
  <c r="D34" i="52"/>
  <c r="G6" i="52"/>
  <c r="BW118" i="33"/>
  <c r="BW122" i="33" s="1"/>
  <c r="W161" i="33" s="1"/>
  <c r="W51" i="13" s="1"/>
  <c r="BW127" i="32"/>
  <c r="Y127" i="29"/>
  <c r="AC82" i="33"/>
  <c r="P127" i="29"/>
  <c r="P131" i="29" s="1"/>
  <c r="G212" i="29" s="1"/>
  <c r="G52" i="18" s="1"/>
  <c r="N141" i="52"/>
  <c r="H141" i="52"/>
  <c r="D141" i="52"/>
  <c r="L136" i="52"/>
  <c r="N133" i="52"/>
  <c r="M76" i="52"/>
  <c r="G76" i="52"/>
  <c r="O72" i="52"/>
  <c r="L137" i="52"/>
  <c r="M56" i="52"/>
  <c r="G56" i="52"/>
  <c r="L52" i="52"/>
  <c r="H47" i="52"/>
  <c r="G34" i="52"/>
  <c r="N26" i="52"/>
  <c r="K118" i="33"/>
  <c r="K122" i="33" s="1"/>
  <c r="C161" i="33" s="1"/>
  <c r="C51" i="13" s="1"/>
  <c r="BU91" i="33"/>
  <c r="AE46" i="33"/>
  <c r="AE50" i="33" s="1"/>
  <c r="H193" i="33" s="1"/>
  <c r="H43" i="17" s="1"/>
  <c r="Z46" i="30"/>
  <c r="BI109" i="32"/>
  <c r="BX131" i="29"/>
  <c r="AA172" i="29" s="1"/>
  <c r="AA52" i="14" s="1"/>
  <c r="E91" i="52"/>
  <c r="M80" i="52"/>
  <c r="G80" i="52"/>
  <c r="N48" i="52"/>
  <c r="F30" i="52"/>
  <c r="M18" i="52"/>
  <c r="D14" i="52"/>
  <c r="D10" i="52"/>
  <c r="AS127" i="33"/>
  <c r="AS131" i="33" s="1"/>
  <c r="M182" i="33" s="1"/>
  <c r="M52" i="15" s="1"/>
  <c r="AQ127" i="32"/>
  <c r="AE127" i="30"/>
  <c r="AE131" i="30" s="1"/>
  <c r="K202" i="30" s="1"/>
  <c r="K52" i="17" s="1"/>
  <c r="AA127" i="30"/>
  <c r="AA131" i="30" s="1"/>
  <c r="K162" i="30" s="1"/>
  <c r="K52" i="13" s="1"/>
  <c r="K127" i="30"/>
  <c r="K131" i="30" s="1"/>
  <c r="F162" i="30" s="1"/>
  <c r="F52" i="13" s="1"/>
  <c r="BW127" i="30"/>
  <c r="BW131" i="30" s="1"/>
  <c r="Z162" i="30" s="1"/>
  <c r="Z52" i="13" s="1"/>
  <c r="AQ127" i="30"/>
  <c r="AQ131" i="30" s="1"/>
  <c r="P162" i="30" s="1"/>
  <c r="P52" i="13" s="1"/>
  <c r="O127" i="30"/>
  <c r="O131" i="30" s="1"/>
  <c r="F202" i="30" s="1"/>
  <c r="F52" i="17" s="1"/>
  <c r="I127" i="30"/>
  <c r="I131" i="30" s="1"/>
  <c r="F142" i="30" s="1"/>
  <c r="F52" i="11" s="1"/>
  <c r="AC127" i="31"/>
  <c r="AC131" i="31" s="1"/>
  <c r="J182" i="31" s="1"/>
  <c r="J52" i="15" s="1"/>
  <c r="L131" i="29"/>
  <c r="G172" i="29" s="1"/>
  <c r="G52" i="14" s="1"/>
  <c r="BU118" i="29"/>
  <c r="AO118" i="29"/>
  <c r="BU109" i="29"/>
  <c r="AO109" i="29"/>
  <c r="O100" i="29"/>
  <c r="N82" i="29"/>
  <c r="Y127" i="30"/>
  <c r="Y131" i="30" s="1"/>
  <c r="K142" i="30" s="1"/>
  <c r="K52" i="11" s="1"/>
  <c r="AO118" i="30"/>
  <c r="AR131" i="29"/>
  <c r="Q172" i="29" s="1"/>
  <c r="Q52" i="14" s="1"/>
  <c r="BI118" i="29"/>
  <c r="BI109" i="29"/>
  <c r="L109" i="29"/>
  <c r="AE64" i="30"/>
  <c r="Z82" i="32"/>
  <c r="Z86" i="32" s="1"/>
  <c r="I147" i="32" s="1"/>
  <c r="I47" i="12" s="1"/>
  <c r="AC73" i="32"/>
  <c r="BE118" i="30"/>
  <c r="AF50" i="30"/>
  <c r="K203" i="30" s="1"/>
  <c r="K43" i="18" s="1"/>
  <c r="AD64" i="31"/>
  <c r="AD73" i="30"/>
  <c r="AD77" i="30" s="1"/>
  <c r="K186" i="30" s="1"/>
  <c r="K46" i="16" s="1"/>
  <c r="AE100" i="31"/>
  <c r="Z64" i="31"/>
  <c r="AE82" i="33"/>
  <c r="AA82" i="33"/>
  <c r="Z73" i="30"/>
  <c r="Z77" i="30" s="1"/>
  <c r="K146" i="30" s="1"/>
  <c r="K46" i="12" s="1"/>
  <c r="BY109" i="33"/>
  <c r="BY113" i="33" s="1"/>
  <c r="W180" i="33" s="1"/>
  <c r="W50" i="15" s="1"/>
  <c r="BW131" i="32"/>
  <c r="X162" i="32" s="1"/>
  <c r="X52" i="13" s="1"/>
  <c r="AQ131" i="32"/>
  <c r="N162" i="32" s="1"/>
  <c r="N52" i="13" s="1"/>
  <c r="BZ109" i="32"/>
  <c r="BU127" i="29"/>
  <c r="AA127" i="29"/>
  <c r="BE118" i="29"/>
  <c r="BE109" i="29"/>
  <c r="BZ82" i="29"/>
  <c r="AA64" i="30"/>
  <c r="AD82" i="32"/>
  <c r="Z73" i="33"/>
  <c r="AF86" i="33"/>
  <c r="H207" i="33" s="1"/>
  <c r="H47" i="18" s="1"/>
  <c r="AE46" i="30"/>
  <c r="AA46" i="30"/>
  <c r="Z77" i="33"/>
  <c r="H146" i="33" s="1"/>
  <c r="H46" i="12" s="1"/>
  <c r="Y86" i="33"/>
  <c r="H137" i="33" s="1"/>
  <c r="H47" i="11" s="1"/>
  <c r="Y86" i="32"/>
  <c r="I137" i="32" s="1"/>
  <c r="I47" i="11" s="1"/>
  <c r="BL113" i="32"/>
  <c r="S210" i="32" s="1"/>
  <c r="S50" i="18" s="1"/>
  <c r="BJ109" i="32"/>
  <c r="BF109" i="32"/>
  <c r="AA100" i="31"/>
  <c r="M127" i="33"/>
  <c r="M131" i="33" s="1"/>
  <c r="C182" i="33" s="1"/>
  <c r="C52" i="15" s="1"/>
  <c r="BU118" i="30"/>
  <c r="AF131" i="29"/>
  <c r="L212" i="29" s="1"/>
  <c r="L52" i="18" s="1"/>
  <c r="AB127" i="29"/>
  <c r="AB131" i="29" s="1"/>
  <c r="L172" i="29" s="1"/>
  <c r="L52" i="14" s="1"/>
  <c r="BY118" i="29"/>
  <c r="AS118" i="29"/>
  <c r="BY109" i="29"/>
  <c r="AS109" i="29"/>
  <c r="BW100" i="29"/>
  <c r="BW104" i="29" s="1"/>
  <c r="AA159" i="29" s="1"/>
  <c r="AA49" i="13" s="1"/>
  <c r="BW91" i="29"/>
  <c r="K91" i="29"/>
  <c r="AT82" i="29"/>
  <c r="AT86" i="29" s="1"/>
  <c r="Q187" i="29" s="1"/>
  <c r="Q47" i="16" s="1"/>
  <c r="X100" i="32"/>
  <c r="X104" i="32" s="1"/>
  <c r="X101" i="32"/>
  <c r="X103" i="32"/>
  <c r="BA49" i="30"/>
  <c r="BA46" i="30"/>
  <c r="BA50" i="30" s="1"/>
  <c r="BA48" i="30"/>
  <c r="DH75" i="35"/>
  <c r="AW84" i="30"/>
  <c r="AW85" i="30"/>
  <c r="AW83" i="30"/>
  <c r="AW82" i="30"/>
  <c r="AW86" i="30"/>
  <c r="AA115" i="30"/>
  <c r="AE117" i="30"/>
  <c r="AB114" i="30"/>
  <c r="AF114" i="30"/>
  <c r="AB115" i="30"/>
  <c r="AF115" i="30"/>
  <c r="AB116" i="30"/>
  <c r="AF116" i="30"/>
  <c r="AB117" i="30"/>
  <c r="AF117" i="30"/>
  <c r="Q121" i="30"/>
  <c r="AA116" i="30"/>
  <c r="Q120" i="30"/>
  <c r="Y114" i="30"/>
  <c r="AC114" i="30"/>
  <c r="Y115" i="30"/>
  <c r="AC115" i="30"/>
  <c r="Y116" i="30"/>
  <c r="AC116" i="30"/>
  <c r="Y117" i="30"/>
  <c r="AC117" i="30"/>
  <c r="Q118" i="30"/>
  <c r="Q122" i="30" s="1"/>
  <c r="AA114" i="30"/>
  <c r="AE116" i="30"/>
  <c r="Z114" i="30"/>
  <c r="AD114" i="30"/>
  <c r="Z115" i="30"/>
  <c r="AD115" i="30"/>
  <c r="Z116" i="30"/>
  <c r="AD116" i="30"/>
  <c r="Z117" i="30"/>
  <c r="AD117" i="30"/>
  <c r="Q119" i="30"/>
  <c r="AA117" i="30"/>
  <c r="U112" i="29"/>
  <c r="U109" i="29"/>
  <c r="U110" i="29"/>
  <c r="U113" i="29" s="1"/>
  <c r="U111" i="29"/>
  <c r="AA105" i="32"/>
  <c r="AA106" i="32"/>
  <c r="AF108" i="32"/>
  <c r="AB105" i="32"/>
  <c r="AB106" i="32"/>
  <c r="Y107" i="32"/>
  <c r="AC107" i="32"/>
  <c r="Y108" i="32"/>
  <c r="AC108" i="32"/>
  <c r="S109" i="32"/>
  <c r="AE106" i="32"/>
  <c r="S112" i="32"/>
  <c r="Y105" i="32"/>
  <c r="AC105" i="32"/>
  <c r="Y106" i="32"/>
  <c r="AC106" i="32"/>
  <c r="Z107" i="32"/>
  <c r="AD107" i="32"/>
  <c r="Z108" i="32"/>
  <c r="AD108" i="32"/>
  <c r="S110" i="32"/>
  <c r="S113" i="32" s="1"/>
  <c r="AE105" i="32"/>
  <c r="AB108" i="32"/>
  <c r="Z105" i="32"/>
  <c r="AD105" i="32"/>
  <c r="Z106" i="32"/>
  <c r="AD106" i="32"/>
  <c r="AA107" i="32"/>
  <c r="AE107" i="32"/>
  <c r="AA108" i="32"/>
  <c r="AE108" i="32"/>
  <c r="S111" i="32"/>
  <c r="AB107" i="32"/>
  <c r="Y88" i="33"/>
  <c r="Y90" i="33"/>
  <c r="Y87" i="33"/>
  <c r="AD87" i="33"/>
  <c r="Z88" i="33"/>
  <c r="AD88" i="33"/>
  <c r="Z89" i="33"/>
  <c r="AD89" i="33"/>
  <c r="Z90" i="33"/>
  <c r="AD90" i="33"/>
  <c r="R92" i="33"/>
  <c r="AB87" i="33"/>
  <c r="Y89" i="33"/>
  <c r="R91" i="33"/>
  <c r="R95" i="33" s="1"/>
  <c r="Z87" i="33"/>
  <c r="AE87" i="33"/>
  <c r="AA88" i="33"/>
  <c r="AE88" i="33"/>
  <c r="AA89" i="33"/>
  <c r="AA90" i="33"/>
  <c r="AE90" i="33"/>
  <c r="R93" i="33"/>
  <c r="AC88" i="33"/>
  <c r="AC89" i="33"/>
  <c r="AA87" i="33"/>
  <c r="AB88" i="33"/>
  <c r="AF88" i="33"/>
  <c r="AB89" i="33"/>
  <c r="AF89" i="33"/>
  <c r="AB90" i="33"/>
  <c r="AF90" i="33"/>
  <c r="R94" i="33"/>
  <c r="AC87" i="33"/>
  <c r="AC90" i="33"/>
  <c r="BC48" i="29"/>
  <c r="Y42" i="29"/>
  <c r="Y44" i="29"/>
  <c r="W46" i="29"/>
  <c r="Z42" i="29"/>
  <c r="AD42" i="29"/>
  <c r="Z43" i="29"/>
  <c r="AD43" i="29"/>
  <c r="Z44" i="29"/>
  <c r="AD44" i="29"/>
  <c r="Z45" i="29"/>
  <c r="AD45" i="29"/>
  <c r="W47" i="29"/>
  <c r="AC43" i="29"/>
  <c r="AC45" i="29"/>
  <c r="AA42" i="29"/>
  <c r="AE42" i="29"/>
  <c r="AA43" i="29"/>
  <c r="AE43" i="29"/>
  <c r="AA44" i="29"/>
  <c r="AE44" i="29"/>
  <c r="AA45" i="29"/>
  <c r="AE45" i="29"/>
  <c r="W48" i="29"/>
  <c r="AC42" i="29"/>
  <c r="AC44" i="29"/>
  <c r="W50" i="29"/>
  <c r="AB42" i="29"/>
  <c r="AF42" i="29"/>
  <c r="AB43" i="29"/>
  <c r="AF43" i="29"/>
  <c r="AB44" i="29"/>
  <c r="AF44" i="29"/>
  <c r="AB45" i="29"/>
  <c r="AF45" i="29"/>
  <c r="W49" i="29"/>
  <c r="Y43" i="29"/>
  <c r="Y45" i="29"/>
  <c r="AE88" i="31"/>
  <c r="AE90" i="31"/>
  <c r="AB87" i="31"/>
  <c r="AF87" i="31"/>
  <c r="AB88" i="31"/>
  <c r="AF88" i="31"/>
  <c r="AB89" i="31"/>
  <c r="AF89" i="31"/>
  <c r="AB90" i="31"/>
  <c r="AF90" i="31"/>
  <c r="V94" i="31"/>
  <c r="AA88" i="31"/>
  <c r="AE89" i="31"/>
  <c r="V93" i="31"/>
  <c r="Y87" i="31"/>
  <c r="AC87" i="31"/>
  <c r="Y88" i="31"/>
  <c r="AC88" i="31"/>
  <c r="Y89" i="31"/>
  <c r="AC89" i="31"/>
  <c r="Y90" i="31"/>
  <c r="AC90" i="31"/>
  <c r="V91" i="31"/>
  <c r="AA87" i="31"/>
  <c r="AA90" i="31"/>
  <c r="Z87" i="31"/>
  <c r="AD87" i="31"/>
  <c r="Z88" i="31"/>
  <c r="AD88" i="31"/>
  <c r="Z89" i="31"/>
  <c r="AD89" i="31"/>
  <c r="Z90" i="31"/>
  <c r="AD90" i="31"/>
  <c r="V92" i="31"/>
  <c r="V95" i="31" s="1"/>
  <c r="AE87" i="31"/>
  <c r="AA89" i="31"/>
  <c r="AE50" i="30"/>
  <c r="K193" i="30" s="1"/>
  <c r="K43" i="17" s="1"/>
  <c r="DE78" i="35"/>
  <c r="DF78" i="35" s="1"/>
  <c r="AF105" i="32"/>
  <c r="X112" i="32"/>
  <c r="X109" i="32"/>
  <c r="X113" i="32" s="1"/>
  <c r="H56" i="3"/>
  <c r="A56" i="3" s="1"/>
  <c r="H42" i="3"/>
  <c r="A42" i="3" s="1"/>
  <c r="A28" i="3"/>
  <c r="A41" i="4"/>
  <c r="DH117" i="35"/>
  <c r="DJ117" i="35" s="1"/>
  <c r="Y114" i="33"/>
  <c r="AB98" i="33"/>
  <c r="R103" i="33"/>
  <c r="AC96" i="33"/>
  <c r="Y97" i="33"/>
  <c r="AC97" i="33"/>
  <c r="Y98" i="33"/>
  <c r="AC98" i="33"/>
  <c r="Y99" i="33"/>
  <c r="AC99" i="33"/>
  <c r="R100" i="33"/>
  <c r="AA96" i="33"/>
  <c r="AF98" i="33"/>
  <c r="Y96" i="33"/>
  <c r="AD96" i="33"/>
  <c r="Z97" i="33"/>
  <c r="AD97" i="33"/>
  <c r="Z98" i="33"/>
  <c r="AD98" i="33"/>
  <c r="Z99" i="33"/>
  <c r="AD99" i="33"/>
  <c r="R101" i="33"/>
  <c r="R104" i="33" s="1"/>
  <c r="AB96" i="33"/>
  <c r="AF97" i="33"/>
  <c r="AF99" i="33"/>
  <c r="Z96" i="33"/>
  <c r="Z100" i="33" s="1"/>
  <c r="AA97" i="33"/>
  <c r="AE97" i="33"/>
  <c r="AA98" i="33"/>
  <c r="AE98" i="33"/>
  <c r="AA99" i="33"/>
  <c r="AE99" i="33"/>
  <c r="R102" i="33"/>
  <c r="AB97" i="33"/>
  <c r="AB99" i="33"/>
  <c r="AB89" i="30"/>
  <c r="AB87" i="30"/>
  <c r="AF87" i="30"/>
  <c r="AB88" i="30"/>
  <c r="Y89" i="30"/>
  <c r="AC89" i="30"/>
  <c r="Y90" i="30"/>
  <c r="AC90" i="30"/>
  <c r="Q91" i="30"/>
  <c r="Q95" i="30" s="1"/>
  <c r="AA88" i="30"/>
  <c r="AF90" i="30"/>
  <c r="Y87" i="30"/>
  <c r="AC87" i="30"/>
  <c r="Y88" i="30"/>
  <c r="AC88" i="30"/>
  <c r="Z89" i="30"/>
  <c r="AD89" i="30"/>
  <c r="Z90" i="30"/>
  <c r="AD90" i="30"/>
  <c r="Q92" i="30"/>
  <c r="AE87" i="30"/>
  <c r="AE88" i="30"/>
  <c r="Q94" i="30"/>
  <c r="Z87" i="30"/>
  <c r="AD87" i="30"/>
  <c r="Z88" i="30"/>
  <c r="AD88" i="30"/>
  <c r="AA89" i="30"/>
  <c r="AA90" i="30"/>
  <c r="AE90" i="30"/>
  <c r="Q93" i="30"/>
  <c r="AA87" i="30"/>
  <c r="AF89" i="30"/>
  <c r="AB90" i="30"/>
  <c r="X92" i="32"/>
  <c r="X91" i="32"/>
  <c r="X95" i="32" s="1"/>
  <c r="AA69" i="31"/>
  <c r="AE69" i="31"/>
  <c r="AA70" i="31"/>
  <c r="AE70" i="31"/>
  <c r="AA71" i="31"/>
  <c r="AE71" i="31"/>
  <c r="AA72" i="31"/>
  <c r="AE72" i="31"/>
  <c r="R75" i="31"/>
  <c r="Z69" i="31"/>
  <c r="AD69" i="31"/>
  <c r="AD70" i="31"/>
  <c r="AD71" i="31"/>
  <c r="AD72" i="31"/>
  <c r="AB69" i="31"/>
  <c r="AF69" i="31"/>
  <c r="AB70" i="31"/>
  <c r="AF70" i="31"/>
  <c r="AB71" i="31"/>
  <c r="AF71" i="31"/>
  <c r="AB72" i="31"/>
  <c r="AF72" i="31"/>
  <c r="R76" i="31"/>
  <c r="Z70" i="31"/>
  <c r="Z71" i="31"/>
  <c r="Z72" i="31"/>
  <c r="R74" i="31"/>
  <c r="Y69" i="31"/>
  <c r="AC69" i="31"/>
  <c r="Y70" i="31"/>
  <c r="AC70" i="31"/>
  <c r="Y71" i="31"/>
  <c r="AC71" i="31"/>
  <c r="Y72" i="31"/>
  <c r="AC72" i="31"/>
  <c r="R73" i="31"/>
  <c r="R77" i="31" s="1"/>
  <c r="BD84" i="33"/>
  <c r="BD85" i="33"/>
  <c r="BD82" i="33"/>
  <c r="BD86" i="33" s="1"/>
  <c r="BD83" i="33"/>
  <c r="BC49" i="29"/>
  <c r="BC47" i="29"/>
  <c r="BC46" i="29"/>
  <c r="BC50" i="29" s="1"/>
  <c r="BA47" i="30"/>
  <c r="W73" i="29"/>
  <c r="W77" i="29" s="1"/>
  <c r="W76" i="29"/>
  <c r="W74" i="29"/>
  <c r="W75" i="29"/>
  <c r="W57" i="29"/>
  <c r="W58" i="29"/>
  <c r="W56" i="29"/>
  <c r="W55" i="29"/>
  <c r="W59" i="29"/>
  <c r="AA106" i="31"/>
  <c r="AA108" i="31"/>
  <c r="AB105" i="31"/>
  <c r="AF105" i="31"/>
  <c r="AB106" i="31"/>
  <c r="AF106" i="31"/>
  <c r="AB107" i="31"/>
  <c r="AF107" i="31"/>
  <c r="AB108" i="31"/>
  <c r="AF108" i="31"/>
  <c r="V112" i="31"/>
  <c r="AE106" i="31"/>
  <c r="AE108" i="31"/>
  <c r="Y105" i="31"/>
  <c r="AC105" i="31"/>
  <c r="Y106" i="31"/>
  <c r="AC106" i="31"/>
  <c r="Y107" i="31"/>
  <c r="AC107" i="31"/>
  <c r="Y108" i="31"/>
  <c r="AC108" i="31"/>
  <c r="V109" i="31"/>
  <c r="V113" i="31" s="1"/>
  <c r="AE105" i="31"/>
  <c r="AA107" i="31"/>
  <c r="V111" i="31"/>
  <c r="Z105" i="31"/>
  <c r="AD105" i="31"/>
  <c r="Z106" i="31"/>
  <c r="AD106" i="31"/>
  <c r="Z107" i="31"/>
  <c r="AD107" i="31"/>
  <c r="Z108" i="31"/>
  <c r="AD108" i="31"/>
  <c r="V110" i="31"/>
  <c r="AA105" i="31"/>
  <c r="AE107" i="31"/>
  <c r="Y106" i="33"/>
  <c r="Y108" i="33"/>
  <c r="Z105" i="33"/>
  <c r="AD105" i="33"/>
  <c r="Z106" i="33"/>
  <c r="AD106" i="33"/>
  <c r="Z107" i="33"/>
  <c r="AD107" i="33"/>
  <c r="Z108" i="33"/>
  <c r="AD108" i="33"/>
  <c r="AC106" i="33"/>
  <c r="AC108" i="33"/>
  <c r="W110" i="33"/>
  <c r="AA105" i="33"/>
  <c r="AE105" i="33"/>
  <c r="AA106" i="33"/>
  <c r="AE106" i="33"/>
  <c r="AA107" i="33"/>
  <c r="AA108" i="33"/>
  <c r="AE108" i="33"/>
  <c r="AC105" i="33"/>
  <c r="AC107" i="33"/>
  <c r="W112" i="33"/>
  <c r="AB105" i="33"/>
  <c r="AF105" i="33"/>
  <c r="AB106" i="33"/>
  <c r="AF106" i="33"/>
  <c r="AB107" i="33"/>
  <c r="AF107" i="33"/>
  <c r="AB108" i="33"/>
  <c r="AF108" i="33"/>
  <c r="Y105" i="33"/>
  <c r="Y107" i="33"/>
  <c r="W111" i="33"/>
  <c r="W91" i="30"/>
  <c r="W95" i="30" s="1"/>
  <c r="W94" i="30"/>
  <c r="W92" i="30"/>
  <c r="W93" i="30"/>
  <c r="AE89" i="30"/>
  <c r="W94" i="33"/>
  <c r="AE68" i="30"/>
  <c r="K195" i="30" s="1"/>
  <c r="K45" i="17" s="1"/>
  <c r="Y53" i="32"/>
  <c r="W55" i="32"/>
  <c r="W59" i="32" s="1"/>
  <c r="Y51" i="32"/>
  <c r="AC51" i="32"/>
  <c r="Z52" i="32"/>
  <c r="AD52" i="32"/>
  <c r="Z53" i="32"/>
  <c r="AD53" i="32"/>
  <c r="Z54" i="32"/>
  <c r="AD54" i="32"/>
  <c r="W56" i="32"/>
  <c r="AF51" i="32"/>
  <c r="AB51" i="32"/>
  <c r="AC53" i="32"/>
  <c r="Z51" i="32"/>
  <c r="AD51" i="32"/>
  <c r="AA52" i="32"/>
  <c r="AE52" i="32"/>
  <c r="AA53" i="32"/>
  <c r="AE53" i="32"/>
  <c r="AA54" i="32"/>
  <c r="AE54" i="32"/>
  <c r="W57" i="32"/>
  <c r="AC52" i="32"/>
  <c r="AC54" i="32"/>
  <c r="AA51" i="32"/>
  <c r="AE51" i="32"/>
  <c r="AB52" i="32"/>
  <c r="AF52" i="32"/>
  <c r="AB53" i="32"/>
  <c r="AF53" i="32"/>
  <c r="AB54" i="32"/>
  <c r="AF54" i="32"/>
  <c r="W58" i="32"/>
  <c r="Y52" i="32"/>
  <c r="Y54" i="32"/>
  <c r="W109" i="33"/>
  <c r="W113" i="33" s="1"/>
  <c r="W110" i="30"/>
  <c r="AE106" i="30"/>
  <c r="DK75" i="35"/>
  <c r="DI78" i="35"/>
  <c r="DG79" i="35"/>
  <c r="DG85" i="35"/>
  <c r="DG86" i="35"/>
  <c r="DG87" i="35"/>
  <c r="BA82" i="32"/>
  <c r="BA86" i="32" s="1"/>
  <c r="BA83" i="32"/>
  <c r="BA85" i="32"/>
  <c r="BA84" i="32"/>
  <c r="X93" i="32"/>
  <c r="X101" i="33"/>
  <c r="X104" i="33"/>
  <c r="X102" i="33"/>
  <c r="X103" i="33"/>
  <c r="X100" i="33"/>
  <c r="AF96" i="33"/>
  <c r="AF100" i="33" s="1"/>
  <c r="AC106" i="30"/>
  <c r="AD108" i="30"/>
  <c r="W109" i="30"/>
  <c r="Z105" i="30"/>
  <c r="AD105" i="30"/>
  <c r="Z106" i="30"/>
  <c r="AD106" i="30"/>
  <c r="AA107" i="30"/>
  <c r="AA108" i="30"/>
  <c r="AE108" i="30"/>
  <c r="Y105" i="30"/>
  <c r="Z108" i="30"/>
  <c r="AF106" i="30"/>
  <c r="W112" i="30"/>
  <c r="W113" i="30" s="1"/>
  <c r="AA105" i="30"/>
  <c r="AE105" i="30"/>
  <c r="AA106" i="30"/>
  <c r="AB107" i="30"/>
  <c r="AF107" i="30"/>
  <c r="AB108" i="30"/>
  <c r="AF108" i="30"/>
  <c r="AC105" i="30"/>
  <c r="Z107" i="30"/>
  <c r="AB105" i="30"/>
  <c r="AF105" i="30"/>
  <c r="AB106" i="30"/>
  <c r="Y107" i="30"/>
  <c r="AC107" i="30"/>
  <c r="Y108" i="30"/>
  <c r="AC108" i="30"/>
  <c r="Y106" i="30"/>
  <c r="AD107" i="30"/>
  <c r="DM89" i="35"/>
  <c r="DI89" i="35"/>
  <c r="DE89" i="35"/>
  <c r="DF89" i="35" s="1"/>
  <c r="P56" i="3"/>
  <c r="I56" i="3" s="1"/>
  <c r="A14" i="3"/>
  <c r="DH120" i="35"/>
  <c r="DJ120" i="35" s="1"/>
  <c r="AF106" i="32"/>
  <c r="X110" i="32"/>
  <c r="AD96" i="30"/>
  <c r="AE98" i="30"/>
  <c r="AE99" i="30"/>
  <c r="Q103" i="30"/>
  <c r="AD97" i="30"/>
  <c r="Q100" i="30"/>
  <c r="Q104" i="30" s="1"/>
  <c r="Z96" i="30"/>
  <c r="AA98" i="30"/>
  <c r="Q102" i="30"/>
  <c r="Y97" i="30"/>
  <c r="Q101" i="30"/>
  <c r="Z97" i="30"/>
  <c r="AA99" i="30"/>
  <c r="X92" i="30"/>
  <c r="X93" i="30"/>
  <c r="AF88" i="30"/>
  <c r="X94" i="30"/>
  <c r="X91" i="30"/>
  <c r="X95" i="30" s="1"/>
  <c r="BL87" i="32"/>
  <c r="BH89" i="32"/>
  <c r="BE87" i="32"/>
  <c r="BI87" i="32"/>
  <c r="BE88" i="32"/>
  <c r="BI88" i="32"/>
  <c r="BE89" i="32"/>
  <c r="BI89" i="32"/>
  <c r="BE90" i="32"/>
  <c r="BI90" i="32"/>
  <c r="BD91" i="32"/>
  <c r="BD95" i="32" s="1"/>
  <c r="BL88" i="32"/>
  <c r="BL90" i="32"/>
  <c r="BD94" i="32"/>
  <c r="BF87" i="32"/>
  <c r="BJ87" i="32"/>
  <c r="BF88" i="32"/>
  <c r="BJ88" i="32"/>
  <c r="BF89" i="32"/>
  <c r="BJ89" i="32"/>
  <c r="BF90" i="32"/>
  <c r="BJ90" i="32"/>
  <c r="BD92" i="32"/>
  <c r="BH87" i="32"/>
  <c r="BL89" i="32"/>
  <c r="BG87" i="32"/>
  <c r="BK87" i="32"/>
  <c r="BG88" i="32"/>
  <c r="BK88" i="32"/>
  <c r="BG89" i="32"/>
  <c r="BK89" i="32"/>
  <c r="BG90" i="32"/>
  <c r="BK90" i="32"/>
  <c r="BD93" i="32"/>
  <c r="BH88" i="32"/>
  <c r="BH90" i="32"/>
  <c r="AF115" i="31"/>
  <c r="AB117" i="31"/>
  <c r="Y114" i="31"/>
  <c r="AC114" i="31"/>
  <c r="Y115" i="31"/>
  <c r="AC115" i="31"/>
  <c r="Y116" i="31"/>
  <c r="AC116" i="31"/>
  <c r="Y117" i="31"/>
  <c r="AC117" i="31"/>
  <c r="V118" i="31"/>
  <c r="AB115" i="31"/>
  <c r="AB116" i="31"/>
  <c r="V121" i="31"/>
  <c r="Z114" i="31"/>
  <c r="AD114" i="31"/>
  <c r="Z115" i="31"/>
  <c r="AD115" i="31"/>
  <c r="Z116" i="31"/>
  <c r="AD116" i="31"/>
  <c r="Z117" i="31"/>
  <c r="AD117" i="31"/>
  <c r="V119" i="31"/>
  <c r="V122" i="31" s="1"/>
  <c r="AB114" i="31"/>
  <c r="AF117" i="31"/>
  <c r="AA114" i="31"/>
  <c r="AE114" i="31"/>
  <c r="AA115" i="31"/>
  <c r="AE115" i="31"/>
  <c r="AA116" i="31"/>
  <c r="AE116" i="31"/>
  <c r="AA117" i="31"/>
  <c r="AE117" i="31"/>
  <c r="V120" i="31"/>
  <c r="AF114" i="31"/>
  <c r="AF116" i="31"/>
  <c r="W120" i="33"/>
  <c r="W93" i="29"/>
  <c r="W94" i="29"/>
  <c r="W92" i="29"/>
  <c r="W91" i="29"/>
  <c r="W95" i="29" s="1"/>
  <c r="W93" i="33"/>
  <c r="AE89" i="33"/>
  <c r="W91" i="33"/>
  <c r="W95" i="33" s="1"/>
  <c r="W92" i="33"/>
  <c r="W118" i="33"/>
  <c r="DJ119" i="35"/>
  <c r="DH119" i="35"/>
  <c r="DH116" i="35"/>
  <c r="DJ116" i="35"/>
  <c r="DH74" i="35"/>
  <c r="DJ74" i="35" s="1"/>
  <c r="DH72" i="35"/>
  <c r="DJ72" i="35"/>
  <c r="DH70" i="35"/>
  <c r="X92" i="33"/>
  <c r="X93" i="33"/>
  <c r="X94" i="33"/>
  <c r="X91" i="33"/>
  <c r="X95" i="33" s="1"/>
  <c r="AF87" i="33"/>
  <c r="X102" i="32"/>
  <c r="AF107" i="32"/>
  <c r="X111" i="32"/>
  <c r="DJ77" i="35"/>
  <c r="DN77" i="35" s="1"/>
  <c r="DH77" i="35"/>
  <c r="DL77" i="35"/>
  <c r="DH71" i="35"/>
  <c r="DJ71" i="35" s="1"/>
  <c r="AF114" i="33"/>
  <c r="AB116" i="33"/>
  <c r="AB115" i="33"/>
  <c r="AB117" i="33"/>
  <c r="W119" i="33"/>
  <c r="W122" i="33" s="1"/>
  <c r="AF115" i="33"/>
  <c r="AF116" i="33"/>
  <c r="W121" i="33"/>
  <c r="AE115" i="33"/>
  <c r="AB114" i="33"/>
  <c r="AF117" i="33"/>
  <c r="DH73" i="35"/>
  <c r="DJ73" i="35" s="1"/>
  <c r="X101" i="30"/>
  <c r="X104" i="30" s="1"/>
  <c r="X100" i="30"/>
  <c r="X102" i="30"/>
  <c r="AF97" i="30"/>
  <c r="X103" i="30"/>
  <c r="AB51" i="30"/>
  <c r="AF51" i="30"/>
  <c r="AB52" i="30"/>
  <c r="AF52" i="30"/>
  <c r="AB53" i="30"/>
  <c r="AF53" i="30"/>
  <c r="AB54" i="30"/>
  <c r="AF54" i="30"/>
  <c r="X58" i="30"/>
  <c r="AD51" i="30"/>
  <c r="AD52" i="30"/>
  <c r="AD53" i="30"/>
  <c r="AD54" i="30"/>
  <c r="AA51" i="30"/>
  <c r="AA52" i="30"/>
  <c r="AE52" i="30"/>
  <c r="AA53" i="30"/>
  <c r="AE53" i="30"/>
  <c r="AA54" i="30"/>
  <c r="AE54" i="30"/>
  <c r="X57" i="30"/>
  <c r="Y51" i="30"/>
  <c r="AC51" i="30"/>
  <c r="Y52" i="30"/>
  <c r="AC52" i="30"/>
  <c r="Y53" i="30"/>
  <c r="AC53" i="30"/>
  <c r="Y54" i="30"/>
  <c r="AC54" i="30"/>
  <c r="X55" i="30"/>
  <c r="X59" i="30" s="1"/>
  <c r="Z51" i="30"/>
  <c r="Z52" i="30"/>
  <c r="Z53" i="30"/>
  <c r="Z54" i="30"/>
  <c r="X56" i="30"/>
  <c r="AE51" i="30"/>
  <c r="AE55" i="30" s="1"/>
  <c r="AE59" i="30" s="1"/>
  <c r="K194" i="30" s="1"/>
  <c r="K44" i="17" s="1"/>
  <c r="BB47" i="30"/>
  <c r="BB48" i="30"/>
  <c r="BB49" i="30"/>
  <c r="BD47" i="32"/>
  <c r="BD48" i="32"/>
  <c r="BD49" i="32"/>
  <c r="BD46" i="32"/>
  <c r="BD50" i="32" s="1"/>
  <c r="Y115" i="29"/>
  <c r="Z116" i="29"/>
  <c r="X121" i="29"/>
  <c r="X118" i="29"/>
  <c r="X122" i="29" s="1"/>
  <c r="AC115" i="29"/>
  <c r="Z117" i="29"/>
  <c r="AF116" i="29"/>
  <c r="X119" i="29"/>
  <c r="Y114" i="29"/>
  <c r="AD117" i="29"/>
  <c r="X120" i="29"/>
  <c r="AC114" i="29"/>
  <c r="AD116" i="29"/>
  <c r="AF115" i="29"/>
  <c r="AE115" i="30"/>
  <c r="W119" i="30"/>
  <c r="W120" i="30"/>
  <c r="AB61" i="32"/>
  <c r="AB63" i="32"/>
  <c r="X64" i="32"/>
  <c r="X65" i="32"/>
  <c r="AF61" i="32"/>
  <c r="AF63" i="32"/>
  <c r="AF60" i="32"/>
  <c r="X66" i="32"/>
  <c r="AD60" i="32"/>
  <c r="AF62" i="32"/>
  <c r="X68" i="32"/>
  <c r="X67" i="32"/>
  <c r="Z60" i="32"/>
  <c r="AB62" i="32"/>
  <c r="W112" i="29"/>
  <c r="W111" i="29"/>
  <c r="W109" i="29"/>
  <c r="W113" i="29" s="1"/>
  <c r="W110" i="29"/>
  <c r="DH79" i="35"/>
  <c r="DJ79" i="35" s="1"/>
  <c r="DH85" i="35"/>
  <c r="DJ85" i="35"/>
  <c r="DL85" i="35" s="1"/>
  <c r="DH86" i="35"/>
  <c r="DL86" i="35"/>
  <c r="DJ86" i="35"/>
  <c r="DN86" i="35" s="1"/>
  <c r="G86" i="35" s="1"/>
  <c r="K62" i="41" s="1"/>
  <c r="DH87" i="35"/>
  <c r="DJ87" i="35" s="1"/>
  <c r="W100" i="33"/>
  <c r="W102" i="33"/>
  <c r="W103" i="33"/>
  <c r="W104" i="33" s="1"/>
  <c r="W101" i="33"/>
  <c r="AE96" i="33"/>
  <c r="AE114" i="30"/>
  <c r="AE118" i="30" s="1"/>
  <c r="W118" i="30"/>
  <c r="W122" i="30" s="1"/>
  <c r="W121" i="30"/>
  <c r="DK89" i="35"/>
  <c r="DG89" i="35"/>
  <c r="I28" i="3"/>
  <c r="I14" i="3"/>
  <c r="AC63" i="31"/>
  <c r="Y63" i="31"/>
  <c r="AC62" i="31"/>
  <c r="Y62" i="31"/>
  <c r="AC61" i="31"/>
  <c r="Y61" i="31"/>
  <c r="AC60" i="31"/>
  <c r="Y60" i="31"/>
  <c r="V74" i="33"/>
  <c r="AC72" i="33"/>
  <c r="Y72" i="33"/>
  <c r="AC71" i="33"/>
  <c r="Y71" i="33"/>
  <c r="AC70" i="33"/>
  <c r="Y70" i="33"/>
  <c r="AB69" i="33"/>
  <c r="X94" i="32"/>
  <c r="X93" i="29"/>
  <c r="AD99" i="30"/>
  <c r="Z99" i="30"/>
  <c r="AD98" i="30"/>
  <c r="Z98" i="30"/>
  <c r="AC97" i="30"/>
  <c r="AC96" i="30"/>
  <c r="Y96" i="30"/>
  <c r="X101" i="29"/>
  <c r="X111" i="30"/>
  <c r="X120" i="33"/>
  <c r="AE117" i="33"/>
  <c r="AA117" i="33"/>
  <c r="AE116" i="33"/>
  <c r="AA116" i="33"/>
  <c r="AA115" i="33"/>
  <c r="AE114" i="33"/>
  <c r="AA114" i="33"/>
  <c r="AC117" i="29"/>
  <c r="Y117" i="29"/>
  <c r="AC116" i="29"/>
  <c r="Y116" i="29"/>
  <c r="AB115" i="29"/>
  <c r="AF114" i="29"/>
  <c r="AB114" i="29"/>
  <c r="AX82" i="32"/>
  <c r="AX86" i="32" s="1"/>
  <c r="AZ49" i="31"/>
  <c r="BB46" i="30"/>
  <c r="AZ83" i="33"/>
  <c r="BD103" i="32"/>
  <c r="W102" i="30"/>
  <c r="W104" i="30" s="1"/>
  <c r="X48" i="32"/>
  <c r="AF42" i="32"/>
  <c r="AD45" i="32"/>
  <c r="Z45" i="32"/>
  <c r="AD44" i="32"/>
  <c r="Z44" i="32"/>
  <c r="AD43" i="32"/>
  <c r="Z43" i="32"/>
  <c r="AC42" i="32"/>
  <c r="Y42" i="32"/>
  <c r="Q67" i="33"/>
  <c r="R66" i="32"/>
  <c r="AE63" i="32"/>
  <c r="AA63" i="32"/>
  <c r="AE62" i="32"/>
  <c r="AA62" i="32"/>
  <c r="AE61" i="32"/>
  <c r="AA61" i="32"/>
  <c r="AC60" i="32"/>
  <c r="Y60" i="32"/>
  <c r="W65" i="32"/>
  <c r="W76" i="32"/>
  <c r="AF72" i="32"/>
  <c r="AB72" i="32"/>
  <c r="AF71" i="32"/>
  <c r="AB71" i="32"/>
  <c r="AF70" i="32"/>
  <c r="AB70" i="32"/>
  <c r="AF69" i="32"/>
  <c r="AB69" i="32"/>
  <c r="W73" i="30"/>
  <c r="AC72" i="30"/>
  <c r="Y72" i="30"/>
  <c r="AC71" i="30"/>
  <c r="Y71" i="30"/>
  <c r="AC70" i="30"/>
  <c r="Y70" i="30"/>
  <c r="AC69" i="30"/>
  <c r="Y69" i="30"/>
  <c r="BC48" i="32"/>
  <c r="H30" i="9"/>
  <c r="C19" i="9"/>
  <c r="D19" i="9"/>
  <c r="E19" i="9"/>
  <c r="B20" i="9"/>
  <c r="C20" i="9"/>
  <c r="D20" i="9"/>
  <c r="E20" i="9"/>
  <c r="B21" i="9"/>
  <c r="C21" i="9"/>
  <c r="D21" i="9"/>
  <c r="E21" i="9"/>
  <c r="B22" i="9"/>
  <c r="C22" i="9"/>
  <c r="D22" i="9"/>
  <c r="E22" i="9"/>
  <c r="B23" i="9"/>
  <c r="C23" i="9"/>
  <c r="D23" i="9"/>
  <c r="E23" i="9"/>
  <c r="F23" i="9"/>
  <c r="B24" i="9"/>
  <c r="C24" i="9"/>
  <c r="D24" i="9"/>
  <c r="E24" i="9"/>
  <c r="F24" i="9"/>
  <c r="B25" i="9"/>
  <c r="C25" i="9"/>
  <c r="D25" i="9"/>
  <c r="E25" i="9"/>
  <c r="F25" i="9"/>
  <c r="B26" i="9"/>
  <c r="C26" i="9"/>
  <c r="D26" i="9"/>
  <c r="E26" i="9"/>
  <c r="F26" i="9"/>
  <c r="B27" i="9"/>
  <c r="C27" i="9"/>
  <c r="D27" i="9"/>
  <c r="E27" i="9"/>
  <c r="F27" i="9"/>
  <c r="B28" i="9"/>
  <c r="C28" i="9"/>
  <c r="D28" i="9"/>
  <c r="E28" i="9"/>
  <c r="F28" i="9"/>
  <c r="F19" i="9"/>
  <c r="F21" i="9"/>
  <c r="F22" i="9"/>
  <c r="L70" i="14"/>
  <c r="L69" i="14"/>
  <c r="K69" i="15"/>
  <c r="K69" i="18"/>
  <c r="L68" i="14"/>
  <c r="K68" i="15"/>
  <c r="K68" i="18"/>
  <c r="H55" i="15"/>
  <c r="W118" i="29"/>
  <c r="L69" i="12"/>
  <c r="H89" i="17"/>
  <c r="I73" i="5"/>
  <c r="Q130" i="33"/>
  <c r="Q129" i="33"/>
  <c r="Q128" i="33"/>
  <c r="Q127" i="33"/>
  <c r="Q131" i="33" s="1"/>
  <c r="BU126" i="33"/>
  <c r="BE126" i="33"/>
  <c r="AO126" i="33"/>
  <c r="Y126" i="33"/>
  <c r="I126" i="33"/>
  <c r="BU125" i="33"/>
  <c r="BE125" i="33"/>
  <c r="AO125" i="33"/>
  <c r="Y125" i="33"/>
  <c r="I125" i="33"/>
  <c r="BU124" i="33"/>
  <c r="BE124" i="33"/>
  <c r="AO124" i="33"/>
  <c r="Y124" i="33"/>
  <c r="I124" i="33"/>
  <c r="BU123" i="33"/>
  <c r="CB124" i="33"/>
  <c r="BT127" i="33"/>
  <c r="BT131" i="33" s="1"/>
  <c r="BT128" i="33"/>
  <c r="CB125" i="33"/>
  <c r="BT129" i="33"/>
  <c r="CB126" i="33"/>
  <c r="BT130" i="33"/>
  <c r="BX123" i="33"/>
  <c r="CB123" i="33"/>
  <c r="BV123" i="33"/>
  <c r="BZ123" i="33"/>
  <c r="BE123" i="33"/>
  <c r="BL124" i="33"/>
  <c r="BD127" i="33"/>
  <c r="BD128" i="33"/>
  <c r="BL125" i="33"/>
  <c r="BD129" i="33"/>
  <c r="BL126" i="33"/>
  <c r="BD130" i="33"/>
  <c r="BD131" i="33" s="1"/>
  <c r="BH123" i="33"/>
  <c r="BL123" i="33"/>
  <c r="BF123" i="33"/>
  <c r="BJ123" i="33"/>
  <c r="AO123" i="33"/>
  <c r="AV124" i="33"/>
  <c r="AN127" i="33"/>
  <c r="AN128" i="33"/>
  <c r="AN131" i="33" s="1"/>
  <c r="AV125" i="33"/>
  <c r="AN129" i="33"/>
  <c r="AV126" i="33"/>
  <c r="AN130" i="33"/>
  <c r="AR123" i="33"/>
  <c r="AV123" i="33"/>
  <c r="AP123" i="33"/>
  <c r="AT123" i="33"/>
  <c r="Y123" i="33"/>
  <c r="Z125" i="33"/>
  <c r="R129" i="33"/>
  <c r="AF125" i="33"/>
  <c r="X129" i="33"/>
  <c r="AF126" i="33"/>
  <c r="X130" i="33"/>
  <c r="J124" i="33"/>
  <c r="B128" i="33"/>
  <c r="P124" i="33"/>
  <c r="H127" i="33"/>
  <c r="H131" i="33" s="1"/>
  <c r="H128" i="33"/>
  <c r="L126" i="33"/>
  <c r="D130" i="33"/>
  <c r="L123" i="33"/>
  <c r="P123" i="33"/>
  <c r="E121" i="33"/>
  <c r="CA117" i="33"/>
  <c r="O117" i="33"/>
  <c r="CA116" i="33"/>
  <c r="O116" i="33"/>
  <c r="CA115" i="33"/>
  <c r="O115" i="33"/>
  <c r="BV115" i="33"/>
  <c r="BN119" i="33"/>
  <c r="BN118" i="33"/>
  <c r="BN122" i="33" s="1"/>
  <c r="BV116" i="33"/>
  <c r="BN120" i="33"/>
  <c r="BV117" i="33"/>
  <c r="BN121" i="33"/>
  <c r="AX119" i="33"/>
  <c r="AX118" i="33"/>
  <c r="AX122" i="33" s="1"/>
  <c r="AX120" i="33"/>
  <c r="AX121" i="33"/>
  <c r="AH119" i="33"/>
  <c r="AH122" i="33" s="1"/>
  <c r="AH118" i="33"/>
  <c r="AH120" i="33"/>
  <c r="AH121" i="33"/>
  <c r="O114" i="33"/>
  <c r="J117" i="33"/>
  <c r="B121" i="33"/>
  <c r="M108" i="33"/>
  <c r="M107" i="33"/>
  <c r="M106" i="33"/>
  <c r="BX108" i="33"/>
  <c r="BP112" i="33"/>
  <c r="T111" i="33"/>
  <c r="M105" i="33"/>
  <c r="L106" i="33"/>
  <c r="D109" i="33"/>
  <c r="D113" i="33" s="1"/>
  <c r="D110" i="33"/>
  <c r="J107" i="33"/>
  <c r="BQ101" i="33"/>
  <c r="BY97" i="33"/>
  <c r="BY99" i="33"/>
  <c r="BQ103" i="33"/>
  <c r="BA101" i="33"/>
  <c r="AK101" i="33"/>
  <c r="AS97" i="33"/>
  <c r="AS99" i="33"/>
  <c r="AK103" i="33"/>
  <c r="AW94" i="33"/>
  <c r="BM92" i="33"/>
  <c r="I90" i="33"/>
  <c r="I89" i="33"/>
  <c r="CB88" i="33"/>
  <c r="BT92" i="33"/>
  <c r="CB90" i="33"/>
  <c r="BT94" i="33"/>
  <c r="BD93" i="33"/>
  <c r="BD94" i="33"/>
  <c r="AO87" i="33"/>
  <c r="AO91" i="33" s="1"/>
  <c r="AT88" i="33"/>
  <c r="AV89" i="33"/>
  <c r="AN93" i="33"/>
  <c r="AQ88" i="33"/>
  <c r="AU88" i="33"/>
  <c r="J88" i="33"/>
  <c r="B91" i="33"/>
  <c r="B95" i="33" s="1"/>
  <c r="B92" i="33"/>
  <c r="P88" i="33"/>
  <c r="P89" i="33"/>
  <c r="P90" i="33"/>
  <c r="J87" i="33"/>
  <c r="AH84" i="33"/>
  <c r="AT81" i="33"/>
  <c r="N80" i="33"/>
  <c r="AT79" i="33"/>
  <c r="BO84" i="33"/>
  <c r="BR82" i="33"/>
  <c r="BR86" i="33" s="1"/>
  <c r="AU78" i="33"/>
  <c r="AI82" i="33"/>
  <c r="R82" i="33"/>
  <c r="D83" i="33"/>
  <c r="L79" i="33"/>
  <c r="L80" i="33"/>
  <c r="D85" i="33"/>
  <c r="L81" i="33"/>
  <c r="A82" i="33"/>
  <c r="A86" i="33" s="1"/>
  <c r="J78" i="33"/>
  <c r="N78" i="33"/>
  <c r="K78" i="33"/>
  <c r="O78" i="33"/>
  <c r="W76" i="33"/>
  <c r="A76" i="33"/>
  <c r="A74" i="33"/>
  <c r="BK72" i="33"/>
  <c r="O72" i="33"/>
  <c r="BK71" i="33"/>
  <c r="O71" i="33"/>
  <c r="BK70" i="33"/>
  <c r="O70" i="33"/>
  <c r="BN74" i="33"/>
  <c r="BN76" i="33"/>
  <c r="BO73" i="33"/>
  <c r="BF70" i="33"/>
  <c r="AX74" i="33"/>
  <c r="BF72" i="33"/>
  <c r="AX76" i="33"/>
  <c r="BC73" i="33"/>
  <c r="AU69" i="33"/>
  <c r="AU73" i="33" s="1"/>
  <c r="AP71" i="33"/>
  <c r="AH75" i="33"/>
  <c r="AM73" i="33"/>
  <c r="AM77" i="33" s="1"/>
  <c r="Q73" i="33"/>
  <c r="Q77" i="33" s="1"/>
  <c r="D74" i="33"/>
  <c r="L70" i="33"/>
  <c r="L71" i="33"/>
  <c r="D75" i="33"/>
  <c r="D76" i="33"/>
  <c r="L72" i="33"/>
  <c r="E73" i="33"/>
  <c r="E77" i="33" s="1"/>
  <c r="BR67" i="33"/>
  <c r="AL67" i="33"/>
  <c r="T64" i="33"/>
  <c r="T68" i="33" s="1"/>
  <c r="B64" i="33"/>
  <c r="BF63" i="33"/>
  <c r="BF62" i="33"/>
  <c r="J62" i="33"/>
  <c r="BF61" i="33"/>
  <c r="J61" i="33"/>
  <c r="BS65" i="33"/>
  <c r="CA61" i="33"/>
  <c r="CA63" i="33"/>
  <c r="BS67" i="33"/>
  <c r="BN64" i="33"/>
  <c r="BC65" i="33"/>
  <c r="BK61" i="33"/>
  <c r="BK63" i="33"/>
  <c r="BC67" i="33"/>
  <c r="AX64" i="33"/>
  <c r="AM65" i="33"/>
  <c r="AM67" i="33"/>
  <c r="AH64" i="33"/>
  <c r="X66" i="33"/>
  <c r="X67" i="33"/>
  <c r="F67" i="33"/>
  <c r="C64" i="33"/>
  <c r="C68" i="33" s="1"/>
  <c r="C65" i="33"/>
  <c r="AU54" i="33"/>
  <c r="O54" i="33"/>
  <c r="BK53" i="33"/>
  <c r="AE53" i="33"/>
  <c r="AE55" i="33" s="1"/>
  <c r="AE59" i="33" s="1"/>
  <c r="H194" i="33" s="1"/>
  <c r="H44" i="17" s="1"/>
  <c r="AU52" i="33"/>
  <c r="AU55" i="33" s="1"/>
  <c r="AU59" i="33" s="1"/>
  <c r="M194" i="33" s="1"/>
  <c r="M44" i="17" s="1"/>
  <c r="O52" i="33"/>
  <c r="O55" i="33" s="1"/>
  <c r="O59" i="33" s="1"/>
  <c r="C194" i="33" s="1"/>
  <c r="C44" i="17" s="1"/>
  <c r="BN56" i="33"/>
  <c r="BN57" i="33"/>
  <c r="BK51" i="33"/>
  <c r="BJ52" i="33"/>
  <c r="BB56" i="33"/>
  <c r="BF54" i="33"/>
  <c r="AX58" i="33"/>
  <c r="AT52" i="33"/>
  <c r="AL56" i="33"/>
  <c r="AP54" i="33"/>
  <c r="AH58" i="33"/>
  <c r="Z53" i="33"/>
  <c r="R57" i="33"/>
  <c r="Z54" i="33"/>
  <c r="R58" i="33"/>
  <c r="N53" i="33"/>
  <c r="F57" i="33"/>
  <c r="N54" i="33"/>
  <c r="F58" i="33"/>
  <c r="BN47" i="33"/>
  <c r="BN48" i="33"/>
  <c r="AL47" i="33"/>
  <c r="AH49" i="33"/>
  <c r="Z43" i="33"/>
  <c r="R47" i="33"/>
  <c r="Z44" i="33"/>
  <c r="R48" i="33"/>
  <c r="AD45" i="33"/>
  <c r="V49" i="33"/>
  <c r="BZ108" i="33"/>
  <c r="BR112" i="33"/>
  <c r="BV108" i="33"/>
  <c r="BN112" i="33"/>
  <c r="AY94" i="33"/>
  <c r="AU90" i="33"/>
  <c r="AM94" i="33"/>
  <c r="AQ90" i="33"/>
  <c r="AI94" i="33"/>
  <c r="O90" i="33"/>
  <c r="G94" i="33"/>
  <c r="K90" i="33"/>
  <c r="C94" i="33"/>
  <c r="AU81" i="33"/>
  <c r="AQ81" i="33"/>
  <c r="O81" i="33"/>
  <c r="G85" i="33"/>
  <c r="K81" i="33"/>
  <c r="C85" i="33"/>
  <c r="O63" i="33"/>
  <c r="K63" i="33"/>
  <c r="V120" i="33"/>
  <c r="R120" i="33"/>
  <c r="CA107" i="33"/>
  <c r="BW107" i="33"/>
  <c r="BZ89" i="33"/>
  <c r="BR93" i="33"/>
  <c r="BV89" i="33"/>
  <c r="BN93" i="33"/>
  <c r="BB93" i="33"/>
  <c r="AX93" i="33"/>
  <c r="AT89" i="33"/>
  <c r="AL93" i="33"/>
  <c r="AP89" i="33"/>
  <c r="AH93" i="33"/>
  <c r="S93" i="33"/>
  <c r="O89" i="33"/>
  <c r="G93" i="33"/>
  <c r="K89" i="33"/>
  <c r="C93" i="33"/>
  <c r="BR66" i="33"/>
  <c r="BN66" i="33"/>
  <c r="BB66" i="33"/>
  <c r="AX66" i="33"/>
  <c r="AL66" i="33"/>
  <c r="AH66" i="33"/>
  <c r="BT101" i="33"/>
  <c r="BP101" i="33"/>
  <c r="BD101" i="33"/>
  <c r="AZ101" i="33"/>
  <c r="AN101" i="33"/>
  <c r="AJ101" i="33"/>
  <c r="BR83" i="33"/>
  <c r="BN83" i="33"/>
  <c r="AS79" i="33"/>
  <c r="AO79" i="33"/>
  <c r="M79" i="33"/>
  <c r="E83" i="33"/>
  <c r="I79" i="33"/>
  <c r="A83" i="33"/>
  <c r="BQ74" i="33"/>
  <c r="BM74" i="33"/>
  <c r="BI70" i="33"/>
  <c r="BA74" i="33"/>
  <c r="BE70" i="33"/>
  <c r="AW74" i="33"/>
  <c r="AS70" i="33"/>
  <c r="AK74" i="33"/>
  <c r="AO70" i="33"/>
  <c r="AG74" i="33"/>
  <c r="M70" i="33"/>
  <c r="I70" i="33"/>
  <c r="BY61" i="33"/>
  <c r="BQ65" i="33"/>
  <c r="BQ68" i="33" s="1"/>
  <c r="BU61" i="33"/>
  <c r="BM65" i="33"/>
  <c r="BI61" i="33"/>
  <c r="BA65" i="33"/>
  <c r="BA68" i="33" s="1"/>
  <c r="BE61" i="33"/>
  <c r="AW65" i="33"/>
  <c r="AK65" i="33"/>
  <c r="AK68" i="33" s="1"/>
  <c r="AG65" i="33"/>
  <c r="U65" i="33"/>
  <c r="CA87" i="33"/>
  <c r="BS91" i="33"/>
  <c r="BS95" i="33" s="1"/>
  <c r="BS92" i="33"/>
  <c r="BW87" i="33"/>
  <c r="BO91" i="33"/>
  <c r="BO95" i="33" s="1"/>
  <c r="BO92" i="33"/>
  <c r="BC91" i="33"/>
  <c r="BC95" i="33" s="1"/>
  <c r="BC92" i="33"/>
  <c r="AY91" i="33"/>
  <c r="AY95" i="33" s="1"/>
  <c r="AY92" i="33"/>
  <c r="AU87" i="33"/>
  <c r="AM91" i="33"/>
  <c r="AM95" i="33" s="1"/>
  <c r="AM92" i="33"/>
  <c r="AQ87" i="33"/>
  <c r="AI91" i="33"/>
  <c r="AI95" i="33" s="1"/>
  <c r="AI92" i="33"/>
  <c r="U83" i="33"/>
  <c r="U82" i="33"/>
  <c r="U86" i="33"/>
  <c r="AC86" i="33" s="1"/>
  <c r="H177" i="33" s="1"/>
  <c r="H47" i="15" s="1"/>
  <c r="P78" i="33"/>
  <c r="H82" i="33"/>
  <c r="H86" i="33" s="1"/>
  <c r="L78" i="33"/>
  <c r="D82" i="33"/>
  <c r="D86" i="33" s="1"/>
  <c r="BR73" i="33"/>
  <c r="BP73" i="33"/>
  <c r="BP77" i="33" s="1"/>
  <c r="BN73" i="33"/>
  <c r="BN77" i="33" s="1"/>
  <c r="BD73" i="33"/>
  <c r="BD77" i="33" s="1"/>
  <c r="BL69" i="33"/>
  <c r="BJ69" i="33"/>
  <c r="BB73" i="33"/>
  <c r="BB77" i="33" s="1"/>
  <c r="AZ73" i="33"/>
  <c r="BH69" i="33"/>
  <c r="BF69" i="33"/>
  <c r="AX73" i="33"/>
  <c r="BE69" i="33"/>
  <c r="BI69" i="33"/>
  <c r="AN73" i="33"/>
  <c r="AV69" i="33"/>
  <c r="AT69" i="33"/>
  <c r="AL73" i="33"/>
  <c r="AL77" i="33" s="1"/>
  <c r="AJ73" i="33"/>
  <c r="AJ77" i="33" s="1"/>
  <c r="AR69" i="33"/>
  <c r="AP69" i="33"/>
  <c r="AH73" i="33"/>
  <c r="AH77" i="33" s="1"/>
  <c r="AO69" i="33"/>
  <c r="AS69" i="33"/>
  <c r="X73" i="33"/>
  <c r="X77" i="33" s="1"/>
  <c r="S73" i="33"/>
  <c r="S77" i="33" s="1"/>
  <c r="F73" i="33"/>
  <c r="F77" i="33" s="1"/>
  <c r="N69" i="33"/>
  <c r="B73" i="33"/>
  <c r="J69" i="33"/>
  <c r="CA60" i="33"/>
  <c r="BS64" i="33"/>
  <c r="BY60" i="33"/>
  <c r="BW60" i="33"/>
  <c r="BO64" i="33"/>
  <c r="BU60" i="33"/>
  <c r="BX60" i="33"/>
  <c r="CB60" i="33"/>
  <c r="BK60" i="33"/>
  <c r="BC64" i="33"/>
  <c r="BI60" i="33"/>
  <c r="BG60" i="33"/>
  <c r="AY64" i="33"/>
  <c r="AY68" i="33" s="1"/>
  <c r="BE60" i="33"/>
  <c r="BH60" i="33"/>
  <c r="BL60" i="33"/>
  <c r="AM64" i="33"/>
  <c r="AM68" i="33"/>
  <c r="AI64" i="33"/>
  <c r="U64" i="33"/>
  <c r="U68" i="33"/>
  <c r="P60" i="33"/>
  <c r="H64" i="33"/>
  <c r="H68" i="33"/>
  <c r="L60" i="33"/>
  <c r="D64" i="33"/>
  <c r="D68" i="33" s="1"/>
  <c r="BR55" i="33"/>
  <c r="BP55" i="33"/>
  <c r="BN55" i="33"/>
  <c r="BN59" i="33" s="1"/>
  <c r="BL51" i="33"/>
  <c r="BD55" i="33"/>
  <c r="BJ51" i="33"/>
  <c r="BB55" i="33"/>
  <c r="BB59" i="33" s="1"/>
  <c r="BH51" i="33"/>
  <c r="AZ55" i="33"/>
  <c r="AZ59" i="33" s="1"/>
  <c r="BF51" i="33"/>
  <c r="AX55" i="33"/>
  <c r="BE51" i="33"/>
  <c r="BI51" i="33"/>
  <c r="AV51" i="33"/>
  <c r="AN55" i="33"/>
  <c r="AN59" i="33" s="1"/>
  <c r="AT51" i="33"/>
  <c r="AL55" i="33"/>
  <c r="AR51" i="33"/>
  <c r="AJ55" i="33"/>
  <c r="AP51" i="33"/>
  <c r="AH55" i="33"/>
  <c r="AH59" i="33" s="1"/>
  <c r="AO51" i="33"/>
  <c r="AS51" i="33"/>
  <c r="AF51" i="33"/>
  <c r="X55" i="33"/>
  <c r="AB51" i="33"/>
  <c r="T55" i="33"/>
  <c r="T59" i="33" s="1"/>
  <c r="P51" i="33"/>
  <c r="H55" i="33"/>
  <c r="H59" i="33" s="1"/>
  <c r="L51" i="33"/>
  <c r="D55" i="33"/>
  <c r="BR46" i="33"/>
  <c r="BR50" i="33" s="1"/>
  <c r="BP46" i="33"/>
  <c r="BP50" i="33" s="1"/>
  <c r="BN46" i="33"/>
  <c r="BN50" i="33"/>
  <c r="AL46" i="33"/>
  <c r="AJ46" i="33"/>
  <c r="AH46" i="33"/>
  <c r="AH50" i="33" s="1"/>
  <c r="AF42" i="33"/>
  <c r="X46" i="33"/>
  <c r="AD42" i="33"/>
  <c r="V46" i="33"/>
  <c r="V50" i="33" s="1"/>
  <c r="AB42" i="33"/>
  <c r="T46" i="33"/>
  <c r="T50" i="33" s="1"/>
  <c r="Z42" i="33"/>
  <c r="R46" i="33"/>
  <c r="R50" i="33"/>
  <c r="Y42" i="33"/>
  <c r="AC42" i="33"/>
  <c r="P42" i="33"/>
  <c r="P46" i="33" s="1"/>
  <c r="H46" i="33"/>
  <c r="H50" i="33" s="1"/>
  <c r="L42" i="33"/>
  <c r="L46" i="33" s="1"/>
  <c r="D46" i="33"/>
  <c r="CA109" i="32"/>
  <c r="CB99" i="32"/>
  <c r="BT103" i="32"/>
  <c r="BX99" i="32"/>
  <c r="BP103" i="32"/>
  <c r="AU99" i="31"/>
  <c r="AM103" i="31"/>
  <c r="AP96" i="31"/>
  <c r="R67" i="31"/>
  <c r="AF63" i="31"/>
  <c r="AB63" i="31"/>
  <c r="AF62" i="31"/>
  <c r="AB62" i="31"/>
  <c r="AF61" i="31"/>
  <c r="AB61" i="31"/>
  <c r="AF60" i="31"/>
  <c r="AB60" i="31"/>
  <c r="V77" i="33"/>
  <c r="AD77" i="33" s="1"/>
  <c r="H186" i="33" s="1"/>
  <c r="H46" i="16" s="1"/>
  <c r="V73" i="33"/>
  <c r="AF72" i="33"/>
  <c r="AB72" i="33"/>
  <c r="AF71" i="33"/>
  <c r="AB71" i="33"/>
  <c r="AF70" i="33"/>
  <c r="AB70" i="33"/>
  <c r="AF69" i="33"/>
  <c r="AA69" i="33"/>
  <c r="X92" i="29"/>
  <c r="AB90" i="29"/>
  <c r="AE87" i="29"/>
  <c r="AC99" i="30"/>
  <c r="Y99" i="30"/>
  <c r="AC98" i="30"/>
  <c r="Y98" i="30"/>
  <c r="AB97" i="30"/>
  <c r="AF96" i="30"/>
  <c r="AB96" i="30"/>
  <c r="X100" i="29"/>
  <c r="X104" i="29" s="1"/>
  <c r="AE107" i="33"/>
  <c r="X110" i="30"/>
  <c r="X113" i="30" s="1"/>
  <c r="X119" i="33"/>
  <c r="AD117" i="33"/>
  <c r="Z117" i="33"/>
  <c r="AD116" i="33"/>
  <c r="Z116" i="33"/>
  <c r="AD115" i="33"/>
  <c r="Z115" i="33"/>
  <c r="AD114" i="33"/>
  <c r="Z114" i="33"/>
  <c r="AF117" i="29"/>
  <c r="AB117" i="29"/>
  <c r="AB116" i="29"/>
  <c r="AE115" i="29"/>
  <c r="AA115" i="29"/>
  <c r="AE114" i="29"/>
  <c r="AA114" i="29"/>
  <c r="AX85" i="32"/>
  <c r="AZ48" i="31"/>
  <c r="BB50" i="30"/>
  <c r="AZ82" i="33"/>
  <c r="AZ86" i="33" s="1"/>
  <c r="BD102" i="32"/>
  <c r="BD104" i="32" s="1"/>
  <c r="X47" i="32"/>
  <c r="AC45" i="32"/>
  <c r="Y45" i="32"/>
  <c r="AC44" i="32"/>
  <c r="Y44" i="32"/>
  <c r="AC43" i="32"/>
  <c r="Y43" i="32"/>
  <c r="AB42" i="32"/>
  <c r="Q66" i="33"/>
  <c r="Q68" i="33" s="1"/>
  <c r="R65" i="32"/>
  <c r="AD63" i="32"/>
  <c r="Z63" i="32"/>
  <c r="AD62" i="32"/>
  <c r="Z62" i="32"/>
  <c r="AD61" i="32"/>
  <c r="Z61" i="32"/>
  <c r="AB60" i="32"/>
  <c r="AB64" i="32" s="1"/>
  <c r="W64" i="32"/>
  <c r="W68" i="32" s="1"/>
  <c r="W75" i="32"/>
  <c r="AE72" i="32"/>
  <c r="AA72" i="32"/>
  <c r="AE71" i="32"/>
  <c r="AA71" i="32"/>
  <c r="AE70" i="32"/>
  <c r="AA70" i="32"/>
  <c r="AE69" i="32"/>
  <c r="AA69" i="32"/>
  <c r="W76" i="30"/>
  <c r="AF72" i="30"/>
  <c r="AB72" i="30"/>
  <c r="AF71" i="30"/>
  <c r="AB71" i="30"/>
  <c r="AF70" i="30"/>
  <c r="AB70" i="30"/>
  <c r="AF69" i="30"/>
  <c r="AB69" i="30"/>
  <c r="V100" i="31"/>
  <c r="V104" i="31" s="1"/>
  <c r="AD104" i="31" s="1"/>
  <c r="J189" i="31" s="1"/>
  <c r="J49" i="16" s="1"/>
  <c r="AC99" i="31"/>
  <c r="Y99" i="31"/>
  <c r="AC98" i="31"/>
  <c r="Y98" i="31"/>
  <c r="AC97" i="31"/>
  <c r="Y97" i="31"/>
  <c r="AC96" i="31"/>
  <c r="Y96" i="31"/>
  <c r="W103" i="29"/>
  <c r="W104" i="29" s="1"/>
  <c r="BC47" i="32"/>
  <c r="H19" i="9"/>
  <c r="I30" i="9"/>
  <c r="J30" i="9"/>
  <c r="K30" i="9"/>
  <c r="H31" i="9"/>
  <c r="I31" i="9"/>
  <c r="J31" i="9"/>
  <c r="K31" i="9"/>
  <c r="H32" i="9"/>
  <c r="I32" i="9"/>
  <c r="J32" i="9"/>
  <c r="K32" i="9"/>
  <c r="H33" i="9"/>
  <c r="I33" i="9"/>
  <c r="J33" i="9"/>
  <c r="K33" i="9"/>
  <c r="H34" i="9"/>
  <c r="I34" i="9"/>
  <c r="J34" i="9"/>
  <c r="K34" i="9"/>
  <c r="L34" i="9"/>
  <c r="H35" i="9"/>
  <c r="I35" i="9"/>
  <c r="J35" i="9"/>
  <c r="K35" i="9"/>
  <c r="L35" i="9"/>
  <c r="H36" i="9"/>
  <c r="I36" i="9"/>
  <c r="J36" i="9"/>
  <c r="K36" i="9"/>
  <c r="L36" i="9"/>
  <c r="H37" i="9"/>
  <c r="I37" i="9"/>
  <c r="J37" i="9"/>
  <c r="K37" i="9"/>
  <c r="L37" i="9"/>
  <c r="H38" i="9"/>
  <c r="I38" i="9"/>
  <c r="J38" i="9"/>
  <c r="K38" i="9"/>
  <c r="L38" i="9"/>
  <c r="H39" i="9"/>
  <c r="I39" i="9"/>
  <c r="J39" i="9"/>
  <c r="K39" i="9"/>
  <c r="L39" i="9"/>
  <c r="L30" i="9"/>
  <c r="L31" i="9"/>
  <c r="L33" i="9"/>
  <c r="X19" i="32"/>
  <c r="X115" i="32" s="1"/>
  <c r="Z115" i="32" s="1"/>
  <c r="L70" i="16"/>
  <c r="I60" i="12"/>
  <c r="I60" i="17"/>
  <c r="I60" i="18"/>
  <c r="L69" i="15"/>
  <c r="U17" i="29"/>
  <c r="U97" i="29" s="1"/>
  <c r="AF98" i="29" s="1"/>
  <c r="K69" i="17"/>
  <c r="K59" i="18"/>
  <c r="L68" i="15"/>
  <c r="U16" i="29"/>
  <c r="U88" i="29" s="1"/>
  <c r="AC89" i="29" s="1"/>
  <c r="K68" i="17"/>
  <c r="K58" i="18"/>
  <c r="H55" i="12"/>
  <c r="W121" i="29"/>
  <c r="W122" i="29" s="1"/>
  <c r="J55" i="13"/>
  <c r="L68" i="12"/>
  <c r="L70" i="12"/>
  <c r="K70" i="16"/>
  <c r="BS130" i="33"/>
  <c r="BC130" i="33"/>
  <c r="AM130" i="33"/>
  <c r="W130" i="33"/>
  <c r="BS129" i="33"/>
  <c r="BC129" i="33"/>
  <c r="AM129" i="33"/>
  <c r="W129" i="33"/>
  <c r="BS128" i="33"/>
  <c r="BC128" i="33"/>
  <c r="AM128" i="33"/>
  <c r="W128" i="33"/>
  <c r="BS127" i="33"/>
  <c r="BS131" i="33" s="1"/>
  <c r="BC127" i="33"/>
  <c r="BC131" i="33" s="1"/>
  <c r="AM127" i="33"/>
  <c r="AM131" i="33" s="1"/>
  <c r="W127" i="33"/>
  <c r="W131" i="33" s="1"/>
  <c r="G127" i="33"/>
  <c r="G131" i="33" s="1"/>
  <c r="CA126" i="33"/>
  <c r="BK126" i="33"/>
  <c r="AU126" i="33"/>
  <c r="AE126" i="33"/>
  <c r="O126" i="33"/>
  <c r="CA125" i="33"/>
  <c r="BK125" i="33"/>
  <c r="AU125" i="33"/>
  <c r="AE125" i="33"/>
  <c r="O125" i="33"/>
  <c r="CA124" i="33"/>
  <c r="BK124" i="33"/>
  <c r="AU124" i="33"/>
  <c r="O124" i="33"/>
  <c r="BV124" i="33"/>
  <c r="BN127" i="33"/>
  <c r="BN131" i="33" s="1"/>
  <c r="BN128" i="33"/>
  <c r="BV125" i="33"/>
  <c r="BN129" i="33"/>
  <c r="BV126" i="33"/>
  <c r="BN130" i="33"/>
  <c r="BF124" i="33"/>
  <c r="AX127" i="33"/>
  <c r="AX131" i="33" s="1"/>
  <c r="AX128" i="33"/>
  <c r="BF125" i="33"/>
  <c r="AX129" i="33"/>
  <c r="BF126" i="33"/>
  <c r="AX130" i="33"/>
  <c r="AP124" i="33"/>
  <c r="AH127" i="33"/>
  <c r="AH131" i="33" s="1"/>
  <c r="AH128" i="33"/>
  <c r="AP125" i="33"/>
  <c r="AH129" i="33"/>
  <c r="AP126" i="33"/>
  <c r="AH130" i="33"/>
  <c r="AD124" i="33"/>
  <c r="V128" i="33"/>
  <c r="AB125" i="33"/>
  <c r="T129" i="33"/>
  <c r="Z126" i="33"/>
  <c r="R130" i="33"/>
  <c r="K123" i="33"/>
  <c r="L124" i="33"/>
  <c r="D127" i="33"/>
  <c r="D131" i="33" s="1"/>
  <c r="D128" i="33"/>
  <c r="N125" i="33"/>
  <c r="F129" i="33"/>
  <c r="N126" i="33"/>
  <c r="F130" i="33"/>
  <c r="E118" i="33"/>
  <c r="E122" i="33" s="1"/>
  <c r="BY117" i="33"/>
  <c r="M117" i="33"/>
  <c r="BY116" i="33"/>
  <c r="M116" i="33"/>
  <c r="BY115" i="33"/>
  <c r="M115" i="33"/>
  <c r="BY114" i="33"/>
  <c r="BX115" i="33"/>
  <c r="BP119" i="33"/>
  <c r="BP120" i="33"/>
  <c r="BX116" i="33"/>
  <c r="BX117" i="33"/>
  <c r="BP121" i="33"/>
  <c r="AZ119" i="33"/>
  <c r="AZ120" i="33"/>
  <c r="AZ121" i="33"/>
  <c r="AJ119" i="33"/>
  <c r="AJ120" i="33"/>
  <c r="AJ121" i="33"/>
  <c r="R118" i="33"/>
  <c r="R122" i="33" s="1"/>
  <c r="R119" i="33"/>
  <c r="V118" i="33"/>
  <c r="V122" i="33"/>
  <c r="V119" i="33"/>
  <c r="V121" i="33"/>
  <c r="M114" i="33"/>
  <c r="J115" i="33"/>
  <c r="B118" i="33"/>
  <c r="B119" i="33"/>
  <c r="B122" i="33" s="1"/>
  <c r="N115" i="33"/>
  <c r="F118" i="33"/>
  <c r="F119" i="33"/>
  <c r="F122" i="33" s="1"/>
  <c r="J116" i="33"/>
  <c r="B120" i="33"/>
  <c r="N116" i="33"/>
  <c r="F120" i="33"/>
  <c r="D121" i="33"/>
  <c r="L117" i="33"/>
  <c r="J114" i="33"/>
  <c r="N114" i="33"/>
  <c r="I108" i="33"/>
  <c r="I107" i="33"/>
  <c r="BX106" i="33"/>
  <c r="BP110" i="33"/>
  <c r="BX107" i="33"/>
  <c r="BP111" i="33"/>
  <c r="CB108" i="33"/>
  <c r="BT112" i="33"/>
  <c r="BW105" i="33"/>
  <c r="CA105" i="33"/>
  <c r="AZ110" i="33"/>
  <c r="AZ111" i="33"/>
  <c r="AZ112" i="33"/>
  <c r="T112" i="33"/>
  <c r="I105" i="33"/>
  <c r="P107" i="33"/>
  <c r="H111" i="33"/>
  <c r="P108" i="33"/>
  <c r="H112" i="33"/>
  <c r="BQ100" i="33"/>
  <c r="BA100" i="33"/>
  <c r="AK100" i="33"/>
  <c r="CB99" i="33"/>
  <c r="AV99" i="33"/>
  <c r="CB98" i="33"/>
  <c r="AV98" i="33"/>
  <c r="CB97" i="33"/>
  <c r="BU98" i="33"/>
  <c r="BM102" i="33"/>
  <c r="BT100" i="33"/>
  <c r="BT104" i="33" s="1"/>
  <c r="AW102" i="33"/>
  <c r="BD100" i="33"/>
  <c r="BD104" i="33" s="1"/>
  <c r="AV96" i="33"/>
  <c r="AO98" i="33"/>
  <c r="AG102" i="33"/>
  <c r="AN100" i="33"/>
  <c r="S102" i="33"/>
  <c r="S100" i="33"/>
  <c r="S104" i="33" s="1"/>
  <c r="B104" i="33"/>
  <c r="F104" i="33"/>
  <c r="BY90" i="33"/>
  <c r="AS90" i="33"/>
  <c r="BY89" i="33"/>
  <c r="BY88" i="33"/>
  <c r="AS88" i="33"/>
  <c r="BX88" i="33"/>
  <c r="BP92" i="33"/>
  <c r="BX89" i="33"/>
  <c r="BP93" i="33"/>
  <c r="AP88" i="33"/>
  <c r="AR90" i="33"/>
  <c r="AJ94" i="33"/>
  <c r="L88" i="33"/>
  <c r="J89" i="33"/>
  <c r="B93" i="33"/>
  <c r="J90" i="33"/>
  <c r="B94" i="33"/>
  <c r="AP79" i="33"/>
  <c r="BS84" i="33"/>
  <c r="BN82" i="33"/>
  <c r="BN86" i="33" s="1"/>
  <c r="AQ78" i="33"/>
  <c r="AM82" i="33"/>
  <c r="AM86" i="33" s="1"/>
  <c r="AR78" i="33"/>
  <c r="V82" i="33"/>
  <c r="V86" i="33" s="1"/>
  <c r="AD86" i="33" s="1"/>
  <c r="H187" i="33" s="1"/>
  <c r="H47" i="16" s="1"/>
  <c r="M78" i="33"/>
  <c r="E82" i="33"/>
  <c r="AY76" i="33"/>
  <c r="AY74" i="33"/>
  <c r="BG72" i="33"/>
  <c r="K72" i="33"/>
  <c r="BG71" i="33"/>
  <c r="K71" i="33"/>
  <c r="BR74" i="33"/>
  <c r="BR77" i="33" s="1"/>
  <c r="BR76" i="33"/>
  <c r="BJ70" i="33"/>
  <c r="BB74" i="33"/>
  <c r="BH72" i="33"/>
  <c r="AT71" i="33"/>
  <c r="AL75" i="33"/>
  <c r="M69" i="33"/>
  <c r="N70" i="33"/>
  <c r="N71" i="33"/>
  <c r="N72" i="33"/>
  <c r="BS66" i="33"/>
  <c r="BS68" i="33" s="1"/>
  <c r="BZ63" i="33"/>
  <c r="BZ62" i="33"/>
  <c r="BZ61" i="33"/>
  <c r="BW62" i="33"/>
  <c r="BG62" i="33"/>
  <c r="BG63" i="33"/>
  <c r="AY67" i="33"/>
  <c r="K60" i="33"/>
  <c r="AY58" i="33"/>
  <c r="S58" i="33"/>
  <c r="BO57" i="33"/>
  <c r="AY56" i="33"/>
  <c r="S56" i="33"/>
  <c r="AQ54" i="33"/>
  <c r="K54" i="33"/>
  <c r="BG53" i="33"/>
  <c r="AA53" i="33"/>
  <c r="AQ52" i="33"/>
  <c r="K52" i="33"/>
  <c r="BR57" i="33"/>
  <c r="BR59" i="33" s="1"/>
  <c r="BG51" i="33"/>
  <c r="BL52" i="33"/>
  <c r="BH54" i="33"/>
  <c r="AQ51" i="33"/>
  <c r="AV52" i="33"/>
  <c r="AT54" i="33"/>
  <c r="AL58" i="33"/>
  <c r="Z52" i="33"/>
  <c r="R56" i="33"/>
  <c r="AD52" i="33"/>
  <c r="V56" i="33"/>
  <c r="AB53" i="33"/>
  <c r="AB54" i="33"/>
  <c r="K51" i="33"/>
  <c r="L52" i="33"/>
  <c r="P52" i="33"/>
  <c r="P53" i="33"/>
  <c r="P54" i="33"/>
  <c r="AI49" i="33"/>
  <c r="AI48" i="33"/>
  <c r="AI47" i="33"/>
  <c r="AI50" i="33" s="1"/>
  <c r="BO46" i="33"/>
  <c r="BO50" i="33" s="1"/>
  <c r="AI46" i="33"/>
  <c r="S46" i="33"/>
  <c r="BR48" i="33"/>
  <c r="AL49" i="33"/>
  <c r="AB43" i="33"/>
  <c r="AD44" i="33"/>
  <c r="V48" i="33"/>
  <c r="AF45" i="33"/>
  <c r="N44" i="33"/>
  <c r="N45" i="33"/>
  <c r="AY103" i="33"/>
  <c r="AU99" i="33"/>
  <c r="AM103" i="33"/>
  <c r="AQ99" i="33"/>
  <c r="AI103" i="33"/>
  <c r="O99" i="33"/>
  <c r="G101" i="33"/>
  <c r="K99" i="33"/>
  <c r="C101" i="33"/>
  <c r="CA90" i="33"/>
  <c r="BS94" i="33"/>
  <c r="BW90" i="33"/>
  <c r="BO94" i="33"/>
  <c r="BC94" i="33"/>
  <c r="AT90" i="33"/>
  <c r="AL94" i="33"/>
  <c r="AP90" i="33"/>
  <c r="AH94" i="33"/>
  <c r="BT102" i="33"/>
  <c r="BP102" i="33"/>
  <c r="BD102" i="33"/>
  <c r="AZ102" i="33"/>
  <c r="AN102" i="33"/>
  <c r="AN104" i="33" s="1"/>
  <c r="AJ102" i="33"/>
  <c r="BR84" i="33"/>
  <c r="BN84" i="33"/>
  <c r="AS80" i="33"/>
  <c r="AK84" i="33"/>
  <c r="AO80" i="33"/>
  <c r="AG84" i="33"/>
  <c r="M80" i="33"/>
  <c r="E84" i="33"/>
  <c r="E86" i="33" s="1"/>
  <c r="I80" i="33"/>
  <c r="A84" i="33"/>
  <c r="BI71" i="33"/>
  <c r="BE71" i="33"/>
  <c r="AS71" i="33"/>
  <c r="AO71" i="33"/>
  <c r="U75" i="33"/>
  <c r="Q75" i="33"/>
  <c r="M71" i="33"/>
  <c r="E75" i="33"/>
  <c r="I71" i="33"/>
  <c r="A75" i="33"/>
  <c r="BY62" i="33"/>
  <c r="BQ66" i="33"/>
  <c r="BU62" i="33"/>
  <c r="BM66" i="33"/>
  <c r="BI62" i="33"/>
  <c r="BA66" i="33"/>
  <c r="BE62" i="33"/>
  <c r="AW66" i="33"/>
  <c r="AK66" i="33"/>
  <c r="AG66" i="33"/>
  <c r="U66" i="33"/>
  <c r="M62" i="33"/>
  <c r="E66" i="33"/>
  <c r="I62" i="33"/>
  <c r="A66" i="33"/>
  <c r="BQ57" i="33"/>
  <c r="BM57" i="33"/>
  <c r="BI53" i="33"/>
  <c r="BA57" i="33"/>
  <c r="BE53" i="33"/>
  <c r="AW57" i="33"/>
  <c r="AS53" i="33"/>
  <c r="AK57" i="33"/>
  <c r="AO53" i="33"/>
  <c r="AG57" i="33"/>
  <c r="AC53" i="33"/>
  <c r="U55" i="33"/>
  <c r="U56" i="33"/>
  <c r="U57" i="33"/>
  <c r="Y53" i="33"/>
  <c r="Q55" i="33"/>
  <c r="Q56" i="33"/>
  <c r="Q57" i="33"/>
  <c r="Q59" i="33" s="1"/>
  <c r="M53" i="33"/>
  <c r="E55" i="33"/>
  <c r="E59" i="33" s="1"/>
  <c r="E56" i="33"/>
  <c r="E57" i="33"/>
  <c r="I53" i="33"/>
  <c r="A55" i="33"/>
  <c r="A59" i="33" s="1"/>
  <c r="A56" i="33"/>
  <c r="A57" i="33"/>
  <c r="BQ48" i="33"/>
  <c r="BM48" i="33"/>
  <c r="AK48" i="33"/>
  <c r="AG48" i="33"/>
  <c r="AC44" i="33"/>
  <c r="U48" i="33"/>
  <c r="Y44" i="33"/>
  <c r="Q48" i="33"/>
  <c r="M44" i="33"/>
  <c r="E46" i="33"/>
  <c r="E47" i="33"/>
  <c r="E48" i="33"/>
  <c r="I44" i="33"/>
  <c r="A46" i="33"/>
  <c r="A47" i="33"/>
  <c r="A48" i="33"/>
  <c r="A50" i="33" s="1"/>
  <c r="CA97" i="33"/>
  <c r="BS101" i="33"/>
  <c r="BW97" i="33"/>
  <c r="BO101" i="33"/>
  <c r="AY101" i="33"/>
  <c r="AU97" i="33"/>
  <c r="AM101" i="33"/>
  <c r="AQ97" i="33"/>
  <c r="AI101" i="33"/>
  <c r="V101" i="33"/>
  <c r="U92" i="33"/>
  <c r="BQ83" i="33"/>
  <c r="BM83" i="33"/>
  <c r="AN83" i="33"/>
  <c r="AN86" i="33" s="1"/>
  <c r="AV79" i="33"/>
  <c r="AJ83" i="33"/>
  <c r="AR79" i="33"/>
  <c r="BP74" i="33"/>
  <c r="BL70" i="33"/>
  <c r="BD74" i="33"/>
  <c r="BH70" i="33"/>
  <c r="AZ74" i="33"/>
  <c r="AZ77" i="33" s="1"/>
  <c r="AV70" i="33"/>
  <c r="AN74" i="33"/>
  <c r="AN77" i="33" s="1"/>
  <c r="AR70" i="33"/>
  <c r="AJ74" i="33"/>
  <c r="CB61" i="33"/>
  <c r="BX61" i="33"/>
  <c r="BL61" i="33"/>
  <c r="BH61" i="33"/>
  <c r="BZ87" i="33"/>
  <c r="BR91" i="33"/>
  <c r="BR95" i="33" s="1"/>
  <c r="BV87" i="33"/>
  <c r="BN91" i="33"/>
  <c r="BN95" i="33" s="1"/>
  <c r="BB91" i="33"/>
  <c r="AX91" i="33"/>
  <c r="AX95" i="33" s="1"/>
  <c r="AT87" i="33"/>
  <c r="AL91" i="33"/>
  <c r="AL95" i="33" s="1"/>
  <c r="AP87" i="33"/>
  <c r="AH91" i="33"/>
  <c r="AH95" i="33" s="1"/>
  <c r="R64" i="31"/>
  <c r="R68" i="31" s="1"/>
  <c r="Z68" i="31" s="1"/>
  <c r="J145" i="31" s="1"/>
  <c r="J45" i="12" s="1"/>
  <c r="R66" i="31"/>
  <c r="AE63" i="31"/>
  <c r="AA63" i="31"/>
  <c r="AE62" i="31"/>
  <c r="AA62" i="31"/>
  <c r="AE61" i="31"/>
  <c r="AA61" i="31"/>
  <c r="AE60" i="31"/>
  <c r="V76" i="33"/>
  <c r="AE72" i="33"/>
  <c r="AA72" i="33"/>
  <c r="AE71" i="33"/>
  <c r="AA71" i="33"/>
  <c r="AE70" i="33"/>
  <c r="AA70" i="33"/>
  <c r="AE69" i="33"/>
  <c r="AD89" i="32"/>
  <c r="AD87" i="32"/>
  <c r="X95" i="29"/>
  <c r="X91" i="29"/>
  <c r="AE90" i="29"/>
  <c r="AA90" i="29"/>
  <c r="AE89" i="29"/>
  <c r="AA89" i="29"/>
  <c r="AD88" i="29"/>
  <c r="Z88" i="29"/>
  <c r="AD87" i="29"/>
  <c r="AF99" i="30"/>
  <c r="AB99" i="30"/>
  <c r="AF98" i="30"/>
  <c r="AB98" i="30"/>
  <c r="AE97" i="30"/>
  <c r="AA97" i="30"/>
  <c r="AE96" i="30"/>
  <c r="AA96" i="30"/>
  <c r="AE107" i="30"/>
  <c r="X122" i="33"/>
  <c r="X118" i="33"/>
  <c r="AC117" i="33"/>
  <c r="Y117" i="33"/>
  <c r="AC116" i="33"/>
  <c r="Y116" i="33"/>
  <c r="AC115" i="33"/>
  <c r="Y115" i="33"/>
  <c r="AC114" i="33"/>
  <c r="AE117" i="29"/>
  <c r="AA117" i="29"/>
  <c r="AE116" i="29"/>
  <c r="AA116" i="29"/>
  <c r="AD115" i="29"/>
  <c r="Z115" i="29"/>
  <c r="AD114" i="29"/>
  <c r="Z114" i="29"/>
  <c r="AX84" i="32"/>
  <c r="AZ47" i="31"/>
  <c r="AZ50" i="31" s="1"/>
  <c r="X46" i="32"/>
  <c r="X50" i="32" s="1"/>
  <c r="AF45" i="32"/>
  <c r="AB45" i="32"/>
  <c r="AF44" i="32"/>
  <c r="AB44" i="32"/>
  <c r="AF43" i="32"/>
  <c r="AB43" i="32"/>
  <c r="AE42" i="32"/>
  <c r="AE46" i="32" s="1"/>
  <c r="AE50" i="32" s="1"/>
  <c r="I193" i="32" s="1"/>
  <c r="I43" i="17" s="1"/>
  <c r="R64" i="32"/>
  <c r="R68" i="32" s="1"/>
  <c r="AC63" i="32"/>
  <c r="Y63" i="32"/>
  <c r="AC62" i="32"/>
  <c r="Y62" i="32"/>
  <c r="AC61" i="32"/>
  <c r="Y61" i="32"/>
  <c r="W67" i="32"/>
  <c r="W74" i="32"/>
  <c r="W77" i="32" s="1"/>
  <c r="AD72" i="32"/>
  <c r="Z72" i="32"/>
  <c r="AD71" i="32"/>
  <c r="Z71" i="32"/>
  <c r="AD70" i="32"/>
  <c r="Z70" i="32"/>
  <c r="AD69" i="32"/>
  <c r="W75" i="30"/>
  <c r="W77" i="30" s="1"/>
  <c r="AE72" i="30"/>
  <c r="AA72" i="30"/>
  <c r="AE71" i="30"/>
  <c r="AA71" i="30"/>
  <c r="AE70" i="30"/>
  <c r="AA70" i="30"/>
  <c r="AE69" i="30"/>
  <c r="V103" i="31"/>
  <c r="AF99" i="31"/>
  <c r="AB99" i="31"/>
  <c r="AF98" i="31"/>
  <c r="AB98" i="31"/>
  <c r="AF97" i="31"/>
  <c r="AB97" i="31"/>
  <c r="AF96" i="31"/>
  <c r="BC46" i="32"/>
  <c r="BC50" i="32" s="1"/>
  <c r="B30" i="9"/>
  <c r="B6" i="9" s="1"/>
  <c r="I19" i="9"/>
  <c r="J19" i="9"/>
  <c r="K19" i="9"/>
  <c r="H20" i="9"/>
  <c r="I20" i="9"/>
  <c r="J20" i="9"/>
  <c r="K20" i="9"/>
  <c r="H21" i="9"/>
  <c r="I21" i="9"/>
  <c r="J21" i="9"/>
  <c r="K21" i="9"/>
  <c r="H22" i="9"/>
  <c r="I22" i="9"/>
  <c r="J22" i="9"/>
  <c r="K22" i="9"/>
  <c r="H23" i="9"/>
  <c r="I23" i="9"/>
  <c r="J23" i="9"/>
  <c r="K23" i="9"/>
  <c r="L23" i="9"/>
  <c r="H24" i="9"/>
  <c r="I24" i="9"/>
  <c r="J24" i="9"/>
  <c r="K24" i="9"/>
  <c r="L24" i="9"/>
  <c r="H25" i="9"/>
  <c r="I25" i="9"/>
  <c r="J25" i="9"/>
  <c r="K25" i="9"/>
  <c r="L25" i="9"/>
  <c r="H26" i="9"/>
  <c r="I26" i="9"/>
  <c r="J26" i="9"/>
  <c r="K26" i="9"/>
  <c r="L26" i="9"/>
  <c r="H27" i="9"/>
  <c r="I27" i="9"/>
  <c r="J27" i="9"/>
  <c r="K27" i="9"/>
  <c r="L27" i="9"/>
  <c r="H28" i="9"/>
  <c r="I28" i="9"/>
  <c r="J28" i="9"/>
  <c r="K28" i="9"/>
  <c r="L28" i="9"/>
  <c r="L19" i="9"/>
  <c r="L20" i="9"/>
  <c r="L21" i="9"/>
  <c r="I71" i="18"/>
  <c r="X18" i="29"/>
  <c r="X106" i="29" s="1"/>
  <c r="I60" i="13"/>
  <c r="Q5" i="30"/>
  <c r="Q78" i="30" s="1"/>
  <c r="H55" i="13"/>
  <c r="R3" i="33"/>
  <c r="R60" i="33" s="1"/>
  <c r="H60" i="11"/>
  <c r="I60" i="15"/>
  <c r="Q16" i="32"/>
  <c r="Q88" i="32" s="1"/>
  <c r="Z87" i="32" s="1"/>
  <c r="K78" i="14"/>
  <c r="Q17" i="32"/>
  <c r="Q97" i="32" s="1"/>
  <c r="K79" i="14"/>
  <c r="K80" i="14"/>
  <c r="BX124" i="33"/>
  <c r="BP127" i="33"/>
  <c r="BP128" i="33"/>
  <c r="BP131" i="33" s="1"/>
  <c r="BX125" i="33"/>
  <c r="BP129" i="33"/>
  <c r="BX126" i="33"/>
  <c r="BP130" i="33"/>
  <c r="BH124" i="33"/>
  <c r="AZ127" i="33"/>
  <c r="AZ128" i="33"/>
  <c r="AZ131" i="33" s="1"/>
  <c r="BH125" i="33"/>
  <c r="AZ129" i="33"/>
  <c r="BH126" i="33"/>
  <c r="AZ130" i="33"/>
  <c r="AR124" i="33"/>
  <c r="AJ127" i="33"/>
  <c r="AJ128" i="33"/>
  <c r="AJ131" i="33" s="1"/>
  <c r="AR125" i="33"/>
  <c r="AJ129" i="33"/>
  <c r="AR126" i="33"/>
  <c r="AJ130" i="33"/>
  <c r="Z124" i="33"/>
  <c r="R128" i="33"/>
  <c r="AF124" i="33"/>
  <c r="X127" i="33"/>
  <c r="X131" i="33" s="1"/>
  <c r="X128" i="33"/>
  <c r="AB126" i="33"/>
  <c r="T130" i="33"/>
  <c r="AB123" i="33"/>
  <c r="AF123" i="33"/>
  <c r="J125" i="33"/>
  <c r="B129" i="33"/>
  <c r="P125" i="33"/>
  <c r="H129" i="33"/>
  <c r="P126" i="33"/>
  <c r="H130" i="33"/>
  <c r="BZ115" i="33"/>
  <c r="BR119" i="33"/>
  <c r="BR118" i="33"/>
  <c r="BR122" i="33" s="1"/>
  <c r="BZ116" i="33"/>
  <c r="BR120" i="33"/>
  <c r="BZ117" i="33"/>
  <c r="BR121" i="33"/>
  <c r="BB119" i="33"/>
  <c r="BB118" i="33"/>
  <c r="BB122" i="33" s="1"/>
  <c r="BB120" i="33"/>
  <c r="BB121" i="33"/>
  <c r="AL119" i="33"/>
  <c r="AL118" i="33"/>
  <c r="AL122" i="33" s="1"/>
  <c r="AL120" i="33"/>
  <c r="AL121" i="33"/>
  <c r="N117" i="33"/>
  <c r="F121" i="33"/>
  <c r="AJ112" i="33"/>
  <c r="T109" i="33"/>
  <c r="T113" i="33" s="1"/>
  <c r="T110" i="33"/>
  <c r="L107" i="33"/>
  <c r="D111" i="33"/>
  <c r="BX100" i="33"/>
  <c r="BY98" i="33"/>
  <c r="BQ102" i="33"/>
  <c r="BA102" i="33"/>
  <c r="BA103" i="33"/>
  <c r="AR100" i="33"/>
  <c r="AS98" i="33"/>
  <c r="AK102" i="33"/>
  <c r="CB89" i="33"/>
  <c r="BT93" i="33"/>
  <c r="BW88" i="33"/>
  <c r="CA88" i="33"/>
  <c r="BD92" i="33"/>
  <c r="AV88" i="33"/>
  <c r="AN92" i="33"/>
  <c r="AV90" i="33"/>
  <c r="AN94" i="33"/>
  <c r="U91" i="33"/>
  <c r="U95" i="33" s="1"/>
  <c r="G91" i="33"/>
  <c r="G95" i="33" s="1"/>
  <c r="I87" i="33"/>
  <c r="I91" i="33" s="1"/>
  <c r="I95" i="33" s="1"/>
  <c r="C138" i="33" s="1"/>
  <c r="C48" i="11" s="1"/>
  <c r="M87" i="33"/>
  <c r="C91" i="33"/>
  <c r="C95" i="33" s="1"/>
  <c r="BO83" i="33"/>
  <c r="BO86" i="33" s="1"/>
  <c r="BO85" i="33"/>
  <c r="AH85" i="33"/>
  <c r="V84" i="33"/>
  <c r="H83" i="33"/>
  <c r="P79" i="33"/>
  <c r="P80" i="33"/>
  <c r="H85" i="33"/>
  <c r="P81" i="33"/>
  <c r="BN75" i="33"/>
  <c r="BS73" i="33"/>
  <c r="BS77" i="33" s="1"/>
  <c r="BK73" i="33"/>
  <c r="BF71" i="33"/>
  <c r="AX75" i="33"/>
  <c r="AX77" i="33" s="1"/>
  <c r="BJ72" i="33"/>
  <c r="BB76" i="33"/>
  <c r="AY73" i="33"/>
  <c r="AY77" i="33" s="1"/>
  <c r="AP70" i="33"/>
  <c r="AH74" i="33"/>
  <c r="AP72" i="33"/>
  <c r="AH76" i="33"/>
  <c r="AI73" i="33"/>
  <c r="AI77" i="33" s="1"/>
  <c r="W73" i="33"/>
  <c r="W77" i="33" s="1"/>
  <c r="H74" i="33"/>
  <c r="P70" i="33"/>
  <c r="P71" i="33"/>
  <c r="H75" i="33"/>
  <c r="H76" i="33"/>
  <c r="P72" i="33"/>
  <c r="K69" i="33"/>
  <c r="O69" i="33"/>
  <c r="O73" i="33" s="1"/>
  <c r="A73" i="33"/>
  <c r="A77" i="33"/>
  <c r="BV64" i="33"/>
  <c r="BR64" i="33"/>
  <c r="BR68" i="33" s="1"/>
  <c r="BI63" i="33"/>
  <c r="BB64" i="33"/>
  <c r="BB68" i="33" s="1"/>
  <c r="AL64" i="33"/>
  <c r="AL68" i="33" s="1"/>
  <c r="T66" i="33"/>
  <c r="T67" i="33"/>
  <c r="B67" i="33"/>
  <c r="G64" i="33"/>
  <c r="G68" i="33" s="1"/>
  <c r="G65" i="33"/>
  <c r="BR56" i="33"/>
  <c r="BN58" i="33"/>
  <c r="BF52" i="33"/>
  <c r="AX56" i="33"/>
  <c r="BF53" i="33"/>
  <c r="AX57" i="33"/>
  <c r="AX59" i="33" s="1"/>
  <c r="BJ54" i="33"/>
  <c r="BB58" i="33"/>
  <c r="AP52" i="33"/>
  <c r="AH56" i="33"/>
  <c r="AP53" i="33"/>
  <c r="AH57" i="33"/>
  <c r="AD53" i="33"/>
  <c r="V57" i="33"/>
  <c r="AD54" i="33"/>
  <c r="V58" i="33"/>
  <c r="J53" i="33"/>
  <c r="B57" i="33"/>
  <c r="J54" i="33"/>
  <c r="B58" i="33"/>
  <c r="BR47" i="33"/>
  <c r="BN49" i="33"/>
  <c r="AH47" i="33"/>
  <c r="AH48" i="33"/>
  <c r="AD43" i="33"/>
  <c r="V47" i="33"/>
  <c r="Z45" i="33"/>
  <c r="R49" i="33"/>
  <c r="O108" i="33"/>
  <c r="K108" i="33"/>
  <c r="CA99" i="33"/>
  <c r="BS103" i="33"/>
  <c r="BW99" i="33"/>
  <c r="BO103" i="33"/>
  <c r="AT99" i="33"/>
  <c r="AL103" i="33"/>
  <c r="AP99" i="33"/>
  <c r="AH103" i="33"/>
  <c r="BZ90" i="33"/>
  <c r="BR94" i="33"/>
  <c r="BV90" i="33"/>
  <c r="BN94" i="33"/>
  <c r="U94" i="33"/>
  <c r="BQ85" i="33"/>
  <c r="BM85" i="33"/>
  <c r="AS81" i="33"/>
  <c r="AK85" i="33"/>
  <c r="AO81" i="33"/>
  <c r="AG85" i="33"/>
  <c r="M81" i="33"/>
  <c r="I81" i="33"/>
  <c r="I82" i="33" s="1"/>
  <c r="BQ76" i="33"/>
  <c r="BM76" i="33"/>
  <c r="BI72" i="33"/>
  <c r="BA76" i="33"/>
  <c r="BE72" i="33"/>
  <c r="AW76" i="33"/>
  <c r="AS72" i="33"/>
  <c r="AK76" i="33"/>
  <c r="AO72" i="33"/>
  <c r="AG76" i="33"/>
  <c r="M72" i="33"/>
  <c r="I72" i="33"/>
  <c r="BY63" i="33"/>
  <c r="BQ67" i="33"/>
  <c r="BU63" i="33"/>
  <c r="BM67" i="33"/>
  <c r="AK67" i="33"/>
  <c r="AG67" i="33"/>
  <c r="M63" i="33"/>
  <c r="E67" i="33"/>
  <c r="I63" i="33"/>
  <c r="A67" i="33"/>
  <c r="BQ58" i="33"/>
  <c r="BM58" i="33"/>
  <c r="BI54" i="33"/>
  <c r="BA58" i="33"/>
  <c r="BE54" i="33"/>
  <c r="AW58" i="33"/>
  <c r="AS54" i="33"/>
  <c r="AK58" i="33"/>
  <c r="AO54" i="33"/>
  <c r="AG58" i="33"/>
  <c r="AC54" i="33"/>
  <c r="U58" i="33"/>
  <c r="U59" i="33" s="1"/>
  <c r="Y54" i="33"/>
  <c r="Q58" i="33"/>
  <c r="M54" i="33"/>
  <c r="E58" i="33"/>
  <c r="I54" i="33"/>
  <c r="A58" i="33"/>
  <c r="BQ49" i="33"/>
  <c r="BM49" i="33"/>
  <c r="AK49" i="33"/>
  <c r="AG49" i="33"/>
  <c r="AC45" i="33"/>
  <c r="U49" i="33"/>
  <c r="Y45" i="33"/>
  <c r="Q49" i="33"/>
  <c r="M45" i="33"/>
  <c r="E49" i="33"/>
  <c r="E50" i="33" s="1"/>
  <c r="I45" i="33"/>
  <c r="A49" i="33"/>
  <c r="T120" i="33"/>
  <c r="CA98" i="33"/>
  <c r="BW98" i="33"/>
  <c r="AU98" i="33"/>
  <c r="AQ98" i="33"/>
  <c r="CA89" i="33"/>
  <c r="BS93" i="33"/>
  <c r="BW89" i="33"/>
  <c r="BO93" i="33"/>
  <c r="BC93" i="33"/>
  <c r="AY93" i="33"/>
  <c r="AU89" i="33"/>
  <c r="AM93" i="33"/>
  <c r="AQ89" i="33"/>
  <c r="AI93" i="33"/>
  <c r="AV80" i="33"/>
  <c r="AN84" i="33"/>
  <c r="AR80" i="33"/>
  <c r="AJ84" i="33"/>
  <c r="BP75" i="33"/>
  <c r="BD75" i="33"/>
  <c r="BL71" i="33"/>
  <c r="AZ75" i="33"/>
  <c r="BH71" i="33"/>
  <c r="AN75" i="33"/>
  <c r="AV71" i="33"/>
  <c r="AJ75" i="33"/>
  <c r="AR71" i="33"/>
  <c r="BT66" i="33"/>
  <c r="CB62" i="33"/>
  <c r="BP66" i="33"/>
  <c r="BX62" i="33"/>
  <c r="BD66" i="33"/>
  <c r="BL62" i="33"/>
  <c r="AZ66" i="33"/>
  <c r="BH62" i="33"/>
  <c r="AJ66" i="33"/>
  <c r="BP57" i="33"/>
  <c r="BL53" i="33"/>
  <c r="BD57" i="33"/>
  <c r="BH53" i="33"/>
  <c r="AZ57" i="33"/>
  <c r="AV53" i="33"/>
  <c r="AN57" i="33"/>
  <c r="AR53" i="33"/>
  <c r="AJ57" i="33"/>
  <c r="BP48" i="33"/>
  <c r="AJ48" i="33"/>
  <c r="AF44" i="33"/>
  <c r="X48" i="33"/>
  <c r="AB44" i="33"/>
  <c r="T48" i="33"/>
  <c r="BZ97" i="33"/>
  <c r="BV97" i="33"/>
  <c r="BB103" i="33"/>
  <c r="AX103" i="33"/>
  <c r="AT97" i="33"/>
  <c r="AP97" i="33"/>
  <c r="AU79" i="33"/>
  <c r="AM83" i="33"/>
  <c r="AQ79" i="33"/>
  <c r="AI83" i="33"/>
  <c r="AI86" i="33" s="1"/>
  <c r="W83" i="33"/>
  <c r="S83" i="33"/>
  <c r="S86" i="33" s="1"/>
  <c r="O79" i="33"/>
  <c r="K79" i="33"/>
  <c r="S74" i="33"/>
  <c r="G74" i="33"/>
  <c r="G77" i="33" s="1"/>
  <c r="C74" i="33"/>
  <c r="C77" i="33" s="1"/>
  <c r="W65" i="33"/>
  <c r="W64" i="33"/>
  <c r="W68" i="33" s="1"/>
  <c r="BQ55" i="33"/>
  <c r="BQ56" i="33"/>
  <c r="BQ59" i="33" s="1"/>
  <c r="BM55" i="33"/>
  <c r="BM56" i="33"/>
  <c r="BM59" i="33" s="1"/>
  <c r="BI52" i="33"/>
  <c r="BA55" i="33"/>
  <c r="BA56" i="33"/>
  <c r="BA59" i="33" s="1"/>
  <c r="BE52" i="33"/>
  <c r="AW55" i="33"/>
  <c r="AW56" i="33"/>
  <c r="AW59" i="33" s="1"/>
  <c r="AS52" i="33"/>
  <c r="AK55" i="33"/>
  <c r="AK56" i="33"/>
  <c r="AK59" i="33" s="1"/>
  <c r="AO52" i="33"/>
  <c r="AG55" i="33"/>
  <c r="AG56" i="33"/>
  <c r="AG59" i="33" s="1"/>
  <c r="BQ46" i="33"/>
  <c r="BQ47" i="33"/>
  <c r="BQ50" i="33" s="1"/>
  <c r="BM46" i="33"/>
  <c r="BM47" i="33"/>
  <c r="BM50" i="33" s="1"/>
  <c r="AK46" i="33"/>
  <c r="AK47" i="33"/>
  <c r="AK50" i="33" s="1"/>
  <c r="AG46" i="33"/>
  <c r="AG47" i="33"/>
  <c r="AG50" i="33" s="1"/>
  <c r="AC43" i="33"/>
  <c r="U46" i="33"/>
  <c r="U47" i="33"/>
  <c r="U50" i="33" s="1"/>
  <c r="Y43" i="33"/>
  <c r="Q46" i="33"/>
  <c r="Q47" i="33"/>
  <c r="Q50" i="33" s="1"/>
  <c r="AD123" i="33"/>
  <c r="V127" i="33"/>
  <c r="V131" i="33"/>
  <c r="Z123" i="33"/>
  <c r="R127" i="33"/>
  <c r="R131" i="33" s="1"/>
  <c r="N123" i="33"/>
  <c r="F127" i="33"/>
  <c r="F131" i="33" s="1"/>
  <c r="J123" i="33"/>
  <c r="B127" i="33"/>
  <c r="B131" i="33" s="1"/>
  <c r="T118" i="33"/>
  <c r="T122" i="33" s="1"/>
  <c r="P114" i="33"/>
  <c r="H118" i="33"/>
  <c r="H122" i="33" s="1"/>
  <c r="L114" i="33"/>
  <c r="D118" i="33"/>
  <c r="D122" i="33" s="1"/>
  <c r="CB105" i="33"/>
  <c r="BT109" i="33"/>
  <c r="BT113" i="33"/>
  <c r="BR109" i="33"/>
  <c r="BR113" i="33" s="1"/>
  <c r="BZ105" i="33"/>
  <c r="BX105" i="33"/>
  <c r="BP109" i="33"/>
  <c r="BP113" i="33" s="1"/>
  <c r="BN109" i="33"/>
  <c r="BV105" i="33"/>
  <c r="BD109" i="33"/>
  <c r="BD113" i="33"/>
  <c r="BB109" i="33"/>
  <c r="BB113" i="33" s="1"/>
  <c r="AZ109" i="33"/>
  <c r="AZ113" i="33" s="1"/>
  <c r="AX109" i="33"/>
  <c r="AL109" i="33"/>
  <c r="AL113" i="33" s="1"/>
  <c r="AJ109" i="33"/>
  <c r="AJ113" i="33" s="1"/>
  <c r="AH109" i="33"/>
  <c r="V109" i="33"/>
  <c r="V111" i="33"/>
  <c r="V113" i="33"/>
  <c r="R109" i="33"/>
  <c r="R113" i="33" s="1"/>
  <c r="R111" i="33"/>
  <c r="N105" i="33"/>
  <c r="F109" i="33"/>
  <c r="F113" i="33" s="1"/>
  <c r="J105" i="33"/>
  <c r="B109" i="33"/>
  <c r="B113" i="33" s="1"/>
  <c r="CA96" i="33"/>
  <c r="BS100" i="33"/>
  <c r="BS104" i="33"/>
  <c r="BY96" i="33"/>
  <c r="BW96" i="33"/>
  <c r="BO100" i="33"/>
  <c r="BO104" i="33"/>
  <c r="BU96" i="33"/>
  <c r="BV96" i="33"/>
  <c r="BZ96" i="33"/>
  <c r="AY100" i="33"/>
  <c r="AY104" i="33" s="1"/>
  <c r="AU96" i="33"/>
  <c r="AM100" i="33"/>
  <c r="AM104" i="33" s="1"/>
  <c r="AS96" i="33"/>
  <c r="AQ96" i="33"/>
  <c r="AI100" i="33"/>
  <c r="AI104" i="33" s="1"/>
  <c r="AO96" i="33"/>
  <c r="AP96" i="33"/>
  <c r="AT96" i="33"/>
  <c r="BQ82" i="33"/>
  <c r="BQ86" i="33"/>
  <c r="BM82" i="33"/>
  <c r="BM86" i="33"/>
  <c r="AT78" i="33"/>
  <c r="AL82" i="33"/>
  <c r="AL86" i="33" s="1"/>
  <c r="AP78" i="33"/>
  <c r="AO78" i="33"/>
  <c r="AS78" i="33"/>
  <c r="AH82" i="33"/>
  <c r="AH86" i="33"/>
  <c r="U73" i="33"/>
  <c r="U77" i="33" s="1"/>
  <c r="P69" i="33"/>
  <c r="H73" i="33"/>
  <c r="H77" i="33"/>
  <c r="L69" i="33"/>
  <c r="D73" i="33"/>
  <c r="D77" i="33"/>
  <c r="X64" i="33"/>
  <c r="X68" i="33" s="1"/>
  <c r="S64" i="33"/>
  <c r="N60" i="33"/>
  <c r="J60" i="33"/>
  <c r="J64" i="33" s="1"/>
  <c r="I60" i="33"/>
  <c r="M60" i="33"/>
  <c r="L61" i="33"/>
  <c r="P61" i="33"/>
  <c r="L62" i="33"/>
  <c r="P62" i="33"/>
  <c r="L63" i="33"/>
  <c r="P63" i="33"/>
  <c r="AD51" i="33"/>
  <c r="V55" i="33"/>
  <c r="V59" i="33"/>
  <c r="Z51" i="33"/>
  <c r="Z55" i="33" s="1"/>
  <c r="R55" i="33"/>
  <c r="R59" i="33"/>
  <c r="Y51" i="33"/>
  <c r="AC51" i="33"/>
  <c r="Y52" i="33"/>
  <c r="AC52" i="33"/>
  <c r="N51" i="33"/>
  <c r="F55" i="33"/>
  <c r="F59" i="33" s="1"/>
  <c r="J51" i="33"/>
  <c r="B55" i="33"/>
  <c r="B59" i="33" s="1"/>
  <c r="I51" i="33"/>
  <c r="M51" i="33"/>
  <c r="I52" i="33"/>
  <c r="M52" i="33"/>
  <c r="N42" i="33"/>
  <c r="F46" i="33"/>
  <c r="J42" i="33"/>
  <c r="B46" i="33"/>
  <c r="K42" i="33"/>
  <c r="K46" i="33" s="1"/>
  <c r="K50" i="33" s="1"/>
  <c r="C153" i="33" s="1"/>
  <c r="C43" i="13" s="1"/>
  <c r="I42" i="33"/>
  <c r="M42" i="33"/>
  <c r="I43" i="33"/>
  <c r="M43" i="33"/>
  <c r="AV81" i="32"/>
  <c r="AN83" i="32"/>
  <c r="AN85" i="32"/>
  <c r="AJ85" i="32"/>
  <c r="AR78" i="32"/>
  <c r="AV79" i="32"/>
  <c r="AV80" i="32"/>
  <c r="AR81" i="32"/>
  <c r="AY76" i="32"/>
  <c r="AY73" i="32"/>
  <c r="AY77" i="32" s="1"/>
  <c r="BW63" i="32"/>
  <c r="BO67" i="32"/>
  <c r="BZ60" i="32"/>
  <c r="BZ61" i="32"/>
  <c r="BZ62" i="32"/>
  <c r="BZ63" i="32"/>
  <c r="BO66" i="32"/>
  <c r="BV45" i="32"/>
  <c r="BN49" i="32"/>
  <c r="AP45" i="32"/>
  <c r="AH49" i="32"/>
  <c r="BT102" i="32"/>
  <c r="CB98" i="32"/>
  <c r="BP102" i="32"/>
  <c r="BP104" i="32" s="1"/>
  <c r="BX98" i="32"/>
  <c r="CB97" i="32"/>
  <c r="BT100" i="32"/>
  <c r="BT104" i="32" s="1"/>
  <c r="BT101" i="32"/>
  <c r="BX97" i="32"/>
  <c r="BZ96" i="32"/>
  <c r="BZ97" i="32"/>
  <c r="BZ98" i="32"/>
  <c r="BZ99" i="32"/>
  <c r="BP101" i="32"/>
  <c r="BP100" i="32"/>
  <c r="AT88" i="32"/>
  <c r="AL91" i="32"/>
  <c r="AL92" i="32"/>
  <c r="AP88" i="32"/>
  <c r="AH91" i="32"/>
  <c r="AH95" i="32" s="1"/>
  <c r="AV87" i="32"/>
  <c r="AO88" i="32"/>
  <c r="AO89" i="32"/>
  <c r="AO90" i="32"/>
  <c r="AH92" i="32"/>
  <c r="CB79" i="32"/>
  <c r="BT85" i="32"/>
  <c r="BT83" i="32"/>
  <c r="BP83" i="32"/>
  <c r="BX79" i="32"/>
  <c r="BP85" i="32"/>
  <c r="U85" i="32"/>
  <c r="U83" i="32"/>
  <c r="BX52" i="32"/>
  <c r="BP56" i="32"/>
  <c r="BU51" i="32"/>
  <c r="BU52" i="32"/>
  <c r="BU53" i="32"/>
  <c r="BU54" i="32"/>
  <c r="BH52" i="32"/>
  <c r="AZ56" i="32"/>
  <c r="BE51" i="32"/>
  <c r="BE52" i="32"/>
  <c r="BE53" i="32"/>
  <c r="BE54" i="32"/>
  <c r="AR52" i="32"/>
  <c r="AJ56" i="32"/>
  <c r="AO51" i="32"/>
  <c r="BV43" i="32"/>
  <c r="BN47" i="32"/>
  <c r="CA42" i="32"/>
  <c r="BZ43" i="32"/>
  <c r="BW44" i="32"/>
  <c r="BU45" i="32"/>
  <c r="AH47" i="32"/>
  <c r="AP43" i="32"/>
  <c r="AU42" i="32"/>
  <c r="AQ43" i="32"/>
  <c r="AO44" i="32"/>
  <c r="BV78" i="32"/>
  <c r="BZ78" i="32"/>
  <c r="BV79" i="32"/>
  <c r="BZ79" i="32"/>
  <c r="BV81" i="32"/>
  <c r="BZ81" i="32"/>
  <c r="BM82" i="32"/>
  <c r="BM86" i="32" s="1"/>
  <c r="BY80" i="32"/>
  <c r="CB78" i="32"/>
  <c r="CB80" i="32"/>
  <c r="CB81" i="32"/>
  <c r="BU78" i="32"/>
  <c r="BX78" i="32"/>
  <c r="BX80" i="32"/>
  <c r="BX81" i="32"/>
  <c r="BO130" i="33"/>
  <c r="AY130" i="33"/>
  <c r="AI130" i="33"/>
  <c r="BO129" i="33"/>
  <c r="AY129" i="33"/>
  <c r="AI129" i="33"/>
  <c r="BO128" i="33"/>
  <c r="AY128" i="33"/>
  <c r="AI128" i="33"/>
  <c r="BO127" i="33"/>
  <c r="BO131" i="33" s="1"/>
  <c r="AY127" i="33"/>
  <c r="AY131" i="33" s="1"/>
  <c r="AI127" i="33"/>
  <c r="AI131" i="33" s="1"/>
  <c r="BW126" i="33"/>
  <c r="BG126" i="33"/>
  <c r="AQ126" i="33"/>
  <c r="AA126" i="33"/>
  <c r="K126" i="33"/>
  <c r="BW125" i="33"/>
  <c r="BG125" i="33"/>
  <c r="AQ125" i="33"/>
  <c r="AA125" i="33"/>
  <c r="K125" i="33"/>
  <c r="BW124" i="33"/>
  <c r="BG124" i="33"/>
  <c r="AQ124" i="33"/>
  <c r="AA124" i="33"/>
  <c r="K124" i="33"/>
  <c r="BZ124" i="33"/>
  <c r="BR127" i="33"/>
  <c r="BR128" i="33"/>
  <c r="BR131" i="33" s="1"/>
  <c r="BZ125" i="33"/>
  <c r="BR129" i="33"/>
  <c r="BZ126" i="33"/>
  <c r="BR130" i="33"/>
  <c r="BJ124" i="33"/>
  <c r="BB127" i="33"/>
  <c r="BB128" i="33"/>
  <c r="BB131" i="33" s="1"/>
  <c r="BJ125" i="33"/>
  <c r="BB129" i="33"/>
  <c r="BJ126" i="33"/>
  <c r="BB130" i="33"/>
  <c r="AT124" i="33"/>
  <c r="AL127" i="33"/>
  <c r="AL128" i="33"/>
  <c r="AL131" i="33" s="1"/>
  <c r="AT125" i="33"/>
  <c r="AL129" i="33"/>
  <c r="AT126" i="33"/>
  <c r="AL130" i="33"/>
  <c r="AB124" i="33"/>
  <c r="T127" i="33"/>
  <c r="T128" i="33"/>
  <c r="T131" i="33" s="1"/>
  <c r="AD125" i="33"/>
  <c r="V129" i="33"/>
  <c r="AD126" i="33"/>
  <c r="V130" i="33"/>
  <c r="N124" i="33"/>
  <c r="F128" i="33"/>
  <c r="L125" i="33"/>
  <c r="D129" i="33"/>
  <c r="J126" i="33"/>
  <c r="B130" i="33"/>
  <c r="E120" i="33"/>
  <c r="BU117" i="33"/>
  <c r="I117" i="33"/>
  <c r="BU116" i="33"/>
  <c r="I116" i="33"/>
  <c r="BU115" i="33"/>
  <c r="CB115" i="33"/>
  <c r="BT119" i="33"/>
  <c r="BT120" i="33"/>
  <c r="CB116" i="33"/>
  <c r="CB117" i="33"/>
  <c r="BT121" i="33"/>
  <c r="BV114" i="33"/>
  <c r="BV118" i="33" s="1"/>
  <c r="BZ114" i="33"/>
  <c r="BX114" i="33"/>
  <c r="CB114" i="33"/>
  <c r="BD119" i="33"/>
  <c r="BD120" i="33"/>
  <c r="BD121" i="33"/>
  <c r="T119" i="33"/>
  <c r="R121" i="33"/>
  <c r="I114" i="33"/>
  <c r="D119" i="33"/>
  <c r="L115" i="33"/>
  <c r="H119" i="33"/>
  <c r="P115" i="33"/>
  <c r="L116" i="33"/>
  <c r="D120" i="33"/>
  <c r="P116" i="33"/>
  <c r="H120" i="33"/>
  <c r="H121" i="33"/>
  <c r="P117" i="33"/>
  <c r="BW108" i="33"/>
  <c r="BU107" i="33"/>
  <c r="BU106" i="33"/>
  <c r="BU105" i="33"/>
  <c r="CB106" i="33"/>
  <c r="BT110" i="33"/>
  <c r="CB107" i="33"/>
  <c r="BT111" i="33"/>
  <c r="BD110" i="33"/>
  <c r="BD111" i="33"/>
  <c r="BD112" i="33"/>
  <c r="AJ110" i="33"/>
  <c r="AJ111" i="33"/>
  <c r="V110" i="33"/>
  <c r="P106" i="33"/>
  <c r="H109" i="33"/>
  <c r="H113" i="33" s="1"/>
  <c r="H110" i="33"/>
  <c r="N107" i="33"/>
  <c r="L108" i="33"/>
  <c r="D112" i="33"/>
  <c r="L105" i="33"/>
  <c r="P105" i="33"/>
  <c r="K105" i="33"/>
  <c r="O105" i="33"/>
  <c r="K106" i="33"/>
  <c r="O106" i="33"/>
  <c r="K107" i="33"/>
  <c r="O107" i="33"/>
  <c r="BM101" i="33"/>
  <c r="BM104" i="33" s="1"/>
  <c r="BU97" i="33"/>
  <c r="BU99" i="33"/>
  <c r="BM103" i="33"/>
  <c r="BP100" i="33"/>
  <c r="BP104" i="33" s="1"/>
  <c r="AW101" i="33"/>
  <c r="AW104" i="33" s="1"/>
  <c r="AW103" i="33"/>
  <c r="AZ100" i="33"/>
  <c r="AZ104" i="33"/>
  <c r="AG101" i="33"/>
  <c r="AG104" i="33" s="1"/>
  <c r="AO97" i="33"/>
  <c r="AO99" i="33"/>
  <c r="AG103" i="33"/>
  <c r="AJ100" i="33"/>
  <c r="AJ104" i="33" s="1"/>
  <c r="AR104" i="33" s="1"/>
  <c r="M169" i="33" s="1"/>
  <c r="M49" i="14" s="1"/>
  <c r="U101" i="33"/>
  <c r="U100" i="33"/>
  <c r="U104" i="33" s="1"/>
  <c r="U103" i="33"/>
  <c r="V100" i="33"/>
  <c r="I96" i="33"/>
  <c r="D101" i="33"/>
  <c r="D104" i="33" s="1"/>
  <c r="D102" i="33"/>
  <c r="H102" i="33"/>
  <c r="H103" i="33"/>
  <c r="E102" i="33"/>
  <c r="E100" i="33"/>
  <c r="E104" i="33" s="1"/>
  <c r="L96" i="33"/>
  <c r="L100" i="33" s="1"/>
  <c r="P96" i="33"/>
  <c r="P100" i="33" s="1"/>
  <c r="A102" i="33"/>
  <c r="J96" i="33"/>
  <c r="N96" i="33"/>
  <c r="I97" i="33"/>
  <c r="M97" i="33"/>
  <c r="I98" i="33"/>
  <c r="M98" i="33"/>
  <c r="A100" i="33"/>
  <c r="A104" i="33" s="1"/>
  <c r="K96" i="33"/>
  <c r="O96" i="33"/>
  <c r="O100" i="33" s="1"/>
  <c r="J97" i="33"/>
  <c r="N97" i="33"/>
  <c r="J98" i="33"/>
  <c r="N98" i="33"/>
  <c r="J99" i="33"/>
  <c r="N99" i="33"/>
  <c r="BM93" i="33"/>
  <c r="AG93" i="33"/>
  <c r="BM91" i="33"/>
  <c r="BM95" i="33" s="1"/>
  <c r="BU95" i="33" s="1"/>
  <c r="W138" i="33" s="1"/>
  <c r="W48" i="11" s="1"/>
  <c r="AW91" i="33"/>
  <c r="AW95" i="33" s="1"/>
  <c r="AG91" i="33"/>
  <c r="AG95" i="33" s="1"/>
  <c r="AO95" i="33" s="1"/>
  <c r="M138" i="33" s="1"/>
  <c r="M48" i="11" s="1"/>
  <c r="M90" i="33"/>
  <c r="M89" i="33"/>
  <c r="M88" i="33"/>
  <c r="BV88" i="33"/>
  <c r="BX90" i="33"/>
  <c r="BP94" i="33"/>
  <c r="AS87" i="33"/>
  <c r="AR88" i="33"/>
  <c r="AJ92" i="33"/>
  <c r="AR89" i="33"/>
  <c r="AJ93" i="33"/>
  <c r="U93" i="33"/>
  <c r="N88" i="33"/>
  <c r="F91" i="33"/>
  <c r="F92" i="33"/>
  <c r="F95" i="33" s="1"/>
  <c r="N89" i="33"/>
  <c r="F93" i="33"/>
  <c r="N90" i="33"/>
  <c r="F94" i="33"/>
  <c r="J81" i="33"/>
  <c r="J79" i="33"/>
  <c r="BS83" i="33"/>
  <c r="BS86" i="33" s="1"/>
  <c r="BS85" i="33"/>
  <c r="BA82" i="33"/>
  <c r="BA86" i="33" s="1"/>
  <c r="BA83" i="33"/>
  <c r="AL83" i="33"/>
  <c r="AL85" i="33"/>
  <c r="R83" i="33"/>
  <c r="R86" i="33" s="1"/>
  <c r="Z86" i="33" s="1"/>
  <c r="H147" i="33" s="1"/>
  <c r="H47" i="12" s="1"/>
  <c r="AI76" i="33"/>
  <c r="BO74" i="33"/>
  <c r="BO77" i="33" s="1"/>
  <c r="AI74" i="33"/>
  <c r="E74" i="33"/>
  <c r="AQ72" i="33"/>
  <c r="AQ71" i="33"/>
  <c r="AQ70" i="33"/>
  <c r="BR75" i="33"/>
  <c r="BG69" i="33"/>
  <c r="BJ71" i="33"/>
  <c r="BB75" i="33"/>
  <c r="BL72" i="33"/>
  <c r="AT70" i="33"/>
  <c r="AL74" i="33"/>
  <c r="AT72" i="33"/>
  <c r="AL76" i="33"/>
  <c r="J70" i="33"/>
  <c r="J71" i="33"/>
  <c r="J72" i="33"/>
  <c r="AX67" i="33"/>
  <c r="G67" i="33"/>
  <c r="BC66" i="33"/>
  <c r="BC68" i="33" s="1"/>
  <c r="F64" i="33"/>
  <c r="BJ63" i="33"/>
  <c r="N63" i="33"/>
  <c r="BJ62" i="33"/>
  <c r="N62" i="33"/>
  <c r="BJ61" i="33"/>
  <c r="N61" i="33"/>
  <c r="BO65" i="33"/>
  <c r="BO68" i="33" s="1"/>
  <c r="BW61" i="33"/>
  <c r="BW63" i="33"/>
  <c r="BO67" i="33"/>
  <c r="AY65" i="33"/>
  <c r="BG61" i="33"/>
  <c r="BE63" i="33"/>
  <c r="AI65" i="33"/>
  <c r="AI68" i="33" s="1"/>
  <c r="AI67" i="33"/>
  <c r="B65" i="33"/>
  <c r="B68" i="33" s="1"/>
  <c r="F65" i="33"/>
  <c r="BO58" i="33"/>
  <c r="AI58" i="33"/>
  <c r="C58" i="33"/>
  <c r="AY57" i="33"/>
  <c r="S57" i="33"/>
  <c r="BO56" i="33"/>
  <c r="AI56" i="33"/>
  <c r="C56" i="33"/>
  <c r="BO55" i="33"/>
  <c r="BO59" i="33" s="1"/>
  <c r="AY55" i="33"/>
  <c r="AY59" i="33" s="1"/>
  <c r="AI55" i="33"/>
  <c r="S55" i="33"/>
  <c r="S59" i="33" s="1"/>
  <c r="C55" i="33"/>
  <c r="BG54" i="33"/>
  <c r="AA54" i="33"/>
  <c r="AA52" i="33"/>
  <c r="CB52" i="33"/>
  <c r="BR58" i="33"/>
  <c r="BH52" i="33"/>
  <c r="BJ53" i="33"/>
  <c r="BB57" i="33"/>
  <c r="BL54" i="33"/>
  <c r="AR52" i="33"/>
  <c r="AT53" i="33"/>
  <c r="AL57" i="33"/>
  <c r="AL59" i="33" s="1"/>
  <c r="AB52" i="33"/>
  <c r="AF52" i="33"/>
  <c r="AF53" i="33"/>
  <c r="AF54" i="33"/>
  <c r="J52" i="33"/>
  <c r="B56" i="33"/>
  <c r="N52" i="33"/>
  <c r="F56" i="33"/>
  <c r="L53" i="33"/>
  <c r="L54" i="33"/>
  <c r="BO49" i="33"/>
  <c r="S49" i="33"/>
  <c r="BO48" i="33"/>
  <c r="S48" i="33"/>
  <c r="BO47" i="33"/>
  <c r="S47" i="33"/>
  <c r="S50" i="33" s="1"/>
  <c r="AA45" i="33"/>
  <c r="BW44" i="33"/>
  <c r="AA44" i="33"/>
  <c r="AA43" i="33"/>
  <c r="CB43" i="33"/>
  <c r="BR49" i="33"/>
  <c r="AT44" i="33"/>
  <c r="AL48" i="33"/>
  <c r="AL50" i="33" s="1"/>
  <c r="AF43" i="33"/>
  <c r="AB45" i="33"/>
  <c r="J44" i="33"/>
  <c r="J45" i="33"/>
  <c r="AL112" i="33"/>
  <c r="AH112" i="33"/>
  <c r="BZ99" i="33"/>
  <c r="BR103" i="33"/>
  <c r="BV99" i="33"/>
  <c r="BN103" i="33"/>
  <c r="M99" i="33"/>
  <c r="E103" i="33"/>
  <c r="I99" i="33"/>
  <c r="A103" i="33"/>
  <c r="BP85" i="33"/>
  <c r="AN85" i="33"/>
  <c r="AV81" i="33"/>
  <c r="AJ85" i="33"/>
  <c r="AR81" i="33"/>
  <c r="BP76" i="33"/>
  <c r="AV72" i="33"/>
  <c r="AN76" i="33"/>
  <c r="AR72" i="33"/>
  <c r="AJ76" i="33"/>
  <c r="CB63" i="33"/>
  <c r="BT67" i="33"/>
  <c r="BX63" i="33"/>
  <c r="BP67" i="33"/>
  <c r="BL63" i="33"/>
  <c r="BD67" i="33"/>
  <c r="BH63" i="33"/>
  <c r="AZ67" i="33"/>
  <c r="AR63" i="33"/>
  <c r="AJ67" i="33"/>
  <c r="BX54" i="33"/>
  <c r="BP58" i="33"/>
  <c r="AV54" i="33"/>
  <c r="AN58" i="33"/>
  <c r="AR54" i="33"/>
  <c r="AJ58" i="33"/>
  <c r="BP49" i="33"/>
  <c r="AV45" i="33"/>
  <c r="AJ49" i="33"/>
  <c r="BR102" i="33"/>
  <c r="BR104" i="33" s="1"/>
  <c r="BZ98" i="33"/>
  <c r="BN102" i="33"/>
  <c r="BV98" i="33"/>
  <c r="BB102" i="33"/>
  <c r="AX102" i="33"/>
  <c r="AL102" i="33"/>
  <c r="AL104" i="33" s="1"/>
  <c r="AT98" i="33"/>
  <c r="AH102" i="33"/>
  <c r="AP98" i="33"/>
  <c r="BP84" i="33"/>
  <c r="AU80" i="33"/>
  <c r="AM84" i="33"/>
  <c r="AQ80" i="33"/>
  <c r="AI84" i="33"/>
  <c r="W84" i="33"/>
  <c r="S84" i="33"/>
  <c r="G84" i="33"/>
  <c r="O80" i="33"/>
  <c r="C84" i="33"/>
  <c r="C86" i="33" s="1"/>
  <c r="K80" i="33"/>
  <c r="BS75" i="33"/>
  <c r="BO75" i="33"/>
  <c r="BC75" i="33"/>
  <c r="BC77" i="33" s="1"/>
  <c r="AY75" i="33"/>
  <c r="AM75" i="33"/>
  <c r="AI75" i="33"/>
  <c r="W75" i="33"/>
  <c r="S75" i="33"/>
  <c r="S66" i="33"/>
  <c r="S68" i="33" s="1"/>
  <c r="G66" i="33"/>
  <c r="O62" i="33"/>
  <c r="C66" i="33"/>
  <c r="K62" i="33"/>
  <c r="CA106" i="33"/>
  <c r="BW106" i="33"/>
  <c r="S91" i="33"/>
  <c r="S95" i="33" s="1"/>
  <c r="S92" i="33"/>
  <c r="O88" i="33"/>
  <c r="O91" i="33" s="1"/>
  <c r="G92" i="33"/>
  <c r="K88" i="33"/>
  <c r="C92" i="33"/>
  <c r="BR65" i="33"/>
  <c r="BN65" i="33"/>
  <c r="BN68" i="33" s="1"/>
  <c r="BV68" i="33" s="1"/>
  <c r="W145" i="33" s="1"/>
  <c r="W45" i="12" s="1"/>
  <c r="BB65" i="33"/>
  <c r="AX65" i="33"/>
  <c r="AX68" i="33" s="1"/>
  <c r="AL65" i="33"/>
  <c r="AH65" i="33"/>
  <c r="AH68" i="33" s="1"/>
  <c r="CB87" i="33"/>
  <c r="BT91" i="33"/>
  <c r="BT95" i="33"/>
  <c r="BX87" i="33"/>
  <c r="BP91" i="33"/>
  <c r="BP95" i="33" s="1"/>
  <c r="BD91" i="33"/>
  <c r="BD95" i="33" s="1"/>
  <c r="AV87" i="33"/>
  <c r="AN91" i="33"/>
  <c r="AN95" i="33"/>
  <c r="AR87" i="33"/>
  <c r="AJ91" i="33"/>
  <c r="AJ95" i="33" s="1"/>
  <c r="BP82" i="33"/>
  <c r="BP86" i="33"/>
  <c r="S130" i="32"/>
  <c r="C129" i="32"/>
  <c r="C131" i="32" s="1"/>
  <c r="S128" i="32"/>
  <c r="S131" i="32" s="1"/>
  <c r="W127" i="32"/>
  <c r="G127" i="32"/>
  <c r="CA126" i="32"/>
  <c r="BK126" i="32"/>
  <c r="AU126" i="32"/>
  <c r="AE126" i="32"/>
  <c r="O126" i="32"/>
  <c r="CA125" i="32"/>
  <c r="BK125" i="32"/>
  <c r="AU125" i="32"/>
  <c r="AE125" i="32"/>
  <c r="O125" i="32"/>
  <c r="CA124" i="32"/>
  <c r="BK124" i="32"/>
  <c r="AU124" i="32"/>
  <c r="AE124" i="32"/>
  <c r="O124" i="32"/>
  <c r="CA123" i="32"/>
  <c r="BV124" i="32"/>
  <c r="BN128" i="32"/>
  <c r="BZ124" i="32"/>
  <c r="BR128" i="32"/>
  <c r="BV125" i="32"/>
  <c r="BN129" i="32"/>
  <c r="BZ125" i="32"/>
  <c r="BR129" i="32"/>
  <c r="BV126" i="32"/>
  <c r="BN130" i="32"/>
  <c r="BZ126" i="32"/>
  <c r="BR130" i="32"/>
  <c r="BG123" i="32"/>
  <c r="BG127" i="32" s="1"/>
  <c r="BG131" i="32" s="1"/>
  <c r="S162" i="32" s="1"/>
  <c r="S52" i="13" s="1"/>
  <c r="AU123" i="32"/>
  <c r="AP124" i="32"/>
  <c r="AH128" i="32"/>
  <c r="AT124" i="32"/>
  <c r="AL128" i="32"/>
  <c r="AP125" i="32"/>
  <c r="AH129" i="32"/>
  <c r="AT125" i="32"/>
  <c r="AL129" i="32"/>
  <c r="AP126" i="32"/>
  <c r="AH130" i="32"/>
  <c r="AT126" i="32"/>
  <c r="AL130" i="32"/>
  <c r="AA123" i="32"/>
  <c r="AA127" i="32" s="1"/>
  <c r="Z123" i="32"/>
  <c r="K123" i="32"/>
  <c r="K127" i="32" s="1"/>
  <c r="J123" i="32"/>
  <c r="AI122" i="32"/>
  <c r="AW121" i="32"/>
  <c r="AG121" i="32"/>
  <c r="E120" i="32"/>
  <c r="BO118" i="32"/>
  <c r="BO122" i="32" s="1"/>
  <c r="AI118" i="32"/>
  <c r="A118" i="32"/>
  <c r="A122" i="32" s="1"/>
  <c r="BU117" i="32"/>
  <c r="BE117" i="32"/>
  <c r="AO117" i="32"/>
  <c r="I117" i="32"/>
  <c r="BU116" i="32"/>
  <c r="BE116" i="32"/>
  <c r="AO116" i="32"/>
  <c r="I116" i="32"/>
  <c r="BU115" i="32"/>
  <c r="BU118" i="32" s="1"/>
  <c r="BE115" i="32"/>
  <c r="AO115" i="32"/>
  <c r="AO118" i="32" s="1"/>
  <c r="I115" i="32"/>
  <c r="I118" i="32" s="1"/>
  <c r="BW116" i="32"/>
  <c r="CB116" i="32"/>
  <c r="BR118" i="32"/>
  <c r="BW114" i="32"/>
  <c r="CA114" i="32"/>
  <c r="BM118" i="32"/>
  <c r="BM120" i="32"/>
  <c r="BM122" i="32" s="1"/>
  <c r="BE114" i="32"/>
  <c r="BG116" i="32"/>
  <c r="BL116" i="32"/>
  <c r="BH117" i="32"/>
  <c r="AZ121" i="32"/>
  <c r="BL117" i="32"/>
  <c r="BD121" i="32"/>
  <c r="AS114" i="32"/>
  <c r="AS118" i="32" s="1"/>
  <c r="AQ115" i="32"/>
  <c r="AI119" i="32"/>
  <c r="AV115" i="32"/>
  <c r="AN119" i="32"/>
  <c r="AQ117" i="32"/>
  <c r="AI121" i="32"/>
  <c r="AV117" i="32"/>
  <c r="AN121" i="32"/>
  <c r="BT113" i="32"/>
  <c r="AM110" i="32"/>
  <c r="AP108" i="32"/>
  <c r="AP107" i="32"/>
  <c r="BV106" i="32"/>
  <c r="AP106" i="32"/>
  <c r="BV105" i="32"/>
  <c r="AX110" i="32"/>
  <c r="BA110" i="32"/>
  <c r="BA111" i="32"/>
  <c r="AT105" i="32"/>
  <c r="AT109" i="32" s="1"/>
  <c r="AH109" i="32"/>
  <c r="AH113" i="32" s="1"/>
  <c r="AH110" i="32"/>
  <c r="W111" i="32"/>
  <c r="W112" i="32"/>
  <c r="V109" i="32"/>
  <c r="V113" i="32" s="1"/>
  <c r="Q109" i="32"/>
  <c r="Q113" i="32" s="1"/>
  <c r="L106" i="32"/>
  <c r="D110" i="32"/>
  <c r="P106" i="32"/>
  <c r="H110" i="32"/>
  <c r="L107" i="32"/>
  <c r="P107" i="32"/>
  <c r="L108" i="32"/>
  <c r="P108" i="32"/>
  <c r="E109" i="32"/>
  <c r="J105" i="32"/>
  <c r="J109" i="32" s="1"/>
  <c r="J113" i="32" s="1"/>
  <c r="D150" i="32" s="1"/>
  <c r="D50" i="12" s="1"/>
  <c r="N105" i="32"/>
  <c r="N109" i="32" s="1"/>
  <c r="N113" i="32" s="1"/>
  <c r="D190" i="32" s="1"/>
  <c r="D50" i="16" s="1"/>
  <c r="K105" i="32"/>
  <c r="O105" i="32"/>
  <c r="A109" i="32"/>
  <c r="A113" i="32" s="1"/>
  <c r="AG103" i="32"/>
  <c r="BC101" i="32"/>
  <c r="V101" i="32"/>
  <c r="E101" i="32"/>
  <c r="S100" i="32"/>
  <c r="BV99" i="32"/>
  <c r="AP99" i="32"/>
  <c r="J99" i="32"/>
  <c r="BV98" i="32"/>
  <c r="AP98" i="32"/>
  <c r="J98" i="32"/>
  <c r="BV97" i="32"/>
  <c r="AP97" i="32"/>
  <c r="J97" i="32"/>
  <c r="BW97" i="32"/>
  <c r="BO100" i="32"/>
  <c r="CA97" i="32"/>
  <c r="BS100" i="32"/>
  <c r="BS104" i="32" s="1"/>
  <c r="BW98" i="32"/>
  <c r="CA98" i="32"/>
  <c r="BW99" i="32"/>
  <c r="BO103" i="32"/>
  <c r="CA99" i="32"/>
  <c r="BS103" i="32"/>
  <c r="BQ101" i="32"/>
  <c r="BQ102" i="32"/>
  <c r="AW100" i="32"/>
  <c r="AW104" i="32" s="1"/>
  <c r="AW101" i="32"/>
  <c r="AO96" i="32"/>
  <c r="AJ101" i="32"/>
  <c r="AJ104" i="32" s="1"/>
  <c r="AR97" i="32"/>
  <c r="AN101" i="32"/>
  <c r="AN104" i="32" s="1"/>
  <c r="AV97" i="32"/>
  <c r="AR98" i="32"/>
  <c r="AJ102" i="32"/>
  <c r="AV98" i="32"/>
  <c r="AN102" i="32"/>
  <c r="AR99" i="32"/>
  <c r="AV99" i="32"/>
  <c r="L96" i="32"/>
  <c r="I96" i="32"/>
  <c r="BP95" i="32"/>
  <c r="AN94" i="32"/>
  <c r="BT91" i="32"/>
  <c r="V91" i="32"/>
  <c r="BY90" i="32"/>
  <c r="M90" i="32"/>
  <c r="BY89" i="32"/>
  <c r="M89" i="32"/>
  <c r="BY88" i="32"/>
  <c r="AS88" i="32"/>
  <c r="M88" i="32"/>
  <c r="BY87" i="32"/>
  <c r="BW88" i="32"/>
  <c r="BT92" i="32"/>
  <c r="BP93" i="32"/>
  <c r="BT93" i="32"/>
  <c r="BV87" i="32"/>
  <c r="BZ87" i="32"/>
  <c r="BV89" i="32"/>
  <c r="BZ89" i="32"/>
  <c r="BM91" i="32"/>
  <c r="BM95" i="32" s="1"/>
  <c r="BW90" i="32"/>
  <c r="CA90" i="32"/>
  <c r="BA91" i="32"/>
  <c r="BA95" i="32" s="1"/>
  <c r="J87" i="32"/>
  <c r="AK83" i="32"/>
  <c r="F83" i="32"/>
  <c r="L81" i="32"/>
  <c r="AR80" i="32"/>
  <c r="L80" i="32"/>
  <c r="AR79" i="32"/>
  <c r="L79" i="32"/>
  <c r="BW79" i="32"/>
  <c r="CA79" i="32"/>
  <c r="BP84" i="32"/>
  <c r="BT82" i="32"/>
  <c r="BT86" i="32" s="1"/>
  <c r="BB85" i="32"/>
  <c r="BB86" i="32" s="1"/>
  <c r="AG84" i="32"/>
  <c r="AU80" i="32"/>
  <c r="AQ81" i="32"/>
  <c r="AU81" i="32"/>
  <c r="AK82" i="32"/>
  <c r="AK86" i="32" s="1"/>
  <c r="V85" i="32"/>
  <c r="V86" i="32" s="1"/>
  <c r="AD86" i="32" s="1"/>
  <c r="I187" i="32" s="1"/>
  <c r="I47" i="16" s="1"/>
  <c r="W83" i="32"/>
  <c r="W85" i="32"/>
  <c r="S83" i="32"/>
  <c r="S85" i="32"/>
  <c r="K78" i="32"/>
  <c r="K79" i="32"/>
  <c r="J72" i="32"/>
  <c r="J71" i="32"/>
  <c r="J70" i="32"/>
  <c r="BW70" i="32"/>
  <c r="BO74" i="32"/>
  <c r="BW71" i="32"/>
  <c r="BO75" i="32"/>
  <c r="CB71" i="32"/>
  <c r="AY74" i="32"/>
  <c r="AY75" i="32"/>
  <c r="AX73" i="32"/>
  <c r="AU71" i="32"/>
  <c r="AM75" i="32"/>
  <c r="AQ72" i="32"/>
  <c r="AI76" i="32"/>
  <c r="AU72" i="32"/>
  <c r="AM76" i="32"/>
  <c r="S75" i="32"/>
  <c r="S76" i="32"/>
  <c r="D74" i="32"/>
  <c r="L70" i="32"/>
  <c r="H74" i="32"/>
  <c r="P70" i="32"/>
  <c r="L71" i="32"/>
  <c r="P71" i="32"/>
  <c r="K70" i="32"/>
  <c r="O70" i="32"/>
  <c r="K71" i="32"/>
  <c r="O71" i="32"/>
  <c r="K69" i="32"/>
  <c r="O69" i="32"/>
  <c r="L69" i="32"/>
  <c r="P69" i="32"/>
  <c r="I70" i="32"/>
  <c r="M70" i="32"/>
  <c r="I71" i="32"/>
  <c r="M71" i="32"/>
  <c r="I72" i="32"/>
  <c r="M72" i="32"/>
  <c r="A73" i="32"/>
  <c r="F64" i="32"/>
  <c r="F68" i="32" s="1"/>
  <c r="N63" i="32"/>
  <c r="N62" i="32"/>
  <c r="N61" i="32"/>
  <c r="CA62" i="32"/>
  <c r="BX63" i="32"/>
  <c r="BC67" i="32"/>
  <c r="AU62" i="32"/>
  <c r="AU63" i="32"/>
  <c r="AM67" i="32"/>
  <c r="S65" i="32"/>
  <c r="T64" i="32"/>
  <c r="T68" i="32" s="1"/>
  <c r="T66" i="32"/>
  <c r="B66" i="32"/>
  <c r="F66" i="32"/>
  <c r="K63" i="32"/>
  <c r="AG58" i="32"/>
  <c r="AG56" i="32"/>
  <c r="G59" i="32"/>
  <c r="AO54" i="32"/>
  <c r="AO53" i="32"/>
  <c r="BW53" i="32"/>
  <c r="BT57" i="32"/>
  <c r="CB53" i="32"/>
  <c r="BV51" i="32"/>
  <c r="BZ51" i="32"/>
  <c r="BM55" i="32"/>
  <c r="BM59" i="32" s="1"/>
  <c r="BX51" i="32"/>
  <c r="CB51" i="32"/>
  <c r="BG52" i="32"/>
  <c r="BL52" i="32"/>
  <c r="BD56" i="32"/>
  <c r="BF51" i="32"/>
  <c r="BJ51" i="32"/>
  <c r="BF54" i="32"/>
  <c r="BJ54" i="32"/>
  <c r="AW55" i="32"/>
  <c r="AW59" i="32"/>
  <c r="BH51" i="32"/>
  <c r="BL51" i="32"/>
  <c r="AQ52" i="32"/>
  <c r="AV52" i="32"/>
  <c r="AN56" i="32"/>
  <c r="AQ54" i="32"/>
  <c r="AV54" i="32"/>
  <c r="AN58" i="32"/>
  <c r="AJ55" i="32"/>
  <c r="L53" i="32"/>
  <c r="D57" i="32"/>
  <c r="BS49" i="32"/>
  <c r="BS48" i="32"/>
  <c r="BS46" i="32"/>
  <c r="BS50" i="32" s="1"/>
  <c r="AH48" i="32"/>
  <c r="AP44" i="32"/>
  <c r="F48" i="32"/>
  <c r="N44" i="32"/>
  <c r="F49" i="32"/>
  <c r="M42" i="32"/>
  <c r="CB72" i="32"/>
  <c r="BT76" i="32"/>
  <c r="BX72" i="32"/>
  <c r="BP76" i="32"/>
  <c r="O72" i="32"/>
  <c r="G73" i="32"/>
  <c r="G76" i="32"/>
  <c r="G75" i="32"/>
  <c r="K72" i="32"/>
  <c r="C73" i="32"/>
  <c r="C77" i="32"/>
  <c r="C76" i="32"/>
  <c r="C75" i="32"/>
  <c r="BZ54" i="32"/>
  <c r="BR58" i="32"/>
  <c r="BV54" i="32"/>
  <c r="BN58" i="32"/>
  <c r="AT54" i="32"/>
  <c r="AL58" i="32"/>
  <c r="AP54" i="32"/>
  <c r="AH58" i="32"/>
  <c r="AT45" i="32"/>
  <c r="AL49" i="32"/>
  <c r="BR120" i="32"/>
  <c r="BN120" i="32"/>
  <c r="BB120" i="32"/>
  <c r="AX120" i="32"/>
  <c r="AL120" i="32"/>
  <c r="AH120" i="32"/>
  <c r="BZ80" i="32"/>
  <c r="BR83" i="32"/>
  <c r="BR86" i="32" s="1"/>
  <c r="BR85" i="32"/>
  <c r="BV80" i="32"/>
  <c r="BN83" i="32"/>
  <c r="BN85" i="32"/>
  <c r="AT80" i="32"/>
  <c r="AP80" i="32"/>
  <c r="BR75" i="32"/>
  <c r="AX75" i="32"/>
  <c r="AH75" i="32"/>
  <c r="AL66" i="32"/>
  <c r="AH66" i="32"/>
  <c r="BZ53" i="32"/>
  <c r="BR57" i="32"/>
  <c r="BV53" i="32"/>
  <c r="BN57" i="32"/>
  <c r="BJ53" i="32"/>
  <c r="BB57" i="32"/>
  <c r="BF53" i="32"/>
  <c r="AX57" i="32"/>
  <c r="AT53" i="32"/>
  <c r="AL57" i="32"/>
  <c r="AP53" i="32"/>
  <c r="AH57" i="32"/>
  <c r="BR48" i="32"/>
  <c r="BZ44" i="32"/>
  <c r="AL48" i="32"/>
  <c r="BZ88" i="32"/>
  <c r="BR91" i="32"/>
  <c r="BR95" i="32" s="1"/>
  <c r="BV88" i="32"/>
  <c r="BN91" i="32"/>
  <c r="BN95" i="32" s="1"/>
  <c r="BB93" i="32"/>
  <c r="BB94" i="32"/>
  <c r="AX93" i="32"/>
  <c r="AX94" i="32"/>
  <c r="H83" i="32"/>
  <c r="H85" i="32"/>
  <c r="D83" i="32"/>
  <c r="D86" i="32" s="1"/>
  <c r="D85" i="32"/>
  <c r="BT73" i="32"/>
  <c r="CB70" i="32"/>
  <c r="BT75" i="32"/>
  <c r="BR74" i="32"/>
  <c r="BP73" i="32"/>
  <c r="BP77" i="32"/>
  <c r="BX70" i="32"/>
  <c r="BP75" i="32"/>
  <c r="BN74" i="32"/>
  <c r="BD73" i="32"/>
  <c r="BD77" i="32" s="1"/>
  <c r="BD75" i="32"/>
  <c r="AZ73" i="32"/>
  <c r="AZ77" i="32" s="1"/>
  <c r="AZ75" i="32"/>
  <c r="AX74" i="32"/>
  <c r="AN73" i="32"/>
  <c r="AV70" i="32"/>
  <c r="AN75" i="32"/>
  <c r="AL74" i="32"/>
  <c r="AJ73" i="32"/>
  <c r="AR70" i="32"/>
  <c r="AJ75" i="32"/>
  <c r="AH74" i="32"/>
  <c r="X73" i="32"/>
  <c r="X77" i="32" s="1"/>
  <c r="X75" i="32"/>
  <c r="T74" i="32"/>
  <c r="T76" i="32"/>
  <c r="CB61" i="32"/>
  <c r="BT64" i="32"/>
  <c r="BR65" i="32"/>
  <c r="BX61" i="32"/>
  <c r="BP64" i="32"/>
  <c r="BN65" i="32"/>
  <c r="BD64" i="32"/>
  <c r="BB65" i="32"/>
  <c r="AX65" i="32"/>
  <c r="AV61" i="32"/>
  <c r="AN64" i="32"/>
  <c r="AN68" i="32" s="1"/>
  <c r="AL65" i="32"/>
  <c r="AR61" i="32"/>
  <c r="AJ64" i="32"/>
  <c r="AJ68" i="32" s="1"/>
  <c r="AH65" i="32"/>
  <c r="AH68" i="32" s="1"/>
  <c r="T65" i="32"/>
  <c r="H67" i="32"/>
  <c r="P61" i="32"/>
  <c r="H64" i="32"/>
  <c r="H68" i="32" s="1"/>
  <c r="H65" i="32"/>
  <c r="D67" i="32"/>
  <c r="L61" i="32"/>
  <c r="D64" i="32"/>
  <c r="D68" i="32" s="1"/>
  <c r="D65" i="32"/>
  <c r="BZ52" i="32"/>
  <c r="BR56" i="32"/>
  <c r="BR59" i="32" s="1"/>
  <c r="BR55" i="32"/>
  <c r="BV52" i="32"/>
  <c r="BN56" i="32"/>
  <c r="BN55" i="32"/>
  <c r="BN59" i="32" s="1"/>
  <c r="BJ52" i="32"/>
  <c r="BB56" i="32"/>
  <c r="BB58" i="32"/>
  <c r="BB55" i="32"/>
  <c r="BB59" i="32"/>
  <c r="BF52" i="32"/>
  <c r="AX56" i="32"/>
  <c r="AX58" i="32"/>
  <c r="AX55" i="32"/>
  <c r="AX59" i="32" s="1"/>
  <c r="AT52" i="32"/>
  <c r="AL56" i="32"/>
  <c r="AL55" i="32"/>
  <c r="AL59" i="32" s="1"/>
  <c r="AP52" i="32"/>
  <c r="AH56" i="32"/>
  <c r="AH55" i="32"/>
  <c r="AH59" i="32" s="1"/>
  <c r="H56" i="32"/>
  <c r="P52" i="32"/>
  <c r="H55" i="32"/>
  <c r="H59" i="32" s="1"/>
  <c r="H57" i="32"/>
  <c r="D56" i="32"/>
  <c r="D58" i="32"/>
  <c r="L52" i="32"/>
  <c r="D55" i="32"/>
  <c r="D59" i="32" s="1"/>
  <c r="CB43" i="32"/>
  <c r="BT47" i="32"/>
  <c r="BT48" i="32"/>
  <c r="BR47" i="32"/>
  <c r="BX43" i="32"/>
  <c r="BP47" i="32"/>
  <c r="BP46" i="32"/>
  <c r="BP50" i="32" s="1"/>
  <c r="AV43" i="32"/>
  <c r="AN47" i="32"/>
  <c r="AN48" i="32"/>
  <c r="AL47" i="32"/>
  <c r="AT43" i="32"/>
  <c r="AR43" i="32"/>
  <c r="AJ47" i="32"/>
  <c r="AJ46" i="32"/>
  <c r="T46" i="32"/>
  <c r="T50" i="32" s="1"/>
  <c r="T47" i="32"/>
  <c r="P43" i="32"/>
  <c r="H46" i="32"/>
  <c r="H50" i="32" s="1"/>
  <c r="L43" i="32"/>
  <c r="D46" i="32"/>
  <c r="D50" i="32" s="1"/>
  <c r="D47" i="32"/>
  <c r="D49" i="32"/>
  <c r="BZ123" i="32"/>
  <c r="BZ127" i="32" s="1"/>
  <c r="BR127" i="32"/>
  <c r="BR131" i="32" s="1"/>
  <c r="BU123" i="32"/>
  <c r="BY123" i="32"/>
  <c r="BV123" i="32"/>
  <c r="BN127" i="32"/>
  <c r="BN131" i="32"/>
  <c r="BJ123" i="32"/>
  <c r="BB127" i="32"/>
  <c r="BB131" i="32" s="1"/>
  <c r="BE123" i="32"/>
  <c r="BI123" i="32"/>
  <c r="BF123" i="32"/>
  <c r="AX127" i="32"/>
  <c r="AT123" i="32"/>
  <c r="AL127" i="32"/>
  <c r="AL131" i="32" s="1"/>
  <c r="AO123" i="32"/>
  <c r="AS123" i="32"/>
  <c r="AP123" i="32"/>
  <c r="AH127" i="32"/>
  <c r="AH131" i="32"/>
  <c r="CB114" i="32"/>
  <c r="BX114" i="32"/>
  <c r="BL114" i="32"/>
  <c r="BH114" i="32"/>
  <c r="AV114" i="32"/>
  <c r="AR114" i="32"/>
  <c r="BQ111" i="32"/>
  <c r="BY105" i="32"/>
  <c r="BQ112" i="32"/>
  <c r="BX105" i="32"/>
  <c r="CB105" i="32"/>
  <c r="BX106" i="32"/>
  <c r="CB106" i="32"/>
  <c r="BX107" i="32"/>
  <c r="CB107" i="32"/>
  <c r="BX108" i="32"/>
  <c r="CB108" i="32"/>
  <c r="BM111" i="32"/>
  <c r="BU105" i="32"/>
  <c r="BU106" i="32"/>
  <c r="BY106" i="32"/>
  <c r="BU107" i="32"/>
  <c r="BY107" i="32"/>
  <c r="BU108" i="32"/>
  <c r="BY108" i="32"/>
  <c r="BM112" i="32"/>
  <c r="BC109" i="32"/>
  <c r="AY109" i="32"/>
  <c r="AY113" i="32" s="1"/>
  <c r="BG113" i="32" s="1"/>
  <c r="S160" i="32" s="1"/>
  <c r="S50" i="13" s="1"/>
  <c r="AU105" i="32"/>
  <c r="AU109" i="32" s="1"/>
  <c r="AM109" i="32"/>
  <c r="AQ105" i="32"/>
  <c r="AI109" i="32"/>
  <c r="CB96" i="32"/>
  <c r="BX96" i="32"/>
  <c r="BX100" i="32" s="1"/>
  <c r="BB103" i="32"/>
  <c r="BB100" i="32"/>
  <c r="BB104" i="32"/>
  <c r="AX103" i="32"/>
  <c r="AX104" i="32" s="1"/>
  <c r="AX100" i="32"/>
  <c r="AT96" i="32"/>
  <c r="AT100" i="32" s="1"/>
  <c r="AL103" i="32"/>
  <c r="AL100" i="32"/>
  <c r="AL104" i="32" s="1"/>
  <c r="AP96" i="32"/>
  <c r="AH103" i="32"/>
  <c r="AH100" i="32"/>
  <c r="AH104" i="32" s="1"/>
  <c r="BS93" i="32"/>
  <c r="BS95" i="32" s="1"/>
  <c r="CA87" i="32"/>
  <c r="BS94" i="32"/>
  <c r="BO93" i="32"/>
  <c r="BW87" i="32"/>
  <c r="BO94" i="32"/>
  <c r="BO95" i="32" s="1"/>
  <c r="CA78" i="32"/>
  <c r="BS83" i="32"/>
  <c r="BS85" i="32"/>
  <c r="BW78" i="32"/>
  <c r="BO83" i="32"/>
  <c r="BO86" i="32" s="1"/>
  <c r="BO85" i="32"/>
  <c r="BI126" i="31"/>
  <c r="BX124" i="31"/>
  <c r="BP128" i="31"/>
  <c r="BF126" i="31"/>
  <c r="AX130" i="31"/>
  <c r="BJ126" i="31"/>
  <c r="BB130" i="31"/>
  <c r="AR125" i="31"/>
  <c r="AJ129" i="31"/>
  <c r="J124" i="31"/>
  <c r="B127" i="31"/>
  <c r="B128" i="31"/>
  <c r="B131" i="31"/>
  <c r="N124" i="31"/>
  <c r="F127" i="31"/>
  <c r="F128" i="31"/>
  <c r="J125" i="31"/>
  <c r="B129" i="31"/>
  <c r="N125" i="31"/>
  <c r="F129" i="31"/>
  <c r="F131" i="31" s="1"/>
  <c r="J126" i="31"/>
  <c r="B130" i="31"/>
  <c r="N126" i="31"/>
  <c r="F130" i="31"/>
  <c r="O123" i="31"/>
  <c r="G127" i="31"/>
  <c r="G128" i="31"/>
  <c r="G131" i="31" s="1"/>
  <c r="G129" i="31"/>
  <c r="G130" i="31"/>
  <c r="O124" i="31"/>
  <c r="O125" i="31"/>
  <c r="O126" i="31"/>
  <c r="I123" i="31"/>
  <c r="I124" i="31"/>
  <c r="I125" i="31"/>
  <c r="I126" i="31"/>
  <c r="K123" i="31"/>
  <c r="K124" i="31"/>
  <c r="K125" i="31"/>
  <c r="K126" i="31"/>
  <c r="C127" i="31"/>
  <c r="C128" i="31"/>
  <c r="C131" i="31" s="1"/>
  <c r="C129" i="31"/>
  <c r="C130" i="31"/>
  <c r="BL118" i="31"/>
  <c r="BE116" i="31"/>
  <c r="AW120" i="31"/>
  <c r="BE117" i="31"/>
  <c r="AW121" i="31"/>
  <c r="BI117" i="31"/>
  <c r="BA121" i="31"/>
  <c r="BD118" i="31"/>
  <c r="BD122" i="31" s="1"/>
  <c r="BD119" i="31"/>
  <c r="BD121" i="31"/>
  <c r="AO115" i="31"/>
  <c r="AG119" i="31"/>
  <c r="AS108" i="31"/>
  <c r="AK112" i="31"/>
  <c r="F111" i="31"/>
  <c r="M105" i="31"/>
  <c r="L106" i="31"/>
  <c r="L107" i="31"/>
  <c r="D112" i="31"/>
  <c r="L108" i="31"/>
  <c r="D109" i="31"/>
  <c r="D113" i="31" s="1"/>
  <c r="AM101" i="31"/>
  <c r="AU97" i="31"/>
  <c r="AM100" i="31"/>
  <c r="AU98" i="31"/>
  <c r="AM102" i="31"/>
  <c r="N98" i="31"/>
  <c r="M96" i="31"/>
  <c r="P97" i="31"/>
  <c r="P98" i="31"/>
  <c r="P99" i="31"/>
  <c r="F102" i="31"/>
  <c r="F103" i="31"/>
  <c r="N99" i="31"/>
  <c r="BV91" i="31"/>
  <c r="CA89" i="31"/>
  <c r="BS93" i="31"/>
  <c r="BS91" i="31"/>
  <c r="BS95" i="31" s="1"/>
  <c r="CB126" i="31"/>
  <c r="BT130" i="31"/>
  <c r="AV126" i="31"/>
  <c r="AN130" i="31"/>
  <c r="BX117" i="31"/>
  <c r="AR117" i="31"/>
  <c r="CB108" i="31"/>
  <c r="BT112" i="31"/>
  <c r="BP112" i="31"/>
  <c r="BX108" i="31"/>
  <c r="AU108" i="31"/>
  <c r="AM112" i="31"/>
  <c r="AQ108" i="31"/>
  <c r="AI112" i="31"/>
  <c r="AI111" i="31"/>
  <c r="O108" i="31"/>
  <c r="G112" i="31"/>
  <c r="K108" i="31"/>
  <c r="C112" i="31"/>
  <c r="BW99" i="31"/>
  <c r="BO103" i="31"/>
  <c r="BO102" i="31"/>
  <c r="AQ99" i="31"/>
  <c r="AI103" i="31"/>
  <c r="AI102" i="31"/>
  <c r="O99" i="31"/>
  <c r="G101" i="31"/>
  <c r="G103" i="31"/>
  <c r="K99" i="31"/>
  <c r="C103" i="31"/>
  <c r="CA90" i="31"/>
  <c r="BS94" i="31"/>
  <c r="BW90" i="31"/>
  <c r="BO94" i="31"/>
  <c r="AQ90" i="31"/>
  <c r="AI94" i="31"/>
  <c r="O90" i="31"/>
  <c r="G94" i="31"/>
  <c r="G92" i="31"/>
  <c r="K90" i="31"/>
  <c r="C94" i="31"/>
  <c r="C92" i="31"/>
  <c r="CA81" i="31"/>
  <c r="BS85" i="31"/>
  <c r="BS84" i="31"/>
  <c r="BW81" i="31"/>
  <c r="BO85" i="31"/>
  <c r="AU81" i="31"/>
  <c r="AM85" i="31"/>
  <c r="AQ81" i="31"/>
  <c r="AI85" i="31"/>
  <c r="AE81" i="31"/>
  <c r="W85" i="31"/>
  <c r="AA81" i="31"/>
  <c r="O81" i="31"/>
  <c r="G85" i="31"/>
  <c r="K81" i="31"/>
  <c r="C85" i="31"/>
  <c r="CA72" i="31"/>
  <c r="BS76" i="31"/>
  <c r="BW72" i="31"/>
  <c r="BO76" i="31"/>
  <c r="AT72" i="31"/>
  <c r="AL76" i="31"/>
  <c r="AP72" i="31"/>
  <c r="AH76" i="31"/>
  <c r="BZ63" i="31"/>
  <c r="BR67" i="31"/>
  <c r="BV63" i="31"/>
  <c r="BN67" i="31"/>
  <c r="AT63" i="31"/>
  <c r="AL67" i="31"/>
  <c r="AP63" i="31"/>
  <c r="AH67" i="31"/>
  <c r="BZ54" i="31"/>
  <c r="BR58" i="31"/>
  <c r="BV54" i="31"/>
  <c r="BN58" i="31"/>
  <c r="AT54" i="31"/>
  <c r="AL58" i="31"/>
  <c r="AP54" i="31"/>
  <c r="AH58" i="31"/>
  <c r="BZ45" i="31"/>
  <c r="BR49" i="31"/>
  <c r="BV45" i="31"/>
  <c r="BN49" i="31"/>
  <c r="AT45" i="31"/>
  <c r="AL49" i="31"/>
  <c r="AP45" i="31"/>
  <c r="AH49" i="31"/>
  <c r="BZ125" i="31"/>
  <c r="BR129" i="31"/>
  <c r="BV125" i="31"/>
  <c r="BN129" i="31"/>
  <c r="BJ125" i="31"/>
  <c r="BB129" i="31"/>
  <c r="BF125" i="31"/>
  <c r="AX129" i="31"/>
  <c r="AT125" i="31"/>
  <c r="AL129" i="31"/>
  <c r="AP125" i="31"/>
  <c r="AH129" i="31"/>
  <c r="BR120" i="31"/>
  <c r="BZ116" i="31"/>
  <c r="BN120" i="31"/>
  <c r="BV116" i="31"/>
  <c r="BN121" i="31"/>
  <c r="BB120" i="31"/>
  <c r="BJ116" i="31"/>
  <c r="AX120" i="31"/>
  <c r="BF116" i="31"/>
  <c r="AX121" i="31"/>
  <c r="AL120" i="31"/>
  <c r="AT116" i="31"/>
  <c r="AH120" i="31"/>
  <c r="AP116" i="31"/>
  <c r="AH121" i="31"/>
  <c r="BR111" i="31"/>
  <c r="BN111" i="31"/>
  <c r="BV107" i="31"/>
  <c r="BN110" i="31"/>
  <c r="AX111" i="31"/>
  <c r="AL111" i="31"/>
  <c r="AL110" i="31"/>
  <c r="AH111" i="31"/>
  <c r="AP107" i="31"/>
  <c r="AH110" i="31"/>
  <c r="BR102" i="31"/>
  <c r="BZ98" i="31"/>
  <c r="BR101" i="31"/>
  <c r="BN102" i="31"/>
  <c r="BN101" i="31"/>
  <c r="BN103" i="31"/>
  <c r="BB102" i="31"/>
  <c r="BJ98" i="31"/>
  <c r="BB101" i="31"/>
  <c r="AX102" i="31"/>
  <c r="AX101" i="31"/>
  <c r="AX103" i="31"/>
  <c r="AL102" i="31"/>
  <c r="AT98" i="31"/>
  <c r="AL101" i="31"/>
  <c r="AH102" i="31"/>
  <c r="AH101" i="31"/>
  <c r="AH103" i="31"/>
  <c r="BR93" i="31"/>
  <c r="BZ89" i="31"/>
  <c r="BB93" i="31"/>
  <c r="BJ89" i="31"/>
  <c r="BB94" i="31"/>
  <c r="AX93" i="31"/>
  <c r="BF89" i="31"/>
  <c r="AX94" i="31"/>
  <c r="AL93" i="31"/>
  <c r="AT89" i="31"/>
  <c r="AL94" i="31"/>
  <c r="BR84" i="31"/>
  <c r="BZ80" i="31"/>
  <c r="BR85" i="31"/>
  <c r="BN84" i="31"/>
  <c r="BV80" i="31"/>
  <c r="BN85" i="31"/>
  <c r="AK84" i="31"/>
  <c r="AS80" i="31"/>
  <c r="AK83" i="31"/>
  <c r="AG84" i="31"/>
  <c r="AO80" i="31"/>
  <c r="AG83" i="31"/>
  <c r="U84" i="31"/>
  <c r="AC80" i="31"/>
  <c r="Q84" i="31"/>
  <c r="Y80" i="31"/>
  <c r="Z79" i="31"/>
  <c r="Z80" i="31"/>
  <c r="Z81" i="31"/>
  <c r="AD79" i="31"/>
  <c r="AD80" i="31"/>
  <c r="AD81" i="31"/>
  <c r="Q83" i="31"/>
  <c r="E84" i="31"/>
  <c r="E86" i="31" s="1"/>
  <c r="M80" i="31"/>
  <c r="E83" i="31"/>
  <c r="A84" i="31"/>
  <c r="I80" i="31"/>
  <c r="N80" i="31"/>
  <c r="N81" i="31"/>
  <c r="A83" i="31"/>
  <c r="BY71" i="31"/>
  <c r="BQ75" i="31"/>
  <c r="BU71" i="31"/>
  <c r="BM75" i="31"/>
  <c r="BA75" i="31"/>
  <c r="AW75" i="31"/>
  <c r="AS71" i="31"/>
  <c r="AK75" i="31"/>
  <c r="AO71" i="31"/>
  <c r="AG75" i="31"/>
  <c r="E75" i="31"/>
  <c r="M71" i="31"/>
  <c r="A75" i="31"/>
  <c r="I71" i="31"/>
  <c r="BY62" i="31"/>
  <c r="BQ66" i="31"/>
  <c r="BU62" i="31"/>
  <c r="BM66" i="31"/>
  <c r="BI62" i="31"/>
  <c r="BA66" i="31"/>
  <c r="BE62" i="31"/>
  <c r="AW66" i="31"/>
  <c r="AS62" i="31"/>
  <c r="AK66" i="31"/>
  <c r="AO62" i="31"/>
  <c r="AG66" i="31"/>
  <c r="M62" i="31"/>
  <c r="E66" i="31"/>
  <c r="I62" i="31"/>
  <c r="A66" i="31"/>
  <c r="BY53" i="31"/>
  <c r="BQ57" i="31"/>
  <c r="BU53" i="31"/>
  <c r="BM57" i="31"/>
  <c r="BI53" i="31"/>
  <c r="BA57" i="31"/>
  <c r="BE53" i="31"/>
  <c r="AW57" i="31"/>
  <c r="AS53" i="31"/>
  <c r="AK57" i="31"/>
  <c r="AO53" i="31"/>
  <c r="AG57" i="31"/>
  <c r="AC53" i="31"/>
  <c r="U57" i="31"/>
  <c r="Y53" i="31"/>
  <c r="Q57" i="31"/>
  <c r="M53" i="31"/>
  <c r="E57" i="31"/>
  <c r="I53" i="31"/>
  <c r="A57" i="31"/>
  <c r="BY44" i="31"/>
  <c r="BQ48" i="31"/>
  <c r="BU44" i="31"/>
  <c r="BM48" i="31"/>
  <c r="AS44" i="31"/>
  <c r="AK48" i="31"/>
  <c r="AO44" i="31"/>
  <c r="AG48" i="31"/>
  <c r="AC44" i="31"/>
  <c r="U48" i="31"/>
  <c r="Y44" i="31"/>
  <c r="Q48" i="31"/>
  <c r="M44" i="31"/>
  <c r="E48" i="31"/>
  <c r="I44" i="31"/>
  <c r="A48" i="31"/>
  <c r="BU124" i="31"/>
  <c r="BM127" i="31"/>
  <c r="BM128" i="31"/>
  <c r="BM129" i="31"/>
  <c r="BM130" i="31"/>
  <c r="BM131" i="31" s="1"/>
  <c r="BE124" i="31"/>
  <c r="AW127" i="31"/>
  <c r="AW128" i="31"/>
  <c r="AW131" i="31" s="1"/>
  <c r="AW129" i="31"/>
  <c r="AW130" i="31"/>
  <c r="AO124" i="31"/>
  <c r="AG127" i="31"/>
  <c r="AG128" i="31"/>
  <c r="AG129" i="31"/>
  <c r="AG130" i="31"/>
  <c r="AG131" i="31" s="1"/>
  <c r="BY115" i="31"/>
  <c r="BQ119" i="31"/>
  <c r="BQ118" i="31"/>
  <c r="BQ122" i="31" s="1"/>
  <c r="BQ120" i="31"/>
  <c r="BI115" i="31"/>
  <c r="BA119" i="31"/>
  <c r="BA118" i="31"/>
  <c r="BA122" i="31" s="1"/>
  <c r="BA120" i="31"/>
  <c r="AS115" i="31"/>
  <c r="AK119" i="31"/>
  <c r="AK118" i="31"/>
  <c r="AK122" i="31" s="1"/>
  <c r="AK120" i="31"/>
  <c r="BQ110" i="31"/>
  <c r="BY106" i="31"/>
  <c r="BQ113" i="31"/>
  <c r="BQ109" i="31"/>
  <c r="BM110" i="31"/>
  <c r="BU106" i="31"/>
  <c r="BM109" i="31"/>
  <c r="BM113" i="31" s="1"/>
  <c r="BA110" i="31"/>
  <c r="BA109" i="31"/>
  <c r="AW110" i="31"/>
  <c r="AW109" i="31"/>
  <c r="AW113" i="31" s="1"/>
  <c r="AG110" i="31"/>
  <c r="AO106" i="31"/>
  <c r="AG109" i="31"/>
  <c r="AG113" i="31" s="1"/>
  <c r="AG111" i="31"/>
  <c r="AP105" i="31"/>
  <c r="AR106" i="31"/>
  <c r="AR107" i="31"/>
  <c r="AR108" i="31"/>
  <c r="BY97" i="31"/>
  <c r="BQ101" i="31"/>
  <c r="BQ100" i="31"/>
  <c r="BQ104" i="31" s="1"/>
  <c r="BQ102" i="31"/>
  <c r="BU97" i="31"/>
  <c r="BM101" i="31"/>
  <c r="BM104" i="31" s="1"/>
  <c r="CB96" i="31"/>
  <c r="CB97" i="31"/>
  <c r="CB98" i="31"/>
  <c r="CB99" i="31"/>
  <c r="BM100" i="31"/>
  <c r="BI97" i="31"/>
  <c r="BA101" i="31"/>
  <c r="BA100" i="31"/>
  <c r="BA102" i="31"/>
  <c r="BE97" i="31"/>
  <c r="AW101" i="31"/>
  <c r="BL96" i="31"/>
  <c r="BL97" i="31"/>
  <c r="BL98" i="31"/>
  <c r="BL99" i="31"/>
  <c r="AW100" i="31"/>
  <c r="AW104" i="31" s="1"/>
  <c r="AS97" i="31"/>
  <c r="AK101" i="31"/>
  <c r="AK100" i="31"/>
  <c r="AK102" i="31"/>
  <c r="AK104" i="31" s="1"/>
  <c r="AO97" i="31"/>
  <c r="AG101" i="31"/>
  <c r="AG104" i="31"/>
  <c r="AV96" i="31"/>
  <c r="AV97" i="31"/>
  <c r="AV98" i="31"/>
  <c r="AV99" i="31"/>
  <c r="AG100" i="31"/>
  <c r="BQ92" i="31"/>
  <c r="BQ91" i="31"/>
  <c r="BY88" i="31"/>
  <c r="BM92" i="31"/>
  <c r="BM91" i="31"/>
  <c r="BM95" i="31"/>
  <c r="BU88" i="31"/>
  <c r="BM93" i="31"/>
  <c r="BA92" i="31"/>
  <c r="BA91" i="31"/>
  <c r="BA95" i="31" s="1"/>
  <c r="BI88" i="31"/>
  <c r="BA93" i="31"/>
  <c r="AW92" i="31"/>
  <c r="AW91" i="31"/>
  <c r="AW95" i="31" s="1"/>
  <c r="BE88" i="31"/>
  <c r="BJ87" i="31"/>
  <c r="AW93" i="31"/>
  <c r="BF90" i="31"/>
  <c r="BJ88" i="31"/>
  <c r="BJ90" i="31"/>
  <c r="AK92" i="31"/>
  <c r="AK91" i="31"/>
  <c r="AK95" i="31" s="1"/>
  <c r="AS88" i="31"/>
  <c r="AG92" i="31"/>
  <c r="AG91" i="31"/>
  <c r="AG95" i="31" s="1"/>
  <c r="AO88" i="31"/>
  <c r="AT88" i="31"/>
  <c r="AT90" i="31"/>
  <c r="AT87" i="31"/>
  <c r="AG93" i="31"/>
  <c r="E92" i="31"/>
  <c r="M88" i="31"/>
  <c r="E94" i="31"/>
  <c r="A92" i="31"/>
  <c r="I88" i="31"/>
  <c r="A94" i="31"/>
  <c r="J88" i="31"/>
  <c r="J89" i="31"/>
  <c r="J90" i="31"/>
  <c r="I87" i="31"/>
  <c r="N88" i="31"/>
  <c r="N89" i="31"/>
  <c r="N90" i="31"/>
  <c r="BQ83" i="31"/>
  <c r="BY79" i="31"/>
  <c r="BQ82" i="31"/>
  <c r="BQ86" i="31" s="1"/>
  <c r="BM83" i="31"/>
  <c r="BU79" i="31"/>
  <c r="BV78" i="31"/>
  <c r="BZ78" i="31"/>
  <c r="BM82" i="31"/>
  <c r="BM86" i="31" s="1"/>
  <c r="BV79" i="31"/>
  <c r="BV81" i="31"/>
  <c r="BZ79" i="31"/>
  <c r="BZ81" i="31"/>
  <c r="AV79" i="31"/>
  <c r="AN82" i="31"/>
  <c r="AN86" i="31" s="1"/>
  <c r="AN83" i="31"/>
  <c r="AN84" i="31"/>
  <c r="AR79" i="31"/>
  <c r="AJ82" i="31"/>
  <c r="AJ86" i="31" s="1"/>
  <c r="AJ83" i="31"/>
  <c r="AT79" i="31"/>
  <c r="AT80" i="31"/>
  <c r="AT81" i="31"/>
  <c r="CB70" i="31"/>
  <c r="BT74" i="31"/>
  <c r="BX70" i="31"/>
  <c r="BP74" i="31"/>
  <c r="BD76" i="31"/>
  <c r="BD74" i="31"/>
  <c r="AV70" i="31"/>
  <c r="AN74" i="31"/>
  <c r="AR70" i="31"/>
  <c r="AJ74" i="31"/>
  <c r="BT65" i="31"/>
  <c r="CB61" i="31"/>
  <c r="BP65" i="31"/>
  <c r="BX61" i="31"/>
  <c r="BD65" i="31"/>
  <c r="BL61" i="31"/>
  <c r="BD67" i="31"/>
  <c r="AZ65" i="31"/>
  <c r="BH61" i="31"/>
  <c r="AZ67" i="31"/>
  <c r="AN65" i="31"/>
  <c r="AV61" i="31"/>
  <c r="AJ65" i="31"/>
  <c r="AR61" i="31"/>
  <c r="CB52" i="31"/>
  <c r="BT55" i="31"/>
  <c r="BT59" i="31" s="1"/>
  <c r="BT56" i="31"/>
  <c r="BX52" i="31"/>
  <c r="BP55" i="31"/>
  <c r="BP59" i="31" s="1"/>
  <c r="BP56" i="31"/>
  <c r="BL52" i="31"/>
  <c r="BD55" i="31"/>
  <c r="BD59" i="31" s="1"/>
  <c r="BD56" i="31"/>
  <c r="BH52" i="31"/>
  <c r="AZ55" i="31"/>
  <c r="AZ59" i="31" s="1"/>
  <c r="AZ56" i="31"/>
  <c r="AV52" i="31"/>
  <c r="AN55" i="31"/>
  <c r="AN59" i="31" s="1"/>
  <c r="AN56" i="31"/>
  <c r="AR52" i="31"/>
  <c r="AJ55" i="31"/>
  <c r="AJ59" i="31" s="1"/>
  <c r="AJ56" i="31"/>
  <c r="CB43" i="31"/>
  <c r="BT46" i="31"/>
  <c r="BT50" i="31" s="1"/>
  <c r="BT47" i="31"/>
  <c r="BX43" i="31"/>
  <c r="BP46" i="31"/>
  <c r="BP50" i="31" s="1"/>
  <c r="BP47" i="31"/>
  <c r="AV43" i="31"/>
  <c r="AN46" i="31"/>
  <c r="AN50" i="31" s="1"/>
  <c r="AN47" i="31"/>
  <c r="AR43" i="31"/>
  <c r="AJ46" i="31"/>
  <c r="AJ50" i="31" s="1"/>
  <c r="AJ47" i="31"/>
  <c r="CB123" i="31"/>
  <c r="BT127" i="31"/>
  <c r="BT131" i="31" s="1"/>
  <c r="BX123" i="31"/>
  <c r="BP127" i="31"/>
  <c r="BP131" i="31"/>
  <c r="BW123" i="31"/>
  <c r="BW124" i="31"/>
  <c r="BW125" i="31"/>
  <c r="BW126" i="31"/>
  <c r="BL123" i="31"/>
  <c r="BD127" i="31"/>
  <c r="BH123" i="31"/>
  <c r="AZ127" i="31"/>
  <c r="AZ131" i="31" s="1"/>
  <c r="BG123" i="31"/>
  <c r="BG124" i="31"/>
  <c r="BG125" i="31"/>
  <c r="BG126" i="31"/>
  <c r="AV123" i="31"/>
  <c r="AN127" i="31"/>
  <c r="AN131" i="31" s="1"/>
  <c r="AR123" i="31"/>
  <c r="AJ127" i="31"/>
  <c r="AJ131" i="31"/>
  <c r="AQ123" i="31"/>
  <c r="AQ124" i="31"/>
  <c r="AQ125" i="31"/>
  <c r="AQ126" i="31"/>
  <c r="BP118" i="31"/>
  <c r="BP122" i="31" s="1"/>
  <c r="BV114" i="31"/>
  <c r="BV115" i="31"/>
  <c r="BV117" i="31"/>
  <c r="BX114" i="31"/>
  <c r="BZ114" i="31"/>
  <c r="BZ115" i="31"/>
  <c r="BZ117" i="31"/>
  <c r="BP119" i="31"/>
  <c r="AZ118" i="31"/>
  <c r="BF114" i="31"/>
  <c r="BF115" i="31"/>
  <c r="BF117" i="31"/>
  <c r="BH114" i="31"/>
  <c r="BJ114" i="31"/>
  <c r="BJ115" i="31"/>
  <c r="BJ117" i="31"/>
  <c r="AZ119" i="31"/>
  <c r="AZ122" i="31" s="1"/>
  <c r="AJ118" i="31"/>
  <c r="AJ122" i="31" s="1"/>
  <c r="AP114" i="31"/>
  <c r="AP115" i="31"/>
  <c r="AP117" i="31"/>
  <c r="AR114" i="31"/>
  <c r="AT114" i="31"/>
  <c r="AT115" i="31"/>
  <c r="AT117" i="31"/>
  <c r="AJ119" i="31"/>
  <c r="AY109" i="31"/>
  <c r="AY111" i="31"/>
  <c r="W91" i="18"/>
  <c r="W89" i="18"/>
  <c r="M88" i="18"/>
  <c r="M87" i="18"/>
  <c r="W85" i="18"/>
  <c r="M83" i="18"/>
  <c r="R82" i="18"/>
  <c r="W81" i="18"/>
  <c r="M76" i="18"/>
  <c r="R75" i="18"/>
  <c r="M74" i="18"/>
  <c r="R72" i="18"/>
  <c r="W71" i="18"/>
  <c r="M66" i="18"/>
  <c r="R65" i="18"/>
  <c r="BB112" i="33"/>
  <c r="AX112" i="33"/>
  <c r="F111" i="33"/>
  <c r="B111" i="33"/>
  <c r="BR110" i="33"/>
  <c r="BN110" i="33"/>
  <c r="BN113" i="33" s="1"/>
  <c r="BB110" i="33"/>
  <c r="AX110" i="33"/>
  <c r="AX113" i="33" s="1"/>
  <c r="AL110" i="33"/>
  <c r="AH110" i="33"/>
  <c r="AH113" i="33" s="1"/>
  <c r="N108" i="33"/>
  <c r="J108" i="33"/>
  <c r="BZ107" i="33"/>
  <c r="BV107" i="33"/>
  <c r="N106" i="33"/>
  <c r="J106" i="33"/>
  <c r="BN104" i="33"/>
  <c r="BB104" i="33"/>
  <c r="AX104" i="33"/>
  <c r="AH104" i="33"/>
  <c r="G102" i="33"/>
  <c r="C102" i="33"/>
  <c r="BB94" i="33"/>
  <c r="AX94" i="33"/>
  <c r="BR92" i="33"/>
  <c r="BN92" i="33"/>
  <c r="BB92" i="33"/>
  <c r="BB95" i="33" s="1"/>
  <c r="AX92" i="33"/>
  <c r="AL92" i="33"/>
  <c r="AH92" i="33"/>
  <c r="P87" i="33"/>
  <c r="L87" i="33"/>
  <c r="L91" i="33" s="1"/>
  <c r="AK86" i="33"/>
  <c r="T86" i="33"/>
  <c r="AB86" i="33" s="1"/>
  <c r="H167" i="33" s="1"/>
  <c r="H47" i="14" s="1"/>
  <c r="G86" i="33"/>
  <c r="AG82" i="33"/>
  <c r="AG86" i="33" s="1"/>
  <c r="AV78" i="33"/>
  <c r="BD76" i="33"/>
  <c r="AZ76" i="33"/>
  <c r="F76" i="33"/>
  <c r="B76" i="33"/>
  <c r="F74" i="33"/>
  <c r="B74" i="33"/>
  <c r="B77" i="33" s="1"/>
  <c r="O61" i="33"/>
  <c r="K61" i="33"/>
  <c r="BD58" i="33"/>
  <c r="AZ58" i="33"/>
  <c r="X58" i="33"/>
  <c r="T58" i="33"/>
  <c r="H58" i="33"/>
  <c r="D58" i="33"/>
  <c r="X57" i="33"/>
  <c r="T57" i="33"/>
  <c r="H57" i="33"/>
  <c r="D57" i="33"/>
  <c r="BP56" i="33"/>
  <c r="BP59" i="33" s="1"/>
  <c r="BD56" i="33"/>
  <c r="BD59" i="33" s="1"/>
  <c r="AZ56" i="33"/>
  <c r="AN56" i="33"/>
  <c r="AJ56" i="33"/>
  <c r="AJ59" i="33" s="1"/>
  <c r="X56" i="33"/>
  <c r="X59" i="33" s="1"/>
  <c r="T56" i="33"/>
  <c r="H56" i="33"/>
  <c r="D56" i="33"/>
  <c r="D59" i="33" s="1"/>
  <c r="X49" i="33"/>
  <c r="T49" i="33"/>
  <c r="H49" i="33"/>
  <c r="D49" i="33"/>
  <c r="H48" i="33"/>
  <c r="D48" i="33"/>
  <c r="BP47" i="33"/>
  <c r="AN47" i="33"/>
  <c r="AJ47" i="33"/>
  <c r="AJ50" i="33" s="1"/>
  <c r="X47" i="33"/>
  <c r="X50" i="33" s="1"/>
  <c r="T47" i="33"/>
  <c r="H47" i="33"/>
  <c r="D47" i="33"/>
  <c r="D50" i="33" s="1"/>
  <c r="L50" i="33" s="1"/>
  <c r="C163" i="33" s="1"/>
  <c r="C43" i="14" s="1"/>
  <c r="AN39" i="33"/>
  <c r="AN117" i="33" s="1"/>
  <c r="AN38" i="33"/>
  <c r="AN108" i="33" s="1"/>
  <c r="AQ107" i="33" s="1"/>
  <c r="BT35" i="33"/>
  <c r="BT81" i="33" s="1"/>
  <c r="BZ78" i="33" s="1"/>
  <c r="AN33" i="33"/>
  <c r="AN63" i="33" s="1"/>
  <c r="BT31" i="33"/>
  <c r="BT45" i="33" s="1"/>
  <c r="BV44" i="33" s="1"/>
  <c r="AN29" i="33"/>
  <c r="AN116" i="33" s="1"/>
  <c r="BT24" i="33"/>
  <c r="BT71" i="33" s="1"/>
  <c r="BT22" i="33"/>
  <c r="BT53" i="33" s="1"/>
  <c r="AN21" i="33"/>
  <c r="AN44" i="33" s="1"/>
  <c r="AU44" i="33" s="1"/>
  <c r="AN19" i="33"/>
  <c r="AN115" i="33" s="1"/>
  <c r="AP117" i="33" s="1"/>
  <c r="BT14" i="33"/>
  <c r="BT70" i="33" s="1"/>
  <c r="BV70" i="33" s="1"/>
  <c r="AM131" i="32"/>
  <c r="W131" i="32"/>
  <c r="BP130" i="32"/>
  <c r="BC130" i="32"/>
  <c r="AJ130" i="32"/>
  <c r="W130" i="32"/>
  <c r="BS129" i="32"/>
  <c r="AZ129" i="32"/>
  <c r="AM129" i="32"/>
  <c r="G129" i="32"/>
  <c r="G131" i="32" s="1"/>
  <c r="BP128" i="32"/>
  <c r="BC128" i="32"/>
  <c r="BC131" i="32" s="1"/>
  <c r="AJ128" i="32"/>
  <c r="W128" i="32"/>
  <c r="BP127" i="32"/>
  <c r="AZ127" i="32"/>
  <c r="AZ131" i="32" s="1"/>
  <c r="AJ127" i="32"/>
  <c r="BX126" i="32"/>
  <c r="BH126" i="32"/>
  <c r="AR126" i="32"/>
  <c r="AB126" i="32"/>
  <c r="L126" i="32"/>
  <c r="BX125" i="32"/>
  <c r="BH125" i="32"/>
  <c r="AR125" i="32"/>
  <c r="AB125" i="32"/>
  <c r="L125" i="32"/>
  <c r="BX124" i="32"/>
  <c r="BH124" i="32"/>
  <c r="AR124" i="32"/>
  <c r="AB124" i="32"/>
  <c r="L124" i="32"/>
  <c r="BX123" i="32"/>
  <c r="BL123" i="32"/>
  <c r="BE124" i="32"/>
  <c r="AW127" i="32"/>
  <c r="AW131" i="32" s="1"/>
  <c r="BI124" i="32"/>
  <c r="BE125" i="32"/>
  <c r="BI125" i="32"/>
  <c r="BE126" i="32"/>
  <c r="BI126" i="32"/>
  <c r="AR123" i="32"/>
  <c r="Y124" i="32"/>
  <c r="Q127" i="32"/>
  <c r="Q131" i="32" s="1"/>
  <c r="AC124" i="32"/>
  <c r="U127" i="32"/>
  <c r="U131" i="32" s="1"/>
  <c r="Y125" i="32"/>
  <c r="AC125" i="32"/>
  <c r="Y126" i="32"/>
  <c r="AC126" i="32"/>
  <c r="I124" i="32"/>
  <c r="A127" i="32"/>
  <c r="A131" i="32" s="1"/>
  <c r="M124" i="32"/>
  <c r="E127" i="32"/>
  <c r="E131" i="32" s="1"/>
  <c r="I125" i="32"/>
  <c r="M125" i="32"/>
  <c r="I126" i="32"/>
  <c r="M126" i="32"/>
  <c r="BR121" i="32"/>
  <c r="BB121" i="32"/>
  <c r="AL121" i="32"/>
  <c r="AZ120" i="32"/>
  <c r="R120" i="32"/>
  <c r="BN119" i="32"/>
  <c r="AH119" i="32"/>
  <c r="AN118" i="32"/>
  <c r="AN122" i="32" s="1"/>
  <c r="BJ117" i="32"/>
  <c r="N117" i="32"/>
  <c r="BZ116" i="32"/>
  <c r="BJ116" i="32"/>
  <c r="AT116" i="32"/>
  <c r="N116" i="32"/>
  <c r="BZ115" i="32"/>
  <c r="AT115" i="32"/>
  <c r="N115" i="32"/>
  <c r="BZ114" i="32"/>
  <c r="CA115" i="32"/>
  <c r="BS119" i="32"/>
  <c r="BX116" i="32"/>
  <c r="CA117" i="32"/>
  <c r="BS121" i="32"/>
  <c r="BQ118" i="32"/>
  <c r="BQ122" i="32" s="1"/>
  <c r="BQ120" i="32"/>
  <c r="BK115" i="32"/>
  <c r="BC119" i="32"/>
  <c r="BH116" i="32"/>
  <c r="AX118" i="32"/>
  <c r="AX122" i="32"/>
  <c r="AR115" i="32"/>
  <c r="AJ119" i="32"/>
  <c r="AU116" i="32"/>
  <c r="AR117" i="32"/>
  <c r="AJ121" i="32"/>
  <c r="AH118" i="32"/>
  <c r="AH122" i="32" s="1"/>
  <c r="T120" i="32"/>
  <c r="Q121" i="32"/>
  <c r="W121" i="32"/>
  <c r="W122" i="32" s="1"/>
  <c r="R119" i="32"/>
  <c r="K115" i="32"/>
  <c r="C118" i="32"/>
  <c r="C122" i="32" s="1"/>
  <c r="O115" i="32"/>
  <c r="G118" i="32"/>
  <c r="G122" i="32" s="1"/>
  <c r="K116" i="32"/>
  <c r="C120" i="32"/>
  <c r="O116" i="32"/>
  <c r="G120" i="32"/>
  <c r="K117" i="32"/>
  <c r="O117" i="32"/>
  <c r="F119" i="32"/>
  <c r="F122" i="32" s="1"/>
  <c r="F121" i="32"/>
  <c r="B119" i="32"/>
  <c r="B122" i="32" s="1"/>
  <c r="B121" i="32"/>
  <c r="AK112" i="32"/>
  <c r="T112" i="32"/>
  <c r="D112" i="32"/>
  <c r="BS111" i="32"/>
  <c r="AM111" i="32"/>
  <c r="V111" i="32"/>
  <c r="E110" i="32"/>
  <c r="BN109" i="32"/>
  <c r="BN113" i="32" s="1"/>
  <c r="O108" i="32"/>
  <c r="O107" i="32"/>
  <c r="O106" i="32"/>
  <c r="BO109" i="32"/>
  <c r="BO113" i="32" s="1"/>
  <c r="AY112" i="32"/>
  <c r="BC112" i="32"/>
  <c r="BC113" i="32" s="1"/>
  <c r="BK113" i="32" s="1"/>
  <c r="S200" i="32" s="1"/>
  <c r="S50" i="17" s="1"/>
  <c r="AL109" i="32"/>
  <c r="AL113" i="32" s="1"/>
  <c r="AL110" i="32"/>
  <c r="AG110" i="32"/>
  <c r="AR105" i="32"/>
  <c r="AV105" i="32"/>
  <c r="AO106" i="32"/>
  <c r="AS106" i="32"/>
  <c r="AO107" i="32"/>
  <c r="AS107" i="32"/>
  <c r="AO108" i="32"/>
  <c r="AS108" i="32"/>
  <c r="AG111" i="32"/>
  <c r="T110" i="32"/>
  <c r="R111" i="32"/>
  <c r="R112" i="32"/>
  <c r="V112" i="32"/>
  <c r="U109" i="32"/>
  <c r="U113" i="32" s="1"/>
  <c r="U110" i="32"/>
  <c r="P105" i="32"/>
  <c r="I106" i="32"/>
  <c r="M106" i="32"/>
  <c r="I107" i="32"/>
  <c r="M107" i="32"/>
  <c r="A112" i="32"/>
  <c r="I108" i="32"/>
  <c r="E112" i="32"/>
  <c r="M108" i="32"/>
  <c r="H109" i="32"/>
  <c r="H113" i="32" s="1"/>
  <c r="D109" i="32"/>
  <c r="D113" i="32"/>
  <c r="BQ103" i="32"/>
  <c r="AG102" i="32"/>
  <c r="BS101" i="32"/>
  <c r="AY100" i="32"/>
  <c r="AY104" i="32" s="1"/>
  <c r="A100" i="32"/>
  <c r="A104" i="32" s="1"/>
  <c r="BU99" i="32"/>
  <c r="AO99" i="32"/>
  <c r="BU98" i="32"/>
  <c r="AO98" i="32"/>
  <c r="BU97" i="32"/>
  <c r="AO97" i="32"/>
  <c r="I97" i="32"/>
  <c r="BA100" i="32"/>
  <c r="BA104" i="32" s="1"/>
  <c r="BA101" i="32"/>
  <c r="AG101" i="32"/>
  <c r="AK101" i="32"/>
  <c r="BT94" i="32"/>
  <c r="V94" i="32"/>
  <c r="BM93" i="32"/>
  <c r="G93" i="32"/>
  <c r="C93" i="32"/>
  <c r="BR92" i="32"/>
  <c r="BA92" i="32"/>
  <c r="T92" i="32"/>
  <c r="BB91" i="32"/>
  <c r="AR90" i="32"/>
  <c r="L90" i="32"/>
  <c r="BX89" i="32"/>
  <c r="AR89" i="32"/>
  <c r="BX88" i="32"/>
  <c r="AR88" i="32"/>
  <c r="BX87" i="32"/>
  <c r="BP92" i="32"/>
  <c r="BQ91" i="32"/>
  <c r="AW91" i="32"/>
  <c r="AW95" i="32" s="1"/>
  <c r="AP87" i="32"/>
  <c r="S86" i="32"/>
  <c r="AA86" i="32" s="1"/>
  <c r="I157" i="32" s="1"/>
  <c r="I47" i="13" s="1"/>
  <c r="BM85" i="32"/>
  <c r="AG85" i="32"/>
  <c r="B85" i="32"/>
  <c r="W84" i="32"/>
  <c r="BQ83" i="32"/>
  <c r="S82" i="32"/>
  <c r="I81" i="32"/>
  <c r="AO80" i="32"/>
  <c r="I80" i="32"/>
  <c r="BU79" i="32"/>
  <c r="AO79" i="32"/>
  <c r="I79" i="32"/>
  <c r="BQ84" i="32"/>
  <c r="AS78" i="32"/>
  <c r="AQ80" i="32"/>
  <c r="AN84" i="32"/>
  <c r="AJ82" i="32"/>
  <c r="J80" i="32"/>
  <c r="B84" i="32"/>
  <c r="N80" i="32"/>
  <c r="F84" i="32"/>
  <c r="J81" i="32"/>
  <c r="N81" i="32"/>
  <c r="G82" i="32"/>
  <c r="C82" i="32"/>
  <c r="C86" i="32" s="1"/>
  <c r="BR77" i="32"/>
  <c r="AL77" i="32"/>
  <c r="BT74" i="32"/>
  <c r="BT77" i="32" s="1"/>
  <c r="AN74" i="32"/>
  <c r="AN77" i="32" s="1"/>
  <c r="G74" i="32"/>
  <c r="G77" i="32" s="1"/>
  <c r="BZ71" i="32"/>
  <c r="AT71" i="32"/>
  <c r="AT73" i="32" s="1"/>
  <c r="BZ70" i="32"/>
  <c r="AT70" i="32"/>
  <c r="BZ69" i="32"/>
  <c r="BX71" i="32"/>
  <c r="AQ70" i="32"/>
  <c r="AI74" i="32"/>
  <c r="AQ71" i="32"/>
  <c r="AI75" i="32"/>
  <c r="AV71" i="32"/>
  <c r="AR72" i="32"/>
  <c r="AV72" i="32"/>
  <c r="X76" i="32"/>
  <c r="A74" i="32"/>
  <c r="A75" i="32"/>
  <c r="B68" i="32"/>
  <c r="AX67" i="32"/>
  <c r="T67" i="32"/>
  <c r="D66" i="32"/>
  <c r="S64" i="32"/>
  <c r="S68" i="32" s="1"/>
  <c r="B64" i="32"/>
  <c r="J62" i="32"/>
  <c r="J61" i="32"/>
  <c r="BW61" i="32"/>
  <c r="BO65" i="32"/>
  <c r="BW62" i="32"/>
  <c r="BT66" i="32"/>
  <c r="BT68" i="32" s="1"/>
  <c r="BR64" i="32"/>
  <c r="BR68" i="32" s="1"/>
  <c r="BC65" i="32"/>
  <c r="AY67" i="32"/>
  <c r="AX64" i="32"/>
  <c r="AX68" i="32"/>
  <c r="AQ61" i="32"/>
  <c r="AI65" i="32"/>
  <c r="AQ62" i="32"/>
  <c r="AN66" i="32"/>
  <c r="AV63" i="32"/>
  <c r="AH64" i="32"/>
  <c r="S67" i="32"/>
  <c r="F65" i="32"/>
  <c r="K62" i="32"/>
  <c r="O62" i="32"/>
  <c r="C59" i="32"/>
  <c r="BI54" i="32"/>
  <c r="M54" i="32"/>
  <c r="BI53" i="32"/>
  <c r="M53" i="32"/>
  <c r="BI52" i="32"/>
  <c r="M52" i="32"/>
  <c r="CA52" i="32"/>
  <c r="BP57" i="32"/>
  <c r="BX53" i="32"/>
  <c r="CA54" i="32"/>
  <c r="BQ55" i="32"/>
  <c r="BQ59" i="32"/>
  <c r="BI51" i="32"/>
  <c r="AW57" i="32"/>
  <c r="BK53" i="32"/>
  <c r="BG54" i="32"/>
  <c r="BK54" i="32"/>
  <c r="BA55" i="32"/>
  <c r="BA59" i="32"/>
  <c r="AG57" i="32"/>
  <c r="AU53" i="32"/>
  <c r="AR54" i="32"/>
  <c r="AJ58" i="32"/>
  <c r="AN55" i="32"/>
  <c r="AN59" i="32" s="1"/>
  <c r="S55" i="32"/>
  <c r="S59" i="32" s="1"/>
  <c r="S57" i="32"/>
  <c r="J54" i="32"/>
  <c r="BR49" i="32"/>
  <c r="T49" i="32"/>
  <c r="BP48" i="32"/>
  <c r="H47" i="32"/>
  <c r="BT46" i="32"/>
  <c r="AT44" i="32"/>
  <c r="BU43" i="32"/>
  <c r="BZ90" i="32"/>
  <c r="BR94" i="32"/>
  <c r="BV90" i="32"/>
  <c r="BN94" i="32"/>
  <c r="AW67" i="32"/>
  <c r="AS63" i="32"/>
  <c r="AK67" i="32"/>
  <c r="AO63" i="32"/>
  <c r="AG67" i="32"/>
  <c r="U67" i="32"/>
  <c r="U64" i="32"/>
  <c r="U68" i="32"/>
  <c r="U65" i="32"/>
  <c r="Q66" i="32"/>
  <c r="Q67" i="32"/>
  <c r="Q64" i="32"/>
  <c r="Q68" i="32" s="1"/>
  <c r="E66" i="32"/>
  <c r="E67" i="32"/>
  <c r="M63" i="32"/>
  <c r="E64" i="32"/>
  <c r="E68" i="32" s="1"/>
  <c r="A66" i="32"/>
  <c r="A67" i="32"/>
  <c r="I63" i="32"/>
  <c r="A64" i="32"/>
  <c r="A68" i="32" s="1"/>
  <c r="AS45" i="32"/>
  <c r="AO45" i="32"/>
  <c r="BY44" i="32"/>
  <c r="BU44" i="32"/>
  <c r="M44" i="32"/>
  <c r="AK130" i="31"/>
  <c r="AS126" i="31"/>
  <c r="BI125" i="31"/>
  <c r="BI127" i="31" s="1"/>
  <c r="BY124" i="31"/>
  <c r="M124" i="31"/>
  <c r="BH125" i="31"/>
  <c r="AZ129" i="31"/>
  <c r="BK123" i="31"/>
  <c r="AR124" i="31"/>
  <c r="AJ128" i="31"/>
  <c r="BP121" i="31"/>
  <c r="BM118" i="31"/>
  <c r="BM122" i="31" s="1"/>
  <c r="CB117" i="31"/>
  <c r="CB116" i="31"/>
  <c r="CB115" i="31"/>
  <c r="BU116" i="31"/>
  <c r="BM120" i="31"/>
  <c r="BU117" i="31"/>
  <c r="BM121" i="31"/>
  <c r="BT118" i="31"/>
  <c r="BT122" i="31" s="1"/>
  <c r="BT119" i="31"/>
  <c r="BE115" i="31"/>
  <c r="AW119" i="31"/>
  <c r="AW122" i="31" s="1"/>
  <c r="AR115" i="31"/>
  <c r="BP110" i="31"/>
  <c r="F109" i="31"/>
  <c r="F113" i="31" s="1"/>
  <c r="N108" i="31"/>
  <c r="N107" i="31"/>
  <c r="N106" i="31"/>
  <c r="BT110" i="31"/>
  <c r="BV105" i="31"/>
  <c r="BC110" i="31"/>
  <c r="BC113" i="31"/>
  <c r="BC111" i="31"/>
  <c r="BA112" i="31"/>
  <c r="BA113" i="31" s="1"/>
  <c r="BD109" i="31"/>
  <c r="BD113" i="31" s="1"/>
  <c r="BD110" i="31"/>
  <c r="BD112" i="31"/>
  <c r="AX109" i="31"/>
  <c r="AX113" i="31" s="1"/>
  <c r="AX110" i="31"/>
  <c r="AK110" i="31"/>
  <c r="AS106" i="31"/>
  <c r="AK109" i="31"/>
  <c r="AS107" i="31"/>
  <c r="J107" i="31"/>
  <c r="P107" i="31"/>
  <c r="AM104" i="31"/>
  <c r="BO100" i="31"/>
  <c r="BO104" i="31" s="1"/>
  <c r="AI100" i="31"/>
  <c r="BV99" i="31"/>
  <c r="BV98" i="31"/>
  <c r="BV97" i="31"/>
  <c r="BV96" i="31"/>
  <c r="BZ96" i="31"/>
  <c r="BZ97" i="31"/>
  <c r="BC101" i="31"/>
  <c r="BK97" i="31"/>
  <c r="BC100" i="31"/>
  <c r="BK98" i="31"/>
  <c r="BC102" i="31"/>
  <c r="BG96" i="31"/>
  <c r="BN94" i="31"/>
  <c r="AK93" i="31"/>
  <c r="AP89" i="31"/>
  <c r="BF87" i="31"/>
  <c r="BK89" i="31"/>
  <c r="BC93" i="31"/>
  <c r="BC91" i="31"/>
  <c r="BC95" i="31" s="1"/>
  <c r="AP87" i="31"/>
  <c r="D92" i="31"/>
  <c r="L88" i="31"/>
  <c r="D91" i="31"/>
  <c r="D95" i="31"/>
  <c r="S85" i="31"/>
  <c r="J80" i="31"/>
  <c r="BF124" i="32"/>
  <c r="AX128" i="32"/>
  <c r="AX131" i="32" s="1"/>
  <c r="BJ124" i="32"/>
  <c r="BB128" i="32"/>
  <c r="BF125" i="32"/>
  <c r="AX129" i="32"/>
  <c r="BJ125" i="32"/>
  <c r="BB129" i="32"/>
  <c r="BF126" i="32"/>
  <c r="AX130" i="32"/>
  <c r="BJ126" i="32"/>
  <c r="BB130" i="32"/>
  <c r="Z124" i="32"/>
  <c r="R127" i="32"/>
  <c r="R131" i="32" s="1"/>
  <c r="R128" i="32"/>
  <c r="AD124" i="32"/>
  <c r="V127" i="32"/>
  <c r="V131" i="32" s="1"/>
  <c r="V128" i="32"/>
  <c r="Z125" i="32"/>
  <c r="R129" i="32"/>
  <c r="AD125" i="32"/>
  <c r="V129" i="32"/>
  <c r="Z126" i="32"/>
  <c r="R130" i="32"/>
  <c r="AD126" i="32"/>
  <c r="V130" i="32"/>
  <c r="Y123" i="32"/>
  <c r="AC123" i="32"/>
  <c r="J124" i="32"/>
  <c r="B127" i="32"/>
  <c r="B128" i="32"/>
  <c r="B131" i="32"/>
  <c r="N124" i="32"/>
  <c r="F127" i="32"/>
  <c r="F128" i="32"/>
  <c r="J125" i="32"/>
  <c r="B129" i="32"/>
  <c r="N125" i="32"/>
  <c r="F129" i="32"/>
  <c r="F131" i="32" s="1"/>
  <c r="J126" i="32"/>
  <c r="B130" i="32"/>
  <c r="N126" i="32"/>
  <c r="F130" i="32"/>
  <c r="I123" i="32"/>
  <c r="M123" i="32"/>
  <c r="BY118" i="32"/>
  <c r="BW115" i="32"/>
  <c r="BO119" i="32"/>
  <c r="CB115" i="32"/>
  <c r="BT119" i="32"/>
  <c r="BT122" i="32" s="1"/>
  <c r="BW117" i="32"/>
  <c r="BO121" i="32"/>
  <c r="CB117" i="32"/>
  <c r="BT121" i="32"/>
  <c r="BI118" i="32"/>
  <c r="BG115" i="32"/>
  <c r="AY119" i="32"/>
  <c r="AY122" i="32" s="1"/>
  <c r="BL115" i="32"/>
  <c r="BD119" i="32"/>
  <c r="BD122" i="32" s="1"/>
  <c r="BB118" i="32"/>
  <c r="BB122" i="32" s="1"/>
  <c r="BG114" i="32"/>
  <c r="BK114" i="32"/>
  <c r="AW118" i="32"/>
  <c r="AW122" i="32" s="1"/>
  <c r="AW120" i="32"/>
  <c r="AV116" i="32"/>
  <c r="AL118" i="32"/>
  <c r="AQ114" i="32"/>
  <c r="AQ118" i="32" s="1"/>
  <c r="AU114" i="32"/>
  <c r="AG118" i="32"/>
  <c r="AG120" i="32"/>
  <c r="AG122" i="32"/>
  <c r="T118" i="32"/>
  <c r="T122" i="32" s="1"/>
  <c r="U118" i="32"/>
  <c r="U120" i="32"/>
  <c r="U122" i="32" s="1"/>
  <c r="V119" i="32"/>
  <c r="V122" i="32" s="1"/>
  <c r="Q119" i="32"/>
  <c r="Q122" i="32" s="1"/>
  <c r="L115" i="32"/>
  <c r="D118" i="32"/>
  <c r="D122" i="32" s="1"/>
  <c r="P115" i="32"/>
  <c r="H118" i="32"/>
  <c r="H122" i="32" s="1"/>
  <c r="L116" i="32"/>
  <c r="D120" i="32"/>
  <c r="P116" i="32"/>
  <c r="H120" i="32"/>
  <c r="L117" i="32"/>
  <c r="P117" i="32"/>
  <c r="E119" i="32"/>
  <c r="E122" i="32" s="1"/>
  <c r="M122" i="32" s="1"/>
  <c r="D181" i="32" s="1"/>
  <c r="D51" i="15" s="1"/>
  <c r="E121" i="32"/>
  <c r="K114" i="32"/>
  <c r="O114" i="32"/>
  <c r="A119" i="32"/>
  <c r="A121" i="32"/>
  <c r="L114" i="32"/>
  <c r="P114" i="32"/>
  <c r="BP113" i="32"/>
  <c r="BN111" i="32"/>
  <c r="BR111" i="32"/>
  <c r="BS109" i="32"/>
  <c r="AX109" i="32"/>
  <c r="AX113" i="32" s="1"/>
  <c r="AI112" i="32"/>
  <c r="AM112" i="32"/>
  <c r="AM113" i="32" s="1"/>
  <c r="AU113" i="32" s="1"/>
  <c r="N200" i="32" s="1"/>
  <c r="N50" i="17" s="1"/>
  <c r="AK110" i="32"/>
  <c r="AK111" i="32"/>
  <c r="BN100" i="32"/>
  <c r="BN104" i="32" s="1"/>
  <c r="BN101" i="32"/>
  <c r="AY102" i="32"/>
  <c r="BC102" i="32"/>
  <c r="BC104" i="32" s="1"/>
  <c r="AY103" i="32"/>
  <c r="BC103" i="32"/>
  <c r="AQ97" i="32"/>
  <c r="AU97" i="32"/>
  <c r="AQ98" i="32"/>
  <c r="AU98" i="32"/>
  <c r="AQ99" i="32"/>
  <c r="AU99" i="32"/>
  <c r="AG100" i="32"/>
  <c r="AG104" i="32"/>
  <c r="AQ96" i="32"/>
  <c r="AU96" i="32"/>
  <c r="U103" i="32"/>
  <c r="U100" i="32"/>
  <c r="U104" i="32" s="1"/>
  <c r="T100" i="32"/>
  <c r="T101" i="32"/>
  <c r="T104" i="32" s="1"/>
  <c r="A102" i="32"/>
  <c r="E102" i="32"/>
  <c r="A103" i="32"/>
  <c r="E103" i="32"/>
  <c r="H103" i="32"/>
  <c r="H100" i="32"/>
  <c r="H104" i="32"/>
  <c r="D103" i="32"/>
  <c r="D104" i="32" s="1"/>
  <c r="D100" i="32"/>
  <c r="BU91" i="32"/>
  <c r="AZ91" i="32"/>
  <c r="AZ95" i="32" s="1"/>
  <c r="AG91" i="32"/>
  <c r="AG95" i="32"/>
  <c r="AK91" i="32"/>
  <c r="AK95" i="32" s="1"/>
  <c r="AG94" i="32"/>
  <c r="AK94" i="32"/>
  <c r="AN91" i="32"/>
  <c r="AN95" i="32" s="1"/>
  <c r="AN92" i="32"/>
  <c r="AJ91" i="32"/>
  <c r="AJ95" i="32" s="1"/>
  <c r="AJ92" i="32"/>
  <c r="W91" i="32"/>
  <c r="W95" i="32"/>
  <c r="S91" i="32"/>
  <c r="S95" i="32" s="1"/>
  <c r="J88" i="32"/>
  <c r="B92" i="32"/>
  <c r="N88" i="32"/>
  <c r="F92" i="32"/>
  <c r="J89" i="32"/>
  <c r="N89" i="32"/>
  <c r="J90" i="32"/>
  <c r="N90" i="32"/>
  <c r="G91" i="32"/>
  <c r="G95" i="32" s="1"/>
  <c r="C91" i="32"/>
  <c r="BM84" i="32"/>
  <c r="CA80" i="32"/>
  <c r="BW81" i="32"/>
  <c r="CA81" i="32"/>
  <c r="BQ82" i="32"/>
  <c r="BQ86" i="32" s="1"/>
  <c r="AQ79" i="32"/>
  <c r="AU79" i="32"/>
  <c r="AJ84" i="32"/>
  <c r="AJ86" i="32" s="1"/>
  <c r="AN82" i="32"/>
  <c r="AN86" i="32" s="1"/>
  <c r="U82" i="32"/>
  <c r="U86" i="32" s="1"/>
  <c r="AC86" i="32" s="1"/>
  <c r="I177" i="32" s="1"/>
  <c r="I47" i="15" s="1"/>
  <c r="K80" i="32"/>
  <c r="C84" i="32"/>
  <c r="O80" i="32"/>
  <c r="G84" i="32"/>
  <c r="K81" i="32"/>
  <c r="O81" i="32"/>
  <c r="F82" i="32"/>
  <c r="F86" i="32"/>
  <c r="L78" i="32"/>
  <c r="L82" i="32" s="1"/>
  <c r="P78" i="32"/>
  <c r="P82" i="32" s="1"/>
  <c r="B82" i="32"/>
  <c r="B86" i="32"/>
  <c r="I78" i="32"/>
  <c r="M78" i="32"/>
  <c r="BV73" i="32"/>
  <c r="CA70" i="32"/>
  <c r="BS74" i="32"/>
  <c r="BS77" i="32" s="1"/>
  <c r="CA72" i="32"/>
  <c r="BS76" i="32"/>
  <c r="BC74" i="32"/>
  <c r="BC77" i="32" s="1"/>
  <c r="BC76" i="32"/>
  <c r="AO69" i="32"/>
  <c r="AS69" i="32"/>
  <c r="AO70" i="32"/>
  <c r="AS70" i="32"/>
  <c r="AO71" i="32"/>
  <c r="AS71" i="32"/>
  <c r="AO72" i="32"/>
  <c r="AS72" i="32"/>
  <c r="AH73" i="32"/>
  <c r="S73" i="32"/>
  <c r="S77" i="32"/>
  <c r="Q75" i="32"/>
  <c r="Q77" i="32" s="1"/>
  <c r="Y77" i="32" s="1"/>
  <c r="I136" i="32" s="1"/>
  <c r="I46" i="11" s="1"/>
  <c r="Q74" i="32"/>
  <c r="Q73" i="32"/>
  <c r="P72" i="32"/>
  <c r="H76" i="32"/>
  <c r="CA63" i="32"/>
  <c r="BS67" i="32"/>
  <c r="AT64" i="32"/>
  <c r="AQ63" i="32"/>
  <c r="AI67" i="32"/>
  <c r="O61" i="32"/>
  <c r="G64" i="32"/>
  <c r="G68" i="32" s="1"/>
  <c r="G66" i="32"/>
  <c r="C64" i="32"/>
  <c r="C68" i="32"/>
  <c r="J60" i="32"/>
  <c r="N60" i="32"/>
  <c r="I61" i="32"/>
  <c r="M61" i="32"/>
  <c r="I62" i="32"/>
  <c r="M62" i="32"/>
  <c r="C66" i="32"/>
  <c r="BW52" i="32"/>
  <c r="CB52" i="32"/>
  <c r="BT56" i="32"/>
  <c r="BW54" i="32"/>
  <c r="CB54" i="32"/>
  <c r="BT58" i="32"/>
  <c r="BP55" i="32"/>
  <c r="BG53" i="32"/>
  <c r="BD57" i="32"/>
  <c r="BD59" i="32" s="1"/>
  <c r="BL53" i="32"/>
  <c r="BH54" i="32"/>
  <c r="AZ58" i="32"/>
  <c r="BL54" i="32"/>
  <c r="BD58" i="32"/>
  <c r="AZ55" i="32"/>
  <c r="AQ53" i="32"/>
  <c r="AN57" i="32"/>
  <c r="AV53" i="32"/>
  <c r="AP51" i="32"/>
  <c r="AT51" i="32"/>
  <c r="AG55" i="32"/>
  <c r="AG59" i="32" s="1"/>
  <c r="AR51" i="32"/>
  <c r="AV51" i="32"/>
  <c r="T56" i="32"/>
  <c r="T55" i="32"/>
  <c r="T59" i="32" s="1"/>
  <c r="T57" i="32"/>
  <c r="T58" i="32"/>
  <c r="BN48" i="32"/>
  <c r="BV44" i="32"/>
  <c r="AM47" i="32"/>
  <c r="AM46" i="32"/>
  <c r="AM50" i="32" s="1"/>
  <c r="AM49" i="32"/>
  <c r="R46" i="32"/>
  <c r="R50" i="32"/>
  <c r="R49" i="32"/>
  <c r="BX126" i="31"/>
  <c r="BP130" i="31"/>
  <c r="CA123" i="31"/>
  <c r="BH124" i="31"/>
  <c r="AZ128" i="31"/>
  <c r="BU115" i="31"/>
  <c r="BM119" i="31"/>
  <c r="H122" i="31"/>
  <c r="BZ109" i="31"/>
  <c r="BW107" i="31"/>
  <c r="BO111" i="31"/>
  <c r="BW108" i="31"/>
  <c r="BO112" i="31"/>
  <c r="BR109" i="31"/>
  <c r="CB105" i="31"/>
  <c r="CB106" i="31"/>
  <c r="CB107" i="31"/>
  <c r="BR110" i="31"/>
  <c r="BR113" i="31" s="1"/>
  <c r="BR112" i="31"/>
  <c r="BX105" i="31"/>
  <c r="BX106" i="31"/>
  <c r="BX107" i="31"/>
  <c r="CA99" i="31"/>
  <c r="BS103" i="31"/>
  <c r="BW96" i="31"/>
  <c r="AT96" i="31"/>
  <c r="AT97" i="31"/>
  <c r="AU90" i="31"/>
  <c r="AM94" i="31"/>
  <c r="BT122" i="33"/>
  <c r="BP122" i="33"/>
  <c r="BD122" i="33"/>
  <c r="AZ122" i="33"/>
  <c r="AJ122" i="33"/>
  <c r="V104" i="33"/>
  <c r="G104" i="33"/>
  <c r="C104" i="33"/>
  <c r="V95" i="33"/>
  <c r="H94" i="33"/>
  <c r="D94" i="33"/>
  <c r="V93" i="33"/>
  <c r="H93" i="33"/>
  <c r="D93" i="33"/>
  <c r="D95" i="33" s="1"/>
  <c r="H92" i="33"/>
  <c r="H95" i="33" s="1"/>
  <c r="D92" i="33"/>
  <c r="N87" i="33"/>
  <c r="F75" i="33"/>
  <c r="B75" i="33"/>
  <c r="BT68" i="33"/>
  <c r="BP68" i="33"/>
  <c r="BD68" i="33"/>
  <c r="AZ68" i="33"/>
  <c r="AJ68" i="33"/>
  <c r="E68" i="33"/>
  <c r="A68" i="33"/>
  <c r="BA67" i="33"/>
  <c r="AW67" i="33"/>
  <c r="F49" i="33"/>
  <c r="B49" i="33"/>
  <c r="F48" i="33"/>
  <c r="B48" i="33"/>
  <c r="F47" i="33"/>
  <c r="F50" i="33" s="1"/>
  <c r="B47" i="33"/>
  <c r="B50" i="33" s="1"/>
  <c r="AJ131" i="32"/>
  <c r="BS130" i="32"/>
  <c r="AZ130" i="32"/>
  <c r="AM130" i="32"/>
  <c r="G130" i="32"/>
  <c r="BP129" i="32"/>
  <c r="BP131" i="32" s="1"/>
  <c r="BC129" i="32"/>
  <c r="AJ129" i="32"/>
  <c r="BS128" i="32"/>
  <c r="BS131" i="32" s="1"/>
  <c r="AZ128" i="32"/>
  <c r="CB126" i="32"/>
  <c r="BL126" i="32"/>
  <c r="AV126" i="32"/>
  <c r="AF126" i="32"/>
  <c r="P126" i="32"/>
  <c r="CB125" i="32"/>
  <c r="BL125" i="32"/>
  <c r="AV125" i="32"/>
  <c r="AF125" i="32"/>
  <c r="P125" i="32"/>
  <c r="CB124" i="32"/>
  <c r="BL124" i="32"/>
  <c r="AV124" i="32"/>
  <c r="AF124" i="32"/>
  <c r="P124" i="32"/>
  <c r="BU124" i="32"/>
  <c r="BY124" i="32"/>
  <c r="BU125" i="32"/>
  <c r="BY125" i="32"/>
  <c r="BU126" i="32"/>
  <c r="BY126" i="32"/>
  <c r="AO124" i="32"/>
  <c r="AG127" i="32"/>
  <c r="AG131" i="32" s="1"/>
  <c r="AS124" i="32"/>
  <c r="AK127" i="32"/>
  <c r="AK131" i="32" s="1"/>
  <c r="AO125" i="32"/>
  <c r="AS125" i="32"/>
  <c r="AO126" i="32"/>
  <c r="AS126" i="32"/>
  <c r="R122" i="32"/>
  <c r="BN121" i="32"/>
  <c r="BN122" i="32" s="1"/>
  <c r="AH121" i="32"/>
  <c r="H121" i="32"/>
  <c r="BT120" i="32"/>
  <c r="BD120" i="32"/>
  <c r="AN120" i="32"/>
  <c r="BR119" i="32"/>
  <c r="BR122" i="32" s="1"/>
  <c r="BB119" i="32"/>
  <c r="AL119" i="32"/>
  <c r="AL122" i="32" s="1"/>
  <c r="U119" i="32"/>
  <c r="D119" i="32"/>
  <c r="AZ118" i="32"/>
  <c r="AZ122" i="32" s="1"/>
  <c r="R118" i="32"/>
  <c r="BF117" i="32"/>
  <c r="J117" i="32"/>
  <c r="BV116" i="32"/>
  <c r="BF116" i="32"/>
  <c r="AP116" i="32"/>
  <c r="J116" i="32"/>
  <c r="BV115" i="32"/>
  <c r="BF115" i="32"/>
  <c r="AP115" i="32"/>
  <c r="AP118" i="32" s="1"/>
  <c r="J115" i="32"/>
  <c r="J118" i="32" s="1"/>
  <c r="BV114" i="32"/>
  <c r="BV118" i="32" s="1"/>
  <c r="BX115" i="32"/>
  <c r="BP119" i="32"/>
  <c r="CA116" i="32"/>
  <c r="BX117" i="32"/>
  <c r="BP121" i="32"/>
  <c r="BN118" i="32"/>
  <c r="BF114" i="32"/>
  <c r="BH115" i="32"/>
  <c r="AZ119" i="32"/>
  <c r="BK116" i="32"/>
  <c r="BG117" i="32"/>
  <c r="AY121" i="32"/>
  <c r="BK117" i="32"/>
  <c r="BC121" i="32"/>
  <c r="BA118" i="32"/>
  <c r="BA122" i="32" s="1"/>
  <c r="BA120" i="32"/>
  <c r="AT114" i="32"/>
  <c r="AT118" i="32" s="1"/>
  <c r="AU115" i="32"/>
  <c r="AM119" i="32"/>
  <c r="AR116" i="32"/>
  <c r="AU117" i="32"/>
  <c r="AM121" i="32"/>
  <c r="AK118" i="32"/>
  <c r="AK122" i="32" s="1"/>
  <c r="AS122" i="32" s="1"/>
  <c r="N181" i="32" s="1"/>
  <c r="N51" i="15" s="1"/>
  <c r="AK120" i="32"/>
  <c r="N114" i="32"/>
  <c r="BR113" i="32"/>
  <c r="BZ113" i="32" s="1"/>
  <c r="X190" i="32" s="1"/>
  <c r="X50" i="16" s="1"/>
  <c r="AI111" i="32"/>
  <c r="AI113" i="32" s="1"/>
  <c r="Q111" i="32"/>
  <c r="E111" i="32"/>
  <c r="E113" i="32" s="1"/>
  <c r="A111" i="32"/>
  <c r="W110" i="32"/>
  <c r="W113" i="32" s="1"/>
  <c r="BA109" i="32"/>
  <c r="BA113" i="32" s="1"/>
  <c r="AK109" i="32"/>
  <c r="AK113" i="32" s="1"/>
  <c r="T109" i="32"/>
  <c r="T113" i="32" s="1"/>
  <c r="BW108" i="32"/>
  <c r="AQ108" i="32"/>
  <c r="K108" i="32"/>
  <c r="BW107" i="32"/>
  <c r="K107" i="32"/>
  <c r="BW106" i="32"/>
  <c r="K106" i="32"/>
  <c r="BS110" i="32"/>
  <c r="BS113" i="32" s="1"/>
  <c r="CA113" i="32" s="1"/>
  <c r="X200" i="32" s="1"/>
  <c r="X50" i="17" s="1"/>
  <c r="BB109" i="32"/>
  <c r="BB113" i="32" s="1"/>
  <c r="BJ113" i="32" s="1"/>
  <c r="S190" i="32" s="1"/>
  <c r="S50" i="16" s="1"/>
  <c r="AW110" i="32"/>
  <c r="AW113" i="32" s="1"/>
  <c r="BE113" i="32" s="1"/>
  <c r="S140" i="32" s="1"/>
  <c r="S50" i="11" s="1"/>
  <c r="AW111" i="32"/>
  <c r="AO105" i="32"/>
  <c r="AR106" i="32"/>
  <c r="AV106" i="32"/>
  <c r="AR107" i="32"/>
  <c r="AJ111" i="32"/>
  <c r="AV107" i="32"/>
  <c r="AN111" i="32"/>
  <c r="AR108" i="32"/>
  <c r="AJ112" i="32"/>
  <c r="AV108" i="32"/>
  <c r="AN112" i="32"/>
  <c r="L105" i="32"/>
  <c r="AN103" i="32"/>
  <c r="BN102" i="32"/>
  <c r="AW102" i="32"/>
  <c r="T102" i="32"/>
  <c r="BO101" i="32"/>
  <c r="BO104" i="32" s="1"/>
  <c r="H101" i="32"/>
  <c r="V100" i="32"/>
  <c r="V104" i="32" s="1"/>
  <c r="E100" i="32"/>
  <c r="E104" i="32" s="1"/>
  <c r="BY99" i="32"/>
  <c r="AS99" i="32"/>
  <c r="M99" i="32"/>
  <c r="BY98" i="32"/>
  <c r="AS98" i="32"/>
  <c r="M98" i="32"/>
  <c r="BY97" i="32"/>
  <c r="AS97" i="32"/>
  <c r="BY96" i="32"/>
  <c r="BR100" i="32"/>
  <c r="BR104" i="32"/>
  <c r="BR101" i="32"/>
  <c r="BW96" i="32"/>
  <c r="CA96" i="32"/>
  <c r="BM101" i="32"/>
  <c r="BM104" i="32" s="1"/>
  <c r="BM102" i="32"/>
  <c r="AK100" i="32"/>
  <c r="AK104" i="32"/>
  <c r="R103" i="32"/>
  <c r="R104" i="32" s="1"/>
  <c r="V103" i="32"/>
  <c r="S102" i="32"/>
  <c r="W102" i="32"/>
  <c r="W101" i="32"/>
  <c r="W104" i="32" s="1"/>
  <c r="S101" i="32"/>
  <c r="O96" i="32"/>
  <c r="B102" i="32"/>
  <c r="B104" i="32" s="1"/>
  <c r="F102" i="32"/>
  <c r="F104" i="32" s="1"/>
  <c r="G100" i="32"/>
  <c r="G101" i="32"/>
  <c r="G104" i="32" s="1"/>
  <c r="K97" i="32"/>
  <c r="O97" i="32"/>
  <c r="K98" i="32"/>
  <c r="O98" i="32"/>
  <c r="K99" i="32"/>
  <c r="O99" i="32"/>
  <c r="C100" i="32"/>
  <c r="C104" i="32"/>
  <c r="J96" i="32"/>
  <c r="N96" i="32"/>
  <c r="N100" i="32" s="1"/>
  <c r="L97" i="32"/>
  <c r="P97" i="32"/>
  <c r="L98" i="32"/>
  <c r="P98" i="32"/>
  <c r="L99" i="32"/>
  <c r="P99" i="32"/>
  <c r="C101" i="32"/>
  <c r="BB95" i="32"/>
  <c r="R94" i="32"/>
  <c r="BQ93" i="32"/>
  <c r="BQ95" i="32" s="1"/>
  <c r="AJ93" i="32"/>
  <c r="BN92" i="32"/>
  <c r="AG92" i="32"/>
  <c r="G92" i="32"/>
  <c r="AX91" i="32"/>
  <c r="AX95" i="32" s="1"/>
  <c r="AV90" i="32"/>
  <c r="P90" i="32"/>
  <c r="CB89" i="32"/>
  <c r="AV89" i="32"/>
  <c r="P89" i="32"/>
  <c r="CB88" i="32"/>
  <c r="AV88" i="32"/>
  <c r="P88" i="32"/>
  <c r="CB87" i="32"/>
  <c r="BM92" i="32"/>
  <c r="CA88" i="32"/>
  <c r="BW89" i="32"/>
  <c r="CA89" i="32"/>
  <c r="AZ92" i="32"/>
  <c r="AW94" i="32"/>
  <c r="BA94" i="32"/>
  <c r="BC92" i="32"/>
  <c r="BC93" i="32"/>
  <c r="AY92" i="32"/>
  <c r="AY95" i="32" s="1"/>
  <c r="AY93" i="32"/>
  <c r="AU87" i="32"/>
  <c r="AP89" i="32"/>
  <c r="AH93" i="32"/>
  <c r="AT89" i="32"/>
  <c r="AL93" i="32"/>
  <c r="AL95" i="32" s="1"/>
  <c r="AP90" i="32"/>
  <c r="AH94" i="32"/>
  <c r="AT90" i="32"/>
  <c r="AL94" i="32"/>
  <c r="AM92" i="32"/>
  <c r="AM93" i="32"/>
  <c r="AO87" i="32"/>
  <c r="AS87" i="32"/>
  <c r="AS91" i="32" s="1"/>
  <c r="AI92" i="32"/>
  <c r="AI95" i="32" s="1"/>
  <c r="AU88" i="32"/>
  <c r="AQ89" i="32"/>
  <c r="AU89" i="32"/>
  <c r="AQ90" i="32"/>
  <c r="AU90" i="32"/>
  <c r="AI93" i="32"/>
  <c r="S92" i="32"/>
  <c r="W92" i="32"/>
  <c r="T91" i="32"/>
  <c r="T95" i="32" s="1"/>
  <c r="U93" i="32"/>
  <c r="U95" i="32" s="1"/>
  <c r="U94" i="32"/>
  <c r="V93" i="32"/>
  <c r="R93" i="32"/>
  <c r="R95" i="32" s="1"/>
  <c r="K87" i="32"/>
  <c r="K88" i="32"/>
  <c r="O88" i="32"/>
  <c r="K89" i="32"/>
  <c r="O89" i="32"/>
  <c r="C94" i="32"/>
  <c r="C95" i="32" s="1"/>
  <c r="K90" i="32"/>
  <c r="G94" i="32"/>
  <c r="O90" i="32"/>
  <c r="F91" i="32"/>
  <c r="F95" i="32"/>
  <c r="L87" i="32"/>
  <c r="P87" i="32"/>
  <c r="B91" i="32"/>
  <c r="B95" i="32"/>
  <c r="I87" i="32"/>
  <c r="I91" i="32" s="1"/>
  <c r="I95" i="32" s="1"/>
  <c r="D138" i="32" s="1"/>
  <c r="D48" i="11" s="1"/>
  <c r="M87" i="32"/>
  <c r="BQ85" i="32"/>
  <c r="S84" i="32"/>
  <c r="G83" i="32"/>
  <c r="G86" i="32" s="1"/>
  <c r="B83" i="32"/>
  <c r="W82" i="32"/>
  <c r="W86" i="32" s="1"/>
  <c r="AE86" i="32" s="1"/>
  <c r="I197" i="32" s="1"/>
  <c r="I47" i="17" s="1"/>
  <c r="M81" i="32"/>
  <c r="AS80" i="32"/>
  <c r="M80" i="32"/>
  <c r="M79" i="32"/>
  <c r="BY78" i="32"/>
  <c r="BY82" i="32" s="1"/>
  <c r="BW80" i="32"/>
  <c r="BT84" i="32"/>
  <c r="BP82" i="32"/>
  <c r="BP86" i="32" s="1"/>
  <c r="AO78" i="32"/>
  <c r="AK84" i="32"/>
  <c r="AP79" i="32"/>
  <c r="AT79" i="32"/>
  <c r="AP81" i="32"/>
  <c r="AT81" i="32"/>
  <c r="AQ78" i="32"/>
  <c r="AU78" i="32"/>
  <c r="AG82" i="32"/>
  <c r="AG86" i="32"/>
  <c r="U84" i="32"/>
  <c r="X82" i="32"/>
  <c r="X86" i="32" s="1"/>
  <c r="X84" i="32"/>
  <c r="T82" i="32"/>
  <c r="T86" i="32" s="1"/>
  <c r="AB86" i="32" s="1"/>
  <c r="I167" i="32" s="1"/>
  <c r="I47" i="14" s="1"/>
  <c r="T84" i="32"/>
  <c r="N78" i="32"/>
  <c r="J79" i="32"/>
  <c r="J82" i="32" s="1"/>
  <c r="O79" i="32"/>
  <c r="AX77" i="32"/>
  <c r="AH77" i="32"/>
  <c r="A76" i="32"/>
  <c r="A77" i="32" s="1"/>
  <c r="H75" i="32"/>
  <c r="H77" i="32" s="1"/>
  <c r="BD74" i="32"/>
  <c r="X74" i="32"/>
  <c r="N72" i="32"/>
  <c r="N71" i="32"/>
  <c r="N70" i="32"/>
  <c r="CA71" i="32"/>
  <c r="BS75" i="32"/>
  <c r="BW72" i="32"/>
  <c r="BO76" i="32"/>
  <c r="BU69" i="32"/>
  <c r="BY69" i="32"/>
  <c r="BU70" i="32"/>
  <c r="BY70" i="32"/>
  <c r="BU71" i="32"/>
  <c r="BY71" i="32"/>
  <c r="BU72" i="32"/>
  <c r="BY72" i="32"/>
  <c r="BN73" i="32"/>
  <c r="BN77" i="32" s="1"/>
  <c r="BC75" i="32"/>
  <c r="AP69" i="32"/>
  <c r="AP73" i="32" s="1"/>
  <c r="AU70" i="32"/>
  <c r="AM74" i="32"/>
  <c r="AM77" i="32" s="1"/>
  <c r="AL73" i="32"/>
  <c r="U75" i="32"/>
  <c r="U74" i="32"/>
  <c r="U73" i="32"/>
  <c r="M69" i="32"/>
  <c r="L72" i="32"/>
  <c r="D76" i="32"/>
  <c r="H73" i="32"/>
  <c r="BN67" i="32"/>
  <c r="AH67" i="32"/>
  <c r="C67" i="32"/>
  <c r="BP65" i="32"/>
  <c r="BP68" i="32" s="1"/>
  <c r="AJ65" i="32"/>
  <c r="BV63" i="32"/>
  <c r="BV62" i="32"/>
  <c r="AP62" i="32"/>
  <c r="BV61" i="32"/>
  <c r="AP61" i="32"/>
  <c r="BV60" i="32"/>
  <c r="CA61" i="32"/>
  <c r="BS65" i="32"/>
  <c r="CB63" i="32"/>
  <c r="BN64" i="32"/>
  <c r="BN68" i="32" s="1"/>
  <c r="AY65" i="32"/>
  <c r="BD66" i="32"/>
  <c r="BD68" i="32" s="1"/>
  <c r="BB64" i="32"/>
  <c r="BB68" i="32"/>
  <c r="AP60" i="32"/>
  <c r="AU61" i="32"/>
  <c r="AM65" i="32"/>
  <c r="AR63" i="32"/>
  <c r="AL64" i="32"/>
  <c r="AL68" i="32" s="1"/>
  <c r="AT68" i="32" s="1"/>
  <c r="N185" i="32" s="1"/>
  <c r="N45" i="16" s="1"/>
  <c r="O60" i="32"/>
  <c r="K61" i="32"/>
  <c r="B67" i="32"/>
  <c r="O63" i="32"/>
  <c r="L60" i="32"/>
  <c r="BY54" i="32"/>
  <c r="AS54" i="32"/>
  <c r="BY53" i="32"/>
  <c r="AS53" i="32"/>
  <c r="BY52" i="32"/>
  <c r="AS52" i="32"/>
  <c r="BY51" i="32"/>
  <c r="BM57" i="32"/>
  <c r="CA53" i="32"/>
  <c r="BX54" i="32"/>
  <c r="BP58" i="32"/>
  <c r="BT55" i="32"/>
  <c r="BK52" i="32"/>
  <c r="AZ57" i="32"/>
  <c r="BH53" i="32"/>
  <c r="BD55" i="32"/>
  <c r="AU52" i="32"/>
  <c r="AJ57" i="32"/>
  <c r="AR53" i="32"/>
  <c r="AU54" i="32"/>
  <c r="AK55" i="32"/>
  <c r="AK59" i="32" s="1"/>
  <c r="O51" i="32"/>
  <c r="N54" i="32"/>
  <c r="F55" i="32"/>
  <c r="F59" i="32" s="1"/>
  <c r="F57" i="32"/>
  <c r="F56" i="32"/>
  <c r="F58" i="32"/>
  <c r="AM48" i="32"/>
  <c r="R48" i="32"/>
  <c r="BS47" i="32"/>
  <c r="I45" i="32"/>
  <c r="K44" i="32"/>
  <c r="N43" i="32"/>
  <c r="K42" i="32"/>
  <c r="AT78" i="32"/>
  <c r="AL83" i="32"/>
  <c r="AL85" i="32"/>
  <c r="AP78" i="32"/>
  <c r="AH83" i="32"/>
  <c r="AH86" i="32" s="1"/>
  <c r="AH85" i="32"/>
  <c r="CA69" i="32"/>
  <c r="BW69" i="32"/>
  <c r="AU69" i="32"/>
  <c r="AQ69" i="32"/>
  <c r="V76" i="32"/>
  <c r="V75" i="32"/>
  <c r="V74" i="32"/>
  <c r="R76" i="32"/>
  <c r="R75" i="32"/>
  <c r="R74" i="32"/>
  <c r="N69" i="32"/>
  <c r="F76" i="32"/>
  <c r="F75" i="32"/>
  <c r="F74" i="32"/>
  <c r="J69" i="32"/>
  <c r="B76" i="32"/>
  <c r="B75" i="32"/>
  <c r="B74" i="32"/>
  <c r="CA60" i="32"/>
  <c r="BS64" i="32"/>
  <c r="BS68" i="32" s="1"/>
  <c r="BQ65" i="32"/>
  <c r="BQ68" i="32" s="1"/>
  <c r="BQ66" i="32"/>
  <c r="BY60" i="32"/>
  <c r="BQ67" i="32"/>
  <c r="BW60" i="32"/>
  <c r="BO64" i="32"/>
  <c r="BO68" i="32"/>
  <c r="BM65" i="32"/>
  <c r="BX60" i="32"/>
  <c r="CB60" i="32"/>
  <c r="BM66" i="32"/>
  <c r="BU60" i="32"/>
  <c r="BU61" i="32"/>
  <c r="BY61" i="32"/>
  <c r="BU62" i="32"/>
  <c r="BY62" i="32"/>
  <c r="BU63" i="32"/>
  <c r="BY63" i="32"/>
  <c r="BM67" i="32"/>
  <c r="BC64" i="32"/>
  <c r="BC68" i="32"/>
  <c r="BA65" i="32"/>
  <c r="BA68" i="32" s="1"/>
  <c r="BA66" i="32"/>
  <c r="BA67" i="32"/>
  <c r="AY64" i="32"/>
  <c r="AY68" i="32" s="1"/>
  <c r="AW65" i="32"/>
  <c r="AW68" i="32" s="1"/>
  <c r="AW66" i="32"/>
  <c r="AU60" i="32"/>
  <c r="AU64" i="32" s="1"/>
  <c r="AM64" i="32"/>
  <c r="AM68" i="32"/>
  <c r="AK65" i="32"/>
  <c r="AK68" i="32" s="1"/>
  <c r="AK66" i="32"/>
  <c r="AS60" i="32"/>
  <c r="AQ60" i="32"/>
  <c r="AI64" i="32"/>
  <c r="AI68" i="32" s="1"/>
  <c r="AG65" i="32"/>
  <c r="AR60" i="32"/>
  <c r="AV60" i="32"/>
  <c r="AG66" i="32"/>
  <c r="AO60" i="32"/>
  <c r="AO61" i="32"/>
  <c r="AS61" i="32"/>
  <c r="AO62" i="32"/>
  <c r="AS62" i="32"/>
  <c r="CA51" i="32"/>
  <c r="BS56" i="32"/>
  <c r="BS59" i="32" s="1"/>
  <c r="BS58" i="32"/>
  <c r="BW51" i="32"/>
  <c r="BO56" i="32"/>
  <c r="BO59" i="32" s="1"/>
  <c r="BO58" i="32"/>
  <c r="BK51" i="32"/>
  <c r="BC56" i="32"/>
  <c r="BC58" i="32"/>
  <c r="BG51" i="32"/>
  <c r="AY56" i="32"/>
  <c r="AY59" i="32" s="1"/>
  <c r="AY58" i="32"/>
  <c r="AU51" i="32"/>
  <c r="AM56" i="32"/>
  <c r="AM59" i="32" s="1"/>
  <c r="AM58" i="32"/>
  <c r="AQ51" i="32"/>
  <c r="AI56" i="32"/>
  <c r="AI59" i="32" s="1"/>
  <c r="AI58" i="32"/>
  <c r="M51" i="32"/>
  <c r="E56" i="32"/>
  <c r="E59" i="32" s="1"/>
  <c r="J51" i="32"/>
  <c r="L51" i="32"/>
  <c r="P51" i="32"/>
  <c r="J52" i="32"/>
  <c r="N52" i="32"/>
  <c r="J53" i="32"/>
  <c r="N53" i="32"/>
  <c r="K52" i="32"/>
  <c r="O52" i="32"/>
  <c r="K53" i="32"/>
  <c r="O53" i="32"/>
  <c r="K54" i="32"/>
  <c r="O54" i="32"/>
  <c r="A56" i="32"/>
  <c r="A59" i="32" s="1"/>
  <c r="I51" i="32"/>
  <c r="I55" i="32" s="1"/>
  <c r="N51" i="32"/>
  <c r="P53" i="32"/>
  <c r="L54" i="32"/>
  <c r="P54" i="32"/>
  <c r="BQ46" i="32"/>
  <c r="BQ47" i="32"/>
  <c r="BY42" i="32"/>
  <c r="BQ49" i="32"/>
  <c r="BU42" i="32"/>
  <c r="CA43" i="32"/>
  <c r="CA45" i="32"/>
  <c r="BW42" i="32"/>
  <c r="BW43" i="32"/>
  <c r="BW45" i="32"/>
  <c r="BY43" i="32"/>
  <c r="CA44" i="32"/>
  <c r="BY45" i="32"/>
  <c r="BM46" i="32"/>
  <c r="BM50" i="32" s="1"/>
  <c r="BM47" i="32"/>
  <c r="AK46" i="32"/>
  <c r="AK50" i="32"/>
  <c r="AS42" i="32"/>
  <c r="AK48" i="32"/>
  <c r="AO42" i="32"/>
  <c r="AS43" i="32"/>
  <c r="AU44" i="32"/>
  <c r="AG47" i="32"/>
  <c r="AQ42" i="32"/>
  <c r="AO43" i="32"/>
  <c r="AQ44" i="32"/>
  <c r="AU43" i="32"/>
  <c r="AS44" i="32"/>
  <c r="AU45" i="32"/>
  <c r="AG46" i="32"/>
  <c r="AG50" i="32" s="1"/>
  <c r="S48" i="32"/>
  <c r="S47" i="32"/>
  <c r="S50" i="32" s="1"/>
  <c r="AA50" i="32" s="1"/>
  <c r="I153" i="32" s="1"/>
  <c r="I43" i="13" s="1"/>
  <c r="S49" i="32"/>
  <c r="O42" i="32"/>
  <c r="G48" i="32"/>
  <c r="G46" i="32"/>
  <c r="G50" i="32" s="1"/>
  <c r="G47" i="32"/>
  <c r="C49" i="32"/>
  <c r="I42" i="32"/>
  <c r="M43" i="32"/>
  <c r="J44" i="32"/>
  <c r="O44" i="32"/>
  <c r="M45" i="32"/>
  <c r="C48" i="32"/>
  <c r="C50" i="32" s="1"/>
  <c r="BA129" i="31"/>
  <c r="BA131" i="31" s="1"/>
  <c r="AK128" i="31"/>
  <c r="AK127" i="31"/>
  <c r="AK131" i="31" s="1"/>
  <c r="BY126" i="31"/>
  <c r="M126" i="31"/>
  <c r="AS124" i="31"/>
  <c r="BX125" i="31"/>
  <c r="BP129" i="31"/>
  <c r="AR126" i="31"/>
  <c r="AJ130" i="31"/>
  <c r="AU123" i="31"/>
  <c r="Z124" i="31"/>
  <c r="R127" i="31"/>
  <c r="R128" i="31"/>
  <c r="R131" i="31"/>
  <c r="AD124" i="31"/>
  <c r="V127" i="31"/>
  <c r="V128" i="31"/>
  <c r="Z125" i="31"/>
  <c r="R129" i="31"/>
  <c r="AD125" i="31"/>
  <c r="V129" i="31"/>
  <c r="V131" i="31" s="1"/>
  <c r="Z126" i="31"/>
  <c r="R130" i="31"/>
  <c r="AD126" i="31"/>
  <c r="V130" i="31"/>
  <c r="AE123" i="31"/>
  <c r="W127" i="31"/>
  <c r="W128" i="31"/>
  <c r="W131" i="31" s="1"/>
  <c r="W129" i="31"/>
  <c r="W130" i="31"/>
  <c r="AE124" i="31"/>
  <c r="AE125" i="31"/>
  <c r="AE126" i="31"/>
  <c r="Y123" i="31"/>
  <c r="Y124" i="31"/>
  <c r="Y125" i="31"/>
  <c r="Y126" i="31"/>
  <c r="AA123" i="31"/>
  <c r="AA124" i="31"/>
  <c r="AA125" i="31"/>
  <c r="AA126" i="31"/>
  <c r="S127" i="31"/>
  <c r="S128" i="31"/>
  <c r="S131" i="31" s="1"/>
  <c r="S129" i="31"/>
  <c r="S130" i="31"/>
  <c r="AG118" i="31"/>
  <c r="AG122" i="31" s="1"/>
  <c r="AV117" i="31"/>
  <c r="AV116" i="31"/>
  <c r="AV115" i="31"/>
  <c r="BX115" i="31"/>
  <c r="AV114" i="31"/>
  <c r="AO116" i="31"/>
  <c r="AG120" i="31"/>
  <c r="AO117" i="31"/>
  <c r="AG121" i="31"/>
  <c r="AN118" i="31"/>
  <c r="AN119" i="31"/>
  <c r="AN122" i="31" s="1"/>
  <c r="F121" i="31"/>
  <c r="M114" i="31"/>
  <c r="N115" i="31"/>
  <c r="N116" i="31"/>
  <c r="N117" i="31"/>
  <c r="F118" i="31"/>
  <c r="AK111" i="31"/>
  <c r="AK113" i="31" s="1"/>
  <c r="D111" i="31"/>
  <c r="BW106" i="31"/>
  <c r="BO110" i="31"/>
  <c r="BO109" i="31"/>
  <c r="AR105" i="31"/>
  <c r="O105" i="31"/>
  <c r="J108" i="31"/>
  <c r="AP99" i="31"/>
  <c r="AP98" i="31"/>
  <c r="AP97" i="31"/>
  <c r="BS101" i="31"/>
  <c r="CA97" i="31"/>
  <c r="BS100" i="31"/>
  <c r="BS104" i="31" s="1"/>
  <c r="CA98" i="31"/>
  <c r="BS102" i="31"/>
  <c r="BF96" i="31"/>
  <c r="BF100" i="31" s="1"/>
  <c r="AQ96" i="31"/>
  <c r="O96" i="31"/>
  <c r="AP90" i="31"/>
  <c r="AP88" i="31"/>
  <c r="AU88" i="31"/>
  <c r="AM92" i="31"/>
  <c r="AM95" i="31"/>
  <c r="AM91" i="31"/>
  <c r="J81" i="31"/>
  <c r="BX44" i="32"/>
  <c r="BX45" i="32"/>
  <c r="BP49" i="32"/>
  <c r="AR44" i="32"/>
  <c r="AR45" i="32"/>
  <c r="AJ49" i="32"/>
  <c r="R47" i="32"/>
  <c r="T48" i="32"/>
  <c r="P44" i="32"/>
  <c r="H48" i="32"/>
  <c r="P45" i="32"/>
  <c r="J42" i="32"/>
  <c r="N42" i="32"/>
  <c r="L42" i="32"/>
  <c r="P42" i="32"/>
  <c r="CB42" i="32"/>
  <c r="BX42" i="32"/>
  <c r="AV42" i="32"/>
  <c r="AR42" i="32"/>
  <c r="BZ124" i="31"/>
  <c r="BR128" i="31"/>
  <c r="BZ126" i="31"/>
  <c r="BR130" i="31"/>
  <c r="BJ124" i="31"/>
  <c r="BB128" i="31"/>
  <c r="AT124" i="31"/>
  <c r="AL128" i="31"/>
  <c r="AT126" i="31"/>
  <c r="AL130" i="31"/>
  <c r="BO119" i="31"/>
  <c r="BW115" i="31"/>
  <c r="BW116" i="31"/>
  <c r="BW117" i="31"/>
  <c r="BO121" i="31"/>
  <c r="BR118" i="31"/>
  <c r="BR122" i="31" s="1"/>
  <c r="AY119" i="31"/>
  <c r="BG115" i="31"/>
  <c r="BG116" i="31"/>
  <c r="BB118" i="31"/>
  <c r="AI119" i="31"/>
  <c r="AQ115" i="31"/>
  <c r="AQ116" i="31"/>
  <c r="AQ117" i="31"/>
  <c r="AI121" i="31"/>
  <c r="AL118" i="31"/>
  <c r="AL122" i="31" s="1"/>
  <c r="Q120" i="31"/>
  <c r="U120" i="31"/>
  <c r="X120" i="31"/>
  <c r="X118" i="31"/>
  <c r="S118" i="31"/>
  <c r="S122" i="31" s="1"/>
  <c r="F119" i="31"/>
  <c r="B121" i="31"/>
  <c r="E118" i="31"/>
  <c r="E122" i="31" s="1"/>
  <c r="E120" i="31"/>
  <c r="L114" i="31"/>
  <c r="P114" i="31"/>
  <c r="P118" i="31" s="1"/>
  <c r="I115" i="31"/>
  <c r="M115" i="31"/>
  <c r="I116" i="31"/>
  <c r="M116" i="31"/>
  <c r="I117" i="31"/>
  <c r="M117" i="31"/>
  <c r="A118" i="31"/>
  <c r="A122" i="31"/>
  <c r="J114" i="31"/>
  <c r="N114" i="31"/>
  <c r="K115" i="31"/>
  <c r="O115" i="31"/>
  <c r="K116" i="31"/>
  <c r="O116" i="31"/>
  <c r="A120" i="31"/>
  <c r="BY107" i="31"/>
  <c r="BY108" i="31"/>
  <c r="BQ112" i="31"/>
  <c r="AW112" i="31"/>
  <c r="BB109" i="31"/>
  <c r="AU106" i="31"/>
  <c r="AM110" i="31"/>
  <c r="AU107" i="31"/>
  <c r="AJ109" i="31"/>
  <c r="Q111" i="31"/>
  <c r="U111" i="31"/>
  <c r="X109" i="31"/>
  <c r="X113" i="31"/>
  <c r="X111" i="31"/>
  <c r="S109" i="31"/>
  <c r="F110" i="31"/>
  <c r="G109" i="31"/>
  <c r="G113" i="31" s="1"/>
  <c r="C109" i="31"/>
  <c r="BU98" i="31"/>
  <c r="BU99" i="31"/>
  <c r="BM103" i="31"/>
  <c r="BT100" i="31"/>
  <c r="BT104" i="31" s="1"/>
  <c r="BP100" i="31"/>
  <c r="BE98" i="31"/>
  <c r="BE99" i="31"/>
  <c r="AW103" i="31"/>
  <c r="BI99" i="31"/>
  <c r="BA103" i="31"/>
  <c r="BA104" i="31" s="1"/>
  <c r="BD100" i="31"/>
  <c r="BD104" i="31" s="1"/>
  <c r="AZ100" i="31"/>
  <c r="AZ104" i="31"/>
  <c r="AO98" i="31"/>
  <c r="AO99" i="31"/>
  <c r="AG103" i="31"/>
  <c r="AN100" i="31"/>
  <c r="AN104" i="31" s="1"/>
  <c r="AJ100" i="31"/>
  <c r="Q102" i="31"/>
  <c r="U102" i="31"/>
  <c r="X102" i="31"/>
  <c r="X100" i="31"/>
  <c r="X104" i="31"/>
  <c r="S100" i="31"/>
  <c r="S104" i="31" s="1"/>
  <c r="AA104" i="31" s="1"/>
  <c r="J159" i="31" s="1"/>
  <c r="J49" i="13" s="1"/>
  <c r="F101" i="31"/>
  <c r="H103" i="31"/>
  <c r="E100" i="31"/>
  <c r="E104" i="31" s="1"/>
  <c r="E102" i="31"/>
  <c r="L96" i="31"/>
  <c r="P96" i="31"/>
  <c r="I97" i="31"/>
  <c r="M97" i="31"/>
  <c r="I98" i="31"/>
  <c r="M98" i="31"/>
  <c r="A100" i="31"/>
  <c r="J96" i="31"/>
  <c r="J100" i="31" s="1"/>
  <c r="N96" i="31"/>
  <c r="K97" i="31"/>
  <c r="O97" i="31"/>
  <c r="A102" i="31"/>
  <c r="A104" i="31" s="1"/>
  <c r="BW88" i="31"/>
  <c r="BO92" i="31"/>
  <c r="BR91" i="31"/>
  <c r="BR95" i="31"/>
  <c r="BW87" i="31"/>
  <c r="CA87" i="31"/>
  <c r="BX87" i="31"/>
  <c r="CB87" i="31"/>
  <c r="BU87" i="31"/>
  <c r="BY87" i="31"/>
  <c r="BN91" i="31"/>
  <c r="BN95" i="31"/>
  <c r="BV95" i="31" s="1"/>
  <c r="Y148" i="31" s="1"/>
  <c r="Y48" i="12" s="1"/>
  <c r="BG88" i="31"/>
  <c r="AY92" i="31"/>
  <c r="BE90" i="31"/>
  <c r="BI90" i="31"/>
  <c r="AQ89" i="31"/>
  <c r="AI93" i="31"/>
  <c r="L89" i="31"/>
  <c r="L90" i="31"/>
  <c r="D94" i="31"/>
  <c r="G91" i="31"/>
  <c r="C91" i="31"/>
  <c r="BR82" i="31"/>
  <c r="BR86" i="31" s="1"/>
  <c r="BW78" i="31"/>
  <c r="D86" i="31"/>
  <c r="BT73" i="31"/>
  <c r="BP73" i="31"/>
  <c r="BR64" i="31"/>
  <c r="BU60" i="31"/>
  <c r="BG63" i="31"/>
  <c r="BK63" i="31"/>
  <c r="BE60" i="31"/>
  <c r="AL64" i="31"/>
  <c r="AL68" i="31" s="1"/>
  <c r="AO60" i="31"/>
  <c r="E64" i="31"/>
  <c r="L60" i="31"/>
  <c r="BH54" i="31"/>
  <c r="BH51" i="31"/>
  <c r="AB52" i="31"/>
  <c r="AB53" i="31"/>
  <c r="AB54" i="31"/>
  <c r="Y51" i="31"/>
  <c r="L52" i="31"/>
  <c r="L53" i="31"/>
  <c r="L54" i="31"/>
  <c r="I51" i="31"/>
  <c r="BX42" i="31"/>
  <c r="AB43" i="31"/>
  <c r="AB44" i="31"/>
  <c r="AB45" i="31"/>
  <c r="Y42" i="31"/>
  <c r="L43" i="31"/>
  <c r="L44" i="31"/>
  <c r="L45" i="31"/>
  <c r="I42" i="31"/>
  <c r="O117" i="31"/>
  <c r="K117" i="31"/>
  <c r="BZ72" i="31"/>
  <c r="BR76" i="31"/>
  <c r="BV72" i="31"/>
  <c r="BN76" i="31"/>
  <c r="AS72" i="31"/>
  <c r="AK76" i="31"/>
  <c r="AO72" i="31"/>
  <c r="AG76" i="31"/>
  <c r="M72" i="31"/>
  <c r="E76" i="31"/>
  <c r="I72" i="31"/>
  <c r="A76" i="31"/>
  <c r="BY63" i="31"/>
  <c r="BQ67" i="31"/>
  <c r="BU63" i="31"/>
  <c r="BM67" i="31"/>
  <c r="AS63" i="31"/>
  <c r="AK67" i="31"/>
  <c r="AO63" i="31"/>
  <c r="AG67" i="31"/>
  <c r="M63" i="31"/>
  <c r="E67" i="31"/>
  <c r="I63" i="31"/>
  <c r="A67" i="31"/>
  <c r="BY54" i="31"/>
  <c r="BQ58" i="31"/>
  <c r="BU54" i="31"/>
  <c r="BM58" i="31"/>
  <c r="BI54" i="31"/>
  <c r="BA58" i="31"/>
  <c r="BE54" i="31"/>
  <c r="AW58" i="31"/>
  <c r="AS54" i="31"/>
  <c r="AK58" i="31"/>
  <c r="AO54" i="31"/>
  <c r="AG58" i="31"/>
  <c r="AC54" i="31"/>
  <c r="U58" i="31"/>
  <c r="Y54" i="31"/>
  <c r="Q58" i="31"/>
  <c r="M54" i="31"/>
  <c r="E58" i="31"/>
  <c r="I54" i="31"/>
  <c r="A58" i="31"/>
  <c r="BY45" i="31"/>
  <c r="BQ49" i="31"/>
  <c r="BU45" i="31"/>
  <c r="BM49" i="31"/>
  <c r="AS45" i="31"/>
  <c r="AK49" i="31"/>
  <c r="AO45" i="31"/>
  <c r="AG49" i="31"/>
  <c r="AC45" i="31"/>
  <c r="U49" i="31"/>
  <c r="Y45" i="31"/>
  <c r="Q49" i="31"/>
  <c r="M45" i="31"/>
  <c r="E49" i="31"/>
  <c r="I45" i="31"/>
  <c r="A49" i="31"/>
  <c r="BY89" i="31"/>
  <c r="BU89" i="31"/>
  <c r="BI89" i="31"/>
  <c r="BE89" i="31"/>
  <c r="AS89" i="31"/>
  <c r="AO89" i="31"/>
  <c r="E93" i="31"/>
  <c r="M89" i="31"/>
  <c r="A93" i="31"/>
  <c r="I89" i="31"/>
  <c r="BQ84" i="31"/>
  <c r="BY80" i="31"/>
  <c r="BM84" i="31"/>
  <c r="BU80" i="31"/>
  <c r="AV80" i="31"/>
  <c r="AR80" i="31"/>
  <c r="CB71" i="31"/>
  <c r="BT75" i="31"/>
  <c r="BX71" i="31"/>
  <c r="BP75" i="31"/>
  <c r="BD75" i="31"/>
  <c r="AV71" i="31"/>
  <c r="AN75" i="31"/>
  <c r="AR71" i="31"/>
  <c r="AJ75" i="31"/>
  <c r="BT66" i="31"/>
  <c r="CB62" i="31"/>
  <c r="BP66" i="31"/>
  <c r="BX62" i="31"/>
  <c r="BD66" i="31"/>
  <c r="BL62" i="31"/>
  <c r="AZ66" i="31"/>
  <c r="AZ68" i="31" s="1"/>
  <c r="BH62" i="31"/>
  <c r="AN66" i="31"/>
  <c r="AV62" i="31"/>
  <c r="AJ66" i="31"/>
  <c r="AR62" i="31"/>
  <c r="CB53" i="31"/>
  <c r="BT57" i="31"/>
  <c r="BX53" i="31"/>
  <c r="BP57" i="31"/>
  <c r="BL53" i="31"/>
  <c r="BD57" i="31"/>
  <c r="BH53" i="31"/>
  <c r="AZ57" i="31"/>
  <c r="AV53" i="31"/>
  <c r="AN57" i="31"/>
  <c r="AR53" i="31"/>
  <c r="AJ57" i="31"/>
  <c r="CB44" i="31"/>
  <c r="BT48" i="31"/>
  <c r="BX44" i="31"/>
  <c r="BP48" i="31"/>
  <c r="AV44" i="31"/>
  <c r="AN48" i="31"/>
  <c r="AR44" i="31"/>
  <c r="AJ48" i="31"/>
  <c r="CB88" i="31"/>
  <c r="BX88" i="31"/>
  <c r="BL88" i="31"/>
  <c r="BD94" i="31"/>
  <c r="BH88" i="31"/>
  <c r="AZ94" i="31"/>
  <c r="AV88" i="31"/>
  <c r="AR88" i="31"/>
  <c r="CB79" i="31"/>
  <c r="BX79" i="31"/>
  <c r="AU79" i="31"/>
  <c r="AM83" i="31"/>
  <c r="AQ79" i="31"/>
  <c r="AI83" i="31"/>
  <c r="CA70" i="31"/>
  <c r="BS74" i="31"/>
  <c r="BS77" i="31" s="1"/>
  <c r="BS73" i="31"/>
  <c r="BW70" i="31"/>
  <c r="BO74" i="31"/>
  <c r="BO77" i="31" s="1"/>
  <c r="BO73" i="31"/>
  <c r="BC74" i="31"/>
  <c r="BC77" i="31" s="1"/>
  <c r="BC73" i="31"/>
  <c r="AY74" i="31"/>
  <c r="AY77" i="31" s="1"/>
  <c r="AY73" i="31"/>
  <c r="AU70" i="31"/>
  <c r="AM74" i="31"/>
  <c r="AM77" i="31" s="1"/>
  <c r="AM73" i="31"/>
  <c r="AQ70" i="31"/>
  <c r="AI74" i="31"/>
  <c r="AI77" i="31" s="1"/>
  <c r="AI73" i="31"/>
  <c r="O70" i="31"/>
  <c r="G74" i="31"/>
  <c r="G77" i="31" s="1"/>
  <c r="K70" i="31"/>
  <c r="C74" i="31"/>
  <c r="BS65" i="31"/>
  <c r="BS64" i="31"/>
  <c r="BS68" i="31" s="1"/>
  <c r="CA61" i="31"/>
  <c r="BO65" i="31"/>
  <c r="BO64" i="31"/>
  <c r="BO68" i="31" s="1"/>
  <c r="BW61" i="31"/>
  <c r="BC65" i="31"/>
  <c r="BC64" i="31"/>
  <c r="BC68" i="31" s="1"/>
  <c r="BK61" i="31"/>
  <c r="AY65" i="31"/>
  <c r="AY64" i="31"/>
  <c r="AY68" i="31" s="1"/>
  <c r="BG61" i="31"/>
  <c r="AM65" i="31"/>
  <c r="AM64" i="31"/>
  <c r="AM68" i="31" s="1"/>
  <c r="AU61" i="31"/>
  <c r="AI65" i="31"/>
  <c r="AI64" i="31"/>
  <c r="AI68" i="31" s="1"/>
  <c r="AQ61" i="31"/>
  <c r="G65" i="31"/>
  <c r="G68" i="31" s="1"/>
  <c r="O61" i="31"/>
  <c r="C65" i="31"/>
  <c r="K61" i="31"/>
  <c r="CA52" i="31"/>
  <c r="BS55" i="31"/>
  <c r="BS59" i="31" s="1"/>
  <c r="BS56" i="31"/>
  <c r="BW52" i="31"/>
  <c r="BO55" i="31"/>
  <c r="BO59" i="31" s="1"/>
  <c r="BO56" i="31"/>
  <c r="BK52" i="31"/>
  <c r="BC55" i="31"/>
  <c r="BC59" i="31" s="1"/>
  <c r="BC56" i="31"/>
  <c r="BG52" i="31"/>
  <c r="AY55" i="31"/>
  <c r="AY59" i="31" s="1"/>
  <c r="AY56" i="31"/>
  <c r="AU52" i="31"/>
  <c r="AM55" i="31"/>
  <c r="AM59" i="31" s="1"/>
  <c r="AM56" i="31"/>
  <c r="AQ52" i="31"/>
  <c r="AI55" i="31"/>
  <c r="AI59" i="31" s="1"/>
  <c r="AI56" i="31"/>
  <c r="AE52" i="31"/>
  <c r="W55" i="31"/>
  <c r="W59" i="31" s="1"/>
  <c r="W56" i="31"/>
  <c r="AA52" i="31"/>
  <c r="S55" i="31"/>
  <c r="S59" i="31" s="1"/>
  <c r="S56" i="31"/>
  <c r="O52" i="31"/>
  <c r="G55" i="31"/>
  <c r="G59" i="31" s="1"/>
  <c r="G56" i="31"/>
  <c r="K52" i="31"/>
  <c r="C55" i="31"/>
  <c r="C59" i="31" s="1"/>
  <c r="C56" i="31"/>
  <c r="CA43" i="31"/>
  <c r="BS46" i="31"/>
  <c r="BS50" i="31" s="1"/>
  <c r="BS47" i="31"/>
  <c r="BW43" i="31"/>
  <c r="BO46" i="31"/>
  <c r="BO50" i="31" s="1"/>
  <c r="BO47" i="31"/>
  <c r="AU43" i="31"/>
  <c r="AM46" i="31"/>
  <c r="AM50" i="31" s="1"/>
  <c r="AM47" i="31"/>
  <c r="AQ43" i="31"/>
  <c r="AI46" i="31"/>
  <c r="AI50" i="31" s="1"/>
  <c r="AI47" i="31"/>
  <c r="AE43" i="31"/>
  <c r="W46" i="31"/>
  <c r="W50" i="31" s="1"/>
  <c r="W47" i="31"/>
  <c r="AA43" i="31"/>
  <c r="S46" i="31"/>
  <c r="S50" i="31" s="1"/>
  <c r="S47" i="31"/>
  <c r="O43" i="31"/>
  <c r="G46" i="31"/>
  <c r="G50" i="31" s="1"/>
  <c r="G47" i="31"/>
  <c r="K43" i="31"/>
  <c r="C46" i="31"/>
  <c r="C50" i="31" s="1"/>
  <c r="C47" i="31"/>
  <c r="CA114" i="31"/>
  <c r="BW114" i="31"/>
  <c r="BK114" i="31"/>
  <c r="BG114" i="31"/>
  <c r="AU114" i="31"/>
  <c r="AQ114" i="31"/>
  <c r="CA105" i="31"/>
  <c r="AU105" i="31"/>
  <c r="BO104" i="30"/>
  <c r="AD123" i="32"/>
  <c r="N123" i="32"/>
  <c r="N127" i="32" s="1"/>
  <c r="AQ88" i="32"/>
  <c r="AT87" i="32"/>
  <c r="BQ77" i="32"/>
  <c r="BM77" i="32"/>
  <c r="AK77" i="32"/>
  <c r="AG77" i="32"/>
  <c r="T77" i="32"/>
  <c r="D77" i="32"/>
  <c r="BD76" i="32"/>
  <c r="AZ76" i="32"/>
  <c r="AN76" i="32"/>
  <c r="AJ76" i="32"/>
  <c r="AJ77" i="32" s="1"/>
  <c r="BQ73" i="32"/>
  <c r="BM73" i="32"/>
  <c r="BA73" i="32"/>
  <c r="BA77" i="32" s="1"/>
  <c r="AW73" i="32"/>
  <c r="AW77" i="32" s="1"/>
  <c r="AK73" i="32"/>
  <c r="AG73" i="32"/>
  <c r="CB69" i="32"/>
  <c r="BX69" i="32"/>
  <c r="AV69" i="32"/>
  <c r="AR69" i="32"/>
  <c r="BT67" i="32"/>
  <c r="BP67" i="32"/>
  <c r="BD67" i="32"/>
  <c r="AN67" i="32"/>
  <c r="AJ67" i="32"/>
  <c r="G65" i="32"/>
  <c r="C65" i="32"/>
  <c r="P63" i="32"/>
  <c r="L63" i="32"/>
  <c r="CB62" i="32"/>
  <c r="BX62" i="32"/>
  <c r="AV62" i="32"/>
  <c r="AR62" i="32"/>
  <c r="P62" i="32"/>
  <c r="L62" i="32"/>
  <c r="M60" i="32"/>
  <c r="I60" i="32"/>
  <c r="V50" i="32"/>
  <c r="AG49" i="32"/>
  <c r="BM48" i="32"/>
  <c r="AJ48" i="32"/>
  <c r="AJ50" i="32" s="1"/>
  <c r="E47" i="32"/>
  <c r="V46" i="32"/>
  <c r="Q46" i="32"/>
  <c r="Q50" i="32" s="1"/>
  <c r="A46" i="32"/>
  <c r="A50" i="32" s="1"/>
  <c r="K45" i="32"/>
  <c r="I44" i="32"/>
  <c r="K43" i="32"/>
  <c r="V49" i="32"/>
  <c r="B49" i="32"/>
  <c r="BU126" i="31"/>
  <c r="BE126" i="31"/>
  <c r="AO126" i="31"/>
  <c r="BU125" i="31"/>
  <c r="BE125" i="31"/>
  <c r="AO125" i="31"/>
  <c r="BU123" i="31"/>
  <c r="CB124" i="31"/>
  <c r="BT128" i="31"/>
  <c r="CB125" i="31"/>
  <c r="BT129" i="31"/>
  <c r="BE123" i="31"/>
  <c r="BL124" i="31"/>
  <c r="BD128" i="31"/>
  <c r="BD131" i="31" s="1"/>
  <c r="BL125" i="31"/>
  <c r="BD129" i="31"/>
  <c r="BH126" i="31"/>
  <c r="AZ130" i="31"/>
  <c r="BL126" i="31"/>
  <c r="BD130" i="31"/>
  <c r="AO123" i="31"/>
  <c r="AV124" i="31"/>
  <c r="AN128" i="31"/>
  <c r="AV125" i="31"/>
  <c r="AN129" i="31"/>
  <c r="AB124" i="31"/>
  <c r="T127" i="31"/>
  <c r="T131" i="31" s="1"/>
  <c r="T128" i="31"/>
  <c r="AF124" i="31"/>
  <c r="X127" i="31"/>
  <c r="X131" i="31" s="1"/>
  <c r="X128" i="31"/>
  <c r="AB125" i="31"/>
  <c r="T129" i="31"/>
  <c r="AF125" i="31"/>
  <c r="X129" i="31"/>
  <c r="AB126" i="31"/>
  <c r="T130" i="31"/>
  <c r="AF126" i="31"/>
  <c r="X130" i="31"/>
  <c r="Z123" i="31"/>
  <c r="AD123" i="31"/>
  <c r="AB123" i="31"/>
  <c r="AF123" i="31"/>
  <c r="L124" i="31"/>
  <c r="D127" i="31"/>
  <c r="D131" i="31" s="1"/>
  <c r="D128" i="31"/>
  <c r="P124" i="31"/>
  <c r="H127" i="31"/>
  <c r="H131" i="31" s="1"/>
  <c r="H128" i="31"/>
  <c r="L125" i="31"/>
  <c r="D129" i="31"/>
  <c r="P125" i="31"/>
  <c r="H129" i="31"/>
  <c r="L126" i="31"/>
  <c r="D130" i="31"/>
  <c r="P126" i="31"/>
  <c r="H130" i="31"/>
  <c r="J123" i="31"/>
  <c r="N123" i="31"/>
  <c r="N127" i="31" s="1"/>
  <c r="L123" i="31"/>
  <c r="P123" i="31"/>
  <c r="X121" i="31"/>
  <c r="C121" i="31"/>
  <c r="BO120" i="31"/>
  <c r="AY120" i="31"/>
  <c r="AI120" i="31"/>
  <c r="B120" i="31"/>
  <c r="BN119" i="31"/>
  <c r="AX119" i="31"/>
  <c r="AH119" i="31"/>
  <c r="E119" i="31"/>
  <c r="D118" i="31"/>
  <c r="BH117" i="31"/>
  <c r="L117" i="31"/>
  <c r="BX116" i="31"/>
  <c r="BH116" i="31"/>
  <c r="AR116" i="31"/>
  <c r="L115" i="31"/>
  <c r="BY116" i="31"/>
  <c r="BY117" i="31"/>
  <c r="BQ121" i="31"/>
  <c r="BI116" i="31"/>
  <c r="BG117" i="31"/>
  <c r="AY121" i="31"/>
  <c r="BK117" i="31"/>
  <c r="BC121" i="31"/>
  <c r="AS116" i="31"/>
  <c r="AS117" i="31"/>
  <c r="AK121" i="31"/>
  <c r="D121" i="31"/>
  <c r="BB112" i="31"/>
  <c r="AW111" i="31"/>
  <c r="H111" i="31"/>
  <c r="X110" i="31"/>
  <c r="C110" i="31"/>
  <c r="C113" i="31" s="1"/>
  <c r="B109" i="31"/>
  <c r="B113" i="31" s="1"/>
  <c r="BV108" i="31"/>
  <c r="AP108" i="31"/>
  <c r="BV106" i="31"/>
  <c r="AP106" i="31"/>
  <c r="J106" i="31"/>
  <c r="CA106" i="31"/>
  <c r="BS110" i="31"/>
  <c r="BS113" i="31" s="1"/>
  <c r="CA107" i="31"/>
  <c r="CA108" i="31"/>
  <c r="BS112" i="31"/>
  <c r="BP109" i="31"/>
  <c r="BP113" i="31" s="1"/>
  <c r="AY110" i="31"/>
  <c r="BC112" i="31"/>
  <c r="AO107" i="31"/>
  <c r="AO108" i="31"/>
  <c r="AG112" i="31"/>
  <c r="AN109" i="31"/>
  <c r="K105" i="31"/>
  <c r="F112" i="31"/>
  <c r="S103" i="31"/>
  <c r="E103" i="31"/>
  <c r="BP101" i="31"/>
  <c r="BP104" i="31" s="1"/>
  <c r="AZ101" i="31"/>
  <c r="AJ101" i="31"/>
  <c r="AJ104" i="31" s="1"/>
  <c r="F100" i="31"/>
  <c r="F104" i="31" s="1"/>
  <c r="BZ99" i="31"/>
  <c r="BJ99" i="31"/>
  <c r="AT99" i="31"/>
  <c r="N97" i="31"/>
  <c r="BO101" i="31"/>
  <c r="BW97" i="31"/>
  <c r="BW98" i="31"/>
  <c r="AY101" i="31"/>
  <c r="AY104" i="31" s="1"/>
  <c r="BG97" i="31"/>
  <c r="BG98" i="31"/>
  <c r="AI101" i="31"/>
  <c r="AI104" i="31" s="1"/>
  <c r="AQ97" i="31"/>
  <c r="AQ98" i="31"/>
  <c r="K96" i="31"/>
  <c r="B103" i="31"/>
  <c r="B104" i="31" s="1"/>
  <c r="D93" i="31"/>
  <c r="CA88" i="31"/>
  <c r="BS92" i="31"/>
  <c r="BK88" i="31"/>
  <c r="BC92" i="31"/>
  <c r="AU89" i="31"/>
  <c r="AM93" i="31"/>
  <c r="AM82" i="31"/>
  <c r="AI82" i="31"/>
  <c r="X86" i="31"/>
  <c r="U82" i="31"/>
  <c r="AB78" i="31"/>
  <c r="G82" i="31"/>
  <c r="C82" i="31"/>
  <c r="AL73" i="31"/>
  <c r="AQ69" i="31"/>
  <c r="P71" i="31"/>
  <c r="P72" i="31"/>
  <c r="E73" i="31"/>
  <c r="J69" i="31"/>
  <c r="BW60" i="31"/>
  <c r="BG60" i="31"/>
  <c r="AQ60" i="31"/>
  <c r="J62" i="31"/>
  <c r="J63" i="31"/>
  <c r="BJ54" i="31"/>
  <c r="AD52" i="31"/>
  <c r="AD53" i="31"/>
  <c r="AD54" i="31"/>
  <c r="N52" i="31"/>
  <c r="N53" i="31"/>
  <c r="N54" i="31"/>
  <c r="AD43" i="31"/>
  <c r="AD44" i="31"/>
  <c r="AD45" i="31"/>
  <c r="N43" i="31"/>
  <c r="N44" i="31"/>
  <c r="N45" i="31"/>
  <c r="M99" i="31"/>
  <c r="I99" i="31"/>
  <c r="BY90" i="31"/>
  <c r="BQ94" i="31"/>
  <c r="BQ95" i="31" s="1"/>
  <c r="BU90" i="31"/>
  <c r="BM94" i="31"/>
  <c r="AS90" i="31"/>
  <c r="AK94" i="31"/>
  <c r="AO90" i="31"/>
  <c r="AG94" i="31"/>
  <c r="M90" i="31"/>
  <c r="I90" i="31"/>
  <c r="BY81" i="31"/>
  <c r="BQ85" i="31"/>
  <c r="BU81" i="31"/>
  <c r="BM85" i="31"/>
  <c r="AK85" i="31"/>
  <c r="AS81" i="31"/>
  <c r="AG85" i="31"/>
  <c r="AO81" i="31"/>
  <c r="U85" i="31"/>
  <c r="AC81" i="31"/>
  <c r="Q85" i="31"/>
  <c r="Q86" i="31" s="1"/>
  <c r="Y81" i="31"/>
  <c r="E85" i="31"/>
  <c r="M81" i="31"/>
  <c r="A85" i="31"/>
  <c r="I81" i="31"/>
  <c r="BY72" i="31"/>
  <c r="BQ76" i="31"/>
  <c r="BU72" i="31"/>
  <c r="BM76" i="31"/>
  <c r="AV72" i="31"/>
  <c r="AN76" i="31"/>
  <c r="AR72" i="31"/>
  <c r="AJ76" i="31"/>
  <c r="CB63" i="31"/>
  <c r="BT67" i="31"/>
  <c r="BX63" i="31"/>
  <c r="BP67" i="31"/>
  <c r="AV63" i="31"/>
  <c r="AN67" i="31"/>
  <c r="AR63" i="31"/>
  <c r="AJ67" i="31"/>
  <c r="CB54" i="31"/>
  <c r="BT58" i="31"/>
  <c r="BX54" i="31"/>
  <c r="BP58" i="31"/>
  <c r="AV54" i="31"/>
  <c r="AN58" i="31"/>
  <c r="AR54" i="31"/>
  <c r="AJ58" i="31"/>
  <c r="CB45" i="31"/>
  <c r="BT49" i="31"/>
  <c r="BX45" i="31"/>
  <c r="BP49" i="31"/>
  <c r="AV45" i="31"/>
  <c r="AN49" i="31"/>
  <c r="AR45" i="31"/>
  <c r="AJ49" i="31"/>
  <c r="BT120" i="31"/>
  <c r="BP120" i="31"/>
  <c r="BD120" i="31"/>
  <c r="AZ120" i="31"/>
  <c r="AN120" i="31"/>
  <c r="AJ120" i="31"/>
  <c r="BT111" i="31"/>
  <c r="BP111" i="31"/>
  <c r="BD111" i="31"/>
  <c r="AN111" i="31"/>
  <c r="AN113" i="31" s="1"/>
  <c r="AJ111" i="31"/>
  <c r="BT102" i="31"/>
  <c r="BP102" i="31"/>
  <c r="BD102" i="31"/>
  <c r="AZ102" i="31"/>
  <c r="AN102" i="31"/>
  <c r="AJ102" i="31"/>
  <c r="CB89" i="31"/>
  <c r="BT93" i="31"/>
  <c r="BT95" i="31" s="1"/>
  <c r="BX89" i="31"/>
  <c r="BP93" i="31"/>
  <c r="BL89" i="31"/>
  <c r="BD93" i="31"/>
  <c r="BH89" i="31"/>
  <c r="AZ93" i="31"/>
  <c r="AV89" i="31"/>
  <c r="AN93" i="31"/>
  <c r="AN95" i="31" s="1"/>
  <c r="AR89" i="31"/>
  <c r="AJ93" i="31"/>
  <c r="BT84" i="31"/>
  <c r="BT86" i="31" s="1"/>
  <c r="CB80" i="31"/>
  <c r="BP84" i="31"/>
  <c r="BX80" i="31"/>
  <c r="AU80" i="31"/>
  <c r="AM84" i="31"/>
  <c r="AQ80" i="31"/>
  <c r="AI84" i="31"/>
  <c r="AE80" i="31"/>
  <c r="W84" i="31"/>
  <c r="W86" i="31" s="1"/>
  <c r="AA80" i="31"/>
  <c r="S84" i="31"/>
  <c r="O80" i="31"/>
  <c r="G84" i="31"/>
  <c r="K80" i="31"/>
  <c r="C84" i="31"/>
  <c r="CA71" i="31"/>
  <c r="BS75" i="31"/>
  <c r="BW71" i="31"/>
  <c r="BO75" i="31"/>
  <c r="BC75" i="31"/>
  <c r="AY75" i="31"/>
  <c r="AU71" i="31"/>
  <c r="AM75" i="31"/>
  <c r="AQ71" i="31"/>
  <c r="AI75" i="31"/>
  <c r="O71" i="31"/>
  <c r="G75" i="31"/>
  <c r="K71" i="31"/>
  <c r="C75" i="31"/>
  <c r="CA62" i="31"/>
  <c r="BS66" i="31"/>
  <c r="BW62" i="31"/>
  <c r="BO66" i="31"/>
  <c r="BK62" i="31"/>
  <c r="BC66" i="31"/>
  <c r="BG62" i="31"/>
  <c r="AY66" i="31"/>
  <c r="AU62" i="31"/>
  <c r="AM66" i="31"/>
  <c r="AQ62" i="31"/>
  <c r="AI66" i="31"/>
  <c r="G66" i="31"/>
  <c r="O62" i="31"/>
  <c r="C66" i="31"/>
  <c r="K62" i="31"/>
  <c r="CA53" i="31"/>
  <c r="BS57" i="31"/>
  <c r="BW53" i="31"/>
  <c r="BO57" i="31"/>
  <c r="BK53" i="31"/>
  <c r="BC57" i="31"/>
  <c r="BG53" i="31"/>
  <c r="AY57" i="31"/>
  <c r="AU53" i="31"/>
  <c r="AM57" i="31"/>
  <c r="AQ53" i="31"/>
  <c r="AI57" i="31"/>
  <c r="AE53" i="31"/>
  <c r="W57" i="31"/>
  <c r="AA53" i="31"/>
  <c r="S57" i="31"/>
  <c r="O53" i="31"/>
  <c r="G57" i="31"/>
  <c r="K53" i="31"/>
  <c r="C57" i="31"/>
  <c r="CA44" i="31"/>
  <c r="BS48" i="31"/>
  <c r="BW44" i="31"/>
  <c r="BO48" i="31"/>
  <c r="AU44" i="31"/>
  <c r="AM48" i="31"/>
  <c r="AQ44" i="31"/>
  <c r="AI48" i="31"/>
  <c r="AE44" i="31"/>
  <c r="W48" i="31"/>
  <c r="AA44" i="31"/>
  <c r="S48" i="31"/>
  <c r="O44" i="31"/>
  <c r="G48" i="31"/>
  <c r="K44" i="31"/>
  <c r="C48" i="31"/>
  <c r="CA79" i="31"/>
  <c r="BS82" i="31"/>
  <c r="BS86" i="31" s="1"/>
  <c r="BS83" i="31"/>
  <c r="BW79" i="31"/>
  <c r="BO82" i="31"/>
  <c r="BO86" i="31" s="1"/>
  <c r="BO83" i="31"/>
  <c r="AL83" i="31"/>
  <c r="AH83" i="31"/>
  <c r="AH86" i="31" s="1"/>
  <c r="BR74" i="31"/>
  <c r="BZ70" i="31"/>
  <c r="BN74" i="31"/>
  <c r="BV70" i="31"/>
  <c r="BB74" i="31"/>
  <c r="BB76" i="31"/>
  <c r="BB77" i="31" s="1"/>
  <c r="AX74" i="31"/>
  <c r="AX76" i="31"/>
  <c r="AL74" i="31"/>
  <c r="AT70" i="31"/>
  <c r="AH74" i="31"/>
  <c r="AP70" i="31"/>
  <c r="BZ61" i="31"/>
  <c r="BR65" i="31"/>
  <c r="BR68" i="31" s="1"/>
  <c r="BV61" i="31"/>
  <c r="BN65" i="31"/>
  <c r="BJ61" i="31"/>
  <c r="BB67" i="31"/>
  <c r="BB65" i="31"/>
  <c r="BF61" i="31"/>
  <c r="AX67" i="31"/>
  <c r="AX65" i="31"/>
  <c r="AT61" i="31"/>
  <c r="AL65" i="31"/>
  <c r="AP61" i="31"/>
  <c r="AH65" i="31"/>
  <c r="BZ52" i="31"/>
  <c r="BR56" i="31"/>
  <c r="BV52" i="31"/>
  <c r="BN56" i="31"/>
  <c r="BJ52" i="31"/>
  <c r="BB56" i="31"/>
  <c r="BF52" i="31"/>
  <c r="AX56" i="31"/>
  <c r="AT52" i="31"/>
  <c r="AL56" i="31"/>
  <c r="AP52" i="31"/>
  <c r="AH56" i="31"/>
  <c r="BZ43" i="31"/>
  <c r="BR47" i="31"/>
  <c r="BV43" i="31"/>
  <c r="BN47" i="31"/>
  <c r="AT43" i="31"/>
  <c r="AL47" i="31"/>
  <c r="AP43" i="31"/>
  <c r="AH47" i="31"/>
  <c r="BZ123" i="31"/>
  <c r="BR127" i="31"/>
  <c r="BR131" i="31"/>
  <c r="BV123" i="31"/>
  <c r="BN127" i="31"/>
  <c r="BN131" i="31" s="1"/>
  <c r="BJ123" i="31"/>
  <c r="BB127" i="31"/>
  <c r="BB131" i="31" s="1"/>
  <c r="BF123" i="31"/>
  <c r="AX127" i="31"/>
  <c r="AX131" i="31" s="1"/>
  <c r="AT123" i="31"/>
  <c r="AL127" i="31"/>
  <c r="AL131" i="31"/>
  <c r="AP123" i="31"/>
  <c r="AH127" i="31"/>
  <c r="AH131" i="31" s="1"/>
  <c r="BW105" i="31"/>
  <c r="BZ51" i="31"/>
  <c r="BR55" i="31"/>
  <c r="BR59" i="31" s="1"/>
  <c r="BU51" i="31"/>
  <c r="BY51" i="31"/>
  <c r="BV51" i="31"/>
  <c r="BN55" i="31"/>
  <c r="BN59" i="31"/>
  <c r="BW51" i="31"/>
  <c r="CA51" i="31"/>
  <c r="BJ51" i="31"/>
  <c r="BB55" i="31"/>
  <c r="BB59" i="31" s="1"/>
  <c r="BE51" i="31"/>
  <c r="BI51" i="31"/>
  <c r="BF51" i="31"/>
  <c r="AX55" i="31"/>
  <c r="AX59" i="31" s="1"/>
  <c r="BG51" i="31"/>
  <c r="BK51" i="31"/>
  <c r="AT51" i="31"/>
  <c r="AL55" i="31"/>
  <c r="AL59" i="31" s="1"/>
  <c r="AO51" i="31"/>
  <c r="AS51" i="31"/>
  <c r="AP51" i="31"/>
  <c r="AH55" i="31"/>
  <c r="AH59" i="31"/>
  <c r="AQ51" i="31"/>
  <c r="AU51" i="31"/>
  <c r="BZ42" i="31"/>
  <c r="BR46" i="31"/>
  <c r="BR50" i="31" s="1"/>
  <c r="BU42" i="31"/>
  <c r="BY42" i="31"/>
  <c r="BV42" i="31"/>
  <c r="BN46" i="31"/>
  <c r="BN50" i="31" s="1"/>
  <c r="BW42" i="31"/>
  <c r="CA42" i="31"/>
  <c r="AT42" i="31"/>
  <c r="AL46" i="31"/>
  <c r="AL50" i="31" s="1"/>
  <c r="AO42" i="31"/>
  <c r="AS42" i="31"/>
  <c r="AP42" i="31"/>
  <c r="AH46" i="31"/>
  <c r="AH50" i="31"/>
  <c r="AQ42" i="31"/>
  <c r="AU42" i="31"/>
  <c r="M96" i="32"/>
  <c r="P60" i="32"/>
  <c r="BT59" i="32"/>
  <c r="BP59" i="32"/>
  <c r="AZ59" i="32"/>
  <c r="AJ59" i="32"/>
  <c r="V57" i="32"/>
  <c r="V59" i="32" s="1"/>
  <c r="R57" i="32"/>
  <c r="R59" i="32" s="1"/>
  <c r="B57" i="32"/>
  <c r="B55" i="32"/>
  <c r="B59" i="32" s="1"/>
  <c r="U50" i="32"/>
  <c r="AK49" i="32"/>
  <c r="H49" i="32"/>
  <c r="BQ48" i="32"/>
  <c r="BQ50" i="32" s="1"/>
  <c r="E46" i="32"/>
  <c r="E50" i="32" s="1"/>
  <c r="O45" i="32"/>
  <c r="J45" i="32"/>
  <c r="O43" i="32"/>
  <c r="I43" i="32"/>
  <c r="CB44" i="32"/>
  <c r="CB45" i="32"/>
  <c r="BT49" i="32"/>
  <c r="AV44" i="32"/>
  <c r="AV45" i="32"/>
  <c r="AN49" i="32"/>
  <c r="AN50" i="32" s="1"/>
  <c r="B47" i="32"/>
  <c r="B50" i="32" s="1"/>
  <c r="J43" i="32"/>
  <c r="F47" i="32"/>
  <c r="F50" i="32" s="1"/>
  <c r="L44" i="32"/>
  <c r="D48" i="32"/>
  <c r="L45" i="32"/>
  <c r="BR46" i="32"/>
  <c r="BR50" i="32" s="1"/>
  <c r="BZ42" i="32"/>
  <c r="BZ46" i="32" s="1"/>
  <c r="BN46" i="32"/>
  <c r="BN50" i="32" s="1"/>
  <c r="BV42" i="32"/>
  <c r="BV46" i="32" s="1"/>
  <c r="AL46" i="32"/>
  <c r="AL50" i="32" s="1"/>
  <c r="AT42" i="32"/>
  <c r="AT46" i="32" s="1"/>
  <c r="AH46" i="32"/>
  <c r="AH50" i="32"/>
  <c r="AP42" i="32"/>
  <c r="CA126" i="31"/>
  <c r="BK126" i="31"/>
  <c r="AU126" i="31"/>
  <c r="CA125" i="31"/>
  <c r="BK125" i="31"/>
  <c r="AU125" i="31"/>
  <c r="CA124" i="31"/>
  <c r="BK124" i="31"/>
  <c r="AU124" i="31"/>
  <c r="BV124" i="31"/>
  <c r="BN128" i="31"/>
  <c r="BV126" i="31"/>
  <c r="BN130" i="31"/>
  <c r="BF124" i="31"/>
  <c r="AX128" i="31"/>
  <c r="AP124" i="31"/>
  <c r="AH128" i="31"/>
  <c r="AP126" i="31"/>
  <c r="AH130" i="31"/>
  <c r="F122" i="31"/>
  <c r="BR121" i="31"/>
  <c r="BB121" i="31"/>
  <c r="BB122" i="31" s="1"/>
  <c r="AL121" i="31"/>
  <c r="A121" i="31"/>
  <c r="H120" i="31"/>
  <c r="X119" i="31"/>
  <c r="X122" i="31" s="1"/>
  <c r="BO118" i="31"/>
  <c r="BO122" i="31" s="1"/>
  <c r="AY118" i="31"/>
  <c r="AY122" i="31" s="1"/>
  <c r="AI118" i="31"/>
  <c r="B118" i="31"/>
  <c r="J117" i="31"/>
  <c r="J115" i="31"/>
  <c r="BS119" i="31"/>
  <c r="BS122" i="31" s="1"/>
  <c r="CA115" i="31"/>
  <c r="CA116" i="31"/>
  <c r="CA117" i="31"/>
  <c r="BS121" i="31"/>
  <c r="BN118" i="31"/>
  <c r="BN122" i="31"/>
  <c r="BC119" i="31"/>
  <c r="BC122" i="31" s="1"/>
  <c r="BK115" i="31"/>
  <c r="BK116" i="31"/>
  <c r="AX118" i="31"/>
  <c r="AX122" i="31" s="1"/>
  <c r="AM119" i="31"/>
  <c r="AM122" i="31" s="1"/>
  <c r="AU115" i="31"/>
  <c r="AU116" i="31"/>
  <c r="AU117" i="31"/>
  <c r="AM121" i="31"/>
  <c r="AO114" i="31"/>
  <c r="AH118" i="31"/>
  <c r="AH122" i="31" s="1"/>
  <c r="S120" i="31"/>
  <c r="W121" i="31"/>
  <c r="W122" i="31" s="1"/>
  <c r="U118" i="31"/>
  <c r="U122" i="31" s="1"/>
  <c r="Q118" i="31"/>
  <c r="Q122" i="31" s="1"/>
  <c r="I114" i="31"/>
  <c r="H119" i="31"/>
  <c r="G120" i="31"/>
  <c r="G118" i="31"/>
  <c r="G122" i="31"/>
  <c r="C120" i="31"/>
  <c r="C118" i="31"/>
  <c r="C122" i="31" s="1"/>
  <c r="AJ112" i="31"/>
  <c r="AJ113" i="31" s="1"/>
  <c r="AM111" i="31"/>
  <c r="AM113" i="31" s="1"/>
  <c r="BB110" i="31"/>
  <c r="BB113" i="31" s="1"/>
  <c r="H109" i="31"/>
  <c r="AV108" i="31"/>
  <c r="P108" i="31"/>
  <c r="AV107" i="31"/>
  <c r="AV106" i="31"/>
  <c r="P106" i="31"/>
  <c r="BU107" i="31"/>
  <c r="BU108" i="31"/>
  <c r="BM112" i="31"/>
  <c r="BT109" i="31"/>
  <c r="BT113" i="31" s="1"/>
  <c r="BU105" i="31"/>
  <c r="BY105" i="31"/>
  <c r="BN109" i="31"/>
  <c r="BN113" i="31" s="1"/>
  <c r="AY112" i="31"/>
  <c r="AT105" i="31"/>
  <c r="AT109" i="31" s="1"/>
  <c r="AQ106" i="31"/>
  <c r="AI110" i="31"/>
  <c r="AI113" i="31" s="1"/>
  <c r="AQ107" i="31"/>
  <c r="AL109" i="31"/>
  <c r="AL113" i="31"/>
  <c r="AT113" i="31" s="1"/>
  <c r="O190" i="31" s="1"/>
  <c r="O50" i="16" s="1"/>
  <c r="AQ105" i="31"/>
  <c r="AO105" i="31"/>
  <c r="AS105" i="31"/>
  <c r="AH109" i="31"/>
  <c r="AH113" i="31" s="1"/>
  <c r="S111" i="31"/>
  <c r="S113" i="31" s="1"/>
  <c r="W112" i="31"/>
  <c r="W113" i="31" s="1"/>
  <c r="U109" i="31"/>
  <c r="U113" i="31" s="1"/>
  <c r="Q109" i="31"/>
  <c r="Q113" i="31" s="1"/>
  <c r="I105" i="31"/>
  <c r="D110" i="31"/>
  <c r="H110" i="31"/>
  <c r="B112" i="31"/>
  <c r="H112" i="31"/>
  <c r="E111" i="31"/>
  <c r="E109" i="31"/>
  <c r="E113" i="31" s="1"/>
  <c r="J105" i="31"/>
  <c r="J109" i="31" s="1"/>
  <c r="N105" i="31"/>
  <c r="K106" i="31"/>
  <c r="O106" i="31"/>
  <c r="A111" i="31"/>
  <c r="L105" i="31"/>
  <c r="P105" i="31"/>
  <c r="I106" i="31"/>
  <c r="M106" i="31"/>
  <c r="I107" i="31"/>
  <c r="M107" i="31"/>
  <c r="I108" i="31"/>
  <c r="M108" i="31"/>
  <c r="A109" i="31"/>
  <c r="A113" i="31" s="1"/>
  <c r="BT103" i="31"/>
  <c r="BD103" i="31"/>
  <c r="AN103" i="31"/>
  <c r="X103" i="31"/>
  <c r="S101" i="31"/>
  <c r="E101" i="31"/>
  <c r="BX99" i="31"/>
  <c r="BH99" i="31"/>
  <c r="AR99" i="31"/>
  <c r="L99" i="31"/>
  <c r="BX98" i="31"/>
  <c r="BH98" i="31"/>
  <c r="AR98" i="31"/>
  <c r="L98" i="31"/>
  <c r="BX97" i="31"/>
  <c r="BH97" i="31"/>
  <c r="AR97" i="31"/>
  <c r="L97" i="31"/>
  <c r="BX96" i="31"/>
  <c r="BX100" i="31" s="1"/>
  <c r="BY98" i="31"/>
  <c r="BY99" i="31"/>
  <c r="BQ103" i="31"/>
  <c r="BR100" i="31"/>
  <c r="BR104" i="31" s="1"/>
  <c r="BU96" i="31"/>
  <c r="BY96" i="31"/>
  <c r="BN100" i="31"/>
  <c r="BN104" i="31" s="1"/>
  <c r="BH96" i="31"/>
  <c r="BI98" i="31"/>
  <c r="BG99" i="31"/>
  <c r="AY103" i="31"/>
  <c r="BK99" i="31"/>
  <c r="BC103" i="31"/>
  <c r="BB100" i="31"/>
  <c r="BB104" i="31" s="1"/>
  <c r="BE96" i="31"/>
  <c r="BI96" i="31"/>
  <c r="AX100" i="31"/>
  <c r="AX104" i="31" s="1"/>
  <c r="AR96" i="31"/>
  <c r="AR100" i="31" s="1"/>
  <c r="AS98" i="31"/>
  <c r="AS99" i="31"/>
  <c r="AK103" i="31"/>
  <c r="AL100" i="31"/>
  <c r="AL104" i="31"/>
  <c r="AO96" i="31"/>
  <c r="AS96" i="31"/>
  <c r="AH100" i="31"/>
  <c r="AH104" i="31"/>
  <c r="S102" i="31"/>
  <c r="W103" i="31"/>
  <c r="W104" i="31" s="1"/>
  <c r="AE104" i="31" s="1"/>
  <c r="J199" i="31" s="1"/>
  <c r="J49" i="17" s="1"/>
  <c r="U100" i="31"/>
  <c r="U104" i="31"/>
  <c r="Q100" i="31"/>
  <c r="Q104" i="31" s="1"/>
  <c r="I96" i="31"/>
  <c r="H101" i="31"/>
  <c r="H104" i="31" s="1"/>
  <c r="D103" i="31"/>
  <c r="D104" i="31" s="1"/>
  <c r="G100" i="31"/>
  <c r="G104" i="31" s="1"/>
  <c r="C100" i="31"/>
  <c r="C104" i="31" s="1"/>
  <c r="BR94" i="31"/>
  <c r="BO91" i="31"/>
  <c r="BO95" i="31" s="1"/>
  <c r="AY91" i="31"/>
  <c r="AI91" i="31"/>
  <c r="AI95" i="31" s="1"/>
  <c r="BZ90" i="31"/>
  <c r="BZ88" i="31"/>
  <c r="BZ87" i="31"/>
  <c r="BW89" i="31"/>
  <c r="BO93" i="31"/>
  <c r="BG89" i="31"/>
  <c r="AY93" i="31"/>
  <c r="BG90" i="31"/>
  <c r="AY94" i="31"/>
  <c r="BK90" i="31"/>
  <c r="BC94" i="31"/>
  <c r="BB91" i="31"/>
  <c r="BB95" i="31" s="1"/>
  <c r="BG87" i="31"/>
  <c r="BK87" i="31"/>
  <c r="BH87" i="31"/>
  <c r="BL87" i="31"/>
  <c r="BH90" i="31"/>
  <c r="BL90" i="31"/>
  <c r="BE87" i="31"/>
  <c r="BI87" i="31"/>
  <c r="AX91" i="31"/>
  <c r="AX95" i="31"/>
  <c r="AQ88" i="31"/>
  <c r="AI92" i="31"/>
  <c r="AL91" i="31"/>
  <c r="AL95" i="31"/>
  <c r="AQ87" i="31"/>
  <c r="AQ91" i="31" s="1"/>
  <c r="AU87" i="31"/>
  <c r="AR87" i="31"/>
  <c r="AV87" i="31"/>
  <c r="AO87" i="31"/>
  <c r="AS87" i="31"/>
  <c r="AH91" i="31"/>
  <c r="AH95" i="31"/>
  <c r="S93" i="31"/>
  <c r="S95" i="31" s="1"/>
  <c r="W93" i="31"/>
  <c r="W95" i="31" s="1"/>
  <c r="S94" i="31"/>
  <c r="W94" i="31"/>
  <c r="U92" i="31"/>
  <c r="U91" i="31"/>
  <c r="U95" i="31" s="1"/>
  <c r="Q92" i="31"/>
  <c r="Q91" i="31"/>
  <c r="Q95" i="31" s="1"/>
  <c r="H92" i="31"/>
  <c r="P88" i="31"/>
  <c r="H91" i="31"/>
  <c r="H95" i="31" s="1"/>
  <c r="P89" i="31"/>
  <c r="P90" i="31"/>
  <c r="H94" i="31"/>
  <c r="E91" i="31"/>
  <c r="E95" i="31" s="1"/>
  <c r="J87" i="31"/>
  <c r="N87" i="31"/>
  <c r="K88" i="31"/>
  <c r="O88" i="31"/>
  <c r="K87" i="31"/>
  <c r="O87" i="31"/>
  <c r="L87" i="31"/>
  <c r="P87" i="31"/>
  <c r="A91" i="31"/>
  <c r="A95" i="31" s="1"/>
  <c r="T86" i="31"/>
  <c r="BW69" i="31"/>
  <c r="BT64" i="31"/>
  <c r="BT68" i="31" s="1"/>
  <c r="BV60" i="31"/>
  <c r="BE63" i="31"/>
  <c r="BI63" i="31"/>
  <c r="BD64" i="31"/>
  <c r="BF60" i="31"/>
  <c r="AN64" i="31"/>
  <c r="AP60" i="31"/>
  <c r="I60" i="31"/>
  <c r="BX51" i="31"/>
  <c r="BL54" i="31"/>
  <c r="AR51" i="31"/>
  <c r="AF52" i="31"/>
  <c r="AF53" i="31"/>
  <c r="AF54" i="31"/>
  <c r="AB51" i="31"/>
  <c r="P52" i="31"/>
  <c r="P53" i="31"/>
  <c r="P54" i="31"/>
  <c r="L51" i="31"/>
  <c r="AR42" i="31"/>
  <c r="AF43" i="31"/>
  <c r="AF44" i="31"/>
  <c r="AF45" i="31"/>
  <c r="AB42" i="31"/>
  <c r="P43" i="31"/>
  <c r="P44" i="31"/>
  <c r="P45" i="31"/>
  <c r="L42" i="31"/>
  <c r="CB90" i="31"/>
  <c r="BT94" i="31"/>
  <c r="BX90" i="31"/>
  <c r="BP94" i="31"/>
  <c r="AV90" i="31"/>
  <c r="AN94" i="31"/>
  <c r="AR90" i="31"/>
  <c r="AJ94" i="31"/>
  <c r="CB81" i="31"/>
  <c r="BT85" i="31"/>
  <c r="BX81" i="31"/>
  <c r="BP85" i="31"/>
  <c r="AN85" i="31"/>
  <c r="AV81" i="31"/>
  <c r="AJ85" i="31"/>
  <c r="AR81" i="31"/>
  <c r="CB72" i="31"/>
  <c r="BT76" i="31"/>
  <c r="BX72" i="31"/>
  <c r="BP76" i="31"/>
  <c r="AU72" i="31"/>
  <c r="AM76" i="31"/>
  <c r="AQ72" i="31"/>
  <c r="AI76" i="31"/>
  <c r="O72" i="31"/>
  <c r="G76" i="31"/>
  <c r="K72" i="31"/>
  <c r="C76" i="31"/>
  <c r="CA63" i="31"/>
  <c r="BS67" i="31"/>
  <c r="BW63" i="31"/>
  <c r="BO67" i="31"/>
  <c r="AU63" i="31"/>
  <c r="AM67" i="31"/>
  <c r="AQ63" i="31"/>
  <c r="AI67" i="31"/>
  <c r="O63" i="31"/>
  <c r="G67" i="31"/>
  <c r="K63" i="31"/>
  <c r="C67" i="31"/>
  <c r="CA54" i="31"/>
  <c r="BS58" i="31"/>
  <c r="BW54" i="31"/>
  <c r="BO58" i="31"/>
  <c r="BK54" i="31"/>
  <c r="BC58" i="31"/>
  <c r="BG54" i="31"/>
  <c r="AY58" i="31"/>
  <c r="AU54" i="31"/>
  <c r="AM58" i="31"/>
  <c r="AQ54" i="31"/>
  <c r="AI58" i="31"/>
  <c r="AE54" i="31"/>
  <c r="W58" i="31"/>
  <c r="AA54" i="31"/>
  <c r="S58" i="31"/>
  <c r="O54" i="31"/>
  <c r="G58" i="31"/>
  <c r="K54" i="31"/>
  <c r="C58" i="31"/>
  <c r="CA45" i="31"/>
  <c r="BS49" i="31"/>
  <c r="BW45" i="31"/>
  <c r="BO49" i="31"/>
  <c r="AU45" i="31"/>
  <c r="AM49" i="31"/>
  <c r="AQ45" i="31"/>
  <c r="AI49" i="31"/>
  <c r="AE45" i="31"/>
  <c r="W49" i="31"/>
  <c r="AA45" i="31"/>
  <c r="S49" i="31"/>
  <c r="O45" i="31"/>
  <c r="G49" i="31"/>
  <c r="K45" i="31"/>
  <c r="C49" i="31"/>
  <c r="O107" i="31"/>
  <c r="G111" i="31"/>
  <c r="K107" i="31"/>
  <c r="C111" i="31"/>
  <c r="G102" i="31"/>
  <c r="O98" i="31"/>
  <c r="C102" i="31"/>
  <c r="K98" i="31"/>
  <c r="O89" i="31"/>
  <c r="G93" i="31"/>
  <c r="K89" i="31"/>
  <c r="C93" i="31"/>
  <c r="CA80" i="31"/>
  <c r="BW80" i="31"/>
  <c r="AL84" i="31"/>
  <c r="AH84" i="31"/>
  <c r="BR75" i="31"/>
  <c r="BZ71" i="31"/>
  <c r="BN75" i="31"/>
  <c r="BV71" i="31"/>
  <c r="BB75" i="31"/>
  <c r="AX75" i="31"/>
  <c r="AL75" i="31"/>
  <c r="AT71" i="31"/>
  <c r="AH75" i="31"/>
  <c r="AH77" i="31" s="1"/>
  <c r="AP71" i="31"/>
  <c r="BZ62" i="31"/>
  <c r="BR66" i="31"/>
  <c r="BV62" i="31"/>
  <c r="BN66" i="31"/>
  <c r="BJ62" i="31"/>
  <c r="BB66" i="31"/>
  <c r="BF62" i="31"/>
  <c r="AX66" i="31"/>
  <c r="AT62" i="31"/>
  <c r="AL66" i="31"/>
  <c r="AP62" i="31"/>
  <c r="AH66" i="31"/>
  <c r="BZ53" i="31"/>
  <c r="BR57" i="31"/>
  <c r="BV53" i="31"/>
  <c r="BN57" i="31"/>
  <c r="BJ53" i="31"/>
  <c r="BB57" i="31"/>
  <c r="BF53" i="31"/>
  <c r="AX57" i="31"/>
  <c r="AT53" i="31"/>
  <c r="AL57" i="31"/>
  <c r="AP53" i="31"/>
  <c r="AH57" i="31"/>
  <c r="BZ44" i="31"/>
  <c r="BR48" i="31"/>
  <c r="BV44" i="31"/>
  <c r="BN48" i="31"/>
  <c r="AT44" i="31"/>
  <c r="AL48" i="31"/>
  <c r="AP44" i="31"/>
  <c r="AH48" i="31"/>
  <c r="BR92" i="31"/>
  <c r="BN92" i="31"/>
  <c r="BB92" i="31"/>
  <c r="AX92" i="31"/>
  <c r="AL92" i="31"/>
  <c r="AH92" i="31"/>
  <c r="BR83" i="31"/>
  <c r="BN83" i="31"/>
  <c r="AS79" i="31"/>
  <c r="AO79" i="31"/>
  <c r="AQ78" i="31"/>
  <c r="AU78" i="31"/>
  <c r="AC79" i="31"/>
  <c r="Y79" i="31"/>
  <c r="AA78" i="31"/>
  <c r="AE78" i="31"/>
  <c r="M79" i="31"/>
  <c r="I79" i="31"/>
  <c r="K78" i="31"/>
  <c r="O78" i="31"/>
  <c r="J79" i="31"/>
  <c r="N79" i="31"/>
  <c r="BQ74" i="31"/>
  <c r="BQ73" i="31"/>
  <c r="BQ77" i="31" s="1"/>
  <c r="BY70" i="31"/>
  <c r="BM74" i="31"/>
  <c r="BM73" i="31"/>
  <c r="BM77" i="31" s="1"/>
  <c r="BU70" i="31"/>
  <c r="BV69" i="31"/>
  <c r="BZ69" i="31"/>
  <c r="BA74" i="31"/>
  <c r="BA73" i="31"/>
  <c r="BA77" i="31"/>
  <c r="AW74" i="31"/>
  <c r="AW73" i="31"/>
  <c r="AW77" i="31"/>
  <c r="AK74" i="31"/>
  <c r="AK73" i="31"/>
  <c r="AK77" i="31"/>
  <c r="AS70" i="31"/>
  <c r="AG74" i="31"/>
  <c r="AG73" i="31"/>
  <c r="AG77" i="31"/>
  <c r="AO70" i="31"/>
  <c r="AP69" i="31"/>
  <c r="AT69" i="31"/>
  <c r="E74" i="31"/>
  <c r="M70" i="31"/>
  <c r="A74" i="31"/>
  <c r="I70" i="31"/>
  <c r="I69" i="31"/>
  <c r="M69" i="31"/>
  <c r="J70" i="31"/>
  <c r="N70" i="31"/>
  <c r="J71" i="31"/>
  <c r="N71" i="31"/>
  <c r="J72" i="31"/>
  <c r="N72" i="31"/>
  <c r="BY61" i="31"/>
  <c r="BQ65" i="31"/>
  <c r="BQ64" i="31"/>
  <c r="BQ68" i="31" s="1"/>
  <c r="BU61" i="31"/>
  <c r="BM65" i="31"/>
  <c r="BX60" i="31"/>
  <c r="CB60" i="31"/>
  <c r="BM64" i="31"/>
  <c r="BM68" i="31" s="1"/>
  <c r="BI61" i="31"/>
  <c r="BA65" i="31"/>
  <c r="BA64" i="31"/>
  <c r="BA68" i="31" s="1"/>
  <c r="BE61" i="31"/>
  <c r="AW65" i="31"/>
  <c r="BH60" i="31"/>
  <c r="BL60" i="31"/>
  <c r="BH63" i="31"/>
  <c r="BL63" i="31"/>
  <c r="AW64" i="31"/>
  <c r="AW68" i="31" s="1"/>
  <c r="AS61" i="31"/>
  <c r="AK65" i="31"/>
  <c r="AK64" i="31"/>
  <c r="AK68" i="31" s="1"/>
  <c r="AO61" i="31"/>
  <c r="AG65" i="31"/>
  <c r="AR60" i="31"/>
  <c r="AV60" i="31"/>
  <c r="AG64" i="31"/>
  <c r="AG68" i="31" s="1"/>
  <c r="M61" i="31"/>
  <c r="E65" i="31"/>
  <c r="E68" i="31" s="1"/>
  <c r="I61" i="31"/>
  <c r="K60" i="31"/>
  <c r="O60" i="31"/>
  <c r="L61" i="31"/>
  <c r="P61" i="31"/>
  <c r="L62" i="31"/>
  <c r="P62" i="31"/>
  <c r="L63" i="31"/>
  <c r="P63" i="31"/>
  <c r="A65" i="31"/>
  <c r="BY52" i="31"/>
  <c r="BQ55" i="31"/>
  <c r="BQ59" i="31" s="1"/>
  <c r="BQ56" i="31"/>
  <c r="BU52" i="31"/>
  <c r="BM55" i="31"/>
  <c r="BM59" i="31" s="1"/>
  <c r="BM56" i="31"/>
  <c r="BI52" i="31"/>
  <c r="BA55" i="31"/>
  <c r="BA59" i="31" s="1"/>
  <c r="BA56" i="31"/>
  <c r="BE52" i="31"/>
  <c r="AW55" i="31"/>
  <c r="AW59" i="31" s="1"/>
  <c r="AW56" i="31"/>
  <c r="AS52" i="31"/>
  <c r="AK55" i="31"/>
  <c r="AK59" i="31" s="1"/>
  <c r="AK56" i="31"/>
  <c r="AO52" i="31"/>
  <c r="AG55" i="31"/>
  <c r="AG59" i="31" s="1"/>
  <c r="AG56" i="31"/>
  <c r="AC52" i="31"/>
  <c r="U55" i="31"/>
  <c r="U59" i="31" s="1"/>
  <c r="U56" i="31"/>
  <c r="Y52" i="31"/>
  <c r="Q55" i="31"/>
  <c r="Q59" i="31" s="1"/>
  <c r="Q56" i="31"/>
  <c r="AA51" i="31"/>
  <c r="AE51" i="31"/>
  <c r="M52" i="31"/>
  <c r="E55" i="31"/>
  <c r="E56" i="31"/>
  <c r="E59" i="31" s="1"/>
  <c r="I52" i="31"/>
  <c r="A55" i="31"/>
  <c r="A56" i="31"/>
  <c r="A59" i="31" s="1"/>
  <c r="K51" i="31"/>
  <c r="O51" i="31"/>
  <c r="BY43" i="31"/>
  <c r="BQ46" i="31"/>
  <c r="BQ50" i="31" s="1"/>
  <c r="BQ47" i="31"/>
  <c r="BU43" i="31"/>
  <c r="BM46" i="31"/>
  <c r="BM50" i="31" s="1"/>
  <c r="BM47" i="31"/>
  <c r="AS43" i="31"/>
  <c r="AK46" i="31"/>
  <c r="AK50" i="31" s="1"/>
  <c r="AK47" i="31"/>
  <c r="AO43" i="31"/>
  <c r="AG46" i="31"/>
  <c r="AG50" i="31" s="1"/>
  <c r="AG47" i="31"/>
  <c r="AC43" i="31"/>
  <c r="U46" i="31"/>
  <c r="U50" i="31" s="1"/>
  <c r="U47" i="31"/>
  <c r="Y43" i="31"/>
  <c r="Q46" i="31"/>
  <c r="Q50" i="31" s="1"/>
  <c r="Q47" i="31"/>
  <c r="AA42" i="31"/>
  <c r="AE42" i="31"/>
  <c r="M43" i="31"/>
  <c r="E46" i="31"/>
  <c r="E47" i="31"/>
  <c r="E50" i="31" s="1"/>
  <c r="I43" i="31"/>
  <c r="A46" i="31"/>
  <c r="A47" i="31"/>
  <c r="A50" i="31" s="1"/>
  <c r="K42" i="31"/>
  <c r="O42" i="31"/>
  <c r="BY114" i="31"/>
  <c r="BU114" i="31"/>
  <c r="BI114" i="31"/>
  <c r="BE114" i="31"/>
  <c r="AS114" i="31"/>
  <c r="AI104" i="30"/>
  <c r="CA126" i="30"/>
  <c r="AU126" i="30"/>
  <c r="CA125" i="30"/>
  <c r="AU125" i="30"/>
  <c r="CA124" i="30"/>
  <c r="AU124" i="30"/>
  <c r="BV125" i="30"/>
  <c r="BN129" i="30"/>
  <c r="BV126" i="30"/>
  <c r="BN130" i="30"/>
  <c r="AX129" i="30"/>
  <c r="AP125" i="30"/>
  <c r="AH129" i="30"/>
  <c r="AP126" i="30"/>
  <c r="AH130" i="30"/>
  <c r="V122" i="30"/>
  <c r="BQ121" i="30"/>
  <c r="BA121" i="30"/>
  <c r="BA122" i="30" s="1"/>
  <c r="AK121" i="30"/>
  <c r="AK122" i="30" s="1"/>
  <c r="A120" i="30"/>
  <c r="BM119" i="30"/>
  <c r="AW119" i="30"/>
  <c r="AG119" i="30"/>
  <c r="E118" i="30"/>
  <c r="BY117" i="30"/>
  <c r="BI117" i="30"/>
  <c r="AS117" i="30"/>
  <c r="M117" i="30"/>
  <c r="BY116" i="30"/>
  <c r="BI116" i="30"/>
  <c r="AS116" i="30"/>
  <c r="M116" i="30"/>
  <c r="BY115" i="30"/>
  <c r="BI115" i="30"/>
  <c r="AS115" i="30"/>
  <c r="M115" i="30"/>
  <c r="BY114" i="30"/>
  <c r="BN118" i="30"/>
  <c r="BN122" i="30" s="1"/>
  <c r="BV115" i="30"/>
  <c r="BN119" i="30"/>
  <c r="BR118" i="30"/>
  <c r="BR122" i="30" s="1"/>
  <c r="BZ115" i="30"/>
  <c r="BR119" i="30"/>
  <c r="BX116" i="30"/>
  <c r="BP120" i="30"/>
  <c r="BX117" i="30"/>
  <c r="BP121" i="30"/>
  <c r="BI114" i="30"/>
  <c r="AX118" i="30"/>
  <c r="AX122" i="30" s="1"/>
  <c r="BF115" i="30"/>
  <c r="AX119" i="30"/>
  <c r="BB118" i="30"/>
  <c r="BB122" i="30" s="1"/>
  <c r="BJ115" i="30"/>
  <c r="BB119" i="30"/>
  <c r="BH116" i="30"/>
  <c r="AZ120" i="30"/>
  <c r="BF117" i="30"/>
  <c r="AX121" i="30"/>
  <c r="BJ117" i="30"/>
  <c r="BB121" i="30"/>
  <c r="AS114" i="30"/>
  <c r="AH118" i="30"/>
  <c r="AH122" i="30" s="1"/>
  <c r="AP115" i="30"/>
  <c r="AH119" i="30"/>
  <c r="AL118" i="30"/>
  <c r="AL122" i="30" s="1"/>
  <c r="AT115" i="30"/>
  <c r="AL119" i="30"/>
  <c r="AR116" i="30"/>
  <c r="AJ120" i="30"/>
  <c r="AR117" i="30"/>
  <c r="AJ121" i="30"/>
  <c r="S119" i="30"/>
  <c r="S121" i="30"/>
  <c r="S118" i="30"/>
  <c r="S120" i="30"/>
  <c r="S122" i="30"/>
  <c r="X119" i="30"/>
  <c r="X118" i="30"/>
  <c r="X120" i="30"/>
  <c r="X122" i="30"/>
  <c r="X121" i="30"/>
  <c r="M114" i="30"/>
  <c r="B119" i="30"/>
  <c r="J115" i="30"/>
  <c r="B118" i="30"/>
  <c r="B122" i="30" s="1"/>
  <c r="F119" i="30"/>
  <c r="N115" i="30"/>
  <c r="F118" i="30"/>
  <c r="F122" i="30" s="1"/>
  <c r="J116" i="30"/>
  <c r="B120" i="30"/>
  <c r="N116" i="30"/>
  <c r="F120" i="30"/>
  <c r="B121" i="30"/>
  <c r="J117" i="30"/>
  <c r="F121" i="30"/>
  <c r="N117" i="30"/>
  <c r="BZ108" i="30"/>
  <c r="AT108" i="30"/>
  <c r="BZ107" i="30"/>
  <c r="AT107" i="30"/>
  <c r="BZ106" i="30"/>
  <c r="AT106" i="30"/>
  <c r="BZ105" i="30"/>
  <c r="BW108" i="30"/>
  <c r="BO112" i="30"/>
  <c r="BJ109" i="30"/>
  <c r="AT105" i="30"/>
  <c r="AQ108" i="30"/>
  <c r="AI112" i="30"/>
  <c r="BQ102" i="30"/>
  <c r="BA102" i="30"/>
  <c r="AK102" i="30"/>
  <c r="BH99" i="30"/>
  <c r="BH98" i="30"/>
  <c r="BH97" i="30"/>
  <c r="BY98" i="30"/>
  <c r="BH96" i="30"/>
  <c r="AR96" i="30"/>
  <c r="AR100" i="30" s="1"/>
  <c r="AS99" i="30"/>
  <c r="AK103" i="30"/>
  <c r="CB90" i="30"/>
  <c r="AV90" i="30"/>
  <c r="CB89" i="30"/>
  <c r="AV89" i="30"/>
  <c r="CB88" i="30"/>
  <c r="AV88" i="30"/>
  <c r="BW89" i="30"/>
  <c r="CA89" i="30"/>
  <c r="BT91" i="30"/>
  <c r="BT95" i="30" s="1"/>
  <c r="BT92" i="30"/>
  <c r="BT93" i="30"/>
  <c r="BP91" i="30"/>
  <c r="BP95" i="30" s="1"/>
  <c r="BV87" i="30"/>
  <c r="BZ87" i="30"/>
  <c r="BV88" i="30"/>
  <c r="BZ88" i="30"/>
  <c r="BV89" i="30"/>
  <c r="BZ89" i="30"/>
  <c r="BP92" i="30"/>
  <c r="BP93" i="30"/>
  <c r="BL87" i="30"/>
  <c r="BL91" i="30" s="1"/>
  <c r="BG89" i="30"/>
  <c r="BK89" i="30"/>
  <c r="BG90" i="30"/>
  <c r="BK90" i="30"/>
  <c r="BE87" i="30"/>
  <c r="AO88" i="30"/>
  <c r="AG91" i="30"/>
  <c r="AG95" i="30" s="1"/>
  <c r="AG92" i="30"/>
  <c r="AS88" i="30"/>
  <c r="AK91" i="30"/>
  <c r="AK95" i="30" s="1"/>
  <c r="AK92" i="30"/>
  <c r="AO89" i="30"/>
  <c r="AS89" i="30"/>
  <c r="AO90" i="30"/>
  <c r="AG94" i="30"/>
  <c r="AO87" i="30"/>
  <c r="T91" i="30"/>
  <c r="R93" i="30"/>
  <c r="V93" i="30"/>
  <c r="S94" i="30"/>
  <c r="U92" i="30"/>
  <c r="J88" i="30"/>
  <c r="B91" i="30"/>
  <c r="B95" i="30" s="1"/>
  <c r="B92" i="30"/>
  <c r="N88" i="30"/>
  <c r="F91" i="30"/>
  <c r="F95" i="30" s="1"/>
  <c r="F92" i="30"/>
  <c r="J89" i="30"/>
  <c r="N89" i="30"/>
  <c r="B94" i="30"/>
  <c r="J90" i="30"/>
  <c r="F94" i="30"/>
  <c r="N90" i="30"/>
  <c r="G93" i="30"/>
  <c r="G94" i="30"/>
  <c r="G91" i="30"/>
  <c r="G95" i="30"/>
  <c r="C93" i="30"/>
  <c r="I87" i="30"/>
  <c r="M87" i="30"/>
  <c r="C94" i="30"/>
  <c r="C91" i="30"/>
  <c r="C95" i="30" s="1"/>
  <c r="B86" i="30"/>
  <c r="H77" i="30"/>
  <c r="AT99" i="30"/>
  <c r="AP99" i="30"/>
  <c r="BZ90" i="30"/>
  <c r="BR94" i="30"/>
  <c r="BV90" i="30"/>
  <c r="BN94" i="30"/>
  <c r="AT90" i="30"/>
  <c r="AL94" i="30"/>
  <c r="AP90" i="30"/>
  <c r="AH94" i="30"/>
  <c r="BZ81" i="30"/>
  <c r="BR85" i="30"/>
  <c r="BV81" i="30"/>
  <c r="BN85" i="30"/>
  <c r="CB72" i="30"/>
  <c r="BT76" i="30"/>
  <c r="BX72" i="30"/>
  <c r="BP76" i="30"/>
  <c r="AV72" i="30"/>
  <c r="AN76" i="30"/>
  <c r="AR72" i="30"/>
  <c r="AJ76" i="30"/>
  <c r="CB63" i="30"/>
  <c r="BT67" i="30"/>
  <c r="BX63" i="30"/>
  <c r="BP67" i="30"/>
  <c r="AV63" i="30"/>
  <c r="AN67" i="30"/>
  <c r="AR63" i="30"/>
  <c r="AJ67" i="30"/>
  <c r="CB54" i="30"/>
  <c r="BT58" i="30"/>
  <c r="BX54" i="30"/>
  <c r="BP58" i="30"/>
  <c r="BP59" i="30" s="1"/>
  <c r="AV54" i="30"/>
  <c r="AN58" i="30"/>
  <c r="AR54" i="30"/>
  <c r="AJ58" i="30"/>
  <c r="AJ59" i="30" s="1"/>
  <c r="CB45" i="30"/>
  <c r="BT49" i="30"/>
  <c r="BX45" i="30"/>
  <c r="BP49" i="30"/>
  <c r="AV45" i="30"/>
  <c r="AN49" i="30"/>
  <c r="AR45" i="30"/>
  <c r="AJ49" i="30"/>
  <c r="AJ50" i="30" s="1"/>
  <c r="BR102" i="30"/>
  <c r="BZ98" i="30"/>
  <c r="BN102" i="30"/>
  <c r="BV98" i="30"/>
  <c r="BB102" i="30"/>
  <c r="BJ98" i="30"/>
  <c r="AX102" i="30"/>
  <c r="AX104" i="30" s="1"/>
  <c r="BF98" i="30"/>
  <c r="AL102" i="30"/>
  <c r="AT98" i="30"/>
  <c r="AH102" i="30"/>
  <c r="AP98" i="30"/>
  <c r="BT84" i="30"/>
  <c r="BP84" i="30"/>
  <c r="AN84" i="30"/>
  <c r="AJ84" i="30"/>
  <c r="BT75" i="30"/>
  <c r="CB71" i="30"/>
  <c r="BP75" i="30"/>
  <c r="BX71" i="30"/>
  <c r="BD75" i="30"/>
  <c r="BL71" i="30"/>
  <c r="BD76" i="30"/>
  <c r="BD77" i="30" s="1"/>
  <c r="AZ75" i="30"/>
  <c r="BH71" i="30"/>
  <c r="AZ76" i="30"/>
  <c r="AN75" i="30"/>
  <c r="AV71" i="30"/>
  <c r="AJ75" i="30"/>
  <c r="AR71" i="30"/>
  <c r="BT66" i="30"/>
  <c r="CB62" i="30"/>
  <c r="BP66" i="30"/>
  <c r="BX62" i="30"/>
  <c r="BD66" i="30"/>
  <c r="BD68" i="30" s="1"/>
  <c r="BL62" i="30"/>
  <c r="AZ66" i="30"/>
  <c r="BH62" i="30"/>
  <c r="AN66" i="30"/>
  <c r="AV62" i="30"/>
  <c r="AJ66" i="30"/>
  <c r="AR62" i="30"/>
  <c r="BQ57" i="30"/>
  <c r="BY53" i="30"/>
  <c r="BQ56" i="30"/>
  <c r="BG53" i="30"/>
  <c r="AY56" i="30"/>
  <c r="AY55" i="30"/>
  <c r="AY59" i="30" s="1"/>
  <c r="AY57" i="30"/>
  <c r="CA96" i="31"/>
  <c r="BK96" i="31"/>
  <c r="AU96" i="31"/>
  <c r="BA94" i="31"/>
  <c r="AW94" i="31"/>
  <c r="X93" i="31"/>
  <c r="BP86" i="31"/>
  <c r="AK86" i="31"/>
  <c r="U86" i="31"/>
  <c r="AZ84" i="31"/>
  <c r="AZ86" i="31" s="1"/>
  <c r="AG82" i="31"/>
  <c r="AG86" i="31" s="1"/>
  <c r="Q82" i="31"/>
  <c r="A82" i="31"/>
  <c r="A86" i="31" s="1"/>
  <c r="BY78" i="31"/>
  <c r="BU78" i="31"/>
  <c r="AT78" i="31"/>
  <c r="AT82" i="31" s="1"/>
  <c r="AP78" i="31"/>
  <c r="AP82" i="31" s="1"/>
  <c r="AD78" i="31"/>
  <c r="Z78" i="31"/>
  <c r="N78" i="31"/>
  <c r="N82" i="31" s="1"/>
  <c r="N86" i="31" s="1"/>
  <c r="E187" i="31" s="1"/>
  <c r="E47" i="16" s="1"/>
  <c r="J78" i="31"/>
  <c r="BR77" i="31"/>
  <c r="AL77" i="31"/>
  <c r="E77" i="31"/>
  <c r="BA76" i="31"/>
  <c r="AW76" i="31"/>
  <c r="H76" i="31"/>
  <c r="D76" i="31"/>
  <c r="X75" i="31"/>
  <c r="T75" i="31"/>
  <c r="BN73" i="31"/>
  <c r="BN77" i="31" s="1"/>
  <c r="AX73" i="31"/>
  <c r="AX77" i="31" s="1"/>
  <c r="AH73" i="31"/>
  <c r="V73" i="31"/>
  <c r="Q73" i="31"/>
  <c r="Q77" i="31" s="1"/>
  <c r="A73" i="31"/>
  <c r="A77" i="31" s="1"/>
  <c r="BY69" i="31"/>
  <c r="BU69" i="31"/>
  <c r="AS69" i="31"/>
  <c r="AO69" i="31"/>
  <c r="P69" i="31"/>
  <c r="L69" i="31"/>
  <c r="BD68" i="31"/>
  <c r="AN68" i="31"/>
  <c r="BC67" i="31"/>
  <c r="AY67" i="31"/>
  <c r="F67" i="31"/>
  <c r="B67" i="31"/>
  <c r="V66" i="31"/>
  <c r="V68" i="31" s="1"/>
  <c r="AD68" i="31" s="1"/>
  <c r="J185" i="31" s="1"/>
  <c r="J45" i="16" s="1"/>
  <c r="BP64" i="31"/>
  <c r="BP68" i="31" s="1"/>
  <c r="AZ64" i="31"/>
  <c r="AJ64" i="31"/>
  <c r="AJ68" i="31" s="1"/>
  <c r="X64" i="31"/>
  <c r="X68" i="31" s="1"/>
  <c r="T64" i="31"/>
  <c r="T68" i="31" s="1"/>
  <c r="C64" i="31"/>
  <c r="C68" i="31" s="1"/>
  <c r="CA60" i="31"/>
  <c r="BK60" i="31"/>
  <c r="AU60" i="31"/>
  <c r="N60" i="31"/>
  <c r="J60" i="31"/>
  <c r="V59" i="31"/>
  <c r="R59" i="31"/>
  <c r="BB58" i="31"/>
  <c r="AX58" i="31"/>
  <c r="V58" i="31"/>
  <c r="R58" i="31"/>
  <c r="F58" i="31"/>
  <c r="B58" i="31"/>
  <c r="V57" i="31"/>
  <c r="R57" i="31"/>
  <c r="F57" i="31"/>
  <c r="B57" i="31"/>
  <c r="V56" i="31"/>
  <c r="R56" i="31"/>
  <c r="F56" i="31"/>
  <c r="B56" i="31"/>
  <c r="V55" i="31"/>
  <c r="R55" i="31"/>
  <c r="F55" i="31"/>
  <c r="F59" i="31" s="1"/>
  <c r="B55" i="31"/>
  <c r="B59" i="31" s="1"/>
  <c r="AD51" i="31"/>
  <c r="Z51" i="31"/>
  <c r="Z55" i="31" s="1"/>
  <c r="N51" i="31"/>
  <c r="J51" i="31"/>
  <c r="J55" i="31" s="1"/>
  <c r="V49" i="31"/>
  <c r="R49" i="31"/>
  <c r="F49" i="31"/>
  <c r="B49" i="31"/>
  <c r="V48" i="31"/>
  <c r="R48" i="31"/>
  <c r="F48" i="31"/>
  <c r="B48" i="31"/>
  <c r="V47" i="31"/>
  <c r="R47" i="31"/>
  <c r="F47" i="31"/>
  <c r="B47" i="31"/>
  <c r="V46" i="31"/>
  <c r="V50" i="31" s="1"/>
  <c r="R46" i="31"/>
  <c r="R50" i="31" s="1"/>
  <c r="F46" i="31"/>
  <c r="F50" i="31" s="1"/>
  <c r="B46" i="31"/>
  <c r="B50" i="31" s="1"/>
  <c r="AD42" i="31"/>
  <c r="Z42" i="31"/>
  <c r="Z46" i="31" s="1"/>
  <c r="N42" i="31"/>
  <c r="J42" i="31"/>
  <c r="J46" i="31" s="1"/>
  <c r="BY126" i="30"/>
  <c r="AS126" i="30"/>
  <c r="BY125" i="30"/>
  <c r="AS125" i="30"/>
  <c r="BY124" i="30"/>
  <c r="AS124" i="30"/>
  <c r="BY123" i="30"/>
  <c r="BV124" i="30"/>
  <c r="BN127" i="30"/>
  <c r="BN131" i="30" s="1"/>
  <c r="BN128" i="30"/>
  <c r="BZ124" i="30"/>
  <c r="BR127" i="30"/>
  <c r="BR131" i="30" s="1"/>
  <c r="BR128" i="30"/>
  <c r="BX125" i="30"/>
  <c r="BP129" i="30"/>
  <c r="BX126" i="30"/>
  <c r="BP130" i="30"/>
  <c r="AX127" i="30"/>
  <c r="AX128" i="30"/>
  <c r="BB127" i="30"/>
  <c r="BB128" i="30"/>
  <c r="BB131" i="30"/>
  <c r="AZ129" i="30"/>
  <c r="AX130" i="30"/>
  <c r="AX131" i="30" s="1"/>
  <c r="BB130" i="30"/>
  <c r="AS123" i="30"/>
  <c r="AP124" i="30"/>
  <c r="AH127" i="30"/>
  <c r="AH131" i="30" s="1"/>
  <c r="AH128" i="30"/>
  <c r="AT124" i="30"/>
  <c r="AL127" i="30"/>
  <c r="AL131" i="30" s="1"/>
  <c r="AL128" i="30"/>
  <c r="AR125" i="30"/>
  <c r="AJ129" i="30"/>
  <c r="AR126" i="30"/>
  <c r="AJ130" i="30"/>
  <c r="Z124" i="30"/>
  <c r="R127" i="30"/>
  <c r="R131" i="30" s="1"/>
  <c r="R128" i="30"/>
  <c r="AD124" i="30"/>
  <c r="V127" i="30"/>
  <c r="V131" i="30" s="1"/>
  <c r="V128" i="30"/>
  <c r="Z125" i="30"/>
  <c r="R129" i="30"/>
  <c r="AD125" i="30"/>
  <c r="V129" i="30"/>
  <c r="Z126" i="30"/>
  <c r="R130" i="30"/>
  <c r="AD126" i="30"/>
  <c r="V130" i="30"/>
  <c r="J124" i="30"/>
  <c r="B127" i="30"/>
  <c r="B131" i="30" s="1"/>
  <c r="B128" i="30"/>
  <c r="N124" i="30"/>
  <c r="F127" i="30"/>
  <c r="F131" i="30" s="1"/>
  <c r="F128" i="30"/>
  <c r="J125" i="30"/>
  <c r="B129" i="30"/>
  <c r="N125" i="30"/>
  <c r="F129" i="30"/>
  <c r="J126" i="30"/>
  <c r="B130" i="30"/>
  <c r="N126" i="30"/>
  <c r="F130" i="30"/>
  <c r="BQ122" i="30"/>
  <c r="C122" i="30"/>
  <c r="BO121" i="30"/>
  <c r="BO122" i="30" s="1"/>
  <c r="AY121" i="30"/>
  <c r="AY122" i="30" s="1"/>
  <c r="AI121" i="30"/>
  <c r="AI122" i="30" s="1"/>
  <c r="A121" i="30"/>
  <c r="BM120" i="30"/>
  <c r="AW120" i="30"/>
  <c r="AG120" i="30"/>
  <c r="G120" i="30"/>
  <c r="BS119" i="30"/>
  <c r="BS122" i="30" s="1"/>
  <c r="BC119" i="30"/>
  <c r="AM119" i="30"/>
  <c r="E119" i="30"/>
  <c r="BQ118" i="30"/>
  <c r="BA118" i="30"/>
  <c r="AK118" i="30"/>
  <c r="T118" i="30"/>
  <c r="T122" i="30" s="1"/>
  <c r="C118" i="30"/>
  <c r="BW117" i="30"/>
  <c r="BG117" i="30"/>
  <c r="AQ117" i="30"/>
  <c r="K117" i="30"/>
  <c r="BW116" i="30"/>
  <c r="BG116" i="30"/>
  <c r="AQ116" i="30"/>
  <c r="K116" i="30"/>
  <c r="BW114" i="30"/>
  <c r="BR120" i="30"/>
  <c r="BZ116" i="30"/>
  <c r="BZ117" i="30"/>
  <c r="BR121" i="30"/>
  <c r="BG114" i="30"/>
  <c r="BG118" i="30" s="1"/>
  <c r="BB120" i="30"/>
  <c r="BJ116" i="30"/>
  <c r="AQ114" i="30"/>
  <c r="AL120" i="30"/>
  <c r="AT116" i="30"/>
  <c r="AT117" i="30"/>
  <c r="AL121" i="30"/>
  <c r="K114" i="30"/>
  <c r="BO113" i="30"/>
  <c r="BX108" i="30"/>
  <c r="AR108" i="30"/>
  <c r="BX107" i="30"/>
  <c r="AR107" i="30"/>
  <c r="BX106" i="30"/>
  <c r="AR106" i="30"/>
  <c r="BX105" i="30"/>
  <c r="BO110" i="30"/>
  <c r="BW106" i="30"/>
  <c r="BS110" i="30"/>
  <c r="CA106" i="30"/>
  <c r="BW107" i="30"/>
  <c r="CA107" i="30"/>
  <c r="BY108" i="30"/>
  <c r="BQ112" i="30"/>
  <c r="BR111" i="30"/>
  <c r="BR109" i="30"/>
  <c r="BR113" i="30" s="1"/>
  <c r="BU105" i="30"/>
  <c r="BY105" i="30"/>
  <c r="BN111" i="30"/>
  <c r="BW105" i="30"/>
  <c r="CA105" i="30"/>
  <c r="BN109" i="30"/>
  <c r="BN113" i="30" s="1"/>
  <c r="BH109" i="30"/>
  <c r="AY110" i="30"/>
  <c r="AY113" i="30" s="1"/>
  <c r="BG106" i="30"/>
  <c r="BC110" i="30"/>
  <c r="BK106" i="30"/>
  <c r="BG107" i="30"/>
  <c r="BK107" i="30"/>
  <c r="BG108" i="30"/>
  <c r="AY112" i="30"/>
  <c r="BK108" i="30"/>
  <c r="BC112" i="30"/>
  <c r="BB111" i="30"/>
  <c r="BB109" i="30"/>
  <c r="BB113" i="30"/>
  <c r="BE105" i="30"/>
  <c r="BI105" i="30"/>
  <c r="AX111" i="30"/>
  <c r="BG105" i="30"/>
  <c r="BK105" i="30"/>
  <c r="AX109" i="30"/>
  <c r="AX113" i="30" s="1"/>
  <c r="AR105" i="30"/>
  <c r="AI110" i="30"/>
  <c r="AQ106" i="30"/>
  <c r="AM110" i="30"/>
  <c r="AU106" i="30"/>
  <c r="AQ107" i="30"/>
  <c r="AU107" i="30"/>
  <c r="AS108" i="30"/>
  <c r="AK112" i="30"/>
  <c r="AL111" i="30"/>
  <c r="AL109" i="30"/>
  <c r="AL113" i="30" s="1"/>
  <c r="AO105" i="30"/>
  <c r="AS105" i="30"/>
  <c r="AH111" i="30"/>
  <c r="AQ105" i="30"/>
  <c r="AU105" i="30"/>
  <c r="AH109" i="30"/>
  <c r="AH113" i="30" s="1"/>
  <c r="S112" i="30"/>
  <c r="S110" i="30"/>
  <c r="S113" i="30" s="1"/>
  <c r="V109" i="30"/>
  <c r="V113" i="30" s="1"/>
  <c r="V111" i="30"/>
  <c r="R109" i="30"/>
  <c r="R113" i="30" s="1"/>
  <c r="R111" i="30"/>
  <c r="D112" i="30"/>
  <c r="D113" i="30" s="1"/>
  <c r="H112" i="30"/>
  <c r="H113" i="30" s="1"/>
  <c r="E109" i="30"/>
  <c r="E113" i="30" s="1"/>
  <c r="E111" i="30"/>
  <c r="L105" i="30"/>
  <c r="L109" i="30" s="1"/>
  <c r="P105" i="30"/>
  <c r="P109" i="30" s="1"/>
  <c r="I106" i="30"/>
  <c r="M106" i="30"/>
  <c r="I107" i="30"/>
  <c r="M107" i="30"/>
  <c r="I108" i="30"/>
  <c r="M108" i="30"/>
  <c r="A109" i="30"/>
  <c r="A113" i="30" s="1"/>
  <c r="J105" i="30"/>
  <c r="J109" i="30" s="1"/>
  <c r="N105" i="30"/>
  <c r="N109" i="30" s="1"/>
  <c r="K106" i="30"/>
  <c r="O106" i="30"/>
  <c r="K107" i="30"/>
  <c r="O107" i="30"/>
  <c r="K108" i="30"/>
  <c r="O108" i="30"/>
  <c r="A111" i="30"/>
  <c r="BQ100" i="30"/>
  <c r="BA100" i="30"/>
  <c r="AK100" i="30"/>
  <c r="BV99" i="30"/>
  <c r="AV99" i="30"/>
  <c r="CB98" i="30"/>
  <c r="AV98" i="30"/>
  <c r="CB97" i="30"/>
  <c r="AV97" i="30"/>
  <c r="CB96" i="30"/>
  <c r="BU99" i="30"/>
  <c r="BM103" i="30"/>
  <c r="BU96" i="30"/>
  <c r="BE97" i="30"/>
  <c r="AW101" i="30"/>
  <c r="BI97" i="30"/>
  <c r="BA101" i="30"/>
  <c r="BA104" i="30" s="1"/>
  <c r="BE98" i="30"/>
  <c r="BG99" i="30"/>
  <c r="BK99" i="30"/>
  <c r="BE96" i="30"/>
  <c r="AO97" i="30"/>
  <c r="AG101" i="30"/>
  <c r="AS97" i="30"/>
  <c r="AK101" i="30"/>
  <c r="AK104" i="30" s="1"/>
  <c r="AO98" i="30"/>
  <c r="AN100" i="30"/>
  <c r="AN104" i="30" s="1"/>
  <c r="AJ100" i="30"/>
  <c r="AJ104" i="30" s="1"/>
  <c r="AP96" i="30"/>
  <c r="AT96" i="30"/>
  <c r="AP97" i="30"/>
  <c r="AT97" i="30"/>
  <c r="R100" i="30"/>
  <c r="R104" i="30" s="1"/>
  <c r="V100" i="30"/>
  <c r="V104" i="30" s="1"/>
  <c r="L96" i="30"/>
  <c r="L100" i="30" s="1"/>
  <c r="L104" i="30" s="1"/>
  <c r="F169" i="30" s="1"/>
  <c r="F49" i="14" s="1"/>
  <c r="AK93" i="30"/>
  <c r="F93" i="30"/>
  <c r="C92" i="30"/>
  <c r="BX90" i="30"/>
  <c r="AR90" i="30"/>
  <c r="BX89" i="30"/>
  <c r="AR89" i="30"/>
  <c r="BX88" i="30"/>
  <c r="BX87" i="30"/>
  <c r="AS90" i="30"/>
  <c r="AK94" i="30"/>
  <c r="O87" i="30"/>
  <c r="BY81" i="30"/>
  <c r="BQ85" i="30"/>
  <c r="BU81" i="30"/>
  <c r="BM85" i="30"/>
  <c r="AM85" i="30"/>
  <c r="AU81" i="30"/>
  <c r="AI85" i="30"/>
  <c r="AI86" i="30" s="1"/>
  <c r="AQ81" i="30"/>
  <c r="CA72" i="30"/>
  <c r="BS76" i="30"/>
  <c r="BW72" i="30"/>
  <c r="BO76" i="30"/>
  <c r="AU72" i="30"/>
  <c r="AM76" i="30"/>
  <c r="AQ72" i="30"/>
  <c r="AI76" i="30"/>
  <c r="O72" i="30"/>
  <c r="G76" i="30"/>
  <c r="K72" i="30"/>
  <c r="K69" i="30"/>
  <c r="O69" i="30"/>
  <c r="L70" i="30"/>
  <c r="P70" i="30"/>
  <c r="L71" i="30"/>
  <c r="P71" i="30"/>
  <c r="L72" i="30"/>
  <c r="P72" i="30"/>
  <c r="C76" i="30"/>
  <c r="CA63" i="30"/>
  <c r="BS67" i="30"/>
  <c r="BW63" i="30"/>
  <c r="BO67" i="30"/>
  <c r="BK63" i="30"/>
  <c r="BC67" i="30"/>
  <c r="BG63" i="30"/>
  <c r="AY67" i="30"/>
  <c r="AU63" i="30"/>
  <c r="AM67" i="30"/>
  <c r="AQ63" i="30"/>
  <c r="AI67" i="30"/>
  <c r="S65" i="30"/>
  <c r="S67" i="30"/>
  <c r="O63" i="30"/>
  <c r="G65" i="30"/>
  <c r="G67" i="30"/>
  <c r="K63" i="30"/>
  <c r="C65" i="30"/>
  <c r="C67" i="30"/>
  <c r="CA54" i="30"/>
  <c r="BS56" i="30"/>
  <c r="BS58" i="30"/>
  <c r="BS55" i="30"/>
  <c r="BS57" i="30"/>
  <c r="BS59" i="30"/>
  <c r="BW54" i="30"/>
  <c r="BO58" i="30"/>
  <c r="BK54" i="30"/>
  <c r="BC56" i="30"/>
  <c r="BC58" i="30"/>
  <c r="BC55" i="30"/>
  <c r="BC57" i="30"/>
  <c r="BC59" i="30"/>
  <c r="BG54" i="30"/>
  <c r="AY58" i="30"/>
  <c r="AU54" i="30"/>
  <c r="AM56" i="30"/>
  <c r="AM58" i="30"/>
  <c r="AM55" i="30"/>
  <c r="AM57" i="30"/>
  <c r="AM59" i="30"/>
  <c r="AQ54" i="30"/>
  <c r="AI56" i="30"/>
  <c r="AI58" i="30"/>
  <c r="AI55" i="30"/>
  <c r="AI59" i="30" s="1"/>
  <c r="AI57" i="30"/>
  <c r="S56" i="30"/>
  <c r="S58" i="30"/>
  <c r="O54" i="30"/>
  <c r="G56" i="30"/>
  <c r="G58" i="30"/>
  <c r="K54" i="30"/>
  <c r="C56" i="30"/>
  <c r="C58" i="30"/>
  <c r="CA45" i="30"/>
  <c r="BS47" i="30"/>
  <c r="BS49" i="30"/>
  <c r="BS46" i="30"/>
  <c r="BS48" i="30"/>
  <c r="BS50" i="30"/>
  <c r="BW45" i="30"/>
  <c r="BO47" i="30"/>
  <c r="BO49" i="30"/>
  <c r="BO46" i="30"/>
  <c r="BO50" i="30" s="1"/>
  <c r="BO48" i="30"/>
  <c r="AU45" i="30"/>
  <c r="AM47" i="30"/>
  <c r="AM49" i="30"/>
  <c r="AM46" i="30"/>
  <c r="AM48" i="30"/>
  <c r="AM50" i="30"/>
  <c r="AQ45" i="30"/>
  <c r="AI47" i="30"/>
  <c r="AI49" i="30"/>
  <c r="AI46" i="30"/>
  <c r="AI50" i="30" s="1"/>
  <c r="AI48" i="30"/>
  <c r="S47" i="30"/>
  <c r="S49" i="30"/>
  <c r="O45" i="30"/>
  <c r="G47" i="30"/>
  <c r="G49" i="30"/>
  <c r="K45" i="30"/>
  <c r="C47" i="30"/>
  <c r="C49" i="30"/>
  <c r="BS84" i="30"/>
  <c r="BS86" i="30" s="1"/>
  <c r="CA80" i="30"/>
  <c r="BO84" i="30"/>
  <c r="BW80" i="30"/>
  <c r="AU80" i="30"/>
  <c r="AQ80" i="30"/>
  <c r="BS73" i="30"/>
  <c r="BS77" i="30" s="1"/>
  <c r="CA71" i="30"/>
  <c r="BS75" i="30"/>
  <c r="BO73" i="30"/>
  <c r="BO77" i="30" s="1"/>
  <c r="BW71" i="30"/>
  <c r="BO75" i="30"/>
  <c r="BC73" i="30"/>
  <c r="BC77" i="30" s="1"/>
  <c r="BK71" i="30"/>
  <c r="BC75" i="30"/>
  <c r="AY73" i="30"/>
  <c r="AY77" i="30" s="1"/>
  <c r="BG71" i="30"/>
  <c r="AY75" i="30"/>
  <c r="AM73" i="30"/>
  <c r="AM77" i="30" s="1"/>
  <c r="AU71" i="30"/>
  <c r="AM75" i="30"/>
  <c r="AI73" i="30"/>
  <c r="AI77" i="30" s="1"/>
  <c r="AQ71" i="30"/>
  <c r="AI75" i="30"/>
  <c r="CA62" i="30"/>
  <c r="BS65" i="30"/>
  <c r="BS64" i="30"/>
  <c r="BS66" i="30"/>
  <c r="BS68" i="30" s="1"/>
  <c r="BW62" i="30"/>
  <c r="BO65" i="30"/>
  <c r="BO64" i="30"/>
  <c r="BO68" i="30" s="1"/>
  <c r="BO66" i="30"/>
  <c r="BK62" i="30"/>
  <c r="BC65" i="30"/>
  <c r="BC64" i="30"/>
  <c r="BC68" i="30" s="1"/>
  <c r="BC66" i="30"/>
  <c r="BG62" i="30"/>
  <c r="AY65" i="30"/>
  <c r="AY64" i="30"/>
  <c r="AY66" i="30"/>
  <c r="AY68" i="30"/>
  <c r="AU62" i="30"/>
  <c r="AM65" i="30"/>
  <c r="AM64" i="30"/>
  <c r="AM66" i="30"/>
  <c r="AM68" i="30" s="1"/>
  <c r="AQ62" i="30"/>
  <c r="AI65" i="30"/>
  <c r="AI64" i="30"/>
  <c r="AI68" i="30" s="1"/>
  <c r="AI66" i="30"/>
  <c r="BM57" i="30"/>
  <c r="BU51" i="30"/>
  <c r="BY51" i="30"/>
  <c r="BU52" i="30"/>
  <c r="BY52" i="30"/>
  <c r="BU53" i="30"/>
  <c r="BM56" i="30"/>
  <c r="AZ83" i="31"/>
  <c r="W83" i="31"/>
  <c r="S83" i="31"/>
  <c r="S86" i="31" s="1"/>
  <c r="G83" i="31"/>
  <c r="C83" i="31"/>
  <c r="AF81" i="31"/>
  <c r="AB81" i="31"/>
  <c r="P81" i="31"/>
  <c r="L81" i="31"/>
  <c r="AF80" i="31"/>
  <c r="AB80" i="31"/>
  <c r="P80" i="31"/>
  <c r="L80" i="31"/>
  <c r="AF79" i="31"/>
  <c r="AB79" i="31"/>
  <c r="P79" i="31"/>
  <c r="L79" i="31"/>
  <c r="L82" i="31" s="1"/>
  <c r="CB78" i="31"/>
  <c r="BX78" i="31"/>
  <c r="AS78" i="31"/>
  <c r="AO78" i="31"/>
  <c r="AC78" i="31"/>
  <c r="AC82" i="31" s="1"/>
  <c r="Y78" i="31"/>
  <c r="M78" i="31"/>
  <c r="I78" i="31"/>
  <c r="D77" i="31"/>
  <c r="V74" i="31"/>
  <c r="V77" i="31" s="1"/>
  <c r="H73" i="31"/>
  <c r="H77" i="31" s="1"/>
  <c r="D73" i="31"/>
  <c r="P70" i="31"/>
  <c r="L70" i="31"/>
  <c r="CB69" i="31"/>
  <c r="BX69" i="31"/>
  <c r="AV69" i="31"/>
  <c r="AV73" i="31" s="1"/>
  <c r="AR69" i="31"/>
  <c r="O69" i="31"/>
  <c r="K69" i="31"/>
  <c r="X65" i="31"/>
  <c r="T65" i="31"/>
  <c r="F64" i="31"/>
  <c r="F68" i="31" s="1"/>
  <c r="B64" i="31"/>
  <c r="B68" i="31" s="1"/>
  <c r="BJ63" i="31"/>
  <c r="BF63" i="31"/>
  <c r="N61" i="31"/>
  <c r="J61" i="31"/>
  <c r="BZ60" i="31"/>
  <c r="BJ60" i="31"/>
  <c r="AT60" i="31"/>
  <c r="M60" i="31"/>
  <c r="AC51" i="31"/>
  <c r="M51" i="31"/>
  <c r="AC42" i="31"/>
  <c r="M42" i="31"/>
  <c r="BZ125" i="30"/>
  <c r="BR129" i="30"/>
  <c r="BZ126" i="30"/>
  <c r="BR130" i="30"/>
  <c r="BB129" i="30"/>
  <c r="AT125" i="30"/>
  <c r="AL129" i="30"/>
  <c r="AT126" i="30"/>
  <c r="AL130" i="30"/>
  <c r="BX115" i="30"/>
  <c r="BP119" i="30"/>
  <c r="BP118" i="30"/>
  <c r="BP122" i="30" s="1"/>
  <c r="CB115" i="30"/>
  <c r="BT119" i="30"/>
  <c r="BT118" i="30"/>
  <c r="BT122" i="30" s="1"/>
  <c r="CB116" i="30"/>
  <c r="BT120" i="30"/>
  <c r="CB117" i="30"/>
  <c r="BT121" i="30"/>
  <c r="BX114" i="30"/>
  <c r="CB114" i="30"/>
  <c r="CB118" i="30" s="1"/>
  <c r="BV114" i="30"/>
  <c r="BZ114" i="30"/>
  <c r="BH115" i="30"/>
  <c r="AZ119" i="30"/>
  <c r="AZ118" i="30"/>
  <c r="AZ122" i="30" s="1"/>
  <c r="BL115" i="30"/>
  <c r="BD119" i="30"/>
  <c r="BD118" i="30"/>
  <c r="BD122" i="30" s="1"/>
  <c r="BL116" i="30"/>
  <c r="BD120" i="30"/>
  <c r="BH117" i="30"/>
  <c r="AZ121" i="30"/>
  <c r="BL117" i="30"/>
  <c r="BD121" i="30"/>
  <c r="BH114" i="30"/>
  <c r="BH118" i="30" s="1"/>
  <c r="BL114" i="30"/>
  <c r="BL118" i="30" s="1"/>
  <c r="BF114" i="30"/>
  <c r="BJ114" i="30"/>
  <c r="AR115" i="30"/>
  <c r="AJ119" i="30"/>
  <c r="AJ118" i="30"/>
  <c r="AJ122" i="30"/>
  <c r="AV115" i="30"/>
  <c r="AN119" i="30"/>
  <c r="AN118" i="30"/>
  <c r="AV116" i="30"/>
  <c r="AN120" i="30"/>
  <c r="AV117" i="30"/>
  <c r="AN121" i="30"/>
  <c r="AN122" i="30" s="1"/>
  <c r="AR114" i="30"/>
  <c r="AV114" i="30"/>
  <c r="AP114" i="30"/>
  <c r="AT114" i="30"/>
  <c r="U118" i="30"/>
  <c r="U122" i="30" s="1"/>
  <c r="U120" i="30"/>
  <c r="U119" i="30"/>
  <c r="U121" i="30"/>
  <c r="L115" i="30"/>
  <c r="D118" i="30"/>
  <c r="D122" i="30"/>
  <c r="L122" i="30" s="1"/>
  <c r="F171" i="30" s="1"/>
  <c r="F51" i="14" s="1"/>
  <c r="D119" i="30"/>
  <c r="P115" i="30"/>
  <c r="H118" i="30"/>
  <c r="H122" i="30"/>
  <c r="H119" i="30"/>
  <c r="L116" i="30"/>
  <c r="D120" i="30"/>
  <c r="P116" i="30"/>
  <c r="H120" i="30"/>
  <c r="L117" i="30"/>
  <c r="D121" i="30"/>
  <c r="P117" i="30"/>
  <c r="H121" i="30"/>
  <c r="L114" i="30"/>
  <c r="L118" i="30" s="1"/>
  <c r="P114" i="30"/>
  <c r="J114" i="30"/>
  <c r="J118" i="30" s="1"/>
  <c r="N114" i="30"/>
  <c r="BV109" i="30"/>
  <c r="CA108" i="30"/>
  <c r="BS112" i="30"/>
  <c r="BS113" i="30" s="1"/>
  <c r="BF109" i="30"/>
  <c r="AP109" i="30"/>
  <c r="AU108" i="30"/>
  <c r="AM112" i="30"/>
  <c r="AM113" i="30" s="1"/>
  <c r="BX100" i="30"/>
  <c r="BY99" i="30"/>
  <c r="BQ103" i="30"/>
  <c r="BU88" i="30"/>
  <c r="BM91" i="30"/>
  <c r="BM95" i="30" s="1"/>
  <c r="BM92" i="30"/>
  <c r="BY88" i="30"/>
  <c r="BQ91" i="30"/>
  <c r="BQ95" i="30" s="1"/>
  <c r="BQ92" i="30"/>
  <c r="BU89" i="30"/>
  <c r="BY89" i="30"/>
  <c r="BU90" i="30"/>
  <c r="BM94" i="30"/>
  <c r="BU87" i="30"/>
  <c r="BE88" i="30"/>
  <c r="AW91" i="30"/>
  <c r="AW95" i="30"/>
  <c r="AW92" i="30"/>
  <c r="BI88" i="30"/>
  <c r="BA91" i="30"/>
  <c r="BA95" i="30"/>
  <c r="BA92" i="30"/>
  <c r="BE89" i="30"/>
  <c r="BI89" i="30"/>
  <c r="BE90" i="30"/>
  <c r="AW94" i="30"/>
  <c r="BI90" i="30"/>
  <c r="BA94" i="30"/>
  <c r="BD91" i="30"/>
  <c r="BD95" i="30" s="1"/>
  <c r="BD92" i="30"/>
  <c r="BD93" i="30"/>
  <c r="AZ91" i="30"/>
  <c r="AZ95" i="30" s="1"/>
  <c r="BF87" i="30"/>
  <c r="BJ87" i="30"/>
  <c r="BF88" i="30"/>
  <c r="BJ88" i="30"/>
  <c r="BF89" i="30"/>
  <c r="BJ89" i="30"/>
  <c r="BF90" i="30"/>
  <c r="BJ90" i="30"/>
  <c r="AZ92" i="30"/>
  <c r="AZ93" i="30"/>
  <c r="AN91" i="30"/>
  <c r="AN95" i="30" s="1"/>
  <c r="AN92" i="30"/>
  <c r="AN93" i="30"/>
  <c r="AJ91" i="30"/>
  <c r="AJ95" i="30" s="1"/>
  <c r="AP87" i="30"/>
  <c r="AT87" i="30"/>
  <c r="AP88" i="30"/>
  <c r="AT88" i="30"/>
  <c r="AP89" i="30"/>
  <c r="AT89" i="30"/>
  <c r="AJ92" i="30"/>
  <c r="AJ93" i="30"/>
  <c r="R91" i="30"/>
  <c r="R95" i="30"/>
  <c r="R92" i="30"/>
  <c r="V91" i="30"/>
  <c r="V95" i="30" s="1"/>
  <c r="V92" i="30"/>
  <c r="T93" i="30"/>
  <c r="T95" i="30" s="1"/>
  <c r="T94" i="30"/>
  <c r="U93" i="30"/>
  <c r="U94" i="30"/>
  <c r="S91" i="30"/>
  <c r="S95" i="30" s="1"/>
  <c r="S92" i="30"/>
  <c r="BF55" i="30"/>
  <c r="AP81" i="30"/>
  <c r="BZ72" i="30"/>
  <c r="BR76" i="30"/>
  <c r="BV72" i="30"/>
  <c r="BN76" i="30"/>
  <c r="AT72" i="30"/>
  <c r="AL76" i="30"/>
  <c r="AP72" i="30"/>
  <c r="AH76" i="30"/>
  <c r="BZ63" i="30"/>
  <c r="BR67" i="30"/>
  <c r="BV63" i="30"/>
  <c r="BN67" i="30"/>
  <c r="AT63" i="30"/>
  <c r="AL67" i="30"/>
  <c r="AP63" i="30"/>
  <c r="AH67" i="30"/>
  <c r="BZ54" i="30"/>
  <c r="BR58" i="30"/>
  <c r="BV54" i="30"/>
  <c r="BV55" i="30" s="1"/>
  <c r="BN58" i="30"/>
  <c r="AT54" i="30"/>
  <c r="AL58" i="30"/>
  <c r="AP54" i="30"/>
  <c r="AP55" i="30" s="1"/>
  <c r="AH58" i="30"/>
  <c r="BZ45" i="30"/>
  <c r="BR49" i="30"/>
  <c r="BV45" i="30"/>
  <c r="BV46" i="30" s="1"/>
  <c r="BN49" i="30"/>
  <c r="AT45" i="30"/>
  <c r="AL49" i="30"/>
  <c r="AP45" i="30"/>
  <c r="AP46" i="30" s="1"/>
  <c r="AH49" i="30"/>
  <c r="BT102" i="30"/>
  <c r="BP102" i="30"/>
  <c r="BD102" i="30"/>
  <c r="AZ102" i="30"/>
  <c r="AN102" i="30"/>
  <c r="AJ102" i="30"/>
  <c r="BR84" i="30"/>
  <c r="BZ80" i="30"/>
  <c r="BN84" i="30"/>
  <c r="BV80" i="30"/>
  <c r="AT80" i="30"/>
  <c r="AL84" i="30"/>
  <c r="AL86" i="30" s="1"/>
  <c r="AP80" i="30"/>
  <c r="AH84" i="30"/>
  <c r="BZ71" i="30"/>
  <c r="BR75" i="30"/>
  <c r="BR74" i="30"/>
  <c r="BR77" i="30" s="1"/>
  <c r="BV71" i="30"/>
  <c r="BN75" i="30"/>
  <c r="BN74" i="30"/>
  <c r="BJ71" i="30"/>
  <c r="BB76" i="30"/>
  <c r="BB75" i="30"/>
  <c r="BB74" i="30"/>
  <c r="BF71" i="30"/>
  <c r="AX76" i="30"/>
  <c r="AX75" i="30"/>
  <c r="AX74" i="30"/>
  <c r="AX77" i="30" s="1"/>
  <c r="AT71" i="30"/>
  <c r="AL75" i="30"/>
  <c r="AL74" i="30"/>
  <c r="AP71" i="30"/>
  <c r="AH75" i="30"/>
  <c r="AH74" i="30"/>
  <c r="BZ62" i="30"/>
  <c r="BR66" i="30"/>
  <c r="BR68" i="30" s="1"/>
  <c r="BV62" i="30"/>
  <c r="BV64" i="30" s="1"/>
  <c r="BN66" i="30"/>
  <c r="BJ62" i="30"/>
  <c r="BB66" i="30"/>
  <c r="BF62" i="30"/>
  <c r="BF64" i="30" s="1"/>
  <c r="AX66" i="30"/>
  <c r="AT62" i="30"/>
  <c r="AL66" i="30"/>
  <c r="AL68" i="30" s="1"/>
  <c r="AP62" i="30"/>
  <c r="AP64" i="30" s="1"/>
  <c r="AH66" i="30"/>
  <c r="BW53" i="30"/>
  <c r="BO56" i="30"/>
  <c r="BO55" i="30"/>
  <c r="BO59" i="30" s="1"/>
  <c r="BO57" i="30"/>
  <c r="BA57" i="30"/>
  <c r="BA59" i="30" s="1"/>
  <c r="BI53" i="30"/>
  <c r="BA56" i="30"/>
  <c r="BP95" i="31"/>
  <c r="BD95" i="31"/>
  <c r="AZ95" i="31"/>
  <c r="AJ95" i="31"/>
  <c r="X95" i="31"/>
  <c r="G95" i="31"/>
  <c r="C95" i="31"/>
  <c r="AM86" i="31"/>
  <c r="AI86" i="31"/>
  <c r="G86" i="31"/>
  <c r="C86" i="31"/>
  <c r="BN82" i="31"/>
  <c r="BN86" i="31" s="1"/>
  <c r="AE79" i="31"/>
  <c r="AA79" i="31"/>
  <c r="O79" i="31"/>
  <c r="K79" i="31"/>
  <c r="CA78" i="31"/>
  <c r="AV78" i="31"/>
  <c r="AF78" i="31"/>
  <c r="P78" i="31"/>
  <c r="BT77" i="31"/>
  <c r="BP77" i="31"/>
  <c r="BD77" i="31"/>
  <c r="AN77" i="31"/>
  <c r="AV77" i="31" s="1"/>
  <c r="O206" i="31" s="1"/>
  <c r="O46" i="18" s="1"/>
  <c r="AJ77" i="31"/>
  <c r="X77" i="31"/>
  <c r="T77" i="31"/>
  <c r="C77" i="31"/>
  <c r="BC76" i="31"/>
  <c r="AY76" i="31"/>
  <c r="CA69" i="31"/>
  <c r="AU69" i="31"/>
  <c r="N69" i="31"/>
  <c r="BN68" i="31"/>
  <c r="BB68" i="31"/>
  <c r="AH68" i="31"/>
  <c r="Q68" i="31"/>
  <c r="A68" i="31"/>
  <c r="BA67" i="31"/>
  <c r="AW67" i="31"/>
  <c r="BN64" i="31"/>
  <c r="AX64" i="31"/>
  <c r="AX68" i="31" s="1"/>
  <c r="AH64" i="31"/>
  <c r="A64" i="31"/>
  <c r="BY60" i="31"/>
  <c r="BI60" i="31"/>
  <c r="AS60" i="31"/>
  <c r="P60" i="31"/>
  <c r="T59" i="31"/>
  <c r="H59" i="31"/>
  <c r="BD58" i="31"/>
  <c r="AZ58" i="31"/>
  <c r="X58" i="31"/>
  <c r="T58" i="31"/>
  <c r="H58" i="31"/>
  <c r="D58" i="31"/>
  <c r="X57" i="31"/>
  <c r="T57" i="31"/>
  <c r="H57" i="31"/>
  <c r="D57" i="31"/>
  <c r="X56" i="31"/>
  <c r="T56" i="31"/>
  <c r="H56" i="31"/>
  <c r="D56" i="31"/>
  <c r="X55" i="31"/>
  <c r="X59" i="31" s="1"/>
  <c r="T55" i="31"/>
  <c r="H55" i="31"/>
  <c r="D55" i="31"/>
  <c r="D59" i="31" s="1"/>
  <c r="CB51" i="31"/>
  <c r="CB55" i="31" s="1"/>
  <c r="BL51" i="31"/>
  <c r="AV51" i="31"/>
  <c r="AV55" i="31" s="1"/>
  <c r="AF51" i="31"/>
  <c r="AF55" i="31" s="1"/>
  <c r="P51" i="31"/>
  <c r="X49" i="31"/>
  <c r="T49" i="31"/>
  <c r="H49" i="31"/>
  <c r="D49" i="31"/>
  <c r="X48" i="31"/>
  <c r="T48" i="31"/>
  <c r="H48" i="31"/>
  <c r="D48" i="31"/>
  <c r="X47" i="31"/>
  <c r="T47" i="31"/>
  <c r="H47" i="31"/>
  <c r="D47" i="31"/>
  <c r="X46" i="31"/>
  <c r="X50" i="31" s="1"/>
  <c r="T46" i="31"/>
  <c r="T50" i="31" s="1"/>
  <c r="H46" i="31"/>
  <c r="H50" i="31" s="1"/>
  <c r="D46" i="31"/>
  <c r="D50" i="31" s="1"/>
  <c r="CB42" i="31"/>
  <c r="CB46" i="31" s="1"/>
  <c r="AV42" i="31"/>
  <c r="AV46" i="31" s="1"/>
  <c r="AF42" i="31"/>
  <c r="AF46" i="31" s="1"/>
  <c r="P42" i="31"/>
  <c r="BU126" i="30"/>
  <c r="AO126" i="30"/>
  <c r="BU125" i="30"/>
  <c r="AO125" i="30"/>
  <c r="BU124" i="30"/>
  <c r="AO124" i="30"/>
  <c r="BX124" i="30"/>
  <c r="BP127" i="30"/>
  <c r="BP131" i="30" s="1"/>
  <c r="BP128" i="30"/>
  <c r="CB124" i="30"/>
  <c r="BT127" i="30"/>
  <c r="BT131" i="30" s="1"/>
  <c r="BT128" i="30"/>
  <c r="CB125" i="30"/>
  <c r="BT129" i="30"/>
  <c r="CB126" i="30"/>
  <c r="BT130" i="30"/>
  <c r="BV123" i="30"/>
  <c r="BZ123" i="30"/>
  <c r="BX123" i="30"/>
  <c r="CB123" i="30"/>
  <c r="AZ127" i="30"/>
  <c r="AZ131" i="30" s="1"/>
  <c r="AZ128" i="30"/>
  <c r="AZ130" i="30"/>
  <c r="AR124" i="30"/>
  <c r="AJ127" i="30"/>
  <c r="AJ131" i="30" s="1"/>
  <c r="AJ128" i="30"/>
  <c r="AV124" i="30"/>
  <c r="AN127" i="30"/>
  <c r="AN131" i="30" s="1"/>
  <c r="AN128" i="30"/>
  <c r="AV125" i="30"/>
  <c r="AN129" i="30"/>
  <c r="AV126" i="30"/>
  <c r="AN130" i="30"/>
  <c r="AP123" i="30"/>
  <c r="AT123" i="30"/>
  <c r="AT127" i="30" s="1"/>
  <c r="AR123" i="30"/>
  <c r="AV123" i="30"/>
  <c r="AB124" i="30"/>
  <c r="T127" i="30"/>
  <c r="T131" i="30" s="1"/>
  <c r="T128" i="30"/>
  <c r="AF124" i="30"/>
  <c r="X127" i="30"/>
  <c r="X131" i="30" s="1"/>
  <c r="X128" i="30"/>
  <c r="AB125" i="30"/>
  <c r="T129" i="30"/>
  <c r="AF125" i="30"/>
  <c r="X129" i="30"/>
  <c r="AB126" i="30"/>
  <c r="T130" i="30"/>
  <c r="AF126" i="30"/>
  <c r="X130" i="30"/>
  <c r="Z123" i="30"/>
  <c r="AD123" i="30"/>
  <c r="AB123" i="30"/>
  <c r="AF123" i="30"/>
  <c r="L124" i="30"/>
  <c r="D127" i="30"/>
  <c r="D131" i="30" s="1"/>
  <c r="D128" i="30"/>
  <c r="P124" i="30"/>
  <c r="H127" i="30"/>
  <c r="H131" i="30" s="1"/>
  <c r="H128" i="30"/>
  <c r="L125" i="30"/>
  <c r="D129" i="30"/>
  <c r="P125" i="30"/>
  <c r="H129" i="30"/>
  <c r="L126" i="30"/>
  <c r="D130" i="30"/>
  <c r="P126" i="30"/>
  <c r="H130" i="30"/>
  <c r="J123" i="30"/>
  <c r="N123" i="30"/>
  <c r="N127" i="30" s="1"/>
  <c r="L123" i="30"/>
  <c r="P123" i="30"/>
  <c r="BS121" i="30"/>
  <c r="BC121" i="30"/>
  <c r="AM121" i="30"/>
  <c r="A119" i="30"/>
  <c r="BM118" i="30"/>
  <c r="BM122" i="30" s="1"/>
  <c r="BU122" i="30" s="1"/>
  <c r="Z141" i="30" s="1"/>
  <c r="Z51" i="11" s="1"/>
  <c r="AW118" i="30"/>
  <c r="AW122" i="30" s="1"/>
  <c r="BE122" i="30" s="1"/>
  <c r="U141" i="30" s="1"/>
  <c r="U51" i="11" s="1"/>
  <c r="AG118" i="30"/>
  <c r="AG122" i="30" s="1"/>
  <c r="AO122" i="30" s="1"/>
  <c r="P141" i="30" s="1"/>
  <c r="P51" i="11" s="1"/>
  <c r="G118" i="30"/>
  <c r="G122" i="30" s="1"/>
  <c r="CA117" i="30"/>
  <c r="BK117" i="30"/>
  <c r="AU117" i="30"/>
  <c r="O117" i="30"/>
  <c r="CA116" i="30"/>
  <c r="BK116" i="30"/>
  <c r="AU116" i="30"/>
  <c r="O116" i="30"/>
  <c r="CA115" i="30"/>
  <c r="CA118" i="30" s="1"/>
  <c r="BK115" i="30"/>
  <c r="BK118" i="30" s="1"/>
  <c r="AU115" i="30"/>
  <c r="AU118" i="30" s="1"/>
  <c r="O115" i="30"/>
  <c r="O118" i="30" s="1"/>
  <c r="BN120" i="30"/>
  <c r="BV116" i="30"/>
  <c r="BV117" i="30"/>
  <c r="BN121" i="30"/>
  <c r="AX120" i="30"/>
  <c r="BF116" i="30"/>
  <c r="AH120" i="30"/>
  <c r="AP116" i="30"/>
  <c r="AP117" i="30"/>
  <c r="AH121" i="30"/>
  <c r="BO109" i="30"/>
  <c r="AI109" i="30"/>
  <c r="AI113" i="30" s="1"/>
  <c r="CB108" i="30"/>
  <c r="AV108" i="30"/>
  <c r="CB107" i="30"/>
  <c r="AV107" i="30"/>
  <c r="CB106" i="30"/>
  <c r="AV106" i="30"/>
  <c r="CB105" i="30"/>
  <c r="BU106" i="30"/>
  <c r="BM110" i="30"/>
  <c r="BM113" i="30" s="1"/>
  <c r="BY106" i="30"/>
  <c r="BQ110" i="30"/>
  <c r="BQ113" i="30" s="1"/>
  <c r="BU107" i="30"/>
  <c r="BY107" i="30"/>
  <c r="BU108" i="30"/>
  <c r="BM112" i="30"/>
  <c r="BT109" i="30"/>
  <c r="BT113" i="30" s="1"/>
  <c r="BT111" i="30"/>
  <c r="BP109" i="30"/>
  <c r="BP113" i="30"/>
  <c r="BP111" i="30"/>
  <c r="BL105" i="30"/>
  <c r="BL109" i="30" s="1"/>
  <c r="BE106" i="30"/>
  <c r="AW110" i="30"/>
  <c r="AW113" i="30" s="1"/>
  <c r="BI106" i="30"/>
  <c r="BA110" i="30"/>
  <c r="BE107" i="30"/>
  <c r="BI107" i="30"/>
  <c r="BE108" i="30"/>
  <c r="AW112" i="30"/>
  <c r="BI108" i="30"/>
  <c r="BA112" i="30"/>
  <c r="BA113" i="30" s="1"/>
  <c r="BD109" i="30"/>
  <c r="BD113" i="30" s="1"/>
  <c r="BD111" i="30"/>
  <c r="AZ109" i="30"/>
  <c r="AZ113" i="30" s="1"/>
  <c r="BH113" i="30" s="1"/>
  <c r="U170" i="30" s="1"/>
  <c r="U50" i="14" s="1"/>
  <c r="AZ111" i="30"/>
  <c r="AV105" i="30"/>
  <c r="AO106" i="30"/>
  <c r="AG110" i="30"/>
  <c r="AG113" i="30" s="1"/>
  <c r="AS106" i="30"/>
  <c r="AK110" i="30"/>
  <c r="AK113" i="30" s="1"/>
  <c r="AO107" i="30"/>
  <c r="AS107" i="30"/>
  <c r="AO108" i="30"/>
  <c r="AG112" i="30"/>
  <c r="AN109" i="30"/>
  <c r="AN113" i="30" s="1"/>
  <c r="AN111" i="30"/>
  <c r="AJ109" i="30"/>
  <c r="AJ113" i="30"/>
  <c r="AJ111" i="30"/>
  <c r="U110" i="30"/>
  <c r="U112" i="30"/>
  <c r="T111" i="30"/>
  <c r="T109" i="30"/>
  <c r="T113" i="30" s="1"/>
  <c r="M105" i="30"/>
  <c r="B112" i="30"/>
  <c r="B113" i="30" s="1"/>
  <c r="J113" i="30" s="1"/>
  <c r="F150" i="30" s="1"/>
  <c r="F50" i="12" s="1"/>
  <c r="F112" i="30"/>
  <c r="F113" i="30" s="1"/>
  <c r="G111" i="30"/>
  <c r="G109" i="30"/>
  <c r="G113" i="30"/>
  <c r="C111" i="30"/>
  <c r="C113" i="30" s="1"/>
  <c r="C109" i="30"/>
  <c r="BQ104" i="30"/>
  <c r="BZ99" i="30"/>
  <c r="BJ99" i="30"/>
  <c r="BL98" i="30"/>
  <c r="BL97" i="30"/>
  <c r="BU97" i="30"/>
  <c r="BM101" i="30"/>
  <c r="BM104" i="30" s="1"/>
  <c r="BY97" i="30"/>
  <c r="BQ101" i="30"/>
  <c r="BU98" i="30"/>
  <c r="BT100" i="30"/>
  <c r="BT104" i="30" s="1"/>
  <c r="BP100" i="30"/>
  <c r="BP104" i="30"/>
  <c r="BX104" i="30" s="1"/>
  <c r="Z169" i="30" s="1"/>
  <c r="Z49" i="14" s="1"/>
  <c r="BV96" i="30"/>
  <c r="BZ96" i="30"/>
  <c r="BV97" i="30"/>
  <c r="BZ97" i="30"/>
  <c r="BL96" i="30"/>
  <c r="BE99" i="30"/>
  <c r="AW103" i="30"/>
  <c r="BI99" i="30"/>
  <c r="BA103" i="30"/>
  <c r="BD100" i="30"/>
  <c r="BD104" i="30" s="1"/>
  <c r="AZ100" i="30"/>
  <c r="AZ104" i="30"/>
  <c r="BF96" i="30"/>
  <c r="BJ96" i="30"/>
  <c r="BF97" i="30"/>
  <c r="BJ97" i="30"/>
  <c r="BF99" i="30"/>
  <c r="AV96" i="30"/>
  <c r="AO99" i="30"/>
  <c r="AG103" i="30"/>
  <c r="AO96" i="30"/>
  <c r="T100" i="30"/>
  <c r="R102" i="30"/>
  <c r="V102" i="30"/>
  <c r="S103" i="30"/>
  <c r="S104" i="30" s="1"/>
  <c r="U101" i="30"/>
  <c r="U104" i="30" s="1"/>
  <c r="J97" i="30"/>
  <c r="B101" i="30"/>
  <c r="B104" i="30" s="1"/>
  <c r="N97" i="30"/>
  <c r="F101" i="30"/>
  <c r="J98" i="30"/>
  <c r="N98" i="30"/>
  <c r="B103" i="30"/>
  <c r="J99" i="30"/>
  <c r="F103" i="30"/>
  <c r="N99" i="30"/>
  <c r="G102" i="30"/>
  <c r="G104" i="30" s="1"/>
  <c r="G100" i="30"/>
  <c r="C102" i="30"/>
  <c r="I96" i="30"/>
  <c r="M96" i="30"/>
  <c r="C100" i="30"/>
  <c r="C104" i="30"/>
  <c r="BT94" i="30"/>
  <c r="AZ94" i="30"/>
  <c r="V94" i="30"/>
  <c r="BQ93" i="30"/>
  <c r="S93" i="30"/>
  <c r="B93" i="30"/>
  <c r="G92" i="30"/>
  <c r="U91" i="30"/>
  <c r="U95" i="30" s="1"/>
  <c r="BH90" i="30"/>
  <c r="L90" i="30"/>
  <c r="BH89" i="30"/>
  <c r="L89" i="30"/>
  <c r="BH88" i="30"/>
  <c r="BH91" i="30" s="1"/>
  <c r="L88" i="30"/>
  <c r="BY90" i="30"/>
  <c r="BQ94" i="30"/>
  <c r="AR87" i="30"/>
  <c r="CA99" i="30"/>
  <c r="BS103" i="30"/>
  <c r="BS104" i="30" s="1"/>
  <c r="BW99" i="30"/>
  <c r="BO103" i="30"/>
  <c r="AU99" i="30"/>
  <c r="AM103" i="30"/>
  <c r="AM104" i="30" s="1"/>
  <c r="AQ99" i="30"/>
  <c r="AI103" i="30"/>
  <c r="BS93" i="30"/>
  <c r="CA90" i="30"/>
  <c r="BS94" i="30"/>
  <c r="BO93" i="30"/>
  <c r="BO95" i="30" s="1"/>
  <c r="BW90" i="30"/>
  <c r="BO94" i="30"/>
  <c r="AM93" i="30"/>
  <c r="AM95" i="30" s="1"/>
  <c r="AU90" i="30"/>
  <c r="AM94" i="30"/>
  <c r="AI93" i="30"/>
  <c r="AI95" i="30" s="1"/>
  <c r="AQ90" i="30"/>
  <c r="AI94" i="30"/>
  <c r="CA81" i="30"/>
  <c r="BS85" i="30"/>
  <c r="BW81" i="30"/>
  <c r="BO85" i="30"/>
  <c r="AS81" i="30"/>
  <c r="AK85" i="30"/>
  <c r="AO81" i="30"/>
  <c r="AG85" i="30"/>
  <c r="BY72" i="30"/>
  <c r="BQ76" i="30"/>
  <c r="BU72" i="30"/>
  <c r="BM76" i="30"/>
  <c r="AS72" i="30"/>
  <c r="AK76" i="30"/>
  <c r="AO72" i="30"/>
  <c r="AG76" i="30"/>
  <c r="BY63" i="30"/>
  <c r="BQ67" i="30"/>
  <c r="BU63" i="30"/>
  <c r="BM67" i="30"/>
  <c r="BI63" i="30"/>
  <c r="BA67" i="30"/>
  <c r="BE63" i="30"/>
  <c r="AW67" i="30"/>
  <c r="AS63" i="30"/>
  <c r="AK67" i="30"/>
  <c r="AO63" i="30"/>
  <c r="AG67" i="30"/>
  <c r="U65" i="30"/>
  <c r="U67" i="30"/>
  <c r="U64" i="30"/>
  <c r="U68" i="30" s="1"/>
  <c r="AC68" i="30" s="1"/>
  <c r="K175" i="30" s="1"/>
  <c r="K45" i="15" s="1"/>
  <c r="U66" i="30"/>
  <c r="Q65" i="30"/>
  <c r="Q67" i="30"/>
  <c r="Q64" i="30"/>
  <c r="Q68" i="30" s="1"/>
  <c r="Y68" i="30" s="1"/>
  <c r="K135" i="30" s="1"/>
  <c r="K45" i="11" s="1"/>
  <c r="Q66" i="30"/>
  <c r="E65" i="30"/>
  <c r="E68" i="30" s="1"/>
  <c r="E67" i="30"/>
  <c r="M63" i="30"/>
  <c r="E64" i="30"/>
  <c r="E66" i="30"/>
  <c r="A65" i="30"/>
  <c r="A67" i="30"/>
  <c r="K60" i="30"/>
  <c r="O60" i="30"/>
  <c r="I61" i="30"/>
  <c r="M61" i="30"/>
  <c r="I62" i="30"/>
  <c r="M62" i="30"/>
  <c r="I63" i="30"/>
  <c r="A64" i="30"/>
  <c r="A66" i="30"/>
  <c r="A68" i="30" s="1"/>
  <c r="BY54" i="30"/>
  <c r="BQ58" i="30"/>
  <c r="BU54" i="30"/>
  <c r="BM58" i="30"/>
  <c r="BI54" i="30"/>
  <c r="BA58" i="30"/>
  <c r="BE54" i="30"/>
  <c r="AW58" i="30"/>
  <c r="AS54" i="30"/>
  <c r="AK56" i="30"/>
  <c r="AK58" i="30"/>
  <c r="AO51" i="30"/>
  <c r="AS51" i="30"/>
  <c r="AO52" i="30"/>
  <c r="AS52" i="30"/>
  <c r="AO53" i="30"/>
  <c r="AS53" i="30"/>
  <c r="AO54" i="30"/>
  <c r="AG56" i="30"/>
  <c r="AG58" i="30"/>
  <c r="U56" i="30"/>
  <c r="U58" i="30"/>
  <c r="U55" i="30"/>
  <c r="U59" i="30" s="1"/>
  <c r="U57" i="30"/>
  <c r="Q56" i="30"/>
  <c r="Q58" i="30"/>
  <c r="Q55" i="30"/>
  <c r="Q59" i="30" s="1"/>
  <c r="Q57" i="30"/>
  <c r="E56" i="30"/>
  <c r="E59" i="30" s="1"/>
  <c r="E58" i="30"/>
  <c r="M54" i="30"/>
  <c r="E55" i="30"/>
  <c r="E57" i="30"/>
  <c r="A56" i="30"/>
  <c r="A58" i="30"/>
  <c r="K51" i="30"/>
  <c r="K55" i="30" s="1"/>
  <c r="O51" i="30"/>
  <c r="I52" i="30"/>
  <c r="M52" i="30"/>
  <c r="I53" i="30"/>
  <c r="M53" i="30"/>
  <c r="I54" i="30"/>
  <c r="A55" i="30"/>
  <c r="A57" i="30"/>
  <c r="A59" i="30" s="1"/>
  <c r="BY45" i="30"/>
  <c r="BQ47" i="30"/>
  <c r="BQ49" i="30"/>
  <c r="BU42" i="30"/>
  <c r="BY42" i="30"/>
  <c r="BU43" i="30"/>
  <c r="BY43" i="30"/>
  <c r="BU44" i="30"/>
  <c r="BY44" i="30"/>
  <c r="BU45" i="30"/>
  <c r="BM47" i="30"/>
  <c r="BM49" i="30"/>
  <c r="AS45" i="30"/>
  <c r="AK47" i="30"/>
  <c r="AK49" i="30"/>
  <c r="AO42" i="30"/>
  <c r="AS42" i="30"/>
  <c r="AO43" i="30"/>
  <c r="AS43" i="30"/>
  <c r="AO44" i="30"/>
  <c r="AS44" i="30"/>
  <c r="AO45" i="30"/>
  <c r="AG47" i="30"/>
  <c r="AG49" i="30"/>
  <c r="U47" i="30"/>
  <c r="U49" i="30"/>
  <c r="U46" i="30"/>
  <c r="U50" i="30" s="1"/>
  <c r="AC50" i="30" s="1"/>
  <c r="K173" i="30" s="1"/>
  <c r="K43" i="15" s="1"/>
  <c r="U48" i="30"/>
  <c r="Q47" i="30"/>
  <c r="Q49" i="30"/>
  <c r="Q46" i="30"/>
  <c r="Q50" i="30" s="1"/>
  <c r="Y50" i="30" s="1"/>
  <c r="K133" i="30" s="1"/>
  <c r="K43" i="11" s="1"/>
  <c r="Q48" i="30"/>
  <c r="E47" i="30"/>
  <c r="E50" i="30" s="1"/>
  <c r="E49" i="30"/>
  <c r="M45" i="30"/>
  <c r="E46" i="30"/>
  <c r="E48" i="30"/>
  <c r="A47" i="30"/>
  <c r="A49" i="30"/>
  <c r="K42" i="30"/>
  <c r="O42" i="30"/>
  <c r="I43" i="30"/>
  <c r="M43" i="30"/>
  <c r="I44" i="30"/>
  <c r="M44" i="30"/>
  <c r="I45" i="30"/>
  <c r="A46" i="30"/>
  <c r="A48" i="30"/>
  <c r="A50" i="30" s="1"/>
  <c r="CA98" i="30"/>
  <c r="BW98" i="30"/>
  <c r="BK98" i="30"/>
  <c r="BG98" i="30"/>
  <c r="AU98" i="30"/>
  <c r="AQ98" i="30"/>
  <c r="BY80" i="30"/>
  <c r="BU80" i="30"/>
  <c r="BU82" i="30" s="1"/>
  <c r="BX78" i="30"/>
  <c r="BX82" i="30" s="1"/>
  <c r="CB78" i="30"/>
  <c r="CB82" i="30" s="1"/>
  <c r="AS80" i="30"/>
  <c r="AK84" i="30"/>
  <c r="AO80" i="30"/>
  <c r="AG84" i="30"/>
  <c r="AP78" i="30"/>
  <c r="AT78" i="30"/>
  <c r="BY71" i="30"/>
  <c r="BQ75" i="30"/>
  <c r="BQ73" i="30"/>
  <c r="BQ77" i="30" s="1"/>
  <c r="BU71" i="30"/>
  <c r="BU73" i="30" s="1"/>
  <c r="BM75" i="30"/>
  <c r="BX69" i="30"/>
  <c r="CB69" i="30"/>
  <c r="BX70" i="30"/>
  <c r="CB70" i="30"/>
  <c r="BM73" i="30"/>
  <c r="BM77" i="30" s="1"/>
  <c r="BI71" i="30"/>
  <c r="BA75" i="30"/>
  <c r="BA73" i="30"/>
  <c r="BA77" i="30" s="1"/>
  <c r="BE71" i="30"/>
  <c r="BE73" i="30" s="1"/>
  <c r="AW75" i="30"/>
  <c r="BH69" i="30"/>
  <c r="BL69" i="30"/>
  <c r="BH70" i="30"/>
  <c r="BL70" i="30"/>
  <c r="BH72" i="30"/>
  <c r="BL72" i="30"/>
  <c r="AW73" i="30"/>
  <c r="AW77" i="30" s="1"/>
  <c r="BE77" i="30" s="1"/>
  <c r="U136" i="30" s="1"/>
  <c r="U46" i="11" s="1"/>
  <c r="AS71" i="30"/>
  <c r="AK75" i="30"/>
  <c r="AK73" i="30"/>
  <c r="AK77" i="30" s="1"/>
  <c r="AO71" i="30"/>
  <c r="AG75" i="30"/>
  <c r="AR69" i="30"/>
  <c r="AV69" i="30"/>
  <c r="AR70" i="30"/>
  <c r="AV70" i="30"/>
  <c r="AG73" i="30"/>
  <c r="AG77" i="30" s="1"/>
  <c r="BQ66" i="30"/>
  <c r="BQ68" i="30" s="1"/>
  <c r="BY62" i="30"/>
  <c r="BQ65" i="30"/>
  <c r="BM66" i="30"/>
  <c r="BU60" i="30"/>
  <c r="BY60" i="30"/>
  <c r="BU61" i="30"/>
  <c r="BY61" i="30"/>
  <c r="BU62" i="30"/>
  <c r="BM65" i="30"/>
  <c r="BA66" i="30"/>
  <c r="BI62" i="30"/>
  <c r="BA65" i="30"/>
  <c r="BA68" i="30" s="1"/>
  <c r="AW66" i="30"/>
  <c r="BE60" i="30"/>
  <c r="BI60" i="30"/>
  <c r="BE61" i="30"/>
  <c r="BI61" i="30"/>
  <c r="BE62" i="30"/>
  <c r="AW65" i="30"/>
  <c r="AK66" i="30"/>
  <c r="AK68" i="30" s="1"/>
  <c r="AS62" i="30"/>
  <c r="AK65" i="30"/>
  <c r="AG66" i="30"/>
  <c r="AO60" i="30"/>
  <c r="AS60" i="30"/>
  <c r="AO61" i="30"/>
  <c r="AS61" i="30"/>
  <c r="AO62" i="30"/>
  <c r="AG65" i="30"/>
  <c r="AW57" i="30"/>
  <c r="BE51" i="30"/>
  <c r="BI51" i="30"/>
  <c r="BE52" i="30"/>
  <c r="BI52" i="30"/>
  <c r="BE53" i="30"/>
  <c r="AW56" i="30"/>
  <c r="BX118" i="29"/>
  <c r="BB122" i="29"/>
  <c r="AR118" i="29"/>
  <c r="BX109" i="29"/>
  <c r="AR109" i="29"/>
  <c r="S113" i="29"/>
  <c r="G104" i="29"/>
  <c r="O104" i="29" s="1"/>
  <c r="G199" i="29" s="1"/>
  <c r="G49" i="17" s="1"/>
  <c r="BZ86" i="29"/>
  <c r="AA187" i="29" s="1"/>
  <c r="AA47" i="16" s="1"/>
  <c r="BW82" i="29"/>
  <c r="BR104" i="30"/>
  <c r="BB104" i="30"/>
  <c r="AL104" i="30"/>
  <c r="T104" i="30"/>
  <c r="BC103" i="30"/>
  <c r="BC104" i="30" s="1"/>
  <c r="AY103" i="30"/>
  <c r="AY104" i="30" s="1"/>
  <c r="E102" i="30"/>
  <c r="A102" i="30"/>
  <c r="BN100" i="30"/>
  <c r="BN104" i="30" s="1"/>
  <c r="AX100" i="30"/>
  <c r="AH100" i="30"/>
  <c r="AH104" i="30" s="1"/>
  <c r="O99" i="30"/>
  <c r="K99" i="30"/>
  <c r="O98" i="30"/>
  <c r="K98" i="30"/>
  <c r="CA97" i="30"/>
  <c r="BW97" i="30"/>
  <c r="BK97" i="30"/>
  <c r="BG97" i="30"/>
  <c r="AU97" i="30"/>
  <c r="AQ97" i="30"/>
  <c r="O97" i="30"/>
  <c r="K97" i="30"/>
  <c r="CA96" i="30"/>
  <c r="BW96" i="30"/>
  <c r="BK96" i="30"/>
  <c r="BG96" i="30"/>
  <c r="AU96" i="30"/>
  <c r="AQ96" i="30"/>
  <c r="N96" i="30"/>
  <c r="J96" i="30"/>
  <c r="BR95" i="30"/>
  <c r="AL95" i="30"/>
  <c r="BC94" i="30"/>
  <c r="BC95" i="30" s="1"/>
  <c r="AY94" i="30"/>
  <c r="AY95" i="30" s="1"/>
  <c r="E93" i="30"/>
  <c r="E95" i="30" s="1"/>
  <c r="A93" i="30"/>
  <c r="BR91" i="30"/>
  <c r="BN91" i="30"/>
  <c r="BN95" i="30" s="1"/>
  <c r="BB91" i="30"/>
  <c r="BB95" i="30" s="1"/>
  <c r="AX91" i="30"/>
  <c r="AX95" i="30" s="1"/>
  <c r="AL91" i="30"/>
  <c r="AH91" i="30"/>
  <c r="AH95" i="30" s="1"/>
  <c r="O90" i="30"/>
  <c r="K90" i="30"/>
  <c r="O89" i="30"/>
  <c r="K89" i="30"/>
  <c r="CA88" i="30"/>
  <c r="BW88" i="30"/>
  <c r="BK88" i="30"/>
  <c r="BG88" i="30"/>
  <c r="AU88" i="30"/>
  <c r="AQ88" i="30"/>
  <c r="O88" i="30"/>
  <c r="K88" i="30"/>
  <c r="CA87" i="30"/>
  <c r="BW87" i="30"/>
  <c r="BW91" i="30" s="1"/>
  <c r="BK87" i="30"/>
  <c r="BG87" i="30"/>
  <c r="AU87" i="30"/>
  <c r="AQ87" i="30"/>
  <c r="N87" i="30"/>
  <c r="J87" i="30"/>
  <c r="BR86" i="30"/>
  <c r="AN86" i="30"/>
  <c r="AJ86" i="30"/>
  <c r="X86" i="30"/>
  <c r="G86" i="30"/>
  <c r="C86" i="30"/>
  <c r="BD84" i="30"/>
  <c r="V84" i="30"/>
  <c r="R84" i="30"/>
  <c r="E84" i="30"/>
  <c r="E86" i="30" s="1"/>
  <c r="A84" i="30"/>
  <c r="BQ83" i="30"/>
  <c r="BM83" i="30"/>
  <c r="AM83" i="30"/>
  <c r="AM86" i="30" s="1"/>
  <c r="AI83" i="30"/>
  <c r="W83" i="30"/>
  <c r="S83" i="30"/>
  <c r="S86" i="30" s="1"/>
  <c r="BN82" i="30"/>
  <c r="BN86" i="30" s="1"/>
  <c r="BB82" i="30"/>
  <c r="BB86" i="30" s="1"/>
  <c r="X82" i="30"/>
  <c r="T82" i="30"/>
  <c r="T86" i="30" s="1"/>
  <c r="G82" i="30"/>
  <c r="C82" i="30"/>
  <c r="O81" i="30"/>
  <c r="K81" i="30"/>
  <c r="O80" i="30"/>
  <c r="K80" i="30"/>
  <c r="CA79" i="30"/>
  <c r="BW79" i="30"/>
  <c r="AU79" i="30"/>
  <c r="AQ79" i="30"/>
  <c r="O79" i="30"/>
  <c r="K79" i="30"/>
  <c r="CA78" i="30"/>
  <c r="BW78" i="30"/>
  <c r="AS78" i="30"/>
  <c r="AO78" i="30"/>
  <c r="P78" i="30"/>
  <c r="P82" i="30" s="1"/>
  <c r="P86" i="30" s="1"/>
  <c r="F207" i="30" s="1"/>
  <c r="F47" i="18" s="1"/>
  <c r="L78" i="30"/>
  <c r="L82" i="30" s="1"/>
  <c r="L86" i="30" s="1"/>
  <c r="F167" i="30" s="1"/>
  <c r="F47" i="14" s="1"/>
  <c r="AJ77" i="30"/>
  <c r="X77" i="30"/>
  <c r="C77" i="30"/>
  <c r="BC76" i="30"/>
  <c r="AY76" i="30"/>
  <c r="F76" i="30"/>
  <c r="B76" i="30"/>
  <c r="E75" i="30"/>
  <c r="E77" i="30" s="1"/>
  <c r="A75" i="30"/>
  <c r="BQ74" i="30"/>
  <c r="BM74" i="30"/>
  <c r="BA74" i="30"/>
  <c r="AW74" i="30"/>
  <c r="AK74" i="30"/>
  <c r="AG74" i="30"/>
  <c r="BT73" i="30"/>
  <c r="BT77" i="30" s="1"/>
  <c r="BP73" i="30"/>
  <c r="BD73" i="30"/>
  <c r="AZ73" i="30"/>
  <c r="AZ77" i="30" s="1"/>
  <c r="AN73" i="30"/>
  <c r="AN77" i="30" s="1"/>
  <c r="AJ73" i="30"/>
  <c r="X73" i="30"/>
  <c r="S73" i="30"/>
  <c r="S77" i="30" s="1"/>
  <c r="G73" i="30"/>
  <c r="G77" i="30" s="1"/>
  <c r="C73" i="30"/>
  <c r="O71" i="30"/>
  <c r="K71" i="30"/>
  <c r="CA70" i="30"/>
  <c r="BW70" i="30"/>
  <c r="BK70" i="30"/>
  <c r="BG70" i="30"/>
  <c r="AU70" i="30"/>
  <c r="AQ70" i="30"/>
  <c r="O70" i="30"/>
  <c r="K70" i="30"/>
  <c r="CA69" i="30"/>
  <c r="CA73" i="30" s="1"/>
  <c r="BW69" i="30"/>
  <c r="BK69" i="30"/>
  <c r="BG69" i="30"/>
  <c r="BG73" i="30" s="1"/>
  <c r="AU69" i="30"/>
  <c r="AU73" i="30" s="1"/>
  <c r="AQ69" i="30"/>
  <c r="N69" i="30"/>
  <c r="J69" i="30"/>
  <c r="AX68" i="30"/>
  <c r="H68" i="30"/>
  <c r="D68" i="30"/>
  <c r="BD67" i="30"/>
  <c r="AZ67" i="30"/>
  <c r="F67" i="30"/>
  <c r="B67" i="30"/>
  <c r="H66" i="30"/>
  <c r="D66" i="30"/>
  <c r="BT65" i="30"/>
  <c r="BP65" i="30"/>
  <c r="BD65" i="30"/>
  <c r="AZ65" i="30"/>
  <c r="AN65" i="30"/>
  <c r="AJ65" i="30"/>
  <c r="V65" i="30"/>
  <c r="R65" i="30"/>
  <c r="F65" i="30"/>
  <c r="B65" i="30"/>
  <c r="BR64" i="30"/>
  <c r="BN64" i="30"/>
  <c r="BN68" i="30" s="1"/>
  <c r="BB64" i="30"/>
  <c r="BB68" i="30" s="1"/>
  <c r="AX64" i="30"/>
  <c r="AL64" i="30"/>
  <c r="AH64" i="30"/>
  <c r="AH68" i="30" s="1"/>
  <c r="T64" i="30"/>
  <c r="T68" i="30" s="1"/>
  <c r="AB68" i="30" s="1"/>
  <c r="K165" i="30" s="1"/>
  <c r="K45" i="14" s="1"/>
  <c r="H64" i="30"/>
  <c r="D64" i="30"/>
  <c r="P63" i="30"/>
  <c r="L63" i="30"/>
  <c r="CB61" i="30"/>
  <c r="BX61" i="30"/>
  <c r="BL61" i="30"/>
  <c r="BH61" i="30"/>
  <c r="AV61" i="30"/>
  <c r="AR61" i="30"/>
  <c r="P61" i="30"/>
  <c r="L61" i="30"/>
  <c r="L64" i="30" s="1"/>
  <c r="CB60" i="30"/>
  <c r="BX60" i="30"/>
  <c r="BL60" i="30"/>
  <c r="BH60" i="30"/>
  <c r="AV60" i="30"/>
  <c r="AR60" i="30"/>
  <c r="N60" i="30"/>
  <c r="N64" i="30" s="1"/>
  <c r="J60" i="30"/>
  <c r="J64" i="30" s="1"/>
  <c r="AX59" i="30"/>
  <c r="BF59" i="30" s="1"/>
  <c r="U144" i="30" s="1"/>
  <c r="U44" i="12" s="1"/>
  <c r="BD58" i="30"/>
  <c r="AZ58" i="30"/>
  <c r="F58" i="30"/>
  <c r="B58" i="30"/>
  <c r="BR57" i="30"/>
  <c r="BN57" i="30"/>
  <c r="BB57" i="30"/>
  <c r="AX57" i="30"/>
  <c r="AL57" i="30"/>
  <c r="AH57" i="30"/>
  <c r="H57" i="30"/>
  <c r="H59" i="30" s="1"/>
  <c r="D57" i="30"/>
  <c r="BT56" i="30"/>
  <c r="BP56" i="30"/>
  <c r="BD56" i="30"/>
  <c r="AZ56" i="30"/>
  <c r="AN56" i="30"/>
  <c r="AJ56" i="30"/>
  <c r="V56" i="30"/>
  <c r="R56" i="30"/>
  <c r="F56" i="30"/>
  <c r="B56" i="30"/>
  <c r="BR55" i="30"/>
  <c r="BR59" i="30" s="1"/>
  <c r="BN55" i="30"/>
  <c r="BN59" i="30" s="1"/>
  <c r="BV59" i="30" s="1"/>
  <c r="Z144" i="30" s="1"/>
  <c r="Z44" i="12" s="1"/>
  <c r="BB55" i="30"/>
  <c r="BB59" i="30" s="1"/>
  <c r="AX55" i="30"/>
  <c r="AL55" i="30"/>
  <c r="AL59" i="30" s="1"/>
  <c r="AH55" i="30"/>
  <c r="AH59" i="30" s="1"/>
  <c r="T55" i="30"/>
  <c r="T59" i="30" s="1"/>
  <c r="H55" i="30"/>
  <c r="D55" i="30"/>
  <c r="D59" i="30" s="1"/>
  <c r="P54" i="30"/>
  <c r="L54" i="30"/>
  <c r="CB53" i="30"/>
  <c r="BX53" i="30"/>
  <c r="BL53" i="30"/>
  <c r="BH53" i="30"/>
  <c r="AV53" i="30"/>
  <c r="AR53" i="30"/>
  <c r="CB52" i="30"/>
  <c r="BX52" i="30"/>
  <c r="BL52" i="30"/>
  <c r="BH52" i="30"/>
  <c r="AV52" i="30"/>
  <c r="AR52" i="30"/>
  <c r="P52" i="30"/>
  <c r="L52" i="30"/>
  <c r="CB51" i="30"/>
  <c r="BX51" i="30"/>
  <c r="BL51" i="30"/>
  <c r="BH51" i="30"/>
  <c r="AV51" i="30"/>
  <c r="AR51" i="30"/>
  <c r="N51" i="30"/>
  <c r="N55" i="30" s="1"/>
  <c r="J51" i="30"/>
  <c r="J55" i="30" s="1"/>
  <c r="AH50" i="30"/>
  <c r="F49" i="30"/>
  <c r="B49" i="30"/>
  <c r="BR48" i="30"/>
  <c r="BN48" i="30"/>
  <c r="AL48" i="30"/>
  <c r="AH48" i="30"/>
  <c r="H48" i="30"/>
  <c r="D48" i="30"/>
  <c r="BT47" i="30"/>
  <c r="BP47" i="30"/>
  <c r="AN47" i="30"/>
  <c r="AJ47" i="30"/>
  <c r="V47" i="30"/>
  <c r="R47" i="30"/>
  <c r="F47" i="30"/>
  <c r="B47" i="30"/>
  <c r="BR46" i="30"/>
  <c r="BR50" i="30" s="1"/>
  <c r="BN46" i="30"/>
  <c r="BN50" i="30" s="1"/>
  <c r="AL46" i="30"/>
  <c r="AL50" i="30" s="1"/>
  <c r="AH46" i="30"/>
  <c r="T46" i="30"/>
  <c r="T50" i="30" s="1"/>
  <c r="AB50" i="30" s="1"/>
  <c r="K163" i="30" s="1"/>
  <c r="K43" i="14" s="1"/>
  <c r="H46" i="30"/>
  <c r="H50" i="30" s="1"/>
  <c r="D46" i="30"/>
  <c r="D50" i="30" s="1"/>
  <c r="P45" i="30"/>
  <c r="L45" i="30"/>
  <c r="CB44" i="30"/>
  <c r="BX44" i="30"/>
  <c r="AV44" i="30"/>
  <c r="AR44" i="30"/>
  <c r="CB43" i="30"/>
  <c r="BX43" i="30"/>
  <c r="AV43" i="30"/>
  <c r="AR43" i="30"/>
  <c r="P43" i="30"/>
  <c r="L43" i="30"/>
  <c r="CB42" i="30"/>
  <c r="BX42" i="30"/>
  <c r="BX46" i="30" s="1"/>
  <c r="AV42" i="30"/>
  <c r="AR42" i="30"/>
  <c r="N42" i="30"/>
  <c r="N46" i="30" s="1"/>
  <c r="J42" i="30"/>
  <c r="J46" i="30" s="1"/>
  <c r="S95" i="29"/>
  <c r="C95" i="29"/>
  <c r="K95" i="29" s="1"/>
  <c r="G158" i="29" s="1"/>
  <c r="G48" i="13" s="1"/>
  <c r="W86" i="30"/>
  <c r="BT83" i="30"/>
  <c r="BP83" i="30"/>
  <c r="BD83" i="30"/>
  <c r="BD86" i="30" s="1"/>
  <c r="AY83" i="30"/>
  <c r="AY86" i="30" s="1"/>
  <c r="AL83" i="30"/>
  <c r="AH83" i="30"/>
  <c r="V83" i="30"/>
  <c r="V86" i="30" s="1"/>
  <c r="R83" i="30"/>
  <c r="R86" i="30" s="1"/>
  <c r="E83" i="30"/>
  <c r="A83" i="30"/>
  <c r="BQ82" i="30"/>
  <c r="BQ86" i="30" s="1"/>
  <c r="BM82" i="30"/>
  <c r="BM86" i="30" s="1"/>
  <c r="N81" i="30"/>
  <c r="J81" i="30"/>
  <c r="N80" i="30"/>
  <c r="J80" i="30"/>
  <c r="BZ79" i="30"/>
  <c r="BV79" i="30"/>
  <c r="AT79" i="30"/>
  <c r="AP79" i="30"/>
  <c r="N79" i="30"/>
  <c r="J79" i="30"/>
  <c r="J82" i="30" s="1"/>
  <c r="BZ78" i="30"/>
  <c r="BV78" i="30"/>
  <c r="AV78" i="30"/>
  <c r="AV82" i="30" s="1"/>
  <c r="AR78" i="30"/>
  <c r="AR82" i="30" s="1"/>
  <c r="O78" i="30"/>
  <c r="K78" i="30"/>
  <c r="BP74" i="30"/>
  <c r="BP77" i="30" s="1"/>
  <c r="AZ74" i="30"/>
  <c r="AJ74" i="30"/>
  <c r="X74" i="30"/>
  <c r="G74" i="30"/>
  <c r="C74" i="30"/>
  <c r="F73" i="30"/>
  <c r="F77" i="30" s="1"/>
  <c r="B73" i="30"/>
  <c r="B77" i="30" s="1"/>
  <c r="BJ72" i="30"/>
  <c r="BF72" i="30"/>
  <c r="BZ70" i="30"/>
  <c r="BV70" i="30"/>
  <c r="BV73" i="30" s="1"/>
  <c r="BJ70" i="30"/>
  <c r="BF70" i="30"/>
  <c r="AT70" i="30"/>
  <c r="AP70" i="30"/>
  <c r="N70" i="30"/>
  <c r="J70" i="30"/>
  <c r="BZ69" i="30"/>
  <c r="BJ69" i="30"/>
  <c r="AT69" i="30"/>
  <c r="M69" i="30"/>
  <c r="I69" i="30"/>
  <c r="BM68" i="30"/>
  <c r="AG68" i="30"/>
  <c r="S66" i="30"/>
  <c r="S68" i="30" s="1"/>
  <c r="AA68" i="30" s="1"/>
  <c r="K155" i="30" s="1"/>
  <c r="K45" i="13" s="1"/>
  <c r="G66" i="30"/>
  <c r="G68" i="30" s="1"/>
  <c r="C66" i="30"/>
  <c r="BM64" i="30"/>
  <c r="AW64" i="30"/>
  <c r="AW68" i="30" s="1"/>
  <c r="AG64" i="30"/>
  <c r="C64" i="30"/>
  <c r="C68" i="30" s="1"/>
  <c r="O62" i="30"/>
  <c r="K62" i="30"/>
  <c r="CA61" i="30"/>
  <c r="BW61" i="30"/>
  <c r="BK61" i="30"/>
  <c r="BG61" i="30"/>
  <c r="AU61" i="30"/>
  <c r="AQ61" i="30"/>
  <c r="O61" i="30"/>
  <c r="K61" i="30"/>
  <c r="CA60" i="30"/>
  <c r="BW60" i="30"/>
  <c r="BK60" i="30"/>
  <c r="BK64" i="30" s="1"/>
  <c r="BG60" i="30"/>
  <c r="AU60" i="30"/>
  <c r="AQ60" i="30"/>
  <c r="M60" i="30"/>
  <c r="BQ59" i="30"/>
  <c r="BM59" i="30"/>
  <c r="AK59" i="30"/>
  <c r="C59" i="30"/>
  <c r="AK57" i="30"/>
  <c r="AG57" i="30"/>
  <c r="S57" i="30"/>
  <c r="S59" i="30" s="1"/>
  <c r="G57" i="30"/>
  <c r="G59" i="30" s="1"/>
  <c r="C57" i="30"/>
  <c r="BM55" i="30"/>
  <c r="AW55" i="30"/>
  <c r="AW59" i="30" s="1"/>
  <c r="AG55" i="30"/>
  <c r="AG59" i="30" s="1"/>
  <c r="C55" i="30"/>
  <c r="CA53" i="30"/>
  <c r="BK53" i="30"/>
  <c r="AU53" i="30"/>
  <c r="AQ53" i="30"/>
  <c r="O53" i="30"/>
  <c r="K53" i="30"/>
  <c r="CA52" i="30"/>
  <c r="BW52" i="30"/>
  <c r="BK52" i="30"/>
  <c r="BG52" i="30"/>
  <c r="AU52" i="30"/>
  <c r="AQ52" i="30"/>
  <c r="O52" i="30"/>
  <c r="K52" i="30"/>
  <c r="CA51" i="30"/>
  <c r="CA55" i="30" s="1"/>
  <c r="BW51" i="30"/>
  <c r="BK51" i="30"/>
  <c r="BG51" i="30"/>
  <c r="AU51" i="30"/>
  <c r="AU55" i="30" s="1"/>
  <c r="AQ51" i="30"/>
  <c r="M51" i="30"/>
  <c r="BM50" i="30"/>
  <c r="G50" i="30"/>
  <c r="BQ48" i="30"/>
  <c r="BQ50" i="30" s="1"/>
  <c r="BM48" i="30"/>
  <c r="AK48" i="30"/>
  <c r="AK50" i="30" s="1"/>
  <c r="AG48" i="30"/>
  <c r="S48" i="30"/>
  <c r="S50" i="30" s="1"/>
  <c r="AA50" i="30" s="1"/>
  <c r="K153" i="30" s="1"/>
  <c r="K43" i="13" s="1"/>
  <c r="G48" i="30"/>
  <c r="C48" i="30"/>
  <c r="C50" i="30" s="1"/>
  <c r="BM46" i="30"/>
  <c r="AG46" i="30"/>
  <c r="AG50" i="30" s="1"/>
  <c r="C46" i="30"/>
  <c r="CA44" i="30"/>
  <c r="BW44" i="30"/>
  <c r="AU44" i="30"/>
  <c r="AQ44" i="30"/>
  <c r="O44" i="30"/>
  <c r="K44" i="30"/>
  <c r="CA43" i="30"/>
  <c r="BW43" i="30"/>
  <c r="AU43" i="30"/>
  <c r="AQ43" i="30"/>
  <c r="O43" i="30"/>
  <c r="K43" i="30"/>
  <c r="CA42" i="30"/>
  <c r="BW42" i="30"/>
  <c r="BW46" i="30" s="1"/>
  <c r="AU42" i="30"/>
  <c r="AQ42" i="30"/>
  <c r="M42" i="30"/>
  <c r="BR122" i="29"/>
  <c r="BZ122" i="29" s="1"/>
  <c r="AA191" i="29" s="1"/>
  <c r="AA51" i="16" s="1"/>
  <c r="BH118" i="29"/>
  <c r="BH109" i="29"/>
  <c r="AM95" i="29"/>
  <c r="AQ82" i="29"/>
  <c r="BQ68" i="29"/>
  <c r="E104" i="30"/>
  <c r="A100" i="30"/>
  <c r="A104" i="30" s="1"/>
  <c r="M99" i="30"/>
  <c r="I99" i="30"/>
  <c r="M98" i="30"/>
  <c r="I98" i="30"/>
  <c r="M97" i="30"/>
  <c r="I97" i="30"/>
  <c r="BY96" i="30"/>
  <c r="BI96" i="30"/>
  <c r="AS96" i="30"/>
  <c r="AS100" i="30" s="1"/>
  <c r="P96" i="30"/>
  <c r="P100" i="30" s="1"/>
  <c r="P104" i="30" s="1"/>
  <c r="F209" i="30" s="1"/>
  <c r="F49" i="18" s="1"/>
  <c r="BN93" i="30"/>
  <c r="AX93" i="30"/>
  <c r="AH93" i="30"/>
  <c r="A91" i="30"/>
  <c r="A95" i="30" s="1"/>
  <c r="M90" i="30"/>
  <c r="I90" i="30"/>
  <c r="M89" i="30"/>
  <c r="I89" i="30"/>
  <c r="M88" i="30"/>
  <c r="I88" i="30"/>
  <c r="BY87" i="30"/>
  <c r="BI87" i="30"/>
  <c r="AS87" i="30"/>
  <c r="P87" i="30"/>
  <c r="P91" i="30" s="1"/>
  <c r="P95" i="30" s="1"/>
  <c r="F208" i="30" s="1"/>
  <c r="F48" i="18" s="1"/>
  <c r="BT86" i="30"/>
  <c r="CB86" i="30" s="1"/>
  <c r="Z207" i="30" s="1"/>
  <c r="Z47" i="18" s="1"/>
  <c r="BP86" i="30"/>
  <c r="AH86" i="30"/>
  <c r="AK83" i="30"/>
  <c r="AK86" i="30" s="1"/>
  <c r="AG83" i="30"/>
  <c r="AH82" i="30"/>
  <c r="A82" i="30"/>
  <c r="A86" i="30" s="1"/>
  <c r="M81" i="30"/>
  <c r="I81" i="30"/>
  <c r="M80" i="30"/>
  <c r="I80" i="30"/>
  <c r="M79" i="30"/>
  <c r="I79" i="30"/>
  <c r="BY78" i="30"/>
  <c r="AU78" i="30"/>
  <c r="N78" i="30"/>
  <c r="BB77" i="30"/>
  <c r="AL77" i="30"/>
  <c r="U77" i="30"/>
  <c r="Q77" i="30"/>
  <c r="BA76" i="30"/>
  <c r="AW76" i="30"/>
  <c r="BN73" i="30"/>
  <c r="BN77" i="30" s="1"/>
  <c r="BV77" i="30" s="1"/>
  <c r="Z146" i="30" s="1"/>
  <c r="Z46" i="12" s="1"/>
  <c r="AX73" i="30"/>
  <c r="AH73" i="30"/>
  <c r="AH77" i="30" s="1"/>
  <c r="A73" i="30"/>
  <c r="A77" i="30" s="1"/>
  <c r="M72" i="30"/>
  <c r="I72" i="30"/>
  <c r="M71" i="30"/>
  <c r="I71" i="30"/>
  <c r="M70" i="30"/>
  <c r="I70" i="30"/>
  <c r="BY69" i="30"/>
  <c r="BI69" i="30"/>
  <c r="BI73" i="30" s="1"/>
  <c r="AS69" i="30"/>
  <c r="P69" i="30"/>
  <c r="BT68" i="30"/>
  <c r="BP68" i="30"/>
  <c r="AZ68" i="30"/>
  <c r="AN68" i="30"/>
  <c r="AJ68" i="30"/>
  <c r="V68" i="30"/>
  <c r="AD68" i="30" s="1"/>
  <c r="K185" i="30" s="1"/>
  <c r="K45" i="16" s="1"/>
  <c r="R68" i="30"/>
  <c r="Z68" i="30" s="1"/>
  <c r="K145" i="30" s="1"/>
  <c r="K45" i="12" s="1"/>
  <c r="BB67" i="30"/>
  <c r="AX67" i="30"/>
  <c r="F66" i="30"/>
  <c r="B66" i="30"/>
  <c r="BR65" i="30"/>
  <c r="BN65" i="30"/>
  <c r="BB65" i="30"/>
  <c r="AX65" i="30"/>
  <c r="AL65" i="30"/>
  <c r="AH65" i="30"/>
  <c r="F64" i="30"/>
  <c r="F68" i="30" s="1"/>
  <c r="B64" i="30"/>
  <c r="B68" i="30" s="1"/>
  <c r="J68" i="30" s="1"/>
  <c r="F145" i="30" s="1"/>
  <c r="F45" i="12" s="1"/>
  <c r="BZ60" i="30"/>
  <c r="BJ60" i="30"/>
  <c r="BJ64" i="30" s="1"/>
  <c r="AT60" i="30"/>
  <c r="P60" i="30"/>
  <c r="BT59" i="30"/>
  <c r="BD59" i="30"/>
  <c r="AZ59" i="30"/>
  <c r="AN59" i="30"/>
  <c r="V59" i="30"/>
  <c r="R59" i="30"/>
  <c r="BB58" i="30"/>
  <c r="AX58" i="30"/>
  <c r="F57" i="30"/>
  <c r="B57" i="30"/>
  <c r="BR56" i="30"/>
  <c r="BN56" i="30"/>
  <c r="BB56" i="30"/>
  <c r="AX56" i="30"/>
  <c r="AL56" i="30"/>
  <c r="AH56" i="30"/>
  <c r="F55" i="30"/>
  <c r="F59" i="30" s="1"/>
  <c r="B55" i="30"/>
  <c r="B59" i="30" s="1"/>
  <c r="J59" i="30" s="1"/>
  <c r="F144" i="30" s="1"/>
  <c r="F44" i="12" s="1"/>
  <c r="BZ51" i="30"/>
  <c r="BJ51" i="30"/>
  <c r="BJ55" i="30" s="1"/>
  <c r="AT51" i="30"/>
  <c r="P51" i="30"/>
  <c r="BT50" i="30"/>
  <c r="BP50" i="30"/>
  <c r="AN50" i="30"/>
  <c r="V50" i="30"/>
  <c r="AD50" i="30" s="1"/>
  <c r="K183" i="30" s="1"/>
  <c r="K43" i="16" s="1"/>
  <c r="R50" i="30"/>
  <c r="Z50" i="30" s="1"/>
  <c r="K143" i="30" s="1"/>
  <c r="K43" i="12" s="1"/>
  <c r="F48" i="30"/>
  <c r="B48" i="30"/>
  <c r="BR47" i="30"/>
  <c r="BN47" i="30"/>
  <c r="AL47" i="30"/>
  <c r="AH47" i="30"/>
  <c r="F46" i="30"/>
  <c r="F50" i="30" s="1"/>
  <c r="B46" i="30"/>
  <c r="B50" i="30" s="1"/>
  <c r="BZ42" i="30"/>
  <c r="AT42" i="30"/>
  <c r="P42" i="30"/>
  <c r="BW127" i="29"/>
  <c r="AO127" i="29"/>
  <c r="I127" i="29"/>
  <c r="S122" i="29"/>
  <c r="BZ126" i="29"/>
  <c r="BV126" i="29"/>
  <c r="AT126" i="29"/>
  <c r="AP126" i="29"/>
  <c r="AD126" i="29"/>
  <c r="Z126" i="29"/>
  <c r="N126" i="29"/>
  <c r="J126" i="29"/>
  <c r="BZ125" i="29"/>
  <c r="BV125" i="29"/>
  <c r="AT125" i="29"/>
  <c r="AP125" i="29"/>
  <c r="AD125" i="29"/>
  <c r="Z125" i="29"/>
  <c r="N125" i="29"/>
  <c r="J125" i="29"/>
  <c r="BZ124" i="29"/>
  <c r="BV124" i="29"/>
  <c r="BV127" i="29" s="1"/>
  <c r="BV131" i="29" s="1"/>
  <c r="AA152" i="29" s="1"/>
  <c r="AA52" i="12" s="1"/>
  <c r="AT124" i="29"/>
  <c r="AP124" i="29"/>
  <c r="AP127" i="29" s="1"/>
  <c r="AP131" i="29" s="1"/>
  <c r="Q152" i="29" s="1"/>
  <c r="Q52" i="12" s="1"/>
  <c r="AD124" i="29"/>
  <c r="Z124" i="29"/>
  <c r="Z127" i="29" s="1"/>
  <c r="Z131" i="29" s="1"/>
  <c r="L152" i="29" s="1"/>
  <c r="L52" i="12" s="1"/>
  <c r="N124" i="29"/>
  <c r="J124" i="29"/>
  <c r="J127" i="29" s="1"/>
  <c r="J131" i="29" s="1"/>
  <c r="G152" i="29" s="1"/>
  <c r="G52" i="12" s="1"/>
  <c r="BZ123" i="29"/>
  <c r="AT123" i="29"/>
  <c r="AD123" i="29"/>
  <c r="N123" i="29"/>
  <c r="CA117" i="29"/>
  <c r="BW117" i="29"/>
  <c r="BK117" i="29"/>
  <c r="BG117" i="29"/>
  <c r="AU117" i="29"/>
  <c r="AQ117" i="29"/>
  <c r="O117" i="29"/>
  <c r="K117" i="29"/>
  <c r="CA116" i="29"/>
  <c r="BW116" i="29"/>
  <c r="BK116" i="29"/>
  <c r="BG116" i="29"/>
  <c r="AU116" i="29"/>
  <c r="AQ116" i="29"/>
  <c r="O116" i="29"/>
  <c r="K116" i="29"/>
  <c r="CA115" i="29"/>
  <c r="BW115" i="29"/>
  <c r="BK115" i="29"/>
  <c r="BG115" i="29"/>
  <c r="AU115" i="29"/>
  <c r="AQ115" i="29"/>
  <c r="O115" i="29"/>
  <c r="K115" i="29"/>
  <c r="K118" i="29" s="1"/>
  <c r="K122" i="29" s="1"/>
  <c r="G161" i="29" s="1"/>
  <c r="G51" i="13" s="1"/>
  <c r="CA114" i="29"/>
  <c r="CA118" i="29" s="1"/>
  <c r="BW114" i="29"/>
  <c r="BW118" i="29" s="1"/>
  <c r="BK114" i="29"/>
  <c r="BK118" i="29" s="1"/>
  <c r="BG114" i="29"/>
  <c r="BG118" i="29" s="1"/>
  <c r="AU114" i="29"/>
  <c r="AU118" i="29" s="1"/>
  <c r="AQ114" i="29"/>
  <c r="AQ118" i="29" s="1"/>
  <c r="N114" i="29"/>
  <c r="J114" i="29"/>
  <c r="CA107" i="29"/>
  <c r="BW107" i="29"/>
  <c r="BK107" i="29"/>
  <c r="BG107" i="29"/>
  <c r="AQ107" i="29"/>
  <c r="CA106" i="29"/>
  <c r="BW106" i="29"/>
  <c r="BK106" i="29"/>
  <c r="BG106" i="29"/>
  <c r="AU106" i="29"/>
  <c r="AQ106" i="29"/>
  <c r="O106" i="29"/>
  <c r="K106" i="29"/>
  <c r="K109" i="29" s="1"/>
  <c r="K113" i="29" s="1"/>
  <c r="G160" i="29" s="1"/>
  <c r="G50" i="13" s="1"/>
  <c r="CA105" i="29"/>
  <c r="BW105" i="29"/>
  <c r="BK105" i="29"/>
  <c r="BG105" i="29"/>
  <c r="AU105" i="29"/>
  <c r="AU109" i="29" s="1"/>
  <c r="AQ105" i="29"/>
  <c r="N105" i="29"/>
  <c r="J105" i="29"/>
  <c r="CA98" i="29"/>
  <c r="BK98" i="29"/>
  <c r="CA97" i="29"/>
  <c r="BK97" i="29"/>
  <c r="AU97" i="29"/>
  <c r="CA96" i="29"/>
  <c r="BV97" i="29"/>
  <c r="BU98" i="29"/>
  <c r="BZ98" i="29"/>
  <c r="BU96" i="29"/>
  <c r="BH96" i="29"/>
  <c r="BE98" i="29"/>
  <c r="BJ98" i="29"/>
  <c r="BF96" i="29"/>
  <c r="AU96" i="29"/>
  <c r="AP97" i="29"/>
  <c r="AS98" i="29"/>
  <c r="AP96" i="29"/>
  <c r="N96" i="29"/>
  <c r="J97" i="29"/>
  <c r="J99" i="29"/>
  <c r="N99" i="29"/>
  <c r="CA89" i="29"/>
  <c r="AU89" i="29"/>
  <c r="CA88" i="29"/>
  <c r="AU88" i="29"/>
  <c r="O88" i="29"/>
  <c r="CA87" i="29"/>
  <c r="BV88" i="29"/>
  <c r="BY89" i="29"/>
  <c r="BV90" i="29"/>
  <c r="BN94" i="29"/>
  <c r="BT91" i="29"/>
  <c r="BT95" i="29" s="1"/>
  <c r="BV87" i="29"/>
  <c r="BZ87" i="29"/>
  <c r="BO93" i="29"/>
  <c r="AX94" i="29"/>
  <c r="BD91" i="29"/>
  <c r="AY93" i="29"/>
  <c r="AU87" i="29"/>
  <c r="AP88" i="29"/>
  <c r="AS89" i="29"/>
  <c r="AP90" i="29"/>
  <c r="AH94" i="29"/>
  <c r="AN91" i="29"/>
  <c r="AN95" i="29" s="1"/>
  <c r="AP87" i="29"/>
  <c r="AT87" i="29"/>
  <c r="AI93" i="29"/>
  <c r="V91" i="29"/>
  <c r="V95" i="29" s="1"/>
  <c r="N88" i="29"/>
  <c r="J89" i="29"/>
  <c r="N89" i="29"/>
  <c r="C94" i="29"/>
  <c r="BV81" i="29"/>
  <c r="BV80" i="29"/>
  <c r="AP80" i="29"/>
  <c r="Z80" i="29"/>
  <c r="J80" i="29"/>
  <c r="BV79" i="29"/>
  <c r="AP79" i="29"/>
  <c r="AP82" i="29" s="1"/>
  <c r="AP86" i="29" s="1"/>
  <c r="Q147" i="29" s="1"/>
  <c r="Q47" i="12" s="1"/>
  <c r="Z79" i="29"/>
  <c r="Z82" i="29" s="1"/>
  <c r="Z86" i="29" s="1"/>
  <c r="L147" i="29" s="1"/>
  <c r="L47" i="12" s="1"/>
  <c r="J79" i="29"/>
  <c r="BV78" i="29"/>
  <c r="AD78" i="29"/>
  <c r="AD82" i="29" s="1"/>
  <c r="AD86" i="29" s="1"/>
  <c r="L187" i="29" s="1"/>
  <c r="L47" i="16" s="1"/>
  <c r="O78" i="29"/>
  <c r="O82" i="29" s="1"/>
  <c r="O86" i="29" s="1"/>
  <c r="G197" i="29" s="1"/>
  <c r="G47" i="17" s="1"/>
  <c r="L79" i="29"/>
  <c r="P79" i="29"/>
  <c r="L80" i="29"/>
  <c r="P80" i="29"/>
  <c r="L81" i="29"/>
  <c r="P81" i="29"/>
  <c r="I78" i="29"/>
  <c r="M78" i="29"/>
  <c r="I79" i="29"/>
  <c r="M79" i="29"/>
  <c r="I80" i="29"/>
  <c r="M80" i="29"/>
  <c r="BV72" i="29"/>
  <c r="BW71" i="29"/>
  <c r="CB70" i="29"/>
  <c r="CB69" i="29"/>
  <c r="CA70" i="29"/>
  <c r="AM76" i="29"/>
  <c r="AM73" i="29"/>
  <c r="U73" i="29"/>
  <c r="U77" i="29" s="1"/>
  <c r="U74" i="29"/>
  <c r="O69" i="29"/>
  <c r="BA65" i="29"/>
  <c r="BI61" i="29"/>
  <c r="BA64" i="29"/>
  <c r="BA68" i="29" s="1"/>
  <c r="BG63" i="29"/>
  <c r="AY67" i="29"/>
  <c r="AY65" i="29"/>
  <c r="AY66" i="29"/>
  <c r="BD67" i="29"/>
  <c r="BD65" i="29"/>
  <c r="BL63" i="29"/>
  <c r="AZ64" i="29"/>
  <c r="AZ68" i="29" s="1"/>
  <c r="BH60" i="29"/>
  <c r="AZ66" i="29"/>
  <c r="BJ60" i="29"/>
  <c r="BF61" i="29"/>
  <c r="BF62" i="29"/>
  <c r="BF63" i="29"/>
  <c r="BL60" i="29"/>
  <c r="BJ61" i="29"/>
  <c r="BJ62" i="29"/>
  <c r="BJ63" i="29"/>
  <c r="BE60" i="29"/>
  <c r="BL61" i="29"/>
  <c r="J62" i="29"/>
  <c r="AI58" i="29"/>
  <c r="BS56" i="29"/>
  <c r="CA52" i="29"/>
  <c r="BZ53" i="29"/>
  <c r="BR57" i="29"/>
  <c r="BR59" i="29" s="1"/>
  <c r="BR56" i="29"/>
  <c r="CA54" i="29"/>
  <c r="BS58" i="29"/>
  <c r="BO55" i="29"/>
  <c r="CB51" i="29"/>
  <c r="CB52" i="29"/>
  <c r="CB53" i="29"/>
  <c r="BO58" i="29"/>
  <c r="BW51" i="29"/>
  <c r="BW53" i="29"/>
  <c r="BO57" i="29"/>
  <c r="AR51" i="29"/>
  <c r="AQ51" i="29"/>
  <c r="L52" i="29"/>
  <c r="D55" i="29"/>
  <c r="O51" i="29"/>
  <c r="O55" i="29" s="1"/>
  <c r="D56" i="29"/>
  <c r="D59" i="29" s="1"/>
  <c r="J52" i="29"/>
  <c r="J54" i="29"/>
  <c r="J53" i="29"/>
  <c r="B55" i="29"/>
  <c r="B59" i="29" s="1"/>
  <c r="B58" i="29"/>
  <c r="B57" i="29"/>
  <c r="AR81" i="29"/>
  <c r="AJ85" i="29"/>
  <c r="BX72" i="29"/>
  <c r="BP76" i="29"/>
  <c r="BP74" i="29"/>
  <c r="BZ63" i="29"/>
  <c r="BR68" i="29"/>
  <c r="BR67" i="29"/>
  <c r="BR64" i="29"/>
  <c r="BR65" i="29"/>
  <c r="BZ54" i="29"/>
  <c r="BR58" i="29"/>
  <c r="BZ45" i="29"/>
  <c r="BR46" i="29"/>
  <c r="BR47" i="29"/>
  <c r="BR50" i="29" s="1"/>
  <c r="BR49" i="29"/>
  <c r="AW57" i="29"/>
  <c r="AT53" i="29"/>
  <c r="AL57" i="29"/>
  <c r="BQ130" i="29"/>
  <c r="BM130" i="29"/>
  <c r="BA130" i="29"/>
  <c r="AW130" i="29"/>
  <c r="AK130" i="29"/>
  <c r="AG130" i="29"/>
  <c r="U130" i="29"/>
  <c r="Q130" i="29"/>
  <c r="E130" i="29"/>
  <c r="A130" i="29"/>
  <c r="BQ129" i="29"/>
  <c r="BM129" i="29"/>
  <c r="BA129" i="29"/>
  <c r="AW129" i="29"/>
  <c r="AK129" i="29"/>
  <c r="AG129" i="29"/>
  <c r="U129" i="29"/>
  <c r="Q129" i="29"/>
  <c r="E129" i="29"/>
  <c r="A129" i="29"/>
  <c r="BQ128" i="29"/>
  <c r="BM128" i="29"/>
  <c r="BA128" i="29"/>
  <c r="AW128" i="29"/>
  <c r="AK128" i="29"/>
  <c r="AG128" i="29"/>
  <c r="U128" i="29"/>
  <c r="Q128" i="29"/>
  <c r="E128" i="29"/>
  <c r="A128" i="29"/>
  <c r="BQ127" i="29"/>
  <c r="BQ131" i="29" s="1"/>
  <c r="BM127" i="29"/>
  <c r="BM131" i="29" s="1"/>
  <c r="BU131" i="29" s="1"/>
  <c r="AA142" i="29" s="1"/>
  <c r="AA52" i="11" s="1"/>
  <c r="BA127" i="29"/>
  <c r="BA131" i="29" s="1"/>
  <c r="AW127" i="29"/>
  <c r="AW131" i="29" s="1"/>
  <c r="AK127" i="29"/>
  <c r="AK131" i="29" s="1"/>
  <c r="AG127" i="29"/>
  <c r="AG131" i="29" s="1"/>
  <c r="U127" i="29"/>
  <c r="U131" i="29" s="1"/>
  <c r="AC131" i="29" s="1"/>
  <c r="L182" i="29" s="1"/>
  <c r="L52" i="15" s="1"/>
  <c r="Q127" i="29"/>
  <c r="Q131" i="29" s="1"/>
  <c r="Y131" i="29" s="1"/>
  <c r="L142" i="29" s="1"/>
  <c r="L52" i="11" s="1"/>
  <c r="E127" i="29"/>
  <c r="E131" i="29" s="1"/>
  <c r="A127" i="29"/>
  <c r="A131" i="29" s="1"/>
  <c r="BY123" i="29"/>
  <c r="BY127" i="29" s="1"/>
  <c r="AS123" i="29"/>
  <c r="AS127" i="29" s="1"/>
  <c r="AC123" i="29"/>
  <c r="AC127" i="29" s="1"/>
  <c r="M123" i="29"/>
  <c r="M127" i="29" s="1"/>
  <c r="BQ122" i="29"/>
  <c r="BY122" i="29" s="1"/>
  <c r="AA181" i="29" s="1"/>
  <c r="AA51" i="15" s="1"/>
  <c r="AK122" i="29"/>
  <c r="AS122" i="29" s="1"/>
  <c r="Q181" i="29" s="1"/>
  <c r="Q51" i="15" s="1"/>
  <c r="R122" i="29"/>
  <c r="B122" i="29"/>
  <c r="BR121" i="29"/>
  <c r="BN121" i="29"/>
  <c r="BN122" i="29" s="1"/>
  <c r="BB121" i="29"/>
  <c r="AX121" i="29"/>
  <c r="AX122" i="29" s="1"/>
  <c r="AL121" i="29"/>
  <c r="AL122" i="29" s="1"/>
  <c r="AT122" i="29" s="1"/>
  <c r="Q191" i="29" s="1"/>
  <c r="Q51" i="16" s="1"/>
  <c r="AH121" i="29"/>
  <c r="AH122" i="29" s="1"/>
  <c r="BS120" i="29"/>
  <c r="BO120" i="29"/>
  <c r="BO122" i="29" s="1"/>
  <c r="BC120" i="29"/>
  <c r="BC122" i="29" s="1"/>
  <c r="AY120" i="29"/>
  <c r="AM120" i="29"/>
  <c r="AI120" i="29"/>
  <c r="AI122" i="29" s="1"/>
  <c r="H120" i="29"/>
  <c r="D120" i="29"/>
  <c r="BT119" i="29"/>
  <c r="BP119" i="29"/>
  <c r="BP122" i="29" s="1"/>
  <c r="BX122" i="29" s="1"/>
  <c r="AA171" i="29" s="1"/>
  <c r="AA51" i="14" s="1"/>
  <c r="BD119" i="29"/>
  <c r="AZ119" i="29"/>
  <c r="AN119" i="29"/>
  <c r="AJ119" i="29"/>
  <c r="AJ122" i="29" s="1"/>
  <c r="V119" i="29"/>
  <c r="V122" i="29" s="1"/>
  <c r="Q119" i="29"/>
  <c r="Q122" i="29" s="1"/>
  <c r="BQ118" i="29"/>
  <c r="BM118" i="29"/>
  <c r="BM122" i="29" s="1"/>
  <c r="BU122" i="29" s="1"/>
  <c r="AA141" i="29" s="1"/>
  <c r="AA51" i="11" s="1"/>
  <c r="BA118" i="29"/>
  <c r="BA122" i="29" s="1"/>
  <c r="BI122" i="29" s="1"/>
  <c r="V181" i="29" s="1"/>
  <c r="V51" i="15" s="1"/>
  <c r="AW118" i="29"/>
  <c r="AW122" i="29" s="1"/>
  <c r="BE122" i="29" s="1"/>
  <c r="V141" i="29" s="1"/>
  <c r="V51" i="11" s="1"/>
  <c r="AK118" i="29"/>
  <c r="AG118" i="29"/>
  <c r="AG122" i="29" s="1"/>
  <c r="AO122" i="29" s="1"/>
  <c r="Q141" i="29" s="1"/>
  <c r="Q51" i="11" s="1"/>
  <c r="F118" i="29"/>
  <c r="F122" i="29" s="1"/>
  <c r="B118" i="29"/>
  <c r="N117" i="29"/>
  <c r="J117" i="29"/>
  <c r="N116" i="29"/>
  <c r="J116" i="29"/>
  <c r="BZ115" i="29"/>
  <c r="BV115" i="29"/>
  <c r="BJ115" i="29"/>
  <c r="BF115" i="29"/>
  <c r="AT115" i="29"/>
  <c r="AP115" i="29"/>
  <c r="N115" i="29"/>
  <c r="J115" i="29"/>
  <c r="BZ114" i="29"/>
  <c r="BZ118" i="29" s="1"/>
  <c r="BV114" i="29"/>
  <c r="BV118" i="29" s="1"/>
  <c r="BJ114" i="29"/>
  <c r="BJ118" i="29" s="1"/>
  <c r="BF114" i="29"/>
  <c r="BF118" i="29" s="1"/>
  <c r="AT114" i="29"/>
  <c r="AT118" i="29" s="1"/>
  <c r="AP114" i="29"/>
  <c r="AP118" i="29" s="1"/>
  <c r="M114" i="29"/>
  <c r="M118" i="29" s="1"/>
  <c r="M122" i="29" s="1"/>
  <c r="G181" i="29" s="1"/>
  <c r="G51" i="15" s="1"/>
  <c r="I114" i="29"/>
  <c r="I118" i="29" s="1"/>
  <c r="I122" i="29" s="1"/>
  <c r="G141" i="29" s="1"/>
  <c r="G51" i="11" s="1"/>
  <c r="R113" i="29"/>
  <c r="BR112" i="29"/>
  <c r="BR113" i="29" s="1"/>
  <c r="BN112" i="29"/>
  <c r="BN113" i="29" s="1"/>
  <c r="BB112" i="29"/>
  <c r="BB113" i="29" s="1"/>
  <c r="AX112" i="29"/>
  <c r="AX113" i="29" s="1"/>
  <c r="AL112" i="29"/>
  <c r="AL113" i="29" s="1"/>
  <c r="AH112" i="29"/>
  <c r="AH113" i="29" s="1"/>
  <c r="S112" i="29"/>
  <c r="BS111" i="29"/>
  <c r="BO111" i="29"/>
  <c r="BC111" i="29"/>
  <c r="AY111" i="29"/>
  <c r="AM111" i="29"/>
  <c r="AI111" i="29"/>
  <c r="H111" i="29"/>
  <c r="H113" i="29" s="1"/>
  <c r="D111" i="29"/>
  <c r="BT110" i="29"/>
  <c r="BP110" i="29"/>
  <c r="BP113" i="29" s="1"/>
  <c r="BD110" i="29"/>
  <c r="BD113" i="29" s="1"/>
  <c r="AZ110" i="29"/>
  <c r="AN110" i="29"/>
  <c r="AJ110" i="29"/>
  <c r="AJ113" i="29" s="1"/>
  <c r="AR113" i="29" s="1"/>
  <c r="Q170" i="29" s="1"/>
  <c r="Q50" i="14" s="1"/>
  <c r="V110" i="29"/>
  <c r="V113" i="29" s="1"/>
  <c r="Q110" i="29"/>
  <c r="Q113" i="29" s="1"/>
  <c r="BQ109" i="29"/>
  <c r="BQ113" i="29" s="1"/>
  <c r="BY113" i="29" s="1"/>
  <c r="AA180" i="29" s="1"/>
  <c r="AA50" i="15" s="1"/>
  <c r="BM109" i="29"/>
  <c r="BM113" i="29" s="1"/>
  <c r="BU113" i="29" s="1"/>
  <c r="AA140" i="29" s="1"/>
  <c r="AA50" i="11" s="1"/>
  <c r="BA109" i="29"/>
  <c r="BA113" i="29" s="1"/>
  <c r="BI113" i="29" s="1"/>
  <c r="V180" i="29" s="1"/>
  <c r="V50" i="15" s="1"/>
  <c r="AW109" i="29"/>
  <c r="AW113" i="29" s="1"/>
  <c r="BE113" i="29" s="1"/>
  <c r="V140" i="29" s="1"/>
  <c r="V50" i="11" s="1"/>
  <c r="AK109" i="29"/>
  <c r="AK113" i="29" s="1"/>
  <c r="AS113" i="29" s="1"/>
  <c r="Q180" i="29" s="1"/>
  <c r="Q50" i="15" s="1"/>
  <c r="AG109" i="29"/>
  <c r="AG113" i="29" s="1"/>
  <c r="AO113" i="29" s="1"/>
  <c r="Q140" i="29" s="1"/>
  <c r="Q50" i="11" s="1"/>
  <c r="F109" i="29"/>
  <c r="F113" i="29" s="1"/>
  <c r="B109" i="29"/>
  <c r="B113" i="29" s="1"/>
  <c r="N108" i="29"/>
  <c r="J108" i="29"/>
  <c r="N107" i="29"/>
  <c r="J107" i="29"/>
  <c r="BZ106" i="29"/>
  <c r="BV106" i="29"/>
  <c r="BJ106" i="29"/>
  <c r="BF106" i="29"/>
  <c r="AT106" i="29"/>
  <c r="AP106" i="29"/>
  <c r="N106" i="29"/>
  <c r="J106" i="29"/>
  <c r="BZ105" i="29"/>
  <c r="BZ109" i="29" s="1"/>
  <c r="BV105" i="29"/>
  <c r="BV109" i="29" s="1"/>
  <c r="BJ105" i="29"/>
  <c r="BJ109" i="29" s="1"/>
  <c r="BF105" i="29"/>
  <c r="BF109" i="29" s="1"/>
  <c r="AT105" i="29"/>
  <c r="AT109" i="29" s="1"/>
  <c r="AP105" i="29"/>
  <c r="AP109" i="29" s="1"/>
  <c r="M105" i="29"/>
  <c r="M109" i="29" s="1"/>
  <c r="M113" i="29" s="1"/>
  <c r="G180" i="29" s="1"/>
  <c r="G50" i="15" s="1"/>
  <c r="I105" i="29"/>
  <c r="I109" i="29" s="1"/>
  <c r="I113" i="29" s="1"/>
  <c r="G140" i="29" s="1"/>
  <c r="G50" i="11" s="1"/>
  <c r="BR103" i="29"/>
  <c r="BN103" i="29"/>
  <c r="BB103" i="29"/>
  <c r="BS102" i="29"/>
  <c r="AY102" i="29"/>
  <c r="AI102" i="29"/>
  <c r="BP101" i="29"/>
  <c r="BD101" i="29"/>
  <c r="BD104" i="29" s="1"/>
  <c r="AN101" i="29"/>
  <c r="AN104" i="29" s="1"/>
  <c r="V101" i="29"/>
  <c r="V104" i="29" s="1"/>
  <c r="Q101" i="29"/>
  <c r="Q104" i="29" s="1"/>
  <c r="BM100" i="29"/>
  <c r="BM104" i="29" s="1"/>
  <c r="AW100" i="29"/>
  <c r="AW104" i="29" s="1"/>
  <c r="AK100" i="29"/>
  <c r="AK104" i="29" s="1"/>
  <c r="R100" i="29"/>
  <c r="R104" i="29" s="1"/>
  <c r="F100" i="29"/>
  <c r="B100" i="29"/>
  <c r="B104" i="29" s="1"/>
  <c r="BV99" i="29"/>
  <c r="AV99" i="29"/>
  <c r="AQ99" i="29"/>
  <c r="AQ100" i="29" s="1"/>
  <c r="L99" i="29"/>
  <c r="BX98" i="29"/>
  <c r="BH98" i="29"/>
  <c r="AR98" i="29"/>
  <c r="L98" i="29"/>
  <c r="BX97" i="29"/>
  <c r="BH97" i="29"/>
  <c r="AR97" i="29"/>
  <c r="L97" i="29"/>
  <c r="BX96" i="29"/>
  <c r="BY97" i="29"/>
  <c r="BV98" i="29"/>
  <c r="BG96" i="29"/>
  <c r="BI97" i="29"/>
  <c r="BF98" i="29"/>
  <c r="BI99" i="29"/>
  <c r="BE96" i="29"/>
  <c r="AR96" i="29"/>
  <c r="AO98" i="29"/>
  <c r="AT98" i="29"/>
  <c r="AO96" i="29"/>
  <c r="K96" i="29"/>
  <c r="K100" i="29" s="1"/>
  <c r="N98" i="29"/>
  <c r="I97" i="29"/>
  <c r="M97" i="29"/>
  <c r="I98" i="29"/>
  <c r="M98" i="29"/>
  <c r="I99" i="29"/>
  <c r="M99" i="29"/>
  <c r="I96" i="29"/>
  <c r="M96" i="29"/>
  <c r="AY95" i="29"/>
  <c r="AI95" i="29"/>
  <c r="AQ95" i="29" s="1"/>
  <c r="Q158" i="29" s="1"/>
  <c r="Q48" i="13" s="1"/>
  <c r="BT94" i="29"/>
  <c r="BD94" i="29"/>
  <c r="AN94" i="29"/>
  <c r="V94" i="29"/>
  <c r="BQ93" i="29"/>
  <c r="BA93" i="29"/>
  <c r="AK93" i="29"/>
  <c r="B93" i="29"/>
  <c r="BN92" i="29"/>
  <c r="AX92" i="29"/>
  <c r="AH92" i="29"/>
  <c r="AH95" i="29" s="1"/>
  <c r="T91" i="29"/>
  <c r="T95" i="29" s="1"/>
  <c r="BX90" i="29"/>
  <c r="AR90" i="29"/>
  <c r="L90" i="29"/>
  <c r="BX89" i="29"/>
  <c r="AR89" i="29"/>
  <c r="L89" i="29"/>
  <c r="BX88" i="29"/>
  <c r="AR88" i="29"/>
  <c r="L88" i="29"/>
  <c r="BX87" i="29"/>
  <c r="BU89" i="29"/>
  <c r="BR93" i="29"/>
  <c r="BR95" i="29" s="1"/>
  <c r="BZ89" i="29"/>
  <c r="BS92" i="29"/>
  <c r="BS95" i="29" s="1"/>
  <c r="BS93" i="29"/>
  <c r="BU87" i="29"/>
  <c r="BB93" i="29"/>
  <c r="BA94" i="29"/>
  <c r="BC92" i="29"/>
  <c r="BC95" i="29" s="1"/>
  <c r="BC93" i="29"/>
  <c r="AR87" i="29"/>
  <c r="AO89" i="29"/>
  <c r="AL93" i="29"/>
  <c r="AL95" i="29" s="1"/>
  <c r="AT89" i="29"/>
  <c r="AM92" i="29"/>
  <c r="AM93" i="29"/>
  <c r="AO87" i="29"/>
  <c r="O87" i="29"/>
  <c r="J88" i="29"/>
  <c r="C93" i="29"/>
  <c r="G93" i="29"/>
  <c r="I89" i="29"/>
  <c r="M89" i="29"/>
  <c r="I87" i="29"/>
  <c r="M87" i="29"/>
  <c r="B91" i="29"/>
  <c r="B95" i="29" s="1"/>
  <c r="S86" i="29"/>
  <c r="BS85" i="29"/>
  <c r="AM85" i="29"/>
  <c r="W85" i="29"/>
  <c r="C85" i="29"/>
  <c r="BO84" i="29"/>
  <c r="AI84" i="29"/>
  <c r="S84" i="29"/>
  <c r="BS83" i="29"/>
  <c r="BS86" i="29" s="1"/>
  <c r="AM83" i="29"/>
  <c r="W83" i="29"/>
  <c r="C83" i="29"/>
  <c r="BO82" i="29"/>
  <c r="BO86" i="29" s="1"/>
  <c r="BW86" i="29" s="1"/>
  <c r="AA157" i="29" s="1"/>
  <c r="AA47" i="13" s="1"/>
  <c r="AI82" i="29"/>
  <c r="AI86" i="29" s="1"/>
  <c r="AQ86" i="29" s="1"/>
  <c r="Q157" i="29" s="1"/>
  <c r="Q47" i="13" s="1"/>
  <c r="S82" i="29"/>
  <c r="F82" i="29"/>
  <c r="F86" i="29" s="1"/>
  <c r="N86" i="29" s="1"/>
  <c r="G187" i="29" s="1"/>
  <c r="G47" i="16" s="1"/>
  <c r="CA81" i="29"/>
  <c r="AU81" i="29"/>
  <c r="CA80" i="29"/>
  <c r="AU80" i="29"/>
  <c r="AE80" i="29"/>
  <c r="AE82" i="29" s="1"/>
  <c r="CA79" i="29"/>
  <c r="AU79" i="29"/>
  <c r="CA78" i="29"/>
  <c r="AU78" i="29"/>
  <c r="AV81" i="29"/>
  <c r="AO78" i="29"/>
  <c r="AO80" i="29"/>
  <c r="AS81" i="29"/>
  <c r="L78" i="29"/>
  <c r="BO75" i="29"/>
  <c r="BO73" i="29"/>
  <c r="N72" i="29"/>
  <c r="AQ71" i="29"/>
  <c r="AQ73" i="29" s="1"/>
  <c r="BW70" i="29"/>
  <c r="AU70" i="29"/>
  <c r="BV69" i="29"/>
  <c r="BU71" i="29"/>
  <c r="BM75" i="29"/>
  <c r="CA71" i="29"/>
  <c r="BS75" i="29"/>
  <c r="BS73" i="29"/>
  <c r="BS77" i="29" s="1"/>
  <c r="BW69" i="29"/>
  <c r="CA69" i="29"/>
  <c r="AY76" i="29"/>
  <c r="AY75" i="29"/>
  <c r="AY73" i="29"/>
  <c r="BE61" i="29"/>
  <c r="BF60" i="29"/>
  <c r="AK65" i="29"/>
  <c r="AK68" i="29" s="1"/>
  <c r="AS61" i="29"/>
  <c r="AK67" i="29"/>
  <c r="AS63" i="29"/>
  <c r="AH64" i="29"/>
  <c r="AH68" i="29" s="1"/>
  <c r="AT60" i="29"/>
  <c r="AV60" i="29"/>
  <c r="AR62" i="29"/>
  <c r="AR63" i="29"/>
  <c r="AO60" i="29"/>
  <c r="AS62" i="29"/>
  <c r="AH65" i="29"/>
  <c r="U65" i="29"/>
  <c r="U64" i="29"/>
  <c r="V67" i="29"/>
  <c r="V65" i="29"/>
  <c r="V66" i="29"/>
  <c r="V64" i="29"/>
  <c r="V68" i="29" s="1"/>
  <c r="O60" i="29"/>
  <c r="M60" i="29"/>
  <c r="BX51" i="29"/>
  <c r="BE52" i="29"/>
  <c r="AW55" i="29"/>
  <c r="AW56" i="29"/>
  <c r="AW59" i="29"/>
  <c r="BE54" i="29"/>
  <c r="AW58" i="29"/>
  <c r="BJ54" i="29"/>
  <c r="BB55" i="29"/>
  <c r="BB59" i="29" s="1"/>
  <c r="BF51" i="29"/>
  <c r="BF55" i="29" s="1"/>
  <c r="BJ52" i="29"/>
  <c r="BJ53" i="29"/>
  <c r="BB57" i="29"/>
  <c r="BJ51" i="29"/>
  <c r="BK52" i="29"/>
  <c r="BK53" i="29"/>
  <c r="BK54" i="29"/>
  <c r="K51" i="29"/>
  <c r="CB54" i="29"/>
  <c r="BJ97" i="29"/>
  <c r="BE99" i="29"/>
  <c r="AP98" i="29"/>
  <c r="AS99" i="29"/>
  <c r="L96" i="29"/>
  <c r="L100" i="29" s="1"/>
  <c r="L104" i="29" s="1"/>
  <c r="G169" i="29" s="1"/>
  <c r="G49" i="14" s="1"/>
  <c r="BN93" i="29"/>
  <c r="BV89" i="29"/>
  <c r="BY90" i="29"/>
  <c r="BQ94" i="29"/>
  <c r="AX93" i="29"/>
  <c r="BB94" i="29"/>
  <c r="AH93" i="29"/>
  <c r="AP89" i="29"/>
  <c r="AS90" i="29"/>
  <c r="AK94" i="29"/>
  <c r="F94" i="29"/>
  <c r="N90" i="29"/>
  <c r="F91" i="29"/>
  <c r="F95" i="29" s="1"/>
  <c r="AR78" i="29"/>
  <c r="AB79" i="29"/>
  <c r="AF79" i="29"/>
  <c r="AF80" i="29"/>
  <c r="AF81" i="29"/>
  <c r="Y78" i="29"/>
  <c r="AC78" i="29"/>
  <c r="Y79" i="29"/>
  <c r="Y80" i="29"/>
  <c r="AC80" i="29"/>
  <c r="BO76" i="29"/>
  <c r="BA75" i="29"/>
  <c r="BB73" i="29"/>
  <c r="BB77" i="29" s="1"/>
  <c r="O72" i="29"/>
  <c r="G73" i="29"/>
  <c r="G74" i="29"/>
  <c r="G77" i="29" s="1"/>
  <c r="G76" i="29"/>
  <c r="E73" i="29"/>
  <c r="E74" i="29"/>
  <c r="M69" i="29"/>
  <c r="E75" i="29"/>
  <c r="E77" i="29" s="1"/>
  <c r="J69" i="29"/>
  <c r="N70" i="29"/>
  <c r="N69" i="29"/>
  <c r="I60" i="29"/>
  <c r="P61" i="29"/>
  <c r="P62" i="29"/>
  <c r="P63" i="29"/>
  <c r="A65" i="29"/>
  <c r="I61" i="29"/>
  <c r="I62" i="29"/>
  <c r="I63" i="29"/>
  <c r="A64" i="29"/>
  <c r="A67" i="29"/>
  <c r="F66" i="29"/>
  <c r="F68" i="29" s="1"/>
  <c r="F65" i="29"/>
  <c r="M63" i="29"/>
  <c r="E67" i="29"/>
  <c r="E65" i="29"/>
  <c r="R56" i="29"/>
  <c r="V56" i="29"/>
  <c r="V55" i="29"/>
  <c r="R57" i="29"/>
  <c r="BX81" i="29"/>
  <c r="BP85" i="29"/>
  <c r="AT72" i="29"/>
  <c r="AT54" i="29"/>
  <c r="AL58" i="29"/>
  <c r="T49" i="29"/>
  <c r="T46" i="29"/>
  <c r="T48" i="29"/>
  <c r="T50" i="29" s="1"/>
  <c r="L45" i="29"/>
  <c r="K42" i="29"/>
  <c r="N43" i="29"/>
  <c r="L44" i="29"/>
  <c r="I45" i="29"/>
  <c r="D49" i="29"/>
  <c r="BS130" i="29"/>
  <c r="BO130" i="29"/>
  <c r="BC130" i="29"/>
  <c r="AY130" i="29"/>
  <c r="AM130" i="29"/>
  <c r="AI130" i="29"/>
  <c r="W130" i="29"/>
  <c r="S130" i="29"/>
  <c r="G130" i="29"/>
  <c r="C130" i="29"/>
  <c r="BS129" i="29"/>
  <c r="BO129" i="29"/>
  <c r="BC129" i="29"/>
  <c r="AY129" i="29"/>
  <c r="AM129" i="29"/>
  <c r="AI129" i="29"/>
  <c r="W129" i="29"/>
  <c r="S129" i="29"/>
  <c r="G129" i="29"/>
  <c r="C129" i="29"/>
  <c r="BS128" i="29"/>
  <c r="BO128" i="29"/>
  <c r="BC128" i="29"/>
  <c r="AY128" i="29"/>
  <c r="AM128" i="29"/>
  <c r="AI128" i="29"/>
  <c r="W128" i="29"/>
  <c r="S128" i="29"/>
  <c r="G128" i="29"/>
  <c r="C128" i="29"/>
  <c r="BS127" i="29"/>
  <c r="BS131" i="29" s="1"/>
  <c r="CA131" i="29" s="1"/>
  <c r="AA202" i="29" s="1"/>
  <c r="AA52" i="17" s="1"/>
  <c r="BO127" i="29"/>
  <c r="BO131" i="29" s="1"/>
  <c r="BW131" i="29" s="1"/>
  <c r="AA162" i="29" s="1"/>
  <c r="AA52" i="13" s="1"/>
  <c r="BC127" i="29"/>
  <c r="BC131" i="29" s="1"/>
  <c r="AY127" i="29"/>
  <c r="AY131" i="29" s="1"/>
  <c r="AM127" i="29"/>
  <c r="AM131" i="29" s="1"/>
  <c r="AI127" i="29"/>
  <c r="AI131" i="29" s="1"/>
  <c r="AQ131" i="29" s="1"/>
  <c r="Q162" i="29" s="1"/>
  <c r="Q52" i="13" s="1"/>
  <c r="W127" i="29"/>
  <c r="W131" i="29" s="1"/>
  <c r="S127" i="29"/>
  <c r="S131" i="29" s="1"/>
  <c r="AA131" i="29" s="1"/>
  <c r="L162" i="29" s="1"/>
  <c r="L52" i="13" s="1"/>
  <c r="G127" i="29"/>
  <c r="G131" i="29" s="1"/>
  <c r="C127" i="29"/>
  <c r="C131" i="29" s="1"/>
  <c r="K131" i="29" s="1"/>
  <c r="G162" i="29" s="1"/>
  <c r="G52" i="13" s="1"/>
  <c r="CA123" i="29"/>
  <c r="CA127" i="29" s="1"/>
  <c r="AU123" i="29"/>
  <c r="AU127" i="29" s="1"/>
  <c r="AE123" i="29"/>
  <c r="AE127" i="29" s="1"/>
  <c r="O123" i="29"/>
  <c r="O127" i="29" s="1"/>
  <c r="BS122" i="29"/>
  <c r="AY122" i="29"/>
  <c r="AM122" i="29"/>
  <c r="T122" i="29"/>
  <c r="H122" i="29"/>
  <c r="P122" i="29" s="1"/>
  <c r="G211" i="29" s="1"/>
  <c r="G51" i="18" s="1"/>
  <c r="D122" i="29"/>
  <c r="L122" i="29" s="1"/>
  <c r="G171" i="29" s="1"/>
  <c r="G51" i="14" s="1"/>
  <c r="BT121" i="29"/>
  <c r="BP121" i="29"/>
  <c r="BD121" i="29"/>
  <c r="AZ121" i="29"/>
  <c r="AN121" i="29"/>
  <c r="AJ121" i="29"/>
  <c r="BM120" i="29"/>
  <c r="AW120" i="29"/>
  <c r="AG120" i="29"/>
  <c r="CB114" i="29"/>
  <c r="CB118" i="29" s="1"/>
  <c r="BL114" i="29"/>
  <c r="BL118" i="29" s="1"/>
  <c r="AV114" i="29"/>
  <c r="AV118" i="29" s="1"/>
  <c r="O114" i="29"/>
  <c r="BS113" i="29"/>
  <c r="BO113" i="29"/>
  <c r="BC113" i="29"/>
  <c r="AY113" i="29"/>
  <c r="AM113" i="29"/>
  <c r="AI113" i="29"/>
  <c r="T113" i="29"/>
  <c r="D113" i="29"/>
  <c r="L113" i="29" s="1"/>
  <c r="G170" i="29" s="1"/>
  <c r="G50" i="14" s="1"/>
  <c r="BT112" i="29"/>
  <c r="BP112" i="29"/>
  <c r="BD112" i="29"/>
  <c r="AZ112" i="29"/>
  <c r="AN112" i="29"/>
  <c r="AJ112" i="29"/>
  <c r="BM111" i="29"/>
  <c r="AW111" i="29"/>
  <c r="AG111" i="29"/>
  <c r="B111" i="29"/>
  <c r="P108" i="29"/>
  <c r="P109" i="29" s="1"/>
  <c r="CB105" i="29"/>
  <c r="CB109" i="29" s="1"/>
  <c r="BL105" i="29"/>
  <c r="BL109" i="29" s="1"/>
  <c r="AV105" i="29"/>
  <c r="AV109" i="29" s="1"/>
  <c r="O105" i="29"/>
  <c r="BS104" i="29"/>
  <c r="AY104" i="29"/>
  <c r="AI104" i="29"/>
  <c r="BP103" i="29"/>
  <c r="AN103" i="29"/>
  <c r="BM102" i="29"/>
  <c r="AW102" i="29"/>
  <c r="AK102" i="29"/>
  <c r="F102" i="29"/>
  <c r="B102" i="29"/>
  <c r="BR101" i="29"/>
  <c r="BN101" i="29"/>
  <c r="BB101" i="29"/>
  <c r="BB104" i="29" s="1"/>
  <c r="AH101" i="29"/>
  <c r="AH104" i="29" s="1"/>
  <c r="C101" i="29"/>
  <c r="C104" i="29" s="1"/>
  <c r="AY100" i="29"/>
  <c r="AI100" i="29"/>
  <c r="CB99" i="29"/>
  <c r="BX99" i="29"/>
  <c r="BL99" i="29"/>
  <c r="BG99" i="29"/>
  <c r="AT99" i="29"/>
  <c r="P99" i="29"/>
  <c r="CB98" i="29"/>
  <c r="BL98" i="29"/>
  <c r="AV98" i="29"/>
  <c r="P98" i="29"/>
  <c r="CB97" i="29"/>
  <c r="BL97" i="29"/>
  <c r="AV97" i="29"/>
  <c r="BU97" i="29"/>
  <c r="BY98" i="29"/>
  <c r="BV96" i="29"/>
  <c r="BF97" i="29"/>
  <c r="BI98" i="29"/>
  <c r="AO97" i="29"/>
  <c r="AT97" i="29"/>
  <c r="AO99" i="29"/>
  <c r="N97" i="29"/>
  <c r="F93" i="29"/>
  <c r="BB92" i="29"/>
  <c r="BB95" i="29" s="1"/>
  <c r="BO91" i="29"/>
  <c r="BO95" i="29" s="1"/>
  <c r="BW95" i="29" s="1"/>
  <c r="AA158" i="29" s="1"/>
  <c r="AA48" i="13" s="1"/>
  <c r="AY91" i="29"/>
  <c r="AI91" i="29"/>
  <c r="CB90" i="29"/>
  <c r="AV90" i="29"/>
  <c r="P90" i="29"/>
  <c r="CB89" i="29"/>
  <c r="AV89" i="29"/>
  <c r="P89" i="29"/>
  <c r="CB88" i="29"/>
  <c r="AV88" i="29"/>
  <c r="P88" i="29"/>
  <c r="CB87" i="29"/>
  <c r="BU88" i="29"/>
  <c r="BM91" i="29"/>
  <c r="BM95" i="29"/>
  <c r="BZ88" i="29"/>
  <c r="BU90" i="29"/>
  <c r="BM94" i="29"/>
  <c r="BZ90" i="29"/>
  <c r="BR94" i="29"/>
  <c r="BP91" i="29"/>
  <c r="BP95" i="29" s="1"/>
  <c r="BP92" i="29"/>
  <c r="AW91" i="29"/>
  <c r="AW95" i="29"/>
  <c r="AW94" i="29"/>
  <c r="AV87" i="29"/>
  <c r="AO88" i="29"/>
  <c r="AG91" i="29"/>
  <c r="AG95" i="29" s="1"/>
  <c r="AT88" i="29"/>
  <c r="AO90" i="29"/>
  <c r="AG94" i="29"/>
  <c r="AT90" i="29"/>
  <c r="AL94" i="29"/>
  <c r="AJ91" i="29"/>
  <c r="AJ95" i="29"/>
  <c r="AJ92" i="29"/>
  <c r="Q91" i="29"/>
  <c r="Q92" i="29"/>
  <c r="Q95" i="29" s="1"/>
  <c r="V92" i="29"/>
  <c r="R91" i="29"/>
  <c r="R95" i="29"/>
  <c r="B94" i="29"/>
  <c r="J90" i="29"/>
  <c r="G94" i="29"/>
  <c r="BO85" i="29"/>
  <c r="AI85" i="29"/>
  <c r="S85" i="29"/>
  <c r="BS84" i="29"/>
  <c r="AM84" i="29"/>
  <c r="AM86" i="29" s="1"/>
  <c r="W84" i="29"/>
  <c r="W86" i="29" s="1"/>
  <c r="AE86" i="29" s="1"/>
  <c r="L197" i="29" s="1"/>
  <c r="L47" i="17" s="1"/>
  <c r="C84" i="29"/>
  <c r="BO83" i="29"/>
  <c r="AI83" i="29"/>
  <c r="S83" i="29"/>
  <c r="W82" i="29"/>
  <c r="C82" i="29"/>
  <c r="C86" i="29" s="1"/>
  <c r="K81" i="29"/>
  <c r="K82" i="29" s="1"/>
  <c r="AA79" i="29"/>
  <c r="AA82" i="29" s="1"/>
  <c r="BX79" i="29"/>
  <c r="AR79" i="29"/>
  <c r="J78" i="29"/>
  <c r="BA76" i="29"/>
  <c r="BB75" i="29"/>
  <c r="BB74" i="29"/>
  <c r="BW72" i="29"/>
  <c r="AU72" i="29"/>
  <c r="CB71" i="29"/>
  <c r="AV71" i="29"/>
  <c r="AV73" i="29" s="1"/>
  <c r="L71" i="29"/>
  <c r="L70" i="29"/>
  <c r="AI74" i="29"/>
  <c r="AI77" i="29" s="1"/>
  <c r="AQ77" i="29" s="1"/>
  <c r="Q156" i="29" s="1"/>
  <c r="Q46" i="13" s="1"/>
  <c r="AP71" i="29"/>
  <c r="AH75" i="29"/>
  <c r="AN77" i="29"/>
  <c r="AN74" i="29"/>
  <c r="AN73" i="29"/>
  <c r="AH73" i="29"/>
  <c r="AT69" i="29"/>
  <c r="AT70" i="29"/>
  <c r="AP69" i="29"/>
  <c r="AP70" i="29"/>
  <c r="AP72" i="29"/>
  <c r="BA67" i="29"/>
  <c r="BD66" i="29"/>
  <c r="BE63" i="29"/>
  <c r="N62" i="29"/>
  <c r="BX64" i="29"/>
  <c r="BT65" i="29"/>
  <c r="CB61" i="29"/>
  <c r="BT66" i="29"/>
  <c r="BU63" i="29"/>
  <c r="BM67" i="29"/>
  <c r="BM64" i="29"/>
  <c r="CB63" i="29"/>
  <c r="BP64" i="29"/>
  <c r="BP68" i="29" s="1"/>
  <c r="BX68" i="29" s="1"/>
  <c r="AA165" i="29" s="1"/>
  <c r="AA45" i="14" s="1"/>
  <c r="BY60" i="29"/>
  <c r="BY61" i="29"/>
  <c r="BY62" i="29"/>
  <c r="BY63" i="29"/>
  <c r="AZ65" i="29"/>
  <c r="BX53" i="29"/>
  <c r="BW52" i="29"/>
  <c r="AI56" i="29"/>
  <c r="AV51" i="29"/>
  <c r="AQ52" i="29"/>
  <c r="AQ53" i="29"/>
  <c r="AI57" i="29"/>
  <c r="AR53" i="29"/>
  <c r="AR54" i="29"/>
  <c r="AS53" i="29"/>
  <c r="AK57" i="29"/>
  <c r="AK56" i="29"/>
  <c r="AK59" i="29" s="1"/>
  <c r="N54" i="29"/>
  <c r="BV43" i="29"/>
  <c r="BV45" i="29"/>
  <c r="BN47" i="29"/>
  <c r="BU42" i="29"/>
  <c r="BZ42" i="29"/>
  <c r="BX42" i="29"/>
  <c r="BU43" i="29"/>
  <c r="BY43" i="29"/>
  <c r="BV44" i="29"/>
  <c r="BN46" i="29"/>
  <c r="BN50" i="29" s="1"/>
  <c r="BZ43" i="29"/>
  <c r="BX44" i="29"/>
  <c r="BN49" i="29"/>
  <c r="BV42" i="29"/>
  <c r="CB44" i="29"/>
  <c r="BY45" i="29"/>
  <c r="AK48" i="29"/>
  <c r="AK50" i="29" s="1"/>
  <c r="AK46" i="29"/>
  <c r="AT44" i="29"/>
  <c r="AR45" i="29"/>
  <c r="AS42" i="29"/>
  <c r="CA72" i="29"/>
  <c r="BY70" i="29"/>
  <c r="BY72" i="29"/>
  <c r="AW73" i="29"/>
  <c r="AW77" i="29"/>
  <c r="BC74" i="29"/>
  <c r="AZ76" i="29"/>
  <c r="AL74" i="29"/>
  <c r="AT71" i="29"/>
  <c r="AL75" i="29"/>
  <c r="AS72" i="29"/>
  <c r="S74" i="29"/>
  <c r="S73" i="29"/>
  <c r="S77" i="29" s="1"/>
  <c r="D75" i="29"/>
  <c r="D77" i="29" s="1"/>
  <c r="J72" i="29"/>
  <c r="B76" i="29"/>
  <c r="P72" i="29"/>
  <c r="H73" i="29"/>
  <c r="H77" i="29" s="1"/>
  <c r="K69" i="29"/>
  <c r="O70" i="29"/>
  <c r="O71" i="29"/>
  <c r="K70" i="29"/>
  <c r="P70" i="29"/>
  <c r="K71" i="29"/>
  <c r="P71" i="29"/>
  <c r="C73" i="29"/>
  <c r="C77" i="29" s="1"/>
  <c r="AJ66" i="29"/>
  <c r="J63" i="29"/>
  <c r="J61" i="29"/>
  <c r="BM65" i="29"/>
  <c r="BM68" i="29" s="1"/>
  <c r="BU61" i="29"/>
  <c r="BW63" i="29"/>
  <c r="BO67" i="29"/>
  <c r="BK62" i="29"/>
  <c r="BH63" i="29"/>
  <c r="AZ67" i="29"/>
  <c r="AU62" i="29"/>
  <c r="AM66" i="29"/>
  <c r="AT61" i="29"/>
  <c r="AT62" i="29"/>
  <c r="AV61" i="29"/>
  <c r="AP62" i="29"/>
  <c r="AP63" i="29"/>
  <c r="Q67" i="29"/>
  <c r="F67" i="29"/>
  <c r="BT59" i="29"/>
  <c r="BP55" i="29"/>
  <c r="AV54" i="29"/>
  <c r="AV53" i="29"/>
  <c r="N53" i="29"/>
  <c r="AV52" i="29"/>
  <c r="N52" i="29"/>
  <c r="BU53" i="29"/>
  <c r="BM57" i="29"/>
  <c r="BV54" i="29"/>
  <c r="BT55" i="29"/>
  <c r="AM56" i="29"/>
  <c r="AU52" i="29"/>
  <c r="S55" i="29"/>
  <c r="S59" i="29" s="1"/>
  <c r="S57" i="29"/>
  <c r="R58" i="29"/>
  <c r="R59" i="29" s="1"/>
  <c r="K54" i="29"/>
  <c r="C58" i="29"/>
  <c r="H58" i="29"/>
  <c r="P54" i="29"/>
  <c r="C55" i="29"/>
  <c r="C59" i="29" s="1"/>
  <c r="H49" i="29"/>
  <c r="AI48" i="29"/>
  <c r="H48" i="29"/>
  <c r="AI47" i="29"/>
  <c r="AP45" i="29"/>
  <c r="AS44" i="29"/>
  <c r="J44" i="29"/>
  <c r="AV43" i="29"/>
  <c r="M43" i="29"/>
  <c r="BY44" i="29"/>
  <c r="AQ44" i="29"/>
  <c r="AV44" i="29"/>
  <c r="Q47" i="29"/>
  <c r="Q50" i="29" s="1"/>
  <c r="Q46" i="29"/>
  <c r="S48" i="29"/>
  <c r="X48" i="29"/>
  <c r="I42" i="29"/>
  <c r="E46" i="29"/>
  <c r="E47" i="29"/>
  <c r="B50" i="29"/>
  <c r="AR72" i="29"/>
  <c r="AJ76" i="29"/>
  <c r="AO72" i="29"/>
  <c r="M72" i="29"/>
  <c r="I72" i="29"/>
  <c r="A74" i="29"/>
  <c r="AV63" i="29"/>
  <c r="AJ58" i="29"/>
  <c r="AO54" i="29"/>
  <c r="AG58" i="29"/>
  <c r="Q58" i="29"/>
  <c r="M54" i="29"/>
  <c r="E58" i="29"/>
  <c r="I54" i="29"/>
  <c r="AN49" i="29"/>
  <c r="CB80" i="29"/>
  <c r="BT84" i="29"/>
  <c r="BY80" i="29"/>
  <c r="BQ84" i="29"/>
  <c r="AR80" i="29"/>
  <c r="AJ82" i="29"/>
  <c r="AJ83" i="29"/>
  <c r="AJ84" i="29"/>
  <c r="AJ86" i="29"/>
  <c r="BD75" i="29"/>
  <c r="BD77" i="29" s="1"/>
  <c r="BD76" i="29"/>
  <c r="AJ75" i="29"/>
  <c r="AR71" i="29"/>
  <c r="CA53" i="29"/>
  <c r="BS57" i="29"/>
  <c r="AO79" i="29"/>
  <c r="AG82" i="29"/>
  <c r="AG83" i="29"/>
  <c r="AG84" i="29"/>
  <c r="AG86" i="29" s="1"/>
  <c r="AC79" i="29"/>
  <c r="U82" i="29"/>
  <c r="U83" i="29"/>
  <c r="U86" i="29" s="1"/>
  <c r="U84" i="29"/>
  <c r="BS74" i="29"/>
  <c r="BX70" i="29"/>
  <c r="BU70" i="29"/>
  <c r="BM74" i="29"/>
  <c r="BM73" i="29"/>
  <c r="BM77" i="29"/>
  <c r="BQ65" i="29"/>
  <c r="BV61" i="29"/>
  <c r="BK61" i="29"/>
  <c r="BC65" i="29"/>
  <c r="BC68" i="29" s="1"/>
  <c r="AW65" i="29"/>
  <c r="AW68" i="29" s="1"/>
  <c r="BY87" i="29"/>
  <c r="BY91" i="29" s="1"/>
  <c r="BQ91" i="29"/>
  <c r="BQ95" i="29" s="1"/>
  <c r="BA91" i="29"/>
  <c r="BA95" i="29"/>
  <c r="AS87" i="29"/>
  <c r="AK91" i="29"/>
  <c r="AK95" i="29" s="1"/>
  <c r="BX78" i="29"/>
  <c r="CB81" i="29"/>
  <c r="BU78" i="29"/>
  <c r="BY78" i="29"/>
  <c r="BU80" i="29"/>
  <c r="BY81" i="29"/>
  <c r="BM82" i="29"/>
  <c r="BM84" i="29"/>
  <c r="AV78" i="29"/>
  <c r="AN82" i="29"/>
  <c r="AN85" i="29"/>
  <c r="AN86" i="29"/>
  <c r="AF78" i="29"/>
  <c r="X82" i="29"/>
  <c r="X83" i="29"/>
  <c r="X84" i="29"/>
  <c r="X86" i="29" s="1"/>
  <c r="X85" i="29"/>
  <c r="AB78" i="29"/>
  <c r="T82" i="29"/>
  <c r="T86" i="29" s="1"/>
  <c r="T83" i="29"/>
  <c r="BY69" i="29"/>
  <c r="BQ73" i="29"/>
  <c r="BQ77" i="29" s="1"/>
  <c r="BA73" i="29"/>
  <c r="BA77" i="29"/>
  <c r="AS69" i="29"/>
  <c r="AK73" i="29"/>
  <c r="AK77" i="29" s="1"/>
  <c r="BU60" i="29"/>
  <c r="BZ60" i="29"/>
  <c r="BZ61" i="29"/>
  <c r="BZ62" i="29"/>
  <c r="BN64" i="29"/>
  <c r="BN68" i="29" s="1"/>
  <c r="BV60" i="29"/>
  <c r="CB60" i="29"/>
  <c r="BV62" i="29"/>
  <c r="CB62" i="29"/>
  <c r="BV63" i="29"/>
  <c r="BH62" i="29"/>
  <c r="AX64" i="29"/>
  <c r="AX68" i="29" s="1"/>
  <c r="AX67" i="29"/>
  <c r="AS60" i="29"/>
  <c r="BY51" i="29"/>
  <c r="BQ59" i="29"/>
  <c r="BN55" i="29"/>
  <c r="BZ51" i="29"/>
  <c r="BV51" i="29"/>
  <c r="BV53" i="29"/>
  <c r="BN57" i="29"/>
  <c r="BI51" i="29"/>
  <c r="AS51" i="29"/>
  <c r="AH55" i="29"/>
  <c r="AH59" i="29" s="1"/>
  <c r="AT51" i="29"/>
  <c r="AP51" i="29"/>
  <c r="AP53" i="29"/>
  <c r="AU53" i="29"/>
  <c r="AH57" i="29"/>
  <c r="AJ46" i="29"/>
  <c r="AJ50" i="29"/>
  <c r="AJ47" i="29"/>
  <c r="AR42" i="29"/>
  <c r="BR74" i="29"/>
  <c r="BZ71" i="29"/>
  <c r="BR75" i="29"/>
  <c r="BT74" i="29"/>
  <c r="BT77" i="29" s="1"/>
  <c r="BT76" i="29"/>
  <c r="BN73" i="29"/>
  <c r="BN77" i="29" s="1"/>
  <c r="BZ69" i="29"/>
  <c r="BZ70" i="29"/>
  <c r="BC76" i="29"/>
  <c r="AO71" i="29"/>
  <c r="AG75" i="29"/>
  <c r="S76" i="29"/>
  <c r="F74" i="29"/>
  <c r="F77" i="29" s="1"/>
  <c r="F76" i="29"/>
  <c r="J71" i="29"/>
  <c r="K72" i="29"/>
  <c r="C76" i="29"/>
  <c r="AR61" i="29"/>
  <c r="BW61" i="29"/>
  <c r="BO65" i="29"/>
  <c r="BO64" i="29"/>
  <c r="BO68" i="29" s="1"/>
  <c r="AO62" i="29"/>
  <c r="AG66" i="29"/>
  <c r="AV62" i="29"/>
  <c r="AN66" i="29"/>
  <c r="AN64" i="29"/>
  <c r="AN68" i="29" s="1"/>
  <c r="AN65" i="29"/>
  <c r="S64" i="29"/>
  <c r="S68" i="29" s="1"/>
  <c r="S67" i="29"/>
  <c r="B65" i="29"/>
  <c r="B68" i="29"/>
  <c r="B66" i="29"/>
  <c r="BN56" i="29"/>
  <c r="BN59" i="29" s="1"/>
  <c r="BV52" i="29"/>
  <c r="BI52" i="29"/>
  <c r="BA56" i="29"/>
  <c r="BA59" i="29" s="1"/>
  <c r="BG53" i="29"/>
  <c r="AY57" i="29"/>
  <c r="AX55" i="29"/>
  <c r="AX59" i="29" s="1"/>
  <c r="BG51" i="29"/>
  <c r="BL51" i="29"/>
  <c r="BG54" i="29"/>
  <c r="AX58" i="29"/>
  <c r="BH52" i="29"/>
  <c r="BH53" i="29"/>
  <c r="AO53" i="29"/>
  <c r="AG55" i="29"/>
  <c r="AG59" i="29" s="1"/>
  <c r="AG57" i="29"/>
  <c r="AU54" i="29"/>
  <c r="AI55" i="29"/>
  <c r="AI59" i="29" s="1"/>
  <c r="Q55" i="29"/>
  <c r="Q59" i="29" s="1"/>
  <c r="D58" i="29"/>
  <c r="L54" i="29"/>
  <c r="G56" i="29"/>
  <c r="G59" i="29" s="1"/>
  <c r="O59" i="29" s="1"/>
  <c r="G194" i="29" s="1"/>
  <c r="G44" i="17" s="1"/>
  <c r="M51" i="29"/>
  <c r="K53" i="29"/>
  <c r="I51" i="29"/>
  <c r="N51" i="29"/>
  <c r="E50" i="29"/>
  <c r="BM48" i="29"/>
  <c r="AG46" i="29"/>
  <c r="D46" i="29"/>
  <c r="D50" i="29" s="1"/>
  <c r="BU45" i="29"/>
  <c r="N45" i="29"/>
  <c r="AO44" i="29"/>
  <c r="AR43" i="29"/>
  <c r="I43" i="29"/>
  <c r="CB43" i="29"/>
  <c r="BT47" i="29"/>
  <c r="CA44" i="29"/>
  <c r="BP46" i="29"/>
  <c r="BP50" i="29" s="1"/>
  <c r="AK47" i="29"/>
  <c r="AS43" i="29"/>
  <c r="AR44" i="29"/>
  <c r="AG49" i="29"/>
  <c r="AO45" i="29"/>
  <c r="AL50" i="29"/>
  <c r="X46" i="29"/>
  <c r="X50" i="29" s="1"/>
  <c r="X47" i="29"/>
  <c r="H50" i="29"/>
  <c r="L42" i="29"/>
  <c r="D48" i="29"/>
  <c r="AO81" i="29"/>
  <c r="AG85" i="29"/>
  <c r="AC81" i="29"/>
  <c r="U85" i="29"/>
  <c r="T74" i="29"/>
  <c r="T77" i="29"/>
  <c r="BP58" i="29"/>
  <c r="BU54" i="29"/>
  <c r="BM58" i="29"/>
  <c r="S93" i="29"/>
  <c r="BX80" i="29"/>
  <c r="BP82" i="29"/>
  <c r="BP86" i="29" s="1"/>
  <c r="BP83" i="29"/>
  <c r="BP84" i="29"/>
  <c r="BT75" i="29"/>
  <c r="BY71" i="29"/>
  <c r="BQ75" i="29"/>
  <c r="BC75" i="29"/>
  <c r="AZ75" i="29"/>
  <c r="BI53" i="29"/>
  <c r="BA57" i="29"/>
  <c r="BU79" i="29"/>
  <c r="BM83" i="29"/>
  <c r="BM86" i="29" s="1"/>
  <c r="BA82" i="29"/>
  <c r="BA83" i="29"/>
  <c r="BA84" i="29"/>
  <c r="BA86" i="29" s="1"/>
  <c r="AH74" i="29"/>
  <c r="BP65" i="29"/>
  <c r="BU52" i="29"/>
  <c r="BM55" i="29"/>
  <c r="BM59" i="29" s="1"/>
  <c r="AY56" i="29"/>
  <c r="BG52" i="29"/>
  <c r="AY55" i="29"/>
  <c r="AY59" i="29" s="1"/>
  <c r="AY58" i="29"/>
  <c r="AT52" i="29"/>
  <c r="M52" i="29"/>
  <c r="E57" i="29"/>
  <c r="I52" i="29"/>
  <c r="A56" i="29"/>
  <c r="A57" i="29"/>
  <c r="AT43" i="29"/>
  <c r="AL47" i="29"/>
  <c r="AQ43" i="29"/>
  <c r="AI46" i="29"/>
  <c r="AI50" i="29" s="1"/>
  <c r="BZ96" i="29"/>
  <c r="BJ96" i="29"/>
  <c r="AT96" i="29"/>
  <c r="T92" i="29"/>
  <c r="P87" i="29"/>
  <c r="H92" i="29"/>
  <c r="H93" i="29"/>
  <c r="L87" i="29"/>
  <c r="D92" i="29"/>
  <c r="D95" i="29" s="1"/>
  <c r="D93" i="29"/>
  <c r="CB78" i="29"/>
  <c r="BT82" i="29"/>
  <c r="BT86" i="29" s="1"/>
  <c r="BT85" i="29"/>
  <c r="BD82" i="29"/>
  <c r="BD83" i="29"/>
  <c r="BD84" i="29"/>
  <c r="BD85" i="29"/>
  <c r="BD86" i="29" s="1"/>
  <c r="AZ82" i="29"/>
  <c r="AZ83" i="29"/>
  <c r="AZ86" i="29" s="1"/>
  <c r="AZ84" i="29"/>
  <c r="AZ85" i="29"/>
  <c r="AS78" i="29"/>
  <c r="AK82" i="29"/>
  <c r="AK86" i="29" s="1"/>
  <c r="AK85" i="29"/>
  <c r="BX69" i="29"/>
  <c r="BC73" i="29"/>
  <c r="AR69" i="29"/>
  <c r="AJ77" i="29"/>
  <c r="AJ64" i="29"/>
  <c r="AJ68" i="29" s="1"/>
  <c r="AR60" i="29"/>
  <c r="BS55" i="29"/>
  <c r="BS59" i="29" s="1"/>
  <c r="CA51" i="29"/>
  <c r="BH51" i="29"/>
  <c r="AM55" i="29"/>
  <c r="AU51" i="29"/>
  <c r="AM57" i="29"/>
  <c r="AM59" i="29"/>
  <c r="R68" i="29"/>
  <c r="CA61" i="29"/>
  <c r="CA63" i="29"/>
  <c r="BS67" i="29"/>
  <c r="BH61" i="29"/>
  <c r="BG62" i="29"/>
  <c r="AY64" i="29"/>
  <c r="BK63" i="29"/>
  <c r="BC67" i="29"/>
  <c r="BI60" i="29"/>
  <c r="AQ62" i="29"/>
  <c r="AI65" i="29"/>
  <c r="AI64" i="29"/>
  <c r="AI66" i="29"/>
  <c r="T65" i="29"/>
  <c r="T64" i="29"/>
  <c r="T68" i="29" s="1"/>
  <c r="T66" i="29"/>
  <c r="M61" i="29"/>
  <c r="E64" i="29"/>
  <c r="E68" i="29" s="1"/>
  <c r="L62" i="29"/>
  <c r="D64" i="29"/>
  <c r="G64" i="29"/>
  <c r="G68" i="29" s="1"/>
  <c r="G65" i="29"/>
  <c r="G66" i="29"/>
  <c r="C64" i="29"/>
  <c r="C68" i="29" s="1"/>
  <c r="K60" i="29"/>
  <c r="P60" i="29"/>
  <c r="L61" i="29"/>
  <c r="L60" i="29"/>
  <c r="C65" i="29"/>
  <c r="BO56" i="29"/>
  <c r="BO59" i="29" s="1"/>
  <c r="BY53" i="29"/>
  <c r="BB56" i="29"/>
  <c r="BI54" i="29"/>
  <c r="BA58" i="29"/>
  <c r="BC55" i="29"/>
  <c r="BC59" i="29" s="1"/>
  <c r="BC58" i="29"/>
  <c r="AH56" i="29"/>
  <c r="AP52" i="29"/>
  <c r="AP54" i="29"/>
  <c r="V58" i="29"/>
  <c r="U55" i="29"/>
  <c r="U59" i="29" s="1"/>
  <c r="U56" i="29"/>
  <c r="K52" i="29"/>
  <c r="C56" i="29"/>
  <c r="P52" i="29"/>
  <c r="H55" i="29"/>
  <c r="H56" i="29"/>
  <c r="H59" i="29"/>
  <c r="AV45" i="29"/>
  <c r="M45" i="29"/>
  <c r="P44" i="29"/>
  <c r="AP43" i="29"/>
  <c r="BW43" i="29"/>
  <c r="BO46" i="29"/>
  <c r="BO48" i="29"/>
  <c r="BO47" i="29"/>
  <c r="BU44" i="29"/>
  <c r="BW45" i="29"/>
  <c r="BO49" i="29"/>
  <c r="CB45" i="29"/>
  <c r="AU43" i="29"/>
  <c r="AS45" i="29"/>
  <c r="S46" i="29"/>
  <c r="S50" i="29" s="1"/>
  <c r="S49" i="29"/>
  <c r="G46" i="29"/>
  <c r="G50" i="29" s="1"/>
  <c r="G49" i="29"/>
  <c r="C46" i="29"/>
  <c r="C50" i="29"/>
  <c r="J43" i="29"/>
  <c r="P43" i="29"/>
  <c r="M44" i="29"/>
  <c r="J45" i="29"/>
  <c r="C47" i="29"/>
  <c r="M42" i="29"/>
  <c r="S94" i="29"/>
  <c r="BU81" i="29"/>
  <c r="BM85" i="29"/>
  <c r="BA85" i="29"/>
  <c r="BS76" i="29"/>
  <c r="BU72" i="29"/>
  <c r="AN76" i="29"/>
  <c r="AO63" i="29"/>
  <c r="AG67" i="29"/>
  <c r="BL54" i="29"/>
  <c r="BD58" i="29"/>
  <c r="BH54" i="29"/>
  <c r="A49" i="29"/>
  <c r="BP75" i="29"/>
  <c r="BP77" i="29" s="1"/>
  <c r="BX71" i="29"/>
  <c r="R75" i="29"/>
  <c r="CA62" i="29"/>
  <c r="BS66" i="29"/>
  <c r="BW62" i="29"/>
  <c r="BO66" i="29"/>
  <c r="BU62" i="29"/>
  <c r="BM66" i="29"/>
  <c r="BI62" i="29"/>
  <c r="BA66" i="29"/>
  <c r="U66" i="29"/>
  <c r="E66" i="29"/>
  <c r="M62" i="29"/>
  <c r="A66" i="29"/>
  <c r="A68" i="29" s="1"/>
  <c r="T56" i="29"/>
  <c r="T55" i="29"/>
  <c r="T59" i="29" s="1"/>
  <c r="T57" i="29"/>
  <c r="P53" i="29"/>
  <c r="L53" i="29"/>
  <c r="BT48" i="29"/>
  <c r="BT50" i="29" s="1"/>
  <c r="BR48" i="29"/>
  <c r="BZ44" i="29"/>
  <c r="BP48" i="29"/>
  <c r="BN48" i="29"/>
  <c r="AL48" i="29"/>
  <c r="AH48" i="29"/>
  <c r="AH50" i="29" s="1"/>
  <c r="AP44" i="29"/>
  <c r="O44" i="29"/>
  <c r="K44" i="29"/>
  <c r="BT92" i="29"/>
  <c r="BO92" i="29"/>
  <c r="BD92" i="29"/>
  <c r="BD95" i="29" s="1"/>
  <c r="AY92" i="29"/>
  <c r="AN92" i="29"/>
  <c r="AI92" i="29"/>
  <c r="M88" i="29"/>
  <c r="E91" i="29"/>
  <c r="E95" i="29" s="1"/>
  <c r="E92" i="29"/>
  <c r="I88" i="29"/>
  <c r="A91" i="29"/>
  <c r="A95" i="29" s="1"/>
  <c r="A92" i="29"/>
  <c r="AV79" i="29"/>
  <c r="AN83" i="29"/>
  <c r="AS79" i="29"/>
  <c r="AK83" i="29"/>
  <c r="BA74" i="29"/>
  <c r="AM74" i="29"/>
  <c r="AR70" i="29"/>
  <c r="AO70" i="29"/>
  <c r="AG74" i="29"/>
  <c r="AG77" i="29" s="1"/>
  <c r="AG73" i="29"/>
  <c r="V74" i="29"/>
  <c r="V77" i="29" s="1"/>
  <c r="V76" i="29"/>
  <c r="R74" i="29"/>
  <c r="R73" i="29"/>
  <c r="R77" i="29" s="1"/>
  <c r="B74" i="29"/>
  <c r="J70" i="29"/>
  <c r="B73" i="29"/>
  <c r="AP61" i="29"/>
  <c r="Q65" i="29"/>
  <c r="Q68" i="29" s="1"/>
  <c r="BZ52" i="29"/>
  <c r="BL52" i="29"/>
  <c r="AN56" i="29"/>
  <c r="AS52" i="29"/>
  <c r="BQ47" i="29"/>
  <c r="BX43" i="29"/>
  <c r="BP49" i="29"/>
  <c r="BX45" i="29"/>
  <c r="BT46" i="29"/>
  <c r="AG47" i="29"/>
  <c r="AG50" i="29" s="1"/>
  <c r="AO43" i="29"/>
  <c r="AU45" i="29"/>
  <c r="AM49" i="29"/>
  <c r="AV42" i="29"/>
  <c r="AG48" i="29"/>
  <c r="D47" i="29"/>
  <c r="L43" i="29"/>
  <c r="A48" i="29"/>
  <c r="I44" i="29"/>
  <c r="A46" i="29"/>
  <c r="A50" i="29" s="1"/>
  <c r="N44" i="29"/>
  <c r="F46" i="29"/>
  <c r="F48" i="29"/>
  <c r="F50" i="29" s="1"/>
  <c r="M90" i="29"/>
  <c r="I90" i="29"/>
  <c r="Y81" i="29"/>
  <c r="Q82" i="29"/>
  <c r="Q83" i="29"/>
  <c r="Q84" i="29"/>
  <c r="Q85" i="29"/>
  <c r="Q86" i="29"/>
  <c r="M81" i="29"/>
  <c r="E82" i="29"/>
  <c r="E83" i="29"/>
  <c r="E86" i="29" s="1"/>
  <c r="E84" i="29"/>
  <c r="E85" i="29"/>
  <c r="I81" i="29"/>
  <c r="A82" i="29"/>
  <c r="A83" i="29"/>
  <c r="A84" i="29"/>
  <c r="A85" i="29"/>
  <c r="A86" i="29"/>
  <c r="BZ72" i="29"/>
  <c r="BI63" i="29"/>
  <c r="AT63" i="29"/>
  <c r="AL67" i="29"/>
  <c r="AQ63" i="29"/>
  <c r="AI67" i="29"/>
  <c r="L63" i="29"/>
  <c r="D67" i="29"/>
  <c r="AL49" i="29"/>
  <c r="AT45" i="29"/>
  <c r="AQ45" i="29"/>
  <c r="AI49" i="29"/>
  <c r="P45" i="29"/>
  <c r="AV80" i="29"/>
  <c r="AN84" i="29"/>
  <c r="AS80" i="29"/>
  <c r="AK84" i="29"/>
  <c r="AN75" i="29"/>
  <c r="AS71" i="29"/>
  <c r="AK75" i="29"/>
  <c r="BE53" i="29"/>
  <c r="CB79" i="29"/>
  <c r="BT83" i="29"/>
  <c r="BY79" i="29"/>
  <c r="BQ82" i="29"/>
  <c r="BQ83" i="29"/>
  <c r="BQ85" i="29"/>
  <c r="BQ86" i="29"/>
  <c r="BN74" i="29"/>
  <c r="AZ74" i="29"/>
  <c r="AZ77" i="29" s="1"/>
  <c r="AU61" i="29"/>
  <c r="AG65" i="29"/>
  <c r="AG68" i="29" s="1"/>
  <c r="AO61" i="29"/>
  <c r="BT56" i="29"/>
  <c r="BY52" i="29"/>
  <c r="BY42" i="29"/>
  <c r="BQ50" i="29"/>
  <c r="BQ46" i="29"/>
  <c r="BQ49" i="29"/>
  <c r="AP42" i="29"/>
  <c r="AH49" i="29"/>
  <c r="AB81" i="29"/>
  <c r="T85" i="29"/>
  <c r="AB80" i="29"/>
  <c r="T84" i="29"/>
  <c r="DH95" i="35"/>
  <c r="DK124" i="35"/>
  <c r="DI124" i="35"/>
  <c r="DE123" i="35"/>
  <c r="DH32" i="35"/>
  <c r="DG33" i="35"/>
  <c r="DE33" i="35"/>
  <c r="DF33" i="35" s="1"/>
  <c r="DI94" i="35"/>
  <c r="DG94" i="35"/>
  <c r="DK108" i="35"/>
  <c r="DI108" i="35"/>
  <c r="DE109" i="35"/>
  <c r="DF109" i="35" s="1"/>
  <c r="DM110" i="35"/>
  <c r="DK110" i="35"/>
  <c r="DK65" i="35"/>
  <c r="DK122" i="35"/>
  <c r="DG122" i="35"/>
  <c r="DM88" i="35"/>
  <c r="DI88" i="35"/>
  <c r="DE88" i="35"/>
  <c r="DF88" i="35" s="1"/>
  <c r="DK118" i="35"/>
  <c r="DG118" i="35"/>
  <c r="DM28" i="35"/>
  <c r="DI28" i="35"/>
  <c r="DE28" i="35"/>
  <c r="DF28" i="35" s="1"/>
  <c r="DK111" i="35"/>
  <c r="DG111" i="35"/>
  <c r="DM69" i="35"/>
  <c r="DI69" i="35"/>
  <c r="DH84" i="35"/>
  <c r="DN84" i="35" s="1"/>
  <c r="DL84" i="35"/>
  <c r="DJ84" i="35"/>
  <c r="BT57" i="29"/>
  <c r="BD57" i="29"/>
  <c r="AN57" i="29"/>
  <c r="CA60" i="29"/>
  <c r="BK60" i="29"/>
  <c r="AU60" i="29"/>
  <c r="CA42" i="29"/>
  <c r="AU42" i="29"/>
  <c r="DE125" i="35"/>
  <c r="DM124" i="35"/>
  <c r="DI123" i="35"/>
  <c r="DG123" i="35"/>
  <c r="DK33" i="35"/>
  <c r="DI33" i="35"/>
  <c r="DE80" i="35"/>
  <c r="DF80" i="35" s="1"/>
  <c r="DM94" i="35"/>
  <c r="DK94" i="35"/>
  <c r="DG95" i="35"/>
  <c r="DM108" i="35"/>
  <c r="DI109" i="35"/>
  <c r="DG4" i="35"/>
  <c r="DH4" i="35" s="1"/>
  <c r="DG29" i="35"/>
  <c r="DK93" i="35"/>
  <c r="DG93" i="35"/>
  <c r="DH31" i="35"/>
  <c r="DJ31" i="35"/>
  <c r="DL31" i="35" s="1"/>
  <c r="BR73" i="29"/>
  <c r="AY74" i="29"/>
  <c r="AL73" i="29"/>
  <c r="AL77" i="29" s="1"/>
  <c r="C75" i="29"/>
  <c r="G75" i="29"/>
  <c r="BS68" i="29"/>
  <c r="BT64" i="29"/>
  <c r="BT68" i="29"/>
  <c r="BD64" i="29"/>
  <c r="BD68" i="29" s="1"/>
  <c r="AU63" i="29"/>
  <c r="AM67" i="29"/>
  <c r="H65" i="29"/>
  <c r="H68" i="29" s="1"/>
  <c r="B67" i="29"/>
  <c r="J60" i="29"/>
  <c r="N60" i="29"/>
  <c r="N64" i="29" s="1"/>
  <c r="BD55" i="29"/>
  <c r="BD59" i="29" s="1"/>
  <c r="BY54" i="29"/>
  <c r="BQ58" i="29"/>
  <c r="BC56" i="29"/>
  <c r="AS54" i="29"/>
  <c r="AK58" i="29"/>
  <c r="F56" i="29"/>
  <c r="F59" i="29" s="1"/>
  <c r="C57" i="29"/>
  <c r="A55" i="29"/>
  <c r="A59" i="29" s="1"/>
  <c r="AM48" i="29"/>
  <c r="AM50" i="29" s="1"/>
  <c r="BW44" i="29"/>
  <c r="F49" i="29"/>
  <c r="O63" i="29"/>
  <c r="K63" i="29"/>
  <c r="O45" i="29"/>
  <c r="K45" i="29"/>
  <c r="BR66" i="29"/>
  <c r="BN66" i="29"/>
  <c r="BB66" i="29"/>
  <c r="BB68" i="29" s="1"/>
  <c r="AX66" i="29"/>
  <c r="AL66" i="29"/>
  <c r="AL68" i="29" s="1"/>
  <c r="AH66" i="29"/>
  <c r="O62" i="29"/>
  <c r="K62" i="29"/>
  <c r="M70" i="29"/>
  <c r="I70" i="29"/>
  <c r="O61" i="29"/>
  <c r="K61" i="29"/>
  <c r="O43" i="29"/>
  <c r="K43" i="29"/>
  <c r="BU69" i="29"/>
  <c r="AO69" i="29"/>
  <c r="BU51" i="29"/>
  <c r="BE51" i="29"/>
  <c r="BE55" i="29" s="1"/>
  <c r="AO51" i="29"/>
  <c r="DI125" i="35"/>
  <c r="DG125" i="35"/>
  <c r="DM123" i="35"/>
  <c r="DK123" i="35"/>
  <c r="DG32" i="35"/>
  <c r="DM33" i="35"/>
  <c r="DI80" i="35"/>
  <c r="DK95" i="35"/>
  <c r="DM109" i="35"/>
  <c r="DE110" i="35"/>
  <c r="DF110" i="35" s="1"/>
  <c r="DG65" i="35"/>
  <c r="DH65" i="35" s="1"/>
  <c r="DK4" i="35"/>
  <c r="DH29" i="35"/>
  <c r="DJ29" i="35"/>
  <c r="DH30" i="35"/>
  <c r="DM122" i="35"/>
  <c r="DI122" i="35"/>
  <c r="DE122" i="35"/>
  <c r="DF122" i="35" s="1"/>
  <c r="DK88" i="35"/>
  <c r="DG88" i="35"/>
  <c r="DM118" i="35"/>
  <c r="DI118" i="35"/>
  <c r="DE118" i="35"/>
  <c r="DF118" i="35" s="1"/>
  <c r="DK28" i="35"/>
  <c r="DG28" i="35"/>
  <c r="DM111" i="35"/>
  <c r="DI111" i="35"/>
  <c r="DE111" i="35"/>
  <c r="DF111" i="35" s="1"/>
  <c r="DK69" i="35"/>
  <c r="DG69" i="35"/>
  <c r="DE69" i="35"/>
  <c r="DF69" i="35" s="1"/>
  <c r="BY96" i="29"/>
  <c r="BI96" i="29"/>
  <c r="AS96" i="29"/>
  <c r="P96" i="29"/>
  <c r="P78" i="29"/>
  <c r="Q73" i="29"/>
  <c r="Q77" i="29" s="1"/>
  <c r="I71" i="29"/>
  <c r="M71" i="29"/>
  <c r="A73" i="29"/>
  <c r="A77" i="29" s="1"/>
  <c r="BS64" i="29"/>
  <c r="BC64" i="29"/>
  <c r="AM64" i="29"/>
  <c r="AM68" i="29" s="1"/>
  <c r="BG61" i="29"/>
  <c r="AQ61" i="29"/>
  <c r="D65" i="29"/>
  <c r="D68" i="29" s="1"/>
  <c r="BL53" i="29"/>
  <c r="BR55" i="29"/>
  <c r="AO52" i="29"/>
  <c r="AL55" i="29"/>
  <c r="AL59" i="29" s="1"/>
  <c r="B56" i="29"/>
  <c r="E55" i="29"/>
  <c r="E59" i="29" s="1"/>
  <c r="BS47" i="29"/>
  <c r="BM47" i="29"/>
  <c r="BM50" i="29" s="1"/>
  <c r="CA43" i="29"/>
  <c r="CA45" i="29"/>
  <c r="BS49" i="29"/>
  <c r="AU44" i="29"/>
  <c r="AN46" i="29"/>
  <c r="AN50" i="29" s="1"/>
  <c r="T47" i="29"/>
  <c r="Q48" i="29"/>
  <c r="U48" i="29"/>
  <c r="U50" i="29" s="1"/>
  <c r="H47" i="29"/>
  <c r="E48" i="29"/>
  <c r="B49" i="29"/>
  <c r="J42" i="29"/>
  <c r="N42" i="29"/>
  <c r="BP57" i="29"/>
  <c r="AZ57" i="29"/>
  <c r="AZ59" i="29" s="1"/>
  <c r="AJ57" i="29"/>
  <c r="AJ59" i="29" s="1"/>
  <c r="M53" i="29"/>
  <c r="I53" i="29"/>
  <c r="P69" i="29"/>
  <c r="L69" i="29"/>
  <c r="BW60" i="29"/>
  <c r="BG60" i="29"/>
  <c r="AQ60" i="29"/>
  <c r="P51" i="29"/>
  <c r="L51" i="29"/>
  <c r="BW42" i="29"/>
  <c r="AQ42" i="29"/>
  <c r="DM125" i="35"/>
  <c r="DK125" i="35"/>
  <c r="DG124" i="35"/>
  <c r="DE124" i="35"/>
  <c r="DK32" i="35"/>
  <c r="DM80" i="35"/>
  <c r="DE94" i="35"/>
  <c r="DF94" i="35" s="1"/>
  <c r="DG108" i="35"/>
  <c r="DE108" i="35"/>
  <c r="DF108" i="35" s="1"/>
  <c r="DI110" i="35"/>
  <c r="DG110" i="35"/>
  <c r="DI29" i="35"/>
  <c r="DM93" i="35"/>
  <c r="DI93" i="35"/>
  <c r="DE93" i="35"/>
  <c r="DF93" i="35" s="1"/>
  <c r="DH107" i="35"/>
  <c r="DJ76" i="35"/>
  <c r="DN76" i="35" s="1"/>
  <c r="DH76" i="35"/>
  <c r="DL76" i="35"/>
  <c r="DH115" i="35"/>
  <c r="DM84" i="35"/>
  <c r="DK97" i="35"/>
  <c r="DG112" i="35"/>
  <c r="DM82" i="35"/>
  <c r="DG96" i="35"/>
  <c r="DE96" i="35"/>
  <c r="DF96" i="35" s="1"/>
  <c r="DG45" i="35"/>
  <c r="DE45" i="35"/>
  <c r="DF45" i="35" s="1"/>
  <c r="DI44" i="35"/>
  <c r="DG44" i="35"/>
  <c r="DI14" i="35"/>
  <c r="DG14" i="35"/>
  <c r="DH6" i="35"/>
  <c r="DK36" i="35"/>
  <c r="DG36" i="35"/>
  <c r="DH36" i="35" s="1"/>
  <c r="DH51" i="35"/>
  <c r="DL51" i="35"/>
  <c r="DJ51" i="35"/>
  <c r="DK38" i="35"/>
  <c r="DG38" i="35"/>
  <c r="DH53" i="35"/>
  <c r="DJ53" i="35"/>
  <c r="DL53" i="35" s="1"/>
  <c r="DK41" i="35"/>
  <c r="DG41" i="35"/>
  <c r="DE43" i="35"/>
  <c r="DF43" i="35" s="1"/>
  <c r="DK83" i="35"/>
  <c r="DI97" i="35"/>
  <c r="DM112" i="35"/>
  <c r="DE112" i="35"/>
  <c r="DF112" i="35" s="1"/>
  <c r="DE113" i="35"/>
  <c r="DF113" i="35" s="1"/>
  <c r="DI82" i="35"/>
  <c r="DE44" i="35"/>
  <c r="DF44" i="35" s="1"/>
  <c r="DK27" i="35"/>
  <c r="DE14" i="35"/>
  <c r="DF14" i="35" s="1"/>
  <c r="DI13" i="35"/>
  <c r="DE13" i="35"/>
  <c r="DF13" i="35" s="1"/>
  <c r="DK11" i="35"/>
  <c r="DG11" i="35"/>
  <c r="DM22" i="35"/>
  <c r="DK22" i="35"/>
  <c r="DK9" i="35"/>
  <c r="DG9" i="35"/>
  <c r="DI21" i="35"/>
  <c r="DM7" i="35"/>
  <c r="DI7" i="35"/>
  <c r="DE7" i="35"/>
  <c r="DF7" i="35" s="1"/>
  <c r="DG20" i="35"/>
  <c r="DE19" i="35"/>
  <c r="DF19" i="35" s="1"/>
  <c r="DM5" i="35"/>
  <c r="DI5" i="35"/>
  <c r="DE5" i="35"/>
  <c r="DF5" i="35" s="1"/>
  <c r="DE34" i="35"/>
  <c r="DF34" i="35" s="1"/>
  <c r="DG49" i="35"/>
  <c r="DE49" i="35"/>
  <c r="DF49" i="35" s="1"/>
  <c r="DE35" i="35"/>
  <c r="DF35" i="35" s="1"/>
  <c r="DG52" i="35"/>
  <c r="DE52" i="35"/>
  <c r="DF52" i="35" s="1"/>
  <c r="DE37" i="35"/>
  <c r="DF37" i="35" s="1"/>
  <c r="DG54" i="35"/>
  <c r="DE54" i="35"/>
  <c r="DF54" i="35" s="1"/>
  <c r="DE40" i="35"/>
  <c r="DF40" i="35" s="1"/>
  <c r="DM43" i="35"/>
  <c r="DM61" i="35"/>
  <c r="DG100" i="35"/>
  <c r="DM83" i="35"/>
  <c r="DE83" i="35"/>
  <c r="DF83" i="35" s="1"/>
  <c r="DG97" i="35"/>
  <c r="DK112" i="35"/>
  <c r="DE82" i="35"/>
  <c r="DF82" i="35" s="1"/>
  <c r="DH27" i="35"/>
  <c r="DH24" i="35"/>
  <c r="DL24" i="35"/>
  <c r="DJ24" i="35"/>
  <c r="DH23" i="35"/>
  <c r="DH10" i="35"/>
  <c r="DJ10" i="35" s="1"/>
  <c r="DH8" i="35"/>
  <c r="DH20" i="35"/>
  <c r="DH38" i="35"/>
  <c r="DH41" i="35"/>
  <c r="DJ41" i="35" s="1"/>
  <c r="DE66" i="35"/>
  <c r="DF66" i="35" s="1"/>
  <c r="DG12" i="35"/>
  <c r="DE91" i="35"/>
  <c r="DF91" i="35" s="1"/>
  <c r="DG83" i="35"/>
  <c r="DM97" i="35"/>
  <c r="DE97" i="35"/>
  <c r="DF97" i="35" s="1"/>
  <c r="DI112" i="35"/>
  <c r="DK96" i="35"/>
  <c r="DI96" i="35"/>
  <c r="DK45" i="35"/>
  <c r="DI45" i="35"/>
  <c r="DM44" i="35"/>
  <c r="DK44" i="35"/>
  <c r="DM27" i="35"/>
  <c r="DM14" i="35"/>
  <c r="DK14" i="35"/>
  <c r="DK13" i="35"/>
  <c r="DG13" i="35"/>
  <c r="DM11" i="35"/>
  <c r="DI11" i="35"/>
  <c r="DE11" i="35"/>
  <c r="DF11" i="35" s="1"/>
  <c r="DE22" i="35"/>
  <c r="DF22" i="35" s="1"/>
  <c r="DM9" i="35"/>
  <c r="DI9" i="35"/>
  <c r="DE9" i="35"/>
  <c r="DF9" i="35" s="1"/>
  <c r="DG21" i="35"/>
  <c r="DH21" i="35" s="1"/>
  <c r="DK7" i="35"/>
  <c r="DG7" i="35"/>
  <c r="DI20" i="35"/>
  <c r="DM19" i="35"/>
  <c r="DK19" i="35"/>
  <c r="DK5" i="35"/>
  <c r="DG5" i="35"/>
  <c r="DM49" i="35"/>
  <c r="DK49" i="35"/>
  <c r="DI49" i="35"/>
  <c r="DM36" i="35"/>
  <c r="DI36" i="35"/>
  <c r="DM52" i="35"/>
  <c r="DK52" i="35"/>
  <c r="DI52" i="35"/>
  <c r="DM38" i="35"/>
  <c r="DI38" i="35"/>
  <c r="DM54" i="35"/>
  <c r="DK54" i="35"/>
  <c r="DI54" i="35"/>
  <c r="DM41" i="35"/>
  <c r="DI41" i="35"/>
  <c r="DM67" i="35"/>
  <c r="DI67" i="35"/>
  <c r="DE68" i="35"/>
  <c r="DF68" i="35" s="1"/>
  <c r="DI55" i="35"/>
  <c r="DM56" i="35"/>
  <c r="DE56" i="35"/>
  <c r="DF56" i="35" s="1"/>
  <c r="DM68" i="35"/>
  <c r="DG64" i="35"/>
  <c r="DH64" i="35" s="1"/>
  <c r="DI63" i="35"/>
  <c r="DG92" i="35"/>
  <c r="DH92" i="35" s="1"/>
  <c r="AY98" i="35"/>
  <c r="CW98" i="35" s="1"/>
  <c r="DM26" i="35"/>
  <c r="AU25" i="35"/>
  <c r="CS25" i="35" s="1"/>
  <c r="AU26" i="35"/>
  <c r="CS26" i="35" s="1"/>
  <c r="AD18" i="35"/>
  <c r="CB18" i="35" s="1"/>
  <c r="DI18" i="35" s="1"/>
  <c r="AD16" i="35"/>
  <c r="CB16" i="35" s="1"/>
  <c r="AD17" i="35"/>
  <c r="CB17" i="35" s="1"/>
  <c r="AD15" i="35"/>
  <c r="CB15" i="35" s="1"/>
  <c r="DE15" i="35"/>
  <c r="DF15" i="35" s="1"/>
  <c r="DG68" i="35"/>
  <c r="DK42" i="35"/>
  <c r="DI12" i="35"/>
  <c r="DK55" i="35"/>
  <c r="DG56" i="35"/>
  <c r="DG62" i="35"/>
  <c r="DH62" i="35" s="1"/>
  <c r="DM90" i="35"/>
  <c r="DI90" i="35"/>
  <c r="DE90" i="35"/>
  <c r="DF90" i="35" s="1"/>
  <c r="DK91" i="35"/>
  <c r="DI103" i="35"/>
  <c r="BC98" i="35"/>
  <c r="DA98" i="35" s="1"/>
  <c r="BC101" i="35"/>
  <c r="DA101" i="35" s="1"/>
  <c r="BC104" i="35"/>
  <c r="DA104" i="35" s="1"/>
  <c r="BC103" i="35"/>
  <c r="DA103" i="35" s="1"/>
  <c r="BC99" i="35"/>
  <c r="DA99" i="35" s="1"/>
  <c r="AR101" i="35"/>
  <c r="CP101" i="35" s="1"/>
  <c r="AR102" i="35"/>
  <c r="CP102" i="35" s="1"/>
  <c r="AN98" i="35"/>
  <c r="CL98" i="35" s="1"/>
  <c r="DK98" i="35" s="1"/>
  <c r="AN101" i="35"/>
  <c r="CL101" i="35" s="1"/>
  <c r="DK101" i="35" s="1"/>
  <c r="AN104" i="35"/>
  <c r="CL104" i="35" s="1"/>
  <c r="DK104" i="35" s="1"/>
  <c r="AN103" i="35"/>
  <c r="CL103" i="35" s="1"/>
  <c r="AN99" i="35"/>
  <c r="CL99" i="35" s="1"/>
  <c r="AN102" i="35"/>
  <c r="CL102" i="35" s="1"/>
  <c r="DK102" i="35" s="1"/>
  <c r="DG98" i="35"/>
  <c r="J98" i="35"/>
  <c r="BH98" i="35" s="1"/>
  <c r="J99" i="35"/>
  <c r="BH99" i="35" s="1"/>
  <c r="DE99" i="35" s="1"/>
  <c r="DF99" i="35" s="1"/>
  <c r="J101" i="35"/>
  <c r="BH101" i="35" s="1"/>
  <c r="DE101" i="35" s="1"/>
  <c r="DF101" i="35" s="1"/>
  <c r="J106" i="35"/>
  <c r="BH106" i="35" s="1"/>
  <c r="J100" i="35"/>
  <c r="BH100" i="35" s="1"/>
  <c r="J105" i="35"/>
  <c r="BH105" i="35" s="1"/>
  <c r="J102" i="35"/>
  <c r="BH102" i="35" s="1"/>
  <c r="DE102" i="35" s="1"/>
  <c r="DF102" i="35" s="1"/>
  <c r="BC25" i="35"/>
  <c r="DA25" i="35" s="1"/>
  <c r="BC26" i="35"/>
  <c r="DA26" i="35" s="1"/>
  <c r="AV16" i="35"/>
  <c r="CT16" i="35" s="1"/>
  <c r="AV17" i="35"/>
  <c r="CT17" i="35" s="1"/>
  <c r="AV15" i="35"/>
  <c r="CT15" i="35" s="1"/>
  <c r="AV18" i="35"/>
  <c r="CT18" i="35" s="1"/>
  <c r="AV12" i="35"/>
  <c r="CT12" i="35" s="1"/>
  <c r="AS18" i="35"/>
  <c r="CQ18" i="35" s="1"/>
  <c r="AS16" i="35"/>
  <c r="CQ16" i="35" s="1"/>
  <c r="AS17" i="35"/>
  <c r="CQ17" i="35" s="1"/>
  <c r="AS15" i="35"/>
  <c r="CQ15" i="35" s="1"/>
  <c r="AR16" i="35"/>
  <c r="CP16" i="35" s="1"/>
  <c r="AR17" i="35"/>
  <c r="CP17" i="35" s="1"/>
  <c r="AR15" i="35"/>
  <c r="CP15" i="35" s="1"/>
  <c r="AR18" i="35"/>
  <c r="CP18" i="35" s="1"/>
  <c r="AR12" i="35"/>
  <c r="CP12" i="35" s="1"/>
  <c r="DK12" i="35" s="1"/>
  <c r="BA49" i="33"/>
  <c r="DE67" i="35"/>
  <c r="DF67" i="35" s="1"/>
  <c r="DK64" i="35"/>
  <c r="DM60" i="35"/>
  <c r="DI60" i="35"/>
  <c r="BD99" i="35"/>
  <c r="DB99" i="35" s="1"/>
  <c r="BD101" i="35"/>
  <c r="DB101" i="35" s="1"/>
  <c r="BD100" i="35"/>
  <c r="DB100" i="35" s="1"/>
  <c r="BD102" i="35"/>
  <c r="DB102" i="35" s="1"/>
  <c r="DM102" i="35" s="1"/>
  <c r="BD106" i="35"/>
  <c r="DB106" i="35" s="1"/>
  <c r="BD105" i="35"/>
  <c r="DB105" i="35" s="1"/>
  <c r="BD98" i="35"/>
  <c r="DB98" i="35" s="1"/>
  <c r="AO99" i="35"/>
  <c r="CM99" i="35" s="1"/>
  <c r="AO101" i="35"/>
  <c r="CM101" i="35" s="1"/>
  <c r="AO100" i="35"/>
  <c r="CM100" i="35" s="1"/>
  <c r="DK100" i="35" s="1"/>
  <c r="AO102" i="35"/>
  <c r="CM102" i="35" s="1"/>
  <c r="AO106" i="35"/>
  <c r="CM106" i="35" s="1"/>
  <c r="AO105" i="35"/>
  <c r="CM105" i="35" s="1"/>
  <c r="DK105" i="35" s="1"/>
  <c r="AO98" i="35"/>
  <c r="CM98" i="35" s="1"/>
  <c r="AK104" i="35"/>
  <c r="CI104" i="35" s="1"/>
  <c r="AK100" i="35"/>
  <c r="CI100" i="35" s="1"/>
  <c r="AK101" i="35"/>
  <c r="CI101" i="35" s="1"/>
  <c r="AK103" i="35"/>
  <c r="CI103" i="35" s="1"/>
  <c r="AK98" i="35"/>
  <c r="CI98" i="35" s="1"/>
  <c r="AK102" i="35"/>
  <c r="CI102" i="35" s="1"/>
  <c r="L98" i="35"/>
  <c r="BJ98" i="35" s="1"/>
  <c r="DE98" i="35" s="1"/>
  <c r="DF98" i="35" s="1"/>
  <c r="L99" i="35"/>
  <c r="BJ99" i="35" s="1"/>
  <c r="L101" i="35"/>
  <c r="BJ101" i="35" s="1"/>
  <c r="L100" i="35"/>
  <c r="BJ100" i="35" s="1"/>
  <c r="L106" i="35"/>
  <c r="BJ106" i="35" s="1"/>
  <c r="L102" i="35"/>
  <c r="BJ102" i="35" s="1"/>
  <c r="L105" i="35"/>
  <c r="BJ105" i="35" s="1"/>
  <c r="DE58" i="35"/>
  <c r="DF58" i="35" s="1"/>
  <c r="BE114" i="35"/>
  <c r="DC114" i="35" s="1"/>
  <c r="BE121" i="35"/>
  <c r="DC121" i="35" s="1"/>
  <c r="BD121" i="35"/>
  <c r="DB121" i="35" s="1"/>
  <c r="BD114" i="35"/>
  <c r="DB114" i="35" s="1"/>
  <c r="BC121" i="35"/>
  <c r="DA121" i="35" s="1"/>
  <c r="BC114" i="35"/>
  <c r="DA114" i="35" s="1"/>
  <c r="AZ121" i="35"/>
  <c r="CX121" i="35" s="1"/>
  <c r="L26" i="18"/>
  <c r="AZ114" i="35"/>
  <c r="CX114" i="35" s="1"/>
  <c r="AY121" i="35"/>
  <c r="CW121" i="35" s="1"/>
  <c r="AY114" i="35"/>
  <c r="CW114" i="35" s="1"/>
  <c r="L15" i="18"/>
  <c r="AX114" i="35"/>
  <c r="CV114" i="35" s="1"/>
  <c r="L4" i="18"/>
  <c r="AX121" i="35"/>
  <c r="CV121" i="35" s="1"/>
  <c r="AS121" i="35"/>
  <c r="CQ121" i="35" s="1"/>
  <c r="AS114" i="35"/>
  <c r="CQ114" i="35" s="1"/>
  <c r="AP114" i="35"/>
  <c r="CN114" i="35" s="1"/>
  <c r="AP121" i="35"/>
  <c r="CN121" i="35" s="1"/>
  <c r="AN121" i="35"/>
  <c r="CL121" i="35" s="1"/>
  <c r="DK121" i="35" s="1"/>
  <c r="AN114" i="35"/>
  <c r="CL114" i="35" s="1"/>
  <c r="AR121" i="35"/>
  <c r="CP121" i="35" s="1"/>
  <c r="AR114" i="35"/>
  <c r="CP114" i="35" s="1"/>
  <c r="Q114" i="35"/>
  <c r="BO114" i="35" s="1"/>
  <c r="Q121" i="35"/>
  <c r="BO121" i="35" s="1"/>
  <c r="P121" i="35"/>
  <c r="BN121" i="35" s="1"/>
  <c r="P114" i="35"/>
  <c r="BN114" i="35" s="1"/>
  <c r="O121" i="35"/>
  <c r="BM121" i="35" s="1"/>
  <c r="O114" i="35"/>
  <c r="BM114" i="35" s="1"/>
  <c r="L121" i="35"/>
  <c r="BJ121" i="35" s="1"/>
  <c r="L114" i="35"/>
  <c r="BJ114" i="35" s="1"/>
  <c r="K121" i="35"/>
  <c r="BI121" i="35" s="1"/>
  <c r="DE121" i="35" s="1"/>
  <c r="DF121" i="35" s="1"/>
  <c r="K114" i="35"/>
  <c r="BI114" i="35" s="1"/>
  <c r="DE114" i="35" s="1"/>
  <c r="DF114" i="35" s="1"/>
  <c r="AA121" i="35"/>
  <c r="BY121" i="35" s="1"/>
  <c r="AA114" i="35"/>
  <c r="BY114" i="35" s="1"/>
  <c r="Y114" i="35"/>
  <c r="BW114" i="35" s="1"/>
  <c r="Y121" i="35"/>
  <c r="BW121" i="35" s="1"/>
  <c r="V121" i="35"/>
  <c r="BT121" i="35" s="1"/>
  <c r="V114" i="35"/>
  <c r="BT114" i="35" s="1"/>
  <c r="U114" i="35"/>
  <c r="BS114" i="35" s="1"/>
  <c r="DG114" i="35" s="1"/>
  <c r="U121" i="35"/>
  <c r="BS121" i="35" s="1"/>
  <c r="T114" i="35"/>
  <c r="BR114" i="35" s="1"/>
  <c r="T121" i="35"/>
  <c r="BR121" i="35" s="1"/>
  <c r="AK121" i="35"/>
  <c r="CI121" i="35" s="1"/>
  <c r="AK114" i="35"/>
  <c r="CI114" i="35" s="1"/>
  <c r="AH121" i="35"/>
  <c r="CF121" i="35" s="1"/>
  <c r="AH114" i="35"/>
  <c r="CF114" i="35" s="1"/>
  <c r="AE114" i="35"/>
  <c r="CC114" i="35" s="1"/>
  <c r="DI114" i="35" s="1"/>
  <c r="AE121" i="35"/>
  <c r="CC121" i="35" s="1"/>
  <c r="AJ114" i="35"/>
  <c r="CH114" i="35" s="1"/>
  <c r="AJ121" i="35"/>
  <c r="CH121" i="35" s="1"/>
  <c r="DI68" i="35"/>
  <c r="DI43" i="35"/>
  <c r="DG43" i="35"/>
  <c r="DE42" i="35"/>
  <c r="DF42" i="35" s="1"/>
  <c r="DM12" i="35"/>
  <c r="DG55" i="35"/>
  <c r="DH55" i="35" s="1"/>
  <c r="DK56" i="35"/>
  <c r="DK61" i="35"/>
  <c r="DK62" i="35"/>
  <c r="DG91" i="35"/>
  <c r="DI102" i="35"/>
  <c r="AS99" i="35"/>
  <c r="CQ99" i="35" s="1"/>
  <c r="AS101" i="35"/>
  <c r="CQ101" i="35" s="1"/>
  <c r="AS102" i="35"/>
  <c r="CQ102" i="35" s="1"/>
  <c r="AS106" i="35"/>
  <c r="CQ106" i="35" s="1"/>
  <c r="AS105" i="35"/>
  <c r="CQ105" i="35" s="1"/>
  <c r="AS98" i="35"/>
  <c r="CQ98" i="35" s="1"/>
  <c r="AS100" i="35"/>
  <c r="CQ100" i="35" s="1"/>
  <c r="AH99" i="35"/>
  <c r="CF99" i="35" s="1"/>
  <c r="AH101" i="35"/>
  <c r="CF101" i="35" s="1"/>
  <c r="DI101" i="35" s="1"/>
  <c r="AH100" i="35"/>
  <c r="CF100" i="35" s="1"/>
  <c r="AH102" i="35"/>
  <c r="CF102" i="35" s="1"/>
  <c r="AH106" i="35"/>
  <c r="CF106" i="35" s="1"/>
  <c r="AH98" i="35"/>
  <c r="CF98" i="35" s="1"/>
  <c r="AH105" i="35"/>
  <c r="CF105" i="35" s="1"/>
  <c r="AI121" i="35"/>
  <c r="CG121" i="35" s="1"/>
  <c r="DI121" i="35" s="1"/>
  <c r="AD25" i="35"/>
  <c r="CB25" i="35" s="1"/>
  <c r="AD26" i="35"/>
  <c r="CB26" i="35" s="1"/>
  <c r="AD114" i="35"/>
  <c r="CB114" i="35" s="1"/>
  <c r="Q16" i="35"/>
  <c r="BO16" i="35" s="1"/>
  <c r="Q17" i="35"/>
  <c r="BO17" i="35" s="1"/>
  <c r="Q18" i="35"/>
  <c r="BO18" i="35" s="1"/>
  <c r="Q15" i="35"/>
  <c r="BO15" i="35" s="1"/>
  <c r="Q12" i="35"/>
  <c r="BO12" i="35" s="1"/>
  <c r="DE12" i="35" s="1"/>
  <c r="DF12" i="35" s="1"/>
  <c r="AZ47" i="33"/>
  <c r="BB47" i="33"/>
  <c r="AZ49" i="32"/>
  <c r="AZ46" i="32"/>
  <c r="AZ50" i="32"/>
  <c r="AZ47" i="32"/>
  <c r="BB48" i="32"/>
  <c r="BA46" i="29"/>
  <c r="BA50" i="29" s="1"/>
  <c r="U33" i="11"/>
  <c r="AM18" i="35"/>
  <c r="CK18" i="35" s="1"/>
  <c r="AM17" i="35"/>
  <c r="CK17" i="35" s="1"/>
  <c r="AX49" i="32"/>
  <c r="H33" i="28"/>
  <c r="B9" i="28" s="1"/>
  <c r="AF57" i="35"/>
  <c r="CD57" i="35" s="1"/>
  <c r="AF59" i="35"/>
  <c r="CD59" i="35" s="1"/>
  <c r="T36" i="14"/>
  <c r="AA50" i="35"/>
  <c r="BY50" i="35" s="1"/>
  <c r="AA57" i="35"/>
  <c r="BY57" i="35" s="1"/>
  <c r="AA59" i="35"/>
  <c r="BY59" i="35" s="1"/>
  <c r="AA58" i="35"/>
  <c r="BY58" i="35" s="1"/>
  <c r="K50" i="35"/>
  <c r="BI50" i="35" s="1"/>
  <c r="DE50" i="35" s="1"/>
  <c r="DF50" i="35" s="1"/>
  <c r="K59" i="35"/>
  <c r="BI59" i="35" s="1"/>
  <c r="K58" i="35"/>
  <c r="BI58" i="35" s="1"/>
  <c r="F60" i="42"/>
  <c r="F61" i="42"/>
  <c r="O68" i="41"/>
  <c r="Z153" i="53"/>
  <c r="Z145" i="53"/>
  <c r="AH141" i="53"/>
  <c r="AD126" i="53"/>
  <c r="M106" i="53"/>
  <c r="AS102" i="53"/>
  <c r="AC102" i="53"/>
  <c r="U102" i="53"/>
  <c r="M102" i="53"/>
  <c r="AS98" i="53"/>
  <c r="AC98" i="53"/>
  <c r="U98" i="53"/>
  <c r="M98" i="53"/>
  <c r="AS94" i="53"/>
  <c r="AC94" i="53"/>
  <c r="U94" i="53"/>
  <c r="M94" i="53"/>
  <c r="AS87" i="53"/>
  <c r="AK87" i="53"/>
  <c r="AC87" i="53"/>
  <c r="I102" i="53"/>
  <c r="Y98" i="53"/>
  <c r="I94" i="53"/>
  <c r="U87" i="53"/>
  <c r="AS83" i="53"/>
  <c r="M83" i="53"/>
  <c r="U79" i="53"/>
  <c r="AS75" i="53"/>
  <c r="M75" i="53"/>
  <c r="U71" i="53"/>
  <c r="AS67" i="53"/>
  <c r="AC67" i="53"/>
  <c r="M67" i="53"/>
  <c r="U63" i="53"/>
  <c r="AS59" i="53"/>
  <c r="U59" i="53"/>
  <c r="AF55" i="53"/>
  <c r="AB55" i="53"/>
  <c r="X55" i="53"/>
  <c r="T55" i="53"/>
  <c r="P55" i="53"/>
  <c r="L55" i="53"/>
  <c r="H55" i="53"/>
  <c r="AR51" i="53"/>
  <c r="AN51" i="53"/>
  <c r="AL51" i="53"/>
  <c r="AH51" i="53"/>
  <c r="AF51" i="53"/>
  <c r="AB51" i="53"/>
  <c r="X51" i="53"/>
  <c r="T51" i="53"/>
  <c r="P51" i="53"/>
  <c r="L51" i="53"/>
  <c r="H51" i="53"/>
  <c r="AR44" i="53"/>
  <c r="AP44" i="53"/>
  <c r="AN44" i="53"/>
  <c r="AL44" i="53"/>
  <c r="AJ44" i="53"/>
  <c r="AH44" i="53"/>
  <c r="AF44" i="53"/>
  <c r="AD44" i="53"/>
  <c r="AB44" i="53"/>
  <c r="Z44" i="53"/>
  <c r="X44" i="53"/>
  <c r="V44" i="53"/>
  <c r="T44" i="53"/>
  <c r="R44" i="53"/>
  <c r="P44" i="53"/>
  <c r="N44" i="53"/>
  <c r="L44" i="53"/>
  <c r="J44" i="53"/>
  <c r="H44" i="53"/>
  <c r="F44" i="53"/>
  <c r="AN36" i="53"/>
  <c r="AF36" i="53"/>
  <c r="AD36" i="53"/>
  <c r="AB36" i="53"/>
  <c r="Z36" i="53"/>
  <c r="X36" i="53"/>
  <c r="T36" i="53"/>
  <c r="P36" i="53"/>
  <c r="N36" i="53"/>
  <c r="L36" i="53"/>
  <c r="J36" i="53"/>
  <c r="H36" i="53"/>
  <c r="E117" i="35"/>
  <c r="F118" i="35"/>
  <c r="H119" i="35"/>
  <c r="AP145" i="53"/>
  <c r="Q106" i="53"/>
  <c r="AG102" i="53"/>
  <c r="AO98" i="53"/>
  <c r="Q98" i="53"/>
  <c r="AG94" i="53"/>
  <c r="AO87" i="53"/>
  <c r="Q87" i="53"/>
  <c r="AO83" i="53"/>
  <c r="Y83" i="53"/>
  <c r="I83" i="53"/>
  <c r="AG79" i="53"/>
  <c r="Q79" i="53"/>
  <c r="AO75" i="53"/>
  <c r="Y75" i="53"/>
  <c r="I75" i="53"/>
  <c r="AG71" i="53"/>
  <c r="Q71" i="53"/>
  <c r="AO67" i="53"/>
  <c r="Y67" i="53"/>
  <c r="I67" i="53"/>
  <c r="AG63" i="53"/>
  <c r="Q63" i="53"/>
  <c r="AO59" i="53"/>
  <c r="AC59" i="53"/>
  <c r="W59" i="53"/>
  <c r="Q59" i="53"/>
  <c r="F117" i="35"/>
  <c r="H118" i="35"/>
  <c r="E120" i="35"/>
  <c r="F121" i="35"/>
  <c r="H13" i="35"/>
  <c r="AL126" i="53"/>
  <c r="I106" i="53"/>
  <c r="Y102" i="53"/>
  <c r="I98" i="53"/>
  <c r="Y94" i="53"/>
  <c r="AG87" i="53"/>
  <c r="M87" i="53"/>
  <c r="U83" i="53"/>
  <c r="AS79" i="53"/>
  <c r="M79" i="53"/>
  <c r="U75" i="53"/>
  <c r="AS71" i="53"/>
  <c r="M71" i="53"/>
  <c r="AK67" i="53"/>
  <c r="U67" i="53"/>
  <c r="AS63" i="53"/>
  <c r="AC63" i="53"/>
  <c r="M63" i="53"/>
  <c r="Y59" i="53"/>
  <c r="AS55" i="53"/>
  <c r="AM55" i="53"/>
  <c r="AG55" i="53"/>
  <c r="AE55" i="53"/>
  <c r="AC55" i="53"/>
  <c r="AA55" i="53"/>
  <c r="Y55" i="53"/>
  <c r="W55" i="53"/>
  <c r="U55" i="53"/>
  <c r="S55" i="53"/>
  <c r="Q55" i="53"/>
  <c r="O55" i="53"/>
  <c r="M55" i="53"/>
  <c r="I55" i="53"/>
  <c r="AS51" i="53"/>
  <c r="AQ51" i="53"/>
  <c r="AO51" i="53"/>
  <c r="AM51" i="53"/>
  <c r="AI51" i="53"/>
  <c r="AG51" i="53"/>
  <c r="AE51" i="53"/>
  <c r="AC51" i="53"/>
  <c r="AA51" i="53"/>
  <c r="Y51" i="53"/>
  <c r="W51" i="53"/>
  <c r="U51" i="53"/>
  <c r="S51" i="53"/>
  <c r="Q51" i="53"/>
  <c r="O51" i="53"/>
  <c r="M51" i="53"/>
  <c r="I51" i="53"/>
  <c r="AS44" i="53"/>
  <c r="AQ44" i="53"/>
  <c r="AO44" i="53"/>
  <c r="AM44" i="53"/>
  <c r="AK44" i="53"/>
  <c r="AI44" i="53"/>
  <c r="AG44" i="53"/>
  <c r="AE44" i="53"/>
  <c r="AC44" i="53"/>
  <c r="AA44" i="53"/>
  <c r="Y44" i="53"/>
  <c r="W44" i="53"/>
  <c r="U44" i="53"/>
  <c r="S44" i="53"/>
  <c r="Q44" i="53"/>
  <c r="O44" i="53"/>
  <c r="M44" i="53"/>
  <c r="K44" i="53"/>
  <c r="I44" i="53"/>
  <c r="G44" i="53"/>
  <c r="AS36" i="53"/>
  <c r="AO36" i="53"/>
  <c r="AM36" i="53"/>
  <c r="AK36" i="53"/>
  <c r="AG36" i="53"/>
  <c r="AE36" i="53"/>
  <c r="AC36" i="53"/>
  <c r="Y36" i="53"/>
  <c r="U36" i="53"/>
  <c r="S36" i="53"/>
  <c r="Q36" i="53"/>
  <c r="O36" i="53"/>
  <c r="M36" i="53"/>
  <c r="K36" i="53"/>
  <c r="I36" i="53"/>
  <c r="G36" i="53"/>
  <c r="AS32" i="53"/>
  <c r="AO32" i="53"/>
  <c r="AM32" i="53"/>
  <c r="AK32" i="53"/>
  <c r="AG32" i="53"/>
  <c r="AE32" i="53"/>
  <c r="AC32" i="53"/>
  <c r="AA32" i="53"/>
  <c r="Y32" i="53"/>
  <c r="W32" i="53"/>
  <c r="U32" i="53"/>
  <c r="S32" i="53"/>
  <c r="Q32" i="53"/>
  <c r="O32" i="53"/>
  <c r="M32" i="53"/>
  <c r="K32" i="53"/>
  <c r="I32" i="53"/>
  <c r="G32" i="53"/>
  <c r="AS28" i="53"/>
  <c r="AO28" i="53"/>
  <c r="AM28" i="53"/>
  <c r="AK28" i="53"/>
  <c r="AG28" i="53"/>
  <c r="AE28" i="53"/>
  <c r="AO94" i="53"/>
  <c r="I87" i="53"/>
  <c r="Q83" i="53"/>
  <c r="Y79" i="53"/>
  <c r="Q67" i="53"/>
  <c r="I63" i="53"/>
  <c r="M59" i="53"/>
  <c r="AA28" i="53"/>
  <c r="S28" i="53"/>
  <c r="K28" i="53"/>
  <c r="AI24" i="53"/>
  <c r="AA24" i="53"/>
  <c r="S24" i="53"/>
  <c r="K24" i="53"/>
  <c r="AI20" i="53"/>
  <c r="AA20" i="53"/>
  <c r="S20" i="53"/>
  <c r="K20" i="53"/>
  <c r="AI16" i="53"/>
  <c r="AA16" i="53"/>
  <c r="S16" i="53"/>
  <c r="K16" i="53"/>
  <c r="AI12" i="53"/>
  <c r="AA12" i="53"/>
  <c r="S12" i="53"/>
  <c r="K12" i="53"/>
  <c r="AI8" i="53"/>
  <c r="AA8" i="53"/>
  <c r="S8" i="53"/>
  <c r="K8" i="53"/>
  <c r="H117" i="35"/>
  <c r="F120" i="35"/>
  <c r="H44" i="35"/>
  <c r="H15" i="35"/>
  <c r="G112" i="42"/>
  <c r="G120" i="42"/>
  <c r="Q102" i="53"/>
  <c r="AO79" i="53"/>
  <c r="I79" i="53"/>
  <c r="Q75" i="53"/>
  <c r="Y71" i="53"/>
  <c r="AO63" i="53"/>
  <c r="AC28" i="53"/>
  <c r="U28" i="53"/>
  <c r="M28" i="53"/>
  <c r="AS24" i="53"/>
  <c r="AK24" i="53"/>
  <c r="AC24" i="53"/>
  <c r="U24" i="53"/>
  <c r="M24" i="53"/>
  <c r="AS20" i="53"/>
  <c r="AK20" i="53"/>
  <c r="AC20" i="53"/>
  <c r="U20" i="53"/>
  <c r="M20" i="53"/>
  <c r="AS16" i="53"/>
  <c r="AK16" i="53"/>
  <c r="AC16" i="53"/>
  <c r="U16" i="53"/>
  <c r="M16" i="53"/>
  <c r="AS12" i="53"/>
  <c r="AK12" i="53"/>
  <c r="AC12" i="53"/>
  <c r="U12" i="53"/>
  <c r="M12" i="53"/>
  <c r="AS8" i="53"/>
  <c r="AK8" i="53"/>
  <c r="AC8" i="53"/>
  <c r="U8" i="53"/>
  <c r="M8" i="53"/>
  <c r="M170" i="52"/>
  <c r="O166" i="52"/>
  <c r="E166" i="52"/>
  <c r="G162" i="52"/>
  <c r="K158" i="52"/>
  <c r="M154" i="52"/>
  <c r="O150" i="52"/>
  <c r="E150" i="52"/>
  <c r="G146" i="52"/>
  <c r="K142" i="52"/>
  <c r="F138" i="52"/>
  <c r="H134" i="52"/>
  <c r="L128" i="52"/>
  <c r="D124" i="52"/>
  <c r="F120" i="52"/>
  <c r="H116" i="52"/>
  <c r="L112" i="52"/>
  <c r="N108" i="52"/>
  <c r="D108" i="52"/>
  <c r="F104" i="52"/>
  <c r="H100" i="52"/>
  <c r="L96" i="52"/>
  <c r="D92" i="52"/>
  <c r="O85" i="52"/>
  <c r="E85" i="52"/>
  <c r="K77" i="52"/>
  <c r="M73" i="52"/>
  <c r="E69" i="52"/>
  <c r="K61" i="52"/>
  <c r="M57" i="52"/>
  <c r="O53" i="52"/>
  <c r="E53" i="52"/>
  <c r="K43" i="52"/>
  <c r="M39" i="52"/>
  <c r="O35" i="52"/>
  <c r="G31" i="52"/>
  <c r="K27" i="52"/>
  <c r="G15" i="52"/>
  <c r="K11" i="52"/>
  <c r="E118" i="35"/>
  <c r="H120" i="35"/>
  <c r="H43" i="35"/>
  <c r="H14" i="35"/>
  <c r="G115" i="42"/>
  <c r="G123" i="42"/>
  <c r="F11" i="42"/>
  <c r="R145" i="53"/>
  <c r="Q94" i="53"/>
  <c r="AG83" i="53"/>
  <c r="AO71" i="53"/>
  <c r="I71" i="53"/>
  <c r="AG59" i="53"/>
  <c r="AO55" i="53"/>
  <c r="W28" i="53"/>
  <c r="O28" i="53"/>
  <c r="G28" i="53"/>
  <c r="AM24" i="53"/>
  <c r="AE24" i="53"/>
  <c r="W24" i="53"/>
  <c r="O24" i="53"/>
  <c r="G24" i="53"/>
  <c r="AM20" i="53"/>
  <c r="AE20" i="53"/>
  <c r="W20" i="53"/>
  <c r="O20" i="53"/>
  <c r="G20" i="53"/>
  <c r="AM16" i="53"/>
  <c r="AE16" i="53"/>
  <c r="W16" i="53"/>
  <c r="O16" i="53"/>
  <c r="G16" i="53"/>
  <c r="AM12" i="53"/>
  <c r="AE12" i="53"/>
  <c r="W12" i="53"/>
  <c r="O12" i="53"/>
  <c r="G12" i="53"/>
  <c r="AM8" i="53"/>
  <c r="AE8" i="53"/>
  <c r="W8" i="53"/>
  <c r="O8" i="53"/>
  <c r="G8" i="53"/>
  <c r="E119" i="35"/>
  <c r="E121" i="35"/>
  <c r="H12" i="35"/>
  <c r="F7" i="42"/>
  <c r="G11" i="42"/>
  <c r="F14" i="42"/>
  <c r="AG98" i="53"/>
  <c r="AG75" i="53"/>
  <c r="AG67" i="53"/>
  <c r="Y28" i="53"/>
  <c r="AO24" i="53"/>
  <c r="I24" i="53"/>
  <c r="Y20" i="53"/>
  <c r="AO16" i="53"/>
  <c r="I16" i="53"/>
  <c r="Y12" i="53"/>
  <c r="AO8" i="53"/>
  <c r="I8" i="53"/>
  <c r="G170" i="52"/>
  <c r="E158" i="52"/>
  <c r="O142" i="52"/>
  <c r="D134" i="52"/>
  <c r="L120" i="52"/>
  <c r="H108" i="52"/>
  <c r="F96" i="52"/>
  <c r="O43" i="52"/>
  <c r="F56" i="42"/>
  <c r="F98" i="35"/>
  <c r="AO102" i="53"/>
  <c r="Q28" i="53"/>
  <c r="AG24" i="53"/>
  <c r="Q20" i="53"/>
  <c r="AG16" i="53"/>
  <c r="Q12" i="53"/>
  <c r="AG8" i="53"/>
  <c r="K166" i="52"/>
  <c r="G154" i="52"/>
  <c r="E142" i="52"/>
  <c r="F128" i="52"/>
  <c r="L104" i="52"/>
  <c r="K69" i="52"/>
  <c r="K53" i="52"/>
  <c r="E43" i="52"/>
  <c r="M31" i="52"/>
  <c r="G23" i="52"/>
  <c r="G7" i="52"/>
  <c r="F119" i="35"/>
  <c r="H11" i="35"/>
  <c r="G111" i="42"/>
  <c r="T27" i="16"/>
  <c r="V13" i="18"/>
  <c r="V13" i="16"/>
  <c r="U13" i="18"/>
  <c r="U63" i="18" s="1"/>
  <c r="U13" i="17"/>
  <c r="R3" i="11"/>
  <c r="R23" i="18"/>
  <c r="R13" i="12"/>
  <c r="R3" i="17"/>
  <c r="Y87" i="53"/>
  <c r="Y63" i="53"/>
  <c r="I28" i="53"/>
  <c r="Y24" i="53"/>
  <c r="AO20" i="53"/>
  <c r="I20" i="53"/>
  <c r="Y16" i="53"/>
  <c r="AO12" i="53"/>
  <c r="I12" i="53"/>
  <c r="Y8" i="53"/>
  <c r="M162" i="52"/>
  <c r="K150" i="52"/>
  <c r="D116" i="52"/>
  <c r="H92" i="52"/>
  <c r="K85" i="52"/>
  <c r="E77" i="52"/>
  <c r="O61" i="52"/>
  <c r="M49" i="52"/>
  <c r="G39" i="52"/>
  <c r="O27" i="52"/>
  <c r="H121" i="35"/>
  <c r="G119" i="42"/>
  <c r="F10" i="42"/>
  <c r="F15" i="42"/>
  <c r="F18" i="42"/>
  <c r="M146" i="52"/>
  <c r="H124" i="52"/>
  <c r="D100" i="52"/>
  <c r="F48" i="42"/>
  <c r="R39" i="17"/>
  <c r="AG20" i="53"/>
  <c r="AG12" i="53"/>
  <c r="M81" i="52"/>
  <c r="K35" i="52"/>
  <c r="E99" i="35"/>
  <c r="H99" i="6"/>
  <c r="G8" i="54"/>
  <c r="K8" i="54"/>
  <c r="O8" i="54"/>
  <c r="S8" i="54"/>
  <c r="W8" i="54"/>
  <c r="AA8" i="54"/>
  <c r="AE8" i="54"/>
  <c r="AI8" i="54"/>
  <c r="AM8" i="54"/>
  <c r="G12" i="54"/>
  <c r="K12" i="54"/>
  <c r="O12" i="54"/>
  <c r="S12" i="54"/>
  <c r="W12" i="54"/>
  <c r="AA12" i="54"/>
  <c r="AE12" i="54"/>
  <c r="AI12" i="54"/>
  <c r="AM12" i="54"/>
  <c r="G16" i="54"/>
  <c r="K16" i="54"/>
  <c r="O16" i="54"/>
  <c r="S16" i="54"/>
  <c r="W16" i="54"/>
  <c r="AA16" i="54"/>
  <c r="AE16" i="54"/>
  <c r="AI16" i="54"/>
  <c r="AM16" i="54"/>
  <c r="G20" i="54"/>
  <c r="K20" i="54"/>
  <c r="O20" i="54"/>
  <c r="S20" i="54"/>
  <c r="W20" i="54"/>
  <c r="AA20" i="54"/>
  <c r="AE20" i="54"/>
  <c r="AI20" i="54"/>
  <c r="AM20" i="54"/>
  <c r="G24" i="54"/>
  <c r="K24" i="54"/>
  <c r="O24" i="54"/>
  <c r="S24" i="54"/>
  <c r="W24" i="54"/>
  <c r="AA24" i="54"/>
  <c r="AE24" i="54"/>
  <c r="AI24" i="54"/>
  <c r="AM24" i="54"/>
  <c r="G28" i="54"/>
  <c r="K28" i="54"/>
  <c r="O28" i="54"/>
  <c r="S28" i="54"/>
  <c r="W28" i="54"/>
  <c r="AA28" i="54"/>
  <c r="AE28" i="54"/>
  <c r="AM28" i="54"/>
  <c r="G32" i="54"/>
  <c r="K32" i="54"/>
  <c r="O32" i="54"/>
  <c r="S32" i="54"/>
  <c r="W32" i="54"/>
  <c r="AA32" i="54"/>
  <c r="AE32" i="54"/>
  <c r="BF99" i="35"/>
  <c r="DD99" i="35" s="1"/>
  <c r="BF101" i="35"/>
  <c r="DD101" i="35" s="1"/>
  <c r="AF98" i="35"/>
  <c r="CD98" i="35" s="1"/>
  <c r="AF99" i="35"/>
  <c r="CD99" i="35" s="1"/>
  <c r="AF101" i="35"/>
  <c r="CD101" i="35" s="1"/>
  <c r="AA98" i="35"/>
  <c r="BY98" i="35" s="1"/>
  <c r="AA99" i="35"/>
  <c r="BY99" i="35" s="1"/>
  <c r="AA101" i="35"/>
  <c r="BY101" i="35" s="1"/>
  <c r="Y98" i="35"/>
  <c r="BW98" i="35" s="1"/>
  <c r="Y99" i="35"/>
  <c r="BW99" i="35" s="1"/>
  <c r="Y101" i="35"/>
  <c r="BW101" i="35" s="1"/>
  <c r="U99" i="35"/>
  <c r="BS99" i="35" s="1"/>
  <c r="U101" i="35"/>
  <c r="BS101" i="35" s="1"/>
  <c r="DG59" i="35"/>
  <c r="BE16" i="35"/>
  <c r="DC16" i="35" s="1"/>
  <c r="BE17" i="35"/>
  <c r="DC17" i="35" s="1"/>
  <c r="BE18" i="35"/>
  <c r="DC18" i="35" s="1"/>
  <c r="BE15" i="35"/>
  <c r="DC15" i="35" s="1"/>
  <c r="AN16" i="35"/>
  <c r="CL16" i="35" s="1"/>
  <c r="AN17" i="35"/>
  <c r="CL17" i="35" s="1"/>
  <c r="AN18" i="35"/>
  <c r="CL18" i="35" s="1"/>
  <c r="AN15" i="35"/>
  <c r="CL15" i="35" s="1"/>
  <c r="BA46" i="33"/>
  <c r="BA50" i="33" s="1"/>
  <c r="BA48" i="33"/>
  <c r="AX46" i="32"/>
  <c r="BA48" i="32"/>
  <c r="BB48" i="31"/>
  <c r="BB47" i="31"/>
  <c r="AM15" i="35"/>
  <c r="CK15" i="35" s="1"/>
  <c r="DK15" i="35" s="1"/>
  <c r="AX47" i="29"/>
  <c r="K23" i="28"/>
  <c r="U17" i="17"/>
  <c r="AQ98" i="35"/>
  <c r="CO98" i="35" s="1"/>
  <c r="AQ99" i="35"/>
  <c r="CO99" i="35" s="1"/>
  <c r="AQ101" i="35"/>
  <c r="CO101" i="35" s="1"/>
  <c r="L23" i="28"/>
  <c r="V17" i="11"/>
  <c r="BA16" i="35"/>
  <c r="CY16" i="35" s="1"/>
  <c r="BA17" i="35"/>
  <c r="CY17" i="35" s="1"/>
  <c r="BA18" i="35"/>
  <c r="CY18" i="35" s="1"/>
  <c r="BA15" i="35"/>
  <c r="CY15" i="35" s="1"/>
  <c r="AX49" i="29"/>
  <c r="L30" i="28"/>
  <c r="H31" i="28"/>
  <c r="B7" i="28" s="1"/>
  <c r="I31" i="28"/>
  <c r="C7" i="28" s="1"/>
  <c r="L39" i="28"/>
  <c r="F15" i="28" s="1"/>
  <c r="BD50" i="35"/>
  <c r="DB50" i="35" s="1"/>
  <c r="BD57" i="35"/>
  <c r="DB57" i="35" s="1"/>
  <c r="BD59" i="35"/>
  <c r="DB59" i="35" s="1"/>
  <c r="BD58" i="35"/>
  <c r="DB58" i="35" s="1"/>
  <c r="DM58" i="35" s="1"/>
  <c r="AU57" i="35"/>
  <c r="CS57" i="35" s="1"/>
  <c r="AU59" i="35"/>
  <c r="CS59" i="35" s="1"/>
  <c r="AO50" i="35"/>
  <c r="CM50" i="35" s="1"/>
  <c r="AO57" i="35"/>
  <c r="CM57" i="35" s="1"/>
  <c r="AO59" i="35"/>
  <c r="CM59" i="35" s="1"/>
  <c r="AO58" i="35"/>
  <c r="CM58" i="35" s="1"/>
  <c r="DK58" i="35" s="1"/>
  <c r="AL50" i="35"/>
  <c r="CJ50" i="35" s="1"/>
  <c r="AL57" i="35"/>
  <c r="CJ57" i="35" s="1"/>
  <c r="AL59" i="35"/>
  <c r="CJ59" i="35" s="1"/>
  <c r="AL58" i="35"/>
  <c r="CJ58" i="35" s="1"/>
  <c r="W50" i="35"/>
  <c r="BU50" i="35" s="1"/>
  <c r="S17" i="14"/>
  <c r="W57" i="35"/>
  <c r="BU57" i="35" s="1"/>
  <c r="W59" i="35"/>
  <c r="BU59" i="35" s="1"/>
  <c r="W58" i="35"/>
  <c r="BU58" i="35" s="1"/>
  <c r="DG58" i="35" s="1"/>
  <c r="N57" i="35"/>
  <c r="BL57" i="35" s="1"/>
  <c r="N59" i="35"/>
  <c r="BL59" i="35" s="1"/>
  <c r="R38" i="14"/>
  <c r="P39" i="35"/>
  <c r="BN39" i="35" s="1"/>
  <c r="P47" i="35"/>
  <c r="BN47" i="35" s="1"/>
  <c r="P48" i="35"/>
  <c r="BN48" i="35" s="1"/>
  <c r="M46" i="35"/>
  <c r="BK46" i="35" s="1"/>
  <c r="R7" i="13"/>
  <c r="M47" i="35"/>
  <c r="BK47" i="35" s="1"/>
  <c r="M48" i="35"/>
  <c r="BK48" i="35" s="1"/>
  <c r="L92" i="52"/>
  <c r="O92" i="52"/>
  <c r="F112" i="52"/>
  <c r="Q16" i="53"/>
  <c r="F24" i="53"/>
  <c r="J67" i="53"/>
  <c r="L15" i="17"/>
  <c r="AF55" i="35"/>
  <c r="CD55" i="35" s="1"/>
  <c r="AA55" i="35"/>
  <c r="BY55" i="35" s="1"/>
  <c r="K60" i="35"/>
  <c r="BI60" i="35" s="1"/>
  <c r="DE60" i="35" s="1"/>
  <c r="DF60" i="35" s="1"/>
  <c r="AF62" i="35"/>
  <c r="CD62" i="35" s="1"/>
  <c r="DI62" i="35" s="1"/>
  <c r="AA62" i="35"/>
  <c r="BY62" i="35" s="1"/>
  <c r="AQ92" i="35"/>
  <c r="CO92" i="35" s="1"/>
  <c r="DK92" i="35" s="1"/>
  <c r="G5" i="8"/>
  <c r="BF105" i="35"/>
  <c r="DD105" i="35" s="1"/>
  <c r="AZ105" i="35"/>
  <c r="CX105" i="35" s="1"/>
  <c r="AX105" i="35"/>
  <c r="CV105" i="35" s="1"/>
  <c r="AU105" i="35"/>
  <c r="CS105" i="35" s="1"/>
  <c r="AQ105" i="35"/>
  <c r="CO105" i="35" s="1"/>
  <c r="AL105" i="35"/>
  <c r="CJ105" i="35" s="1"/>
  <c r="AF105" i="35"/>
  <c r="CD105" i="35" s="1"/>
  <c r="AD105" i="35"/>
  <c r="CB105" i="35" s="1"/>
  <c r="AA105" i="35"/>
  <c r="BY105" i="35" s="1"/>
  <c r="Y105" i="35"/>
  <c r="BW105" i="35" s="1"/>
  <c r="DG105" i="35" s="1"/>
  <c r="U105" i="35"/>
  <c r="BS105" i="35" s="1"/>
  <c r="N105" i="35"/>
  <c r="BL105" i="35" s="1"/>
  <c r="BE103" i="35"/>
  <c r="DC103" i="35" s="1"/>
  <c r="AY103" i="35"/>
  <c r="CW103" i="35" s="1"/>
  <c r="AW103" i="35"/>
  <c r="CU103" i="35" s="1"/>
  <c r="AT103" i="35"/>
  <c r="CR103" i="35" s="1"/>
  <c r="AR103" i="35"/>
  <c r="CP103" i="35" s="1"/>
  <c r="AP103" i="35"/>
  <c r="CN103" i="35" s="1"/>
  <c r="AI103" i="35"/>
  <c r="CG103" i="35" s="1"/>
  <c r="Q103" i="35"/>
  <c r="BO103" i="35" s="1"/>
  <c r="O103" i="35"/>
  <c r="BM103" i="35" s="1"/>
  <c r="DE103" i="35" s="1"/>
  <c r="DF103" i="35" s="1"/>
  <c r="AA102" i="35"/>
  <c r="BY102" i="35" s="1"/>
  <c r="O102" i="35"/>
  <c r="BM102" i="35" s="1"/>
  <c r="AT101" i="35"/>
  <c r="CR101" i="35" s="1"/>
  <c r="DG101" i="35"/>
  <c r="AY100" i="35"/>
  <c r="CW100" i="35" s="1"/>
  <c r="DM100" i="35" s="1"/>
  <c r="AU100" i="35"/>
  <c r="CS100" i="35" s="1"/>
  <c r="AR100" i="35"/>
  <c r="CP100" i="35" s="1"/>
  <c r="AF100" i="35"/>
  <c r="CD100" i="35" s="1"/>
  <c r="DI100" i="35" s="1"/>
  <c r="Y100" i="35"/>
  <c r="BW100" i="35" s="1"/>
  <c r="O100" i="35"/>
  <c r="BM100" i="35" s="1"/>
  <c r="BE99" i="35"/>
  <c r="DC99" i="35" s="1"/>
  <c r="AW99" i="35"/>
  <c r="CU99" i="35" s="1"/>
  <c r="AP99" i="35"/>
  <c r="CN99" i="35" s="1"/>
  <c r="DK99" i="35" s="1"/>
  <c r="Q99" i="35"/>
  <c r="BO99" i="35" s="1"/>
  <c r="AZ98" i="35"/>
  <c r="CX98" i="35" s="1"/>
  <c r="DM98" i="35" s="1"/>
  <c r="AZ99" i="35"/>
  <c r="CX99" i="35" s="1"/>
  <c r="AZ101" i="35"/>
  <c r="CX101" i="35" s="1"/>
  <c r="AR98" i="35"/>
  <c r="CP98" i="35" s="1"/>
  <c r="AL99" i="35"/>
  <c r="CJ99" i="35" s="1"/>
  <c r="AL101" i="35"/>
  <c r="CJ101" i="35" s="1"/>
  <c r="AJ99" i="35"/>
  <c r="CH99" i="35" s="1"/>
  <c r="AJ101" i="35"/>
  <c r="CH101" i="35" s="1"/>
  <c r="AI98" i="35"/>
  <c r="CG98" i="35" s="1"/>
  <c r="R99" i="35"/>
  <c r="BP99" i="35" s="1"/>
  <c r="R101" i="35"/>
  <c r="BP101" i="35" s="1"/>
  <c r="P99" i="35"/>
  <c r="BN99" i="35" s="1"/>
  <c r="P101" i="35"/>
  <c r="BN101" i="35" s="1"/>
  <c r="N99" i="35"/>
  <c r="BL99" i="35" s="1"/>
  <c r="N101" i="35"/>
  <c r="BL101" i="35" s="1"/>
  <c r="E98" i="35"/>
  <c r="AJ26" i="35"/>
  <c r="CH26" i="35" s="1"/>
  <c r="U26" i="35"/>
  <c r="BS26" i="35" s="1"/>
  <c r="DG26" i="35" s="1"/>
  <c r="DM121" i="35"/>
  <c r="AS25" i="35"/>
  <c r="CQ25" i="35" s="1"/>
  <c r="AS26" i="35"/>
  <c r="CQ26" i="35" s="1"/>
  <c r="AO26" i="35"/>
  <c r="CM26" i="35" s="1"/>
  <c r="DK26" i="35" s="1"/>
  <c r="L25" i="35"/>
  <c r="BJ25" i="35" s="1"/>
  <c r="L26" i="35"/>
  <c r="BJ26" i="35" s="1"/>
  <c r="W114" i="35"/>
  <c r="BU114" i="35" s="1"/>
  <c r="AU114" i="35"/>
  <c r="CS114" i="35" s="1"/>
  <c r="AU18" i="35"/>
  <c r="CS18" i="35" s="1"/>
  <c r="AU16" i="35"/>
  <c r="CS16" i="35" s="1"/>
  <c r="AU17" i="35"/>
  <c r="CS17" i="35" s="1"/>
  <c r="AU15" i="35"/>
  <c r="CS15" i="35" s="1"/>
  <c r="AT15" i="35"/>
  <c r="CR15" i="35" s="1"/>
  <c r="AT16" i="35"/>
  <c r="CR16" i="35" s="1"/>
  <c r="AT17" i="35"/>
  <c r="CR17" i="35" s="1"/>
  <c r="AT18" i="35"/>
  <c r="CR18" i="35" s="1"/>
  <c r="AF18" i="35"/>
  <c r="CD18" i="35" s="1"/>
  <c r="AF16" i="35"/>
  <c r="CD16" i="35" s="1"/>
  <c r="AF17" i="35"/>
  <c r="CD17" i="35" s="1"/>
  <c r="AF15" i="35"/>
  <c r="CD15" i="35" s="1"/>
  <c r="AE15" i="35"/>
  <c r="CC15" i="35" s="1"/>
  <c r="AE16" i="35"/>
  <c r="CC16" i="35" s="1"/>
  <c r="AE17" i="35"/>
  <c r="CC17" i="35" s="1"/>
  <c r="DI17" i="35" s="1"/>
  <c r="AE18" i="35"/>
  <c r="CC18" i="35" s="1"/>
  <c r="U18" i="35"/>
  <c r="BS18" i="35" s="1"/>
  <c r="U15" i="35"/>
  <c r="BS15" i="35" s="1"/>
  <c r="U16" i="35"/>
  <c r="BS16" i="35" s="1"/>
  <c r="U17" i="35"/>
  <c r="BS17" i="35" s="1"/>
  <c r="O16" i="35"/>
  <c r="BM16" i="35" s="1"/>
  <c r="O17" i="35"/>
  <c r="BM17" i="35" s="1"/>
  <c r="O18" i="35"/>
  <c r="BM18" i="35" s="1"/>
  <c r="O15" i="35"/>
  <c r="BM15" i="35" s="1"/>
  <c r="BB48" i="33"/>
  <c r="AY46" i="33"/>
  <c r="AX48" i="32"/>
  <c r="AX50" i="32" s="1"/>
  <c r="BA46" i="32"/>
  <c r="BA50" i="32" s="1"/>
  <c r="AY47" i="32"/>
  <c r="AY46" i="32"/>
  <c r="AY50" i="32" s="1"/>
  <c r="BA47" i="32"/>
  <c r="AY48" i="32"/>
  <c r="T3" i="17"/>
  <c r="T13" i="18"/>
  <c r="AY46" i="30"/>
  <c r="AY50" i="30"/>
  <c r="BA47" i="29"/>
  <c r="H23" i="28"/>
  <c r="R17" i="11"/>
  <c r="M16" i="35"/>
  <c r="BK16" i="35" s="1"/>
  <c r="M17" i="35"/>
  <c r="BK17" i="35" s="1"/>
  <c r="M18" i="35"/>
  <c r="BK18" i="35" s="1"/>
  <c r="M15" i="35"/>
  <c r="BK15" i="35" s="1"/>
  <c r="R7" i="12"/>
  <c r="S7" i="18"/>
  <c r="W121" i="35"/>
  <c r="BU121" i="35" s="1"/>
  <c r="J23" i="28"/>
  <c r="T17" i="11"/>
  <c r="AG16" i="35"/>
  <c r="CE16" i="35" s="1"/>
  <c r="AG17" i="35"/>
  <c r="CE17" i="35" s="1"/>
  <c r="AG18" i="35"/>
  <c r="CE18" i="35" s="1"/>
  <c r="S37" i="17"/>
  <c r="W98" i="35"/>
  <c r="BU98" i="35" s="1"/>
  <c r="W99" i="35"/>
  <c r="BU99" i="35" s="1"/>
  <c r="W101" i="35"/>
  <c r="BU101" i="35" s="1"/>
  <c r="U37" i="12"/>
  <c r="AQ25" i="35"/>
  <c r="CO25" i="35" s="1"/>
  <c r="K34" i="28"/>
  <c r="L34" i="28"/>
  <c r="J36" i="28"/>
  <c r="D12" i="28" s="1"/>
  <c r="R41" i="17"/>
  <c r="H38" i="28" s="1"/>
  <c r="B14" i="28" s="1"/>
  <c r="U42" i="18"/>
  <c r="AV121" i="35"/>
  <c r="CT121" i="35" s="1"/>
  <c r="K39" i="28"/>
  <c r="E15" i="28" s="1"/>
  <c r="BF57" i="35"/>
  <c r="DD57" i="35" s="1"/>
  <c r="V42" i="14"/>
  <c r="BF59" i="35"/>
  <c r="DD59" i="35" s="1"/>
  <c r="AZ50" i="35"/>
  <c r="CX50" i="35" s="1"/>
  <c r="AZ57" i="35"/>
  <c r="CX57" i="35" s="1"/>
  <c r="AZ59" i="35"/>
  <c r="CX59" i="35" s="1"/>
  <c r="AZ58" i="35"/>
  <c r="CX58" i="35" s="1"/>
  <c r="AQ57" i="35"/>
  <c r="CO57" i="35" s="1"/>
  <c r="U37" i="14"/>
  <c r="AQ59" i="35"/>
  <c r="CO59" i="35" s="1"/>
  <c r="L43" i="52"/>
  <c r="E65" i="52"/>
  <c r="M85" i="52"/>
  <c r="O158" i="52"/>
  <c r="Q8" i="53"/>
  <c r="F16" i="53"/>
  <c r="L35" i="18"/>
  <c r="AF56" i="35"/>
  <c r="CD56" i="35" s="1"/>
  <c r="DI56" i="35" s="1"/>
  <c r="AA56" i="35"/>
  <c r="BY56" i="35" s="1"/>
  <c r="AF61" i="35"/>
  <c r="CD61" i="35" s="1"/>
  <c r="DI61" i="35" s="1"/>
  <c r="AA61" i="35"/>
  <c r="BY61" i="35" s="1"/>
  <c r="DG61" i="35" s="1"/>
  <c r="DH61" i="35" s="1"/>
  <c r="K63" i="35"/>
  <c r="BI63" i="35" s="1"/>
  <c r="DE63" i="35" s="1"/>
  <c r="DF63" i="35" s="1"/>
  <c r="AQ91" i="35"/>
  <c r="CO91" i="35" s="1"/>
  <c r="BF106" i="35"/>
  <c r="DD106" i="35" s="1"/>
  <c r="DM106" i="35" s="1"/>
  <c r="AZ106" i="35"/>
  <c r="CX106" i="35" s="1"/>
  <c r="AX106" i="35"/>
  <c r="CV106" i="35" s="1"/>
  <c r="AU106" i="35"/>
  <c r="CS106" i="35" s="1"/>
  <c r="AQ106" i="35"/>
  <c r="CO106" i="35" s="1"/>
  <c r="DK106" i="35" s="1"/>
  <c r="AL106" i="35"/>
  <c r="CJ106" i="35" s="1"/>
  <c r="DI106" i="35" s="1"/>
  <c r="AF106" i="35"/>
  <c r="CD106" i="35" s="1"/>
  <c r="AD106" i="35"/>
  <c r="CB106" i="35" s="1"/>
  <c r="AA106" i="35"/>
  <c r="BY106" i="35" s="1"/>
  <c r="DG106" i="35" s="1"/>
  <c r="Y106" i="35"/>
  <c r="BW106" i="35" s="1"/>
  <c r="U106" i="35"/>
  <c r="BS106" i="35" s="1"/>
  <c r="N106" i="35"/>
  <c r="BL106" i="35" s="1"/>
  <c r="AY104" i="35"/>
  <c r="CW104" i="35" s="1"/>
  <c r="DM104" i="35" s="1"/>
  <c r="AR104" i="35"/>
  <c r="CP104" i="35" s="1"/>
  <c r="AI104" i="35"/>
  <c r="CG104" i="35" s="1"/>
  <c r="DI104" i="35" s="1"/>
  <c r="Q104" i="35"/>
  <c r="BO104" i="35" s="1"/>
  <c r="O104" i="35"/>
  <c r="BM104" i="35" s="1"/>
  <c r="DE104" i="35" s="1"/>
  <c r="DF104" i="35" s="1"/>
  <c r="BF102" i="35"/>
  <c r="DD102" i="35" s="1"/>
  <c r="AQ102" i="35"/>
  <c r="CO102" i="35" s="1"/>
  <c r="AF102" i="35"/>
  <c r="CD102" i="35" s="1"/>
  <c r="U102" i="35"/>
  <c r="BS102" i="35" s="1"/>
  <c r="DG102" i="35" s="1"/>
  <c r="Q102" i="35"/>
  <c r="BO102" i="35" s="1"/>
  <c r="N102" i="35"/>
  <c r="BL102" i="35" s="1"/>
  <c r="AA100" i="35"/>
  <c r="BY100" i="35" s="1"/>
  <c r="AY99" i="35"/>
  <c r="CW99" i="35" s="1"/>
  <c r="T99" i="35"/>
  <c r="BR99" i="35" s="1"/>
  <c r="DG99" i="35" s="1"/>
  <c r="F99" i="35"/>
  <c r="BF98" i="35"/>
  <c r="DD98" i="35" s="1"/>
  <c r="BB99" i="35"/>
  <c r="CZ99" i="35" s="1"/>
  <c r="BB101" i="35"/>
  <c r="CZ101" i="35" s="1"/>
  <c r="DM101" i="35" s="1"/>
  <c r="AX99" i="35"/>
  <c r="CV99" i="35" s="1"/>
  <c r="AX101" i="35"/>
  <c r="CV101" i="35" s="1"/>
  <c r="AU98" i="35"/>
  <c r="CS98" i="35" s="1"/>
  <c r="AU99" i="35"/>
  <c r="CS99" i="35" s="1"/>
  <c r="AU101" i="35"/>
  <c r="CS101" i="35" s="1"/>
  <c r="AD98" i="35"/>
  <c r="CB98" i="35" s="1"/>
  <c r="AD99" i="35"/>
  <c r="CB99" i="35" s="1"/>
  <c r="DI99" i="35" s="1"/>
  <c r="AD101" i="35"/>
  <c r="CB101" i="35" s="1"/>
  <c r="U98" i="35"/>
  <c r="BS98" i="35" s="1"/>
  <c r="DM81" i="35"/>
  <c r="DE81" i="35"/>
  <c r="DF81" i="35" s="1"/>
  <c r="K57" i="35"/>
  <c r="BI57" i="35" s="1"/>
  <c r="DE57" i="35" s="1"/>
  <c r="DF57" i="35" s="1"/>
  <c r="DE59" i="35"/>
  <c r="DF59" i="35" s="1"/>
  <c r="AL25" i="35"/>
  <c r="CJ25" i="35" s="1"/>
  <c r="AL26" i="35"/>
  <c r="CJ26" i="35" s="1"/>
  <c r="AH25" i="35"/>
  <c r="CF25" i="35" s="1"/>
  <c r="AH26" i="35"/>
  <c r="CF26" i="35" s="1"/>
  <c r="W25" i="35"/>
  <c r="BU25" i="35" s="1"/>
  <c r="P25" i="35"/>
  <c r="BN25" i="35" s="1"/>
  <c r="P26" i="35"/>
  <c r="BN26" i="35" s="1"/>
  <c r="DE26" i="35" s="1"/>
  <c r="DF26" i="35" s="1"/>
  <c r="AF58" i="35"/>
  <c r="CD58" i="35" s="1"/>
  <c r="DI58" i="35" s="1"/>
  <c r="BC16" i="35"/>
  <c r="DA16" i="35" s="1"/>
  <c r="BC17" i="35"/>
  <c r="DA17" i="35" s="1"/>
  <c r="BC18" i="35"/>
  <c r="DA18" i="35" s="1"/>
  <c r="BC15" i="35"/>
  <c r="DA15" i="35" s="1"/>
  <c r="AP16" i="35"/>
  <c r="CN16" i="35" s="1"/>
  <c r="AP17" i="35"/>
  <c r="CN17" i="35" s="1"/>
  <c r="AP18" i="35"/>
  <c r="CN18" i="35" s="1"/>
  <c r="AP15" i="35"/>
  <c r="CN15" i="35" s="1"/>
  <c r="AL15" i="35"/>
  <c r="CJ15" i="35" s="1"/>
  <c r="AL18" i="35"/>
  <c r="CJ18" i="35" s="1"/>
  <c r="AL16" i="35"/>
  <c r="CJ16" i="35" s="1"/>
  <c r="AL17" i="35"/>
  <c r="CJ17" i="35" s="1"/>
  <c r="AJ18" i="35"/>
  <c r="CH18" i="35" s="1"/>
  <c r="AJ15" i="35"/>
  <c r="CH15" i="35" s="1"/>
  <c r="AJ16" i="35"/>
  <c r="CH16" i="35" s="1"/>
  <c r="AJ17" i="35"/>
  <c r="CH17" i="35" s="1"/>
  <c r="AH15" i="35"/>
  <c r="CF15" i="35" s="1"/>
  <c r="AH18" i="35"/>
  <c r="CF18" i="35" s="1"/>
  <c r="AH16" i="35"/>
  <c r="CF16" i="35" s="1"/>
  <c r="DI16" i="35" s="1"/>
  <c r="AH17" i="35"/>
  <c r="CF17" i="35" s="1"/>
  <c r="T15" i="35"/>
  <c r="BR15" i="35" s="1"/>
  <c r="BB46" i="33"/>
  <c r="BB50" i="33" s="1"/>
  <c r="AY47" i="33"/>
  <c r="AY50" i="33" s="1"/>
  <c r="AZ46" i="33"/>
  <c r="AZ50" i="33" s="1"/>
  <c r="AZ49" i="33"/>
  <c r="AZ48" i="33"/>
  <c r="BA46" i="31"/>
  <c r="BA50" i="31" s="1"/>
  <c r="BA48" i="31"/>
  <c r="AY47" i="30"/>
  <c r="AY48" i="30"/>
  <c r="AX46" i="29"/>
  <c r="AX50" i="29" s="1"/>
  <c r="AZ48" i="29"/>
  <c r="AW31" i="29"/>
  <c r="AW45" i="29" s="1"/>
  <c r="S36" i="16"/>
  <c r="V81" i="35"/>
  <c r="BT81" i="35" s="1"/>
  <c r="DG81" i="35" s="1"/>
  <c r="V36" i="12"/>
  <c r="AZ26" i="35"/>
  <c r="CX26" i="35" s="1"/>
  <c r="L33" i="28"/>
  <c r="F9" i="28" s="1"/>
  <c r="H34" i="28"/>
  <c r="H35" i="28"/>
  <c r="B11" i="28" s="1"/>
  <c r="K39" i="52"/>
  <c r="O39" i="52"/>
  <c r="D57" i="52"/>
  <c r="E61" i="52"/>
  <c r="L142" i="52"/>
  <c r="N154" i="52"/>
  <c r="F8" i="53"/>
  <c r="Q98" i="35"/>
  <c r="BO98" i="35" s="1"/>
  <c r="O98" i="35"/>
  <c r="BM98" i="35" s="1"/>
  <c r="DM18" i="35"/>
  <c r="BF25" i="35"/>
  <c r="DD25" i="35" s="1"/>
  <c r="BD25" i="35"/>
  <c r="DB25" i="35" s="1"/>
  <c r="BB25" i="35"/>
  <c r="CZ25" i="35" s="1"/>
  <c r="AV25" i="35"/>
  <c r="CT25" i="35" s="1"/>
  <c r="AT25" i="35"/>
  <c r="CR25" i="35" s="1"/>
  <c r="AR25" i="35"/>
  <c r="CP25" i="35" s="1"/>
  <c r="AE25" i="35"/>
  <c r="CC25" i="35" s="1"/>
  <c r="DG25" i="35"/>
  <c r="DE25" i="35"/>
  <c r="DF25" i="35" s="1"/>
  <c r="BF15" i="35"/>
  <c r="DD15" i="35" s="1"/>
  <c r="BF18" i="35"/>
  <c r="DD18" i="35" s="1"/>
  <c r="BF16" i="35"/>
  <c r="DD16" i="35" s="1"/>
  <c r="BF17" i="35"/>
  <c r="DD17" i="35" s="1"/>
  <c r="BD18" i="35"/>
  <c r="DB18" i="35" s="1"/>
  <c r="BD15" i="35"/>
  <c r="DB15" i="35" s="1"/>
  <c r="BD16" i="35"/>
  <c r="DB16" i="35" s="1"/>
  <c r="BD17" i="35"/>
  <c r="DB17" i="35" s="1"/>
  <c r="BB15" i="35"/>
  <c r="CZ15" i="35" s="1"/>
  <c r="BB18" i="35"/>
  <c r="CZ18" i="35" s="1"/>
  <c r="BB16" i="35"/>
  <c r="CZ16" i="35" s="1"/>
  <c r="DM16" i="35" s="1"/>
  <c r="BB17" i="35"/>
  <c r="CZ17" i="35" s="1"/>
  <c r="AZ18" i="35"/>
  <c r="CX18" i="35" s="1"/>
  <c r="AZ16" i="35"/>
  <c r="CX16" i="35" s="1"/>
  <c r="AZ17" i="35"/>
  <c r="CX17" i="35" s="1"/>
  <c r="AX18" i="35"/>
  <c r="CV18" i="35" s="1"/>
  <c r="AX16" i="35"/>
  <c r="CV16" i="35" s="1"/>
  <c r="AX17" i="35"/>
  <c r="CV17" i="35" s="1"/>
  <c r="DM17" i="35" s="1"/>
  <c r="AO18" i="35"/>
  <c r="CM18" i="35" s="1"/>
  <c r="AO15" i="35"/>
  <c r="CM15" i="35" s="1"/>
  <c r="AO16" i="35"/>
  <c r="CM16" i="35" s="1"/>
  <c r="AO17" i="35"/>
  <c r="CM17" i="35" s="1"/>
  <c r="AA18" i="35"/>
  <c r="BY18" i="35" s="1"/>
  <c r="DG18" i="35" s="1"/>
  <c r="AA16" i="35"/>
  <c r="BY16" i="35" s="1"/>
  <c r="AA17" i="35"/>
  <c r="BY17" i="35" s="1"/>
  <c r="Y18" i="35"/>
  <c r="BW18" i="35" s="1"/>
  <c r="Y16" i="35"/>
  <c r="BW16" i="35" s="1"/>
  <c r="Y17" i="35"/>
  <c r="BW17" i="35" s="1"/>
  <c r="R15" i="35"/>
  <c r="BP15" i="35" s="1"/>
  <c r="R18" i="35"/>
  <c r="BP18" i="35" s="1"/>
  <c r="R16" i="35"/>
  <c r="BP16" i="35" s="1"/>
  <c r="R17" i="35"/>
  <c r="BP17" i="35" s="1"/>
  <c r="P18" i="35"/>
  <c r="BN18" i="35" s="1"/>
  <c r="P15" i="35"/>
  <c r="BN15" i="35" s="1"/>
  <c r="P16" i="35"/>
  <c r="BN16" i="35" s="1"/>
  <c r="P17" i="35"/>
  <c r="BN17" i="35" s="1"/>
  <c r="N15" i="35"/>
  <c r="BL15" i="35" s="1"/>
  <c r="N18" i="35"/>
  <c r="BL18" i="35" s="1"/>
  <c r="N16" i="35"/>
  <c r="BL16" i="35" s="1"/>
  <c r="DE16" i="35" s="1"/>
  <c r="DF16" i="35" s="1"/>
  <c r="N17" i="35"/>
  <c r="BL17" i="35" s="1"/>
  <c r="L18" i="35"/>
  <c r="BJ18" i="35" s="1"/>
  <c r="L16" i="35"/>
  <c r="BJ16" i="35" s="1"/>
  <c r="L17" i="35"/>
  <c r="BJ17" i="35" s="1"/>
  <c r="J18" i="35"/>
  <c r="BH18" i="35" s="1"/>
  <c r="DE18" i="35" s="1"/>
  <c r="DF18" i="35" s="1"/>
  <c r="J16" i="35"/>
  <c r="BH16" i="35" s="1"/>
  <c r="J17" i="35"/>
  <c r="BH17" i="35" s="1"/>
  <c r="AZ48" i="32"/>
  <c r="BB46" i="31"/>
  <c r="BB50" i="31"/>
  <c r="T3" i="18"/>
  <c r="T13" i="12"/>
  <c r="BA47" i="31"/>
  <c r="AZ46" i="29"/>
  <c r="AZ50" i="29" s="1"/>
  <c r="BA48" i="29"/>
  <c r="R27" i="17"/>
  <c r="M98" i="35"/>
  <c r="BK98" i="35" s="1"/>
  <c r="F23" i="28"/>
  <c r="BB49" i="33"/>
  <c r="J30" i="28"/>
  <c r="BB49" i="32"/>
  <c r="L31" i="28"/>
  <c r="F7" i="28" s="1"/>
  <c r="H32" i="28"/>
  <c r="B8" i="28" s="1"/>
  <c r="K32" i="28"/>
  <c r="E8" i="28" s="1"/>
  <c r="L32" i="28"/>
  <c r="F8" i="28" s="1"/>
  <c r="J35" i="28"/>
  <c r="D11" i="28" s="1"/>
  <c r="K35" i="28"/>
  <c r="E11" i="28" s="1"/>
  <c r="R40" i="17"/>
  <c r="J37" i="28"/>
  <c r="D13" i="28" s="1"/>
  <c r="BB57" i="35"/>
  <c r="CZ57" i="35" s="1"/>
  <c r="V38" i="14"/>
  <c r="BB59" i="35"/>
  <c r="CZ59" i="35" s="1"/>
  <c r="U33" i="14"/>
  <c r="AM57" i="35"/>
  <c r="CK57" i="35" s="1"/>
  <c r="AM59" i="35"/>
  <c r="CK59" i="35" s="1"/>
  <c r="AH50" i="35"/>
  <c r="CF50" i="35" s="1"/>
  <c r="AH57" i="35"/>
  <c r="CF57" i="35" s="1"/>
  <c r="AH59" i="35"/>
  <c r="CF59" i="35" s="1"/>
  <c r="Y57" i="35"/>
  <c r="BW57" i="35" s="1"/>
  <c r="S39" i="14"/>
  <c r="Y59" i="35"/>
  <c r="BW59" i="35" s="1"/>
  <c r="AL39" i="35"/>
  <c r="CJ39" i="35" s="1"/>
  <c r="AL47" i="35"/>
  <c r="CJ47" i="35" s="1"/>
  <c r="AL48" i="35"/>
  <c r="CJ48" i="35" s="1"/>
  <c r="AI46" i="35"/>
  <c r="CG46" i="35" s="1"/>
  <c r="AI47" i="35"/>
  <c r="CG47" i="35" s="1"/>
  <c r="AD39" i="35"/>
  <c r="CB39" i="35" s="1"/>
  <c r="DI39" i="35" s="1"/>
  <c r="AD47" i="35"/>
  <c r="CB47" i="35" s="1"/>
  <c r="DI47" i="35" s="1"/>
  <c r="AD48" i="35"/>
  <c r="CB48" i="35" s="1"/>
  <c r="AB46" i="35"/>
  <c r="BZ46" i="35" s="1"/>
  <c r="AB47" i="35"/>
  <c r="BZ47" i="35" s="1"/>
  <c r="W39" i="35"/>
  <c r="BU39" i="35" s="1"/>
  <c r="DG39" i="35" s="1"/>
  <c r="W47" i="35"/>
  <c r="BU47" i="35" s="1"/>
  <c r="W48" i="35"/>
  <c r="BU48" i="35" s="1"/>
  <c r="T46" i="35"/>
  <c r="BR46" i="35" s="1"/>
  <c r="DG46" i="35" s="1"/>
  <c r="T47" i="35"/>
  <c r="BR47" i="35" s="1"/>
  <c r="G7" i="42"/>
  <c r="H79" i="5"/>
  <c r="I79" i="5"/>
  <c r="O49" i="52"/>
  <c r="M77" i="52"/>
  <c r="E108" i="52"/>
  <c r="M128" i="52"/>
  <c r="M150" i="52"/>
  <c r="E154" i="52"/>
  <c r="D170" i="52"/>
  <c r="AL8" i="53"/>
  <c r="AL16" i="53"/>
  <c r="AA94" i="53"/>
  <c r="AY25" i="35"/>
  <c r="CW25" i="35" s="1"/>
  <c r="DM25" i="35" s="1"/>
  <c r="AO25" i="35"/>
  <c r="CM25" i="35" s="1"/>
  <c r="DK25" i="35" s="1"/>
  <c r="AY15" i="35"/>
  <c r="CW15" i="35" s="1"/>
  <c r="AY16" i="35"/>
  <c r="CW16" i="35" s="1"/>
  <c r="AY17" i="35"/>
  <c r="CW17" i="35" s="1"/>
  <c r="AY18" i="35"/>
  <c r="CW18" i="35" s="1"/>
  <c r="AK16" i="35"/>
  <c r="CI16" i="35" s="1"/>
  <c r="AK17" i="35"/>
  <c r="CI17" i="35" s="1"/>
  <c r="AK18" i="35"/>
  <c r="CI18" i="35" s="1"/>
  <c r="AI16" i="35"/>
  <c r="CG16" i="35" s="1"/>
  <c r="AI17" i="35"/>
  <c r="CG17" i="35" s="1"/>
  <c r="AI18" i="35"/>
  <c r="CG18" i="35" s="1"/>
  <c r="AB16" i="35"/>
  <c r="BZ16" i="35" s="1"/>
  <c r="AB17" i="35"/>
  <c r="BZ17" i="35" s="1"/>
  <c r="AB15" i="35"/>
  <c r="BZ15" i="35" s="1"/>
  <c r="AB18" i="35"/>
  <c r="BZ18" i="35" s="1"/>
  <c r="Z15" i="35"/>
  <c r="BX15" i="35" s="1"/>
  <c r="DG15" i="35" s="1"/>
  <c r="Z16" i="35"/>
  <c r="BX16" i="35" s="1"/>
  <c r="Z17" i="35"/>
  <c r="BX17" i="35" s="1"/>
  <c r="Z18" i="35"/>
  <c r="BX18" i="35" s="1"/>
  <c r="X16" i="35"/>
  <c r="BV16" i="35" s="1"/>
  <c r="X17" i="35"/>
  <c r="BV17" i="35" s="1"/>
  <c r="X15" i="35"/>
  <c r="BV15" i="35" s="1"/>
  <c r="X18" i="35"/>
  <c r="BV18" i="35" s="1"/>
  <c r="V16" i="35"/>
  <c r="BT16" i="35" s="1"/>
  <c r="V17" i="35"/>
  <c r="BT17" i="35" s="1"/>
  <c r="V18" i="35"/>
  <c r="BT18" i="35" s="1"/>
  <c r="T16" i="35"/>
  <c r="BR16" i="35" s="1"/>
  <c r="DG16" i="35" s="1"/>
  <c r="T17" i="35"/>
  <c r="BR17" i="35" s="1"/>
  <c r="DG17" i="35" s="1"/>
  <c r="T18" i="35"/>
  <c r="BR18" i="35" s="1"/>
  <c r="K15" i="35"/>
  <c r="BI15" i="35" s="1"/>
  <c r="K16" i="35"/>
  <c r="BI16" i="35" s="1"/>
  <c r="K17" i="35"/>
  <c r="BI17" i="35" s="1"/>
  <c r="DE17" i="35" s="1"/>
  <c r="DF17" i="35" s="1"/>
  <c r="K18" i="35"/>
  <c r="BI18" i="35" s="1"/>
  <c r="BA47" i="33"/>
  <c r="AY48" i="33"/>
  <c r="BB47" i="32"/>
  <c r="BB50" i="32" s="1"/>
  <c r="AY47" i="31"/>
  <c r="AY50" i="31" s="1"/>
  <c r="AY48" i="31"/>
  <c r="AY49" i="31"/>
  <c r="BA49" i="29"/>
  <c r="T7" i="17"/>
  <c r="AG98" i="35"/>
  <c r="CE98" i="35" s="1"/>
  <c r="AY49" i="30"/>
  <c r="BB49" i="31"/>
  <c r="J31" i="28"/>
  <c r="D7" i="28" s="1"/>
  <c r="J33" i="28"/>
  <c r="D9" i="28" s="1"/>
  <c r="K33" i="28"/>
  <c r="E9" i="28" s="1"/>
  <c r="K36" i="28"/>
  <c r="E12" i="28" s="1"/>
  <c r="L36" i="28"/>
  <c r="F12" i="28" s="1"/>
  <c r="J38" i="28"/>
  <c r="D14" i="28" s="1"/>
  <c r="L38" i="28"/>
  <c r="F14" i="28" s="1"/>
  <c r="DM48" i="35"/>
  <c r="AX57" i="35"/>
  <c r="CV57" i="35" s="1"/>
  <c r="DM57" i="35" s="1"/>
  <c r="AX59" i="35"/>
  <c r="CV59" i="35" s="1"/>
  <c r="DM59" i="35" s="1"/>
  <c r="AS50" i="35"/>
  <c r="CQ50" i="35" s="1"/>
  <c r="AS57" i="35"/>
  <c r="CQ57" i="35" s="1"/>
  <c r="AS59" i="35"/>
  <c r="CQ59" i="35" s="1"/>
  <c r="AJ57" i="35"/>
  <c r="CH57" i="35" s="1"/>
  <c r="T40" i="14"/>
  <c r="AJ59" i="35"/>
  <c r="CH59" i="35" s="1"/>
  <c r="AD50" i="35"/>
  <c r="CB50" i="35" s="1"/>
  <c r="AD57" i="35"/>
  <c r="CB57" i="35" s="1"/>
  <c r="DI57" i="35" s="1"/>
  <c r="AD59" i="35"/>
  <c r="CB59" i="35" s="1"/>
  <c r="DI59" i="35" s="1"/>
  <c r="U57" i="35"/>
  <c r="BS57" i="35" s="1"/>
  <c r="DG57" i="35" s="1"/>
  <c r="S35" i="14"/>
  <c r="U59" i="35"/>
  <c r="BS59" i="35" s="1"/>
  <c r="BE46" i="35"/>
  <c r="DC46" i="35" s="1"/>
  <c r="BE47" i="35"/>
  <c r="DC47" i="35" s="1"/>
  <c r="AZ39" i="35"/>
  <c r="CX39" i="35" s="1"/>
  <c r="DM39" i="35" s="1"/>
  <c r="AZ47" i="35"/>
  <c r="CX47" i="35" s="1"/>
  <c r="AZ48" i="35"/>
  <c r="CX48" i="35" s="1"/>
  <c r="AW46" i="35"/>
  <c r="CU46" i="35" s="1"/>
  <c r="DM46" i="35" s="1"/>
  <c r="V3" i="13"/>
  <c r="AW47" i="35"/>
  <c r="CU47" i="35" s="1"/>
  <c r="AS39" i="35"/>
  <c r="CQ39" i="35" s="1"/>
  <c r="AS47" i="35"/>
  <c r="CQ47" i="35" s="1"/>
  <c r="DK47" i="35" s="1"/>
  <c r="AS48" i="35"/>
  <c r="CQ48" i="35" s="1"/>
  <c r="AP46" i="35"/>
  <c r="CN46" i="35" s="1"/>
  <c r="AP47" i="35"/>
  <c r="CN47" i="35" s="1"/>
  <c r="DE39" i="35"/>
  <c r="DF39" i="35" s="1"/>
  <c r="K31" i="52"/>
  <c r="D104" i="52"/>
  <c r="H104" i="52"/>
  <c r="D128" i="52"/>
  <c r="O162" i="52"/>
  <c r="G166" i="52"/>
  <c r="AC25" i="35"/>
  <c r="CA25" i="35" s="1"/>
  <c r="AM16" i="35"/>
  <c r="CK16" i="35" s="1"/>
  <c r="DK16" i="35" s="1"/>
  <c r="W16" i="35"/>
  <c r="BU16" i="35" s="1"/>
  <c r="AW15" i="35"/>
  <c r="CU15" i="35" s="1"/>
  <c r="AC15" i="35"/>
  <c r="CA15" i="35" s="1"/>
  <c r="AC83" i="35"/>
  <c r="CA83" i="35" s="1"/>
  <c r="DI83" i="35" s="1"/>
  <c r="T13" i="11"/>
  <c r="AW31" i="31"/>
  <c r="AW45" i="31" s="1"/>
  <c r="U3" i="12"/>
  <c r="U13" i="11"/>
  <c r="V3" i="11"/>
  <c r="V7" i="13"/>
  <c r="S33" i="11"/>
  <c r="L37" i="28"/>
  <c r="F13" i="28" s="1"/>
  <c r="K38" i="28"/>
  <c r="E14" i="28" s="1"/>
  <c r="J39" i="28"/>
  <c r="D15" i="28" s="1"/>
  <c r="BD48" i="35"/>
  <c r="DB48" i="35" s="1"/>
  <c r="AO48" i="35"/>
  <c r="CM48" i="35" s="1"/>
  <c r="DK48" i="35" s="1"/>
  <c r="AH48" i="35"/>
  <c r="CF48" i="35" s="1"/>
  <c r="AA48" i="35"/>
  <c r="BY48" i="35" s="1"/>
  <c r="S48" i="35"/>
  <c r="BQ48" i="35" s="1"/>
  <c r="DG48" i="35" s="1"/>
  <c r="L48" i="35"/>
  <c r="BJ48" i="35" s="1"/>
  <c r="DE48" i="35" s="1"/>
  <c r="DF48" i="35" s="1"/>
  <c r="BA47" i="35"/>
  <c r="CY47" i="35" s="1"/>
  <c r="AT47" i="35"/>
  <c r="CR47" i="35" s="1"/>
  <c r="AE47" i="35"/>
  <c r="CC47" i="35" s="1"/>
  <c r="X47" i="35"/>
  <c r="BV47" i="35" s="1"/>
  <c r="Q47" i="35"/>
  <c r="BO47" i="35" s="1"/>
  <c r="I47" i="35"/>
  <c r="BG47" i="35" s="1"/>
  <c r="BC50" i="35"/>
  <c r="DA50" i="35" s="1"/>
  <c r="AY50" i="35"/>
  <c r="CW50" i="35" s="1"/>
  <c r="AV50" i="35"/>
  <c r="CT50" i="35" s="1"/>
  <c r="AR50" i="35"/>
  <c r="CP50" i="35" s="1"/>
  <c r="AN50" i="35"/>
  <c r="CL50" i="35" s="1"/>
  <c r="AK50" i="35"/>
  <c r="CI50" i="35" s="1"/>
  <c r="AG50" i="35"/>
  <c r="CE50" i="35" s="1"/>
  <c r="AC50" i="35"/>
  <c r="CA50" i="35" s="1"/>
  <c r="Z50" i="35"/>
  <c r="BX50" i="35" s="1"/>
  <c r="V50" i="35"/>
  <c r="BT50" i="35" s="1"/>
  <c r="DG50" i="35" s="1"/>
  <c r="P50" i="35"/>
  <c r="BN50" i="35" s="1"/>
  <c r="BB46" i="35"/>
  <c r="CZ46" i="35" s="1"/>
  <c r="AU46" i="35"/>
  <c r="CS46" i="35" s="1"/>
  <c r="AM46" i="35"/>
  <c r="CK46" i="35" s="1"/>
  <c r="DK46" i="35" s="1"/>
  <c r="AF46" i="35"/>
  <c r="CD46" i="35" s="1"/>
  <c r="Y46" i="35"/>
  <c r="BW46" i="35" s="1"/>
  <c r="R46" i="35"/>
  <c r="BP46" i="35" s="1"/>
  <c r="J46" i="35"/>
  <c r="BH46" i="35" s="1"/>
  <c r="DE46" i="35" s="1"/>
  <c r="DF46" i="35" s="1"/>
  <c r="F57" i="42"/>
  <c r="F52" i="42"/>
  <c r="F53" i="42"/>
  <c r="G124" i="42"/>
  <c r="H56" i="5"/>
  <c r="I56" i="5"/>
  <c r="H48" i="5"/>
  <c r="I48" i="5"/>
  <c r="K7" i="52"/>
  <c r="F19" i="52"/>
  <c r="K23" i="52"/>
  <c r="N23" i="52"/>
  <c r="O31" i="52"/>
  <c r="G43" i="52"/>
  <c r="M43" i="52"/>
  <c r="M53" i="52"/>
  <c r="E57" i="52"/>
  <c r="M69" i="52"/>
  <c r="D73" i="52"/>
  <c r="E81" i="52"/>
  <c r="H81" i="52"/>
  <c r="D96" i="52"/>
  <c r="M96" i="52"/>
  <c r="F108" i="52"/>
  <c r="O108" i="52"/>
  <c r="D120" i="52"/>
  <c r="H120" i="52"/>
  <c r="E124" i="52"/>
  <c r="H128" i="52"/>
  <c r="N128" i="52"/>
  <c r="K134" i="52"/>
  <c r="G142" i="52"/>
  <c r="M142" i="52"/>
  <c r="H146" i="52"/>
  <c r="K154" i="52"/>
  <c r="O154" i="52"/>
  <c r="L158" i="52"/>
  <c r="M166" i="52"/>
  <c r="E170" i="52"/>
  <c r="N170" i="52"/>
  <c r="AD12" i="53"/>
  <c r="AD20" i="53"/>
  <c r="N24" i="53"/>
  <c r="AD28" i="53"/>
  <c r="H32" i="53"/>
  <c r="L32" i="53"/>
  <c r="P32" i="53"/>
  <c r="T32" i="53"/>
  <c r="X32" i="53"/>
  <c r="AB32" i="53"/>
  <c r="AF32" i="53"/>
  <c r="G157" i="53"/>
  <c r="BF50" i="35"/>
  <c r="DD50" i="35" s="1"/>
  <c r="BB50" i="35"/>
  <c r="CZ50" i="35" s="1"/>
  <c r="AX50" i="35"/>
  <c r="CV50" i="35" s="1"/>
  <c r="DM50" i="35" s="1"/>
  <c r="AU50" i="35"/>
  <c r="CS50" i="35" s="1"/>
  <c r="AQ50" i="35"/>
  <c r="CO50" i="35" s="1"/>
  <c r="AM50" i="35"/>
  <c r="CK50" i="35" s="1"/>
  <c r="AJ50" i="35"/>
  <c r="CH50" i="35" s="1"/>
  <c r="AF50" i="35"/>
  <c r="CD50" i="35" s="1"/>
  <c r="Y50" i="35"/>
  <c r="BW50" i="35" s="1"/>
  <c r="U50" i="35"/>
  <c r="BS50" i="35" s="1"/>
  <c r="N50" i="35"/>
  <c r="BL50" i="35" s="1"/>
  <c r="AZ46" i="35"/>
  <c r="CX46" i="35" s="1"/>
  <c r="AS46" i="35"/>
  <c r="CQ46" i="35" s="1"/>
  <c r="AL46" i="35"/>
  <c r="CJ46" i="35" s="1"/>
  <c r="AD46" i="35"/>
  <c r="CB46" i="35" s="1"/>
  <c r="DI46" i="35" s="1"/>
  <c r="W46" i="35"/>
  <c r="BU46" i="35" s="1"/>
  <c r="P46" i="35"/>
  <c r="BN46" i="35" s="1"/>
  <c r="G10" i="42"/>
  <c r="G6" i="42"/>
  <c r="F49" i="42"/>
  <c r="G116" i="42"/>
  <c r="L11" i="52"/>
  <c r="G19" i="52"/>
  <c r="O23" i="52"/>
  <c r="L27" i="52"/>
  <c r="G35" i="52"/>
  <c r="E49" i="52"/>
  <c r="H49" i="52"/>
  <c r="K57" i="52"/>
  <c r="O57" i="52"/>
  <c r="L61" i="52"/>
  <c r="E73" i="52"/>
  <c r="K81" i="52"/>
  <c r="F85" i="52"/>
  <c r="E92" i="52"/>
  <c r="H96" i="52"/>
  <c r="K100" i="52"/>
  <c r="L108" i="52"/>
  <c r="D112" i="52"/>
  <c r="M112" i="52"/>
  <c r="F124" i="52"/>
  <c r="F134" i="52"/>
  <c r="L134" i="52"/>
  <c r="G138" i="52"/>
  <c r="E146" i="52"/>
  <c r="K146" i="52"/>
  <c r="F150" i="52"/>
  <c r="G158" i="52"/>
  <c r="M158" i="52"/>
  <c r="H162" i="52"/>
  <c r="K170" i="52"/>
  <c r="O170" i="52"/>
  <c r="F12" i="53"/>
  <c r="AL12" i="53"/>
  <c r="V16" i="53"/>
  <c r="F20" i="53"/>
  <c r="AL20" i="53"/>
  <c r="O71" i="53"/>
  <c r="R79" i="53"/>
  <c r="AP83" i="53"/>
  <c r="I38" i="28"/>
  <c r="C14" i="28" s="1"/>
  <c r="H39" i="28"/>
  <c r="B15" i="28" s="1"/>
  <c r="DK39" i="35"/>
  <c r="F19" i="42"/>
  <c r="F6" i="42"/>
  <c r="H75" i="5"/>
  <c r="I75" i="5"/>
  <c r="G11" i="52"/>
  <c r="H15" i="52"/>
  <c r="D23" i="52"/>
  <c r="G27" i="52"/>
  <c r="M27" i="52"/>
  <c r="H31" i="52"/>
  <c r="M35" i="52"/>
  <c r="K49" i="52"/>
  <c r="F53" i="52"/>
  <c r="M61" i="52"/>
  <c r="F69" i="52"/>
  <c r="K73" i="52"/>
  <c r="G85" i="52"/>
  <c r="F92" i="52"/>
  <c r="F100" i="52"/>
  <c r="L100" i="52"/>
  <c r="G104" i="52"/>
  <c r="H112" i="52"/>
  <c r="K116" i="52"/>
  <c r="L124" i="52"/>
  <c r="O124" i="52"/>
  <c r="D138" i="52"/>
  <c r="O146" i="52"/>
  <c r="G150" i="52"/>
  <c r="D154" i="52"/>
  <c r="E162" i="52"/>
  <c r="K162" i="52"/>
  <c r="F166" i="52"/>
  <c r="AD8" i="53"/>
  <c r="AD16" i="53"/>
  <c r="N20" i="53"/>
  <c r="AD24" i="53"/>
  <c r="N28" i="53"/>
  <c r="AM75" i="53"/>
  <c r="AM98" i="53"/>
  <c r="H65" i="5"/>
  <c r="L7" i="52"/>
  <c r="H11" i="52"/>
  <c r="L23" i="52"/>
  <c r="H27" i="52"/>
  <c r="L39" i="52"/>
  <c r="H43" i="52"/>
  <c r="F49" i="52"/>
  <c r="D53" i="52"/>
  <c r="L57" i="52"/>
  <c r="H61" i="52"/>
  <c r="D69" i="52"/>
  <c r="H77" i="52"/>
  <c r="F81" i="52"/>
  <c r="D85" i="52"/>
  <c r="N85" i="52"/>
  <c r="M92" i="52"/>
  <c r="K96" i="52"/>
  <c r="G100" i="52"/>
  <c r="E104" i="52"/>
  <c r="O104" i="52"/>
  <c r="M108" i="52"/>
  <c r="K112" i="52"/>
  <c r="G116" i="52"/>
  <c r="E120" i="52"/>
  <c r="O120" i="52"/>
  <c r="M124" i="52"/>
  <c r="K128" i="52"/>
  <c r="G134" i="52"/>
  <c r="E138" i="52"/>
  <c r="H142" i="52"/>
  <c r="F146" i="52"/>
  <c r="D150" i="52"/>
  <c r="N150" i="52"/>
  <c r="L154" i="52"/>
  <c r="H158" i="52"/>
  <c r="F162" i="52"/>
  <c r="D166" i="52"/>
  <c r="N166" i="52"/>
  <c r="L170" i="52"/>
  <c r="L8" i="53"/>
  <c r="T8" i="53"/>
  <c r="AB8" i="53"/>
  <c r="AJ8" i="53"/>
  <c r="AR8" i="53"/>
  <c r="L12" i="53"/>
  <c r="T12" i="53"/>
  <c r="AB12" i="53"/>
  <c r="AJ12" i="53"/>
  <c r="AR12" i="53"/>
  <c r="L16" i="53"/>
  <c r="T16" i="53"/>
  <c r="AB16" i="53"/>
  <c r="AJ16" i="53"/>
  <c r="AR16" i="53"/>
  <c r="L20" i="53"/>
  <c r="T20" i="53"/>
  <c r="AB20" i="53"/>
  <c r="AJ20" i="53"/>
  <c r="AR20" i="53"/>
  <c r="L24" i="53"/>
  <c r="T24" i="53"/>
  <c r="AB24" i="53"/>
  <c r="L28" i="53"/>
  <c r="T28" i="53"/>
  <c r="AB28" i="53"/>
  <c r="AN32" i="53"/>
  <c r="AR55" i="53"/>
  <c r="AM59" i="53"/>
  <c r="G67" i="53"/>
  <c r="Z67" i="53"/>
  <c r="AH71" i="53"/>
  <c r="W75" i="53"/>
  <c r="O79" i="53"/>
  <c r="AM83" i="53"/>
  <c r="R87" i="53"/>
  <c r="AA102" i="53"/>
  <c r="N145" i="53"/>
  <c r="H58" i="5"/>
  <c r="I58" i="5"/>
  <c r="H54" i="5"/>
  <c r="I54" i="5"/>
  <c r="H46" i="5"/>
  <c r="I46" i="5"/>
  <c r="H77" i="5"/>
  <c r="I77" i="5"/>
  <c r="H7" i="52"/>
  <c r="L19" i="52"/>
  <c r="H23" i="52"/>
  <c r="L35" i="52"/>
  <c r="H39" i="52"/>
  <c r="F43" i="52"/>
  <c r="D49" i="52"/>
  <c r="L53" i="52"/>
  <c r="H57" i="52"/>
  <c r="F61" i="52"/>
  <c r="D65" i="52"/>
  <c r="H73" i="52"/>
  <c r="F77" i="52"/>
  <c r="D81" i="52"/>
  <c r="L85" i="52"/>
  <c r="K92" i="52"/>
  <c r="G96" i="52"/>
  <c r="E100" i="52"/>
  <c r="O100" i="52"/>
  <c r="M104" i="52"/>
  <c r="K108" i="52"/>
  <c r="G112" i="52"/>
  <c r="E116" i="52"/>
  <c r="O116" i="52"/>
  <c r="M120" i="52"/>
  <c r="K124" i="52"/>
  <c r="G128" i="52"/>
  <c r="E134" i="52"/>
  <c r="O134" i="52"/>
  <c r="F142" i="52"/>
  <c r="D146" i="52"/>
  <c r="N146" i="52"/>
  <c r="L150" i="52"/>
  <c r="H154" i="52"/>
  <c r="F158" i="52"/>
  <c r="D162" i="52"/>
  <c r="N162" i="52"/>
  <c r="L166" i="52"/>
  <c r="H170" i="52"/>
  <c r="J8" i="53"/>
  <c r="R8" i="53"/>
  <c r="Z8" i="53"/>
  <c r="AH8" i="53"/>
  <c r="AP8" i="53"/>
  <c r="J12" i="53"/>
  <c r="R12" i="53"/>
  <c r="Z12" i="53"/>
  <c r="AH12" i="53"/>
  <c r="AP12" i="53"/>
  <c r="J16" i="53"/>
  <c r="R16" i="53"/>
  <c r="Z16" i="53"/>
  <c r="AH16" i="53"/>
  <c r="AP16" i="53"/>
  <c r="J20" i="53"/>
  <c r="R20" i="53"/>
  <c r="Z20" i="53"/>
  <c r="AH20" i="53"/>
  <c r="AP20" i="53"/>
  <c r="J24" i="53"/>
  <c r="AF28" i="53"/>
  <c r="N32" i="53"/>
  <c r="Z32" i="53"/>
  <c r="AD32" i="53"/>
  <c r="AI55" i="53"/>
  <c r="AL55" i="53"/>
  <c r="O59" i="53"/>
  <c r="O63" i="53"/>
  <c r="AH63" i="53"/>
  <c r="W67" i="53"/>
  <c r="AP67" i="53"/>
  <c r="AE71" i="53"/>
  <c r="AH79" i="53"/>
  <c r="W83" i="53"/>
  <c r="O87" i="53"/>
  <c r="K98" i="53"/>
  <c r="O98" i="53"/>
  <c r="H67" i="5"/>
  <c r="P58" i="4"/>
  <c r="L15" i="52"/>
  <c r="H19" i="52"/>
  <c r="F23" i="52"/>
  <c r="L31" i="52"/>
  <c r="H35" i="52"/>
  <c r="F39" i="52"/>
  <c r="D43" i="52"/>
  <c r="N43" i="52"/>
  <c r="L49" i="52"/>
  <c r="H53" i="52"/>
  <c r="F57" i="52"/>
  <c r="D61" i="52"/>
  <c r="H69" i="52"/>
  <c r="F73" i="52"/>
  <c r="D77" i="52"/>
  <c r="L81" i="52"/>
  <c r="H85" i="52"/>
  <c r="G92" i="52"/>
  <c r="E96" i="52"/>
  <c r="O96" i="52"/>
  <c r="M100" i="52"/>
  <c r="K104" i="52"/>
  <c r="G108" i="52"/>
  <c r="E112" i="52"/>
  <c r="O112" i="52"/>
  <c r="M116" i="52"/>
  <c r="K120" i="52"/>
  <c r="G124" i="52"/>
  <c r="E128" i="52"/>
  <c r="O128" i="52"/>
  <c r="M134" i="52"/>
  <c r="D142" i="52"/>
  <c r="L146" i="52"/>
  <c r="H150" i="52"/>
  <c r="F154" i="52"/>
  <c r="D158" i="52"/>
  <c r="N158" i="52"/>
  <c r="L162" i="52"/>
  <c r="H166" i="52"/>
  <c r="F170" i="52"/>
  <c r="H8" i="53"/>
  <c r="P8" i="53"/>
  <c r="X8" i="53"/>
  <c r="AF8" i="53"/>
  <c r="AN8" i="53"/>
  <c r="H12" i="53"/>
  <c r="P12" i="53"/>
  <c r="X12" i="53"/>
  <c r="AF12" i="53"/>
  <c r="AN12" i="53"/>
  <c r="H16" i="53"/>
  <c r="P16" i="53"/>
  <c r="X16" i="53"/>
  <c r="AF16" i="53"/>
  <c r="AN16" i="53"/>
  <c r="H20" i="53"/>
  <c r="P20" i="53"/>
  <c r="X20" i="53"/>
  <c r="AF20" i="53"/>
  <c r="AN20" i="53"/>
  <c r="H24" i="53"/>
  <c r="P24" i="53"/>
  <c r="X24" i="53"/>
  <c r="AF24" i="53"/>
  <c r="AN24" i="53"/>
  <c r="H28" i="53"/>
  <c r="P28" i="53"/>
  <c r="X28" i="53"/>
  <c r="AN28" i="53"/>
  <c r="I59" i="53"/>
  <c r="AM67" i="53"/>
  <c r="R71" i="53"/>
  <c r="AP75" i="53"/>
  <c r="AE79" i="53"/>
  <c r="AI87" i="53"/>
  <c r="AM87" i="53"/>
  <c r="K106" i="53"/>
  <c r="O106" i="53"/>
  <c r="S59" i="53"/>
  <c r="AQ59" i="53"/>
  <c r="S63" i="53"/>
  <c r="AI63" i="53"/>
  <c r="K67" i="53"/>
  <c r="AA67" i="53"/>
  <c r="AD67" i="53"/>
  <c r="AQ67" i="53"/>
  <c r="AI71" i="53"/>
  <c r="AL71" i="53"/>
  <c r="N75" i="53"/>
  <c r="AA75" i="53"/>
  <c r="AD75" i="53"/>
  <c r="AI79" i="53"/>
  <c r="AL79" i="53"/>
  <c r="N83" i="53"/>
  <c r="AA83" i="53"/>
  <c r="AD83" i="53"/>
  <c r="F87" i="53"/>
  <c r="S87" i="53"/>
  <c r="V87" i="53"/>
  <c r="AQ87" i="53"/>
  <c r="G94" i="53"/>
  <c r="AL94" i="53"/>
  <c r="S98" i="53"/>
  <c r="W98" i="53"/>
  <c r="AD98" i="53"/>
  <c r="AQ98" i="53"/>
  <c r="G102" i="53"/>
  <c r="AL102" i="53"/>
  <c r="S106" i="53"/>
  <c r="W106" i="53"/>
  <c r="AA106" i="53"/>
  <c r="AM106" i="53"/>
  <c r="AQ106" i="53"/>
  <c r="G110" i="53"/>
  <c r="K110" i="53"/>
  <c r="O110" i="53"/>
  <c r="S110" i="53"/>
  <c r="W110" i="53"/>
  <c r="AA110" i="53"/>
  <c r="AE110" i="53"/>
  <c r="AI110" i="53"/>
  <c r="AM110" i="53"/>
  <c r="AQ110" i="53"/>
  <c r="G118" i="53"/>
  <c r="K118" i="53"/>
  <c r="O118" i="53"/>
  <c r="W118" i="53"/>
  <c r="AA118" i="53"/>
  <c r="AM118" i="53"/>
  <c r="G122" i="53"/>
  <c r="K122" i="53"/>
  <c r="O122" i="53"/>
  <c r="W122" i="53"/>
  <c r="AA122" i="53"/>
  <c r="AM122" i="53"/>
  <c r="G126" i="53"/>
  <c r="N59" i="53"/>
  <c r="T59" i="53"/>
  <c r="AH59" i="53"/>
  <c r="W63" i="53"/>
  <c r="AM63" i="53"/>
  <c r="O67" i="53"/>
  <c r="AE67" i="53"/>
  <c r="AH67" i="53"/>
  <c r="W71" i="53"/>
  <c r="AM71" i="53"/>
  <c r="AP71" i="53"/>
  <c r="O75" i="53"/>
  <c r="R75" i="53"/>
  <c r="AE75" i="53"/>
  <c r="AH75" i="53"/>
  <c r="W79" i="53"/>
  <c r="AM79" i="53"/>
  <c r="AP79" i="53"/>
  <c r="O83" i="53"/>
  <c r="R83" i="53"/>
  <c r="AE83" i="53"/>
  <c r="AH83" i="53"/>
  <c r="G87" i="53"/>
  <c r="J87" i="53"/>
  <c r="W87" i="53"/>
  <c r="Z87" i="53"/>
  <c r="AD87" i="53"/>
  <c r="K94" i="53"/>
  <c r="O94" i="53"/>
  <c r="AM94" i="53"/>
  <c r="AA98" i="53"/>
  <c r="K102" i="53"/>
  <c r="O102" i="53"/>
  <c r="AM102" i="53"/>
  <c r="AH55" i="53"/>
  <c r="AQ55" i="53"/>
  <c r="L59" i="53"/>
  <c r="AI59" i="53"/>
  <c r="N63" i="53"/>
  <c r="AQ63" i="53"/>
  <c r="F67" i="53"/>
  <c r="S67" i="53"/>
  <c r="V67" i="53"/>
  <c r="AI67" i="53"/>
  <c r="AL67" i="53"/>
  <c r="N71" i="53"/>
  <c r="AA71" i="53"/>
  <c r="AD71" i="53"/>
  <c r="AI75" i="53"/>
  <c r="AL75" i="53"/>
  <c r="N79" i="53"/>
  <c r="AA79" i="53"/>
  <c r="AD79" i="53"/>
  <c r="AI83" i="53"/>
  <c r="AL83" i="53"/>
  <c r="K87" i="53"/>
  <c r="N87" i="53"/>
  <c r="AA87" i="53"/>
  <c r="AE87" i="53"/>
  <c r="AL87" i="53"/>
  <c r="S94" i="53"/>
  <c r="W94" i="53"/>
  <c r="AD94" i="53"/>
  <c r="AQ94" i="53"/>
  <c r="G98" i="53"/>
  <c r="AL98" i="53"/>
  <c r="S102" i="53"/>
  <c r="W102" i="53"/>
  <c r="AD102" i="53"/>
  <c r="AQ102" i="53"/>
  <c r="G106" i="53"/>
  <c r="AH137" i="53"/>
  <c r="AR59" i="53"/>
  <c r="L63" i="53"/>
  <c r="T63" i="53"/>
  <c r="AR63" i="53"/>
  <c r="L67" i="53"/>
  <c r="T67" i="53"/>
  <c r="AB67" i="53"/>
  <c r="AJ67" i="53"/>
  <c r="AR67" i="53"/>
  <c r="L71" i="53"/>
  <c r="AB71" i="53"/>
  <c r="AR71" i="53"/>
  <c r="L75" i="53"/>
  <c r="AB75" i="53"/>
  <c r="AR75" i="53"/>
  <c r="L79" i="53"/>
  <c r="AB79" i="53"/>
  <c r="AR79" i="53"/>
  <c r="L83" i="53"/>
  <c r="AB83" i="53"/>
  <c r="AR83" i="53"/>
  <c r="L87" i="53"/>
  <c r="T87" i="53"/>
  <c r="AB87" i="53"/>
  <c r="AJ87" i="53"/>
  <c r="AR87" i="53"/>
  <c r="L94" i="53"/>
  <c r="T94" i="53"/>
  <c r="AB94" i="53"/>
  <c r="AR94" i="53"/>
  <c r="L98" i="53"/>
  <c r="T98" i="53"/>
  <c r="AB98" i="53"/>
  <c r="AR98" i="53"/>
  <c r="L102" i="53"/>
  <c r="T102" i="53"/>
  <c r="AB102" i="53"/>
  <c r="AR102" i="53"/>
  <c r="L106" i="53"/>
  <c r="T106" i="53"/>
  <c r="X106" i="53"/>
  <c r="AB106" i="53"/>
  <c r="AF106" i="53"/>
  <c r="AN106" i="53"/>
  <c r="AR106" i="53"/>
  <c r="H110" i="53"/>
  <c r="L110" i="53"/>
  <c r="P110" i="53"/>
  <c r="T110" i="53"/>
  <c r="X110" i="53"/>
  <c r="AB110" i="53"/>
  <c r="AF110" i="53"/>
  <c r="AJ110" i="53"/>
  <c r="AN110" i="53"/>
  <c r="AR110" i="53"/>
  <c r="H118" i="53"/>
  <c r="L118" i="53"/>
  <c r="P118" i="53"/>
  <c r="T118" i="53"/>
  <c r="X118" i="53"/>
  <c r="AB118" i="53"/>
  <c r="AF118" i="53"/>
  <c r="AN118" i="53"/>
  <c r="AR118" i="53"/>
  <c r="H122" i="53"/>
  <c r="L122" i="53"/>
  <c r="P122" i="53"/>
  <c r="T122" i="53"/>
  <c r="X122" i="53"/>
  <c r="AB122" i="53"/>
  <c r="AF122" i="53"/>
  <c r="AJ122" i="53"/>
  <c r="AN122" i="53"/>
  <c r="AR122" i="53"/>
  <c r="H126" i="53"/>
  <c r="S126" i="53"/>
  <c r="V126" i="53"/>
  <c r="AP126" i="53"/>
  <c r="N137" i="53"/>
  <c r="R137" i="53"/>
  <c r="AP137" i="53"/>
  <c r="N141" i="53"/>
  <c r="N149" i="53"/>
  <c r="Z149" i="53"/>
  <c r="AD149" i="53"/>
  <c r="S157" i="53"/>
  <c r="U157" i="53"/>
  <c r="AE157" i="53"/>
  <c r="AL157" i="53"/>
  <c r="AP157" i="53"/>
  <c r="AH87" i="53"/>
  <c r="AP87" i="53"/>
  <c r="J94" i="53"/>
  <c r="R94" i="53"/>
  <c r="J98" i="53"/>
  <c r="R98" i="53"/>
  <c r="J102" i="53"/>
  <c r="R102" i="53"/>
  <c r="J106" i="53"/>
  <c r="R106" i="53"/>
  <c r="U106" i="53"/>
  <c r="Y106" i="53"/>
  <c r="AC106" i="53"/>
  <c r="AG106" i="53"/>
  <c r="AK106" i="53"/>
  <c r="AO106" i="53"/>
  <c r="AS106" i="53"/>
  <c r="I110" i="53"/>
  <c r="M110" i="53"/>
  <c r="Q110" i="53"/>
  <c r="U110" i="53"/>
  <c r="Y110" i="53"/>
  <c r="AC110" i="53"/>
  <c r="AG110" i="53"/>
  <c r="AK110" i="53"/>
  <c r="AO110" i="53"/>
  <c r="AS110" i="53"/>
  <c r="I118" i="53"/>
  <c r="M118" i="53"/>
  <c r="Q118" i="53"/>
  <c r="U118" i="53"/>
  <c r="Y118" i="53"/>
  <c r="AC118" i="53"/>
  <c r="AG118" i="53"/>
  <c r="AK118" i="53"/>
  <c r="AO118" i="53"/>
  <c r="AS118" i="53"/>
  <c r="I122" i="53"/>
  <c r="M122" i="53"/>
  <c r="Q122" i="53"/>
  <c r="U122" i="53"/>
  <c r="Y122" i="53"/>
  <c r="AC122" i="53"/>
  <c r="AG122" i="53"/>
  <c r="AK122" i="53"/>
  <c r="AO122" i="53"/>
  <c r="AS122" i="53"/>
  <c r="I126" i="53"/>
  <c r="Z126" i="53"/>
  <c r="R141" i="53"/>
  <c r="AD141" i="53"/>
  <c r="J153" i="53"/>
  <c r="AI157" i="53"/>
  <c r="AM157" i="53"/>
  <c r="C14" i="41"/>
  <c r="A32" i="41"/>
  <c r="E32" i="41"/>
  <c r="C33" i="41"/>
  <c r="A35" i="41"/>
  <c r="E35" i="41"/>
  <c r="C36" i="41"/>
  <c r="A46" i="41"/>
  <c r="E46" i="41"/>
  <c r="C75" i="41"/>
  <c r="A76" i="41"/>
  <c r="E76" i="41"/>
  <c r="C81" i="41"/>
  <c r="A85" i="41"/>
  <c r="E85" i="41"/>
  <c r="D14" i="41"/>
  <c r="B32" i="41"/>
  <c r="F32" i="41"/>
  <c r="D33" i="41"/>
  <c r="B35" i="41"/>
  <c r="F35" i="41"/>
  <c r="D36" i="41"/>
  <c r="B46" i="41"/>
  <c r="F46" i="41"/>
  <c r="D75" i="41"/>
  <c r="B76" i="41"/>
  <c r="F76" i="41"/>
  <c r="D81" i="41"/>
  <c r="B85" i="41"/>
  <c r="F85" i="41"/>
  <c r="A14" i="41"/>
  <c r="E14" i="41"/>
  <c r="C32" i="41"/>
  <c r="A33" i="41"/>
  <c r="E33" i="41"/>
  <c r="C35" i="41"/>
  <c r="A36" i="41"/>
  <c r="E36" i="41"/>
  <c r="C46" i="41"/>
  <c r="A75" i="41"/>
  <c r="E75" i="41"/>
  <c r="C76" i="41"/>
  <c r="A81" i="41"/>
  <c r="E81" i="41"/>
  <c r="C85" i="41"/>
  <c r="D32" i="41"/>
  <c r="B36" i="41"/>
  <c r="F75" i="41"/>
  <c r="D85" i="41"/>
  <c r="B33" i="41"/>
  <c r="F36" i="41"/>
  <c r="D76" i="41"/>
  <c r="B14" i="41"/>
  <c r="F33" i="41"/>
  <c r="D46" i="41"/>
  <c r="B81" i="41"/>
  <c r="F14" i="41"/>
  <c r="D35" i="41"/>
  <c r="B75" i="41"/>
  <c r="F81" i="41"/>
  <c r="I8" i="54"/>
  <c r="M8" i="54"/>
  <c r="Q8" i="54"/>
  <c r="U8" i="54"/>
  <c r="Y8" i="54"/>
  <c r="AC8" i="54"/>
  <c r="AG8" i="54"/>
  <c r="AK8" i="54"/>
  <c r="AO8" i="54"/>
  <c r="AS8" i="54"/>
  <c r="I12" i="54"/>
  <c r="M12" i="54"/>
  <c r="Q12" i="54"/>
  <c r="U12" i="54"/>
  <c r="Y12" i="54"/>
  <c r="AC12" i="54"/>
  <c r="AG12" i="54"/>
  <c r="AK12" i="54"/>
  <c r="AO12" i="54"/>
  <c r="AS12" i="54"/>
  <c r="I16" i="54"/>
  <c r="M16" i="54"/>
  <c r="Q16" i="54"/>
  <c r="U16" i="54"/>
  <c r="Y16" i="54"/>
  <c r="AC16" i="54"/>
  <c r="AG16" i="54"/>
  <c r="AK16" i="54"/>
  <c r="AO16" i="54"/>
  <c r="AS16" i="54"/>
  <c r="I20" i="54"/>
  <c r="M20" i="54"/>
  <c r="Q20" i="54"/>
  <c r="U20" i="54"/>
  <c r="Y20" i="54"/>
  <c r="AC20" i="54"/>
  <c r="AG20" i="54"/>
  <c r="AK20" i="54"/>
  <c r="AO20" i="54"/>
  <c r="AS20" i="54"/>
  <c r="I24" i="54"/>
  <c r="M24" i="54"/>
  <c r="Q24" i="54"/>
  <c r="U24" i="54"/>
  <c r="Y24" i="54"/>
  <c r="AC24" i="54"/>
  <c r="AG24" i="54"/>
  <c r="AK24" i="54"/>
  <c r="AO24" i="54"/>
  <c r="AS24" i="54"/>
  <c r="I28" i="54"/>
  <c r="M28" i="54"/>
  <c r="Q28" i="54"/>
  <c r="U28" i="54"/>
  <c r="Y28" i="54"/>
  <c r="AC28" i="54"/>
  <c r="AG28" i="54"/>
  <c r="AK28" i="54"/>
  <c r="AO28" i="54"/>
  <c r="AS28" i="54"/>
  <c r="I32" i="54"/>
  <c r="M32" i="54"/>
  <c r="Q32" i="54"/>
  <c r="U32" i="54"/>
  <c r="Y32" i="54"/>
  <c r="AC32" i="54"/>
  <c r="AG32" i="54"/>
  <c r="AK32" i="54"/>
  <c r="AO32" i="54"/>
  <c r="AS32" i="54"/>
  <c r="I36" i="54"/>
  <c r="M36" i="54"/>
  <c r="Q36" i="54"/>
  <c r="U36" i="54"/>
  <c r="Y36" i="54"/>
  <c r="AC36" i="54"/>
  <c r="AG36" i="54"/>
  <c r="AK36" i="54"/>
  <c r="AO36" i="54"/>
  <c r="AS36" i="54"/>
  <c r="I44" i="54"/>
  <c r="M44" i="54"/>
  <c r="Q44" i="54"/>
  <c r="U44" i="54"/>
  <c r="Y44" i="54"/>
  <c r="AC44" i="54"/>
  <c r="AG44" i="54"/>
  <c r="AK44" i="54"/>
  <c r="AO44" i="54"/>
  <c r="AS44" i="54"/>
  <c r="G51" i="54"/>
  <c r="AN55" i="53"/>
  <c r="H59" i="53"/>
  <c r="P59" i="53"/>
  <c r="X59" i="53"/>
  <c r="AF59" i="53"/>
  <c r="AN59" i="53"/>
  <c r="H63" i="53"/>
  <c r="P63" i="53"/>
  <c r="X63" i="53"/>
  <c r="AF63" i="53"/>
  <c r="AN63" i="53"/>
  <c r="H67" i="53"/>
  <c r="P67" i="53"/>
  <c r="X67" i="53"/>
  <c r="AF67" i="53"/>
  <c r="AN67" i="53"/>
  <c r="H71" i="53"/>
  <c r="P71" i="53"/>
  <c r="X71" i="53"/>
  <c r="AF71" i="53"/>
  <c r="AN71" i="53"/>
  <c r="H75" i="53"/>
  <c r="P75" i="53"/>
  <c r="X75" i="53"/>
  <c r="AF75" i="53"/>
  <c r="AN75" i="53"/>
  <c r="H79" i="53"/>
  <c r="P79" i="53"/>
  <c r="X79" i="53"/>
  <c r="AF79" i="53"/>
  <c r="AN79" i="53"/>
  <c r="H83" i="53"/>
  <c r="P83" i="53"/>
  <c r="X83" i="53"/>
  <c r="AF83" i="53"/>
  <c r="AN83" i="53"/>
  <c r="H87" i="53"/>
  <c r="P87" i="53"/>
  <c r="X87" i="53"/>
  <c r="AF87" i="53"/>
  <c r="AN87" i="53"/>
  <c r="H94" i="53"/>
  <c r="P94" i="53"/>
  <c r="X94" i="53"/>
  <c r="AF94" i="53"/>
  <c r="AN94" i="53"/>
  <c r="H98" i="53"/>
  <c r="P98" i="53"/>
  <c r="X98" i="53"/>
  <c r="AF98" i="53"/>
  <c r="AN98" i="53"/>
  <c r="H102" i="53"/>
  <c r="P102" i="53"/>
  <c r="X102" i="53"/>
  <c r="AF102" i="53"/>
  <c r="AN102" i="53"/>
  <c r="H106" i="53"/>
  <c r="P106" i="53"/>
  <c r="V106" i="53"/>
  <c r="AD106" i="53"/>
  <c r="AL106" i="53"/>
  <c r="F110" i="53"/>
  <c r="J110" i="53"/>
  <c r="N110" i="53"/>
  <c r="R110" i="53"/>
  <c r="V110" i="53"/>
  <c r="AD110" i="53"/>
  <c r="AH110" i="53"/>
  <c r="AL110" i="53"/>
  <c r="AP110" i="53"/>
  <c r="J118" i="53"/>
  <c r="R118" i="53"/>
  <c r="Z118" i="53"/>
  <c r="AD118" i="53"/>
  <c r="AL118" i="53"/>
  <c r="AP118" i="53"/>
  <c r="J122" i="53"/>
  <c r="R122" i="53"/>
  <c r="Z122" i="53"/>
  <c r="AD122" i="53"/>
  <c r="AL122" i="53"/>
  <c r="AP122" i="53"/>
  <c r="J126" i="53"/>
  <c r="R126" i="53"/>
  <c r="AD137" i="53"/>
  <c r="AP141" i="53"/>
  <c r="AD145" i="53"/>
  <c r="AH145" i="53"/>
  <c r="F157" i="53"/>
  <c r="J157" i="53"/>
  <c r="R157" i="53"/>
  <c r="T157" i="53"/>
  <c r="AD157" i="53"/>
  <c r="H8" i="54"/>
  <c r="L8" i="54"/>
  <c r="P8" i="54"/>
  <c r="T8" i="54"/>
  <c r="X8" i="54"/>
  <c r="AB8" i="54"/>
  <c r="AF8" i="54"/>
  <c r="AJ8" i="54"/>
  <c r="AN8" i="54"/>
  <c r="AR8" i="54"/>
  <c r="H12" i="54"/>
  <c r="L12" i="54"/>
  <c r="P12" i="54"/>
  <c r="T12" i="54"/>
  <c r="X12" i="54"/>
  <c r="AB12" i="54"/>
  <c r="AF12" i="54"/>
  <c r="AJ12" i="54"/>
  <c r="AN12" i="54"/>
  <c r="AR12" i="54"/>
  <c r="H16" i="54"/>
  <c r="L16" i="54"/>
  <c r="P16" i="54"/>
  <c r="T16" i="54"/>
  <c r="X16" i="54"/>
  <c r="AB16" i="54"/>
  <c r="AF16" i="54"/>
  <c r="AJ16" i="54"/>
  <c r="AN16" i="54"/>
  <c r="AR16" i="54"/>
  <c r="K51" i="54"/>
  <c r="O51" i="54"/>
  <c r="S51" i="54"/>
  <c r="W51" i="54"/>
  <c r="AA51" i="54"/>
  <c r="AE51" i="54"/>
  <c r="AI51" i="54"/>
  <c r="AM51" i="54"/>
  <c r="AQ51" i="54"/>
  <c r="G55" i="54"/>
  <c r="K55" i="54"/>
  <c r="O55" i="54"/>
  <c r="S55" i="54"/>
  <c r="W55" i="54"/>
  <c r="AA55" i="54"/>
  <c r="AE55" i="54"/>
  <c r="AI55" i="54"/>
  <c r="AM55" i="54"/>
  <c r="AQ55" i="54"/>
  <c r="G59" i="54"/>
  <c r="K59" i="54"/>
  <c r="O59" i="54"/>
  <c r="S59" i="54"/>
  <c r="W59" i="54"/>
  <c r="AA59" i="54"/>
  <c r="AE59" i="54"/>
  <c r="AI59" i="54"/>
  <c r="AM59" i="54"/>
  <c r="AQ59" i="54"/>
  <c r="G63" i="54"/>
  <c r="K63" i="54"/>
  <c r="O63" i="54"/>
  <c r="S63" i="54"/>
  <c r="W63" i="54"/>
  <c r="AA63" i="54"/>
  <c r="AE63" i="54"/>
  <c r="AI63" i="54"/>
  <c r="AM63" i="54"/>
  <c r="AQ63" i="54"/>
  <c r="G67" i="54"/>
  <c r="K67" i="54"/>
  <c r="O67" i="54"/>
  <c r="S67" i="54"/>
  <c r="W67" i="54"/>
  <c r="AA67" i="54"/>
  <c r="AE67" i="54"/>
  <c r="AI67" i="54"/>
  <c r="AM67" i="54"/>
  <c r="AQ67" i="54"/>
  <c r="G71" i="54"/>
  <c r="K71" i="54"/>
  <c r="O71" i="54"/>
  <c r="S71" i="54"/>
  <c r="W71" i="54"/>
  <c r="AA71" i="54"/>
  <c r="AE71" i="54"/>
  <c r="AI71" i="54"/>
  <c r="AM71" i="54"/>
  <c r="AQ71" i="54"/>
  <c r="G75" i="54"/>
  <c r="K75" i="54"/>
  <c r="O75" i="54"/>
  <c r="S75" i="54"/>
  <c r="W75" i="54"/>
  <c r="AA75" i="54"/>
  <c r="AE75" i="54"/>
  <c r="AI75" i="54"/>
  <c r="AM75" i="54"/>
  <c r="AQ75" i="54"/>
  <c r="G79" i="54"/>
  <c r="K79" i="54"/>
  <c r="O79" i="54"/>
  <c r="S79" i="54"/>
  <c r="W79" i="54"/>
  <c r="AA79" i="54"/>
  <c r="AE79" i="54"/>
  <c r="AI79" i="54"/>
  <c r="AM79" i="54"/>
  <c r="AQ79" i="54"/>
  <c r="G83" i="54"/>
  <c r="K83" i="54"/>
  <c r="O83" i="54"/>
  <c r="S83" i="54"/>
  <c r="W83" i="54"/>
  <c r="AA83" i="54"/>
  <c r="AE83" i="54"/>
  <c r="AI83" i="54"/>
  <c r="AM83" i="54"/>
  <c r="AQ83" i="54"/>
  <c r="G87" i="54"/>
  <c r="K87" i="54"/>
  <c r="O87" i="54"/>
  <c r="S87" i="54"/>
  <c r="W87" i="54"/>
  <c r="AA87" i="54"/>
  <c r="AE87" i="54"/>
  <c r="AI87" i="54"/>
  <c r="AM87" i="54"/>
  <c r="AQ87" i="54"/>
  <c r="G94" i="54"/>
  <c r="K94" i="54"/>
  <c r="O94" i="54"/>
  <c r="S94" i="54"/>
  <c r="W94" i="54"/>
  <c r="AA94" i="54"/>
  <c r="AE94" i="54"/>
  <c r="AI94" i="54"/>
  <c r="AM94" i="54"/>
  <c r="AQ94" i="54"/>
  <c r="G98" i="54"/>
  <c r="K98" i="54"/>
  <c r="O98" i="54"/>
  <c r="S98" i="54"/>
  <c r="W98" i="54"/>
  <c r="AA98" i="54"/>
  <c r="AE98" i="54"/>
  <c r="AI98" i="54"/>
  <c r="AM98" i="54"/>
  <c r="AQ98" i="54"/>
  <c r="G102" i="54"/>
  <c r="K102" i="54"/>
  <c r="O102" i="54"/>
  <c r="S102" i="54"/>
  <c r="W102" i="54"/>
  <c r="AA102" i="54"/>
  <c r="AE102" i="54"/>
  <c r="AI102" i="54"/>
  <c r="AM102" i="54"/>
  <c r="AQ102" i="54"/>
  <c r="G106" i="54"/>
  <c r="K106" i="54"/>
  <c r="O106" i="54"/>
  <c r="S106" i="54"/>
  <c r="W106" i="54"/>
  <c r="AA106" i="54"/>
  <c r="AE106" i="54"/>
  <c r="AI106" i="54"/>
  <c r="AM106" i="54"/>
  <c r="AQ106" i="54"/>
  <c r="G110" i="54"/>
  <c r="K110" i="54"/>
  <c r="O110" i="54"/>
  <c r="S110" i="54"/>
  <c r="W110" i="54"/>
  <c r="AA110" i="54"/>
  <c r="AE110" i="54"/>
  <c r="AI110" i="54"/>
  <c r="AM110" i="54"/>
  <c r="AQ110" i="54"/>
  <c r="G118" i="54"/>
  <c r="K118" i="54"/>
  <c r="O118" i="54"/>
  <c r="S118" i="54"/>
  <c r="W118" i="54"/>
  <c r="F8" i="54"/>
  <c r="J8" i="54"/>
  <c r="N8" i="54"/>
  <c r="R8" i="54"/>
  <c r="V8" i="54"/>
  <c r="Z8" i="54"/>
  <c r="AD8" i="54"/>
  <c r="AH8" i="54"/>
  <c r="AL8" i="54"/>
  <c r="AP8" i="54"/>
  <c r="F12" i="54"/>
  <c r="J12" i="54"/>
  <c r="N12" i="54"/>
  <c r="R12" i="54"/>
  <c r="V12" i="54"/>
  <c r="Z12" i="54"/>
  <c r="AD12" i="54"/>
  <c r="AH12" i="54"/>
  <c r="AL12" i="54"/>
  <c r="AP12" i="54"/>
  <c r="F16" i="54"/>
  <c r="J16" i="54"/>
  <c r="N16" i="54"/>
  <c r="R16" i="54"/>
  <c r="V16" i="54"/>
  <c r="Z16" i="54"/>
  <c r="AD16" i="54"/>
  <c r="AH16" i="54"/>
  <c r="AL16" i="54"/>
  <c r="AP16" i="54"/>
  <c r="F20" i="54"/>
  <c r="J20" i="54"/>
  <c r="N20" i="54"/>
  <c r="R20" i="54"/>
  <c r="V20" i="54"/>
  <c r="Z20" i="54"/>
  <c r="AD20" i="54"/>
  <c r="AH20" i="54"/>
  <c r="AL20" i="54"/>
  <c r="AP20" i="54"/>
  <c r="F24" i="54"/>
  <c r="J24" i="54"/>
  <c r="N24" i="54"/>
  <c r="R24" i="54"/>
  <c r="V24" i="54"/>
  <c r="Z24" i="54"/>
  <c r="AD24" i="54"/>
  <c r="AH24" i="54"/>
  <c r="AL24" i="54"/>
  <c r="AP24" i="54"/>
  <c r="F28" i="54"/>
  <c r="J28" i="54"/>
  <c r="N28" i="54"/>
  <c r="R28" i="54"/>
  <c r="V28" i="54"/>
  <c r="Z28" i="54"/>
  <c r="AD28" i="54"/>
  <c r="AH28" i="54"/>
  <c r="AL28" i="54"/>
  <c r="AP28" i="54"/>
  <c r="F32" i="54"/>
  <c r="J32" i="54"/>
  <c r="N32" i="54"/>
  <c r="R32" i="54"/>
  <c r="V32" i="54"/>
  <c r="Z32" i="54"/>
  <c r="AD32" i="54"/>
  <c r="AH32" i="54"/>
  <c r="AL32" i="54"/>
  <c r="AP32" i="54"/>
  <c r="F36" i="54"/>
  <c r="J36" i="54"/>
  <c r="N36" i="54"/>
  <c r="R36" i="54"/>
  <c r="V36" i="54"/>
  <c r="Z36" i="54"/>
  <c r="AD36" i="54"/>
  <c r="AH36" i="54"/>
  <c r="AL36" i="54"/>
  <c r="AP36" i="54"/>
  <c r="F44" i="54"/>
  <c r="J44" i="54"/>
  <c r="N44" i="54"/>
  <c r="R44" i="54"/>
  <c r="V44" i="54"/>
  <c r="Z44" i="54"/>
  <c r="AD44" i="54"/>
  <c r="AH44" i="54"/>
  <c r="AL44" i="54"/>
  <c r="AP44" i="54"/>
  <c r="H51" i="54"/>
  <c r="L51" i="54"/>
  <c r="P51" i="54"/>
  <c r="T51" i="54"/>
  <c r="X51" i="54"/>
  <c r="AB51" i="54"/>
  <c r="AF51" i="54"/>
  <c r="AJ51" i="54"/>
  <c r="AN51" i="54"/>
  <c r="AR51" i="54"/>
  <c r="H55" i="54"/>
  <c r="L55" i="54"/>
  <c r="P55" i="54"/>
  <c r="T55" i="54"/>
  <c r="X55" i="54"/>
  <c r="AB55" i="54"/>
  <c r="AF55" i="54"/>
  <c r="AM32" i="54"/>
  <c r="AQ32" i="54"/>
  <c r="G36" i="54"/>
  <c r="K36" i="54"/>
  <c r="O36" i="54"/>
  <c r="S36" i="54"/>
  <c r="W36" i="54"/>
  <c r="AA36" i="54"/>
  <c r="AE36" i="54"/>
  <c r="AI36" i="54"/>
  <c r="AM36" i="54"/>
  <c r="AQ36" i="54"/>
  <c r="G44" i="54"/>
  <c r="K44" i="54"/>
  <c r="O44" i="54"/>
  <c r="S44" i="54"/>
  <c r="W44" i="54"/>
  <c r="AA44" i="54"/>
  <c r="AE44" i="54"/>
  <c r="AI44" i="54"/>
  <c r="AM44" i="54"/>
  <c r="AQ44" i="54"/>
  <c r="I51" i="54"/>
  <c r="M51" i="54"/>
  <c r="Q51" i="54"/>
  <c r="U51" i="54"/>
  <c r="Y51" i="54"/>
  <c r="AC51" i="54"/>
  <c r="AG51" i="54"/>
  <c r="AK51" i="54"/>
  <c r="AO51" i="54"/>
  <c r="AS51" i="54"/>
  <c r="I55" i="54"/>
  <c r="M55" i="54"/>
  <c r="Q55" i="54"/>
  <c r="U55" i="54"/>
  <c r="Y55" i="54"/>
  <c r="AC55" i="54"/>
  <c r="AG55" i="54"/>
  <c r="AK55" i="54"/>
  <c r="AO55" i="54"/>
  <c r="AS55" i="54"/>
  <c r="I59" i="54"/>
  <c r="M59" i="54"/>
  <c r="Q59" i="54"/>
  <c r="U59" i="54"/>
  <c r="Y59" i="54"/>
  <c r="AC59" i="54"/>
  <c r="AG59" i="54"/>
  <c r="AK59" i="54"/>
  <c r="AO59" i="54"/>
  <c r="AS59" i="54"/>
  <c r="I63" i="54"/>
  <c r="M63" i="54"/>
  <c r="Q63" i="54"/>
  <c r="U63" i="54"/>
  <c r="Y63" i="54"/>
  <c r="AC63" i="54"/>
  <c r="AG63" i="54"/>
  <c r="AK63" i="54"/>
  <c r="AO63" i="54"/>
  <c r="AS63" i="54"/>
  <c r="I67" i="54"/>
  <c r="M67" i="54"/>
  <c r="Q67" i="54"/>
  <c r="U67" i="54"/>
  <c r="Y67" i="54"/>
  <c r="AC67" i="54"/>
  <c r="AG67" i="54"/>
  <c r="AK67" i="54"/>
  <c r="AO67" i="54"/>
  <c r="AS67" i="54"/>
  <c r="I71" i="54"/>
  <c r="M71" i="54"/>
  <c r="Q71" i="54"/>
  <c r="U71" i="54"/>
  <c r="Y71" i="54"/>
  <c r="AC71" i="54"/>
  <c r="AG71" i="54"/>
  <c r="AK71" i="54"/>
  <c r="AO71" i="54"/>
  <c r="AS71" i="54"/>
  <c r="I75" i="54"/>
  <c r="M75" i="54"/>
  <c r="Q75" i="54"/>
  <c r="U75" i="54"/>
  <c r="Y75" i="54"/>
  <c r="AC75" i="54"/>
  <c r="AG75" i="54"/>
  <c r="AK75" i="54"/>
  <c r="AO75" i="54"/>
  <c r="AS75" i="54"/>
  <c r="I79" i="54"/>
  <c r="M79" i="54"/>
  <c r="Q79" i="54"/>
  <c r="U79" i="54"/>
  <c r="Y79" i="54"/>
  <c r="AC79" i="54"/>
  <c r="AG79" i="54"/>
  <c r="AK79" i="54"/>
  <c r="AO79" i="54"/>
  <c r="AS79" i="54"/>
  <c r="I83" i="54"/>
  <c r="M83" i="54"/>
  <c r="Q83" i="54"/>
  <c r="U83" i="54"/>
  <c r="Y83" i="54"/>
  <c r="AC83" i="54"/>
  <c r="AG83" i="54"/>
  <c r="AK83" i="54"/>
  <c r="AO83" i="54"/>
  <c r="AS83" i="54"/>
  <c r="I87" i="54"/>
  <c r="M87" i="54"/>
  <c r="Q87" i="54"/>
  <c r="U87" i="54"/>
  <c r="Y87" i="54"/>
  <c r="AC87" i="54"/>
  <c r="AG87" i="54"/>
  <c r="AK87" i="54"/>
  <c r="AO87" i="54"/>
  <c r="AS87" i="54"/>
  <c r="I94" i="54"/>
  <c r="M94" i="54"/>
  <c r="Q94" i="54"/>
  <c r="U94" i="54"/>
  <c r="Y94" i="54"/>
  <c r="AC94" i="54"/>
  <c r="AG94" i="54"/>
  <c r="AK94" i="54"/>
  <c r="AO94" i="54"/>
  <c r="AS94" i="54"/>
  <c r="I98" i="54"/>
  <c r="M98" i="54"/>
  <c r="Q98" i="54"/>
  <c r="U98" i="54"/>
  <c r="Y98" i="54"/>
  <c r="AC98" i="54"/>
  <c r="AG98" i="54"/>
  <c r="AK98" i="54"/>
  <c r="AO98" i="54"/>
  <c r="AS98" i="54"/>
  <c r="I102" i="54"/>
  <c r="M102" i="54"/>
  <c r="Q102" i="54"/>
  <c r="U102" i="54"/>
  <c r="Y102" i="54"/>
  <c r="AC102" i="54"/>
  <c r="AG102" i="54"/>
  <c r="AK102" i="54"/>
  <c r="AO102" i="54"/>
  <c r="AS102" i="54"/>
  <c r="I106" i="54"/>
  <c r="M106" i="54"/>
  <c r="Q106" i="54"/>
  <c r="U106" i="54"/>
  <c r="Y106" i="54"/>
  <c r="H20" i="54"/>
  <c r="L20" i="54"/>
  <c r="P20" i="54"/>
  <c r="T20" i="54"/>
  <c r="X20" i="54"/>
  <c r="AB20" i="54"/>
  <c r="AF20" i="54"/>
  <c r="AJ20" i="54"/>
  <c r="AN20" i="54"/>
  <c r="AR20" i="54"/>
  <c r="H24" i="54"/>
  <c r="L24" i="54"/>
  <c r="P24" i="54"/>
  <c r="T24" i="54"/>
  <c r="X24" i="54"/>
  <c r="AB24" i="54"/>
  <c r="AF24" i="54"/>
  <c r="AJ24" i="54"/>
  <c r="AN24" i="54"/>
  <c r="AR24" i="54"/>
  <c r="H28" i="54"/>
  <c r="L28" i="54"/>
  <c r="P28" i="54"/>
  <c r="T28" i="54"/>
  <c r="X28" i="54"/>
  <c r="AB28" i="54"/>
  <c r="AF28" i="54"/>
  <c r="AJ28" i="54"/>
  <c r="AN28" i="54"/>
  <c r="AR28" i="54"/>
  <c r="H32" i="54"/>
  <c r="L32" i="54"/>
  <c r="P32" i="54"/>
  <c r="T32" i="54"/>
  <c r="X32" i="54"/>
  <c r="AB32" i="54"/>
  <c r="AF32" i="54"/>
  <c r="AJ32" i="54"/>
  <c r="AN32" i="54"/>
  <c r="AR32" i="54"/>
  <c r="H36" i="54"/>
  <c r="L36" i="54"/>
  <c r="P36" i="54"/>
  <c r="T36" i="54"/>
  <c r="X36" i="54"/>
  <c r="AB36" i="54"/>
  <c r="AF36" i="54"/>
  <c r="AJ36" i="54"/>
  <c r="AN36" i="54"/>
  <c r="AR36" i="54"/>
  <c r="H44" i="54"/>
  <c r="L44" i="54"/>
  <c r="P44" i="54"/>
  <c r="T44" i="54"/>
  <c r="X44" i="54"/>
  <c r="AB44" i="54"/>
  <c r="AF44" i="54"/>
  <c r="AJ44" i="54"/>
  <c r="AN44" i="54"/>
  <c r="AR44" i="54"/>
  <c r="F51" i="54"/>
  <c r="J51" i="54"/>
  <c r="N51" i="54"/>
  <c r="R51" i="54"/>
  <c r="V51" i="54"/>
  <c r="Z51" i="54"/>
  <c r="AD51" i="54"/>
  <c r="AH51" i="54"/>
  <c r="AL51" i="54"/>
  <c r="AP51" i="54"/>
  <c r="F55" i="54"/>
  <c r="J55" i="54"/>
  <c r="N55" i="54"/>
  <c r="R55" i="54"/>
  <c r="V55" i="54"/>
  <c r="Z55" i="54"/>
  <c r="AD55" i="54"/>
  <c r="AH55" i="54"/>
  <c r="AL55" i="54"/>
  <c r="AP55" i="54"/>
  <c r="F59" i="54"/>
  <c r="J59" i="54"/>
  <c r="N59" i="54"/>
  <c r="R59" i="54"/>
  <c r="V59" i="54"/>
  <c r="Z59" i="54"/>
  <c r="AD59" i="54"/>
  <c r="AH59" i="54"/>
  <c r="AL59" i="54"/>
  <c r="AP59" i="54"/>
  <c r="F63" i="54"/>
  <c r="J63" i="54"/>
  <c r="N63" i="54"/>
  <c r="R63" i="54"/>
  <c r="V63" i="54"/>
  <c r="Z63" i="54"/>
  <c r="AD63" i="54"/>
  <c r="AH63" i="54"/>
  <c r="AL63" i="54"/>
  <c r="AP63" i="54"/>
  <c r="F67" i="54"/>
  <c r="J67" i="54"/>
  <c r="N67" i="54"/>
  <c r="R67" i="54"/>
  <c r="V67" i="54"/>
  <c r="Z67" i="54"/>
  <c r="AD67" i="54"/>
  <c r="AH67" i="54"/>
  <c r="AL67" i="54"/>
  <c r="AP67" i="54"/>
  <c r="F71" i="54"/>
  <c r="J71" i="54"/>
  <c r="N71" i="54"/>
  <c r="R71" i="54"/>
  <c r="V71" i="54"/>
  <c r="Z71" i="54"/>
  <c r="AD71" i="54"/>
  <c r="AH71" i="54"/>
  <c r="AL71" i="54"/>
  <c r="AP71" i="54"/>
  <c r="F75" i="54"/>
  <c r="J75" i="54"/>
  <c r="N75" i="54"/>
  <c r="R75" i="54"/>
  <c r="V75" i="54"/>
  <c r="Z75" i="54"/>
  <c r="AD75" i="54"/>
  <c r="AH75" i="54"/>
  <c r="AL75" i="54"/>
  <c r="AP75" i="54"/>
  <c r="F79" i="54"/>
  <c r="J79" i="54"/>
  <c r="N79" i="54"/>
  <c r="R79" i="54"/>
  <c r="V79" i="54"/>
  <c r="Z79" i="54"/>
  <c r="AD79" i="54"/>
  <c r="AH79" i="54"/>
  <c r="AL79" i="54"/>
  <c r="AP79" i="54"/>
  <c r="F83" i="54"/>
  <c r="J83" i="54"/>
  <c r="N83" i="54"/>
  <c r="R83" i="54"/>
  <c r="V83" i="54"/>
  <c r="Z83" i="54"/>
  <c r="AD83" i="54"/>
  <c r="AH83" i="54"/>
  <c r="AL83" i="54"/>
  <c r="AP83" i="54"/>
  <c r="F87" i="54"/>
  <c r="J87" i="54"/>
  <c r="N87" i="54"/>
  <c r="R87" i="54"/>
  <c r="V87" i="54"/>
  <c r="Z87" i="54"/>
  <c r="AD87" i="54"/>
  <c r="AH87" i="54"/>
  <c r="AL87" i="54"/>
  <c r="AP87" i="54"/>
  <c r="F94" i="54"/>
  <c r="J94" i="54"/>
  <c r="N94" i="54"/>
  <c r="R94" i="54"/>
  <c r="V94" i="54"/>
  <c r="Z94" i="54"/>
  <c r="AD94" i="54"/>
  <c r="AH94" i="54"/>
  <c r="AL94" i="54"/>
  <c r="AP94" i="54"/>
  <c r="F98" i="54"/>
  <c r="J98" i="54"/>
  <c r="N98" i="54"/>
  <c r="R98" i="54"/>
  <c r="V98" i="54"/>
  <c r="Z98" i="54"/>
  <c r="AD98" i="54"/>
  <c r="AH98" i="54"/>
  <c r="AL98" i="54"/>
  <c r="AP98" i="54"/>
  <c r="F102" i="54"/>
  <c r="J102" i="54"/>
  <c r="N102" i="54"/>
  <c r="R102" i="54"/>
  <c r="V102" i="54"/>
  <c r="Z102" i="54"/>
  <c r="AD102" i="54"/>
  <c r="AH102" i="54"/>
  <c r="AL102" i="54"/>
  <c r="AP102" i="54"/>
  <c r="F106" i="54"/>
  <c r="J106" i="54"/>
  <c r="N106" i="54"/>
  <c r="R106" i="54"/>
  <c r="V106" i="54"/>
  <c r="Z106" i="54"/>
  <c r="AD106" i="54"/>
  <c r="AH106" i="54"/>
  <c r="AL106" i="54"/>
  <c r="AP106" i="54"/>
  <c r="F110" i="54"/>
  <c r="J110" i="54"/>
  <c r="N110" i="54"/>
  <c r="R110" i="54"/>
  <c r="V110" i="54"/>
  <c r="Z110" i="54"/>
  <c r="AD110" i="54"/>
  <c r="AH110" i="54"/>
  <c r="AL110" i="54"/>
  <c r="AP110" i="54"/>
  <c r="F118" i="54"/>
  <c r="J118" i="54"/>
  <c r="N118" i="54"/>
  <c r="R118" i="54"/>
  <c r="V118" i="54"/>
  <c r="Z118" i="54"/>
  <c r="AD118" i="54"/>
  <c r="AH118" i="54"/>
  <c r="AL118" i="54"/>
  <c r="AP118" i="54"/>
  <c r="F122" i="54"/>
  <c r="J122" i="54"/>
  <c r="N122" i="54"/>
  <c r="R122" i="54"/>
  <c r="V122" i="54"/>
  <c r="Z122" i="54"/>
  <c r="AD122" i="54"/>
  <c r="AH122" i="54"/>
  <c r="AL122" i="54"/>
  <c r="AP122" i="54"/>
  <c r="F126" i="54"/>
  <c r="J126" i="54"/>
  <c r="N126" i="54"/>
  <c r="R126" i="54"/>
  <c r="V126" i="54"/>
  <c r="Z126" i="54"/>
  <c r="AD126" i="54"/>
  <c r="AA118" i="54"/>
  <c r="AE118" i="54"/>
  <c r="AI118" i="54"/>
  <c r="AM118" i="54"/>
  <c r="AQ118" i="54"/>
  <c r="G122" i="54"/>
  <c r="K122" i="54"/>
  <c r="O122" i="54"/>
  <c r="S122" i="54"/>
  <c r="W122" i="54"/>
  <c r="AA122" i="54"/>
  <c r="AE122" i="54"/>
  <c r="AI122" i="54"/>
  <c r="AM122" i="54"/>
  <c r="AQ122" i="54"/>
  <c r="G126" i="54"/>
  <c r="K126" i="54"/>
  <c r="O126" i="54"/>
  <c r="S126" i="54"/>
  <c r="W126" i="54"/>
  <c r="AA126" i="54"/>
  <c r="AE126" i="54"/>
  <c r="AI126" i="54"/>
  <c r="AM126" i="54"/>
  <c r="AQ126" i="54"/>
  <c r="G130" i="54"/>
  <c r="K130" i="54"/>
  <c r="O130" i="54"/>
  <c r="S130" i="54"/>
  <c r="W130" i="54"/>
  <c r="AA130" i="54"/>
  <c r="AE130" i="54"/>
  <c r="AI130" i="54"/>
  <c r="AM130" i="54"/>
  <c r="AQ130" i="54"/>
  <c r="G137" i="54"/>
  <c r="K137" i="54"/>
  <c r="O137" i="54"/>
  <c r="S137" i="54"/>
  <c r="W137" i="54"/>
  <c r="AA137" i="54"/>
  <c r="AE137" i="54"/>
  <c r="AI137" i="54"/>
  <c r="AM137" i="54"/>
  <c r="AQ137" i="54"/>
  <c r="G141" i="54"/>
  <c r="K141" i="54"/>
  <c r="O141" i="54"/>
  <c r="S141" i="54"/>
  <c r="W141" i="54"/>
  <c r="AJ55" i="54"/>
  <c r="AN55" i="54"/>
  <c r="AR55" i="54"/>
  <c r="H59" i="54"/>
  <c r="L59" i="54"/>
  <c r="P59" i="54"/>
  <c r="T59" i="54"/>
  <c r="X59" i="54"/>
  <c r="AB59" i="54"/>
  <c r="AF59" i="54"/>
  <c r="AJ59" i="54"/>
  <c r="AN59" i="54"/>
  <c r="AR59" i="54"/>
  <c r="H63" i="54"/>
  <c r="L63" i="54"/>
  <c r="P63" i="54"/>
  <c r="T63" i="54"/>
  <c r="X63" i="54"/>
  <c r="AB63" i="54"/>
  <c r="AF63" i="54"/>
  <c r="AJ63" i="54"/>
  <c r="AN63" i="54"/>
  <c r="AR63" i="54"/>
  <c r="H67" i="54"/>
  <c r="L67" i="54"/>
  <c r="P67" i="54"/>
  <c r="T67" i="54"/>
  <c r="X67" i="54"/>
  <c r="AB67" i="54"/>
  <c r="AF67" i="54"/>
  <c r="AJ67" i="54"/>
  <c r="AN67" i="54"/>
  <c r="AR67" i="54"/>
  <c r="H71" i="54"/>
  <c r="L71" i="54"/>
  <c r="P71" i="54"/>
  <c r="T71" i="54"/>
  <c r="X71" i="54"/>
  <c r="AB71" i="54"/>
  <c r="AF71" i="54"/>
  <c r="AJ71" i="54"/>
  <c r="AN71" i="54"/>
  <c r="AR71" i="54"/>
  <c r="H75" i="54"/>
  <c r="L75" i="54"/>
  <c r="P75" i="54"/>
  <c r="T75" i="54"/>
  <c r="X75" i="54"/>
  <c r="AB75" i="54"/>
  <c r="AF75" i="54"/>
  <c r="AJ75" i="54"/>
  <c r="AN75" i="54"/>
  <c r="AR75" i="54"/>
  <c r="H79" i="54"/>
  <c r="L79" i="54"/>
  <c r="P79" i="54"/>
  <c r="T79" i="54"/>
  <c r="X79" i="54"/>
  <c r="AB79" i="54"/>
  <c r="AF79" i="54"/>
  <c r="AJ79" i="54"/>
  <c r="AN79" i="54"/>
  <c r="AR79" i="54"/>
  <c r="H83" i="54"/>
  <c r="L83" i="54"/>
  <c r="P83" i="54"/>
  <c r="T83" i="54"/>
  <c r="X83" i="54"/>
  <c r="AB83" i="54"/>
  <c r="AF83" i="54"/>
  <c r="AJ83" i="54"/>
  <c r="AN83" i="54"/>
  <c r="AR83" i="54"/>
  <c r="H87" i="54"/>
  <c r="L87" i="54"/>
  <c r="P87" i="54"/>
  <c r="T87" i="54"/>
  <c r="X87" i="54"/>
  <c r="AB87" i="54"/>
  <c r="AF87" i="54"/>
  <c r="AJ87" i="54"/>
  <c r="AN87" i="54"/>
  <c r="AR87" i="54"/>
  <c r="H94" i="54"/>
  <c r="L94" i="54"/>
  <c r="P94" i="54"/>
  <c r="T94" i="54"/>
  <c r="X94" i="54"/>
  <c r="AB94" i="54"/>
  <c r="AF94" i="54"/>
  <c r="AJ94" i="54"/>
  <c r="AN94" i="54"/>
  <c r="AR94" i="54"/>
  <c r="H98" i="54"/>
  <c r="L98" i="54"/>
  <c r="P98" i="54"/>
  <c r="T98" i="54"/>
  <c r="X98" i="54"/>
  <c r="AB98" i="54"/>
  <c r="AF98" i="54"/>
  <c r="AJ98" i="54"/>
  <c r="AN98" i="54"/>
  <c r="AR98" i="54"/>
  <c r="H102" i="54"/>
  <c r="L102" i="54"/>
  <c r="P102" i="54"/>
  <c r="T102" i="54"/>
  <c r="X102" i="54"/>
  <c r="AB102" i="54"/>
  <c r="AF102" i="54"/>
  <c r="AJ102" i="54"/>
  <c r="AN102" i="54"/>
  <c r="AR102" i="54"/>
  <c r="H106" i="54"/>
  <c r="L106" i="54"/>
  <c r="P106" i="54"/>
  <c r="T106" i="54"/>
  <c r="X106" i="54"/>
  <c r="AB106" i="54"/>
  <c r="AF106" i="54"/>
  <c r="AJ106" i="54"/>
  <c r="AN106" i="54"/>
  <c r="AR106" i="54"/>
  <c r="H110" i="54"/>
  <c r="L110" i="54"/>
  <c r="P110" i="54"/>
  <c r="T110" i="54"/>
  <c r="X110" i="54"/>
  <c r="AB110" i="54"/>
  <c r="AF110" i="54"/>
  <c r="AJ110" i="54"/>
  <c r="AN110" i="54"/>
  <c r="AR110" i="54"/>
  <c r="H118" i="54"/>
  <c r="L118" i="54"/>
  <c r="P118" i="54"/>
  <c r="T118" i="54"/>
  <c r="X118" i="54"/>
  <c r="AB118" i="54"/>
  <c r="AF118" i="54"/>
  <c r="AJ118" i="54"/>
  <c r="AN118" i="54"/>
  <c r="AR118" i="54"/>
  <c r="H122" i="54"/>
  <c r="L122" i="54"/>
  <c r="P122" i="54"/>
  <c r="T122" i="54"/>
  <c r="X122" i="54"/>
  <c r="AB122" i="54"/>
  <c r="AF122" i="54"/>
  <c r="AJ122" i="54"/>
  <c r="AN122" i="54"/>
  <c r="AR122" i="54"/>
  <c r="H126" i="54"/>
  <c r="L126" i="54"/>
  <c r="P126" i="54"/>
  <c r="T126" i="54"/>
  <c r="X126" i="54"/>
  <c r="AB126" i="54"/>
  <c r="AF126" i="54"/>
  <c r="AJ126" i="54"/>
  <c r="AN126" i="54"/>
  <c r="AR126" i="54"/>
  <c r="H130" i="54"/>
  <c r="L130" i="54"/>
  <c r="AC106" i="54"/>
  <c r="AG106" i="54"/>
  <c r="AK106" i="54"/>
  <c r="AO106" i="54"/>
  <c r="AS106" i="54"/>
  <c r="I110" i="54"/>
  <c r="M110" i="54"/>
  <c r="Q110" i="54"/>
  <c r="U110" i="54"/>
  <c r="Y110" i="54"/>
  <c r="AC110" i="54"/>
  <c r="AG110" i="54"/>
  <c r="AK110" i="54"/>
  <c r="AO110" i="54"/>
  <c r="AS110" i="54"/>
  <c r="I118" i="54"/>
  <c r="M118" i="54"/>
  <c r="Q118" i="54"/>
  <c r="U118" i="54"/>
  <c r="Y118" i="54"/>
  <c r="AC118" i="54"/>
  <c r="AG118" i="54"/>
  <c r="AK118" i="54"/>
  <c r="AO118" i="54"/>
  <c r="AS118" i="54"/>
  <c r="I122" i="54"/>
  <c r="M122" i="54"/>
  <c r="Q122" i="54"/>
  <c r="U122" i="54"/>
  <c r="Y122" i="54"/>
  <c r="AC122" i="54"/>
  <c r="AG122" i="54"/>
  <c r="AK122" i="54"/>
  <c r="AO122" i="54"/>
  <c r="AS122" i="54"/>
  <c r="I126" i="54"/>
  <c r="M126" i="54"/>
  <c r="Q126" i="54"/>
  <c r="U126" i="54"/>
  <c r="Y126" i="54"/>
  <c r="AC126" i="54"/>
  <c r="AG126" i="54"/>
  <c r="AK126" i="54"/>
  <c r="AO126" i="54"/>
  <c r="AS126" i="54"/>
  <c r="I130" i="54"/>
  <c r="M130" i="54"/>
  <c r="Q130" i="54"/>
  <c r="U130" i="54"/>
  <c r="Y130" i="54"/>
  <c r="AC130" i="54"/>
  <c r="AG130" i="54"/>
  <c r="AK130" i="54"/>
  <c r="AO130" i="54"/>
  <c r="AS130" i="54"/>
  <c r="I137" i="54"/>
  <c r="M137" i="54"/>
  <c r="Q137" i="54"/>
  <c r="U137" i="54"/>
  <c r="Y137" i="54"/>
  <c r="AC137" i="54"/>
  <c r="AG137" i="54"/>
  <c r="AK137" i="54"/>
  <c r="AO137" i="54"/>
  <c r="AS137" i="54"/>
  <c r="I141" i="54"/>
  <c r="M141" i="54"/>
  <c r="Q141" i="54"/>
  <c r="U141" i="54"/>
  <c r="Y141" i="54"/>
  <c r="AC141" i="54"/>
  <c r="I157" i="54"/>
  <c r="I161" i="54"/>
  <c r="I165" i="54"/>
  <c r="I169" i="54"/>
  <c r="AH126" i="54"/>
  <c r="AL126" i="54"/>
  <c r="AP126" i="54"/>
  <c r="F130" i="54"/>
  <c r="J130" i="54"/>
  <c r="N130" i="54"/>
  <c r="R130" i="54"/>
  <c r="V130" i="54"/>
  <c r="Z130" i="54"/>
  <c r="AD130" i="54"/>
  <c r="AH130" i="54"/>
  <c r="AL130" i="54"/>
  <c r="AP130" i="54"/>
  <c r="F137" i="54"/>
  <c r="J137" i="54"/>
  <c r="N137" i="54"/>
  <c r="R137" i="54"/>
  <c r="V137" i="54"/>
  <c r="Z137" i="54"/>
  <c r="AD137" i="54"/>
  <c r="AH137" i="54"/>
  <c r="AL137" i="54"/>
  <c r="AP137" i="54"/>
  <c r="F141" i="54"/>
  <c r="J141" i="54"/>
  <c r="N141" i="54"/>
  <c r="R141" i="54"/>
  <c r="V141" i="54"/>
  <c r="Z141" i="54"/>
  <c r="AH141" i="54"/>
  <c r="AL141" i="54"/>
  <c r="F145" i="54"/>
  <c r="N145" i="54"/>
  <c r="Z145" i="54"/>
  <c r="AH145" i="54"/>
  <c r="AL145" i="54"/>
  <c r="F149" i="54"/>
  <c r="J149" i="54"/>
  <c r="N149" i="54"/>
  <c r="AH149" i="54"/>
  <c r="J153" i="54"/>
  <c r="F157" i="54"/>
  <c r="N157" i="54"/>
  <c r="V157" i="54"/>
  <c r="Z157" i="54"/>
  <c r="AH157" i="54"/>
  <c r="AL157" i="54"/>
  <c r="F161" i="54"/>
  <c r="N161" i="54"/>
  <c r="V161" i="54"/>
  <c r="Z161" i="54"/>
  <c r="AH161" i="54"/>
  <c r="AL161" i="54"/>
  <c r="F165" i="54"/>
  <c r="N165" i="54"/>
  <c r="V165" i="54"/>
  <c r="Z165" i="54"/>
  <c r="AH165" i="54"/>
  <c r="AL165" i="54"/>
  <c r="F169" i="54"/>
  <c r="N169" i="54"/>
  <c r="AH169" i="54"/>
  <c r="AL169" i="54"/>
  <c r="AA141" i="54"/>
  <c r="AE141" i="54"/>
  <c r="AI141" i="54"/>
  <c r="AQ141" i="54"/>
  <c r="S145" i="54"/>
  <c r="AA145" i="54"/>
  <c r="AE145" i="54"/>
  <c r="AI145" i="54"/>
  <c r="AQ145" i="54"/>
  <c r="AE149" i="54"/>
  <c r="AI149" i="54"/>
  <c r="O157" i="54"/>
  <c r="W157" i="54"/>
  <c r="AA157" i="54"/>
  <c r="AE157" i="54"/>
  <c r="AI157" i="54"/>
  <c r="O161" i="54"/>
  <c r="W161" i="54"/>
  <c r="AA161" i="54"/>
  <c r="AE161" i="54"/>
  <c r="AI161" i="54"/>
  <c r="O165" i="54"/>
  <c r="W165" i="54"/>
  <c r="AA165" i="54"/>
  <c r="AE165" i="54"/>
  <c r="AI165" i="54"/>
  <c r="W169" i="54"/>
  <c r="AE169" i="54"/>
  <c r="AI169" i="54"/>
  <c r="P130" i="54"/>
  <c r="T130" i="54"/>
  <c r="X130" i="54"/>
  <c r="AB130" i="54"/>
  <c r="AF130" i="54"/>
  <c r="AJ130" i="54"/>
  <c r="AN130" i="54"/>
  <c r="AR130" i="54"/>
  <c r="H137" i="54"/>
  <c r="L137" i="54"/>
  <c r="P137" i="54"/>
  <c r="T137" i="54"/>
  <c r="X137" i="54"/>
  <c r="AB137" i="54"/>
  <c r="AF137" i="54"/>
  <c r="AJ137" i="54"/>
  <c r="AN137" i="54"/>
  <c r="AR137" i="54"/>
  <c r="H141" i="54"/>
  <c r="L141" i="54"/>
  <c r="P141" i="54"/>
  <c r="T141" i="54"/>
  <c r="X141" i="54"/>
  <c r="AB141" i="54"/>
  <c r="L145" i="54"/>
  <c r="T145" i="54"/>
  <c r="L149" i="54"/>
  <c r="L157" i="54"/>
  <c r="L161" i="54"/>
  <c r="L165" i="54"/>
  <c r="L169" i="54"/>
  <c r="A68" i="41"/>
  <c r="B68" i="41"/>
  <c r="C68" i="41"/>
  <c r="D68" i="41"/>
  <c r="E68" i="41"/>
  <c r="F68" i="41"/>
  <c r="A69" i="41"/>
  <c r="B69" i="41"/>
  <c r="C69" i="41"/>
  <c r="D69" i="41"/>
  <c r="E69" i="41"/>
  <c r="F69" i="41"/>
  <c r="A70" i="41"/>
  <c r="B70" i="41"/>
  <c r="C70" i="41"/>
  <c r="D70" i="41"/>
  <c r="E70" i="41"/>
  <c r="F70" i="41"/>
  <c r="A7" i="41"/>
  <c r="B7" i="41"/>
  <c r="C7" i="41"/>
  <c r="D7" i="41"/>
  <c r="E7" i="41"/>
  <c r="F7" i="41"/>
  <c r="A8" i="41"/>
  <c r="B8" i="41"/>
  <c r="C8" i="41"/>
  <c r="D8" i="41"/>
  <c r="E8" i="41"/>
  <c r="F8" i="41"/>
  <c r="A9" i="41"/>
  <c r="B9" i="41"/>
  <c r="C9" i="41"/>
  <c r="D9" i="41"/>
  <c r="E9" i="41"/>
  <c r="F9" i="41"/>
  <c r="A10" i="41"/>
  <c r="B10" i="41"/>
  <c r="C10" i="41"/>
  <c r="D10" i="41"/>
  <c r="E10" i="41"/>
  <c r="F10" i="41"/>
  <c r="A11" i="41"/>
  <c r="B11" i="41"/>
  <c r="C11" i="41"/>
  <c r="D11" i="41"/>
  <c r="E11" i="41"/>
  <c r="F11" i="41"/>
  <c r="A12" i="41"/>
  <c r="B12" i="41"/>
  <c r="C12" i="41"/>
  <c r="D12" i="41"/>
  <c r="E12" i="41"/>
  <c r="F12" i="41"/>
  <c r="A13" i="41"/>
  <c r="B13" i="41"/>
  <c r="C13" i="41"/>
  <c r="D13" i="41"/>
  <c r="E13" i="41"/>
  <c r="F13" i="41"/>
  <c r="A15" i="41"/>
  <c r="B15" i="41"/>
  <c r="C15" i="41"/>
  <c r="D15" i="41"/>
  <c r="E15" i="41"/>
  <c r="F15" i="41"/>
  <c r="A16" i="41"/>
  <c r="B16" i="41"/>
  <c r="C16" i="41"/>
  <c r="D16" i="41"/>
  <c r="E16" i="41"/>
  <c r="F16" i="41"/>
  <c r="A17" i="41"/>
  <c r="B17" i="41"/>
  <c r="C17" i="41"/>
  <c r="D17" i="41"/>
  <c r="E17" i="41"/>
  <c r="F17" i="41"/>
  <c r="A18" i="41"/>
  <c r="B18" i="41"/>
  <c r="C18" i="41"/>
  <c r="D18" i="41"/>
  <c r="E18" i="41"/>
  <c r="F18" i="41"/>
  <c r="A19" i="41"/>
  <c r="B19" i="41"/>
  <c r="C19" i="41"/>
  <c r="D19" i="41"/>
  <c r="E19" i="41"/>
  <c r="F19" i="41"/>
  <c r="A20" i="41"/>
  <c r="B20" i="41"/>
  <c r="C20" i="41"/>
  <c r="D20" i="41"/>
  <c r="E20" i="41"/>
  <c r="F20" i="41"/>
  <c r="A21" i="41"/>
  <c r="B21" i="41"/>
  <c r="C21" i="41"/>
  <c r="D21" i="41"/>
  <c r="E21" i="41"/>
  <c r="F21" i="41"/>
  <c r="A22" i="41"/>
  <c r="B22" i="41"/>
  <c r="C22" i="41"/>
  <c r="D22" i="41"/>
  <c r="E22" i="41"/>
  <c r="F22" i="41"/>
  <c r="A23" i="41"/>
  <c r="B23" i="41"/>
  <c r="C23" i="41"/>
  <c r="D23" i="41"/>
  <c r="E23" i="41"/>
  <c r="F23" i="41"/>
  <c r="A24" i="41"/>
  <c r="B24" i="41"/>
  <c r="C24" i="41"/>
  <c r="D24" i="41"/>
  <c r="E24" i="41"/>
  <c r="F24" i="41"/>
  <c r="A25" i="41"/>
  <c r="B25" i="41"/>
  <c r="C25" i="41"/>
  <c r="D25" i="41"/>
  <c r="E25" i="41"/>
  <c r="F25" i="41"/>
  <c r="A26" i="41"/>
  <c r="B26" i="41"/>
  <c r="C26" i="41"/>
  <c r="D26" i="41"/>
  <c r="E26" i="41"/>
  <c r="F26" i="41"/>
  <c r="A27" i="41"/>
  <c r="B27" i="41"/>
  <c r="C27" i="41"/>
  <c r="D27" i="41"/>
  <c r="E27" i="41"/>
  <c r="F27" i="41"/>
  <c r="A28" i="41"/>
  <c r="B28" i="41"/>
  <c r="C28" i="41"/>
  <c r="D28" i="41"/>
  <c r="E28" i="41"/>
  <c r="F28" i="41"/>
  <c r="A29" i="41"/>
  <c r="B29" i="41"/>
  <c r="C29" i="41"/>
  <c r="D29" i="41"/>
  <c r="E29" i="41"/>
  <c r="F29" i="41"/>
  <c r="A30" i="41"/>
  <c r="B30" i="41"/>
  <c r="C30" i="41"/>
  <c r="D30" i="41"/>
  <c r="E30" i="41"/>
  <c r="F30" i="41"/>
  <c r="A31" i="41"/>
  <c r="B31" i="41"/>
  <c r="C31" i="41"/>
  <c r="D31" i="41"/>
  <c r="E31" i="41"/>
  <c r="F31" i="41"/>
  <c r="A34" i="41"/>
  <c r="B34" i="41"/>
  <c r="C34" i="41"/>
  <c r="D34" i="41"/>
  <c r="E34" i="41"/>
  <c r="F34" i="41"/>
  <c r="A37" i="41"/>
  <c r="B37" i="41"/>
  <c r="C37" i="41"/>
  <c r="D37" i="41"/>
  <c r="E37" i="41"/>
  <c r="F37" i="41"/>
  <c r="A38" i="41"/>
  <c r="B38" i="41"/>
  <c r="C38" i="41"/>
  <c r="D38" i="41"/>
  <c r="E38" i="41"/>
  <c r="F38" i="41"/>
  <c r="A39" i="41"/>
  <c r="B39" i="41"/>
  <c r="C39" i="41"/>
  <c r="D39" i="41"/>
  <c r="E39" i="41"/>
  <c r="F39" i="41"/>
  <c r="A40" i="41"/>
  <c r="B40" i="41"/>
  <c r="C40" i="41"/>
  <c r="D40" i="41"/>
  <c r="E40" i="41"/>
  <c r="F40" i="41"/>
  <c r="A41" i="41"/>
  <c r="B41" i="41"/>
  <c r="C41" i="41"/>
  <c r="D41" i="41"/>
  <c r="E41" i="41"/>
  <c r="F41" i="41"/>
  <c r="A42" i="41"/>
  <c r="B42" i="41"/>
  <c r="C42" i="41"/>
  <c r="D42" i="41"/>
  <c r="E42" i="41"/>
  <c r="F42" i="41"/>
  <c r="A43" i="41"/>
  <c r="B43" i="41"/>
  <c r="C43" i="41"/>
  <c r="D43" i="41"/>
  <c r="E43" i="41"/>
  <c r="F43" i="41"/>
  <c r="A44" i="41"/>
  <c r="B44" i="41"/>
  <c r="C44" i="41"/>
  <c r="D44" i="41"/>
  <c r="E44" i="41"/>
  <c r="F44" i="41"/>
  <c r="A45" i="41"/>
  <c r="B45" i="41"/>
  <c r="C45" i="41"/>
  <c r="D45" i="41"/>
  <c r="E45" i="41"/>
  <c r="F45" i="41"/>
  <c r="A47" i="41"/>
  <c r="B47" i="41"/>
  <c r="C47" i="41"/>
  <c r="D47" i="41"/>
  <c r="E47" i="41"/>
  <c r="F47" i="41"/>
  <c r="A48" i="41"/>
  <c r="B48" i="41"/>
  <c r="C48" i="41"/>
  <c r="D48" i="41"/>
  <c r="E48" i="41"/>
  <c r="F48" i="41"/>
  <c r="A49" i="41"/>
  <c r="B49" i="41"/>
  <c r="C49" i="41"/>
  <c r="D49" i="41"/>
  <c r="E49" i="41"/>
  <c r="F49" i="41"/>
  <c r="A50" i="41"/>
  <c r="B50" i="41"/>
  <c r="C50" i="41"/>
  <c r="D50" i="41"/>
  <c r="E50" i="41"/>
  <c r="F50" i="41"/>
  <c r="A51" i="41"/>
  <c r="B51" i="41"/>
  <c r="C51" i="41"/>
  <c r="D51" i="41"/>
  <c r="E51" i="41"/>
  <c r="F51" i="41"/>
  <c r="A52" i="41"/>
  <c r="B52" i="41"/>
  <c r="C52" i="41"/>
  <c r="D52" i="41"/>
  <c r="A6" i="41"/>
  <c r="B6" i="41"/>
  <c r="C6" i="41"/>
  <c r="D6" i="41"/>
  <c r="E6" i="41"/>
  <c r="F6" i="41"/>
  <c r="F102" i="41"/>
  <c r="E102" i="41"/>
  <c r="D102" i="41"/>
  <c r="C102" i="41"/>
  <c r="B102" i="41"/>
  <c r="A102" i="41"/>
  <c r="F101" i="41"/>
  <c r="E101" i="41"/>
  <c r="D101" i="41"/>
  <c r="C101" i="41"/>
  <c r="B101" i="41"/>
  <c r="A101" i="41"/>
  <c r="F100" i="41"/>
  <c r="E100" i="41"/>
  <c r="D100" i="41"/>
  <c r="C100" i="41"/>
  <c r="B100" i="41"/>
  <c r="A100" i="41"/>
  <c r="F99" i="41"/>
  <c r="E99" i="41"/>
  <c r="D99" i="41"/>
  <c r="C99" i="41"/>
  <c r="B99" i="41"/>
  <c r="A99" i="41"/>
  <c r="F98" i="41"/>
  <c r="E98" i="41"/>
  <c r="D98" i="41"/>
  <c r="C98" i="41"/>
  <c r="B98" i="41"/>
  <c r="A98" i="41"/>
  <c r="F97" i="41"/>
  <c r="E97" i="41"/>
  <c r="D97" i="41"/>
  <c r="C97" i="41"/>
  <c r="B97" i="41"/>
  <c r="A97" i="41"/>
  <c r="F96" i="41"/>
  <c r="E96" i="41"/>
  <c r="D96" i="41"/>
  <c r="C96" i="41"/>
  <c r="B96" i="41"/>
  <c r="A96" i="41"/>
  <c r="F95" i="41"/>
  <c r="E95" i="41"/>
  <c r="D95" i="41"/>
  <c r="C95" i="41"/>
  <c r="B95" i="41"/>
  <c r="A95" i="41"/>
  <c r="F94" i="41"/>
  <c r="E94" i="41"/>
  <c r="D94" i="41"/>
  <c r="C94" i="41"/>
  <c r="B94" i="41"/>
  <c r="A94" i="41"/>
  <c r="F93" i="41"/>
  <c r="E93" i="41"/>
  <c r="D93" i="41"/>
  <c r="C93" i="41"/>
  <c r="B93" i="41"/>
  <c r="A93" i="41"/>
  <c r="F92" i="41"/>
  <c r="E92" i="41"/>
  <c r="D92" i="41"/>
  <c r="C92" i="41"/>
  <c r="B92" i="41"/>
  <c r="A92" i="41"/>
  <c r="F91" i="41"/>
  <c r="E91" i="41"/>
  <c r="D91" i="41"/>
  <c r="C91" i="41"/>
  <c r="B91" i="41"/>
  <c r="A91" i="41"/>
  <c r="F90" i="41"/>
  <c r="E90" i="41"/>
  <c r="D90" i="41"/>
  <c r="C90" i="41"/>
  <c r="B90" i="41"/>
  <c r="A90" i="41"/>
  <c r="F89" i="41"/>
  <c r="E89" i="41"/>
  <c r="D89" i="41"/>
  <c r="C89" i="41"/>
  <c r="B89" i="41"/>
  <c r="A89" i="41"/>
  <c r="F88" i="41"/>
  <c r="E88" i="41"/>
  <c r="D88" i="41"/>
  <c r="C88" i="41"/>
  <c r="B88" i="41"/>
  <c r="A88" i="41"/>
  <c r="F87" i="41"/>
  <c r="E87" i="41"/>
  <c r="D87" i="41"/>
  <c r="C87" i="41"/>
  <c r="B87" i="41"/>
  <c r="A87" i="41"/>
  <c r="F86" i="41"/>
  <c r="E86" i="41"/>
  <c r="D86" i="41"/>
  <c r="C86" i="41"/>
  <c r="B86" i="41"/>
  <c r="A86" i="41"/>
  <c r="F84" i="41"/>
  <c r="E84" i="41"/>
  <c r="D84" i="41"/>
  <c r="C84" i="41"/>
  <c r="B84" i="41"/>
  <c r="A84" i="41"/>
  <c r="F83" i="41"/>
  <c r="E83" i="41"/>
  <c r="D83" i="41"/>
  <c r="C83" i="41"/>
  <c r="B83" i="41"/>
  <c r="A83" i="41"/>
  <c r="F82" i="41"/>
  <c r="E82" i="41"/>
  <c r="D82" i="41"/>
  <c r="C82" i="41"/>
  <c r="B82" i="41"/>
  <c r="A82" i="41"/>
  <c r="F80" i="41"/>
  <c r="E80" i="41"/>
  <c r="D80" i="41"/>
  <c r="C80" i="41"/>
  <c r="B80" i="41"/>
  <c r="A80" i="41"/>
  <c r="F79" i="41"/>
  <c r="E79" i="41"/>
  <c r="D79" i="41"/>
  <c r="C79" i="41"/>
  <c r="B79" i="41"/>
  <c r="A79" i="41"/>
  <c r="F78" i="41"/>
  <c r="E78" i="41"/>
  <c r="D78" i="41"/>
  <c r="C78" i="41"/>
  <c r="B78" i="41"/>
  <c r="A78" i="41"/>
  <c r="F77" i="41"/>
  <c r="E77" i="41"/>
  <c r="D77" i="41"/>
  <c r="C77" i="41"/>
  <c r="B77" i="41"/>
  <c r="A77" i="41"/>
  <c r="F74" i="41"/>
  <c r="E74" i="41"/>
  <c r="D74" i="41"/>
  <c r="C74" i="41"/>
  <c r="B74" i="41"/>
  <c r="A74" i="41"/>
  <c r="F73" i="41"/>
  <c r="E73" i="41"/>
  <c r="D73" i="41"/>
  <c r="C73" i="41"/>
  <c r="B73" i="41"/>
  <c r="A73" i="41"/>
  <c r="F72" i="41"/>
  <c r="E72" i="41"/>
  <c r="D72" i="41"/>
  <c r="C72" i="41"/>
  <c r="B72" i="41"/>
  <c r="A72" i="41"/>
  <c r="F71" i="41"/>
  <c r="E71" i="41"/>
  <c r="D71" i="41"/>
  <c r="C71" i="41"/>
  <c r="B71" i="41"/>
  <c r="A71" i="41"/>
  <c r="F67" i="41"/>
  <c r="E67" i="41"/>
  <c r="D67" i="41"/>
  <c r="C67" i="41"/>
  <c r="B67" i="41"/>
  <c r="A67" i="41"/>
  <c r="F66" i="41"/>
  <c r="E66" i="41"/>
  <c r="D66" i="41"/>
  <c r="C66" i="41"/>
  <c r="B66" i="41"/>
  <c r="A66" i="41"/>
  <c r="F65" i="41"/>
  <c r="E65" i="41"/>
  <c r="D65" i="41"/>
  <c r="C65" i="41"/>
  <c r="B65" i="41"/>
  <c r="A65" i="41"/>
  <c r="F64" i="41"/>
  <c r="E64" i="41"/>
  <c r="D64" i="41"/>
  <c r="C64" i="41"/>
  <c r="B64" i="41"/>
  <c r="A64" i="41"/>
  <c r="F63" i="41"/>
  <c r="E63" i="41"/>
  <c r="D63" i="41"/>
  <c r="C63" i="41"/>
  <c r="B63" i="41"/>
  <c r="A63" i="41"/>
  <c r="F62" i="41"/>
  <c r="E62" i="41"/>
  <c r="D62" i="41"/>
  <c r="C62" i="41"/>
  <c r="B62" i="41"/>
  <c r="A62" i="41"/>
  <c r="F61" i="41"/>
  <c r="E61" i="41"/>
  <c r="D61" i="41"/>
  <c r="C61" i="41"/>
  <c r="B61" i="41"/>
  <c r="A61" i="41"/>
  <c r="F60" i="41"/>
  <c r="E60" i="41"/>
  <c r="D60" i="41"/>
  <c r="C60" i="41"/>
  <c r="B60" i="41"/>
  <c r="A60" i="41"/>
  <c r="F59" i="41"/>
  <c r="E59" i="41"/>
  <c r="D59" i="41"/>
  <c r="C59" i="41"/>
  <c r="B59" i="41"/>
  <c r="A59" i="41"/>
  <c r="F58" i="41"/>
  <c r="E58" i="41"/>
  <c r="D58" i="41"/>
  <c r="C58" i="41"/>
  <c r="B58" i="41"/>
  <c r="A58" i="41"/>
  <c r="F57" i="41"/>
  <c r="E57" i="41"/>
  <c r="D57" i="41"/>
  <c r="C57" i="41"/>
  <c r="B57" i="41"/>
  <c r="A57" i="41"/>
  <c r="F56" i="41"/>
  <c r="E56" i="41"/>
  <c r="D56" i="41"/>
  <c r="C56" i="41"/>
  <c r="B56" i="41"/>
  <c r="A56" i="41"/>
  <c r="F55" i="41"/>
  <c r="E55" i="41"/>
  <c r="D55" i="41"/>
  <c r="C55" i="41"/>
  <c r="B55" i="41"/>
  <c r="A55" i="41"/>
  <c r="F54" i="41"/>
  <c r="E54" i="41"/>
  <c r="D54" i="41"/>
  <c r="C54" i="41"/>
  <c r="B54" i="41"/>
  <c r="A54" i="41"/>
  <c r="F53" i="41"/>
  <c r="E53" i="41"/>
  <c r="D53" i="41"/>
  <c r="C53" i="41"/>
  <c r="B53" i="41"/>
  <c r="A53" i="41"/>
  <c r="F52" i="41"/>
  <c r="E52" i="41"/>
  <c r="J56" i="17"/>
  <c r="J55" i="17"/>
  <c r="I53" i="13"/>
  <c r="I54" i="13"/>
  <c r="J56" i="16"/>
  <c r="J55" i="16"/>
  <c r="K68" i="12"/>
  <c r="K69" i="12"/>
  <c r="K70" i="12"/>
  <c r="K80" i="12"/>
  <c r="K79" i="12"/>
  <c r="K78" i="12"/>
  <c r="AD141" i="54"/>
  <c r="AF141" i="54"/>
  <c r="AG141" i="54"/>
  <c r="AJ141" i="54"/>
  <c r="AK141" i="54"/>
  <c r="AM141" i="54"/>
  <c r="AN141" i="54"/>
  <c r="AO141" i="54"/>
  <c r="AP141" i="54"/>
  <c r="AR141" i="54"/>
  <c r="AS141" i="54"/>
  <c r="G145" i="54"/>
  <c r="H145" i="54"/>
  <c r="I145" i="54"/>
  <c r="J145" i="54"/>
  <c r="K145" i="54"/>
  <c r="M145" i="54"/>
  <c r="O145" i="54"/>
  <c r="P145" i="54"/>
  <c r="Q145" i="54"/>
  <c r="R145" i="54"/>
  <c r="U145" i="54"/>
  <c r="V145" i="54"/>
  <c r="W145" i="54"/>
  <c r="X145" i="54"/>
  <c r="Y145" i="54"/>
  <c r="AB145" i="54"/>
  <c r="AC145" i="54"/>
  <c r="AD145" i="54"/>
  <c r="AF145" i="54"/>
  <c r="AG145" i="54"/>
  <c r="AJ145" i="54"/>
  <c r="AK145" i="54"/>
  <c r="AM145" i="54"/>
  <c r="AN145" i="54"/>
  <c r="AO145" i="54"/>
  <c r="AP145" i="54"/>
  <c r="AR145" i="54"/>
  <c r="AS145" i="54"/>
  <c r="G149" i="54"/>
  <c r="H149" i="54"/>
  <c r="I149" i="54"/>
  <c r="K149" i="54"/>
  <c r="M149" i="54"/>
  <c r="O149" i="54"/>
  <c r="P149" i="54"/>
  <c r="Q149" i="54"/>
  <c r="R149" i="54"/>
  <c r="S149" i="54"/>
  <c r="T149" i="54"/>
  <c r="U149" i="54"/>
  <c r="V149" i="54"/>
  <c r="W149" i="54"/>
  <c r="X149" i="54"/>
  <c r="Y149" i="54"/>
  <c r="Z149" i="54"/>
  <c r="AA149" i="54"/>
  <c r="AB149" i="54"/>
  <c r="AC149" i="54"/>
  <c r="AD149" i="54"/>
  <c r="AF149" i="54"/>
  <c r="AG149" i="54"/>
  <c r="AJ149" i="54"/>
  <c r="AK149" i="54"/>
  <c r="F153" i="54"/>
  <c r="G153" i="54"/>
  <c r="H153" i="54"/>
  <c r="I153" i="54"/>
  <c r="K153" i="54"/>
  <c r="L153" i="54"/>
  <c r="M153" i="54"/>
  <c r="N153" i="54"/>
  <c r="O153" i="54"/>
  <c r="P153" i="54"/>
  <c r="Q153" i="54"/>
  <c r="R153" i="54"/>
  <c r="S153" i="54"/>
  <c r="T153" i="54"/>
  <c r="U153" i="54"/>
  <c r="V153" i="54"/>
  <c r="W153" i="54"/>
  <c r="X153" i="54"/>
  <c r="Y153" i="54"/>
  <c r="Z153" i="54"/>
  <c r="AA153" i="54"/>
  <c r="AB153" i="54"/>
  <c r="AC153" i="54"/>
  <c r="AD153" i="54"/>
  <c r="AE153" i="54"/>
  <c r="AF153" i="54"/>
  <c r="AG153" i="54"/>
  <c r="AH153" i="54"/>
  <c r="AI153" i="54"/>
  <c r="AJ153" i="54"/>
  <c r="AK153" i="54"/>
  <c r="AL153" i="54"/>
  <c r="AM153" i="54"/>
  <c r="AN153" i="54"/>
  <c r="AO153" i="54"/>
  <c r="AP153" i="54"/>
  <c r="AQ153" i="54"/>
  <c r="AR153" i="54"/>
  <c r="AS153" i="54"/>
  <c r="G157" i="54"/>
  <c r="H157" i="54"/>
  <c r="J157" i="54"/>
  <c r="K157" i="54"/>
  <c r="M157" i="54"/>
  <c r="P157" i="54"/>
  <c r="Q157" i="54"/>
  <c r="R157" i="54"/>
  <c r="S157" i="54"/>
  <c r="T157" i="54"/>
  <c r="U157" i="54"/>
  <c r="X157" i="54"/>
  <c r="Y157" i="54"/>
  <c r="AB157" i="54"/>
  <c r="AC157" i="54"/>
  <c r="AD157" i="54"/>
  <c r="AF157" i="54"/>
  <c r="AG157" i="54"/>
  <c r="AJ157" i="54"/>
  <c r="AK157" i="54"/>
  <c r="AM157" i="54"/>
  <c r="AN157" i="54"/>
  <c r="AO157" i="54"/>
  <c r="AP157" i="54"/>
  <c r="AQ157" i="54"/>
  <c r="AR157" i="54"/>
  <c r="AS157" i="54"/>
  <c r="G161" i="54"/>
  <c r="H161" i="54"/>
  <c r="J161" i="54"/>
  <c r="K161" i="54"/>
  <c r="M161" i="54"/>
  <c r="P161" i="54"/>
  <c r="Q161" i="54"/>
  <c r="R161" i="54"/>
  <c r="S161" i="54"/>
  <c r="T161" i="54"/>
  <c r="U161" i="54"/>
  <c r="X161" i="54"/>
  <c r="Y161" i="54"/>
  <c r="AB161" i="54"/>
  <c r="AC161" i="54"/>
  <c r="AD161" i="54"/>
  <c r="AF161" i="54"/>
  <c r="AG161" i="54"/>
  <c r="AJ161" i="54"/>
  <c r="AK161" i="54"/>
  <c r="AM161" i="54"/>
  <c r="AN161" i="54"/>
  <c r="AO161" i="54"/>
  <c r="AP161" i="54"/>
  <c r="AQ161" i="54"/>
  <c r="AR161" i="54"/>
  <c r="AS161" i="54"/>
  <c r="G165" i="54"/>
  <c r="H165" i="54"/>
  <c r="J165" i="54"/>
  <c r="K165" i="54"/>
  <c r="M165" i="54"/>
  <c r="P165" i="54"/>
  <c r="Q165" i="54"/>
  <c r="R165" i="54"/>
  <c r="S165" i="54"/>
  <c r="T165" i="54"/>
  <c r="U165" i="54"/>
  <c r="X165" i="54"/>
  <c r="Y165" i="54"/>
  <c r="AB165" i="54"/>
  <c r="AC165" i="54"/>
  <c r="AD165" i="54"/>
  <c r="AF165" i="54"/>
  <c r="AG165" i="54"/>
  <c r="AJ165" i="54"/>
  <c r="AK165" i="54"/>
  <c r="AM165" i="54"/>
  <c r="AN165" i="54"/>
  <c r="AO165" i="54"/>
  <c r="AP165" i="54"/>
  <c r="AQ165" i="54"/>
  <c r="AR165" i="54"/>
  <c r="AS165" i="54"/>
  <c r="G169" i="54"/>
  <c r="H169" i="54"/>
  <c r="J169" i="54"/>
  <c r="K169" i="54"/>
  <c r="M169" i="54"/>
  <c r="O169" i="54"/>
  <c r="P169" i="54"/>
  <c r="Q169" i="54"/>
  <c r="R169" i="54"/>
  <c r="S169" i="54"/>
  <c r="T169" i="54"/>
  <c r="U169" i="54"/>
  <c r="V169" i="54"/>
  <c r="X169" i="54"/>
  <c r="Y169" i="54"/>
  <c r="Z169" i="54"/>
  <c r="AA169" i="54"/>
  <c r="AB169" i="54"/>
  <c r="AC169" i="54"/>
  <c r="AD169" i="54"/>
  <c r="AF169" i="54"/>
  <c r="AG169" i="54"/>
  <c r="AJ169" i="54"/>
  <c r="AK169" i="54"/>
  <c r="AM169" i="54"/>
  <c r="AN169" i="54"/>
  <c r="AO169" i="54"/>
  <c r="AP169" i="54"/>
  <c r="AQ169" i="54"/>
  <c r="AR169" i="54"/>
  <c r="AS169" i="54"/>
  <c r="F173" i="54"/>
  <c r="G173" i="54"/>
  <c r="H173" i="54"/>
  <c r="I173" i="54"/>
  <c r="J173" i="54"/>
  <c r="K173" i="54"/>
  <c r="L173" i="54"/>
  <c r="M173" i="54"/>
  <c r="N173" i="54"/>
  <c r="O173" i="54"/>
  <c r="P173" i="54"/>
  <c r="Q173" i="54"/>
  <c r="R173" i="54"/>
  <c r="S173" i="54"/>
  <c r="T173" i="54"/>
  <c r="U173" i="54"/>
  <c r="V173" i="54"/>
  <c r="W173" i="54"/>
  <c r="X173" i="54"/>
  <c r="Y173" i="54"/>
  <c r="Z173" i="54"/>
  <c r="AA173" i="54"/>
  <c r="AB173" i="54"/>
  <c r="AC173" i="54"/>
  <c r="AD173" i="54"/>
  <c r="AE173" i="54"/>
  <c r="AF173" i="54"/>
  <c r="AG173" i="54"/>
  <c r="AH173" i="54"/>
  <c r="AI173" i="54"/>
  <c r="AJ173" i="54"/>
  <c r="AK173" i="54"/>
  <c r="AL173" i="54"/>
  <c r="AM173" i="54"/>
  <c r="AN173" i="54"/>
  <c r="AO173" i="54"/>
  <c r="AP173" i="54"/>
  <c r="AQ173" i="54"/>
  <c r="AR173" i="54"/>
  <c r="AS173" i="54"/>
  <c r="I56" i="12"/>
  <c r="J66" i="12"/>
  <c r="H62" i="6"/>
  <c r="H97" i="6"/>
  <c r="J101" i="41" s="1"/>
  <c r="H96" i="6"/>
  <c r="D33" i="35" s="1"/>
  <c r="H95" i="6"/>
  <c r="D32" i="35" s="1"/>
  <c r="H94" i="6"/>
  <c r="H93" i="6"/>
  <c r="H92" i="6"/>
  <c r="H91" i="6"/>
  <c r="H90" i="6"/>
  <c r="D75" i="35" s="1"/>
  <c r="H89" i="6"/>
  <c r="H88" i="6"/>
  <c r="K124" i="54" s="1"/>
  <c r="H87" i="6"/>
  <c r="H86" i="6"/>
  <c r="H85" i="6"/>
  <c r="H84" i="6"/>
  <c r="Z18" i="54" s="1"/>
  <c r="H83" i="6"/>
  <c r="AA135" i="54" s="1"/>
  <c r="H82" i="6"/>
  <c r="H79" i="6"/>
  <c r="L163" i="54" s="1"/>
  <c r="H78" i="6"/>
  <c r="AI135" i="54" s="1"/>
  <c r="H77" i="6"/>
  <c r="AH155" i="54" s="1"/>
  <c r="H76" i="6"/>
  <c r="H75" i="6"/>
  <c r="AL155" i="54" s="1"/>
  <c r="H74" i="6"/>
  <c r="AQ92" i="54" s="1"/>
  <c r="H78" i="18"/>
  <c r="H79" i="18"/>
  <c r="J60" i="17"/>
  <c r="J59" i="17"/>
  <c r="J58" i="17"/>
  <c r="H81" i="18"/>
  <c r="H80" i="18"/>
  <c r="I75" i="18"/>
  <c r="I74" i="18"/>
  <c r="I73" i="18"/>
  <c r="I65" i="18"/>
  <c r="I64" i="18"/>
  <c r="I63" i="18"/>
  <c r="F40" i="54"/>
  <c r="F39" i="54"/>
  <c r="G40" i="54"/>
  <c r="G39" i="54"/>
  <c r="H40" i="54"/>
  <c r="H39" i="54"/>
  <c r="I40" i="54"/>
  <c r="I39" i="54"/>
  <c r="J40" i="54"/>
  <c r="J39" i="54"/>
  <c r="K40" i="54"/>
  <c r="K39" i="54"/>
  <c r="L40" i="54"/>
  <c r="L39" i="54"/>
  <c r="M40" i="54"/>
  <c r="M39" i="54"/>
  <c r="N40" i="54"/>
  <c r="N39" i="54"/>
  <c r="O40" i="54"/>
  <c r="O39" i="54"/>
  <c r="P40" i="54"/>
  <c r="P39" i="54"/>
  <c r="Q40" i="54"/>
  <c r="Q39" i="54"/>
  <c r="R40" i="54"/>
  <c r="R39" i="54"/>
  <c r="S40" i="54"/>
  <c r="S39" i="54"/>
  <c r="T40" i="54"/>
  <c r="T39" i="54"/>
  <c r="U40" i="54"/>
  <c r="U39" i="54"/>
  <c r="V40" i="54"/>
  <c r="V39" i="54"/>
  <c r="W40" i="54"/>
  <c r="W39" i="54"/>
  <c r="X40" i="54"/>
  <c r="X39" i="54"/>
  <c r="X38" i="54"/>
  <c r="Y40" i="54"/>
  <c r="Y39" i="54"/>
  <c r="Y38" i="54"/>
  <c r="Z40" i="54"/>
  <c r="Z39" i="54"/>
  <c r="Z38" i="54"/>
  <c r="AA40" i="54"/>
  <c r="AA39" i="54"/>
  <c r="AB40" i="54"/>
  <c r="AB39" i="54"/>
  <c r="AB38" i="54"/>
  <c r="AC40" i="54"/>
  <c r="AC39" i="54"/>
  <c r="AC38" i="54"/>
  <c r="AD40" i="54"/>
  <c r="AD39" i="54"/>
  <c r="AD38" i="54"/>
  <c r="AE40" i="54"/>
  <c r="AE39" i="54"/>
  <c r="AE38" i="54"/>
  <c r="AF40" i="54"/>
  <c r="AF39" i="54"/>
  <c r="AF38" i="54"/>
  <c r="AG40" i="54"/>
  <c r="AG39" i="54"/>
  <c r="AG38" i="54"/>
  <c r="AH40" i="54"/>
  <c r="AH39" i="54"/>
  <c r="AI40" i="54"/>
  <c r="AI39" i="54"/>
  <c r="AJ40" i="54"/>
  <c r="AJ39" i="54"/>
  <c r="AJ38" i="54"/>
  <c r="AK40" i="54"/>
  <c r="AK39" i="54"/>
  <c r="AK38" i="54"/>
  <c r="AL40" i="54"/>
  <c r="AL39" i="54"/>
  <c r="AM40" i="54"/>
  <c r="AM39" i="54"/>
  <c r="AM38" i="54"/>
  <c r="AN40" i="54"/>
  <c r="AN39" i="54"/>
  <c r="AN38" i="54"/>
  <c r="AO40" i="54"/>
  <c r="AO39" i="54"/>
  <c r="AO38" i="54"/>
  <c r="AP40" i="54"/>
  <c r="AP39" i="54"/>
  <c r="AP38" i="54"/>
  <c r="AQ40" i="54"/>
  <c r="AQ39" i="54"/>
  <c r="AQ38" i="54"/>
  <c r="AR40" i="54"/>
  <c r="AR39" i="54"/>
  <c r="AR38" i="54"/>
  <c r="AS40" i="54"/>
  <c r="AS39" i="54"/>
  <c r="AS38" i="54"/>
  <c r="F6" i="54"/>
  <c r="G6" i="54"/>
  <c r="H6" i="54"/>
  <c r="I6" i="54"/>
  <c r="J6" i="54"/>
  <c r="K6" i="54"/>
  <c r="L6" i="54"/>
  <c r="M6" i="54"/>
  <c r="O6" i="54"/>
  <c r="P6" i="54"/>
  <c r="Q6" i="54"/>
  <c r="R6" i="54"/>
  <c r="S6" i="54"/>
  <c r="T6" i="54"/>
  <c r="U6" i="54"/>
  <c r="V6" i="54"/>
  <c r="X6" i="54"/>
  <c r="Y6" i="54"/>
  <c r="AA6" i="54"/>
  <c r="AB6" i="54"/>
  <c r="AC6" i="54"/>
  <c r="AD6" i="54"/>
  <c r="AE6" i="54"/>
  <c r="AF6" i="54"/>
  <c r="AG6" i="54"/>
  <c r="AK6" i="54"/>
  <c r="AL6" i="54"/>
  <c r="AM6" i="54"/>
  <c r="AN6" i="54"/>
  <c r="AO6" i="54"/>
  <c r="AQ6" i="54"/>
  <c r="AR6" i="54"/>
  <c r="AS6" i="54"/>
  <c r="F7" i="54"/>
  <c r="G7" i="54"/>
  <c r="H7" i="54"/>
  <c r="I7" i="54"/>
  <c r="J7" i="54"/>
  <c r="K7" i="54"/>
  <c r="L7" i="54"/>
  <c r="M7" i="54"/>
  <c r="N7" i="54"/>
  <c r="O7" i="54"/>
  <c r="P7" i="54"/>
  <c r="Q7" i="54"/>
  <c r="R7" i="54"/>
  <c r="S7" i="54"/>
  <c r="T7" i="54"/>
  <c r="U7" i="54"/>
  <c r="V7" i="54"/>
  <c r="W7" i="54"/>
  <c r="X7" i="54"/>
  <c r="Y7" i="54"/>
  <c r="Z7" i="54"/>
  <c r="AA7" i="54"/>
  <c r="AB7" i="54"/>
  <c r="AC7" i="54"/>
  <c r="AD7" i="54"/>
  <c r="AE7" i="54"/>
  <c r="AF7" i="54"/>
  <c r="AG7" i="54"/>
  <c r="AH7" i="54"/>
  <c r="AI7" i="54"/>
  <c r="AJ7" i="54"/>
  <c r="AK7" i="54"/>
  <c r="AL7" i="54"/>
  <c r="AM7" i="54"/>
  <c r="AN7" i="54"/>
  <c r="AO7" i="54"/>
  <c r="AP7" i="54"/>
  <c r="AQ7" i="54"/>
  <c r="AR7" i="54"/>
  <c r="AS7" i="54"/>
  <c r="F10" i="54"/>
  <c r="G10" i="54"/>
  <c r="H10" i="54"/>
  <c r="I10" i="54"/>
  <c r="J10" i="54"/>
  <c r="K10" i="54"/>
  <c r="L10" i="54"/>
  <c r="M10" i="54"/>
  <c r="O10" i="54"/>
  <c r="P10" i="54"/>
  <c r="Q10" i="54"/>
  <c r="R10" i="54"/>
  <c r="S10" i="54"/>
  <c r="T10" i="54"/>
  <c r="U10" i="54"/>
  <c r="V10" i="54"/>
  <c r="X10" i="54"/>
  <c r="Y10" i="54"/>
  <c r="Z10" i="54"/>
  <c r="AA10" i="54"/>
  <c r="AB10" i="54"/>
  <c r="AC10" i="54"/>
  <c r="AD10" i="54"/>
  <c r="AE10" i="54"/>
  <c r="AF10" i="54"/>
  <c r="AG10" i="54"/>
  <c r="AK10" i="54"/>
  <c r="AL10" i="54"/>
  <c r="AM10" i="54"/>
  <c r="AN10" i="54"/>
  <c r="AO10" i="54"/>
  <c r="AQ10" i="54"/>
  <c r="AR10" i="54"/>
  <c r="AS10" i="54"/>
  <c r="F11" i="54"/>
  <c r="G11" i="54"/>
  <c r="H11" i="54"/>
  <c r="I11" i="54"/>
  <c r="J11" i="54"/>
  <c r="K11" i="54"/>
  <c r="L11" i="54"/>
  <c r="M11" i="54"/>
  <c r="N11" i="54"/>
  <c r="O11" i="54"/>
  <c r="P11" i="54"/>
  <c r="Q11" i="54"/>
  <c r="R11" i="54"/>
  <c r="S11" i="54"/>
  <c r="T11" i="54"/>
  <c r="U11" i="54"/>
  <c r="V11" i="54"/>
  <c r="W11" i="54"/>
  <c r="X11" i="54"/>
  <c r="Y11" i="54"/>
  <c r="Z11" i="54"/>
  <c r="AA11" i="54"/>
  <c r="AB11" i="54"/>
  <c r="AC11" i="54"/>
  <c r="AD11" i="54"/>
  <c r="AE11" i="54"/>
  <c r="AF11" i="54"/>
  <c r="AG11" i="54"/>
  <c r="AH11" i="54"/>
  <c r="AI11" i="54"/>
  <c r="AJ11" i="54"/>
  <c r="AK11" i="54"/>
  <c r="AL11" i="54"/>
  <c r="AM11" i="54"/>
  <c r="AN11" i="54"/>
  <c r="AO11" i="54"/>
  <c r="AP11" i="54"/>
  <c r="AQ11" i="54"/>
  <c r="AR11" i="54"/>
  <c r="AS11" i="54"/>
  <c r="F14" i="54"/>
  <c r="G14" i="54"/>
  <c r="H14" i="54"/>
  <c r="I14" i="54"/>
  <c r="J14" i="54"/>
  <c r="K14" i="54"/>
  <c r="L14" i="54"/>
  <c r="M14" i="54"/>
  <c r="O14" i="54"/>
  <c r="P14" i="54"/>
  <c r="Q14" i="54"/>
  <c r="R14" i="54"/>
  <c r="S14" i="54"/>
  <c r="T14" i="54"/>
  <c r="U14" i="54"/>
  <c r="V14" i="54"/>
  <c r="W14" i="54"/>
  <c r="X14" i="54"/>
  <c r="Y14" i="54"/>
  <c r="AA14" i="54"/>
  <c r="AB14" i="54"/>
  <c r="AC14" i="54"/>
  <c r="AE14" i="54"/>
  <c r="AF14" i="54"/>
  <c r="AG14" i="54"/>
  <c r="AK14" i="54"/>
  <c r="AL14" i="54"/>
  <c r="AM14" i="54"/>
  <c r="AN14" i="54"/>
  <c r="AO14" i="54"/>
  <c r="AQ14" i="54"/>
  <c r="AR14" i="54"/>
  <c r="AS14" i="54"/>
  <c r="F15" i="54"/>
  <c r="G15" i="54"/>
  <c r="H15" i="54"/>
  <c r="I15" i="54"/>
  <c r="J15" i="54"/>
  <c r="K15" i="54"/>
  <c r="L15" i="54"/>
  <c r="M15" i="54"/>
  <c r="N15" i="54"/>
  <c r="O15" i="54"/>
  <c r="P15" i="54"/>
  <c r="Q15" i="54"/>
  <c r="R15" i="54"/>
  <c r="S15" i="54"/>
  <c r="T15" i="54"/>
  <c r="U15" i="54"/>
  <c r="V15" i="54"/>
  <c r="W15" i="54"/>
  <c r="X15" i="54"/>
  <c r="Y15" i="54"/>
  <c r="Z15" i="54"/>
  <c r="AA15" i="54"/>
  <c r="AB15" i="54"/>
  <c r="AC15" i="54"/>
  <c r="AD15" i="54"/>
  <c r="AE15" i="54"/>
  <c r="AF15" i="54"/>
  <c r="AG15" i="54"/>
  <c r="AH15" i="54"/>
  <c r="AI15" i="54"/>
  <c r="AJ15" i="54"/>
  <c r="AK15" i="54"/>
  <c r="AL15" i="54"/>
  <c r="AM15" i="54"/>
  <c r="AN15" i="54"/>
  <c r="AO15" i="54"/>
  <c r="AP15" i="54"/>
  <c r="AQ15" i="54"/>
  <c r="AR15" i="54"/>
  <c r="AS15" i="54"/>
  <c r="F18" i="54"/>
  <c r="G18" i="54"/>
  <c r="H18" i="54"/>
  <c r="I18" i="54"/>
  <c r="K18" i="54"/>
  <c r="L18" i="54"/>
  <c r="M18" i="54"/>
  <c r="O18" i="54"/>
  <c r="P18" i="54"/>
  <c r="Q18" i="54"/>
  <c r="R18" i="54"/>
  <c r="S18" i="54"/>
  <c r="T18" i="54"/>
  <c r="U18" i="54"/>
  <c r="W18" i="54"/>
  <c r="X18" i="54"/>
  <c r="Y18" i="54"/>
  <c r="AA18" i="54"/>
  <c r="AB18" i="54"/>
  <c r="AC18" i="54"/>
  <c r="AE18" i="54"/>
  <c r="AF18" i="54"/>
  <c r="AG18" i="54"/>
  <c r="AK18" i="54"/>
  <c r="AL18" i="54"/>
  <c r="AM18" i="54"/>
  <c r="AN18" i="54"/>
  <c r="AO18" i="54"/>
  <c r="AQ18" i="54"/>
  <c r="AR18" i="54"/>
  <c r="AS18" i="54"/>
  <c r="F19" i="54"/>
  <c r="G19" i="54"/>
  <c r="H19" i="54"/>
  <c r="I19" i="54"/>
  <c r="J19" i="54"/>
  <c r="K19" i="54"/>
  <c r="L19" i="54"/>
  <c r="M19" i="54"/>
  <c r="N19" i="54"/>
  <c r="O19" i="54"/>
  <c r="P19" i="54"/>
  <c r="Q19" i="54"/>
  <c r="R19" i="54"/>
  <c r="S19" i="54"/>
  <c r="T19" i="54"/>
  <c r="U19" i="54"/>
  <c r="V19" i="54"/>
  <c r="W19" i="54"/>
  <c r="X19" i="54"/>
  <c r="Y19" i="54"/>
  <c r="Z19" i="54"/>
  <c r="AA19" i="54"/>
  <c r="AB19" i="54"/>
  <c r="AC19" i="54"/>
  <c r="AD19" i="54"/>
  <c r="AE19" i="54"/>
  <c r="AF19" i="54"/>
  <c r="AG19" i="54"/>
  <c r="AH19" i="54"/>
  <c r="AI19" i="54"/>
  <c r="AJ19" i="54"/>
  <c r="AK19" i="54"/>
  <c r="AL19" i="54"/>
  <c r="AM19" i="54"/>
  <c r="AN19" i="54"/>
  <c r="AO19" i="54"/>
  <c r="AP19" i="54"/>
  <c r="AQ19" i="54"/>
  <c r="AR19" i="54"/>
  <c r="AS19" i="54"/>
  <c r="G22" i="54"/>
  <c r="H22" i="54"/>
  <c r="I22" i="54"/>
  <c r="J22" i="54"/>
  <c r="K22" i="54"/>
  <c r="L22" i="54"/>
  <c r="M22" i="54"/>
  <c r="N22" i="54"/>
  <c r="O22" i="54"/>
  <c r="P22" i="54"/>
  <c r="Q22" i="54"/>
  <c r="S22" i="54"/>
  <c r="T22" i="54"/>
  <c r="U22" i="54"/>
  <c r="W22" i="54"/>
  <c r="X22" i="54"/>
  <c r="Y22" i="54"/>
  <c r="AA22" i="54"/>
  <c r="AB22" i="54"/>
  <c r="AC22" i="54"/>
  <c r="AD22" i="54"/>
  <c r="AE22" i="54"/>
  <c r="AF22" i="54"/>
  <c r="AG22" i="54"/>
  <c r="AI22" i="54"/>
  <c r="AK22" i="54"/>
  <c r="AM22" i="54"/>
  <c r="AN22" i="54"/>
  <c r="AO22" i="54"/>
  <c r="AS22" i="54"/>
  <c r="F23" i="54"/>
  <c r="G23" i="54"/>
  <c r="H23" i="54"/>
  <c r="I23" i="54"/>
  <c r="J23" i="54"/>
  <c r="K23" i="54"/>
  <c r="L23" i="54"/>
  <c r="M23" i="54"/>
  <c r="N23" i="54"/>
  <c r="O23" i="54"/>
  <c r="P23" i="54"/>
  <c r="Q23" i="54"/>
  <c r="R23" i="54"/>
  <c r="S23" i="54"/>
  <c r="T23" i="54"/>
  <c r="U23" i="54"/>
  <c r="V23" i="54"/>
  <c r="W23" i="54"/>
  <c r="X23" i="54"/>
  <c r="Y23" i="54"/>
  <c r="Z23" i="54"/>
  <c r="AA23" i="54"/>
  <c r="AB23" i="54"/>
  <c r="AC23" i="54"/>
  <c r="AD23" i="54"/>
  <c r="AE23" i="54"/>
  <c r="AF23" i="54"/>
  <c r="AG23" i="54"/>
  <c r="AH23" i="54"/>
  <c r="AI23" i="54"/>
  <c r="AJ23" i="54"/>
  <c r="AK23" i="54"/>
  <c r="AL23" i="54"/>
  <c r="AM23" i="54"/>
  <c r="AN23" i="54"/>
  <c r="AO23" i="54"/>
  <c r="AP23" i="54"/>
  <c r="AQ23" i="54"/>
  <c r="AR23" i="54"/>
  <c r="AS23" i="54"/>
  <c r="G26" i="54"/>
  <c r="H26" i="54"/>
  <c r="I26" i="54"/>
  <c r="K26" i="54"/>
  <c r="L26" i="54"/>
  <c r="M26" i="54"/>
  <c r="N26" i="54"/>
  <c r="O26" i="54"/>
  <c r="P26" i="54"/>
  <c r="Q26" i="54"/>
  <c r="R26" i="54"/>
  <c r="T26" i="54"/>
  <c r="U26" i="54"/>
  <c r="W26" i="54"/>
  <c r="X26" i="54"/>
  <c r="Y26" i="54"/>
  <c r="AB26" i="54"/>
  <c r="AC26" i="54"/>
  <c r="AD26" i="54"/>
  <c r="AE26" i="54"/>
  <c r="AF26" i="54"/>
  <c r="AG26" i="54"/>
  <c r="AI26" i="54"/>
  <c r="AK26" i="54"/>
  <c r="AM26" i="54"/>
  <c r="AN26" i="54"/>
  <c r="AO26" i="54"/>
  <c r="AQ26" i="54"/>
  <c r="AR26" i="54"/>
  <c r="AS26" i="54"/>
  <c r="F27" i="54"/>
  <c r="G27" i="54"/>
  <c r="H27" i="54"/>
  <c r="I27" i="54"/>
  <c r="J27" i="54"/>
  <c r="K27" i="54"/>
  <c r="L27" i="54"/>
  <c r="M27" i="54"/>
  <c r="N27" i="54"/>
  <c r="O27" i="54"/>
  <c r="P27" i="54"/>
  <c r="Q27" i="54"/>
  <c r="R27" i="54"/>
  <c r="S27" i="54"/>
  <c r="T27" i="54"/>
  <c r="U27" i="54"/>
  <c r="V27" i="54"/>
  <c r="W27" i="54"/>
  <c r="X27" i="54"/>
  <c r="Y27" i="54"/>
  <c r="Z27" i="54"/>
  <c r="AA27" i="54"/>
  <c r="AB27" i="54"/>
  <c r="AC27" i="54"/>
  <c r="AD27" i="54"/>
  <c r="AE27" i="54"/>
  <c r="AF27" i="54"/>
  <c r="AG27" i="54"/>
  <c r="AH27" i="54"/>
  <c r="AI27" i="54"/>
  <c r="AJ27" i="54"/>
  <c r="AK27" i="54"/>
  <c r="AL27" i="54"/>
  <c r="AM27" i="54"/>
  <c r="AN27" i="54"/>
  <c r="AO27" i="54"/>
  <c r="AP27" i="54"/>
  <c r="AQ27" i="54"/>
  <c r="AR27" i="54"/>
  <c r="AS27" i="54"/>
  <c r="G30" i="54"/>
  <c r="H30" i="54"/>
  <c r="I30" i="54"/>
  <c r="K30" i="54"/>
  <c r="L30" i="54"/>
  <c r="M30" i="54"/>
  <c r="N30" i="54"/>
  <c r="O30" i="54"/>
  <c r="P30" i="54"/>
  <c r="Q30" i="54"/>
  <c r="T30" i="54"/>
  <c r="U30" i="54"/>
  <c r="V30" i="54"/>
  <c r="W30" i="54"/>
  <c r="X30" i="54"/>
  <c r="Y30" i="54"/>
  <c r="AB30" i="54"/>
  <c r="AC30" i="54"/>
  <c r="AD30" i="54"/>
  <c r="AE30" i="54"/>
  <c r="AF30" i="54"/>
  <c r="AG30" i="54"/>
  <c r="AK30" i="54"/>
  <c r="AM30" i="54"/>
  <c r="AN30" i="54"/>
  <c r="AO30" i="54"/>
  <c r="AP30" i="54"/>
  <c r="AQ30" i="54"/>
  <c r="AS30" i="54"/>
  <c r="F31" i="54"/>
  <c r="G31" i="54"/>
  <c r="H31" i="54"/>
  <c r="I31" i="54"/>
  <c r="J31" i="54"/>
  <c r="K31" i="54"/>
  <c r="L31" i="54"/>
  <c r="M31" i="54"/>
  <c r="N31" i="54"/>
  <c r="O31" i="54"/>
  <c r="P31" i="54"/>
  <c r="Q31" i="54"/>
  <c r="R31" i="54"/>
  <c r="S31" i="54"/>
  <c r="T31" i="54"/>
  <c r="U31" i="54"/>
  <c r="V31" i="54"/>
  <c r="W31" i="54"/>
  <c r="X31" i="54"/>
  <c r="Y31" i="54"/>
  <c r="Z31" i="54"/>
  <c r="AA31" i="54"/>
  <c r="AB31" i="54"/>
  <c r="AC31" i="54"/>
  <c r="AD31" i="54"/>
  <c r="AE31" i="54"/>
  <c r="AF31" i="54"/>
  <c r="AG31" i="54"/>
  <c r="AH31" i="54"/>
  <c r="AI31" i="54"/>
  <c r="AJ31" i="54"/>
  <c r="AK31" i="54"/>
  <c r="AL31" i="54"/>
  <c r="AM31" i="54"/>
  <c r="AN31" i="54"/>
  <c r="AO31" i="54"/>
  <c r="AP31" i="54"/>
  <c r="AQ31" i="54"/>
  <c r="AR31" i="54"/>
  <c r="AS31" i="54"/>
  <c r="G34" i="54"/>
  <c r="H34" i="54"/>
  <c r="I34" i="54"/>
  <c r="J34" i="54"/>
  <c r="K34" i="54"/>
  <c r="L34" i="54"/>
  <c r="M34" i="54"/>
  <c r="N34" i="54"/>
  <c r="O34" i="54"/>
  <c r="P34" i="54"/>
  <c r="Q34" i="54"/>
  <c r="R34" i="54"/>
  <c r="T34" i="54"/>
  <c r="U34" i="54"/>
  <c r="W34" i="54"/>
  <c r="X34" i="54"/>
  <c r="Y34" i="54"/>
  <c r="Z34" i="54"/>
  <c r="AB34" i="54"/>
  <c r="AC34" i="54"/>
  <c r="AD34" i="54"/>
  <c r="AE34" i="54"/>
  <c r="AF34" i="54"/>
  <c r="AG34" i="54"/>
  <c r="AI34" i="54"/>
  <c r="AJ34" i="54"/>
  <c r="AK34" i="54"/>
  <c r="AM34" i="54"/>
  <c r="AN34" i="54"/>
  <c r="AO34" i="54"/>
  <c r="AS34" i="54"/>
  <c r="F35" i="54"/>
  <c r="G35" i="54"/>
  <c r="H35" i="54"/>
  <c r="I35" i="54"/>
  <c r="J35" i="54"/>
  <c r="K35" i="54"/>
  <c r="L35" i="54"/>
  <c r="M35" i="54"/>
  <c r="N35" i="54"/>
  <c r="O35" i="54"/>
  <c r="P35" i="54"/>
  <c r="Q35" i="54"/>
  <c r="R35" i="54"/>
  <c r="S35" i="54"/>
  <c r="T35" i="54"/>
  <c r="U35" i="54"/>
  <c r="V35" i="54"/>
  <c r="W35" i="54"/>
  <c r="X35" i="54"/>
  <c r="Y35" i="54"/>
  <c r="Z35" i="54"/>
  <c r="AA35" i="54"/>
  <c r="AB35" i="54"/>
  <c r="AC35" i="54"/>
  <c r="AD35" i="54"/>
  <c r="AE35" i="54"/>
  <c r="AF35" i="54"/>
  <c r="AG35" i="54"/>
  <c r="AH35" i="54"/>
  <c r="AI35" i="54"/>
  <c r="AJ35" i="54"/>
  <c r="AK35" i="54"/>
  <c r="AL35" i="54"/>
  <c r="AM35" i="54"/>
  <c r="AN35" i="54"/>
  <c r="AO35" i="54"/>
  <c r="AP35" i="54"/>
  <c r="AQ35" i="54"/>
  <c r="AR35" i="54"/>
  <c r="AS35" i="54"/>
  <c r="F38" i="54"/>
  <c r="G38" i="54"/>
  <c r="H38" i="54"/>
  <c r="I38" i="54"/>
  <c r="J38" i="54"/>
  <c r="K38" i="54"/>
  <c r="L38" i="54"/>
  <c r="M38" i="54"/>
  <c r="N38" i="54"/>
  <c r="O38" i="54"/>
  <c r="P38" i="54"/>
  <c r="Q38" i="54"/>
  <c r="R38" i="54"/>
  <c r="T38" i="54"/>
  <c r="U38" i="54"/>
  <c r="V38" i="54"/>
  <c r="W38" i="54"/>
  <c r="F114" i="54"/>
  <c r="F113" i="54"/>
  <c r="G114" i="54"/>
  <c r="G113" i="54"/>
  <c r="H114" i="54"/>
  <c r="H113" i="54"/>
  <c r="I114" i="54"/>
  <c r="I113" i="54"/>
  <c r="J114" i="54"/>
  <c r="J113" i="54"/>
  <c r="K114" i="54"/>
  <c r="K113" i="54"/>
  <c r="L114" i="54"/>
  <c r="L113" i="54"/>
  <c r="M114" i="54"/>
  <c r="M113" i="54"/>
  <c r="N114" i="54"/>
  <c r="N113" i="54"/>
  <c r="O114" i="54"/>
  <c r="O113" i="54"/>
  <c r="P114" i="54"/>
  <c r="P113" i="54"/>
  <c r="Q114" i="54"/>
  <c r="Q113" i="54"/>
  <c r="R114" i="54"/>
  <c r="R113" i="54"/>
  <c r="S114" i="54"/>
  <c r="S113" i="54"/>
  <c r="T114" i="54"/>
  <c r="T113" i="54"/>
  <c r="U114" i="54"/>
  <c r="U113" i="54"/>
  <c r="V114" i="54"/>
  <c r="V113" i="54"/>
  <c r="W114" i="54"/>
  <c r="W113" i="54"/>
  <c r="W112" i="54"/>
  <c r="X114" i="54"/>
  <c r="X113" i="54"/>
  <c r="X112" i="54"/>
  <c r="Y114" i="54"/>
  <c r="Y113" i="54"/>
  <c r="Y112" i="54"/>
  <c r="Z114" i="54"/>
  <c r="Z113" i="54"/>
  <c r="AA114" i="54"/>
  <c r="AA113" i="54"/>
  <c r="AA112" i="54"/>
  <c r="AB114" i="54"/>
  <c r="AB113" i="54"/>
  <c r="AB112" i="54"/>
  <c r="AC114" i="54"/>
  <c r="AC113" i="54"/>
  <c r="AC112" i="54"/>
  <c r="AD114" i="54"/>
  <c r="AD113" i="54"/>
  <c r="AD112" i="54"/>
  <c r="AE114" i="54"/>
  <c r="AE113" i="54"/>
  <c r="AF114" i="54"/>
  <c r="AF113" i="54"/>
  <c r="AF112" i="54"/>
  <c r="AG114" i="54"/>
  <c r="AG113" i="54"/>
  <c r="AG112" i="54"/>
  <c r="AH114" i="54"/>
  <c r="AH113" i="54"/>
  <c r="AI114" i="54"/>
  <c r="AI113" i="54"/>
  <c r="AI112" i="54"/>
  <c r="AJ114" i="54"/>
  <c r="AJ113" i="54"/>
  <c r="AK114" i="54"/>
  <c r="AK113" i="54"/>
  <c r="AK112" i="54"/>
  <c r="AL114" i="54"/>
  <c r="AL113" i="54"/>
  <c r="AM114" i="54"/>
  <c r="AM113" i="54"/>
  <c r="AM112" i="54"/>
  <c r="AN114" i="54"/>
  <c r="AN113" i="54"/>
  <c r="AN112" i="54"/>
  <c r="AO114" i="54"/>
  <c r="AO113" i="54"/>
  <c r="AO112" i="54"/>
  <c r="AP114" i="54"/>
  <c r="AP113" i="54"/>
  <c r="AP112" i="54"/>
  <c r="AQ114" i="54"/>
  <c r="AQ113" i="54"/>
  <c r="AR114" i="54"/>
  <c r="AR113" i="54"/>
  <c r="AR112" i="54"/>
  <c r="AS114" i="54"/>
  <c r="AS113" i="54"/>
  <c r="AS112" i="54"/>
  <c r="F42" i="54"/>
  <c r="G42" i="54"/>
  <c r="H42" i="54"/>
  <c r="I42" i="54"/>
  <c r="J42" i="54"/>
  <c r="K42" i="54"/>
  <c r="L42" i="54"/>
  <c r="M42" i="54"/>
  <c r="N42" i="54"/>
  <c r="O42" i="54"/>
  <c r="P42" i="54"/>
  <c r="Q42" i="54"/>
  <c r="R42" i="54"/>
  <c r="S42" i="54"/>
  <c r="T42" i="54"/>
  <c r="U42" i="54"/>
  <c r="V42" i="54"/>
  <c r="W42" i="54"/>
  <c r="X42" i="54"/>
  <c r="Y42" i="54"/>
  <c r="Z42" i="54"/>
  <c r="AA42" i="54"/>
  <c r="AB42" i="54"/>
  <c r="AC42" i="54"/>
  <c r="AD42" i="54"/>
  <c r="AE42" i="54"/>
  <c r="AF42" i="54"/>
  <c r="AG42" i="54"/>
  <c r="AH42" i="54"/>
  <c r="AI42" i="54"/>
  <c r="AJ42" i="54"/>
  <c r="AK42" i="54"/>
  <c r="AL42" i="54"/>
  <c r="AM42" i="54"/>
  <c r="AN42" i="54"/>
  <c r="AO42" i="54"/>
  <c r="AP42" i="54"/>
  <c r="AQ42" i="54"/>
  <c r="AR42" i="54"/>
  <c r="AS42" i="54"/>
  <c r="F43" i="54"/>
  <c r="G43" i="54"/>
  <c r="H43" i="54"/>
  <c r="I43" i="54"/>
  <c r="J43" i="54"/>
  <c r="K43" i="54"/>
  <c r="L43" i="54"/>
  <c r="M43" i="54"/>
  <c r="N43" i="54"/>
  <c r="O43" i="54"/>
  <c r="P43" i="54"/>
  <c r="Q43" i="54"/>
  <c r="R43" i="54"/>
  <c r="S43" i="54"/>
  <c r="T43" i="54"/>
  <c r="U43" i="54"/>
  <c r="V43" i="54"/>
  <c r="W43" i="54"/>
  <c r="X43" i="54"/>
  <c r="Y43" i="54"/>
  <c r="Z43" i="54"/>
  <c r="AA43" i="54"/>
  <c r="AB43" i="54"/>
  <c r="AC43" i="54"/>
  <c r="AD43" i="54"/>
  <c r="AE43" i="54"/>
  <c r="AF43" i="54"/>
  <c r="AG43" i="54"/>
  <c r="AH43" i="54"/>
  <c r="AI43" i="54"/>
  <c r="AJ43" i="54"/>
  <c r="AK43" i="54"/>
  <c r="AL43" i="54"/>
  <c r="AM43" i="54"/>
  <c r="AN43" i="54"/>
  <c r="AO43" i="54"/>
  <c r="AP43" i="54"/>
  <c r="AQ43" i="54"/>
  <c r="AR43" i="54"/>
  <c r="AS43" i="54"/>
  <c r="H49" i="54"/>
  <c r="I49" i="54"/>
  <c r="K49" i="54"/>
  <c r="L49" i="54"/>
  <c r="M49" i="54"/>
  <c r="N49" i="54"/>
  <c r="O49" i="54"/>
  <c r="P49" i="54"/>
  <c r="Q49" i="54"/>
  <c r="S49" i="54"/>
  <c r="T49" i="54"/>
  <c r="U49" i="54"/>
  <c r="W49" i="54"/>
  <c r="X49" i="54"/>
  <c r="Y49" i="54"/>
  <c r="AA49" i="54"/>
  <c r="AB49" i="54"/>
  <c r="AC49" i="54"/>
  <c r="AE49" i="54"/>
  <c r="AF49" i="54"/>
  <c r="AG49" i="54"/>
  <c r="AM49" i="54"/>
  <c r="AN49" i="54"/>
  <c r="AO49" i="54"/>
  <c r="AQ49" i="54"/>
  <c r="AR49" i="54"/>
  <c r="AS49" i="54"/>
  <c r="F50" i="54"/>
  <c r="G50" i="54"/>
  <c r="H50" i="54"/>
  <c r="I50" i="54"/>
  <c r="J50" i="54"/>
  <c r="K50" i="54"/>
  <c r="L50" i="54"/>
  <c r="M50" i="54"/>
  <c r="N50" i="54"/>
  <c r="O50" i="54"/>
  <c r="P50" i="54"/>
  <c r="Q50" i="54"/>
  <c r="R50" i="54"/>
  <c r="S50" i="54"/>
  <c r="T50" i="54"/>
  <c r="U50" i="54"/>
  <c r="V50" i="54"/>
  <c r="W50" i="54"/>
  <c r="X50" i="54"/>
  <c r="Y50" i="54"/>
  <c r="Z50" i="54"/>
  <c r="AA50" i="54"/>
  <c r="AB50" i="54"/>
  <c r="AC50" i="54"/>
  <c r="AD50" i="54"/>
  <c r="AE50" i="54"/>
  <c r="AF50" i="54"/>
  <c r="AG50" i="54"/>
  <c r="AH50" i="54"/>
  <c r="AI50" i="54"/>
  <c r="AJ50" i="54"/>
  <c r="AK50" i="54"/>
  <c r="AL50" i="54"/>
  <c r="AM50" i="54"/>
  <c r="AN50" i="54"/>
  <c r="AO50" i="54"/>
  <c r="AP50" i="54"/>
  <c r="AQ50" i="54"/>
  <c r="AR50" i="54"/>
  <c r="AS50" i="54"/>
  <c r="H53" i="54"/>
  <c r="I53" i="54"/>
  <c r="K53" i="54"/>
  <c r="L53" i="54"/>
  <c r="M53" i="54"/>
  <c r="N53" i="54"/>
  <c r="O53" i="54"/>
  <c r="P53" i="54"/>
  <c r="Q53" i="54"/>
  <c r="S53" i="54"/>
  <c r="T53" i="54"/>
  <c r="U53" i="54"/>
  <c r="W53" i="54"/>
  <c r="X53" i="54"/>
  <c r="Y53" i="54"/>
  <c r="AA53" i="54"/>
  <c r="AB53" i="54"/>
  <c r="AC53" i="54"/>
  <c r="AE53" i="54"/>
  <c r="AF53" i="54"/>
  <c r="AG53" i="54"/>
  <c r="AM53" i="54"/>
  <c r="AN53" i="54"/>
  <c r="AO53" i="54"/>
  <c r="AQ53" i="54"/>
  <c r="AR53" i="54"/>
  <c r="AS53" i="54"/>
  <c r="F54" i="54"/>
  <c r="G54" i="54"/>
  <c r="H54" i="54"/>
  <c r="I54" i="54"/>
  <c r="J54" i="54"/>
  <c r="K54" i="54"/>
  <c r="L54" i="54"/>
  <c r="M54" i="54"/>
  <c r="N54" i="54"/>
  <c r="O54" i="54"/>
  <c r="P54" i="54"/>
  <c r="Q54" i="54"/>
  <c r="R54" i="54"/>
  <c r="S54" i="54"/>
  <c r="T54" i="54"/>
  <c r="U54" i="54"/>
  <c r="V54" i="54"/>
  <c r="W54" i="54"/>
  <c r="X54" i="54"/>
  <c r="Y54" i="54"/>
  <c r="Z54" i="54"/>
  <c r="AA54" i="54"/>
  <c r="AB54" i="54"/>
  <c r="AC54" i="54"/>
  <c r="AD54" i="54"/>
  <c r="AE54" i="54"/>
  <c r="AF54" i="54"/>
  <c r="AG54" i="54"/>
  <c r="AH54" i="54"/>
  <c r="AI54" i="54"/>
  <c r="AJ54" i="54"/>
  <c r="AK54" i="54"/>
  <c r="AL54" i="54"/>
  <c r="AM54" i="54"/>
  <c r="AN54" i="54"/>
  <c r="AO54" i="54"/>
  <c r="AP54" i="54"/>
  <c r="AQ54" i="54"/>
  <c r="AR54" i="54"/>
  <c r="AS54" i="54"/>
  <c r="H57" i="54"/>
  <c r="I57" i="54"/>
  <c r="K57" i="54"/>
  <c r="L57" i="54"/>
  <c r="M57" i="54"/>
  <c r="N57" i="54"/>
  <c r="O57" i="54"/>
  <c r="P57" i="54"/>
  <c r="Q57" i="54"/>
  <c r="R57" i="54"/>
  <c r="S57" i="54"/>
  <c r="T57" i="54"/>
  <c r="U57" i="54"/>
  <c r="W57" i="54"/>
  <c r="X57" i="54"/>
  <c r="Y57" i="54"/>
  <c r="AC57" i="54"/>
  <c r="AF57" i="54"/>
  <c r="AG57" i="54"/>
  <c r="AM57" i="54"/>
  <c r="AN57" i="54"/>
  <c r="AO57" i="54"/>
  <c r="AR57" i="54"/>
  <c r="AS57" i="54"/>
  <c r="F58" i="54"/>
  <c r="G58" i="54"/>
  <c r="H58" i="54"/>
  <c r="I58" i="54"/>
  <c r="J58" i="54"/>
  <c r="K58" i="54"/>
  <c r="L58" i="54"/>
  <c r="M58" i="54"/>
  <c r="N58" i="54"/>
  <c r="O58" i="54"/>
  <c r="P58" i="54"/>
  <c r="Q58" i="54"/>
  <c r="R58" i="54"/>
  <c r="S58" i="54"/>
  <c r="T58" i="54"/>
  <c r="U58" i="54"/>
  <c r="V58" i="54"/>
  <c r="W58" i="54"/>
  <c r="X58" i="54"/>
  <c r="Y58" i="54"/>
  <c r="Z58" i="54"/>
  <c r="AA58" i="54"/>
  <c r="AB58" i="54"/>
  <c r="AC58" i="54"/>
  <c r="AD58" i="54"/>
  <c r="AE58" i="54"/>
  <c r="AF58" i="54"/>
  <c r="AG58" i="54"/>
  <c r="AH58" i="54"/>
  <c r="AI58" i="54"/>
  <c r="AJ58" i="54"/>
  <c r="AK58" i="54"/>
  <c r="AL58" i="54"/>
  <c r="AM58" i="54"/>
  <c r="AN58" i="54"/>
  <c r="AO58" i="54"/>
  <c r="AP58" i="54"/>
  <c r="AQ58" i="54"/>
  <c r="AR58" i="54"/>
  <c r="AS58" i="54"/>
  <c r="H61" i="54"/>
  <c r="I61" i="54"/>
  <c r="K61" i="54"/>
  <c r="L61" i="54"/>
  <c r="M61" i="54"/>
  <c r="N61" i="54"/>
  <c r="O61" i="54"/>
  <c r="P61" i="54"/>
  <c r="Q61" i="54"/>
  <c r="S61" i="54"/>
  <c r="T61" i="54"/>
  <c r="U61" i="54"/>
  <c r="W61" i="54"/>
  <c r="X61" i="54"/>
  <c r="Y61" i="54"/>
  <c r="AC61" i="54"/>
  <c r="AF61" i="54"/>
  <c r="AG61" i="54"/>
  <c r="AM61" i="54"/>
  <c r="AN61" i="54"/>
  <c r="AO61" i="54"/>
  <c r="AR61" i="54"/>
  <c r="AS61" i="54"/>
  <c r="F62" i="54"/>
  <c r="G62" i="54"/>
  <c r="H62" i="54"/>
  <c r="I62" i="54"/>
  <c r="J62" i="54"/>
  <c r="K62" i="54"/>
  <c r="L62" i="54"/>
  <c r="M62" i="54"/>
  <c r="N62" i="54"/>
  <c r="O62" i="54"/>
  <c r="P62" i="54"/>
  <c r="Q62" i="54"/>
  <c r="R62" i="54"/>
  <c r="S62" i="54"/>
  <c r="T62" i="54"/>
  <c r="U62" i="54"/>
  <c r="V62" i="54"/>
  <c r="W62" i="54"/>
  <c r="X62" i="54"/>
  <c r="Y62" i="54"/>
  <c r="Z62" i="54"/>
  <c r="AA62" i="54"/>
  <c r="AB62" i="54"/>
  <c r="AC62" i="54"/>
  <c r="AD62" i="54"/>
  <c r="AE62" i="54"/>
  <c r="AF62" i="54"/>
  <c r="AG62" i="54"/>
  <c r="AH62" i="54"/>
  <c r="AI62" i="54"/>
  <c r="AJ62" i="54"/>
  <c r="AK62" i="54"/>
  <c r="AL62" i="54"/>
  <c r="AM62" i="54"/>
  <c r="AN62" i="54"/>
  <c r="AO62" i="54"/>
  <c r="AP62" i="54"/>
  <c r="AQ62" i="54"/>
  <c r="AR62" i="54"/>
  <c r="AS62" i="54"/>
  <c r="F65" i="54"/>
  <c r="G65" i="54"/>
  <c r="H65" i="54"/>
  <c r="I65" i="54"/>
  <c r="J65" i="54"/>
  <c r="K65" i="54"/>
  <c r="L65" i="54"/>
  <c r="M65" i="54"/>
  <c r="N65" i="54"/>
  <c r="O65" i="54"/>
  <c r="P65" i="54"/>
  <c r="Q65" i="54"/>
  <c r="R65" i="54"/>
  <c r="S65" i="54"/>
  <c r="T65" i="54"/>
  <c r="U65" i="54"/>
  <c r="V65" i="54"/>
  <c r="W65" i="54"/>
  <c r="X65" i="54"/>
  <c r="Y65" i="54"/>
  <c r="Z65" i="54"/>
  <c r="AA65" i="54"/>
  <c r="AB65" i="54"/>
  <c r="AC65" i="54"/>
  <c r="AD65" i="54"/>
  <c r="AE65" i="54"/>
  <c r="AF65" i="54"/>
  <c r="AG65" i="54"/>
  <c r="AH65" i="54"/>
  <c r="AI65" i="54"/>
  <c r="AJ65" i="54"/>
  <c r="AK65" i="54"/>
  <c r="AL65" i="54"/>
  <c r="AM65" i="54"/>
  <c r="AN65" i="54"/>
  <c r="AO65" i="54"/>
  <c r="AP65" i="54"/>
  <c r="AQ65" i="54"/>
  <c r="AR65" i="54"/>
  <c r="AS65" i="54"/>
  <c r="F66" i="54"/>
  <c r="G66" i="54"/>
  <c r="H66" i="54"/>
  <c r="I66" i="54"/>
  <c r="J66" i="54"/>
  <c r="K66" i="54"/>
  <c r="L66" i="54"/>
  <c r="M66" i="54"/>
  <c r="N66" i="54"/>
  <c r="O66" i="54"/>
  <c r="P66" i="54"/>
  <c r="Q66" i="54"/>
  <c r="R66" i="54"/>
  <c r="S66" i="54"/>
  <c r="T66" i="54"/>
  <c r="U66" i="54"/>
  <c r="V66" i="54"/>
  <c r="W66" i="54"/>
  <c r="X66" i="54"/>
  <c r="Y66" i="54"/>
  <c r="Z66" i="54"/>
  <c r="AA66" i="54"/>
  <c r="AB66" i="54"/>
  <c r="AC66" i="54"/>
  <c r="AD66" i="54"/>
  <c r="AE66" i="54"/>
  <c r="AF66" i="54"/>
  <c r="AG66" i="54"/>
  <c r="AH66" i="54"/>
  <c r="AI66" i="54"/>
  <c r="AJ66" i="54"/>
  <c r="AK66" i="54"/>
  <c r="AL66" i="54"/>
  <c r="AM66" i="54"/>
  <c r="AN66" i="54"/>
  <c r="AO66" i="54"/>
  <c r="AP66" i="54"/>
  <c r="AQ66" i="54"/>
  <c r="AR66" i="54"/>
  <c r="AS66" i="54"/>
  <c r="H69" i="54"/>
  <c r="I69" i="54"/>
  <c r="K69" i="54"/>
  <c r="L69" i="54"/>
  <c r="M69" i="54"/>
  <c r="O69" i="54"/>
  <c r="P69" i="54"/>
  <c r="Q69" i="54"/>
  <c r="U69" i="54"/>
  <c r="W69" i="54"/>
  <c r="X69" i="54"/>
  <c r="Y69" i="54"/>
  <c r="AA69" i="54"/>
  <c r="AB69" i="54"/>
  <c r="AD69" i="54"/>
  <c r="AE69" i="54"/>
  <c r="AF69" i="54"/>
  <c r="AG69" i="54"/>
  <c r="AL69" i="54"/>
  <c r="AM69" i="54"/>
  <c r="AN69" i="54"/>
  <c r="AO69" i="54"/>
  <c r="AP69" i="54"/>
  <c r="AR69" i="54"/>
  <c r="AS69" i="54"/>
  <c r="F70" i="54"/>
  <c r="G70" i="54"/>
  <c r="H70" i="54"/>
  <c r="I70" i="54"/>
  <c r="J70" i="54"/>
  <c r="K70" i="54"/>
  <c r="L70" i="54"/>
  <c r="M70" i="54"/>
  <c r="N70" i="54"/>
  <c r="O70" i="54"/>
  <c r="P70" i="54"/>
  <c r="Q70" i="54"/>
  <c r="R70" i="54"/>
  <c r="S70" i="54"/>
  <c r="T70" i="54"/>
  <c r="U70" i="54"/>
  <c r="V70" i="54"/>
  <c r="W70" i="54"/>
  <c r="X70" i="54"/>
  <c r="Y70" i="54"/>
  <c r="Z70" i="54"/>
  <c r="AA70" i="54"/>
  <c r="AB70" i="54"/>
  <c r="AC70" i="54"/>
  <c r="AD70" i="54"/>
  <c r="AE70" i="54"/>
  <c r="AF70" i="54"/>
  <c r="AG70" i="54"/>
  <c r="AH70" i="54"/>
  <c r="AI70" i="54"/>
  <c r="AJ70" i="54"/>
  <c r="AK70" i="54"/>
  <c r="AL70" i="54"/>
  <c r="AM70" i="54"/>
  <c r="AN70" i="54"/>
  <c r="AO70" i="54"/>
  <c r="AP70" i="54"/>
  <c r="AQ70" i="54"/>
  <c r="AR70" i="54"/>
  <c r="AS70" i="54"/>
  <c r="H73" i="54"/>
  <c r="I73" i="54"/>
  <c r="K73" i="54"/>
  <c r="L73" i="54"/>
  <c r="M73" i="54"/>
  <c r="O73" i="54"/>
  <c r="P73" i="54"/>
  <c r="Q73" i="54"/>
  <c r="U73" i="54"/>
  <c r="W73" i="54"/>
  <c r="X73" i="54"/>
  <c r="Y73" i="54"/>
  <c r="AA73" i="54"/>
  <c r="AB73" i="54"/>
  <c r="AD73" i="54"/>
  <c r="AE73" i="54"/>
  <c r="AF73" i="54"/>
  <c r="AG73" i="54"/>
  <c r="AL73" i="54"/>
  <c r="AM73" i="54"/>
  <c r="AN73" i="54"/>
  <c r="AO73" i="54"/>
  <c r="AP73" i="54"/>
  <c r="AR73" i="54"/>
  <c r="AS73" i="54"/>
  <c r="F74" i="54"/>
  <c r="G74" i="54"/>
  <c r="H74" i="54"/>
  <c r="I74" i="54"/>
  <c r="J74" i="54"/>
  <c r="K74" i="54"/>
  <c r="L74" i="54"/>
  <c r="M74" i="54"/>
  <c r="N74" i="54"/>
  <c r="O74" i="54"/>
  <c r="P74" i="54"/>
  <c r="Q74" i="54"/>
  <c r="R74" i="54"/>
  <c r="S74" i="54"/>
  <c r="T74" i="54"/>
  <c r="U74" i="54"/>
  <c r="V74" i="54"/>
  <c r="W74" i="54"/>
  <c r="X74" i="54"/>
  <c r="Y74" i="54"/>
  <c r="Z74" i="54"/>
  <c r="AA74" i="54"/>
  <c r="AB74" i="54"/>
  <c r="AC74" i="54"/>
  <c r="AD74" i="54"/>
  <c r="AE74" i="54"/>
  <c r="AF74" i="54"/>
  <c r="AG74" i="54"/>
  <c r="AH74" i="54"/>
  <c r="AI74" i="54"/>
  <c r="AJ74" i="54"/>
  <c r="AK74" i="54"/>
  <c r="AL74" i="54"/>
  <c r="AM74" i="54"/>
  <c r="AN74" i="54"/>
  <c r="AO74" i="54"/>
  <c r="AP74" i="54"/>
  <c r="AQ74" i="54"/>
  <c r="AR74" i="54"/>
  <c r="AS74" i="54"/>
  <c r="H77" i="54"/>
  <c r="I77" i="54"/>
  <c r="K77" i="54"/>
  <c r="L77" i="54"/>
  <c r="M77" i="54"/>
  <c r="O77" i="54"/>
  <c r="P77" i="54"/>
  <c r="Q77" i="54"/>
  <c r="U77" i="54"/>
  <c r="W77" i="54"/>
  <c r="X77" i="54"/>
  <c r="Y77" i="54"/>
  <c r="AA77" i="54"/>
  <c r="AB77" i="54"/>
  <c r="AD77" i="54"/>
  <c r="AE77" i="54"/>
  <c r="AF77" i="54"/>
  <c r="AG77" i="54"/>
  <c r="AL77" i="54"/>
  <c r="AM77" i="54"/>
  <c r="AN77" i="54"/>
  <c r="AO77" i="54"/>
  <c r="AP77" i="54"/>
  <c r="AR77" i="54"/>
  <c r="AS77" i="54"/>
  <c r="F78" i="54"/>
  <c r="G78" i="54"/>
  <c r="H78" i="54"/>
  <c r="I78" i="54"/>
  <c r="J78" i="54"/>
  <c r="K78" i="54"/>
  <c r="L78" i="54"/>
  <c r="M78" i="54"/>
  <c r="N78" i="54"/>
  <c r="O78" i="54"/>
  <c r="P78" i="54"/>
  <c r="Q78" i="54"/>
  <c r="R78" i="54"/>
  <c r="S78" i="54"/>
  <c r="T78" i="54"/>
  <c r="U78" i="54"/>
  <c r="V78" i="54"/>
  <c r="W78" i="54"/>
  <c r="X78" i="54"/>
  <c r="Y78" i="54"/>
  <c r="Z78" i="54"/>
  <c r="AA78" i="54"/>
  <c r="AB78" i="54"/>
  <c r="AC78" i="54"/>
  <c r="AD78" i="54"/>
  <c r="AE78" i="54"/>
  <c r="AF78" i="54"/>
  <c r="AG78" i="54"/>
  <c r="AH78" i="54"/>
  <c r="AI78" i="54"/>
  <c r="AJ78" i="54"/>
  <c r="AK78" i="54"/>
  <c r="AL78" i="54"/>
  <c r="AM78" i="54"/>
  <c r="AN78" i="54"/>
  <c r="AO78" i="54"/>
  <c r="AP78" i="54"/>
  <c r="AQ78" i="54"/>
  <c r="AR78" i="54"/>
  <c r="AS78" i="54"/>
  <c r="H81" i="54"/>
  <c r="I81" i="54"/>
  <c r="K81" i="54"/>
  <c r="L81" i="54"/>
  <c r="M81" i="54"/>
  <c r="O81" i="54"/>
  <c r="P81" i="54"/>
  <c r="Q81" i="54"/>
  <c r="U81" i="54"/>
  <c r="W81" i="54"/>
  <c r="X81" i="54"/>
  <c r="Y81" i="54"/>
  <c r="AA81" i="54"/>
  <c r="AB81" i="54"/>
  <c r="AD81" i="54"/>
  <c r="AE81" i="54"/>
  <c r="AF81" i="54"/>
  <c r="AG81" i="54"/>
  <c r="AL81" i="54"/>
  <c r="AM81" i="54"/>
  <c r="AN81" i="54"/>
  <c r="AO81" i="54"/>
  <c r="AP81" i="54"/>
  <c r="AR81" i="54"/>
  <c r="AS81" i="54"/>
  <c r="F82" i="54"/>
  <c r="G82" i="54"/>
  <c r="H82" i="54"/>
  <c r="I82" i="54"/>
  <c r="J82" i="54"/>
  <c r="K82" i="54"/>
  <c r="L82" i="54"/>
  <c r="M82" i="54"/>
  <c r="N82" i="54"/>
  <c r="O82" i="54"/>
  <c r="P82" i="54"/>
  <c r="Q82" i="54"/>
  <c r="R82" i="54"/>
  <c r="S82" i="54"/>
  <c r="T82" i="54"/>
  <c r="U82" i="54"/>
  <c r="V82" i="54"/>
  <c r="W82" i="54"/>
  <c r="X82" i="54"/>
  <c r="Y82" i="54"/>
  <c r="Z82" i="54"/>
  <c r="AA82" i="54"/>
  <c r="AB82" i="54"/>
  <c r="AC82" i="54"/>
  <c r="AD82" i="54"/>
  <c r="AE82" i="54"/>
  <c r="AF82" i="54"/>
  <c r="AG82" i="54"/>
  <c r="AH82" i="54"/>
  <c r="AI82" i="54"/>
  <c r="AJ82" i="54"/>
  <c r="AK82" i="54"/>
  <c r="AL82" i="54"/>
  <c r="AM82" i="54"/>
  <c r="AN82" i="54"/>
  <c r="AO82" i="54"/>
  <c r="AP82" i="54"/>
  <c r="AQ82" i="54"/>
  <c r="AR82" i="54"/>
  <c r="AS82" i="54"/>
  <c r="F85" i="54"/>
  <c r="G85" i="54"/>
  <c r="H85" i="54"/>
  <c r="I85" i="54"/>
  <c r="J85" i="54"/>
  <c r="K85" i="54"/>
  <c r="L85" i="54"/>
  <c r="M85" i="54"/>
  <c r="N85" i="54"/>
  <c r="O85" i="54"/>
  <c r="P85" i="54"/>
  <c r="Q85" i="54"/>
  <c r="R85" i="54"/>
  <c r="S85" i="54"/>
  <c r="T85" i="54"/>
  <c r="U85" i="54"/>
  <c r="V85" i="54"/>
  <c r="W85" i="54"/>
  <c r="X85" i="54"/>
  <c r="Y85" i="54"/>
  <c r="Z85" i="54"/>
  <c r="AA85" i="54"/>
  <c r="AB85" i="54"/>
  <c r="AC85" i="54"/>
  <c r="AD85" i="54"/>
  <c r="AE85" i="54"/>
  <c r="AF85" i="54"/>
  <c r="AG85" i="54"/>
  <c r="AH85" i="54"/>
  <c r="AI85" i="54"/>
  <c r="AJ85" i="54"/>
  <c r="AK85" i="54"/>
  <c r="AL85" i="54"/>
  <c r="AM85" i="54"/>
  <c r="AN85" i="54"/>
  <c r="AO85" i="54"/>
  <c r="AP85" i="54"/>
  <c r="AQ85" i="54"/>
  <c r="AR85" i="54"/>
  <c r="AS85" i="54"/>
  <c r="F86" i="54"/>
  <c r="G86" i="54"/>
  <c r="H86" i="54"/>
  <c r="I86" i="54"/>
  <c r="J86" i="54"/>
  <c r="K86" i="54"/>
  <c r="L86" i="54"/>
  <c r="M86" i="54"/>
  <c r="N86" i="54"/>
  <c r="O86" i="54"/>
  <c r="P86" i="54"/>
  <c r="Q86" i="54"/>
  <c r="R86" i="54"/>
  <c r="S86" i="54"/>
  <c r="T86" i="54"/>
  <c r="U86" i="54"/>
  <c r="V86" i="54"/>
  <c r="W86" i="54"/>
  <c r="X86" i="54"/>
  <c r="Y86" i="54"/>
  <c r="Z86" i="54"/>
  <c r="AA86" i="54"/>
  <c r="AB86" i="54"/>
  <c r="AC86" i="54"/>
  <c r="AD86" i="54"/>
  <c r="AE86" i="54"/>
  <c r="AF86" i="54"/>
  <c r="AG86" i="54"/>
  <c r="AH86" i="54"/>
  <c r="AI86" i="54"/>
  <c r="AJ86" i="54"/>
  <c r="AK86" i="54"/>
  <c r="AL86" i="54"/>
  <c r="AM86" i="54"/>
  <c r="AN86" i="54"/>
  <c r="AO86" i="54"/>
  <c r="AP86" i="54"/>
  <c r="AQ86" i="54"/>
  <c r="AR86" i="54"/>
  <c r="AS86" i="54"/>
  <c r="G92" i="54"/>
  <c r="H92" i="54"/>
  <c r="I92" i="54"/>
  <c r="J92" i="54"/>
  <c r="L92" i="54"/>
  <c r="M92" i="54"/>
  <c r="O92" i="54"/>
  <c r="P92" i="54"/>
  <c r="Q92" i="54"/>
  <c r="S92" i="54"/>
  <c r="T92" i="54"/>
  <c r="U92" i="54"/>
  <c r="W92" i="54"/>
  <c r="X92" i="54"/>
  <c r="Y92" i="54"/>
  <c r="Z92" i="54"/>
  <c r="AA92" i="54"/>
  <c r="AB92" i="54"/>
  <c r="AC92" i="54"/>
  <c r="AD92" i="54"/>
  <c r="AG92" i="54"/>
  <c r="AI92" i="54"/>
  <c r="AL92" i="54"/>
  <c r="AM92" i="54"/>
  <c r="AN92" i="54"/>
  <c r="AO92" i="54"/>
  <c r="AR92" i="54"/>
  <c r="AS92" i="54"/>
  <c r="F93" i="54"/>
  <c r="G93" i="54"/>
  <c r="H93" i="54"/>
  <c r="I93" i="54"/>
  <c r="J93" i="54"/>
  <c r="K93" i="54"/>
  <c r="L93" i="54"/>
  <c r="M93" i="54"/>
  <c r="N93" i="54"/>
  <c r="O93" i="54"/>
  <c r="P93" i="54"/>
  <c r="Q93" i="54"/>
  <c r="R93" i="54"/>
  <c r="S93" i="54"/>
  <c r="T93" i="54"/>
  <c r="U93" i="54"/>
  <c r="V93" i="54"/>
  <c r="W93" i="54"/>
  <c r="X93" i="54"/>
  <c r="Y93" i="54"/>
  <c r="Z93" i="54"/>
  <c r="AA93" i="54"/>
  <c r="AB93" i="54"/>
  <c r="AC93" i="54"/>
  <c r="AD93" i="54"/>
  <c r="AE93" i="54"/>
  <c r="AF93" i="54"/>
  <c r="AG93" i="54"/>
  <c r="AH93" i="54"/>
  <c r="AI93" i="54"/>
  <c r="AJ93" i="54"/>
  <c r="AK93" i="54"/>
  <c r="AL93" i="54"/>
  <c r="AM93" i="54"/>
  <c r="AN93" i="54"/>
  <c r="AO93" i="54"/>
  <c r="AP93" i="54"/>
  <c r="AQ93" i="54"/>
  <c r="AR93" i="54"/>
  <c r="AS93" i="54"/>
  <c r="G96" i="54"/>
  <c r="H96" i="54"/>
  <c r="I96" i="54"/>
  <c r="J96" i="54"/>
  <c r="L96" i="54"/>
  <c r="M96" i="54"/>
  <c r="O96" i="54"/>
  <c r="P96" i="54"/>
  <c r="Q96" i="54"/>
  <c r="S96" i="54"/>
  <c r="T96" i="54"/>
  <c r="U96" i="54"/>
  <c r="W96" i="54"/>
  <c r="X96" i="54"/>
  <c r="Y96" i="54"/>
  <c r="Z96" i="54"/>
  <c r="AA96" i="54"/>
  <c r="AB96" i="54"/>
  <c r="AC96" i="54"/>
  <c r="AD96" i="54"/>
  <c r="AG96" i="54"/>
  <c r="AI96" i="54"/>
  <c r="AK96" i="54"/>
  <c r="AL96" i="54"/>
  <c r="AM96" i="54"/>
  <c r="AN96" i="54"/>
  <c r="AO96" i="54"/>
  <c r="AR96" i="54"/>
  <c r="AS96" i="54"/>
  <c r="F97" i="54"/>
  <c r="G97" i="54"/>
  <c r="H97" i="54"/>
  <c r="I97" i="54"/>
  <c r="J97" i="54"/>
  <c r="K97" i="54"/>
  <c r="L97" i="54"/>
  <c r="M97" i="54"/>
  <c r="N97" i="54"/>
  <c r="O97" i="54"/>
  <c r="P97" i="54"/>
  <c r="Q97" i="54"/>
  <c r="R97" i="54"/>
  <c r="S97" i="54"/>
  <c r="T97" i="54"/>
  <c r="U97" i="54"/>
  <c r="V97" i="54"/>
  <c r="W97" i="54"/>
  <c r="X97" i="54"/>
  <c r="Y97" i="54"/>
  <c r="Z97" i="54"/>
  <c r="AA97" i="54"/>
  <c r="AB97" i="54"/>
  <c r="AC97" i="54"/>
  <c r="AD97" i="54"/>
  <c r="AE97" i="54"/>
  <c r="AF97" i="54"/>
  <c r="AG97" i="54"/>
  <c r="AH97" i="54"/>
  <c r="AI97" i="54"/>
  <c r="AJ97" i="54"/>
  <c r="AK97" i="54"/>
  <c r="AL97" i="54"/>
  <c r="AM97" i="54"/>
  <c r="AN97" i="54"/>
  <c r="AO97" i="54"/>
  <c r="AP97" i="54"/>
  <c r="AQ97" i="54"/>
  <c r="AR97" i="54"/>
  <c r="AS97" i="54"/>
  <c r="G100" i="54"/>
  <c r="H100" i="54"/>
  <c r="I100" i="54"/>
  <c r="J100" i="54"/>
  <c r="L100" i="54"/>
  <c r="M100" i="54"/>
  <c r="O100" i="54"/>
  <c r="P100" i="54"/>
  <c r="Q100" i="54"/>
  <c r="S100" i="54"/>
  <c r="T100" i="54"/>
  <c r="U100" i="54"/>
  <c r="W100" i="54"/>
  <c r="X100" i="54"/>
  <c r="Y100" i="54"/>
  <c r="Z100" i="54"/>
  <c r="AA100" i="54"/>
  <c r="AB100" i="54"/>
  <c r="AC100" i="54"/>
  <c r="AD100" i="54"/>
  <c r="AG100" i="54"/>
  <c r="AI100" i="54"/>
  <c r="AM100" i="54"/>
  <c r="AN100" i="54"/>
  <c r="AO100" i="54"/>
  <c r="AR100" i="54"/>
  <c r="AS100" i="54"/>
  <c r="F101" i="54"/>
  <c r="G101" i="54"/>
  <c r="H101" i="54"/>
  <c r="I101" i="54"/>
  <c r="J101" i="54"/>
  <c r="K101" i="54"/>
  <c r="L101" i="54"/>
  <c r="M101" i="54"/>
  <c r="N101" i="54"/>
  <c r="O101" i="54"/>
  <c r="P101" i="54"/>
  <c r="Q101" i="54"/>
  <c r="R101" i="54"/>
  <c r="S101" i="54"/>
  <c r="T101" i="54"/>
  <c r="U101" i="54"/>
  <c r="V101" i="54"/>
  <c r="W101" i="54"/>
  <c r="X101" i="54"/>
  <c r="Y101" i="54"/>
  <c r="Z101" i="54"/>
  <c r="AA101" i="54"/>
  <c r="AB101" i="54"/>
  <c r="AC101" i="54"/>
  <c r="AD101" i="54"/>
  <c r="AE101" i="54"/>
  <c r="AF101" i="54"/>
  <c r="AG101" i="54"/>
  <c r="AH101" i="54"/>
  <c r="AI101" i="54"/>
  <c r="AJ101" i="54"/>
  <c r="AK101" i="54"/>
  <c r="AL101" i="54"/>
  <c r="AM101" i="54"/>
  <c r="AN101" i="54"/>
  <c r="AO101" i="54"/>
  <c r="AP101" i="54"/>
  <c r="AQ101" i="54"/>
  <c r="AR101" i="54"/>
  <c r="AS101" i="54"/>
  <c r="G104" i="54"/>
  <c r="H104" i="54"/>
  <c r="I104" i="54"/>
  <c r="J104" i="54"/>
  <c r="K104" i="54"/>
  <c r="L104" i="54"/>
  <c r="M104" i="54"/>
  <c r="O104" i="54"/>
  <c r="P104" i="54"/>
  <c r="Q104" i="54"/>
  <c r="R104" i="54"/>
  <c r="S104" i="54"/>
  <c r="T104" i="54"/>
  <c r="U104" i="54"/>
  <c r="W104" i="54"/>
  <c r="X104" i="54"/>
  <c r="Y104" i="54"/>
  <c r="AA104" i="54"/>
  <c r="AB104" i="54"/>
  <c r="AC104" i="54"/>
  <c r="AD104" i="54"/>
  <c r="AF104" i="54"/>
  <c r="AG104" i="54"/>
  <c r="AI104" i="54"/>
  <c r="AK104" i="54"/>
  <c r="AM104" i="54"/>
  <c r="AN104" i="54"/>
  <c r="AO104" i="54"/>
  <c r="AR104" i="54"/>
  <c r="AS104" i="54"/>
  <c r="F105" i="54"/>
  <c r="G105" i="54"/>
  <c r="H105" i="54"/>
  <c r="I105" i="54"/>
  <c r="J105" i="54"/>
  <c r="K105" i="54"/>
  <c r="L105" i="54"/>
  <c r="M105" i="54"/>
  <c r="N105" i="54"/>
  <c r="O105" i="54"/>
  <c r="P105" i="54"/>
  <c r="Q105" i="54"/>
  <c r="R105" i="54"/>
  <c r="S105" i="54"/>
  <c r="T105" i="54"/>
  <c r="U105" i="54"/>
  <c r="V105" i="54"/>
  <c r="W105" i="54"/>
  <c r="X105" i="54"/>
  <c r="Y105" i="54"/>
  <c r="Z105" i="54"/>
  <c r="AA105" i="54"/>
  <c r="AB105" i="54"/>
  <c r="AC105" i="54"/>
  <c r="AD105" i="54"/>
  <c r="AE105" i="54"/>
  <c r="AF105" i="54"/>
  <c r="AG105" i="54"/>
  <c r="AH105" i="54"/>
  <c r="AI105" i="54"/>
  <c r="AJ105" i="54"/>
  <c r="AK105" i="54"/>
  <c r="AL105" i="54"/>
  <c r="AM105" i="54"/>
  <c r="AN105" i="54"/>
  <c r="AO105" i="54"/>
  <c r="AP105" i="54"/>
  <c r="AQ105" i="54"/>
  <c r="AR105" i="54"/>
  <c r="AS105" i="54"/>
  <c r="F108" i="54"/>
  <c r="G108" i="54"/>
  <c r="H108" i="54"/>
  <c r="I108" i="54"/>
  <c r="J108" i="54"/>
  <c r="K108" i="54"/>
  <c r="L108" i="54"/>
  <c r="M108" i="54"/>
  <c r="N108" i="54"/>
  <c r="O108" i="54"/>
  <c r="P108" i="54"/>
  <c r="Q108" i="54"/>
  <c r="R108" i="54"/>
  <c r="S108" i="54"/>
  <c r="T108" i="54"/>
  <c r="U108" i="54"/>
  <c r="V108" i="54"/>
  <c r="W108" i="54"/>
  <c r="X108" i="54"/>
  <c r="Y108" i="54"/>
  <c r="Z108" i="54"/>
  <c r="AA108" i="54"/>
  <c r="AB108" i="54"/>
  <c r="AC108" i="54"/>
  <c r="AD108" i="54"/>
  <c r="AE108" i="54"/>
  <c r="AF108" i="54"/>
  <c r="AG108" i="54"/>
  <c r="AH108" i="54"/>
  <c r="AI108" i="54"/>
  <c r="AJ108" i="54"/>
  <c r="AK108" i="54"/>
  <c r="AL108" i="54"/>
  <c r="AM108" i="54"/>
  <c r="AN108" i="54"/>
  <c r="AO108" i="54"/>
  <c r="AP108" i="54"/>
  <c r="AQ108" i="54"/>
  <c r="AR108" i="54"/>
  <c r="AS108" i="54"/>
  <c r="F109" i="54"/>
  <c r="G109" i="54"/>
  <c r="H109" i="54"/>
  <c r="I109" i="54"/>
  <c r="J109" i="54"/>
  <c r="K109" i="54"/>
  <c r="L109" i="54"/>
  <c r="M109" i="54"/>
  <c r="N109" i="54"/>
  <c r="O109" i="54"/>
  <c r="P109" i="54"/>
  <c r="Q109" i="54"/>
  <c r="R109" i="54"/>
  <c r="S109" i="54"/>
  <c r="T109" i="54"/>
  <c r="U109" i="54"/>
  <c r="V109" i="54"/>
  <c r="W109" i="54"/>
  <c r="X109" i="54"/>
  <c r="Y109" i="54"/>
  <c r="Z109" i="54"/>
  <c r="AA109" i="54"/>
  <c r="AB109" i="54"/>
  <c r="AC109" i="54"/>
  <c r="AD109" i="54"/>
  <c r="AE109" i="54"/>
  <c r="AF109" i="54"/>
  <c r="AG109" i="54"/>
  <c r="AH109" i="54"/>
  <c r="AI109" i="54"/>
  <c r="AJ109" i="54"/>
  <c r="AK109" i="54"/>
  <c r="AL109" i="54"/>
  <c r="AM109" i="54"/>
  <c r="AN109" i="54"/>
  <c r="AO109" i="54"/>
  <c r="AP109" i="54"/>
  <c r="AQ109" i="54"/>
  <c r="AR109" i="54"/>
  <c r="AS109" i="54"/>
  <c r="G112" i="54"/>
  <c r="H112" i="54"/>
  <c r="I112" i="54"/>
  <c r="J112" i="54"/>
  <c r="K112" i="54"/>
  <c r="L112" i="54"/>
  <c r="M112" i="54"/>
  <c r="O112" i="54"/>
  <c r="P112" i="54"/>
  <c r="Q112" i="54"/>
  <c r="T112" i="54"/>
  <c r="U112" i="54"/>
  <c r="AL149" i="54"/>
  <c r="AL148" i="54"/>
  <c r="AM149" i="54"/>
  <c r="AM148" i="54"/>
  <c r="AN149" i="54"/>
  <c r="AN148" i="54"/>
  <c r="AO149" i="54"/>
  <c r="AO148" i="54"/>
  <c r="AP149" i="54"/>
  <c r="AP148" i="54"/>
  <c r="AQ149" i="54"/>
  <c r="AQ148" i="54"/>
  <c r="AR149" i="54"/>
  <c r="AR148" i="54"/>
  <c r="AS149" i="54"/>
  <c r="AS148" i="54"/>
  <c r="G116" i="54"/>
  <c r="H116" i="54"/>
  <c r="I116" i="54"/>
  <c r="J116" i="54"/>
  <c r="K116" i="54"/>
  <c r="L116" i="54"/>
  <c r="M116" i="54"/>
  <c r="O116" i="54"/>
  <c r="P116" i="54"/>
  <c r="Q116" i="54"/>
  <c r="T116" i="54"/>
  <c r="U116" i="54"/>
  <c r="V116" i="54"/>
  <c r="W116" i="54"/>
  <c r="X116" i="54"/>
  <c r="Y116" i="54"/>
  <c r="AA116" i="54"/>
  <c r="AB116" i="54"/>
  <c r="AC116" i="54"/>
  <c r="AD116" i="54"/>
  <c r="AF116" i="54"/>
  <c r="AG116" i="54"/>
  <c r="AI116" i="54"/>
  <c r="AK116" i="54"/>
  <c r="AM116" i="54"/>
  <c r="AN116" i="54"/>
  <c r="AO116" i="54"/>
  <c r="AP116" i="54"/>
  <c r="AR116" i="54"/>
  <c r="AS116" i="54"/>
  <c r="F117" i="54"/>
  <c r="G117" i="54"/>
  <c r="H117" i="54"/>
  <c r="I117" i="54"/>
  <c r="J117" i="54"/>
  <c r="K117" i="54"/>
  <c r="L117" i="54"/>
  <c r="M117" i="54"/>
  <c r="N117" i="54"/>
  <c r="O117" i="54"/>
  <c r="P117" i="54"/>
  <c r="Q117" i="54"/>
  <c r="R117" i="54"/>
  <c r="S117" i="54"/>
  <c r="T117" i="54"/>
  <c r="U117" i="54"/>
  <c r="V117" i="54"/>
  <c r="W117" i="54"/>
  <c r="X117" i="54"/>
  <c r="Y117" i="54"/>
  <c r="Z117" i="54"/>
  <c r="AA117" i="54"/>
  <c r="AB117" i="54"/>
  <c r="AC117" i="54"/>
  <c r="AD117" i="54"/>
  <c r="AE117" i="54"/>
  <c r="AF117" i="54"/>
  <c r="AG117" i="54"/>
  <c r="AH117" i="54"/>
  <c r="AI117" i="54"/>
  <c r="AJ117" i="54"/>
  <c r="AK117" i="54"/>
  <c r="AL117" i="54"/>
  <c r="AM117" i="54"/>
  <c r="AN117" i="54"/>
  <c r="AO117" i="54"/>
  <c r="AP117" i="54"/>
  <c r="AQ117" i="54"/>
  <c r="AR117" i="54"/>
  <c r="AS117" i="54"/>
  <c r="G120" i="54"/>
  <c r="H120" i="54"/>
  <c r="I120" i="54"/>
  <c r="J120" i="54"/>
  <c r="L120" i="54"/>
  <c r="M120" i="54"/>
  <c r="O120" i="54"/>
  <c r="P120" i="54"/>
  <c r="Q120" i="54"/>
  <c r="S120" i="54"/>
  <c r="T120" i="54"/>
  <c r="U120" i="54"/>
  <c r="W120" i="54"/>
  <c r="X120" i="54"/>
  <c r="Y120" i="54"/>
  <c r="AA120" i="54"/>
  <c r="AB120" i="54"/>
  <c r="AC120" i="54"/>
  <c r="AD120" i="54"/>
  <c r="AF120" i="54"/>
  <c r="AG120" i="54"/>
  <c r="AI120" i="54"/>
  <c r="AK120" i="54"/>
  <c r="AM120" i="54"/>
  <c r="AN120" i="54"/>
  <c r="AO120" i="54"/>
  <c r="AR120" i="54"/>
  <c r="AS120" i="54"/>
  <c r="F121" i="54"/>
  <c r="G121" i="54"/>
  <c r="H121" i="54"/>
  <c r="I121" i="54"/>
  <c r="J121" i="54"/>
  <c r="K121" i="54"/>
  <c r="L121" i="54"/>
  <c r="M121" i="54"/>
  <c r="N121" i="54"/>
  <c r="O121" i="54"/>
  <c r="P121" i="54"/>
  <c r="Q121" i="54"/>
  <c r="R121" i="54"/>
  <c r="S121" i="54"/>
  <c r="T121" i="54"/>
  <c r="U121" i="54"/>
  <c r="V121" i="54"/>
  <c r="W121" i="54"/>
  <c r="X121" i="54"/>
  <c r="Y121" i="54"/>
  <c r="Z121" i="54"/>
  <c r="AA121" i="54"/>
  <c r="AB121" i="54"/>
  <c r="AC121" i="54"/>
  <c r="AD121" i="54"/>
  <c r="AE121" i="54"/>
  <c r="AF121" i="54"/>
  <c r="AG121" i="54"/>
  <c r="AH121" i="54"/>
  <c r="AI121" i="54"/>
  <c r="AJ121" i="54"/>
  <c r="AK121" i="54"/>
  <c r="AL121" i="54"/>
  <c r="AM121" i="54"/>
  <c r="AN121" i="54"/>
  <c r="AO121" i="54"/>
  <c r="AP121" i="54"/>
  <c r="AQ121" i="54"/>
  <c r="AR121" i="54"/>
  <c r="AS121" i="54"/>
  <c r="G124" i="54"/>
  <c r="H124" i="54"/>
  <c r="I124" i="54"/>
  <c r="J124" i="54"/>
  <c r="L124" i="54"/>
  <c r="M124" i="54"/>
  <c r="O124" i="54"/>
  <c r="P124" i="54"/>
  <c r="Q124" i="54"/>
  <c r="R124" i="54"/>
  <c r="S124" i="54"/>
  <c r="T124" i="54"/>
  <c r="U124" i="54"/>
  <c r="V124" i="54"/>
  <c r="W124" i="54"/>
  <c r="X124" i="54"/>
  <c r="Y124" i="54"/>
  <c r="AA124" i="54"/>
  <c r="AB124" i="54"/>
  <c r="AC124" i="54"/>
  <c r="AD124" i="54"/>
  <c r="AF124" i="54"/>
  <c r="AG124" i="54"/>
  <c r="AI124" i="54"/>
  <c r="AK124" i="54"/>
  <c r="AL124" i="54"/>
  <c r="AM124" i="54"/>
  <c r="AN124" i="54"/>
  <c r="AO124" i="54"/>
  <c r="AR124" i="54"/>
  <c r="AS124" i="54"/>
  <c r="F125" i="54"/>
  <c r="G125" i="54"/>
  <c r="H125" i="54"/>
  <c r="I125" i="54"/>
  <c r="J125" i="54"/>
  <c r="K125" i="54"/>
  <c r="L125" i="54"/>
  <c r="M125" i="54"/>
  <c r="N125" i="54"/>
  <c r="O125" i="54"/>
  <c r="P125" i="54"/>
  <c r="Q125" i="54"/>
  <c r="R125" i="54"/>
  <c r="S125" i="54"/>
  <c r="T125" i="54"/>
  <c r="U125" i="54"/>
  <c r="V125" i="54"/>
  <c r="W125" i="54"/>
  <c r="X125" i="54"/>
  <c r="Y125" i="54"/>
  <c r="Z125" i="54"/>
  <c r="AA125" i="54"/>
  <c r="AB125" i="54"/>
  <c r="AC125" i="54"/>
  <c r="AD125" i="54"/>
  <c r="AE125" i="54"/>
  <c r="AF125" i="54"/>
  <c r="AG125" i="54"/>
  <c r="AH125" i="54"/>
  <c r="AI125" i="54"/>
  <c r="AJ125" i="54"/>
  <c r="AK125" i="54"/>
  <c r="AL125" i="54"/>
  <c r="AM125" i="54"/>
  <c r="AN125" i="54"/>
  <c r="AO125" i="54"/>
  <c r="AP125" i="54"/>
  <c r="AQ125" i="54"/>
  <c r="AR125" i="54"/>
  <c r="AS125" i="54"/>
  <c r="F128" i="54"/>
  <c r="G128" i="54"/>
  <c r="H128" i="54"/>
  <c r="I128" i="54"/>
  <c r="J128" i="54"/>
  <c r="K128" i="54"/>
  <c r="L128" i="54"/>
  <c r="M128" i="54"/>
  <c r="N128" i="54"/>
  <c r="O128" i="54"/>
  <c r="P128" i="54"/>
  <c r="Q128" i="54"/>
  <c r="R128" i="54"/>
  <c r="S128" i="54"/>
  <c r="T128" i="54"/>
  <c r="U128" i="54"/>
  <c r="V128" i="54"/>
  <c r="W128" i="54"/>
  <c r="X128" i="54"/>
  <c r="Y128" i="54"/>
  <c r="Z128" i="54"/>
  <c r="AA128" i="54"/>
  <c r="AB128" i="54"/>
  <c r="AC128" i="54"/>
  <c r="AD128" i="54"/>
  <c r="AE128" i="54"/>
  <c r="AF128" i="54"/>
  <c r="AG128" i="54"/>
  <c r="AH128" i="54"/>
  <c r="AI128" i="54"/>
  <c r="AJ128" i="54"/>
  <c r="AK128" i="54"/>
  <c r="AL128" i="54"/>
  <c r="AM128" i="54"/>
  <c r="AN128" i="54"/>
  <c r="AO128" i="54"/>
  <c r="AP128" i="54"/>
  <c r="AQ128" i="54"/>
  <c r="AR128" i="54"/>
  <c r="AS128" i="54"/>
  <c r="F129" i="54"/>
  <c r="G129" i="54"/>
  <c r="H129" i="54"/>
  <c r="I129" i="54"/>
  <c r="J129" i="54"/>
  <c r="K129" i="54"/>
  <c r="L129" i="54"/>
  <c r="M129" i="54"/>
  <c r="N129" i="54"/>
  <c r="O129" i="54"/>
  <c r="P129" i="54"/>
  <c r="Q129" i="54"/>
  <c r="R129" i="54"/>
  <c r="S129" i="54"/>
  <c r="T129" i="54"/>
  <c r="U129" i="54"/>
  <c r="V129" i="54"/>
  <c r="W129" i="54"/>
  <c r="X129" i="54"/>
  <c r="Y129" i="54"/>
  <c r="Z129" i="54"/>
  <c r="AA129" i="54"/>
  <c r="AB129" i="54"/>
  <c r="AC129" i="54"/>
  <c r="AD129" i="54"/>
  <c r="AE129" i="54"/>
  <c r="AF129" i="54"/>
  <c r="AG129" i="54"/>
  <c r="AH129" i="54"/>
  <c r="AI129" i="54"/>
  <c r="AJ129" i="54"/>
  <c r="AK129" i="54"/>
  <c r="AL129" i="54"/>
  <c r="AM129" i="54"/>
  <c r="AN129" i="54"/>
  <c r="AO129" i="54"/>
  <c r="AP129" i="54"/>
  <c r="AQ129" i="54"/>
  <c r="AR129" i="54"/>
  <c r="AS129" i="54"/>
  <c r="G135" i="54"/>
  <c r="H135" i="54"/>
  <c r="I135" i="54"/>
  <c r="J135" i="54"/>
  <c r="K135" i="54"/>
  <c r="L135" i="54"/>
  <c r="M135" i="54"/>
  <c r="O135" i="54"/>
  <c r="P135" i="54"/>
  <c r="Q135" i="54"/>
  <c r="R135" i="54"/>
  <c r="U135" i="54"/>
  <c r="X135" i="54"/>
  <c r="Y135" i="54"/>
  <c r="AB135" i="54"/>
  <c r="AC135" i="54"/>
  <c r="AD135" i="54"/>
  <c r="AF135" i="54"/>
  <c r="AG135" i="54"/>
  <c r="AH135" i="54"/>
  <c r="AJ135" i="54"/>
  <c r="AK135" i="54"/>
  <c r="AM135" i="54"/>
  <c r="AN135" i="54"/>
  <c r="AO135" i="54"/>
  <c r="AP135" i="54"/>
  <c r="AR135" i="54"/>
  <c r="AS135" i="54"/>
  <c r="F136" i="54"/>
  <c r="G136" i="54"/>
  <c r="H136" i="54"/>
  <c r="I136" i="54"/>
  <c r="J136" i="54"/>
  <c r="K136" i="54"/>
  <c r="L136" i="54"/>
  <c r="M136" i="54"/>
  <c r="N136" i="54"/>
  <c r="O136" i="54"/>
  <c r="P136" i="54"/>
  <c r="Q136" i="54"/>
  <c r="R136" i="54"/>
  <c r="S136" i="54"/>
  <c r="T136" i="54"/>
  <c r="U136" i="54"/>
  <c r="V136" i="54"/>
  <c r="W136" i="54"/>
  <c r="X136" i="54"/>
  <c r="Y136" i="54"/>
  <c r="Z136" i="54"/>
  <c r="AA136" i="54"/>
  <c r="AB136" i="54"/>
  <c r="AC136" i="54"/>
  <c r="AD136" i="54"/>
  <c r="AE136" i="54"/>
  <c r="AF136" i="54"/>
  <c r="AG136" i="54"/>
  <c r="AH136" i="54"/>
  <c r="AI136" i="54"/>
  <c r="AJ136" i="54"/>
  <c r="AK136" i="54"/>
  <c r="AL136" i="54"/>
  <c r="AM136" i="54"/>
  <c r="AN136" i="54"/>
  <c r="AO136" i="54"/>
  <c r="AP136" i="54"/>
  <c r="AQ136" i="54"/>
  <c r="AR136" i="54"/>
  <c r="AS136" i="54"/>
  <c r="G139" i="54"/>
  <c r="H139" i="54"/>
  <c r="I139" i="54"/>
  <c r="J139" i="54"/>
  <c r="K139" i="54"/>
  <c r="L139" i="54"/>
  <c r="M139" i="54"/>
  <c r="O139" i="54"/>
  <c r="P139" i="54"/>
  <c r="Q139" i="54"/>
  <c r="R139" i="54"/>
  <c r="U139" i="54"/>
  <c r="X139" i="54"/>
  <c r="Y139" i="54"/>
  <c r="AB139" i="54"/>
  <c r="AC139" i="54"/>
  <c r="AD139" i="54"/>
  <c r="AF139" i="54"/>
  <c r="AG139" i="54"/>
  <c r="AH139" i="54"/>
  <c r="AJ139" i="54"/>
  <c r="AK139" i="54"/>
  <c r="AM139" i="54"/>
  <c r="AN139" i="54"/>
  <c r="AO139" i="54"/>
  <c r="AP139" i="54"/>
  <c r="AR139" i="54"/>
  <c r="AS139" i="54"/>
  <c r="F140" i="54"/>
  <c r="G140" i="54"/>
  <c r="H140" i="54"/>
  <c r="I140" i="54"/>
  <c r="J140" i="54"/>
  <c r="K140" i="54"/>
  <c r="L140" i="54"/>
  <c r="M140" i="54"/>
  <c r="N140" i="54"/>
  <c r="O140" i="54"/>
  <c r="P140" i="54"/>
  <c r="Q140" i="54"/>
  <c r="R140" i="54"/>
  <c r="S140" i="54"/>
  <c r="T140" i="54"/>
  <c r="U140" i="54"/>
  <c r="V140" i="54"/>
  <c r="W140" i="54"/>
  <c r="X140" i="54"/>
  <c r="Y140" i="54"/>
  <c r="Z140" i="54"/>
  <c r="AA140" i="54"/>
  <c r="AB140" i="54"/>
  <c r="AC140" i="54"/>
  <c r="AD140" i="54"/>
  <c r="AE140" i="54"/>
  <c r="AF140" i="54"/>
  <c r="AG140" i="54"/>
  <c r="AH140" i="54"/>
  <c r="AI140" i="54"/>
  <c r="AJ140" i="54"/>
  <c r="AK140" i="54"/>
  <c r="AL140" i="54"/>
  <c r="AM140" i="54"/>
  <c r="AN140" i="54"/>
  <c r="AO140" i="54"/>
  <c r="AP140" i="54"/>
  <c r="AQ140" i="54"/>
  <c r="AR140" i="54"/>
  <c r="AS140" i="54"/>
  <c r="G143" i="54"/>
  <c r="H143" i="54"/>
  <c r="I143" i="54"/>
  <c r="J143" i="54"/>
  <c r="K143" i="54"/>
  <c r="L143" i="54"/>
  <c r="M143" i="54"/>
  <c r="O143" i="54"/>
  <c r="P143" i="54"/>
  <c r="Q143" i="54"/>
  <c r="R143" i="54"/>
  <c r="U143" i="54"/>
  <c r="X143" i="54"/>
  <c r="Y143" i="54"/>
  <c r="AB143" i="54"/>
  <c r="AC143" i="54"/>
  <c r="AD143" i="54"/>
  <c r="AF143" i="54"/>
  <c r="AG143" i="54"/>
  <c r="AH143" i="54"/>
  <c r="AJ143" i="54"/>
  <c r="AK143" i="54"/>
  <c r="AM143" i="54"/>
  <c r="AN143" i="54"/>
  <c r="AO143" i="54"/>
  <c r="AP143" i="54"/>
  <c r="AR143" i="54"/>
  <c r="AS143" i="54"/>
  <c r="F144" i="54"/>
  <c r="G144" i="54"/>
  <c r="H144" i="54"/>
  <c r="I144" i="54"/>
  <c r="J144" i="54"/>
  <c r="K144" i="54"/>
  <c r="L144" i="54"/>
  <c r="M144" i="54"/>
  <c r="N144" i="54"/>
  <c r="O144" i="54"/>
  <c r="P144" i="54"/>
  <c r="Q144" i="54"/>
  <c r="R144" i="54"/>
  <c r="S144" i="54"/>
  <c r="T144" i="54"/>
  <c r="U144" i="54"/>
  <c r="V144" i="54"/>
  <c r="W144" i="54"/>
  <c r="X144" i="54"/>
  <c r="Y144" i="54"/>
  <c r="Z144" i="54"/>
  <c r="AA144" i="54"/>
  <c r="AB144" i="54"/>
  <c r="AC144" i="54"/>
  <c r="AD144" i="54"/>
  <c r="AE144" i="54"/>
  <c r="AF144" i="54"/>
  <c r="AG144" i="54"/>
  <c r="AH144" i="54"/>
  <c r="AI144" i="54"/>
  <c r="AJ144" i="54"/>
  <c r="AK144" i="54"/>
  <c r="AL144" i="54"/>
  <c r="AM144" i="54"/>
  <c r="AN144" i="54"/>
  <c r="AO144" i="54"/>
  <c r="AP144" i="54"/>
  <c r="AQ144" i="54"/>
  <c r="AR144" i="54"/>
  <c r="AS144" i="54"/>
  <c r="G147" i="54"/>
  <c r="H147" i="54"/>
  <c r="I147" i="54"/>
  <c r="J147" i="54"/>
  <c r="K147" i="54"/>
  <c r="L147" i="54"/>
  <c r="M147" i="54"/>
  <c r="O147" i="54"/>
  <c r="P147" i="54"/>
  <c r="Q147" i="54"/>
  <c r="R147" i="54"/>
  <c r="S147" i="54"/>
  <c r="T147" i="54"/>
  <c r="U147" i="54"/>
  <c r="W147" i="54"/>
  <c r="X147" i="54"/>
  <c r="Y147" i="54"/>
  <c r="Z147" i="54"/>
  <c r="AA147" i="54"/>
  <c r="AB147" i="54"/>
  <c r="AC147" i="54"/>
  <c r="AD147" i="54"/>
  <c r="AF147" i="54"/>
  <c r="AG147" i="54"/>
  <c r="AH147" i="54"/>
  <c r="AI147" i="54"/>
  <c r="AJ147" i="54"/>
  <c r="AK147" i="54"/>
  <c r="AL147" i="54"/>
  <c r="AM147" i="54"/>
  <c r="AN147" i="54"/>
  <c r="AO147" i="54"/>
  <c r="AP147" i="54"/>
  <c r="AQ147" i="54"/>
  <c r="AR147" i="54"/>
  <c r="AS147" i="54"/>
  <c r="F148" i="54"/>
  <c r="G148" i="54"/>
  <c r="H148" i="54"/>
  <c r="I148" i="54"/>
  <c r="J148" i="54"/>
  <c r="K148" i="54"/>
  <c r="L148" i="54"/>
  <c r="M148" i="54"/>
  <c r="N148" i="54"/>
  <c r="O148" i="54"/>
  <c r="P148" i="54"/>
  <c r="Q148" i="54"/>
  <c r="R148" i="54"/>
  <c r="S148" i="54"/>
  <c r="T148" i="54"/>
  <c r="U148" i="54"/>
  <c r="V148" i="54"/>
  <c r="W148" i="54"/>
  <c r="X148" i="54"/>
  <c r="Y148" i="54"/>
  <c r="Z148" i="54"/>
  <c r="AA148" i="54"/>
  <c r="AB148" i="54"/>
  <c r="AC148" i="54"/>
  <c r="AD148" i="54"/>
  <c r="AE148" i="54"/>
  <c r="AF148" i="54"/>
  <c r="AG148" i="54"/>
  <c r="AH148" i="54"/>
  <c r="AI148" i="54"/>
  <c r="AJ148" i="54"/>
  <c r="AK148" i="54"/>
  <c r="F151" i="54"/>
  <c r="G151" i="54"/>
  <c r="H151" i="54"/>
  <c r="I151" i="54"/>
  <c r="J151" i="54"/>
  <c r="K151" i="54"/>
  <c r="L151" i="54"/>
  <c r="M151" i="54"/>
  <c r="N151" i="54"/>
  <c r="O151" i="54"/>
  <c r="P151" i="54"/>
  <c r="Q151" i="54"/>
  <c r="R151" i="54"/>
  <c r="S151" i="54"/>
  <c r="T151" i="54"/>
  <c r="U151" i="54"/>
  <c r="V151" i="54"/>
  <c r="W151" i="54"/>
  <c r="X151" i="54"/>
  <c r="Y151" i="54"/>
  <c r="Z151" i="54"/>
  <c r="AA151" i="54"/>
  <c r="AB151" i="54"/>
  <c r="AC151" i="54"/>
  <c r="AD151" i="54"/>
  <c r="AE151" i="54"/>
  <c r="AF151" i="54"/>
  <c r="AG151" i="54"/>
  <c r="AH151" i="54"/>
  <c r="AI151" i="54"/>
  <c r="AJ151" i="54"/>
  <c r="AK151" i="54"/>
  <c r="AL151" i="54"/>
  <c r="AM151" i="54"/>
  <c r="AN151" i="54"/>
  <c r="AO151" i="54"/>
  <c r="AP151" i="54"/>
  <c r="AQ151" i="54"/>
  <c r="AR151" i="54"/>
  <c r="AS151" i="54"/>
  <c r="F152" i="54"/>
  <c r="G152" i="54"/>
  <c r="H152" i="54"/>
  <c r="I152" i="54"/>
  <c r="J152" i="54"/>
  <c r="K152" i="54"/>
  <c r="L152" i="54"/>
  <c r="M152" i="54"/>
  <c r="N152" i="54"/>
  <c r="O152" i="54"/>
  <c r="P152" i="54"/>
  <c r="Q152" i="54"/>
  <c r="R152" i="54"/>
  <c r="S152" i="54"/>
  <c r="T152" i="54"/>
  <c r="U152" i="54"/>
  <c r="V152" i="54"/>
  <c r="W152" i="54"/>
  <c r="X152" i="54"/>
  <c r="Y152" i="54"/>
  <c r="Z152" i="54"/>
  <c r="AA152" i="54"/>
  <c r="AB152" i="54"/>
  <c r="AC152" i="54"/>
  <c r="AD152" i="54"/>
  <c r="AE152" i="54"/>
  <c r="AF152" i="54"/>
  <c r="AG152" i="54"/>
  <c r="AH152" i="54"/>
  <c r="AI152" i="54"/>
  <c r="AJ152" i="54"/>
  <c r="AK152" i="54"/>
  <c r="AL152" i="54"/>
  <c r="AM152" i="54"/>
  <c r="AN152" i="54"/>
  <c r="AO152" i="54"/>
  <c r="AP152" i="54"/>
  <c r="AQ152" i="54"/>
  <c r="AR152" i="54"/>
  <c r="AS152" i="54"/>
  <c r="G155" i="54"/>
  <c r="H155" i="54"/>
  <c r="I155" i="54"/>
  <c r="J155" i="54"/>
  <c r="K155" i="54"/>
  <c r="L155" i="54"/>
  <c r="M155" i="54"/>
  <c r="O155" i="54"/>
  <c r="P155" i="54"/>
  <c r="Q155" i="54"/>
  <c r="R155" i="54"/>
  <c r="T155" i="54"/>
  <c r="U155" i="54"/>
  <c r="V155" i="54"/>
  <c r="X155" i="54"/>
  <c r="Y155" i="54"/>
  <c r="Z155" i="54"/>
  <c r="AB155" i="54"/>
  <c r="AC155" i="54"/>
  <c r="AD155" i="54"/>
  <c r="AF155" i="54"/>
  <c r="AG155" i="54"/>
  <c r="AJ155" i="54"/>
  <c r="AK155" i="54"/>
  <c r="AM155" i="54"/>
  <c r="AN155" i="54"/>
  <c r="AO155" i="54"/>
  <c r="AP155" i="54"/>
  <c r="AQ155" i="54"/>
  <c r="AS155" i="54"/>
  <c r="F156" i="54"/>
  <c r="G156" i="54"/>
  <c r="H156" i="54"/>
  <c r="I156" i="54"/>
  <c r="J156" i="54"/>
  <c r="K156" i="54"/>
  <c r="L156" i="54"/>
  <c r="M156" i="54"/>
  <c r="N156" i="54"/>
  <c r="O156" i="54"/>
  <c r="P156" i="54"/>
  <c r="Q156" i="54"/>
  <c r="R156" i="54"/>
  <c r="S156" i="54"/>
  <c r="T156" i="54"/>
  <c r="U156" i="54"/>
  <c r="V156" i="54"/>
  <c r="W156" i="54"/>
  <c r="X156" i="54"/>
  <c r="Y156" i="54"/>
  <c r="Z156" i="54"/>
  <c r="AA156" i="54"/>
  <c r="AB156" i="54"/>
  <c r="AC156" i="54"/>
  <c r="AD156" i="54"/>
  <c r="AE156" i="54"/>
  <c r="AF156" i="54"/>
  <c r="AG156" i="54"/>
  <c r="AH156" i="54"/>
  <c r="AI156" i="54"/>
  <c r="AJ156" i="54"/>
  <c r="AK156" i="54"/>
  <c r="AL156" i="54"/>
  <c r="AM156" i="54"/>
  <c r="AN156" i="54"/>
  <c r="AO156" i="54"/>
  <c r="AP156" i="54"/>
  <c r="AQ156" i="54"/>
  <c r="AR156" i="54"/>
  <c r="AS156" i="54"/>
  <c r="G159" i="54"/>
  <c r="H159" i="54"/>
  <c r="I159" i="54"/>
  <c r="J159" i="54"/>
  <c r="K159" i="54"/>
  <c r="L159" i="54"/>
  <c r="M159" i="54"/>
  <c r="O159" i="54"/>
  <c r="P159" i="54"/>
  <c r="Q159" i="54"/>
  <c r="R159" i="54"/>
  <c r="T159" i="54"/>
  <c r="U159" i="54"/>
  <c r="V159" i="54"/>
  <c r="X159" i="54"/>
  <c r="Y159" i="54"/>
  <c r="Z159" i="54"/>
  <c r="AB159" i="54"/>
  <c r="AC159" i="54"/>
  <c r="AD159" i="54"/>
  <c r="AF159" i="54"/>
  <c r="AG159" i="54"/>
  <c r="AH159" i="54"/>
  <c r="AJ159" i="54"/>
  <c r="AK159" i="54"/>
  <c r="AL159" i="54"/>
  <c r="AM159" i="54"/>
  <c r="AN159" i="54"/>
  <c r="AO159" i="54"/>
  <c r="AP159" i="54"/>
  <c r="AQ159" i="54"/>
  <c r="AS159" i="54"/>
  <c r="F160" i="54"/>
  <c r="G160" i="54"/>
  <c r="H160" i="54"/>
  <c r="I160" i="54"/>
  <c r="J160" i="54"/>
  <c r="K160" i="54"/>
  <c r="L160" i="54"/>
  <c r="M160" i="54"/>
  <c r="N160" i="54"/>
  <c r="O160" i="54"/>
  <c r="P160" i="54"/>
  <c r="Q160" i="54"/>
  <c r="R160" i="54"/>
  <c r="S160" i="54"/>
  <c r="T160" i="54"/>
  <c r="U160" i="54"/>
  <c r="V160" i="54"/>
  <c r="W160" i="54"/>
  <c r="X160" i="54"/>
  <c r="Y160" i="54"/>
  <c r="Z160" i="54"/>
  <c r="AA160" i="54"/>
  <c r="AB160" i="54"/>
  <c r="AC160" i="54"/>
  <c r="AD160" i="54"/>
  <c r="AE160" i="54"/>
  <c r="AF160" i="54"/>
  <c r="AG160" i="54"/>
  <c r="AH160" i="54"/>
  <c r="AI160" i="54"/>
  <c r="AJ160" i="54"/>
  <c r="AK160" i="54"/>
  <c r="AL160" i="54"/>
  <c r="AM160" i="54"/>
  <c r="AN160" i="54"/>
  <c r="AO160" i="54"/>
  <c r="AP160" i="54"/>
  <c r="AQ160" i="54"/>
  <c r="AR160" i="54"/>
  <c r="AS160" i="54"/>
  <c r="G163" i="54"/>
  <c r="H163" i="54"/>
  <c r="I163" i="54"/>
  <c r="J163" i="54"/>
  <c r="K163" i="54"/>
  <c r="M163" i="54"/>
  <c r="O163" i="54"/>
  <c r="P163" i="54"/>
  <c r="Q163" i="54"/>
  <c r="R163" i="54"/>
  <c r="S163" i="54"/>
  <c r="T163" i="54"/>
  <c r="U163" i="54"/>
  <c r="V163" i="54"/>
  <c r="X163" i="54"/>
  <c r="Y163" i="54"/>
  <c r="Z163" i="54"/>
  <c r="AB163" i="54"/>
  <c r="AC163" i="54"/>
  <c r="AD163" i="54"/>
  <c r="AF163" i="54"/>
  <c r="AG163" i="54"/>
  <c r="AH163" i="54"/>
  <c r="AJ163" i="54"/>
  <c r="AK163" i="54"/>
  <c r="AL163" i="54"/>
  <c r="AM163" i="54"/>
  <c r="AN163" i="54"/>
  <c r="AO163" i="54"/>
  <c r="AP163" i="54"/>
  <c r="AQ163" i="54"/>
  <c r="AS163" i="54"/>
  <c r="F164" i="54"/>
  <c r="G164" i="54"/>
  <c r="H164" i="54"/>
  <c r="I164" i="54"/>
  <c r="J164" i="54"/>
  <c r="K164" i="54"/>
  <c r="L164" i="54"/>
  <c r="M164" i="54"/>
  <c r="N164" i="54"/>
  <c r="O164" i="54"/>
  <c r="P164" i="54"/>
  <c r="Q164" i="54"/>
  <c r="R164" i="54"/>
  <c r="S164" i="54"/>
  <c r="T164" i="54"/>
  <c r="U164" i="54"/>
  <c r="V164" i="54"/>
  <c r="W164" i="54"/>
  <c r="X164" i="54"/>
  <c r="Y164" i="54"/>
  <c r="Z164" i="54"/>
  <c r="AA164" i="54"/>
  <c r="AB164" i="54"/>
  <c r="AC164" i="54"/>
  <c r="AD164" i="54"/>
  <c r="AE164" i="54"/>
  <c r="AF164" i="54"/>
  <c r="AG164" i="54"/>
  <c r="AH164" i="54"/>
  <c r="AI164" i="54"/>
  <c r="AJ164" i="54"/>
  <c r="AK164" i="54"/>
  <c r="AL164" i="54"/>
  <c r="AM164" i="54"/>
  <c r="AN164" i="54"/>
  <c r="AO164" i="54"/>
  <c r="AP164" i="54"/>
  <c r="AQ164" i="54"/>
  <c r="AR164" i="54"/>
  <c r="AS164" i="54"/>
  <c r="G167" i="54"/>
  <c r="H167" i="54"/>
  <c r="I167" i="54"/>
  <c r="J167" i="54"/>
  <c r="K167" i="54"/>
  <c r="L167" i="54"/>
  <c r="M167" i="54"/>
  <c r="O167" i="54"/>
  <c r="P167" i="54"/>
  <c r="Q167" i="54"/>
  <c r="R167" i="54"/>
  <c r="S167" i="54"/>
  <c r="T167" i="54"/>
  <c r="U167" i="54"/>
  <c r="V167" i="54"/>
  <c r="X167" i="54"/>
  <c r="Y167" i="54"/>
  <c r="Z167" i="54"/>
  <c r="AA167" i="54"/>
  <c r="AB167" i="54"/>
  <c r="AC167" i="54"/>
  <c r="AD167" i="54"/>
  <c r="AF167" i="54"/>
  <c r="AG167" i="54"/>
  <c r="AH167" i="54"/>
  <c r="AJ167" i="54"/>
  <c r="AK167" i="54"/>
  <c r="AL167" i="54"/>
  <c r="AM167" i="54"/>
  <c r="AN167" i="54"/>
  <c r="AO167" i="54"/>
  <c r="AP167" i="54"/>
  <c r="AQ167" i="54"/>
  <c r="AR167" i="54"/>
  <c r="AS167" i="54"/>
  <c r="F168" i="54"/>
  <c r="G168" i="54"/>
  <c r="H168" i="54"/>
  <c r="I168" i="54"/>
  <c r="J168" i="54"/>
  <c r="K168" i="54"/>
  <c r="L168" i="54"/>
  <c r="M168" i="54"/>
  <c r="N168" i="54"/>
  <c r="O168" i="54"/>
  <c r="P168" i="54"/>
  <c r="Q168" i="54"/>
  <c r="R168" i="54"/>
  <c r="S168" i="54"/>
  <c r="T168" i="54"/>
  <c r="U168" i="54"/>
  <c r="V168" i="54"/>
  <c r="W168" i="54"/>
  <c r="X168" i="54"/>
  <c r="Y168" i="54"/>
  <c r="Z168" i="54"/>
  <c r="AA168" i="54"/>
  <c r="AB168" i="54"/>
  <c r="AC168" i="54"/>
  <c r="AD168" i="54"/>
  <c r="AE168" i="54"/>
  <c r="AF168" i="54"/>
  <c r="AG168" i="54"/>
  <c r="AH168" i="54"/>
  <c r="AI168" i="54"/>
  <c r="AJ168" i="54"/>
  <c r="AK168" i="54"/>
  <c r="AL168" i="54"/>
  <c r="AM168" i="54"/>
  <c r="AN168" i="54"/>
  <c r="AO168" i="54"/>
  <c r="AP168" i="54"/>
  <c r="AQ168" i="54"/>
  <c r="AR168" i="54"/>
  <c r="AS168" i="54"/>
  <c r="F171" i="54"/>
  <c r="G171" i="54"/>
  <c r="H171" i="54"/>
  <c r="I171" i="54"/>
  <c r="J171" i="54"/>
  <c r="K171" i="54"/>
  <c r="L171" i="54"/>
  <c r="M171" i="54"/>
  <c r="N171" i="54"/>
  <c r="O171" i="54"/>
  <c r="P171" i="54"/>
  <c r="Q171" i="54"/>
  <c r="R171" i="54"/>
  <c r="S171" i="54"/>
  <c r="T171" i="54"/>
  <c r="U171" i="54"/>
  <c r="V171" i="54"/>
  <c r="W171" i="54"/>
  <c r="X171" i="54"/>
  <c r="Y171" i="54"/>
  <c r="Z171" i="54"/>
  <c r="AA171" i="54"/>
  <c r="AB171" i="54"/>
  <c r="AC171" i="54"/>
  <c r="AD171" i="54"/>
  <c r="AE171" i="54"/>
  <c r="AF171" i="54"/>
  <c r="AG171" i="54"/>
  <c r="AH171" i="54"/>
  <c r="AI171" i="54"/>
  <c r="AJ171" i="54"/>
  <c r="AK171" i="54"/>
  <c r="AL171" i="54"/>
  <c r="AM171" i="54"/>
  <c r="AN171" i="54"/>
  <c r="AO171" i="54"/>
  <c r="AP171" i="54"/>
  <c r="AQ171" i="54"/>
  <c r="AR171" i="54"/>
  <c r="AS171" i="54"/>
  <c r="F172" i="54"/>
  <c r="G172" i="54"/>
  <c r="H172" i="54"/>
  <c r="I172" i="54"/>
  <c r="J172" i="54"/>
  <c r="K172" i="54"/>
  <c r="L172" i="54"/>
  <c r="M172" i="54"/>
  <c r="N172" i="54"/>
  <c r="O172" i="54"/>
  <c r="P172" i="54"/>
  <c r="Q172" i="54"/>
  <c r="R172" i="54"/>
  <c r="S172" i="54"/>
  <c r="T172" i="54"/>
  <c r="U172" i="54"/>
  <c r="V172" i="54"/>
  <c r="W172" i="54"/>
  <c r="X172" i="54"/>
  <c r="Y172" i="54"/>
  <c r="Z172" i="54"/>
  <c r="AA172" i="54"/>
  <c r="AB172" i="54"/>
  <c r="AC172" i="54"/>
  <c r="AD172" i="54"/>
  <c r="AE172" i="54"/>
  <c r="AF172" i="54"/>
  <c r="AG172" i="54"/>
  <c r="AH172" i="54"/>
  <c r="AI172" i="54"/>
  <c r="AJ172" i="54"/>
  <c r="AK172" i="54"/>
  <c r="AL172" i="54"/>
  <c r="AM172" i="54"/>
  <c r="AN172" i="54"/>
  <c r="AO172" i="54"/>
  <c r="AP172" i="54"/>
  <c r="AQ172" i="54"/>
  <c r="AR172" i="54"/>
  <c r="AS172" i="54"/>
  <c r="K63" i="18"/>
  <c r="K73" i="18"/>
  <c r="K64" i="18"/>
  <c r="K74" i="18"/>
  <c r="K65" i="18"/>
  <c r="K75" i="18"/>
  <c r="U73" i="18"/>
  <c r="H65" i="15"/>
  <c r="H65" i="13"/>
  <c r="K81" i="18"/>
  <c r="K81" i="16"/>
  <c r="K71" i="16"/>
  <c r="K71" i="18"/>
  <c r="K61" i="16"/>
  <c r="K61" i="18"/>
  <c r="H68" i="18"/>
  <c r="H69" i="18"/>
  <c r="H65" i="16"/>
  <c r="H61" i="6"/>
  <c r="H60" i="6"/>
  <c r="H59" i="6"/>
  <c r="D70" i="35" s="1"/>
  <c r="H58" i="6"/>
  <c r="H57" i="6"/>
  <c r="H56" i="6"/>
  <c r="H55" i="6"/>
  <c r="H54" i="6"/>
  <c r="D68" i="35" s="1"/>
  <c r="H53" i="6"/>
  <c r="W139" i="54" s="1"/>
  <c r="H52" i="6"/>
  <c r="AR163" i="54" s="1"/>
  <c r="H51" i="6"/>
  <c r="H50" i="6"/>
  <c r="H49" i="6"/>
  <c r="H48" i="6"/>
  <c r="H47" i="6"/>
  <c r="D66" i="35" s="1"/>
  <c r="H46" i="6"/>
  <c r="H45" i="6"/>
  <c r="H44" i="6"/>
  <c r="H43" i="6"/>
  <c r="H42" i="6"/>
  <c r="H41" i="6"/>
  <c r="AL61" i="54" s="1"/>
  <c r="H40" i="6"/>
  <c r="H39" i="6"/>
  <c r="H38" i="6"/>
  <c r="H37" i="6"/>
  <c r="H36" i="6"/>
  <c r="H35" i="6"/>
  <c r="H34" i="6"/>
  <c r="H33" i="6"/>
  <c r="H32" i="6"/>
  <c r="H31" i="6"/>
  <c r="H30" i="6"/>
  <c r="H29" i="6"/>
  <c r="H28" i="6"/>
  <c r="H27" i="6"/>
  <c r="H26" i="6"/>
  <c r="H25" i="6"/>
  <c r="H24" i="6"/>
  <c r="H23" i="6"/>
  <c r="V61" i="54" s="1"/>
  <c r="H22" i="6"/>
  <c r="H21" i="6"/>
  <c r="H20" i="6"/>
  <c r="H19" i="6"/>
  <c r="R61" i="54" s="1"/>
  <c r="H18" i="6"/>
  <c r="H17" i="6"/>
  <c r="H16" i="6"/>
  <c r="H15" i="6"/>
  <c r="AJ26" i="54" s="1"/>
  <c r="H14" i="6"/>
  <c r="H13" i="6"/>
  <c r="H12" i="6"/>
  <c r="AA34" i="54" s="1"/>
  <c r="H11" i="6"/>
  <c r="Z22" i="54" s="1"/>
  <c r="H10" i="6"/>
  <c r="H9" i="6"/>
  <c r="V34" i="54" s="1"/>
  <c r="H8" i="6"/>
  <c r="F34" i="54" s="1"/>
  <c r="H7" i="6"/>
  <c r="AR30" i="54" s="1"/>
  <c r="H6" i="6"/>
  <c r="H5" i="6"/>
  <c r="AP34" i="54" s="1"/>
  <c r="H4" i="6"/>
  <c r="J26" i="54" s="1"/>
  <c r="H3" i="6"/>
  <c r="V22" i="54" s="1"/>
  <c r="H2" i="6"/>
  <c r="J95" i="41"/>
  <c r="J94" i="41"/>
  <c r="H73" i="6"/>
  <c r="D90" i="35" s="1"/>
  <c r="H72" i="6"/>
  <c r="H71" i="6"/>
  <c r="D101" i="35" s="1"/>
  <c r="H70" i="6"/>
  <c r="V135" i="54" s="1"/>
  <c r="H69" i="6"/>
  <c r="S155" i="54" s="1"/>
  <c r="H68" i="6"/>
  <c r="H67" i="6"/>
  <c r="H66" i="6"/>
  <c r="H65" i="6"/>
  <c r="H64" i="6"/>
  <c r="D72" i="35" s="1"/>
  <c r="H63" i="6"/>
  <c r="I69" i="12"/>
  <c r="I68" i="12"/>
  <c r="I53" i="12"/>
  <c r="I54" i="12"/>
  <c r="I121" i="6"/>
  <c r="I137" i="6"/>
  <c r="I126" i="6"/>
  <c r="I136" i="6"/>
  <c r="I135" i="6"/>
  <c r="I133" i="6"/>
  <c r="I129" i="6"/>
  <c r="I117" i="6"/>
  <c r="I132" i="6"/>
  <c r="I127" i="6"/>
  <c r="I122" i="6"/>
  <c r="I118" i="6"/>
  <c r="I112" i="6"/>
  <c r="I110" i="6"/>
  <c r="AU122" i="29" l="1"/>
  <c r="Q201" i="29" s="1"/>
  <c r="Q51" i="17" s="1"/>
  <c r="AP109" i="32"/>
  <c r="AP113" i="32" s="1"/>
  <c r="N150" i="32" s="1"/>
  <c r="N50" i="12" s="1"/>
  <c r="Z118" i="29"/>
  <c r="AC118" i="33"/>
  <c r="AC122" i="33" s="1"/>
  <c r="H181" i="33" s="1"/>
  <c r="H51" i="15" s="1"/>
  <c r="BZ64" i="33"/>
  <c r="BZ68" i="33" s="1"/>
  <c r="W185" i="33" s="1"/>
  <c r="W45" i="16" s="1"/>
  <c r="CB100" i="33"/>
  <c r="I109" i="33"/>
  <c r="I113" i="33" s="1"/>
  <c r="C140" i="33" s="1"/>
  <c r="C50" i="11" s="1"/>
  <c r="AU127" i="33"/>
  <c r="AU131" i="33" s="1"/>
  <c r="M202" i="33" s="1"/>
  <c r="M52" i="17" s="1"/>
  <c r="AE127" i="33"/>
  <c r="Y100" i="31"/>
  <c r="AF73" i="33"/>
  <c r="AF77" i="33" s="1"/>
  <c r="H206" i="33" s="1"/>
  <c r="H46" i="18" s="1"/>
  <c r="P50" i="33"/>
  <c r="C203" i="33" s="1"/>
  <c r="C43" i="18" s="1"/>
  <c r="BK64" i="33"/>
  <c r="CA64" i="33"/>
  <c r="BF64" i="33"/>
  <c r="BF68" i="33" s="1"/>
  <c r="R145" i="33" s="1"/>
  <c r="R45" i="12" s="1"/>
  <c r="CA118" i="33"/>
  <c r="CA122" i="33" s="1"/>
  <c r="W201" i="33" s="1"/>
  <c r="W51" i="17" s="1"/>
  <c r="AC73" i="30"/>
  <c r="AA64" i="32"/>
  <c r="AC73" i="33"/>
  <c r="AC77" i="33" s="1"/>
  <c r="H176" i="33" s="1"/>
  <c r="H46" i="15" s="1"/>
  <c r="BW118" i="30"/>
  <c r="BI100" i="29"/>
  <c r="BI104" i="29" s="1"/>
  <c r="V179" i="29" s="1"/>
  <c r="V49" i="15" s="1"/>
  <c r="AR64" i="29"/>
  <c r="BU64" i="29"/>
  <c r="AT73" i="29"/>
  <c r="AV91" i="29"/>
  <c r="CB100" i="29"/>
  <c r="CB104" i="29" s="1"/>
  <c r="AA209" i="29" s="1"/>
  <c r="AA49" i="18" s="1"/>
  <c r="O109" i="29"/>
  <c r="O113" i="29" s="1"/>
  <c r="G200" i="29" s="1"/>
  <c r="G50" i="17" s="1"/>
  <c r="BG122" i="29"/>
  <c r="V161" i="29" s="1"/>
  <c r="V51" i="13" s="1"/>
  <c r="AT113" i="29"/>
  <c r="Q190" i="29" s="1"/>
  <c r="Q50" i="16" s="1"/>
  <c r="BZ113" i="29"/>
  <c r="AA190" i="29" s="1"/>
  <c r="AA50" i="16" s="1"/>
  <c r="N59" i="30"/>
  <c r="F184" i="30" s="1"/>
  <c r="F44" i="16" s="1"/>
  <c r="M82" i="30"/>
  <c r="AP73" i="30"/>
  <c r="AO73" i="30"/>
  <c r="BL55" i="31"/>
  <c r="BL59" i="31" s="1"/>
  <c r="T204" i="31" s="1"/>
  <c r="T44" i="18" s="1"/>
  <c r="AV82" i="31"/>
  <c r="BK100" i="31"/>
  <c r="AV91" i="30"/>
  <c r="AV95" i="30" s="1"/>
  <c r="P208" i="30" s="1"/>
  <c r="P48" i="18" s="1"/>
  <c r="BV50" i="32"/>
  <c r="X143" i="32" s="1"/>
  <c r="X43" i="12" s="1"/>
  <c r="CB73" i="32"/>
  <c r="AD127" i="32"/>
  <c r="AR109" i="31"/>
  <c r="AS127" i="31"/>
  <c r="K64" i="32"/>
  <c r="BW100" i="32"/>
  <c r="AV86" i="32"/>
  <c r="N207" i="32" s="1"/>
  <c r="N47" i="18" s="1"/>
  <c r="BK77" i="33"/>
  <c r="R196" i="33" s="1"/>
  <c r="R46" i="17" s="1"/>
  <c r="AA55" i="33"/>
  <c r="BJ64" i="33"/>
  <c r="K100" i="33"/>
  <c r="K104" i="33" s="1"/>
  <c r="C159" i="33" s="1"/>
  <c r="C49" i="13" s="1"/>
  <c r="AQ127" i="33"/>
  <c r="AV82" i="32"/>
  <c r="L73" i="33"/>
  <c r="AE73" i="33"/>
  <c r="AE77" i="33" s="1"/>
  <c r="H196" i="33" s="1"/>
  <c r="H46" i="17" s="1"/>
  <c r="AE64" i="31"/>
  <c r="AE68" i="31" s="1"/>
  <c r="J195" i="31" s="1"/>
  <c r="J45" i="17" s="1"/>
  <c r="M118" i="33"/>
  <c r="BK127" i="33"/>
  <c r="BK131" i="33" s="1"/>
  <c r="R202" i="33" s="1"/>
  <c r="R52" i="17" s="1"/>
  <c r="AC100" i="31"/>
  <c r="AC104" i="31" s="1"/>
  <c r="J179" i="31" s="1"/>
  <c r="J49" i="15" s="1"/>
  <c r="AB64" i="31"/>
  <c r="AB68" i="31" s="1"/>
  <c r="J165" i="31" s="1"/>
  <c r="J45" i="14" s="1"/>
  <c r="BE127" i="33"/>
  <c r="BE131" i="33" s="1"/>
  <c r="R142" i="33" s="1"/>
  <c r="R52" i="11" s="1"/>
  <c r="AE64" i="32"/>
  <c r="O131" i="29"/>
  <c r="G202" i="29" s="1"/>
  <c r="G52" i="17" s="1"/>
  <c r="AP77" i="30"/>
  <c r="P146" i="30" s="1"/>
  <c r="P46" i="12" s="1"/>
  <c r="BV104" i="30"/>
  <c r="Z149" i="30" s="1"/>
  <c r="Z49" i="12" s="1"/>
  <c r="CA109" i="29"/>
  <c r="AS91" i="30"/>
  <c r="CA64" i="30"/>
  <c r="J100" i="30"/>
  <c r="J104" i="30" s="1"/>
  <c r="F149" i="30" s="1"/>
  <c r="F49" i="12" s="1"/>
  <c r="BI55" i="30"/>
  <c r="BI77" i="30"/>
  <c r="U176" i="30" s="1"/>
  <c r="U46" i="15" s="1"/>
  <c r="O55" i="30"/>
  <c r="O59" i="30" s="1"/>
  <c r="F194" i="30" s="1"/>
  <c r="F44" i="17" s="1"/>
  <c r="L91" i="30"/>
  <c r="L95" i="30" s="1"/>
  <c r="F168" i="30" s="1"/>
  <c r="F48" i="14" s="1"/>
  <c r="BV100" i="30"/>
  <c r="L127" i="30"/>
  <c r="P55" i="31"/>
  <c r="AT118" i="30"/>
  <c r="BH122" i="30"/>
  <c r="U171" i="30" s="1"/>
  <c r="U51" i="14" s="1"/>
  <c r="BV113" i="30"/>
  <c r="Z150" i="30" s="1"/>
  <c r="Z50" i="12" s="1"/>
  <c r="BX109" i="30"/>
  <c r="AA46" i="31"/>
  <c r="AA50" i="31" s="1"/>
  <c r="J153" i="31" s="1"/>
  <c r="J43" i="13" s="1"/>
  <c r="AA55" i="31"/>
  <c r="O64" i="31"/>
  <c r="BL64" i="31"/>
  <c r="CB64" i="31"/>
  <c r="CB68" i="31" s="1"/>
  <c r="Y205" i="31" s="1"/>
  <c r="Y45" i="18" s="1"/>
  <c r="BV73" i="31"/>
  <c r="AQ95" i="31"/>
  <c r="O158" i="31" s="1"/>
  <c r="O48" i="13" s="1"/>
  <c r="L109" i="31"/>
  <c r="N109" i="31"/>
  <c r="N113" i="31" s="1"/>
  <c r="E190" i="31" s="1"/>
  <c r="E50" i="16" s="1"/>
  <c r="AV109" i="31"/>
  <c r="J127" i="31"/>
  <c r="AR73" i="32"/>
  <c r="AT91" i="32"/>
  <c r="AT95" i="32" s="1"/>
  <c r="N188" i="32" s="1"/>
  <c r="N48" i="16" s="1"/>
  <c r="P100" i="31"/>
  <c r="BI131" i="31"/>
  <c r="T182" i="31" s="1"/>
  <c r="T52" i="15" s="1"/>
  <c r="BU46" i="32"/>
  <c r="O64" i="32"/>
  <c r="M73" i="32"/>
  <c r="M77" i="32" s="1"/>
  <c r="D176" i="32" s="1"/>
  <c r="D46" i="15" s="1"/>
  <c r="L109" i="32"/>
  <c r="BV122" i="32"/>
  <c r="X151" i="32" s="1"/>
  <c r="X51" i="12" s="1"/>
  <c r="P127" i="32"/>
  <c r="P131" i="32" s="1"/>
  <c r="D212" i="32" s="1"/>
  <c r="D52" i="18" s="1"/>
  <c r="CB127" i="32"/>
  <c r="CB131" i="32" s="1"/>
  <c r="X212" i="32" s="1"/>
  <c r="X52" i="18" s="1"/>
  <c r="J68" i="33"/>
  <c r="C145" i="33" s="1"/>
  <c r="C45" i="12" s="1"/>
  <c r="AS100" i="33"/>
  <c r="BV122" i="33"/>
  <c r="W151" i="33" s="1"/>
  <c r="W51" i="12" s="1"/>
  <c r="K46" i="30"/>
  <c r="BY118" i="30"/>
  <c r="K104" i="29"/>
  <c r="G159" i="29" s="1"/>
  <c r="G49" i="13" s="1"/>
  <c r="O91" i="29"/>
  <c r="Z122" i="29"/>
  <c r="L151" i="29" s="1"/>
  <c r="L51" i="12" s="1"/>
  <c r="CB73" i="29"/>
  <c r="AT127" i="29"/>
  <c r="AT131" i="29" s="1"/>
  <c r="Q192" i="29" s="1"/>
  <c r="Q52" i="16" s="1"/>
  <c r="BZ46" i="30"/>
  <c r="P64" i="30"/>
  <c r="AC77" i="30"/>
  <c r="K176" i="30" s="1"/>
  <c r="K46" i="15" s="1"/>
  <c r="AU82" i="30"/>
  <c r="AV55" i="30"/>
  <c r="AV59" i="30" s="1"/>
  <c r="P204" i="30" s="1"/>
  <c r="P44" i="18" s="1"/>
  <c r="CB55" i="30"/>
  <c r="AV64" i="30"/>
  <c r="CB64" i="30"/>
  <c r="BK73" i="30"/>
  <c r="BK77" i="30" s="1"/>
  <c r="U196" i="30" s="1"/>
  <c r="U46" i="17" s="1"/>
  <c r="AO82" i="30"/>
  <c r="AU91" i="30"/>
  <c r="AU100" i="30"/>
  <c r="CA100" i="30"/>
  <c r="O100" i="30"/>
  <c r="AS64" i="31"/>
  <c r="M46" i="31"/>
  <c r="M64" i="31"/>
  <c r="M68" i="31" s="1"/>
  <c r="E175" i="31" s="1"/>
  <c r="E45" i="15" s="1"/>
  <c r="BX73" i="31"/>
  <c r="Z82" i="31"/>
  <c r="Z86" i="31" s="1"/>
  <c r="J147" i="31" s="1"/>
  <c r="J47" i="12" s="1"/>
  <c r="BI118" i="30"/>
  <c r="AU127" i="30"/>
  <c r="AU131" i="30" s="1"/>
  <c r="P202" i="30" s="1"/>
  <c r="P52" i="17" s="1"/>
  <c r="BH64" i="31"/>
  <c r="M73" i="31"/>
  <c r="N91" i="31"/>
  <c r="N95" i="31" s="1"/>
  <c r="E188" i="31" s="1"/>
  <c r="E48" i="16" s="1"/>
  <c r="AP46" i="32"/>
  <c r="AP50" i="32" s="1"/>
  <c r="N143" i="32" s="1"/>
  <c r="N43" i="12" s="1"/>
  <c r="BJ127" i="31"/>
  <c r="BJ131" i="31" s="1"/>
  <c r="T192" i="31" s="1"/>
  <c r="T52" i="16" s="1"/>
  <c r="AV73" i="32"/>
  <c r="AA59" i="31"/>
  <c r="J154" i="31" s="1"/>
  <c r="J44" i="13" s="1"/>
  <c r="BH68" i="31"/>
  <c r="T165" i="31" s="1"/>
  <c r="T45" i="14" s="1"/>
  <c r="M91" i="31"/>
  <c r="AR46" i="32"/>
  <c r="AQ55" i="32"/>
  <c r="AQ73" i="32"/>
  <c r="O91" i="32"/>
  <c r="AS100" i="32"/>
  <c r="N118" i="32"/>
  <c r="O104" i="33"/>
  <c r="C199" i="33" s="1"/>
  <c r="C49" i="17" s="1"/>
  <c r="AP55" i="32"/>
  <c r="N64" i="32"/>
  <c r="N91" i="32"/>
  <c r="AT113" i="32"/>
  <c r="N190" i="32" s="1"/>
  <c r="N50" i="16" s="1"/>
  <c r="AA131" i="32"/>
  <c r="I162" i="32" s="1"/>
  <c r="I52" i="13" s="1"/>
  <c r="BX91" i="33"/>
  <c r="AQ100" i="33"/>
  <c r="AQ104" i="33" s="1"/>
  <c r="M159" i="33" s="1"/>
  <c r="M49" i="13" s="1"/>
  <c r="AA86" i="33"/>
  <c r="H157" i="33" s="1"/>
  <c r="H47" i="13" s="1"/>
  <c r="AE100" i="33"/>
  <c r="CB46" i="29"/>
  <c r="CB77" i="29"/>
  <c r="AA206" i="29" s="1"/>
  <c r="AA46" i="18" s="1"/>
  <c r="BW95" i="30"/>
  <c r="Z158" i="30" s="1"/>
  <c r="Z48" i="13" s="1"/>
  <c r="L55" i="29"/>
  <c r="I73" i="29"/>
  <c r="AV46" i="29"/>
  <c r="AV50" i="29" s="1"/>
  <c r="Q203" i="29" s="1"/>
  <c r="Q43" i="18" s="1"/>
  <c r="CA55" i="29"/>
  <c r="AF82" i="29"/>
  <c r="BW73" i="29"/>
  <c r="BJ113" i="29"/>
  <c r="V190" i="29" s="1"/>
  <c r="V50" i="16" s="1"/>
  <c r="AP122" i="29"/>
  <c r="Q151" i="29" s="1"/>
  <c r="Q51" i="12" s="1"/>
  <c r="BV122" i="29"/>
  <c r="AA151" i="29" s="1"/>
  <c r="AA51" i="12" s="1"/>
  <c r="J55" i="29"/>
  <c r="J59" i="29" s="1"/>
  <c r="G144" i="29" s="1"/>
  <c r="G44" i="12" s="1"/>
  <c r="AU91" i="29"/>
  <c r="BK100" i="29"/>
  <c r="BK104" i="29" s="1"/>
  <c r="V199" i="29" s="1"/>
  <c r="V49" i="17" s="1"/>
  <c r="N68" i="30"/>
  <c r="F185" i="30" s="1"/>
  <c r="F45" i="16" s="1"/>
  <c r="J91" i="30"/>
  <c r="BI64" i="31"/>
  <c r="BI68" i="31" s="1"/>
  <c r="T175" i="31" s="1"/>
  <c r="T45" i="15" s="1"/>
  <c r="BX77" i="31"/>
  <c r="Y166" i="31" s="1"/>
  <c r="Y46" i="14" s="1"/>
  <c r="AT64" i="31"/>
  <c r="AT68" i="31" s="1"/>
  <c r="O185" i="31" s="1"/>
  <c r="O45" i="16" s="1"/>
  <c r="AP113" i="30"/>
  <c r="P150" i="30" s="1"/>
  <c r="P50" i="12" s="1"/>
  <c r="AR109" i="30"/>
  <c r="AR113" i="30" s="1"/>
  <c r="P170" i="30" s="1"/>
  <c r="P50" i="14" s="1"/>
  <c r="AD82" i="31"/>
  <c r="AD86" i="31" s="1"/>
  <c r="J187" i="31" s="1"/>
  <c r="J47" i="16" s="1"/>
  <c r="BZ109" i="30"/>
  <c r="AQ82" i="31"/>
  <c r="J91" i="31"/>
  <c r="J95" i="31" s="1"/>
  <c r="E148" i="31" s="1"/>
  <c r="E48" i="12" s="1"/>
  <c r="J104" i="31"/>
  <c r="E149" i="31" s="1"/>
  <c r="E49" i="12" s="1"/>
  <c r="Z127" i="31"/>
  <c r="BX73" i="32"/>
  <c r="AR77" i="32"/>
  <c r="N166" i="32" s="1"/>
  <c r="N46" i="14" s="1"/>
  <c r="CA64" i="32"/>
  <c r="CA68" i="32" s="1"/>
  <c r="X195" i="32" s="1"/>
  <c r="X45" i="17" s="1"/>
  <c r="J73" i="32"/>
  <c r="AT82" i="32"/>
  <c r="BV77" i="32"/>
  <c r="X146" i="32" s="1"/>
  <c r="X46" i="12" s="1"/>
  <c r="N82" i="32"/>
  <c r="AF86" i="32"/>
  <c r="I207" i="32" s="1"/>
  <c r="I47" i="18" s="1"/>
  <c r="AU82" i="32"/>
  <c r="AU86" i="32" s="1"/>
  <c r="N197" i="32" s="1"/>
  <c r="N47" i="17" s="1"/>
  <c r="BW109" i="32"/>
  <c r="BI113" i="32"/>
  <c r="S180" i="32" s="1"/>
  <c r="S50" i="15" s="1"/>
  <c r="AF127" i="32"/>
  <c r="AF131" i="32" s="1"/>
  <c r="I212" i="32" s="1"/>
  <c r="I52" i="18" s="1"/>
  <c r="L95" i="33"/>
  <c r="C168" i="33" s="1"/>
  <c r="C48" i="14" s="1"/>
  <c r="J64" i="32"/>
  <c r="J68" i="32" s="1"/>
  <c r="D145" i="32" s="1"/>
  <c r="D45" i="12" s="1"/>
  <c r="BU100" i="32"/>
  <c r="BU104" i="32" s="1"/>
  <c r="X139" i="32" s="1"/>
  <c r="X49" i="11" s="1"/>
  <c r="I109" i="32"/>
  <c r="BY122" i="32"/>
  <c r="X181" i="32" s="1"/>
  <c r="X51" i="15" s="1"/>
  <c r="BJ118" i="32"/>
  <c r="BJ122" i="32" s="1"/>
  <c r="S191" i="32" s="1"/>
  <c r="S51" i="16" s="1"/>
  <c r="AP100" i="32"/>
  <c r="BE118" i="32"/>
  <c r="AQ73" i="33"/>
  <c r="AS91" i="33"/>
  <c r="AS95" i="33" s="1"/>
  <c r="M178" i="33" s="1"/>
  <c r="M48" i="15" s="1"/>
  <c r="BG127" i="33"/>
  <c r="AP82" i="33"/>
  <c r="AP86" i="33" s="1"/>
  <c r="M147" i="33" s="1"/>
  <c r="M47" i="12" s="1"/>
  <c r="AP100" i="33"/>
  <c r="AP104" i="33" s="1"/>
  <c r="M149" i="33" s="1"/>
  <c r="M49" i="12" s="1"/>
  <c r="Y109" i="33"/>
  <c r="Y113" i="33" s="1"/>
  <c r="H140" i="33" s="1"/>
  <c r="H50" i="11" s="1"/>
  <c r="AP113" i="29"/>
  <c r="Q150" i="29" s="1"/>
  <c r="Q50" i="12" s="1"/>
  <c r="BV113" i="29"/>
  <c r="AA150" i="29" s="1"/>
  <c r="AA50" i="12" s="1"/>
  <c r="BK122" i="29"/>
  <c r="V201" i="29" s="1"/>
  <c r="V51" i="17" s="1"/>
  <c r="AQ55" i="30"/>
  <c r="BW55" i="30"/>
  <c r="AO100" i="30"/>
  <c r="BL95" i="30"/>
  <c r="U208" i="30" s="1"/>
  <c r="U48" i="18" s="1"/>
  <c r="Y82" i="31"/>
  <c r="Y86" i="31" s="1"/>
  <c r="J137" i="31" s="1"/>
  <c r="J47" i="11" s="1"/>
  <c r="BX82" i="31"/>
  <c r="AU109" i="30"/>
  <c r="BF113" i="30"/>
  <c r="U150" i="30" s="1"/>
  <c r="U50" i="12" s="1"/>
  <c r="BY122" i="30"/>
  <c r="Z181" i="30" s="1"/>
  <c r="Z51" i="15" s="1"/>
  <c r="J82" i="31"/>
  <c r="J86" i="31" s="1"/>
  <c r="E147" i="31" s="1"/>
  <c r="E47" i="12" s="1"/>
  <c r="BE118" i="31"/>
  <c r="AR64" i="31"/>
  <c r="AR68" i="31" s="1"/>
  <c r="O165" i="31" s="1"/>
  <c r="O45" i="14" s="1"/>
  <c r="AR113" i="31"/>
  <c r="O170" i="31" s="1"/>
  <c r="O50" i="14" s="1"/>
  <c r="I64" i="32"/>
  <c r="N46" i="32"/>
  <c r="N50" i="32" s="1"/>
  <c r="D183" i="32" s="1"/>
  <c r="D43" i="16" s="1"/>
  <c r="BG55" i="32"/>
  <c r="BG59" i="32" s="1"/>
  <c r="S154" i="32" s="1"/>
  <c r="S44" i="13" s="1"/>
  <c r="BW73" i="32"/>
  <c r="AQ82" i="32"/>
  <c r="AQ86" i="32" s="1"/>
  <c r="N157" i="32" s="1"/>
  <c r="N47" i="13" s="1"/>
  <c r="M91" i="32"/>
  <c r="M95" i="32" s="1"/>
  <c r="D178" i="32" s="1"/>
  <c r="D48" i="15" s="1"/>
  <c r="AO91" i="32"/>
  <c r="AO95" i="32" s="1"/>
  <c r="N138" i="32" s="1"/>
  <c r="N48" i="11" s="1"/>
  <c r="J100" i="32"/>
  <c r="CA100" i="32"/>
  <c r="BI122" i="32"/>
  <c r="S181" i="32" s="1"/>
  <c r="S51" i="15" s="1"/>
  <c r="BF113" i="32"/>
  <c r="S150" i="32" s="1"/>
  <c r="S50" i="12" s="1"/>
  <c r="I127" i="32"/>
  <c r="CB118" i="31"/>
  <c r="CB122" i="31" s="1"/>
  <c r="Y211" i="31" s="1"/>
  <c r="Y51" i="18" s="1"/>
  <c r="P109" i="32"/>
  <c r="P113" i="32" s="1"/>
  <c r="D210" i="32" s="1"/>
  <c r="D50" i="18" s="1"/>
  <c r="BH127" i="32"/>
  <c r="AT104" i="32"/>
  <c r="N189" i="32" s="1"/>
  <c r="N49" i="16" s="1"/>
  <c r="AP127" i="32"/>
  <c r="BZ131" i="32"/>
  <c r="X192" i="32" s="1"/>
  <c r="X52" i="16" s="1"/>
  <c r="AV100" i="32"/>
  <c r="BK127" i="32"/>
  <c r="BK131" i="32" s="1"/>
  <c r="S202" i="32" s="1"/>
  <c r="S52" i="17" s="1"/>
  <c r="AE68" i="32"/>
  <c r="I195" i="32" s="1"/>
  <c r="I45" i="17" s="1"/>
  <c r="AB118" i="31"/>
  <c r="AB122" i="31" s="1"/>
  <c r="J171" i="31" s="1"/>
  <c r="J51" i="14" s="1"/>
  <c r="AA55" i="32"/>
  <c r="AA109" i="31"/>
  <c r="AA113" i="31" s="1"/>
  <c r="J160" i="31" s="1"/>
  <c r="J50" i="13" s="1"/>
  <c r="AA91" i="30"/>
  <c r="AA95" i="30" s="1"/>
  <c r="K158" i="30" s="1"/>
  <c r="K48" i="13" s="1"/>
  <c r="AC91" i="33"/>
  <c r="AA91" i="33"/>
  <c r="CB50" i="29"/>
  <c r="AA203" i="29" s="1"/>
  <c r="AA43" i="18" s="1"/>
  <c r="P46" i="32"/>
  <c r="K55" i="32"/>
  <c r="AT122" i="32"/>
  <c r="N191" i="32" s="1"/>
  <c r="N51" i="16" s="1"/>
  <c r="P82" i="29"/>
  <c r="P86" i="29" s="1"/>
  <c r="G207" i="29" s="1"/>
  <c r="G47" i="18" s="1"/>
  <c r="BY100" i="29"/>
  <c r="BY104" i="29" s="1"/>
  <c r="AA179" i="29" s="1"/>
  <c r="AA49" i="15" s="1"/>
  <c r="BU73" i="29"/>
  <c r="AU46" i="29"/>
  <c r="CA64" i="29"/>
  <c r="CA68" i="29" s="1"/>
  <c r="AA195" i="29" s="1"/>
  <c r="AA45" i="17" s="1"/>
  <c r="AO46" i="29"/>
  <c r="AO50" i="29" s="1"/>
  <c r="Q133" i="29" s="1"/>
  <c r="Q43" i="11" s="1"/>
  <c r="P46" i="29"/>
  <c r="BH55" i="29"/>
  <c r="AR68" i="29"/>
  <c r="Q165" i="29" s="1"/>
  <c r="Q45" i="14" s="1"/>
  <c r="BX73" i="29"/>
  <c r="BX77" i="29" s="1"/>
  <c r="AA166" i="29" s="1"/>
  <c r="AA46" i="14" s="1"/>
  <c r="P91" i="29"/>
  <c r="AT46" i="29"/>
  <c r="BF59" i="29"/>
  <c r="V144" i="29" s="1"/>
  <c r="V44" i="12" s="1"/>
  <c r="AP64" i="29"/>
  <c r="AT46" i="30"/>
  <c r="AT50" i="30" s="1"/>
  <c r="P183" i="30" s="1"/>
  <c r="P43" i="16" s="1"/>
  <c r="AV68" i="30"/>
  <c r="P205" i="30" s="1"/>
  <c r="P45" i="18" s="1"/>
  <c r="BI100" i="30"/>
  <c r="K59" i="30"/>
  <c r="F154" i="30" s="1"/>
  <c r="F44" i="13" s="1"/>
  <c r="AT73" i="30"/>
  <c r="N68" i="29"/>
  <c r="G185" i="29" s="1"/>
  <c r="G45" i="16" s="1"/>
  <c r="AU50" i="29"/>
  <c r="Q193" i="29" s="1"/>
  <c r="Q43" i="17" s="1"/>
  <c r="BY46" i="29"/>
  <c r="P64" i="29"/>
  <c r="P68" i="29" s="1"/>
  <c r="G205" i="29" s="1"/>
  <c r="G45" i="18" s="1"/>
  <c r="N55" i="29"/>
  <c r="BV55" i="29"/>
  <c r="BY55" i="29"/>
  <c r="L59" i="29"/>
  <c r="G164" i="29" s="1"/>
  <c r="G44" i="14" s="1"/>
  <c r="AV95" i="29"/>
  <c r="Q208" i="29" s="1"/>
  <c r="Q48" i="18" s="1"/>
  <c r="AP59" i="30"/>
  <c r="P144" i="30" s="1"/>
  <c r="P44" i="12" s="1"/>
  <c r="BW59" i="30"/>
  <c r="Z154" i="30" s="1"/>
  <c r="Z44" i="13" s="1"/>
  <c r="L113" i="30"/>
  <c r="F170" i="30" s="1"/>
  <c r="F50" i="14" s="1"/>
  <c r="BK64" i="31"/>
  <c r="BK68" i="31" s="1"/>
  <c r="T195" i="31" s="1"/>
  <c r="T45" i="17" s="1"/>
  <c r="P73" i="31"/>
  <c r="P77" i="31" s="1"/>
  <c r="E206" i="31" s="1"/>
  <c r="E46" i="18" s="1"/>
  <c r="AC86" i="31"/>
  <c r="J177" i="31" s="1"/>
  <c r="J47" i="15" s="1"/>
  <c r="K118" i="31"/>
  <c r="AP46" i="29"/>
  <c r="AP50" i="29" s="1"/>
  <c r="Q143" i="29" s="1"/>
  <c r="Q43" i="12" s="1"/>
  <c r="P55" i="29"/>
  <c r="L73" i="29"/>
  <c r="J46" i="29"/>
  <c r="O46" i="29"/>
  <c r="CA59" i="29"/>
  <c r="AA194" i="29" s="1"/>
  <c r="AA44" i="17" s="1"/>
  <c r="AR73" i="29"/>
  <c r="CB82" i="29"/>
  <c r="CB86" i="29" s="1"/>
  <c r="AA207" i="29" s="1"/>
  <c r="AA47" i="18" s="1"/>
  <c r="AT100" i="29"/>
  <c r="AT104" i="29" s="1"/>
  <c r="Q189" i="29" s="1"/>
  <c r="Q49" i="16" s="1"/>
  <c r="BV59" i="29"/>
  <c r="AA144" i="29" s="1"/>
  <c r="AA44" i="12" s="1"/>
  <c r="BZ55" i="29"/>
  <c r="BZ59" i="29" s="1"/>
  <c r="AA184" i="29" s="1"/>
  <c r="AA44" i="16" s="1"/>
  <c r="BZ64" i="29"/>
  <c r="BZ68" i="29" s="1"/>
  <c r="AA185" i="29" s="1"/>
  <c r="AA45" i="16" s="1"/>
  <c r="AF86" i="29"/>
  <c r="L207" i="29" s="1"/>
  <c r="L47" i="18" s="1"/>
  <c r="BY95" i="29"/>
  <c r="AA178" i="29" s="1"/>
  <c r="AA48" i="15" s="1"/>
  <c r="BV46" i="29"/>
  <c r="BV50" i="29" s="1"/>
  <c r="AA143" i="29" s="1"/>
  <c r="AA43" i="12" s="1"/>
  <c r="BX46" i="29"/>
  <c r="BX50" i="29" s="1"/>
  <c r="AA163" i="29" s="1"/>
  <c r="AA43" i="14" s="1"/>
  <c r="BL100" i="29"/>
  <c r="AU131" i="29"/>
  <c r="Q202" i="29" s="1"/>
  <c r="Q52" i="17" s="1"/>
  <c r="N73" i="29"/>
  <c r="N77" i="29" s="1"/>
  <c r="G186" i="29" s="1"/>
  <c r="G46" i="16" s="1"/>
  <c r="BX91" i="29"/>
  <c r="BX95" i="29" s="1"/>
  <c r="AA168" i="29" s="1"/>
  <c r="AA48" i="14" s="1"/>
  <c r="CA91" i="29"/>
  <c r="CA95" i="29" s="1"/>
  <c r="AA198" i="29" s="1"/>
  <c r="AA48" i="17" s="1"/>
  <c r="J100" i="29"/>
  <c r="J104" i="29" s="1"/>
  <c r="G149" i="29" s="1"/>
  <c r="G49" i="12" s="1"/>
  <c r="AU113" i="30"/>
  <c r="P200" i="30" s="1"/>
  <c r="P50" i="17" s="1"/>
  <c r="BL122" i="30"/>
  <c r="U211" i="30" s="1"/>
  <c r="U51" i="18" s="1"/>
  <c r="CA122" i="29"/>
  <c r="AA201" i="29" s="1"/>
  <c r="AA51" i="17" s="1"/>
  <c r="AE131" i="29"/>
  <c r="L202" i="29" s="1"/>
  <c r="L52" i="17" s="1"/>
  <c r="BF64" i="29"/>
  <c r="BF68" i="29" s="1"/>
  <c r="V145" i="29" s="1"/>
  <c r="V45" i="12" s="1"/>
  <c r="AU82" i="29"/>
  <c r="AU86" i="29" s="1"/>
  <c r="Q197" i="29" s="1"/>
  <c r="Q47" i="17" s="1"/>
  <c r="AA86" i="29"/>
  <c r="L157" i="29" s="1"/>
  <c r="L47" i="13" s="1"/>
  <c r="J91" i="29"/>
  <c r="J95" i="29" s="1"/>
  <c r="G148" i="29" s="1"/>
  <c r="G48" i="12" s="1"/>
  <c r="AR91" i="29"/>
  <c r="AR95" i="29" s="1"/>
  <c r="Q168" i="29" s="1"/>
  <c r="Q48" i="14" s="1"/>
  <c r="I100" i="29"/>
  <c r="I104" i="29" s="1"/>
  <c r="G139" i="29" s="1"/>
  <c r="G49" i="11" s="1"/>
  <c r="AR100" i="29"/>
  <c r="AR104" i="29" s="1"/>
  <c r="Q169" i="29" s="1"/>
  <c r="Q49" i="14" s="1"/>
  <c r="BX113" i="29"/>
  <c r="AA170" i="29" s="1"/>
  <c r="AA50" i="14" s="1"/>
  <c r="AR122" i="29"/>
  <c r="Q171" i="29" s="1"/>
  <c r="Q51" i="14" s="1"/>
  <c r="AQ122" i="29"/>
  <c r="Q161" i="29" s="1"/>
  <c r="Q51" i="13" s="1"/>
  <c r="BW122" i="29"/>
  <c r="AA161" i="29" s="1"/>
  <c r="AA51" i="13" s="1"/>
  <c r="BF122" i="29"/>
  <c r="V151" i="29" s="1"/>
  <c r="V51" i="12" s="1"/>
  <c r="I131" i="29"/>
  <c r="G142" i="29" s="1"/>
  <c r="G52" i="11" s="1"/>
  <c r="AO131" i="29"/>
  <c r="Q142" i="29" s="1"/>
  <c r="Q52" i="11" s="1"/>
  <c r="BH64" i="29"/>
  <c r="BH68" i="29" s="1"/>
  <c r="V165" i="29" s="1"/>
  <c r="V45" i="14" s="1"/>
  <c r="J50" i="30"/>
  <c r="F143" i="30" s="1"/>
  <c r="F43" i="12" s="1"/>
  <c r="BZ55" i="30"/>
  <c r="BZ59" i="30" s="1"/>
  <c r="Z184" i="30" s="1"/>
  <c r="Z44" i="16" s="1"/>
  <c r="AT64" i="30"/>
  <c r="BX86" i="30"/>
  <c r="Z167" i="30" s="1"/>
  <c r="Z47" i="14" s="1"/>
  <c r="BI91" i="30"/>
  <c r="M46" i="30"/>
  <c r="M50" i="30" s="1"/>
  <c r="F173" i="30" s="1"/>
  <c r="F43" i="15" s="1"/>
  <c r="CA46" i="30"/>
  <c r="K50" i="30"/>
  <c r="F153" i="30" s="1"/>
  <c r="F43" i="13" s="1"/>
  <c r="BU86" i="30"/>
  <c r="Z137" i="30" s="1"/>
  <c r="Z47" i="11" s="1"/>
  <c r="L46" i="30"/>
  <c r="BH55" i="30"/>
  <c r="L55" i="30"/>
  <c r="L59" i="30" s="1"/>
  <c r="F164" i="30" s="1"/>
  <c r="F44" i="14" s="1"/>
  <c r="BH64" i="30"/>
  <c r="BJ68" i="30"/>
  <c r="U185" i="30" s="1"/>
  <c r="U45" i="16" s="1"/>
  <c r="P68" i="30"/>
  <c r="F205" i="30" s="1"/>
  <c r="F45" i="18" s="1"/>
  <c r="BG91" i="30"/>
  <c r="BG95" i="30" s="1"/>
  <c r="U158" i="30" s="1"/>
  <c r="U48" i="13" s="1"/>
  <c r="K91" i="30"/>
  <c r="K100" i="30"/>
  <c r="CB73" i="30"/>
  <c r="AP82" i="30"/>
  <c r="AP86" i="30" s="1"/>
  <c r="P147" i="30" s="1"/>
  <c r="P47" i="12" s="1"/>
  <c r="AU95" i="30"/>
  <c r="P198" i="30" s="1"/>
  <c r="P48" i="17" s="1"/>
  <c r="AB127" i="30"/>
  <c r="AB131" i="30" s="1"/>
  <c r="K172" i="30" s="1"/>
  <c r="K52" i="14" s="1"/>
  <c r="BZ127" i="30"/>
  <c r="AO127" i="30"/>
  <c r="AO131" i="30" s="1"/>
  <c r="P142" i="30" s="1"/>
  <c r="P52" i="11" s="1"/>
  <c r="AF82" i="31"/>
  <c r="AT68" i="30"/>
  <c r="P185" i="30" s="1"/>
  <c r="P45" i="16" s="1"/>
  <c r="AQ59" i="30"/>
  <c r="P154" i="30" s="1"/>
  <c r="P44" i="13" s="1"/>
  <c r="L73" i="30"/>
  <c r="L77" i="30" s="1"/>
  <c r="F166" i="30" s="1"/>
  <c r="F46" i="14" s="1"/>
  <c r="CB100" i="30"/>
  <c r="CB104" i="30" s="1"/>
  <c r="Z209" i="30" s="1"/>
  <c r="Z49" i="18" s="1"/>
  <c r="K109" i="30"/>
  <c r="CA109" i="30"/>
  <c r="CA113" i="30" s="1"/>
  <c r="Z200" i="30" s="1"/>
  <c r="Z50" i="17" s="1"/>
  <c r="BG122" i="30"/>
  <c r="U161" i="30" s="1"/>
  <c r="U51" i="13" s="1"/>
  <c r="BZ131" i="30"/>
  <c r="Z192" i="30" s="1"/>
  <c r="Z52" i="16" s="1"/>
  <c r="J50" i="31"/>
  <c r="E143" i="31" s="1"/>
  <c r="E43" i="12" s="1"/>
  <c r="J59" i="31"/>
  <c r="E144" i="31" s="1"/>
  <c r="E44" i="12" s="1"/>
  <c r="M77" i="31"/>
  <c r="E176" i="31" s="1"/>
  <c r="E46" i="15" s="1"/>
  <c r="AO91" i="30"/>
  <c r="CB91" i="30"/>
  <c r="CB95" i="30" s="1"/>
  <c r="Z208" i="30" s="1"/>
  <c r="Z48" i="18" s="1"/>
  <c r="CA46" i="31"/>
  <c r="AT55" i="31"/>
  <c r="AR104" i="31"/>
  <c r="O169" i="31" s="1"/>
  <c r="O49" i="14" s="1"/>
  <c r="BX82" i="29"/>
  <c r="BX86" i="29" s="1"/>
  <c r="AA167" i="29" s="1"/>
  <c r="AA47" i="14" s="1"/>
  <c r="BU68" i="29"/>
  <c r="AA135" i="29" s="1"/>
  <c r="AA45" i="11" s="1"/>
  <c r="L77" i="29"/>
  <c r="G166" i="29" s="1"/>
  <c r="G46" i="14" s="1"/>
  <c r="CB91" i="29"/>
  <c r="CB95" i="29" s="1"/>
  <c r="AA208" i="29" s="1"/>
  <c r="AA48" i="18" s="1"/>
  <c r="AV100" i="29"/>
  <c r="Y82" i="29"/>
  <c r="Y86" i="29" s="1"/>
  <c r="L137" i="29" s="1"/>
  <c r="L47" i="11" s="1"/>
  <c r="BK55" i="29"/>
  <c r="BK59" i="29" s="1"/>
  <c r="V194" i="29" s="1"/>
  <c r="V44" i="17" s="1"/>
  <c r="AV64" i="29"/>
  <c r="AV68" i="29" s="1"/>
  <c r="Q205" i="29" s="1"/>
  <c r="Q45" i="18" s="1"/>
  <c r="BE100" i="29"/>
  <c r="BE104" i="29" s="1"/>
  <c r="V139" i="29" s="1"/>
  <c r="V49" i="11" s="1"/>
  <c r="BG100" i="29"/>
  <c r="BG104" i="29" s="1"/>
  <c r="V159" i="29" s="1"/>
  <c r="V49" i="13" s="1"/>
  <c r="BF113" i="29"/>
  <c r="V150" i="29" s="1"/>
  <c r="V50" i="12" s="1"/>
  <c r="M131" i="29"/>
  <c r="G182" i="29" s="1"/>
  <c r="G52" i="15" s="1"/>
  <c r="AS131" i="29"/>
  <c r="Q182" i="29" s="1"/>
  <c r="Q52" i="15" s="1"/>
  <c r="BY131" i="29"/>
  <c r="AA182" i="29" s="1"/>
  <c r="AA52" i="15" s="1"/>
  <c r="N91" i="29"/>
  <c r="N95" i="29" s="1"/>
  <c r="G188" i="29" s="1"/>
  <c r="G48" i="16" s="1"/>
  <c r="BV91" i="29"/>
  <c r="AP100" i="29"/>
  <c r="AP104" i="29" s="1"/>
  <c r="Q149" i="29" s="1"/>
  <c r="Q49" i="12" s="1"/>
  <c r="AQ109" i="29"/>
  <c r="AQ113" i="29" s="1"/>
  <c r="Q160" i="29" s="1"/>
  <c r="Q50" i="13" s="1"/>
  <c r="N50" i="30"/>
  <c r="F183" i="30" s="1"/>
  <c r="F43" i="16" s="1"/>
  <c r="CB68" i="30"/>
  <c r="Z205" i="30" s="1"/>
  <c r="Z45" i="18" s="1"/>
  <c r="BY73" i="30"/>
  <c r="BY77" i="30" s="1"/>
  <c r="Z176" i="30" s="1"/>
  <c r="Z46" i="15" s="1"/>
  <c r="I82" i="30"/>
  <c r="BK55" i="30"/>
  <c r="BK59" i="30" s="1"/>
  <c r="U194" i="30" s="1"/>
  <c r="U44" i="17" s="1"/>
  <c r="AU64" i="30"/>
  <c r="AU68" i="30" s="1"/>
  <c r="P195" i="30" s="1"/>
  <c r="P45" i="17" s="1"/>
  <c r="O82" i="30"/>
  <c r="BZ82" i="30"/>
  <c r="AV46" i="30"/>
  <c r="BV50" i="30"/>
  <c r="Z143" i="30" s="1"/>
  <c r="Z43" i="12" s="1"/>
  <c r="AP68" i="30"/>
  <c r="P145" i="30" s="1"/>
  <c r="P45" i="12" s="1"/>
  <c r="BV68" i="30"/>
  <c r="Z145" i="30" s="1"/>
  <c r="Z45" i="12" s="1"/>
  <c r="CB77" i="30"/>
  <c r="Z206" i="30" s="1"/>
  <c r="Z46" i="18" s="1"/>
  <c r="AQ82" i="30"/>
  <c r="AR86" i="30"/>
  <c r="P167" i="30" s="1"/>
  <c r="P47" i="14" s="1"/>
  <c r="AS64" i="30"/>
  <c r="AS68" i="30" s="1"/>
  <c r="P175" i="30" s="1"/>
  <c r="P45" i="15" s="1"/>
  <c r="BY64" i="30"/>
  <c r="BU77" i="30"/>
  <c r="Z136" i="30" s="1"/>
  <c r="Z46" i="11" s="1"/>
  <c r="BX73" i="30"/>
  <c r="BX77" i="30" s="1"/>
  <c r="Z166" i="30" s="1"/>
  <c r="Z46" i="14" s="1"/>
  <c r="I46" i="30"/>
  <c r="I55" i="30"/>
  <c r="I64" i="30"/>
  <c r="I68" i="30" s="1"/>
  <c r="F135" i="30" s="1"/>
  <c r="F45" i="11" s="1"/>
  <c r="BZ100" i="30"/>
  <c r="K113" i="30"/>
  <c r="F160" i="30" s="1"/>
  <c r="F50" i="13" s="1"/>
  <c r="BL113" i="30"/>
  <c r="U210" i="30" s="1"/>
  <c r="U50" i="18" s="1"/>
  <c r="L131" i="30"/>
  <c r="F172" i="30" s="1"/>
  <c r="F52" i="14" s="1"/>
  <c r="AD127" i="30"/>
  <c r="AD131" i="30" s="1"/>
  <c r="K192" i="30" s="1"/>
  <c r="K52" i="16" s="1"/>
  <c r="BU127" i="30"/>
  <c r="BU131" i="30" s="1"/>
  <c r="Z142" i="30" s="1"/>
  <c r="Z52" i="11" s="1"/>
  <c r="AF50" i="31"/>
  <c r="J203" i="31" s="1"/>
  <c r="J43" i="18" s="1"/>
  <c r="BI59" i="30"/>
  <c r="U174" i="30" s="1"/>
  <c r="U44" i="15" s="1"/>
  <c r="BU91" i="30"/>
  <c r="BU95" i="30" s="1"/>
  <c r="Z138" i="30" s="1"/>
  <c r="Z48" i="11" s="1"/>
  <c r="BJ118" i="30"/>
  <c r="BJ122" i="30" s="1"/>
  <c r="U191" i="30" s="1"/>
  <c r="U51" i="16" s="1"/>
  <c r="CB122" i="30"/>
  <c r="Z211" i="30" s="1"/>
  <c r="Z51" i="18" s="1"/>
  <c r="M50" i="31"/>
  <c r="E173" i="31" s="1"/>
  <c r="E43" i="15" s="1"/>
  <c r="L55" i="31"/>
  <c r="L59" i="31" s="1"/>
  <c r="E164" i="31" s="1"/>
  <c r="E44" i="14" s="1"/>
  <c r="AB55" i="31"/>
  <c r="AB59" i="31" s="1"/>
  <c r="J164" i="31" s="1"/>
  <c r="J44" i="14" s="1"/>
  <c r="AR55" i="31"/>
  <c r="AR59" i="31" s="1"/>
  <c r="O164" i="31" s="1"/>
  <c r="O44" i="14" s="1"/>
  <c r="M95" i="31"/>
  <c r="E178" i="31" s="1"/>
  <c r="E48" i="15" s="1"/>
  <c r="P104" i="31"/>
  <c r="E209" i="31" s="1"/>
  <c r="E49" i="18" s="1"/>
  <c r="BY100" i="31"/>
  <c r="BK55" i="31"/>
  <c r="BK59" i="31" s="1"/>
  <c r="T194" i="31" s="1"/>
  <c r="T44" i="17" s="1"/>
  <c r="BZ55" i="31"/>
  <c r="BZ59" i="31" s="1"/>
  <c r="Y184" i="31" s="1"/>
  <c r="Y44" i="16" s="1"/>
  <c r="AR50" i="32"/>
  <c r="N163" i="32" s="1"/>
  <c r="N43" i="14" s="1"/>
  <c r="BG64" i="30"/>
  <c r="BF73" i="30"/>
  <c r="BZ50" i="30"/>
  <c r="Z183" i="30" s="1"/>
  <c r="Z43" i="16" s="1"/>
  <c r="BJ59" i="30"/>
  <c r="U184" i="30" s="1"/>
  <c r="U44" i="16" s="1"/>
  <c r="J73" i="30"/>
  <c r="J77" i="30" s="1"/>
  <c r="F146" i="30" s="1"/>
  <c r="F46" i="12" s="1"/>
  <c r="AU86" i="30"/>
  <c r="P197" i="30" s="1"/>
  <c r="P47" i="17" s="1"/>
  <c r="AV86" i="30"/>
  <c r="P207" i="30" s="1"/>
  <c r="P47" i="18" s="1"/>
  <c r="BY68" i="30"/>
  <c r="Z175" i="30" s="1"/>
  <c r="Z45" i="15" s="1"/>
  <c r="O64" i="30"/>
  <c r="O68" i="30" s="1"/>
  <c r="F195" i="30" s="1"/>
  <c r="F45" i="17" s="1"/>
  <c r="BL100" i="30"/>
  <c r="BL104" i="30" s="1"/>
  <c r="U209" i="30" s="1"/>
  <c r="U49" i="18" s="1"/>
  <c r="BX113" i="30"/>
  <c r="Z170" i="30" s="1"/>
  <c r="Z50" i="14" s="1"/>
  <c r="AF59" i="31"/>
  <c r="J204" i="31" s="1"/>
  <c r="J44" i="18" s="1"/>
  <c r="AR73" i="31"/>
  <c r="AR77" i="31" s="1"/>
  <c r="O166" i="31" s="1"/>
  <c r="O46" i="14" s="1"/>
  <c r="BK68" i="30"/>
  <c r="U195" i="30" s="1"/>
  <c r="U45" i="17" s="1"/>
  <c r="AU77" i="30"/>
  <c r="P196" i="30" s="1"/>
  <c r="P46" i="17" s="1"/>
  <c r="CA77" i="30"/>
  <c r="Z196" i="30" s="1"/>
  <c r="Z46" i="17" s="1"/>
  <c r="BX91" i="30"/>
  <c r="BX95" i="30" s="1"/>
  <c r="Z168" i="30" s="1"/>
  <c r="Z48" i="14" s="1"/>
  <c r="AR104" i="30"/>
  <c r="P169" i="30" s="1"/>
  <c r="P49" i="14" s="1"/>
  <c r="P113" i="30"/>
  <c r="F210" i="30" s="1"/>
  <c r="F50" i="18" s="1"/>
  <c r="Z50" i="31"/>
  <c r="J143" i="31" s="1"/>
  <c r="J43" i="12" s="1"/>
  <c r="Z59" i="31"/>
  <c r="J144" i="31" s="1"/>
  <c r="J44" i="12" s="1"/>
  <c r="L73" i="31"/>
  <c r="L77" i="31" s="1"/>
  <c r="E166" i="31" s="1"/>
  <c r="E46" i="14" s="1"/>
  <c r="BY82" i="31"/>
  <c r="AS95" i="30"/>
  <c r="P178" i="30" s="1"/>
  <c r="P48" i="15" s="1"/>
  <c r="AU91" i="31"/>
  <c r="AU95" i="31" s="1"/>
  <c r="O198" i="31" s="1"/>
  <c r="O48" i="17" s="1"/>
  <c r="BF104" i="31"/>
  <c r="T149" i="31" s="1"/>
  <c r="T49" i="12" s="1"/>
  <c r="I109" i="31"/>
  <c r="I113" i="31" s="1"/>
  <c r="E140" i="31" s="1"/>
  <c r="E50" i="11" s="1"/>
  <c r="K122" i="31"/>
  <c r="E161" i="31" s="1"/>
  <c r="E51" i="13" s="1"/>
  <c r="M82" i="31"/>
  <c r="M86" i="31" s="1"/>
  <c r="E177" i="31" s="1"/>
  <c r="E47" i="15" s="1"/>
  <c r="AS82" i="31"/>
  <c r="BY55" i="30"/>
  <c r="BY59" i="30" s="1"/>
  <c r="Z174" i="30" s="1"/>
  <c r="Z44" i="15" s="1"/>
  <c r="CA68" i="30"/>
  <c r="Z195" i="30" s="1"/>
  <c r="Z45" i="17" s="1"/>
  <c r="BG77" i="30"/>
  <c r="U156" i="30" s="1"/>
  <c r="U46" i="13" s="1"/>
  <c r="BW50" i="30"/>
  <c r="Z153" i="30" s="1"/>
  <c r="Z43" i="13" s="1"/>
  <c r="AS104" i="30"/>
  <c r="P179" i="30" s="1"/>
  <c r="P49" i="15" s="1"/>
  <c r="BE100" i="30"/>
  <c r="BI104" i="30"/>
  <c r="U179" i="30" s="1"/>
  <c r="U49" i="15" s="1"/>
  <c r="BU100" i="30"/>
  <c r="BU104" i="30" s="1"/>
  <c r="Z139" i="30" s="1"/>
  <c r="Z49" i="11" s="1"/>
  <c r="O109" i="30"/>
  <c r="I109" i="30"/>
  <c r="BG109" i="30"/>
  <c r="BJ113" i="30"/>
  <c r="U190" i="30" s="1"/>
  <c r="U50" i="16" s="1"/>
  <c r="BZ113" i="30"/>
  <c r="Z190" i="30" s="1"/>
  <c r="Z50" i="16" s="1"/>
  <c r="CA122" i="30"/>
  <c r="Z201" i="30" s="1"/>
  <c r="Z51" i="17" s="1"/>
  <c r="BW122" i="30"/>
  <c r="Z161" i="30" s="1"/>
  <c r="Z51" i="13" s="1"/>
  <c r="N131" i="30"/>
  <c r="F192" i="30" s="1"/>
  <c r="F52" i="16" s="1"/>
  <c r="AT131" i="30"/>
  <c r="P192" i="30" s="1"/>
  <c r="P52" i="16" s="1"/>
  <c r="N46" i="31"/>
  <c r="N50" i="31" s="1"/>
  <c r="E183" i="31" s="1"/>
  <c r="E43" i="16" s="1"/>
  <c r="N55" i="31"/>
  <c r="N59" i="31" s="1"/>
  <c r="E184" i="31" s="1"/>
  <c r="E44" i="16" s="1"/>
  <c r="BL68" i="31"/>
  <c r="T205" i="31" s="1"/>
  <c r="T45" i="18" s="1"/>
  <c r="BV77" i="31"/>
  <c r="Y146" i="31" s="1"/>
  <c r="Y46" i="12" s="1"/>
  <c r="AU100" i="31"/>
  <c r="J95" i="30"/>
  <c r="F148" i="30" s="1"/>
  <c r="F48" i="12" s="1"/>
  <c r="AO95" i="30"/>
  <c r="P138" i="30" s="1"/>
  <c r="P48" i="11" s="1"/>
  <c r="J122" i="30"/>
  <c r="F151" i="30" s="1"/>
  <c r="F51" i="12" s="1"/>
  <c r="AT122" i="30"/>
  <c r="P191" i="30" s="1"/>
  <c r="P51" i="16" s="1"/>
  <c r="CA127" i="30"/>
  <c r="CA131" i="30" s="1"/>
  <c r="Z202" i="30" s="1"/>
  <c r="Z52" i="17" s="1"/>
  <c r="BZ73" i="31"/>
  <c r="BZ77" i="31" s="1"/>
  <c r="Y186" i="31" s="1"/>
  <c r="Y46" i="16" s="1"/>
  <c r="AV91" i="31"/>
  <c r="AV95" i="31" s="1"/>
  <c r="O208" i="31" s="1"/>
  <c r="O48" i="18" s="1"/>
  <c r="BK91" i="31"/>
  <c r="BK95" i="31" s="1"/>
  <c r="T198" i="31" s="1"/>
  <c r="T48" i="17" s="1"/>
  <c r="I118" i="31"/>
  <c r="AT46" i="31"/>
  <c r="AT59" i="31"/>
  <c r="O184" i="31" s="1"/>
  <c r="O44" i="16" s="1"/>
  <c r="AP86" i="31"/>
  <c r="O147" i="31" s="1"/>
  <c r="O47" i="12" s="1"/>
  <c r="AD127" i="31"/>
  <c r="AD131" i="31" s="1"/>
  <c r="J192" i="31" s="1"/>
  <c r="J52" i="16" s="1"/>
  <c r="AQ91" i="32"/>
  <c r="AQ95" i="32" s="1"/>
  <c r="N158" i="32" s="1"/>
  <c r="N48" i="13" s="1"/>
  <c r="AQ118" i="31"/>
  <c r="BW118" i="31"/>
  <c r="BW122" i="31" s="1"/>
  <c r="Y161" i="31" s="1"/>
  <c r="Y51" i="13" s="1"/>
  <c r="CA50" i="31"/>
  <c r="Y193" i="31" s="1"/>
  <c r="Y43" i="17" s="1"/>
  <c r="O118" i="31"/>
  <c r="BU50" i="32"/>
  <c r="X133" i="32" s="1"/>
  <c r="X43" i="11" s="1"/>
  <c r="AQ59" i="32"/>
  <c r="N154" i="32" s="1"/>
  <c r="N44" i="13" s="1"/>
  <c r="O82" i="32"/>
  <c r="O86" i="32" s="1"/>
  <c r="D197" i="32" s="1"/>
  <c r="D47" i="17" s="1"/>
  <c r="P100" i="32"/>
  <c r="BW104" i="32"/>
  <c r="X159" i="32" s="1"/>
  <c r="X49" i="13" s="1"/>
  <c r="BY86" i="32"/>
  <c r="X177" i="32" s="1"/>
  <c r="X47" i="15" s="1"/>
  <c r="AS95" i="32"/>
  <c r="N178" i="32" s="1"/>
  <c r="N48" i="15" s="1"/>
  <c r="AO122" i="32"/>
  <c r="N141" i="32" s="1"/>
  <c r="N51" i="11" s="1"/>
  <c r="AC127" i="32"/>
  <c r="AC131" i="32" s="1"/>
  <c r="I182" i="32" s="1"/>
  <c r="I52" i="15" s="1"/>
  <c r="BE122" i="31"/>
  <c r="T141" i="31" s="1"/>
  <c r="T51" i="11" s="1"/>
  <c r="I68" i="32"/>
  <c r="D135" i="32" s="1"/>
  <c r="D45" i="11" s="1"/>
  <c r="CB77" i="32"/>
  <c r="X206" i="32" s="1"/>
  <c r="X46" i="18" s="1"/>
  <c r="M109" i="32"/>
  <c r="M113" i="32" s="1"/>
  <c r="D180" i="32" s="1"/>
  <c r="D50" i="15" s="1"/>
  <c r="AS109" i="32"/>
  <c r="AS113" i="32" s="1"/>
  <c r="N180" i="32" s="1"/>
  <c r="N50" i="15" s="1"/>
  <c r="AV82" i="33"/>
  <c r="AV86" i="33" s="1"/>
  <c r="M207" i="33" s="1"/>
  <c r="M47" i="18" s="1"/>
  <c r="BZ82" i="31"/>
  <c r="BZ86" i="31" s="1"/>
  <c r="Y187" i="31" s="1"/>
  <c r="Y47" i="16" s="1"/>
  <c r="BY86" i="31"/>
  <c r="Y177" i="31" s="1"/>
  <c r="Y47" i="15" s="1"/>
  <c r="BJ100" i="31"/>
  <c r="BJ104" i="31" s="1"/>
  <c r="T189" i="31" s="1"/>
  <c r="T49" i="16" s="1"/>
  <c r="L113" i="31"/>
  <c r="E170" i="31" s="1"/>
  <c r="E50" i="14" s="1"/>
  <c r="L64" i="31"/>
  <c r="L68" i="31" s="1"/>
  <c r="E165" i="31" s="1"/>
  <c r="E45" i="14" s="1"/>
  <c r="BU91" i="31"/>
  <c r="BU95" i="31" s="1"/>
  <c r="Y138" i="31" s="1"/>
  <c r="Y48" i="11" s="1"/>
  <c r="AV46" i="32"/>
  <c r="AV50" i="32" s="1"/>
  <c r="N203" i="32" s="1"/>
  <c r="N43" i="18" s="1"/>
  <c r="L46" i="32"/>
  <c r="AV118" i="31"/>
  <c r="AV122" i="31" s="1"/>
  <c r="O211" i="31" s="1"/>
  <c r="O51" i="18" s="1"/>
  <c r="BY64" i="32"/>
  <c r="BY68" i="32" s="1"/>
  <c r="X175" i="32" s="1"/>
  <c r="X45" i="15" s="1"/>
  <c r="N104" i="32"/>
  <c r="D189" i="32" s="1"/>
  <c r="D49" i="16" s="1"/>
  <c r="CB109" i="31"/>
  <c r="CB113" i="31" s="1"/>
  <c r="Y210" i="31" s="1"/>
  <c r="Y50" i="18" s="1"/>
  <c r="O68" i="32"/>
  <c r="D195" i="32" s="1"/>
  <c r="D45" i="17" s="1"/>
  <c r="AO82" i="33"/>
  <c r="AO86" i="33" s="1"/>
  <c r="M137" i="33" s="1"/>
  <c r="M47" i="11" s="1"/>
  <c r="O77" i="33"/>
  <c r="C196" i="33" s="1"/>
  <c r="C46" i="17" s="1"/>
  <c r="I73" i="33"/>
  <c r="BH100" i="30"/>
  <c r="BH104" i="30" s="1"/>
  <c r="U169" i="30" s="1"/>
  <c r="U49" i="14" s="1"/>
  <c r="M118" i="30"/>
  <c r="BI122" i="30"/>
  <c r="U181" i="30" s="1"/>
  <c r="U51" i="15" s="1"/>
  <c r="AS118" i="31"/>
  <c r="BY118" i="31"/>
  <c r="AV64" i="31"/>
  <c r="AV68" i="31" s="1"/>
  <c r="O205" i="31" s="1"/>
  <c r="O45" i="18" s="1"/>
  <c r="AS68" i="31"/>
  <c r="O175" i="31" s="1"/>
  <c r="O45" i="15" s="1"/>
  <c r="I73" i="31"/>
  <c r="I77" i="31" s="1"/>
  <c r="E136" i="31" s="1"/>
  <c r="E46" i="11" s="1"/>
  <c r="K82" i="31"/>
  <c r="O91" i="31"/>
  <c r="AO91" i="31"/>
  <c r="BE91" i="31"/>
  <c r="BE95" i="31" s="1"/>
  <c r="T138" i="31" s="1"/>
  <c r="T48" i="11" s="1"/>
  <c r="BH91" i="31"/>
  <c r="BZ91" i="31"/>
  <c r="Y104" i="31"/>
  <c r="J139" i="31" s="1"/>
  <c r="J49" i="11" s="1"/>
  <c r="AO100" i="31"/>
  <c r="BI100" i="31"/>
  <c r="BI104" i="31" s="1"/>
  <c r="T179" i="31" s="1"/>
  <c r="T49" i="15" s="1"/>
  <c r="AT50" i="32"/>
  <c r="N183" i="32" s="1"/>
  <c r="N43" i="16" s="1"/>
  <c r="BZ50" i="32"/>
  <c r="X183" i="32" s="1"/>
  <c r="X43" i="16" s="1"/>
  <c r="AT50" i="31"/>
  <c r="O183" i="31" s="1"/>
  <c r="O43" i="16" s="1"/>
  <c r="BW109" i="31"/>
  <c r="BG64" i="31"/>
  <c r="BG68" i="31" s="1"/>
  <c r="T155" i="31" s="1"/>
  <c r="T45" i="13" s="1"/>
  <c r="BX104" i="31"/>
  <c r="Y169" i="31" s="1"/>
  <c r="Y49" i="14" s="1"/>
  <c r="O68" i="31"/>
  <c r="E195" i="31" s="1"/>
  <c r="E45" i="17" s="1"/>
  <c r="I46" i="32"/>
  <c r="I50" i="32" s="1"/>
  <c r="D133" i="32" s="1"/>
  <c r="D43" i="11" s="1"/>
  <c r="I59" i="32"/>
  <c r="D134" i="32" s="1"/>
  <c r="D44" i="11" s="1"/>
  <c r="AV64" i="32"/>
  <c r="AQ64" i="32"/>
  <c r="AQ68" i="32" s="1"/>
  <c r="N155" i="32" s="1"/>
  <c r="N45" i="13" s="1"/>
  <c r="AP82" i="32"/>
  <c r="AS55" i="32"/>
  <c r="K100" i="32"/>
  <c r="J104" i="32"/>
  <c r="D149" i="32" s="1"/>
  <c r="D49" i="12" s="1"/>
  <c r="AS104" i="32"/>
  <c r="N179" i="32" s="1"/>
  <c r="N49" i="15" s="1"/>
  <c r="AD131" i="32"/>
  <c r="I192" i="32" s="1"/>
  <c r="I52" i="16" s="1"/>
  <c r="BK127" i="31"/>
  <c r="BK131" i="31" s="1"/>
  <c r="T202" i="31" s="1"/>
  <c r="T52" i="17" s="1"/>
  <c r="BY127" i="31"/>
  <c r="BY131" i="31" s="1"/>
  <c r="Y182" i="31" s="1"/>
  <c r="Y52" i="15" s="1"/>
  <c r="AV77" i="32"/>
  <c r="N206" i="32" s="1"/>
  <c r="N46" i="18" s="1"/>
  <c r="BH118" i="31"/>
  <c r="BH122" i="31" s="1"/>
  <c r="T171" i="31" s="1"/>
  <c r="T51" i="14" s="1"/>
  <c r="BH127" i="31"/>
  <c r="BH131" i="31" s="1"/>
  <c r="T172" i="31" s="1"/>
  <c r="T52" i="14" s="1"/>
  <c r="AV50" i="31"/>
  <c r="O203" i="31" s="1"/>
  <c r="O43" i="18" s="1"/>
  <c r="AV59" i="31"/>
  <c r="O204" i="31" s="1"/>
  <c r="O44" i="18" s="1"/>
  <c r="CB59" i="31"/>
  <c r="Y204" i="31" s="1"/>
  <c r="Y44" i="18" s="1"/>
  <c r="BI127" i="32"/>
  <c r="BI131" i="32" s="1"/>
  <c r="S182" i="32" s="1"/>
  <c r="S52" i="15" s="1"/>
  <c r="AV68" i="32"/>
  <c r="N205" i="32" s="1"/>
  <c r="N45" i="18" s="1"/>
  <c r="AB68" i="32"/>
  <c r="I165" i="32" s="1"/>
  <c r="I45" i="14" s="1"/>
  <c r="BU95" i="32"/>
  <c r="X138" i="32" s="1"/>
  <c r="X48" i="11" s="1"/>
  <c r="AR100" i="32"/>
  <c r="CA104" i="32"/>
  <c r="X199" i="32" s="1"/>
  <c r="X49" i="17" s="1"/>
  <c r="K131" i="32"/>
  <c r="D162" i="32" s="1"/>
  <c r="D52" i="13" s="1"/>
  <c r="AT127" i="32"/>
  <c r="AT131" i="32" s="1"/>
  <c r="N192" i="32" s="1"/>
  <c r="N52" i="16" s="1"/>
  <c r="L50" i="32"/>
  <c r="D163" i="32" s="1"/>
  <c r="D43" i="14" s="1"/>
  <c r="BY91" i="32"/>
  <c r="BY95" i="32" s="1"/>
  <c r="X178" i="32" s="1"/>
  <c r="X48" i="15" s="1"/>
  <c r="AV91" i="33"/>
  <c r="N95" i="33"/>
  <c r="C188" i="33" s="1"/>
  <c r="C48" i="16" s="1"/>
  <c r="BX118" i="33"/>
  <c r="BX122" i="33" s="1"/>
  <c r="W171" i="33" s="1"/>
  <c r="W51" i="14" s="1"/>
  <c r="N127" i="33"/>
  <c r="N131" i="33" s="1"/>
  <c r="C192" i="33" s="1"/>
  <c r="C52" i="16" s="1"/>
  <c r="AT91" i="33"/>
  <c r="AT95" i="33" s="1"/>
  <c r="M188" i="33" s="1"/>
  <c r="M48" i="16" s="1"/>
  <c r="AB100" i="30"/>
  <c r="AB104" i="30" s="1"/>
  <c r="K169" i="30" s="1"/>
  <c r="K49" i="14" s="1"/>
  <c r="AF91" i="33"/>
  <c r="AF118" i="31"/>
  <c r="AF122" i="31" s="1"/>
  <c r="J211" i="31" s="1"/>
  <c r="J51" i="18" s="1"/>
  <c r="Z104" i="33"/>
  <c r="H149" i="33" s="1"/>
  <c r="H49" i="12" s="1"/>
  <c r="Y100" i="33"/>
  <c r="Y104" i="33" s="1"/>
  <c r="H139" i="33" s="1"/>
  <c r="H49" i="11" s="1"/>
  <c r="BF118" i="32"/>
  <c r="AV127" i="32"/>
  <c r="AV131" i="32" s="1"/>
  <c r="N212" i="32" s="1"/>
  <c r="N52" i="18" s="1"/>
  <c r="N91" i="33"/>
  <c r="BZ113" i="31"/>
  <c r="Y190" i="31" s="1"/>
  <c r="Y50" i="16" s="1"/>
  <c r="N86" i="32"/>
  <c r="D187" i="32" s="1"/>
  <c r="D47" i="16" s="1"/>
  <c r="BE122" i="32"/>
  <c r="S141" i="32" s="1"/>
  <c r="S51" i="11" s="1"/>
  <c r="N131" i="32"/>
  <c r="D192" i="32" s="1"/>
  <c r="D52" i="16" s="1"/>
  <c r="Y127" i="32"/>
  <c r="Y131" i="32" s="1"/>
  <c r="I142" i="32" s="1"/>
  <c r="I52" i="11" s="1"/>
  <c r="AA59" i="32"/>
  <c r="I154" i="32" s="1"/>
  <c r="I44" i="13" s="1"/>
  <c r="BI55" i="32"/>
  <c r="AA68" i="32"/>
  <c r="I155" i="32" s="1"/>
  <c r="I45" i="13" s="1"/>
  <c r="BZ73" i="32"/>
  <c r="BX91" i="32"/>
  <c r="I131" i="32"/>
  <c r="D142" i="32" s="1"/>
  <c r="D52" i="11" s="1"/>
  <c r="L127" i="32"/>
  <c r="L131" i="32" s="1"/>
  <c r="D172" i="32" s="1"/>
  <c r="D52" i="14" s="1"/>
  <c r="BH131" i="32"/>
  <c r="S172" i="32" s="1"/>
  <c r="S52" i="14" s="1"/>
  <c r="O64" i="33"/>
  <c r="O68" i="33" s="1"/>
  <c r="C195" i="33" s="1"/>
  <c r="C45" i="17" s="1"/>
  <c r="CB50" i="31"/>
  <c r="Y203" i="31" s="1"/>
  <c r="Y43" i="18" s="1"/>
  <c r="AV86" i="31"/>
  <c r="O207" i="31" s="1"/>
  <c r="O47" i="18" s="1"/>
  <c r="AO95" i="31"/>
  <c r="O138" i="31" s="1"/>
  <c r="O48" i="11" s="1"/>
  <c r="BY104" i="31"/>
  <c r="Y179" i="31" s="1"/>
  <c r="Y49" i="15" s="1"/>
  <c r="BL122" i="31"/>
  <c r="T211" i="31" s="1"/>
  <c r="T51" i="18" s="1"/>
  <c r="N131" i="31"/>
  <c r="E192" i="31" s="1"/>
  <c r="E52" i="16" s="1"/>
  <c r="AP104" i="32"/>
  <c r="N149" i="32" s="1"/>
  <c r="N49" i="12" s="1"/>
  <c r="CB100" i="32"/>
  <c r="CB104" i="32" s="1"/>
  <c r="X209" i="32" s="1"/>
  <c r="X49" i="18" s="1"/>
  <c r="CB118" i="32"/>
  <c r="CB122" i="32" s="1"/>
  <c r="X211" i="32" s="1"/>
  <c r="X51" i="18" s="1"/>
  <c r="AP59" i="32"/>
  <c r="N144" i="32" s="1"/>
  <c r="N44" i="12" s="1"/>
  <c r="I73" i="32"/>
  <c r="I77" i="32" s="1"/>
  <c r="D136" i="32" s="1"/>
  <c r="D46" i="11" s="1"/>
  <c r="K73" i="32"/>
  <c r="AV104" i="32"/>
  <c r="N209" i="32" s="1"/>
  <c r="N49" i="18" s="1"/>
  <c r="BV100" i="32"/>
  <c r="BV104" i="32" s="1"/>
  <c r="X149" i="32" s="1"/>
  <c r="X49" i="12" s="1"/>
  <c r="BV109" i="32"/>
  <c r="BV113" i="32" s="1"/>
  <c r="X150" i="32" s="1"/>
  <c r="X50" i="12" s="1"/>
  <c r="O127" i="32"/>
  <c r="O131" i="32" s="1"/>
  <c r="D202" i="32" s="1"/>
  <c r="D52" i="17" s="1"/>
  <c r="AR91" i="33"/>
  <c r="AR95" i="33" s="1"/>
  <c r="M168" i="33" s="1"/>
  <c r="M48" i="14" s="1"/>
  <c r="BK68" i="33"/>
  <c r="R195" i="33" s="1"/>
  <c r="R45" i="17" s="1"/>
  <c r="M100" i="33"/>
  <c r="M104" i="33" s="1"/>
  <c r="C179" i="33" s="1"/>
  <c r="C49" i="15" s="1"/>
  <c r="P109" i="33"/>
  <c r="P113" i="33" s="1"/>
  <c r="C210" i="33" s="1"/>
  <c r="C50" i="18" s="1"/>
  <c r="BU118" i="33"/>
  <c r="BU122" i="33" s="1"/>
  <c r="W141" i="33" s="1"/>
  <c r="W51" i="11" s="1"/>
  <c r="BW127" i="33"/>
  <c r="BW131" i="33" s="1"/>
  <c r="W162" i="33" s="1"/>
  <c r="W52" i="13" s="1"/>
  <c r="BG131" i="33"/>
  <c r="R162" i="33" s="1"/>
  <c r="R52" i="13" s="1"/>
  <c r="I46" i="33"/>
  <c r="I50" i="33" s="1"/>
  <c r="C133" i="33" s="1"/>
  <c r="C43" i="11" s="1"/>
  <c r="AC55" i="33"/>
  <c r="AC59" i="33" s="1"/>
  <c r="H174" i="33" s="1"/>
  <c r="H44" i="15" s="1"/>
  <c r="AA100" i="30"/>
  <c r="AA104" i="30" s="1"/>
  <c r="K159" i="30" s="1"/>
  <c r="K49" i="13" s="1"/>
  <c r="AA64" i="31"/>
  <c r="AA68" i="31" s="1"/>
  <c r="J155" i="31" s="1"/>
  <c r="J45" i="13" s="1"/>
  <c r="AV100" i="33"/>
  <c r="AV104" i="33" s="1"/>
  <c r="M209" i="33" s="1"/>
  <c r="M49" i="18" s="1"/>
  <c r="CA127" i="33"/>
  <c r="CA131" i="33" s="1"/>
  <c r="W202" i="33" s="1"/>
  <c r="W52" i="17" s="1"/>
  <c r="AE131" i="33"/>
  <c r="H202" i="33" s="1"/>
  <c r="H52" i="17" s="1"/>
  <c r="AD118" i="33"/>
  <c r="AD122" i="33" s="1"/>
  <c r="H191" i="33" s="1"/>
  <c r="H51" i="16" s="1"/>
  <c r="AD46" i="33"/>
  <c r="AD50" i="33" s="1"/>
  <c r="H183" i="33" s="1"/>
  <c r="H43" i="16" s="1"/>
  <c r="BK55" i="33"/>
  <c r="BK59" i="33" s="1"/>
  <c r="R194" i="33" s="1"/>
  <c r="R44" i="17" s="1"/>
  <c r="AU77" i="33"/>
  <c r="M196" i="33" s="1"/>
  <c r="M46" i="17" s="1"/>
  <c r="I127" i="33"/>
  <c r="I131" i="33" s="1"/>
  <c r="C142" i="33" s="1"/>
  <c r="C52" i="11" s="1"/>
  <c r="Z46" i="32"/>
  <c r="AF95" i="33"/>
  <c r="H208" i="33" s="1"/>
  <c r="H48" i="18" s="1"/>
  <c r="AB109" i="30"/>
  <c r="AB113" i="30" s="1"/>
  <c r="K170" i="30" s="1"/>
  <c r="K50" i="14" s="1"/>
  <c r="AD55" i="32"/>
  <c r="AD59" i="32" s="1"/>
  <c r="I184" i="32" s="1"/>
  <c r="I44" i="16" s="1"/>
  <c r="AE91" i="31"/>
  <c r="AE95" i="31" s="1"/>
  <c r="J198" i="31" s="1"/>
  <c r="J48" i="17" s="1"/>
  <c r="Z91" i="33"/>
  <c r="Z95" i="33" s="1"/>
  <c r="H148" i="33" s="1"/>
  <c r="H48" i="12" s="1"/>
  <c r="AT55" i="32"/>
  <c r="AT59" i="32" s="1"/>
  <c r="N184" i="32" s="1"/>
  <c r="N44" i="16" s="1"/>
  <c r="AQ100" i="32"/>
  <c r="AQ104" i="32" s="1"/>
  <c r="N159" i="32" s="1"/>
  <c r="N49" i="13" s="1"/>
  <c r="BK118" i="32"/>
  <c r="M127" i="31"/>
  <c r="M131" i="31" s="1"/>
  <c r="E182" i="31" s="1"/>
  <c r="E52" i="15" s="1"/>
  <c r="AR91" i="32"/>
  <c r="AR95" i="32" s="1"/>
  <c r="N168" i="32" s="1"/>
  <c r="N48" i="14" s="1"/>
  <c r="AB127" i="32"/>
  <c r="AB131" i="32" s="1"/>
  <c r="I172" i="32" s="1"/>
  <c r="I52" i="14" s="1"/>
  <c r="P91" i="33"/>
  <c r="P95" i="33" s="1"/>
  <c r="C208" i="33" s="1"/>
  <c r="C48" i="18" s="1"/>
  <c r="BF118" i="31"/>
  <c r="BF122" i="31" s="1"/>
  <c r="T151" i="31" s="1"/>
  <c r="T51" i="12" s="1"/>
  <c r="AR82" i="31"/>
  <c r="AR86" i="31" s="1"/>
  <c r="O167" i="31" s="1"/>
  <c r="O47" i="14" s="1"/>
  <c r="BL100" i="31"/>
  <c r="BL104" i="31" s="1"/>
  <c r="T209" i="31" s="1"/>
  <c r="T49" i="18" s="1"/>
  <c r="P50" i="32"/>
  <c r="D203" i="32" s="1"/>
  <c r="D43" i="18" s="1"/>
  <c r="K77" i="32"/>
  <c r="D156" i="32" s="1"/>
  <c r="D46" i="13" s="1"/>
  <c r="N68" i="32"/>
  <c r="D185" i="32" s="1"/>
  <c r="D45" i="16" s="1"/>
  <c r="AE127" i="32"/>
  <c r="AV95" i="33"/>
  <c r="M208" i="33" s="1"/>
  <c r="M48" i="18" s="1"/>
  <c r="BX95" i="33"/>
  <c r="W168" i="33" s="1"/>
  <c r="W48" i="14" s="1"/>
  <c r="CB91" i="33"/>
  <c r="CB95" i="33" s="1"/>
  <c r="W208" i="33" s="1"/>
  <c r="W48" i="18" s="1"/>
  <c r="K91" i="33"/>
  <c r="AA95" i="33"/>
  <c r="H158" i="33" s="1"/>
  <c r="H48" i="13" s="1"/>
  <c r="AA46" i="33"/>
  <c r="BG73" i="33"/>
  <c r="BG77" i="33" s="1"/>
  <c r="R156" i="33" s="1"/>
  <c r="R46" i="13" s="1"/>
  <c r="BX104" i="33"/>
  <c r="W169" i="33" s="1"/>
  <c r="W49" i="14" s="1"/>
  <c r="AA127" i="33"/>
  <c r="AA131" i="33" s="1"/>
  <c r="H162" i="33" s="1"/>
  <c r="H52" i="13" s="1"/>
  <c r="BX82" i="32"/>
  <c r="BX86" i="32" s="1"/>
  <c r="X167" i="32" s="1"/>
  <c r="X47" i="14" s="1"/>
  <c r="CB82" i="32"/>
  <c r="CB86" i="32" s="1"/>
  <c r="X207" i="32" s="1"/>
  <c r="X47" i="18" s="1"/>
  <c r="BX104" i="32"/>
  <c r="X169" i="32" s="1"/>
  <c r="X49" i="14" s="1"/>
  <c r="N46" i="33"/>
  <c r="N50" i="33" s="1"/>
  <c r="C183" i="33" s="1"/>
  <c r="C43" i="16" s="1"/>
  <c r="Y55" i="33"/>
  <c r="Y59" i="33" s="1"/>
  <c r="H134" i="33" s="1"/>
  <c r="H44" i="11" s="1"/>
  <c r="N64" i="33"/>
  <c r="AS82" i="33"/>
  <c r="AS86" i="33" s="1"/>
  <c r="M177" i="33" s="1"/>
  <c r="M47" i="15" s="1"/>
  <c r="AT82" i="33"/>
  <c r="AT86" i="33" s="1"/>
  <c r="M187" i="33" s="1"/>
  <c r="M47" i="16" s="1"/>
  <c r="AU100" i="33"/>
  <c r="AU104" i="33" s="1"/>
  <c r="M199" i="33" s="1"/>
  <c r="M49" i="17" s="1"/>
  <c r="BU100" i="33"/>
  <c r="BU104" i="33" s="1"/>
  <c r="W139" i="33" s="1"/>
  <c r="W49" i="11" s="1"/>
  <c r="BY100" i="33"/>
  <c r="BX109" i="33"/>
  <c r="BX113" i="33" s="1"/>
  <c r="W170" i="33" s="1"/>
  <c r="W50" i="14" s="1"/>
  <c r="Z127" i="33"/>
  <c r="Z131" i="33" s="1"/>
  <c r="H152" i="33" s="1"/>
  <c r="H52" i="12" s="1"/>
  <c r="AC95" i="33"/>
  <c r="H178" i="33" s="1"/>
  <c r="H48" i="15" s="1"/>
  <c r="AB100" i="31"/>
  <c r="AB104" i="31" s="1"/>
  <c r="J169" i="31" s="1"/>
  <c r="J49" i="14" s="1"/>
  <c r="AA73" i="30"/>
  <c r="AA77" i="30" s="1"/>
  <c r="K156" i="30" s="1"/>
  <c r="K46" i="13" s="1"/>
  <c r="Z73" i="32"/>
  <c r="AE100" i="30"/>
  <c r="BZ91" i="33"/>
  <c r="BZ95" i="33" s="1"/>
  <c r="W188" i="33" s="1"/>
  <c r="W48" i="16" s="1"/>
  <c r="AQ55" i="33"/>
  <c r="CA68" i="33"/>
  <c r="W195" i="33" s="1"/>
  <c r="W45" i="17" s="1"/>
  <c r="M73" i="33"/>
  <c r="M77" i="33" s="1"/>
  <c r="C176" i="33" s="1"/>
  <c r="C46" i="15" s="1"/>
  <c r="BY91" i="33"/>
  <c r="BY95" i="33" s="1"/>
  <c r="W178" i="33" s="1"/>
  <c r="W48" i="15" s="1"/>
  <c r="M122" i="33"/>
  <c r="C181" i="33" s="1"/>
  <c r="C51" i="15" s="1"/>
  <c r="O127" i="33"/>
  <c r="AE73" i="32"/>
  <c r="AE77" i="32" s="1"/>
  <c r="I196" i="32" s="1"/>
  <c r="I46" i="17" s="1"/>
  <c r="L82" i="33"/>
  <c r="L86" i="33" s="1"/>
  <c r="C167" i="33" s="1"/>
  <c r="C47" i="14" s="1"/>
  <c r="O118" i="33"/>
  <c r="O122" i="33" s="1"/>
  <c r="C201" i="33" s="1"/>
  <c r="C51" i="17" s="1"/>
  <c r="Y73" i="30"/>
  <c r="Y77" i="30" s="1"/>
  <c r="K136" i="30" s="1"/>
  <c r="K46" i="11" s="1"/>
  <c r="AD46" i="32"/>
  <c r="Y73" i="33"/>
  <c r="Y77" i="33" s="1"/>
  <c r="H136" i="33" s="1"/>
  <c r="H46" i="11" s="1"/>
  <c r="AC64" i="31"/>
  <c r="AC68" i="31" s="1"/>
  <c r="J175" i="31" s="1"/>
  <c r="J45" i="15" s="1"/>
  <c r="AE122" i="30"/>
  <c r="K201" i="30" s="1"/>
  <c r="K51" i="17" s="1"/>
  <c r="AE104" i="33"/>
  <c r="H199" i="33" s="1"/>
  <c r="H49" i="17" s="1"/>
  <c r="AA109" i="30"/>
  <c r="AA113" i="30" s="1"/>
  <c r="K160" i="30" s="1"/>
  <c r="K50" i="13" s="1"/>
  <c r="AE55" i="32"/>
  <c r="AE59" i="32" s="1"/>
  <c r="I194" i="32" s="1"/>
  <c r="I44" i="17" s="1"/>
  <c r="Z55" i="32"/>
  <c r="Z59" i="32" s="1"/>
  <c r="I144" i="32" s="1"/>
  <c r="I44" i="12" s="1"/>
  <c r="DH18" i="35"/>
  <c r="DH26" i="35"/>
  <c r="DH57" i="35"/>
  <c r="DJ61" i="35"/>
  <c r="DH50" i="35"/>
  <c r="DH99" i="35"/>
  <c r="DJ21" i="35"/>
  <c r="DL21" i="35" s="1"/>
  <c r="O50" i="29"/>
  <c r="G193" i="29" s="1"/>
  <c r="G43" i="17" s="1"/>
  <c r="M86" i="30"/>
  <c r="F177" i="30" s="1"/>
  <c r="F47" i="15" s="1"/>
  <c r="O104" i="30"/>
  <c r="F199" i="30" s="1"/>
  <c r="F49" i="17" s="1"/>
  <c r="K95" i="30"/>
  <c r="F158" i="30" s="1"/>
  <c r="F48" i="13" s="1"/>
  <c r="AV113" i="31"/>
  <c r="O210" i="31" s="1"/>
  <c r="O50" i="18" s="1"/>
  <c r="AP122" i="32"/>
  <c r="N151" i="32" s="1"/>
  <c r="N51" i="12" s="1"/>
  <c r="I122" i="32"/>
  <c r="D141" i="32" s="1"/>
  <c r="D51" i="11" s="1"/>
  <c r="AA59" i="33"/>
  <c r="H154" i="33" s="1"/>
  <c r="H44" i="13" s="1"/>
  <c r="DH16" i="35"/>
  <c r="DH104" i="35"/>
  <c r="DJ104" i="35" s="1"/>
  <c r="DH103" i="35"/>
  <c r="DJ103" i="35" s="1"/>
  <c r="DH12" i="35"/>
  <c r="DJ12" i="35" s="1"/>
  <c r="DJ55" i="35"/>
  <c r="DH114" i="35"/>
  <c r="DH98" i="35"/>
  <c r="DJ98" i="35" s="1"/>
  <c r="DJ62" i="35"/>
  <c r="DJ4" i="35"/>
  <c r="DL4" i="35" s="1"/>
  <c r="AP68" i="29"/>
  <c r="Q145" i="29" s="1"/>
  <c r="Q45" i="12" s="1"/>
  <c r="P113" i="29"/>
  <c r="G210" i="29" s="1"/>
  <c r="G50" i="18" s="1"/>
  <c r="I86" i="30"/>
  <c r="F137" i="30" s="1"/>
  <c r="F47" i="11" s="1"/>
  <c r="AO77" i="30"/>
  <c r="P136" i="30" s="1"/>
  <c r="P46" i="11" s="1"/>
  <c r="I50" i="30"/>
  <c r="F133" i="30" s="1"/>
  <c r="F43" i="11" s="1"/>
  <c r="I59" i="30"/>
  <c r="F134" i="30" s="1"/>
  <c r="F44" i="11" s="1"/>
  <c r="BH95" i="30"/>
  <c r="U168" i="30" s="1"/>
  <c r="U48" i="14" s="1"/>
  <c r="AQ86" i="30"/>
  <c r="P157" i="30" s="1"/>
  <c r="P47" i="13" s="1"/>
  <c r="I113" i="30"/>
  <c r="F140" i="30" s="1"/>
  <c r="F50" i="11" s="1"/>
  <c r="BU122" i="32"/>
  <c r="X141" i="32" s="1"/>
  <c r="X51" i="11" s="1"/>
  <c r="AQ131" i="33"/>
  <c r="M162" i="33" s="1"/>
  <c r="M52" i="13" s="1"/>
  <c r="BJ68" i="33"/>
  <c r="R185" i="33" s="1"/>
  <c r="R45" i="16" s="1"/>
  <c r="AQ77" i="33"/>
  <c r="M156" i="33" s="1"/>
  <c r="M46" i="13" s="1"/>
  <c r="CB104" i="33"/>
  <c r="W209" i="33" s="1"/>
  <c r="W49" i="18" s="1"/>
  <c r="DH60" i="35"/>
  <c r="DL60" i="35"/>
  <c r="DJ60" i="35"/>
  <c r="DN60" i="35" s="1"/>
  <c r="DJ64" i="35"/>
  <c r="DJ36" i="35"/>
  <c r="G84" i="35"/>
  <c r="K59" i="41" s="1"/>
  <c r="L50" i="30"/>
  <c r="F163" i="30" s="1"/>
  <c r="F43" i="14" s="1"/>
  <c r="BF77" i="30"/>
  <c r="U146" i="30" s="1"/>
  <c r="U46" i="12" s="1"/>
  <c r="O95" i="32"/>
  <c r="D198" i="32" s="1"/>
  <c r="D48" i="17" s="1"/>
  <c r="BW113" i="32"/>
  <c r="X160" i="32" s="1"/>
  <c r="X50" i="13" s="1"/>
  <c r="I113" i="32"/>
  <c r="D140" i="32" s="1"/>
  <c r="D50" i="11" s="1"/>
  <c r="O95" i="33"/>
  <c r="C198" i="33" s="1"/>
  <c r="C48" i="17" s="1"/>
  <c r="DL87" i="35"/>
  <c r="DN87" i="35"/>
  <c r="DL71" i="35"/>
  <c r="DN71" i="35"/>
  <c r="DH46" i="35"/>
  <c r="DH48" i="35"/>
  <c r="DH17" i="35"/>
  <c r="DJ17" i="35" s="1"/>
  <c r="DH63" i="35"/>
  <c r="DJ63" i="35" s="1"/>
  <c r="DH101" i="35"/>
  <c r="DJ101" i="35" s="1"/>
  <c r="G76" i="35"/>
  <c r="DJ65" i="35"/>
  <c r="DL65" i="35" s="1"/>
  <c r="K86" i="29"/>
  <c r="G157" i="29" s="1"/>
  <c r="G47" i="13" s="1"/>
  <c r="O122" i="30"/>
  <c r="F201" i="30" s="1"/>
  <c r="F51" i="17" s="1"/>
  <c r="AS59" i="32"/>
  <c r="N174" i="32" s="1"/>
  <c r="N44" i="15" s="1"/>
  <c r="AA50" i="33"/>
  <c r="H153" i="33" s="1"/>
  <c r="H43" i="13" s="1"/>
  <c r="K95" i="33"/>
  <c r="C158" i="33" s="1"/>
  <c r="C48" i="13" s="1"/>
  <c r="I86" i="33"/>
  <c r="C137" i="33" s="1"/>
  <c r="C47" i="11" s="1"/>
  <c r="N71" i="46"/>
  <c r="AQ69" i="53"/>
  <c r="AQ81" i="53"/>
  <c r="N75" i="46"/>
  <c r="AQ77" i="53"/>
  <c r="N79" i="46"/>
  <c r="AQ73" i="53"/>
  <c r="N67" i="46"/>
  <c r="D62" i="35"/>
  <c r="AR155" i="54"/>
  <c r="M21" i="42"/>
  <c r="AH22" i="53"/>
  <c r="R22" i="53"/>
  <c r="R26" i="53"/>
  <c r="K21" i="42"/>
  <c r="K25" i="42"/>
  <c r="R30" i="53"/>
  <c r="R34" i="53"/>
  <c r="K29" i="42"/>
  <c r="K33" i="42"/>
  <c r="J69" i="53"/>
  <c r="J77" i="53"/>
  <c r="J37" i="46"/>
  <c r="J25" i="46"/>
  <c r="J33" i="46"/>
  <c r="J73" i="53"/>
  <c r="J81" i="53"/>
  <c r="J29" i="46"/>
  <c r="S116" i="53"/>
  <c r="S120" i="53"/>
  <c r="S112" i="53"/>
  <c r="L75" i="52"/>
  <c r="K67" i="50"/>
  <c r="L67" i="52"/>
  <c r="L71" i="52"/>
  <c r="K71" i="50"/>
  <c r="K75" i="50"/>
  <c r="F25" i="52"/>
  <c r="F33" i="52"/>
  <c r="E33" i="50"/>
  <c r="F29" i="52"/>
  <c r="E25" i="50"/>
  <c r="V112" i="53"/>
  <c r="V116" i="53"/>
  <c r="V120" i="53"/>
  <c r="E29" i="50"/>
  <c r="AR159" i="54"/>
  <c r="AI155" i="54"/>
  <c r="V57" i="54"/>
  <c r="J57" i="54"/>
  <c r="AR34" i="54"/>
  <c r="AJ30" i="54"/>
  <c r="V26" i="54"/>
  <c r="AR22" i="54"/>
  <c r="AH22" i="54"/>
  <c r="R22" i="54"/>
  <c r="Z14" i="54"/>
  <c r="AA38" i="54"/>
  <c r="L17" i="49"/>
  <c r="L21" i="49"/>
  <c r="Z151" i="53"/>
  <c r="Z147" i="53"/>
  <c r="D122" i="35"/>
  <c r="N18" i="54"/>
  <c r="V6" i="53"/>
  <c r="V10" i="53"/>
  <c r="E5" i="42"/>
  <c r="E9" i="42"/>
  <c r="AQ34" i="53"/>
  <c r="N67" i="42"/>
  <c r="N75" i="42"/>
  <c r="AQ22" i="53"/>
  <c r="AQ30" i="53"/>
  <c r="N63" i="42"/>
  <c r="AQ26" i="53"/>
  <c r="N71" i="42"/>
  <c r="W34" i="53"/>
  <c r="W38" i="53"/>
  <c r="E79" i="42"/>
  <c r="E75" i="42"/>
  <c r="AI26" i="53"/>
  <c r="AI34" i="53"/>
  <c r="AI30" i="53"/>
  <c r="M71" i="42"/>
  <c r="M67" i="42"/>
  <c r="M75" i="42"/>
  <c r="D9" i="46"/>
  <c r="N53" i="53"/>
  <c r="D5" i="46"/>
  <c r="N49" i="53"/>
  <c r="N59" i="42"/>
  <c r="AQ14" i="53"/>
  <c r="AQ6" i="53"/>
  <c r="AQ18" i="53"/>
  <c r="N51" i="42"/>
  <c r="AQ10" i="53"/>
  <c r="N47" i="42"/>
  <c r="N55" i="42"/>
  <c r="K49" i="53"/>
  <c r="K57" i="53"/>
  <c r="K61" i="53"/>
  <c r="K81" i="53"/>
  <c r="J79" i="46"/>
  <c r="K69" i="53"/>
  <c r="K77" i="53"/>
  <c r="J47" i="46"/>
  <c r="J59" i="46"/>
  <c r="J67" i="46"/>
  <c r="K53" i="53"/>
  <c r="J51" i="46"/>
  <c r="J55" i="46"/>
  <c r="J71" i="46"/>
  <c r="K73" i="53"/>
  <c r="J75" i="46"/>
  <c r="AK92" i="53"/>
  <c r="N140" i="52"/>
  <c r="M136" i="50"/>
  <c r="AK100" i="53"/>
  <c r="N132" i="52"/>
  <c r="N136" i="52"/>
  <c r="M132" i="50"/>
  <c r="AK96" i="53"/>
  <c r="M140" i="50"/>
  <c r="Z100" i="53"/>
  <c r="Z104" i="53"/>
  <c r="L17" i="50"/>
  <c r="Z108" i="53"/>
  <c r="M17" i="52"/>
  <c r="L13" i="50"/>
  <c r="L21" i="50"/>
  <c r="M13" i="52"/>
  <c r="M21" i="52"/>
  <c r="M5" i="52"/>
  <c r="L5" i="50"/>
  <c r="Z96" i="53"/>
  <c r="Z92" i="53"/>
  <c r="M9" i="52"/>
  <c r="L9" i="50"/>
  <c r="AI159" i="54"/>
  <c r="AA143" i="54"/>
  <c r="V143" i="54"/>
  <c r="AA139" i="54"/>
  <c r="V139" i="54"/>
  <c r="AP120" i="54"/>
  <c r="K120" i="54"/>
  <c r="V112" i="54"/>
  <c r="AQ104" i="54"/>
  <c r="Z104" i="54"/>
  <c r="AQ100" i="54"/>
  <c r="AK100" i="54"/>
  <c r="AK92" i="54"/>
  <c r="J81" i="54"/>
  <c r="J77" i="54"/>
  <c r="J73" i="54"/>
  <c r="J69" i="54"/>
  <c r="J61" i="54"/>
  <c r="AQ34" i="54"/>
  <c r="AI30" i="54"/>
  <c r="AQ22" i="54"/>
  <c r="J18" i="54"/>
  <c r="Z6" i="54"/>
  <c r="AI38" i="54"/>
  <c r="J22" i="53"/>
  <c r="J21" i="42"/>
  <c r="I82" i="5"/>
  <c r="DI50" i="35"/>
  <c r="DJ50" i="35" s="1"/>
  <c r="DE47" i="35"/>
  <c r="DF47" i="35" s="1"/>
  <c r="AY5" i="29"/>
  <c r="AY78" i="29" s="1"/>
  <c r="V57" i="13"/>
  <c r="DM15" i="35"/>
  <c r="DM47" i="35"/>
  <c r="AZ38" i="31"/>
  <c r="AZ108" i="31" s="1"/>
  <c r="T90" i="14"/>
  <c r="DI48" i="35"/>
  <c r="AZ31" i="30"/>
  <c r="AZ45" i="30" s="1"/>
  <c r="U83" i="14"/>
  <c r="BC25" i="33"/>
  <c r="BC80" i="33" s="1"/>
  <c r="R77" i="17"/>
  <c r="AX11" i="31"/>
  <c r="AX43" i="31" s="1"/>
  <c r="T63" i="12"/>
  <c r="AX34" i="29"/>
  <c r="AX72" i="29" s="1"/>
  <c r="V86" i="12"/>
  <c r="DH81" i="35"/>
  <c r="AZ40" i="29"/>
  <c r="AZ126" i="29" s="1"/>
  <c r="V92" i="14"/>
  <c r="BD40" i="30"/>
  <c r="BD126" i="30" s="1"/>
  <c r="U92" i="18"/>
  <c r="AX35" i="30"/>
  <c r="AX81" i="30" s="1"/>
  <c r="U87" i="12"/>
  <c r="BC35" i="32"/>
  <c r="BC81" i="32" s="1"/>
  <c r="S87" i="17"/>
  <c r="D34" i="28"/>
  <c r="AW15" i="31"/>
  <c r="AW79" i="31" s="1"/>
  <c r="T67" i="11"/>
  <c r="AX5" i="33"/>
  <c r="AX78" i="33" s="1"/>
  <c r="R57" i="12"/>
  <c r="BD11" i="31"/>
  <c r="BD43" i="31" s="1"/>
  <c r="T63" i="18"/>
  <c r="X81" i="7" s="1" a="1"/>
  <c r="X81" i="7" s="1"/>
  <c r="Y92" i="7" s="1"/>
  <c r="DM103" i="35"/>
  <c r="DM105" i="35"/>
  <c r="AZ36" i="33"/>
  <c r="AZ90" i="33" s="1"/>
  <c r="R88" i="14"/>
  <c r="AW1" i="33"/>
  <c r="AW42" i="33" s="1"/>
  <c r="R53" i="11"/>
  <c r="R53" i="15"/>
  <c r="R53" i="13"/>
  <c r="B19" i="28"/>
  <c r="BD11" i="29"/>
  <c r="BD43" i="29" s="1"/>
  <c r="V63" i="18"/>
  <c r="AW31" i="30"/>
  <c r="AW45" i="30" s="1"/>
  <c r="K30" i="28"/>
  <c r="U83" i="11"/>
  <c r="DH42" i="35"/>
  <c r="X2" i="29"/>
  <c r="X51" i="29" s="1"/>
  <c r="L54" i="16"/>
  <c r="L54" i="18"/>
  <c r="L54" i="14"/>
  <c r="L54" i="17"/>
  <c r="L64" i="18"/>
  <c r="DE100" i="35"/>
  <c r="DF100" i="35" s="1"/>
  <c r="DK103" i="35"/>
  <c r="DJ22" i="35"/>
  <c r="G22" i="35" s="1"/>
  <c r="K11" i="41" s="1"/>
  <c r="DL22" i="35"/>
  <c r="DH22" i="35"/>
  <c r="DN22" i="35" s="1"/>
  <c r="DH97" i="35"/>
  <c r="DL97" i="35" s="1"/>
  <c r="DJ97" i="35"/>
  <c r="DH91" i="35"/>
  <c r="DH66" i="35"/>
  <c r="DL66" i="35"/>
  <c r="DJ66" i="35"/>
  <c r="DN66" i="35"/>
  <c r="G66" i="35" s="1"/>
  <c r="K51" i="41" s="1"/>
  <c r="DL41" i="35"/>
  <c r="DN41" i="35" s="1"/>
  <c r="DJ38" i="35"/>
  <c r="DN38" i="35" s="1"/>
  <c r="DJ20" i="35"/>
  <c r="DL20" i="35" s="1"/>
  <c r="DL10" i="35"/>
  <c r="DJ23" i="35"/>
  <c r="G23" i="35" s="1"/>
  <c r="K15" i="41" s="1"/>
  <c r="DN24" i="35"/>
  <c r="G24" i="35" s="1"/>
  <c r="K16" i="41" s="1"/>
  <c r="DJ27" i="35"/>
  <c r="DH83" i="35"/>
  <c r="DH54" i="35"/>
  <c r="DH34" i="35"/>
  <c r="DL34" i="35"/>
  <c r="DJ34" i="35"/>
  <c r="DN34" i="35"/>
  <c r="G34" i="35" s="1"/>
  <c r="K22" i="41" s="1"/>
  <c r="DJ19" i="35"/>
  <c r="DL19" i="35"/>
  <c r="DH19" i="35"/>
  <c r="DN19" i="35" s="1"/>
  <c r="DJ13" i="35"/>
  <c r="DN13" i="35" s="1"/>
  <c r="G13" i="35" s="1"/>
  <c r="DH13" i="35"/>
  <c r="DL13" i="35"/>
  <c r="DH44" i="35"/>
  <c r="DN51" i="35"/>
  <c r="G51" i="35" s="1"/>
  <c r="K29" i="41" s="1"/>
  <c r="DJ6" i="35"/>
  <c r="G6" i="35" s="1"/>
  <c r="K12" i="41" s="1"/>
  <c r="DJ107" i="35"/>
  <c r="G107" i="35" s="1"/>
  <c r="DH93" i="35"/>
  <c r="DH94" i="35"/>
  <c r="BW46" i="29"/>
  <c r="BG64" i="29"/>
  <c r="BS50" i="29"/>
  <c r="AS100" i="29"/>
  <c r="AS104" i="29" s="1"/>
  <c r="Q179" i="29" s="1"/>
  <c r="Q49" i="15" s="1"/>
  <c r="DH122" i="35"/>
  <c r="DJ122" i="35"/>
  <c r="DJ30" i="35"/>
  <c r="G30" i="35" s="1"/>
  <c r="K88" i="41" s="1"/>
  <c r="DL29" i="35"/>
  <c r="DN29" i="35" s="1"/>
  <c r="G29" i="35" s="1"/>
  <c r="K26" i="41" s="1"/>
  <c r="AO73" i="29"/>
  <c r="AO77" i="29" s="1"/>
  <c r="Q136" i="29" s="1"/>
  <c r="Q46" i="11" s="1"/>
  <c r="BR77" i="29"/>
  <c r="AU64" i="29"/>
  <c r="AU68" i="29" s="1"/>
  <c r="Q195" i="29" s="1"/>
  <c r="Q45" i="17" s="1"/>
  <c r="DJ28" i="35"/>
  <c r="G28" i="35" s="1"/>
  <c r="K25" i="41" s="1"/>
  <c r="DH28" i="35"/>
  <c r="DN28" i="35" s="1"/>
  <c r="DL28" i="35"/>
  <c r="DJ32" i="35"/>
  <c r="DJ95" i="35"/>
  <c r="B77" i="29"/>
  <c r="M46" i="29"/>
  <c r="M50" i="29" s="1"/>
  <c r="G173" i="29" s="1"/>
  <c r="G43" i="15" s="1"/>
  <c r="L64" i="29"/>
  <c r="L68" i="29" s="1"/>
  <c r="G165" i="29" s="1"/>
  <c r="G45" i="14" s="1"/>
  <c r="BI64" i="29"/>
  <c r="BI68" i="29" s="1"/>
  <c r="V175" i="29" s="1"/>
  <c r="V45" i="15" s="1"/>
  <c r="AU55" i="29"/>
  <c r="AU59" i="29" s="1"/>
  <c r="Q194" i="29" s="1"/>
  <c r="Q44" i="17" s="1"/>
  <c r="BZ100" i="29"/>
  <c r="BG55" i="29"/>
  <c r="AR46" i="29"/>
  <c r="AT55" i="29"/>
  <c r="AT59" i="29" s="1"/>
  <c r="Q184" i="29" s="1"/>
  <c r="Q44" i="16" s="1"/>
  <c r="AS55" i="29"/>
  <c r="AS59" i="29" s="1"/>
  <c r="Q174" i="29" s="1"/>
  <c r="Q44" i="15" s="1"/>
  <c r="CB64" i="29"/>
  <c r="BU82" i="29"/>
  <c r="BU86" i="29" s="1"/>
  <c r="AA137" i="29" s="1"/>
  <c r="AA47" i="11" s="1"/>
  <c r="BU46" i="29"/>
  <c r="BU50" i="29" s="1"/>
  <c r="AA133" i="29" s="1"/>
  <c r="AA43" i="11" s="1"/>
  <c r="AP73" i="29"/>
  <c r="BN104" i="29"/>
  <c r="O118" i="29"/>
  <c r="O122" i="29" s="1"/>
  <c r="G201" i="29" s="1"/>
  <c r="G51" i="17" s="1"/>
  <c r="V59" i="29"/>
  <c r="I64" i="29"/>
  <c r="I68" i="29" s="1"/>
  <c r="G135" i="29" s="1"/>
  <c r="G45" i="11" s="1"/>
  <c r="J73" i="29"/>
  <c r="K55" i="29"/>
  <c r="K59" i="29" s="1"/>
  <c r="G154" i="29" s="1"/>
  <c r="G44" i="13" s="1"/>
  <c r="BJ55" i="29"/>
  <c r="BJ59" i="29" s="1"/>
  <c r="V184" i="29" s="1"/>
  <c r="V44" i="16" s="1"/>
  <c r="O64" i="29"/>
  <c r="O68" i="29" s="1"/>
  <c r="G195" i="29" s="1"/>
  <c r="G45" i="17" s="1"/>
  <c r="AY77" i="29"/>
  <c r="CA73" i="29"/>
  <c r="AU73" i="29"/>
  <c r="L82" i="29"/>
  <c r="L86" i="29" s="1"/>
  <c r="G167" i="29" s="1"/>
  <c r="G47" i="14" s="1"/>
  <c r="I91" i="29"/>
  <c r="I95" i="29" s="1"/>
  <c r="G138" i="29" s="1"/>
  <c r="G48" i="11" s="1"/>
  <c r="BN95" i="29"/>
  <c r="M100" i="29"/>
  <c r="M104" i="29" s="1"/>
  <c r="G179" i="29" s="1"/>
  <c r="G49" i="15" s="1"/>
  <c r="BP104" i="29"/>
  <c r="AZ113" i="29"/>
  <c r="BH113" i="29" s="1"/>
  <c r="V170" i="29" s="1"/>
  <c r="V50" i="14" s="1"/>
  <c r="AZ122" i="29"/>
  <c r="BH122" i="29" s="1"/>
  <c r="V171" i="29" s="1"/>
  <c r="V51" i="14" s="1"/>
  <c r="CB55" i="29"/>
  <c r="CB59" i="29" s="1"/>
  <c r="AA204" i="29" s="1"/>
  <c r="AA44" i="18" s="1"/>
  <c r="BE64" i="29"/>
  <c r="BE68" i="29" s="1"/>
  <c r="V135" i="29" s="1"/>
  <c r="V45" i="11" s="1"/>
  <c r="BL64" i="29"/>
  <c r="BL68" i="29" s="1"/>
  <c r="V205" i="29" s="1"/>
  <c r="V45" i="18" s="1"/>
  <c r="BJ64" i="29"/>
  <c r="BJ68" i="29" s="1"/>
  <c r="V185" i="29" s="1"/>
  <c r="V45" i="16" s="1"/>
  <c r="O73" i="29"/>
  <c r="O77" i="29" s="1"/>
  <c r="G196" i="29" s="1"/>
  <c r="G46" i="17" s="1"/>
  <c r="N100" i="29"/>
  <c r="AU100" i="29"/>
  <c r="AU104" i="29" s="1"/>
  <c r="Q199" i="29" s="1"/>
  <c r="Q49" i="17" s="1"/>
  <c r="BH100" i="29"/>
  <c r="BH104" i="29" s="1"/>
  <c r="V169" i="29" s="1"/>
  <c r="V49" i="14" s="1"/>
  <c r="N109" i="29"/>
  <c r="N113" i="29" s="1"/>
  <c r="G190" i="29" s="1"/>
  <c r="G50" i="16" s="1"/>
  <c r="BK109" i="29"/>
  <c r="BK113" i="29" s="1"/>
  <c r="V200" i="29" s="1"/>
  <c r="V50" i="17" s="1"/>
  <c r="J118" i="29"/>
  <c r="N127" i="29"/>
  <c r="N131" i="29" s="1"/>
  <c r="G192" i="29" s="1"/>
  <c r="G52" i="16" s="1"/>
  <c r="BZ127" i="29"/>
  <c r="BZ131" i="29" s="1"/>
  <c r="AA192" i="29" s="1"/>
  <c r="AA52" i="16" s="1"/>
  <c r="P46" i="30"/>
  <c r="P50" i="30" s="1"/>
  <c r="F203" i="30" s="1"/>
  <c r="F43" i="18" s="1"/>
  <c r="AV50" i="30"/>
  <c r="P203" i="30" s="1"/>
  <c r="P43" i="18" s="1"/>
  <c r="AT55" i="30"/>
  <c r="AT59" i="30" s="1"/>
  <c r="P184" i="30" s="1"/>
  <c r="P44" i="16" s="1"/>
  <c r="CB59" i="30"/>
  <c r="Z204" i="30" s="1"/>
  <c r="Z44" i="18" s="1"/>
  <c r="BZ64" i="30"/>
  <c r="BZ68" i="30" s="1"/>
  <c r="Z185" i="30" s="1"/>
  <c r="Z45" i="16" s="1"/>
  <c r="AS73" i="30"/>
  <c r="AS77" i="30" s="1"/>
  <c r="P176" i="30" s="1"/>
  <c r="P46" i="15" s="1"/>
  <c r="AT77" i="30"/>
  <c r="P186" i="30" s="1"/>
  <c r="P46" i="16" s="1"/>
  <c r="AG86" i="30"/>
  <c r="AO86" i="30" s="1"/>
  <c r="P137" i="30" s="1"/>
  <c r="P47" i="11" s="1"/>
  <c r="AU46" i="30"/>
  <c r="M55" i="30"/>
  <c r="M59" i="30" s="1"/>
  <c r="F174" i="30" s="1"/>
  <c r="F44" i="15" s="1"/>
  <c r="AQ64" i="30"/>
  <c r="AQ68" i="30" s="1"/>
  <c r="P155" i="30" s="1"/>
  <c r="P45" i="13" s="1"/>
  <c r="BW64" i="30"/>
  <c r="BW68" i="30" s="1"/>
  <c r="Z155" i="30" s="1"/>
  <c r="Z45" i="13" s="1"/>
  <c r="I73" i="30"/>
  <c r="I77" i="30" s="1"/>
  <c r="F136" i="30" s="1"/>
  <c r="F46" i="11" s="1"/>
  <c r="BZ73" i="30"/>
  <c r="BZ77" i="30" s="1"/>
  <c r="Z186" i="30" s="1"/>
  <c r="Z46" i="16" s="1"/>
  <c r="AR46" i="30"/>
  <c r="AR50" i="30" s="1"/>
  <c r="P163" i="30" s="1"/>
  <c r="P43" i="14" s="1"/>
  <c r="AR55" i="30"/>
  <c r="AR59" i="30" s="1"/>
  <c r="P164" i="30" s="1"/>
  <c r="P44" i="14" s="1"/>
  <c r="BX55" i="30"/>
  <c r="BX59" i="30" s="1"/>
  <c r="Z164" i="30" s="1"/>
  <c r="Z44" i="14" s="1"/>
  <c r="AR64" i="30"/>
  <c r="BX64" i="30"/>
  <c r="BX68" i="30" s="1"/>
  <c r="Z165" i="30" s="1"/>
  <c r="Z45" i="14" s="1"/>
  <c r="AQ73" i="30"/>
  <c r="AQ77" i="30" s="1"/>
  <c r="P156" i="30" s="1"/>
  <c r="P46" i="13" s="1"/>
  <c r="BW73" i="30"/>
  <c r="BW77" i="30" s="1"/>
  <c r="Z156" i="30" s="1"/>
  <c r="Z46" i="13" s="1"/>
  <c r="BW82" i="30"/>
  <c r="AQ91" i="30"/>
  <c r="AQ95" i="30" s="1"/>
  <c r="P158" i="30" s="1"/>
  <c r="P48" i="13" s="1"/>
  <c r="N100" i="30"/>
  <c r="BK100" i="30"/>
  <c r="BZ104" i="30"/>
  <c r="Z189" i="30" s="1"/>
  <c r="Z49" i="16" s="1"/>
  <c r="BE64" i="30"/>
  <c r="BE68" i="30" s="1"/>
  <c r="U135" i="30" s="1"/>
  <c r="U45" i="11" s="1"/>
  <c r="AR73" i="30"/>
  <c r="AS46" i="30"/>
  <c r="AS50" i="30" s="1"/>
  <c r="P173" i="30" s="1"/>
  <c r="P43" i="15" s="1"/>
  <c r="BY46" i="30"/>
  <c r="BY50" i="30" s="1"/>
  <c r="Z173" i="30" s="1"/>
  <c r="Z43" i="15" s="1"/>
  <c r="AS55" i="30"/>
  <c r="AS59" i="30" s="1"/>
  <c r="P174" i="30" s="1"/>
  <c r="P44" i="15" s="1"/>
  <c r="BS95" i="30"/>
  <c r="M100" i="30"/>
  <c r="M104" i="30" s="1"/>
  <c r="F179" i="30" s="1"/>
  <c r="F49" i="15" s="1"/>
  <c r="F104" i="30"/>
  <c r="AV100" i="30"/>
  <c r="AV104" i="30" s="1"/>
  <c r="P209" i="30" s="1"/>
  <c r="P49" i="18" s="1"/>
  <c r="BJ100" i="30"/>
  <c r="U113" i="30"/>
  <c r="A122" i="30"/>
  <c r="I122" i="30" s="1"/>
  <c r="F141" i="30" s="1"/>
  <c r="F51" i="11" s="1"/>
  <c r="P127" i="30"/>
  <c r="P131" i="30" s="1"/>
  <c r="F212" i="30" s="1"/>
  <c r="F52" i="18" s="1"/>
  <c r="AF127" i="30"/>
  <c r="AF131" i="30" s="1"/>
  <c r="K212" i="30" s="1"/>
  <c r="K52" i="18" s="1"/>
  <c r="AV127" i="30"/>
  <c r="AV131" i="30" s="1"/>
  <c r="P212" i="30" s="1"/>
  <c r="P52" i="18" s="1"/>
  <c r="CB127" i="30"/>
  <c r="CB131" i="30" s="1"/>
  <c r="Z212" i="30" s="1"/>
  <c r="Z52" i="18" s="1"/>
  <c r="P64" i="31"/>
  <c r="P68" i="31" s="1"/>
  <c r="E205" i="31" s="1"/>
  <c r="E45" i="18" s="1"/>
  <c r="N73" i="31"/>
  <c r="N77" i="31" s="1"/>
  <c r="E186" i="31" s="1"/>
  <c r="E46" i="16" s="1"/>
  <c r="P82" i="31"/>
  <c r="P86" i="31" s="1"/>
  <c r="E207" i="31" s="1"/>
  <c r="E47" i="18" s="1"/>
  <c r="BH95" i="31"/>
  <c r="T168" i="31" s="1"/>
  <c r="T48" i="14" s="1"/>
  <c r="BF91" i="30"/>
  <c r="BF95" i="30" s="1"/>
  <c r="U148" i="30" s="1"/>
  <c r="U48" i="12" s="1"/>
  <c r="AV118" i="30"/>
  <c r="AV122" i="30" s="1"/>
  <c r="P211" i="30" s="1"/>
  <c r="P51" i="18" s="1"/>
  <c r="BZ118" i="30"/>
  <c r="BZ122" i="30" s="1"/>
  <c r="Z191" i="30" s="1"/>
  <c r="Z51" i="16" s="1"/>
  <c r="M55" i="31"/>
  <c r="M59" i="31" s="1"/>
  <c r="E174" i="31" s="1"/>
  <c r="E44" i="15" s="1"/>
  <c r="BJ64" i="31"/>
  <c r="K73" i="31"/>
  <c r="I82" i="31"/>
  <c r="I86" i="31" s="1"/>
  <c r="E137" i="31" s="1"/>
  <c r="E47" i="11" s="1"/>
  <c r="AO82" i="31"/>
  <c r="AO86" i="31" s="1"/>
  <c r="O137" i="31" s="1"/>
  <c r="O47" i="11" s="1"/>
  <c r="K73" i="30"/>
  <c r="K77" i="30" s="1"/>
  <c r="F156" i="30" s="1"/>
  <c r="F46" i="13" s="1"/>
  <c r="AP100" i="30"/>
  <c r="AP104" i="30" s="1"/>
  <c r="P149" i="30" s="1"/>
  <c r="P49" i="12" s="1"/>
  <c r="AG104" i="30"/>
  <c r="AO104" i="30" s="1"/>
  <c r="P139" i="30" s="1"/>
  <c r="P49" i="11" s="1"/>
  <c r="AW104" i="30"/>
  <c r="BE104" i="30" s="1"/>
  <c r="U139" i="30" s="1"/>
  <c r="U49" i="11" s="1"/>
  <c r="BI109" i="30"/>
  <c r="BI113" i="30" s="1"/>
  <c r="U180" i="30" s="1"/>
  <c r="U50" i="15" s="1"/>
  <c r="BC113" i="30"/>
  <c r="AQ118" i="30"/>
  <c r="AQ122" i="30" s="1"/>
  <c r="P161" i="30" s="1"/>
  <c r="P51" i="13" s="1"/>
  <c r="BC122" i="30"/>
  <c r="BK122" i="30" s="1"/>
  <c r="U201" i="30" s="1"/>
  <c r="U51" i="17" s="1"/>
  <c r="AD46" i="31"/>
  <c r="AD50" i="31" s="1"/>
  <c r="J183" i="31" s="1"/>
  <c r="J43" i="16" s="1"/>
  <c r="AD55" i="31"/>
  <c r="N64" i="31"/>
  <c r="N68" i="31" s="1"/>
  <c r="E185" i="31" s="1"/>
  <c r="E45" i="16" s="1"/>
  <c r="AS73" i="31"/>
  <c r="AS77" i="31" s="1"/>
  <c r="O176" i="31" s="1"/>
  <c r="O46" i="15" s="1"/>
  <c r="BY73" i="31"/>
  <c r="BY77" i="31" s="1"/>
  <c r="Y176" i="31" s="1"/>
  <c r="Y46" i="15" s="1"/>
  <c r="AS86" i="31"/>
  <c r="O177" i="31" s="1"/>
  <c r="O47" i="15" s="1"/>
  <c r="I91" i="30"/>
  <c r="I95" i="30" s="1"/>
  <c r="F138" i="30" s="1"/>
  <c r="F48" i="11" s="1"/>
  <c r="E122" i="30"/>
  <c r="M122" i="30" s="1"/>
  <c r="F181" i="30" s="1"/>
  <c r="F51" i="15" s="1"/>
  <c r="BI118" i="31"/>
  <c r="K46" i="31"/>
  <c r="K50" i="31" s="1"/>
  <c r="E153" i="31" s="1"/>
  <c r="E43" i="13" s="1"/>
  <c r="K55" i="31"/>
  <c r="K59" i="31" s="1"/>
  <c r="E154" i="31" s="1"/>
  <c r="E44" i="13" s="1"/>
  <c r="BX64" i="31"/>
  <c r="BX68" i="31" s="1"/>
  <c r="Y165" i="31" s="1"/>
  <c r="Y45" i="14" s="1"/>
  <c r="AP73" i="31"/>
  <c r="AP77" i="31" s="1"/>
  <c r="O146" i="31" s="1"/>
  <c r="O46" i="12" s="1"/>
  <c r="BX55" i="31"/>
  <c r="BX59" i="31" s="1"/>
  <c r="Y164" i="31" s="1"/>
  <c r="Y44" i="14" s="1"/>
  <c r="L91" i="31"/>
  <c r="AS91" i="31"/>
  <c r="AS95" i="31" s="1"/>
  <c r="O178" i="31" s="1"/>
  <c r="O48" i="15" s="1"/>
  <c r="BI91" i="31"/>
  <c r="BI95" i="31" s="1"/>
  <c r="T178" i="31" s="1"/>
  <c r="T48" i="15" s="1"/>
  <c r="BL91" i="31"/>
  <c r="AS100" i="31"/>
  <c r="AS104" i="31" s="1"/>
  <c r="O179" i="31" s="1"/>
  <c r="O49" i="15" s="1"/>
  <c r="P109" i="31"/>
  <c r="AO109" i="31"/>
  <c r="AO113" i="31" s="1"/>
  <c r="O140" i="31" s="1"/>
  <c r="O50" i="11" s="1"/>
  <c r="BU109" i="31"/>
  <c r="BU113" i="31" s="1"/>
  <c r="Y140" i="31" s="1"/>
  <c r="Y50" i="11" s="1"/>
  <c r="AI122" i="31"/>
  <c r="P64" i="32"/>
  <c r="P68" i="32" s="1"/>
  <c r="D205" i="32" s="1"/>
  <c r="D45" i="18" s="1"/>
  <c r="AU46" i="31"/>
  <c r="AU50" i="31" s="1"/>
  <c r="O193" i="31" s="1"/>
  <c r="O43" i="17" s="1"/>
  <c r="AP46" i="31"/>
  <c r="BU46" i="31"/>
  <c r="BU50" i="31" s="1"/>
  <c r="Y133" i="31" s="1"/>
  <c r="Y43" i="11" s="1"/>
  <c r="AU55" i="31"/>
  <c r="AU59" i="31" s="1"/>
  <c r="O194" i="31" s="1"/>
  <c r="O44" i="17" s="1"/>
  <c r="AP55" i="31"/>
  <c r="BE55" i="31"/>
  <c r="BE59" i="31" s="1"/>
  <c r="T134" i="31" s="1"/>
  <c r="T44" i="11" s="1"/>
  <c r="CA55" i="31"/>
  <c r="CA59" i="31" s="1"/>
  <c r="Y194" i="31" s="1"/>
  <c r="Y44" i="17" s="1"/>
  <c r="BV55" i="31"/>
  <c r="BV59" i="31" s="1"/>
  <c r="Y144" i="31" s="1"/>
  <c r="Y44" i="12" s="1"/>
  <c r="AT127" i="31"/>
  <c r="BZ127" i="31"/>
  <c r="AQ64" i="31"/>
  <c r="AQ68" i="31" s="1"/>
  <c r="O155" i="31" s="1"/>
  <c r="O45" i="13" s="1"/>
  <c r="D122" i="31"/>
  <c r="L127" i="31"/>
  <c r="L131" i="31" s="1"/>
  <c r="E172" i="31" s="1"/>
  <c r="E52" i="14" s="1"/>
  <c r="AB127" i="31"/>
  <c r="AB131" i="31" s="1"/>
  <c r="J172" i="31" s="1"/>
  <c r="J52" i="14" s="1"/>
  <c r="BE127" i="31"/>
  <c r="BE131" i="31" s="1"/>
  <c r="T142" i="31" s="1"/>
  <c r="T52" i="11" s="1"/>
  <c r="M64" i="32"/>
  <c r="M68" i="32" s="1"/>
  <c r="D175" i="32" s="1"/>
  <c r="D45" i="15" s="1"/>
  <c r="CA109" i="31"/>
  <c r="CA113" i="31" s="1"/>
  <c r="Y200" i="31" s="1"/>
  <c r="Y50" i="17" s="1"/>
  <c r="BK118" i="31"/>
  <c r="BK122" i="31" s="1"/>
  <c r="T201" i="31" s="1"/>
  <c r="T51" i="17" s="1"/>
  <c r="I55" i="31"/>
  <c r="I59" i="31" s="1"/>
  <c r="E134" i="31" s="1"/>
  <c r="E44" i="11" s="1"/>
  <c r="Y55" i="31"/>
  <c r="Y59" i="31" s="1"/>
  <c r="J134" i="31" s="1"/>
  <c r="J44" i="11" s="1"/>
  <c r="BH55" i="31"/>
  <c r="BH59" i="31" s="1"/>
  <c r="T164" i="31" s="1"/>
  <c r="T44" i="14" s="1"/>
  <c r="L86" i="31"/>
  <c r="E167" i="31" s="1"/>
  <c r="E47" i="14" s="1"/>
  <c r="BY91" i="31"/>
  <c r="BY95" i="31" s="1"/>
  <c r="Y178" i="31" s="1"/>
  <c r="Y48" i="15" s="1"/>
  <c r="CA91" i="31"/>
  <c r="CA95" i="31" s="1"/>
  <c r="Y198" i="31" s="1"/>
  <c r="Y48" i="17" s="1"/>
  <c r="N118" i="31"/>
  <c r="CB46" i="32"/>
  <c r="J46" i="32"/>
  <c r="O100" i="31"/>
  <c r="O104" i="31" s="1"/>
  <c r="E199" i="31" s="1"/>
  <c r="E49" i="17" s="1"/>
  <c r="BO113" i="31"/>
  <c r="BW113" i="31" s="1"/>
  <c r="Y160" i="31" s="1"/>
  <c r="Y50" i="13" s="1"/>
  <c r="M118" i="31"/>
  <c r="M122" i="31" s="1"/>
  <c r="E181" i="31" s="1"/>
  <c r="E51" i="15" s="1"/>
  <c r="AA127" i="31"/>
  <c r="AA131" i="31" s="1"/>
  <c r="J162" i="31" s="1"/>
  <c r="J52" i="13" s="1"/>
  <c r="Y127" i="31"/>
  <c r="Y131" i="31" s="1"/>
  <c r="J142" i="31" s="1"/>
  <c r="J52" i="11" s="1"/>
  <c r="O46" i="32"/>
  <c r="O50" i="32" s="1"/>
  <c r="D193" i="32" s="1"/>
  <c r="D43" i="17" s="1"/>
  <c r="BW46" i="32"/>
  <c r="BW50" i="32" s="1"/>
  <c r="X153" i="32" s="1"/>
  <c r="X43" i="13" s="1"/>
  <c r="N55" i="32"/>
  <c r="N59" i="32" s="1"/>
  <c r="D184" i="32" s="1"/>
  <c r="D44" i="16" s="1"/>
  <c r="BC59" i="32"/>
  <c r="BW55" i="32"/>
  <c r="BW59" i="32" s="1"/>
  <c r="X154" i="32" s="1"/>
  <c r="X44" i="13" s="1"/>
  <c r="AO64" i="32"/>
  <c r="AG68" i="32"/>
  <c r="AS64" i="32"/>
  <c r="AS68" i="32" s="1"/>
  <c r="N175" i="32" s="1"/>
  <c r="N45" i="15" s="1"/>
  <c r="BX64" i="32"/>
  <c r="BX68" i="32" s="1"/>
  <c r="X165" i="32" s="1"/>
  <c r="X45" i="14" s="1"/>
  <c r="BW64" i="32"/>
  <c r="B77" i="32"/>
  <c r="J77" i="32" s="1"/>
  <c r="D146" i="32" s="1"/>
  <c r="D46" i="12" s="1"/>
  <c r="F77" i="32"/>
  <c r="R77" i="32"/>
  <c r="Z77" i="32" s="1"/>
  <c r="I146" i="32" s="1"/>
  <c r="I46" i="12" s="1"/>
  <c r="AL86" i="32"/>
  <c r="AT86" i="32" s="1"/>
  <c r="N187" i="32" s="1"/>
  <c r="N47" i="16" s="1"/>
  <c r="O55" i="32"/>
  <c r="BY55" i="32"/>
  <c r="U77" i="32"/>
  <c r="AC77" i="32" s="1"/>
  <c r="I176" i="32" s="1"/>
  <c r="I46" i="15" s="1"/>
  <c r="AO82" i="32"/>
  <c r="P91" i="32"/>
  <c r="P95" i="32" s="1"/>
  <c r="D208" i="32" s="1"/>
  <c r="D48" i="18" s="1"/>
  <c r="K91" i="32"/>
  <c r="K95" i="32" s="1"/>
  <c r="D158" i="32" s="1"/>
  <c r="D48" i="13" s="1"/>
  <c r="AU91" i="32"/>
  <c r="BC95" i="32"/>
  <c r="CB91" i="32"/>
  <c r="BY100" i="32"/>
  <c r="BP122" i="32"/>
  <c r="BX109" i="31"/>
  <c r="BX113" i="31" s="1"/>
  <c r="Y170" i="31" s="1"/>
  <c r="Y50" i="14" s="1"/>
  <c r="AR55" i="32"/>
  <c r="AS73" i="32"/>
  <c r="AS77" i="32" s="1"/>
  <c r="N176" i="32" s="1"/>
  <c r="N46" i="15" s="1"/>
  <c r="M82" i="32"/>
  <c r="M86" i="32" s="1"/>
  <c r="D177" i="32" s="1"/>
  <c r="D47" i="15" s="1"/>
  <c r="AU100" i="32"/>
  <c r="AU104" i="32" s="1"/>
  <c r="N199" i="32" s="1"/>
  <c r="N49" i="17" s="1"/>
  <c r="L118" i="32"/>
  <c r="L122" i="32" s="1"/>
  <c r="D171" i="32" s="1"/>
  <c r="D51" i="14" s="1"/>
  <c r="K118" i="32"/>
  <c r="K122" i="32" s="1"/>
  <c r="D161" i="32" s="1"/>
  <c r="D51" i="13" s="1"/>
  <c r="M127" i="32"/>
  <c r="M131" i="32" s="1"/>
  <c r="D182" i="32" s="1"/>
  <c r="D52" i="15" s="1"/>
  <c r="BC104" i="31"/>
  <c r="BK104" i="31" s="1"/>
  <c r="T199" i="31" s="1"/>
  <c r="T49" i="17" s="1"/>
  <c r="BZ100" i="31"/>
  <c r="BZ104" i="31" s="1"/>
  <c r="Y189" i="31" s="1"/>
  <c r="Y49" i="16" s="1"/>
  <c r="AU104" i="31"/>
  <c r="O199" i="31" s="1"/>
  <c r="O49" i="17" s="1"/>
  <c r="AI77" i="32"/>
  <c r="AQ77" i="32" s="1"/>
  <c r="N156" i="32" s="1"/>
  <c r="N46" i="13" s="1"/>
  <c r="BZ77" i="32"/>
  <c r="X186" i="32" s="1"/>
  <c r="X46" i="16" s="1"/>
  <c r="R113" i="32"/>
  <c r="J122" i="32"/>
  <c r="D151" i="32" s="1"/>
  <c r="D51" i="12" s="1"/>
  <c r="AJ122" i="32"/>
  <c r="AR127" i="32"/>
  <c r="AR131" i="32" s="1"/>
  <c r="N172" i="32" s="1"/>
  <c r="N52" i="14" s="1"/>
  <c r="BL127" i="32"/>
  <c r="BL131" i="32" s="1"/>
  <c r="S212" i="32" s="1"/>
  <c r="S52" i="18" s="1"/>
  <c r="CB53" i="33"/>
  <c r="BT57" i="33"/>
  <c r="CA51" i="33"/>
  <c r="CA53" i="33"/>
  <c r="AV63" i="33"/>
  <c r="AN67" i="33"/>
  <c r="AP60" i="33"/>
  <c r="AP61" i="33"/>
  <c r="AP62" i="33"/>
  <c r="AP63" i="33"/>
  <c r="AN65" i="33"/>
  <c r="AR118" i="31"/>
  <c r="AR122" i="31" s="1"/>
  <c r="O171" i="31" s="1"/>
  <c r="O51" i="14" s="1"/>
  <c r="BX118" i="31"/>
  <c r="BX122" i="31" s="1"/>
  <c r="Y171" i="31" s="1"/>
  <c r="Y51" i="14" s="1"/>
  <c r="AR127" i="31"/>
  <c r="BX127" i="31"/>
  <c r="BX131" i="31" s="1"/>
  <c r="Y172" i="31" s="1"/>
  <c r="Y52" i="14" s="1"/>
  <c r="I91" i="31"/>
  <c r="I95" i="31" s="1"/>
  <c r="E138" i="31" s="1"/>
  <c r="E48" i="11" s="1"/>
  <c r="AP109" i="31"/>
  <c r="AP113" i="31" s="1"/>
  <c r="O150" i="31" s="1"/>
  <c r="O50" i="12" s="1"/>
  <c r="K127" i="31"/>
  <c r="K131" i="31" s="1"/>
  <c r="E162" i="31" s="1"/>
  <c r="E52" i="13" s="1"/>
  <c r="I127" i="31"/>
  <c r="I131" i="31" s="1"/>
  <c r="E142" i="31" s="1"/>
  <c r="E52" i="11" s="1"/>
  <c r="CA82" i="32"/>
  <c r="BU109" i="32"/>
  <c r="CB109" i="32"/>
  <c r="BQ113" i="32"/>
  <c r="BL118" i="32"/>
  <c r="BL122" i="32" s="1"/>
  <c r="S211" i="32" s="1"/>
  <c r="S51" i="18" s="1"/>
  <c r="H86" i="32"/>
  <c r="P86" i="32" s="1"/>
  <c r="D207" i="32" s="1"/>
  <c r="D47" i="18" s="1"/>
  <c r="BL55" i="32"/>
  <c r="BL59" i="32" s="1"/>
  <c r="S204" i="32" s="1"/>
  <c r="S44" i="18" s="1"/>
  <c r="BX55" i="32"/>
  <c r="BX59" i="32" s="1"/>
  <c r="X164" i="32" s="1"/>
  <c r="X44" i="14" s="1"/>
  <c r="BV55" i="32"/>
  <c r="BV59" i="32" s="1"/>
  <c r="X144" i="32" s="1"/>
  <c r="X44" i="12" s="1"/>
  <c r="L73" i="32"/>
  <c r="L77" i="32" s="1"/>
  <c r="D166" i="32" s="1"/>
  <c r="D46" i="14" s="1"/>
  <c r="BZ91" i="32"/>
  <c r="BZ95" i="32" s="1"/>
  <c r="X188" i="32" s="1"/>
  <c r="X48" i="16" s="1"/>
  <c r="L100" i="32"/>
  <c r="L104" i="32" s="1"/>
  <c r="D169" i="32" s="1"/>
  <c r="D49" i="14" s="1"/>
  <c r="BQ104" i="32"/>
  <c r="CB113" i="32"/>
  <c r="X210" i="32" s="1"/>
  <c r="X50" i="18" s="1"/>
  <c r="CA118" i="32"/>
  <c r="CB78" i="33"/>
  <c r="AR45" i="33"/>
  <c r="BX45" i="33"/>
  <c r="CB54" i="33"/>
  <c r="BX72" i="33"/>
  <c r="BX81" i="33"/>
  <c r="AT108" i="33"/>
  <c r="BW43" i="33"/>
  <c r="BW45" i="33"/>
  <c r="BW53" i="33"/>
  <c r="AQ61" i="33"/>
  <c r="BZ71" i="33"/>
  <c r="BV81" i="33"/>
  <c r="L109" i="33"/>
  <c r="L113" i="33" s="1"/>
  <c r="C170" i="33" s="1"/>
  <c r="C50" i="14" s="1"/>
  <c r="AR107" i="33"/>
  <c r="I118" i="33"/>
  <c r="I122" i="33" s="1"/>
  <c r="C141" i="33" s="1"/>
  <c r="C51" i="11" s="1"/>
  <c r="AR114" i="33"/>
  <c r="CA46" i="32"/>
  <c r="CA50" i="32" s="1"/>
  <c r="X193" i="32" s="1"/>
  <c r="X43" i="17" s="1"/>
  <c r="AV91" i="32"/>
  <c r="AV95" i="32" s="1"/>
  <c r="N208" i="32" s="1"/>
  <c r="N48" i="18" s="1"/>
  <c r="BZ100" i="32"/>
  <c r="AR82" i="32"/>
  <c r="AR86" i="32" s="1"/>
  <c r="N167" i="32" s="1"/>
  <c r="N47" i="14" s="1"/>
  <c r="M46" i="33"/>
  <c r="M50" i="33" s="1"/>
  <c r="C173" i="33" s="1"/>
  <c r="C43" i="15" s="1"/>
  <c r="I55" i="33"/>
  <c r="I59" i="33" s="1"/>
  <c r="C134" i="33" s="1"/>
  <c r="C44" i="11" s="1"/>
  <c r="AD55" i="33"/>
  <c r="I64" i="33"/>
  <c r="I68" i="33" s="1"/>
  <c r="C135" i="33" s="1"/>
  <c r="C45" i="11" s="1"/>
  <c r="P73" i="33"/>
  <c r="BY78" i="33"/>
  <c r="BV100" i="33"/>
  <c r="BW100" i="33"/>
  <c r="BW104" i="33" s="1"/>
  <c r="W159" i="33" s="1"/>
  <c r="W49" i="13" s="1"/>
  <c r="CA100" i="33"/>
  <c r="AV105" i="33"/>
  <c r="CB109" i="33"/>
  <c r="AD127" i="33"/>
  <c r="AO43" i="33"/>
  <c r="AS43" i="33"/>
  <c r="BU43" i="33"/>
  <c r="BY43" i="33"/>
  <c r="BU52" i="33"/>
  <c r="BY52" i="33"/>
  <c r="CB79" i="33"/>
  <c r="BX44" i="33"/>
  <c r="BX53" i="33"/>
  <c r="AN66" i="33"/>
  <c r="BY80" i="33"/>
  <c r="AP106" i="33"/>
  <c r="AT116" i="33"/>
  <c r="AT115" i="33"/>
  <c r="AB127" i="33"/>
  <c r="AB131" i="33" s="1"/>
  <c r="H172" i="33" s="1"/>
  <c r="H52" i="14" s="1"/>
  <c r="Z60" i="33"/>
  <c r="AE60" i="33"/>
  <c r="AA61" i="33"/>
  <c r="AE61" i="33"/>
  <c r="AA62" i="33"/>
  <c r="AE62" i="33"/>
  <c r="AA63" i="33"/>
  <c r="AE63" i="33"/>
  <c r="R66" i="33"/>
  <c r="AC60" i="33"/>
  <c r="AD61" i="33"/>
  <c r="Z62" i="33"/>
  <c r="AD62" i="33"/>
  <c r="AD63" i="33"/>
  <c r="R65" i="33"/>
  <c r="AD60" i="33"/>
  <c r="AA60" i="33"/>
  <c r="AF60" i="33"/>
  <c r="AB61" i="33"/>
  <c r="AF61" i="33"/>
  <c r="AB62" i="33"/>
  <c r="AF62" i="33"/>
  <c r="AB63" i="33"/>
  <c r="AF63" i="33"/>
  <c r="R67" i="33"/>
  <c r="AC63" i="33"/>
  <c r="AB60" i="33"/>
  <c r="AC61" i="33"/>
  <c r="Y62" i="33"/>
  <c r="AC62" i="33"/>
  <c r="Y63" i="33"/>
  <c r="R64" i="33"/>
  <c r="R68" i="33" s="1"/>
  <c r="Y60" i="33"/>
  <c r="Z61" i="33"/>
  <c r="Z63" i="33"/>
  <c r="AF106" i="29"/>
  <c r="X112" i="29"/>
  <c r="X110" i="29"/>
  <c r="X109" i="29"/>
  <c r="X113" i="29" s="1"/>
  <c r="AD88" i="32"/>
  <c r="AD90" i="32"/>
  <c r="AV61" i="33"/>
  <c r="AJ86" i="33"/>
  <c r="BU79" i="33"/>
  <c r="AO44" i="33"/>
  <c r="BU44" i="33"/>
  <c r="BU53" i="33"/>
  <c r="AV43" i="33"/>
  <c r="AQ43" i="33"/>
  <c r="K55" i="33"/>
  <c r="BX52" i="33"/>
  <c r="BW54" i="33"/>
  <c r="AT61" i="33"/>
  <c r="AT63" i="33"/>
  <c r="M82" i="33"/>
  <c r="M86" i="33" s="1"/>
  <c r="C177" i="33" s="1"/>
  <c r="C47" i="15" s="1"/>
  <c r="BV78" i="33"/>
  <c r="AN110" i="33"/>
  <c r="CA109" i="33"/>
  <c r="CA113" i="33" s="1"/>
  <c r="W200" i="33" s="1"/>
  <c r="W50" i="17" s="1"/>
  <c r="J118" i="33"/>
  <c r="J122" i="33" s="1"/>
  <c r="C151" i="33" s="1"/>
  <c r="C51" i="12" s="1"/>
  <c r="AR117" i="33"/>
  <c r="AR115" i="33"/>
  <c r="AB73" i="30"/>
  <c r="AB77" i="30" s="1"/>
  <c r="K166" i="30" s="1"/>
  <c r="K46" i="14" s="1"/>
  <c r="AB89" i="29"/>
  <c r="AE88" i="32"/>
  <c r="AE90" i="32"/>
  <c r="AF64" i="31"/>
  <c r="AF68" i="31" s="1"/>
  <c r="J205" i="31" s="1"/>
  <c r="J45" i="18" s="1"/>
  <c r="AC46" i="33"/>
  <c r="AC50" i="33" s="1"/>
  <c r="H173" i="33" s="1"/>
  <c r="H43" i="15" s="1"/>
  <c r="Z46" i="33"/>
  <c r="AT42" i="33"/>
  <c r="BY42" i="33"/>
  <c r="BV42" i="33"/>
  <c r="BT46" i="33"/>
  <c r="L55" i="33"/>
  <c r="L59" i="33" s="1"/>
  <c r="C164" i="33" s="1"/>
  <c r="C44" i="14" s="1"/>
  <c r="AT55" i="33"/>
  <c r="AT59" i="33" s="1"/>
  <c r="M184" i="33" s="1"/>
  <c r="M44" i="16" s="1"/>
  <c r="BI55" i="33"/>
  <c r="BI59" i="33" s="1"/>
  <c r="R174" i="33" s="1"/>
  <c r="R44" i="15" s="1"/>
  <c r="BF55" i="33"/>
  <c r="BF59" i="33" s="1"/>
  <c r="R144" i="33" s="1"/>
  <c r="R44" i="12" s="1"/>
  <c r="BZ51" i="33"/>
  <c r="AV60" i="33"/>
  <c r="BE64" i="33"/>
  <c r="BI64" i="33"/>
  <c r="BI68" i="33" s="1"/>
  <c r="R175" i="33" s="1"/>
  <c r="R45" i="15" s="1"/>
  <c r="CB64" i="33"/>
  <c r="CB68" i="33" s="1"/>
  <c r="W205" i="33" s="1"/>
  <c r="W45" i="18" s="1"/>
  <c r="AS73" i="33"/>
  <c r="AP73" i="33"/>
  <c r="AP77" i="33" s="1"/>
  <c r="M146" i="33" s="1"/>
  <c r="M46" i="12" s="1"/>
  <c r="BJ73" i="33"/>
  <c r="BJ77" i="33" s="1"/>
  <c r="R186" i="33" s="1"/>
  <c r="R46" i="16" s="1"/>
  <c r="BY69" i="33"/>
  <c r="BV69" i="33"/>
  <c r="CA78" i="33"/>
  <c r="AQ91" i="33"/>
  <c r="AQ95" i="33" s="1"/>
  <c r="M158" i="33" s="1"/>
  <c r="M48" i="13" s="1"/>
  <c r="AU91" i="33"/>
  <c r="AU95" i="33" s="1"/>
  <c r="M198" i="33" s="1"/>
  <c r="M48" i="17" s="1"/>
  <c r="BW91" i="33"/>
  <c r="BW95" i="33" s="1"/>
  <c r="W158" i="33" s="1"/>
  <c r="W48" i="13" s="1"/>
  <c r="CA91" i="33"/>
  <c r="CA95" i="33" s="1"/>
  <c r="W198" i="33" s="1"/>
  <c r="W48" i="17" s="1"/>
  <c r="AG77" i="33"/>
  <c r="AW77" i="33"/>
  <c r="BM77" i="33"/>
  <c r="AT43" i="33"/>
  <c r="BV43" i="33"/>
  <c r="BV52" i="33"/>
  <c r="CA54" i="33"/>
  <c r="N82" i="33"/>
  <c r="N86" i="33" s="1"/>
  <c r="C187" i="33" s="1"/>
  <c r="C47" i="16" s="1"/>
  <c r="BZ80" i="33"/>
  <c r="J91" i="33"/>
  <c r="J95" i="33" s="1"/>
  <c r="C148" i="33" s="1"/>
  <c r="C48" i="12" s="1"/>
  <c r="AS105" i="33"/>
  <c r="AU114" i="33"/>
  <c r="AV127" i="33"/>
  <c r="AV131" i="33" s="1"/>
  <c r="M212" i="33" s="1"/>
  <c r="M52" i="18" s="1"/>
  <c r="BF127" i="33"/>
  <c r="BF131" i="33" s="1"/>
  <c r="R152" i="33" s="1"/>
  <c r="R52" i="12" s="1"/>
  <c r="BZ127" i="33"/>
  <c r="BZ131" i="33" s="1"/>
  <c r="W192" i="33" s="1"/>
  <c r="W52" i="16" s="1"/>
  <c r="BU127" i="33"/>
  <c r="BU131" i="33" s="1"/>
  <c r="W142" i="33" s="1"/>
  <c r="W52" i="11" s="1"/>
  <c r="E15" i="9"/>
  <c r="F14" i="9"/>
  <c r="B14" i="9"/>
  <c r="C13" i="9"/>
  <c r="D12" i="9"/>
  <c r="E11" i="9"/>
  <c r="F10" i="9"/>
  <c r="B10" i="9"/>
  <c r="B9" i="9"/>
  <c r="B8" i="9"/>
  <c r="B7" i="9"/>
  <c r="AB73" i="32"/>
  <c r="AB77" i="32" s="1"/>
  <c r="I166" i="32" s="1"/>
  <c r="I46" i="14" s="1"/>
  <c r="Y46" i="32"/>
  <c r="Y50" i="32" s="1"/>
  <c r="I133" i="32" s="1"/>
  <c r="I43" i="11" s="1"/>
  <c r="AF46" i="32"/>
  <c r="AF50" i="32" s="1"/>
  <c r="I203" i="32" s="1"/>
  <c r="I43" i="18" s="1"/>
  <c r="AA118" i="33"/>
  <c r="AA122" i="33" s="1"/>
  <c r="H161" i="33" s="1"/>
  <c r="H51" i="13" s="1"/>
  <c r="AC100" i="30"/>
  <c r="AC104" i="30" s="1"/>
  <c r="K179" i="30" s="1"/>
  <c r="K49" i="15" s="1"/>
  <c r="AB88" i="29"/>
  <c r="AC90" i="29"/>
  <c r="AB88" i="32"/>
  <c r="AU42" i="33"/>
  <c r="BW51" i="33"/>
  <c r="AS117" i="33"/>
  <c r="G87" i="35"/>
  <c r="K65" i="41" s="1"/>
  <c r="DN85" i="35"/>
  <c r="G85" i="35" s="1"/>
  <c r="K60" i="41" s="1"/>
  <c r="Z64" i="32"/>
  <c r="Z68" i="32" s="1"/>
  <c r="I145" i="32" s="1"/>
  <c r="I45" i="12" s="1"/>
  <c r="AD64" i="32"/>
  <c r="AD68" i="32" s="1"/>
  <c r="I185" i="32" s="1"/>
  <c r="I45" i="16" s="1"/>
  <c r="AC118" i="29"/>
  <c r="AC122" i="29" s="1"/>
  <c r="L181" i="29" s="1"/>
  <c r="L51" i="15" s="1"/>
  <c r="Z55" i="30"/>
  <c r="Z59" i="30" s="1"/>
  <c r="K144" i="30" s="1"/>
  <c r="K44" i="12" s="1"/>
  <c r="DL73" i="35"/>
  <c r="G73" i="35" s="1"/>
  <c r="DN73" i="35"/>
  <c r="AB118" i="33"/>
  <c r="AB122" i="33" s="1"/>
  <c r="H171" i="33" s="1"/>
  <c r="H51" i="14" s="1"/>
  <c r="G71" i="35"/>
  <c r="K64" i="41" s="1"/>
  <c r="X121" i="32"/>
  <c r="Z116" i="32"/>
  <c r="Y114" i="32"/>
  <c r="Y117" i="32"/>
  <c r="AF114" i="32"/>
  <c r="AF117" i="32"/>
  <c r="AA115" i="32"/>
  <c r="DJ70" i="35"/>
  <c r="DN70" i="35" s="1"/>
  <c r="G70" i="35" s="1"/>
  <c r="K63" i="41" s="1"/>
  <c r="DL70" i="35"/>
  <c r="AA118" i="31"/>
  <c r="AA122" i="31" s="1"/>
  <c r="J161" i="31" s="1"/>
  <c r="J51" i="13" s="1"/>
  <c r="Y118" i="31"/>
  <c r="Y122" i="31" s="1"/>
  <c r="J141" i="31" s="1"/>
  <c r="J51" i="11" s="1"/>
  <c r="BK91" i="32"/>
  <c r="BF91" i="32"/>
  <c r="BF95" i="32" s="1"/>
  <c r="S148" i="32" s="1"/>
  <c r="S48" i="12" s="1"/>
  <c r="BI91" i="32"/>
  <c r="BI95" i="32" s="1"/>
  <c r="S178" i="32" s="1"/>
  <c r="S48" i="15" s="1"/>
  <c r="Z100" i="30"/>
  <c r="Z104" i="30" s="1"/>
  <c r="K149" i="30" s="1"/>
  <c r="K49" i="12" s="1"/>
  <c r="BW42" i="33"/>
  <c r="P57" i="3"/>
  <c r="AC109" i="30"/>
  <c r="Y109" i="30"/>
  <c r="Y113" i="30" s="1"/>
  <c r="K140" i="30" s="1"/>
  <c r="K50" i="11" s="1"/>
  <c r="AE109" i="33"/>
  <c r="AE113" i="33" s="1"/>
  <c r="H200" i="33" s="1"/>
  <c r="H50" i="17" s="1"/>
  <c r="AD109" i="33"/>
  <c r="Z73" i="31"/>
  <c r="Z77" i="31" s="1"/>
  <c r="J146" i="31" s="1"/>
  <c r="J46" i="12" s="1"/>
  <c r="AE73" i="31"/>
  <c r="AE77" i="31" s="1"/>
  <c r="J196" i="31" s="1"/>
  <c r="J46" i="17" s="1"/>
  <c r="Z91" i="30"/>
  <c r="Z95" i="30" s="1"/>
  <c r="K148" i="30" s="1"/>
  <c r="K48" i="12" s="1"/>
  <c r="Y91" i="30"/>
  <c r="Y95" i="30" s="1"/>
  <c r="K138" i="30" s="1"/>
  <c r="K48" i="11" s="1"/>
  <c r="AA100" i="33"/>
  <c r="AA104" i="33" s="1"/>
  <c r="H159" i="33" s="1"/>
  <c r="H49" i="13" s="1"/>
  <c r="Y118" i="33"/>
  <c r="Y122" i="33" s="1"/>
  <c r="H141" i="33" s="1"/>
  <c r="H51" i="11" s="1"/>
  <c r="DH78" i="35"/>
  <c r="DN78" i="35" s="1"/>
  <c r="DJ78" i="35"/>
  <c r="DL78" i="35" s="1"/>
  <c r="AB46" i="29"/>
  <c r="AB50" i="29" s="1"/>
  <c r="L163" i="29" s="1"/>
  <c r="L43" i="14" s="1"/>
  <c r="AA46" i="29"/>
  <c r="AA50" i="29" s="1"/>
  <c r="L153" i="29" s="1"/>
  <c r="L43" i="13" s="1"/>
  <c r="Y91" i="33"/>
  <c r="Y95" i="33" s="1"/>
  <c r="H138" i="33" s="1"/>
  <c r="H48" i="11" s="1"/>
  <c r="Z109" i="32"/>
  <c r="AA109" i="32"/>
  <c r="AA113" i="32" s="1"/>
  <c r="I160" i="32" s="1"/>
  <c r="I50" i="13" s="1"/>
  <c r="AE108" i="29"/>
  <c r="AD106" i="29"/>
  <c r="AF108" i="29"/>
  <c r="Z108" i="29"/>
  <c r="Y106" i="29"/>
  <c r="AE105" i="29"/>
  <c r="Y108" i="29"/>
  <c r="AF105" i="29"/>
  <c r="AD118" i="30"/>
  <c r="AD122" i="30" s="1"/>
  <c r="K191" i="30" s="1"/>
  <c r="K51" i="16" s="1"/>
  <c r="AC118" i="30"/>
  <c r="AC122" i="30" s="1"/>
  <c r="K181" i="30" s="1"/>
  <c r="K51" i="15" s="1"/>
  <c r="AB118" i="30"/>
  <c r="AB122" i="30" s="1"/>
  <c r="K171" i="30" s="1"/>
  <c r="K51" i="14" s="1"/>
  <c r="DJ75" i="35"/>
  <c r="DL75" i="35" s="1"/>
  <c r="DN75" i="35" s="1"/>
  <c r="L29" i="46"/>
  <c r="Z73" i="53"/>
  <c r="L37" i="46"/>
  <c r="Z81" i="53"/>
  <c r="L25" i="46"/>
  <c r="L33" i="46"/>
  <c r="Z69" i="53"/>
  <c r="Z77" i="53"/>
  <c r="K67" i="49"/>
  <c r="S155" i="53"/>
  <c r="K71" i="49"/>
  <c r="S159" i="53"/>
  <c r="K75" i="49"/>
  <c r="S163" i="53"/>
  <c r="D114" i="35"/>
  <c r="V30" i="53"/>
  <c r="E29" i="42"/>
  <c r="V26" i="53"/>
  <c r="E25" i="42"/>
  <c r="N118" i="42"/>
  <c r="AR34" i="53"/>
  <c r="N106" i="42"/>
  <c r="AR22" i="53"/>
  <c r="L21" i="42"/>
  <c r="Z22" i="53"/>
  <c r="AJ22" i="53"/>
  <c r="M106" i="42"/>
  <c r="AJ26" i="53"/>
  <c r="AJ34" i="53"/>
  <c r="M110" i="42"/>
  <c r="AJ30" i="53"/>
  <c r="M114" i="42"/>
  <c r="M118" i="42"/>
  <c r="K21" i="46"/>
  <c r="R65" i="53"/>
  <c r="AP61" i="53"/>
  <c r="N13" i="46"/>
  <c r="N17" i="46"/>
  <c r="AP57" i="53"/>
  <c r="D61" i="35"/>
  <c r="AI167" i="54"/>
  <c r="AI163" i="54"/>
  <c r="S159" i="54"/>
  <c r="AI143" i="54"/>
  <c r="AI139" i="54"/>
  <c r="S116" i="54"/>
  <c r="AQ96" i="54"/>
  <c r="AQ81" i="54"/>
  <c r="Z81" i="54"/>
  <c r="AQ77" i="54"/>
  <c r="Z77" i="54"/>
  <c r="AQ73" i="54"/>
  <c r="Z73" i="54"/>
  <c r="AQ69" i="54"/>
  <c r="Z69" i="54"/>
  <c r="AP61" i="54"/>
  <c r="AP57" i="54"/>
  <c r="R30" i="54"/>
  <c r="J30" i="54"/>
  <c r="AJ22" i="54"/>
  <c r="V18" i="54"/>
  <c r="D60" i="35"/>
  <c r="D63" i="35"/>
  <c r="AW1" i="29"/>
  <c r="AW42" i="29" s="1"/>
  <c r="F19" i="28"/>
  <c r="V53" i="11"/>
  <c r="AW11" i="31"/>
  <c r="AW43" i="31" s="1"/>
  <c r="T63" i="11"/>
  <c r="D30" i="28"/>
  <c r="AY1" i="29"/>
  <c r="AY42" i="29" s="1"/>
  <c r="V53" i="13"/>
  <c r="DG47" i="35"/>
  <c r="AZ37" i="32"/>
  <c r="AZ99" i="32" s="1"/>
  <c r="I36" i="28"/>
  <c r="C12" i="28" s="1"/>
  <c r="S89" i="14"/>
  <c r="BD1" i="31"/>
  <c r="BD42" i="31" s="1"/>
  <c r="T53" i="18"/>
  <c r="X33" i="29"/>
  <c r="X63" i="29" s="1"/>
  <c r="L85" i="18"/>
  <c r="AZ35" i="30"/>
  <c r="AZ81" i="30" s="1"/>
  <c r="U87" i="14"/>
  <c r="B34" i="28"/>
  <c r="AW15" i="33"/>
  <c r="AW79" i="33" s="1"/>
  <c r="R67" i="11"/>
  <c r="BC1" i="31"/>
  <c r="BC42" i="31" s="1"/>
  <c r="T53" i="17"/>
  <c r="T53" i="15"/>
  <c r="D19" i="28"/>
  <c r="D6" i="28" s="1"/>
  <c r="D48" i="35"/>
  <c r="D79" i="35"/>
  <c r="D16" i="35"/>
  <c r="D65" i="35"/>
  <c r="D93" i="35"/>
  <c r="D109" i="35"/>
  <c r="D124" i="35"/>
  <c r="D80" i="35"/>
  <c r="D78" i="35"/>
  <c r="D17" i="35"/>
  <c r="D13" i="35"/>
  <c r="D64" i="35"/>
  <c r="D94" i="35"/>
  <c r="D110" i="35"/>
  <c r="D125" i="35"/>
  <c r="D108" i="35"/>
  <c r="D46" i="35"/>
  <c r="D44" i="35"/>
  <c r="D92" i="35"/>
  <c r="D95" i="35"/>
  <c r="D15" i="35"/>
  <c r="D123" i="35"/>
  <c r="BC1" i="33"/>
  <c r="BC42" i="33" s="1"/>
  <c r="R53" i="17"/>
  <c r="BC11" i="30"/>
  <c r="BC43" i="30" s="1"/>
  <c r="U63" i="17"/>
  <c r="BB25" i="31"/>
  <c r="BB80" i="31" s="1"/>
  <c r="T77" i="16"/>
  <c r="DI26" i="35"/>
  <c r="DK114" i="35"/>
  <c r="DM114" i="35"/>
  <c r="DJ92" i="35"/>
  <c r="DJ67" i="35"/>
  <c r="DN67" i="35"/>
  <c r="DH67" i="35"/>
  <c r="DL67" i="35"/>
  <c r="G67" i="35" s="1"/>
  <c r="K53" i="41" s="1"/>
  <c r="DE106" i="35"/>
  <c r="DF106" i="35" s="1"/>
  <c r="DH9" i="35"/>
  <c r="DJ9" i="35" s="1"/>
  <c r="DH11" i="35"/>
  <c r="DJ11" i="35"/>
  <c r="DL38" i="35"/>
  <c r="DL8" i="35"/>
  <c r="DJ8" i="35"/>
  <c r="DN8" i="35" s="1"/>
  <c r="DL23" i="35"/>
  <c r="DH82" i="35"/>
  <c r="DJ82" i="35" s="1"/>
  <c r="DJ35" i="35"/>
  <c r="G35" i="35" s="1"/>
  <c r="K24" i="41" s="1"/>
  <c r="DH35" i="35"/>
  <c r="DN35" i="35" s="1"/>
  <c r="DL35" i="35"/>
  <c r="DH5" i="35"/>
  <c r="DJ5" i="35" s="1"/>
  <c r="DN53" i="35"/>
  <c r="G53" i="35" s="1"/>
  <c r="K35" i="41" s="1"/>
  <c r="DL6" i="35"/>
  <c r="DH45" i="35"/>
  <c r="DJ45" i="35" s="1"/>
  <c r="DL115" i="35"/>
  <c r="DJ115" i="35"/>
  <c r="DL107" i="35"/>
  <c r="BW64" i="29"/>
  <c r="BW68" i="29" s="1"/>
  <c r="AA155" i="29" s="1"/>
  <c r="AA45" i="13" s="1"/>
  <c r="N46" i="29"/>
  <c r="N50" i="29" s="1"/>
  <c r="G183" i="29" s="1"/>
  <c r="G43" i="16" s="1"/>
  <c r="DL30" i="35"/>
  <c r="AO55" i="29"/>
  <c r="AO59" i="29" s="1"/>
  <c r="Q134" i="29" s="1"/>
  <c r="Q44" i="11" s="1"/>
  <c r="AT77" i="29"/>
  <c r="Q186" i="29" s="1"/>
  <c r="Q46" i="16" s="1"/>
  <c r="DN31" i="35"/>
  <c r="G31" i="35"/>
  <c r="K101" i="41" s="1"/>
  <c r="DF125" i="35"/>
  <c r="BK64" i="29"/>
  <c r="BK68" i="29" s="1"/>
  <c r="V195" i="29" s="1"/>
  <c r="V45" i="17" s="1"/>
  <c r="DH88" i="35"/>
  <c r="DJ88" i="35"/>
  <c r="DH109" i="35"/>
  <c r="DJ109" i="35" s="1"/>
  <c r="DF123" i="35"/>
  <c r="BY50" i="29"/>
  <c r="AA173" i="29" s="1"/>
  <c r="AA43" i="15" s="1"/>
  <c r="AI68" i="29"/>
  <c r="AR77" i="29"/>
  <c r="Q166" i="29" s="1"/>
  <c r="Q46" i="14" s="1"/>
  <c r="L91" i="29"/>
  <c r="L95" i="29" s="1"/>
  <c r="G168" i="29" s="1"/>
  <c r="G48" i="14" s="1"/>
  <c r="BG59" i="29"/>
  <c r="V154" i="29" s="1"/>
  <c r="V44" i="13" s="1"/>
  <c r="L46" i="29"/>
  <c r="L50" i="29" s="1"/>
  <c r="G163" i="29" s="1"/>
  <c r="G43" i="14" s="1"/>
  <c r="BY59" i="29"/>
  <c r="AA174" i="29" s="1"/>
  <c r="AA44" i="15" s="1"/>
  <c r="BV64" i="29"/>
  <c r="BV68" i="29" s="1"/>
  <c r="AA145" i="29" s="1"/>
  <c r="AA45" i="12" s="1"/>
  <c r="AS73" i="29"/>
  <c r="AS77" i="29" s="1"/>
  <c r="Q176" i="29" s="1"/>
  <c r="Q46" i="15" s="1"/>
  <c r="AV82" i="29"/>
  <c r="AS91" i="29"/>
  <c r="AS95" i="29" s="1"/>
  <c r="Q178" i="29" s="1"/>
  <c r="Q48" i="15" s="1"/>
  <c r="I46" i="29"/>
  <c r="I50" i="29" s="1"/>
  <c r="G133" i="29" s="1"/>
  <c r="G43" i="11" s="1"/>
  <c r="BP59" i="29"/>
  <c r="AS46" i="29"/>
  <c r="AS50" i="29" s="1"/>
  <c r="Q173" i="29" s="1"/>
  <c r="Q43" i="15" s="1"/>
  <c r="J82" i="29"/>
  <c r="J86" i="29" s="1"/>
  <c r="G147" i="29" s="1"/>
  <c r="G47" i="12" s="1"/>
  <c r="BR104" i="29"/>
  <c r="AQ104" i="29"/>
  <c r="Q159" i="29" s="1"/>
  <c r="Q49" i="13" s="1"/>
  <c r="AC82" i="29"/>
  <c r="AC86" i="29" s="1"/>
  <c r="L177" i="29" s="1"/>
  <c r="L47" i="15" s="1"/>
  <c r="BO77" i="29"/>
  <c r="BW77" i="29" s="1"/>
  <c r="AA156" i="29" s="1"/>
  <c r="AA46" i="13" s="1"/>
  <c r="BX100" i="29"/>
  <c r="BL113" i="29"/>
  <c r="V210" i="29" s="1"/>
  <c r="V50" i="18" s="1"/>
  <c r="BD122" i="29"/>
  <c r="BL122" i="29" s="1"/>
  <c r="V211" i="29" s="1"/>
  <c r="V51" i="18" s="1"/>
  <c r="BV82" i="29"/>
  <c r="BV86" i="29" s="1"/>
  <c r="AA147" i="29" s="1"/>
  <c r="AA47" i="12" s="1"/>
  <c r="BZ91" i="29"/>
  <c r="BZ95" i="29" s="1"/>
  <c r="AA188" i="29" s="1"/>
  <c r="AA48" i="16" s="1"/>
  <c r="BF100" i="29"/>
  <c r="BF104" i="29" s="1"/>
  <c r="V149" i="29" s="1"/>
  <c r="V49" i="12" s="1"/>
  <c r="BU100" i="29"/>
  <c r="BU104" i="29" s="1"/>
  <c r="AA139" i="29" s="1"/>
  <c r="AA49" i="11" s="1"/>
  <c r="CA100" i="29"/>
  <c r="BW109" i="29"/>
  <c r="BW113" i="29" s="1"/>
  <c r="AA160" i="29" s="1"/>
  <c r="AA50" i="13" s="1"/>
  <c r="N118" i="29"/>
  <c r="N122" i="29" s="1"/>
  <c r="G191" i="29" s="1"/>
  <c r="G51" i="16" s="1"/>
  <c r="AD127" i="29"/>
  <c r="AD131" i="29" s="1"/>
  <c r="L192" i="29" s="1"/>
  <c r="L52" i="16" s="1"/>
  <c r="BX50" i="30"/>
  <c r="Z163" i="30" s="1"/>
  <c r="Z43" i="14" s="1"/>
  <c r="BH59" i="30"/>
  <c r="U164" i="30" s="1"/>
  <c r="U44" i="14" s="1"/>
  <c r="AR68" i="30"/>
  <c r="P165" i="30" s="1"/>
  <c r="P45" i="14" s="1"/>
  <c r="N82" i="30"/>
  <c r="N86" i="30" s="1"/>
  <c r="F187" i="30" s="1"/>
  <c r="F47" i="16" s="1"/>
  <c r="M73" i="30"/>
  <c r="M77" i="30" s="1"/>
  <c r="F176" i="30" s="1"/>
  <c r="F46" i="15" s="1"/>
  <c r="K82" i="30"/>
  <c r="K86" i="30" s="1"/>
  <c r="F157" i="30" s="1"/>
  <c r="F47" i="13" s="1"/>
  <c r="BV82" i="30"/>
  <c r="BV86" i="30" s="1"/>
  <c r="Z147" i="30" s="1"/>
  <c r="Z47" i="12" s="1"/>
  <c r="L68" i="30"/>
  <c r="F165" i="30" s="1"/>
  <c r="F45" i="14" s="1"/>
  <c r="CA82" i="30"/>
  <c r="CA86" i="30" s="1"/>
  <c r="Z197" i="30" s="1"/>
  <c r="Z47" i="17" s="1"/>
  <c r="BZ86" i="30"/>
  <c r="Z187" i="30" s="1"/>
  <c r="Z47" i="16" s="1"/>
  <c r="CA91" i="30"/>
  <c r="AQ100" i="30"/>
  <c r="AQ104" i="30" s="1"/>
  <c r="P159" i="30" s="1"/>
  <c r="P49" i="13" s="1"/>
  <c r="BW100" i="30"/>
  <c r="BW104" i="30" s="1"/>
  <c r="Z159" i="30" s="1"/>
  <c r="Z49" i="13" s="1"/>
  <c r="BK104" i="30"/>
  <c r="U199" i="30" s="1"/>
  <c r="U49" i="17" s="1"/>
  <c r="BJ122" i="29"/>
  <c r="V191" i="29" s="1"/>
  <c r="V51" i="16" s="1"/>
  <c r="BL73" i="30"/>
  <c r="BL77" i="30" s="1"/>
  <c r="U206" i="30" s="1"/>
  <c r="U46" i="18" s="1"/>
  <c r="AT82" i="30"/>
  <c r="AT86" i="30" s="1"/>
  <c r="P187" i="30" s="1"/>
  <c r="P47" i="16" s="1"/>
  <c r="O46" i="30"/>
  <c r="O50" i="30" s="1"/>
  <c r="F193" i="30" s="1"/>
  <c r="F43" i="17" s="1"/>
  <c r="AO46" i="30"/>
  <c r="AO50" i="30" s="1"/>
  <c r="P133" i="30" s="1"/>
  <c r="P43" i="11" s="1"/>
  <c r="BU46" i="30"/>
  <c r="BU50" i="30" s="1"/>
  <c r="Z133" i="30" s="1"/>
  <c r="Z43" i="11" s="1"/>
  <c r="AO55" i="30"/>
  <c r="AO59" i="30" s="1"/>
  <c r="P134" i="30" s="1"/>
  <c r="P44" i="11" s="1"/>
  <c r="AR91" i="30"/>
  <c r="AR95" i="30" s="1"/>
  <c r="P168" i="30" s="1"/>
  <c r="P48" i="14" s="1"/>
  <c r="I100" i="30"/>
  <c r="I104" i="30" s="1"/>
  <c r="F139" i="30" s="1"/>
  <c r="F49" i="11" s="1"/>
  <c r="BF100" i="30"/>
  <c r="BF104" i="30" s="1"/>
  <c r="U149" i="30" s="1"/>
  <c r="U49" i="12" s="1"/>
  <c r="N113" i="30"/>
  <c r="F190" i="30" s="1"/>
  <c r="F50" i="16" s="1"/>
  <c r="AR127" i="30"/>
  <c r="AR131" i="30" s="1"/>
  <c r="P172" i="30" s="1"/>
  <c r="P52" i="14" s="1"/>
  <c r="BX127" i="30"/>
  <c r="BX131" i="30" s="1"/>
  <c r="Z172" i="30" s="1"/>
  <c r="Z52" i="14" s="1"/>
  <c r="P46" i="31"/>
  <c r="P50" i="31" s="1"/>
  <c r="E203" i="31" s="1"/>
  <c r="E43" i="18" s="1"/>
  <c r="P59" i="31"/>
  <c r="E204" i="31" s="1"/>
  <c r="E44" i="18" s="1"/>
  <c r="BJ68" i="31"/>
  <c r="T185" i="31" s="1"/>
  <c r="T45" i="16" s="1"/>
  <c r="AU73" i="31"/>
  <c r="AU77" i="31" s="1"/>
  <c r="O196" i="31" s="1"/>
  <c r="O46" i="17" s="1"/>
  <c r="K86" i="31"/>
  <c r="E157" i="31" s="1"/>
  <c r="E47" i="13" s="1"/>
  <c r="AQ86" i="31"/>
  <c r="O157" i="31" s="1"/>
  <c r="O47" i="13" s="1"/>
  <c r="BL95" i="31"/>
  <c r="T208" i="31" s="1"/>
  <c r="T48" i="18" s="1"/>
  <c r="N118" i="30"/>
  <c r="N122" i="30" s="1"/>
  <c r="F191" i="30" s="1"/>
  <c r="F51" i="16" s="1"/>
  <c r="AR118" i="30"/>
  <c r="BV118" i="30"/>
  <c r="BV122" i="30" s="1"/>
  <c r="Z151" i="30" s="1"/>
  <c r="Z51" i="12" s="1"/>
  <c r="AC55" i="31"/>
  <c r="AC59" i="31" s="1"/>
  <c r="J174" i="31" s="1"/>
  <c r="J44" i="15" s="1"/>
  <c r="BZ64" i="31"/>
  <c r="BZ68" i="31" s="1"/>
  <c r="Y185" i="31" s="1"/>
  <c r="Y45" i="16" s="1"/>
  <c r="O73" i="31"/>
  <c r="O77" i="31" s="1"/>
  <c r="E196" i="31" s="1"/>
  <c r="E46" i="17" s="1"/>
  <c r="BO86" i="30"/>
  <c r="BW86" i="30" s="1"/>
  <c r="Z157" i="30" s="1"/>
  <c r="Z47" i="13" s="1"/>
  <c r="AS109" i="30"/>
  <c r="AS113" i="30" s="1"/>
  <c r="P180" i="30" s="1"/>
  <c r="P50" i="15" s="1"/>
  <c r="BK109" i="30"/>
  <c r="BE109" i="30"/>
  <c r="BE113" i="30" s="1"/>
  <c r="U140" i="30" s="1"/>
  <c r="U50" i="11" s="1"/>
  <c r="BY109" i="30"/>
  <c r="BY113" i="30" s="1"/>
  <c r="Z180" i="30" s="1"/>
  <c r="Z50" i="15" s="1"/>
  <c r="AU64" i="31"/>
  <c r="AU68" i="31" s="1"/>
  <c r="O195" i="31" s="1"/>
  <c r="O45" i="17" s="1"/>
  <c r="BU82" i="31"/>
  <c r="BU86" i="31" s="1"/>
  <c r="Y137" i="31" s="1"/>
  <c r="Y47" i="11" s="1"/>
  <c r="CA100" i="31"/>
  <c r="CA104" i="31" s="1"/>
  <c r="Y199" i="31" s="1"/>
  <c r="Y49" i="17" s="1"/>
  <c r="AT109" i="30"/>
  <c r="AT113" i="30" s="1"/>
  <c r="P190" i="30" s="1"/>
  <c r="P50" i="16" s="1"/>
  <c r="BU118" i="31"/>
  <c r="BU122" i="31" s="1"/>
  <c r="Y141" i="31" s="1"/>
  <c r="Y51" i="11" s="1"/>
  <c r="AE46" i="31"/>
  <c r="AE50" i="31" s="1"/>
  <c r="J193" i="31" s="1"/>
  <c r="J43" i="17" s="1"/>
  <c r="AE55" i="31"/>
  <c r="AE59" i="31" s="1"/>
  <c r="J194" i="31" s="1"/>
  <c r="J44" i="17" s="1"/>
  <c r="O82" i="31"/>
  <c r="O86" i="31" s="1"/>
  <c r="E197" i="31" s="1"/>
  <c r="E47" i="17" s="1"/>
  <c r="AE82" i="31"/>
  <c r="AE86" i="31" s="1"/>
  <c r="J197" i="31" s="1"/>
  <c r="J47" i="17" s="1"/>
  <c r="AU82" i="31"/>
  <c r="L46" i="31"/>
  <c r="L50" i="31" s="1"/>
  <c r="E163" i="31" s="1"/>
  <c r="E43" i="14" s="1"/>
  <c r="AB46" i="31"/>
  <c r="AB50" i="31" s="1"/>
  <c r="J163" i="31" s="1"/>
  <c r="J43" i="14" s="1"/>
  <c r="AR46" i="31"/>
  <c r="AR50" i="31" s="1"/>
  <c r="O163" i="31" s="1"/>
  <c r="O43" i="14" s="1"/>
  <c r="I64" i="31"/>
  <c r="BF64" i="31"/>
  <c r="BF68" i="31" s="1"/>
  <c r="T145" i="31" s="1"/>
  <c r="T45" i="12" s="1"/>
  <c r="BV64" i="31"/>
  <c r="BW73" i="31"/>
  <c r="BW77" i="31" s="1"/>
  <c r="Y156" i="31" s="1"/>
  <c r="Y46" i="13" s="1"/>
  <c r="AQ109" i="31"/>
  <c r="AQ113" i="31" s="1"/>
  <c r="O160" i="31" s="1"/>
  <c r="O50" i="13" s="1"/>
  <c r="N122" i="31"/>
  <c r="E191" i="31" s="1"/>
  <c r="E51" i="16" s="1"/>
  <c r="M100" i="32"/>
  <c r="M104" i="32" s="1"/>
  <c r="D179" i="32" s="1"/>
  <c r="D49" i="15" s="1"/>
  <c r="AQ46" i="31"/>
  <c r="AQ50" i="31" s="1"/>
  <c r="O153" i="31" s="1"/>
  <c r="O43" i="13" s="1"/>
  <c r="AS46" i="31"/>
  <c r="AS50" i="31" s="1"/>
  <c r="O173" i="31" s="1"/>
  <c r="O43" i="15" s="1"/>
  <c r="AQ55" i="31"/>
  <c r="AQ59" i="31" s="1"/>
  <c r="O154" i="31" s="1"/>
  <c r="O44" i="13" s="1"/>
  <c r="AS55" i="31"/>
  <c r="AS59" i="31" s="1"/>
  <c r="O174" i="31" s="1"/>
  <c r="O44" i="15" s="1"/>
  <c r="BW55" i="31"/>
  <c r="BW59" i="31" s="1"/>
  <c r="Y154" i="31" s="1"/>
  <c r="Y44" i="13" s="1"/>
  <c r="BY55" i="31"/>
  <c r="BY59" i="31" s="1"/>
  <c r="Y174" i="31" s="1"/>
  <c r="Y44" i="15" s="1"/>
  <c r="AP127" i="31"/>
  <c r="AP131" i="31" s="1"/>
  <c r="O152" i="31" s="1"/>
  <c r="O52" i="12" s="1"/>
  <c r="BV127" i="31"/>
  <c r="BV131" i="31" s="1"/>
  <c r="Y152" i="31" s="1"/>
  <c r="Y52" i="12" s="1"/>
  <c r="AB82" i="31"/>
  <c r="AB86" i="31" s="1"/>
  <c r="J167" i="31" s="1"/>
  <c r="J47" i="14" s="1"/>
  <c r="K109" i="31"/>
  <c r="K113" i="31" s="1"/>
  <c r="E160" i="31" s="1"/>
  <c r="E50" i="13" s="1"/>
  <c r="J113" i="31"/>
  <c r="E150" i="31" s="1"/>
  <c r="E50" i="12" s="1"/>
  <c r="BU127" i="31"/>
  <c r="BU131" i="31" s="1"/>
  <c r="Y142" i="31" s="1"/>
  <c r="Y52" i="11" s="1"/>
  <c r="AO64" i="31"/>
  <c r="AO68" i="31" s="1"/>
  <c r="O135" i="31" s="1"/>
  <c r="O45" i="11" s="1"/>
  <c r="BW82" i="31"/>
  <c r="BW86" i="31" s="1"/>
  <c r="Y157" i="31" s="1"/>
  <c r="Y47" i="13" s="1"/>
  <c r="BW91" i="31"/>
  <c r="BW95" i="31" s="1"/>
  <c r="Y158" i="31" s="1"/>
  <c r="Y48" i="13" s="1"/>
  <c r="N100" i="31"/>
  <c r="N104" i="31" s="1"/>
  <c r="E189" i="31" s="1"/>
  <c r="E49" i="16" s="1"/>
  <c r="J118" i="31"/>
  <c r="AQ100" i="31"/>
  <c r="AQ104" i="31" s="1"/>
  <c r="O159" i="31" s="1"/>
  <c r="O49" i="13" s="1"/>
  <c r="O109" i="31"/>
  <c r="O113" i="31" s="1"/>
  <c r="E200" i="31" s="1"/>
  <c r="E50" i="17" s="1"/>
  <c r="AE127" i="31"/>
  <c r="AE131" i="31" s="1"/>
  <c r="J202" i="31" s="1"/>
  <c r="J52" i="17" s="1"/>
  <c r="AS46" i="32"/>
  <c r="AS50" i="32" s="1"/>
  <c r="N173" i="32" s="1"/>
  <c r="N43" i="15" s="1"/>
  <c r="BY46" i="32"/>
  <c r="BY50" i="32" s="1"/>
  <c r="X173" i="32" s="1"/>
  <c r="X43" i="15" s="1"/>
  <c r="P55" i="32"/>
  <c r="P59" i="32" s="1"/>
  <c r="D204" i="32" s="1"/>
  <c r="D44" i="18" s="1"/>
  <c r="M55" i="32"/>
  <c r="M59" i="32" s="1"/>
  <c r="D174" i="32" s="1"/>
  <c r="D44" i="15" s="1"/>
  <c r="BK55" i="32"/>
  <c r="BU64" i="32"/>
  <c r="BM68" i="32"/>
  <c r="AP86" i="32"/>
  <c r="N147" i="32" s="1"/>
  <c r="N47" i="12" s="1"/>
  <c r="AP64" i="32"/>
  <c r="AP68" i="32" s="1"/>
  <c r="N145" i="32" s="1"/>
  <c r="N45" i="12" s="1"/>
  <c r="BV64" i="32"/>
  <c r="BV68" i="32" s="1"/>
  <c r="X145" i="32" s="1"/>
  <c r="X45" i="12" s="1"/>
  <c r="BY73" i="32"/>
  <c r="BY77" i="32" s="1"/>
  <c r="X176" i="32" s="1"/>
  <c r="X46" i="15" s="1"/>
  <c r="L91" i="32"/>
  <c r="L95" i="32" s="1"/>
  <c r="D168" i="32" s="1"/>
  <c r="D48" i="14" s="1"/>
  <c r="AJ113" i="32"/>
  <c r="AO109" i="32"/>
  <c r="AM122" i="32"/>
  <c r="AT100" i="31"/>
  <c r="AT104" i="31" s="1"/>
  <c r="O189" i="31" s="1"/>
  <c r="O49" i="16" s="1"/>
  <c r="AO73" i="32"/>
  <c r="AO77" i="32" s="1"/>
  <c r="N136" i="32" s="1"/>
  <c r="N46" i="11" s="1"/>
  <c r="I82" i="32"/>
  <c r="I86" i="32" s="1"/>
  <c r="D137" i="32" s="1"/>
  <c r="D47" i="11" s="1"/>
  <c r="AU118" i="32"/>
  <c r="BG100" i="31"/>
  <c r="BG104" i="31" s="1"/>
  <c r="T159" i="31" s="1"/>
  <c r="T49" i="13" s="1"/>
  <c r="BV100" i="31"/>
  <c r="BV104" i="31" s="1"/>
  <c r="Y149" i="31" s="1"/>
  <c r="Y49" i="12" s="1"/>
  <c r="BV109" i="31"/>
  <c r="BV113" i="31" s="1"/>
  <c r="Y150" i="31" s="1"/>
  <c r="Y50" i="12" s="1"/>
  <c r="BT50" i="32"/>
  <c r="CB50" i="32" s="1"/>
  <c r="X203" i="32" s="1"/>
  <c r="X43" i="18" s="1"/>
  <c r="AV109" i="32"/>
  <c r="BC122" i="32"/>
  <c r="BS122" i="32"/>
  <c r="CA122" i="32" s="1"/>
  <c r="X201" i="32" s="1"/>
  <c r="X51" i="17" s="1"/>
  <c r="BX127" i="32"/>
  <c r="BX131" i="32" s="1"/>
  <c r="X172" i="32" s="1"/>
  <c r="X52" i="14" s="1"/>
  <c r="AE131" i="32"/>
  <c r="I202" i="32" s="1"/>
  <c r="I52" i="17" s="1"/>
  <c r="CB70" i="33"/>
  <c r="BT74" i="33"/>
  <c r="CA69" i="33"/>
  <c r="CA70" i="33"/>
  <c r="CA71" i="33"/>
  <c r="CA72" i="33"/>
  <c r="BT75" i="33"/>
  <c r="CB71" i="33"/>
  <c r="CB81" i="33"/>
  <c r="BT85" i="33"/>
  <c r="BZ79" i="33"/>
  <c r="BZ81" i="33"/>
  <c r="BT83" i="33"/>
  <c r="BJ118" i="31"/>
  <c r="BJ122" i="31" s="1"/>
  <c r="T191" i="31" s="1"/>
  <c r="T51" i="16" s="1"/>
  <c r="AQ127" i="31"/>
  <c r="AQ131" i="31" s="1"/>
  <c r="O162" i="31" s="1"/>
  <c r="O52" i="13" s="1"/>
  <c r="BL127" i="31"/>
  <c r="BL131" i="31" s="1"/>
  <c r="T212" i="31" s="1"/>
  <c r="T52" i="18" s="1"/>
  <c r="BW127" i="31"/>
  <c r="BW131" i="31" s="1"/>
  <c r="Y162" i="31" s="1"/>
  <c r="Y52" i="13" s="1"/>
  <c r="AV100" i="31"/>
  <c r="AV104" i="31" s="1"/>
  <c r="O209" i="31" s="1"/>
  <c r="O49" i="18" s="1"/>
  <c r="M100" i="31"/>
  <c r="M104" i="31" s="1"/>
  <c r="E179" i="31" s="1"/>
  <c r="E49" i="15" s="1"/>
  <c r="O127" i="31"/>
  <c r="O131" i="31" s="1"/>
  <c r="E202" i="31" s="1"/>
  <c r="E52" i="17" s="1"/>
  <c r="BW82" i="32"/>
  <c r="BW86" i="32" s="1"/>
  <c r="X157" i="32" s="1"/>
  <c r="X47" i="13" s="1"/>
  <c r="CA91" i="32"/>
  <c r="CA95" i="32" s="1"/>
  <c r="X198" i="32" s="1"/>
  <c r="X48" i="17" s="1"/>
  <c r="AQ109" i="32"/>
  <c r="AQ113" i="32" s="1"/>
  <c r="N160" i="32" s="1"/>
  <c r="N50" i="13" s="1"/>
  <c r="BM113" i="32"/>
  <c r="BX109" i="32"/>
  <c r="AR118" i="32"/>
  <c r="BX118" i="32"/>
  <c r="BF127" i="32"/>
  <c r="BF131" i="32" s="1"/>
  <c r="S152" i="32" s="1"/>
  <c r="S52" i="12" s="1"/>
  <c r="BV127" i="32"/>
  <c r="BH55" i="32"/>
  <c r="BH59" i="32" s="1"/>
  <c r="S164" i="32" s="1"/>
  <c r="S44" i="14" s="1"/>
  <c r="O73" i="32"/>
  <c r="O77" i="32" s="1"/>
  <c r="D196" i="32" s="1"/>
  <c r="D46" i="17" s="1"/>
  <c r="BV91" i="32"/>
  <c r="BV95" i="32" s="1"/>
  <c r="X148" i="32" s="1"/>
  <c r="X48" i="12" s="1"/>
  <c r="BW118" i="32"/>
  <c r="BW122" i="32" s="1"/>
  <c r="X161" i="32" s="1"/>
  <c r="X51" i="13" s="1"/>
  <c r="J127" i="32"/>
  <c r="AU127" i="32"/>
  <c r="AU131" i="32" s="1"/>
  <c r="N202" i="32" s="1"/>
  <c r="N52" i="17" s="1"/>
  <c r="BX78" i="33"/>
  <c r="CB80" i="33"/>
  <c r="AN49" i="33"/>
  <c r="BT76" i="33"/>
  <c r="BZ45" i="33"/>
  <c r="BZ54" i="33"/>
  <c r="AI59" i="33"/>
  <c r="AQ59" i="33" s="1"/>
  <c r="M154" i="33" s="1"/>
  <c r="M44" i="13" s="1"/>
  <c r="BW69" i="33"/>
  <c r="BW71" i="33"/>
  <c r="L104" i="33"/>
  <c r="C169" i="33" s="1"/>
  <c r="C49" i="14" s="1"/>
  <c r="O109" i="33"/>
  <c r="O113" i="33" s="1"/>
  <c r="C200" i="33" s="1"/>
  <c r="C50" i="17" s="1"/>
  <c r="AU105" i="33"/>
  <c r="AO107" i="33"/>
  <c r="AT114" i="33"/>
  <c r="CB118" i="33"/>
  <c r="BE55" i="32"/>
  <c r="BE59" i="32" s="1"/>
  <c r="S134" i="32" s="1"/>
  <c r="S44" i="11" s="1"/>
  <c r="BZ64" i="32"/>
  <c r="BZ68" i="32" s="1"/>
  <c r="X185" i="32" s="1"/>
  <c r="X45" i="16" s="1"/>
  <c r="J46" i="33"/>
  <c r="J50" i="33" s="1"/>
  <c r="C143" i="33" s="1"/>
  <c r="C43" i="12" s="1"/>
  <c r="BU78" i="33"/>
  <c r="AT100" i="33"/>
  <c r="AT104" i="33" s="1"/>
  <c r="M189" i="33" s="1"/>
  <c r="M49" i="16" s="1"/>
  <c r="AP105" i="33"/>
  <c r="BV109" i="33"/>
  <c r="BV113" i="33" s="1"/>
  <c r="W150" i="33" s="1"/>
  <c r="W50" i="12" s="1"/>
  <c r="BT48" i="33"/>
  <c r="AR62" i="33"/>
  <c r="BX71" i="33"/>
  <c r="AO45" i="33"/>
  <c r="BU45" i="33"/>
  <c r="BU54" i="33"/>
  <c r="AO63" i="33"/>
  <c r="BY72" i="33"/>
  <c r="BU81" i="33"/>
  <c r="AP44" i="33"/>
  <c r="BV45" i="33"/>
  <c r="BZ52" i="33"/>
  <c r="K73" i="33"/>
  <c r="K77" i="33" s="1"/>
  <c r="C156" i="33" s="1"/>
  <c r="C46" i="13" s="1"/>
  <c r="Y87" i="32"/>
  <c r="AC89" i="32"/>
  <c r="Q94" i="32"/>
  <c r="Y89" i="32"/>
  <c r="AC90" i="32"/>
  <c r="Q91" i="32"/>
  <c r="Q95" i="32" s="1"/>
  <c r="Y88" i="32"/>
  <c r="AC88" i="32"/>
  <c r="Y90" i="32"/>
  <c r="Q92" i="32"/>
  <c r="Q93" i="32"/>
  <c r="AC87" i="32"/>
  <c r="Z89" i="32"/>
  <c r="AO62" i="33"/>
  <c r="AQ44" i="33"/>
  <c r="BG55" i="33"/>
  <c r="BG59" i="33" s="1"/>
  <c r="R154" i="33" s="1"/>
  <c r="R44" i="13" s="1"/>
  <c r="K64" i="33"/>
  <c r="K68" i="33" s="1"/>
  <c r="C155" i="33" s="1"/>
  <c r="C45" i="13" s="1"/>
  <c r="BZ72" i="33"/>
  <c r="AK104" i="33"/>
  <c r="AS104" i="33" s="1"/>
  <c r="M179" i="33" s="1"/>
  <c r="M49" i="15" s="1"/>
  <c r="AV106" i="33"/>
  <c r="BW109" i="33"/>
  <c r="BW113" i="33" s="1"/>
  <c r="W160" i="33" s="1"/>
  <c r="W50" i="13" s="1"/>
  <c r="AR116" i="33"/>
  <c r="AS114" i="33"/>
  <c r="AS115" i="33"/>
  <c r="AS116" i="33"/>
  <c r="K127" i="33"/>
  <c r="K131" i="33" s="1"/>
  <c r="C162" i="33" s="1"/>
  <c r="C52" i="13" s="1"/>
  <c r="X119" i="32"/>
  <c r="AF115" i="32"/>
  <c r="AF73" i="30"/>
  <c r="AF77" i="30" s="1"/>
  <c r="K206" i="30" s="1"/>
  <c r="K46" i="18" s="1"/>
  <c r="AA73" i="32"/>
  <c r="AA77" i="32" s="1"/>
  <c r="I156" i="32" s="1"/>
  <c r="I46" i="13" s="1"/>
  <c r="AB46" i="32"/>
  <c r="AB50" i="32" s="1"/>
  <c r="I163" i="32" s="1"/>
  <c r="I43" i="14" s="1"/>
  <c r="Z118" i="33"/>
  <c r="Z122" i="33" s="1"/>
  <c r="H151" i="33" s="1"/>
  <c r="H51" i="12" s="1"/>
  <c r="AA87" i="29"/>
  <c r="AF89" i="29"/>
  <c r="AA87" i="32"/>
  <c r="AA89" i="32"/>
  <c r="AA73" i="33"/>
  <c r="AA77" i="33" s="1"/>
  <c r="H156" i="33" s="1"/>
  <c r="H46" i="13" s="1"/>
  <c r="AP100" i="31"/>
  <c r="AP104" i="31" s="1"/>
  <c r="O149" i="31" s="1"/>
  <c r="O49" i="12" s="1"/>
  <c r="Y46" i="33"/>
  <c r="Y50" i="33" s="1"/>
  <c r="H133" i="33" s="1"/>
  <c r="H43" i="11" s="1"/>
  <c r="AF46" i="33"/>
  <c r="AF50" i="33" s="1"/>
  <c r="H203" i="33" s="1"/>
  <c r="H43" i="18" s="1"/>
  <c r="AR42" i="33"/>
  <c r="BU42" i="33"/>
  <c r="CB42" i="33"/>
  <c r="AF55" i="33"/>
  <c r="AF59" i="33" s="1"/>
  <c r="H204" i="33" s="1"/>
  <c r="H44" i="18" s="1"/>
  <c r="AR55" i="33"/>
  <c r="AR59" i="33" s="1"/>
  <c r="M164" i="33" s="1"/>
  <c r="M44" i="14" s="1"/>
  <c r="BE55" i="33"/>
  <c r="BE59" i="33" s="1"/>
  <c r="R134" i="33" s="1"/>
  <c r="R44" i="11" s="1"/>
  <c r="BL55" i="33"/>
  <c r="BL59" i="33" s="1"/>
  <c r="R204" i="33" s="1"/>
  <c r="R44" i="18" s="1"/>
  <c r="BX51" i="33"/>
  <c r="P64" i="33"/>
  <c r="AR60" i="33"/>
  <c r="AQ60" i="33"/>
  <c r="AU60" i="33"/>
  <c r="BX64" i="33"/>
  <c r="BW64" i="33"/>
  <c r="BW68" i="33" s="1"/>
  <c r="W155" i="33" s="1"/>
  <c r="W45" i="13" s="1"/>
  <c r="N73" i="33"/>
  <c r="N77" i="33" s="1"/>
  <c r="C186" i="33" s="1"/>
  <c r="C46" i="16" s="1"/>
  <c r="AO73" i="33"/>
  <c r="AR73" i="33"/>
  <c r="AR77" i="33" s="1"/>
  <c r="M166" i="33" s="1"/>
  <c r="M46" i="14" s="1"/>
  <c r="BL73" i="33"/>
  <c r="BL77" i="33" s="1"/>
  <c r="R206" i="33" s="1"/>
  <c r="R46" i="18" s="1"/>
  <c r="BU69" i="33"/>
  <c r="BX69" i="33"/>
  <c r="BT73" i="33"/>
  <c r="BT77" i="33" s="1"/>
  <c r="AS61" i="33"/>
  <c r="BU70" i="33"/>
  <c r="AU43" i="33"/>
  <c r="J82" i="33"/>
  <c r="J86" i="33" s="1"/>
  <c r="C147" i="33" s="1"/>
  <c r="C47" i="12" s="1"/>
  <c r="AU82" i="33"/>
  <c r="AU86" i="33" s="1"/>
  <c r="M197" i="33" s="1"/>
  <c r="M47" i="17" s="1"/>
  <c r="BW80" i="33"/>
  <c r="M109" i="33"/>
  <c r="M113" i="33" s="1"/>
  <c r="C180" i="33" s="1"/>
  <c r="C50" i="15" s="1"/>
  <c r="P127" i="33"/>
  <c r="P131" i="33" s="1"/>
  <c r="C212" i="33" s="1"/>
  <c r="C52" i="18" s="1"/>
  <c r="Y127" i="33"/>
  <c r="Y131" i="33" s="1"/>
  <c r="H142" i="33" s="1"/>
  <c r="H52" i="11" s="1"/>
  <c r="AR127" i="33"/>
  <c r="AR131" i="33" s="1"/>
  <c r="M172" i="33" s="1"/>
  <c r="M52" i="14" s="1"/>
  <c r="BL127" i="33"/>
  <c r="BL131" i="33" s="1"/>
  <c r="R212" i="33" s="1"/>
  <c r="R52" i="18" s="1"/>
  <c r="BV127" i="33"/>
  <c r="BV131" i="33" s="1"/>
  <c r="W152" i="33" s="1"/>
  <c r="W52" i="12" s="1"/>
  <c r="F20" i="9"/>
  <c r="F7" i="9" s="1"/>
  <c r="D15" i="9"/>
  <c r="E14" i="9"/>
  <c r="F13" i="9"/>
  <c r="B13" i="9"/>
  <c r="C12" i="9"/>
  <c r="D11" i="9"/>
  <c r="E10" i="9"/>
  <c r="E9" i="9"/>
  <c r="E8" i="9"/>
  <c r="E7" i="9"/>
  <c r="E6" i="9"/>
  <c r="AF73" i="32"/>
  <c r="AF77" i="32" s="1"/>
  <c r="I206" i="32" s="1"/>
  <c r="I46" i="18" s="1"/>
  <c r="AC46" i="32"/>
  <c r="AC50" i="32" s="1"/>
  <c r="I173" i="32" s="1"/>
  <c r="I43" i="15" s="1"/>
  <c r="AB118" i="29"/>
  <c r="AE118" i="33"/>
  <c r="AE122" i="33" s="1"/>
  <c r="H201" i="33" s="1"/>
  <c r="H51" i="17" s="1"/>
  <c r="Y89" i="29"/>
  <c r="AB89" i="32"/>
  <c r="AB73" i="33"/>
  <c r="AB77" i="33" s="1"/>
  <c r="H166" i="33" s="1"/>
  <c r="H46" i="14" s="1"/>
  <c r="Y64" i="31"/>
  <c r="Y68" i="31" s="1"/>
  <c r="J135" i="31" s="1"/>
  <c r="J45" i="11" s="1"/>
  <c r="DL79" i="35"/>
  <c r="DN79" i="35" s="1"/>
  <c r="AE106" i="29"/>
  <c r="Z87" i="29"/>
  <c r="AC55" i="30"/>
  <c r="AC59" i="30" s="1"/>
  <c r="K174" i="30" s="1"/>
  <c r="K44" i="15" s="1"/>
  <c r="G77" i="35"/>
  <c r="X118" i="32"/>
  <c r="X122" i="32" s="1"/>
  <c r="AD117" i="32"/>
  <c r="AC115" i="32"/>
  <c r="AA116" i="32"/>
  <c r="AC116" i="32"/>
  <c r="AB114" i="32"/>
  <c r="AB117" i="32"/>
  <c r="AE114" i="32"/>
  <c r="DL72" i="35"/>
  <c r="DN72" i="35" s="1"/>
  <c r="DL74" i="35"/>
  <c r="DL119" i="35"/>
  <c r="DN119" i="35" s="1"/>
  <c r="AE88" i="29"/>
  <c r="AE91" i="29" s="1"/>
  <c r="AE95" i="29" s="1"/>
  <c r="L198" i="29" s="1"/>
  <c r="L48" i="17" s="1"/>
  <c r="BG91" i="32"/>
  <c r="BG95" i="32" s="1"/>
  <c r="S158" i="32" s="1"/>
  <c r="S48" i="13" s="1"/>
  <c r="BE91" i="32"/>
  <c r="BE95" i="32" s="1"/>
  <c r="S138" i="32" s="1"/>
  <c r="S48" i="11" s="1"/>
  <c r="AF109" i="30"/>
  <c r="AF113" i="30" s="1"/>
  <c r="K210" i="30" s="1"/>
  <c r="K50" i="18" s="1"/>
  <c r="AF89" i="32"/>
  <c r="AB55" i="32"/>
  <c r="AB59" i="32" s="1"/>
  <c r="I164" i="32" s="1"/>
  <c r="I44" i="14" s="1"/>
  <c r="AA109" i="33"/>
  <c r="AA113" i="33" s="1"/>
  <c r="H160" i="33" s="1"/>
  <c r="H50" i="13" s="1"/>
  <c r="Z109" i="33"/>
  <c r="Z113" i="33" s="1"/>
  <c r="H150" i="33" s="1"/>
  <c r="H50" i="12" s="1"/>
  <c r="AD109" i="31"/>
  <c r="AD113" i="31" s="1"/>
  <c r="J190" i="31" s="1"/>
  <c r="J50" i="16" s="1"/>
  <c r="AE109" i="31"/>
  <c r="AE113" i="31" s="1"/>
  <c r="J200" i="31" s="1"/>
  <c r="J50" i="17" s="1"/>
  <c r="AF109" i="31"/>
  <c r="AF113" i="31" s="1"/>
  <c r="J210" i="31" s="1"/>
  <c r="J50" i="18" s="1"/>
  <c r="X111" i="29"/>
  <c r="AC73" i="31"/>
  <c r="AC77" i="31" s="1"/>
  <c r="J176" i="31" s="1"/>
  <c r="J46" i="15" s="1"/>
  <c r="AA73" i="31"/>
  <c r="AA77" i="31" s="1"/>
  <c r="J156" i="31" s="1"/>
  <c r="J46" i="13" s="1"/>
  <c r="AB100" i="33"/>
  <c r="AB104" i="33" s="1"/>
  <c r="H169" i="33" s="1"/>
  <c r="H49" i="14" s="1"/>
  <c r="AD100" i="33"/>
  <c r="AD104" i="33" s="1"/>
  <c r="H189" i="33" s="1"/>
  <c r="H49" i="16" s="1"/>
  <c r="AC100" i="33"/>
  <c r="AC104" i="33" s="1"/>
  <c r="H179" i="33" s="1"/>
  <c r="H49" i="15" s="1"/>
  <c r="AA91" i="31"/>
  <c r="AA95" i="31" s="1"/>
  <c r="J158" i="31" s="1"/>
  <c r="J48" i="13" s="1"/>
  <c r="AB109" i="32"/>
  <c r="AB113" i="32" s="1"/>
  <c r="I170" i="32" s="1"/>
  <c r="I50" i="14" s="1"/>
  <c r="AB108" i="29"/>
  <c r="AA108" i="29"/>
  <c r="Z106" i="29"/>
  <c r="AA106" i="29"/>
  <c r="AD107" i="29"/>
  <c r="AC105" i="29"/>
  <c r="AC107" i="29"/>
  <c r="AB105" i="29"/>
  <c r="Z118" i="30"/>
  <c r="Z122" i="30" s="1"/>
  <c r="K151" i="30" s="1"/>
  <c r="K51" i="12" s="1"/>
  <c r="Y118" i="30"/>
  <c r="Y122" i="30" s="1"/>
  <c r="K141" i="30" s="1"/>
  <c r="K51" i="11" s="1"/>
  <c r="V135" i="53"/>
  <c r="V143" i="53"/>
  <c r="E9" i="49"/>
  <c r="E17" i="49"/>
  <c r="V139" i="53"/>
  <c r="E5" i="49"/>
  <c r="E13" i="49"/>
  <c r="V147" i="53"/>
  <c r="D100" i="35"/>
  <c r="AR155" i="53"/>
  <c r="N110" i="49"/>
  <c r="AR159" i="53"/>
  <c r="N114" i="49"/>
  <c r="AR163" i="53"/>
  <c r="N118" i="49"/>
  <c r="V147" i="54"/>
  <c r="D91" i="35"/>
  <c r="AP120" i="53"/>
  <c r="N37" i="50"/>
  <c r="AP124" i="53"/>
  <c r="O33" i="52"/>
  <c r="O37" i="52"/>
  <c r="N33" i="50"/>
  <c r="AW11" i="30"/>
  <c r="AW43" i="30" s="1"/>
  <c r="U63" i="11"/>
  <c r="E30" i="28"/>
  <c r="DH39" i="35"/>
  <c r="AZ33" i="32"/>
  <c r="AZ63" i="32" s="1"/>
  <c r="S85" i="14"/>
  <c r="I32" i="28"/>
  <c r="C8" i="28" s="1"/>
  <c r="DK59" i="35"/>
  <c r="AZ36" i="29"/>
  <c r="AZ90" i="29" s="1"/>
  <c r="V88" i="14"/>
  <c r="DH25" i="35"/>
  <c r="BB34" i="32"/>
  <c r="BB72" i="32" s="1"/>
  <c r="S86" i="16"/>
  <c r="DH59" i="35"/>
  <c r="DJ59" i="35"/>
  <c r="DL59" i="35" s="1"/>
  <c r="R91" i="17"/>
  <c r="BC39" i="33"/>
  <c r="BC117" i="33" s="1"/>
  <c r="DM99" i="35"/>
  <c r="W13" i="29"/>
  <c r="W61" i="29" s="1"/>
  <c r="L65" i="17"/>
  <c r="F32" i="9"/>
  <c r="F8" i="9" s="1"/>
  <c r="L55" i="17"/>
  <c r="L65" i="16"/>
  <c r="L65" i="12"/>
  <c r="AZ15" i="32"/>
  <c r="AZ79" i="32" s="1"/>
  <c r="C34" i="28"/>
  <c r="S67" i="14"/>
  <c r="F34" i="28"/>
  <c r="F10" i="28" s="1"/>
  <c r="AW15" i="29"/>
  <c r="AW79" i="29" s="1"/>
  <c r="V67" i="11"/>
  <c r="AX11" i="33"/>
  <c r="AX43" i="33" s="1"/>
  <c r="R63" i="12"/>
  <c r="R63" i="13"/>
  <c r="B30" i="28"/>
  <c r="BD11" i="30"/>
  <c r="BD43" i="30" s="1"/>
  <c r="U53" i="18"/>
  <c r="DK17" i="35"/>
  <c r="DG121" i="35"/>
  <c r="DH121" i="35" s="1"/>
  <c r="X13" i="29"/>
  <c r="X61" i="29" s="1"/>
  <c r="L65" i="18"/>
  <c r="X81" i="20" s="1" a="1"/>
  <c r="X81" i="20" s="1"/>
  <c r="Y92" i="20" s="1"/>
  <c r="X24" i="29"/>
  <c r="X71" i="29" s="1"/>
  <c r="L76" i="18"/>
  <c r="DH58" i="35"/>
  <c r="DJ58" i="35"/>
  <c r="DH102" i="35"/>
  <c r="DH15" i="35"/>
  <c r="DH37" i="35"/>
  <c r="DJ37" i="35" s="1"/>
  <c r="DJ49" i="35"/>
  <c r="DH49" i="35"/>
  <c r="DN49" i="35" s="1"/>
  <c r="G49" i="35" s="1"/>
  <c r="K23" i="41" s="1"/>
  <c r="DL49" i="35"/>
  <c r="DH7" i="35"/>
  <c r="DJ7" i="35" s="1"/>
  <c r="DH14" i="35"/>
  <c r="DL14" i="35"/>
  <c r="DJ14" i="35"/>
  <c r="DN14" i="35"/>
  <c r="G14" i="35" s="1"/>
  <c r="DH113" i="35"/>
  <c r="DL113" i="35"/>
  <c r="DJ113" i="35"/>
  <c r="G113" i="35" s="1"/>
  <c r="K56" i="41" s="1"/>
  <c r="DN113" i="35"/>
  <c r="DH43" i="35"/>
  <c r="DJ43" i="35" s="1"/>
  <c r="DH108" i="35"/>
  <c r="I77" i="29"/>
  <c r="G136" i="29" s="1"/>
  <c r="G46" i="11" s="1"/>
  <c r="DH111" i="35"/>
  <c r="DJ111" i="35" s="1"/>
  <c r="CB68" i="29"/>
  <c r="AA205" i="29" s="1"/>
  <c r="AA45" i="18" s="1"/>
  <c r="DH33" i="35"/>
  <c r="DJ33" i="35" s="1"/>
  <c r="P59" i="29"/>
  <c r="G204" i="29" s="1"/>
  <c r="G44" i="18" s="1"/>
  <c r="AS82" i="29"/>
  <c r="AS86" i="29" s="1"/>
  <c r="Q177" i="29" s="1"/>
  <c r="Q47" i="15" s="1"/>
  <c r="P50" i="29"/>
  <c r="G203" i="29" s="1"/>
  <c r="G43" i="18" s="1"/>
  <c r="AT50" i="29"/>
  <c r="Q183" i="29" s="1"/>
  <c r="Q43" i="16" s="1"/>
  <c r="M55" i="29"/>
  <c r="M59" i="29" s="1"/>
  <c r="G174" i="29" s="1"/>
  <c r="G44" i="15" s="1"/>
  <c r="AR50" i="29"/>
  <c r="Q163" i="29" s="1"/>
  <c r="Q43" i="14" s="1"/>
  <c r="BI55" i="29"/>
  <c r="BI59" i="29" s="1"/>
  <c r="V174" i="29" s="1"/>
  <c r="V44" i="15" s="1"/>
  <c r="AV86" i="29"/>
  <c r="Q207" i="29" s="1"/>
  <c r="Q47" i="18" s="1"/>
  <c r="BU77" i="29"/>
  <c r="AA136" i="29" s="1"/>
  <c r="AA46" i="11" s="1"/>
  <c r="J50" i="29"/>
  <c r="G143" i="29" s="1"/>
  <c r="G43" i="12" s="1"/>
  <c r="K73" i="29"/>
  <c r="K77" i="29" s="1"/>
  <c r="G156" i="29" s="1"/>
  <c r="G46" i="13" s="1"/>
  <c r="AV77" i="29"/>
  <c r="Q206" i="29" s="1"/>
  <c r="Q46" i="18" s="1"/>
  <c r="M73" i="29"/>
  <c r="M77" i="29" s="1"/>
  <c r="G176" i="29" s="1"/>
  <c r="G46" i="15" s="1"/>
  <c r="BE59" i="29"/>
  <c r="V134" i="29" s="1"/>
  <c r="V44" i="11" s="1"/>
  <c r="BX55" i="29"/>
  <c r="CA77" i="29"/>
  <c r="AA196" i="29" s="1"/>
  <c r="AA46" i="17" s="1"/>
  <c r="AO100" i="29"/>
  <c r="AO104" i="29" s="1"/>
  <c r="Q139" i="29" s="1"/>
  <c r="Q49" i="11" s="1"/>
  <c r="AV104" i="29"/>
  <c r="Q209" i="29" s="1"/>
  <c r="Q49" i="18" s="1"/>
  <c r="J122" i="29"/>
  <c r="G151" i="29" s="1"/>
  <c r="G51" i="12" s="1"/>
  <c r="AQ55" i="29"/>
  <c r="AQ59" i="29" s="1"/>
  <c r="Q154" i="29" s="1"/>
  <c r="Q44" i="13" s="1"/>
  <c r="M82" i="29"/>
  <c r="M86" i="29" s="1"/>
  <c r="G177" i="29" s="1"/>
  <c r="G47" i="15" s="1"/>
  <c r="AT91" i="29"/>
  <c r="AT95" i="29" s="1"/>
  <c r="Q188" i="29" s="1"/>
  <c r="Q48" i="16" s="1"/>
  <c r="AU95" i="29"/>
  <c r="Q198" i="29" s="1"/>
  <c r="Q48" i="17" s="1"/>
  <c r="AP50" i="30"/>
  <c r="P143" i="30" s="1"/>
  <c r="P43" i="12" s="1"/>
  <c r="BF68" i="30"/>
  <c r="U145" i="30" s="1"/>
  <c r="U45" i="12" s="1"/>
  <c r="AR77" i="30"/>
  <c r="P166" i="30" s="1"/>
  <c r="P46" i="14" s="1"/>
  <c r="O86" i="30"/>
  <c r="F197" i="30" s="1"/>
  <c r="F47" i="17" s="1"/>
  <c r="BJ104" i="30"/>
  <c r="U189" i="30" s="1"/>
  <c r="U49" i="16" s="1"/>
  <c r="AO64" i="30"/>
  <c r="AO68" i="30" s="1"/>
  <c r="P135" i="30" s="1"/>
  <c r="P45" i="11" s="1"/>
  <c r="BU64" i="30"/>
  <c r="BU68" i="30" s="1"/>
  <c r="Z135" i="30" s="1"/>
  <c r="Z45" i="11" s="1"/>
  <c r="BH73" i="30"/>
  <c r="BH77" i="30" s="1"/>
  <c r="U166" i="30" s="1"/>
  <c r="U46" i="14" s="1"/>
  <c r="K64" i="30"/>
  <c r="K68" i="30" s="1"/>
  <c r="F155" i="30" s="1"/>
  <c r="F45" i="13" s="1"/>
  <c r="K104" i="30"/>
  <c r="F159" i="30" s="1"/>
  <c r="F49" i="13" s="1"/>
  <c r="O113" i="30"/>
  <c r="F200" i="30" s="1"/>
  <c r="F50" i="17" s="1"/>
  <c r="I68" i="31"/>
  <c r="E135" i="31" s="1"/>
  <c r="E45" i="11" s="1"/>
  <c r="BV68" i="31"/>
  <c r="Y145" i="31" s="1"/>
  <c r="Y45" i="12" s="1"/>
  <c r="K77" i="31"/>
  <c r="E156" i="31" s="1"/>
  <c r="E46" i="13" s="1"/>
  <c r="AU86" i="31"/>
  <c r="O197" i="31" s="1"/>
  <c r="O47" i="17" s="1"/>
  <c r="AT91" i="30"/>
  <c r="AT95" i="30" s="1"/>
  <c r="P188" i="30" s="1"/>
  <c r="P48" i="16" s="1"/>
  <c r="BI95" i="30"/>
  <c r="U178" i="30" s="1"/>
  <c r="U48" i="15" s="1"/>
  <c r="AR122" i="30"/>
  <c r="P171" i="30" s="1"/>
  <c r="P51" i="14" s="1"/>
  <c r="BU55" i="30"/>
  <c r="BU59" i="30" s="1"/>
  <c r="Z134" i="30" s="1"/>
  <c r="Z44" i="11" s="1"/>
  <c r="BG68" i="30"/>
  <c r="U155" i="30" s="1"/>
  <c r="U45" i="13" s="1"/>
  <c r="AU50" i="30"/>
  <c r="P193" i="30" s="1"/>
  <c r="P43" i="17" s="1"/>
  <c r="CA50" i="30"/>
  <c r="Z193" i="30" s="1"/>
  <c r="Z43" i="17" s="1"/>
  <c r="AU59" i="30"/>
  <c r="P194" i="30" s="1"/>
  <c r="P44" i="17" s="1"/>
  <c r="CA59" i="30"/>
  <c r="Z194" i="30" s="1"/>
  <c r="Z44" i="17" s="1"/>
  <c r="AO109" i="30"/>
  <c r="AO113" i="30" s="1"/>
  <c r="P140" i="30" s="1"/>
  <c r="P50" i="11" s="1"/>
  <c r="BG113" i="30"/>
  <c r="U160" i="30" s="1"/>
  <c r="U50" i="13" s="1"/>
  <c r="BU109" i="30"/>
  <c r="BU113" i="30" s="1"/>
  <c r="Z140" i="30" s="1"/>
  <c r="Z50" i="11" s="1"/>
  <c r="AD59" i="31"/>
  <c r="J184" i="31" s="1"/>
  <c r="J44" i="16" s="1"/>
  <c r="BX86" i="31"/>
  <c r="Y167" i="31" s="1"/>
  <c r="Y47" i="14" s="1"/>
  <c r="J86" i="30"/>
  <c r="F147" i="30" s="1"/>
  <c r="F47" i="12" s="1"/>
  <c r="BE91" i="30"/>
  <c r="BE95" i="30" s="1"/>
  <c r="U138" i="30" s="1"/>
  <c r="U48" i="11" s="1"/>
  <c r="BZ91" i="30"/>
  <c r="BZ95" i="30" s="1"/>
  <c r="Z188" i="30" s="1"/>
  <c r="Z48" i="16" s="1"/>
  <c r="AA82" i="31"/>
  <c r="AA86" i="31" s="1"/>
  <c r="J157" i="31" s="1"/>
  <c r="J47" i="13" s="1"/>
  <c r="K91" i="31"/>
  <c r="K95" i="31" s="1"/>
  <c r="E158" i="31" s="1"/>
  <c r="E48" i="13" s="1"/>
  <c r="AY95" i="31"/>
  <c r="O122" i="31"/>
  <c r="E201" i="31" s="1"/>
  <c r="E51" i="17" s="1"/>
  <c r="J50" i="32"/>
  <c r="D143" i="32" s="1"/>
  <c r="D43" i="12" s="1"/>
  <c r="AR59" i="32"/>
  <c r="N164" i="32" s="1"/>
  <c r="N44" i="14" s="1"/>
  <c r="AP50" i="31"/>
  <c r="O143" i="31" s="1"/>
  <c r="O43" i="12" s="1"/>
  <c r="AO46" i="31"/>
  <c r="AO50" i="31" s="1"/>
  <c r="O133" i="31" s="1"/>
  <c r="O43" i="11" s="1"/>
  <c r="BV46" i="31"/>
  <c r="BV50" i="31" s="1"/>
  <c r="Y143" i="31" s="1"/>
  <c r="Y43" i="12" s="1"/>
  <c r="AP59" i="31"/>
  <c r="O144" i="31" s="1"/>
  <c r="O44" i="12" s="1"/>
  <c r="AO55" i="31"/>
  <c r="AO59" i="31" s="1"/>
  <c r="O134" i="31" s="1"/>
  <c r="O44" i="11" s="1"/>
  <c r="BF55" i="31"/>
  <c r="BF59" i="31" s="1"/>
  <c r="T144" i="31" s="1"/>
  <c r="T44" i="12" s="1"/>
  <c r="BU55" i="31"/>
  <c r="BU59" i="31" s="1"/>
  <c r="Y134" i="31" s="1"/>
  <c r="Y44" i="11" s="1"/>
  <c r="AT131" i="31"/>
  <c r="O192" i="31" s="1"/>
  <c r="O52" i="16" s="1"/>
  <c r="BZ131" i="31"/>
  <c r="Y192" i="31" s="1"/>
  <c r="Y52" i="16" s="1"/>
  <c r="AL86" i="31"/>
  <c r="AT86" i="31" s="1"/>
  <c r="O187" i="31" s="1"/>
  <c r="O47" i="16" s="1"/>
  <c r="BW64" i="31"/>
  <c r="BW68" i="31" s="1"/>
  <c r="Y155" i="31" s="1"/>
  <c r="Y45" i="13" s="1"/>
  <c r="AD50" i="32"/>
  <c r="I183" i="32" s="1"/>
  <c r="I43" i="16" s="1"/>
  <c r="AU118" i="31"/>
  <c r="AU122" i="31" s="1"/>
  <c r="O201" i="31" s="1"/>
  <c r="O51" i="17" s="1"/>
  <c r="CA118" i="31"/>
  <c r="CA122" i="31" s="1"/>
  <c r="Y201" i="31" s="1"/>
  <c r="Y51" i="17" s="1"/>
  <c r="BU64" i="31"/>
  <c r="BU68" i="31" s="1"/>
  <c r="Y135" i="31" s="1"/>
  <c r="Y45" i="11" s="1"/>
  <c r="CB91" i="31"/>
  <c r="CB95" i="31" s="1"/>
  <c r="Y208" i="31" s="1"/>
  <c r="Y48" i="18" s="1"/>
  <c r="BZ95" i="31"/>
  <c r="Y188" i="31" s="1"/>
  <c r="Y48" i="16" s="1"/>
  <c r="L100" i="31"/>
  <c r="L104" i="31" s="1"/>
  <c r="E169" i="31" s="1"/>
  <c r="E49" i="14" s="1"/>
  <c r="I122" i="31"/>
  <c r="E141" i="31" s="1"/>
  <c r="E51" i="11" s="1"/>
  <c r="Z131" i="31"/>
  <c r="J152" i="31" s="1"/>
  <c r="J52" i="12" s="1"/>
  <c r="AU127" i="31"/>
  <c r="AU131" i="31" s="1"/>
  <c r="O202" i="31" s="1"/>
  <c r="O52" i="17" s="1"/>
  <c r="AS131" i="31"/>
  <c r="O182" i="31" s="1"/>
  <c r="O52" i="15" s="1"/>
  <c r="L55" i="32"/>
  <c r="L59" i="32" s="1"/>
  <c r="D164" i="32" s="1"/>
  <c r="D44" i="14" s="1"/>
  <c r="BW68" i="32"/>
  <c r="X155" i="32" s="1"/>
  <c r="X45" i="13" s="1"/>
  <c r="K46" i="32"/>
  <c r="K50" i="32" s="1"/>
  <c r="D153" i="32" s="1"/>
  <c r="D43" i="13" s="1"/>
  <c r="BU73" i="32"/>
  <c r="BU77" i="32" s="1"/>
  <c r="X136" i="32" s="1"/>
  <c r="X46" i="11" s="1"/>
  <c r="AP77" i="32"/>
  <c r="N146" i="32" s="1"/>
  <c r="N46" i="12" s="1"/>
  <c r="N95" i="32"/>
  <c r="D188" i="32" s="1"/>
  <c r="D48" i="16" s="1"/>
  <c r="K104" i="32"/>
  <c r="D159" i="32" s="1"/>
  <c r="D49" i="13" s="1"/>
  <c r="BZ104" i="32"/>
  <c r="X189" i="32" s="1"/>
  <c r="X49" i="16" s="1"/>
  <c r="CB122" i="33"/>
  <c r="W211" i="33" s="1"/>
  <c r="W51" i="18" s="1"/>
  <c r="BW100" i="31"/>
  <c r="BW104" i="31" s="1"/>
  <c r="Y159" i="31" s="1"/>
  <c r="Y49" i="13" s="1"/>
  <c r="P122" i="31"/>
  <c r="E211" i="31" s="1"/>
  <c r="E51" i="18" s="1"/>
  <c r="CA127" i="31"/>
  <c r="CA131" i="31" s="1"/>
  <c r="Y202" i="31" s="1"/>
  <c r="Y52" i="17" s="1"/>
  <c r="Z50" i="32"/>
  <c r="I143" i="32" s="1"/>
  <c r="I43" i="12" s="1"/>
  <c r="K68" i="32"/>
  <c r="D155" i="32" s="1"/>
  <c r="D45" i="13" s="1"/>
  <c r="J86" i="32"/>
  <c r="D147" i="32" s="1"/>
  <c r="D47" i="12" s="1"/>
  <c r="P104" i="32"/>
  <c r="D209" i="32" s="1"/>
  <c r="D49" i="18" s="1"/>
  <c r="BX113" i="32"/>
  <c r="X170" i="32" s="1"/>
  <c r="X50" i="14" s="1"/>
  <c r="J131" i="32"/>
  <c r="D152" i="32" s="1"/>
  <c r="D52" i="12" s="1"/>
  <c r="L95" i="31"/>
  <c r="E168" i="31" s="1"/>
  <c r="E48" i="14" s="1"/>
  <c r="AP91" i="31"/>
  <c r="AP95" i="31" s="1"/>
  <c r="O148" i="31" s="1"/>
  <c r="O48" i="12" s="1"/>
  <c r="BY59" i="32"/>
  <c r="X174" i="32" s="1"/>
  <c r="X44" i="15" s="1"/>
  <c r="K59" i="32"/>
  <c r="D154" i="32" s="1"/>
  <c r="D44" i="13" s="1"/>
  <c r="AT77" i="32"/>
  <c r="N186" i="32" s="1"/>
  <c r="N46" i="16" s="1"/>
  <c r="L113" i="32"/>
  <c r="D170" i="32" s="1"/>
  <c r="D50" i="14" s="1"/>
  <c r="AR109" i="32"/>
  <c r="N122" i="32"/>
  <c r="D191" i="32" s="1"/>
  <c r="D51" i="16" s="1"/>
  <c r="BF122" i="32"/>
  <c r="S151" i="32" s="1"/>
  <c r="S51" i="12" s="1"/>
  <c r="AV115" i="33"/>
  <c r="AN119" i="33"/>
  <c r="AQ114" i="33"/>
  <c r="AQ115" i="33"/>
  <c r="AQ116" i="33"/>
  <c r="AQ117" i="33"/>
  <c r="AN120" i="33"/>
  <c r="AV116" i="33"/>
  <c r="AV108" i="33"/>
  <c r="AN112" i="33"/>
  <c r="AS106" i="33"/>
  <c r="AS107" i="33"/>
  <c r="AS108" i="33"/>
  <c r="BV104" i="33"/>
  <c r="W149" i="33" s="1"/>
  <c r="W49" i="12" s="1"/>
  <c r="AP107" i="33"/>
  <c r="AY113" i="31"/>
  <c r="AR131" i="31"/>
  <c r="O172" i="31" s="1"/>
  <c r="O52" i="14" s="1"/>
  <c r="BV82" i="31"/>
  <c r="BV86" i="31" s="1"/>
  <c r="Y147" i="31" s="1"/>
  <c r="Y47" i="12" s="1"/>
  <c r="BJ91" i="31"/>
  <c r="BJ95" i="31" s="1"/>
  <c r="T188" i="31" s="1"/>
  <c r="T48" i="16" s="1"/>
  <c r="AO104" i="31"/>
  <c r="O139" i="31" s="1"/>
  <c r="O49" i="11" s="1"/>
  <c r="AS122" i="31"/>
  <c r="O181" i="31" s="1"/>
  <c r="O51" i="15" s="1"/>
  <c r="BI122" i="31"/>
  <c r="T181" i="31" s="1"/>
  <c r="T51" i="15" s="1"/>
  <c r="BY122" i="31"/>
  <c r="Y181" i="31" s="1"/>
  <c r="Y51" i="15" s="1"/>
  <c r="J131" i="31"/>
  <c r="E152" i="31" s="1"/>
  <c r="E52" i="12" s="1"/>
  <c r="BW91" i="32"/>
  <c r="BW95" i="32" s="1"/>
  <c r="X158" i="32" s="1"/>
  <c r="X48" i="13" s="1"/>
  <c r="AV118" i="32"/>
  <c r="AV122" i="32" s="1"/>
  <c r="N211" i="32" s="1"/>
  <c r="N51" i="18" s="1"/>
  <c r="AS127" i="32"/>
  <c r="AS131" i="32" s="1"/>
  <c r="N182" i="32" s="1"/>
  <c r="N52" i="15" s="1"/>
  <c r="BJ127" i="32"/>
  <c r="BJ131" i="32" s="1"/>
  <c r="S192" i="32" s="1"/>
  <c r="S52" i="16" s="1"/>
  <c r="BY127" i="32"/>
  <c r="BY131" i="32" s="1"/>
  <c r="X182" i="32" s="1"/>
  <c r="X52" i="15" s="1"/>
  <c r="BX77" i="32"/>
  <c r="X166" i="32" s="1"/>
  <c r="X46" i="14" s="1"/>
  <c r="L86" i="32"/>
  <c r="D167" i="32" s="1"/>
  <c r="D47" i="14" s="1"/>
  <c r="M46" i="32"/>
  <c r="M50" i="32" s="1"/>
  <c r="D173" i="32" s="1"/>
  <c r="D43" i="15" s="1"/>
  <c r="BJ55" i="32"/>
  <c r="BJ59" i="32" s="1"/>
  <c r="S184" i="32" s="1"/>
  <c r="S44" i="16" s="1"/>
  <c r="O59" i="32"/>
  <c r="D194" i="32" s="1"/>
  <c r="D44" i="17" s="1"/>
  <c r="K82" i="32"/>
  <c r="K86" i="32" s="1"/>
  <c r="D157" i="32" s="1"/>
  <c r="D47" i="13" s="1"/>
  <c r="V95" i="32"/>
  <c r="BX95" i="32"/>
  <c r="X168" i="32" s="1"/>
  <c r="X48" i="14" s="1"/>
  <c r="AR104" i="32"/>
  <c r="N169" i="32" s="1"/>
  <c r="N49" i="14" s="1"/>
  <c r="S104" i="32"/>
  <c r="O109" i="32"/>
  <c r="O113" i="32" s="1"/>
  <c r="D200" i="32" s="1"/>
  <c r="D50" i="17" s="1"/>
  <c r="AQ122" i="32"/>
  <c r="N161" i="32" s="1"/>
  <c r="N51" i="13" s="1"/>
  <c r="BT82" i="33"/>
  <c r="BT86" i="33" s="1"/>
  <c r="AQ106" i="33"/>
  <c r="BT84" i="33"/>
  <c r="CB72" i="33"/>
  <c r="AP108" i="33"/>
  <c r="CA81" i="33"/>
  <c r="BV79" i="33"/>
  <c r="N100" i="33"/>
  <c r="N104" i="33" s="1"/>
  <c r="C189" i="33" s="1"/>
  <c r="C49" i="16" s="1"/>
  <c r="I100" i="33"/>
  <c r="I104" i="33" s="1"/>
  <c r="C139" i="33" s="1"/>
  <c r="C49" i="11" s="1"/>
  <c r="K109" i="33"/>
  <c r="K113" i="33" s="1"/>
  <c r="C160" i="33" s="1"/>
  <c r="C50" i="13" s="1"/>
  <c r="AQ105" i="33"/>
  <c r="AR106" i="33"/>
  <c r="AP114" i="33"/>
  <c r="BZ82" i="32"/>
  <c r="BZ86" i="32" s="1"/>
  <c r="X187" i="32" s="1"/>
  <c r="X47" i="16" s="1"/>
  <c r="AU46" i="32"/>
  <c r="AU50" i="32" s="1"/>
  <c r="N193" i="32" s="1"/>
  <c r="N43" i="17" s="1"/>
  <c r="N55" i="33"/>
  <c r="N59" i="33" s="1"/>
  <c r="C184" i="33" s="1"/>
  <c r="C44" i="16" s="1"/>
  <c r="AD59" i="33"/>
  <c r="H184" i="33" s="1"/>
  <c r="H44" i="16" s="1"/>
  <c r="P77" i="33"/>
  <c r="C206" i="33" s="1"/>
  <c r="C46" i="18" s="1"/>
  <c r="CA104" i="33"/>
  <c r="W199" i="33" s="1"/>
  <c r="W49" i="17" s="1"/>
  <c r="N109" i="33"/>
  <c r="N113" i="33" s="1"/>
  <c r="C190" i="33" s="1"/>
  <c r="C50" i="16" s="1"/>
  <c r="AD113" i="33"/>
  <c r="H190" i="33" s="1"/>
  <c r="H50" i="16" s="1"/>
  <c r="AR105" i="33"/>
  <c r="CB113" i="33"/>
  <c r="W210" i="33" s="1"/>
  <c r="W50" i="18" s="1"/>
  <c r="P118" i="33"/>
  <c r="P122" i="33" s="1"/>
  <c r="C211" i="33" s="1"/>
  <c r="C51" i="18" s="1"/>
  <c r="AD131" i="33"/>
  <c r="H192" i="33" s="1"/>
  <c r="H52" i="16" s="1"/>
  <c r="W86" i="33"/>
  <c r="AE86" i="33" s="1"/>
  <c r="H197" i="33" s="1"/>
  <c r="H47" i="17" s="1"/>
  <c r="AR44" i="33"/>
  <c r="CB44" i="33"/>
  <c r="AU62" i="33"/>
  <c r="I77" i="33"/>
  <c r="C136" i="33" s="1"/>
  <c r="C46" i="11" s="1"/>
  <c r="BW81" i="33"/>
  <c r="AT117" i="33"/>
  <c r="Z78" i="30"/>
  <c r="AD80" i="30"/>
  <c r="Q83" i="30"/>
  <c r="AA78" i="30"/>
  <c r="AE78" i="30"/>
  <c r="AA79" i="30"/>
  <c r="AE79" i="30"/>
  <c r="AA80" i="30"/>
  <c r="AE80" i="30"/>
  <c r="AA81" i="30"/>
  <c r="AE81" i="30"/>
  <c r="Q84" i="30"/>
  <c r="AD79" i="30"/>
  <c r="Z81" i="30"/>
  <c r="AB78" i="30"/>
  <c r="AF78" i="30"/>
  <c r="AB79" i="30"/>
  <c r="AF79" i="30"/>
  <c r="AB80" i="30"/>
  <c r="AF80" i="30"/>
  <c r="AB81" i="30"/>
  <c r="AF81" i="30"/>
  <c r="Q85" i="30"/>
  <c r="AD78" i="30"/>
  <c r="Z80" i="30"/>
  <c r="Y78" i="30"/>
  <c r="AC78" i="30"/>
  <c r="Y79" i="30"/>
  <c r="AC79" i="30"/>
  <c r="Y80" i="30"/>
  <c r="AC80" i="30"/>
  <c r="Y81" i="30"/>
  <c r="AC81" i="30"/>
  <c r="Q82" i="30"/>
  <c r="Q86" i="30"/>
  <c r="Z79" i="30"/>
  <c r="AD81" i="30"/>
  <c r="AD91" i="32"/>
  <c r="BX70" i="33"/>
  <c r="BY79" i="33"/>
  <c r="AS44" i="33"/>
  <c r="BY44" i="33"/>
  <c r="BY53" i="33"/>
  <c r="BU71" i="33"/>
  <c r="BZ44" i="33"/>
  <c r="AQ45" i="33"/>
  <c r="AN64" i="33"/>
  <c r="AN68" i="33" s="1"/>
  <c r="AT62" i="33"/>
  <c r="AQ82" i="33"/>
  <c r="AQ86" i="33" s="1"/>
  <c r="M157" i="33" s="1"/>
  <c r="M47" i="13" s="1"/>
  <c r="BV80" i="33"/>
  <c r="BA104" i="33"/>
  <c r="AN111" i="33"/>
  <c r="AU108" i="33"/>
  <c r="O131" i="33"/>
  <c r="C202" i="33" s="1"/>
  <c r="C52" i="17" s="1"/>
  <c r="AA118" i="29"/>
  <c r="AA122" i="29" s="1"/>
  <c r="L161" i="29" s="1"/>
  <c r="L51" i="13" s="1"/>
  <c r="AE87" i="32"/>
  <c r="AE89" i="32"/>
  <c r="Z50" i="33"/>
  <c r="H143" i="33" s="1"/>
  <c r="H43" i="12" s="1"/>
  <c r="AS42" i="33"/>
  <c r="AP42" i="33"/>
  <c r="AN46" i="33"/>
  <c r="AN50" i="33" s="1"/>
  <c r="BZ42" i="33"/>
  <c r="AB55" i="33"/>
  <c r="AB59" i="33" s="1"/>
  <c r="H164" i="33" s="1"/>
  <c r="H44" i="14" s="1"/>
  <c r="AS55" i="33"/>
  <c r="AS59" i="33" s="1"/>
  <c r="M174" i="33" s="1"/>
  <c r="M44" i="15" s="1"/>
  <c r="AP55" i="33"/>
  <c r="AP59" i="33" s="1"/>
  <c r="M144" i="33" s="1"/>
  <c r="M44" i="12" s="1"/>
  <c r="BJ55" i="33"/>
  <c r="BJ59" i="33" s="1"/>
  <c r="R184" i="33" s="1"/>
  <c r="R44" i="16" s="1"/>
  <c r="BY51" i="33"/>
  <c r="BV51" i="33"/>
  <c r="BT55" i="33"/>
  <c r="BT59" i="33" s="1"/>
  <c r="L64" i="33"/>
  <c r="L68" i="33" s="1"/>
  <c r="C165" i="33" s="1"/>
  <c r="C45" i="14" s="1"/>
  <c r="AO60" i="33"/>
  <c r="AS60" i="33"/>
  <c r="BL64" i="33"/>
  <c r="BL68" i="33" s="1"/>
  <c r="R205" i="33" s="1"/>
  <c r="R45" i="18" s="1"/>
  <c r="BU64" i="33"/>
  <c r="BY64" i="33"/>
  <c r="BY68" i="33" s="1"/>
  <c r="W175" i="33" s="1"/>
  <c r="W45" i="15" s="1"/>
  <c r="J73" i="33"/>
  <c r="J77" i="33" s="1"/>
  <c r="C146" i="33" s="1"/>
  <c r="C46" i="12" s="1"/>
  <c r="AT73" i="33"/>
  <c r="AT77" i="33" s="1"/>
  <c r="M186" i="33" s="1"/>
  <c r="M46" i="16" s="1"/>
  <c r="BI73" i="33"/>
  <c r="BF73" i="33"/>
  <c r="BF77" i="33" s="1"/>
  <c r="R146" i="33" s="1"/>
  <c r="R46" i="12" s="1"/>
  <c r="BZ69" i="33"/>
  <c r="AG68" i="33"/>
  <c r="AW68" i="33"/>
  <c r="BE68" i="33" s="1"/>
  <c r="R135" i="33" s="1"/>
  <c r="R45" i="11" s="1"/>
  <c r="BM68" i="33"/>
  <c r="AK77" i="33"/>
  <c r="AS77" i="33" s="1"/>
  <c r="M176" i="33" s="1"/>
  <c r="M46" i="15" s="1"/>
  <c r="BA77" i="33"/>
  <c r="BQ77" i="33"/>
  <c r="AU107" i="33"/>
  <c r="AP45" i="33"/>
  <c r="BV53" i="33"/>
  <c r="AU63" i="33"/>
  <c r="BV72" i="33"/>
  <c r="O82" i="33"/>
  <c r="O86" i="33" s="1"/>
  <c r="C197" i="33" s="1"/>
  <c r="C47" i="17" s="1"/>
  <c r="AU115" i="33"/>
  <c r="AU116" i="33"/>
  <c r="AU117" i="33"/>
  <c r="L127" i="33"/>
  <c r="L131" i="33" s="1"/>
  <c r="C172" i="33" s="1"/>
  <c r="C52" i="14" s="1"/>
  <c r="AT127" i="33"/>
  <c r="AT131" i="33" s="1"/>
  <c r="M192" i="33" s="1"/>
  <c r="M52" i="16" s="1"/>
  <c r="AO127" i="33"/>
  <c r="AO131" i="33" s="1"/>
  <c r="M142" i="33" s="1"/>
  <c r="M52" i="11" s="1"/>
  <c r="BH127" i="33"/>
  <c r="BH131" i="33" s="1"/>
  <c r="R172" i="33" s="1"/>
  <c r="R52" i="14" s="1"/>
  <c r="CB127" i="33"/>
  <c r="CB131" i="33" s="1"/>
  <c r="W212" i="33" s="1"/>
  <c r="W52" i="18" s="1"/>
  <c r="F6" i="9"/>
  <c r="C15" i="9"/>
  <c r="D14" i="9"/>
  <c r="E13" i="9"/>
  <c r="F12" i="9"/>
  <c r="B12" i="9"/>
  <c r="C11" i="9"/>
  <c r="D10" i="9"/>
  <c r="D9" i="9"/>
  <c r="D8" i="9"/>
  <c r="D7" i="9"/>
  <c r="D6" i="9"/>
  <c r="Y64" i="32"/>
  <c r="Y68" i="32" s="1"/>
  <c r="I135" i="32" s="1"/>
  <c r="I45" i="11" s="1"/>
  <c r="AE104" i="30"/>
  <c r="K199" i="30" s="1"/>
  <c r="K49" i="17" s="1"/>
  <c r="AF118" i="29"/>
  <c r="AF122" i="29" s="1"/>
  <c r="L211" i="29" s="1"/>
  <c r="L51" i="18" s="1"/>
  <c r="AB87" i="29"/>
  <c r="AB91" i="29" s="1"/>
  <c r="AB95" i="29" s="1"/>
  <c r="L168" i="29" s="1"/>
  <c r="L48" i="14" s="1"/>
  <c r="AB87" i="32"/>
  <c r="AB90" i="32"/>
  <c r="Y61" i="33"/>
  <c r="AF64" i="32"/>
  <c r="AF68" i="32" s="1"/>
  <c r="I205" i="32" s="1"/>
  <c r="I45" i="18" s="1"/>
  <c r="Y55" i="30"/>
  <c r="Y59" i="30" s="1"/>
  <c r="K134" i="30" s="1"/>
  <c r="K44" i="11" s="1"/>
  <c r="AA55" i="30"/>
  <c r="AA59" i="30" s="1"/>
  <c r="K154" i="30" s="1"/>
  <c r="K44" i="13" s="1"/>
  <c r="AD55" i="30"/>
  <c r="AD59" i="30" s="1"/>
  <c r="K184" i="30" s="1"/>
  <c r="K44" i="16" s="1"/>
  <c r="AF55" i="30"/>
  <c r="AF59" i="30" s="1"/>
  <c r="K204" i="30" s="1"/>
  <c r="K44" i="18" s="1"/>
  <c r="AF118" i="33"/>
  <c r="AF122" i="33" s="1"/>
  <c r="H211" i="33" s="1"/>
  <c r="H51" i="18" s="1"/>
  <c r="AE116" i="32"/>
  <c r="Z117" i="32"/>
  <c r="Y115" i="32"/>
  <c r="Z114" i="32"/>
  <c r="Y116" i="32"/>
  <c r="AE117" i="32"/>
  <c r="AB116" i="32"/>
  <c r="AA114" i="32"/>
  <c r="DL116" i="35"/>
  <c r="AD118" i="31"/>
  <c r="AD122" i="31" s="1"/>
  <c r="J191" i="31" s="1"/>
  <c r="J51" i="16" s="1"/>
  <c r="DL120" i="35"/>
  <c r="AE109" i="30"/>
  <c r="AE113" i="30" s="1"/>
  <c r="K200" i="30" s="1"/>
  <c r="K50" i="17" s="1"/>
  <c r="AD109" i="30"/>
  <c r="AD113" i="30" s="1"/>
  <c r="K190" i="30" s="1"/>
  <c r="K50" i="16" s="1"/>
  <c r="AF55" i="32"/>
  <c r="AF59" i="32" s="1"/>
  <c r="I204" i="32" s="1"/>
  <c r="I44" i="18" s="1"/>
  <c r="AC55" i="32"/>
  <c r="AC59" i="32" s="1"/>
  <c r="I174" i="32" s="1"/>
  <c r="I44" i="15" s="1"/>
  <c r="AF109" i="33"/>
  <c r="AF113" i="33" s="1"/>
  <c r="H210" i="33" s="1"/>
  <c r="H50" i="18" s="1"/>
  <c r="AC109" i="33"/>
  <c r="AC113" i="33" s="1"/>
  <c r="H180" i="33" s="1"/>
  <c r="H50" i="15" s="1"/>
  <c r="Z109" i="31"/>
  <c r="Z113" i="31" s="1"/>
  <c r="J150" i="31" s="1"/>
  <c r="J50" i="12" s="1"/>
  <c r="AC109" i="31"/>
  <c r="AC113" i="31" s="1"/>
  <c r="J180" i="31" s="1"/>
  <c r="J50" i="15" s="1"/>
  <c r="AB109" i="31"/>
  <c r="AB113" i="31" s="1"/>
  <c r="J170" i="31" s="1"/>
  <c r="J50" i="14" s="1"/>
  <c r="Y73" i="31"/>
  <c r="Y77" i="31" s="1"/>
  <c r="J136" i="31" s="1"/>
  <c r="J46" i="11" s="1"/>
  <c r="AF73" i="31"/>
  <c r="AF77" i="31" s="1"/>
  <c r="J206" i="31" s="1"/>
  <c r="J46" i="18" s="1"/>
  <c r="AF91" i="30"/>
  <c r="AF95" i="30" s="1"/>
  <c r="K208" i="30" s="1"/>
  <c r="K48" i="18" s="1"/>
  <c r="DL117" i="35"/>
  <c r="X120" i="32"/>
  <c r="AD91" i="31"/>
  <c r="AD95" i="31" s="1"/>
  <c r="J188" i="31" s="1"/>
  <c r="J48" i="16" s="1"/>
  <c r="AC91" i="31"/>
  <c r="AC95" i="31" s="1"/>
  <c r="J178" i="31" s="1"/>
  <c r="J48" i="15" s="1"/>
  <c r="AF91" i="31"/>
  <c r="AF95" i="31" s="1"/>
  <c r="J208" i="31" s="1"/>
  <c r="J48" i="18" s="1"/>
  <c r="AD46" i="29"/>
  <c r="AD50" i="29" s="1"/>
  <c r="L183" i="29" s="1"/>
  <c r="L43" i="16" s="1"/>
  <c r="Y46" i="29"/>
  <c r="Y50" i="29" s="1"/>
  <c r="L133" i="29" s="1"/>
  <c r="L43" i="11" s="1"/>
  <c r="AE91" i="33"/>
  <c r="AE95" i="33" s="1"/>
  <c r="H198" i="33" s="1"/>
  <c r="H48" i="17" s="1"/>
  <c r="AE109" i="32"/>
  <c r="AE113" i="32" s="1"/>
  <c r="I200" i="32" s="1"/>
  <c r="I50" i="17" s="1"/>
  <c r="AC109" i="32"/>
  <c r="AC113" i="32" s="1"/>
  <c r="I180" i="32" s="1"/>
  <c r="I50" i="15" s="1"/>
  <c r="AA105" i="29"/>
  <c r="AE107" i="29"/>
  <c r="AD105" i="29"/>
  <c r="Z107" i="29"/>
  <c r="Y105" i="29"/>
  <c r="Y107" i="29"/>
  <c r="AA34" i="53"/>
  <c r="AA38" i="53"/>
  <c r="L75" i="42"/>
  <c r="L79" i="42"/>
  <c r="D30" i="35"/>
  <c r="Z14" i="53"/>
  <c r="L13" i="42"/>
  <c r="AP30" i="53"/>
  <c r="AP34" i="53"/>
  <c r="N29" i="42"/>
  <c r="N33" i="42"/>
  <c r="V34" i="53"/>
  <c r="E33" i="42"/>
  <c r="V38" i="53"/>
  <c r="E37" i="42"/>
  <c r="AL61" i="53"/>
  <c r="G17" i="46"/>
  <c r="W147" i="53"/>
  <c r="E47" i="49"/>
  <c r="E55" i="49"/>
  <c r="W135" i="53"/>
  <c r="W143" i="53"/>
  <c r="D97" i="35"/>
  <c r="E51" i="49"/>
  <c r="W139" i="53"/>
  <c r="E59" i="49"/>
  <c r="W143" i="54"/>
  <c r="W135" i="54"/>
  <c r="AP124" i="54"/>
  <c r="V120" i="54"/>
  <c r="S112" i="54"/>
  <c r="DK50" i="35"/>
  <c r="AW31" i="32"/>
  <c r="AW45" i="32" s="1"/>
  <c r="I30" i="28"/>
  <c r="C6" i="28" s="1"/>
  <c r="S83" i="11"/>
  <c r="S53" i="11"/>
  <c r="AX1" i="30"/>
  <c r="AX42" i="30" s="1"/>
  <c r="U53" i="12"/>
  <c r="R15" i="20" s="1" a="1"/>
  <c r="R15" i="20" s="1"/>
  <c r="Q90" i="20" s="1"/>
  <c r="R90" i="20" s="1"/>
  <c r="E19" i="28"/>
  <c r="E6" i="28" s="1"/>
  <c r="DI15" i="35"/>
  <c r="DJ15" i="35" s="1"/>
  <c r="DI25" i="35"/>
  <c r="DJ25" i="35" s="1"/>
  <c r="L35" i="28"/>
  <c r="F11" i="28" s="1"/>
  <c r="BC5" i="31"/>
  <c r="BC78" i="31" s="1"/>
  <c r="T57" i="17"/>
  <c r="D23" i="28"/>
  <c r="D10" i="28" s="1"/>
  <c r="DK57" i="35"/>
  <c r="R90" i="17"/>
  <c r="BC38" i="33"/>
  <c r="BC108" i="33" s="1"/>
  <c r="AW49" i="29"/>
  <c r="DI98" i="35"/>
  <c r="H37" i="28"/>
  <c r="B13" i="28" s="1"/>
  <c r="BD5" i="32"/>
  <c r="BD78" i="32" s="1"/>
  <c r="S57" i="18"/>
  <c r="C23" i="28"/>
  <c r="C10" i="28" s="1"/>
  <c r="DI105" i="35"/>
  <c r="AY5" i="33"/>
  <c r="AY78" i="33" s="1"/>
  <c r="B23" i="28"/>
  <c r="B10" i="28" s="1"/>
  <c r="R57" i="13"/>
  <c r="I34" i="28"/>
  <c r="BC15" i="30"/>
  <c r="BC79" i="30" s="1"/>
  <c r="U67" i="17"/>
  <c r="H36" i="28"/>
  <c r="B12" i="28" s="1"/>
  <c r="R89" i="17"/>
  <c r="BC37" i="33"/>
  <c r="BC99" i="33" s="1"/>
  <c r="BD21" i="33"/>
  <c r="BD44" i="33" s="1"/>
  <c r="H19" i="28"/>
  <c r="R73" i="18"/>
  <c r="BB11" i="29"/>
  <c r="BB43" i="29" s="1"/>
  <c r="V63" i="16"/>
  <c r="F30" i="28"/>
  <c r="AZ34" i="31"/>
  <c r="AZ72" i="31" s="1"/>
  <c r="T86" i="14"/>
  <c r="I33" i="28"/>
  <c r="C9" i="28" s="1"/>
  <c r="DK18" i="35"/>
  <c r="E34" i="28"/>
  <c r="E10" i="28" s="1"/>
  <c r="DE105" i="35"/>
  <c r="DF105" i="35" s="1"/>
  <c r="DH90" i="35"/>
  <c r="DL90" i="35"/>
  <c r="DJ90" i="35"/>
  <c r="G90" i="35" s="1"/>
  <c r="DN90" i="35"/>
  <c r="DH56" i="35"/>
  <c r="DN56" i="35" s="1"/>
  <c r="DL56" i="35"/>
  <c r="DJ56" i="35"/>
  <c r="DH68" i="35"/>
  <c r="DN23" i="35"/>
  <c r="DH40" i="35"/>
  <c r="DJ40" i="35" s="1"/>
  <c r="DJ52" i="35"/>
  <c r="DN52" i="35" s="1"/>
  <c r="G52" i="35" s="1"/>
  <c r="K30" i="41" s="1"/>
  <c r="DH52" i="35"/>
  <c r="DL52" i="35"/>
  <c r="DH112" i="35"/>
  <c r="DN6" i="35"/>
  <c r="DH96" i="35"/>
  <c r="DJ96" i="35" s="1"/>
  <c r="DN107" i="35"/>
  <c r="DF124" i="35"/>
  <c r="AQ46" i="29"/>
  <c r="AQ50" i="29" s="1"/>
  <c r="Q153" i="29" s="1"/>
  <c r="Q43" i="13" s="1"/>
  <c r="AQ64" i="29"/>
  <c r="P73" i="29"/>
  <c r="P77" i="29" s="1"/>
  <c r="G206" i="29" s="1"/>
  <c r="G46" i="18" s="1"/>
  <c r="BH59" i="29"/>
  <c r="V164" i="29" s="1"/>
  <c r="V44" i="14" s="1"/>
  <c r="P100" i="29"/>
  <c r="P104" i="29" s="1"/>
  <c r="G209" i="29" s="1"/>
  <c r="G49" i="18" s="1"/>
  <c r="DH69" i="35"/>
  <c r="DJ69" i="35"/>
  <c r="DH118" i="35"/>
  <c r="DJ118" i="35" s="1"/>
  <c r="DN30" i="35"/>
  <c r="DH110" i="35"/>
  <c r="BU55" i="29"/>
  <c r="BU59" i="29" s="1"/>
  <c r="AA134" i="29" s="1"/>
  <c r="AA44" i="11" s="1"/>
  <c r="N59" i="29"/>
  <c r="G184" i="29" s="1"/>
  <c r="G44" i="16" s="1"/>
  <c r="J64" i="29"/>
  <c r="J68" i="29" s="1"/>
  <c r="G145" i="29" s="1"/>
  <c r="G45" i="12" s="1"/>
  <c r="DH80" i="35"/>
  <c r="DL80" i="35"/>
  <c r="DJ80" i="35"/>
  <c r="G80" i="35" s="1"/>
  <c r="DN80" i="35"/>
  <c r="CA46" i="29"/>
  <c r="AN59" i="29"/>
  <c r="BO50" i="29"/>
  <c r="BW50" i="29" s="1"/>
  <c r="AA153" i="29" s="1"/>
  <c r="AA43" i="13" s="1"/>
  <c r="K64" i="29"/>
  <c r="K68" i="29" s="1"/>
  <c r="G155" i="29" s="1"/>
  <c r="G45" i="13" s="1"/>
  <c r="AY68" i="29"/>
  <c r="BG68" i="29" s="1"/>
  <c r="V155" i="29" s="1"/>
  <c r="V45" i="13" s="1"/>
  <c r="BC77" i="29"/>
  <c r="H95" i="29"/>
  <c r="P95" i="29" s="1"/>
  <c r="G208" i="29" s="1"/>
  <c r="G48" i="18" s="1"/>
  <c r="BJ100" i="29"/>
  <c r="BJ104" i="29" s="1"/>
  <c r="V189" i="29" s="1"/>
  <c r="V49" i="16" s="1"/>
  <c r="I55" i="29"/>
  <c r="I59" i="29" s="1"/>
  <c r="G134" i="29" s="1"/>
  <c r="G44" i="11" s="1"/>
  <c r="BL55" i="29"/>
  <c r="BL59" i="29" s="1"/>
  <c r="V204" i="29" s="1"/>
  <c r="V44" i="18" s="1"/>
  <c r="BZ73" i="29"/>
  <c r="AP55" i="29"/>
  <c r="AP59" i="29" s="1"/>
  <c r="Q144" i="29" s="1"/>
  <c r="Q44" i="12" s="1"/>
  <c r="AS64" i="29"/>
  <c r="AS68" i="29" s="1"/>
  <c r="Q175" i="29" s="1"/>
  <c r="Q45" i="15" s="1"/>
  <c r="BY73" i="29"/>
  <c r="BY77" i="29" s="1"/>
  <c r="AA176" i="29" s="1"/>
  <c r="AA46" i="15" s="1"/>
  <c r="AB82" i="29"/>
  <c r="AB86" i="29" s="1"/>
  <c r="L167" i="29" s="1"/>
  <c r="L47" i="14" s="1"/>
  <c r="BY82" i="29"/>
  <c r="BY86" i="29" s="1"/>
  <c r="AA177" i="29" s="1"/>
  <c r="AA47" i="15" s="1"/>
  <c r="BZ46" i="29"/>
  <c r="BZ50" i="29" s="1"/>
  <c r="AA183" i="29" s="1"/>
  <c r="AA43" i="16" s="1"/>
  <c r="AV55" i="29"/>
  <c r="BY64" i="29"/>
  <c r="BY68" i="29" s="1"/>
  <c r="AA175" i="29" s="1"/>
  <c r="AA45" i="15" s="1"/>
  <c r="AH77" i="29"/>
  <c r="AP77" i="29" s="1"/>
  <c r="Q146" i="29" s="1"/>
  <c r="Q46" i="12" s="1"/>
  <c r="BV100" i="29"/>
  <c r="CA104" i="29"/>
  <c r="AA199" i="29" s="1"/>
  <c r="AA49" i="17" s="1"/>
  <c r="AU113" i="29"/>
  <c r="Q200" i="29" s="1"/>
  <c r="Q50" i="17" s="1"/>
  <c r="CA113" i="29"/>
  <c r="AA200" i="29" s="1"/>
  <c r="AA50" i="17" s="1"/>
  <c r="AB122" i="29"/>
  <c r="L171" i="29" s="1"/>
  <c r="L51" i="14" s="1"/>
  <c r="K46" i="29"/>
  <c r="K50" i="29" s="1"/>
  <c r="G153" i="29" s="1"/>
  <c r="G43" i="13" s="1"/>
  <c r="AR82" i="29"/>
  <c r="AR86" i="29" s="1"/>
  <c r="Q167" i="29" s="1"/>
  <c r="Q47" i="14" s="1"/>
  <c r="M64" i="29"/>
  <c r="M68" i="29" s="1"/>
  <c r="G175" i="29" s="1"/>
  <c r="G45" i="15" s="1"/>
  <c r="U68" i="29"/>
  <c r="AO64" i="29"/>
  <c r="AO68" i="29" s="1"/>
  <c r="Q135" i="29" s="1"/>
  <c r="Q45" i="11" s="1"/>
  <c r="AT64" i="29"/>
  <c r="AT68" i="29" s="1"/>
  <c r="Q185" i="29" s="1"/>
  <c r="Q45" i="16" s="1"/>
  <c r="BV73" i="29"/>
  <c r="BV77" i="29" s="1"/>
  <c r="AA146" i="29" s="1"/>
  <c r="AA46" i="12" s="1"/>
  <c r="AO82" i="29"/>
  <c r="AO86" i="29" s="1"/>
  <c r="Q137" i="29" s="1"/>
  <c r="Q47" i="11" s="1"/>
  <c r="CA82" i="29"/>
  <c r="CA86" i="29" s="1"/>
  <c r="AA197" i="29" s="1"/>
  <c r="AA47" i="17" s="1"/>
  <c r="M91" i="29"/>
  <c r="M95" i="29" s="1"/>
  <c r="G178" i="29" s="1"/>
  <c r="G48" i="15" s="1"/>
  <c r="G95" i="29"/>
  <c r="O95" i="29" s="1"/>
  <c r="G198" i="29" s="1"/>
  <c r="G48" i="17" s="1"/>
  <c r="AO91" i="29"/>
  <c r="AO95" i="29" s="1"/>
  <c r="Q138" i="29" s="1"/>
  <c r="Q48" i="11" s="1"/>
  <c r="BU91" i="29"/>
  <c r="BU95" i="29" s="1"/>
  <c r="AA138" i="29" s="1"/>
  <c r="AA48" i="11" s="1"/>
  <c r="AX95" i="29"/>
  <c r="F104" i="29"/>
  <c r="N104" i="29" s="1"/>
  <c r="G189" i="29" s="1"/>
  <c r="G49" i="16" s="1"/>
  <c r="BL104" i="29"/>
  <c r="V209" i="29" s="1"/>
  <c r="V49" i="18" s="1"/>
  <c r="AN113" i="29"/>
  <c r="AV113" i="29" s="1"/>
  <c r="Q210" i="29" s="1"/>
  <c r="Q50" i="18" s="1"/>
  <c r="BT113" i="29"/>
  <c r="CB113" i="29" s="1"/>
  <c r="AA210" i="29" s="1"/>
  <c r="AA50" i="18" s="1"/>
  <c r="AN122" i="29"/>
  <c r="AV122" i="29" s="1"/>
  <c r="Q211" i="29" s="1"/>
  <c r="Q51" i="18" s="1"/>
  <c r="BT122" i="29"/>
  <c r="CB122" i="29" s="1"/>
  <c r="AA211" i="29" s="1"/>
  <c r="AA51" i="18" s="1"/>
  <c r="AR55" i="29"/>
  <c r="AR59" i="29" s="1"/>
  <c r="Q164" i="29" s="1"/>
  <c r="Q44" i="14" s="1"/>
  <c r="BW55" i="29"/>
  <c r="BW59" i="29" s="1"/>
  <c r="AA154" i="29" s="1"/>
  <c r="AA44" i="13" s="1"/>
  <c r="AM77" i="29"/>
  <c r="AU77" i="29" s="1"/>
  <c r="Q196" i="29" s="1"/>
  <c r="Q46" i="17" s="1"/>
  <c r="I82" i="29"/>
  <c r="I86" i="29" s="1"/>
  <c r="G137" i="29" s="1"/>
  <c r="G47" i="11" s="1"/>
  <c r="AP91" i="29"/>
  <c r="AP95" i="29" s="1"/>
  <c r="Q148" i="29" s="1"/>
  <c r="Q48" i="12" s="1"/>
  <c r="J109" i="29"/>
  <c r="J113" i="29" s="1"/>
  <c r="G150" i="29" s="1"/>
  <c r="G50" i="12" s="1"/>
  <c r="BG109" i="29"/>
  <c r="BG113" i="29" s="1"/>
  <c r="V160" i="29" s="1"/>
  <c r="V50" i="13" s="1"/>
  <c r="P55" i="30"/>
  <c r="P59" i="30" s="1"/>
  <c r="F204" i="30" s="1"/>
  <c r="F44" i="18" s="1"/>
  <c r="BH68" i="30"/>
  <c r="U165" i="30" s="1"/>
  <c r="U45" i="14" s="1"/>
  <c r="P73" i="30"/>
  <c r="P77" i="30" s="1"/>
  <c r="F206" i="30" s="1"/>
  <c r="F46" i="18" s="1"/>
  <c r="BY82" i="30"/>
  <c r="BY86" i="30" s="1"/>
  <c r="Z177" i="30" s="1"/>
  <c r="Z47" i="15" s="1"/>
  <c r="BY91" i="30"/>
  <c r="BY95" i="30" s="1"/>
  <c r="Z178" i="30" s="1"/>
  <c r="Z48" i="15" s="1"/>
  <c r="BY100" i="30"/>
  <c r="BY104" i="30" s="1"/>
  <c r="Z179" i="30" s="1"/>
  <c r="Z49" i="15" s="1"/>
  <c r="AQ46" i="30"/>
  <c r="AQ50" i="30" s="1"/>
  <c r="P153" i="30" s="1"/>
  <c r="P43" i="13" s="1"/>
  <c r="BG55" i="30"/>
  <c r="BG59" i="30" s="1"/>
  <c r="U154" i="30" s="1"/>
  <c r="U44" i="13" s="1"/>
  <c r="M64" i="30"/>
  <c r="M68" i="30" s="1"/>
  <c r="F175" i="30" s="1"/>
  <c r="F45" i="15" s="1"/>
  <c r="BJ73" i="30"/>
  <c r="BJ77" i="30" s="1"/>
  <c r="U186" i="30" s="1"/>
  <c r="U46" i="16" s="1"/>
  <c r="CB46" i="30"/>
  <c r="CB50" i="30" s="1"/>
  <c r="Z203" i="30" s="1"/>
  <c r="Z43" i="18" s="1"/>
  <c r="BL55" i="30"/>
  <c r="BL59" i="30" s="1"/>
  <c r="U204" i="30" s="1"/>
  <c r="U44" i="18" s="1"/>
  <c r="BL64" i="30"/>
  <c r="BL68" i="30" s="1"/>
  <c r="U205" i="30" s="1"/>
  <c r="U45" i="18" s="1"/>
  <c r="N73" i="30"/>
  <c r="N77" i="30" s="1"/>
  <c r="F186" i="30" s="1"/>
  <c r="F46" i="16" s="1"/>
  <c r="AS82" i="30"/>
  <c r="AS86" i="30" s="1"/>
  <c r="P177" i="30" s="1"/>
  <c r="P47" i="15" s="1"/>
  <c r="N91" i="30"/>
  <c r="N95" i="30" s="1"/>
  <c r="F188" i="30" s="1"/>
  <c r="F48" i="16" s="1"/>
  <c r="BK91" i="30"/>
  <c r="BK95" i="30" s="1"/>
  <c r="U198" i="30" s="1"/>
  <c r="U48" i="17" s="1"/>
  <c r="BG100" i="30"/>
  <c r="BG104" i="30" s="1"/>
  <c r="U159" i="30" s="1"/>
  <c r="U49" i="13" s="1"/>
  <c r="BE55" i="30"/>
  <c r="BE59" i="30" s="1"/>
  <c r="U134" i="30" s="1"/>
  <c r="U44" i="11" s="1"/>
  <c r="BI64" i="30"/>
  <c r="BI68" i="30" s="1"/>
  <c r="U175" i="30" s="1"/>
  <c r="U45" i="15" s="1"/>
  <c r="AV73" i="30"/>
  <c r="AV77" i="30" s="1"/>
  <c r="P206" i="30" s="1"/>
  <c r="P46" i="18" s="1"/>
  <c r="AU104" i="30"/>
  <c r="P199" i="30" s="1"/>
  <c r="P49" i="17" s="1"/>
  <c r="CA104" i="30"/>
  <c r="Z199" i="30" s="1"/>
  <c r="Z49" i="17" s="1"/>
  <c r="M109" i="30"/>
  <c r="M113" i="30" s="1"/>
  <c r="F180" i="30" s="1"/>
  <c r="F50" i="15" s="1"/>
  <c r="AV109" i="30"/>
  <c r="AV113" i="30" s="1"/>
  <c r="P210" i="30" s="1"/>
  <c r="P50" i="18" s="1"/>
  <c r="CB109" i="30"/>
  <c r="CB113" i="30" s="1"/>
  <c r="Z210" i="30" s="1"/>
  <c r="Z50" i="18" s="1"/>
  <c r="J127" i="30"/>
  <c r="J131" i="30" s="1"/>
  <c r="F152" i="30" s="1"/>
  <c r="F52" i="12" s="1"/>
  <c r="Z127" i="30"/>
  <c r="Z131" i="30" s="1"/>
  <c r="K152" i="30" s="1"/>
  <c r="K52" i="12" s="1"/>
  <c r="AP127" i="30"/>
  <c r="AP131" i="30" s="1"/>
  <c r="P152" i="30" s="1"/>
  <c r="P52" i="12" s="1"/>
  <c r="BV127" i="30"/>
  <c r="BV131" i="30" s="1"/>
  <c r="Z152" i="30" s="1"/>
  <c r="Z52" i="12" s="1"/>
  <c r="BY64" i="31"/>
  <c r="BY68" i="31" s="1"/>
  <c r="Y175" i="31" s="1"/>
  <c r="Y45" i="15" s="1"/>
  <c r="CA73" i="31"/>
  <c r="CA77" i="31" s="1"/>
  <c r="Y196" i="31" s="1"/>
  <c r="Y46" i="17" s="1"/>
  <c r="CA82" i="31"/>
  <c r="CA86" i="31" s="1"/>
  <c r="Y197" i="31" s="1"/>
  <c r="Y47" i="17" s="1"/>
  <c r="O95" i="31"/>
  <c r="E198" i="31" s="1"/>
  <c r="E48" i="17" s="1"/>
  <c r="AP91" i="30"/>
  <c r="AP95" i="30" s="1"/>
  <c r="P148" i="30" s="1"/>
  <c r="P48" i="12" s="1"/>
  <c r="BJ91" i="30"/>
  <c r="BJ95" i="30" s="1"/>
  <c r="U188" i="30" s="1"/>
  <c r="U48" i="16" s="1"/>
  <c r="P118" i="30"/>
  <c r="P122" i="30" s="1"/>
  <c r="F211" i="30" s="1"/>
  <c r="F51" i="18" s="1"/>
  <c r="AP118" i="30"/>
  <c r="AP122" i="30" s="1"/>
  <c r="P151" i="30" s="1"/>
  <c r="P51" i="12" s="1"/>
  <c r="BF118" i="30"/>
  <c r="BF122" i="30" s="1"/>
  <c r="U151" i="30" s="1"/>
  <c r="U51" i="12" s="1"/>
  <c r="BX118" i="30"/>
  <c r="BX122" i="30" s="1"/>
  <c r="Z171" i="30" s="1"/>
  <c r="Z51" i="14" s="1"/>
  <c r="AC46" i="31"/>
  <c r="AC50" i="31" s="1"/>
  <c r="J173" i="31" s="1"/>
  <c r="J43" i="15" s="1"/>
  <c r="CB73" i="31"/>
  <c r="CB77" i="31" s="1"/>
  <c r="Y206" i="31" s="1"/>
  <c r="Y46" i="18" s="1"/>
  <c r="CB82" i="31"/>
  <c r="CB86" i="31" s="1"/>
  <c r="Y207" i="31" s="1"/>
  <c r="Y47" i="18" s="1"/>
  <c r="O73" i="30"/>
  <c r="O77" i="30" s="1"/>
  <c r="F196" i="30" s="1"/>
  <c r="F46" i="17" s="1"/>
  <c r="O91" i="30"/>
  <c r="O95" i="30" s="1"/>
  <c r="F198" i="30" s="1"/>
  <c r="F48" i="17" s="1"/>
  <c r="AT100" i="30"/>
  <c r="AT104" i="30" s="1"/>
  <c r="P189" i="30" s="1"/>
  <c r="P49" i="16" s="1"/>
  <c r="AQ109" i="30"/>
  <c r="AQ113" i="30" s="1"/>
  <c r="P160" i="30" s="1"/>
  <c r="P50" i="13" s="1"/>
  <c r="BW109" i="30"/>
  <c r="BW113" i="30" s="1"/>
  <c r="Z160" i="30" s="1"/>
  <c r="Z50" i="13" s="1"/>
  <c r="K118" i="30"/>
  <c r="K122" i="30" s="1"/>
  <c r="F161" i="30" s="1"/>
  <c r="F51" i="13" s="1"/>
  <c r="AM122" i="30"/>
  <c r="AU122" i="30" s="1"/>
  <c r="P201" i="30" s="1"/>
  <c r="P51" i="17" s="1"/>
  <c r="AS127" i="30"/>
  <c r="AS131" i="30" s="1"/>
  <c r="P182" i="30" s="1"/>
  <c r="P52" i="15" s="1"/>
  <c r="BY127" i="30"/>
  <c r="BY131" i="30" s="1"/>
  <c r="Z182" i="30" s="1"/>
  <c r="Z52" i="15" s="1"/>
  <c r="J64" i="31"/>
  <c r="J68" i="31" s="1"/>
  <c r="E145" i="31" s="1"/>
  <c r="E45" i="12" s="1"/>
  <c r="CA64" i="31"/>
  <c r="CA68" i="31" s="1"/>
  <c r="Y195" i="31" s="1"/>
  <c r="Y45" i="17" s="1"/>
  <c r="AO73" i="31"/>
  <c r="AO77" i="31" s="1"/>
  <c r="O136" i="31" s="1"/>
  <c r="O46" i="11" s="1"/>
  <c r="BU73" i="31"/>
  <c r="BU77" i="31" s="1"/>
  <c r="Y136" i="31" s="1"/>
  <c r="Y46" i="11" s="1"/>
  <c r="M91" i="30"/>
  <c r="M95" i="30" s="1"/>
  <c r="F178" i="30" s="1"/>
  <c r="F48" i="15" s="1"/>
  <c r="BV91" i="30"/>
  <c r="BV95" i="30" s="1"/>
  <c r="Z148" i="30" s="1"/>
  <c r="Z48" i="12" s="1"/>
  <c r="AS118" i="30"/>
  <c r="AS122" i="30" s="1"/>
  <c r="P181" i="30" s="1"/>
  <c r="P51" i="15" s="1"/>
  <c r="O46" i="31"/>
  <c r="O50" i="31" s="1"/>
  <c r="E193" i="31" s="1"/>
  <c r="E43" i="17" s="1"/>
  <c r="O55" i="31"/>
  <c r="O59" i="31" s="1"/>
  <c r="E194" i="31" s="1"/>
  <c r="E44" i="17" s="1"/>
  <c r="K64" i="31"/>
  <c r="K68" i="31" s="1"/>
  <c r="E155" i="31" s="1"/>
  <c r="E45" i="13" s="1"/>
  <c r="AT73" i="31"/>
  <c r="AT77" i="31" s="1"/>
  <c r="O186" i="31" s="1"/>
  <c r="O46" i="16" s="1"/>
  <c r="AP64" i="31"/>
  <c r="AP68" i="31" s="1"/>
  <c r="O145" i="31" s="1"/>
  <c r="O45" i="12" s="1"/>
  <c r="P91" i="31"/>
  <c r="P95" i="31" s="1"/>
  <c r="E208" i="31" s="1"/>
  <c r="E48" i="18" s="1"/>
  <c r="AR91" i="31"/>
  <c r="AR95" i="31" s="1"/>
  <c r="O168" i="31" s="1"/>
  <c r="O48" i="14" s="1"/>
  <c r="BG91" i="31"/>
  <c r="I100" i="31"/>
  <c r="I104" i="31" s="1"/>
  <c r="E139" i="31" s="1"/>
  <c r="E49" i="11" s="1"/>
  <c r="BE100" i="31"/>
  <c r="BE104" i="31" s="1"/>
  <c r="T139" i="31" s="1"/>
  <c r="T49" i="11" s="1"/>
  <c r="BH100" i="31"/>
  <c r="BH104" i="31" s="1"/>
  <c r="T169" i="31" s="1"/>
  <c r="T49" i="14" s="1"/>
  <c r="BU100" i="31"/>
  <c r="BU104" i="31" s="1"/>
  <c r="Y139" i="31" s="1"/>
  <c r="Y49" i="11" s="1"/>
  <c r="AS109" i="31"/>
  <c r="AS113" i="31" s="1"/>
  <c r="O180" i="31" s="1"/>
  <c r="O50" i="15" s="1"/>
  <c r="BY109" i="31"/>
  <c r="BY113" i="31" s="1"/>
  <c r="Y180" i="31" s="1"/>
  <c r="Y50" i="15" s="1"/>
  <c r="H113" i="31"/>
  <c r="P113" i="31" s="1"/>
  <c r="E210" i="31" s="1"/>
  <c r="E50" i="18" s="1"/>
  <c r="AO118" i="31"/>
  <c r="AO122" i="31" s="1"/>
  <c r="O141" i="31" s="1"/>
  <c r="O51" i="11" s="1"/>
  <c r="B122" i="31"/>
  <c r="BW46" i="31"/>
  <c r="BW50" i="31" s="1"/>
  <c r="Y153" i="31" s="1"/>
  <c r="Y43" i="13" s="1"/>
  <c r="BY46" i="31"/>
  <c r="BY50" i="31" s="1"/>
  <c r="Y173" i="31" s="1"/>
  <c r="Y43" i="15" s="1"/>
  <c r="BZ46" i="31"/>
  <c r="BZ50" i="31" s="1"/>
  <c r="Y183" i="31" s="1"/>
  <c r="Y43" i="16" s="1"/>
  <c r="BG55" i="31"/>
  <c r="BG59" i="31" s="1"/>
  <c r="T154" i="31" s="1"/>
  <c r="T44" i="13" s="1"/>
  <c r="BI55" i="31"/>
  <c r="BI59" i="31" s="1"/>
  <c r="T174" i="31" s="1"/>
  <c r="T44" i="15" s="1"/>
  <c r="BJ55" i="31"/>
  <c r="BJ59" i="31" s="1"/>
  <c r="T184" i="31" s="1"/>
  <c r="T44" i="16" s="1"/>
  <c r="BF127" i="31"/>
  <c r="BF131" i="31" s="1"/>
  <c r="T152" i="31" s="1"/>
  <c r="T52" i="12" s="1"/>
  <c r="J73" i="31"/>
  <c r="J77" i="31" s="1"/>
  <c r="E146" i="31" s="1"/>
  <c r="E46" i="12" s="1"/>
  <c r="AQ73" i="31"/>
  <c r="AQ77" i="31" s="1"/>
  <c r="O156" i="31" s="1"/>
  <c r="O46" i="13" s="1"/>
  <c r="AF86" i="31"/>
  <c r="J207" i="31" s="1"/>
  <c r="J47" i="18" s="1"/>
  <c r="K100" i="31"/>
  <c r="K104" i="31" s="1"/>
  <c r="E159" i="31" s="1"/>
  <c r="E49" i="13" s="1"/>
  <c r="P127" i="31"/>
  <c r="P131" i="31" s="1"/>
  <c r="E212" i="31" s="1"/>
  <c r="E52" i="18" s="1"/>
  <c r="AF127" i="31"/>
  <c r="AF131" i="31" s="1"/>
  <c r="J212" i="31" s="1"/>
  <c r="J52" i="18" s="1"/>
  <c r="AO127" i="31"/>
  <c r="AO131" i="31" s="1"/>
  <c r="O142" i="31" s="1"/>
  <c r="O52" i="11" s="1"/>
  <c r="AU109" i="31"/>
  <c r="AU113" i="31" s="1"/>
  <c r="O200" i="31" s="1"/>
  <c r="O50" i="17" s="1"/>
  <c r="BG118" i="31"/>
  <c r="BG122" i="31" s="1"/>
  <c r="T161" i="31" s="1"/>
  <c r="T51" i="13" s="1"/>
  <c r="I46" i="31"/>
  <c r="I50" i="31" s="1"/>
  <c r="E133" i="31" s="1"/>
  <c r="E43" i="11" s="1"/>
  <c r="Y46" i="31"/>
  <c r="Y50" i="31" s="1"/>
  <c r="J133" i="31" s="1"/>
  <c r="J43" i="11" s="1"/>
  <c r="BX46" i="31"/>
  <c r="BX50" i="31" s="1"/>
  <c r="Y163" i="31" s="1"/>
  <c r="Y43" i="14" s="1"/>
  <c r="BE64" i="31"/>
  <c r="BE68" i="31" s="1"/>
  <c r="T135" i="31" s="1"/>
  <c r="T45" i="11" s="1"/>
  <c r="BX91" i="31"/>
  <c r="BX95" i="31" s="1"/>
  <c r="Y168" i="31" s="1"/>
  <c r="Y48" i="14" s="1"/>
  <c r="L118" i="31"/>
  <c r="BX46" i="32"/>
  <c r="BX50" i="32" s="1"/>
  <c r="X163" i="32" s="1"/>
  <c r="X43" i="14" s="1"/>
  <c r="AQ46" i="32"/>
  <c r="AQ50" i="32" s="1"/>
  <c r="N153" i="32" s="1"/>
  <c r="N43" i="13" s="1"/>
  <c r="AO46" i="32"/>
  <c r="AO50" i="32" s="1"/>
  <c r="N133" i="32" s="1"/>
  <c r="N43" i="11" s="1"/>
  <c r="J55" i="32"/>
  <c r="J59" i="32" s="1"/>
  <c r="D144" i="32" s="1"/>
  <c r="D44" i="12" s="1"/>
  <c r="AU55" i="32"/>
  <c r="AU59" i="32" s="1"/>
  <c r="N194" i="32" s="1"/>
  <c r="N44" i="17" s="1"/>
  <c r="CA55" i="32"/>
  <c r="CA59" i="32" s="1"/>
  <c r="X194" i="32" s="1"/>
  <c r="X44" i="17" s="1"/>
  <c r="AR64" i="32"/>
  <c r="AR68" i="32" s="1"/>
  <c r="N165" i="32" s="1"/>
  <c r="N45" i="14" s="1"/>
  <c r="AU68" i="32"/>
  <c r="N195" i="32" s="1"/>
  <c r="N45" i="17" s="1"/>
  <c r="CB64" i="32"/>
  <c r="CB68" i="32" s="1"/>
  <c r="X205" i="32" s="1"/>
  <c r="X45" i="18" s="1"/>
  <c r="N73" i="32"/>
  <c r="V77" i="32"/>
  <c r="AU73" i="32"/>
  <c r="AU77" i="32" s="1"/>
  <c r="N196" i="32" s="1"/>
  <c r="N46" i="17" s="1"/>
  <c r="CA73" i="32"/>
  <c r="CA77" i="32" s="1"/>
  <c r="X196" i="32" s="1"/>
  <c r="X46" i="17" s="1"/>
  <c r="L64" i="32"/>
  <c r="L68" i="32" s="1"/>
  <c r="D165" i="32" s="1"/>
  <c r="D45" i="14" s="1"/>
  <c r="AO86" i="32"/>
  <c r="N137" i="32" s="1"/>
  <c r="N47" i="11" s="1"/>
  <c r="AM95" i="32"/>
  <c r="AU95" i="32" s="1"/>
  <c r="N198" i="32" s="1"/>
  <c r="N48" i="17" s="1"/>
  <c r="O100" i="32"/>
  <c r="O104" i="32" s="1"/>
  <c r="D199" i="32" s="1"/>
  <c r="D49" i="17" s="1"/>
  <c r="AN113" i="32"/>
  <c r="BX68" i="33"/>
  <c r="W165" i="33" s="1"/>
  <c r="W45" i="14" s="1"/>
  <c r="AV55" i="32"/>
  <c r="AV59" i="32" s="1"/>
  <c r="N204" i="32" s="1"/>
  <c r="N44" i="18" s="1"/>
  <c r="P118" i="32"/>
  <c r="P122" i="32" s="1"/>
  <c r="D211" i="32" s="1"/>
  <c r="D51" i="18" s="1"/>
  <c r="O118" i="32"/>
  <c r="O122" i="32" s="1"/>
  <c r="D201" i="32" s="1"/>
  <c r="D51" i="17" s="1"/>
  <c r="BG118" i="32"/>
  <c r="BG122" i="32" s="1"/>
  <c r="S161" i="32" s="1"/>
  <c r="S51" i="13" s="1"/>
  <c r="BF91" i="31"/>
  <c r="BF95" i="31" s="1"/>
  <c r="T148" i="31" s="1"/>
  <c r="T48" i="12" s="1"/>
  <c r="BI59" i="32"/>
  <c r="S174" i="32" s="1"/>
  <c r="S44" i="15" s="1"/>
  <c r="AS82" i="32"/>
  <c r="AS86" i="32" s="1"/>
  <c r="N177" i="32" s="1"/>
  <c r="N47" i="15" s="1"/>
  <c r="AP91" i="32"/>
  <c r="AP95" i="32" s="1"/>
  <c r="N148" i="32" s="1"/>
  <c r="N48" i="12" s="1"/>
  <c r="AG113" i="32"/>
  <c r="AO113" i="32" s="1"/>
  <c r="N140" i="32" s="1"/>
  <c r="N50" i="11" s="1"/>
  <c r="BZ118" i="32"/>
  <c r="BZ122" i="32" s="1"/>
  <c r="X191" i="32" s="1"/>
  <c r="X51" i="16" s="1"/>
  <c r="AV44" i="33"/>
  <c r="AN48" i="33"/>
  <c r="CB45" i="33"/>
  <c r="BT49" i="33"/>
  <c r="CA42" i="33"/>
  <c r="CA43" i="33"/>
  <c r="CA44" i="33"/>
  <c r="CA45" i="33"/>
  <c r="AV117" i="33"/>
  <c r="AN121" i="33"/>
  <c r="BT47" i="33"/>
  <c r="BT56" i="33"/>
  <c r="AT107" i="33"/>
  <c r="AT118" i="31"/>
  <c r="AT122" i="31" s="1"/>
  <c r="O191" i="31" s="1"/>
  <c r="O51" i="16" s="1"/>
  <c r="AP118" i="31"/>
  <c r="AP122" i="31" s="1"/>
  <c r="O151" i="31" s="1"/>
  <c r="O51" i="12" s="1"/>
  <c r="BZ118" i="31"/>
  <c r="BZ122" i="31" s="1"/>
  <c r="Y191" i="31" s="1"/>
  <c r="Y51" i="16" s="1"/>
  <c r="BV118" i="31"/>
  <c r="BV122" i="31" s="1"/>
  <c r="Y151" i="31" s="1"/>
  <c r="Y51" i="12" s="1"/>
  <c r="AV127" i="31"/>
  <c r="AV131" i="31" s="1"/>
  <c r="O212" i="31" s="1"/>
  <c r="O52" i="18" s="1"/>
  <c r="BG127" i="31"/>
  <c r="BG131" i="31" s="1"/>
  <c r="T162" i="31" s="1"/>
  <c r="T52" i="13" s="1"/>
  <c r="CB127" i="31"/>
  <c r="CB131" i="31" s="1"/>
  <c r="Y212" i="31" s="1"/>
  <c r="Y52" i="18" s="1"/>
  <c r="AT91" i="31"/>
  <c r="AT95" i="31" s="1"/>
  <c r="O188" i="31" s="1"/>
  <c r="O48" i="16" s="1"/>
  <c r="CB100" i="31"/>
  <c r="CB104" i="31" s="1"/>
  <c r="Y209" i="31" s="1"/>
  <c r="Y49" i="18" s="1"/>
  <c r="M109" i="31"/>
  <c r="M113" i="31" s="1"/>
  <c r="E180" i="31" s="1"/>
  <c r="E50" i="15" s="1"/>
  <c r="BS86" i="32"/>
  <c r="CA86" i="32" s="1"/>
  <c r="X197" i="32" s="1"/>
  <c r="X47" i="17" s="1"/>
  <c r="BY109" i="32"/>
  <c r="BH118" i="32"/>
  <c r="BH122" i="32" s="1"/>
  <c r="S171" i="32" s="1"/>
  <c r="S51" i="14" s="1"/>
  <c r="AP131" i="32"/>
  <c r="N152" i="32" s="1"/>
  <c r="N52" i="12" s="1"/>
  <c r="AO127" i="32"/>
  <c r="AO131" i="32" s="1"/>
  <c r="N142" i="32" s="1"/>
  <c r="N52" i="11" s="1"/>
  <c r="BE127" i="32"/>
  <c r="BE131" i="32" s="1"/>
  <c r="S142" i="32" s="1"/>
  <c r="S52" i="11" s="1"/>
  <c r="BV131" i="32"/>
  <c r="X152" i="32" s="1"/>
  <c r="X52" i="12" s="1"/>
  <c r="BU127" i="32"/>
  <c r="BU131" i="32" s="1"/>
  <c r="X142" i="32" s="1"/>
  <c r="X52" i="11" s="1"/>
  <c r="BN86" i="32"/>
  <c r="BF55" i="32"/>
  <c r="BF59" i="32" s="1"/>
  <c r="S144" i="32" s="1"/>
  <c r="S44" i="12" s="1"/>
  <c r="CB55" i="32"/>
  <c r="CB59" i="32" s="1"/>
  <c r="X204" i="32" s="1"/>
  <c r="X44" i="18" s="1"/>
  <c r="BZ55" i="32"/>
  <c r="BZ59" i="32" s="1"/>
  <c r="X184" i="32" s="1"/>
  <c r="X44" i="16" s="1"/>
  <c r="P73" i="32"/>
  <c r="P77" i="32" s="1"/>
  <c r="D206" i="32" s="1"/>
  <c r="D46" i="18" s="1"/>
  <c r="BO77" i="32"/>
  <c r="BW77" i="32" s="1"/>
  <c r="X156" i="32" s="1"/>
  <c r="X46" i="13" s="1"/>
  <c r="J91" i="32"/>
  <c r="J95" i="32" s="1"/>
  <c r="D148" i="32" s="1"/>
  <c r="D48" i="12" s="1"/>
  <c r="BT95" i="32"/>
  <c r="CB95" i="32" s="1"/>
  <c r="X208" i="32" s="1"/>
  <c r="X48" i="18" s="1"/>
  <c r="I100" i="32"/>
  <c r="I104" i="32" s="1"/>
  <c r="D139" i="32" s="1"/>
  <c r="D49" i="11" s="1"/>
  <c r="AO100" i="32"/>
  <c r="AO104" i="32" s="1"/>
  <c r="N139" i="32" s="1"/>
  <c r="N49" i="11" s="1"/>
  <c r="K109" i="32"/>
  <c r="K113" i="32" s="1"/>
  <c r="D160" i="32" s="1"/>
  <c r="D50" i="13" s="1"/>
  <c r="Z127" i="32"/>
  <c r="Z131" i="32" s="1"/>
  <c r="I152" i="32" s="1"/>
  <c r="I52" i="12" s="1"/>
  <c r="CA127" i="32"/>
  <c r="CA131" i="32" s="1"/>
  <c r="X202" i="32" s="1"/>
  <c r="X52" i="17" s="1"/>
  <c r="AU106" i="33"/>
  <c r="BX80" i="33"/>
  <c r="BT58" i="33"/>
  <c r="AR43" i="33"/>
  <c r="C59" i="33"/>
  <c r="K59" i="33" s="1"/>
  <c r="C154" i="33" s="1"/>
  <c r="C44" i="13" s="1"/>
  <c r="AQ63" i="33"/>
  <c r="F68" i="33"/>
  <c r="N68" i="33" s="1"/>
  <c r="C185" i="33" s="1"/>
  <c r="C45" i="16" s="1"/>
  <c r="BW70" i="33"/>
  <c r="BW72" i="33"/>
  <c r="CA79" i="33"/>
  <c r="J100" i="33"/>
  <c r="J104" i="33" s="1"/>
  <c r="C149" i="33" s="1"/>
  <c r="C49" i="12" s="1"/>
  <c r="H104" i="33"/>
  <c r="P104" i="33" s="1"/>
  <c r="C209" i="33" s="1"/>
  <c r="C49" i="18" s="1"/>
  <c r="BU109" i="33"/>
  <c r="BU113" i="33" s="1"/>
  <c r="W140" i="33" s="1"/>
  <c r="W50" i="11" s="1"/>
  <c r="AO108" i="33"/>
  <c r="AV114" i="33"/>
  <c r="BZ118" i="33"/>
  <c r="BZ122" i="33" s="1"/>
  <c r="W191" i="33" s="1"/>
  <c r="W51" i="16" s="1"/>
  <c r="AO115" i="33"/>
  <c r="AO116" i="33"/>
  <c r="AO117" i="33"/>
  <c r="BU82" i="32"/>
  <c r="BU86" i="32" s="1"/>
  <c r="X137" i="32" s="1"/>
  <c r="X47" i="11" s="1"/>
  <c r="BV82" i="32"/>
  <c r="AO55" i="32"/>
  <c r="AO59" i="32" s="1"/>
  <c r="N134" i="32" s="1"/>
  <c r="N44" i="11" s="1"/>
  <c r="BU55" i="32"/>
  <c r="BU59" i="32" s="1"/>
  <c r="X134" i="32" s="1"/>
  <c r="X44" i="11" s="1"/>
  <c r="M55" i="33"/>
  <c r="M59" i="33" s="1"/>
  <c r="C174" i="33" s="1"/>
  <c r="C44" i="15" s="1"/>
  <c r="J55" i="33"/>
  <c r="J59" i="33" s="1"/>
  <c r="C144" i="33" s="1"/>
  <c r="C44" i="12" s="1"/>
  <c r="Z59" i="33"/>
  <c r="H144" i="33" s="1"/>
  <c r="H44" i="12" s="1"/>
  <c r="M64" i="33"/>
  <c r="M68" i="33" s="1"/>
  <c r="C175" i="33" s="1"/>
  <c r="C45" i="15" s="1"/>
  <c r="L77" i="33"/>
  <c r="C166" i="33" s="1"/>
  <c r="C46" i="14" s="1"/>
  <c r="AO100" i="33"/>
  <c r="AO104" i="33" s="1"/>
  <c r="M139" i="33" s="1"/>
  <c r="M49" i="11" s="1"/>
  <c r="BZ100" i="33"/>
  <c r="BZ104" i="33" s="1"/>
  <c r="W189" i="33" s="1"/>
  <c r="W49" i="16" s="1"/>
  <c r="J109" i="33"/>
  <c r="J113" i="33" s="1"/>
  <c r="C150" i="33" s="1"/>
  <c r="C50" i="12" s="1"/>
  <c r="AT105" i="33"/>
  <c r="AN109" i="33"/>
  <c r="AN113" i="33" s="1"/>
  <c r="BZ109" i="33"/>
  <c r="BZ113" i="33" s="1"/>
  <c r="W190" i="33" s="1"/>
  <c r="W50" i="16" s="1"/>
  <c r="L118" i="33"/>
  <c r="L122" i="33" s="1"/>
  <c r="C171" i="33" s="1"/>
  <c r="C51" i="14" s="1"/>
  <c r="J127" i="33"/>
  <c r="J131" i="33" s="1"/>
  <c r="C152" i="33" s="1"/>
  <c r="C52" i="12" s="1"/>
  <c r="BX79" i="33"/>
  <c r="AV62" i="33"/>
  <c r="BU80" i="33"/>
  <c r="AS45" i="33"/>
  <c r="BY45" i="33"/>
  <c r="BY54" i="33"/>
  <c r="AS63" i="33"/>
  <c r="BU72" i="33"/>
  <c r="BY81" i="33"/>
  <c r="AQ108" i="33"/>
  <c r="AP43" i="33"/>
  <c r="BZ43" i="33"/>
  <c r="BV54" i="33"/>
  <c r="BV71" i="33"/>
  <c r="BW79" i="33"/>
  <c r="M91" i="33"/>
  <c r="M95" i="33" s="1"/>
  <c r="C178" i="33" s="1"/>
  <c r="C48" i="15" s="1"/>
  <c r="AR108" i="33"/>
  <c r="AF127" i="33"/>
  <c r="AF131" i="33" s="1"/>
  <c r="H212" i="33" s="1"/>
  <c r="H52" i="18" s="1"/>
  <c r="AB97" i="32"/>
  <c r="AF99" i="32"/>
  <c r="Q101" i="32"/>
  <c r="Y96" i="32"/>
  <c r="AC96" i="32"/>
  <c r="Y97" i="32"/>
  <c r="AC97" i="32"/>
  <c r="Y98" i="32"/>
  <c r="AC98" i="32"/>
  <c r="Y99" i="32"/>
  <c r="AC99" i="32"/>
  <c r="AB98" i="32"/>
  <c r="Q102" i="32"/>
  <c r="Z96" i="32"/>
  <c r="AD96" i="32"/>
  <c r="Z97" i="32"/>
  <c r="AD97" i="32"/>
  <c r="Z98" i="32"/>
  <c r="AD98" i="32"/>
  <c r="Z99" i="32"/>
  <c r="AD99" i="32"/>
  <c r="AF96" i="32"/>
  <c r="Q103" i="32"/>
  <c r="AA96" i="32"/>
  <c r="AE96" i="32"/>
  <c r="AA97" i="32"/>
  <c r="AE97" i="32"/>
  <c r="AA98" i="32"/>
  <c r="AE98" i="32"/>
  <c r="AA99" i="32"/>
  <c r="AE99" i="32"/>
  <c r="Q100" i="32"/>
  <c r="Q104" i="32" s="1"/>
  <c r="AB96" i="32"/>
  <c r="AB99" i="32"/>
  <c r="AF100" i="31"/>
  <c r="AF104" i="31" s="1"/>
  <c r="J209" i="31" s="1"/>
  <c r="J49" i="18" s="1"/>
  <c r="AE73" i="30"/>
  <c r="AE77" i="30" s="1"/>
  <c r="K196" i="30" s="1"/>
  <c r="K46" i="17" s="1"/>
  <c r="AD73" i="32"/>
  <c r="AD118" i="29"/>
  <c r="AD122" i="29" s="1"/>
  <c r="L191" i="29" s="1"/>
  <c r="L51" i="16" s="1"/>
  <c r="Z88" i="32"/>
  <c r="Z90" i="32"/>
  <c r="AP91" i="33"/>
  <c r="AP95" i="33" s="1"/>
  <c r="M148" i="33" s="1"/>
  <c r="M48" i="12" s="1"/>
  <c r="BV91" i="33"/>
  <c r="BV95" i="33" s="1"/>
  <c r="W148" i="33" s="1"/>
  <c r="W48" i="12" s="1"/>
  <c r="AR61" i="33"/>
  <c r="AS62" i="33"/>
  <c r="BY71" i="33"/>
  <c r="AT45" i="33"/>
  <c r="BX43" i="33"/>
  <c r="BZ53" i="33"/>
  <c r="BW52" i="33"/>
  <c r="AQ62" i="33"/>
  <c r="BZ70" i="33"/>
  <c r="AR82" i="33"/>
  <c r="CA80" i="33"/>
  <c r="BQ104" i="33"/>
  <c r="BY104" i="33" s="1"/>
  <c r="W179" i="33" s="1"/>
  <c r="W49" i="15" s="1"/>
  <c r="AV107" i="33"/>
  <c r="N118" i="33"/>
  <c r="N122" i="33" s="1"/>
  <c r="C191" i="33" s="1"/>
  <c r="C51" i="16" s="1"/>
  <c r="BY118" i="33"/>
  <c r="BY122" i="33" s="1"/>
  <c r="W181" i="33" s="1"/>
  <c r="W51" i="15" s="1"/>
  <c r="Y88" i="29"/>
  <c r="Z90" i="29"/>
  <c r="AF88" i="29"/>
  <c r="U93" i="29"/>
  <c r="Y87" i="29"/>
  <c r="AD90" i="29"/>
  <c r="U94" i="29"/>
  <c r="AC87" i="29"/>
  <c r="AD89" i="29"/>
  <c r="U92" i="29"/>
  <c r="U91" i="29"/>
  <c r="U95" i="29"/>
  <c r="AC88" i="29"/>
  <c r="Z89" i="29"/>
  <c r="AB96" i="29"/>
  <c r="Y99" i="29"/>
  <c r="Y96" i="29"/>
  <c r="AC96" i="29"/>
  <c r="Y97" i="29"/>
  <c r="AC97" i="29"/>
  <c r="Z98" i="29"/>
  <c r="AD98" i="29"/>
  <c r="Z99" i="29"/>
  <c r="AD99" i="29"/>
  <c r="U101" i="29"/>
  <c r="AF97" i="29"/>
  <c r="AF96" i="29"/>
  <c r="AC98" i="29"/>
  <c r="Z96" i="29"/>
  <c r="AD96" i="29"/>
  <c r="Z97" i="29"/>
  <c r="AD97" i="29"/>
  <c r="AA98" i="29"/>
  <c r="AE98" i="29"/>
  <c r="AA99" i="29"/>
  <c r="AE99" i="29"/>
  <c r="U102" i="29"/>
  <c r="AB97" i="29"/>
  <c r="U100" i="29"/>
  <c r="AA96" i="29"/>
  <c r="AE96" i="29"/>
  <c r="AA97" i="29"/>
  <c r="AE97" i="29"/>
  <c r="AB98" i="29"/>
  <c r="AB99" i="29"/>
  <c r="AF99" i="29"/>
  <c r="U103" i="29"/>
  <c r="U104" i="29" s="1"/>
  <c r="Y98" i="29"/>
  <c r="AC99" i="29"/>
  <c r="L32" i="9"/>
  <c r="AE118" i="29"/>
  <c r="AE122" i="29" s="1"/>
  <c r="L201" i="29" s="1"/>
  <c r="L51" i="17" s="1"/>
  <c r="AF100" i="30"/>
  <c r="AF104" i="30" s="1"/>
  <c r="K209" i="30" s="1"/>
  <c r="K49" i="18" s="1"/>
  <c r="AA88" i="29"/>
  <c r="AF90" i="29"/>
  <c r="AA88" i="32"/>
  <c r="AA90" i="32"/>
  <c r="AB46" i="33"/>
  <c r="AB50" i="33" s="1"/>
  <c r="H163" i="33" s="1"/>
  <c r="H43" i="14" s="1"/>
  <c r="AO42" i="33"/>
  <c r="AV42" i="33"/>
  <c r="AV46" i="33" s="1"/>
  <c r="BX42" i="33"/>
  <c r="BT50" i="33"/>
  <c r="P55" i="33"/>
  <c r="P59" i="33" s="1"/>
  <c r="C204" i="33" s="1"/>
  <c r="C44" i="18" s="1"/>
  <c r="AO55" i="33"/>
  <c r="AO59" i="33" s="1"/>
  <c r="M134" i="33" s="1"/>
  <c r="M44" i="11" s="1"/>
  <c r="AV55" i="33"/>
  <c r="AV59" i="33" s="1"/>
  <c r="M204" i="33" s="1"/>
  <c r="M44" i="18" s="1"/>
  <c r="BH55" i="33"/>
  <c r="BH59" i="33" s="1"/>
  <c r="R164" i="33" s="1"/>
  <c r="R44" i="14" s="1"/>
  <c r="BU51" i="33"/>
  <c r="BU55" i="33" s="1"/>
  <c r="BU59" i="33" s="1"/>
  <c r="W134" i="33" s="1"/>
  <c r="W44" i="11" s="1"/>
  <c r="CB51" i="33"/>
  <c r="CB55" i="33" s="1"/>
  <c r="P68" i="33"/>
  <c r="C205" i="33" s="1"/>
  <c r="C45" i="18" s="1"/>
  <c r="BH64" i="33"/>
  <c r="BH68" i="33" s="1"/>
  <c r="R165" i="33" s="1"/>
  <c r="R45" i="14" s="1"/>
  <c r="BG64" i="33"/>
  <c r="BG68" i="33" s="1"/>
  <c r="R155" i="33" s="1"/>
  <c r="R45" i="13" s="1"/>
  <c r="AV73" i="33"/>
  <c r="AV77" i="33" s="1"/>
  <c r="M206" i="33" s="1"/>
  <c r="M46" i="18" s="1"/>
  <c r="BE73" i="33"/>
  <c r="BH73" i="33"/>
  <c r="BH77" i="33" s="1"/>
  <c r="R166" i="33" s="1"/>
  <c r="R46" i="14" s="1"/>
  <c r="CB69" i="33"/>
  <c r="P82" i="33"/>
  <c r="P86" i="33" s="1"/>
  <c r="C207" i="33" s="1"/>
  <c r="C47" i="18" s="1"/>
  <c r="BW78" i="33"/>
  <c r="AO61" i="33"/>
  <c r="BY70" i="33"/>
  <c r="AU45" i="33"/>
  <c r="CA52" i="33"/>
  <c r="AU61" i="33"/>
  <c r="K82" i="33"/>
  <c r="K86" i="33" s="1"/>
  <c r="C157" i="33" s="1"/>
  <c r="C47" i="13" s="1"/>
  <c r="AT106" i="33"/>
  <c r="AN118" i="33"/>
  <c r="AN122" i="33" s="1"/>
  <c r="AP116" i="33"/>
  <c r="AP115" i="33"/>
  <c r="AP127" i="33"/>
  <c r="AP131" i="33" s="1"/>
  <c r="M152" i="33" s="1"/>
  <c r="M52" i="12" s="1"/>
  <c r="BJ127" i="33"/>
  <c r="BJ131" i="33" s="1"/>
  <c r="R192" i="33" s="1"/>
  <c r="R52" i="16" s="1"/>
  <c r="BX127" i="33"/>
  <c r="BX131" i="33" s="1"/>
  <c r="W172" i="33" s="1"/>
  <c r="W52" i="14" s="1"/>
  <c r="U57" i="12"/>
  <c r="F15" i="9"/>
  <c r="B15" i="9"/>
  <c r="C14" i="9"/>
  <c r="D13" i="9"/>
  <c r="E12" i="9"/>
  <c r="F11" i="9"/>
  <c r="B11" i="9"/>
  <c r="C10" i="9"/>
  <c r="C9" i="9"/>
  <c r="C8" i="9"/>
  <c r="C7" i="9"/>
  <c r="C6" i="9"/>
  <c r="AC64" i="32"/>
  <c r="AC68" i="32" s="1"/>
  <c r="I175" i="32" s="1"/>
  <c r="I45" i="15" s="1"/>
  <c r="Y100" i="30"/>
  <c r="Y104" i="30" s="1"/>
  <c r="K139" i="30" s="1"/>
  <c r="K49" i="11" s="1"/>
  <c r="AF87" i="29"/>
  <c r="Y90" i="29"/>
  <c r="AF87" i="32"/>
  <c r="AF90" i="32"/>
  <c r="AT60" i="33"/>
  <c r="AT64" i="33" s="1"/>
  <c r="AT68" i="33" s="1"/>
  <c r="M185" i="33" s="1"/>
  <c r="M45" i="16" s="1"/>
  <c r="AO106" i="33"/>
  <c r="AO114" i="33"/>
  <c r="AO118" i="33" s="1"/>
  <c r="AO122" i="33" s="1"/>
  <c r="M141" i="33" s="1"/>
  <c r="M51" i="11" s="1"/>
  <c r="Y118" i="29"/>
  <c r="Y122" i="29" s="1"/>
  <c r="L141" i="29" s="1"/>
  <c r="L51" i="11" s="1"/>
  <c r="AB55" i="30"/>
  <c r="AB59" i="30" s="1"/>
  <c r="K164" i="30" s="1"/>
  <c r="K44" i="14" s="1"/>
  <c r="AD114" i="32"/>
  <c r="AD116" i="32"/>
  <c r="AC114" i="32"/>
  <c r="AC117" i="32"/>
  <c r="AB115" i="32"/>
  <c r="AD115" i="32"/>
  <c r="AE115" i="32"/>
  <c r="AA117" i="32"/>
  <c r="AF98" i="32"/>
  <c r="L22" i="9"/>
  <c r="F9" i="9" s="1"/>
  <c r="AE118" i="31"/>
  <c r="AE122" i="31" s="1"/>
  <c r="J201" i="31" s="1"/>
  <c r="J51" i="17" s="1"/>
  <c r="Z118" i="31"/>
  <c r="Z122" i="31" s="1"/>
  <c r="J151" i="31" s="1"/>
  <c r="J51" i="12" s="1"/>
  <c r="AC118" i="31"/>
  <c r="AC122" i="31" s="1"/>
  <c r="J181" i="31" s="1"/>
  <c r="J51" i="15" s="1"/>
  <c r="BH91" i="32"/>
  <c r="BH95" i="32" s="1"/>
  <c r="S168" i="32" s="1"/>
  <c r="S48" i="14" s="1"/>
  <c r="BJ91" i="32"/>
  <c r="BJ95" i="32" s="1"/>
  <c r="S188" i="32" s="1"/>
  <c r="S48" i="16" s="1"/>
  <c r="BL91" i="32"/>
  <c r="BL95" i="32" s="1"/>
  <c r="S208" i="32" s="1"/>
  <c r="S48" i="18" s="1"/>
  <c r="AD100" i="30"/>
  <c r="AD104" i="30" s="1"/>
  <c r="K189" i="30" s="1"/>
  <c r="K49" i="16" s="1"/>
  <c r="AQ42" i="33"/>
  <c r="AQ46" i="33" s="1"/>
  <c r="AQ50" i="33" s="1"/>
  <c r="M153" i="33" s="1"/>
  <c r="M43" i="13" s="1"/>
  <c r="AO105" i="33"/>
  <c r="DJ89" i="35"/>
  <c r="G89" i="35" s="1"/>
  <c r="DH89" i="35"/>
  <c r="DN89" i="35" s="1"/>
  <c r="DL89" i="35"/>
  <c r="Z109" i="30"/>
  <c r="Z113" i="30" s="1"/>
  <c r="K150" i="30" s="1"/>
  <c r="K50" i="12" s="1"/>
  <c r="AF104" i="33"/>
  <c r="H209" i="33" s="1"/>
  <c r="H49" i="18" s="1"/>
  <c r="Y55" i="32"/>
  <c r="Y59" i="32" s="1"/>
  <c r="I134" i="32" s="1"/>
  <c r="I44" i="11" s="1"/>
  <c r="AB109" i="33"/>
  <c r="AB113" i="33" s="1"/>
  <c r="H170" i="33" s="1"/>
  <c r="H50" i="14" s="1"/>
  <c r="Y109" i="31"/>
  <c r="Y113" i="31" s="1"/>
  <c r="J140" i="31" s="1"/>
  <c r="J50" i="11" s="1"/>
  <c r="AB73" i="31"/>
  <c r="AB77" i="31" s="1"/>
  <c r="J166" i="31" s="1"/>
  <c r="J46" i="14" s="1"/>
  <c r="AD73" i="31"/>
  <c r="AD77" i="31" s="1"/>
  <c r="J186" i="31" s="1"/>
  <c r="J46" i="16" s="1"/>
  <c r="AF88" i="32"/>
  <c r="AD91" i="30"/>
  <c r="AD95" i="30" s="1"/>
  <c r="K188" i="30" s="1"/>
  <c r="K48" i="16" s="1"/>
  <c r="AE91" i="30"/>
  <c r="AE95" i="30" s="1"/>
  <c r="K198" i="30" s="1"/>
  <c r="K48" i="17" s="1"/>
  <c r="AC91" i="30"/>
  <c r="AC95" i="30" s="1"/>
  <c r="K178" i="30" s="1"/>
  <c r="K48" i="15" s="1"/>
  <c r="AB91" i="30"/>
  <c r="AB95" i="30" s="1"/>
  <c r="K168" i="30" s="1"/>
  <c r="K48" i="14" s="1"/>
  <c r="AF116" i="32"/>
  <c r="AF109" i="32"/>
  <c r="AF113" i="32" s="1"/>
  <c r="I210" i="32" s="1"/>
  <c r="I50" i="18" s="1"/>
  <c r="Z91" i="31"/>
  <c r="Z95" i="31" s="1"/>
  <c r="J148" i="31" s="1"/>
  <c r="J48" i="12" s="1"/>
  <c r="Y91" i="31"/>
  <c r="Y95" i="31" s="1"/>
  <c r="J138" i="31" s="1"/>
  <c r="J48" i="11" s="1"/>
  <c r="AB91" i="31"/>
  <c r="AB95" i="31" s="1"/>
  <c r="J168" i="31" s="1"/>
  <c r="J48" i="14" s="1"/>
  <c r="AF46" i="29"/>
  <c r="AF50" i="29" s="1"/>
  <c r="L203" i="29" s="1"/>
  <c r="L43" i="18" s="1"/>
  <c r="AC46" i="29"/>
  <c r="AC50" i="29" s="1"/>
  <c r="L173" i="29" s="1"/>
  <c r="L43" i="15" s="1"/>
  <c r="AE46" i="29"/>
  <c r="AE50" i="29" s="1"/>
  <c r="L193" i="29" s="1"/>
  <c r="L43" i="17" s="1"/>
  <c r="Z46" i="29"/>
  <c r="Z50" i="29" s="1"/>
  <c r="L143" i="29" s="1"/>
  <c r="L43" i="12" s="1"/>
  <c r="AB91" i="33"/>
  <c r="AB95" i="33" s="1"/>
  <c r="H168" i="33" s="1"/>
  <c r="H48" i="14" s="1"/>
  <c r="AD91" i="33"/>
  <c r="AD95" i="33" s="1"/>
  <c r="H188" i="33" s="1"/>
  <c r="H48" i="16" s="1"/>
  <c r="AD109" i="32"/>
  <c r="AD113" i="32" s="1"/>
  <c r="I190" i="32" s="1"/>
  <c r="I50" i="16" s="1"/>
  <c r="Y109" i="32"/>
  <c r="Y113" i="32" s="1"/>
  <c r="I140" i="32" s="1"/>
  <c r="I50" i="11" s="1"/>
  <c r="AA107" i="29"/>
  <c r="Z105" i="29"/>
  <c r="AD108" i="29"/>
  <c r="AC106" i="29"/>
  <c r="AF107" i="29"/>
  <c r="AC108" i="29"/>
  <c r="AB106" i="29"/>
  <c r="AB107" i="29"/>
  <c r="AA118" i="30"/>
  <c r="AA122" i="30" s="1"/>
  <c r="K161" i="30" s="1"/>
  <c r="K51" i="13" s="1"/>
  <c r="AF118" i="30"/>
  <c r="AF122" i="30" s="1"/>
  <c r="K211" i="30" s="1"/>
  <c r="K51" i="18" s="1"/>
  <c r="AF97" i="32"/>
  <c r="D31" i="35"/>
  <c r="AI22" i="53"/>
  <c r="M63" i="42"/>
  <c r="K6" i="53"/>
  <c r="K10" i="53"/>
  <c r="J47" i="42"/>
  <c r="J51" i="42"/>
  <c r="AJ112" i="54"/>
  <c r="AJ92" i="54"/>
  <c r="AJ96" i="54"/>
  <c r="AJ100" i="54"/>
  <c r="AJ104" i="54"/>
  <c r="AJ116" i="54"/>
  <c r="AJ120" i="54"/>
  <c r="AJ124" i="54"/>
  <c r="AL100" i="54"/>
  <c r="V104" i="54"/>
  <c r="AL104" i="54"/>
  <c r="AQ135" i="54"/>
  <c r="AQ139" i="54"/>
  <c r="AQ143" i="54"/>
  <c r="N135" i="54"/>
  <c r="N139" i="54"/>
  <c r="N143" i="54"/>
  <c r="N147" i="54"/>
  <c r="Z135" i="54"/>
  <c r="Z139" i="54"/>
  <c r="Z143" i="54"/>
  <c r="AA155" i="54"/>
  <c r="AA159" i="54"/>
  <c r="T135" i="53"/>
  <c r="T139" i="53"/>
  <c r="T143" i="53"/>
  <c r="K90" i="49"/>
  <c r="K94" i="49"/>
  <c r="K98" i="49"/>
  <c r="T135" i="54"/>
  <c r="T139" i="54"/>
  <c r="T143" i="54"/>
  <c r="N155" i="54"/>
  <c r="N159" i="54"/>
  <c r="F135" i="54"/>
  <c r="F139" i="54"/>
  <c r="F143" i="54"/>
  <c r="F147" i="54"/>
  <c r="F155" i="54"/>
  <c r="F159" i="54"/>
  <c r="F163" i="54"/>
  <c r="AE155" i="53"/>
  <c r="AE159" i="53"/>
  <c r="AE163" i="53"/>
  <c r="AE167" i="53"/>
  <c r="F67" i="49"/>
  <c r="F71" i="49"/>
  <c r="F75" i="49"/>
  <c r="F79" i="49"/>
  <c r="AE135" i="54"/>
  <c r="AE139" i="54"/>
  <c r="AE143" i="54"/>
  <c r="AE147" i="54"/>
  <c r="AE155" i="54"/>
  <c r="AE159" i="54"/>
  <c r="Z112" i="54"/>
  <c r="Z116" i="54"/>
  <c r="Z120" i="54"/>
  <c r="Z124" i="54"/>
  <c r="AP6" i="54"/>
  <c r="AP10" i="54"/>
  <c r="AP14" i="54"/>
  <c r="AP18" i="54"/>
  <c r="AP22" i="54"/>
  <c r="AP26" i="54"/>
  <c r="F22" i="53"/>
  <c r="C21" i="42"/>
  <c r="D6" i="35"/>
  <c r="F22" i="54"/>
  <c r="F26" i="54"/>
  <c r="F30" i="54"/>
  <c r="AD14" i="53"/>
  <c r="AD18" i="53"/>
  <c r="F17" i="42"/>
  <c r="F13" i="42"/>
  <c r="D7" i="35"/>
  <c r="AD14" i="54"/>
  <c r="AD18" i="54"/>
  <c r="W6" i="53"/>
  <c r="W10" i="53"/>
  <c r="E51" i="42"/>
  <c r="E47" i="42"/>
  <c r="D8" i="35"/>
  <c r="W6" i="54"/>
  <c r="W10" i="54"/>
  <c r="Z26" i="53"/>
  <c r="Z30" i="53"/>
  <c r="L25" i="42"/>
  <c r="L29" i="42"/>
  <c r="Z26" i="54"/>
  <c r="Z30" i="54"/>
  <c r="AA26" i="53"/>
  <c r="AA30" i="53"/>
  <c r="L67" i="42"/>
  <c r="L71" i="42"/>
  <c r="AA26" i="54"/>
  <c r="AA30" i="54"/>
  <c r="AH6" i="54"/>
  <c r="AH10" i="54"/>
  <c r="AH14" i="54"/>
  <c r="AH18" i="54"/>
  <c r="D26" i="35"/>
  <c r="AI6" i="54"/>
  <c r="AI10" i="54"/>
  <c r="AI14" i="54"/>
  <c r="AI18" i="54"/>
  <c r="D27" i="35"/>
  <c r="AJ6" i="54"/>
  <c r="AJ10" i="54"/>
  <c r="AJ14" i="54"/>
  <c r="AJ18" i="54"/>
  <c r="AL38" i="54"/>
  <c r="AL22" i="54"/>
  <c r="AL26" i="54"/>
  <c r="AL30" i="54"/>
  <c r="AL34" i="54"/>
  <c r="D10" i="35"/>
  <c r="N6" i="54"/>
  <c r="N10" i="54"/>
  <c r="N14" i="54"/>
  <c r="V49" i="54"/>
  <c r="V53" i="54"/>
  <c r="R49" i="53"/>
  <c r="R53" i="53"/>
  <c r="K5" i="46"/>
  <c r="K9" i="46"/>
  <c r="R49" i="54"/>
  <c r="R53" i="54"/>
  <c r="N69" i="53"/>
  <c r="N73" i="53"/>
  <c r="N77" i="53"/>
  <c r="N81" i="53"/>
  <c r="D25" i="46"/>
  <c r="D29" i="46"/>
  <c r="D33" i="46"/>
  <c r="D37" i="46"/>
  <c r="N69" i="54"/>
  <c r="N73" i="54"/>
  <c r="N77" i="54"/>
  <c r="N81" i="54"/>
  <c r="D28" i="35"/>
  <c r="AH38" i="54"/>
  <c r="AH26" i="54"/>
  <c r="AH30" i="54"/>
  <c r="AH34" i="54"/>
  <c r="D29" i="35"/>
  <c r="S26" i="54"/>
  <c r="S30" i="54"/>
  <c r="S34" i="54"/>
  <c r="S38" i="54"/>
  <c r="D36" i="35"/>
  <c r="V69" i="54"/>
  <c r="V73" i="54"/>
  <c r="V77" i="54"/>
  <c r="V81" i="54"/>
  <c r="R69" i="54"/>
  <c r="R73" i="54"/>
  <c r="R77" i="54"/>
  <c r="R81" i="54"/>
  <c r="S69" i="54"/>
  <c r="S73" i="54"/>
  <c r="S77" i="54"/>
  <c r="S81" i="54"/>
  <c r="T69" i="53"/>
  <c r="T73" i="53"/>
  <c r="T77" i="53"/>
  <c r="T81" i="53"/>
  <c r="K110" i="46"/>
  <c r="K114" i="46"/>
  <c r="K118" i="46"/>
  <c r="K122" i="46"/>
  <c r="T69" i="54"/>
  <c r="T73" i="54"/>
  <c r="T77" i="54"/>
  <c r="T81" i="54"/>
  <c r="AC69" i="54"/>
  <c r="AC73" i="54"/>
  <c r="AC77" i="54"/>
  <c r="AC81" i="54"/>
  <c r="AD49" i="54"/>
  <c r="AD53" i="54"/>
  <c r="D38" i="35"/>
  <c r="AD57" i="54"/>
  <c r="AD61" i="54"/>
  <c r="AE57" i="54"/>
  <c r="AE61" i="54"/>
  <c r="Z49" i="54"/>
  <c r="Z53" i="54"/>
  <c r="Z57" i="54"/>
  <c r="Z61" i="54"/>
  <c r="AA57" i="54"/>
  <c r="AA61" i="54"/>
  <c r="AB57" i="54"/>
  <c r="AB61" i="54"/>
  <c r="F49" i="54"/>
  <c r="F53" i="54"/>
  <c r="F57" i="54"/>
  <c r="F61" i="54"/>
  <c r="F69" i="54"/>
  <c r="F73" i="54"/>
  <c r="F77" i="54"/>
  <c r="F81" i="54"/>
  <c r="G49" i="54"/>
  <c r="G53" i="54"/>
  <c r="G57" i="54"/>
  <c r="G61" i="54"/>
  <c r="G69" i="54"/>
  <c r="G73" i="54"/>
  <c r="G77" i="54"/>
  <c r="G81" i="54"/>
  <c r="AH49" i="54"/>
  <c r="AH53" i="54"/>
  <c r="AH57" i="54"/>
  <c r="AH61" i="54"/>
  <c r="AH69" i="54"/>
  <c r="AH73" i="54"/>
  <c r="AH77" i="54"/>
  <c r="AH81" i="54"/>
  <c r="AI49" i="54"/>
  <c r="AI53" i="54"/>
  <c r="AI57" i="54"/>
  <c r="AI61" i="54"/>
  <c r="AI69" i="54"/>
  <c r="AI73" i="54"/>
  <c r="AI77" i="54"/>
  <c r="AI81" i="54"/>
  <c r="AJ49" i="54"/>
  <c r="AJ53" i="54"/>
  <c r="AJ57" i="54"/>
  <c r="AJ61" i="54"/>
  <c r="AJ69" i="54"/>
  <c r="AJ73" i="54"/>
  <c r="AJ77" i="54"/>
  <c r="AJ81" i="54"/>
  <c r="AK49" i="54"/>
  <c r="AK53" i="54"/>
  <c r="AK57" i="54"/>
  <c r="AK61" i="54"/>
  <c r="AK69" i="54"/>
  <c r="AK73" i="54"/>
  <c r="AK77" i="54"/>
  <c r="AK81" i="54"/>
  <c r="AL49" i="53"/>
  <c r="AL53" i="53"/>
  <c r="AL57" i="53"/>
  <c r="G5" i="46"/>
  <c r="G9" i="46"/>
  <c r="G13" i="46"/>
  <c r="AL49" i="54"/>
  <c r="AL53" i="54"/>
  <c r="AL57" i="54"/>
  <c r="J49" i="54"/>
  <c r="J53" i="54"/>
  <c r="AP49" i="54"/>
  <c r="AP53" i="54"/>
  <c r="D59" i="35"/>
  <c r="AQ57" i="54"/>
  <c r="AQ61" i="54"/>
  <c r="K92" i="54"/>
  <c r="K96" i="54"/>
  <c r="K100" i="54"/>
  <c r="AF92" i="53"/>
  <c r="AF96" i="53"/>
  <c r="AF100" i="53"/>
  <c r="G90" i="52"/>
  <c r="G94" i="52"/>
  <c r="G98" i="52"/>
  <c r="F90" i="50"/>
  <c r="F94" i="50"/>
  <c r="F98" i="50"/>
  <c r="AF92" i="54"/>
  <c r="AF96" i="54"/>
  <c r="AF100" i="54"/>
  <c r="V92" i="54"/>
  <c r="V96" i="54"/>
  <c r="V100" i="54"/>
  <c r="AL135" i="54"/>
  <c r="AL139" i="54"/>
  <c r="AL143" i="54"/>
  <c r="AL112" i="54"/>
  <c r="AL116" i="54"/>
  <c r="AL120" i="54"/>
  <c r="R112" i="54"/>
  <c r="R116" i="54"/>
  <c r="R120" i="54"/>
  <c r="S135" i="53"/>
  <c r="S139" i="53"/>
  <c r="S143" i="53"/>
  <c r="K47" i="49"/>
  <c r="K51" i="49"/>
  <c r="K55" i="49"/>
  <c r="S135" i="54"/>
  <c r="S139" i="54"/>
  <c r="S143" i="54"/>
  <c r="W155" i="53"/>
  <c r="W159" i="53"/>
  <c r="W163" i="53"/>
  <c r="W167" i="53"/>
  <c r="E67" i="49"/>
  <c r="E71" i="49"/>
  <c r="E75" i="49"/>
  <c r="E79" i="49"/>
  <c r="W155" i="54"/>
  <c r="W159" i="54"/>
  <c r="N92" i="54"/>
  <c r="N96" i="54"/>
  <c r="N100" i="54"/>
  <c r="N104" i="54"/>
  <c r="AP92" i="54"/>
  <c r="AP96" i="54"/>
  <c r="AP100" i="54"/>
  <c r="AP104" i="54"/>
  <c r="AQ112" i="54"/>
  <c r="AQ116" i="54"/>
  <c r="AQ120" i="54"/>
  <c r="AQ124" i="54"/>
  <c r="N112" i="54"/>
  <c r="N116" i="54"/>
  <c r="N120" i="54"/>
  <c r="N124" i="54"/>
  <c r="R92" i="54"/>
  <c r="R96" i="54"/>
  <c r="R100" i="54"/>
  <c r="F92" i="54"/>
  <c r="F96" i="54"/>
  <c r="F100" i="54"/>
  <c r="F104" i="54"/>
  <c r="F112" i="54"/>
  <c r="F116" i="54"/>
  <c r="F120" i="54"/>
  <c r="F124" i="54"/>
  <c r="AE112" i="53"/>
  <c r="AE92" i="53"/>
  <c r="AE96" i="53"/>
  <c r="AE100" i="53"/>
  <c r="AE104" i="53"/>
  <c r="AE116" i="53"/>
  <c r="AE120" i="53"/>
  <c r="AE124" i="53"/>
  <c r="G47" i="52"/>
  <c r="G51" i="52"/>
  <c r="G55" i="52"/>
  <c r="G59" i="52"/>
  <c r="G67" i="52"/>
  <c r="G71" i="52"/>
  <c r="G75" i="52"/>
  <c r="G79" i="52"/>
  <c r="F47" i="50"/>
  <c r="F51" i="50"/>
  <c r="F55" i="50"/>
  <c r="F59" i="50"/>
  <c r="F67" i="50"/>
  <c r="F71" i="50"/>
  <c r="F75" i="50"/>
  <c r="F79" i="50"/>
  <c r="AE112" i="54"/>
  <c r="AE92" i="54"/>
  <c r="AE96" i="54"/>
  <c r="AE100" i="54"/>
  <c r="AE104" i="54"/>
  <c r="AE116" i="54"/>
  <c r="AE120" i="54"/>
  <c r="AE124" i="54"/>
  <c r="AH112" i="54"/>
  <c r="AH92" i="54"/>
  <c r="AH96" i="54"/>
  <c r="AH100" i="54"/>
  <c r="AH104" i="54"/>
  <c r="AH116" i="54"/>
  <c r="AH120" i="54"/>
  <c r="AH124" i="54"/>
  <c r="AE167" i="54"/>
  <c r="W167" i="54"/>
  <c r="N167" i="54"/>
  <c r="F167" i="54"/>
  <c r="AE163" i="54"/>
  <c r="AA163" i="54"/>
  <c r="W163" i="54"/>
  <c r="N163" i="54"/>
  <c r="AQ92" i="53"/>
  <c r="AQ96" i="53"/>
  <c r="AQ100" i="53"/>
  <c r="AQ104" i="53"/>
  <c r="O47" i="52"/>
  <c r="O51" i="52"/>
  <c r="O55" i="52"/>
  <c r="O59" i="52"/>
  <c r="N47" i="50"/>
  <c r="N51" i="50"/>
  <c r="N55" i="50"/>
  <c r="N59" i="50"/>
  <c r="I155" i="53"/>
  <c r="I159" i="53"/>
  <c r="I163" i="53"/>
  <c r="I167" i="53"/>
  <c r="C152" i="49"/>
  <c r="C156" i="49"/>
  <c r="C160" i="49"/>
  <c r="C164" i="49"/>
  <c r="L135" i="53"/>
  <c r="L139" i="53"/>
  <c r="L143" i="53"/>
  <c r="L147" i="53"/>
  <c r="L155" i="53"/>
  <c r="L159" i="53"/>
  <c r="L163" i="53"/>
  <c r="L167" i="53"/>
  <c r="J90" i="49"/>
  <c r="J94" i="49"/>
  <c r="J98" i="49"/>
  <c r="J102" i="49"/>
  <c r="J110" i="49"/>
  <c r="J114" i="49"/>
  <c r="J118" i="49"/>
  <c r="J122" i="49"/>
  <c r="J83" i="41"/>
  <c r="B88" i="21"/>
  <c r="B88" i="20"/>
  <c r="B88" i="19"/>
  <c r="B88" i="7"/>
  <c r="AI112" i="53"/>
  <c r="AI92" i="53"/>
  <c r="AI96" i="53"/>
  <c r="AI100" i="53"/>
  <c r="AI104" i="53"/>
  <c r="AI116" i="53"/>
  <c r="AI120" i="53"/>
  <c r="AI124" i="53"/>
  <c r="N47" i="52"/>
  <c r="N51" i="52"/>
  <c r="N55" i="52"/>
  <c r="N59" i="52"/>
  <c r="N67" i="52"/>
  <c r="N71" i="52"/>
  <c r="N75" i="52"/>
  <c r="N79" i="52"/>
  <c r="M47" i="50"/>
  <c r="M51" i="50"/>
  <c r="M55" i="50"/>
  <c r="M59" i="50"/>
  <c r="M67" i="50"/>
  <c r="M71" i="50"/>
  <c r="M75" i="50"/>
  <c r="M79" i="50"/>
  <c r="D87" i="35"/>
  <c r="J66" i="41"/>
  <c r="B70" i="21"/>
  <c r="B70" i="20"/>
  <c r="B70" i="19"/>
  <c r="B70" i="7"/>
  <c r="R71" i="21" a="1"/>
  <c r="R71" i="21" s="1"/>
  <c r="S91" i="21" s="1"/>
  <c r="R91" i="21" s="1"/>
  <c r="R71" i="20" a="1"/>
  <c r="R71" i="20" s="1"/>
  <c r="S91" i="20" s="1"/>
  <c r="R91" i="20" s="1"/>
  <c r="R71" i="19" a="1"/>
  <c r="R71" i="19" s="1"/>
  <c r="S91" i="19" s="1"/>
  <c r="R91" i="19" s="1"/>
  <c r="R71" i="7" a="1"/>
  <c r="R71" i="7" s="1"/>
  <c r="S91" i="7" s="1"/>
  <c r="R91" i="7" s="1"/>
  <c r="N64" i="6" a="1"/>
  <c r="N64" i="6" s="1"/>
  <c r="O84" i="6" s="1"/>
  <c r="N84" i="6" s="1"/>
  <c r="AJ112" i="53"/>
  <c r="AJ92" i="53"/>
  <c r="AJ96" i="53"/>
  <c r="AJ100" i="53"/>
  <c r="AJ104" i="53"/>
  <c r="AJ116" i="53"/>
  <c r="AJ120" i="53"/>
  <c r="AJ124" i="53"/>
  <c r="N90" i="52"/>
  <c r="N94" i="52"/>
  <c r="N98" i="52"/>
  <c r="N102" i="52"/>
  <c r="N110" i="52"/>
  <c r="N114" i="52"/>
  <c r="N118" i="52"/>
  <c r="N122" i="52"/>
  <c r="M90" i="50"/>
  <c r="M94" i="50"/>
  <c r="M98" i="50"/>
  <c r="M102" i="50"/>
  <c r="M110" i="50"/>
  <c r="M114" i="50"/>
  <c r="M118" i="50"/>
  <c r="M122" i="50"/>
  <c r="J67" i="41"/>
  <c r="B71" i="21"/>
  <c r="B71" i="20"/>
  <c r="B71" i="19"/>
  <c r="B71" i="7"/>
  <c r="AL100" i="53"/>
  <c r="V104" i="53"/>
  <c r="AL104" i="53"/>
  <c r="H13" i="52"/>
  <c r="F17" i="52"/>
  <c r="H17" i="52"/>
  <c r="G13" i="50"/>
  <c r="E17" i="50"/>
  <c r="G17" i="50"/>
  <c r="D76" i="35"/>
  <c r="J68" i="41"/>
  <c r="B72" i="21"/>
  <c r="B72" i="20"/>
  <c r="B72" i="19"/>
  <c r="B72" i="7"/>
  <c r="AQ135" i="53"/>
  <c r="AQ139" i="53"/>
  <c r="AQ143" i="53"/>
  <c r="N47" i="49"/>
  <c r="N51" i="49"/>
  <c r="N55" i="49"/>
  <c r="D118" i="35"/>
  <c r="J69" i="41"/>
  <c r="B73" i="21"/>
  <c r="B73" i="20"/>
  <c r="B73" i="19"/>
  <c r="B73" i="7"/>
  <c r="N155" i="53"/>
  <c r="N159" i="53"/>
  <c r="N163" i="53"/>
  <c r="N167" i="53"/>
  <c r="D25" i="49"/>
  <c r="D29" i="49"/>
  <c r="D33" i="49"/>
  <c r="D37" i="49"/>
  <c r="D99" i="35"/>
  <c r="J70" i="41"/>
  <c r="B74" i="21"/>
  <c r="B74" i="20"/>
  <c r="B74" i="19"/>
  <c r="B74" i="7"/>
  <c r="Z135" i="53"/>
  <c r="Z139" i="53"/>
  <c r="Z143" i="53"/>
  <c r="L5" i="49"/>
  <c r="L9" i="49"/>
  <c r="L13" i="49"/>
  <c r="D111" i="35"/>
  <c r="J71" i="41"/>
  <c r="B75" i="21"/>
  <c r="B75" i="20"/>
  <c r="B75" i="19"/>
  <c r="B75" i="7"/>
  <c r="AA155" i="53"/>
  <c r="AA159" i="53"/>
  <c r="AA163" i="53"/>
  <c r="L67" i="49"/>
  <c r="L71" i="49"/>
  <c r="L75" i="49"/>
  <c r="J72" i="41"/>
  <c r="B76" i="21"/>
  <c r="B76" i="20"/>
  <c r="B76" i="19"/>
  <c r="B76" i="7"/>
  <c r="J73" i="41"/>
  <c r="B77" i="21"/>
  <c r="B77" i="20"/>
  <c r="B77" i="19"/>
  <c r="B77" i="7"/>
  <c r="D113" i="35"/>
  <c r="N135" i="53"/>
  <c r="N139" i="53"/>
  <c r="N143" i="53"/>
  <c r="N147" i="53"/>
  <c r="D102" i="35"/>
  <c r="D5" i="49"/>
  <c r="D9" i="49"/>
  <c r="D13" i="49"/>
  <c r="D17" i="49"/>
  <c r="J74" i="41"/>
  <c r="B78" i="21"/>
  <c r="B78" i="20"/>
  <c r="B78" i="19"/>
  <c r="B78" i="7"/>
  <c r="F135" i="53"/>
  <c r="F139" i="53"/>
  <c r="F143" i="53"/>
  <c r="F147" i="53"/>
  <c r="F155" i="53"/>
  <c r="F159" i="53"/>
  <c r="F163" i="53"/>
  <c r="F167" i="53"/>
  <c r="D103" i="35"/>
  <c r="C5" i="49"/>
  <c r="C9" i="49"/>
  <c r="C13" i="49"/>
  <c r="C17" i="49"/>
  <c r="C25" i="49"/>
  <c r="C29" i="49"/>
  <c r="C33" i="49"/>
  <c r="C37" i="49"/>
  <c r="J75" i="41"/>
  <c r="B79" i="21"/>
  <c r="B79" i="20"/>
  <c r="B79" i="19"/>
  <c r="B79" i="7"/>
  <c r="G135" i="53"/>
  <c r="G139" i="53"/>
  <c r="G143" i="53"/>
  <c r="G147" i="53"/>
  <c r="G155" i="53"/>
  <c r="G159" i="53"/>
  <c r="G163" i="53"/>
  <c r="G167" i="53"/>
  <c r="D104" i="35"/>
  <c r="C47" i="49"/>
  <c r="C51" i="49"/>
  <c r="C55" i="49"/>
  <c r="C59" i="49"/>
  <c r="C67" i="49"/>
  <c r="C71" i="49"/>
  <c r="C75" i="49"/>
  <c r="C79" i="49"/>
  <c r="J76" i="41"/>
  <c r="B81" i="21"/>
  <c r="B81" i="20"/>
  <c r="B81" i="19"/>
  <c r="B81" i="7"/>
  <c r="Z112" i="53"/>
  <c r="Z116" i="53"/>
  <c r="Z120" i="53"/>
  <c r="Z124" i="53"/>
  <c r="M25" i="52"/>
  <c r="M29" i="52"/>
  <c r="M33" i="52"/>
  <c r="M37" i="52"/>
  <c r="L25" i="50"/>
  <c r="L29" i="50"/>
  <c r="L33" i="50"/>
  <c r="L37" i="50"/>
  <c r="D88" i="35"/>
  <c r="J77" i="41"/>
  <c r="B82" i="21"/>
  <c r="B82" i="20"/>
  <c r="B82" i="19"/>
  <c r="B82" i="7"/>
  <c r="AL155" i="53"/>
  <c r="AL159" i="53"/>
  <c r="AL163" i="53"/>
  <c r="AL167" i="53"/>
  <c r="G25" i="49"/>
  <c r="G29" i="49"/>
  <c r="G33" i="49"/>
  <c r="G37" i="49"/>
  <c r="J78" i="41"/>
  <c r="B83" i="21"/>
  <c r="B83" i="20"/>
  <c r="B83" i="19"/>
  <c r="B83" i="7"/>
  <c r="D106" i="35"/>
  <c r="AM155" i="53"/>
  <c r="AM159" i="53"/>
  <c r="AM163" i="53"/>
  <c r="AM167" i="53"/>
  <c r="G67" i="49"/>
  <c r="G71" i="49"/>
  <c r="G75" i="49"/>
  <c r="G79" i="49"/>
  <c r="J79" i="41"/>
  <c r="B84" i="21"/>
  <c r="B84" i="20"/>
  <c r="B84" i="19"/>
  <c r="B84" i="7"/>
  <c r="D107" i="35"/>
  <c r="AH135" i="53"/>
  <c r="AH139" i="53"/>
  <c r="AH143" i="53"/>
  <c r="AH147" i="53"/>
  <c r="AH155" i="53"/>
  <c r="AH159" i="53"/>
  <c r="AH163" i="53"/>
  <c r="AH167" i="53"/>
  <c r="M5" i="49"/>
  <c r="M9" i="49"/>
  <c r="M13" i="49"/>
  <c r="M17" i="49"/>
  <c r="M25" i="49"/>
  <c r="M29" i="49"/>
  <c r="M33" i="49"/>
  <c r="M37" i="49"/>
  <c r="J80" i="41"/>
  <c r="B85" i="21"/>
  <c r="B85" i="20"/>
  <c r="B85" i="19"/>
  <c r="B85" i="7"/>
  <c r="D115" i="35"/>
  <c r="AI135" i="53"/>
  <c r="AI139" i="53"/>
  <c r="AI143" i="53"/>
  <c r="AI147" i="53"/>
  <c r="AI155" i="53"/>
  <c r="AI159" i="53"/>
  <c r="AI163" i="53"/>
  <c r="AI167" i="53"/>
  <c r="M47" i="49"/>
  <c r="M51" i="49"/>
  <c r="M55" i="49"/>
  <c r="M59" i="49"/>
  <c r="M67" i="49"/>
  <c r="M71" i="49"/>
  <c r="M75" i="49"/>
  <c r="M79" i="49"/>
  <c r="D116" i="35"/>
  <c r="J81" i="41"/>
  <c r="B86" i="21"/>
  <c r="B86" i="20"/>
  <c r="B86" i="19"/>
  <c r="B86" i="7"/>
  <c r="AJ135" i="53"/>
  <c r="AJ139" i="53"/>
  <c r="AJ143" i="53"/>
  <c r="AJ147" i="53"/>
  <c r="AJ155" i="53"/>
  <c r="AJ159" i="53"/>
  <c r="AJ163" i="53"/>
  <c r="AJ167" i="53"/>
  <c r="M90" i="49"/>
  <c r="M94" i="49"/>
  <c r="M98" i="49"/>
  <c r="M102" i="49"/>
  <c r="M110" i="49"/>
  <c r="M114" i="49"/>
  <c r="M118" i="49"/>
  <c r="M122" i="49"/>
  <c r="J82" i="41"/>
  <c r="B87" i="21"/>
  <c r="B87" i="20"/>
  <c r="B87" i="19"/>
  <c r="B87" i="7"/>
  <c r="D117" i="35"/>
  <c r="Z155" i="53"/>
  <c r="Z159" i="53"/>
  <c r="Z163" i="53"/>
  <c r="L25" i="49"/>
  <c r="L29" i="49"/>
  <c r="L33" i="49"/>
  <c r="J85" i="41"/>
  <c r="B90" i="21"/>
  <c r="B90" i="20"/>
  <c r="B90" i="19"/>
  <c r="B90" i="7"/>
  <c r="D119" i="35"/>
  <c r="AA135" i="53"/>
  <c r="AA139" i="53"/>
  <c r="AA143" i="53"/>
  <c r="L47" i="49"/>
  <c r="L51" i="49"/>
  <c r="L55" i="49"/>
  <c r="J86" i="41"/>
  <c r="D120" i="35"/>
  <c r="R6" i="53"/>
  <c r="R10" i="53"/>
  <c r="J14" i="53"/>
  <c r="J18" i="53"/>
  <c r="K5" i="42"/>
  <c r="K9" i="42"/>
  <c r="J13" i="42"/>
  <c r="J17" i="42"/>
  <c r="J87" i="41"/>
  <c r="D24" i="35"/>
  <c r="AD38" i="53"/>
  <c r="F34" i="53"/>
  <c r="AD34" i="53"/>
  <c r="F33" i="42"/>
  <c r="C33" i="42"/>
  <c r="F37" i="42"/>
  <c r="J88" i="41"/>
  <c r="D18" i="35"/>
  <c r="Z38" i="53"/>
  <c r="Z34" i="53"/>
  <c r="L33" i="42"/>
  <c r="L37" i="42"/>
  <c r="J89" i="41"/>
  <c r="AP69" i="53"/>
  <c r="AP73" i="53"/>
  <c r="J90" i="41"/>
  <c r="N25" i="46"/>
  <c r="N29" i="46"/>
  <c r="D58" i="35"/>
  <c r="K120" i="53"/>
  <c r="K124" i="53"/>
  <c r="K75" i="52"/>
  <c r="K79" i="52"/>
  <c r="J91" i="41"/>
  <c r="J75" i="50"/>
  <c r="J79" i="50"/>
  <c r="D89" i="35"/>
  <c r="J92" i="41"/>
  <c r="D47" i="35"/>
  <c r="J93" i="41"/>
  <c r="D77" i="35"/>
  <c r="J147" i="53"/>
  <c r="J151" i="53"/>
  <c r="J96" i="41"/>
  <c r="J17" i="49"/>
  <c r="J21" i="49"/>
  <c r="D121" i="35"/>
  <c r="F6" i="53"/>
  <c r="F10" i="53"/>
  <c r="V14" i="53"/>
  <c r="C9" i="42"/>
  <c r="C5" i="42"/>
  <c r="E13" i="42"/>
  <c r="J97" i="41"/>
  <c r="AI38" i="53"/>
  <c r="K26" i="53"/>
  <c r="K30" i="53"/>
  <c r="J67" i="42"/>
  <c r="J71" i="42"/>
  <c r="M79" i="42"/>
  <c r="J98" i="41"/>
  <c r="D25" i="35"/>
  <c r="Z18" i="53"/>
  <c r="J26" i="53"/>
  <c r="J30" i="53"/>
  <c r="L17" i="42"/>
  <c r="J25" i="42"/>
  <c r="J29" i="42"/>
  <c r="J99" i="41"/>
  <c r="AR26" i="53"/>
  <c r="AR30" i="53"/>
  <c r="AB34" i="53"/>
  <c r="N110" i="42"/>
  <c r="N114" i="42"/>
  <c r="L118" i="42"/>
  <c r="J100" i="41"/>
  <c r="N14" i="53"/>
  <c r="N18" i="53"/>
  <c r="D17" i="42"/>
  <c r="D13" i="42"/>
  <c r="J6" i="41"/>
  <c r="B4" i="21"/>
  <c r="B4" i="20"/>
  <c r="B4" i="19"/>
  <c r="B4" i="7"/>
  <c r="D4" i="35"/>
  <c r="N38" i="53"/>
  <c r="N26" i="53"/>
  <c r="N30" i="53"/>
  <c r="N34" i="53"/>
  <c r="D37" i="42"/>
  <c r="D33" i="42"/>
  <c r="D29" i="42"/>
  <c r="D25" i="42"/>
  <c r="J7" i="41"/>
  <c r="B5" i="21"/>
  <c r="B5" i="20"/>
  <c r="B5" i="19"/>
  <c r="B5" i="7"/>
  <c r="D5" i="35"/>
  <c r="AP6" i="53"/>
  <c r="AP10" i="53"/>
  <c r="N5" i="42"/>
  <c r="N9" i="42"/>
  <c r="D19" i="35"/>
  <c r="J8" i="41"/>
  <c r="B6" i="21"/>
  <c r="B6" i="20"/>
  <c r="B6" i="19"/>
  <c r="B6" i="7"/>
  <c r="AP14" i="53"/>
  <c r="AP18" i="53"/>
  <c r="AP22" i="53"/>
  <c r="AP26" i="53"/>
  <c r="N13" i="42"/>
  <c r="N17" i="42"/>
  <c r="N21" i="42"/>
  <c r="N25" i="42"/>
  <c r="D20" i="35"/>
  <c r="J9" i="41"/>
  <c r="B7" i="21"/>
  <c r="B7" i="20"/>
  <c r="B7" i="19"/>
  <c r="B7" i="7"/>
  <c r="J10" i="41"/>
  <c r="B8" i="21"/>
  <c r="B8" i="20"/>
  <c r="B8" i="19"/>
  <c r="B8" i="7"/>
  <c r="J11" i="41"/>
  <c r="B9" i="21"/>
  <c r="B9" i="20"/>
  <c r="B9" i="19"/>
  <c r="B9" i="7"/>
  <c r="V22" i="53"/>
  <c r="F26" i="53"/>
  <c r="F30" i="53"/>
  <c r="C29" i="42"/>
  <c r="C25" i="42"/>
  <c r="E21" i="42"/>
  <c r="D9" i="35"/>
  <c r="J12" i="41"/>
  <c r="B10" i="21"/>
  <c r="B10" i="20"/>
  <c r="B10" i="19"/>
  <c r="B10" i="7"/>
  <c r="F14" i="53"/>
  <c r="F18" i="53"/>
  <c r="C17" i="42"/>
  <c r="C13" i="42"/>
  <c r="D11" i="35"/>
  <c r="J13" i="41"/>
  <c r="B11" i="21"/>
  <c r="B11" i="20"/>
  <c r="B11" i="19"/>
  <c r="B11" i="7"/>
  <c r="G14" i="53"/>
  <c r="G18" i="53"/>
  <c r="C55" i="42"/>
  <c r="C59" i="42"/>
  <c r="J14" i="41"/>
  <c r="B12" i="21"/>
  <c r="B12" i="20"/>
  <c r="B12" i="19"/>
  <c r="B12" i="7"/>
  <c r="Z6" i="53"/>
  <c r="Z10" i="53"/>
  <c r="L5" i="42"/>
  <c r="L9" i="42"/>
  <c r="D21" i="35"/>
  <c r="J15" i="41"/>
  <c r="B13" i="21"/>
  <c r="B13" i="20"/>
  <c r="B13" i="19"/>
  <c r="B13" i="7"/>
  <c r="AA6" i="53"/>
  <c r="AA10" i="53"/>
  <c r="L47" i="42"/>
  <c r="L51" i="42"/>
  <c r="J16" i="41"/>
  <c r="B15" i="21"/>
  <c r="B15" i="20"/>
  <c r="B15" i="19"/>
  <c r="B15" i="7"/>
  <c r="AH6" i="53"/>
  <c r="AH10" i="53"/>
  <c r="AH14" i="53"/>
  <c r="AH18" i="53"/>
  <c r="M5" i="42"/>
  <c r="M9" i="42"/>
  <c r="M13" i="42"/>
  <c r="M17" i="42"/>
  <c r="J17" i="41"/>
  <c r="B16" i="21"/>
  <c r="B16" i="20"/>
  <c r="B16" i="19"/>
  <c r="B16" i="7"/>
  <c r="D22" i="35"/>
  <c r="AI6" i="53"/>
  <c r="AI10" i="53"/>
  <c r="AI14" i="53"/>
  <c r="AI18" i="53"/>
  <c r="M47" i="42"/>
  <c r="M51" i="42"/>
  <c r="M55" i="42"/>
  <c r="M59" i="42"/>
  <c r="J18" i="41"/>
  <c r="B17" i="21"/>
  <c r="B17" i="20"/>
  <c r="B17" i="19"/>
  <c r="B17" i="7"/>
  <c r="AJ6" i="53"/>
  <c r="AJ10" i="53"/>
  <c r="AJ14" i="53"/>
  <c r="AJ18" i="53"/>
  <c r="M90" i="42"/>
  <c r="M94" i="42"/>
  <c r="M98" i="42"/>
  <c r="M102" i="42"/>
  <c r="J19" i="41"/>
  <c r="B18" i="21"/>
  <c r="B18" i="20"/>
  <c r="B18" i="19"/>
  <c r="B18" i="7"/>
  <c r="AL38" i="53"/>
  <c r="AL22" i="53"/>
  <c r="AL26" i="53"/>
  <c r="AL30" i="53"/>
  <c r="AL34" i="53"/>
  <c r="G37" i="42"/>
  <c r="G21" i="42"/>
  <c r="G33" i="42"/>
  <c r="G29" i="42"/>
  <c r="J20" i="41"/>
  <c r="B19" i="21"/>
  <c r="B19" i="20"/>
  <c r="B19" i="19"/>
  <c r="B19" i="7"/>
  <c r="D12" i="35"/>
  <c r="G25" i="42"/>
  <c r="N6" i="53"/>
  <c r="N10" i="53"/>
  <c r="V18" i="53"/>
  <c r="E17" i="42"/>
  <c r="D5" i="42"/>
  <c r="J21" i="41"/>
  <c r="B20" i="21"/>
  <c r="B20" i="20"/>
  <c r="B20" i="19"/>
  <c r="B20" i="7"/>
  <c r="D9" i="42"/>
  <c r="D14" i="35"/>
  <c r="V57" i="53"/>
  <c r="V61" i="53"/>
  <c r="E13" i="46"/>
  <c r="E17" i="46"/>
  <c r="J22" i="41"/>
  <c r="B21" i="21"/>
  <c r="B21" i="20"/>
  <c r="B21" i="19"/>
  <c r="B21" i="7"/>
  <c r="D34" i="35"/>
  <c r="J57" i="53"/>
  <c r="J61" i="53"/>
  <c r="J13" i="46"/>
  <c r="J17" i="46"/>
  <c r="J23" i="41"/>
  <c r="B22" i="21"/>
  <c r="B22" i="20"/>
  <c r="B22" i="19"/>
  <c r="B22" i="7"/>
  <c r="D49" i="35"/>
  <c r="V69" i="53"/>
  <c r="V73" i="53"/>
  <c r="V77" i="53"/>
  <c r="V81" i="53"/>
  <c r="E25" i="46"/>
  <c r="E29" i="46"/>
  <c r="E33" i="46"/>
  <c r="E37" i="46"/>
  <c r="J24" i="41"/>
  <c r="B23" i="21"/>
  <c r="B23" i="20"/>
  <c r="B23" i="19"/>
  <c r="B23" i="7"/>
  <c r="D35" i="35"/>
  <c r="AH38" i="53"/>
  <c r="AH26" i="53"/>
  <c r="AH30" i="53"/>
  <c r="AH34" i="53"/>
  <c r="M25" i="42"/>
  <c r="M29" i="42"/>
  <c r="M33" i="42"/>
  <c r="M37" i="42"/>
  <c r="D23" i="35"/>
  <c r="J25" i="41"/>
  <c r="B24" i="21"/>
  <c r="B24" i="20"/>
  <c r="B24" i="19"/>
  <c r="B24" i="7"/>
  <c r="S38" i="53"/>
  <c r="S26" i="53"/>
  <c r="S30" i="53"/>
  <c r="S34" i="53"/>
  <c r="K67" i="42"/>
  <c r="K71" i="42"/>
  <c r="K75" i="42"/>
  <c r="K79" i="42"/>
  <c r="J26" i="41"/>
  <c r="B26" i="21"/>
  <c r="B26" i="20"/>
  <c r="B26" i="19"/>
  <c r="B26" i="7"/>
  <c r="J27" i="41"/>
  <c r="B27" i="21"/>
  <c r="B27" i="20"/>
  <c r="B27" i="19"/>
  <c r="B27" i="7"/>
  <c r="D37" i="35"/>
  <c r="R69" i="53"/>
  <c r="R73" i="53"/>
  <c r="R77" i="53"/>
  <c r="R81" i="53"/>
  <c r="K25" i="46"/>
  <c r="K29" i="46"/>
  <c r="K33" i="46"/>
  <c r="K37" i="46"/>
  <c r="D50" i="35"/>
  <c r="J28" i="41"/>
  <c r="B28" i="21"/>
  <c r="B28" i="20"/>
  <c r="B28" i="19"/>
  <c r="B28" i="7"/>
  <c r="S69" i="53"/>
  <c r="S73" i="53"/>
  <c r="S77" i="53"/>
  <c r="S81" i="53"/>
  <c r="K67" i="46"/>
  <c r="K71" i="46"/>
  <c r="K75" i="46"/>
  <c r="K79" i="46"/>
  <c r="J29" i="41"/>
  <c r="B29" i="21"/>
  <c r="B29" i="20"/>
  <c r="B29" i="19"/>
  <c r="B29" i="7"/>
  <c r="AB69" i="53"/>
  <c r="AB73" i="53"/>
  <c r="AB77" i="53"/>
  <c r="AB81" i="53"/>
  <c r="L110" i="46"/>
  <c r="L114" i="46"/>
  <c r="L118" i="46"/>
  <c r="L122" i="46"/>
  <c r="J30" i="41"/>
  <c r="B30" i="21"/>
  <c r="B30" i="20"/>
  <c r="B30" i="19"/>
  <c r="B30" i="7"/>
  <c r="AC69" i="53"/>
  <c r="AC73" i="53"/>
  <c r="AC77" i="53"/>
  <c r="AC81" i="53"/>
  <c r="L152" i="46"/>
  <c r="L156" i="46"/>
  <c r="L160" i="46"/>
  <c r="L164" i="46"/>
  <c r="J31" i="41"/>
  <c r="B31" i="21"/>
  <c r="B31" i="20"/>
  <c r="B31" i="19"/>
  <c r="B31" i="7"/>
  <c r="AD49" i="53"/>
  <c r="AD53" i="53"/>
  <c r="F5" i="46"/>
  <c r="F9" i="46"/>
  <c r="J32" i="41"/>
  <c r="B32" i="21"/>
  <c r="B32" i="20"/>
  <c r="B32" i="19"/>
  <c r="B32" i="7"/>
  <c r="D39" i="35"/>
  <c r="AD57" i="53"/>
  <c r="AD61" i="53"/>
  <c r="F13" i="46"/>
  <c r="F17" i="46"/>
  <c r="J33" i="41"/>
  <c r="B33" i="21"/>
  <c r="B33" i="20"/>
  <c r="B33" i="19"/>
  <c r="B33" i="7"/>
  <c r="D40" i="35"/>
  <c r="AE57" i="53"/>
  <c r="AE61" i="53"/>
  <c r="F55" i="46"/>
  <c r="F59" i="46"/>
  <c r="J34" i="41"/>
  <c r="B34" i="21"/>
  <c r="B34" i="20"/>
  <c r="B34" i="19"/>
  <c r="B34" i="7"/>
  <c r="D41" i="35"/>
  <c r="Z49" i="53"/>
  <c r="Z53" i="53"/>
  <c r="L5" i="46"/>
  <c r="L9" i="46"/>
  <c r="J35" i="41"/>
  <c r="B35" i="21"/>
  <c r="B35" i="20"/>
  <c r="B35" i="19"/>
  <c r="B35" i="7"/>
  <c r="D51" i="35"/>
  <c r="Z57" i="53"/>
  <c r="Z61" i="53"/>
  <c r="L13" i="46"/>
  <c r="L17" i="46"/>
  <c r="D52" i="35"/>
  <c r="J36" i="41"/>
  <c r="B37" i="21"/>
  <c r="B37" i="20"/>
  <c r="B37" i="19"/>
  <c r="B37" i="7"/>
  <c r="AA57" i="53"/>
  <c r="AA61" i="53"/>
  <c r="L55" i="46"/>
  <c r="L59" i="46"/>
  <c r="J37" i="41"/>
  <c r="B38" i="21"/>
  <c r="B38" i="20"/>
  <c r="B38" i="19"/>
  <c r="B38" i="7"/>
  <c r="AB57" i="53"/>
  <c r="AB61" i="53"/>
  <c r="L98" i="46"/>
  <c r="L102" i="46"/>
  <c r="J38" i="41"/>
  <c r="B39" i="21"/>
  <c r="B39" i="20"/>
  <c r="B39" i="19"/>
  <c r="B39" i="7"/>
  <c r="F49" i="53"/>
  <c r="F53" i="53"/>
  <c r="F57" i="53"/>
  <c r="F61" i="53"/>
  <c r="F69" i="53"/>
  <c r="F73" i="53"/>
  <c r="F77" i="53"/>
  <c r="F81" i="53"/>
  <c r="C5" i="46"/>
  <c r="C9" i="46"/>
  <c r="C13" i="46"/>
  <c r="C17" i="46"/>
  <c r="C25" i="46"/>
  <c r="C29" i="46"/>
  <c r="C33" i="46"/>
  <c r="C37" i="46"/>
  <c r="J39" i="41"/>
  <c r="B40" i="21"/>
  <c r="B40" i="20"/>
  <c r="B40" i="19"/>
  <c r="B40" i="7"/>
  <c r="D42" i="35"/>
  <c r="G49" i="53"/>
  <c r="G53" i="53"/>
  <c r="G57" i="53"/>
  <c r="G61" i="53"/>
  <c r="G69" i="53"/>
  <c r="G73" i="53"/>
  <c r="G77" i="53"/>
  <c r="G81" i="53"/>
  <c r="C47" i="46"/>
  <c r="C51" i="46"/>
  <c r="C55" i="46"/>
  <c r="C59" i="46"/>
  <c r="C67" i="46"/>
  <c r="C71" i="46"/>
  <c r="C75" i="46"/>
  <c r="C79" i="46"/>
  <c r="J40" i="41"/>
  <c r="B41" i="21"/>
  <c r="B41" i="20"/>
  <c r="B41" i="19"/>
  <c r="B41" i="7"/>
  <c r="D43" i="35"/>
  <c r="AH49" i="53"/>
  <c r="AH53" i="53"/>
  <c r="AH57" i="53"/>
  <c r="AH61" i="53"/>
  <c r="AH69" i="53"/>
  <c r="AH73" i="53"/>
  <c r="AH77" i="53"/>
  <c r="AH81" i="53"/>
  <c r="M5" i="46"/>
  <c r="M9" i="46"/>
  <c r="M13" i="46"/>
  <c r="M17" i="46"/>
  <c r="M25" i="46"/>
  <c r="M29" i="46"/>
  <c r="M33" i="46"/>
  <c r="M37" i="46"/>
  <c r="D53" i="35"/>
  <c r="J41" i="41"/>
  <c r="B42" i="21"/>
  <c r="B42" i="20"/>
  <c r="B42" i="19"/>
  <c r="B42" i="7"/>
  <c r="AI49" i="53"/>
  <c r="AI53" i="53"/>
  <c r="AI57" i="53"/>
  <c r="AI61" i="53"/>
  <c r="AI69" i="53"/>
  <c r="AI73" i="53"/>
  <c r="AI77" i="53"/>
  <c r="AI81" i="53"/>
  <c r="M47" i="46"/>
  <c r="M51" i="46"/>
  <c r="M55" i="46"/>
  <c r="M59" i="46"/>
  <c r="M67" i="46"/>
  <c r="M71" i="46"/>
  <c r="M75" i="46"/>
  <c r="M79" i="46"/>
  <c r="D54" i="35"/>
  <c r="J42" i="41"/>
  <c r="B43" i="21"/>
  <c r="B43" i="20"/>
  <c r="B43" i="19"/>
  <c r="B43" i="7"/>
  <c r="AJ49" i="53"/>
  <c r="AJ53" i="53"/>
  <c r="AJ57" i="53"/>
  <c r="AJ61" i="53"/>
  <c r="AJ69" i="53"/>
  <c r="AJ73" i="53"/>
  <c r="AJ77" i="53"/>
  <c r="AJ81" i="53"/>
  <c r="M90" i="46"/>
  <c r="M94" i="46"/>
  <c r="M98" i="46"/>
  <c r="M102" i="46"/>
  <c r="M110" i="46"/>
  <c r="M114" i="46"/>
  <c r="M118" i="46"/>
  <c r="M122" i="46"/>
  <c r="J43" i="41"/>
  <c r="B44" i="21"/>
  <c r="B44" i="20"/>
  <c r="B44" i="19"/>
  <c r="B44" i="7"/>
  <c r="AK49" i="53"/>
  <c r="AK53" i="53"/>
  <c r="AK57" i="53"/>
  <c r="AK61" i="53"/>
  <c r="AK69" i="53"/>
  <c r="AK73" i="53"/>
  <c r="AK77" i="53"/>
  <c r="AK81" i="53"/>
  <c r="M132" i="46"/>
  <c r="M136" i="46"/>
  <c r="M140" i="46"/>
  <c r="M144" i="46"/>
  <c r="M152" i="46"/>
  <c r="M156" i="46"/>
  <c r="M160" i="46"/>
  <c r="M164" i="46"/>
  <c r="J44" i="41"/>
  <c r="B45" i="21"/>
  <c r="B45" i="20"/>
  <c r="B45" i="19"/>
  <c r="B45" i="7"/>
  <c r="V49" i="53"/>
  <c r="V53" i="53"/>
  <c r="N65" i="53"/>
  <c r="E5" i="46"/>
  <c r="E9" i="46"/>
  <c r="D21" i="46"/>
  <c r="J45" i="41"/>
  <c r="B46" i="21"/>
  <c r="B46" i="20"/>
  <c r="B46" i="19"/>
  <c r="B46" i="7"/>
  <c r="D45" i="35"/>
  <c r="J49" i="53"/>
  <c r="J53" i="53"/>
  <c r="J5" i="46"/>
  <c r="J9" i="46"/>
  <c r="D55" i="35"/>
  <c r="J46" i="41"/>
  <c r="B48" i="21"/>
  <c r="B48" i="20"/>
  <c r="B48" i="19"/>
  <c r="B48" i="7"/>
  <c r="AP49" i="53"/>
  <c r="AP53" i="53"/>
  <c r="R57" i="53"/>
  <c r="R61" i="53"/>
  <c r="N5" i="46"/>
  <c r="N9" i="46"/>
  <c r="K13" i="46"/>
  <c r="K17" i="46"/>
  <c r="D56" i="35"/>
  <c r="J47" i="41"/>
  <c r="B49" i="21"/>
  <c r="B49" i="20"/>
  <c r="B49" i="19"/>
  <c r="B49" i="7"/>
  <c r="S49" i="53"/>
  <c r="S53" i="53"/>
  <c r="AQ57" i="53"/>
  <c r="AQ61" i="53"/>
  <c r="K47" i="46"/>
  <c r="K51" i="46"/>
  <c r="N55" i="46"/>
  <c r="N59" i="46"/>
  <c r="D57" i="35"/>
  <c r="J48" i="41"/>
  <c r="B50" i="21"/>
  <c r="B50" i="20"/>
  <c r="B50" i="19"/>
  <c r="B50" i="7"/>
  <c r="K92" i="53"/>
  <c r="K96" i="53"/>
  <c r="K100" i="53"/>
  <c r="K47" i="52"/>
  <c r="K51" i="52"/>
  <c r="K55" i="52"/>
  <c r="J47" i="50"/>
  <c r="J51" i="50"/>
  <c r="J55" i="50"/>
  <c r="J49" i="41"/>
  <c r="B51" i="21"/>
  <c r="B51" i="20"/>
  <c r="B51" i="19"/>
  <c r="B51" i="7"/>
  <c r="D81" i="35"/>
  <c r="J50" i="41"/>
  <c r="B52" i="21"/>
  <c r="B52" i="20"/>
  <c r="B52" i="19"/>
  <c r="B52" i="7"/>
  <c r="D82" i="35"/>
  <c r="V92" i="53"/>
  <c r="V96" i="53"/>
  <c r="V100" i="53"/>
  <c r="F5" i="52"/>
  <c r="F9" i="52"/>
  <c r="F13" i="52"/>
  <c r="E5" i="50"/>
  <c r="E9" i="50"/>
  <c r="E13" i="50"/>
  <c r="J51" i="41"/>
  <c r="B53" i="21"/>
  <c r="B53" i="20"/>
  <c r="B53" i="19"/>
  <c r="B53" i="7"/>
  <c r="AL135" i="53"/>
  <c r="AL139" i="53"/>
  <c r="AL143" i="53"/>
  <c r="G5" i="49"/>
  <c r="G9" i="49"/>
  <c r="G13" i="49"/>
  <c r="J52" i="41"/>
  <c r="B54" i="21"/>
  <c r="B54" i="20"/>
  <c r="B54" i="19"/>
  <c r="B54" i="7"/>
  <c r="D96" i="35"/>
  <c r="AL112" i="53"/>
  <c r="AL116" i="53"/>
  <c r="AL120" i="53"/>
  <c r="H25" i="52"/>
  <c r="H29" i="52"/>
  <c r="H33" i="52"/>
  <c r="G25" i="50"/>
  <c r="G29" i="50"/>
  <c r="G33" i="50"/>
  <c r="J53" i="41"/>
  <c r="B55" i="21"/>
  <c r="B55" i="20"/>
  <c r="B55" i="19"/>
  <c r="B55" i="7"/>
  <c r="D67" i="35"/>
  <c r="R112" i="53"/>
  <c r="R116" i="53"/>
  <c r="R120" i="53"/>
  <c r="L25" i="52"/>
  <c r="L29" i="52"/>
  <c r="L33" i="52"/>
  <c r="K25" i="50"/>
  <c r="K29" i="50"/>
  <c r="K33" i="50"/>
  <c r="D83" i="35"/>
  <c r="J54" i="41"/>
  <c r="B56" i="21"/>
  <c r="B56" i="20"/>
  <c r="B56" i="19"/>
  <c r="B56" i="7"/>
  <c r="J55" i="41"/>
  <c r="B57" i="21"/>
  <c r="B57" i="20"/>
  <c r="B57" i="19"/>
  <c r="B57" i="7"/>
  <c r="K155" i="53"/>
  <c r="K159" i="53"/>
  <c r="K163" i="53"/>
  <c r="J67" i="49"/>
  <c r="J71" i="49"/>
  <c r="J75" i="49"/>
  <c r="J56" i="41"/>
  <c r="B59" i="21"/>
  <c r="B59" i="20"/>
  <c r="B59" i="19"/>
  <c r="B59" i="7"/>
  <c r="D112" i="35"/>
  <c r="AE135" i="53"/>
  <c r="AE139" i="53"/>
  <c r="AE143" i="53"/>
  <c r="AE147" i="53"/>
  <c r="F47" i="49"/>
  <c r="F51" i="49"/>
  <c r="F55" i="49"/>
  <c r="F59" i="49"/>
  <c r="J57" i="41"/>
  <c r="B60" i="21"/>
  <c r="B60" i="20"/>
  <c r="B60" i="19"/>
  <c r="B60" i="7"/>
  <c r="D98" i="35"/>
  <c r="N92" i="53"/>
  <c r="N96" i="53"/>
  <c r="N100" i="53"/>
  <c r="N104" i="53"/>
  <c r="E5" i="52"/>
  <c r="E9" i="52"/>
  <c r="E13" i="52"/>
  <c r="E17" i="52"/>
  <c r="D5" i="50"/>
  <c r="D9" i="50"/>
  <c r="D13" i="50"/>
  <c r="D17" i="50"/>
  <c r="D69" i="35"/>
  <c r="J58" i="41"/>
  <c r="B61" i="21"/>
  <c r="B61" i="20"/>
  <c r="B61" i="19"/>
  <c r="B61" i="7"/>
  <c r="AP92" i="53"/>
  <c r="AP96" i="53"/>
  <c r="AP100" i="53"/>
  <c r="AP104" i="53"/>
  <c r="O5" i="52"/>
  <c r="O9" i="52"/>
  <c r="O13" i="52"/>
  <c r="O17" i="52"/>
  <c r="N5" i="50"/>
  <c r="N9" i="50"/>
  <c r="N13" i="50"/>
  <c r="N17" i="50"/>
  <c r="D84" i="35"/>
  <c r="J59" i="41"/>
  <c r="B62" i="21"/>
  <c r="B62" i="20"/>
  <c r="B62" i="19"/>
  <c r="B62" i="7"/>
  <c r="AQ112" i="53"/>
  <c r="AQ116" i="53"/>
  <c r="AQ120" i="53"/>
  <c r="AQ124" i="53"/>
  <c r="O67" i="52"/>
  <c r="O71" i="52"/>
  <c r="O75" i="52"/>
  <c r="O79" i="52"/>
  <c r="N67" i="50"/>
  <c r="N71" i="50"/>
  <c r="N75" i="50"/>
  <c r="N79" i="50"/>
  <c r="J60" i="41"/>
  <c r="B63" i="21"/>
  <c r="B63" i="20"/>
  <c r="B63" i="19"/>
  <c r="B63" i="7"/>
  <c r="N112" i="53"/>
  <c r="N116" i="53"/>
  <c r="N120" i="53"/>
  <c r="N124" i="53"/>
  <c r="E25" i="52"/>
  <c r="E29" i="52"/>
  <c r="E33" i="52"/>
  <c r="E37" i="52"/>
  <c r="D25" i="50"/>
  <c r="D29" i="50"/>
  <c r="D33" i="50"/>
  <c r="D37" i="50"/>
  <c r="D71" i="35"/>
  <c r="J61" i="41"/>
  <c r="B64" i="21"/>
  <c r="B64" i="20"/>
  <c r="B64" i="19"/>
  <c r="B64" i="7"/>
  <c r="R92" i="53"/>
  <c r="R96" i="53"/>
  <c r="R100" i="53"/>
  <c r="L5" i="52"/>
  <c r="L9" i="52"/>
  <c r="L13" i="52"/>
  <c r="K5" i="50"/>
  <c r="K9" i="50"/>
  <c r="K13" i="50"/>
  <c r="D85" i="35"/>
  <c r="J62" i="41"/>
  <c r="B65" i="21"/>
  <c r="B65" i="20"/>
  <c r="B65" i="19"/>
  <c r="B65" i="7"/>
  <c r="F92" i="53"/>
  <c r="F96" i="53"/>
  <c r="F100" i="53"/>
  <c r="F104" i="53"/>
  <c r="F112" i="53"/>
  <c r="F116" i="53"/>
  <c r="F120" i="53"/>
  <c r="F124" i="53"/>
  <c r="D5" i="52"/>
  <c r="D9" i="52"/>
  <c r="D13" i="52"/>
  <c r="D17" i="52"/>
  <c r="D25" i="52"/>
  <c r="D29" i="52"/>
  <c r="D33" i="52"/>
  <c r="D37" i="52"/>
  <c r="C5" i="50"/>
  <c r="C9" i="50"/>
  <c r="C13" i="50"/>
  <c r="C17" i="50"/>
  <c r="C25" i="50"/>
  <c r="C29" i="50"/>
  <c r="C33" i="50"/>
  <c r="C37" i="50"/>
  <c r="D73" i="35"/>
  <c r="J63" i="41"/>
  <c r="B66" i="21"/>
  <c r="B66" i="20"/>
  <c r="B66" i="19"/>
  <c r="B66" i="7"/>
  <c r="G92" i="53"/>
  <c r="G96" i="53"/>
  <c r="G100" i="53"/>
  <c r="G104" i="53"/>
  <c r="G112" i="53"/>
  <c r="G116" i="53"/>
  <c r="G120" i="53"/>
  <c r="G124" i="53"/>
  <c r="D47" i="52"/>
  <c r="D51" i="52"/>
  <c r="D55" i="52"/>
  <c r="D59" i="52"/>
  <c r="D67" i="52"/>
  <c r="D71" i="52"/>
  <c r="D75" i="52"/>
  <c r="D79" i="52"/>
  <c r="C47" i="50"/>
  <c r="C51" i="50"/>
  <c r="C55" i="50"/>
  <c r="C59" i="50"/>
  <c r="C67" i="50"/>
  <c r="C71" i="50"/>
  <c r="C75" i="50"/>
  <c r="C79" i="50"/>
  <c r="D74" i="35"/>
  <c r="J64" i="41"/>
  <c r="B67" i="21"/>
  <c r="B67" i="20"/>
  <c r="B67" i="19"/>
  <c r="B67" i="7"/>
  <c r="AH112" i="53"/>
  <c r="AH92" i="53"/>
  <c r="AH96" i="53"/>
  <c r="AH100" i="53"/>
  <c r="AH104" i="53"/>
  <c r="AH116" i="53"/>
  <c r="AH120" i="53"/>
  <c r="AH124" i="53"/>
  <c r="N5" i="52"/>
  <c r="N9" i="52"/>
  <c r="N13" i="52"/>
  <c r="N17" i="52"/>
  <c r="N25" i="52"/>
  <c r="N29" i="52"/>
  <c r="N33" i="52"/>
  <c r="N37" i="52"/>
  <c r="M5" i="50"/>
  <c r="M9" i="50"/>
  <c r="M13" i="50"/>
  <c r="M17" i="50"/>
  <c r="M25" i="50"/>
  <c r="M29" i="50"/>
  <c r="M33" i="50"/>
  <c r="M37" i="50"/>
  <c r="D86" i="35"/>
  <c r="J65" i="41"/>
  <c r="B68" i="21"/>
  <c r="B68" i="20"/>
  <c r="B68" i="19"/>
  <c r="B68" i="7"/>
  <c r="R81" i="21" a="1"/>
  <c r="R81" i="21" s="1"/>
  <c r="S92" i="21" s="1"/>
  <c r="R81" i="20" a="1"/>
  <c r="R81" i="20" s="1"/>
  <c r="S92" i="20" s="1"/>
  <c r="R81" i="19" a="1"/>
  <c r="R81" i="19" s="1"/>
  <c r="S92" i="19" s="1"/>
  <c r="R81" i="7" a="1"/>
  <c r="R81" i="7" s="1"/>
  <c r="S92" i="7" s="1"/>
  <c r="N74" i="6" a="1"/>
  <c r="N74" i="6" s="1"/>
  <c r="O85" i="6" s="1"/>
  <c r="X27" i="21" a="1"/>
  <c r="X27" i="21" s="1"/>
  <c r="W91" i="21" s="1"/>
  <c r="X27" i="20" a="1"/>
  <c r="X27" i="20" s="1"/>
  <c r="W91" i="20" s="1"/>
  <c r="X27" i="19" a="1"/>
  <c r="X27" i="19" s="1"/>
  <c r="W91" i="19" s="1"/>
  <c r="X27" i="7" a="1"/>
  <c r="X27" i="7" s="1"/>
  <c r="W91" i="7" s="1"/>
  <c r="T24" i="6" a="1"/>
  <c r="T24" i="6" s="1"/>
  <c r="S84" i="6" s="1"/>
  <c r="X49" i="21" a="1"/>
  <c r="X49" i="21" s="1"/>
  <c r="Y89" i="21" s="1"/>
  <c r="X49" i="20" a="1"/>
  <c r="X49" i="20" s="1"/>
  <c r="Y89" i="20" s="1"/>
  <c r="X49" i="19" a="1"/>
  <c r="X49" i="19" s="1"/>
  <c r="Y89" i="19" s="1"/>
  <c r="X49" i="7" a="1"/>
  <c r="X49" i="7" s="1"/>
  <c r="Y89" i="7" s="1"/>
  <c r="T44" i="6" a="1"/>
  <c r="T44" i="6" s="1"/>
  <c r="U82" i="6" s="1"/>
  <c r="X15" i="21" a="1"/>
  <c r="X15" i="21" s="1"/>
  <c r="W90" i="21" s="1"/>
  <c r="X90" i="21" s="1"/>
  <c r="X15" i="20" a="1"/>
  <c r="X15" i="20" s="1"/>
  <c r="W90" i="20" s="1"/>
  <c r="X90" i="20" s="1"/>
  <c r="X15" i="19" a="1"/>
  <c r="X15" i="19" s="1"/>
  <c r="W90" i="19" s="1"/>
  <c r="X90" i="19" s="1"/>
  <c r="X15" i="7" a="1"/>
  <c r="X15" i="7" s="1"/>
  <c r="W90" i="7" s="1"/>
  <c r="X90" i="7" s="1"/>
  <c r="T14" i="6" a="1"/>
  <c r="T14" i="6" s="1"/>
  <c r="S83" i="6" s="1"/>
  <c r="BV95" i="29" l="1"/>
  <c r="AA148" i="29" s="1"/>
  <c r="AA48" i="12" s="1"/>
  <c r="Z109" i="29"/>
  <c r="Z113" i="29" s="1"/>
  <c r="L150" i="29" s="1"/>
  <c r="L50" i="12" s="1"/>
  <c r="CB73" i="33"/>
  <c r="AO46" i="33"/>
  <c r="AO50" i="33" s="1"/>
  <c r="M133" i="33" s="1"/>
  <c r="M43" i="11" s="1"/>
  <c r="BU113" i="32"/>
  <c r="X140" i="32" s="1"/>
  <c r="X50" i="11" s="1"/>
  <c r="BZ104" i="29"/>
  <c r="AA189" i="29" s="1"/>
  <c r="AA49" i="16" s="1"/>
  <c r="AO68" i="32"/>
  <c r="N135" i="32" s="1"/>
  <c r="N45" i="11" s="1"/>
  <c r="AE91" i="32"/>
  <c r="AE95" i="32" s="1"/>
  <c r="I198" i="32" s="1"/>
  <c r="I48" i="17" s="1"/>
  <c r="BX55" i="33"/>
  <c r="BX59" i="33" s="1"/>
  <c r="W164" i="33" s="1"/>
  <c r="W44" i="14" s="1"/>
  <c r="BX46" i="33"/>
  <c r="BX50" i="33" s="1"/>
  <c r="W163" i="33" s="1"/>
  <c r="W43" i="14" s="1"/>
  <c r="J39" i="40"/>
  <c r="D15" i="40" s="1"/>
  <c r="L39" i="40"/>
  <c r="F15" i="40" s="1"/>
  <c r="AF91" i="29"/>
  <c r="AF95" i="29" s="1"/>
  <c r="L208" i="29" s="1"/>
  <c r="L48" i="18" s="1"/>
  <c r="AD91" i="29"/>
  <c r="AD95" i="29" s="1"/>
  <c r="L188" i="29" s="1"/>
  <c r="L48" i="16" s="1"/>
  <c r="Z91" i="32"/>
  <c r="Z95" i="32" s="1"/>
  <c r="I148" i="32" s="1"/>
  <c r="I48" i="12" s="1"/>
  <c r="AD77" i="32"/>
  <c r="I186" i="32" s="1"/>
  <c r="I46" i="16" s="1"/>
  <c r="I39" i="40"/>
  <c r="C15" i="40" s="1"/>
  <c r="CB77" i="33"/>
  <c r="W206" i="33" s="1"/>
  <c r="W46" i="18" s="1"/>
  <c r="BZ82" i="33"/>
  <c r="BZ86" i="33" s="1"/>
  <c r="W187" i="33" s="1"/>
  <c r="W47" i="16" s="1"/>
  <c r="AD64" i="33"/>
  <c r="AD68" i="33" s="1"/>
  <c r="H185" i="33" s="1"/>
  <c r="H45" i="16" s="1"/>
  <c r="AQ122" i="31"/>
  <c r="O161" i="31" s="1"/>
  <c r="O51" i="13" s="1"/>
  <c r="AO109" i="33"/>
  <c r="AO113" i="33" s="1"/>
  <c r="M140" i="33" s="1"/>
  <c r="M50" i="11" s="1"/>
  <c r="BW82" i="33"/>
  <c r="BW86" i="33" s="1"/>
  <c r="W157" i="33" s="1"/>
  <c r="W47" i="13" s="1"/>
  <c r="AC91" i="29"/>
  <c r="AC95" i="29" s="1"/>
  <c r="L178" i="29" s="1"/>
  <c r="L48" i="15" s="1"/>
  <c r="BV86" i="32"/>
  <c r="X147" i="32" s="1"/>
  <c r="X47" i="12" s="1"/>
  <c r="AV113" i="32"/>
  <c r="N210" i="32" s="1"/>
  <c r="N50" i="18" s="1"/>
  <c r="J122" i="31"/>
  <c r="E151" i="31" s="1"/>
  <c r="E51" i="12" s="1"/>
  <c r="AQ118" i="33"/>
  <c r="AQ122" i="33" s="1"/>
  <c r="M161" i="33" s="1"/>
  <c r="M51" i="13" s="1"/>
  <c r="BW46" i="33"/>
  <c r="BW50" i="33" s="1"/>
  <c r="W153" i="33" s="1"/>
  <c r="W43" i="13" s="1"/>
  <c r="AB64" i="33"/>
  <c r="AB68" i="33" s="1"/>
  <c r="H165" i="33" s="1"/>
  <c r="H45" i="14" s="1"/>
  <c r="AV118" i="33"/>
  <c r="AV122" i="33" s="1"/>
  <c r="M211" i="33" s="1"/>
  <c r="M51" i="18" s="1"/>
  <c r="CB59" i="33"/>
  <c r="W204" i="33" s="1"/>
  <c r="W44" i="18" s="1"/>
  <c r="AV50" i="33"/>
  <c r="M203" i="33" s="1"/>
  <c r="M43" i="18" s="1"/>
  <c r="BK122" i="32"/>
  <c r="S201" i="32" s="1"/>
  <c r="S51" i="17" s="1"/>
  <c r="DL118" i="35"/>
  <c r="DN118" i="35" s="1"/>
  <c r="S3" i="20"/>
  <c r="Q3" i="20"/>
  <c r="DL109" i="35"/>
  <c r="DN109" i="35" s="1"/>
  <c r="G60" i="35"/>
  <c r="K46" i="41" s="1"/>
  <c r="DL98" i="35"/>
  <c r="DN98" i="35" s="1"/>
  <c r="G98" i="35" s="1"/>
  <c r="K84" i="41" s="1"/>
  <c r="DL103" i="35"/>
  <c r="K77" i="41"/>
  <c r="K102" i="41"/>
  <c r="DN111" i="35"/>
  <c r="DL111" i="35"/>
  <c r="G111" i="35" s="1"/>
  <c r="K71" i="41" s="1"/>
  <c r="DL7" i="35"/>
  <c r="DN7" i="35" s="1"/>
  <c r="G7" i="35" s="1"/>
  <c r="K13" i="41" s="1"/>
  <c r="DN59" i="35"/>
  <c r="G59" i="35" s="1"/>
  <c r="K44" i="41" s="1"/>
  <c r="DL25" i="35"/>
  <c r="DN25" i="35" s="1"/>
  <c r="DN17" i="35"/>
  <c r="G17" i="35" s="1"/>
  <c r="DL17" i="35"/>
  <c r="DL15" i="35"/>
  <c r="DJ121" i="35"/>
  <c r="DL121" i="35" s="1"/>
  <c r="K39" i="40"/>
  <c r="E15" i="40" s="1"/>
  <c r="DN82" i="35"/>
  <c r="DL82" i="35"/>
  <c r="G82" i="35" s="1"/>
  <c r="K50" i="41" s="1"/>
  <c r="DL50" i="35"/>
  <c r="G56" i="35"/>
  <c r="K41" i="41" s="1"/>
  <c r="DL33" i="35"/>
  <c r="G19" i="35"/>
  <c r="K8" i="41" s="1"/>
  <c r="DL12" i="35"/>
  <c r="DN12" i="35" s="1"/>
  <c r="G12" i="35" s="1"/>
  <c r="AF100" i="32"/>
  <c r="AF104" i="32" s="1"/>
  <c r="I209" i="32" s="1"/>
  <c r="I49" i="18" s="1"/>
  <c r="Z100" i="32"/>
  <c r="Z104" i="32" s="1"/>
  <c r="I149" i="32" s="1"/>
  <c r="I49" i="12" s="1"/>
  <c r="DJ105" i="35"/>
  <c r="DN105" i="35"/>
  <c r="G105" i="35"/>
  <c r="DH105" i="35"/>
  <c r="DL105" i="35"/>
  <c r="BB47" i="29"/>
  <c r="BJ43" i="29"/>
  <c r="BB49" i="29"/>
  <c r="BB48" i="29"/>
  <c r="BB46" i="29"/>
  <c r="BB50" i="29" s="1"/>
  <c r="BK99" i="33"/>
  <c r="BC103" i="33"/>
  <c r="BC102" i="33"/>
  <c r="BH96" i="33"/>
  <c r="BH99" i="33"/>
  <c r="BI97" i="33"/>
  <c r="BE98" i="33"/>
  <c r="BG99" i="33"/>
  <c r="BC101" i="33"/>
  <c r="BI99" i="33"/>
  <c r="BG98" i="33"/>
  <c r="BI96" i="33"/>
  <c r="BE96" i="33"/>
  <c r="BJ99" i="33"/>
  <c r="BL98" i="33"/>
  <c r="BF98" i="33"/>
  <c r="BH98" i="33"/>
  <c r="BG97" i="33"/>
  <c r="BJ97" i="33"/>
  <c r="BK96" i="33"/>
  <c r="BG96" i="33"/>
  <c r="BF96" i="33"/>
  <c r="BL97" i="33"/>
  <c r="BE97" i="33"/>
  <c r="BL96" i="33"/>
  <c r="BH97" i="33"/>
  <c r="BI98" i="33"/>
  <c r="BC100" i="33"/>
  <c r="BC104" i="33" s="1"/>
  <c r="BJ96" i="33"/>
  <c r="BE99" i="33"/>
  <c r="BJ98" i="33"/>
  <c r="BK97" i="33"/>
  <c r="BK98" i="33"/>
  <c r="BF97" i="33"/>
  <c r="BF99" i="33"/>
  <c r="BL99" i="33"/>
  <c r="BC83" i="30"/>
  <c r="BC84" i="30"/>
  <c r="BC82" i="30"/>
  <c r="BK79" i="30"/>
  <c r="BG78" i="30"/>
  <c r="BK80" i="30"/>
  <c r="BF79" i="30"/>
  <c r="BH79" i="30"/>
  <c r="BL81" i="30"/>
  <c r="BI79" i="30"/>
  <c r="BI81" i="30"/>
  <c r="BJ80" i="30"/>
  <c r="BK78" i="30"/>
  <c r="BG81" i="30"/>
  <c r="BJ81" i="30"/>
  <c r="BL79" i="30"/>
  <c r="BE78" i="30"/>
  <c r="BE80" i="30"/>
  <c r="BG79" i="30"/>
  <c r="BK81" i="30"/>
  <c r="BH78" i="30"/>
  <c r="BH80" i="30"/>
  <c r="BF78" i="30"/>
  <c r="BI78" i="30"/>
  <c r="BI80" i="30"/>
  <c r="BC85" i="30"/>
  <c r="BC86" i="30" s="1"/>
  <c r="BJ79" i="30"/>
  <c r="BG80" i="30"/>
  <c r="BL78" i="30"/>
  <c r="BL80" i="30"/>
  <c r="BF80" i="30"/>
  <c r="BE79" i="30"/>
  <c r="BE81" i="30"/>
  <c r="BJ78" i="30"/>
  <c r="AY82" i="33"/>
  <c r="AY84" i="33"/>
  <c r="BG78" i="33"/>
  <c r="AY85" i="33"/>
  <c r="AY83" i="33"/>
  <c r="AY86" i="33" s="1"/>
  <c r="BD82" i="32"/>
  <c r="BD86" i="32" s="1"/>
  <c r="BD84" i="32"/>
  <c r="BD85" i="32"/>
  <c r="BD83" i="32"/>
  <c r="BL78" i="32"/>
  <c r="BJ80" i="32"/>
  <c r="BJ79" i="32"/>
  <c r="BF80" i="32"/>
  <c r="BF81" i="32"/>
  <c r="BE80" i="32"/>
  <c r="BL81" i="32"/>
  <c r="BL79" i="32"/>
  <c r="BG81" i="32"/>
  <c r="BG79" i="32"/>
  <c r="BJ81" i="32"/>
  <c r="BE79" i="32"/>
  <c r="BF78" i="32"/>
  <c r="BI81" i="32"/>
  <c r="BI79" i="32"/>
  <c r="BH81" i="32"/>
  <c r="BK78" i="32"/>
  <c r="BK80" i="32"/>
  <c r="BJ78" i="32"/>
  <c r="BE81" i="32"/>
  <c r="BH78" i="32"/>
  <c r="BL80" i="32"/>
  <c r="BG78" i="32"/>
  <c r="BG80" i="32"/>
  <c r="BE78" i="32"/>
  <c r="BI78" i="32"/>
  <c r="BF79" i="32"/>
  <c r="BI80" i="32"/>
  <c r="BH80" i="32"/>
  <c r="BK79" i="32"/>
  <c r="AX46" i="30"/>
  <c r="BH43" i="30"/>
  <c r="BE44" i="30"/>
  <c r="BG44" i="30"/>
  <c r="BI44" i="30"/>
  <c r="BK44" i="30"/>
  <c r="BF44" i="30"/>
  <c r="BH44" i="30"/>
  <c r="BJ44" i="30"/>
  <c r="BL44" i="30"/>
  <c r="BF43" i="30"/>
  <c r="BG45" i="30"/>
  <c r="BI45" i="30"/>
  <c r="BK45" i="30"/>
  <c r="BF45" i="30"/>
  <c r="BJ45" i="30"/>
  <c r="BL45" i="30"/>
  <c r="BI43" i="30"/>
  <c r="BE42" i="30"/>
  <c r="BG42" i="30"/>
  <c r="BK42" i="30"/>
  <c r="BF42" i="30"/>
  <c r="BH42" i="30"/>
  <c r="BG43" i="30"/>
  <c r="BL42" i="30"/>
  <c r="BI42" i="30"/>
  <c r="BJ42" i="30"/>
  <c r="AX48" i="30"/>
  <c r="AX47" i="30"/>
  <c r="AX50" i="30" s="1"/>
  <c r="BJ43" i="30"/>
  <c r="AX49" i="30"/>
  <c r="AW49" i="32"/>
  <c r="AW47" i="32"/>
  <c r="BE45" i="32"/>
  <c r="BE42" i="32"/>
  <c r="BK45" i="32"/>
  <c r="BL45" i="32"/>
  <c r="BH43" i="32"/>
  <c r="BI44" i="32"/>
  <c r="BJ42" i="32"/>
  <c r="BK43" i="32"/>
  <c r="BG42" i="32"/>
  <c r="BH44" i="32"/>
  <c r="BG45" i="32"/>
  <c r="BF43" i="32"/>
  <c r="BG44" i="32"/>
  <c r="BH42" i="32"/>
  <c r="BI43" i="32"/>
  <c r="BJ45" i="32"/>
  <c r="BF44" i="32"/>
  <c r="BL44" i="32"/>
  <c r="BE44" i="32"/>
  <c r="BF42" i="32"/>
  <c r="BG43" i="32"/>
  <c r="BH45" i="32"/>
  <c r="BK42" i="32"/>
  <c r="BJ44" i="32"/>
  <c r="BL42" i="32"/>
  <c r="BI45" i="32"/>
  <c r="BJ43" i="32"/>
  <c r="BK44" i="32"/>
  <c r="BL43" i="32"/>
  <c r="BE43" i="32"/>
  <c r="BF45" i="32"/>
  <c r="BI42" i="32"/>
  <c r="AW46" i="32"/>
  <c r="AW50" i="32" s="1"/>
  <c r="AW48" i="32"/>
  <c r="BZ73" i="33"/>
  <c r="BZ77" i="33" s="1"/>
  <c r="W186" i="33" s="1"/>
  <c r="W46" i="16" s="1"/>
  <c r="AS64" i="33"/>
  <c r="AS68" i="33" s="1"/>
  <c r="M175" i="33" s="1"/>
  <c r="M45" i="15" s="1"/>
  <c r="AE82" i="30"/>
  <c r="AE86" i="30" s="1"/>
  <c r="K197" i="30" s="1"/>
  <c r="K47" i="17" s="1"/>
  <c r="Z82" i="30"/>
  <c r="Z86" i="30" s="1"/>
  <c r="K147" i="30" s="1"/>
  <c r="K47" i="12" s="1"/>
  <c r="AP118" i="33"/>
  <c r="AP122" i="33" s="1"/>
  <c r="M151" i="33" s="1"/>
  <c r="M51" i="12" s="1"/>
  <c r="AD95" i="32"/>
  <c r="I188" i="32" s="1"/>
  <c r="I48" i="16" s="1"/>
  <c r="X75" i="29"/>
  <c r="X73" i="29"/>
  <c r="X77" i="29"/>
  <c r="X74" i="29"/>
  <c r="AF71" i="29"/>
  <c r="AF69" i="29"/>
  <c r="Y70" i="29"/>
  <c r="Y72" i="29"/>
  <c r="AF70" i="29"/>
  <c r="Z70" i="29"/>
  <c r="Z72" i="29"/>
  <c r="AB72" i="29"/>
  <c r="AE70" i="29"/>
  <c r="AE72" i="29"/>
  <c r="AB71" i="29"/>
  <c r="AC70" i="29"/>
  <c r="AC72" i="29"/>
  <c r="AD70" i="29"/>
  <c r="AD72" i="29"/>
  <c r="AA69" i="29"/>
  <c r="AA71" i="29"/>
  <c r="Y69" i="29"/>
  <c r="Y71" i="29"/>
  <c r="Z69" i="29"/>
  <c r="Z71" i="29"/>
  <c r="AE69" i="29"/>
  <c r="AE71" i="29"/>
  <c r="AB70" i="29"/>
  <c r="AC69" i="29"/>
  <c r="AC71" i="29"/>
  <c r="AD69" i="29"/>
  <c r="AD71" i="29"/>
  <c r="AB69" i="29"/>
  <c r="AA70" i="29"/>
  <c r="AA72" i="29"/>
  <c r="AF72" i="29"/>
  <c r="X76" i="29"/>
  <c r="AZ94" i="29"/>
  <c r="BG87" i="29"/>
  <c r="BG88" i="29"/>
  <c r="BG89" i="29"/>
  <c r="BG90" i="29"/>
  <c r="AZ93" i="29"/>
  <c r="BH90" i="29"/>
  <c r="BK90" i="29"/>
  <c r="BK89" i="29"/>
  <c r="BF88" i="29"/>
  <c r="BJ89" i="29"/>
  <c r="BF89" i="29"/>
  <c r="AZ91" i="29"/>
  <c r="BK87" i="29"/>
  <c r="BI89" i="29"/>
  <c r="BH87" i="29"/>
  <c r="BI90" i="29"/>
  <c r="BE87" i="29"/>
  <c r="BJ90" i="29"/>
  <c r="BL87" i="29"/>
  <c r="BJ88" i="29"/>
  <c r="AZ95" i="29"/>
  <c r="BF90" i="29"/>
  <c r="BF87" i="29"/>
  <c r="BE89" i="29"/>
  <c r="BI88" i="29"/>
  <c r="BL90" i="29"/>
  <c r="BL89" i="29"/>
  <c r="BL88" i="29"/>
  <c r="BE88" i="29"/>
  <c r="BE90" i="29"/>
  <c r="AZ92" i="29"/>
  <c r="BK88" i="29"/>
  <c r="BJ87" i="29"/>
  <c r="BH89" i="29"/>
  <c r="BH88" i="29"/>
  <c r="BI87" i="29"/>
  <c r="BH63" i="32"/>
  <c r="AZ67" i="32"/>
  <c r="BJ62" i="32"/>
  <c r="BF63" i="32"/>
  <c r="BK62" i="32"/>
  <c r="BG61" i="32"/>
  <c r="BE60" i="32"/>
  <c r="BI62" i="32"/>
  <c r="AZ65" i="32"/>
  <c r="BF62" i="32"/>
  <c r="BG63" i="32"/>
  <c r="BE63" i="32"/>
  <c r="BG60" i="32"/>
  <c r="BH60" i="32"/>
  <c r="BE61" i="32"/>
  <c r="BI63" i="32"/>
  <c r="BL62" i="32"/>
  <c r="BJ60" i="32"/>
  <c r="BJ63" i="32"/>
  <c r="BJ61" i="32"/>
  <c r="AZ66" i="32"/>
  <c r="BL61" i="32"/>
  <c r="BH61" i="32"/>
  <c r="BG62" i="32"/>
  <c r="BK60" i="32"/>
  <c r="BL60" i="32"/>
  <c r="BI61" i="32"/>
  <c r="BH62" i="32"/>
  <c r="BF60" i="32"/>
  <c r="BK63" i="32"/>
  <c r="AZ64" i="32"/>
  <c r="AZ68" i="32" s="1"/>
  <c r="BF61" i="32"/>
  <c r="BK61" i="32"/>
  <c r="BL63" i="32"/>
  <c r="BI60" i="32"/>
  <c r="BE62" i="32"/>
  <c r="AW47" i="30"/>
  <c r="AW48" i="30"/>
  <c r="BE43" i="30"/>
  <c r="AW46" i="30"/>
  <c r="DN120" i="35"/>
  <c r="G120" i="35" s="1"/>
  <c r="K86" i="41" s="1"/>
  <c r="AE118" i="32"/>
  <c r="AE122" i="32" s="1"/>
  <c r="I201" i="32" s="1"/>
  <c r="I51" i="17" s="1"/>
  <c r="AR64" i="33"/>
  <c r="AR68" i="33" s="1"/>
  <c r="M165" i="33" s="1"/>
  <c r="M45" i="14" s="1"/>
  <c r="CB46" i="33"/>
  <c r="BU82" i="33"/>
  <c r="BU86" i="33" s="1"/>
  <c r="W137" i="33" s="1"/>
  <c r="W47" i="11" s="1"/>
  <c r="BX59" i="29"/>
  <c r="AA164" i="29" s="1"/>
  <c r="AA44" i="14" s="1"/>
  <c r="DH123" i="35"/>
  <c r="DH106" i="35"/>
  <c r="DJ106" i="35"/>
  <c r="X71" i="7" a="1"/>
  <c r="X71" i="7" s="1"/>
  <c r="Y91" i="7" s="1"/>
  <c r="X91" i="7" s="1"/>
  <c r="X71" i="21" a="1"/>
  <c r="X71" i="21" s="1"/>
  <c r="Y91" i="21" s="1"/>
  <c r="X91" i="21" s="1"/>
  <c r="T64" i="6" a="1"/>
  <c r="T64" i="6" s="1"/>
  <c r="U84" i="6" s="1"/>
  <c r="T84" i="6" s="1"/>
  <c r="X71" i="20" a="1"/>
  <c r="X71" i="20" s="1"/>
  <c r="Y91" i="20" s="1"/>
  <c r="X91" i="20" s="1"/>
  <c r="X71" i="19" a="1"/>
  <c r="X71" i="19" s="1"/>
  <c r="Y91" i="19" s="1"/>
  <c r="X91" i="19" s="1"/>
  <c r="X67" i="29"/>
  <c r="AF63" i="29"/>
  <c r="AY46" i="29"/>
  <c r="AY50" i="29" s="1"/>
  <c r="AY48" i="29"/>
  <c r="BG42" i="29"/>
  <c r="AY49" i="29"/>
  <c r="AY47" i="29"/>
  <c r="Y118" i="32"/>
  <c r="Y122" i="32" s="1"/>
  <c r="I141" i="32" s="1"/>
  <c r="I51" i="11" s="1"/>
  <c r="G79" i="35"/>
  <c r="BW55" i="33"/>
  <c r="BW59" i="33" s="1"/>
  <c r="W154" i="33" s="1"/>
  <c r="W44" i="13" s="1"/>
  <c r="BE77" i="33"/>
  <c r="R136" i="33" s="1"/>
  <c r="R46" i="11" s="1"/>
  <c r="BV73" i="33"/>
  <c r="BV77" i="33" s="1"/>
  <c r="W146" i="33" s="1"/>
  <c r="W46" i="12" s="1"/>
  <c r="AV64" i="33"/>
  <c r="AV68" i="33" s="1"/>
  <c r="M205" i="33" s="1"/>
  <c r="M45" i="18" s="1"/>
  <c r="BY46" i="33"/>
  <c r="BY50" i="33" s="1"/>
  <c r="W173" i="33" s="1"/>
  <c r="W43" i="15" s="1"/>
  <c r="AR118" i="33"/>
  <c r="AR122" i="33" s="1"/>
  <c r="M171" i="33" s="1"/>
  <c r="M51" i="14" s="1"/>
  <c r="CB82" i="33"/>
  <c r="CB86" i="33" s="1"/>
  <c r="W207" i="33" s="1"/>
  <c r="W47" i="18" s="1"/>
  <c r="BY113" i="32"/>
  <c r="X180" i="32" s="1"/>
  <c r="X50" i="15" s="1"/>
  <c r="Z113" i="32"/>
  <c r="I150" i="32" s="1"/>
  <c r="I50" i="12" s="1"/>
  <c r="BK113" i="30"/>
  <c r="U200" i="30" s="1"/>
  <c r="U50" i="17" s="1"/>
  <c r="BX104" i="29"/>
  <c r="AA169" i="29" s="1"/>
  <c r="AA49" i="14" s="1"/>
  <c r="CA50" i="29"/>
  <c r="AA193" i="29" s="1"/>
  <c r="AA43" i="17" s="1"/>
  <c r="X56" i="29"/>
  <c r="X55" i="29"/>
  <c r="X59" i="29" s="1"/>
  <c r="Z52" i="29"/>
  <c r="AA51" i="29"/>
  <c r="AE51" i="29"/>
  <c r="AA52" i="29"/>
  <c r="AE52" i="29"/>
  <c r="AA53" i="29"/>
  <c r="AA54" i="29"/>
  <c r="AE54" i="29"/>
  <c r="AD51" i="29"/>
  <c r="Z53" i="29"/>
  <c r="AD54" i="29"/>
  <c r="AB51" i="29"/>
  <c r="AF51" i="29"/>
  <c r="AB52" i="29"/>
  <c r="AF52" i="29"/>
  <c r="AB53" i="29"/>
  <c r="AF53" i="29"/>
  <c r="AB54" i="29"/>
  <c r="AF54" i="29"/>
  <c r="AD52" i="29"/>
  <c r="Y51" i="29"/>
  <c r="AC51" i="29"/>
  <c r="Y52" i="29"/>
  <c r="AC52" i="29"/>
  <c r="Y53" i="29"/>
  <c r="AC53" i="29"/>
  <c r="Y54" i="29"/>
  <c r="AC54" i="29"/>
  <c r="Z51" i="29"/>
  <c r="AD53" i="29"/>
  <c r="Z54" i="29"/>
  <c r="AE53" i="29"/>
  <c r="X57" i="29"/>
  <c r="X58" i="29"/>
  <c r="B6" i="28"/>
  <c r="BE42" i="33"/>
  <c r="AW48" i="33"/>
  <c r="BG44" i="33"/>
  <c r="BJ45" i="33"/>
  <c r="BH44" i="33"/>
  <c r="AW46" i="33"/>
  <c r="AW50" i="33" s="1"/>
  <c r="BI43" i="33"/>
  <c r="BL42" i="33"/>
  <c r="BG42" i="33"/>
  <c r="BH43" i="33"/>
  <c r="BL43" i="33"/>
  <c r="AW49" i="33"/>
  <c r="BK43" i="33"/>
  <c r="BI45" i="33"/>
  <c r="BI42" i="33"/>
  <c r="BI44" i="33"/>
  <c r="BH42" i="33"/>
  <c r="AW47" i="33"/>
  <c r="BJ44" i="33"/>
  <c r="BG45" i="33"/>
  <c r="BE44" i="33"/>
  <c r="BF42" i="33"/>
  <c r="BF44" i="33"/>
  <c r="BF45" i="33"/>
  <c r="BL45" i="33"/>
  <c r="BE45" i="33"/>
  <c r="BE43" i="33"/>
  <c r="BK45" i="33"/>
  <c r="BJ43" i="33"/>
  <c r="BK44" i="33"/>
  <c r="BJ42" i="33"/>
  <c r="BG43" i="33"/>
  <c r="BH45" i="33"/>
  <c r="AX82" i="33"/>
  <c r="AX86" i="33" s="1"/>
  <c r="AX85" i="33"/>
  <c r="AX83" i="33"/>
  <c r="BF78" i="33"/>
  <c r="BK78" i="33"/>
  <c r="BH80" i="33"/>
  <c r="BI79" i="33"/>
  <c r="BI81" i="33"/>
  <c r="BF80" i="33"/>
  <c r="BK79" i="33"/>
  <c r="BL78" i="33"/>
  <c r="BK81" i="33"/>
  <c r="BL80" i="33"/>
  <c r="BG80" i="33"/>
  <c r="BE80" i="33"/>
  <c r="BJ78" i="33"/>
  <c r="BJ80" i="33"/>
  <c r="BG81" i="33"/>
  <c r="BH79" i="33"/>
  <c r="BH81" i="33"/>
  <c r="BE78" i="33"/>
  <c r="BI80" i="33"/>
  <c r="BF79" i="33"/>
  <c r="BF81" i="33"/>
  <c r="BH78" i="33"/>
  <c r="BL79" i="33"/>
  <c r="BL81" i="33"/>
  <c r="BI78" i="33"/>
  <c r="BE81" i="33"/>
  <c r="BG79" i="33"/>
  <c r="BJ79" i="33"/>
  <c r="BJ81" i="33"/>
  <c r="AX84" i="33"/>
  <c r="AX47" i="31"/>
  <c r="AX48" i="31"/>
  <c r="BF43" i="31"/>
  <c r="AX46" i="31"/>
  <c r="AX50" i="31"/>
  <c r="AX49" i="31"/>
  <c r="AZ49" i="30"/>
  <c r="AZ48" i="30"/>
  <c r="BH45" i="30"/>
  <c r="AZ47" i="30"/>
  <c r="AZ46" i="30"/>
  <c r="AZ50" i="30" s="1"/>
  <c r="DN116" i="35"/>
  <c r="G116" i="35" s="1"/>
  <c r="K81" i="41" s="1"/>
  <c r="DN10" i="35"/>
  <c r="G10" i="35" s="1"/>
  <c r="K21" i="41" s="1"/>
  <c r="G8" i="35"/>
  <c r="K14" i="41" s="1"/>
  <c r="DJ16" i="35"/>
  <c r="DL16" i="35" s="1"/>
  <c r="G72" i="35"/>
  <c r="K68" i="41" s="1"/>
  <c r="DJ99" i="35"/>
  <c r="DL61" i="35"/>
  <c r="DN61" i="35" s="1"/>
  <c r="DJ57" i="35"/>
  <c r="G57" i="35" s="1"/>
  <c r="K42" i="41" s="1"/>
  <c r="DJ26" i="35"/>
  <c r="DN26" i="35" s="1"/>
  <c r="DJ18" i="35"/>
  <c r="G18" i="35" s="1"/>
  <c r="AC118" i="32"/>
  <c r="AC122" i="32" s="1"/>
  <c r="I181" i="32" s="1"/>
  <c r="I51" i="15" s="1"/>
  <c r="AF100" i="29"/>
  <c r="AF104" i="29" s="1"/>
  <c r="L209" i="29" s="1"/>
  <c r="L49" i="18" s="1"/>
  <c r="AB100" i="29"/>
  <c r="AB104" i="29" s="1"/>
  <c r="L169" i="29" s="1"/>
  <c r="L49" i="14" s="1"/>
  <c r="AB100" i="32"/>
  <c r="AB104" i="32" s="1"/>
  <c r="I169" i="32" s="1"/>
  <c r="I49" i="14" s="1"/>
  <c r="AE100" i="32"/>
  <c r="AE104" i="32" s="1"/>
  <c r="I199" i="32" s="1"/>
  <c r="I49" i="17" s="1"/>
  <c r="AT109" i="33"/>
  <c r="AT113" i="33" s="1"/>
  <c r="M190" i="33" s="1"/>
  <c r="M50" i="16" s="1"/>
  <c r="CA46" i="33"/>
  <c r="CA50" i="33" s="1"/>
  <c r="W193" i="33" s="1"/>
  <c r="W43" i="17" s="1"/>
  <c r="AV59" i="29"/>
  <c r="Q204" i="29" s="1"/>
  <c r="Q44" i="18" s="1"/>
  <c r="DL69" i="35"/>
  <c r="DJ124" i="35"/>
  <c r="DH124" i="35"/>
  <c r="DJ112" i="35"/>
  <c r="DL112" i="35" s="1"/>
  <c r="BH72" i="31"/>
  <c r="AZ76" i="31"/>
  <c r="BH70" i="31"/>
  <c r="BJ70" i="31"/>
  <c r="BJ71" i="31"/>
  <c r="BJ69" i="31"/>
  <c r="BI72" i="31"/>
  <c r="BI71" i="31"/>
  <c r="BL70" i="31"/>
  <c r="AZ74" i="31"/>
  <c r="BH71" i="31"/>
  <c r="BK70" i="31"/>
  <c r="BG70" i="31"/>
  <c r="BK72" i="31"/>
  <c r="BK71" i="31"/>
  <c r="BF72" i="31"/>
  <c r="BI69" i="31"/>
  <c r="BL72" i="31"/>
  <c r="BK69" i="31"/>
  <c r="AZ73" i="31"/>
  <c r="AZ77" i="31" s="1"/>
  <c r="BE72" i="31"/>
  <c r="AZ75" i="31"/>
  <c r="BG69" i="31"/>
  <c r="BF71" i="31"/>
  <c r="BI70" i="31"/>
  <c r="BE70" i="31"/>
  <c r="BJ72" i="31"/>
  <c r="BE69" i="31"/>
  <c r="BL69" i="31"/>
  <c r="BE71" i="31"/>
  <c r="BL71" i="31"/>
  <c r="BG71" i="31"/>
  <c r="BF70" i="31"/>
  <c r="BG72" i="31"/>
  <c r="BF69" i="31"/>
  <c r="BH69" i="31"/>
  <c r="BC110" i="33"/>
  <c r="BI105" i="33"/>
  <c r="BI108" i="33"/>
  <c r="BC109" i="33"/>
  <c r="BC113" i="33" s="1"/>
  <c r="BE106" i="33"/>
  <c r="BE107" i="33"/>
  <c r="BK108" i="33"/>
  <c r="BC112" i="33"/>
  <c r="BI106" i="33"/>
  <c r="BI107" i="33"/>
  <c r="BE108" i="33"/>
  <c r="BC111" i="33"/>
  <c r="BG107" i="33"/>
  <c r="BH106" i="33"/>
  <c r="BH108" i="33"/>
  <c r="BJ105" i="33"/>
  <c r="BK105" i="33"/>
  <c r="BE105" i="33"/>
  <c r="BF106" i="33"/>
  <c r="BJ106" i="33"/>
  <c r="BH105" i="33"/>
  <c r="BL106" i="33"/>
  <c r="BL108" i="33"/>
  <c r="BF108" i="33"/>
  <c r="BH107" i="33"/>
  <c r="BJ108" i="33"/>
  <c r="BF105" i="33"/>
  <c r="BK106" i="33"/>
  <c r="BJ107" i="33"/>
  <c r="BK107" i="33"/>
  <c r="BL105" i="33"/>
  <c r="BG108" i="33"/>
  <c r="BL107" i="33"/>
  <c r="BG105" i="33"/>
  <c r="BG106" i="33"/>
  <c r="BF107" i="33"/>
  <c r="AD109" i="29"/>
  <c r="AD113" i="29" s="1"/>
  <c r="L190" i="29" s="1"/>
  <c r="L50" i="16" s="1"/>
  <c r="BU68" i="33"/>
  <c r="W135" i="33" s="1"/>
  <c r="W45" i="11" s="1"/>
  <c r="AO64" i="33"/>
  <c r="AO68" i="33" s="1"/>
  <c r="M135" i="33" s="1"/>
  <c r="M45" i="11" s="1"/>
  <c r="BV55" i="33"/>
  <c r="BV59" i="33" s="1"/>
  <c r="W144" i="33" s="1"/>
  <c r="W44" i="12" s="1"/>
  <c r="AD82" i="30"/>
  <c r="AD86" i="30" s="1"/>
  <c r="K187" i="30" s="1"/>
  <c r="K47" i="16" s="1"/>
  <c r="AF82" i="30"/>
  <c r="AF86" i="30" s="1"/>
  <c r="K207" i="30" s="1"/>
  <c r="K47" i="18" s="1"/>
  <c r="AA82" i="30"/>
  <c r="AA86" i="30" s="1"/>
  <c r="K157" i="30" s="1"/>
  <c r="K47" i="13" s="1"/>
  <c r="AR109" i="33"/>
  <c r="AR113" i="33" s="1"/>
  <c r="M170" i="33" s="1"/>
  <c r="M50" i="14" s="1"/>
  <c r="BG95" i="31"/>
  <c r="T158" i="31" s="1"/>
  <c r="T48" i="13" s="1"/>
  <c r="DJ108" i="35"/>
  <c r="DL43" i="35"/>
  <c r="DN43" i="35" s="1"/>
  <c r="DL58" i="35"/>
  <c r="BE79" i="29"/>
  <c r="AW82" i="29"/>
  <c r="AW83" i="29"/>
  <c r="AW84" i="29"/>
  <c r="AW86" i="29" s="1"/>
  <c r="AW85" i="29"/>
  <c r="AZ82" i="32"/>
  <c r="AZ84" i="32"/>
  <c r="AZ86" i="32" s="1"/>
  <c r="AZ85" i="32"/>
  <c r="AZ83" i="32"/>
  <c r="BH79" i="32"/>
  <c r="DL39" i="35"/>
  <c r="DJ39" i="35"/>
  <c r="AC109" i="29"/>
  <c r="AC113" i="29" s="1"/>
  <c r="L180" i="29" s="1"/>
  <c r="L50" i="15" s="1"/>
  <c r="BU46" i="33"/>
  <c r="BU50" i="33" s="1"/>
  <c r="W133" i="33" s="1"/>
  <c r="W43" i="11" s="1"/>
  <c r="AA91" i="32"/>
  <c r="AA95" i="32" s="1"/>
  <c r="I158" i="32" s="1"/>
  <c r="I48" i="13" s="1"/>
  <c r="AT118" i="33"/>
  <c r="AT122" i="33" s="1"/>
  <c r="M191" i="33" s="1"/>
  <c r="M51" i="16" s="1"/>
  <c r="AR113" i="32"/>
  <c r="N170" i="32" s="1"/>
  <c r="N50" i="14" s="1"/>
  <c r="AQ68" i="29"/>
  <c r="Q155" i="29" s="1"/>
  <c r="Q45" i="13" s="1"/>
  <c r="DL88" i="35"/>
  <c r="DH125" i="35"/>
  <c r="DJ125" i="35"/>
  <c r="DL11" i="35"/>
  <c r="DN11" i="35" s="1"/>
  <c r="BK43" i="30"/>
  <c r="BC49" i="30"/>
  <c r="BC46" i="30"/>
  <c r="BC50" i="30" s="1"/>
  <c r="BC47" i="30"/>
  <c r="BC48" i="30"/>
  <c r="BC46" i="31"/>
  <c r="BC50" i="31" s="1"/>
  <c r="BI45" i="31"/>
  <c r="BL45" i="31"/>
  <c r="BK42" i="31"/>
  <c r="BG45" i="31"/>
  <c r="BJ45" i="31"/>
  <c r="BC48" i="31"/>
  <c r="BF42" i="31"/>
  <c r="BC49" i="31"/>
  <c r="BH42" i="31"/>
  <c r="BK43" i="31"/>
  <c r="BJ44" i="31"/>
  <c r="BK45" i="31"/>
  <c r="BI43" i="31"/>
  <c r="BH43" i="31"/>
  <c r="BI44" i="31"/>
  <c r="BH44" i="31"/>
  <c r="BG43" i="31"/>
  <c r="BI42" i="31"/>
  <c r="BH45" i="31"/>
  <c r="BG44" i="31"/>
  <c r="BF44" i="31"/>
  <c r="BJ42" i="31"/>
  <c r="BG42" i="31"/>
  <c r="BC47" i="31"/>
  <c r="BE42" i="31"/>
  <c r="BL44" i="31"/>
  <c r="BF45" i="31"/>
  <c r="BE44" i="31"/>
  <c r="BJ43" i="31"/>
  <c r="BK44" i="31"/>
  <c r="AZ103" i="32"/>
  <c r="BE97" i="32"/>
  <c r="BE98" i="32"/>
  <c r="BF96" i="32"/>
  <c r="BJ96" i="32"/>
  <c r="BF97" i="32"/>
  <c r="BJ97" i="32"/>
  <c r="BF98" i="32"/>
  <c r="BJ98" i="32"/>
  <c r="BF99" i="32"/>
  <c r="BJ99" i="32"/>
  <c r="BI97" i="32"/>
  <c r="BI99" i="32"/>
  <c r="BG96" i="32"/>
  <c r="BK96" i="32"/>
  <c r="BG97" i="32"/>
  <c r="BK97" i="32"/>
  <c r="BG98" i="32"/>
  <c r="BK98" i="32"/>
  <c r="BG99" i="32"/>
  <c r="BK99" i="32"/>
  <c r="BI96" i="32"/>
  <c r="BI98" i="32"/>
  <c r="BH96" i="32"/>
  <c r="BL96" i="32"/>
  <c r="BH97" i="32"/>
  <c r="BL97" i="32"/>
  <c r="BH98" i="32"/>
  <c r="BL98" i="32"/>
  <c r="BH99" i="32"/>
  <c r="BE96" i="32"/>
  <c r="BE99" i="32"/>
  <c r="BL99" i="32"/>
  <c r="AZ100" i="32"/>
  <c r="AZ102" i="32"/>
  <c r="AZ101" i="32"/>
  <c r="AZ104" i="32" s="1"/>
  <c r="F6" i="28"/>
  <c r="AE109" i="29"/>
  <c r="AE113" i="29" s="1"/>
  <c r="L200" i="29" s="1"/>
  <c r="L50" i="17" s="1"/>
  <c r="G78" i="35"/>
  <c r="DN117" i="35"/>
  <c r="G117" i="35" s="1"/>
  <c r="K82" i="41" s="1"/>
  <c r="DN74" i="35"/>
  <c r="G74" i="35" s="1"/>
  <c r="AU46" i="33"/>
  <c r="AU50" i="33" s="1"/>
  <c r="M193" i="33" s="1"/>
  <c r="M43" i="17" s="1"/>
  <c r="AO77" i="33"/>
  <c r="M136" i="33" s="1"/>
  <c r="M46" i="11" s="1"/>
  <c r="BY73" i="33"/>
  <c r="BZ55" i="33"/>
  <c r="BZ59" i="33" s="1"/>
  <c r="W184" i="33" s="1"/>
  <c r="W44" i="16" s="1"/>
  <c r="AT46" i="33"/>
  <c r="AT50" i="33" s="1"/>
  <c r="M183" i="33" s="1"/>
  <c r="M43" i="16" s="1"/>
  <c r="AR122" i="32"/>
  <c r="N171" i="32" s="1"/>
  <c r="N51" i="14" s="1"/>
  <c r="N77" i="32"/>
  <c r="D186" i="32" s="1"/>
  <c r="D46" i="16" s="1"/>
  <c r="BK59" i="32"/>
  <c r="S194" i="32" s="1"/>
  <c r="S44" i="17" s="1"/>
  <c r="AC113" i="30"/>
  <c r="K180" i="30" s="1"/>
  <c r="K50" i="15" s="1"/>
  <c r="N104" i="30"/>
  <c r="F189" i="30" s="1"/>
  <c r="F49" i="16" s="1"/>
  <c r="BV104" i="29"/>
  <c r="AA149" i="29" s="1"/>
  <c r="AA49" i="12" s="1"/>
  <c r="DL95" i="35"/>
  <c r="G95" i="35" s="1"/>
  <c r="DL122" i="35"/>
  <c r="DJ54" i="35"/>
  <c r="DJ83" i="35"/>
  <c r="DN83" i="35" s="1"/>
  <c r="DN20" i="35"/>
  <c r="DJ100" i="35"/>
  <c r="DN100" i="35" s="1"/>
  <c r="DH100" i="35"/>
  <c r="DL100" i="35"/>
  <c r="G100" i="35" s="1"/>
  <c r="K74" i="41" s="1"/>
  <c r="R37" i="7" a="1"/>
  <c r="R37" i="7" s="1"/>
  <c r="Q92" i="7" s="1"/>
  <c r="N34" i="6" a="1"/>
  <c r="N34" i="6" s="1"/>
  <c r="M85" i="6" s="1"/>
  <c r="R37" i="19" a="1"/>
  <c r="R37" i="19" s="1"/>
  <c r="Q92" i="19" s="1"/>
  <c r="R37" i="21" a="1"/>
  <c r="R37" i="21" s="1"/>
  <c r="Q92" i="21" s="1"/>
  <c r="R37" i="20" a="1"/>
  <c r="R37" i="20" s="1"/>
  <c r="Q92" i="20" s="1"/>
  <c r="DJ42" i="35"/>
  <c r="AW49" i="30"/>
  <c r="AW50" i="30" s="1"/>
  <c r="BE45" i="30"/>
  <c r="R27" i="21" a="1"/>
  <c r="R27" i="21" s="1"/>
  <c r="Q91" i="21" s="1"/>
  <c r="N24" i="6" a="1"/>
  <c r="N24" i="6" s="1"/>
  <c r="M84" i="6" s="1"/>
  <c r="R27" i="20" a="1"/>
  <c r="R27" i="20" s="1"/>
  <c r="Q91" i="20" s="1"/>
  <c r="R27" i="19" a="1"/>
  <c r="R27" i="19" s="1"/>
  <c r="Q91" i="19" s="1"/>
  <c r="R27" i="7" a="1"/>
  <c r="R27" i="7" s="1"/>
  <c r="Q91" i="7" s="1"/>
  <c r="X81" i="21" a="1"/>
  <c r="X81" i="21" s="1"/>
  <c r="Y92" i="21" s="1"/>
  <c r="T74" i="6" a="1"/>
  <c r="T74" i="6" s="1"/>
  <c r="U85" i="6" s="1"/>
  <c r="BC85" i="32"/>
  <c r="BC84" i="32"/>
  <c r="BC82" i="32"/>
  <c r="BC86" i="32" s="1"/>
  <c r="BK81" i="32"/>
  <c r="BC83" i="32"/>
  <c r="BL126" i="30"/>
  <c r="BD130" i="30"/>
  <c r="BG123" i="30"/>
  <c r="BG124" i="30"/>
  <c r="BG125" i="30"/>
  <c r="BG126" i="30"/>
  <c r="BK123" i="30"/>
  <c r="BK125" i="30"/>
  <c r="BI126" i="30"/>
  <c r="BF126" i="30"/>
  <c r="BE126" i="30"/>
  <c r="BH124" i="30"/>
  <c r="BL124" i="30"/>
  <c r="BL125" i="30"/>
  <c r="BF123" i="30"/>
  <c r="BE123" i="30"/>
  <c r="BK126" i="30"/>
  <c r="BF125" i="30"/>
  <c r="BI123" i="30"/>
  <c r="BD127" i="30"/>
  <c r="BD129" i="30"/>
  <c r="BJ123" i="30"/>
  <c r="BI124" i="30"/>
  <c r="BF124" i="30"/>
  <c r="BJ124" i="30"/>
  <c r="BH125" i="30"/>
  <c r="BJ126" i="30"/>
  <c r="BJ125" i="30"/>
  <c r="BE124" i="30"/>
  <c r="BD128" i="30"/>
  <c r="BD131" i="30" s="1"/>
  <c r="BH126" i="30"/>
  <c r="BH123" i="30"/>
  <c r="BK124" i="30"/>
  <c r="BI125" i="30"/>
  <c r="BE125" i="30"/>
  <c r="BL123" i="30"/>
  <c r="BK78" i="29"/>
  <c r="BG80" i="29"/>
  <c r="BF78" i="29"/>
  <c r="BJ79" i="29"/>
  <c r="BJ80" i="29"/>
  <c r="BJ81" i="29"/>
  <c r="BG78" i="29"/>
  <c r="BK79" i="29"/>
  <c r="BK80" i="29"/>
  <c r="BK81" i="29"/>
  <c r="AY82" i="29"/>
  <c r="AY86" i="29" s="1"/>
  <c r="AY84" i="29"/>
  <c r="BJ78" i="29"/>
  <c r="BF79" i="29"/>
  <c r="BF81" i="29"/>
  <c r="BG81" i="29"/>
  <c r="BG79" i="29"/>
  <c r="BL81" i="29"/>
  <c r="BI80" i="29"/>
  <c r="BH79" i="29"/>
  <c r="AY85" i="29"/>
  <c r="AY83" i="29"/>
  <c r="BH80" i="29"/>
  <c r="BE78" i="29"/>
  <c r="BL78" i="29"/>
  <c r="BE81" i="29"/>
  <c r="BL80" i="29"/>
  <c r="BI78" i="29"/>
  <c r="BI79" i="29"/>
  <c r="BF80" i="29"/>
  <c r="BL79" i="29"/>
  <c r="BH81" i="29"/>
  <c r="BE80" i="29"/>
  <c r="BH78" i="29"/>
  <c r="BI81" i="29"/>
  <c r="DJ46" i="35"/>
  <c r="DN46" i="35" s="1"/>
  <c r="DL36" i="35"/>
  <c r="DN36" i="35" s="1"/>
  <c r="G36" i="35" s="1"/>
  <c r="K27" i="41" s="1"/>
  <c r="DL64" i="35"/>
  <c r="DN64" i="35" s="1"/>
  <c r="G119" i="35"/>
  <c r="K69" i="41" s="1"/>
  <c r="DL62" i="35"/>
  <c r="DN62" i="35" s="1"/>
  <c r="G62" i="35" s="1"/>
  <c r="K48" i="41" s="1"/>
  <c r="DL55" i="35"/>
  <c r="DN55" i="35" s="1"/>
  <c r="G55" i="35" s="1"/>
  <c r="K37" i="41" s="1"/>
  <c r="DL57" i="35"/>
  <c r="DL26" i="35"/>
  <c r="DL18" i="35"/>
  <c r="AF91" i="32"/>
  <c r="AF95" i="32" s="1"/>
  <c r="I208" i="32" s="1"/>
  <c r="I48" i="18" s="1"/>
  <c r="CB50" i="33"/>
  <c r="W203" i="33" s="1"/>
  <c r="W43" i="18" s="1"/>
  <c r="AE100" i="29"/>
  <c r="AE104" i="29" s="1"/>
  <c r="L199" i="29" s="1"/>
  <c r="L49" i="17" s="1"/>
  <c r="AD100" i="29"/>
  <c r="AD104" i="29" s="1"/>
  <c r="L189" i="29" s="1"/>
  <c r="L49" i="16" s="1"/>
  <c r="AC100" i="29"/>
  <c r="AC104" i="29" s="1"/>
  <c r="L179" i="29" s="1"/>
  <c r="L49" i="15" s="1"/>
  <c r="AA100" i="32"/>
  <c r="AA104" i="32" s="1"/>
  <c r="I159" i="32" s="1"/>
  <c r="I49" i="13" s="1"/>
  <c r="AC100" i="32"/>
  <c r="AC104" i="32" s="1"/>
  <c r="I179" i="32" s="1"/>
  <c r="I49" i="15" s="1"/>
  <c r="DJ68" i="35"/>
  <c r="BC82" i="31"/>
  <c r="BC86" i="31" s="1"/>
  <c r="BC83" i="31"/>
  <c r="BI79" i="31"/>
  <c r="BI81" i="31"/>
  <c r="BH78" i="31"/>
  <c r="BF79" i="31"/>
  <c r="BJ79" i="31"/>
  <c r="BF80" i="31"/>
  <c r="BF81" i="31"/>
  <c r="BJ81" i="31"/>
  <c r="BI78" i="31"/>
  <c r="BG78" i="31"/>
  <c r="BI80" i="31"/>
  <c r="BE78" i="31"/>
  <c r="BJ78" i="31"/>
  <c r="BG79" i="31"/>
  <c r="BK79" i="31"/>
  <c r="BG80" i="31"/>
  <c r="BK80" i="31"/>
  <c r="BG81" i="31"/>
  <c r="BK81" i="31"/>
  <c r="BE80" i="31"/>
  <c r="BF78" i="31"/>
  <c r="BK78" i="31"/>
  <c r="BH79" i="31"/>
  <c r="BL79" i="31"/>
  <c r="BH80" i="31"/>
  <c r="BL80" i="31"/>
  <c r="BH81" i="31"/>
  <c r="BL81" i="31"/>
  <c r="BL78" i="31"/>
  <c r="BE81" i="31"/>
  <c r="BC85" i="31"/>
  <c r="BC84" i="31"/>
  <c r="AA118" i="32"/>
  <c r="AA122" i="32" s="1"/>
  <c r="I161" i="32" s="1"/>
  <c r="I51" i="13" s="1"/>
  <c r="Z118" i="32"/>
  <c r="Z122" i="32" s="1"/>
  <c r="I151" i="32" s="1"/>
  <c r="I51" i="12" s="1"/>
  <c r="BY77" i="33"/>
  <c r="W176" i="33" s="1"/>
  <c r="W46" i="15" s="1"/>
  <c r="BY55" i="33"/>
  <c r="BY59" i="33" s="1"/>
  <c r="W174" i="33" s="1"/>
  <c r="W44" i="15" s="1"/>
  <c r="AP46" i="33"/>
  <c r="AP50" i="33" s="1"/>
  <c r="M143" i="33" s="1"/>
  <c r="M43" i="12" s="1"/>
  <c r="AC82" i="30"/>
  <c r="AC86" i="30" s="1"/>
  <c r="K177" i="30" s="1"/>
  <c r="K47" i="15" s="1"/>
  <c r="AB82" i="30"/>
  <c r="AB86" i="30" s="1"/>
  <c r="K167" i="30" s="1"/>
  <c r="K47" i="14" s="1"/>
  <c r="AQ109" i="33"/>
  <c r="AQ113" i="33" s="1"/>
  <c r="M160" i="33" s="1"/>
  <c r="M50" i="13" s="1"/>
  <c r="DJ102" i="35"/>
  <c r="X65" i="29"/>
  <c r="AF61" i="29"/>
  <c r="X68" i="29"/>
  <c r="X66" i="29"/>
  <c r="X64" i="29"/>
  <c r="BC120" i="33"/>
  <c r="BG114" i="33"/>
  <c r="BG115" i="33"/>
  <c r="BG116" i="33"/>
  <c r="BG117" i="33"/>
  <c r="BC119" i="33"/>
  <c r="BC118" i="33"/>
  <c r="BC122" i="33" s="1"/>
  <c r="BK117" i="33"/>
  <c r="BC121" i="33"/>
  <c r="BE114" i="33"/>
  <c r="BK116" i="33"/>
  <c r="BK115" i="33"/>
  <c r="BH115" i="33"/>
  <c r="BH117" i="33"/>
  <c r="BL114" i="33"/>
  <c r="BF117" i="33"/>
  <c r="BI116" i="33"/>
  <c r="BI115" i="33"/>
  <c r="BJ117" i="33"/>
  <c r="BF114" i="33"/>
  <c r="BK114" i="33"/>
  <c r="BI117" i="33"/>
  <c r="BL116" i="33"/>
  <c r="BJ114" i="33"/>
  <c r="BF115" i="33"/>
  <c r="BF116" i="33"/>
  <c r="BI114" i="33"/>
  <c r="BH116" i="33"/>
  <c r="BJ115" i="33"/>
  <c r="BJ116" i="33"/>
  <c r="BE117" i="33"/>
  <c r="BE116" i="33"/>
  <c r="BE115" i="33"/>
  <c r="BL115" i="33"/>
  <c r="BL117" i="33"/>
  <c r="BH114" i="33"/>
  <c r="AB118" i="32"/>
  <c r="AB122" i="32" s="1"/>
  <c r="I171" i="32" s="1"/>
  <c r="I51" i="14" s="1"/>
  <c r="Z91" i="29"/>
  <c r="Z95" i="29" s="1"/>
  <c r="L148" i="29" s="1"/>
  <c r="L48" i="12" s="1"/>
  <c r="BX73" i="33"/>
  <c r="BX77" i="33" s="1"/>
  <c r="W166" i="33" s="1"/>
  <c r="W46" i="14" s="1"/>
  <c r="AU64" i="33"/>
  <c r="AU68" i="33" s="1"/>
  <c r="M195" i="33" s="1"/>
  <c r="M45" i="17" s="1"/>
  <c r="AS118" i="33"/>
  <c r="AS122" i="33" s="1"/>
  <c r="M181" i="33" s="1"/>
  <c r="M51" i="15" s="1"/>
  <c r="AP109" i="33"/>
  <c r="AP113" i="33" s="1"/>
  <c r="M150" i="33" s="1"/>
  <c r="M50" i="12" s="1"/>
  <c r="CA73" i="33"/>
  <c r="CA77" i="33" s="1"/>
  <c r="W196" i="33" s="1"/>
  <c r="W46" i="17" s="1"/>
  <c r="AU122" i="32"/>
  <c r="N201" i="32" s="1"/>
  <c r="N51" i="17" s="1"/>
  <c r="AZ85" i="30"/>
  <c r="AZ82" i="30"/>
  <c r="AZ86" i="30" s="1"/>
  <c r="AZ83" i="30"/>
  <c r="AZ84" i="30"/>
  <c r="BH81" i="30"/>
  <c r="BD46" i="31"/>
  <c r="BD50" i="31" s="1"/>
  <c r="BL42" i="31"/>
  <c r="BD49" i="31"/>
  <c r="BD48" i="31"/>
  <c r="X5" i="21" a="1"/>
  <c r="X5" i="21" s="1"/>
  <c r="W89" i="21" s="1"/>
  <c r="X5" i="7" a="1"/>
  <c r="X5" i="7" s="1"/>
  <c r="W89" i="7" s="1"/>
  <c r="X5" i="19" a="1"/>
  <c r="X5" i="19" s="1"/>
  <c r="W89" i="19" s="1"/>
  <c r="X5" i="20" a="1"/>
  <c r="X5" i="20" s="1"/>
  <c r="W89" i="20" s="1"/>
  <c r="T4" i="6" a="1"/>
  <c r="T4" i="6" s="1"/>
  <c r="S82" i="6" s="1"/>
  <c r="T82" i="6" s="1"/>
  <c r="AW46" i="29"/>
  <c r="BI42" i="29"/>
  <c r="BL44" i="29"/>
  <c r="BE43" i="29"/>
  <c r="BG43" i="29"/>
  <c r="BI43" i="29"/>
  <c r="BK43" i="29"/>
  <c r="BF44" i="29"/>
  <c r="BH44" i="29"/>
  <c r="BJ44" i="29"/>
  <c r="BL45" i="29"/>
  <c r="BH43" i="29"/>
  <c r="BL42" i="29"/>
  <c r="BE44" i="29"/>
  <c r="BG44" i="29"/>
  <c r="BI44" i="29"/>
  <c r="BK45" i="29"/>
  <c r="BF45" i="29"/>
  <c r="BH45" i="29"/>
  <c r="BJ45" i="29"/>
  <c r="BE42" i="29"/>
  <c r="BG45" i="29"/>
  <c r="BI45" i="29"/>
  <c r="BF42" i="29"/>
  <c r="BH42" i="29"/>
  <c r="BJ42" i="29"/>
  <c r="BF43" i="29"/>
  <c r="BK44" i="29"/>
  <c r="AW47" i="29"/>
  <c r="AW50" i="29" s="1"/>
  <c r="AW48" i="29"/>
  <c r="BK42" i="29"/>
  <c r="AF118" i="32"/>
  <c r="AF122" i="32" s="1"/>
  <c r="I211" i="32" s="1"/>
  <c r="I51" i="18" s="1"/>
  <c r="AU118" i="33"/>
  <c r="AU122" i="33" s="1"/>
  <c r="M201" i="33" s="1"/>
  <c r="M51" i="17" s="1"/>
  <c r="CA82" i="33"/>
  <c r="CA86" i="33" s="1"/>
  <c r="W197" i="33" s="1"/>
  <c r="W47" i="17" s="1"/>
  <c r="BV82" i="33"/>
  <c r="BV86" i="33" s="1"/>
  <c r="W147" i="33" s="1"/>
  <c r="W47" i="12" s="1"/>
  <c r="Y64" i="33"/>
  <c r="Y68" i="33" s="1"/>
  <c r="H135" i="33" s="1"/>
  <c r="H45" i="11" s="1"/>
  <c r="AF64" i="33"/>
  <c r="AF68" i="33" s="1"/>
  <c r="H205" i="33" s="1"/>
  <c r="H45" i="18" s="1"/>
  <c r="AC64" i="33"/>
  <c r="AC68" i="33" s="1"/>
  <c r="H175" i="33" s="1"/>
  <c r="H45" i="15" s="1"/>
  <c r="AE64" i="33"/>
  <c r="AE68" i="33" s="1"/>
  <c r="H195" i="33" s="1"/>
  <c r="H45" i="17" s="1"/>
  <c r="AV109" i="33"/>
  <c r="AV113" i="33" s="1"/>
  <c r="M210" i="33" s="1"/>
  <c r="M50" i="18" s="1"/>
  <c r="BY82" i="33"/>
  <c r="BY86" i="33" s="1"/>
  <c r="W177" i="33" s="1"/>
  <c r="W47" i="15" s="1"/>
  <c r="AP64" i="33"/>
  <c r="AP68" i="33" s="1"/>
  <c r="M145" i="33" s="1"/>
  <c r="M45" i="12" s="1"/>
  <c r="CA55" i="33"/>
  <c r="CA59" i="33" s="1"/>
  <c r="W194" i="33" s="1"/>
  <c r="W44" i="17" s="1"/>
  <c r="L122" i="31"/>
  <c r="E171" i="31" s="1"/>
  <c r="E51" i="14" s="1"/>
  <c r="BZ77" i="29"/>
  <c r="AA186" i="29" s="1"/>
  <c r="AA46" i="16" s="1"/>
  <c r="DJ93" i="35"/>
  <c r="DN115" i="35"/>
  <c r="G115" i="35" s="1"/>
  <c r="K85" i="41" s="1"/>
  <c r="DJ44" i="35"/>
  <c r="DL83" i="35"/>
  <c r="G38" i="35"/>
  <c r="K33" i="41" s="1"/>
  <c r="DJ91" i="35"/>
  <c r="DN97" i="35"/>
  <c r="G97" i="35" s="1"/>
  <c r="K57" i="41" s="1"/>
  <c r="DL92" i="35"/>
  <c r="DN92" i="35" s="1"/>
  <c r="R49" i="19" a="1"/>
  <c r="R49" i="19" s="1"/>
  <c r="S89" i="19" s="1"/>
  <c r="R49" i="7" a="1"/>
  <c r="R49" i="7" s="1"/>
  <c r="S89" i="7" s="1"/>
  <c r="R49" i="21" a="1"/>
  <c r="R49" i="21" s="1"/>
  <c r="S89" i="21" s="1"/>
  <c r="N44" i="6" a="1"/>
  <c r="N44" i="6" s="1"/>
  <c r="O82" i="6" s="1"/>
  <c r="R49" i="20" a="1"/>
  <c r="R49" i="20" s="1"/>
  <c r="S89" i="20" s="1"/>
  <c r="BH90" i="33"/>
  <c r="AZ94" i="33"/>
  <c r="BI87" i="33"/>
  <c r="BE87" i="33"/>
  <c r="BL90" i="33"/>
  <c r="BF90" i="33"/>
  <c r="BG88" i="33"/>
  <c r="BH88" i="33"/>
  <c r="BJ90" i="33"/>
  <c r="BH87" i="33"/>
  <c r="BE89" i="33"/>
  <c r="BJ88" i="33"/>
  <c r="BG90" i="33"/>
  <c r="BF89" i="33"/>
  <c r="BK88" i="33"/>
  <c r="BG89" i="33"/>
  <c r="BI89" i="33"/>
  <c r="AZ92" i="33"/>
  <c r="BL87" i="33"/>
  <c r="AZ91" i="33"/>
  <c r="AZ95" i="33" s="1"/>
  <c r="BL89" i="33"/>
  <c r="BK90" i="33"/>
  <c r="BF87" i="33"/>
  <c r="BL88" i="33"/>
  <c r="BH89" i="33"/>
  <c r="BE90" i="33"/>
  <c r="BE88" i="33"/>
  <c r="BJ89" i="33"/>
  <c r="BK87" i="33"/>
  <c r="BG87" i="33"/>
  <c r="BF88" i="33"/>
  <c r="BJ87" i="33"/>
  <c r="BK89" i="33"/>
  <c r="BI90" i="33"/>
  <c r="BI88" i="33"/>
  <c r="AZ93" i="33"/>
  <c r="BD47" i="31"/>
  <c r="BL43" i="31"/>
  <c r="AW85" i="31"/>
  <c r="AW83" i="31"/>
  <c r="BE79" i="31"/>
  <c r="AW82" i="31"/>
  <c r="AW86" i="31" s="1"/>
  <c r="AW84" i="31"/>
  <c r="DJ81" i="35"/>
  <c r="BF72" i="29"/>
  <c r="BH69" i="29"/>
  <c r="BJ71" i="29"/>
  <c r="AX74" i="29"/>
  <c r="AX76" i="29"/>
  <c r="BH72" i="29"/>
  <c r="BL71" i="29"/>
  <c r="BG69" i="29"/>
  <c r="BG72" i="29"/>
  <c r="BK72" i="29"/>
  <c r="BG71" i="29"/>
  <c r="BF71" i="29"/>
  <c r="BL69" i="29"/>
  <c r="BL72" i="29"/>
  <c r="BI72" i="29"/>
  <c r="BI70" i="29"/>
  <c r="BE71" i="29"/>
  <c r="BH70" i="29"/>
  <c r="AX75" i="29"/>
  <c r="AX73" i="29"/>
  <c r="AX77" i="29" s="1"/>
  <c r="BG70" i="29"/>
  <c r="BF70" i="29"/>
  <c r="BE69" i="29"/>
  <c r="BJ69" i="29"/>
  <c r="BJ70" i="29"/>
  <c r="BJ72" i="29"/>
  <c r="BI71" i="29"/>
  <c r="BH71" i="29"/>
  <c r="BE70" i="29"/>
  <c r="BK70" i="29"/>
  <c r="BI69" i="29"/>
  <c r="BF69" i="29"/>
  <c r="BL70" i="29"/>
  <c r="BE72" i="29"/>
  <c r="BK71" i="29"/>
  <c r="BK69" i="29"/>
  <c r="BC84" i="33"/>
  <c r="BK80" i="33"/>
  <c r="BC83" i="33"/>
  <c r="BC82" i="33"/>
  <c r="BC86" i="33" s="1"/>
  <c r="BC85" i="33"/>
  <c r="BE45" i="31"/>
  <c r="DH47" i="35"/>
  <c r="DN65" i="35"/>
  <c r="G65" i="35" s="1"/>
  <c r="DL101" i="35"/>
  <c r="DN101" i="35" s="1"/>
  <c r="DJ48" i="35"/>
  <c r="DL48" i="35" s="1"/>
  <c r="DL46" i="35"/>
  <c r="X81" i="19" a="1"/>
  <c r="X81" i="19" s="1"/>
  <c r="Y92" i="19" s="1"/>
  <c r="G41" i="35"/>
  <c r="K40" i="41" s="1"/>
  <c r="DN4" i="35"/>
  <c r="G4" i="35" s="1"/>
  <c r="K6" i="41" s="1"/>
  <c r="DJ114" i="35"/>
  <c r="DL114" i="35" s="1"/>
  <c r="G20" i="35"/>
  <c r="K9" i="41" s="1"/>
  <c r="DN21" i="35"/>
  <c r="G21" i="35" s="1"/>
  <c r="K10" i="41" s="1"/>
  <c r="AD118" i="32"/>
  <c r="AD122" i="32" s="1"/>
  <c r="I191" i="32" s="1"/>
  <c r="I51" i="16" s="1"/>
  <c r="AA100" i="29"/>
  <c r="AA104" i="29" s="1"/>
  <c r="L159" i="29" s="1"/>
  <c r="L49" i="13" s="1"/>
  <c r="Z100" i="29"/>
  <c r="Z104" i="29" s="1"/>
  <c r="L149" i="29" s="1"/>
  <c r="L49" i="12" s="1"/>
  <c r="Y100" i="29"/>
  <c r="Y104" i="29" s="1"/>
  <c r="L139" i="29" s="1"/>
  <c r="L49" i="11" s="1"/>
  <c r="Y91" i="29"/>
  <c r="Y95" i="29" s="1"/>
  <c r="L138" i="29" s="1"/>
  <c r="L48" i="11" s="1"/>
  <c r="AD100" i="32"/>
  <c r="AD104" i="32" s="1"/>
  <c r="I189" i="32" s="1"/>
  <c r="I49" i="16" s="1"/>
  <c r="Y100" i="32"/>
  <c r="Y104" i="32" s="1"/>
  <c r="I139" i="32" s="1"/>
  <c r="I49" i="11" s="1"/>
  <c r="DJ110" i="35"/>
  <c r="DL110" i="35" s="1"/>
  <c r="DL96" i="35"/>
  <c r="DL40" i="35"/>
  <c r="X59" i="21" a="1"/>
  <c r="X59" i="21" s="1"/>
  <c r="Y90" i="21" s="1"/>
  <c r="T54" i="6" a="1"/>
  <c r="T54" i="6" s="1"/>
  <c r="U83" i="6" s="1"/>
  <c r="X59" i="7" a="1"/>
  <c r="X59" i="7" s="1"/>
  <c r="Y90" i="7" s="1"/>
  <c r="X59" i="20" a="1"/>
  <c r="X59" i="20" s="1"/>
  <c r="Y90" i="20" s="1"/>
  <c r="X59" i="19" a="1"/>
  <c r="X59" i="19" s="1"/>
  <c r="Y90" i="19" s="1"/>
  <c r="BD48" i="33"/>
  <c r="BL44" i="33"/>
  <c r="BD47" i="33"/>
  <c r="BD49" i="33"/>
  <c r="BD46" i="33"/>
  <c r="BD50" i="33" s="1"/>
  <c r="BE45" i="29"/>
  <c r="R15" i="21" a="1"/>
  <c r="R15" i="21" s="1"/>
  <c r="Q90" i="21" s="1"/>
  <c r="R90" i="21" s="1"/>
  <c r="N14" i="6" a="1"/>
  <c r="N14" i="6" s="1"/>
  <c r="M83" i="6" s="1"/>
  <c r="R15" i="19" a="1"/>
  <c r="R15" i="19" s="1"/>
  <c r="Q90" i="19" s="1"/>
  <c r="R90" i="19" s="1"/>
  <c r="R15" i="7" a="1"/>
  <c r="R15" i="7" s="1"/>
  <c r="Q90" i="7" s="1"/>
  <c r="R90" i="7" s="1"/>
  <c r="Y109" i="29"/>
  <c r="Y113" i="29" s="1"/>
  <c r="L140" i="29" s="1"/>
  <c r="L50" i="11" s="1"/>
  <c r="AA109" i="29"/>
  <c r="AA113" i="29" s="1"/>
  <c r="L160" i="29" s="1"/>
  <c r="L50" i="13" s="1"/>
  <c r="AB91" i="32"/>
  <c r="AB95" i="32" s="1"/>
  <c r="I168" i="32" s="1"/>
  <c r="I48" i="14" s="1"/>
  <c r="BI77" i="33"/>
  <c r="R176" i="33" s="1"/>
  <c r="R46" i="15" s="1"/>
  <c r="BZ46" i="33"/>
  <c r="BZ50" i="33" s="1"/>
  <c r="W183" i="33" s="1"/>
  <c r="W43" i="16" s="1"/>
  <c r="AS46" i="33"/>
  <c r="AS50" i="33" s="1"/>
  <c r="M173" i="33" s="1"/>
  <c r="M43" i="15" s="1"/>
  <c r="Y82" i="30"/>
  <c r="Y86" i="30" s="1"/>
  <c r="K137" i="30" s="1"/>
  <c r="K47" i="11" s="1"/>
  <c r="DL37" i="35"/>
  <c r="DN37" i="35" s="1"/>
  <c r="BD47" i="30"/>
  <c r="BL43" i="30"/>
  <c r="BD46" i="30"/>
  <c r="BD50" i="30" s="1"/>
  <c r="BD48" i="30"/>
  <c r="BD49" i="30"/>
  <c r="AX47" i="33"/>
  <c r="AX50" i="33" s="1"/>
  <c r="BF43" i="33"/>
  <c r="AX48" i="33"/>
  <c r="AX49" i="33"/>
  <c r="AX46" i="33"/>
  <c r="X37" i="7" a="1"/>
  <c r="X37" i="7" s="1"/>
  <c r="W92" i="7" s="1"/>
  <c r="X37" i="21" a="1"/>
  <c r="X37" i="21" s="1"/>
  <c r="W92" i="21" s="1"/>
  <c r="T34" i="6" a="1"/>
  <c r="T34" i="6" s="1"/>
  <c r="S85" i="6" s="1"/>
  <c r="X37" i="20" a="1"/>
  <c r="X37" i="20" s="1"/>
  <c r="W92" i="20" s="1"/>
  <c r="X37" i="19" a="1"/>
  <c r="X37" i="19" s="1"/>
  <c r="W92" i="19" s="1"/>
  <c r="AE60" i="29"/>
  <c r="AE63" i="29"/>
  <c r="AB60" i="29"/>
  <c r="AF60" i="29"/>
  <c r="AB61" i="29"/>
  <c r="AB62" i="29"/>
  <c r="AF62" i="29"/>
  <c r="AB63" i="29"/>
  <c r="W67" i="29"/>
  <c r="AA60" i="29"/>
  <c r="Y60" i="29"/>
  <c r="AC60" i="29"/>
  <c r="Y61" i="29"/>
  <c r="AC61" i="29"/>
  <c r="Y62" i="29"/>
  <c r="AC62" i="29"/>
  <c r="Y63" i="29"/>
  <c r="AC63" i="29"/>
  <c r="W64" i="29"/>
  <c r="W68" i="29"/>
  <c r="AA61" i="29"/>
  <c r="AA63" i="29"/>
  <c r="Z60" i="29"/>
  <c r="AD60" i="29"/>
  <c r="Z61" i="29"/>
  <c r="AD61" i="29"/>
  <c r="Z62" i="29"/>
  <c r="AD62" i="29"/>
  <c r="Z63" i="29"/>
  <c r="AD63" i="29"/>
  <c r="W65" i="29"/>
  <c r="AE61" i="29"/>
  <c r="AA62" i="29"/>
  <c r="AE62" i="29"/>
  <c r="W66" i="29"/>
  <c r="BJ72" i="32"/>
  <c r="BB76" i="32"/>
  <c r="BG70" i="32"/>
  <c r="BL71" i="32"/>
  <c r="BE70" i="32"/>
  <c r="BE72" i="32"/>
  <c r="BH70" i="32"/>
  <c r="BH71" i="32"/>
  <c r="BL72" i="32"/>
  <c r="BF69" i="32"/>
  <c r="BF72" i="32"/>
  <c r="BF70" i="32"/>
  <c r="BH72" i="32"/>
  <c r="BI70" i="32"/>
  <c r="BI72" i="32"/>
  <c r="BB75" i="32"/>
  <c r="BB74" i="32"/>
  <c r="BB73" i="32"/>
  <c r="BB77" i="32" s="1"/>
  <c r="BK70" i="32"/>
  <c r="BJ71" i="32"/>
  <c r="BG71" i="32"/>
  <c r="BE69" i="32"/>
  <c r="BE71" i="32"/>
  <c r="BK71" i="32"/>
  <c r="BK69" i="32"/>
  <c r="BL69" i="32"/>
  <c r="BG72" i="32"/>
  <c r="BF71" i="32"/>
  <c r="BI69" i="32"/>
  <c r="BI71" i="32"/>
  <c r="BL70" i="32"/>
  <c r="BJ69" i="32"/>
  <c r="BK72" i="32"/>
  <c r="BJ70" i="32"/>
  <c r="BG69" i="32"/>
  <c r="BH69" i="32"/>
  <c r="AB109" i="29"/>
  <c r="AB113" i="29" s="1"/>
  <c r="L170" i="29" s="1"/>
  <c r="L50" i="14" s="1"/>
  <c r="BU73" i="33"/>
  <c r="AQ64" i="33"/>
  <c r="AQ68" i="33" s="1"/>
  <c r="M155" i="33" s="1"/>
  <c r="M45" i="13" s="1"/>
  <c r="AR46" i="33"/>
  <c r="AR50" i="33" s="1"/>
  <c r="M163" i="33" s="1"/>
  <c r="M43" i="14" s="1"/>
  <c r="AA91" i="29"/>
  <c r="AA95" i="29" s="1"/>
  <c r="L158" i="29" s="1"/>
  <c r="L48" i="13" s="1"/>
  <c r="AC91" i="32"/>
  <c r="AC95" i="32" s="1"/>
  <c r="I178" i="32" s="1"/>
  <c r="I48" i="15" s="1"/>
  <c r="Y91" i="32"/>
  <c r="Y95" i="32" s="1"/>
  <c r="I138" i="32" s="1"/>
  <c r="I48" i="11" s="1"/>
  <c r="AU109" i="33"/>
  <c r="AU113" i="33" s="1"/>
  <c r="M200" i="33" s="1"/>
  <c r="M50" i="17" s="1"/>
  <c r="BW73" i="33"/>
  <c r="BW77" i="33" s="1"/>
  <c r="W156" i="33" s="1"/>
  <c r="W46" i="13" s="1"/>
  <c r="BX82" i="33"/>
  <c r="BX86" i="33" s="1"/>
  <c r="W167" i="33" s="1"/>
  <c r="W47" i="14" s="1"/>
  <c r="BU68" i="32"/>
  <c r="X135" i="32" s="1"/>
  <c r="X45" i="11" s="1"/>
  <c r="DL45" i="35"/>
  <c r="DN45" i="35" s="1"/>
  <c r="DL5" i="35"/>
  <c r="DL9" i="35"/>
  <c r="BB85" i="31"/>
  <c r="BB82" i="31"/>
  <c r="BB86" i="31"/>
  <c r="BB83" i="31"/>
  <c r="BB84" i="31"/>
  <c r="BJ80" i="31"/>
  <c r="BC46" i="33"/>
  <c r="BC50" i="33" s="1"/>
  <c r="BK42" i="33"/>
  <c r="BK46" i="33" s="1"/>
  <c r="BC49" i="33"/>
  <c r="BC47" i="33"/>
  <c r="BC48" i="33"/>
  <c r="BE79" i="33"/>
  <c r="AW83" i="33"/>
  <c r="AW85" i="33"/>
  <c r="AW84" i="33"/>
  <c r="AW82" i="33"/>
  <c r="AW86" i="33" s="1"/>
  <c r="AW47" i="31"/>
  <c r="BE43" i="31"/>
  <c r="AW48" i="31"/>
  <c r="AW46" i="31"/>
  <c r="AW50" i="31" s="1"/>
  <c r="G75" i="35"/>
  <c r="K94" i="41" s="1"/>
  <c r="AF109" i="29"/>
  <c r="AF113" i="29" s="1"/>
  <c r="L210" i="29" s="1"/>
  <c r="L50" i="18" s="1"/>
  <c r="AS109" i="33"/>
  <c r="AS113" i="33" s="1"/>
  <c r="M180" i="33" s="1"/>
  <c r="M50" i="15" s="1"/>
  <c r="BU77" i="33"/>
  <c r="W136" i="33" s="1"/>
  <c r="W46" i="11" s="1"/>
  <c r="BV46" i="33"/>
  <c r="BV50" i="33" s="1"/>
  <c r="W143" i="33" s="1"/>
  <c r="W43" i="12" s="1"/>
  <c r="AR86" i="33"/>
  <c r="M167" i="33" s="1"/>
  <c r="M47" i="14" s="1"/>
  <c r="AA64" i="33"/>
  <c r="AA68" i="33" s="1"/>
  <c r="H155" i="33" s="1"/>
  <c r="H45" i="13" s="1"/>
  <c r="Z64" i="33"/>
  <c r="Z68" i="33" s="1"/>
  <c r="H145" i="33" s="1"/>
  <c r="H45" i="12" s="1"/>
  <c r="BY104" i="32"/>
  <c r="X179" i="32" s="1"/>
  <c r="X49" i="15" s="1"/>
  <c r="BX122" i="32"/>
  <c r="X171" i="32" s="1"/>
  <c r="X51" i="14" s="1"/>
  <c r="BK95" i="32"/>
  <c r="S198" i="32" s="1"/>
  <c r="S48" i="17" s="1"/>
  <c r="CA95" i="30"/>
  <c r="Z198" i="30" s="1"/>
  <c r="Z48" i="17" s="1"/>
  <c r="J77" i="29"/>
  <c r="G146" i="29" s="1"/>
  <c r="G46" i="12" s="1"/>
  <c r="DL32" i="35"/>
  <c r="DN32" i="35" s="1"/>
  <c r="DJ94" i="35"/>
  <c r="DN27" i="35"/>
  <c r="DL27" i="35"/>
  <c r="G27" i="35" s="1"/>
  <c r="K19" i="41" s="1"/>
  <c r="R59" i="21" a="1"/>
  <c r="R59" i="21" s="1"/>
  <c r="S90" i="21" s="1"/>
  <c r="R59" i="20" a="1"/>
  <c r="R59" i="20" s="1"/>
  <c r="S90" i="20" s="1"/>
  <c r="R59" i="19" a="1"/>
  <c r="R59" i="19" s="1"/>
  <c r="S90" i="19" s="1"/>
  <c r="R59" i="7" a="1"/>
  <c r="R59" i="7" s="1"/>
  <c r="S90" i="7" s="1"/>
  <c r="N54" i="6" a="1"/>
  <c r="N54" i="6" s="1"/>
  <c r="O83" i="6" s="1"/>
  <c r="BD48" i="29"/>
  <c r="BD47" i="29"/>
  <c r="BD49" i="29"/>
  <c r="BD46" i="29"/>
  <c r="BD50" i="29" s="1"/>
  <c r="BL43" i="29"/>
  <c r="R5" i="20" a="1"/>
  <c r="R5" i="20" s="1"/>
  <c r="Q89" i="20" s="1"/>
  <c r="R5" i="19" a="1"/>
  <c r="R5" i="19" s="1"/>
  <c r="Q89" i="19" s="1"/>
  <c r="R5" i="7" a="1"/>
  <c r="R5" i="7" s="1"/>
  <c r="Q89" i="7" s="1"/>
  <c r="R5" i="21" a="1"/>
  <c r="R5" i="21" s="1"/>
  <c r="Q89" i="21" s="1"/>
  <c r="N4" i="6" a="1"/>
  <c r="N4" i="6" s="1"/>
  <c r="M82" i="6" s="1"/>
  <c r="N82" i="6" s="1"/>
  <c r="AX83" i="30"/>
  <c r="AX84" i="30"/>
  <c r="AX85" i="30"/>
  <c r="AX82" i="30"/>
  <c r="AX86" i="30"/>
  <c r="BF81" i="30"/>
  <c r="BH123" i="29"/>
  <c r="BL123" i="29"/>
  <c r="BH124" i="29"/>
  <c r="BL124" i="29"/>
  <c r="BH125" i="29"/>
  <c r="BL125" i="29"/>
  <c r="AZ127" i="29"/>
  <c r="AZ131" i="29" s="1"/>
  <c r="AZ128" i="29"/>
  <c r="AZ129" i="29"/>
  <c r="AZ130" i="29"/>
  <c r="BH126" i="29"/>
  <c r="BL126" i="29"/>
  <c r="BI124" i="29"/>
  <c r="BG125" i="29"/>
  <c r="BF126" i="29"/>
  <c r="BF124" i="29"/>
  <c r="BJ123" i="29"/>
  <c r="BE125" i="29"/>
  <c r="BK125" i="29"/>
  <c r="BI126" i="29"/>
  <c r="BJ125" i="29"/>
  <c r="BI123" i="29"/>
  <c r="BI125" i="29"/>
  <c r="BK126" i="29"/>
  <c r="BG124" i="29"/>
  <c r="BG126" i="29"/>
  <c r="BF123" i="29"/>
  <c r="BF125" i="29"/>
  <c r="BK123" i="29"/>
  <c r="BE124" i="29"/>
  <c r="BE126" i="29"/>
  <c r="BE123" i="29"/>
  <c r="BK124" i="29"/>
  <c r="BG123" i="29"/>
  <c r="BJ126" i="29"/>
  <c r="BJ124" i="29"/>
  <c r="AZ112" i="31"/>
  <c r="BH108" i="31"/>
  <c r="AZ110" i="31"/>
  <c r="BI106" i="31"/>
  <c r="BE106" i="31"/>
  <c r="BG105" i="31"/>
  <c r="BI108" i="31"/>
  <c r="BI105" i="31"/>
  <c r="BL106" i="31"/>
  <c r="BF108" i="31"/>
  <c r="BJ106" i="31"/>
  <c r="BF105" i="31"/>
  <c r="BE107" i="31"/>
  <c r="BG106" i="31"/>
  <c r="AZ111" i="31"/>
  <c r="BG108" i="31"/>
  <c r="BL105" i="31"/>
  <c r="BL107" i="31"/>
  <c r="BH106" i="31"/>
  <c r="BE108" i="31"/>
  <c r="BK107" i="31"/>
  <c r="BL108" i="31"/>
  <c r="BH107" i="31"/>
  <c r="BJ108" i="31"/>
  <c r="BG107" i="31"/>
  <c r="AZ109" i="31"/>
  <c r="AZ113" i="31" s="1"/>
  <c r="BK105" i="31"/>
  <c r="BF107" i="31"/>
  <c r="BK106" i="31"/>
  <c r="BE105" i="31"/>
  <c r="BH105" i="31"/>
  <c r="BF106" i="31"/>
  <c r="BJ107" i="31"/>
  <c r="BJ105" i="31"/>
  <c r="BK108" i="31"/>
  <c r="BI107" i="31"/>
  <c r="AW49" i="31"/>
  <c r="DL63" i="35"/>
  <c r="DN63" i="35" s="1"/>
  <c r="DN95" i="35"/>
  <c r="DL104" i="35"/>
  <c r="DN104" i="35" s="1"/>
  <c r="DN57" i="35"/>
  <c r="DN18" i="35"/>
  <c r="W3" i="7"/>
  <c r="Y3" i="7"/>
  <c r="W3" i="19"/>
  <c r="Y3" i="19"/>
  <c r="W3" i="20"/>
  <c r="Y3" i="20"/>
  <c r="W3" i="21"/>
  <c r="Y3" i="21"/>
  <c r="AF64" i="29" l="1"/>
  <c r="BH82" i="29"/>
  <c r="BH86" i="29" s="1"/>
  <c r="V167" i="29" s="1"/>
  <c r="V47" i="14" s="1"/>
  <c r="BE73" i="31"/>
  <c r="BE77" i="31" s="1"/>
  <c r="T136" i="31" s="1"/>
  <c r="T46" i="11" s="1"/>
  <c r="BI46" i="30"/>
  <c r="BI50" i="30" s="1"/>
  <c r="U173" i="30" s="1"/>
  <c r="U43" i="15" s="1"/>
  <c r="BK50" i="33"/>
  <c r="R193" i="33" s="1"/>
  <c r="R43" i="17" s="1"/>
  <c r="BK118" i="33"/>
  <c r="BG46" i="31"/>
  <c r="BG50" i="31" s="1"/>
  <c r="T153" i="31" s="1"/>
  <c r="T43" i="13" s="1"/>
  <c r="BG91" i="33"/>
  <c r="BG95" i="33" s="1"/>
  <c r="R158" i="33" s="1"/>
  <c r="R48" i="13" s="1"/>
  <c r="BG118" i="33"/>
  <c r="BG122" i="33" s="1"/>
  <c r="R161" i="33" s="1"/>
  <c r="R51" i="13" s="1"/>
  <c r="BF82" i="32"/>
  <c r="BF86" i="32" s="1"/>
  <c r="S147" i="32" s="1"/>
  <c r="S47" i="12" s="1"/>
  <c r="BK109" i="33"/>
  <c r="BK113" i="33" s="1"/>
  <c r="R200" i="33" s="1"/>
  <c r="R50" i="17" s="1"/>
  <c r="BE82" i="32"/>
  <c r="BE86" i="32" s="1"/>
  <c r="S137" i="32" s="1"/>
  <c r="S47" i="11" s="1"/>
  <c r="BL82" i="32"/>
  <c r="BL86" i="32" s="1"/>
  <c r="S207" i="32" s="1"/>
  <c r="S47" i="18" s="1"/>
  <c r="BI100" i="33"/>
  <c r="BI104" i="33" s="1"/>
  <c r="R179" i="33" s="1"/>
  <c r="R49" i="15" s="1"/>
  <c r="BH100" i="33"/>
  <c r="BH104" i="33" s="1"/>
  <c r="R169" i="33" s="1"/>
  <c r="R49" i="14" s="1"/>
  <c r="BH73" i="32"/>
  <c r="BH77" i="32" s="1"/>
  <c r="S166" i="32" s="1"/>
  <c r="S46" i="14" s="1"/>
  <c r="BK73" i="29"/>
  <c r="BK77" i="29" s="1"/>
  <c r="V196" i="29" s="1"/>
  <c r="V46" i="17" s="1"/>
  <c r="BF73" i="29"/>
  <c r="BF77" i="29" s="1"/>
  <c r="V146" i="29" s="1"/>
  <c r="V46" i="12" s="1"/>
  <c r="BJ73" i="29"/>
  <c r="BJ77" i="29" s="1"/>
  <c r="V186" i="29" s="1"/>
  <c r="V46" i="16" s="1"/>
  <c r="BG73" i="29"/>
  <c r="BG77" i="29" s="1"/>
  <c r="V156" i="29" s="1"/>
  <c r="V46" i="13" s="1"/>
  <c r="BJ91" i="33"/>
  <c r="BJ95" i="33" s="1"/>
  <c r="R188" i="33" s="1"/>
  <c r="R48" i="16" s="1"/>
  <c r="BJ46" i="29"/>
  <c r="BJ50" i="29" s="1"/>
  <c r="V183" i="29" s="1"/>
  <c r="V43" i="16" s="1"/>
  <c r="BK82" i="31"/>
  <c r="BK86" i="31" s="1"/>
  <c r="T197" i="31" s="1"/>
  <c r="T47" i="17" s="1"/>
  <c r="BL127" i="30"/>
  <c r="BL131" i="30" s="1"/>
  <c r="U212" i="30" s="1"/>
  <c r="U52" i="18" s="1"/>
  <c r="BF109" i="33"/>
  <c r="BF113" i="33" s="1"/>
  <c r="R150" i="33" s="1"/>
  <c r="R50" i="12" s="1"/>
  <c r="BF73" i="31"/>
  <c r="BF77" i="31" s="1"/>
  <c r="T146" i="31" s="1"/>
  <c r="T46" i="12" s="1"/>
  <c r="BG73" i="31"/>
  <c r="BG77" i="31" s="1"/>
  <c r="T156" i="31" s="1"/>
  <c r="T46" i="13" s="1"/>
  <c r="BK73" i="31"/>
  <c r="BK77" i="31" s="1"/>
  <c r="T196" i="31" s="1"/>
  <c r="T46" i="17" s="1"/>
  <c r="Z55" i="29"/>
  <c r="Z59" i="29" s="1"/>
  <c r="L144" i="29" s="1"/>
  <c r="L44" i="12" s="1"/>
  <c r="BG46" i="32"/>
  <c r="BG50" i="32" s="1"/>
  <c r="S153" i="32" s="1"/>
  <c r="S43" i="13" s="1"/>
  <c r="BF46" i="30"/>
  <c r="BJ109" i="31"/>
  <c r="BJ113" i="31" s="1"/>
  <c r="T190" i="31" s="1"/>
  <c r="T50" i="16" s="1"/>
  <c r="BE109" i="31"/>
  <c r="BE113" i="31" s="1"/>
  <c r="T140" i="31" s="1"/>
  <c r="T50" i="11" s="1"/>
  <c r="BG109" i="31"/>
  <c r="BG113" i="31" s="1"/>
  <c r="T160" i="31" s="1"/>
  <c r="T50" i="13" s="1"/>
  <c r="BG127" i="29"/>
  <c r="BG131" i="29" s="1"/>
  <c r="V162" i="29" s="1"/>
  <c r="V52" i="13" s="1"/>
  <c r="BI127" i="29"/>
  <c r="BI131" i="29" s="1"/>
  <c r="V182" i="29" s="1"/>
  <c r="V52" i="15" s="1"/>
  <c r="BL73" i="32"/>
  <c r="BL77" i="32" s="1"/>
  <c r="S206" i="32" s="1"/>
  <c r="S46" i="18" s="1"/>
  <c r="BE73" i="32"/>
  <c r="BE77" i="32" s="1"/>
  <c r="S136" i="32" s="1"/>
  <c r="S46" i="11" s="1"/>
  <c r="BF73" i="32"/>
  <c r="BF77" i="32" s="1"/>
  <c r="S146" i="32" s="1"/>
  <c r="S46" i="12" s="1"/>
  <c r="BF91" i="33"/>
  <c r="BF95" i="33" s="1"/>
  <c r="R148" i="33" s="1"/>
  <c r="R48" i="12" s="1"/>
  <c r="BL91" i="33"/>
  <c r="BL95" i="33" s="1"/>
  <c r="R208" i="33" s="1"/>
  <c r="R48" i="18" s="1"/>
  <c r="BH46" i="29"/>
  <c r="BH50" i="29" s="1"/>
  <c r="V163" i="29" s="1"/>
  <c r="V43" i="14" s="1"/>
  <c r="BK122" i="33"/>
  <c r="R201" i="33" s="1"/>
  <c r="R51" i="17" s="1"/>
  <c r="BG82" i="29"/>
  <c r="BG86" i="29" s="1"/>
  <c r="V157" i="29" s="1"/>
  <c r="V47" i="13" s="1"/>
  <c r="BE46" i="33"/>
  <c r="BE50" i="33" s="1"/>
  <c r="R133" i="33" s="1"/>
  <c r="R43" i="11" s="1"/>
  <c r="BJ91" i="29"/>
  <c r="BJ95" i="29" s="1"/>
  <c r="V188" i="29" s="1"/>
  <c r="V48" i="16" s="1"/>
  <c r="BK91" i="29"/>
  <c r="BK95" i="29" s="1"/>
  <c r="V198" i="29" s="1"/>
  <c r="V48" i="17" s="1"/>
  <c r="BG91" i="29"/>
  <c r="BG95" i="29" s="1"/>
  <c r="V158" i="29" s="1"/>
  <c r="V48" i="13" s="1"/>
  <c r="AD73" i="29"/>
  <c r="AD77" i="29" s="1"/>
  <c r="L186" i="29" s="1"/>
  <c r="L46" i="16" s="1"/>
  <c r="BI46" i="32"/>
  <c r="BI50" i="32" s="1"/>
  <c r="S173" i="32" s="1"/>
  <c r="S43" i="15" s="1"/>
  <c r="BF46" i="32"/>
  <c r="BF50" i="32" s="1"/>
  <c r="S143" i="32" s="1"/>
  <c r="S43" i="12" s="1"/>
  <c r="BF50" i="30"/>
  <c r="U143" i="30" s="1"/>
  <c r="U43" i="12" s="1"/>
  <c r="BJ82" i="32"/>
  <c r="BJ86" i="32" s="1"/>
  <c r="S187" i="32" s="1"/>
  <c r="S47" i="16" s="1"/>
  <c r="BJ82" i="30"/>
  <c r="BJ86" i="30" s="1"/>
  <c r="U187" i="30" s="1"/>
  <c r="U47" i="16" s="1"/>
  <c r="G46" i="35"/>
  <c r="G83" i="35"/>
  <c r="K54" i="41" s="1"/>
  <c r="G26" i="35"/>
  <c r="K18" i="41" s="1"/>
  <c r="DN16" i="35"/>
  <c r="G16" i="35" s="1"/>
  <c r="BJ73" i="32"/>
  <c r="BJ77" i="32" s="1"/>
  <c r="S186" i="32" s="1"/>
  <c r="S46" i="16" s="1"/>
  <c r="AD64" i="29"/>
  <c r="AD68" i="29" s="1"/>
  <c r="L185" i="29" s="1"/>
  <c r="L45" i="16" s="1"/>
  <c r="AC64" i="29"/>
  <c r="AC68" i="29" s="1"/>
  <c r="L175" i="29" s="1"/>
  <c r="L45" i="15" s="1"/>
  <c r="S3" i="19"/>
  <c r="Q3" i="19"/>
  <c r="DJ47" i="35"/>
  <c r="BK46" i="29"/>
  <c r="BK50" i="29" s="1"/>
  <c r="V193" i="29" s="1"/>
  <c r="V43" i="17" s="1"/>
  <c r="S2" i="6"/>
  <c r="U2" i="6"/>
  <c r="DN9" i="35"/>
  <c r="G9" i="35" s="1"/>
  <c r="K20" i="41" s="1"/>
  <c r="BI118" i="33"/>
  <c r="BI122" i="33" s="1"/>
  <c r="R181" i="33" s="1"/>
  <c r="R51" i="15" s="1"/>
  <c r="BL118" i="33"/>
  <c r="BL122" i="33" s="1"/>
  <c r="R211" i="33" s="1"/>
  <c r="R51" i="18" s="1"/>
  <c r="BE82" i="31"/>
  <c r="BE86" i="31" s="1"/>
  <c r="T137" i="31" s="1"/>
  <c r="T47" i="11" s="1"/>
  <c r="DN40" i="35"/>
  <c r="G40" i="35" s="1"/>
  <c r="K39" i="41" s="1"/>
  <c r="DN114" i="35"/>
  <c r="DN48" i="35"/>
  <c r="BI82" i="29"/>
  <c r="BI86" i="29" s="1"/>
  <c r="V177" i="29" s="1"/>
  <c r="V47" i="15" s="1"/>
  <c r="BE82" i="29"/>
  <c r="BE86" i="29" s="1"/>
  <c r="V137" i="29" s="1"/>
  <c r="V47" i="11" s="1"/>
  <c r="BK82" i="29"/>
  <c r="BK86" i="29" s="1"/>
  <c r="V197" i="29" s="1"/>
  <c r="V47" i="17" s="1"/>
  <c r="BI127" i="30"/>
  <c r="BI131" i="30" s="1"/>
  <c r="U182" i="30" s="1"/>
  <c r="U52" i="15" s="1"/>
  <c r="BF127" i="30"/>
  <c r="BF131" i="30" s="1"/>
  <c r="U152" i="30" s="1"/>
  <c r="U52" i="12" s="1"/>
  <c r="BK127" i="30"/>
  <c r="BK131" i="30" s="1"/>
  <c r="U202" i="30" s="1"/>
  <c r="U52" i="17" s="1"/>
  <c r="BG127" i="30"/>
  <c r="BG131" i="30" s="1"/>
  <c r="U162" i="30" s="1"/>
  <c r="U52" i="13" s="1"/>
  <c r="BE100" i="32"/>
  <c r="BE104" i="32" s="1"/>
  <c r="S139" i="32" s="1"/>
  <c r="S49" i="11" s="1"/>
  <c r="BK100" i="32"/>
  <c r="BK104" i="32" s="1"/>
  <c r="S199" i="32" s="1"/>
  <c r="S49" i="17" s="1"/>
  <c r="BE46" i="31"/>
  <c r="BE50" i="31" s="1"/>
  <c r="T133" i="31" s="1"/>
  <c r="T43" i="11" s="1"/>
  <c r="BH46" i="31"/>
  <c r="BH50" i="31" s="1"/>
  <c r="T163" i="31" s="1"/>
  <c r="T43" i="14" s="1"/>
  <c r="G45" i="35"/>
  <c r="DN39" i="35"/>
  <c r="BL109" i="33"/>
  <c r="BL113" i="33" s="1"/>
  <c r="R210" i="33" s="1"/>
  <c r="R50" i="18" s="1"/>
  <c r="BL73" i="31"/>
  <c r="BL77" i="31" s="1"/>
  <c r="T206" i="31" s="1"/>
  <c r="T46" i="18" s="1"/>
  <c r="BI73" i="31"/>
  <c r="BI77" i="31" s="1"/>
  <c r="T176" i="31" s="1"/>
  <c r="T46" i="15" s="1"/>
  <c r="DL124" i="35"/>
  <c r="DN124" i="35" s="1"/>
  <c r="BI82" i="33"/>
  <c r="BI86" i="33" s="1"/>
  <c r="R177" i="33" s="1"/>
  <c r="R47" i="15" s="1"/>
  <c r="BJ82" i="33"/>
  <c r="BJ86" i="33" s="1"/>
  <c r="R187" i="33" s="1"/>
  <c r="R47" i="16" s="1"/>
  <c r="BF82" i="33"/>
  <c r="BF86" i="33" s="1"/>
  <c r="R147" i="33" s="1"/>
  <c r="R47" i="12" s="1"/>
  <c r="BF46" i="33"/>
  <c r="BF50" i="33" s="1"/>
  <c r="R143" i="33" s="1"/>
  <c r="R43" i="12" s="1"/>
  <c r="AC55" i="29"/>
  <c r="AC59" i="29" s="1"/>
  <c r="L174" i="29" s="1"/>
  <c r="L44" i="15" s="1"/>
  <c r="AA55" i="29"/>
  <c r="AA59" i="29" s="1"/>
  <c r="L154" i="29" s="1"/>
  <c r="L44" i="13" s="1"/>
  <c r="DL106" i="35"/>
  <c r="DN106" i="35" s="1"/>
  <c r="G106" i="35" s="1"/>
  <c r="DJ123" i="35"/>
  <c r="DN123" i="35" s="1"/>
  <c r="BL64" i="32"/>
  <c r="BL68" i="32" s="1"/>
  <c r="S205" i="32" s="1"/>
  <c r="S45" i="18" s="1"/>
  <c r="BJ64" i="32"/>
  <c r="BJ68" i="32" s="1"/>
  <c r="S185" i="32" s="1"/>
  <c r="S45" i="16" s="1"/>
  <c r="BH64" i="32"/>
  <c r="BH68" i="32" s="1"/>
  <c r="S165" i="32" s="1"/>
  <c r="S45" i="14" s="1"/>
  <c r="BF91" i="29"/>
  <c r="BF95" i="29" s="1"/>
  <c r="V148" i="29" s="1"/>
  <c r="V48" i="12" s="1"/>
  <c r="BL91" i="29"/>
  <c r="BL95" i="29" s="1"/>
  <c r="V208" i="29" s="1"/>
  <c r="V48" i="18" s="1"/>
  <c r="BH91" i="29"/>
  <c r="BH95" i="29" s="1"/>
  <c r="V168" i="29" s="1"/>
  <c r="V48" i="14" s="1"/>
  <c r="AB73" i="29"/>
  <c r="AB77" i="29" s="1"/>
  <c r="L166" i="29" s="1"/>
  <c r="L46" i="14" s="1"/>
  <c r="AC73" i="29"/>
  <c r="AC77" i="29" s="1"/>
  <c r="L176" i="29" s="1"/>
  <c r="L46" i="15" s="1"/>
  <c r="BH46" i="32"/>
  <c r="BH50" i="32" s="1"/>
  <c r="S163" i="32" s="1"/>
  <c r="S43" i="14" s="1"/>
  <c r="BJ46" i="32"/>
  <c r="BJ50" i="32" s="1"/>
  <c r="S183" i="32" s="1"/>
  <c r="S43" i="16" s="1"/>
  <c r="BG46" i="30"/>
  <c r="BG50" i="30" s="1"/>
  <c r="U153" i="30" s="1"/>
  <c r="U43" i="13" s="1"/>
  <c r="BG82" i="32"/>
  <c r="BG86" i="32" s="1"/>
  <c r="S157" i="32" s="1"/>
  <c r="S47" i="13" s="1"/>
  <c r="BI82" i="30"/>
  <c r="BI86" i="30" s="1"/>
  <c r="U177" i="30" s="1"/>
  <c r="U47" i="15" s="1"/>
  <c r="BF100" i="33"/>
  <c r="BF104" i="33" s="1"/>
  <c r="R149" i="33" s="1"/>
  <c r="R49" i="12" s="1"/>
  <c r="DN122" i="35"/>
  <c r="G122" i="35" s="1"/>
  <c r="K97" i="41" s="1"/>
  <c r="DL102" i="35"/>
  <c r="DN33" i="35"/>
  <c r="G33" i="35" s="1"/>
  <c r="K100" i="41" s="1"/>
  <c r="DN88" i="35"/>
  <c r="G88" i="35" s="1"/>
  <c r="K66" i="41" s="1"/>
  <c r="DN15" i="35"/>
  <c r="G15" i="35" s="1"/>
  <c r="G64" i="35"/>
  <c r="DL81" i="35"/>
  <c r="DN81" i="35" s="1"/>
  <c r="G81" i="35" s="1"/>
  <c r="K49" i="41" s="1"/>
  <c r="DL44" i="35"/>
  <c r="DN44" i="35" s="1"/>
  <c r="DN58" i="35"/>
  <c r="G58" i="35" s="1"/>
  <c r="K43" i="41" s="1"/>
  <c r="G25" i="35"/>
  <c r="K17" i="41" s="1"/>
  <c r="DN103" i="35"/>
  <c r="G103" i="35" s="1"/>
  <c r="K79" i="41" s="1"/>
  <c r="G109" i="35"/>
  <c r="G43" i="35"/>
  <c r="K93" i="41" s="1"/>
  <c r="G118" i="35"/>
  <c r="K83" i="41" s="1"/>
  <c r="BL109" i="31"/>
  <c r="BL113" i="31" s="1"/>
  <c r="T210" i="31" s="1"/>
  <c r="T50" i="18" s="1"/>
  <c r="BK127" i="29"/>
  <c r="BK131" i="29" s="1"/>
  <c r="V202" i="29" s="1"/>
  <c r="V52" i="17" s="1"/>
  <c r="BJ127" i="29"/>
  <c r="BJ131" i="29" s="1"/>
  <c r="V192" i="29" s="1"/>
  <c r="V52" i="16" s="1"/>
  <c r="BL127" i="29"/>
  <c r="BL131" i="29" s="1"/>
  <c r="V212" i="29" s="1"/>
  <c r="V52" i="18" s="1"/>
  <c r="M2" i="6"/>
  <c r="O2" i="6"/>
  <c r="BG73" i="32"/>
  <c r="BG77" i="32" s="1"/>
  <c r="S156" i="32" s="1"/>
  <c r="S46" i="13" s="1"/>
  <c r="Z64" i="29"/>
  <c r="Z68" i="29" s="1"/>
  <c r="L145" i="29" s="1"/>
  <c r="L45" i="12" s="1"/>
  <c r="Y64" i="29"/>
  <c r="Y68" i="29" s="1"/>
  <c r="L135" i="29" s="1"/>
  <c r="L45" i="11" s="1"/>
  <c r="AB64" i="29"/>
  <c r="AB68" i="29" s="1"/>
  <c r="L165" i="29" s="1"/>
  <c r="L45" i="14" s="1"/>
  <c r="DN110" i="35"/>
  <c r="DL47" i="35"/>
  <c r="BL73" i="29"/>
  <c r="BL77" i="29" s="1"/>
  <c r="V206" i="29" s="1"/>
  <c r="V46" i="18" s="1"/>
  <c r="BH73" i="29"/>
  <c r="BH77" i="29" s="1"/>
  <c r="V166" i="29" s="1"/>
  <c r="V46" i="14" s="1"/>
  <c r="BE91" i="33"/>
  <c r="BE95" i="33" s="1"/>
  <c r="R138" i="33" s="1"/>
  <c r="R48" i="11" s="1"/>
  <c r="G32" i="35"/>
  <c r="K99" i="41" s="1"/>
  <c r="BI46" i="29"/>
  <c r="BI50" i="29" s="1"/>
  <c r="V173" i="29" s="1"/>
  <c r="V43" i="15" s="1"/>
  <c r="DN5" i="35"/>
  <c r="G5" i="35" s="1"/>
  <c r="K7" i="41" s="1"/>
  <c r="BE118" i="33"/>
  <c r="BE122" i="33" s="1"/>
  <c r="R141" i="33" s="1"/>
  <c r="R51" i="11" s="1"/>
  <c r="BH82" i="31"/>
  <c r="BH86" i="31" s="1"/>
  <c r="T167" i="31" s="1"/>
  <c r="T47" i="14" s="1"/>
  <c r="DN96" i="35"/>
  <c r="G96" i="35" s="1"/>
  <c r="K52" i="41" s="1"/>
  <c r="G63" i="35"/>
  <c r="BJ127" i="30"/>
  <c r="BJ131" i="30" s="1"/>
  <c r="U192" i="30" s="1"/>
  <c r="U52" i="16" s="1"/>
  <c r="BI100" i="32"/>
  <c r="BI104" i="32" s="1"/>
  <c r="S179" i="32" s="1"/>
  <c r="S49" i="15" s="1"/>
  <c r="BG100" i="32"/>
  <c r="BG104" i="32" s="1"/>
  <c r="S159" i="32" s="1"/>
  <c r="S49" i="13" s="1"/>
  <c r="G37" i="35"/>
  <c r="K32" i="41" s="1"/>
  <c r="BG109" i="33"/>
  <c r="BG113" i="33" s="1"/>
  <c r="R160" i="33" s="1"/>
  <c r="R50" i="13" s="1"/>
  <c r="BE109" i="33"/>
  <c r="BE113" i="33" s="1"/>
  <c r="R140" i="33" s="1"/>
  <c r="R50" i="11" s="1"/>
  <c r="BH73" i="31"/>
  <c r="BH77" i="31" s="1"/>
  <c r="T166" i="31" s="1"/>
  <c r="T46" i="14" s="1"/>
  <c r="DL68" i="35"/>
  <c r="G68" i="35" s="1"/>
  <c r="K58" i="41" s="1"/>
  <c r="BL82" i="33"/>
  <c r="BL86" i="33" s="1"/>
  <c r="R207" i="33" s="1"/>
  <c r="R47" i="18" s="1"/>
  <c r="BH46" i="33"/>
  <c r="BH50" i="33" s="1"/>
  <c r="R163" i="33" s="1"/>
  <c r="R43" i="14" s="1"/>
  <c r="BG46" i="33"/>
  <c r="BG50" i="33" s="1"/>
  <c r="R153" i="33" s="1"/>
  <c r="R43" i="13" s="1"/>
  <c r="Y55" i="29"/>
  <c r="Y59" i="29" s="1"/>
  <c r="L134" i="29" s="1"/>
  <c r="L44" i="11" s="1"/>
  <c r="AF55" i="29"/>
  <c r="AF59" i="29" s="1"/>
  <c r="L204" i="29" s="1"/>
  <c r="L44" i="18" s="1"/>
  <c r="AD55" i="29"/>
  <c r="AD59" i="29" s="1"/>
  <c r="L184" i="29" s="1"/>
  <c r="L44" i="16" s="1"/>
  <c r="DL123" i="35"/>
  <c r="BF64" i="32"/>
  <c r="BF68" i="32" s="1"/>
  <c r="S145" i="32" s="1"/>
  <c r="S45" i="12" s="1"/>
  <c r="BK64" i="32"/>
  <c r="BK68" i="32" s="1"/>
  <c r="S195" i="32" s="1"/>
  <c r="S45" i="17" s="1"/>
  <c r="BG64" i="32"/>
  <c r="BG68" i="32" s="1"/>
  <c r="S155" i="32" s="1"/>
  <c r="S45" i="13" s="1"/>
  <c r="Z73" i="29"/>
  <c r="Z77" i="29" s="1"/>
  <c r="L146" i="29" s="1"/>
  <c r="L46" i="12" s="1"/>
  <c r="AA73" i="29"/>
  <c r="AA77" i="29" s="1"/>
  <c r="L156" i="29" s="1"/>
  <c r="L46" i="13" s="1"/>
  <c r="BL46" i="32"/>
  <c r="BL50" i="32" s="1"/>
  <c r="S203" i="32" s="1"/>
  <c r="S43" i="18" s="1"/>
  <c r="BE46" i="32"/>
  <c r="BE50" i="32" s="1"/>
  <c r="S133" i="32" s="1"/>
  <c r="S43" i="11" s="1"/>
  <c r="BJ46" i="30"/>
  <c r="BJ50" i="30" s="1"/>
  <c r="U183" i="30" s="1"/>
  <c r="U43" i="16" s="1"/>
  <c r="BH46" i="30"/>
  <c r="BH50" i="30" s="1"/>
  <c r="U163" i="30" s="1"/>
  <c r="U43" i="14" s="1"/>
  <c r="BE46" i="30"/>
  <c r="BE50" i="30" s="1"/>
  <c r="U133" i="30" s="1"/>
  <c r="U43" i="11" s="1"/>
  <c r="BI82" i="32"/>
  <c r="BI86" i="32" s="1"/>
  <c r="S177" i="32" s="1"/>
  <c r="S47" i="15" s="1"/>
  <c r="BF82" i="30"/>
  <c r="BF86" i="30" s="1"/>
  <c r="U147" i="30" s="1"/>
  <c r="U47" i="12" s="1"/>
  <c r="BJ100" i="33"/>
  <c r="BJ104" i="33" s="1"/>
  <c r="R189" i="33" s="1"/>
  <c r="R49" i="16" s="1"/>
  <c r="BL100" i="33"/>
  <c r="BL104" i="33" s="1"/>
  <c r="R209" i="33" s="1"/>
  <c r="R49" i="18" s="1"/>
  <c r="BG100" i="33"/>
  <c r="BG104" i="33" s="1"/>
  <c r="R159" i="33" s="1"/>
  <c r="R49" i="13" s="1"/>
  <c r="BE100" i="33"/>
  <c r="BE104" i="33" s="1"/>
  <c r="R139" i="33" s="1"/>
  <c r="R49" i="11" s="1"/>
  <c r="DN50" i="35"/>
  <c r="G50" i="35" s="1"/>
  <c r="K28" i="41" s="1"/>
  <c r="G92" i="35"/>
  <c r="DL99" i="35"/>
  <c r="DN99" i="35" s="1"/>
  <c r="DN121" i="35"/>
  <c r="G121" i="35" s="1"/>
  <c r="K87" i="41" s="1"/>
  <c r="DN68" i="35"/>
  <c r="DL91" i="35"/>
  <c r="DN91" i="35" s="1"/>
  <c r="G91" i="35" s="1"/>
  <c r="DL93" i="35"/>
  <c r="DN93" i="35" s="1"/>
  <c r="G93" i="35" s="1"/>
  <c r="BI109" i="31"/>
  <c r="BI113" i="31" s="1"/>
  <c r="T180" i="31" s="1"/>
  <c r="T50" i="15" s="1"/>
  <c r="AA64" i="29"/>
  <c r="AA68" i="29" s="1"/>
  <c r="L155" i="29" s="1"/>
  <c r="L45" i="13" s="1"/>
  <c r="S3" i="21"/>
  <c r="Q3" i="21"/>
  <c r="G48" i="35"/>
  <c r="BI91" i="33"/>
  <c r="BI95" i="33" s="1"/>
  <c r="R178" i="33" s="1"/>
  <c r="R48" i="15" s="1"/>
  <c r="BE46" i="29"/>
  <c r="BE50" i="29" s="1"/>
  <c r="V133" i="29" s="1"/>
  <c r="V43" i="11" s="1"/>
  <c r="BL46" i="29"/>
  <c r="BL50" i="29" s="1"/>
  <c r="V203" i="29" s="1"/>
  <c r="V43" i="18" s="1"/>
  <c r="AF68" i="29"/>
  <c r="L205" i="29" s="1"/>
  <c r="L45" i="18" s="1"/>
  <c r="BG82" i="31"/>
  <c r="BG86" i="31" s="1"/>
  <c r="T157" i="31" s="1"/>
  <c r="T47" i="13" s="1"/>
  <c r="G104" i="35"/>
  <c r="K80" i="41" s="1"/>
  <c r="G101" i="35"/>
  <c r="K75" i="41" s="1"/>
  <c r="BF82" i="29"/>
  <c r="BF86" i="29" s="1"/>
  <c r="V147" i="29" s="1"/>
  <c r="V47" i="12" s="1"/>
  <c r="BL100" i="32"/>
  <c r="BL104" i="32" s="1"/>
  <c r="S209" i="32" s="1"/>
  <c r="S49" i="18" s="1"/>
  <c r="BJ100" i="32"/>
  <c r="BJ104" i="32" s="1"/>
  <c r="S189" i="32" s="1"/>
  <c r="S49" i="16" s="1"/>
  <c r="BF46" i="31"/>
  <c r="BH109" i="33"/>
  <c r="BH113" i="33" s="1"/>
  <c r="R170" i="33" s="1"/>
  <c r="R50" i="14" s="1"/>
  <c r="BI109" i="33"/>
  <c r="BI113" i="33" s="1"/>
  <c r="R180" i="33" s="1"/>
  <c r="R50" i="15" s="1"/>
  <c r="G61" i="35"/>
  <c r="K47" i="41" s="1"/>
  <c r="BF50" i="31"/>
  <c r="T143" i="31" s="1"/>
  <c r="T43" i="12" s="1"/>
  <c r="BL46" i="33"/>
  <c r="BL50" i="33" s="1"/>
  <c r="R203" i="33" s="1"/>
  <c r="R43" i="18" s="1"/>
  <c r="AB55" i="29"/>
  <c r="AB59" i="29" s="1"/>
  <c r="L164" i="29" s="1"/>
  <c r="L44" i="14" s="1"/>
  <c r="BE91" i="29"/>
  <c r="BE95" i="29" s="1"/>
  <c r="V138" i="29" s="1"/>
  <c r="V48" i="11" s="1"/>
  <c r="BH82" i="32"/>
  <c r="BH86" i="32" s="1"/>
  <c r="S167" i="32" s="1"/>
  <c r="S47" i="14" s="1"/>
  <c r="BK82" i="32"/>
  <c r="BK86" i="32" s="1"/>
  <c r="S197" i="32" s="1"/>
  <c r="S47" i="17" s="1"/>
  <c r="BG82" i="33"/>
  <c r="BG86" i="33" s="1"/>
  <c r="R157" i="33" s="1"/>
  <c r="R47" i="13" s="1"/>
  <c r="BK100" i="33"/>
  <c r="BK104" i="33" s="1"/>
  <c r="R199" i="33" s="1"/>
  <c r="R49" i="17" s="1"/>
  <c r="G11" i="35"/>
  <c r="K89" i="41" s="1"/>
  <c r="DN69" i="35"/>
  <c r="G69" i="35" s="1"/>
  <c r="K61" i="41" s="1"/>
  <c r="G39" i="35"/>
  <c r="K34" i="41" s="1"/>
  <c r="DN112" i="35"/>
  <c r="G112" i="35" s="1"/>
  <c r="K72" i="41" s="1"/>
  <c r="BF109" i="31"/>
  <c r="BF113" i="31" s="1"/>
  <c r="T150" i="31" s="1"/>
  <c r="T50" i="12" s="1"/>
  <c r="BE127" i="29"/>
  <c r="BE131" i="29" s="1"/>
  <c r="V142" i="29" s="1"/>
  <c r="V52" i="11" s="1"/>
  <c r="BH127" i="29"/>
  <c r="BH131" i="29" s="1"/>
  <c r="V172" i="29" s="1"/>
  <c r="V52" i="14" s="1"/>
  <c r="BH109" i="31"/>
  <c r="BH113" i="31" s="1"/>
  <c r="T170" i="31" s="1"/>
  <c r="T50" i="14" s="1"/>
  <c r="BK109" i="31"/>
  <c r="BK113" i="31" s="1"/>
  <c r="T200" i="31" s="1"/>
  <c r="T50" i="17" s="1"/>
  <c r="BF127" i="29"/>
  <c r="BF131" i="29" s="1"/>
  <c r="V152" i="29" s="1"/>
  <c r="V52" i="12" s="1"/>
  <c r="BI73" i="32"/>
  <c r="BI77" i="32" s="1"/>
  <c r="S176" i="32" s="1"/>
  <c r="S46" i="15" s="1"/>
  <c r="BK73" i="32"/>
  <c r="BK77" i="32" s="1"/>
  <c r="S196" i="32" s="1"/>
  <c r="S46" i="17" s="1"/>
  <c r="AE64" i="29"/>
  <c r="AE68" i="29" s="1"/>
  <c r="L195" i="29" s="1"/>
  <c r="L45" i="17" s="1"/>
  <c r="S3" i="7"/>
  <c r="Q3" i="7"/>
  <c r="G114" i="35"/>
  <c r="K73" i="41" s="1"/>
  <c r="BI73" i="29"/>
  <c r="BI77" i="29" s="1"/>
  <c r="V176" i="29" s="1"/>
  <c r="V46" i="15" s="1"/>
  <c r="BE73" i="29"/>
  <c r="BE77" i="29" s="1"/>
  <c r="V136" i="29" s="1"/>
  <c r="V46" i="11" s="1"/>
  <c r="BK91" i="33"/>
  <c r="BK95" i="33" s="1"/>
  <c r="R198" i="33" s="1"/>
  <c r="R48" i="17" s="1"/>
  <c r="BH91" i="33"/>
  <c r="BH95" i="33" s="1"/>
  <c r="R168" i="33" s="1"/>
  <c r="R48" i="14" s="1"/>
  <c r="BF46" i="29"/>
  <c r="BF50" i="29" s="1"/>
  <c r="V143" i="29" s="1"/>
  <c r="V43" i="12" s="1"/>
  <c r="BL46" i="31"/>
  <c r="BL50" i="31" s="1"/>
  <c r="T203" i="31" s="1"/>
  <c r="T43" i="18" s="1"/>
  <c r="BH118" i="33"/>
  <c r="BH122" i="33" s="1"/>
  <c r="R171" i="33" s="1"/>
  <c r="R51" i="14" s="1"/>
  <c r="BJ118" i="33"/>
  <c r="BJ122" i="33" s="1"/>
  <c r="R191" i="33" s="1"/>
  <c r="R51" i="16" s="1"/>
  <c r="BF118" i="33"/>
  <c r="BF122" i="33" s="1"/>
  <c r="R151" i="33" s="1"/>
  <c r="R51" i="12" s="1"/>
  <c r="BL82" i="31"/>
  <c r="BL86" i="31" s="1"/>
  <c r="T207" i="31" s="1"/>
  <c r="T47" i="18" s="1"/>
  <c r="BF82" i="31"/>
  <c r="BF86" i="31" s="1"/>
  <c r="T147" i="31" s="1"/>
  <c r="T47" i="12" s="1"/>
  <c r="BJ82" i="31"/>
  <c r="BJ86" i="31" s="1"/>
  <c r="T187" i="31" s="1"/>
  <c r="T47" i="16" s="1"/>
  <c r="BI82" i="31"/>
  <c r="BI86" i="31" s="1"/>
  <c r="T177" i="31" s="1"/>
  <c r="T47" i="15" s="1"/>
  <c r="BL82" i="29"/>
  <c r="BL86" i="29" s="1"/>
  <c r="V207" i="29" s="1"/>
  <c r="V47" i="18" s="1"/>
  <c r="BJ82" i="29"/>
  <c r="BJ86" i="29" s="1"/>
  <c r="V187" i="29" s="1"/>
  <c r="V47" i="16" s="1"/>
  <c r="BH127" i="30"/>
  <c r="BH131" i="30" s="1"/>
  <c r="U172" i="30" s="1"/>
  <c r="U52" i="14" s="1"/>
  <c r="BE127" i="30"/>
  <c r="BE131" i="30" s="1"/>
  <c r="U142" i="30" s="1"/>
  <c r="U52" i="11" s="1"/>
  <c r="DL42" i="35"/>
  <c r="DN42" i="35" s="1"/>
  <c r="DL54" i="35"/>
  <c r="DN54" i="35" s="1"/>
  <c r="DL94" i="35"/>
  <c r="DN94" i="35" s="1"/>
  <c r="G94" i="35" s="1"/>
  <c r="BH100" i="32"/>
  <c r="BH104" i="32" s="1"/>
  <c r="S169" i="32" s="1"/>
  <c r="S49" i="14" s="1"/>
  <c r="BF100" i="32"/>
  <c r="BF104" i="32" s="1"/>
  <c r="S149" i="32" s="1"/>
  <c r="S49" i="12" s="1"/>
  <c r="BJ46" i="31"/>
  <c r="BJ50" i="31" s="1"/>
  <c r="T183" i="31" s="1"/>
  <c r="T43" i="16" s="1"/>
  <c r="BI46" i="31"/>
  <c r="BI50" i="31" s="1"/>
  <c r="T173" i="31" s="1"/>
  <c r="T43" i="15" s="1"/>
  <c r="BK46" i="31"/>
  <c r="BK50" i="31" s="1"/>
  <c r="T193" i="31" s="1"/>
  <c r="T43" i="17" s="1"/>
  <c r="DL125" i="35"/>
  <c r="DN125" i="35" s="1"/>
  <c r="DL108" i="35"/>
  <c r="BJ109" i="33"/>
  <c r="BJ113" i="33" s="1"/>
  <c r="R190" i="33" s="1"/>
  <c r="R50" i="16" s="1"/>
  <c r="BJ73" i="31"/>
  <c r="BJ77" i="31" s="1"/>
  <c r="T186" i="31" s="1"/>
  <c r="T46" i="16" s="1"/>
  <c r="G124" i="35"/>
  <c r="BH82" i="33"/>
  <c r="BH86" i="33" s="1"/>
  <c r="R167" i="33" s="1"/>
  <c r="R47" i="14" s="1"/>
  <c r="BE82" i="33"/>
  <c r="BE86" i="33" s="1"/>
  <c r="R137" i="33" s="1"/>
  <c r="R47" i="11" s="1"/>
  <c r="BK82" i="33"/>
  <c r="BK86" i="33" s="1"/>
  <c r="R197" i="33" s="1"/>
  <c r="R47" i="17" s="1"/>
  <c r="BJ46" i="33"/>
  <c r="BJ50" i="33" s="1"/>
  <c r="R183" i="33" s="1"/>
  <c r="R43" i="16" s="1"/>
  <c r="BI46" i="33"/>
  <c r="BI50" i="33" s="1"/>
  <c r="R173" i="33" s="1"/>
  <c r="R43" i="15" s="1"/>
  <c r="AE55" i="29"/>
  <c r="AE59" i="29" s="1"/>
  <c r="L194" i="29" s="1"/>
  <c r="L44" i="17" s="1"/>
  <c r="BG46" i="29"/>
  <c r="BG50" i="29" s="1"/>
  <c r="V153" i="29" s="1"/>
  <c r="V43" i="13" s="1"/>
  <c r="BI64" i="32"/>
  <c r="BI68" i="32" s="1"/>
  <c r="S175" i="32" s="1"/>
  <c r="S45" i="15" s="1"/>
  <c r="BE64" i="32"/>
  <c r="BE68" i="32" s="1"/>
  <c r="S135" i="32" s="1"/>
  <c r="S45" i="11" s="1"/>
  <c r="BI91" i="29"/>
  <c r="BI95" i="29" s="1"/>
  <c r="V178" i="29" s="1"/>
  <c r="V48" i="15" s="1"/>
  <c r="AE73" i="29"/>
  <c r="AE77" i="29" s="1"/>
  <c r="L196" i="29" s="1"/>
  <c r="L46" i="17" s="1"/>
  <c r="Y73" i="29"/>
  <c r="Y77" i="29" s="1"/>
  <c r="L136" i="29" s="1"/>
  <c r="L46" i="11" s="1"/>
  <c r="AF73" i="29"/>
  <c r="AF77" i="29" s="1"/>
  <c r="L206" i="29" s="1"/>
  <c r="L46" i="18" s="1"/>
  <c r="BK46" i="32"/>
  <c r="BK50" i="32" s="1"/>
  <c r="S193" i="32" s="1"/>
  <c r="S43" i="17" s="1"/>
  <c r="BL46" i="30"/>
  <c r="BL50" i="30" s="1"/>
  <c r="U203" i="30" s="1"/>
  <c r="U43" i="18" s="1"/>
  <c r="BK46" i="30"/>
  <c r="BK50" i="30" s="1"/>
  <c r="U193" i="30" s="1"/>
  <c r="U43" i="17" s="1"/>
  <c r="BL82" i="30"/>
  <c r="BL86" i="30" s="1"/>
  <c r="U207" i="30" s="1"/>
  <c r="U47" i="18" s="1"/>
  <c r="BH82" i="30"/>
  <c r="BH86" i="30" s="1"/>
  <c r="U167" i="30" s="1"/>
  <c r="U47" i="14" s="1"/>
  <c r="BE82" i="30"/>
  <c r="BE86" i="30" s="1"/>
  <c r="U137" i="30" s="1"/>
  <c r="U47" i="11" s="1"/>
  <c r="BK82" i="30"/>
  <c r="BK86" i="30" s="1"/>
  <c r="U197" i="30" s="1"/>
  <c r="U47" i="17" s="1"/>
  <c r="BG82" i="30"/>
  <c r="BG86" i="30" s="1"/>
  <c r="U157" i="30" s="1"/>
  <c r="U47" i="13" s="1"/>
  <c r="H39" i="40"/>
  <c r="B15" i="40" s="1"/>
  <c r="G110" i="35"/>
  <c r="U49" i="7" l="1" a="1"/>
  <c r="U49" i="7" s="1"/>
  <c r="V89" i="7" s="1"/>
  <c r="U49" i="20" a="1"/>
  <c r="U49" i="20" s="1"/>
  <c r="V89" i="20" s="1"/>
  <c r="U71" i="19" a="1"/>
  <c r="U71" i="19" s="1"/>
  <c r="V91" i="19" s="1"/>
  <c r="U91" i="19" s="1"/>
  <c r="K92" i="41"/>
  <c r="K96" i="41"/>
  <c r="Q54" i="6" a="1"/>
  <c r="Q54" i="6" s="1"/>
  <c r="R83" i="6" s="1"/>
  <c r="U37" i="7" a="1"/>
  <c r="U37" i="7" s="1"/>
  <c r="T92" i="7" s="1"/>
  <c r="U37" i="20" a="1"/>
  <c r="U37" i="20" s="1"/>
  <c r="T92" i="20" s="1"/>
  <c r="U37" i="21" a="1"/>
  <c r="U37" i="21" s="1"/>
  <c r="T92" i="21" s="1"/>
  <c r="U81" i="20" a="1"/>
  <c r="U81" i="20" s="1"/>
  <c r="V92" i="20" s="1"/>
  <c r="U81" i="21" a="1"/>
  <c r="U81" i="21" s="1"/>
  <c r="V92" i="21" s="1"/>
  <c r="U81" i="19" a="1"/>
  <c r="U81" i="19" s="1"/>
  <c r="V92" i="19" s="1"/>
  <c r="Q74" i="6" a="1"/>
  <c r="Q74" i="6" s="1"/>
  <c r="R85" i="6" s="1"/>
  <c r="U81" i="7" a="1"/>
  <c r="U81" i="7" s="1"/>
  <c r="V92" i="7" s="1"/>
  <c r="Q4" i="6" a="1"/>
  <c r="Q4" i="6" s="1"/>
  <c r="P82" i="6" s="1"/>
  <c r="Q82" i="6" s="1"/>
  <c r="U5" i="19" a="1"/>
  <c r="U5" i="19" s="1"/>
  <c r="T89" i="19" s="1"/>
  <c r="U5" i="20" a="1"/>
  <c r="U5" i="20" s="1"/>
  <c r="T89" i="20" s="1"/>
  <c r="U5" i="21" a="1"/>
  <c r="U5" i="21" s="1"/>
  <c r="T89" i="21" s="1"/>
  <c r="U5" i="7" a="1"/>
  <c r="U5" i="7" s="1"/>
  <c r="T89" i="7" s="1"/>
  <c r="U37" i="19" a="1"/>
  <c r="U37" i="19" s="1"/>
  <c r="T92" i="19" s="1"/>
  <c r="Q14" i="6" a="1"/>
  <c r="Q14" i="6" s="1"/>
  <c r="P83" i="6" s="1"/>
  <c r="U15" i="19" a="1"/>
  <c r="U15" i="19" s="1"/>
  <c r="T90" i="19" s="1"/>
  <c r="U90" i="19" s="1"/>
  <c r="U15" i="21" a="1"/>
  <c r="U15" i="21" s="1"/>
  <c r="T90" i="21" s="1"/>
  <c r="U90" i="21" s="1"/>
  <c r="U15" i="20" a="1"/>
  <c r="U15" i="20" s="1"/>
  <c r="T90" i="20" s="1"/>
  <c r="U90" i="20" s="1"/>
  <c r="U15" i="7" a="1"/>
  <c r="U15" i="7" s="1"/>
  <c r="T90" i="7" s="1"/>
  <c r="U90" i="7" s="1"/>
  <c r="U59" i="20" a="1"/>
  <c r="U59" i="20" s="1"/>
  <c r="V90" i="20" s="1"/>
  <c r="Q44" i="6" a="1"/>
  <c r="Q44" i="6" s="1"/>
  <c r="R82" i="6" s="1"/>
  <c r="G42" i="35"/>
  <c r="K45" i="41" s="1"/>
  <c r="U49" i="19" a="1"/>
  <c r="U49" i="19" s="1"/>
  <c r="V89" i="19" s="1"/>
  <c r="DN102" i="35"/>
  <c r="G102" i="35" s="1"/>
  <c r="K76" i="41" s="1"/>
  <c r="G44" i="35"/>
  <c r="U59" i="7" a="1"/>
  <c r="U59" i="7" s="1"/>
  <c r="V90" i="7" s="1"/>
  <c r="DN108" i="35"/>
  <c r="G108" i="35" s="1"/>
  <c r="U71" i="20" a="1"/>
  <c r="U71" i="20" s="1"/>
  <c r="V91" i="20" s="1"/>
  <c r="U91" i="20" s="1"/>
  <c r="U59" i="19" a="1"/>
  <c r="U59" i="19" s="1"/>
  <c r="V90" i="19" s="1"/>
  <c r="U71" i="21" a="1"/>
  <c r="U71" i="21" s="1"/>
  <c r="V91" i="21" s="1"/>
  <c r="U91" i="21" s="1"/>
  <c r="U49" i="21" a="1"/>
  <c r="U49" i="21" s="1"/>
  <c r="V89" i="21" s="1"/>
  <c r="G54" i="35"/>
  <c r="K36" i="41" s="1"/>
  <c r="Q64" i="6" a="1"/>
  <c r="Q64" i="6" s="1"/>
  <c r="R84" i="6" s="1"/>
  <c r="Q84" i="6" s="1"/>
  <c r="K91" i="41"/>
  <c r="K95" i="41"/>
  <c r="G125" i="35"/>
  <c r="Q34" i="6" a="1"/>
  <c r="Q34" i="6" s="1"/>
  <c r="P85" i="6" s="1"/>
  <c r="U59" i="21" a="1"/>
  <c r="U59" i="21" s="1"/>
  <c r="V90" i="21" s="1"/>
  <c r="U71" i="7" a="1"/>
  <c r="U71" i="7" s="1"/>
  <c r="V91" i="7" s="1"/>
  <c r="U91" i="7" s="1"/>
  <c r="Q24" i="6" a="1"/>
  <c r="Q24" i="6" s="1"/>
  <c r="P84" i="6" s="1"/>
  <c r="U27" i="20" a="1"/>
  <c r="U27" i="20" s="1"/>
  <c r="T91" i="20" s="1"/>
  <c r="U27" i="19" a="1"/>
  <c r="U27" i="19" s="1"/>
  <c r="T91" i="19" s="1"/>
  <c r="U27" i="21" a="1"/>
  <c r="U27" i="21" s="1"/>
  <c r="T91" i="21" s="1"/>
  <c r="U27" i="7" a="1"/>
  <c r="U27" i="7" s="1"/>
  <c r="T91" i="7" s="1"/>
  <c r="G123" i="35"/>
  <c r="G99" i="35"/>
  <c r="K70" i="41" s="1"/>
  <c r="DN47" i="35"/>
  <c r="G47" i="35" s="1"/>
  <c r="T3" i="7" l="1"/>
  <c r="V3" i="7"/>
  <c r="T3" i="20"/>
  <c r="V3" i="20"/>
  <c r="T3" i="21"/>
  <c r="V3" i="21"/>
  <c r="T3" i="19"/>
  <c r="V3" i="19"/>
  <c r="P2" i="6"/>
  <c r="R2" i="6"/>
</calcChain>
</file>

<file path=xl/sharedStrings.xml><?xml version="1.0" encoding="utf-8"?>
<sst xmlns="http://schemas.openxmlformats.org/spreadsheetml/2006/main" count="6444" uniqueCount="904">
  <si>
    <t>SEMESTER.I</t>
  </si>
  <si>
    <t>SEMESTER.II</t>
  </si>
  <si>
    <t>SEMESTER.IV</t>
  </si>
  <si>
    <t>SEMESTER.III</t>
  </si>
  <si>
    <t>SEMESTER.VII</t>
  </si>
  <si>
    <t>SEMESTER.VIII</t>
  </si>
  <si>
    <t>Architectural Design Studio V</t>
  </si>
  <si>
    <t>Graduation Project</t>
  </si>
  <si>
    <t>FIRST SEMESTER</t>
  </si>
  <si>
    <t>Hours</t>
  </si>
  <si>
    <t>/</t>
  </si>
  <si>
    <t>Credit</t>
  </si>
  <si>
    <t>SECOND SEMESTER</t>
  </si>
  <si>
    <t>Code</t>
  </si>
  <si>
    <t>Name</t>
  </si>
  <si>
    <t>(</t>
  </si>
  <si>
    <t>T</t>
  </si>
  <si>
    <t>P</t>
  </si>
  <si>
    <t>L</t>
  </si>
  <si>
    <t>)</t>
  </si>
  <si>
    <t>S</t>
  </si>
  <si>
    <t>Türkçe I</t>
  </si>
  <si>
    <t>Devrim Tarihi I</t>
  </si>
  <si>
    <t>Türkçe II</t>
  </si>
  <si>
    <t>Architectural Basic Design I</t>
  </si>
  <si>
    <t>Devrim Tarihi II</t>
  </si>
  <si>
    <t>Architectural Basic Design II</t>
  </si>
  <si>
    <t>THIRD SEMESTER</t>
  </si>
  <si>
    <t>FOURTH SEMESTER</t>
  </si>
  <si>
    <t>Architectural Design Studio I</t>
  </si>
  <si>
    <t>FIFTH SEMESTER</t>
  </si>
  <si>
    <t>SIXTH SEMESTER</t>
  </si>
  <si>
    <t>Architectural Design Studio IV</t>
  </si>
  <si>
    <t>SEVENTH SEMESTER</t>
  </si>
  <si>
    <t>EIGHTH SEMESTER</t>
  </si>
  <si>
    <t>SEMESTER.V</t>
  </si>
  <si>
    <t>P.tsi</t>
  </si>
  <si>
    <t>Salı</t>
  </si>
  <si>
    <t>Ç.ba</t>
  </si>
  <si>
    <t>P.be</t>
  </si>
  <si>
    <t>Cuma</t>
  </si>
  <si>
    <t>SEMESTER.VI</t>
  </si>
  <si>
    <t>S1</t>
  </si>
  <si>
    <t>S8</t>
  </si>
  <si>
    <t>S2</t>
  </si>
  <si>
    <t>S3</t>
  </si>
  <si>
    <t>S4</t>
  </si>
  <si>
    <t>S5</t>
  </si>
  <si>
    <t>S6</t>
  </si>
  <si>
    <t>.</t>
  </si>
  <si>
    <t>Soner ŞAHİN</t>
  </si>
  <si>
    <t>CODE</t>
  </si>
  <si>
    <t>NAME</t>
  </si>
  <si>
    <t>INSTRUCTOR</t>
  </si>
  <si>
    <t>ROOM Nr.</t>
  </si>
  <si>
    <t>A. Mehmet SAYGILI</t>
  </si>
  <si>
    <t>Hande GÜLTEKİN</t>
  </si>
  <si>
    <t>Öğretim Elemanı</t>
  </si>
  <si>
    <t>Araştırma Görevlisi</t>
  </si>
  <si>
    <t>SEMESTER 1</t>
  </si>
  <si>
    <t>SEMESTER 2</t>
  </si>
  <si>
    <t>SEMESTER 3</t>
  </si>
  <si>
    <t>SEMESTER 4</t>
  </si>
  <si>
    <t>SEMESTER 5</t>
  </si>
  <si>
    <t>SEMESTER 6</t>
  </si>
  <si>
    <t>SEMESTER 7</t>
  </si>
  <si>
    <t>SEMESTER 8</t>
  </si>
  <si>
    <t>S7</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</si>
  <si>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</si>
  <si>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</si>
  <si>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</si>
  <si>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</si>
  <si>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</si>
  <si>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</si>
  <si>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</si>
  <si>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</si>
  <si>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</si>
  <si>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</si>
  <si>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</si>
  <si>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</si>
  <si>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</si>
  <si>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</si>
  <si>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</si>
  <si>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</si>
  <si>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</si>
  <si>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</si>
  <si>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</si>
  <si>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</si>
  <si>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</si>
  <si>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</si>
  <si>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</si>
  <si>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</si>
  <si>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</si>
  <si>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</si>
  <si>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</si>
  <si>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</si>
  <si>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</si>
  <si>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</si>
  <si>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</si>
  <si>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</si>
  <si>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</si>
  <si>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</si>
  <si>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</si>
  <si>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</si>
  <si>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</si>
  <si>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</si>
  <si>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</si>
  <si>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</si>
  <si>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</si>
  <si>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</si>
  <si>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</si>
  <si>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</si>
  <si>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</si>
  <si>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</si>
  <si>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</si>
  <si>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</si>
  <si>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</si>
  <si>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</si>
  <si>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</si>
  <si>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</si>
  <si>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</si>
  <si>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</si>
  <si>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</si>
  <si>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</si>
  <si>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</si>
  <si>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</si>
  <si>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</si>
  <si>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</si>
  <si>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</si>
  <si>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</si>
  <si>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</si>
  <si>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</si>
  <si>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</si>
  <si>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</si>
  <si>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</si>
  <si>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</si>
  <si>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</si>
  <si>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</si>
  <si>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</si>
  <si>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</si>
  <si>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</si>
  <si>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</si>
  <si>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</si>
  <si>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</si>
  <si>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</si>
  <si>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</si>
  <si>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</si>
  <si>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</si>
  <si>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Monday</t>
  </si>
  <si>
    <t>Tuesday</t>
  </si>
  <si>
    <t>Wednesday</t>
  </si>
  <si>
    <t>Thursday</t>
  </si>
  <si>
    <t>Friday</t>
  </si>
  <si>
    <t>Pazartesi</t>
  </si>
  <si>
    <t>Çarşamba</t>
  </si>
  <si>
    <t>Perşembe</t>
  </si>
  <si>
    <t>CONTROL PANEL</t>
  </si>
  <si>
    <t>CODES</t>
  </si>
  <si>
    <t>CLASSES</t>
  </si>
  <si>
    <t>INSTRUCTORS</t>
  </si>
  <si>
    <t>ASSISTANTS</t>
  </si>
  <si>
    <t>COURSE CODES</t>
  </si>
  <si>
    <t>DİKKAT!!! BU SAYFADA SADECE COPY &amp; PASTE KULLANINIZ, HÜCRE İÇERİĞİNİ TAŞIMAYA ÇALIŞMAYINIZ, KONTROL PANELİ SİZİ YANLIŞ İŞLEMLERDE UYARACAKTIR...</t>
  </si>
  <si>
    <t>Matematik I</t>
  </si>
  <si>
    <t>Matematik II</t>
  </si>
  <si>
    <t>Teknik İngilizce II</t>
  </si>
  <si>
    <t>Teknik İngilizce I</t>
  </si>
  <si>
    <t>Mimari Temel Tasarım I</t>
  </si>
  <si>
    <t>Mimari Temel Tasarım II</t>
  </si>
  <si>
    <t>Tasarı Geometri</t>
  </si>
  <si>
    <t>Yapı Malzemeleri</t>
  </si>
  <si>
    <t>Algoritma ve Bilgisayar Programlama</t>
  </si>
  <si>
    <t>Sanat Tarihi I</t>
  </si>
  <si>
    <t>Sanat Tarihi II</t>
  </si>
  <si>
    <t>Olasılık ve İstatistik</t>
  </si>
  <si>
    <t>Yapı Statiği</t>
  </si>
  <si>
    <t>Bina Bilgisi I</t>
  </si>
  <si>
    <t>Bina Bilgisi II</t>
  </si>
  <si>
    <t>Perspektif</t>
  </si>
  <si>
    <t>Mimari Tasarım Stüdyosu I</t>
  </si>
  <si>
    <t>Mimari Tasarım Stüdyosu II</t>
  </si>
  <si>
    <t>Mimari Tasarım Stüdyosu III</t>
  </si>
  <si>
    <t>Mimari Tasarım Stüdyosu IV</t>
  </si>
  <si>
    <t>Mimari Tasarım Stüdyosu V</t>
  </si>
  <si>
    <t>Betonarme</t>
  </si>
  <si>
    <t>Topoğrafya</t>
  </si>
  <si>
    <t>Mimarlık Tarihi II</t>
  </si>
  <si>
    <t>Mimarlık Tarihi I</t>
  </si>
  <si>
    <t>Binalarda Güvenlik Sistemleri</t>
  </si>
  <si>
    <t>Fotografi ve Modelleme Teknikleri</t>
  </si>
  <si>
    <t>Bilgisayar Destekli Tasarım I</t>
  </si>
  <si>
    <t>Bilgisayar Destekli Tasarım II</t>
  </si>
  <si>
    <t>Çelik Yapılar</t>
  </si>
  <si>
    <t>Yapı Fiziği</t>
  </si>
  <si>
    <t>Mühendisler ve Mimarlar İçin Hukuk</t>
  </si>
  <si>
    <t>Mühendislik Yönetimi</t>
  </si>
  <si>
    <t>Şehircilik Projesi</t>
  </si>
  <si>
    <t>Kredi</t>
  </si>
  <si>
    <t>Ders Saati</t>
  </si>
  <si>
    <t>U</t>
  </si>
  <si>
    <t>I. YARIYIL</t>
  </si>
  <si>
    <t>Ders Kodu</t>
  </si>
  <si>
    <t>Dersin Adı</t>
  </si>
  <si>
    <t>II. YARIYIL</t>
  </si>
  <si>
    <t>III. YARIYIL</t>
  </si>
  <si>
    <t>IV. YARIYIL</t>
  </si>
  <si>
    <t>V. YARIYIL</t>
  </si>
  <si>
    <t>VI. YARIYIL</t>
  </si>
  <si>
    <t>VII. YARIYIL</t>
  </si>
  <si>
    <t>VIII. YARIYIL</t>
  </si>
  <si>
    <r>
      <t xml:space="preserve">PROGRAM DRAFT (Make Your Changes Here - No MOVE or CUT operations; only </t>
    </r>
    <r>
      <rPr>
        <sz val="12"/>
        <color indexed="11"/>
        <rFont val="Arial Black"/>
        <family val="2"/>
      </rPr>
      <t>COPY</t>
    </r>
    <r>
      <rPr>
        <sz val="12"/>
        <color indexed="10"/>
        <rFont val="Arial Black"/>
        <family val="2"/>
      </rPr>
      <t xml:space="preserve"> </t>
    </r>
    <r>
      <rPr>
        <sz val="12"/>
        <color indexed="11"/>
        <rFont val="Arial Black"/>
        <family val="2"/>
      </rPr>
      <t>&amp; PASTE</t>
    </r>
    <r>
      <rPr>
        <sz val="12"/>
        <color indexed="10"/>
        <rFont val="Arial Black"/>
        <family val="2"/>
      </rPr>
      <t>)</t>
    </r>
  </si>
  <si>
    <t>Mimarlığın Esasları</t>
  </si>
  <si>
    <t>Mimari Çizim Esasları</t>
  </si>
  <si>
    <t>Yapı Bilgisi I</t>
  </si>
  <si>
    <t>Yapı Bilgisi II</t>
  </si>
  <si>
    <t>Gelişmiş Strüktürel Düzenler</t>
  </si>
  <si>
    <t>Şehircilik Tarihi</t>
  </si>
  <si>
    <t>Şehircilik Teorileri ve Uygulamaları</t>
  </si>
  <si>
    <t>Bitirme Projesi</t>
  </si>
  <si>
    <t>0 - Fundamentals &amp; Basic Science Related</t>
  </si>
  <si>
    <t>3 - Architectural Drawing &amp; Presentation</t>
  </si>
  <si>
    <t>4 - Function / Building</t>
  </si>
  <si>
    <t>5 - Architectural Design Studio</t>
  </si>
  <si>
    <t>Total Number of Credits Upon Completion</t>
  </si>
  <si>
    <t>Ders Kredileri Toplamı</t>
  </si>
  <si>
    <t>0 - Temel Bilimler</t>
  </si>
  <si>
    <t>3 - Mimari İletişim ve Sunum</t>
  </si>
  <si>
    <t>4 - Fonksiyon / Bina</t>
  </si>
  <si>
    <t>5 - Mimari Tasarım Stüdyosu</t>
  </si>
  <si>
    <t>Tarihi Yapıların Analizi</t>
  </si>
  <si>
    <t>6 - Şehircilik</t>
  </si>
  <si>
    <t>1 - Sosyal Bilimler</t>
  </si>
  <si>
    <t>2 - İnşaat ve Yapı</t>
  </si>
  <si>
    <t>Fizik I</t>
  </si>
  <si>
    <t>Yapılarda Mekanik-Elektrik Tesisatı Serv.</t>
  </si>
  <si>
    <t>Pelin KARAÇAR ERCOŞKUN</t>
  </si>
  <si>
    <t>ARCH 251</t>
  </si>
  <si>
    <t>ARCH 337</t>
  </si>
  <si>
    <t>ARCH 351</t>
  </si>
  <si>
    <t>ARCH 352</t>
  </si>
  <si>
    <t>ARCH 451</t>
  </si>
  <si>
    <t>ARCH 101</t>
  </si>
  <si>
    <t>ARCH 102</t>
  </si>
  <si>
    <t>Öğr. Gör.</t>
  </si>
  <si>
    <t>Doç. Dr.</t>
  </si>
  <si>
    <t>Prof. Dr.</t>
  </si>
  <si>
    <t>Yrd. Doç. Dr.</t>
  </si>
  <si>
    <t>Ünvanı</t>
  </si>
  <si>
    <t>Yük. Mim.</t>
  </si>
  <si>
    <t>SEC.CODE</t>
  </si>
  <si>
    <t>Sosyoloji I</t>
  </si>
  <si>
    <t>Sosyoloji II</t>
  </si>
  <si>
    <t>Mimarlığa ve Mühendisliğe Giriş</t>
  </si>
  <si>
    <t>Mimari Strüktür</t>
  </si>
  <si>
    <t>CREDIT</t>
  </si>
  <si>
    <t>ASSISTANT1</t>
  </si>
  <si>
    <t>ASSISTANT2</t>
  </si>
  <si>
    <t>S.</t>
  </si>
  <si>
    <t>CONTROL PANEL 1</t>
  </si>
  <si>
    <t>CONTROL PANEL 2</t>
  </si>
  <si>
    <t>Sec 1 Hrs.</t>
  </si>
  <si>
    <t>Sec 2 Hrs.</t>
  </si>
  <si>
    <t>Sec 3 Hrs.</t>
  </si>
  <si>
    <t>Sec 4 Hrs.</t>
  </si>
  <si>
    <t>SECTION</t>
  </si>
  <si>
    <t>TOOL</t>
  </si>
  <si>
    <t>TOOLS</t>
  </si>
  <si>
    <t>K</t>
  </si>
  <si>
    <t>A</t>
  </si>
  <si>
    <t>Data</t>
  </si>
  <si>
    <t>Ceramic Insulators #124-TD45-87</t>
  </si>
  <si>
    <t>Copper Coils #12-671-6772</t>
  </si>
  <si>
    <t>Variable Resistors #116010</t>
  </si>
  <si>
    <t>Formula</t>
  </si>
  <si>
    <t>Description (Result)</t>
  </si>
  <si>
    <t>=MID(A2,1,FIND(" #",A2,1)-1)</t>
  </si>
  <si>
    <t>Extracts text from position 1 to the position of "#" in the first string above (Ceramic Insulators)</t>
  </si>
  <si>
    <t>=MID(A3,1,FIND(" #",A3,1)-1)</t>
  </si>
  <si>
    <t>Extracts text from position 1 to the position of "#" in the second string above (Copper Coils)</t>
  </si>
  <si>
    <t>=MID(A4,1,FIND(" #",A4,1)-1)</t>
  </si>
  <si>
    <t>Extracts text from position 1 to the position of "#" in the third string above (Variable Resistors)</t>
  </si>
  <si>
    <t>Fluid Flow</t>
  </si>
  <si>
    <t>=MID(A2,1,5)</t>
  </si>
  <si>
    <t>Five characters from the string above, starting at the first character (Fluid)</t>
  </si>
  <si>
    <t>=MID(A2,7,20)</t>
  </si>
  <si>
    <t>Twenty characters from the string above, starting at the seventh (Flow)</t>
  </si>
  <si>
    <t>=MID(A2,20,5)</t>
  </si>
  <si>
    <t>Because the starting point is greater than the length of the string, empty text is returned ()</t>
  </si>
  <si>
    <t>Syntax</t>
  </si>
  <si>
    <r>
      <t>MID</t>
    </r>
    <r>
      <rPr>
        <sz val="10"/>
        <rFont val="Arial"/>
        <family val="2"/>
        <charset val="162"/>
      </rPr>
      <t>(</t>
    </r>
    <r>
      <rPr>
        <b/>
        <sz val="10"/>
        <rFont val="Arial"/>
        <family val="2"/>
        <charset val="162"/>
      </rPr>
      <t>text</t>
    </r>
    <r>
      <rPr>
        <sz val="10"/>
        <rFont val="Arial"/>
        <family val="2"/>
        <charset val="162"/>
      </rPr>
      <t>,</t>
    </r>
    <r>
      <rPr>
        <b/>
        <sz val="10"/>
        <rFont val="Arial"/>
        <family val="2"/>
        <charset val="162"/>
      </rPr>
      <t>start_num</t>
    </r>
    <r>
      <rPr>
        <sz val="10"/>
        <rFont val="Arial"/>
        <family val="2"/>
        <charset val="162"/>
      </rPr>
      <t>,</t>
    </r>
    <r>
      <rPr>
        <b/>
        <sz val="10"/>
        <rFont val="Arial"/>
        <family val="2"/>
        <charset val="162"/>
      </rPr>
      <t>num_chars</t>
    </r>
    <r>
      <rPr>
        <sz val="10"/>
        <rFont val="Arial"/>
        <family val="2"/>
        <charset val="162"/>
      </rPr>
      <t>)</t>
    </r>
  </si>
  <si>
    <r>
      <t>MIDB</t>
    </r>
    <r>
      <rPr>
        <sz val="10"/>
        <rFont val="Arial"/>
        <family val="2"/>
        <charset val="162"/>
      </rPr>
      <t>(</t>
    </r>
    <r>
      <rPr>
        <b/>
        <sz val="10"/>
        <rFont val="Arial"/>
        <family val="2"/>
        <charset val="162"/>
      </rPr>
      <t>text</t>
    </r>
    <r>
      <rPr>
        <sz val="10"/>
        <rFont val="Arial"/>
        <family val="2"/>
        <charset val="162"/>
      </rPr>
      <t>,</t>
    </r>
    <r>
      <rPr>
        <b/>
        <sz val="10"/>
        <rFont val="Arial"/>
        <family val="2"/>
        <charset val="162"/>
      </rPr>
      <t>start_num</t>
    </r>
    <r>
      <rPr>
        <sz val="10"/>
        <rFont val="Arial"/>
        <family val="2"/>
        <charset val="162"/>
      </rPr>
      <t>,</t>
    </r>
    <r>
      <rPr>
        <b/>
        <sz val="10"/>
        <rFont val="Arial"/>
        <family val="2"/>
        <charset val="162"/>
      </rPr>
      <t>num_bytes</t>
    </r>
    <r>
      <rPr>
        <sz val="10"/>
        <rFont val="Arial"/>
        <family val="2"/>
        <charset val="162"/>
      </rPr>
      <t>)</t>
    </r>
  </si>
  <si>
    <t>Text   is the text string containing the characters you want to extract.</t>
  </si>
  <si>
    <t>Start_num   is the position of the first character you want to extract in text. The first character in text has start_num 1, and so on.</t>
  </si>
  <si>
    <t>Num_chars   specifies the number of characters you want MID to return from text.</t>
  </si>
  <si>
    <t>Num_bytes   specifies the number of characters you want MIDB to return from text, in bytes.</t>
  </si>
  <si>
    <t>Remarks</t>
  </si>
  <si>
    <t>If start_num is greater than the length of text, MID returns "" (empty text).</t>
  </si>
  <si>
    <t>If start_num is less than the length of text, but start_num plus num_chars exceeds the length of text, MID returns the characters up to the end of text.</t>
  </si>
  <si>
    <t>If start_num is less than 1, MID returns the #VALUE! error value.</t>
  </si>
  <si>
    <t>If num_chars is negative, MID returns the #VALUE! error value.</t>
  </si>
  <si>
    <t>If num_bytes is negative, MIDB returns the #VALUE! error value.</t>
  </si>
  <si>
    <t>FIND finds one text string (find_text) within another text string (within_text), and returns the number of the starting position of find_text, from the first character of within_text. You can also use SEARCH to find one text string within another, but unlike SEARCH, FIND is case sensitive and doesn't allow wildcard characters.</t>
  </si>
  <si>
    <t>FINDB finds one text string (find_text) within another text string (within_text), and returns the number of the starting position of find_text, based on the number of bytes each character uses, from the first character of within_text. This function is for use with double-byte characters. You can also use SEARCHB to find one text string within another.</t>
  </si>
  <si>
    <r>
      <t>FIND</t>
    </r>
    <r>
      <rPr>
        <sz val="10"/>
        <rFont val="Arial"/>
        <family val="2"/>
        <charset val="162"/>
      </rPr>
      <t>(</t>
    </r>
    <r>
      <rPr>
        <b/>
        <sz val="10"/>
        <rFont val="Arial"/>
        <family val="2"/>
        <charset val="162"/>
      </rPr>
      <t>find_text</t>
    </r>
    <r>
      <rPr>
        <sz val="10"/>
        <rFont val="Arial"/>
        <family val="2"/>
        <charset val="162"/>
      </rPr>
      <t>,</t>
    </r>
    <r>
      <rPr>
        <b/>
        <sz val="10"/>
        <rFont val="Arial"/>
        <family val="2"/>
        <charset val="162"/>
      </rPr>
      <t>within_text</t>
    </r>
    <r>
      <rPr>
        <sz val="10"/>
        <rFont val="Arial"/>
        <family val="2"/>
        <charset val="162"/>
      </rPr>
      <t>,start_num)</t>
    </r>
  </si>
  <si>
    <r>
      <t>FINDB</t>
    </r>
    <r>
      <rPr>
        <sz val="10"/>
        <rFont val="Arial"/>
        <family val="2"/>
        <charset val="162"/>
      </rPr>
      <t>(</t>
    </r>
    <r>
      <rPr>
        <b/>
        <sz val="10"/>
        <rFont val="Arial"/>
        <family val="2"/>
        <charset val="162"/>
      </rPr>
      <t>find_text</t>
    </r>
    <r>
      <rPr>
        <sz val="10"/>
        <rFont val="Arial"/>
        <family val="2"/>
        <charset val="162"/>
      </rPr>
      <t>,</t>
    </r>
    <r>
      <rPr>
        <b/>
        <sz val="10"/>
        <rFont val="Arial"/>
        <family val="2"/>
        <charset val="162"/>
      </rPr>
      <t>within_text</t>
    </r>
    <r>
      <rPr>
        <sz val="10"/>
        <rFont val="Arial"/>
        <family val="2"/>
        <charset val="162"/>
      </rPr>
      <t>,start_num)</t>
    </r>
  </si>
  <si>
    <t>Find_text   is the text you want to find.</t>
  </si>
  <si>
    <t>Within_text   is the text containing the text you want to find.</t>
  </si>
  <si>
    <t>Start_num   specifies the character at which to start the search. The first character in within_text is character number 1. If you omit start_num, it is assumed to be 1.</t>
  </si>
  <si>
    <t>Tip</t>
  </si>
  <si>
    <t>Use start_num to skip a specified number of characters. For example, suppose you are working with the text string "AYF0093.YoungMensApparel". To find the number of the first "Y" in the descriptive part of the text string, set start_num equal to 8 so that the serial-number portion of the text is not searched. FIND begins with character 8, finds find_text at the next character, and returns the number 9. FIND always returns the number of characters from the start of within_text, counting the characters you skip if start_num is greater than 1.</t>
  </si>
  <si>
    <t>If find_text is "" (empty text), FIND matches the first character in the search string (that is, the character numbered start_num or 1).</t>
  </si>
  <si>
    <t>Find_text cannot contain any wildcard characters.</t>
  </si>
  <si>
    <t>If find_text does not appear in within_text, FIND and FINDB return the #VALUE! error value.</t>
  </si>
  <si>
    <t>If start_num is not greater than zero, FIND and FINDB return the #VALUE! error value.</t>
  </si>
  <si>
    <t>If start_num is greater than the length of within_text, FIND and FINDB return the #VALUE! error value.</t>
  </si>
  <si>
    <t>Miriam McGovern</t>
  </si>
  <si>
    <t>=FIND("M",A2)</t>
  </si>
  <si>
    <t>Position of the first "M" in the string above (1)</t>
  </si>
  <si>
    <t>=FIND("m",A2)</t>
  </si>
  <si>
    <t>Position of the first "m" in the string above (6)</t>
  </si>
  <si>
    <t>=FIND("M",A2,3)</t>
  </si>
  <si>
    <t>Position of the first "M" in the string above, starting with the third character (8)</t>
  </si>
  <si>
    <t>1 (09:00-09:50)</t>
  </si>
  <si>
    <t>2 (10:00-10:50)</t>
  </si>
  <si>
    <t>3 (11:00-11:50)</t>
  </si>
  <si>
    <t>4 (12:00-12:50)</t>
  </si>
  <si>
    <t>5 (13:00-13:50)</t>
  </si>
  <si>
    <t>6 (14:00-14:50)</t>
  </si>
  <si>
    <t>7 (15:00-15:50)</t>
  </si>
  <si>
    <t>8 (16:00-16:50)</t>
  </si>
  <si>
    <t>9 (17:00-17:50)</t>
  </si>
  <si>
    <t>10 (18:00-18:50)</t>
  </si>
  <si>
    <t>COURSES</t>
  </si>
  <si>
    <t>CP1</t>
  </si>
  <si>
    <t>CP2</t>
  </si>
  <si>
    <t>CP3</t>
  </si>
  <si>
    <t>CONTROL PANEL 3</t>
  </si>
  <si>
    <t>G.</t>
  </si>
  <si>
    <t>SG.CODE</t>
  </si>
  <si>
    <t>Yrd. Doç. Dr. Murat ŞAHİN</t>
  </si>
  <si>
    <t>Residential Environment Project</t>
  </si>
  <si>
    <t>ARAŞTIRMA GÖREVLİSİNİ SEÇİNİZ</t>
  </si>
  <si>
    <t>Doç. Dr. Füsun SEZEN</t>
  </si>
  <si>
    <t>Yrd. Doç. Dr. Engin ÜNAL</t>
  </si>
  <si>
    <t>Öğr. Gör. Nişan YAUBYAN</t>
  </si>
  <si>
    <t xml:space="preserve">Architectural Design Studio III </t>
  </si>
  <si>
    <t>Prof. Dr. Oya PAKDİL</t>
  </si>
  <si>
    <t>Öğr. Gör. Ayla KARACABEY</t>
  </si>
  <si>
    <t>ARCH 492</t>
  </si>
  <si>
    <t>CAD for Architects I</t>
  </si>
  <si>
    <t>ARCH 469</t>
  </si>
  <si>
    <t>Construction Project</t>
  </si>
  <si>
    <t>M</t>
  </si>
  <si>
    <t>TU</t>
  </si>
  <si>
    <t>W</t>
  </si>
  <si>
    <t>TH</t>
  </si>
  <si>
    <t>F</t>
  </si>
  <si>
    <t>HUM 101.0A</t>
  </si>
  <si>
    <t>TKL 201.0A</t>
  </si>
  <si>
    <t>HTR 301.0A</t>
  </si>
  <si>
    <t>ARCH 351.11</t>
  </si>
  <si>
    <t>ARCH 352.11</t>
  </si>
  <si>
    <t>ARCH 251.11</t>
  </si>
  <si>
    <t>ARCH 252.11</t>
  </si>
  <si>
    <t>ARCH 352.12</t>
  </si>
  <si>
    <t>ARCH 451.11</t>
  </si>
  <si>
    <t>ARCH 103.01</t>
  </si>
  <si>
    <t>ARCH 337.11</t>
  </si>
  <si>
    <t>ARCH 338.11</t>
  </si>
  <si>
    <t>ARCH 105.01</t>
  </si>
  <si>
    <t>ARCH 106.01</t>
  </si>
  <si>
    <t>ARCH 143.01</t>
  </si>
  <si>
    <t>ARCH 214.11</t>
  </si>
  <si>
    <t>ARCH 244.01</t>
  </si>
  <si>
    <t>ARCH 261.01</t>
  </si>
  <si>
    <t>ARCH 262.01</t>
  </si>
  <si>
    <t>ARCH 205.01</t>
  </si>
  <si>
    <t>ARCH 206.01</t>
  </si>
  <si>
    <t>ARCH 264.01</t>
  </si>
  <si>
    <t>ARCH 315.01</t>
  </si>
  <si>
    <t>ARCH 316.01</t>
  </si>
  <si>
    <t>ARCH 362.01</t>
  </si>
  <si>
    <t>ARCH 342.01</t>
  </si>
  <si>
    <t>ARCH 492.11</t>
  </si>
  <si>
    <t>ARCH 469.11</t>
  </si>
  <si>
    <t>ARCH 415.01</t>
  </si>
  <si>
    <t>ARCH 416.01</t>
  </si>
  <si>
    <t>ARCH 426.01</t>
  </si>
  <si>
    <t>Teachers</t>
  </si>
  <si>
    <t>Assistants</t>
  </si>
  <si>
    <t>Tools</t>
  </si>
  <si>
    <t>Rooms</t>
  </si>
  <si>
    <t>Courses</t>
  </si>
  <si>
    <t>Öğr. Gör. M. Arman GÜRAN</t>
  </si>
  <si>
    <t>Öğr. Gör. Cengiz GÖKÇE</t>
  </si>
  <si>
    <t>Prof.</t>
  </si>
  <si>
    <t>Öğr. Gör. Dr.</t>
  </si>
  <si>
    <t>ARCH 243</t>
  </si>
  <si>
    <t>Theory of Buildings I</t>
  </si>
  <si>
    <t>ARCH 103</t>
  </si>
  <si>
    <t>Information Technology for Architects</t>
  </si>
  <si>
    <t>ARCH 142</t>
  </si>
  <si>
    <t>Architectural Drawing</t>
  </si>
  <si>
    <t>ARCH 143</t>
  </si>
  <si>
    <t>Building Materials</t>
  </si>
  <si>
    <t>ARCH 112</t>
  </si>
  <si>
    <t>Construction I</t>
  </si>
  <si>
    <t>ARCH 264</t>
  </si>
  <si>
    <t xml:space="preserve">Mechanical and Electrical Building Services </t>
  </si>
  <si>
    <t>ARCH 205</t>
  </si>
  <si>
    <t>ARCH 467</t>
  </si>
  <si>
    <t>Theory and Application of Town Planning</t>
  </si>
  <si>
    <t>ES 302.01</t>
  </si>
  <si>
    <t>ARCH 243.01</t>
  </si>
  <si>
    <t>HTR 302.0A</t>
  </si>
  <si>
    <t>Humanities I</t>
  </si>
  <si>
    <t>Engineering &amp; Architectural Literature</t>
  </si>
  <si>
    <t>Fundamentals of Architecture I</t>
  </si>
  <si>
    <t>Humanities II</t>
  </si>
  <si>
    <t>Mathematics for Architects</t>
  </si>
  <si>
    <t>Technical Report Writing and Presentation Skills</t>
  </si>
  <si>
    <t>Land Survey</t>
  </si>
  <si>
    <t>Turkish I</t>
  </si>
  <si>
    <t>Building Statics</t>
  </si>
  <si>
    <t>Architectural Presentation Techniques</t>
  </si>
  <si>
    <t>Construction II</t>
  </si>
  <si>
    <t>History of Art I</t>
  </si>
  <si>
    <t xml:space="preserve">Steel Structures </t>
  </si>
  <si>
    <t xml:space="preserve">Analysis of Historical Buildings </t>
  </si>
  <si>
    <t>Construction Management</t>
  </si>
  <si>
    <t>Modelling and Photography</t>
  </si>
  <si>
    <t>ES 105</t>
  </si>
  <si>
    <t>Theory of Buildings II</t>
  </si>
  <si>
    <t xml:space="preserve">Reinforced Concrete </t>
  </si>
  <si>
    <t>Semiotics of Architecture</t>
  </si>
  <si>
    <t>FINAL COURSE PROGRAM</t>
  </si>
  <si>
    <t>Fundamentals of Architecture II</t>
  </si>
  <si>
    <t>MATH 153.01</t>
  </si>
  <si>
    <t xml:space="preserve">History of Art II </t>
  </si>
  <si>
    <t>Architectural Design Studio II</t>
  </si>
  <si>
    <t>Turkish II</t>
  </si>
  <si>
    <t xml:space="preserve">Environmental Control </t>
  </si>
  <si>
    <t>History of Architecture I</t>
  </si>
  <si>
    <t>Architectural Structures</t>
  </si>
  <si>
    <t>History of Town Planning</t>
  </si>
  <si>
    <t>History of Turkish Revolution I</t>
  </si>
  <si>
    <t xml:space="preserve">Building Physics </t>
  </si>
  <si>
    <t>History of Architecture II</t>
  </si>
  <si>
    <t xml:space="preserve">CAD for Architects II </t>
  </si>
  <si>
    <t>History of Turkish Revolution II</t>
  </si>
  <si>
    <t>Prof. Dr. Ahmet Vefik ALP</t>
  </si>
  <si>
    <t>Cost Estimate &amp; Professional Practice</t>
  </si>
  <si>
    <t xml:space="preserve">Building Safety Systems </t>
  </si>
  <si>
    <t>Architectural Project Management</t>
  </si>
  <si>
    <t>ARCH 413.01</t>
  </si>
  <si>
    <t>Contemporary World Architecture</t>
  </si>
  <si>
    <t>ARCH 105</t>
  </si>
  <si>
    <t>HUM 101</t>
  </si>
  <si>
    <t>ARCH 106</t>
  </si>
  <si>
    <t>ARCH 208</t>
  </si>
  <si>
    <t>ES 106</t>
  </si>
  <si>
    <t>MATH 153</t>
  </si>
  <si>
    <t>HUM 102</t>
  </si>
  <si>
    <t>ARCH 207</t>
  </si>
  <si>
    <t>ARCH 213</t>
  </si>
  <si>
    <t>ARCH 261</t>
  </si>
  <si>
    <t>TKL 201</t>
  </si>
  <si>
    <t>ARCH 262</t>
  </si>
  <si>
    <t>ARCH 206</t>
  </si>
  <si>
    <t>ARCH 214</t>
  </si>
  <si>
    <t>ARCH 244</t>
  </si>
  <si>
    <t>ARCH 252</t>
  </si>
  <si>
    <t>TKL 202</t>
  </si>
  <si>
    <t>ARCH 307</t>
  </si>
  <si>
    <t>ARCH 315</t>
  </si>
  <si>
    <t>ARCH 341</t>
  </si>
  <si>
    <t>ARCH 362</t>
  </si>
  <si>
    <t>HTR 301</t>
  </si>
  <si>
    <t>ARCH 309</t>
  </si>
  <si>
    <t>ARCH 316</t>
  </si>
  <si>
    <t>ARCH 338</t>
  </si>
  <si>
    <t>ARCH 342</t>
  </si>
  <si>
    <t>HTR 302</t>
  </si>
  <si>
    <t>ARCH 311</t>
  </si>
  <si>
    <t>ARCH 415</t>
  </si>
  <si>
    <t>ARCH 432</t>
  </si>
  <si>
    <t>ARCH 416</t>
  </si>
  <si>
    <t>ARCH 426</t>
  </si>
  <si>
    <t>ES 302</t>
  </si>
  <si>
    <t>ARCH 412</t>
  </si>
  <si>
    <t>ARCH 413</t>
  </si>
  <si>
    <t>ARCH 252.12</t>
  </si>
  <si>
    <t>TKL 202.0A</t>
  </si>
  <si>
    <t>Mimar</t>
  </si>
  <si>
    <t>LAW 481</t>
  </si>
  <si>
    <t/>
  </si>
  <si>
    <t>ARCH 332</t>
  </si>
  <si>
    <t>ARCH 308</t>
  </si>
  <si>
    <t>Architectural Psychology</t>
  </si>
  <si>
    <t>Culture and Architecture</t>
  </si>
  <si>
    <t>ARCH 326</t>
  </si>
  <si>
    <t>Yrd. Doç. Dr. Kerem ERCOŞKUN</t>
  </si>
  <si>
    <t>Prof. Dr. Cengiz TOKLU</t>
  </si>
  <si>
    <t>Prof. Dr. Reha GÜNAY</t>
  </si>
  <si>
    <t>Yrd. Doç. Dr. Togan TONG</t>
  </si>
  <si>
    <t>Doç. Orhan ÖZGÜNER</t>
  </si>
  <si>
    <t>Yrd. Doç. Dr. Mari ITO ALPTÜRER</t>
  </si>
  <si>
    <t>Rectorate1</t>
  </si>
  <si>
    <t>Rectorate2</t>
  </si>
  <si>
    <t>Rectorate3</t>
  </si>
  <si>
    <t>Rectorate4</t>
  </si>
  <si>
    <t>Rectorate5</t>
  </si>
  <si>
    <t>Rectorate6</t>
  </si>
  <si>
    <t>Rectorate7</t>
  </si>
  <si>
    <t>81</t>
  </si>
  <si>
    <t>82</t>
  </si>
  <si>
    <t>83</t>
  </si>
  <si>
    <t>84</t>
  </si>
  <si>
    <t>85</t>
  </si>
  <si>
    <t>86</t>
  </si>
  <si>
    <t>87</t>
  </si>
  <si>
    <t>88</t>
  </si>
  <si>
    <t>89</t>
  </si>
  <si>
    <t>90</t>
  </si>
  <si>
    <t>91</t>
  </si>
  <si>
    <t>92</t>
  </si>
  <si>
    <t>93</t>
  </si>
  <si>
    <t>94</t>
  </si>
  <si>
    <t>95</t>
  </si>
  <si>
    <t>96</t>
  </si>
  <si>
    <t>97</t>
  </si>
  <si>
    <t>98</t>
  </si>
  <si>
    <t>99</t>
  </si>
  <si>
    <t>Zeynep YAZICIOĞLU HALU</t>
  </si>
  <si>
    <t>ARCH 101.01</t>
  </si>
  <si>
    <t>ARCH 142.11</t>
  </si>
  <si>
    <t>ARCH 112.11</t>
  </si>
  <si>
    <t>ARCH 208.11</t>
  </si>
  <si>
    <t>ARCH 102.01</t>
  </si>
  <si>
    <t>Hrs / Days</t>
  </si>
  <si>
    <t>Room</t>
  </si>
  <si>
    <t>Location</t>
  </si>
  <si>
    <t>Capacity</t>
  </si>
  <si>
    <t>Type</t>
  </si>
  <si>
    <t>LAB</t>
  </si>
  <si>
    <t>SINIFI SEÇİNİZ</t>
  </si>
  <si>
    <t>LAST UPDATE:</t>
  </si>
  <si>
    <t>ARCH 213.11</t>
  </si>
  <si>
    <t>ARCH 251.12</t>
  </si>
  <si>
    <t>ARCH 207.11</t>
  </si>
  <si>
    <t>ARCH 351.12</t>
  </si>
  <si>
    <t>Ahmet Vefik</t>
  </si>
  <si>
    <t>ALP</t>
  </si>
  <si>
    <t>DSÜ</t>
  </si>
  <si>
    <t>A. Zekiye</t>
  </si>
  <si>
    <t>ABALI</t>
  </si>
  <si>
    <t>ÖZGÜNER</t>
  </si>
  <si>
    <t>SÖZ</t>
  </si>
  <si>
    <t>Ayla</t>
  </si>
  <si>
    <t>KARACABEY</t>
  </si>
  <si>
    <t>Cem</t>
  </si>
  <si>
    <t>AKDAMAR</t>
  </si>
  <si>
    <t>KUM</t>
  </si>
  <si>
    <t>Cengiz</t>
  </si>
  <si>
    <t>GÖKÇE</t>
  </si>
  <si>
    <t>Engin</t>
  </si>
  <si>
    <t>ÜNAL</t>
  </si>
  <si>
    <t>PAKDİL</t>
  </si>
  <si>
    <t>Füsun</t>
  </si>
  <si>
    <t>SEZEN</t>
  </si>
  <si>
    <t>Gülçin</t>
  </si>
  <si>
    <t>SOYAK</t>
  </si>
  <si>
    <t>Kerem</t>
  </si>
  <si>
    <t>ERCOŞKUN</t>
  </si>
  <si>
    <t>M. Arman</t>
  </si>
  <si>
    <t>GÜRAN</t>
  </si>
  <si>
    <t>Murat</t>
  </si>
  <si>
    <t>ŞAHİN</t>
  </si>
  <si>
    <t>Nişan</t>
  </si>
  <si>
    <t>YAUBYAN</t>
  </si>
  <si>
    <t>Orhan</t>
  </si>
  <si>
    <t>Oya</t>
  </si>
  <si>
    <t>Reha</t>
  </si>
  <si>
    <t>GÜNAY</t>
  </si>
  <si>
    <t>Ruşen</t>
  </si>
  <si>
    <t>DORA</t>
  </si>
  <si>
    <t>Togan</t>
  </si>
  <si>
    <t>TONG</t>
  </si>
  <si>
    <t>Turan</t>
  </si>
  <si>
    <t>DÜNDAR</t>
  </si>
  <si>
    <t>Statüsü</t>
  </si>
  <si>
    <t>Adı</t>
  </si>
  <si>
    <t>SOYADI</t>
  </si>
  <si>
    <t>Prof. Dr. A. Zekiye ABALI</t>
  </si>
  <si>
    <t>A. Dilek</t>
  </si>
  <si>
    <t>Ceren GÖĞÜŞ</t>
  </si>
  <si>
    <t>Dicle KIZILDERE</t>
  </si>
  <si>
    <t>Evin ERİŞ</t>
  </si>
  <si>
    <t>Suzan GİRGİNKAYA</t>
  </si>
  <si>
    <t>Mari</t>
  </si>
  <si>
    <t>ITO ALPTÜRER</t>
  </si>
  <si>
    <t>EREK</t>
  </si>
  <si>
    <t>ARCH 432.11</t>
  </si>
  <si>
    <t>ARCH 332.01</t>
  </si>
  <si>
    <t>LAW 481.01</t>
  </si>
  <si>
    <t>ARCH 326.01</t>
  </si>
  <si>
    <t>ARCH 311.11</t>
  </si>
  <si>
    <t>ARCH 341.11</t>
  </si>
  <si>
    <t>ARCH 467.11</t>
  </si>
  <si>
    <t>ARCH 308.01</t>
  </si>
  <si>
    <t>M. Cem</t>
  </si>
  <si>
    <t>STD</t>
  </si>
  <si>
    <t xml:space="preserve">INSTRUCTOR </t>
  </si>
  <si>
    <t>ASSISTANT</t>
  </si>
  <si>
    <t>SCHEDULED HOURS</t>
  </si>
  <si>
    <t>@CLASSROOM</t>
  </si>
  <si>
    <t>COURSE</t>
  </si>
  <si>
    <t>ARCH 264.02</t>
  </si>
  <si>
    <t>Monday(M)</t>
  </si>
  <si>
    <t>Tuesday(T)</t>
  </si>
  <si>
    <t>Wednesday(W)</t>
  </si>
  <si>
    <t>Thursday(R)</t>
  </si>
  <si>
    <t>Friday(F)</t>
  </si>
  <si>
    <t>Rectorate8</t>
  </si>
  <si>
    <t>Nesrin</t>
  </si>
  <si>
    <t>YARDIMCI</t>
  </si>
  <si>
    <t xml:space="preserve">Law for Architects </t>
  </si>
  <si>
    <t>Doç.</t>
  </si>
  <si>
    <t>ES 302.02</t>
  </si>
  <si>
    <t>Ayşe Nur</t>
  </si>
  <si>
    <t>A. Fatih</t>
  </si>
  <si>
    <t>TOKLU</t>
  </si>
  <si>
    <t>MÜHENDİSLİK ve MİMARLIK FAKÜLTESİ</t>
  </si>
  <si>
    <t>MİMARLIK BÖLÜMÜ DERS PROGRAMI</t>
  </si>
  <si>
    <t>ÖĞRETİM ELEMANININ</t>
  </si>
  <si>
    <t>DERSİN</t>
  </si>
  <si>
    <t>TERCİH EDİLEN</t>
  </si>
  <si>
    <t>TAHMİNİ</t>
  </si>
  <si>
    <t xml:space="preserve"> TERCİH EDİLEN</t>
  </si>
  <si>
    <t>ÜNV.</t>
  </si>
  <si>
    <t>ADI</t>
  </si>
  <si>
    <t>ÇAL.ŞEK.</t>
  </si>
  <si>
    <t>BİRİM / ÜNİV.</t>
  </si>
  <si>
    <t>İDARİ GRV.</t>
  </si>
  <si>
    <t xml:space="preserve"> KOD</t>
  </si>
  <si>
    <t>ŞUBE</t>
  </si>
  <si>
    <t>TİPİ</t>
  </si>
  <si>
    <t xml:space="preserve"> ADI</t>
  </si>
  <si>
    <t>GÜNÜ ve SAATİ</t>
  </si>
  <si>
    <t>ÖĞR. SAY.</t>
  </si>
  <si>
    <t>BİNA</t>
  </si>
  <si>
    <t>ODA NO</t>
  </si>
  <si>
    <t>Serbest</t>
  </si>
  <si>
    <t>İdari Görevi</t>
  </si>
  <si>
    <t>Kurumu</t>
  </si>
  <si>
    <t>Bölüm Başkan Yardımcısı</t>
  </si>
  <si>
    <t>Bölüm Başkanı</t>
  </si>
  <si>
    <t>Yıldız Teknik Üniversitesi</t>
  </si>
  <si>
    <t>MÜH.</t>
  </si>
  <si>
    <t>GSF</t>
  </si>
  <si>
    <t>Belkıs</t>
  </si>
  <si>
    <t>ULUOĞLU</t>
  </si>
  <si>
    <t>İstanbul Teknik Üniversitesi</t>
  </si>
  <si>
    <t>LEC</t>
  </si>
  <si>
    <t>DEPARTMENT OF ARCHITECTURE - FINAL COURSE PROGRAM</t>
  </si>
  <si>
    <t>CUT</t>
  </si>
  <si>
    <t xml:space="preserve">department of ARCHitecture   ۞ COURSE PROGRAM   ۞ department of ARCHitecture   ۞ COURSE PROGRAM   ۞ department of ARCHitecture   ۞ COURSE PROGRAM   ۞ department of ARCHitecture   ۞ COURSE PROGRAM   ۞ department of ARCHitecture   ۞ COURSE PROGRAM   ۞ </t>
  </si>
  <si>
    <t>ARCH 451.12</t>
  </si>
  <si>
    <t>ARCH 101.11</t>
  </si>
  <si>
    <t>ARCH 102.11</t>
  </si>
  <si>
    <t>Öğr. Gör. Gülçin SOYAK</t>
  </si>
  <si>
    <t>ARCH 243.11</t>
  </si>
  <si>
    <t>ARCH 243.12</t>
  </si>
  <si>
    <t>ARCH 244.11</t>
  </si>
  <si>
    <t>Prof. Dr. Yavuz KOŞANER</t>
  </si>
  <si>
    <t>Yavuz</t>
  </si>
  <si>
    <t>KOŞANER</t>
  </si>
  <si>
    <t>Prof. Dr. A. Fatih PAKDİL</t>
  </si>
  <si>
    <t>Ece DEMİR</t>
  </si>
  <si>
    <t>Işıl BAYSAN SERİM</t>
  </si>
  <si>
    <t>6E01.1</t>
  </si>
  <si>
    <t>6E02.1</t>
  </si>
  <si>
    <t>6E05.1</t>
  </si>
  <si>
    <t>6E03.1</t>
  </si>
  <si>
    <t>6E04.1</t>
  </si>
  <si>
    <t>Dr.</t>
  </si>
  <si>
    <t>MÜH</t>
  </si>
  <si>
    <t>ANFI</t>
  </si>
  <si>
    <t>Jülide</t>
  </si>
  <si>
    <t>Öğr. Gör. M. Cem AKDAMAR</t>
  </si>
  <si>
    <t>Yrd. Doç. Dr. Soner ŞAHİN</t>
  </si>
  <si>
    <t>Öğr. Gör. Cem KUM</t>
  </si>
  <si>
    <t>Prof. Dr. Belkıs ULUOĞLU</t>
  </si>
  <si>
    <t>ARCH 307.01</t>
  </si>
  <si>
    <t>Öğr. Gör. Dr. Jülide DEMİRDÖVEN</t>
  </si>
  <si>
    <t>ARCH 492.12</t>
  </si>
  <si>
    <t>GSF.</t>
  </si>
  <si>
    <t>FEF.</t>
  </si>
  <si>
    <t>Soner</t>
  </si>
  <si>
    <t>DEMİRDÖVEN</t>
  </si>
  <si>
    <t>5E01.1</t>
  </si>
  <si>
    <t>2E03.1</t>
  </si>
  <si>
    <t>6E06.1</t>
  </si>
  <si>
    <t>MÜH.B315</t>
  </si>
  <si>
    <t>MÜH.B209</t>
  </si>
  <si>
    <t>MÜH.B307</t>
  </si>
  <si>
    <t>MÜH.B442</t>
  </si>
  <si>
    <t>ARCH 469.12</t>
  </si>
  <si>
    <t>MÜH.B319</t>
  </si>
  <si>
    <t>HUK.442</t>
  </si>
  <si>
    <t>ED</t>
  </si>
  <si>
    <t>HUK.211</t>
  </si>
  <si>
    <t>S1.2</t>
  </si>
  <si>
    <t>S1.1</t>
  </si>
  <si>
    <t>S1.3</t>
  </si>
  <si>
    <t>S1.4</t>
  </si>
  <si>
    <t>S2.1</t>
  </si>
  <si>
    <t>S2.2</t>
  </si>
  <si>
    <t>S2.3</t>
  </si>
  <si>
    <t>S2.4</t>
  </si>
  <si>
    <t>S3.1</t>
  </si>
  <si>
    <t>S3.2</t>
  </si>
  <si>
    <t>S3.3</t>
  </si>
  <si>
    <t>S3.4</t>
  </si>
  <si>
    <t>S4.1</t>
  </si>
  <si>
    <t>S4.2</t>
  </si>
  <si>
    <t>S4.3</t>
  </si>
  <si>
    <t>S4.4</t>
  </si>
  <si>
    <t>S6.1</t>
  </si>
  <si>
    <t>S6.2</t>
  </si>
  <si>
    <t>S6.3</t>
  </si>
  <si>
    <t>S6.4</t>
  </si>
  <si>
    <t>S5.1</t>
  </si>
  <si>
    <t>S5.2</t>
  </si>
  <si>
    <t>S5.3</t>
  </si>
  <si>
    <t>S5.4</t>
  </si>
  <si>
    <t>S8.1</t>
  </si>
  <si>
    <t>S8.2</t>
  </si>
  <si>
    <t>S8.3</t>
  </si>
  <si>
    <t>S8.4</t>
  </si>
  <si>
    <t>S7.1</t>
  </si>
  <si>
    <t>S7.2</t>
  </si>
  <si>
    <t>S7.3</t>
  </si>
  <si>
    <t>S7.4</t>
  </si>
  <si>
    <t>DEPARTMENT OF ARCHITECTURE * COURSE PROGRAM</t>
  </si>
  <si>
    <t>SEMESTER 1, SECTIONS 1-2</t>
  </si>
  <si>
    <t>SEMESTER 2, SECTIONS 1-2</t>
  </si>
  <si>
    <t>SEMESTER 1, SECTIONS 3-4</t>
  </si>
  <si>
    <t>SEMESTER 2, SECTIONS 3-4</t>
  </si>
  <si>
    <t>SEMESTER 5, SECTIONS 3-4</t>
  </si>
  <si>
    <t>SEMESTER 6, SECTIONS 3-4</t>
  </si>
  <si>
    <t>SEMESTER 5, SECTIONS 1-2</t>
  </si>
  <si>
    <t>SEMESTER 6, SECTIONS 1-2</t>
  </si>
  <si>
    <t>SEMESTER 3, SECTIONS 3-4</t>
  </si>
  <si>
    <t>SEMESTER 3, SECTIONS 1-2</t>
  </si>
  <si>
    <t>SEMESTER 7, SECTIONS 1-2</t>
  </si>
  <si>
    <t>SEMESTER 8, SECTIONS 1-2</t>
  </si>
  <si>
    <t>SEMESTER 7, SECTIONS 3-4</t>
  </si>
  <si>
    <t>SEMESTER 8, SECTIONS 3-4</t>
  </si>
  <si>
    <t>Burçin BAŞYAZICI</t>
  </si>
  <si>
    <t>Student1</t>
  </si>
  <si>
    <t>MÜH.B226</t>
  </si>
  <si>
    <t>MÜH.B525</t>
  </si>
  <si>
    <t>4E05.1</t>
  </si>
  <si>
    <t>7E03.1</t>
  </si>
  <si>
    <t>7E04.1</t>
  </si>
  <si>
    <t>4E02.1</t>
  </si>
  <si>
    <t>CLS</t>
  </si>
  <si>
    <t>ARCH 492.13</t>
  </si>
  <si>
    <t>Sevinç</t>
  </si>
  <si>
    <t>HADİ</t>
  </si>
  <si>
    <t>HUK</t>
  </si>
  <si>
    <t>Bahçeşehir Üniversitesi</t>
  </si>
  <si>
    <t xml:space="preserve">Mimar </t>
  </si>
  <si>
    <t>Color in Architecture</t>
  </si>
  <si>
    <t>Core courses</t>
  </si>
  <si>
    <t>Faculty courses</t>
  </si>
  <si>
    <t>Rectorate courses</t>
  </si>
  <si>
    <t>Free electives</t>
  </si>
  <si>
    <t>Restricted electives</t>
  </si>
  <si>
    <t>6 - Urban Design &amp; Planning</t>
  </si>
  <si>
    <t>1 - Humanities Related</t>
  </si>
  <si>
    <t>2 - Construction &amp; Structures</t>
  </si>
  <si>
    <t xml:space="preserve"> 2010 - 2011 Academic Year</t>
  </si>
  <si>
    <t>YEDITEPE UNIVERSITY - FACULTY OF ENGINEERING AND ARCHITECTURE - DEPARTMENT OF ARCHITECTURE - CURRICULUM</t>
  </si>
  <si>
    <t>GSF_EKB.</t>
  </si>
  <si>
    <t>BUR</t>
  </si>
  <si>
    <t>GSF.222</t>
  </si>
  <si>
    <t>GSF.117</t>
  </si>
  <si>
    <t>GSF.X</t>
  </si>
  <si>
    <t>MÜH.B317</t>
  </si>
  <si>
    <t>SECTION 1</t>
  </si>
  <si>
    <t>SECTION 2</t>
  </si>
  <si>
    <t>SECTION 3</t>
  </si>
  <si>
    <t>SECTION 4</t>
  </si>
  <si>
    <t>REGULAR</t>
  </si>
  <si>
    <t>IRREGULAR</t>
  </si>
  <si>
    <t>Monday (M)</t>
  </si>
  <si>
    <t>Tuesday (T)</t>
  </si>
  <si>
    <t>Wednesday (W)</t>
  </si>
  <si>
    <t xml:space="preserve">Thursday (R) </t>
  </si>
  <si>
    <t>YEAR 1</t>
  </si>
  <si>
    <t>ÖZDEMİR</t>
  </si>
  <si>
    <t>Nihat</t>
  </si>
  <si>
    <t>GÜNDÜZ</t>
  </si>
  <si>
    <t>YEAR 2</t>
  </si>
  <si>
    <t>YEAR 3</t>
  </si>
  <si>
    <t xml:space="preserve">Friday (F) </t>
  </si>
  <si>
    <t>YEAR 4</t>
  </si>
  <si>
    <t>Instructor</t>
  </si>
  <si>
    <t>Void</t>
  </si>
  <si>
    <t>Year</t>
  </si>
  <si>
    <t>(Last Update:</t>
  </si>
  <si>
    <t>Öğr. Gör. Turan DÜNDAR</t>
  </si>
  <si>
    <t>Staff2</t>
  </si>
  <si>
    <t>Doç. Dr. Salih ŞAHİNİZ</t>
  </si>
  <si>
    <t>Staff0</t>
  </si>
  <si>
    <t>Staff1</t>
  </si>
  <si>
    <t>Staff3</t>
  </si>
  <si>
    <t>HUM 102.0A</t>
  </si>
  <si>
    <t>ARCH 309.01</t>
  </si>
  <si>
    <t>ARCH 112.12</t>
  </si>
  <si>
    <t>ARCH 208.12</t>
  </si>
  <si>
    <t>ARCH 244.12</t>
  </si>
  <si>
    <t>ARCH 214.12</t>
  </si>
  <si>
    <t>ARCH 338.12</t>
  </si>
  <si>
    <t>ARCH 416.02</t>
  </si>
  <si>
    <t>ES 106.08</t>
  </si>
  <si>
    <t>ARCH 252.13</t>
  </si>
  <si>
    <t>ARCH 214.13</t>
  </si>
  <si>
    <t>ARCH 352.13</t>
  </si>
  <si>
    <t>ARCH 252.14</t>
  </si>
  <si>
    <t>2009 / 2010 - SPRING TERM</t>
  </si>
  <si>
    <t>Aslı</t>
  </si>
  <si>
    <t>ERGENOĞLU</t>
  </si>
  <si>
    <t>Ayfer</t>
  </si>
  <si>
    <t>AYTUĞ</t>
  </si>
  <si>
    <t>Çiğdem</t>
  </si>
  <si>
    <t>POLATOĞLU</t>
  </si>
  <si>
    <t>Erdal</t>
  </si>
  <si>
    <t>ÖZYURT</t>
  </si>
  <si>
    <t>Ayşin</t>
  </si>
  <si>
    <t>SEV</t>
  </si>
  <si>
    <t xml:space="preserve">Ayşe </t>
  </si>
  <si>
    <t>ELEGÖZ</t>
  </si>
  <si>
    <t>Orhun</t>
  </si>
  <si>
    <t>ALKAN</t>
  </si>
  <si>
    <t>Nazmi</t>
  </si>
  <si>
    <t>KARAKUŞ</t>
  </si>
  <si>
    <t>Şahap</t>
  </si>
  <si>
    <t>ÇAKIN</t>
  </si>
  <si>
    <t xml:space="preserve">Mine </t>
  </si>
  <si>
    <t>ÖZOĞUZ</t>
  </si>
  <si>
    <t>Ömer</t>
  </si>
  <si>
    <t>GÜLSEN</t>
  </si>
  <si>
    <t xml:space="preserve">Sevim </t>
  </si>
  <si>
    <t>ATEŞ</t>
  </si>
  <si>
    <t>Hakan</t>
  </si>
  <si>
    <t>UZBERK</t>
  </si>
  <si>
    <t>Sadrettin</t>
  </si>
  <si>
    <t>USLU</t>
  </si>
  <si>
    <t>ARCH 372</t>
  </si>
  <si>
    <t>ARCH 446</t>
  </si>
  <si>
    <t>Yrd. Doç. Dr. Aslı ERGENOĞLU</t>
  </si>
  <si>
    <t>Prof. Dr. Ömer GÜLSEN</t>
  </si>
  <si>
    <t>Prof. Dr. Ayfer AYTUĞ</t>
  </si>
  <si>
    <t>Doç. Dr. Çiğdem POLATOĞLU</t>
  </si>
  <si>
    <t>Doç. Dr. Ayşe  ELEGÖZ</t>
  </si>
  <si>
    <t>Öğr. Gör. Sadrettin USLU</t>
  </si>
  <si>
    <t>Yrd. Doç. Dr. Hakan UZBERK</t>
  </si>
  <si>
    <t>Yrd. Doç. Dr. Sevim  ATEŞ</t>
  </si>
  <si>
    <t>Öğr. Gör. Orhun ALKAN</t>
  </si>
  <si>
    <t>Öğr. Gör. Nazmi KARAKUŞ</t>
  </si>
  <si>
    <t>Öğr. Gör. Mine  ÖZOĞUZ</t>
  </si>
  <si>
    <t>Prof. Dr. Şahap ÇAKIN</t>
  </si>
  <si>
    <t>Öğr. Gör. Erdal ÖZYURT</t>
  </si>
  <si>
    <t>Prof. Dr. Sevinç HADİ</t>
  </si>
  <si>
    <t>Öğr. Gör. Dr. Nihat GÜNDÜZ</t>
  </si>
  <si>
    <t>Energy Efficient Buildings</t>
  </si>
  <si>
    <t>Environmental Image</t>
  </si>
  <si>
    <t>Doç. Dr. Ayşin SEV</t>
  </si>
  <si>
    <t>ARCH 112.13</t>
  </si>
  <si>
    <t>ARCH 106.02</t>
  </si>
  <si>
    <t>ARCH 105.02</t>
  </si>
  <si>
    <t>ARCH 214.14</t>
  </si>
  <si>
    <t>ARCH 244.13</t>
  </si>
  <si>
    <t>Doç. Dr. Ender ABADOĞLU</t>
  </si>
  <si>
    <t>Prof. Dr. Nesrin YARDIMCI</t>
  </si>
  <si>
    <t>ARCH 467.12</t>
  </si>
  <si>
    <t>Prof. Dr. Güzin KONUK</t>
  </si>
  <si>
    <t>ARCH 446.01</t>
  </si>
  <si>
    <t>ARCH 372.01</t>
  </si>
  <si>
    <t>ARCH 102.12</t>
  </si>
  <si>
    <t>ARCH 102.13</t>
  </si>
  <si>
    <t>MATH 153.02</t>
  </si>
  <si>
    <t>ES 105.01</t>
  </si>
  <si>
    <t>ES 106.04</t>
  </si>
  <si>
    <t>ARCH 364</t>
  </si>
  <si>
    <t>New Design in Existing Environment</t>
  </si>
  <si>
    <t>ARCH 364.01</t>
  </si>
  <si>
    <t>Yrd. Doç. Dr. Ayşe Nur EREK</t>
  </si>
  <si>
    <t>Doç. Dr. A. Dilek ÖZDEMİR</t>
  </si>
  <si>
    <t>Güzin</t>
  </si>
  <si>
    <t>KONUK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</si>
</sst>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
    <numFmt numFmtId="165" formatCode="[$-41F]d\ mmmm\ yyyy\ h:mm;@"/>
  </numFmts>
  <fonts count="153" x14ac:knownFonts="1">
    <font>
      <sz val="10"/>
      <name val="Arial"/>
      <charset val="162"/>
    </font>
    <font>
      <sz val="10"/>
      <name val="Arial"/>
      <family val="2"/>
      <charset val="162"/>
    </font>
    <font>
      <sz val="11"/>
      <name val="Arial"/>
      <family val="2"/>
      <charset val="162"/>
    </font>
    <font>
      <u/>
      <sz val="10"/>
      <color indexed="12"/>
      <name val="Arial"/>
      <family val="2"/>
      <charset val="162"/>
    </font>
    <font>
      <sz val="10"/>
      <name val="Arial Narrow"/>
      <family val="2"/>
    </font>
    <font>
      <sz val="11"/>
      <name val="Arial Narrow"/>
      <family val="2"/>
    </font>
    <font>
      <sz val="18"/>
      <name val="Arial"/>
      <family val="2"/>
    </font>
    <font>
      <sz val="6"/>
      <name val="Arial"/>
      <family val="2"/>
    </font>
    <font>
      <sz val="6"/>
      <name val="Arial Narrow"/>
      <family val="2"/>
    </font>
    <font>
      <b/>
      <sz val="10"/>
      <name val="Arial"/>
      <family val="2"/>
    </font>
    <font>
      <sz val="8"/>
      <name val="Arial"/>
      <family val="2"/>
      <charset val="162"/>
    </font>
    <font>
      <b/>
      <sz val="8"/>
      <name val="Arial Narrow"/>
      <family val="2"/>
    </font>
    <font>
      <b/>
      <sz val="11"/>
      <name val="Arial"/>
      <family val="2"/>
    </font>
    <font>
      <sz val="11"/>
      <name val="Arial"/>
      <family val="2"/>
    </font>
    <font>
      <sz val="10"/>
      <name val="Arial Black"/>
      <family val="2"/>
    </font>
    <font>
      <sz val="8"/>
      <name val="Arial"/>
      <family val="2"/>
    </font>
    <font>
      <b/>
      <sz val="10"/>
      <color indexed="9"/>
      <name val="Arial"/>
      <family val="2"/>
    </font>
    <font>
      <b/>
      <sz val="16"/>
      <color indexed="9"/>
      <name val="Arial"/>
      <family val="2"/>
    </font>
    <font>
      <b/>
      <sz val="14"/>
      <name val="Arial"/>
      <family val="2"/>
    </font>
    <font>
      <b/>
      <sz val="20"/>
      <color indexed="10"/>
      <name val="Arial"/>
      <family val="2"/>
    </font>
    <font>
      <sz val="12"/>
      <color indexed="10"/>
      <name val="Arial Black"/>
      <family val="2"/>
    </font>
    <font>
      <sz val="12"/>
      <color indexed="11"/>
      <name val="Arial Black"/>
      <family val="2"/>
    </font>
    <font>
      <b/>
      <sz val="12"/>
      <color indexed="10"/>
      <name val="Arial"/>
      <family val="2"/>
    </font>
    <font>
      <sz val="8"/>
      <name val="Arial Narrow"/>
      <family val="2"/>
    </font>
    <font>
      <sz val="8"/>
      <color indexed="8"/>
      <name val="Arial Narrow"/>
      <family val="2"/>
    </font>
    <font>
      <b/>
      <sz val="8"/>
      <color indexed="8"/>
      <name val="Arial Narrow"/>
      <family val="2"/>
    </font>
    <font>
      <i/>
      <sz val="8"/>
      <name val="Arial Narrow"/>
      <family val="2"/>
    </font>
    <font>
      <i/>
      <sz val="8"/>
      <color indexed="8"/>
      <name val="Arial Narrow"/>
      <family val="2"/>
    </font>
    <font>
      <i/>
      <sz val="8"/>
      <color indexed="8"/>
      <name val="Symbol"/>
      <family val="1"/>
      <charset val="2"/>
    </font>
    <font>
      <b/>
      <sz val="8"/>
      <color indexed="48"/>
      <name val="Arial Narrow"/>
      <family val="2"/>
    </font>
    <font>
      <b/>
      <sz val="8"/>
      <color indexed="10"/>
      <name val="Arial Narrow"/>
      <family val="2"/>
    </font>
    <font>
      <sz val="8"/>
      <color indexed="10"/>
      <name val="Arial Narrow"/>
      <family val="2"/>
    </font>
    <font>
      <sz val="7"/>
      <color indexed="8"/>
      <name val="Arial Narrow"/>
      <family val="2"/>
    </font>
    <font>
      <b/>
      <i/>
      <sz val="8"/>
      <color indexed="10"/>
      <name val="Arial Narrow"/>
      <family val="2"/>
    </font>
    <font>
      <b/>
      <sz val="8"/>
      <name val="Arial"/>
      <family val="2"/>
    </font>
    <font>
      <b/>
      <sz val="10"/>
      <name val="Symbol"/>
      <family val="1"/>
      <charset val="2"/>
    </font>
    <font>
      <sz val="7"/>
      <name val="Arial Narrow"/>
      <family val="2"/>
    </font>
    <font>
      <sz val="8"/>
      <name val="Arial"/>
      <family val="2"/>
      <charset val="162"/>
    </font>
    <font>
      <b/>
      <sz val="10"/>
      <name val="Arial"/>
      <family val="2"/>
      <charset val="162"/>
    </font>
    <font>
      <sz val="8"/>
      <color indexed="10"/>
      <name val="Arial"/>
      <family val="2"/>
      <charset val="162"/>
    </font>
    <font>
      <b/>
      <sz val="10"/>
      <color indexed="10"/>
      <name val="Arial"/>
      <family val="2"/>
    </font>
    <font>
      <b/>
      <sz val="10"/>
      <name val="Arial Narrow"/>
      <family val="2"/>
    </font>
    <font>
      <sz val="10"/>
      <color indexed="12"/>
      <name val="Arial"/>
      <family val="2"/>
    </font>
    <font>
      <sz val="10"/>
      <name val="Arial Narrow"/>
      <family val="2"/>
      <charset val="162"/>
    </font>
    <font>
      <sz val="6"/>
      <name val="Arial Narrow"/>
      <family val="2"/>
      <charset val="162"/>
    </font>
    <font>
      <sz val="18"/>
      <name val="Arial Narrow"/>
      <family val="2"/>
      <charset val="162"/>
    </font>
    <font>
      <sz val="10"/>
      <color indexed="40"/>
      <name val="Arial"/>
      <family val="2"/>
    </font>
    <font>
      <sz val="48"/>
      <name val="Arial"/>
      <family val="2"/>
    </font>
    <font>
      <b/>
      <sz val="10"/>
      <name val="Arial"/>
      <family val="2"/>
      <charset val="162"/>
    </font>
    <font>
      <sz val="20"/>
      <name val="Arial"/>
      <family val="2"/>
    </font>
    <font>
      <b/>
      <sz val="48"/>
      <name val="Arial"/>
      <family val="2"/>
    </font>
    <font>
      <sz val="48"/>
      <color indexed="9"/>
      <name val="Arial"/>
      <family val="2"/>
    </font>
    <font>
      <b/>
      <sz val="18"/>
      <name val="Arial Narrow"/>
      <family val="2"/>
    </font>
    <font>
      <sz val="20"/>
      <color indexed="9"/>
      <name val="Arial"/>
      <family val="2"/>
      <charset val="162"/>
    </font>
    <font>
      <sz val="12"/>
      <name val="Arial Narrow"/>
      <family val="2"/>
      <charset val="162"/>
    </font>
    <font>
      <sz val="11"/>
      <color indexed="17"/>
      <name val="Arial"/>
      <family val="2"/>
    </font>
    <font>
      <sz val="6"/>
      <color indexed="10"/>
      <name val="Arial Narrow"/>
      <family val="2"/>
      <charset val="162"/>
    </font>
    <font>
      <sz val="10"/>
      <color indexed="8"/>
      <name val="Arial Narrow"/>
      <family val="2"/>
      <charset val="162"/>
    </font>
    <font>
      <b/>
      <sz val="10"/>
      <name val="Arial Narrow"/>
      <family val="2"/>
      <charset val="162"/>
    </font>
    <font>
      <b/>
      <sz val="20"/>
      <color indexed="40"/>
      <name val="Arial"/>
      <family val="2"/>
      <charset val="162"/>
    </font>
    <font>
      <sz val="10"/>
      <color indexed="40"/>
      <name val="Arial Narrow"/>
      <family val="2"/>
      <charset val="162"/>
    </font>
    <font>
      <sz val="10"/>
      <name val="Arial"/>
      <family val="2"/>
    </font>
    <font>
      <sz val="11"/>
      <color indexed="10"/>
      <name val="Arial"/>
      <family val="2"/>
    </font>
    <font>
      <b/>
      <sz val="8"/>
      <name val="Arial"/>
      <family val="2"/>
      <charset val="162"/>
    </font>
    <font>
      <b/>
      <sz val="12"/>
      <name val="Trebuchet MS"/>
      <family val="2"/>
    </font>
    <font>
      <b/>
      <sz val="10"/>
      <name val="Trebuchet MS"/>
      <family val="2"/>
    </font>
    <font>
      <b/>
      <sz val="14"/>
      <name val="Trebuchet MS"/>
      <family val="2"/>
    </font>
    <font>
      <b/>
      <sz val="10"/>
      <color indexed="8"/>
      <name val="Trebuchet MS"/>
      <family val="2"/>
    </font>
    <font>
      <sz val="10"/>
      <name val="Trebuchet MS"/>
      <family val="2"/>
    </font>
    <font>
      <sz val="10"/>
      <color indexed="8"/>
      <name val="Trebuchet MS"/>
      <family val="2"/>
    </font>
    <font>
      <sz val="4"/>
      <name val="Trebuchet MS"/>
      <family val="2"/>
    </font>
    <font>
      <b/>
      <sz val="36"/>
      <name val="Arial"/>
      <family val="2"/>
      <charset val="162"/>
    </font>
    <font>
      <b/>
      <sz val="36"/>
      <name val="Arial"/>
      <family val="2"/>
      <charset val="162"/>
    </font>
    <font>
      <sz val="28"/>
      <name val="Arial Black"/>
      <family val="2"/>
    </font>
    <font>
      <sz val="14"/>
      <name val="Arial"/>
      <family val="2"/>
      <charset val="162"/>
    </font>
    <font>
      <sz val="14"/>
      <color indexed="9"/>
      <name val="Arial"/>
      <family val="2"/>
      <charset val="162"/>
    </font>
    <font>
      <strike/>
      <sz val="10"/>
      <name val="Trebuchet MS"/>
      <family val="2"/>
    </font>
    <font>
      <sz val="10"/>
      <name val="Trebuchet MS"/>
      <family val="2"/>
      <charset val="162"/>
    </font>
    <font>
      <sz val="28"/>
      <name val="Arial"/>
      <family val="2"/>
      <charset val="162"/>
    </font>
    <font>
      <sz val="14"/>
      <name val="Helvetica"/>
      <family val="2"/>
    </font>
    <font>
      <sz val="12"/>
      <name val="Helvetica"/>
      <family val="2"/>
    </font>
    <font>
      <sz val="11"/>
      <name val="Helvetica"/>
      <family val="2"/>
    </font>
    <font>
      <sz val="10"/>
      <name val="Helvetica"/>
      <family val="2"/>
    </font>
    <font>
      <sz val="14"/>
      <name val="Calibri"/>
      <family val="2"/>
      <charset val="162"/>
    </font>
    <font>
      <sz val="18"/>
      <name val="Arial Black"/>
      <family val="2"/>
    </font>
    <font>
      <sz val="18"/>
      <name val="Arial"/>
      <family val="2"/>
      <charset val="162"/>
    </font>
    <font>
      <b/>
      <sz val="18"/>
      <name val="Arial"/>
      <family val="2"/>
      <charset val="162"/>
    </font>
    <font>
      <sz val="14"/>
      <name val="Arial Black"/>
      <family val="2"/>
    </font>
    <font>
      <sz val="14"/>
      <name val="Arial"/>
      <family val="2"/>
      <charset val="162"/>
    </font>
    <font>
      <b/>
      <sz val="14"/>
      <name val="Arial"/>
      <family val="2"/>
      <charset val="162"/>
    </font>
    <font>
      <b/>
      <sz val="14"/>
      <name val="Calibri"/>
      <family val="2"/>
      <charset val="162"/>
    </font>
    <font>
      <b/>
      <sz val="14"/>
      <color indexed="9"/>
      <name val="Arial"/>
      <family val="2"/>
      <charset val="162"/>
    </font>
    <font>
      <b/>
      <sz val="16"/>
      <name val="Arial"/>
      <family val="2"/>
      <charset val="162"/>
    </font>
    <font>
      <sz val="11"/>
      <name val="Arial Black"/>
      <family val="2"/>
    </font>
    <font>
      <sz val="10"/>
      <color indexed="30"/>
      <name val="Arial Narrow"/>
      <family val="2"/>
      <charset val="162"/>
    </font>
    <font>
      <sz val="10"/>
      <color indexed="17"/>
      <name val="Arial Narrow"/>
      <family val="2"/>
      <charset val="162"/>
    </font>
    <font>
      <sz val="10"/>
      <color indexed="60"/>
      <name val="Arial Narrow"/>
      <family val="2"/>
      <charset val="162"/>
    </font>
    <font>
      <sz val="10"/>
      <color indexed="36"/>
      <name val="Arial Narrow"/>
      <family val="2"/>
      <charset val="162"/>
    </font>
    <font>
      <sz val="9"/>
      <color indexed="60"/>
      <name val="Arial Narrow"/>
      <family val="2"/>
      <charset val="162"/>
    </font>
    <font>
      <sz val="8"/>
      <color indexed="60"/>
      <name val="Arial Narrow"/>
      <family val="2"/>
    </font>
    <font>
      <sz val="8"/>
      <color indexed="36"/>
      <name val="Arial Narrow"/>
      <family val="2"/>
    </font>
    <font>
      <sz val="8"/>
      <color indexed="30"/>
      <name val="Arial Narrow"/>
      <family val="2"/>
    </font>
    <font>
      <sz val="8"/>
      <color indexed="17"/>
      <name val="Arial Narrow"/>
      <family val="2"/>
    </font>
    <font>
      <sz val="9"/>
      <name val="Arial Black"/>
      <family val="2"/>
    </font>
    <font>
      <b/>
      <sz val="24"/>
      <name val="Arial"/>
      <family val="2"/>
      <charset val="162"/>
    </font>
    <font>
      <b/>
      <sz val="26"/>
      <name val="Arial"/>
      <family val="2"/>
      <charset val="162"/>
    </font>
    <font>
      <b/>
      <sz val="28"/>
      <name val="Arial"/>
      <family val="2"/>
      <charset val="162"/>
    </font>
    <font>
      <b/>
      <sz val="48"/>
      <name val="Arial"/>
      <family val="2"/>
      <charset val="162"/>
    </font>
    <font>
      <sz val="24"/>
      <name val="Arial"/>
      <family val="2"/>
      <charset val="162"/>
    </font>
    <font>
      <sz val="20"/>
      <name val="Calibri"/>
      <family val="2"/>
      <charset val="162"/>
    </font>
    <font>
      <b/>
      <sz val="20"/>
      <name val="Arial"/>
      <family val="2"/>
      <charset val="162"/>
    </font>
    <font>
      <sz val="20"/>
      <name val="Arial"/>
      <family val="2"/>
      <charset val="162"/>
    </font>
    <font>
      <sz val="48"/>
      <name val="Arial Black"/>
      <family val="2"/>
    </font>
    <font>
      <sz val="72"/>
      <name val="Arial Black"/>
      <family val="2"/>
    </font>
    <font>
      <b/>
      <sz val="28"/>
      <name val="Calibri"/>
      <family val="2"/>
      <charset val="162"/>
    </font>
    <font>
      <sz val="24"/>
      <name val="Arial Black"/>
      <family val="2"/>
    </font>
    <font>
      <sz val="26"/>
      <name val="Arial"/>
      <family val="2"/>
      <charset val="162"/>
    </font>
    <font>
      <sz val="24"/>
      <name val="Verdana"/>
      <family val="2"/>
      <charset val="162"/>
    </font>
    <font>
      <sz val="20"/>
      <name val="Verdana"/>
      <family val="2"/>
      <charset val="162"/>
    </font>
    <font>
      <b/>
      <sz val="24"/>
      <name val="Verdana"/>
      <family val="2"/>
      <charset val="162"/>
    </font>
    <font>
      <b/>
      <sz val="20"/>
      <name val="Verdana"/>
      <family val="2"/>
      <charset val="162"/>
    </font>
    <font>
      <sz val="24"/>
      <name val="Calibri"/>
      <family val="2"/>
      <charset val="162"/>
    </font>
    <font>
      <sz val="8"/>
      <color indexed="12"/>
      <name val="Arial"/>
      <family val="2"/>
    </font>
    <font>
      <sz val="8"/>
      <color indexed="12"/>
      <name val="Arial"/>
      <family val="2"/>
      <charset val="162"/>
    </font>
    <font>
      <sz val="12"/>
      <color indexed="12"/>
      <name val="Arial Narrow"/>
      <family val="2"/>
      <charset val="162"/>
    </font>
    <font>
      <sz val="11"/>
      <color indexed="12"/>
      <name val="Arial Narrow"/>
      <family val="2"/>
    </font>
    <font>
      <b/>
      <sz val="22"/>
      <name val="Arial"/>
      <family val="2"/>
      <charset val="162"/>
    </font>
    <font>
      <sz val="8"/>
      <color indexed="8"/>
      <name val="Trebuchet MS"/>
      <family val="2"/>
      <charset val="162"/>
    </font>
    <font>
      <sz val="8"/>
      <name val="Trebuchet MS"/>
      <family val="2"/>
    </font>
    <font>
      <sz val="8"/>
      <name val="Arial"/>
      <charset val="162"/>
    </font>
    <font>
      <sz val="12"/>
      <color rgb="FFFF0000"/>
      <name val="Arial Narrow"/>
      <family val="2"/>
      <charset val="162"/>
    </font>
    <font>
      <b/>
      <sz val="28"/>
      <color theme="2"/>
      <name val="Calibri"/>
      <family val="2"/>
      <charset val="162"/>
    </font>
    <font>
      <sz val="24"/>
      <color theme="2"/>
      <name val="Verdana"/>
      <family val="2"/>
      <charset val="162"/>
    </font>
    <font>
      <sz val="20"/>
      <color theme="2"/>
      <name val="Verdana"/>
      <family val="2"/>
      <charset val="162"/>
    </font>
    <font>
      <sz val="24"/>
      <color theme="2"/>
      <name val="Calibri"/>
      <family val="2"/>
      <charset val="162"/>
    </font>
    <font>
      <b/>
      <sz val="16"/>
      <color theme="1"/>
      <name val="Arial"/>
      <family val="2"/>
      <charset val="162"/>
    </font>
    <font>
      <b/>
      <sz val="48"/>
      <color theme="1"/>
      <name val="Arial"/>
      <family val="2"/>
      <charset val="162"/>
    </font>
    <font>
      <b/>
      <sz val="24"/>
      <color theme="1"/>
      <name val="Arial"/>
      <family val="2"/>
      <charset val="162"/>
    </font>
    <font>
      <b/>
      <sz val="36"/>
      <color theme="1"/>
      <name val="Arial"/>
      <family val="2"/>
      <charset val="162"/>
    </font>
    <font>
      <b/>
      <sz val="28"/>
      <color theme="1"/>
      <name val="Arial"/>
      <family val="2"/>
      <charset val="162"/>
    </font>
    <font>
      <b/>
      <sz val="26"/>
      <color theme="1"/>
      <name val="Arial"/>
      <family val="2"/>
      <charset val="162"/>
    </font>
    <font>
      <sz val="26"/>
      <color theme="1"/>
      <name val="Arial"/>
      <family val="2"/>
      <charset val="162"/>
    </font>
    <font>
      <sz val="10"/>
      <color theme="1"/>
      <name val="Arial"/>
      <family val="2"/>
      <charset val="162"/>
    </font>
    <font>
      <b/>
      <sz val="24"/>
      <color theme="1"/>
      <name val="Verdana"/>
      <family val="2"/>
      <charset val="162"/>
    </font>
    <font>
      <sz val="24"/>
      <color theme="1"/>
      <name val="Verdana"/>
      <family val="2"/>
      <charset val="162"/>
    </font>
    <font>
      <b/>
      <sz val="14"/>
      <name val="Helvetica"/>
      <charset val="162"/>
    </font>
    <font>
      <b/>
      <sz val="12"/>
      <name val="Helvetica"/>
      <charset val="162"/>
    </font>
    <font>
      <b/>
      <sz val="11"/>
      <name val="Helvetica"/>
      <charset val="162"/>
    </font>
    <font>
      <b/>
      <sz val="10"/>
      <name val="Helvetica"/>
      <charset val="162"/>
    </font>
    <font>
      <b/>
      <i/>
      <sz val="14"/>
      <name val="Helvetica"/>
      <charset val="162"/>
    </font>
    <font>
      <b/>
      <i/>
      <sz val="12"/>
      <name val="Helvetica"/>
      <charset val="162"/>
    </font>
    <font>
      <b/>
      <i/>
      <sz val="11"/>
      <name val="Helvetica"/>
      <charset val="162"/>
    </font>
    <font>
      <b/>
      <i/>
      <sz val="10"/>
      <name val="Helvetica"/>
      <charset val="162"/>
    </font>
  </fonts>
  <fills count="23">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22"/>
        <bgColor indexed="64"/>
      </patternFill>
    </fill>
    <fill>
      <patternFill patternType="solid">
        <fgColor indexed="42"/>
        <bgColor indexed="64"/>
      </patternFill>
    </fill>
    <fill>
      <patternFill patternType="solid">
        <fgColor indexed="41"/>
        <bgColor indexed="64"/>
      </patternFill>
    </fill>
    <fill>
      <patternFill patternType="solid">
        <fgColor indexed="47"/>
        <bgColor indexed="64"/>
      </patternFill>
    </fill>
    <fill>
      <patternFill patternType="solid">
        <fgColor indexed="46"/>
        <bgColor indexed="64"/>
      </patternFill>
    </fill>
    <fill>
      <patternFill patternType="solid">
        <fgColor indexed="44"/>
        <bgColor indexed="64"/>
      </patternFill>
    </fill>
    <fill>
      <patternFill patternType="gray125">
        <fgColor indexed="22"/>
      </patternFill>
    </fill>
    <fill>
      <patternFill patternType="gray125">
        <fgColor indexed="43"/>
      </patternFill>
    </fill>
    <fill>
      <patternFill patternType="solid">
        <fgColor indexed="12"/>
        <bgColor indexed="64"/>
      </patternFill>
    </fill>
    <fill>
      <patternFill patternType="solid">
        <fgColor indexed="45"/>
        <bgColor indexed="64"/>
      </patternFill>
    </fill>
    <fill>
      <patternFill patternType="solid">
        <fgColor indexed="65"/>
        <bgColor indexed="64"/>
      </patternFill>
    </fill>
    <fill>
      <patternFill patternType="solid">
        <fgColor indexed="65"/>
        <bgColor indexed="31"/>
      </patternFill>
    </fill>
    <fill>
      <patternFill patternType="solid">
        <fgColor indexed="22"/>
        <bgColor indexed="26"/>
      </patternFill>
    </fill>
    <fill>
      <patternFill patternType="solid">
        <fgColor indexed="9"/>
        <bgColor indexed="26"/>
      </patternFill>
    </fill>
    <fill>
      <patternFill patternType="solid">
        <fgColor indexed="65"/>
        <bgColor indexed="22"/>
      </patternFill>
    </fill>
    <fill>
      <patternFill patternType="solid">
        <fgColor indexed="65"/>
        <bgColor indexed="43"/>
      </patternFill>
    </fill>
    <fill>
      <patternFill patternType="solid">
        <fgColor indexed="63"/>
        <bgColor indexed="64"/>
      </patternFill>
    </fill>
    <fill>
      <patternFill patternType="solid">
        <fgColor rgb="FFFF0000"/>
        <bgColor indexed="64"/>
      </patternFill>
    </fill>
    <fill>
      <patternFill patternType="solid">
        <fgColor theme="0"/>
        <bgColor indexed="64"/>
      </patternFill>
    </fill>
  </fills>
  <borders count="137">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4"/>
      </top>
      <bottom style="double">
        <color indexed="64"/>
      </bottom>
      <diagonal/>
    </border>
    <border>
      <left/>
      <right/>
      <top/>
      <bottom style="medium">
        <color indexed="64"/>
      </bottom>
      <diagonal/>
    </border>
    <border>
      <left/>
      <right style="dotted">
        <color indexed="64"/>
      </right>
      <top/>
      <bottom style="medium">
        <color indexed="64"/>
      </bottom>
      <diagonal/>
    </border>
    <border>
      <left style="dotted">
        <color indexed="64"/>
      </left>
      <right style="dotted">
        <color indexed="64"/>
      </right>
      <top/>
      <bottom style="medium">
        <color indexed="64"/>
      </bottom>
      <diagonal/>
    </border>
    <border>
      <left/>
      <right/>
      <top style="medium">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top/>
      <bottom style="thick">
        <color indexed="10"/>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dotted">
        <color indexed="64"/>
      </right>
      <top style="medium">
        <color indexed="64"/>
      </top>
      <bottom/>
      <diagonal/>
    </border>
    <border>
      <left style="dotted">
        <color indexed="64"/>
      </left>
      <right style="dotted">
        <color indexed="64"/>
      </right>
      <top style="medium">
        <color indexed="64"/>
      </top>
      <bottom/>
      <diagonal/>
    </border>
    <border>
      <left/>
      <right style="dotted">
        <color indexed="64"/>
      </right>
      <top/>
      <bottom/>
      <diagonal/>
    </border>
    <border>
      <left style="dotted">
        <color indexed="64"/>
      </left>
      <right style="dotted">
        <color indexed="64"/>
      </right>
      <top/>
      <bottom/>
      <diagonal/>
    </border>
    <border>
      <left style="dotted">
        <color indexed="64"/>
      </left>
      <right/>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DashDot">
        <color indexed="13"/>
      </bottom>
      <diagonal/>
    </border>
    <border>
      <left style="thin">
        <color indexed="64"/>
      </left>
      <right style="thin">
        <color indexed="64"/>
      </right>
      <top style="thin">
        <color indexed="64"/>
      </top>
      <bottom style="mediumDashDot">
        <color indexed="13"/>
      </bottom>
      <diagonal/>
    </border>
    <border>
      <left style="thin">
        <color indexed="64"/>
      </left>
      <right style="medium">
        <color indexed="64"/>
      </right>
      <top style="thin">
        <color indexed="64"/>
      </top>
      <bottom style="mediumDashDot">
        <color indexed="13"/>
      </bottom>
      <diagonal/>
    </border>
    <border>
      <left/>
      <right style="thin">
        <color indexed="64"/>
      </right>
      <top style="medium">
        <color indexed="64"/>
      </top>
      <bottom style="thin">
        <color indexed="64"/>
      </bottom>
      <diagonal/>
    </border>
    <border>
      <left/>
      <right style="thin">
        <color indexed="64"/>
      </right>
      <top style="thin">
        <color indexed="64"/>
      </top>
      <bottom style="mediumDashDot">
        <color indexed="13"/>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dotted">
        <color indexed="64"/>
      </left>
      <right style="medium">
        <color indexed="64"/>
      </right>
      <top/>
      <bottom/>
      <diagonal/>
    </border>
    <border>
      <left/>
      <right style="dotted">
        <color indexed="64"/>
      </right>
      <top style="medium">
        <color indexed="64"/>
      </top>
      <bottom style="medium">
        <color indexed="64"/>
      </bottom>
      <diagonal/>
    </border>
    <border>
      <left style="dotted">
        <color indexed="64"/>
      </left>
      <right style="dotted">
        <color indexed="64"/>
      </right>
      <top style="medium">
        <color indexed="64"/>
      </top>
      <bottom style="medium">
        <color indexed="64"/>
      </bottom>
      <diagonal/>
    </border>
    <border>
      <left style="dotted">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dashed">
        <color indexed="64"/>
      </left>
      <right style="dashed">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dotted">
        <color indexed="64"/>
      </left>
      <right/>
      <top/>
      <bottom/>
      <diagonal/>
    </border>
    <border>
      <left style="medium">
        <color indexed="64"/>
      </left>
      <right style="dotted">
        <color indexed="64"/>
      </right>
      <top style="medium">
        <color indexed="64"/>
      </top>
      <bottom style="medium">
        <color indexed="64"/>
      </bottom>
      <diagonal/>
    </border>
    <border>
      <left style="medium">
        <color indexed="64"/>
      </left>
      <right style="dotted">
        <color indexed="64"/>
      </right>
      <top/>
      <bottom/>
      <diagonal/>
    </border>
    <border>
      <left style="medium">
        <color indexed="64"/>
      </left>
      <right style="dotted">
        <color indexed="64"/>
      </right>
      <top/>
      <bottom style="medium">
        <color indexed="64"/>
      </bottom>
      <diagonal/>
    </border>
    <border>
      <left/>
      <right style="thin">
        <color indexed="22"/>
      </right>
      <top style="thin">
        <color indexed="22"/>
      </top>
      <bottom style="thin">
        <color indexed="22"/>
      </bottom>
      <diagonal/>
    </border>
    <border>
      <left style="thin">
        <color indexed="22"/>
      </left>
      <right style="thin">
        <color indexed="22"/>
      </right>
      <top style="thin">
        <color indexed="23"/>
      </top>
      <bottom style="thin">
        <color indexed="22"/>
      </bottom>
      <diagonal/>
    </border>
    <border>
      <left style="dotted">
        <color indexed="64"/>
      </left>
      <right style="medium">
        <color indexed="64"/>
      </right>
      <top style="medium">
        <color indexed="64"/>
      </top>
      <bottom style="medium">
        <color indexed="64"/>
      </bottom>
      <diagonal/>
    </border>
    <border>
      <left style="dotted">
        <color indexed="64"/>
      </left>
      <right style="medium">
        <color indexed="64"/>
      </right>
      <top style="medium">
        <color indexed="64"/>
      </top>
      <bottom/>
      <diagonal/>
    </border>
    <border>
      <left style="dotted">
        <color indexed="64"/>
      </left>
      <right style="medium">
        <color indexed="64"/>
      </right>
      <top/>
      <bottom style="medium">
        <color indexed="64"/>
      </bottom>
      <diagonal/>
    </border>
    <border>
      <left style="thin">
        <color indexed="64"/>
      </left>
      <right style="medium">
        <color indexed="64"/>
      </right>
      <top/>
      <bottom/>
      <diagonal/>
    </border>
    <border>
      <left/>
      <right/>
      <top/>
      <bottom style="double">
        <color indexed="64"/>
      </bottom>
      <diagonal/>
    </border>
    <border>
      <left/>
      <right style="thin">
        <color indexed="64"/>
      </right>
      <top/>
      <bottom style="double">
        <color indexed="64"/>
      </bottom>
      <diagonal/>
    </border>
    <border>
      <left style="thin">
        <color indexed="64"/>
      </left>
      <right style="thick">
        <color indexed="64"/>
      </right>
      <top/>
      <bottom style="thin">
        <color indexed="64"/>
      </bottom>
      <diagonal/>
    </border>
    <border>
      <left style="thick">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ck">
        <color indexed="64"/>
      </right>
      <top/>
      <bottom style="medium">
        <color indexed="64"/>
      </bottom>
      <diagonal/>
    </border>
    <border>
      <left style="thick">
        <color indexed="64"/>
      </left>
      <right style="thin">
        <color indexed="64"/>
      </right>
      <top/>
      <bottom style="medium">
        <color indexed="64"/>
      </bottom>
      <diagonal/>
    </border>
    <border>
      <left/>
      <right style="thin">
        <color indexed="64"/>
      </right>
      <top/>
      <bottom style="medium">
        <color indexed="64"/>
      </bottom>
      <diagonal/>
    </border>
    <border>
      <left style="hair">
        <color indexed="64"/>
      </left>
      <right style="thin">
        <color indexed="64"/>
      </right>
      <top/>
      <bottom style="medium">
        <color indexed="64"/>
      </bottom>
      <diagonal/>
    </border>
    <border>
      <left style="hair">
        <color indexed="64"/>
      </left>
      <right style="thin">
        <color indexed="64"/>
      </right>
      <top/>
      <bottom/>
      <diagonal/>
    </border>
    <border>
      <left style="dotted">
        <color indexed="64"/>
      </left>
      <right style="hair">
        <color indexed="64"/>
      </right>
      <top/>
      <bottom/>
      <diagonal/>
    </border>
    <border>
      <left style="dotted">
        <color indexed="64"/>
      </left>
      <right style="hair">
        <color indexed="64"/>
      </right>
      <top/>
      <bottom style="medium">
        <color indexed="64"/>
      </bottom>
      <diagonal/>
    </border>
    <border>
      <left style="dotted">
        <color indexed="64"/>
      </left>
      <right style="hair">
        <color indexed="64"/>
      </right>
      <top/>
      <bottom style="thin">
        <color indexed="64"/>
      </bottom>
      <diagonal/>
    </border>
    <border>
      <left style="hair">
        <color indexed="64"/>
      </left>
      <right style="thin">
        <color indexed="64"/>
      </right>
      <top/>
      <bottom style="thin">
        <color indexed="64"/>
      </bottom>
      <diagonal/>
    </border>
    <border>
      <left style="dotted">
        <color indexed="64"/>
      </left>
      <right style="hair">
        <color indexed="64"/>
      </right>
      <top style="thick">
        <color indexed="64"/>
      </top>
      <bottom/>
      <diagonal/>
    </border>
    <border>
      <left style="hair">
        <color indexed="64"/>
      </left>
      <right style="thin">
        <color indexed="64"/>
      </right>
      <top style="thick">
        <color indexed="64"/>
      </top>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thick">
        <color indexed="64"/>
      </right>
      <top style="thin">
        <color indexed="64"/>
      </top>
      <bottom/>
      <diagonal/>
    </border>
    <border>
      <left style="thick">
        <color indexed="64"/>
      </left>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diagonal/>
    </border>
    <border>
      <left style="thick">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thick">
        <color indexed="64"/>
      </right>
      <top/>
      <bottom/>
      <diagonal/>
    </border>
    <border>
      <left style="thick">
        <color indexed="64"/>
      </left>
      <right style="thin">
        <color indexed="64"/>
      </right>
      <top/>
      <bottom/>
      <diagonal/>
    </border>
    <border>
      <left style="hair">
        <color indexed="64"/>
      </left>
      <right/>
      <top style="thick">
        <color indexed="64"/>
      </top>
      <bottom/>
      <diagonal/>
    </border>
    <border>
      <left/>
      <right/>
      <top style="thick">
        <color indexed="64"/>
      </top>
      <bottom/>
      <diagonal/>
    </border>
    <border>
      <left style="dashed">
        <color indexed="64"/>
      </left>
      <right style="dashed">
        <color indexed="64"/>
      </right>
      <top style="medium">
        <color indexed="64"/>
      </top>
      <bottom/>
      <diagonal/>
    </border>
    <border>
      <left style="dotted">
        <color indexed="64"/>
      </left>
      <right/>
      <top style="medium">
        <color indexed="64"/>
      </top>
      <bottom/>
      <diagonal/>
    </border>
    <border>
      <left style="medium">
        <color indexed="64"/>
      </left>
      <right style="dotted">
        <color indexed="64"/>
      </right>
      <top style="medium">
        <color indexed="64"/>
      </top>
      <bottom/>
      <diagonal/>
    </border>
    <border>
      <left style="medium">
        <color indexed="64"/>
      </left>
      <right style="medium">
        <color indexed="64"/>
      </right>
      <top style="medium">
        <color indexed="64"/>
      </top>
      <bottom/>
      <diagonal/>
    </border>
    <border>
      <left style="thin">
        <color indexed="64"/>
      </left>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n">
        <color indexed="64"/>
      </left>
      <right/>
      <top style="thick">
        <color indexed="64"/>
      </top>
      <bottom/>
      <diagonal/>
    </border>
    <border>
      <left/>
      <right style="thick">
        <color indexed="64"/>
      </right>
      <top style="thick">
        <color indexed="64"/>
      </top>
      <bottom/>
      <diagonal/>
    </border>
    <border>
      <left style="thick">
        <color indexed="64"/>
      </left>
      <right style="dotted">
        <color indexed="64"/>
      </right>
      <top style="thick">
        <color indexed="64"/>
      </top>
      <bottom/>
      <diagonal/>
    </border>
    <border>
      <left style="thick">
        <color indexed="64"/>
      </left>
      <right style="dotted">
        <color indexed="64"/>
      </right>
      <top/>
      <bottom/>
      <diagonal/>
    </border>
    <border>
      <left style="thick">
        <color indexed="64"/>
      </left>
      <right style="dotted">
        <color indexed="64"/>
      </right>
      <top/>
      <bottom style="medium">
        <color indexed="64"/>
      </bottom>
      <diagonal/>
    </border>
    <border>
      <left/>
      <right/>
      <top/>
      <bottom style="thick">
        <color indexed="64"/>
      </bottom>
      <diagonal/>
    </border>
    <border>
      <left style="thick">
        <color indexed="64"/>
      </left>
      <right/>
      <top/>
      <bottom/>
      <diagonal/>
    </border>
    <border>
      <left style="thin">
        <color indexed="64"/>
      </left>
      <right/>
      <top style="thick">
        <color indexed="64"/>
      </top>
      <bottom style="thin">
        <color indexed="64"/>
      </bottom>
      <diagonal/>
    </border>
    <border>
      <left/>
      <right/>
      <top/>
      <bottom style="thin">
        <color indexed="23"/>
      </bottom>
      <diagonal/>
    </border>
    <border>
      <left style="thin">
        <color indexed="22"/>
      </left>
      <right style="thin">
        <color indexed="22"/>
      </right>
      <top style="thin">
        <color indexed="22"/>
      </top>
      <bottom style="medium">
        <color indexed="64"/>
      </bottom>
      <diagonal/>
    </border>
  </borders>
  <cellStyleXfs count="3">
    <xf numFmtId="0" fontId="0" fillId="0" borderId="0"/>
    <xf numFmtId="0" fontId="38" fillId="0" borderId="0" applyNumberFormat="0" applyFill="0" applyBorder="0" applyAlignment="0" applyProtection="0"/>
    <xf numFmtId="0" fontId="3" fillId="0" borderId="0" applyNumberFormat="0" applyFill="0" applyBorder="0" applyAlignment="0" applyProtection="0">
      <alignment vertical="top"/>
      <protection locked="0"/>
    </xf>
  </cellStyleXfs>
  <cellXfs count="1120">
    <xf numFmtId="0" fontId="0" fillId="0" borderId="0" xfId="0"/>
    <xf numFmtId="0" fontId="36" fillId="0" borderId="35" xfId="0" applyFont="1" applyBorder="1" applyAlignment="1">
      <alignment horizontal="center" vertical="center" wrapText="1"/>
    </xf>
    <xf numFmtId="0" fontId="24" fillId="0" borderId="3" xfId="0" applyFont="1" applyBorder="1" applyAlignment="1">
      <alignment horizontal="center" vertical="center" wrapText="1"/>
    </xf>
    <xf numFmtId="0" fontId="4" fillId="0" borderId="0" xfId="0" applyFont="1" applyBorder="1" applyAlignment="1">
      <alignment horizontal="left" vertical="center"/>
    </xf>
    <xf numFmtId="20" fontId="0" fillId="0" borderId="0" xfId="0" applyNumberFormat="1" applyBorder="1"/>
    <xf numFmtId="0" fontId="0" fillId="0" borderId="0" xfId="0" applyBorder="1"/>
    <xf numFmtId="0" fontId="0" fillId="0" borderId="0" xfId="0"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2" fillId="0" borderId="0" xfId="0" applyFont="1" applyFill="1" applyBorder="1" applyAlignment="1">
      <alignment horizontal="left"/>
    </xf>
    <xf numFmtId="0" fontId="5" fillId="0" borderId="0" xfId="0" applyFont="1" applyFill="1" applyBorder="1" applyAlignment="1">
      <alignment horizontal="left" vertical="center"/>
    </xf>
    <xf numFmtId="0" fontId="0" fillId="0" borderId="0" xfId="0" applyBorder="1" applyAlignment="1"/>
    <xf numFmtId="0" fontId="0" fillId="0" borderId="0" xfId="0" applyAlignment="1">
      <alignment horizontal="left"/>
    </xf>
    <xf numFmtId="20" fontId="0" fillId="0" borderId="0" xfId="0" applyNumberFormat="1" applyBorder="1" applyAlignment="1">
      <alignment horizontal="left"/>
    </xf>
    <xf numFmtId="0" fontId="0" fillId="0" borderId="0" xfId="0" applyFill="1" applyBorder="1" applyAlignment="1"/>
    <xf numFmtId="49" fontId="9" fillId="2" borderId="4" xfId="0" applyNumberFormat="1" applyFont="1" applyFill="1" applyBorder="1" applyAlignment="1">
      <alignment horizontal="left" vertical="center"/>
    </xf>
    <xf numFmtId="0" fontId="0" fillId="0" borderId="0" xfId="0" applyAlignment="1">
      <alignment horizontal="right"/>
    </xf>
    <xf numFmtId="49" fontId="0" fillId="0" borderId="0" xfId="0" applyNumberFormat="1" applyFill="1" applyBorder="1" applyAlignment="1">
      <alignment horizontal="right" vertical="center"/>
    </xf>
    <xf numFmtId="0" fontId="5" fillId="0" borderId="0" xfId="0" applyFont="1" applyAlignment="1"/>
    <xf numFmtId="0" fontId="13" fillId="0" borderId="0" xfId="0" applyFont="1" applyFill="1" applyBorder="1" applyAlignment="1">
      <alignment horizontal="left" vertical="center"/>
    </xf>
    <xf numFmtId="0" fontId="13" fillId="0" borderId="0" xfId="0" applyFont="1"/>
    <xf numFmtId="0" fontId="13" fillId="0" borderId="0" xfId="0" applyFont="1" applyFill="1" applyAlignment="1">
      <alignment horizontal="left"/>
    </xf>
    <xf numFmtId="0" fontId="0" fillId="0" borderId="0" xfId="0" applyNumberFormat="1"/>
    <xf numFmtId="0" fontId="5" fillId="0" borderId="4" xfId="0" applyFont="1" applyFill="1" applyBorder="1" applyAlignment="1">
      <alignment horizontal="left" vertical="center"/>
    </xf>
    <xf numFmtId="0" fontId="0" fillId="0" borderId="4" xfId="0" applyFill="1" applyBorder="1" applyAlignment="1"/>
    <xf numFmtId="0" fontId="0" fillId="0" borderId="4" xfId="0" applyBorder="1" applyAlignment="1">
      <alignment horizontal="center"/>
    </xf>
    <xf numFmtId="0" fontId="10" fillId="0" borderId="0" xfId="0" applyNumberFormat="1" applyFont="1" applyAlignment="1">
      <alignment horizontal="left"/>
    </xf>
    <xf numFmtId="0" fontId="10" fillId="0" borderId="0" xfId="0" applyFont="1" applyAlignment="1">
      <alignment horizontal="left"/>
    </xf>
    <xf numFmtId="0" fontId="9" fillId="2" borderId="5" xfId="0" applyNumberFormat="1" applyFont="1" applyFill="1" applyBorder="1" applyAlignment="1">
      <alignment horizontal="left" vertical="center"/>
    </xf>
    <xf numFmtId="49" fontId="9" fillId="2" borderId="6" xfId="0" applyNumberFormat="1" applyFont="1" applyFill="1" applyBorder="1" applyAlignment="1">
      <alignment horizontal="left" vertical="center"/>
    </xf>
    <xf numFmtId="49" fontId="9" fillId="2" borderId="0" xfId="0" applyNumberFormat="1" applyFont="1" applyFill="1" applyBorder="1" applyAlignment="1">
      <alignment horizontal="center" vertical="center" textRotation="90"/>
    </xf>
    <xf numFmtId="0" fontId="0" fillId="3" borderId="4" xfId="0" applyFill="1" applyBorder="1"/>
    <xf numFmtId="0" fontId="0" fillId="0" borderId="7" xfId="0" applyFill="1" applyBorder="1" applyAlignment="1"/>
    <xf numFmtId="0" fontId="5" fillId="0" borderId="7" xfId="0" applyFont="1" applyFill="1" applyBorder="1" applyAlignment="1">
      <alignment horizontal="left" vertical="center"/>
    </xf>
    <xf numFmtId="0" fontId="0" fillId="0" borderId="7" xfId="0" applyBorder="1" applyAlignment="1"/>
    <xf numFmtId="0" fontId="0" fillId="0" borderId="7" xfId="0" applyFill="1" applyBorder="1" applyAlignment="1">
      <alignment horizontal="center"/>
    </xf>
    <xf numFmtId="0" fontId="0" fillId="0" borderId="7" xfId="0" applyBorder="1"/>
    <xf numFmtId="0" fontId="0" fillId="0" borderId="7" xfId="0" applyBorder="1" applyAlignment="1">
      <alignment horizontal="center"/>
    </xf>
    <xf numFmtId="1" fontId="7" fillId="3" borderId="4" xfId="0" applyNumberFormat="1" applyFont="1" applyFill="1" applyBorder="1"/>
    <xf numFmtId="1" fontId="7" fillId="2" borderId="7" xfId="0" applyNumberFormat="1" applyFont="1" applyFill="1" applyBorder="1" applyAlignment="1">
      <alignment horizontal="center" vertical="center" textRotation="90"/>
    </xf>
    <xf numFmtId="1" fontId="7" fillId="2" borderId="0" xfId="0" applyNumberFormat="1" applyFont="1" applyFill="1" applyBorder="1" applyAlignment="1">
      <alignment horizontal="center" vertical="center" textRotation="90"/>
    </xf>
    <xf numFmtId="1" fontId="7" fillId="2" borderId="4" xfId="0" applyNumberFormat="1" applyFont="1" applyFill="1" applyBorder="1" applyAlignment="1">
      <alignment horizontal="center" vertical="center" textRotation="90"/>
    </xf>
    <xf numFmtId="1" fontId="7" fillId="0" borderId="0" xfId="0" applyNumberFormat="1" applyFont="1"/>
    <xf numFmtId="1" fontId="0" fillId="0" borderId="0" xfId="0" applyNumberFormat="1" applyAlignment="1">
      <alignment horizontal="left"/>
    </xf>
    <xf numFmtId="0" fontId="0" fillId="0" borderId="8" xfId="0" applyBorder="1" applyAlignment="1">
      <alignment horizontal="center"/>
    </xf>
    <xf numFmtId="20" fontId="0" fillId="0" borderId="9" xfId="0" applyNumberFormat="1" applyBorder="1" applyAlignment="1">
      <alignment horizontal="right"/>
    </xf>
    <xf numFmtId="0" fontId="0" fillId="4" borderId="7" xfId="0" applyFill="1" applyBorder="1" applyAlignment="1">
      <alignment horizontal="center"/>
    </xf>
    <xf numFmtId="0" fontId="0" fillId="4" borderId="0" xfId="0" applyFill="1" applyAlignment="1">
      <alignment horizontal="center"/>
    </xf>
    <xf numFmtId="0" fontId="15" fillId="0" borderId="10" xfId="0" applyFont="1" applyBorder="1"/>
    <xf numFmtId="0" fontId="15" fillId="5" borderId="10" xfId="0" applyFont="1" applyFill="1" applyBorder="1"/>
    <xf numFmtId="0" fontId="15" fillId="0" borderId="10" xfId="0" applyFont="1" applyFill="1" applyBorder="1"/>
    <xf numFmtId="0" fontId="0" fillId="4" borderId="0" xfId="0" applyFill="1"/>
    <xf numFmtId="20" fontId="0" fillId="4" borderId="0" xfId="0" applyNumberFormat="1" applyFill="1" applyAlignment="1">
      <alignment horizontal="center"/>
    </xf>
    <xf numFmtId="0" fontId="9" fillId="0" borderId="11" xfId="0" applyFont="1" applyBorder="1" applyAlignment="1">
      <alignment horizontal="left"/>
    </xf>
    <xf numFmtId="0" fontId="9" fillId="0" borderId="11" xfId="0" applyFont="1" applyBorder="1"/>
    <xf numFmtId="0" fontId="0" fillId="6" borderId="12" xfId="0" applyFill="1" applyBorder="1" applyAlignment="1">
      <alignment horizontal="center"/>
    </xf>
    <xf numFmtId="0" fontId="0" fillId="6" borderId="10" xfId="0" applyFill="1" applyBorder="1" applyAlignment="1">
      <alignment horizontal="center"/>
    </xf>
    <xf numFmtId="0" fontId="0" fillId="6" borderId="13" xfId="0" applyFill="1" applyBorder="1" applyAlignment="1">
      <alignment horizontal="center"/>
    </xf>
    <xf numFmtId="0" fontId="0" fillId="6" borderId="14" xfId="0" applyFill="1" applyBorder="1" applyAlignment="1">
      <alignment horizontal="center"/>
    </xf>
    <xf numFmtId="0" fontId="0" fillId="6" borderId="15" xfId="0" applyFill="1" applyBorder="1" applyAlignment="1">
      <alignment horizontal="center"/>
    </xf>
    <xf numFmtId="0" fontId="0" fillId="6" borderId="16" xfId="0" applyFill="1" applyBorder="1" applyAlignment="1">
      <alignment horizontal="center"/>
    </xf>
    <xf numFmtId="0" fontId="0" fillId="6" borderId="17" xfId="0" applyFill="1" applyBorder="1" applyAlignment="1">
      <alignment horizontal="center"/>
    </xf>
    <xf numFmtId="0" fontId="0" fillId="6" borderId="18" xfId="0" applyFill="1" applyBorder="1" applyAlignment="1">
      <alignment horizontal="center"/>
    </xf>
    <xf numFmtId="0" fontId="0" fillId="6" borderId="19" xfId="0" applyFill="1" applyBorder="1" applyAlignment="1">
      <alignment horizontal="center"/>
    </xf>
    <xf numFmtId="0" fontId="0" fillId="5" borderId="17" xfId="0" applyFill="1" applyBorder="1" applyAlignment="1">
      <alignment horizontal="center"/>
    </xf>
    <xf numFmtId="0" fontId="0" fillId="5" borderId="18" xfId="0" applyFill="1" applyBorder="1" applyAlignment="1">
      <alignment horizontal="center"/>
    </xf>
    <xf numFmtId="0" fontId="0" fillId="5" borderId="19" xfId="0" applyFill="1" applyBorder="1" applyAlignment="1">
      <alignment horizontal="center"/>
    </xf>
    <xf numFmtId="0" fontId="0" fillId="5" borderId="12" xfId="0" applyFill="1" applyBorder="1" applyAlignment="1">
      <alignment horizontal="center"/>
    </xf>
    <xf numFmtId="0" fontId="0" fillId="5" borderId="10" xfId="0" applyFill="1" applyBorder="1" applyAlignment="1">
      <alignment horizontal="center"/>
    </xf>
    <xf numFmtId="0" fontId="0" fillId="5" borderId="13" xfId="0" applyFill="1" applyBorder="1" applyAlignment="1">
      <alignment horizontal="center"/>
    </xf>
    <xf numFmtId="0" fontId="0" fillId="5" borderId="14" xfId="0" applyFill="1" applyBorder="1" applyAlignment="1">
      <alignment horizontal="center"/>
    </xf>
    <xf numFmtId="0" fontId="0" fillId="5" borderId="15" xfId="0" applyFill="1" applyBorder="1" applyAlignment="1">
      <alignment horizontal="center"/>
    </xf>
    <xf numFmtId="0" fontId="0" fillId="5" borderId="16" xfId="0" applyFill="1" applyBorder="1" applyAlignment="1">
      <alignment horizontal="center"/>
    </xf>
    <xf numFmtId="0" fontId="0" fillId="7" borderId="17" xfId="0" applyFill="1" applyBorder="1" applyAlignment="1">
      <alignment horizontal="center"/>
    </xf>
    <xf numFmtId="0" fontId="0" fillId="7" borderId="18" xfId="0" applyFill="1" applyBorder="1" applyAlignment="1">
      <alignment horizontal="center"/>
    </xf>
    <xf numFmtId="0" fontId="0" fillId="7" borderId="19" xfId="0" applyFill="1" applyBorder="1" applyAlignment="1">
      <alignment horizontal="center"/>
    </xf>
    <xf numFmtId="0" fontId="0" fillId="7" borderId="12" xfId="0" applyFill="1" applyBorder="1" applyAlignment="1">
      <alignment horizontal="center"/>
    </xf>
    <xf numFmtId="0" fontId="0" fillId="7" borderId="10" xfId="0" applyFill="1" applyBorder="1" applyAlignment="1">
      <alignment horizontal="center"/>
    </xf>
    <xf numFmtId="0" fontId="0" fillId="7" borderId="13" xfId="0" applyFill="1" applyBorder="1" applyAlignment="1">
      <alignment horizontal="center"/>
    </xf>
    <xf numFmtId="0" fontId="0" fillId="7" borderId="14" xfId="0" applyFill="1" applyBorder="1" applyAlignment="1">
      <alignment horizontal="center"/>
    </xf>
    <xf numFmtId="0" fontId="0" fillId="7" borderId="15" xfId="0" applyFill="1" applyBorder="1" applyAlignment="1">
      <alignment horizontal="center"/>
    </xf>
    <xf numFmtId="0" fontId="0" fillId="7" borderId="16" xfId="0" applyFill="1" applyBorder="1" applyAlignment="1">
      <alignment horizontal="center"/>
    </xf>
    <xf numFmtId="0" fontId="0" fillId="8" borderId="17" xfId="0" applyFill="1" applyBorder="1" applyAlignment="1">
      <alignment horizontal="center"/>
    </xf>
    <xf numFmtId="0" fontId="0" fillId="8" borderId="18" xfId="0" applyFill="1" applyBorder="1" applyAlignment="1">
      <alignment horizontal="center"/>
    </xf>
    <xf numFmtId="0" fontId="0" fillId="8" borderId="19" xfId="0" applyFill="1" applyBorder="1" applyAlignment="1">
      <alignment horizontal="center"/>
    </xf>
    <xf numFmtId="0" fontId="0" fillId="8" borderId="12" xfId="0" applyFill="1" applyBorder="1" applyAlignment="1">
      <alignment horizontal="center"/>
    </xf>
    <xf numFmtId="0" fontId="0" fillId="8" borderId="10" xfId="0" applyFill="1" applyBorder="1" applyAlignment="1">
      <alignment horizontal="center"/>
    </xf>
    <xf numFmtId="0" fontId="0" fillId="8" borderId="13" xfId="0" applyFill="1" applyBorder="1" applyAlignment="1">
      <alignment horizontal="center"/>
    </xf>
    <xf numFmtId="0" fontId="0" fillId="8" borderId="14" xfId="0" applyFill="1" applyBorder="1" applyAlignment="1">
      <alignment horizontal="center"/>
    </xf>
    <xf numFmtId="0" fontId="0" fillId="8" borderId="15" xfId="0" applyFill="1" applyBorder="1" applyAlignment="1">
      <alignment horizontal="center"/>
    </xf>
    <xf numFmtId="0" fontId="0" fillId="8" borderId="16" xfId="0" applyFill="1" applyBorder="1" applyAlignment="1">
      <alignment horizontal="center"/>
    </xf>
    <xf numFmtId="0" fontId="10" fillId="3" borderId="9" xfId="0" applyNumberFormat="1" applyFont="1" applyFill="1" applyBorder="1" applyAlignment="1">
      <alignment horizontal="left" vertical="center"/>
    </xf>
    <xf numFmtId="0" fontId="10" fillId="4" borderId="9" xfId="0" applyNumberFormat="1" applyFont="1" applyFill="1" applyBorder="1" applyAlignment="1">
      <alignment horizontal="left" vertical="center"/>
    </xf>
    <xf numFmtId="20" fontId="0" fillId="0" borderId="0" xfId="0" applyNumberFormat="1" applyBorder="1" applyAlignment="1">
      <alignment horizontal="right"/>
    </xf>
    <xf numFmtId="0" fontId="10" fillId="0" borderId="9" xfId="0" applyNumberFormat="1" applyFont="1" applyFill="1" applyBorder="1" applyAlignment="1">
      <alignment horizontal="left" vertical="center"/>
    </xf>
    <xf numFmtId="0" fontId="0" fillId="0" borderId="0" xfId="0" applyBorder="1" applyAlignment="1">
      <alignment horizontal="right"/>
    </xf>
    <xf numFmtId="0" fontId="10" fillId="0" borderId="20" xfId="0" applyNumberFormat="1" applyFont="1" applyFill="1" applyBorder="1" applyAlignment="1">
      <alignment horizontal="left" vertical="center"/>
    </xf>
    <xf numFmtId="0" fontId="0" fillId="0" borderId="4" xfId="0" applyBorder="1"/>
    <xf numFmtId="0" fontId="10" fillId="3" borderId="21" xfId="0" applyNumberFormat="1" applyFont="1" applyFill="1" applyBorder="1" applyAlignment="1">
      <alignment horizontal="left" vertical="center"/>
    </xf>
    <xf numFmtId="49" fontId="10" fillId="3" borderId="22" xfId="0" applyNumberFormat="1" applyFont="1" applyFill="1" applyBorder="1" applyAlignment="1">
      <alignment horizontal="left" vertical="center"/>
    </xf>
    <xf numFmtId="0" fontId="10" fillId="4" borderId="8" xfId="0" applyNumberFormat="1" applyFont="1" applyFill="1" applyBorder="1" applyAlignment="1">
      <alignment horizontal="left" vertical="center"/>
    </xf>
    <xf numFmtId="49" fontId="11" fillId="3" borderId="8" xfId="0" applyNumberFormat="1" applyFont="1" applyFill="1" applyBorder="1" applyAlignment="1">
      <alignment horizontal="left" vertical="center"/>
    </xf>
    <xf numFmtId="0" fontId="10" fillId="0" borderId="8" xfId="0" applyNumberFormat="1" applyFont="1" applyFill="1" applyBorder="1" applyAlignment="1">
      <alignment horizontal="left" vertical="center"/>
    </xf>
    <xf numFmtId="0" fontId="10" fillId="0" borderId="23" xfId="0" applyNumberFormat="1" applyFont="1" applyFill="1" applyBorder="1" applyAlignment="1">
      <alignment horizontal="left" vertical="center"/>
    </xf>
    <xf numFmtId="0" fontId="10" fillId="0" borderId="24" xfId="0" applyFont="1" applyBorder="1" applyAlignment="1">
      <alignment horizontal="left" vertical="center"/>
    </xf>
    <xf numFmtId="0" fontId="0" fillId="0" borderId="24" xfId="0" applyBorder="1" applyAlignment="1">
      <alignment horizontal="left" vertical="center"/>
    </xf>
    <xf numFmtId="0" fontId="0" fillId="0" borderId="24" xfId="0" applyBorder="1" applyAlignment="1">
      <alignment vertical="center"/>
    </xf>
    <xf numFmtId="0" fontId="0" fillId="0" borderId="24" xfId="0" applyBorder="1" applyAlignment="1">
      <alignment horizontal="center" vertical="center"/>
    </xf>
    <xf numFmtId="0" fontId="22" fillId="0" borderId="25" xfId="0" applyNumberFormat="1" applyFont="1" applyBorder="1" applyAlignment="1">
      <alignment horizontal="left" vertical="center"/>
    </xf>
    <xf numFmtId="0" fontId="23" fillId="0" borderId="0" xfId="0" applyFont="1" applyAlignment="1">
      <alignment horizontal="left" vertical="center"/>
    </xf>
    <xf numFmtId="0" fontId="23" fillId="0" borderId="0" xfId="0" applyFont="1" applyBorder="1" applyAlignment="1">
      <alignment horizontal="left" vertical="center" wrapText="1"/>
    </xf>
    <xf numFmtId="0" fontId="24"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3" fillId="0" borderId="0" xfId="0" applyFont="1" applyBorder="1" applyAlignment="1">
      <alignment vertical="center"/>
    </xf>
    <xf numFmtId="0" fontId="23" fillId="0" borderId="0" xfId="0" applyFont="1" applyAlignment="1">
      <alignment vertical="center"/>
    </xf>
    <xf numFmtId="0" fontId="23" fillId="0" borderId="3" xfId="0" applyFont="1" applyBorder="1" applyAlignment="1">
      <alignment horizontal="center" vertical="center" wrapText="1"/>
    </xf>
    <xf numFmtId="0" fontId="24" fillId="0" borderId="26" xfId="0" applyFont="1" applyBorder="1" applyAlignment="1">
      <alignment horizontal="center" vertical="center" wrapText="1"/>
    </xf>
    <xf numFmtId="0" fontId="26" fillId="0" borderId="27" xfId="0" applyFont="1" applyBorder="1" applyAlignment="1">
      <alignment vertical="center"/>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6" fillId="0" borderId="29" xfId="0" applyFont="1" applyBorder="1" applyAlignment="1">
      <alignment horizontal="center" vertical="center" wrapText="1"/>
    </xf>
    <xf numFmtId="0" fontId="27" fillId="0" borderId="29" xfId="0" applyFont="1" applyBorder="1" applyAlignment="1">
      <alignment horizontal="center" vertical="center" wrapText="1"/>
    </xf>
    <xf numFmtId="0" fontId="28" fillId="0" borderId="30" xfId="0" applyFont="1" applyBorder="1" applyAlignment="1">
      <alignment horizontal="center" vertical="center" wrapText="1"/>
    </xf>
    <xf numFmtId="0" fontId="23" fillId="0" borderId="31" xfId="0" applyFont="1" applyBorder="1" applyAlignment="1">
      <alignment horizontal="left" vertical="center" wrapText="1"/>
    </xf>
    <xf numFmtId="0" fontId="23" fillId="0" borderId="32" xfId="0" applyFont="1" applyBorder="1" applyAlignment="1">
      <alignment horizontal="left" vertical="center"/>
    </xf>
    <xf numFmtId="0" fontId="24" fillId="0" borderId="0" xfId="0" applyFont="1" applyBorder="1" applyAlignment="1">
      <alignment horizontal="left" vertical="center" wrapText="1"/>
    </xf>
    <xf numFmtId="0" fontId="24" fillId="0" borderId="33" xfId="0" applyFont="1" applyBorder="1" applyAlignment="1">
      <alignment horizontal="center" vertical="center" wrapText="1"/>
    </xf>
    <xf numFmtId="0" fontId="24" fillId="0" borderId="32" xfId="0" applyFont="1" applyBorder="1" applyAlignment="1">
      <alignment horizontal="left" vertical="center" wrapText="1"/>
    </xf>
    <xf numFmtId="0" fontId="29" fillId="0" borderId="31" xfId="0" applyFont="1" applyBorder="1" applyAlignment="1">
      <alignment horizontal="left" vertical="center" wrapText="1"/>
    </xf>
    <xf numFmtId="0" fontId="29" fillId="0" borderId="32" xfId="0" applyFont="1" applyBorder="1" applyAlignment="1">
      <alignment horizontal="left" vertical="center" wrapText="1"/>
    </xf>
    <xf numFmtId="0" fontId="29" fillId="0" borderId="0" xfId="0" applyFont="1" applyBorder="1" applyAlignment="1">
      <alignment horizontal="left" vertical="center" wrapText="1"/>
    </xf>
    <xf numFmtId="0" fontId="29" fillId="0" borderId="0" xfId="0" applyFont="1" applyBorder="1" applyAlignment="1">
      <alignment horizontal="center" vertical="center" wrapText="1"/>
    </xf>
    <xf numFmtId="0" fontId="29" fillId="0" borderId="33" xfId="0" applyFont="1" applyBorder="1" applyAlignment="1">
      <alignment horizontal="center" vertical="center" wrapText="1"/>
    </xf>
    <xf numFmtId="0" fontId="24" fillId="0" borderId="32" xfId="0" applyFont="1" applyBorder="1" applyAlignment="1">
      <alignment horizontal="left" vertical="center"/>
    </xf>
    <xf numFmtId="0" fontId="24" fillId="0" borderId="0" xfId="0" applyFont="1" applyBorder="1" applyAlignment="1">
      <alignment horizontal="center" vertical="center"/>
    </xf>
    <xf numFmtId="0" fontId="25" fillId="0" borderId="26" xfId="0" applyFont="1" applyBorder="1" applyAlignment="1">
      <alignment horizontal="center" vertical="center" wrapText="1"/>
    </xf>
    <xf numFmtId="0" fontId="24" fillId="0" borderId="34" xfId="0" applyFont="1" applyBorder="1" applyAlignment="1">
      <alignment horizontal="left" vertical="center" wrapText="1"/>
    </xf>
    <xf numFmtId="0" fontId="24" fillId="0" borderId="35" xfId="0" applyFont="1" applyBorder="1" applyAlignment="1">
      <alignment horizontal="left" vertical="center" wrapText="1"/>
    </xf>
    <xf numFmtId="0" fontId="24" fillId="0" borderId="35" xfId="0" applyFont="1" applyBorder="1" applyAlignment="1">
      <alignment horizontal="center" vertical="center" wrapText="1"/>
    </xf>
    <xf numFmtId="0" fontId="24" fillId="0" borderId="36" xfId="0" applyFont="1" applyBorder="1" applyAlignment="1">
      <alignment horizontal="center" vertical="center" wrapText="1"/>
    </xf>
    <xf numFmtId="0" fontId="26" fillId="0" borderId="37" xfId="0" applyFont="1" applyBorder="1" applyAlignment="1">
      <alignment vertical="center"/>
    </xf>
    <xf numFmtId="0" fontId="27" fillId="0" borderId="34" xfId="0" applyFont="1" applyBorder="1" applyAlignment="1">
      <alignment horizontal="left" vertical="center" wrapText="1"/>
    </xf>
    <xf numFmtId="0" fontId="27" fillId="0" borderId="35" xfId="0" applyFont="1" applyBorder="1" applyAlignment="1">
      <alignment horizontal="left" vertical="center" wrapText="1"/>
    </xf>
    <xf numFmtId="0" fontId="26" fillId="0" borderId="35" xfId="0" applyFont="1" applyBorder="1" applyAlignment="1">
      <alignment horizontal="center" vertical="center" wrapText="1"/>
    </xf>
    <xf numFmtId="0" fontId="27" fillId="0" borderId="35" xfId="0" applyFont="1" applyBorder="1" applyAlignment="1">
      <alignment horizontal="center" vertical="center" wrapText="1"/>
    </xf>
    <xf numFmtId="0" fontId="28" fillId="0" borderId="36" xfId="0" applyFont="1" applyBorder="1" applyAlignment="1">
      <alignment horizontal="center" vertical="center" wrapText="1"/>
    </xf>
    <xf numFmtId="0" fontId="30" fillId="0" borderId="32" xfId="0" applyFont="1" applyBorder="1" applyAlignment="1">
      <alignment horizontal="left" vertical="center" wrapText="1"/>
    </xf>
    <xf numFmtId="0" fontId="23" fillId="0" borderId="32" xfId="0" applyFont="1" applyBorder="1" applyAlignment="1">
      <alignment horizontal="left" vertical="center" wrapText="1"/>
    </xf>
    <xf numFmtId="0" fontId="23" fillId="0" borderId="33" xfId="0" applyFont="1" applyBorder="1" applyAlignment="1">
      <alignment horizontal="center" vertical="center" wrapText="1"/>
    </xf>
    <xf numFmtId="0" fontId="23" fillId="0" borderId="0" xfId="0" applyFont="1" applyBorder="1" applyAlignment="1">
      <alignment horizontal="left" vertical="center"/>
    </xf>
    <xf numFmtId="0" fontId="23" fillId="0" borderId="34" xfId="0" applyFont="1" applyBorder="1" applyAlignment="1">
      <alignment horizontal="left" vertical="center" wrapText="1"/>
    </xf>
    <xf numFmtId="0" fontId="29" fillId="0" borderId="38" xfId="0" applyFont="1" applyBorder="1" applyAlignment="1">
      <alignment horizontal="left" vertical="center" wrapText="1"/>
    </xf>
    <xf numFmtId="0" fontId="29" fillId="0" borderId="38" xfId="0" applyFont="1" applyBorder="1" applyAlignment="1">
      <alignment horizontal="center" vertical="center" wrapText="1"/>
    </xf>
    <xf numFmtId="0" fontId="29" fillId="0" borderId="39" xfId="0" applyFont="1" applyBorder="1" applyAlignment="1">
      <alignment horizontal="left" vertical="center" wrapText="1"/>
    </xf>
    <xf numFmtId="0" fontId="24" fillId="0" borderId="40" xfId="0" applyFont="1" applyBorder="1" applyAlignment="1">
      <alignment horizontal="center" vertical="center" wrapText="1"/>
    </xf>
    <xf numFmtId="0" fontId="25" fillId="0" borderId="41" xfId="0" applyFont="1" applyBorder="1" applyAlignment="1">
      <alignment horizontal="center" vertical="center" wrapText="1"/>
    </xf>
    <xf numFmtId="0" fontId="23" fillId="0" borderId="42" xfId="0" applyFont="1" applyBorder="1" applyAlignment="1">
      <alignment horizontal="left" vertical="center"/>
    </xf>
    <xf numFmtId="0" fontId="23" fillId="0" borderId="40" xfId="0" applyFont="1" applyBorder="1" applyAlignment="1">
      <alignment horizontal="left" vertical="center"/>
    </xf>
    <xf numFmtId="0" fontId="23" fillId="0" borderId="40" xfId="0" applyFont="1" applyBorder="1" applyAlignment="1">
      <alignment vertical="center"/>
    </xf>
    <xf numFmtId="0" fontId="11" fillId="0" borderId="40" xfId="0" applyFont="1" applyBorder="1" applyAlignment="1">
      <alignment horizontal="right" vertical="center"/>
    </xf>
    <xf numFmtId="0" fontId="23" fillId="0" borderId="40" xfId="0" applyFont="1" applyBorder="1" applyAlignment="1">
      <alignment horizontal="right" vertical="center"/>
    </xf>
    <xf numFmtId="0" fontId="11" fillId="0" borderId="41" xfId="0" applyFont="1" applyBorder="1" applyAlignment="1">
      <alignment horizontal="right" vertical="center" wrapText="1"/>
    </xf>
    <xf numFmtId="0" fontId="23" fillId="0" borderId="0" xfId="0" applyFont="1" applyFill="1" applyBorder="1" applyAlignment="1">
      <alignment vertical="center"/>
    </xf>
    <xf numFmtId="0" fontId="23" fillId="0" borderId="0" xfId="0" applyFont="1" applyFill="1" applyBorder="1" applyAlignment="1">
      <alignment horizontal="left" vertical="center"/>
    </xf>
    <xf numFmtId="0" fontId="29" fillId="0" borderId="43" xfId="0" applyFont="1" applyBorder="1" applyAlignment="1">
      <alignment horizontal="center" vertical="center" wrapText="1"/>
    </xf>
    <xf numFmtId="0" fontId="32" fillId="0" borderId="3" xfId="0" applyFont="1" applyBorder="1" applyAlignment="1">
      <alignment horizontal="center" vertical="center" wrapText="1"/>
    </xf>
    <xf numFmtId="0" fontId="32" fillId="0" borderId="40" xfId="0" applyFont="1" applyBorder="1" applyAlignment="1">
      <alignment horizontal="center" vertical="center" wrapText="1"/>
    </xf>
    <xf numFmtId="0" fontId="24" fillId="0" borderId="0" xfId="0" applyFont="1" applyFill="1" applyBorder="1" applyAlignment="1">
      <alignment horizontal="left" vertical="center" wrapText="1"/>
    </xf>
    <xf numFmtId="0" fontId="24" fillId="0" borderId="0" xfId="0" applyFont="1" applyFill="1" applyBorder="1" applyAlignment="1">
      <alignment horizontal="center" vertical="center" wrapText="1"/>
    </xf>
    <xf numFmtId="0" fontId="10" fillId="0" borderId="44" xfId="0" applyNumberFormat="1" applyFont="1" applyFill="1" applyBorder="1" applyAlignment="1">
      <alignment horizontal="left" vertical="center"/>
    </xf>
    <xf numFmtId="0" fontId="10" fillId="0" borderId="45" xfId="0" applyNumberFormat="1" applyFont="1" applyFill="1" applyBorder="1" applyAlignment="1">
      <alignment horizontal="left" vertical="center"/>
    </xf>
    <xf numFmtId="0" fontId="10" fillId="0" borderId="46" xfId="0" applyNumberFormat="1" applyFont="1" applyFill="1" applyBorder="1" applyAlignment="1">
      <alignment horizontal="left" vertical="center"/>
    </xf>
    <xf numFmtId="0" fontId="10" fillId="0" borderId="47" xfId="0" applyNumberFormat="1" applyFont="1" applyFill="1" applyBorder="1" applyAlignment="1">
      <alignment horizontal="left" vertical="center"/>
    </xf>
    <xf numFmtId="0" fontId="10" fillId="0" borderId="5" xfId="0" applyNumberFormat="1" applyFont="1" applyFill="1" applyBorder="1" applyAlignment="1">
      <alignment horizontal="left" vertical="center"/>
    </xf>
    <xf numFmtId="0" fontId="10" fillId="0" borderId="6" xfId="0" applyNumberFormat="1" applyFont="1" applyFill="1" applyBorder="1" applyAlignment="1">
      <alignment horizontal="left" vertical="center"/>
    </xf>
    <xf numFmtId="0" fontId="10" fillId="0" borderId="44" xfId="0" applyNumberFormat="1" applyFont="1" applyBorder="1" applyAlignment="1">
      <alignment horizontal="left" vertical="center"/>
    </xf>
    <xf numFmtId="0" fontId="10" fillId="0" borderId="45" xfId="0" applyNumberFormat="1" applyFont="1" applyBorder="1" applyAlignment="1">
      <alignment horizontal="left" vertical="center"/>
    </xf>
    <xf numFmtId="0" fontId="10" fillId="0" borderId="46" xfId="0" applyNumberFormat="1" applyFont="1" applyBorder="1" applyAlignment="1">
      <alignment horizontal="left" vertical="center"/>
    </xf>
    <xf numFmtId="0" fontId="10" fillId="0" borderId="47" xfId="0" applyNumberFormat="1" applyFont="1" applyBorder="1" applyAlignment="1">
      <alignment horizontal="left" vertical="center"/>
    </xf>
    <xf numFmtId="0" fontId="10" fillId="0" borderId="5" xfId="0" applyNumberFormat="1" applyFont="1" applyBorder="1" applyAlignment="1">
      <alignment horizontal="left" vertical="center"/>
    </xf>
    <xf numFmtId="0" fontId="33" fillId="0" borderId="32" xfId="0" applyFont="1" applyBorder="1" applyAlignment="1">
      <alignment horizontal="left" vertical="center" wrapText="1"/>
    </xf>
    <xf numFmtId="0" fontId="33" fillId="0" borderId="0" xfId="0" applyFont="1" applyBorder="1" applyAlignment="1">
      <alignment horizontal="left" vertical="center" wrapText="1"/>
    </xf>
    <xf numFmtId="0" fontId="33" fillId="0" borderId="0" xfId="0" applyFont="1" applyBorder="1" applyAlignment="1">
      <alignment horizontal="center" vertical="center" wrapText="1"/>
    </xf>
    <xf numFmtId="0" fontId="33" fillId="0" borderId="33" xfId="0" applyFont="1" applyBorder="1" applyAlignment="1">
      <alignment horizontal="center" vertical="center" wrapText="1"/>
    </xf>
    <xf numFmtId="0" fontId="33" fillId="0" borderId="31" xfId="0" applyFont="1" applyBorder="1" applyAlignment="1">
      <alignment horizontal="left" vertical="center" wrapText="1"/>
    </xf>
    <xf numFmtId="49" fontId="15" fillId="0" borderId="0" xfId="0" applyNumberFormat="1" applyFont="1" applyAlignment="1">
      <alignment horizontal="left" vertical="center"/>
    </xf>
    <xf numFmtId="0" fontId="0" fillId="0" borderId="0" xfId="0" applyBorder="1" applyAlignment="1">
      <alignment horizontal="left"/>
    </xf>
    <xf numFmtId="0" fontId="12" fillId="9" borderId="0" xfId="0" applyFont="1" applyFill="1" applyBorder="1" applyAlignment="1">
      <alignment horizontal="center" vertical="center" textRotation="90"/>
    </xf>
    <xf numFmtId="0" fontId="0" fillId="0" borderId="0" xfId="0" applyAlignment="1"/>
    <xf numFmtId="0" fontId="14" fillId="10" borderId="4" xfId="0" applyNumberFormat="1" applyFont="1" applyFill="1" applyBorder="1" applyAlignment="1">
      <alignment horizontal="left"/>
    </xf>
    <xf numFmtId="0" fontId="14" fillId="10" borderId="4" xfId="0" applyNumberFormat="1" applyFont="1" applyFill="1" applyBorder="1" applyAlignment="1">
      <alignment horizontal="right"/>
    </xf>
    <xf numFmtId="0" fontId="0" fillId="10" borderId="7" xfId="0" applyFill="1" applyBorder="1" applyAlignment="1">
      <alignment horizontal="center"/>
    </xf>
    <xf numFmtId="0" fontId="0" fillId="10" borderId="22" xfId="0" applyFill="1" applyBorder="1" applyAlignment="1">
      <alignment horizontal="center"/>
    </xf>
    <xf numFmtId="20" fontId="0" fillId="10" borderId="9" xfId="0" applyNumberFormat="1" applyFill="1" applyBorder="1" applyAlignment="1">
      <alignment horizontal="right"/>
    </xf>
    <xf numFmtId="0" fontId="0" fillId="10" borderId="0" xfId="0" applyFill="1" applyBorder="1"/>
    <xf numFmtId="0" fontId="0" fillId="10" borderId="20" xfId="0" applyFill="1" applyBorder="1" applyAlignment="1">
      <alignment horizontal="right"/>
    </xf>
    <xf numFmtId="0" fontId="0" fillId="10" borderId="4" xfId="0" applyFill="1" applyBorder="1"/>
    <xf numFmtId="20" fontId="0" fillId="11" borderId="9" xfId="0" applyNumberFormat="1" applyFill="1" applyBorder="1" applyAlignment="1">
      <alignment horizontal="right"/>
    </xf>
    <xf numFmtId="0" fontId="0" fillId="11" borderId="0" xfId="0" applyFill="1" applyBorder="1"/>
    <xf numFmtId="0" fontId="13" fillId="0" borderId="0" xfId="0" applyFont="1" applyFill="1" applyBorder="1" applyAlignment="1">
      <alignment vertical="center"/>
    </xf>
    <xf numFmtId="0" fontId="13" fillId="0" borderId="0" xfId="0" applyFont="1" applyFill="1" applyAlignment="1"/>
    <xf numFmtId="49" fontId="9" fillId="2" borderId="4" xfId="0" applyNumberFormat="1" applyFont="1" applyFill="1" applyBorder="1" applyAlignment="1">
      <alignment horizontal="right" vertical="center"/>
    </xf>
    <xf numFmtId="49" fontId="35" fillId="2" borderId="4" xfId="0" applyNumberFormat="1" applyFont="1" applyFill="1" applyBorder="1" applyAlignment="1">
      <alignment horizontal="right" vertical="center"/>
    </xf>
    <xf numFmtId="0" fontId="10" fillId="0" borderId="47" xfId="0" applyNumberFormat="1" applyFont="1" applyFill="1" applyBorder="1" applyAlignment="1">
      <alignment horizontal="right" vertical="center"/>
    </xf>
    <xf numFmtId="0" fontId="34" fillId="0" borderId="0" xfId="0" applyNumberFormat="1" applyFont="1" applyFill="1" applyBorder="1" applyAlignment="1">
      <alignment horizontal="right" vertical="center"/>
    </xf>
    <xf numFmtId="49" fontId="10" fillId="0" borderId="0" xfId="0" applyNumberFormat="1" applyFont="1" applyFill="1" applyBorder="1" applyAlignment="1">
      <alignment horizontal="right" vertical="center"/>
    </xf>
    <xf numFmtId="49" fontId="10" fillId="0" borderId="4" xfId="0" applyNumberFormat="1" applyFont="1" applyFill="1" applyBorder="1" applyAlignment="1">
      <alignment horizontal="right" vertical="center"/>
    </xf>
    <xf numFmtId="0" fontId="10" fillId="0" borderId="47" xfId="0" applyNumberFormat="1" applyFont="1" applyBorder="1" applyAlignment="1">
      <alignment horizontal="right" vertical="center"/>
    </xf>
    <xf numFmtId="49" fontId="10" fillId="0" borderId="4" xfId="0" applyNumberFormat="1" applyFont="1" applyBorder="1" applyAlignment="1">
      <alignment horizontal="right" vertical="center"/>
    </xf>
    <xf numFmtId="0" fontId="10" fillId="0" borderId="45" xfId="0" applyNumberFormat="1" applyFont="1" applyFill="1" applyBorder="1" applyAlignment="1">
      <alignment horizontal="right" vertical="center"/>
    </xf>
    <xf numFmtId="0" fontId="10" fillId="0" borderId="45" xfId="0" applyNumberFormat="1" applyFont="1" applyBorder="1" applyAlignment="1">
      <alignment horizontal="right" vertical="center"/>
    </xf>
    <xf numFmtId="0" fontId="34" fillId="0" borderId="4" xfId="0" applyNumberFormat="1" applyFont="1" applyFill="1" applyBorder="1" applyAlignment="1">
      <alignment horizontal="right" vertical="center"/>
    </xf>
    <xf numFmtId="49" fontId="34" fillId="0" borderId="0" xfId="0" applyNumberFormat="1" applyFont="1" applyFill="1" applyBorder="1" applyAlignment="1">
      <alignment horizontal="right" vertical="center"/>
    </xf>
    <xf numFmtId="49" fontId="34" fillId="0" borderId="4" xfId="0" applyNumberFormat="1" applyFont="1" applyFill="1" applyBorder="1" applyAlignment="1">
      <alignment horizontal="right" vertical="center"/>
    </xf>
    <xf numFmtId="0" fontId="34" fillId="0" borderId="48" xfId="0" applyNumberFormat="1" applyFont="1" applyFill="1" applyBorder="1" applyAlignment="1">
      <alignment horizontal="right" vertical="center"/>
    </xf>
    <xf numFmtId="0" fontId="10" fillId="0" borderId="6" xfId="0" applyNumberFormat="1" applyFont="1" applyBorder="1" applyAlignment="1">
      <alignment horizontal="left" vertical="center"/>
    </xf>
    <xf numFmtId="0" fontId="10" fillId="0" borderId="6" xfId="0" applyNumberFormat="1" applyFont="1" applyBorder="1" applyAlignment="1">
      <alignment horizontal="right" vertical="center"/>
    </xf>
    <xf numFmtId="49" fontId="39" fillId="0" borderId="0" xfId="0" applyNumberFormat="1" applyFont="1" applyFill="1" applyBorder="1" applyAlignment="1">
      <alignment horizontal="center" vertical="center"/>
    </xf>
    <xf numFmtId="49" fontId="39" fillId="0" borderId="4" xfId="0" applyNumberFormat="1" applyFont="1" applyFill="1" applyBorder="1" applyAlignment="1">
      <alignment horizontal="center" vertical="center"/>
    </xf>
    <xf numFmtId="49" fontId="39" fillId="0" borderId="7" xfId="0" applyNumberFormat="1" applyFont="1" applyFill="1" applyBorder="1" applyAlignment="1">
      <alignment horizontal="center" vertical="center"/>
    </xf>
    <xf numFmtId="0" fontId="31" fillId="0" borderId="7" xfId="0" applyFont="1" applyFill="1" applyBorder="1" applyAlignment="1">
      <alignment horizontal="center" vertical="center"/>
    </xf>
    <xf numFmtId="0" fontId="31" fillId="0" borderId="0" xfId="0" applyFont="1" applyFill="1" applyBorder="1" applyAlignment="1">
      <alignment horizontal="center" vertical="center"/>
    </xf>
    <xf numFmtId="49" fontId="40" fillId="2" borderId="4" xfId="0" applyNumberFormat="1" applyFont="1" applyFill="1" applyBorder="1" applyAlignment="1">
      <alignment horizontal="center" vertical="center"/>
    </xf>
    <xf numFmtId="0" fontId="15" fillId="0" borderId="0" xfId="0" applyFont="1"/>
    <xf numFmtId="0" fontId="23" fillId="0" borderId="0" xfId="0" applyNumberFormat="1" applyFont="1"/>
    <xf numFmtId="0" fontId="4" fillId="3" borderId="4" xfId="0" applyFont="1" applyFill="1" applyBorder="1"/>
    <xf numFmtId="1" fontId="8" fillId="3" borderId="4" xfId="0" applyNumberFormat="1" applyFont="1" applyFill="1" applyBorder="1"/>
    <xf numFmtId="49" fontId="11" fillId="2" borderId="48" xfId="0" applyNumberFormat="1" applyFont="1" applyFill="1" applyBorder="1" applyAlignment="1">
      <alignment horizontal="left" vertical="center"/>
    </xf>
    <xf numFmtId="0" fontId="10" fillId="0" borderId="0" xfId="0" applyFont="1"/>
    <xf numFmtId="0" fontId="11" fillId="2" borderId="5" xfId="0" applyNumberFormat="1" applyFont="1" applyFill="1" applyBorder="1" applyAlignment="1">
      <alignment horizontal="left" vertical="center"/>
    </xf>
    <xf numFmtId="0" fontId="11" fillId="2" borderId="5" xfId="0" applyNumberFormat="1" applyFont="1" applyFill="1" applyBorder="1" applyAlignment="1">
      <alignment horizontal="center" vertical="center"/>
    </xf>
    <xf numFmtId="49" fontId="11" fillId="2" borderId="6" xfId="0" applyNumberFormat="1" applyFont="1" applyFill="1" applyBorder="1" applyAlignment="1">
      <alignment horizontal="left" vertical="center"/>
    </xf>
    <xf numFmtId="49" fontId="11" fillId="2" borderId="4" xfId="0" applyNumberFormat="1" applyFont="1" applyFill="1" applyBorder="1" applyAlignment="1">
      <alignment horizontal="left" vertical="center"/>
    </xf>
    <xf numFmtId="0" fontId="10" fillId="0" borderId="0" xfId="0" applyNumberFormat="1" applyFont="1" applyAlignment="1">
      <alignment horizontal="center"/>
    </xf>
    <xf numFmtId="0" fontId="10" fillId="0" borderId="0" xfId="0" applyNumberFormat="1" applyFont="1"/>
    <xf numFmtId="49" fontId="10" fillId="0" borderId="0" xfId="0" applyNumberFormat="1" applyFont="1" applyFill="1" applyBorder="1" applyAlignment="1">
      <alignment horizontal="left" vertical="center"/>
    </xf>
    <xf numFmtId="49" fontId="10" fillId="0" borderId="0" xfId="0" applyNumberFormat="1" applyFont="1" applyAlignment="1">
      <alignment horizontal="left" vertical="center"/>
    </xf>
    <xf numFmtId="0" fontId="43" fillId="0" borderId="49" xfId="0" applyFont="1" applyFill="1" applyBorder="1" applyAlignment="1">
      <alignment horizontal="center"/>
    </xf>
    <xf numFmtId="20" fontId="43" fillId="0" borderId="0" xfId="0" applyNumberFormat="1" applyFont="1" applyFill="1" applyBorder="1"/>
    <xf numFmtId="0" fontId="43" fillId="0" borderId="0" xfId="0" applyFont="1" applyFill="1" applyBorder="1"/>
    <xf numFmtId="0" fontId="44" fillId="0" borderId="37" xfId="0" applyFont="1" applyFill="1" applyBorder="1" applyAlignment="1">
      <alignment horizontal="center"/>
    </xf>
    <xf numFmtId="0" fontId="43" fillId="0" borderId="50" xfId="0" applyFont="1" applyFill="1" applyBorder="1" applyAlignment="1">
      <alignment horizontal="center"/>
    </xf>
    <xf numFmtId="0" fontId="43" fillId="0" borderId="37" xfId="0" applyFont="1" applyFill="1" applyBorder="1" applyAlignment="1">
      <alignment horizontal="center"/>
    </xf>
    <xf numFmtId="0" fontId="43" fillId="0" borderId="51" xfId="0" applyFont="1" applyFill="1" applyBorder="1" applyAlignment="1">
      <alignment horizontal="center"/>
    </xf>
    <xf numFmtId="0" fontId="43" fillId="0" borderId="0" xfId="0" applyFont="1" applyFill="1" applyBorder="1" applyAlignment="1">
      <alignment horizontal="center"/>
    </xf>
    <xf numFmtId="0" fontId="43" fillId="0" borderId="8" xfId="0" applyFont="1" applyFill="1" applyBorder="1" applyAlignment="1">
      <alignment horizontal="center"/>
    </xf>
    <xf numFmtId="0" fontId="43" fillId="0" borderId="4" xfId="0" applyFont="1" applyFill="1" applyBorder="1"/>
    <xf numFmtId="0" fontId="0" fillId="5" borderId="52" xfId="0" applyFill="1" applyBorder="1" applyAlignment="1">
      <alignment horizontal="center"/>
    </xf>
    <xf numFmtId="0" fontId="0" fillId="5" borderId="53" xfId="0" applyFill="1" applyBorder="1" applyAlignment="1">
      <alignment horizontal="center"/>
    </xf>
    <xf numFmtId="0" fontId="0" fillId="5" borderId="54" xfId="0" applyFill="1" applyBorder="1" applyAlignment="1">
      <alignment horizontal="center"/>
    </xf>
    <xf numFmtId="0" fontId="0" fillId="5" borderId="55" xfId="0" applyFill="1" applyBorder="1" applyAlignment="1">
      <alignment horizontal="center"/>
    </xf>
    <xf numFmtId="0" fontId="0" fillId="5" borderId="41" xfId="0" applyFill="1" applyBorder="1" applyAlignment="1">
      <alignment horizontal="center"/>
    </xf>
    <xf numFmtId="0" fontId="0" fillId="5" borderId="56" xfId="0" applyFill="1" applyBorder="1" applyAlignment="1">
      <alignment horizontal="center"/>
    </xf>
    <xf numFmtId="49" fontId="46" fillId="12" borderId="21" xfId="0" applyNumberFormat="1" applyFont="1" applyFill="1" applyBorder="1" applyAlignment="1">
      <alignment horizontal="center"/>
    </xf>
    <xf numFmtId="49" fontId="46" fillId="12" borderId="7" xfId="0" applyNumberFormat="1" applyFont="1" applyFill="1" applyBorder="1" applyAlignment="1">
      <alignment horizontal="center"/>
    </xf>
    <xf numFmtId="49" fontId="46" fillId="12" borderId="22" xfId="0" applyNumberFormat="1" applyFont="1" applyFill="1" applyBorder="1" applyAlignment="1">
      <alignment horizontal="center"/>
    </xf>
    <xf numFmtId="49" fontId="46" fillId="12" borderId="9" xfId="0" applyNumberFormat="1" applyFont="1" applyFill="1" applyBorder="1" applyAlignment="1">
      <alignment horizontal="center"/>
    </xf>
    <xf numFmtId="0" fontId="46" fillId="12" borderId="4" xfId="0" applyFont="1" applyFill="1" applyBorder="1" applyAlignment="1">
      <alignment horizontal="center"/>
    </xf>
    <xf numFmtId="49" fontId="46" fillId="12" borderId="8" xfId="0" applyNumberFormat="1" applyFont="1" applyFill="1" applyBorder="1" applyAlignment="1">
      <alignment horizontal="center"/>
    </xf>
    <xf numFmtId="49" fontId="46" fillId="12" borderId="20" xfId="0" applyNumberFormat="1" applyFont="1" applyFill="1" applyBorder="1" applyAlignment="1">
      <alignment horizontal="center"/>
    </xf>
    <xf numFmtId="49" fontId="46" fillId="12" borderId="4" xfId="0" applyNumberFormat="1" applyFont="1" applyFill="1" applyBorder="1" applyAlignment="1">
      <alignment horizontal="center"/>
    </xf>
    <xf numFmtId="49" fontId="46" fillId="12" borderId="23" xfId="0" applyNumberFormat="1" applyFont="1" applyFill="1" applyBorder="1" applyAlignment="1">
      <alignment horizontal="center"/>
    </xf>
    <xf numFmtId="0" fontId="46" fillId="12" borderId="0" xfId="0" applyFont="1" applyFill="1" applyBorder="1" applyAlignment="1">
      <alignment horizontal="center"/>
    </xf>
    <xf numFmtId="0" fontId="9" fillId="4" borderId="0" xfId="0" applyFont="1" applyFill="1" applyAlignment="1">
      <alignment horizontal="center"/>
    </xf>
    <xf numFmtId="0" fontId="0" fillId="13" borderId="17" xfId="0" applyFill="1" applyBorder="1" applyAlignment="1">
      <alignment horizontal="center"/>
    </xf>
    <xf numFmtId="0" fontId="0" fillId="13" borderId="18" xfId="0" applyFill="1" applyBorder="1" applyAlignment="1">
      <alignment horizontal="center"/>
    </xf>
    <xf numFmtId="0" fontId="0" fillId="13" borderId="19" xfId="0" applyFill="1" applyBorder="1" applyAlignment="1">
      <alignment horizontal="center"/>
    </xf>
    <xf numFmtId="0" fontId="0" fillId="13" borderId="12" xfId="0" applyFill="1" applyBorder="1" applyAlignment="1">
      <alignment horizontal="center"/>
    </xf>
    <xf numFmtId="0" fontId="0" fillId="13" borderId="10" xfId="0" applyFill="1" applyBorder="1" applyAlignment="1">
      <alignment horizontal="center"/>
    </xf>
    <xf numFmtId="0" fontId="0" fillId="13" borderId="13" xfId="0" applyFill="1" applyBorder="1" applyAlignment="1">
      <alignment horizontal="center"/>
    </xf>
    <xf numFmtId="0" fontId="0" fillId="13" borderId="14" xfId="0" applyFill="1" applyBorder="1" applyAlignment="1">
      <alignment horizontal="center"/>
    </xf>
    <xf numFmtId="0" fontId="0" fillId="13" borderId="15" xfId="0" applyFill="1" applyBorder="1" applyAlignment="1">
      <alignment horizontal="center"/>
    </xf>
    <xf numFmtId="0" fontId="0" fillId="13" borderId="16" xfId="0" applyFill="1" applyBorder="1" applyAlignment="1">
      <alignment horizontal="center"/>
    </xf>
    <xf numFmtId="0" fontId="0" fillId="6" borderId="57" xfId="0" applyFill="1" applyBorder="1" applyAlignment="1">
      <alignment horizontal="center"/>
    </xf>
    <xf numFmtId="0" fontId="0" fillId="6" borderId="37" xfId="0" applyFill="1" applyBorder="1" applyAlignment="1">
      <alignment horizontal="center"/>
    </xf>
    <xf numFmtId="0" fontId="0" fillId="6" borderId="51" xfId="0" applyFill="1" applyBorder="1" applyAlignment="1">
      <alignment horizontal="center"/>
    </xf>
    <xf numFmtId="0" fontId="0" fillId="7" borderId="57" xfId="0" applyFill="1" applyBorder="1" applyAlignment="1">
      <alignment horizontal="center"/>
    </xf>
    <xf numFmtId="0" fontId="0" fillId="7" borderId="37" xfId="0" applyFill="1" applyBorder="1" applyAlignment="1">
      <alignment horizontal="center"/>
    </xf>
    <xf numFmtId="0" fontId="0" fillId="7" borderId="51" xfId="0" applyFill="1" applyBorder="1" applyAlignment="1">
      <alignment horizontal="center"/>
    </xf>
    <xf numFmtId="0" fontId="0" fillId="5" borderId="57" xfId="0" applyFill="1" applyBorder="1" applyAlignment="1">
      <alignment horizontal="center"/>
    </xf>
    <xf numFmtId="0" fontId="0" fillId="5" borderId="37" xfId="0" applyFill="1" applyBorder="1" applyAlignment="1">
      <alignment horizontal="center"/>
    </xf>
    <xf numFmtId="0" fontId="0" fillId="5" borderId="51" xfId="0" applyFill="1" applyBorder="1" applyAlignment="1">
      <alignment horizontal="center"/>
    </xf>
    <xf numFmtId="0" fontId="0" fillId="8" borderId="57" xfId="0" applyFill="1" applyBorder="1" applyAlignment="1">
      <alignment horizontal="center"/>
    </xf>
    <xf numFmtId="0" fontId="0" fillId="8" borderId="37" xfId="0" applyFill="1" applyBorder="1" applyAlignment="1">
      <alignment horizontal="center"/>
    </xf>
    <xf numFmtId="0" fontId="0" fillId="8" borderId="51" xfId="0" applyFill="1" applyBorder="1" applyAlignment="1">
      <alignment horizontal="center"/>
    </xf>
    <xf numFmtId="0" fontId="0" fillId="13" borderId="57" xfId="0" applyFill="1" applyBorder="1" applyAlignment="1">
      <alignment horizontal="center"/>
    </xf>
    <xf numFmtId="0" fontId="0" fillId="13" borderId="37" xfId="0" applyFill="1" applyBorder="1" applyAlignment="1">
      <alignment horizontal="center"/>
    </xf>
    <xf numFmtId="0" fontId="0" fillId="13" borderId="51" xfId="0" applyFill="1" applyBorder="1" applyAlignment="1">
      <alignment horizontal="center"/>
    </xf>
    <xf numFmtId="0" fontId="0" fillId="6" borderId="17" xfId="0" applyNumberFormat="1" applyFill="1" applyBorder="1" applyAlignment="1">
      <alignment horizontal="center" wrapText="1"/>
    </xf>
    <xf numFmtId="0" fontId="0" fillId="6" borderId="18" xfId="0" applyNumberFormat="1" applyFill="1" applyBorder="1" applyAlignment="1">
      <alignment horizontal="center" wrapText="1"/>
    </xf>
    <xf numFmtId="0" fontId="0" fillId="7" borderId="17" xfId="0" applyNumberFormat="1" applyFill="1" applyBorder="1" applyAlignment="1">
      <alignment horizontal="center" wrapText="1"/>
    </xf>
    <xf numFmtId="0" fontId="0" fillId="7" borderId="18" xfId="0" applyNumberFormat="1" applyFill="1" applyBorder="1" applyAlignment="1">
      <alignment horizontal="center" wrapText="1"/>
    </xf>
    <xf numFmtId="0" fontId="0" fillId="7" borderId="19" xfId="0" applyNumberFormat="1" applyFill="1" applyBorder="1" applyAlignment="1">
      <alignment horizontal="center" wrapText="1"/>
    </xf>
    <xf numFmtId="0" fontId="0" fillId="5" borderId="17" xfId="0" applyNumberFormat="1" applyFill="1" applyBorder="1" applyAlignment="1">
      <alignment horizontal="center" wrapText="1"/>
    </xf>
    <xf numFmtId="0" fontId="0" fillId="5" borderId="18" xfId="0" applyNumberFormat="1" applyFill="1" applyBorder="1" applyAlignment="1">
      <alignment horizontal="center" wrapText="1"/>
    </xf>
    <xf numFmtId="0" fontId="0" fillId="5" borderId="19" xfId="0" applyNumberFormat="1" applyFill="1" applyBorder="1" applyAlignment="1">
      <alignment horizontal="center" wrapText="1"/>
    </xf>
    <xf numFmtId="0" fontId="0" fillId="8" borderId="17" xfId="0" applyNumberFormat="1" applyFill="1" applyBorder="1" applyAlignment="1">
      <alignment horizontal="center" wrapText="1"/>
    </xf>
    <xf numFmtId="0" fontId="0" fillId="8" borderId="18" xfId="0" applyNumberFormat="1" applyFill="1" applyBorder="1" applyAlignment="1">
      <alignment horizontal="center" wrapText="1"/>
    </xf>
    <xf numFmtId="0" fontId="0" fillId="8" borderId="19" xfId="0" applyNumberFormat="1" applyFill="1" applyBorder="1" applyAlignment="1">
      <alignment horizontal="center" wrapText="1"/>
    </xf>
    <xf numFmtId="20" fontId="15" fillId="3" borderId="0" xfId="0" applyNumberFormat="1" applyFont="1" applyFill="1" applyAlignment="1">
      <alignment wrapText="1"/>
    </xf>
    <xf numFmtId="0" fontId="0" fillId="0" borderId="0" xfId="0" applyAlignment="1">
      <alignment wrapText="1"/>
    </xf>
    <xf numFmtId="0" fontId="0" fillId="6" borderId="12" xfId="0" applyNumberFormat="1" applyFill="1" applyBorder="1" applyAlignment="1">
      <alignment horizontal="center" wrapText="1"/>
    </xf>
    <xf numFmtId="0" fontId="0" fillId="6" borderId="10" xfId="0" applyNumberFormat="1" applyFill="1" applyBorder="1" applyAlignment="1">
      <alignment horizontal="center" wrapText="1"/>
    </xf>
    <xf numFmtId="0" fontId="0" fillId="7" borderId="12" xfId="0" applyNumberFormat="1" applyFill="1" applyBorder="1" applyAlignment="1">
      <alignment horizontal="center" wrapText="1"/>
    </xf>
    <xf numFmtId="0" fontId="0" fillId="7" borderId="10" xfId="0" applyNumberFormat="1" applyFill="1" applyBorder="1" applyAlignment="1">
      <alignment horizontal="center" wrapText="1"/>
    </xf>
    <xf numFmtId="0" fontId="0" fillId="7" borderId="13" xfId="0" applyNumberFormat="1" applyFill="1" applyBorder="1" applyAlignment="1">
      <alignment horizontal="center" wrapText="1"/>
    </xf>
    <xf numFmtId="0" fontId="0" fillId="5" borderId="12" xfId="0" applyNumberFormat="1" applyFill="1" applyBorder="1" applyAlignment="1">
      <alignment horizontal="center" wrapText="1"/>
    </xf>
    <xf numFmtId="0" fontId="0" fillId="5" borderId="10" xfId="0" applyNumberFormat="1" applyFill="1" applyBorder="1" applyAlignment="1">
      <alignment horizontal="center" wrapText="1"/>
    </xf>
    <xf numFmtId="0" fontId="0" fillId="5" borderId="13" xfId="0" applyNumberFormat="1" applyFill="1" applyBorder="1" applyAlignment="1">
      <alignment horizontal="center" wrapText="1"/>
    </xf>
    <xf numFmtId="0" fontId="0" fillId="8" borderId="12" xfId="0" applyNumberFormat="1" applyFill="1" applyBorder="1" applyAlignment="1">
      <alignment horizontal="center" wrapText="1"/>
    </xf>
    <xf numFmtId="0" fontId="0" fillId="8" borderId="10" xfId="0" applyNumberFormat="1" applyFill="1" applyBorder="1" applyAlignment="1">
      <alignment horizontal="center" wrapText="1"/>
    </xf>
    <xf numFmtId="0" fontId="0" fillId="8" borderId="13" xfId="0" applyNumberFormat="1" applyFill="1" applyBorder="1" applyAlignment="1">
      <alignment horizontal="center" wrapText="1"/>
    </xf>
    <xf numFmtId="0" fontId="0" fillId="6" borderId="14" xfId="0" applyNumberFormat="1" applyFill="1" applyBorder="1" applyAlignment="1">
      <alignment horizontal="center" wrapText="1"/>
    </xf>
    <xf numFmtId="0" fontId="0" fillId="6" borderId="15" xfId="0" applyNumberFormat="1" applyFill="1" applyBorder="1" applyAlignment="1">
      <alignment horizontal="center" wrapText="1"/>
    </xf>
    <xf numFmtId="0" fontId="0" fillId="7" borderId="14" xfId="0" applyNumberFormat="1" applyFill="1" applyBorder="1" applyAlignment="1">
      <alignment horizontal="center" wrapText="1"/>
    </xf>
    <xf numFmtId="0" fontId="0" fillId="7" borderId="15" xfId="0" applyNumberFormat="1" applyFill="1" applyBorder="1" applyAlignment="1">
      <alignment horizontal="center" wrapText="1"/>
    </xf>
    <xf numFmtId="0" fontId="0" fillId="7" borderId="16" xfId="0" applyNumberFormat="1" applyFill="1" applyBorder="1" applyAlignment="1">
      <alignment horizontal="center" wrapText="1"/>
    </xf>
    <xf numFmtId="0" fontId="0" fillId="5" borderId="14" xfId="0" applyNumberFormat="1" applyFill="1" applyBorder="1" applyAlignment="1">
      <alignment horizontal="center" wrapText="1"/>
    </xf>
    <xf numFmtId="0" fontId="0" fillId="5" borderId="15" xfId="0" applyNumberFormat="1" applyFill="1" applyBorder="1" applyAlignment="1">
      <alignment horizontal="center" wrapText="1"/>
    </xf>
    <xf numFmtId="0" fontId="0" fillId="5" borderId="16" xfId="0" applyNumberFormat="1" applyFill="1" applyBorder="1" applyAlignment="1">
      <alignment horizontal="center" wrapText="1"/>
    </xf>
    <xf numFmtId="0" fontId="0" fillId="8" borderId="14" xfId="0" applyNumberFormat="1" applyFill="1" applyBorder="1" applyAlignment="1">
      <alignment horizontal="center" wrapText="1"/>
    </xf>
    <xf numFmtId="0" fontId="0" fillId="8" borderId="15" xfId="0" applyNumberFormat="1" applyFill="1" applyBorder="1" applyAlignment="1">
      <alignment horizontal="center" wrapText="1"/>
    </xf>
    <xf numFmtId="0" fontId="0" fillId="8" borderId="16" xfId="0" applyNumberFormat="1" applyFill="1" applyBorder="1" applyAlignment="1">
      <alignment horizontal="center" wrapText="1"/>
    </xf>
    <xf numFmtId="20" fontId="15" fillId="0" borderId="0" xfId="0" applyNumberFormat="1" applyFont="1" applyAlignment="1">
      <alignment wrapText="1"/>
    </xf>
    <xf numFmtId="0" fontId="0" fillId="6" borderId="58" xfId="0" applyNumberFormat="1" applyFill="1" applyBorder="1" applyAlignment="1">
      <alignment horizontal="center" wrapText="1"/>
    </xf>
    <xf numFmtId="0" fontId="0" fillId="6" borderId="49" xfId="0" applyNumberFormat="1" applyFill="1" applyBorder="1" applyAlignment="1">
      <alignment horizontal="center" wrapText="1"/>
    </xf>
    <xf numFmtId="0" fontId="0" fillId="5" borderId="58" xfId="0" applyNumberFormat="1" applyFill="1" applyBorder="1" applyAlignment="1">
      <alignment horizontal="center" wrapText="1"/>
    </xf>
    <xf numFmtId="0" fontId="0" fillId="5" borderId="49" xfId="0" applyNumberFormat="1" applyFill="1" applyBorder="1" applyAlignment="1">
      <alignment horizontal="center" wrapText="1"/>
    </xf>
    <xf numFmtId="0" fontId="0" fillId="5" borderId="50" xfId="0" applyNumberFormat="1" applyFill="1" applyBorder="1" applyAlignment="1">
      <alignment horizontal="center" wrapText="1"/>
    </xf>
    <xf numFmtId="0" fontId="0" fillId="8" borderId="58" xfId="0" applyNumberFormat="1" applyFill="1" applyBorder="1" applyAlignment="1">
      <alignment horizontal="center" wrapText="1"/>
    </xf>
    <xf numFmtId="0" fontId="0" fillId="8" borderId="49" xfId="0" applyNumberFormat="1" applyFill="1" applyBorder="1" applyAlignment="1">
      <alignment horizontal="center" wrapText="1"/>
    </xf>
    <xf numFmtId="0" fontId="0" fillId="8" borderId="50" xfId="0" applyNumberFormat="1" applyFill="1" applyBorder="1" applyAlignment="1">
      <alignment horizontal="center" wrapText="1"/>
    </xf>
    <xf numFmtId="0" fontId="0" fillId="6" borderId="17" xfId="0" applyFill="1" applyBorder="1" applyAlignment="1">
      <alignment horizontal="center" wrapText="1"/>
    </xf>
    <xf numFmtId="0" fontId="0" fillId="6" borderId="18" xfId="0" applyFill="1" applyBorder="1" applyAlignment="1">
      <alignment horizontal="center" wrapText="1"/>
    </xf>
    <xf numFmtId="0" fontId="0" fillId="7" borderId="17" xfId="0" applyFill="1" applyBorder="1" applyAlignment="1">
      <alignment horizontal="center" wrapText="1"/>
    </xf>
    <xf numFmtId="0" fontId="0" fillId="7" borderId="18" xfId="0" applyFill="1" applyBorder="1" applyAlignment="1">
      <alignment horizontal="center" wrapText="1"/>
    </xf>
    <xf numFmtId="0" fontId="0" fillId="7" borderId="19" xfId="0" applyFill="1" applyBorder="1" applyAlignment="1">
      <alignment horizontal="center" wrapText="1"/>
    </xf>
    <xf numFmtId="0" fontId="0" fillId="5" borderId="17" xfId="0" applyFill="1" applyBorder="1" applyAlignment="1">
      <alignment horizontal="center" wrapText="1"/>
    </xf>
    <xf numFmtId="0" fontId="0" fillId="5" borderId="18" xfId="0" applyFill="1" applyBorder="1" applyAlignment="1">
      <alignment horizontal="center" wrapText="1"/>
    </xf>
    <xf numFmtId="0" fontId="0" fillId="5" borderId="19" xfId="0" applyFill="1" applyBorder="1" applyAlignment="1">
      <alignment horizontal="center" wrapText="1"/>
    </xf>
    <xf numFmtId="0" fontId="0" fillId="8" borderId="17" xfId="0" applyFill="1" applyBorder="1" applyAlignment="1">
      <alignment horizontal="center" wrapText="1"/>
    </xf>
    <xf numFmtId="0" fontId="0" fillId="8" borderId="18" xfId="0" applyFill="1" applyBorder="1" applyAlignment="1">
      <alignment horizontal="center" wrapText="1"/>
    </xf>
    <xf numFmtId="0" fontId="0" fillId="8" borderId="19" xfId="0" applyFill="1" applyBorder="1" applyAlignment="1">
      <alignment horizontal="center" wrapText="1"/>
    </xf>
    <xf numFmtId="0" fontId="0" fillId="6" borderId="12" xfId="0" applyFill="1" applyBorder="1" applyAlignment="1">
      <alignment horizontal="center" wrapText="1"/>
    </xf>
    <xf numFmtId="0" fontId="0" fillId="6" borderId="10" xfId="0" applyFill="1" applyBorder="1" applyAlignment="1">
      <alignment horizontal="center" wrapText="1"/>
    </xf>
    <xf numFmtId="0" fontId="0" fillId="7" borderId="12" xfId="0" applyFill="1" applyBorder="1" applyAlignment="1">
      <alignment horizontal="center" wrapText="1"/>
    </xf>
    <xf numFmtId="0" fontId="0" fillId="7" borderId="10" xfId="0" applyFill="1" applyBorder="1" applyAlignment="1">
      <alignment horizontal="center" wrapText="1"/>
    </xf>
    <xf numFmtId="0" fontId="0" fillId="7" borderId="13" xfId="0" applyFill="1" applyBorder="1" applyAlignment="1">
      <alignment horizontal="center" wrapText="1"/>
    </xf>
    <xf numFmtId="0" fontId="0" fillId="5" borderId="12" xfId="0" applyFill="1" applyBorder="1" applyAlignment="1">
      <alignment horizontal="center" wrapText="1"/>
    </xf>
    <xf numFmtId="0" fontId="0" fillId="5" borderId="10" xfId="0" applyFill="1" applyBorder="1" applyAlignment="1">
      <alignment horizontal="center" wrapText="1"/>
    </xf>
    <xf numFmtId="0" fontId="0" fillId="5" borderId="13" xfId="0" applyFill="1" applyBorder="1" applyAlignment="1">
      <alignment horizontal="center" wrapText="1"/>
    </xf>
    <xf numFmtId="0" fontId="0" fillId="8" borderId="12" xfId="0" applyFill="1" applyBorder="1" applyAlignment="1">
      <alignment horizontal="center" wrapText="1"/>
    </xf>
    <xf numFmtId="0" fontId="0" fillId="8" borderId="10" xfId="0" applyFill="1" applyBorder="1" applyAlignment="1">
      <alignment horizontal="center" wrapText="1"/>
    </xf>
    <xf numFmtId="0" fontId="0" fillId="8" borderId="13" xfId="0" applyFill="1" applyBorder="1" applyAlignment="1">
      <alignment horizontal="center" wrapText="1"/>
    </xf>
    <xf numFmtId="0" fontId="0" fillId="6" borderId="14" xfId="0" applyFill="1" applyBorder="1" applyAlignment="1">
      <alignment horizontal="center" wrapText="1"/>
    </xf>
    <xf numFmtId="0" fontId="0" fillId="6" borderId="15" xfId="0" applyFill="1" applyBorder="1" applyAlignment="1">
      <alignment horizontal="center" wrapText="1"/>
    </xf>
    <xf numFmtId="0" fontId="0" fillId="7" borderId="14" xfId="0" applyFill="1" applyBorder="1" applyAlignment="1">
      <alignment horizontal="center" wrapText="1"/>
    </xf>
    <xf numFmtId="0" fontId="0" fillId="7" borderId="15" xfId="0" applyFill="1" applyBorder="1" applyAlignment="1">
      <alignment horizontal="center" wrapText="1"/>
    </xf>
    <xf numFmtId="0" fontId="0" fillId="7" borderId="16" xfId="0" applyFill="1" applyBorder="1" applyAlignment="1">
      <alignment horizontal="center" wrapText="1"/>
    </xf>
    <xf numFmtId="0" fontId="0" fillId="5" borderId="14" xfId="0" applyFill="1" applyBorder="1" applyAlignment="1">
      <alignment horizontal="center" wrapText="1"/>
    </xf>
    <xf numFmtId="0" fontId="0" fillId="5" borderId="15" xfId="0" applyFill="1" applyBorder="1" applyAlignment="1">
      <alignment horizontal="center" wrapText="1"/>
    </xf>
    <xf numFmtId="0" fontId="0" fillId="5" borderId="16" xfId="0" applyFill="1" applyBorder="1" applyAlignment="1">
      <alignment horizontal="center" wrapText="1"/>
    </xf>
    <xf numFmtId="0" fontId="0" fillId="8" borderId="14" xfId="0" applyFill="1" applyBorder="1" applyAlignment="1">
      <alignment horizontal="center" wrapText="1"/>
    </xf>
    <xf numFmtId="0" fontId="0" fillId="8" borderId="15" xfId="0" applyFill="1" applyBorder="1" applyAlignment="1">
      <alignment horizontal="center" wrapText="1"/>
    </xf>
    <xf numFmtId="0" fontId="0" fillId="8" borderId="16" xfId="0" applyFill="1" applyBorder="1" applyAlignment="1">
      <alignment horizontal="center" wrapText="1"/>
    </xf>
    <xf numFmtId="0" fontId="48" fillId="0" borderId="0" xfId="0" applyFont="1" applyAlignment="1">
      <alignment horizontal="center" vertical="center" wrapText="1"/>
    </xf>
    <xf numFmtId="0" fontId="0" fillId="0" borderId="0" xfId="0" applyAlignment="1">
      <alignment vertical="top" wrapText="1"/>
    </xf>
    <xf numFmtId="0" fontId="48" fillId="0" borderId="0" xfId="0" applyFont="1"/>
    <xf numFmtId="0" fontId="0" fillId="0" borderId="0" xfId="0" applyAlignment="1">
      <alignment horizontal="left" indent="1"/>
    </xf>
    <xf numFmtId="0" fontId="3" fillId="0" borderId="0" xfId="2" applyAlignment="1" applyProtection="1"/>
    <xf numFmtId="0" fontId="9" fillId="0" borderId="0" xfId="0" applyFont="1"/>
    <xf numFmtId="0" fontId="9" fillId="4" borderId="0" xfId="0" applyFont="1" applyFill="1"/>
    <xf numFmtId="0" fontId="9" fillId="0" borderId="59" xfId="0" applyFont="1" applyBorder="1"/>
    <xf numFmtId="0" fontId="0" fillId="0" borderId="59" xfId="0" applyBorder="1"/>
    <xf numFmtId="0" fontId="9" fillId="0" borderId="0" xfId="0" applyFont="1" applyBorder="1"/>
    <xf numFmtId="0" fontId="9" fillId="4" borderId="0" xfId="0" applyFont="1" applyFill="1" applyBorder="1"/>
    <xf numFmtId="0" fontId="9" fillId="0" borderId="0" xfId="0" applyFont="1" applyFill="1"/>
    <xf numFmtId="0" fontId="0" fillId="2" borderId="0" xfId="0" applyFill="1" applyBorder="1"/>
    <xf numFmtId="0" fontId="9" fillId="2" borderId="0" xfId="0" applyFont="1" applyFill="1" applyBorder="1"/>
    <xf numFmtId="0" fontId="9" fillId="0" borderId="60" xfId="0" applyFont="1" applyBorder="1"/>
    <xf numFmtId="0" fontId="9" fillId="2" borderId="0" xfId="0" applyFont="1" applyFill="1" applyBorder="1" applyAlignment="1">
      <alignment horizontal="center"/>
    </xf>
    <xf numFmtId="0" fontId="0" fillId="14" borderId="0" xfId="0" applyFill="1"/>
    <xf numFmtId="0" fontId="9" fillId="14" borderId="60" xfId="0" applyFont="1" applyFill="1" applyBorder="1"/>
    <xf numFmtId="0" fontId="9" fillId="14" borderId="0" xfId="0" applyFont="1" applyFill="1"/>
    <xf numFmtId="0" fontId="9" fillId="14" borderId="59" xfId="0" applyFont="1" applyFill="1" applyBorder="1"/>
    <xf numFmtId="0" fontId="9" fillId="14" borderId="0" xfId="0" applyFont="1" applyFill="1" applyBorder="1"/>
    <xf numFmtId="0" fontId="15" fillId="6" borderId="21" xfId="0" applyFont="1" applyFill="1" applyBorder="1"/>
    <xf numFmtId="0" fontId="9" fillId="0" borderId="7" xfId="0" applyFont="1" applyBorder="1"/>
    <xf numFmtId="0" fontId="15" fillId="7" borderId="7" xfId="0" applyFont="1" applyFill="1" applyBorder="1"/>
    <xf numFmtId="0" fontId="15" fillId="5" borderId="7" xfId="0" applyFont="1" applyFill="1" applyBorder="1"/>
    <xf numFmtId="0" fontId="9" fillId="14" borderId="7" xfId="0" applyFont="1" applyFill="1" applyBorder="1"/>
    <xf numFmtId="0" fontId="15" fillId="8" borderId="7" xfId="0" applyFont="1" applyFill="1" applyBorder="1"/>
    <xf numFmtId="0" fontId="15" fillId="13" borderId="22" xfId="0" applyFont="1" applyFill="1" applyBorder="1"/>
    <xf numFmtId="0" fontId="15" fillId="6" borderId="9" xfId="0" applyFont="1" applyFill="1" applyBorder="1"/>
    <xf numFmtId="0" fontId="15" fillId="7" borderId="0" xfId="0" applyFont="1" applyFill="1" applyBorder="1"/>
    <xf numFmtId="0" fontId="15" fillId="5" borderId="0" xfId="0" applyFont="1" applyFill="1" applyBorder="1"/>
    <xf numFmtId="0" fontId="15" fillId="8" borderId="0" xfId="0" applyFont="1" applyFill="1" applyBorder="1"/>
    <xf numFmtId="0" fontId="15" fillId="13" borderId="8" xfId="0" applyFont="1" applyFill="1" applyBorder="1"/>
    <xf numFmtId="0" fontId="15" fillId="6" borderId="20" xfId="0" applyFont="1" applyFill="1" applyBorder="1"/>
    <xf numFmtId="0" fontId="9" fillId="0" borderId="4" xfId="0" applyFont="1" applyBorder="1"/>
    <xf numFmtId="0" fontId="15" fillId="7" borderId="4" xfId="0" applyFont="1" applyFill="1" applyBorder="1"/>
    <xf numFmtId="0" fontId="15" fillId="5" borderId="4" xfId="0" applyFont="1" applyFill="1" applyBorder="1"/>
    <xf numFmtId="0" fontId="9" fillId="14" borderId="4" xfId="0" applyFont="1" applyFill="1" applyBorder="1"/>
    <xf numFmtId="0" fontId="15" fillId="8" borderId="4" xfId="0" applyFont="1" applyFill="1" applyBorder="1"/>
    <xf numFmtId="0" fontId="15" fillId="13" borderId="23" xfId="0" applyFont="1" applyFill="1" applyBorder="1"/>
    <xf numFmtId="0" fontId="34" fillId="0" borderId="0" xfId="0" applyFont="1" applyBorder="1" applyAlignment="1">
      <alignment horizontal="right" vertical="center"/>
    </xf>
    <xf numFmtId="0" fontId="39" fillId="0" borderId="0" xfId="0" applyFont="1" applyFill="1" applyBorder="1" applyAlignment="1">
      <alignment horizontal="center" vertical="center"/>
    </xf>
    <xf numFmtId="0" fontId="10" fillId="0" borderId="6" xfId="0" applyFont="1" applyBorder="1" applyAlignment="1">
      <alignment horizontal="left" vertical="center"/>
    </xf>
    <xf numFmtId="0" fontId="39" fillId="0" borderId="0" xfId="0" applyFont="1" applyBorder="1" applyAlignment="1">
      <alignment horizontal="center" vertical="center"/>
    </xf>
    <xf numFmtId="0" fontId="39" fillId="0" borderId="7" xfId="0" applyFont="1" applyBorder="1" applyAlignment="1">
      <alignment horizontal="center" vertical="center"/>
    </xf>
    <xf numFmtId="49" fontId="37" fillId="0" borderId="61" xfId="0" applyNumberFormat="1" applyFont="1" applyFill="1" applyBorder="1" applyAlignment="1">
      <alignment horizontal="left" vertical="center"/>
    </xf>
    <xf numFmtId="49" fontId="54" fillId="0" borderId="47" xfId="0" applyNumberFormat="1" applyFont="1" applyFill="1" applyBorder="1" applyAlignment="1">
      <alignment horizontal="left" vertical="center"/>
    </xf>
    <xf numFmtId="0" fontId="4" fillId="3" borderId="25" xfId="0" applyFont="1" applyFill="1" applyBorder="1"/>
    <xf numFmtId="1" fontId="8" fillId="3" borderId="24" xfId="0" applyNumberFormat="1" applyFont="1" applyFill="1" applyBorder="1"/>
    <xf numFmtId="0" fontId="41" fillId="2" borderId="62" xfId="0" applyNumberFormat="1" applyFont="1" applyFill="1" applyBorder="1" applyAlignment="1">
      <alignment horizontal="left" vertical="center"/>
    </xf>
    <xf numFmtId="0" fontId="41" fillId="2" borderId="62" xfId="0" applyNumberFormat="1" applyFont="1" applyFill="1" applyBorder="1" applyAlignment="1">
      <alignment horizontal="center" vertical="center"/>
    </xf>
    <xf numFmtId="49" fontId="41" fillId="2" borderId="63" xfId="0" applyNumberFormat="1" applyFont="1" applyFill="1" applyBorder="1" applyAlignment="1">
      <alignment horizontal="left" vertical="center"/>
    </xf>
    <xf numFmtId="49" fontId="41" fillId="2" borderId="64" xfId="0" applyNumberFormat="1" applyFont="1" applyFill="1" applyBorder="1" applyAlignment="1">
      <alignment horizontal="left" vertical="center"/>
    </xf>
    <xf numFmtId="49" fontId="41" fillId="2" borderId="24" xfId="0" applyNumberFormat="1" applyFont="1" applyFill="1" applyBorder="1" applyAlignment="1">
      <alignment horizontal="left" vertical="center"/>
    </xf>
    <xf numFmtId="49" fontId="41" fillId="2" borderId="65" xfId="0" applyNumberFormat="1" applyFont="1" applyFill="1" applyBorder="1" applyAlignment="1">
      <alignment horizontal="left" vertical="center"/>
    </xf>
    <xf numFmtId="20" fontId="0" fillId="0" borderId="9" xfId="0" applyNumberFormat="1" applyBorder="1" applyAlignment="1">
      <alignment horizontal="right" wrapText="1"/>
    </xf>
    <xf numFmtId="0" fontId="0" fillId="0" borderId="0" xfId="0" applyBorder="1" applyAlignment="1">
      <alignment wrapText="1"/>
    </xf>
    <xf numFmtId="20" fontId="0" fillId="10" borderId="9" xfId="0" applyNumberFormat="1" applyFill="1" applyBorder="1" applyAlignment="1">
      <alignment horizontal="right" wrapText="1"/>
    </xf>
    <xf numFmtId="0" fontId="0" fillId="10" borderId="0" xfId="0" applyFill="1" applyBorder="1" applyAlignment="1">
      <alignment wrapText="1"/>
    </xf>
    <xf numFmtId="20" fontId="0" fillId="11" borderId="9" xfId="0" applyNumberFormat="1" applyFill="1" applyBorder="1" applyAlignment="1">
      <alignment horizontal="right" wrapText="1"/>
    </xf>
    <xf numFmtId="0" fontId="0" fillId="11" borderId="0" xfId="0" applyFill="1" applyBorder="1" applyAlignment="1">
      <alignment wrapText="1"/>
    </xf>
    <xf numFmtId="0" fontId="0" fillId="10" borderId="20" xfId="0" applyFill="1" applyBorder="1" applyAlignment="1">
      <alignment horizontal="right" wrapText="1"/>
    </xf>
    <xf numFmtId="0" fontId="0" fillId="10" borderId="4" xfId="0" applyFill="1" applyBorder="1" applyAlignment="1">
      <alignment wrapText="1"/>
    </xf>
    <xf numFmtId="0" fontId="0" fillId="10" borderId="7" xfId="0" applyFill="1" applyBorder="1" applyAlignment="1">
      <alignment horizontal="center" wrapText="1"/>
    </xf>
    <xf numFmtId="0" fontId="0" fillId="10" borderId="22" xfId="0" applyFill="1" applyBorder="1" applyAlignment="1">
      <alignment horizontal="center" wrapText="1"/>
    </xf>
    <xf numFmtId="0" fontId="0" fillId="0" borderId="0" xfId="0" applyBorder="1" applyAlignment="1">
      <alignment horizontal="center" wrapText="1"/>
    </xf>
    <xf numFmtId="0" fontId="0" fillId="0" borderId="8" xfId="0" applyBorder="1" applyAlignment="1">
      <alignment horizontal="center" wrapText="1"/>
    </xf>
    <xf numFmtId="0" fontId="0" fillId="0" borderId="0" xfId="0" applyFill="1"/>
    <xf numFmtId="0" fontId="23" fillId="0" borderId="49" xfId="0" applyFont="1" applyBorder="1" applyAlignment="1">
      <alignment horizontal="center" wrapText="1"/>
    </xf>
    <xf numFmtId="0" fontId="23" fillId="0" borderId="50" xfId="0" applyFont="1" applyBorder="1" applyAlignment="1">
      <alignment horizontal="center" wrapText="1"/>
    </xf>
    <xf numFmtId="0" fontId="15" fillId="15" borderId="37" xfId="0" applyFont="1" applyFill="1" applyBorder="1" applyAlignment="1">
      <alignment horizontal="center" wrapText="1"/>
    </xf>
    <xf numFmtId="0" fontId="15" fillId="15" borderId="51" xfId="0" applyFont="1" applyFill="1" applyBorder="1" applyAlignment="1">
      <alignment horizontal="center" wrapText="1"/>
    </xf>
    <xf numFmtId="0" fontId="15" fillId="15" borderId="66" xfId="0" applyFont="1" applyFill="1" applyBorder="1" applyAlignment="1">
      <alignment horizontal="center" wrapText="1"/>
    </xf>
    <xf numFmtId="0" fontId="15" fillId="15" borderId="67" xfId="0" applyFont="1" applyFill="1" applyBorder="1" applyAlignment="1">
      <alignment horizontal="center" wrapText="1"/>
    </xf>
    <xf numFmtId="0" fontId="10" fillId="0" borderId="0" xfId="0" applyFont="1" applyBorder="1"/>
    <xf numFmtId="0" fontId="10" fillId="6" borderId="0" xfId="0" applyFont="1" applyFill="1"/>
    <xf numFmtId="0" fontId="10" fillId="6" borderId="0" xfId="0" applyFont="1" applyFill="1" applyBorder="1"/>
    <xf numFmtId="0" fontId="10" fillId="0" borderId="0" xfId="0" applyFont="1" applyFill="1"/>
    <xf numFmtId="0" fontId="10" fillId="0" borderId="0" xfId="0" applyFont="1" applyFill="1" applyBorder="1"/>
    <xf numFmtId="49" fontId="41" fillId="2" borderId="0" xfId="0" applyNumberFormat="1" applyFont="1" applyFill="1" applyBorder="1" applyAlignment="1">
      <alignment horizontal="left" vertical="center"/>
    </xf>
    <xf numFmtId="0" fontId="13" fillId="0" borderId="0" xfId="0" applyFont="1" applyBorder="1" applyAlignment="1">
      <alignment vertical="center"/>
    </xf>
    <xf numFmtId="1" fontId="7" fillId="2" borderId="45" xfId="0" applyNumberFormat="1" applyFont="1" applyFill="1" applyBorder="1" applyAlignment="1">
      <alignment horizontal="center" vertical="center" textRotation="90"/>
    </xf>
    <xf numFmtId="1" fontId="7" fillId="2" borderId="47" xfId="0" applyNumberFormat="1" applyFont="1" applyFill="1" applyBorder="1" applyAlignment="1">
      <alignment horizontal="center" vertical="center" textRotation="90"/>
    </xf>
    <xf numFmtId="0" fontId="15" fillId="0" borderId="47" xfId="0" applyNumberFormat="1" applyFont="1" applyFill="1" applyBorder="1" applyAlignment="1">
      <alignment horizontal="left" vertical="center"/>
    </xf>
    <xf numFmtId="0" fontId="54" fillId="0" borderId="47" xfId="0" applyNumberFormat="1" applyFont="1" applyFill="1" applyBorder="1" applyAlignment="1">
      <alignment horizontal="left" vertical="center"/>
    </xf>
    <xf numFmtId="0" fontId="5" fillId="0" borderId="47" xfId="0" applyFont="1" applyFill="1" applyBorder="1" applyAlignment="1">
      <alignment horizontal="left" vertical="center"/>
    </xf>
    <xf numFmtId="49" fontId="5" fillId="0" borderId="47" xfId="0" applyNumberFormat="1" applyFont="1" applyFill="1" applyBorder="1" applyAlignment="1">
      <alignment horizontal="left" vertical="center"/>
    </xf>
    <xf numFmtId="49" fontId="23" fillId="0" borderId="47" xfId="0" applyNumberFormat="1" applyFont="1" applyFill="1" applyBorder="1" applyAlignment="1">
      <alignment horizontal="left" vertical="center"/>
    </xf>
    <xf numFmtId="0" fontId="57" fillId="0" borderId="31" xfId="0" applyFont="1" applyBorder="1" applyAlignment="1">
      <alignment horizontal="left" vertical="center" wrapText="1"/>
    </xf>
    <xf numFmtId="0" fontId="57" fillId="0" borderId="0" xfId="0" applyFont="1" applyAlignment="1">
      <alignment horizontal="left" vertical="center" wrapText="1"/>
    </xf>
    <xf numFmtId="0" fontId="57" fillId="0" borderId="0" xfId="0" applyFont="1" applyAlignment="1">
      <alignment horizontal="center" vertical="center" wrapText="1"/>
    </xf>
    <xf numFmtId="0" fontId="43" fillId="0" borderId="0" xfId="0" applyFont="1" applyAlignment="1">
      <alignment horizontal="center" vertical="center" wrapText="1"/>
    </xf>
    <xf numFmtId="0" fontId="57" fillId="0" borderId="33" xfId="0" applyFont="1" applyBorder="1" applyAlignment="1">
      <alignment horizontal="center" vertical="center" wrapText="1"/>
    </xf>
    <xf numFmtId="0" fontId="43" fillId="0" borderId="33" xfId="0" applyFont="1" applyBorder="1" applyAlignment="1">
      <alignment horizontal="left" vertical="center" wrapText="1"/>
    </xf>
    <xf numFmtId="0" fontId="43" fillId="0" borderId="0" xfId="0" applyFont="1" applyAlignment="1">
      <alignment horizontal="left" vertical="center" wrapText="1"/>
    </xf>
    <xf numFmtId="0" fontId="43" fillId="0" borderId="33" xfId="0" applyFont="1" applyBorder="1" applyAlignment="1">
      <alignment horizontal="center" vertical="center" wrapText="1"/>
    </xf>
    <xf numFmtId="0" fontId="43" fillId="0" borderId="31" xfId="0" applyFont="1" applyBorder="1" applyAlignment="1">
      <alignment horizontal="left" vertical="center" wrapText="1"/>
    </xf>
    <xf numFmtId="0" fontId="43" fillId="0" borderId="33" xfId="0" applyFont="1" applyBorder="1" applyAlignment="1">
      <alignment horizontal="left" vertical="center"/>
    </xf>
    <xf numFmtId="0" fontId="43" fillId="0" borderId="0" xfId="0" applyFont="1" applyAlignment="1">
      <alignment horizontal="left" vertical="center"/>
    </xf>
    <xf numFmtId="0" fontId="43" fillId="0" borderId="0" xfId="0" applyFont="1" applyAlignment="1">
      <alignment vertical="center"/>
    </xf>
    <xf numFmtId="0" fontId="43" fillId="0" borderId="0" xfId="0" applyFont="1" applyAlignment="1">
      <alignment horizontal="center" vertical="center"/>
    </xf>
    <xf numFmtId="0" fontId="43" fillId="0" borderId="37" xfId="0" applyFont="1" applyBorder="1" applyAlignment="1">
      <alignment horizontal="left" vertical="center" wrapText="1"/>
    </xf>
    <xf numFmtId="0" fontId="43" fillId="0" borderId="35" xfId="0" applyFont="1" applyBorder="1" applyAlignment="1">
      <alignment horizontal="left" vertical="center" wrapText="1"/>
    </xf>
    <xf numFmtId="0" fontId="43" fillId="0" borderId="35" xfId="0" applyFont="1" applyBorder="1" applyAlignment="1">
      <alignment horizontal="center" vertical="center" wrapText="1"/>
    </xf>
    <xf numFmtId="0" fontId="57" fillId="0" borderId="36" xfId="0" applyFont="1" applyBorder="1" applyAlignment="1">
      <alignment horizontal="left" vertical="center" wrapText="1"/>
    </xf>
    <xf numFmtId="0" fontId="57" fillId="0" borderId="35" xfId="0" applyFont="1" applyBorder="1" applyAlignment="1">
      <alignment horizontal="left" vertical="center" wrapText="1"/>
    </xf>
    <xf numFmtId="0" fontId="57" fillId="0" borderId="35" xfId="0" applyFont="1" applyBorder="1" applyAlignment="1">
      <alignment horizontal="center" vertical="center" wrapText="1"/>
    </xf>
    <xf numFmtId="0" fontId="57" fillId="0" borderId="33" xfId="0" applyFont="1" applyBorder="1" applyAlignment="1">
      <alignment horizontal="left" vertical="center" wrapText="1"/>
    </xf>
    <xf numFmtId="0" fontId="57" fillId="0" borderId="37" xfId="0" applyFont="1" applyBorder="1" applyAlignment="1">
      <alignment horizontal="left" vertical="center" wrapText="1"/>
    </xf>
    <xf numFmtId="0" fontId="57" fillId="0" borderId="0" xfId="0" applyFont="1" applyAlignment="1">
      <alignment horizontal="center" vertical="center"/>
    </xf>
    <xf numFmtId="0" fontId="58" fillId="0" borderId="33" xfId="0" applyFont="1" applyBorder="1" applyAlignment="1">
      <alignment horizontal="left" vertical="center" wrapText="1"/>
    </xf>
    <xf numFmtId="0" fontId="58" fillId="0" borderId="0" xfId="0" applyFont="1" applyAlignment="1">
      <alignment horizontal="left" vertical="center" wrapText="1"/>
    </xf>
    <xf numFmtId="0" fontId="58" fillId="0" borderId="0" xfId="0" applyFont="1" applyAlignment="1">
      <alignment horizontal="center" vertical="center" wrapText="1"/>
    </xf>
    <xf numFmtId="0" fontId="58" fillId="0" borderId="33" xfId="0" applyFont="1" applyBorder="1" applyAlignment="1">
      <alignment horizontal="center" vertical="center" wrapText="1"/>
    </xf>
    <xf numFmtId="0" fontId="57" fillId="0" borderId="0" xfId="0" applyFont="1" applyAlignment="1">
      <alignment horizontal="left" vertical="center"/>
    </xf>
    <xf numFmtId="0" fontId="10" fillId="0" borderId="68" xfId="0" applyNumberFormat="1" applyFont="1" applyFill="1" applyBorder="1" applyAlignment="1">
      <alignment horizontal="center" vertical="center"/>
    </xf>
    <xf numFmtId="0" fontId="56" fillId="0" borderId="37" xfId="0" applyFont="1" applyFill="1" applyBorder="1" applyAlignment="1">
      <alignment horizontal="center"/>
    </xf>
    <xf numFmtId="0" fontId="0" fillId="6" borderId="69" xfId="0" applyNumberFormat="1" applyFill="1" applyBorder="1" applyAlignment="1">
      <alignment horizontal="center" wrapText="1"/>
    </xf>
    <xf numFmtId="0" fontId="0" fillId="6" borderId="42" xfId="0" applyNumberFormat="1" applyFill="1" applyBorder="1" applyAlignment="1">
      <alignment horizontal="center" wrapText="1"/>
    </xf>
    <xf numFmtId="0" fontId="0" fillId="6" borderId="70" xfId="0" applyNumberFormat="1" applyFill="1" applyBorder="1" applyAlignment="1">
      <alignment horizontal="center" wrapText="1"/>
    </xf>
    <xf numFmtId="0" fontId="0" fillId="6" borderId="69" xfId="0" applyFill="1" applyBorder="1" applyAlignment="1">
      <alignment horizontal="center" wrapText="1"/>
    </xf>
    <xf numFmtId="0" fontId="0" fillId="6" borderId="42" xfId="0" applyFill="1" applyBorder="1" applyAlignment="1">
      <alignment horizontal="center" wrapText="1"/>
    </xf>
    <xf numFmtId="0" fontId="0" fillId="6" borderId="70" xfId="0" applyFill="1" applyBorder="1" applyAlignment="1">
      <alignment horizontal="center" wrapText="1"/>
    </xf>
    <xf numFmtId="0" fontId="0" fillId="5" borderId="55" xfId="0" applyNumberFormat="1" applyFill="1" applyBorder="1" applyAlignment="1">
      <alignment horizontal="center" wrapText="1"/>
    </xf>
    <xf numFmtId="0" fontId="0" fillId="5" borderId="41" xfId="0" applyNumberFormat="1" applyFill="1" applyBorder="1" applyAlignment="1">
      <alignment horizontal="center" wrapText="1"/>
    </xf>
    <xf numFmtId="0" fontId="0" fillId="5" borderId="71" xfId="0" applyNumberFormat="1" applyFill="1" applyBorder="1" applyAlignment="1">
      <alignment horizontal="center" wrapText="1"/>
    </xf>
    <xf numFmtId="0" fontId="0" fillId="5" borderId="55" xfId="0" applyFill="1" applyBorder="1" applyAlignment="1">
      <alignment horizontal="center" wrapText="1"/>
    </xf>
    <xf numFmtId="0" fontId="0" fillId="5" borderId="41" xfId="0" applyFill="1" applyBorder="1" applyAlignment="1">
      <alignment horizontal="center" wrapText="1"/>
    </xf>
    <xf numFmtId="0" fontId="0" fillId="5" borderId="71" xfId="0" applyFill="1" applyBorder="1" applyAlignment="1">
      <alignment horizontal="center" wrapText="1"/>
    </xf>
    <xf numFmtId="0" fontId="0" fillId="6" borderId="39" xfId="0" applyNumberFormat="1" applyFill="1" applyBorder="1" applyAlignment="1">
      <alignment horizontal="center" wrapText="1"/>
    </xf>
    <xf numFmtId="0" fontId="0" fillId="13" borderId="17" xfId="0" applyNumberFormat="1" applyFill="1" applyBorder="1" applyAlignment="1">
      <alignment horizontal="center" wrapText="1"/>
    </xf>
    <xf numFmtId="0" fontId="0" fillId="13" borderId="18" xfId="0" applyNumberFormat="1" applyFill="1" applyBorder="1" applyAlignment="1">
      <alignment horizontal="center" wrapText="1"/>
    </xf>
    <xf numFmtId="0" fontId="0" fillId="13" borderId="19" xfId="0" applyNumberFormat="1" applyFill="1" applyBorder="1" applyAlignment="1">
      <alignment horizontal="center" wrapText="1"/>
    </xf>
    <xf numFmtId="0" fontId="0" fillId="13" borderId="12" xfId="0" applyNumberFormat="1" applyFill="1" applyBorder="1" applyAlignment="1">
      <alignment horizontal="center" wrapText="1"/>
    </xf>
    <xf numFmtId="0" fontId="0" fillId="13" borderId="10" xfId="0" applyNumberFormat="1" applyFill="1" applyBorder="1" applyAlignment="1">
      <alignment horizontal="center" wrapText="1"/>
    </xf>
    <xf numFmtId="0" fontId="0" fillId="13" borderId="13" xfId="0" applyNumberFormat="1" applyFill="1" applyBorder="1" applyAlignment="1">
      <alignment horizontal="center" wrapText="1"/>
    </xf>
    <xf numFmtId="0" fontId="0" fillId="13" borderId="14" xfId="0" applyNumberFormat="1" applyFill="1" applyBorder="1" applyAlignment="1">
      <alignment horizontal="center" wrapText="1"/>
    </xf>
    <xf numFmtId="0" fontId="0" fillId="13" borderId="15" xfId="0" applyNumberFormat="1" applyFill="1" applyBorder="1" applyAlignment="1">
      <alignment horizontal="center" wrapText="1"/>
    </xf>
    <xf numFmtId="0" fontId="0" fillId="13" borderId="16" xfId="0" applyNumberFormat="1" applyFill="1" applyBorder="1" applyAlignment="1">
      <alignment horizontal="center" wrapText="1"/>
    </xf>
    <xf numFmtId="0" fontId="0" fillId="13" borderId="58" xfId="0" applyNumberFormat="1" applyFill="1" applyBorder="1" applyAlignment="1">
      <alignment horizontal="center" wrapText="1"/>
    </xf>
    <xf numFmtId="0" fontId="0" fillId="13" borderId="49" xfId="0" applyNumberFormat="1" applyFill="1" applyBorder="1" applyAlignment="1">
      <alignment horizontal="center" wrapText="1"/>
    </xf>
    <xf numFmtId="0" fontId="0" fillId="13" borderId="50" xfId="0" applyNumberFormat="1" applyFill="1" applyBorder="1" applyAlignment="1">
      <alignment horizontal="center" wrapText="1"/>
    </xf>
    <xf numFmtId="0" fontId="0" fillId="13" borderId="17" xfId="0" applyFill="1" applyBorder="1" applyAlignment="1">
      <alignment horizontal="center" wrapText="1"/>
    </xf>
    <xf numFmtId="0" fontId="0" fillId="13" borderId="18" xfId="0" applyFill="1" applyBorder="1" applyAlignment="1">
      <alignment horizontal="center" wrapText="1"/>
    </xf>
    <xf numFmtId="0" fontId="0" fillId="13" borderId="19" xfId="0" applyFill="1" applyBorder="1" applyAlignment="1">
      <alignment horizontal="center" wrapText="1"/>
    </xf>
    <xf numFmtId="0" fontId="0" fillId="13" borderId="12" xfId="0" applyFill="1" applyBorder="1" applyAlignment="1">
      <alignment horizontal="center" wrapText="1"/>
    </xf>
    <xf numFmtId="0" fontId="0" fillId="13" borderId="10" xfId="0" applyFill="1" applyBorder="1" applyAlignment="1">
      <alignment horizontal="center" wrapText="1"/>
    </xf>
    <xf numFmtId="0" fontId="0" fillId="13" borderId="13" xfId="0" applyFill="1" applyBorder="1" applyAlignment="1">
      <alignment horizontal="center" wrapText="1"/>
    </xf>
    <xf numFmtId="0" fontId="0" fillId="13" borderId="14" xfId="0" applyFill="1" applyBorder="1" applyAlignment="1">
      <alignment horizontal="center" wrapText="1"/>
    </xf>
    <xf numFmtId="0" fontId="0" fillId="13" borderId="15" xfId="0" applyFill="1" applyBorder="1" applyAlignment="1">
      <alignment horizontal="center" wrapText="1"/>
    </xf>
    <xf numFmtId="0" fontId="0" fillId="13" borderId="16" xfId="0" applyFill="1" applyBorder="1" applyAlignment="1">
      <alignment horizontal="center" wrapText="1"/>
    </xf>
    <xf numFmtId="49" fontId="60" fillId="12" borderId="21" xfId="0" applyNumberFormat="1" applyFont="1" applyFill="1" applyBorder="1" applyAlignment="1">
      <alignment horizontal="center" vertical="center"/>
    </xf>
    <xf numFmtId="49" fontId="60" fillId="12" borderId="22" xfId="0" applyNumberFormat="1" applyFont="1" applyFill="1" applyBorder="1" applyAlignment="1">
      <alignment horizontal="center" vertical="center"/>
    </xf>
    <xf numFmtId="49" fontId="60" fillId="12" borderId="9" xfId="0" applyNumberFormat="1" applyFont="1" applyFill="1" applyBorder="1" applyAlignment="1">
      <alignment horizontal="center" vertical="center"/>
    </xf>
    <xf numFmtId="49" fontId="60" fillId="12" borderId="8" xfId="0" applyNumberFormat="1" applyFont="1" applyFill="1" applyBorder="1" applyAlignment="1">
      <alignment horizontal="center" vertical="center"/>
    </xf>
    <xf numFmtId="49" fontId="60" fillId="12" borderId="72" xfId="0" applyNumberFormat="1" applyFont="1" applyFill="1" applyBorder="1" applyAlignment="1">
      <alignment horizontal="center" vertical="center"/>
    </xf>
    <xf numFmtId="49" fontId="60" fillId="12" borderId="20" xfId="0" applyNumberFormat="1" applyFont="1" applyFill="1" applyBorder="1" applyAlignment="1">
      <alignment horizontal="center"/>
    </xf>
    <xf numFmtId="49" fontId="60" fillId="12" borderId="23" xfId="0" applyNumberFormat="1" applyFont="1" applyFill="1" applyBorder="1" applyAlignment="1">
      <alignment horizontal="center"/>
    </xf>
    <xf numFmtId="0" fontId="0" fillId="0" borderId="0" xfId="0" applyFill="1" applyBorder="1"/>
    <xf numFmtId="0" fontId="9" fillId="4" borderId="21" xfId="0" applyFont="1" applyFill="1" applyBorder="1" applyAlignment="1">
      <alignment horizontal="center"/>
    </xf>
    <xf numFmtId="0" fontId="38" fillId="4" borderId="7" xfId="0" applyFont="1" applyFill="1" applyBorder="1" applyAlignment="1">
      <alignment horizontal="center"/>
    </xf>
    <xf numFmtId="0" fontId="38" fillId="4" borderId="22" xfId="0" applyFont="1" applyFill="1" applyBorder="1" applyAlignment="1">
      <alignment horizontal="center"/>
    </xf>
    <xf numFmtId="0" fontId="9" fillId="0" borderId="0" xfId="0" applyFont="1" applyFill="1" applyBorder="1" applyAlignment="1">
      <alignment horizontal="center"/>
    </xf>
    <xf numFmtId="20" fontId="38" fillId="4" borderId="9" xfId="0" applyNumberFormat="1" applyFont="1" applyFill="1" applyBorder="1" applyAlignment="1">
      <alignment horizontal="center"/>
    </xf>
    <xf numFmtId="20" fontId="0" fillId="0" borderId="0" xfId="0" applyNumberFormat="1" applyFill="1" applyBorder="1" applyAlignment="1">
      <alignment horizontal="center"/>
    </xf>
    <xf numFmtId="0" fontId="15" fillId="0" borderId="0" xfId="0" applyFont="1" applyFill="1" applyBorder="1"/>
    <xf numFmtId="20" fontId="38" fillId="4" borderId="20" xfId="0" applyNumberFormat="1" applyFont="1" applyFill="1" applyBorder="1" applyAlignment="1">
      <alignment horizontal="center"/>
    </xf>
    <xf numFmtId="0" fontId="43" fillId="0" borderId="10" xfId="0" applyFont="1" applyBorder="1" applyAlignment="1">
      <alignment horizontal="center"/>
    </xf>
    <xf numFmtId="0" fontId="43" fillId="0" borderId="13" xfId="0" applyFont="1" applyBorder="1" applyAlignment="1">
      <alignment horizontal="center"/>
    </xf>
    <xf numFmtId="0" fontId="43" fillId="5" borderId="10" xfId="0" applyFont="1" applyFill="1" applyBorder="1" applyAlignment="1">
      <alignment horizontal="center"/>
    </xf>
    <xf numFmtId="0" fontId="43" fillId="5" borderId="13" xfId="0" applyFont="1" applyFill="1" applyBorder="1" applyAlignment="1">
      <alignment horizontal="center"/>
    </xf>
    <xf numFmtId="0" fontId="43" fillId="0" borderId="10" xfId="0" applyFont="1" applyFill="1" applyBorder="1" applyAlignment="1">
      <alignment horizontal="center"/>
    </xf>
    <xf numFmtId="0" fontId="43" fillId="0" borderId="13" xfId="0" applyFont="1" applyFill="1" applyBorder="1" applyAlignment="1">
      <alignment horizontal="center"/>
    </xf>
    <xf numFmtId="0" fontId="43" fillId="5" borderId="15" xfId="0" applyFont="1" applyFill="1" applyBorder="1" applyAlignment="1">
      <alignment horizontal="center"/>
    </xf>
    <xf numFmtId="0" fontId="43" fillId="5" borderId="16" xfId="0" applyFont="1" applyFill="1" applyBorder="1" applyAlignment="1">
      <alignment horizontal="center"/>
    </xf>
    <xf numFmtId="0" fontId="43" fillId="0" borderId="49" xfId="0" applyFont="1" applyBorder="1" applyAlignment="1">
      <alignment horizontal="center"/>
    </xf>
    <xf numFmtId="0" fontId="44" fillId="0" borderId="37" xfId="0" applyFont="1" applyBorder="1" applyAlignment="1">
      <alignment horizontal="center"/>
    </xf>
    <xf numFmtId="0" fontId="43" fillId="0" borderId="31" xfId="0" applyFont="1" applyBorder="1" applyAlignment="1">
      <alignment horizontal="center"/>
    </xf>
    <xf numFmtId="0" fontId="62" fillId="0" borderId="0" xfId="0" applyFont="1" applyFill="1" applyBorder="1" applyAlignment="1">
      <alignment vertical="center"/>
    </xf>
    <xf numFmtId="0" fontId="62" fillId="0" borderId="0" xfId="0" applyFont="1" applyBorder="1" applyAlignment="1">
      <alignment vertical="center"/>
    </xf>
    <xf numFmtId="0" fontId="9" fillId="0" borderId="11" xfId="0" applyFont="1" applyBorder="1" applyAlignment="1">
      <alignment horizontal="right"/>
    </xf>
    <xf numFmtId="0" fontId="38" fillId="0" borderId="10" xfId="0" applyFont="1" applyBorder="1" applyAlignment="1">
      <alignment horizontal="center"/>
    </xf>
    <xf numFmtId="0" fontId="38" fillId="0" borderId="13" xfId="0" applyFont="1" applyBorder="1" applyAlignment="1">
      <alignment horizontal="center"/>
    </xf>
    <xf numFmtId="0" fontId="38" fillId="5" borderId="10" xfId="0" applyFont="1" applyFill="1" applyBorder="1" applyAlignment="1">
      <alignment horizontal="center"/>
    </xf>
    <xf numFmtId="0" fontId="38" fillId="5" borderId="13" xfId="0" applyFont="1" applyFill="1" applyBorder="1" applyAlignment="1">
      <alignment horizontal="center"/>
    </xf>
    <xf numFmtId="0" fontId="38" fillId="0" borderId="10" xfId="0" applyFont="1" applyFill="1" applyBorder="1" applyAlignment="1">
      <alignment horizontal="center"/>
    </xf>
    <xf numFmtId="0" fontId="38" fillId="0" borderId="13" xfId="0" applyFont="1" applyFill="1" applyBorder="1" applyAlignment="1">
      <alignment horizontal="center"/>
    </xf>
    <xf numFmtId="0" fontId="38" fillId="5" borderId="15" xfId="0" applyFont="1" applyFill="1" applyBorder="1" applyAlignment="1">
      <alignment horizontal="center"/>
    </xf>
    <xf numFmtId="0" fontId="38" fillId="5" borderId="16" xfId="0" applyFont="1" applyFill="1" applyBorder="1" applyAlignment="1">
      <alignment horizontal="center"/>
    </xf>
    <xf numFmtId="0" fontId="43" fillId="0" borderId="37" xfId="0" applyFont="1" applyBorder="1" applyAlignment="1">
      <alignment horizontal="center"/>
    </xf>
    <xf numFmtId="0" fontId="13" fillId="0" borderId="0" xfId="0" applyFont="1" applyFill="1" applyBorder="1" applyAlignment="1">
      <alignment horizontal="left" vertical="center" wrapText="1"/>
    </xf>
    <xf numFmtId="0" fontId="12" fillId="9" borderId="9" xfId="0" applyFont="1" applyFill="1" applyBorder="1" applyAlignment="1">
      <alignment horizontal="center" vertical="center" textRotation="90" wrapText="1"/>
    </xf>
    <xf numFmtId="0" fontId="62" fillId="0" borderId="8" xfId="0" applyFont="1" applyBorder="1" applyAlignment="1">
      <alignment vertical="center"/>
    </xf>
    <xf numFmtId="0" fontId="12" fillId="9" borderId="20" xfId="0" applyFont="1" applyFill="1" applyBorder="1" applyAlignment="1">
      <alignment horizontal="center" vertical="center" textRotation="90" wrapText="1"/>
    </xf>
    <xf numFmtId="0" fontId="12" fillId="9" borderId="4" xfId="0" applyFont="1" applyFill="1" applyBorder="1" applyAlignment="1">
      <alignment horizontal="center" vertical="center" textRotation="90"/>
    </xf>
    <xf numFmtId="0" fontId="62" fillId="0" borderId="4" xfId="0" applyFont="1" applyBorder="1" applyAlignment="1">
      <alignment vertical="center"/>
    </xf>
    <xf numFmtId="0" fontId="12" fillId="9" borderId="73" xfId="0" applyFont="1" applyFill="1" applyBorder="1" applyAlignment="1">
      <alignment horizontal="center" vertical="center" textRotation="90" wrapText="1"/>
    </xf>
    <xf numFmtId="0" fontId="12" fillId="9" borderId="74" xfId="0" applyFont="1" applyFill="1" applyBorder="1" applyAlignment="1">
      <alignment horizontal="center" vertical="center" textRotation="90"/>
    </xf>
    <xf numFmtId="0" fontId="12" fillId="9" borderId="74" xfId="0" applyFont="1" applyFill="1" applyBorder="1" applyAlignment="1">
      <alignment horizontal="left" vertical="center"/>
    </xf>
    <xf numFmtId="0" fontId="12" fillId="9" borderId="75" xfId="0" applyFont="1" applyFill="1" applyBorder="1" applyAlignment="1">
      <alignment horizontal="left" vertical="center"/>
    </xf>
    <xf numFmtId="0" fontId="61" fillId="0" borderId="0" xfId="0" applyFont="1" applyBorder="1" applyAlignment="1">
      <alignment horizontal="center" vertical="center"/>
    </xf>
    <xf numFmtId="0" fontId="61" fillId="0" borderId="8" xfId="0" applyFont="1" applyBorder="1" applyAlignment="1">
      <alignment horizontal="center" vertical="center"/>
    </xf>
    <xf numFmtId="0" fontId="13" fillId="0" borderId="4" xfId="0" applyFont="1" applyFill="1" applyBorder="1" applyAlignment="1">
      <alignment horizontal="left" vertical="center"/>
    </xf>
    <xf numFmtId="0" fontId="13" fillId="0" borderId="4" xfId="0" applyFont="1" applyFill="1" applyBorder="1" applyAlignment="1">
      <alignment vertical="center"/>
    </xf>
    <xf numFmtId="0" fontId="13" fillId="0" borderId="4" xfId="0" applyFont="1" applyBorder="1" applyAlignment="1">
      <alignment vertical="center"/>
    </xf>
    <xf numFmtId="0" fontId="61" fillId="0" borderId="4" xfId="0" applyFont="1" applyBorder="1" applyAlignment="1">
      <alignment horizontal="center" vertical="center"/>
    </xf>
    <xf numFmtId="0" fontId="61" fillId="0" borderId="23" xfId="0" applyFont="1" applyBorder="1" applyAlignment="1">
      <alignment horizontal="center" vertical="center"/>
    </xf>
    <xf numFmtId="0" fontId="12" fillId="9" borderId="74" xfId="0" applyFont="1" applyFill="1" applyBorder="1" applyAlignment="1">
      <alignment vertical="center"/>
    </xf>
    <xf numFmtId="0" fontId="12" fillId="9" borderId="74" xfId="0" applyFont="1" applyFill="1" applyBorder="1"/>
    <xf numFmtId="0" fontId="12" fillId="9" borderId="74" xfId="0" applyFont="1" applyFill="1" applyBorder="1" applyAlignment="1">
      <alignment horizontal="center"/>
    </xf>
    <xf numFmtId="0" fontId="12" fillId="9" borderId="75" xfId="0" applyFont="1" applyFill="1" applyBorder="1" applyAlignment="1">
      <alignment horizontal="center"/>
    </xf>
    <xf numFmtId="0" fontId="12" fillId="5" borderId="73" xfId="0" applyFont="1" applyFill="1" applyBorder="1" applyAlignment="1">
      <alignment horizontal="center" vertical="center" textRotation="90"/>
    </xf>
    <xf numFmtId="0" fontId="41" fillId="2" borderId="24" xfId="0" applyNumberFormat="1" applyFont="1" applyFill="1" applyBorder="1" applyAlignment="1">
      <alignment horizontal="center" vertical="center"/>
    </xf>
    <xf numFmtId="0" fontId="10" fillId="0" borderId="76" xfId="0" applyNumberFormat="1" applyFont="1" applyFill="1" applyBorder="1" applyAlignment="1">
      <alignment horizontal="center" vertical="center"/>
    </xf>
    <xf numFmtId="0" fontId="11" fillId="2" borderId="4" xfId="0" applyNumberFormat="1" applyFont="1" applyFill="1" applyBorder="1" applyAlignment="1">
      <alignment horizontal="center" vertical="center"/>
    </xf>
    <xf numFmtId="0" fontId="41" fillId="2" borderId="77" xfId="0" applyNumberFormat="1" applyFont="1" applyFill="1" applyBorder="1" applyAlignment="1">
      <alignment horizontal="left" vertical="center"/>
    </xf>
    <xf numFmtId="0" fontId="10" fillId="0" borderId="78" xfId="0" applyNumberFormat="1" applyFont="1" applyFill="1" applyBorder="1" applyAlignment="1">
      <alignment horizontal="left" vertical="center"/>
    </xf>
    <xf numFmtId="0" fontId="11" fillId="2" borderId="79" xfId="0" applyNumberFormat="1" applyFont="1" applyFill="1" applyBorder="1" applyAlignment="1">
      <alignment horizontal="left" vertical="center"/>
    </xf>
    <xf numFmtId="49" fontId="11" fillId="2" borderId="23" xfId="0" applyNumberFormat="1" applyFont="1" applyFill="1" applyBorder="1" applyAlignment="1">
      <alignment horizontal="left" vertical="center"/>
    </xf>
    <xf numFmtId="0" fontId="0" fillId="0" borderId="4" xfId="0" applyBorder="1" applyAlignment="1">
      <alignment horizontal="left"/>
    </xf>
    <xf numFmtId="22" fontId="63" fillId="10" borderId="4" xfId="0" applyNumberFormat="1" applyFont="1" applyFill="1" applyBorder="1" applyAlignment="1">
      <alignment horizontal="right"/>
    </xf>
    <xf numFmtId="22" fontId="63" fillId="10" borderId="4" xfId="0" applyNumberFormat="1" applyFont="1" applyFill="1" applyBorder="1" applyAlignment="1">
      <alignment horizontal="left"/>
    </xf>
    <xf numFmtId="0" fontId="15" fillId="15" borderId="37" xfId="0" applyNumberFormat="1" applyFont="1" applyFill="1" applyBorder="1" applyAlignment="1">
      <alignment horizontal="center" wrapText="1"/>
    </xf>
    <xf numFmtId="49" fontId="9" fillId="2" borderId="9" xfId="0" applyNumberFormat="1" applyFont="1" applyFill="1" applyBorder="1" applyAlignment="1">
      <alignment horizontal="center" vertical="center" textRotation="90"/>
    </xf>
    <xf numFmtId="0" fontId="65" fillId="0" borderId="80" xfId="0" applyFont="1" applyBorder="1" applyAlignment="1">
      <alignment horizontal="left"/>
    </xf>
    <xf numFmtId="0" fontId="65" fillId="0" borderId="2" xfId="0" applyFont="1" applyBorder="1" applyAlignment="1">
      <alignment horizontal="left"/>
    </xf>
    <xf numFmtId="0" fontId="66" fillId="0" borderId="80" xfId="0" applyFont="1" applyBorder="1" applyAlignment="1">
      <alignment horizontal="left" vertical="center"/>
    </xf>
    <xf numFmtId="0" fontId="66" fillId="0" borderId="2" xfId="0" applyFont="1" applyBorder="1" applyAlignment="1">
      <alignment horizontal="left" vertical="center"/>
    </xf>
    <xf numFmtId="0" fontId="65" fillId="16" borderId="1" xfId="0" applyFont="1" applyFill="1" applyBorder="1" applyAlignment="1">
      <alignment horizontal="center"/>
    </xf>
    <xf numFmtId="0" fontId="65" fillId="16" borderId="1" xfId="0" applyFont="1" applyFill="1" applyBorder="1" applyAlignment="1"/>
    <xf numFmtId="0" fontId="67" fillId="16" borderId="1" xfId="0" applyFont="1" applyFill="1" applyBorder="1" applyAlignment="1">
      <alignment horizontal="center"/>
    </xf>
    <xf numFmtId="0" fontId="65" fillId="17" borderId="80" xfId="0" applyFont="1" applyFill="1" applyBorder="1" applyAlignment="1">
      <alignment horizontal="center"/>
    </xf>
    <xf numFmtId="0" fontId="65" fillId="17" borderId="2" xfId="0" applyFont="1" applyFill="1" applyBorder="1" applyAlignment="1">
      <alignment horizontal="center"/>
    </xf>
    <xf numFmtId="0" fontId="65" fillId="16" borderId="1" xfId="0" applyNumberFormat="1" applyFont="1" applyFill="1" applyBorder="1" applyAlignment="1"/>
    <xf numFmtId="0" fontId="68" fillId="0" borderId="81" xfId="0" applyFont="1" applyBorder="1" applyAlignment="1" applyProtection="1">
      <alignment horizontal="center"/>
    </xf>
    <xf numFmtId="0" fontId="68" fillId="0" borderId="81" xfId="0" applyFont="1" applyBorder="1" applyAlignment="1" applyProtection="1"/>
    <xf numFmtId="0" fontId="69" fillId="17" borderId="81" xfId="0" applyFont="1" applyFill="1" applyBorder="1" applyAlignment="1" applyProtection="1">
      <alignment horizontal="center"/>
    </xf>
    <xf numFmtId="0" fontId="68" fillId="0" borderId="81" xfId="0" applyFont="1" applyBorder="1" applyProtection="1"/>
    <xf numFmtId="164" fontId="68" fillId="0" borderId="81" xfId="0" applyNumberFormat="1" applyFont="1" applyBorder="1" applyAlignment="1" applyProtection="1">
      <alignment horizontal="center"/>
    </xf>
    <xf numFmtId="0" fontId="68" fillId="0" borderId="81" xfId="0" applyNumberFormat="1" applyFont="1" applyBorder="1" applyAlignment="1" applyProtection="1"/>
    <xf numFmtId="0" fontId="68" fillId="0" borderId="2" xfId="0" applyFont="1" applyBorder="1"/>
    <xf numFmtId="0" fontId="68" fillId="0" borderId="2" xfId="0" applyFont="1" applyBorder="1" applyProtection="1"/>
    <xf numFmtId="0" fontId="68" fillId="0" borderId="2" xfId="0" applyFont="1" applyBorder="1" applyAlignment="1" applyProtection="1">
      <alignment horizontal="center"/>
    </xf>
    <xf numFmtId="164" fontId="68" fillId="0" borderId="2" xfId="0" applyNumberFormat="1" applyFont="1" applyBorder="1" applyAlignment="1" applyProtection="1">
      <alignment horizontal="center"/>
    </xf>
    <xf numFmtId="0" fontId="68" fillId="0" borderId="2" xfId="0" applyNumberFormat="1" applyFont="1" applyBorder="1" applyAlignment="1" applyProtection="1"/>
    <xf numFmtId="0" fontId="68" fillId="0" borderId="2" xfId="0" applyFont="1" applyBorder="1" applyAlignment="1">
      <alignment horizontal="center"/>
    </xf>
    <xf numFmtId="0" fontId="68" fillId="0" borderId="2" xfId="0" applyFont="1" applyBorder="1" applyAlignment="1"/>
    <xf numFmtId="0" fontId="68" fillId="0" borderId="2" xfId="0" applyNumberFormat="1" applyFont="1" applyBorder="1" applyAlignment="1"/>
    <xf numFmtId="164" fontId="68" fillId="0" borderId="2" xfId="0" applyNumberFormat="1" applyFont="1" applyFill="1" applyBorder="1" applyAlignment="1" applyProtection="1">
      <alignment horizontal="center"/>
    </xf>
    <xf numFmtId="0" fontId="68" fillId="0" borderId="2" xfId="0" applyFont="1" applyFill="1" applyBorder="1" applyAlignment="1">
      <alignment horizontal="center"/>
    </xf>
    <xf numFmtId="0" fontId="68" fillId="0" borderId="2" xfId="0" applyNumberFormat="1" applyFont="1" applyFill="1" applyBorder="1" applyAlignment="1" applyProtection="1"/>
    <xf numFmtId="0" fontId="70" fillId="0" borderId="2" xfId="0" applyFont="1" applyBorder="1"/>
    <xf numFmtId="0" fontId="0" fillId="0" borderId="35" xfId="0" applyBorder="1"/>
    <xf numFmtId="1" fontId="7" fillId="0" borderId="35" xfId="0" applyNumberFormat="1" applyFont="1" applyBorder="1"/>
    <xf numFmtId="0" fontId="10" fillId="0" borderId="35" xfId="0" applyNumberFormat="1" applyFont="1" applyBorder="1"/>
    <xf numFmtId="0" fontId="10" fillId="0" borderId="35" xfId="0" applyFont="1" applyBorder="1"/>
    <xf numFmtId="49" fontId="10" fillId="0" borderId="35" xfId="0" applyNumberFormat="1" applyFont="1" applyBorder="1" applyAlignment="1">
      <alignment horizontal="left" vertical="center"/>
    </xf>
    <xf numFmtId="0" fontId="74" fillId="0" borderId="0" xfId="0" applyFont="1" applyFill="1" applyAlignment="1">
      <alignment horizontal="left"/>
    </xf>
    <xf numFmtId="0" fontId="75" fillId="0" borderId="0" xfId="0" applyFont="1" applyFill="1" applyBorder="1" applyAlignment="1">
      <alignment horizontal="center"/>
    </xf>
    <xf numFmtId="0" fontId="75" fillId="0" borderId="0" xfId="0" applyFont="1" applyFill="1"/>
    <xf numFmtId="0" fontId="68" fillId="0" borderId="2" xfId="0" applyNumberFormat="1" applyFont="1" applyFill="1" applyBorder="1" applyAlignment="1" applyProtection="1">
      <alignment horizontal="center"/>
    </xf>
    <xf numFmtId="0" fontId="76" fillId="0" borderId="2" xfId="0" applyFont="1" applyFill="1" applyBorder="1" applyAlignment="1">
      <alignment horizontal="center"/>
    </xf>
    <xf numFmtId="0" fontId="65" fillId="0" borderId="2" xfId="0" applyFont="1" applyFill="1" applyBorder="1" applyAlignment="1">
      <alignment horizontal="center"/>
    </xf>
    <xf numFmtId="22" fontId="41" fillId="2" borderId="63" xfId="0" applyNumberFormat="1" applyFont="1" applyFill="1" applyBorder="1" applyAlignment="1">
      <alignment horizontal="left" vertical="center"/>
    </xf>
    <xf numFmtId="49" fontId="41" fillId="2" borderId="82" xfId="0" applyNumberFormat="1" applyFont="1" applyFill="1" applyBorder="1" applyAlignment="1">
      <alignment horizontal="left" vertical="center"/>
    </xf>
    <xf numFmtId="49" fontId="68" fillId="0" borderId="2" xfId="0" applyNumberFormat="1" applyFont="1" applyBorder="1" applyAlignment="1">
      <alignment horizontal="center"/>
    </xf>
    <xf numFmtId="14" fontId="9" fillId="0" borderId="11" xfId="0" applyNumberFormat="1" applyFont="1" applyBorder="1" applyAlignment="1">
      <alignment horizontal="right"/>
    </xf>
    <xf numFmtId="49" fontId="62" fillId="0" borderId="0" xfId="0" applyNumberFormat="1" applyFont="1" applyFill="1" applyBorder="1" applyAlignment="1">
      <alignment horizontal="left" vertical="center"/>
    </xf>
    <xf numFmtId="49" fontId="62" fillId="0" borderId="4" xfId="0" applyNumberFormat="1" applyFont="1" applyFill="1" applyBorder="1" applyAlignment="1">
      <alignment horizontal="left" vertical="center"/>
    </xf>
    <xf numFmtId="0" fontId="62" fillId="0" borderId="0" xfId="0" applyFont="1" applyFill="1" applyBorder="1" applyAlignment="1">
      <alignment horizontal="left" vertical="center"/>
    </xf>
    <xf numFmtId="0" fontId="77" fillId="0" borderId="2" xfId="0" applyFont="1" applyBorder="1" applyAlignment="1"/>
    <xf numFmtId="0" fontId="77" fillId="0" borderId="2" xfId="0" applyFont="1" applyFill="1" applyBorder="1" applyAlignment="1"/>
    <xf numFmtId="0" fontId="77" fillId="0" borderId="2" xfId="0" applyNumberFormat="1" applyFont="1" applyFill="1" applyBorder="1" applyAlignment="1" applyProtection="1"/>
    <xf numFmtId="0" fontId="78" fillId="0" borderId="0" xfId="0" applyFont="1" applyAlignment="1">
      <alignment vertical="center"/>
    </xf>
    <xf numFmtId="1" fontId="78" fillId="0" borderId="0" xfId="0" applyNumberFormat="1" applyFont="1" applyAlignment="1">
      <alignment vertical="center"/>
    </xf>
    <xf numFmtId="0" fontId="78" fillId="0" borderId="0" xfId="0" applyNumberFormat="1" applyFont="1" applyAlignment="1">
      <alignment vertical="center"/>
    </xf>
    <xf numFmtId="0" fontId="79" fillId="0" borderId="44" xfId="0" applyNumberFormat="1" applyFont="1" applyFill="1" applyBorder="1" applyAlignment="1">
      <alignment horizontal="left" vertical="center"/>
    </xf>
    <xf numFmtId="49" fontId="79" fillId="0" borderId="45" xfId="0" applyNumberFormat="1" applyFont="1" applyFill="1" applyBorder="1" applyAlignment="1">
      <alignment horizontal="left" vertical="center"/>
    </xf>
    <xf numFmtId="0" fontId="80" fillId="0" borderId="45" xfId="0" applyFont="1" applyFill="1" applyBorder="1" applyAlignment="1">
      <alignment horizontal="left" vertical="center"/>
    </xf>
    <xf numFmtId="49" fontId="81" fillId="0" borderId="45" xfId="0" applyNumberFormat="1" applyFont="1" applyFill="1" applyBorder="1" applyAlignment="1">
      <alignment horizontal="left" vertical="center"/>
    </xf>
    <xf numFmtId="0" fontId="79" fillId="0" borderId="45" xfId="0" applyNumberFormat="1" applyFont="1" applyFill="1" applyBorder="1" applyAlignment="1">
      <alignment horizontal="left" vertical="center"/>
    </xf>
    <xf numFmtId="0" fontId="82" fillId="0" borderId="83" xfId="0" applyFont="1" applyFill="1" applyBorder="1"/>
    <xf numFmtId="0" fontId="79" fillId="0" borderId="46" xfId="0" applyNumberFormat="1" applyFont="1" applyFill="1" applyBorder="1" applyAlignment="1">
      <alignment horizontal="left" vertical="center"/>
    </xf>
    <xf numFmtId="49" fontId="79" fillId="0" borderId="47" xfId="0" applyNumberFormat="1" applyFont="1" applyFill="1" applyBorder="1" applyAlignment="1">
      <alignment horizontal="left" vertical="center"/>
    </xf>
    <xf numFmtId="0" fontId="80" fillId="0" borderId="47" xfId="0" applyFont="1" applyFill="1" applyBorder="1" applyAlignment="1">
      <alignment horizontal="left" vertical="center"/>
    </xf>
    <xf numFmtId="49" fontId="81" fillId="0" borderId="47" xfId="0" applyNumberFormat="1" applyFont="1" applyFill="1" applyBorder="1" applyAlignment="1">
      <alignment horizontal="left" vertical="center"/>
    </xf>
    <xf numFmtId="0" fontId="82" fillId="0" borderId="61" xfId="0" applyFont="1" applyFill="1" applyBorder="1"/>
    <xf numFmtId="0" fontId="82" fillId="0" borderId="61" xfId="0" applyFont="1" applyBorder="1"/>
    <xf numFmtId="0" fontId="80" fillId="0" borderId="47" xfId="0" applyFont="1" applyBorder="1" applyAlignment="1">
      <alignment horizontal="left" vertical="center"/>
    </xf>
    <xf numFmtId="0" fontId="81" fillId="0" borderId="47" xfId="0" applyFont="1" applyFill="1" applyBorder="1" applyAlignment="1">
      <alignment horizontal="left" vertical="center"/>
    </xf>
    <xf numFmtId="49" fontId="81" fillId="0" borderId="47" xfId="0" applyNumberFormat="1" applyFont="1" applyBorder="1" applyAlignment="1">
      <alignment horizontal="left" vertical="center"/>
    </xf>
    <xf numFmtId="49" fontId="79" fillId="0" borderId="47" xfId="0" applyNumberFormat="1" applyFont="1" applyBorder="1" applyAlignment="1">
      <alignment horizontal="left" vertical="center"/>
    </xf>
    <xf numFmtId="49" fontId="79" fillId="0" borderId="6" xfId="0" applyNumberFormat="1" applyFont="1" applyFill="1" applyBorder="1" applyAlignment="1">
      <alignment horizontal="left" vertical="center"/>
    </xf>
    <xf numFmtId="0" fontId="80" fillId="0" borderId="6" xfId="0" applyFont="1" applyFill="1" applyBorder="1" applyAlignment="1">
      <alignment horizontal="left" vertical="center"/>
    </xf>
    <xf numFmtId="49" fontId="81" fillId="0" borderId="6" xfId="0" applyNumberFormat="1" applyFont="1" applyFill="1" applyBorder="1" applyAlignment="1">
      <alignment horizontal="left" vertical="center"/>
    </xf>
    <xf numFmtId="0" fontId="82" fillId="0" borderId="84" xfId="0" applyFont="1" applyBorder="1"/>
    <xf numFmtId="0" fontId="81" fillId="0" borderId="45" xfId="0" applyFont="1" applyFill="1" applyBorder="1" applyAlignment="1">
      <alignment horizontal="left" vertical="center"/>
    </xf>
    <xf numFmtId="0" fontId="82" fillId="0" borderId="83" xfId="0" applyFont="1" applyBorder="1"/>
    <xf numFmtId="0" fontId="80" fillId="0" borderId="46" xfId="0" applyNumberFormat="1" applyFont="1" applyFill="1" applyBorder="1" applyAlignment="1">
      <alignment horizontal="left" vertical="center"/>
    </xf>
    <xf numFmtId="0" fontId="79" fillId="0" borderId="8" xfId="0" applyNumberFormat="1" applyFont="1" applyFill="1" applyBorder="1" applyAlignment="1">
      <alignment horizontal="left" vertical="center"/>
    </xf>
    <xf numFmtId="0" fontId="79" fillId="0" borderId="5" xfId="0" applyNumberFormat="1" applyFont="1" applyFill="1" applyBorder="1" applyAlignment="1">
      <alignment horizontal="left" vertical="center"/>
    </xf>
    <xf numFmtId="0" fontId="14" fillId="18" borderId="4" xfId="0" applyNumberFormat="1" applyFont="1" applyFill="1" applyBorder="1" applyAlignment="1">
      <alignment horizontal="left"/>
    </xf>
    <xf numFmtId="0" fontId="0" fillId="14" borderId="0" xfId="0" applyFill="1" applyBorder="1" applyAlignment="1">
      <alignment horizontal="center"/>
    </xf>
    <xf numFmtId="0" fontId="0" fillId="14" borderId="8" xfId="0" applyFill="1" applyBorder="1" applyAlignment="1">
      <alignment horizontal="center"/>
    </xf>
    <xf numFmtId="0" fontId="75" fillId="14" borderId="0" xfId="0" applyFont="1" applyFill="1"/>
    <xf numFmtId="0" fontId="0" fillId="14" borderId="0" xfId="0" applyFill="1" applyAlignment="1">
      <alignment horizontal="center"/>
    </xf>
    <xf numFmtId="0" fontId="83" fillId="14" borderId="31" xfId="0" applyFont="1" applyFill="1" applyBorder="1" applyAlignment="1">
      <alignment horizontal="center" wrapText="1"/>
    </xf>
    <xf numFmtId="0" fontId="83" fillId="15" borderId="37" xfId="0" applyFont="1" applyFill="1" applyBorder="1" applyAlignment="1">
      <alignment horizontal="center" wrapText="1"/>
    </xf>
    <xf numFmtId="0" fontId="83" fillId="14" borderId="85" xfId="0" applyFont="1" applyFill="1" applyBorder="1" applyAlignment="1">
      <alignment horizontal="center" wrapText="1"/>
    </xf>
    <xf numFmtId="0" fontId="83" fillId="15" borderId="51" xfId="0" applyFont="1" applyFill="1" applyBorder="1" applyAlignment="1">
      <alignment horizontal="center" wrapText="1"/>
    </xf>
    <xf numFmtId="0" fontId="83" fillId="15" borderId="66" xfId="0" applyFont="1" applyFill="1" applyBorder="1" applyAlignment="1">
      <alignment horizontal="center" wrapText="1"/>
    </xf>
    <xf numFmtId="0" fontId="83" fillId="15" borderId="67" xfId="0" applyFont="1" applyFill="1" applyBorder="1" applyAlignment="1">
      <alignment horizontal="center" wrapText="1"/>
    </xf>
    <xf numFmtId="0" fontId="84" fillId="18" borderId="4" xfId="0" applyNumberFormat="1" applyFont="1" applyFill="1" applyBorder="1" applyAlignment="1">
      <alignment horizontal="left"/>
    </xf>
    <xf numFmtId="20" fontId="85" fillId="14" borderId="9" xfId="0" applyNumberFormat="1" applyFont="1" applyFill="1" applyBorder="1" applyAlignment="1">
      <alignment horizontal="right"/>
    </xf>
    <xf numFmtId="20" fontId="85" fillId="18" borderId="9" xfId="0" applyNumberFormat="1" applyFont="1" applyFill="1" applyBorder="1" applyAlignment="1">
      <alignment horizontal="right"/>
    </xf>
    <xf numFmtId="0" fontId="85" fillId="14" borderId="9" xfId="0" applyFont="1" applyFill="1" applyBorder="1"/>
    <xf numFmtId="0" fontId="85" fillId="18" borderId="9" xfId="0" applyFont="1" applyFill="1" applyBorder="1" applyAlignment="1">
      <alignment horizontal="right"/>
    </xf>
    <xf numFmtId="0" fontId="85" fillId="18" borderId="20" xfId="0" applyFont="1" applyFill="1" applyBorder="1" applyAlignment="1">
      <alignment horizontal="right"/>
    </xf>
    <xf numFmtId="0" fontId="85" fillId="14" borderId="0" xfId="0" applyFont="1" applyFill="1" applyAlignment="1">
      <alignment horizontal="left"/>
    </xf>
    <xf numFmtId="0" fontId="87" fillId="18" borderId="4" xfId="0" applyNumberFormat="1" applyFont="1" applyFill="1" applyBorder="1" applyAlignment="1">
      <alignment horizontal="left"/>
    </xf>
    <xf numFmtId="0" fontId="88" fillId="14" borderId="0" xfId="0" applyFont="1" applyFill="1" applyBorder="1"/>
    <xf numFmtId="0" fontId="88" fillId="18" borderId="0" xfId="0" applyFont="1" applyFill="1" applyBorder="1"/>
    <xf numFmtId="0" fontId="88" fillId="18" borderId="4" xfId="0" applyFont="1" applyFill="1" applyBorder="1"/>
    <xf numFmtId="0" fontId="88" fillId="14" borderId="0" xfId="0" applyFont="1" applyFill="1"/>
    <xf numFmtId="20" fontId="86" fillId="14" borderId="9" xfId="0" applyNumberFormat="1" applyFont="1" applyFill="1" applyBorder="1" applyAlignment="1">
      <alignment horizontal="right"/>
    </xf>
    <xf numFmtId="0" fontId="89" fillId="14" borderId="0" xfId="0" applyFont="1" applyFill="1" applyBorder="1"/>
    <xf numFmtId="0" fontId="90" fillId="14" borderId="49" xfId="0" applyFont="1" applyFill="1" applyBorder="1" applyAlignment="1">
      <alignment horizontal="center" wrapText="1"/>
    </xf>
    <xf numFmtId="0" fontId="90" fillId="14" borderId="50" xfId="0" applyFont="1" applyFill="1" applyBorder="1" applyAlignment="1">
      <alignment horizontal="center" wrapText="1"/>
    </xf>
    <xf numFmtId="0" fontId="38" fillId="14" borderId="0" xfId="0" applyFont="1" applyFill="1"/>
    <xf numFmtId="0" fontId="91" fillId="14" borderId="0" xfId="0" applyFont="1" applyFill="1"/>
    <xf numFmtId="20" fontId="86" fillId="19" borderId="9" xfId="0" applyNumberFormat="1" applyFont="1" applyFill="1" applyBorder="1" applyAlignment="1">
      <alignment horizontal="right"/>
    </xf>
    <xf numFmtId="0" fontId="89" fillId="19" borderId="0" xfId="0" applyFont="1" applyFill="1" applyBorder="1"/>
    <xf numFmtId="0" fontId="84" fillId="18" borderId="4" xfId="0" applyNumberFormat="1" applyFont="1" applyFill="1" applyBorder="1" applyAlignment="1">
      <alignment horizontal="right"/>
    </xf>
    <xf numFmtId="0" fontId="92" fillId="18" borderId="7" xfId="0" applyFont="1" applyFill="1" applyBorder="1" applyAlignment="1">
      <alignment horizontal="center"/>
    </xf>
    <xf numFmtId="0" fontId="92" fillId="18" borderId="22" xfId="0" applyFont="1" applyFill="1" applyBorder="1" applyAlignment="1">
      <alignment horizontal="center"/>
    </xf>
    <xf numFmtId="0" fontId="92" fillId="14" borderId="0" xfId="0" applyFont="1" applyFill="1"/>
    <xf numFmtId="0" fontId="93" fillId="18" borderId="4" xfId="0" applyNumberFormat="1" applyFont="1" applyFill="1" applyBorder="1" applyAlignment="1">
      <alignment horizontal="right"/>
    </xf>
    <xf numFmtId="0" fontId="81" fillId="0" borderId="83" xfId="0" applyNumberFormat="1" applyFont="1" applyFill="1" applyBorder="1" applyAlignment="1">
      <alignment horizontal="left" vertical="center"/>
    </xf>
    <xf numFmtId="0" fontId="62" fillId="0" borderId="23" xfId="0" applyFont="1" applyBorder="1" applyAlignment="1">
      <alignment vertical="center"/>
    </xf>
    <xf numFmtId="0" fontId="13" fillId="0" borderId="0" xfId="0" applyFont="1" applyBorder="1" applyAlignment="1">
      <alignment horizontal="left" vertical="center"/>
    </xf>
    <xf numFmtId="0" fontId="55" fillId="0" borderId="0" xfId="0" applyFont="1" applyBorder="1" applyAlignment="1">
      <alignment horizontal="left" vertical="center"/>
    </xf>
    <xf numFmtId="0" fontId="0" fillId="0" borderId="0" xfId="0" applyBorder="1" applyAlignment="1">
      <alignment horizontal="left" vertical="center"/>
    </xf>
    <xf numFmtId="0" fontId="1" fillId="0" borderId="0" xfId="0" applyFont="1" applyBorder="1" applyAlignment="1">
      <alignment horizontal="left" vertical="center"/>
    </xf>
    <xf numFmtId="49" fontId="2" fillId="0" borderId="0" xfId="0" applyNumberFormat="1" applyFont="1" applyFill="1" applyBorder="1" applyAlignment="1">
      <alignment horizontal="left" vertical="center"/>
    </xf>
    <xf numFmtId="0" fontId="5" fillId="0" borderId="9" xfId="0" applyFont="1" applyBorder="1" applyAlignment="1">
      <alignment horizontal="left" vertical="center"/>
    </xf>
    <xf numFmtId="0" fontId="23" fillId="0" borderId="86" xfId="0" applyFont="1" applyBorder="1" applyAlignment="1">
      <alignment horizontal="center" vertical="center" wrapText="1"/>
    </xf>
    <xf numFmtId="0" fontId="24" fillId="0" borderId="87" xfId="0" applyFont="1" applyBorder="1" applyAlignment="1">
      <alignment horizontal="center" vertical="center" wrapText="1"/>
    </xf>
    <xf numFmtId="0" fontId="30" fillId="0" borderId="0" xfId="0" applyFont="1" applyBorder="1" applyAlignment="1">
      <alignment horizontal="center" vertical="center" wrapText="1"/>
    </xf>
    <xf numFmtId="0" fontId="94" fillId="0" borderId="33" xfId="0" applyFont="1" applyBorder="1" applyAlignment="1">
      <alignment horizontal="left" vertical="center" wrapText="1"/>
    </xf>
    <xf numFmtId="0" fontId="94" fillId="0" borderId="0" xfId="0" applyFont="1" applyAlignment="1">
      <alignment horizontal="left" vertical="center" wrapText="1"/>
    </xf>
    <xf numFmtId="0" fontId="94" fillId="0" borderId="0" xfId="0" applyFont="1" applyAlignment="1">
      <alignment horizontal="center" vertical="center" wrapText="1"/>
    </xf>
    <xf numFmtId="0" fontId="94" fillId="0" borderId="33" xfId="0" applyFont="1" applyBorder="1" applyAlignment="1">
      <alignment horizontal="center" vertical="center" wrapText="1"/>
    </xf>
    <xf numFmtId="0" fontId="95" fillId="0" borderId="33" xfId="0" applyFont="1" applyBorder="1" applyAlignment="1">
      <alignment horizontal="left" vertical="center" wrapText="1"/>
    </xf>
    <xf numFmtId="0" fontId="95" fillId="0" borderId="0" xfId="0" applyFont="1" applyAlignment="1">
      <alignment horizontal="left" vertical="center" wrapText="1"/>
    </xf>
    <xf numFmtId="0" fontId="95" fillId="0" borderId="0" xfId="0" applyFont="1" applyAlignment="1">
      <alignment horizontal="center" vertical="center" wrapText="1"/>
    </xf>
    <xf numFmtId="0" fontId="95" fillId="0" borderId="33" xfId="0" applyFont="1" applyBorder="1" applyAlignment="1">
      <alignment horizontal="center" vertical="center" wrapText="1"/>
    </xf>
    <xf numFmtId="0" fontId="94" fillId="0" borderId="31" xfId="0" applyFont="1" applyBorder="1" applyAlignment="1">
      <alignment horizontal="left" vertical="center" wrapText="1"/>
    </xf>
    <xf numFmtId="0" fontId="96" fillId="0" borderId="31" xfId="0" applyFont="1" applyBorder="1" applyAlignment="1">
      <alignment horizontal="left" vertical="center" wrapText="1"/>
    </xf>
    <xf numFmtId="0" fontId="96" fillId="0" borderId="0" xfId="0" applyFont="1" applyAlignment="1">
      <alignment horizontal="left" vertical="center" wrapText="1"/>
    </xf>
    <xf numFmtId="0" fontId="96" fillId="0" borderId="0" xfId="0" applyFont="1" applyAlignment="1">
      <alignment horizontal="center" vertical="center" wrapText="1"/>
    </xf>
    <xf numFmtId="0" fontId="96" fillId="0" borderId="33" xfId="0" applyFont="1" applyBorder="1" applyAlignment="1">
      <alignment horizontal="center" vertical="center" wrapText="1"/>
    </xf>
    <xf numFmtId="0" fontId="97" fillId="0" borderId="31" xfId="0" applyFont="1" applyBorder="1" applyAlignment="1">
      <alignment horizontal="left" vertical="center" wrapText="1"/>
    </xf>
    <xf numFmtId="0" fontId="97" fillId="0" borderId="0" xfId="0" applyFont="1" applyAlignment="1">
      <alignment horizontal="left" vertical="center" wrapText="1"/>
    </xf>
    <xf numFmtId="0" fontId="97" fillId="0" borderId="0" xfId="0" applyFont="1" applyAlignment="1">
      <alignment horizontal="center" vertical="center" wrapText="1"/>
    </xf>
    <xf numFmtId="0" fontId="97" fillId="0" borderId="33" xfId="0" applyFont="1" applyBorder="1" applyAlignment="1">
      <alignment horizontal="center" vertical="center" wrapText="1"/>
    </xf>
    <xf numFmtId="0" fontId="97" fillId="0" borderId="33" xfId="0" applyFont="1" applyBorder="1" applyAlignment="1">
      <alignment horizontal="left" vertical="center" wrapText="1"/>
    </xf>
    <xf numFmtId="0" fontId="96" fillId="0" borderId="33" xfId="0" applyFont="1" applyBorder="1" applyAlignment="1">
      <alignment horizontal="left" vertical="center" wrapText="1"/>
    </xf>
    <xf numFmtId="0" fontId="98" fillId="0" borderId="0" xfId="0" applyFont="1" applyAlignment="1">
      <alignment horizontal="left" vertical="center" wrapText="1"/>
    </xf>
    <xf numFmtId="0" fontId="99" fillId="0" borderId="35" xfId="0" applyFont="1" applyBorder="1" applyAlignment="1">
      <alignment horizontal="left" vertical="center" wrapText="1"/>
    </xf>
    <xf numFmtId="0" fontId="100" fillId="0" borderId="35" xfId="0" applyFont="1" applyBorder="1" applyAlignment="1">
      <alignment horizontal="left" vertical="center" wrapText="1"/>
    </xf>
    <xf numFmtId="0" fontId="101" fillId="0" borderId="40" xfId="0" applyFont="1" applyBorder="1" applyAlignment="1">
      <alignment horizontal="left" vertical="center"/>
    </xf>
    <xf numFmtId="0" fontId="102" fillId="0" borderId="35" xfId="0" applyFont="1" applyBorder="1" applyAlignment="1">
      <alignment horizontal="left" vertical="center" wrapText="1"/>
    </xf>
    <xf numFmtId="0" fontId="97" fillId="0" borderId="0" xfId="0" applyFont="1" applyAlignment="1">
      <alignment horizontal="center" vertical="center"/>
    </xf>
    <xf numFmtId="0" fontId="38" fillId="0" borderId="0" xfId="0" applyFont="1" applyAlignment="1">
      <alignment horizontal="center"/>
    </xf>
    <xf numFmtId="0" fontId="14" fillId="18" borderId="0" xfId="0" applyNumberFormat="1" applyFont="1" applyFill="1" applyBorder="1" applyAlignment="1">
      <alignment horizontal="left"/>
    </xf>
    <xf numFmtId="22" fontId="103" fillId="10" borderId="4" xfId="0" applyNumberFormat="1" applyFont="1" applyFill="1" applyBorder="1" applyAlignment="1">
      <alignment horizontal="right"/>
    </xf>
    <xf numFmtId="0" fontId="93" fillId="18" borderId="0" xfId="0" applyNumberFormat="1" applyFont="1" applyFill="1" applyBorder="1" applyAlignment="1">
      <alignment horizontal="right"/>
    </xf>
    <xf numFmtId="0" fontId="84" fillId="18" borderId="0" xfId="0" applyNumberFormat="1" applyFont="1" applyFill="1" applyBorder="1" applyAlignment="1">
      <alignment horizontal="right"/>
    </xf>
    <xf numFmtId="0" fontId="108" fillId="14" borderId="0" xfId="0" applyFont="1" applyFill="1"/>
    <xf numFmtId="0" fontId="1" fillId="14" borderId="0" xfId="0" applyFont="1" applyFill="1"/>
    <xf numFmtId="0" fontId="110" fillId="15" borderId="37" xfId="1" applyFont="1" applyFill="1" applyBorder="1" applyAlignment="1">
      <alignment horizontal="center" wrapText="1"/>
    </xf>
    <xf numFmtId="0" fontId="110" fillId="15" borderId="51" xfId="1" applyFont="1" applyFill="1" applyBorder="1" applyAlignment="1">
      <alignment horizontal="center" wrapText="1"/>
    </xf>
    <xf numFmtId="0" fontId="110" fillId="15" borderId="57" xfId="1" applyFont="1" applyFill="1" applyBorder="1" applyAlignment="1">
      <alignment horizontal="center" wrapText="1"/>
    </xf>
    <xf numFmtId="0" fontId="110" fillId="15" borderId="88" xfId="1" applyFont="1" applyFill="1" applyBorder="1" applyAlignment="1">
      <alignment horizontal="center" wrapText="1"/>
    </xf>
    <xf numFmtId="0" fontId="110" fillId="15" borderId="89" xfId="1" applyFont="1" applyFill="1" applyBorder="1" applyAlignment="1">
      <alignment horizontal="center" wrapText="1"/>
    </xf>
    <xf numFmtId="0" fontId="110" fillId="15" borderId="36" xfId="1" applyFont="1" applyFill="1" applyBorder="1" applyAlignment="1">
      <alignment horizontal="center" wrapText="1"/>
    </xf>
    <xf numFmtId="0" fontId="109" fillId="15" borderId="66" xfId="0" applyFont="1" applyFill="1" applyBorder="1" applyAlignment="1">
      <alignment horizontal="center" wrapText="1"/>
    </xf>
    <xf numFmtId="0" fontId="109" fillId="15" borderId="67" xfId="0" applyFont="1" applyFill="1" applyBorder="1" applyAlignment="1">
      <alignment horizontal="center" wrapText="1"/>
    </xf>
    <xf numFmtId="0" fontId="109" fillId="15" borderId="90" xfId="0" applyFont="1" applyFill="1" applyBorder="1" applyAlignment="1">
      <alignment horizontal="center" wrapText="1"/>
    </xf>
    <xf numFmtId="0" fontId="109" fillId="15" borderId="91" xfId="0" applyFont="1" applyFill="1" applyBorder="1" applyAlignment="1">
      <alignment horizontal="center" wrapText="1"/>
    </xf>
    <xf numFmtId="0" fontId="109" fillId="15" borderId="92" xfId="0" applyFont="1" applyFill="1" applyBorder="1" applyAlignment="1">
      <alignment horizontal="center" wrapText="1"/>
    </xf>
    <xf numFmtId="0" fontId="109" fillId="15" borderId="93" xfId="0" applyFont="1" applyFill="1" applyBorder="1" applyAlignment="1">
      <alignment horizontal="center" wrapText="1"/>
    </xf>
    <xf numFmtId="0" fontId="108" fillId="18" borderId="94" xfId="0" applyFont="1" applyFill="1" applyBorder="1"/>
    <xf numFmtId="0" fontId="111" fillId="14" borderId="0" xfId="0" applyFont="1" applyFill="1"/>
    <xf numFmtId="0" fontId="110" fillId="14" borderId="0" xfId="1" applyFont="1" applyFill="1"/>
    <xf numFmtId="0" fontId="112" fillId="18" borderId="0" xfId="0" applyNumberFormat="1" applyFont="1" applyFill="1" applyBorder="1" applyAlignment="1">
      <alignment horizontal="left"/>
    </xf>
    <xf numFmtId="0" fontId="113" fillId="18" borderId="0" xfId="0" applyNumberFormat="1" applyFont="1" applyFill="1" applyBorder="1" applyAlignment="1">
      <alignment horizontal="left"/>
    </xf>
    <xf numFmtId="0" fontId="105" fillId="14" borderId="0" xfId="0" applyFont="1" applyFill="1"/>
    <xf numFmtId="0" fontId="106" fillId="14" borderId="0" xfId="0" applyFont="1" applyFill="1"/>
    <xf numFmtId="0" fontId="115" fillId="18" borderId="0" xfId="0" applyNumberFormat="1" applyFont="1" applyFill="1" applyBorder="1" applyAlignment="1">
      <alignment horizontal="left"/>
    </xf>
    <xf numFmtId="0" fontId="108" fillId="14" borderId="0" xfId="0" applyFont="1" applyFill="1" applyAlignment="1">
      <alignment horizontal="left"/>
    </xf>
    <xf numFmtId="0" fontId="116" fillId="14" borderId="0" xfId="0" applyFont="1" applyFill="1"/>
    <xf numFmtId="0" fontId="108" fillId="18" borderId="95" xfId="0" applyFont="1" applyFill="1" applyBorder="1"/>
    <xf numFmtId="0" fontId="108" fillId="18" borderId="96" xfId="0" applyFont="1" applyFill="1" applyBorder="1" applyAlignment="1">
      <alignment horizontal="right"/>
    </xf>
    <xf numFmtId="0" fontId="108" fillId="18" borderId="97" xfId="0" applyFont="1" applyFill="1" applyBorder="1" applyAlignment="1">
      <alignment horizontal="right"/>
    </xf>
    <xf numFmtId="20" fontId="104" fillId="18" borderId="98" xfId="1" applyNumberFormat="1" applyFont="1" applyFill="1" applyBorder="1" applyAlignment="1">
      <alignment horizontal="right"/>
    </xf>
    <xf numFmtId="0" fontId="104" fillId="18" borderId="99" xfId="1" applyFont="1" applyFill="1" applyBorder="1"/>
    <xf numFmtId="0" fontId="108" fillId="14" borderId="98" xfId="0" applyFont="1" applyFill="1" applyBorder="1"/>
    <xf numFmtId="0" fontId="108" fillId="14" borderId="99" xfId="0" applyFont="1" applyFill="1" applyBorder="1"/>
    <xf numFmtId="0" fontId="113" fillId="18" borderId="0" xfId="0" applyNumberFormat="1" applyFont="1" applyFill="1" applyBorder="1" applyAlignment="1">
      <alignment horizontal="right"/>
    </xf>
    <xf numFmtId="0" fontId="104" fillId="0" borderId="100" xfId="0" applyFont="1" applyFill="1" applyBorder="1" applyAlignment="1">
      <alignment vertical="center"/>
    </xf>
    <xf numFmtId="0" fontId="104" fillId="0" borderId="101" xfId="0" applyFont="1" applyFill="1" applyBorder="1" applyAlignment="1">
      <alignment vertical="center"/>
    </xf>
    <xf numFmtId="0" fontId="104" fillId="14" borderId="96" xfId="0" applyFont="1" applyFill="1" applyBorder="1" applyAlignment="1">
      <alignment vertical="center"/>
    </xf>
    <xf numFmtId="0" fontId="104" fillId="0" borderId="95" xfId="0" applyFont="1" applyFill="1" applyBorder="1" applyAlignment="1">
      <alignment vertical="center"/>
    </xf>
    <xf numFmtId="0" fontId="71" fillId="0" borderId="42" xfId="0" applyFont="1" applyFill="1" applyBorder="1" applyAlignment="1">
      <alignment vertical="center"/>
    </xf>
    <xf numFmtId="0" fontId="106" fillId="18" borderId="40" xfId="0" applyFont="1" applyFill="1" applyBorder="1" applyAlignment="1">
      <alignment horizontal="center" vertical="center"/>
    </xf>
    <xf numFmtId="0" fontId="92" fillId="18" borderId="40" xfId="0" applyFont="1" applyFill="1" applyBorder="1" applyAlignment="1">
      <alignment horizontal="center" vertical="center"/>
    </xf>
    <xf numFmtId="0" fontId="92" fillId="18" borderId="102" xfId="0" applyFont="1" applyFill="1" applyBorder="1" applyAlignment="1">
      <alignment horizontal="center" vertical="center"/>
    </xf>
    <xf numFmtId="0" fontId="71" fillId="18" borderId="103" xfId="0" applyFont="1" applyFill="1" applyBorder="1" applyAlignment="1">
      <alignment vertical="center"/>
    </xf>
    <xf numFmtId="0" fontId="92" fillId="18" borderId="38" xfId="0" applyFont="1" applyFill="1" applyBorder="1" applyAlignment="1">
      <alignment horizontal="center" vertical="center"/>
    </xf>
    <xf numFmtId="0" fontId="92" fillId="18" borderId="104" xfId="0" applyFont="1" applyFill="1" applyBorder="1" applyAlignment="1">
      <alignment horizontal="center" vertical="center"/>
    </xf>
    <xf numFmtId="0" fontId="71" fillId="0" borderId="105" xfId="0" applyFont="1" applyFill="1" applyBorder="1" applyAlignment="1">
      <alignment vertical="center"/>
    </xf>
    <xf numFmtId="0" fontId="105" fillId="0" borderId="98" xfId="0" applyFont="1" applyFill="1" applyBorder="1" applyAlignment="1">
      <alignment vertical="center"/>
    </xf>
    <xf numFmtId="0" fontId="105" fillId="0" borderId="99" xfId="0" applyFont="1" applyFill="1" applyBorder="1" applyAlignment="1">
      <alignment vertical="center"/>
    </xf>
    <xf numFmtId="0" fontId="116" fillId="14" borderId="10" xfId="0" applyFont="1" applyFill="1" applyBorder="1" applyAlignment="1">
      <alignment horizontal="center" vertical="center"/>
    </xf>
    <xf numFmtId="0" fontId="116" fillId="14" borderId="13" xfId="0" applyFont="1" applyFill="1" applyBorder="1" applyAlignment="1">
      <alignment horizontal="center" vertical="center"/>
    </xf>
    <xf numFmtId="0" fontId="116" fillId="14" borderId="12" xfId="0" applyFont="1" applyFill="1" applyBorder="1" applyAlignment="1">
      <alignment horizontal="center" vertical="center"/>
    </xf>
    <xf numFmtId="0" fontId="116" fillId="14" borderId="106" xfId="0" applyFont="1" applyFill="1" applyBorder="1" applyAlignment="1">
      <alignment horizontal="center" vertical="center"/>
    </xf>
    <xf numFmtId="0" fontId="116" fillId="14" borderId="107" xfId="0" applyFont="1" applyFill="1" applyBorder="1" applyAlignment="1">
      <alignment horizontal="center" vertical="center"/>
    </xf>
    <xf numFmtId="20" fontId="104" fillId="14" borderId="96" xfId="0" applyNumberFormat="1" applyFont="1" applyFill="1" applyBorder="1" applyAlignment="1">
      <alignment horizontal="right" vertical="center"/>
    </xf>
    <xf numFmtId="0" fontId="104" fillId="14" borderId="95" xfId="0" applyFont="1" applyFill="1" applyBorder="1" applyAlignment="1">
      <alignment vertical="center"/>
    </xf>
    <xf numFmtId="0" fontId="114" fillId="14" borderId="49" xfId="0" applyFont="1" applyFill="1" applyBorder="1" applyAlignment="1">
      <alignment horizontal="center" vertical="center" wrapText="1"/>
    </xf>
    <xf numFmtId="0" fontId="114" fillId="14" borderId="50" xfId="0" applyFont="1" applyFill="1" applyBorder="1" applyAlignment="1">
      <alignment horizontal="center" vertical="center" wrapText="1"/>
    </xf>
    <xf numFmtId="0" fontId="114" fillId="14" borderId="58" xfId="0" applyFont="1" applyFill="1" applyBorder="1" applyAlignment="1">
      <alignment horizontal="center" vertical="center" wrapText="1"/>
    </xf>
    <xf numFmtId="0" fontId="114" fillId="14" borderId="108" xfId="0" applyFont="1" applyFill="1" applyBorder="1" applyAlignment="1">
      <alignment horizontal="center" vertical="center" wrapText="1"/>
    </xf>
    <xf numFmtId="0" fontId="114" fillId="14" borderId="109" xfId="0" applyFont="1" applyFill="1" applyBorder="1" applyAlignment="1">
      <alignment horizontal="center" vertical="center" wrapText="1"/>
    </xf>
    <xf numFmtId="0" fontId="114" fillId="14" borderId="31" xfId="0" applyFont="1" applyFill="1" applyBorder="1" applyAlignment="1">
      <alignment horizontal="center" vertical="center" wrapText="1"/>
    </xf>
    <xf numFmtId="0" fontId="108" fillId="18" borderId="95" xfId="0" applyFont="1" applyFill="1" applyBorder="1" applyAlignment="1">
      <alignment vertical="center"/>
    </xf>
    <xf numFmtId="20" fontId="104" fillId="19" borderId="96" xfId="0" applyNumberFormat="1" applyFont="1" applyFill="1" applyBorder="1" applyAlignment="1">
      <alignment horizontal="right" vertical="center"/>
    </xf>
    <xf numFmtId="0" fontId="104" fillId="19" borderId="95" xfId="0" applyFont="1" applyFill="1" applyBorder="1" applyAlignment="1">
      <alignment vertical="center"/>
    </xf>
    <xf numFmtId="0" fontId="108" fillId="18" borderId="96" xfId="0" applyFont="1" applyFill="1" applyBorder="1" applyAlignment="1">
      <alignment horizontal="right" vertical="center"/>
    </xf>
    <xf numFmtId="20" fontId="117" fillId="14" borderId="96" xfId="0" applyNumberFormat="1" applyFont="1" applyFill="1" applyBorder="1" applyAlignment="1">
      <alignment horizontal="right" vertical="center"/>
    </xf>
    <xf numFmtId="0" fontId="117" fillId="14" borderId="95" xfId="0" applyFont="1" applyFill="1" applyBorder="1" applyAlignment="1">
      <alignment vertical="center"/>
    </xf>
    <xf numFmtId="0" fontId="118" fillId="14" borderId="0" xfId="0" applyFont="1" applyFill="1"/>
    <xf numFmtId="20" fontId="117" fillId="18" borderId="96" xfId="0" applyNumberFormat="1" applyFont="1" applyFill="1" applyBorder="1" applyAlignment="1">
      <alignment horizontal="right" vertical="center"/>
    </xf>
    <xf numFmtId="0" fontId="117" fillId="18" borderId="95" xfId="0" applyFont="1" applyFill="1" applyBorder="1" applyAlignment="1">
      <alignment vertical="center"/>
    </xf>
    <xf numFmtId="0" fontId="117" fillId="18" borderId="96" xfId="0" applyFont="1" applyFill="1" applyBorder="1" applyAlignment="1">
      <alignment horizontal="right" vertical="center"/>
    </xf>
    <xf numFmtId="0" fontId="119" fillId="0" borderId="100" xfId="0" applyFont="1" applyFill="1" applyBorder="1" applyAlignment="1">
      <alignment vertical="center"/>
    </xf>
    <xf numFmtId="0" fontId="120" fillId="14" borderId="0" xfId="0" applyFont="1" applyFill="1"/>
    <xf numFmtId="0" fontId="119" fillId="14" borderId="0" xfId="0" applyFont="1" applyFill="1"/>
    <xf numFmtId="0" fontId="117" fillId="14" borderId="31" xfId="0" applyFont="1" applyFill="1" applyBorder="1" applyAlignment="1">
      <alignment horizontal="center" vertical="center" wrapText="1"/>
    </xf>
    <xf numFmtId="0" fontId="117" fillId="14" borderId="85" xfId="0" applyFont="1" applyFill="1" applyBorder="1" applyAlignment="1">
      <alignment horizontal="center" vertical="center" wrapText="1"/>
    </xf>
    <xf numFmtId="0" fontId="117" fillId="14" borderId="110" xfId="0" applyFont="1" applyFill="1" applyBorder="1" applyAlignment="1">
      <alignment horizontal="center" vertical="center" wrapText="1"/>
    </xf>
    <xf numFmtId="0" fontId="117" fillId="14" borderId="111" xfId="0" applyFont="1" applyFill="1" applyBorder="1" applyAlignment="1">
      <alignment horizontal="center" vertical="center" wrapText="1"/>
    </xf>
    <xf numFmtId="0" fontId="117" fillId="14" borderId="112" xfId="0" applyFont="1" applyFill="1" applyBorder="1" applyAlignment="1">
      <alignment horizontal="center" vertical="center" wrapText="1"/>
    </xf>
    <xf numFmtId="0" fontId="117" fillId="14" borderId="0" xfId="0" applyFont="1" applyFill="1"/>
    <xf numFmtId="0" fontId="104" fillId="14" borderId="0" xfId="0" applyFont="1" applyFill="1"/>
    <xf numFmtId="0" fontId="121" fillId="14" borderId="31" xfId="0" applyFont="1" applyFill="1" applyBorder="1" applyAlignment="1">
      <alignment horizontal="center" vertical="center" wrapText="1"/>
    </xf>
    <xf numFmtId="0" fontId="121" fillId="14" borderId="85" xfId="0" applyFont="1" applyFill="1" applyBorder="1" applyAlignment="1">
      <alignment horizontal="center" vertical="center" wrapText="1"/>
    </xf>
    <xf numFmtId="0" fontId="121" fillId="14" borderId="110" xfId="0" applyFont="1" applyFill="1" applyBorder="1" applyAlignment="1">
      <alignment horizontal="center" vertical="center" wrapText="1"/>
    </xf>
    <xf numFmtId="0" fontId="121" fillId="14" borderId="111" xfId="0" applyFont="1" applyFill="1" applyBorder="1" applyAlignment="1">
      <alignment horizontal="center" vertical="center" wrapText="1"/>
    </xf>
    <xf numFmtId="0" fontId="121" fillId="14" borderId="112" xfId="0" applyFont="1" applyFill="1" applyBorder="1" applyAlignment="1">
      <alignment horizontal="center" vertical="center" wrapText="1"/>
    </xf>
    <xf numFmtId="0" fontId="118" fillId="14" borderId="31" xfId="0" applyFont="1" applyFill="1" applyBorder="1" applyAlignment="1">
      <alignment horizontal="center" wrapText="1"/>
    </xf>
    <xf numFmtId="0" fontId="118" fillId="14" borderId="85" xfId="0" applyFont="1" applyFill="1" applyBorder="1" applyAlignment="1">
      <alignment horizontal="center" wrapText="1"/>
    </xf>
    <xf numFmtId="0" fontId="118" fillId="14" borderId="110" xfId="0" applyFont="1" applyFill="1" applyBorder="1" applyAlignment="1">
      <alignment horizontal="center" wrapText="1"/>
    </xf>
    <xf numFmtId="0" fontId="118" fillId="14" borderId="111" xfId="0" applyFont="1" applyFill="1" applyBorder="1" applyAlignment="1">
      <alignment horizontal="center" wrapText="1"/>
    </xf>
    <xf numFmtId="0" fontId="118" fillId="14" borderId="112" xfId="0" applyFont="1" applyFill="1" applyBorder="1" applyAlignment="1">
      <alignment horizontal="center" wrapText="1"/>
    </xf>
    <xf numFmtId="0" fontId="118" fillId="18" borderId="96" xfId="0" applyFont="1" applyFill="1" applyBorder="1" applyAlignment="1">
      <alignment horizontal="right"/>
    </xf>
    <xf numFmtId="0" fontId="118" fillId="18" borderId="95" xfId="0" applyFont="1" applyFill="1" applyBorder="1"/>
    <xf numFmtId="0" fontId="118" fillId="14" borderId="96" xfId="0" applyFont="1" applyFill="1" applyBorder="1"/>
    <xf numFmtId="0" fontId="118" fillId="14" borderId="95" xfId="0" applyFont="1" applyFill="1" applyBorder="1"/>
    <xf numFmtId="20" fontId="118" fillId="14" borderId="96" xfId="0" applyNumberFormat="1" applyFont="1" applyFill="1" applyBorder="1" applyAlignment="1">
      <alignment horizontal="right"/>
    </xf>
    <xf numFmtId="0" fontId="119" fillId="0" borderId="113" xfId="0" applyFont="1" applyFill="1" applyBorder="1" applyAlignment="1">
      <alignment vertical="center"/>
    </xf>
    <xf numFmtId="0" fontId="114" fillId="14" borderId="112" xfId="0" applyFont="1" applyFill="1" applyBorder="1" applyAlignment="1">
      <alignment horizontal="center" vertical="center" wrapText="1"/>
    </xf>
    <xf numFmtId="0" fontId="109" fillId="15" borderId="31" xfId="0" applyFont="1" applyFill="1" applyBorder="1" applyAlignment="1">
      <alignment horizontal="center" wrapText="1"/>
    </xf>
    <xf numFmtId="0" fontId="109" fillId="15" borderId="85" xfId="0" applyFont="1" applyFill="1" applyBorder="1" applyAlignment="1">
      <alignment horizontal="center" wrapText="1"/>
    </xf>
    <xf numFmtId="0" fontId="109" fillId="15" borderId="110" xfId="0" applyFont="1" applyFill="1" applyBorder="1" applyAlignment="1">
      <alignment horizontal="center" wrapText="1"/>
    </xf>
    <xf numFmtId="0" fontId="109" fillId="15" borderId="112" xfId="0" applyFont="1" applyFill="1" applyBorder="1" applyAlignment="1">
      <alignment horizontal="center" wrapText="1"/>
    </xf>
    <xf numFmtId="0" fontId="109" fillId="15" borderId="111" xfId="0" applyFont="1" applyFill="1" applyBorder="1" applyAlignment="1">
      <alignment horizontal="center" wrapText="1"/>
    </xf>
    <xf numFmtId="0" fontId="109" fillId="15" borderId="33" xfId="0" applyFont="1" applyFill="1" applyBorder="1" applyAlignment="1">
      <alignment horizontal="center" wrapText="1"/>
    </xf>
    <xf numFmtId="0" fontId="0" fillId="14" borderId="114" xfId="0" applyFill="1" applyBorder="1" applyAlignment="1">
      <alignment horizontal="center"/>
    </xf>
    <xf numFmtId="0" fontId="15" fillId="0" borderId="45" xfId="0" applyNumberFormat="1" applyFont="1" applyFill="1" applyBorder="1" applyAlignment="1">
      <alignment horizontal="left" vertical="center"/>
    </xf>
    <xf numFmtId="0" fontId="10" fillId="0" borderId="115" xfId="0" applyNumberFormat="1" applyFont="1" applyFill="1" applyBorder="1" applyAlignment="1">
      <alignment horizontal="center" vertical="center"/>
    </xf>
    <xf numFmtId="0" fontId="10" fillId="0" borderId="116" xfId="0" applyNumberFormat="1" applyFont="1" applyFill="1" applyBorder="1" applyAlignment="1">
      <alignment horizontal="center" vertical="center"/>
    </xf>
    <xf numFmtId="0" fontId="10" fillId="0" borderId="117" xfId="0" applyNumberFormat="1" applyFont="1" applyFill="1" applyBorder="1" applyAlignment="1">
      <alignment horizontal="left" vertical="center"/>
    </xf>
    <xf numFmtId="0" fontId="54" fillId="0" borderId="45" xfId="0" applyNumberFormat="1" applyFont="1" applyFill="1" applyBorder="1" applyAlignment="1">
      <alignment horizontal="left" vertical="center"/>
    </xf>
    <xf numFmtId="0" fontId="5" fillId="0" borderId="45" xfId="0" applyFont="1" applyFill="1" applyBorder="1" applyAlignment="1">
      <alignment horizontal="left" vertical="center"/>
    </xf>
    <xf numFmtId="49" fontId="5" fillId="0" borderId="45" xfId="0" applyNumberFormat="1" applyFont="1" applyFill="1" applyBorder="1" applyAlignment="1">
      <alignment horizontal="left" vertical="center"/>
    </xf>
    <xf numFmtId="49" fontId="23" fillId="0" borderId="45" xfId="0" applyNumberFormat="1" applyFont="1" applyFill="1" applyBorder="1" applyAlignment="1">
      <alignment horizontal="left" vertical="center"/>
    </xf>
    <xf numFmtId="49" fontId="2" fillId="0" borderId="83" xfId="0" applyNumberFormat="1" applyFont="1" applyFill="1" applyBorder="1" applyAlignment="1">
      <alignment horizontal="left" vertical="center"/>
    </xf>
    <xf numFmtId="49" fontId="2" fillId="0" borderId="61" xfId="0" applyNumberFormat="1" applyFont="1" applyFill="1" applyBorder="1" applyAlignment="1">
      <alignment horizontal="left" vertical="center"/>
    </xf>
    <xf numFmtId="0" fontId="122" fillId="0" borderId="47" xfId="0" applyNumberFormat="1" applyFont="1" applyFill="1" applyBorder="1" applyAlignment="1">
      <alignment horizontal="left" vertical="center"/>
    </xf>
    <xf numFmtId="0" fontId="123" fillId="0" borderId="68" xfId="0" applyNumberFormat="1" applyFont="1" applyFill="1" applyBorder="1" applyAlignment="1">
      <alignment horizontal="center" vertical="center"/>
    </xf>
    <xf numFmtId="0" fontId="123" fillId="0" borderId="76" xfId="0" applyNumberFormat="1" applyFont="1" applyFill="1" applyBorder="1" applyAlignment="1">
      <alignment horizontal="center" vertical="center"/>
    </xf>
    <xf numFmtId="0" fontId="123" fillId="0" borderId="78" xfId="0" applyNumberFormat="1" applyFont="1" applyFill="1" applyBorder="1" applyAlignment="1">
      <alignment horizontal="left" vertical="center"/>
    </xf>
    <xf numFmtId="0" fontId="124" fillId="0" borderId="47" xfId="0" applyNumberFormat="1" applyFont="1" applyFill="1" applyBorder="1" applyAlignment="1">
      <alignment horizontal="left" vertical="center"/>
    </xf>
    <xf numFmtId="0" fontId="125" fillId="0" borderId="47" xfId="0" applyFont="1" applyFill="1" applyBorder="1" applyAlignment="1">
      <alignment horizontal="left" vertical="center"/>
    </xf>
    <xf numFmtId="0" fontId="15" fillId="7" borderId="47" xfId="0" applyNumberFormat="1" applyFont="1" applyFill="1" applyBorder="1" applyAlignment="1">
      <alignment horizontal="left" vertical="center"/>
    </xf>
    <xf numFmtId="0" fontId="10" fillId="7" borderId="68" xfId="0" applyNumberFormat="1" applyFont="1" applyFill="1" applyBorder="1" applyAlignment="1">
      <alignment horizontal="center" vertical="center"/>
    </xf>
    <xf numFmtId="0" fontId="10" fillId="7" borderId="76" xfId="0" applyNumberFormat="1" applyFont="1" applyFill="1" applyBorder="1" applyAlignment="1">
      <alignment horizontal="center" vertical="center"/>
    </xf>
    <xf numFmtId="0" fontId="10" fillId="7" borderId="78" xfId="0" applyNumberFormat="1" applyFont="1" applyFill="1" applyBorder="1" applyAlignment="1">
      <alignment horizontal="left" vertical="center"/>
    </xf>
    <xf numFmtId="0" fontId="54" fillId="7" borderId="47" xfId="0" applyNumberFormat="1" applyFont="1" applyFill="1" applyBorder="1" applyAlignment="1">
      <alignment horizontal="left" vertical="center"/>
    </xf>
    <xf numFmtId="0" fontId="5" fillId="7" borderId="47" xfId="0" applyFont="1" applyFill="1" applyBorder="1" applyAlignment="1">
      <alignment horizontal="left" vertical="center"/>
    </xf>
    <xf numFmtId="49" fontId="2" fillId="7" borderId="47" xfId="0" applyNumberFormat="1" applyFont="1" applyFill="1" applyBorder="1" applyAlignment="1">
      <alignment horizontal="left" vertical="center"/>
    </xf>
    <xf numFmtId="0" fontId="15" fillId="4" borderId="47" xfId="0" applyNumberFormat="1" applyFont="1" applyFill="1" applyBorder="1" applyAlignment="1">
      <alignment horizontal="left" vertical="center"/>
    </xf>
    <xf numFmtId="0" fontId="10" fillId="4" borderId="68" xfId="0" applyNumberFormat="1" applyFont="1" applyFill="1" applyBorder="1" applyAlignment="1">
      <alignment horizontal="center" vertical="center"/>
    </xf>
    <xf numFmtId="0" fontId="10" fillId="4" borderId="76" xfId="0" applyNumberFormat="1" applyFont="1" applyFill="1" applyBorder="1" applyAlignment="1">
      <alignment horizontal="center" vertical="center"/>
    </xf>
    <xf numFmtId="0" fontId="10" fillId="4" borderId="78" xfId="0" applyNumberFormat="1" applyFont="1" applyFill="1" applyBorder="1" applyAlignment="1">
      <alignment horizontal="left" vertical="center"/>
    </xf>
    <xf numFmtId="0" fontId="54" fillId="4" borderId="47" xfId="0" applyNumberFormat="1" applyFont="1" applyFill="1" applyBorder="1" applyAlignment="1">
      <alignment horizontal="left" vertical="center"/>
    </xf>
    <xf numFmtId="0" fontId="5" fillId="4" borderId="47" xfId="0" applyFont="1" applyFill="1" applyBorder="1" applyAlignment="1">
      <alignment horizontal="left" vertical="center"/>
    </xf>
    <xf numFmtId="49" fontId="2" fillId="4" borderId="47" xfId="0" applyNumberFormat="1" applyFont="1" applyFill="1" applyBorder="1" applyAlignment="1">
      <alignment horizontal="left" vertical="center"/>
    </xf>
    <xf numFmtId="49" fontId="2" fillId="0" borderId="47" xfId="0" applyNumberFormat="1" applyFont="1" applyFill="1" applyBorder="1" applyAlignment="1">
      <alignment horizontal="left" vertical="center"/>
    </xf>
    <xf numFmtId="0" fontId="5" fillId="0" borderId="47" xfId="0" applyFont="1" applyBorder="1" applyAlignment="1">
      <alignment horizontal="left" vertical="center"/>
    </xf>
    <xf numFmtId="0" fontId="126" fillId="14" borderId="0" xfId="0" applyFont="1" applyFill="1"/>
    <xf numFmtId="0" fontId="126" fillId="14" borderId="96" xfId="0" applyFont="1" applyFill="1" applyBorder="1" applyAlignment="1">
      <alignment vertical="center"/>
    </xf>
    <xf numFmtId="0" fontId="126" fillId="0" borderId="95" xfId="0" applyFont="1" applyFill="1" applyBorder="1" applyAlignment="1">
      <alignment vertical="center"/>
    </xf>
    <xf numFmtId="0" fontId="126" fillId="0" borderId="42" xfId="0" applyFont="1" applyFill="1" applyBorder="1" applyAlignment="1">
      <alignment vertical="center"/>
    </xf>
    <xf numFmtId="0" fontId="126" fillId="18" borderId="40" xfId="0" applyFont="1" applyFill="1" applyBorder="1" applyAlignment="1">
      <alignment horizontal="center" vertical="center"/>
    </xf>
    <xf numFmtId="0" fontId="126" fillId="18" borderId="103" xfId="0" applyFont="1" applyFill="1" applyBorder="1" applyAlignment="1">
      <alignment vertical="center"/>
    </xf>
    <xf numFmtId="0" fontId="126" fillId="18" borderId="38" xfId="0" applyFont="1" applyFill="1" applyBorder="1" applyAlignment="1">
      <alignment horizontal="center" vertical="center"/>
    </xf>
    <xf numFmtId="0" fontId="126" fillId="18" borderId="104" xfId="0" applyFont="1" applyFill="1" applyBorder="1" applyAlignment="1">
      <alignment horizontal="center" vertical="center"/>
    </xf>
    <xf numFmtId="0" fontId="126" fillId="0" borderId="105" xfId="0" applyFont="1" applyFill="1" applyBorder="1" applyAlignment="1">
      <alignment vertical="center"/>
    </xf>
    <xf numFmtId="0" fontId="127" fillId="0" borderId="0" xfId="0" applyFont="1"/>
    <xf numFmtId="0" fontId="12" fillId="5" borderId="9" xfId="0" applyFont="1" applyFill="1" applyBorder="1" applyAlignment="1">
      <alignment horizontal="left" vertical="center"/>
    </xf>
    <xf numFmtId="0" fontId="12" fillId="5" borderId="21" xfId="0" applyFont="1" applyFill="1" applyBorder="1" applyAlignment="1">
      <alignment horizontal="left" vertical="center"/>
    </xf>
    <xf numFmtId="0" fontId="12" fillId="5" borderId="7" xfId="0" applyFont="1" applyFill="1" applyBorder="1" applyAlignment="1">
      <alignment horizontal="left" vertical="center"/>
    </xf>
    <xf numFmtId="0" fontId="12" fillId="5" borderId="22" xfId="0" applyFont="1" applyFill="1" applyBorder="1" applyAlignment="1">
      <alignment horizontal="left" vertical="center"/>
    </xf>
    <xf numFmtId="0" fontId="127" fillId="0" borderId="0" xfId="0" applyFont="1" applyBorder="1"/>
    <xf numFmtId="0" fontId="13" fillId="0" borderId="0" xfId="0" applyFont="1" applyBorder="1"/>
    <xf numFmtId="0" fontId="0" fillId="0" borderId="8" xfId="0" applyBorder="1"/>
    <xf numFmtId="0" fontId="1" fillId="0" borderId="8" xfId="0" applyFont="1" applyBorder="1" applyAlignment="1">
      <alignment horizontal="center"/>
    </xf>
    <xf numFmtId="0" fontId="128" fillId="0" borderId="0" xfId="0" applyFont="1" applyFill="1" applyBorder="1" applyProtection="1"/>
    <xf numFmtId="0" fontId="0" fillId="14" borderId="114" xfId="0" applyFill="1" applyBorder="1" applyAlignment="1">
      <alignment horizontal="center"/>
    </xf>
    <xf numFmtId="0" fontId="68" fillId="0" borderId="136" xfId="0" applyFont="1" applyBorder="1" applyAlignment="1" applyProtection="1">
      <alignment horizontal="center"/>
    </xf>
    <xf numFmtId="0" fontId="5" fillId="0" borderId="20" xfId="0" applyFont="1" applyBorder="1" applyAlignment="1">
      <alignment horizontal="left" vertical="center"/>
    </xf>
    <xf numFmtId="0" fontId="13" fillId="0" borderId="4" xfId="0" applyFont="1" applyBorder="1" applyAlignment="1">
      <alignment horizontal="left" vertical="center"/>
    </xf>
    <xf numFmtId="0" fontId="55" fillId="0" borderId="4" xfId="0" applyFont="1" applyBorder="1" applyAlignment="1">
      <alignment horizontal="left" vertical="center"/>
    </xf>
    <xf numFmtId="0" fontId="0" fillId="0" borderId="4" xfId="0" applyBorder="1" applyAlignment="1">
      <alignment horizontal="left" vertical="center"/>
    </xf>
    <xf numFmtId="0" fontId="0" fillId="0" borderId="23" xfId="0" applyBorder="1" applyAlignment="1">
      <alignment horizontal="center"/>
    </xf>
    <xf numFmtId="0" fontId="130" fillId="0" borderId="47" xfId="0" applyNumberFormat="1" applyFont="1" applyFill="1" applyBorder="1" applyAlignment="1">
      <alignment horizontal="left" vertical="center"/>
    </xf>
    <xf numFmtId="0" fontId="131" fillId="14" borderId="49" xfId="0" applyFont="1" applyFill="1" applyBorder="1" applyAlignment="1">
      <alignment horizontal="center" vertical="center" wrapText="1"/>
    </xf>
    <xf numFmtId="0" fontId="132" fillId="14" borderId="31" xfId="0" applyFont="1" applyFill="1" applyBorder="1" applyAlignment="1">
      <alignment horizontal="center" vertical="center" wrapText="1"/>
    </xf>
    <xf numFmtId="0" fontId="133" fillId="14" borderId="31" xfId="0" applyFont="1" applyFill="1" applyBorder="1" applyAlignment="1">
      <alignment horizontal="center" wrapText="1"/>
    </xf>
    <xf numFmtId="0" fontId="131" fillId="14" borderId="58" xfId="0" applyFont="1" applyFill="1" applyBorder="1" applyAlignment="1">
      <alignment horizontal="center" vertical="center" wrapText="1"/>
    </xf>
    <xf numFmtId="0" fontId="131" fillId="14" borderId="108" xfId="0" applyFont="1" applyFill="1" applyBorder="1" applyAlignment="1">
      <alignment horizontal="center" vertical="center" wrapText="1"/>
    </xf>
    <xf numFmtId="0" fontId="131" fillId="14" borderId="109" xfId="0" applyFont="1" applyFill="1" applyBorder="1" applyAlignment="1">
      <alignment horizontal="center" vertical="center" wrapText="1"/>
    </xf>
    <xf numFmtId="0" fontId="132" fillId="14" borderId="110" xfId="0" applyFont="1" applyFill="1" applyBorder="1" applyAlignment="1">
      <alignment horizontal="center" vertical="center" wrapText="1"/>
    </xf>
    <xf numFmtId="0" fontId="132" fillId="14" borderId="111" xfId="0" applyFont="1" applyFill="1" applyBorder="1" applyAlignment="1">
      <alignment horizontal="center" vertical="center" wrapText="1"/>
    </xf>
    <xf numFmtId="0" fontId="132" fillId="14" borderId="112" xfId="0" applyFont="1" applyFill="1" applyBorder="1" applyAlignment="1">
      <alignment horizontal="center" vertical="center" wrapText="1"/>
    </xf>
    <xf numFmtId="0" fontId="133" fillId="14" borderId="110" xfId="0" applyFont="1" applyFill="1" applyBorder="1" applyAlignment="1">
      <alignment horizontal="center" wrapText="1"/>
    </xf>
    <xf numFmtId="0" fontId="133" fillId="14" borderId="111" xfId="0" applyFont="1" applyFill="1" applyBorder="1" applyAlignment="1">
      <alignment horizontal="center" wrapText="1"/>
    </xf>
    <xf numFmtId="0" fontId="133" fillId="14" borderId="112" xfId="0" applyFont="1" applyFill="1" applyBorder="1" applyAlignment="1">
      <alignment horizontal="center" wrapText="1"/>
    </xf>
    <xf numFmtId="0" fontId="131" fillId="14" borderId="112" xfId="0" applyFont="1" applyFill="1" applyBorder="1" applyAlignment="1">
      <alignment horizontal="center" vertical="center" wrapText="1"/>
    </xf>
    <xf numFmtId="0" fontId="131" fillId="14" borderId="31" xfId="0" applyFont="1" applyFill="1" applyBorder="1" applyAlignment="1">
      <alignment horizontal="center" vertical="center" wrapText="1"/>
    </xf>
    <xf numFmtId="0" fontId="134" fillId="14" borderId="31" xfId="0" applyFont="1" applyFill="1" applyBorder="1" applyAlignment="1">
      <alignment horizontal="center" vertical="center" wrapText="1"/>
    </xf>
    <xf numFmtId="0" fontId="134" fillId="14" borderId="110" xfId="0" applyFont="1" applyFill="1" applyBorder="1" applyAlignment="1">
      <alignment horizontal="center" vertical="center" wrapText="1"/>
    </xf>
    <xf numFmtId="0" fontId="134" fillId="14" borderId="111" xfId="0" applyFont="1" applyFill="1" applyBorder="1" applyAlignment="1">
      <alignment horizontal="center" vertical="center" wrapText="1"/>
    </xf>
    <xf numFmtId="0" fontId="134" fillId="14" borderId="112" xfId="0" applyFont="1" applyFill="1" applyBorder="1" applyAlignment="1">
      <alignment horizontal="center" vertical="center" wrapText="1"/>
    </xf>
    <xf numFmtId="0" fontId="135" fillId="14" borderId="0" xfId="0" applyFont="1" applyFill="1"/>
    <xf numFmtId="0" fontId="137" fillId="0" borderId="100" xfId="0" applyFont="1" applyFill="1" applyBorder="1" applyAlignment="1">
      <alignment vertical="center"/>
    </xf>
    <xf numFmtId="0" fontId="137" fillId="0" borderId="101" xfId="0" applyFont="1" applyFill="1" applyBorder="1" applyAlignment="1">
      <alignment vertical="center"/>
    </xf>
    <xf numFmtId="0" fontId="137" fillId="14" borderId="96" xfId="0" applyFont="1" applyFill="1" applyBorder="1" applyAlignment="1">
      <alignment vertical="center"/>
    </xf>
    <xf numFmtId="0" fontId="137" fillId="0" borderId="95" xfId="0" applyFont="1" applyFill="1" applyBorder="1" applyAlignment="1">
      <alignment vertical="center"/>
    </xf>
    <xf numFmtId="0" fontId="138" fillId="0" borderId="42" xfId="0" applyFont="1" applyFill="1" applyBorder="1" applyAlignment="1">
      <alignment vertical="center"/>
    </xf>
    <xf numFmtId="0" fontId="139" fillId="18" borderId="40" xfId="0" applyFont="1" applyFill="1" applyBorder="1" applyAlignment="1">
      <alignment horizontal="center" vertical="center"/>
    </xf>
    <xf numFmtId="0" fontId="140" fillId="0" borderId="98" xfId="0" applyFont="1" applyFill="1" applyBorder="1" applyAlignment="1">
      <alignment vertical="center"/>
    </xf>
    <xf numFmtId="0" fontId="140" fillId="0" borderId="99" xfId="0" applyFont="1" applyFill="1" applyBorder="1" applyAlignment="1">
      <alignment vertical="center"/>
    </xf>
    <xf numFmtId="0" fontId="141" fillId="14" borderId="10" xfId="0" applyFont="1" applyFill="1" applyBorder="1" applyAlignment="1">
      <alignment horizontal="center" vertical="center"/>
    </xf>
    <xf numFmtId="0" fontId="138" fillId="18" borderId="103" xfId="0" applyFont="1" applyFill="1" applyBorder="1" applyAlignment="1">
      <alignment vertical="center"/>
    </xf>
    <xf numFmtId="0" fontId="135" fillId="18" borderId="38" xfId="0" applyFont="1" applyFill="1" applyBorder="1" applyAlignment="1">
      <alignment horizontal="center" vertical="center"/>
    </xf>
    <xf numFmtId="0" fontId="135" fillId="18" borderId="104" xfId="0" applyFont="1" applyFill="1" applyBorder="1" applyAlignment="1">
      <alignment horizontal="center" vertical="center"/>
    </xf>
    <xf numFmtId="0" fontId="138" fillId="0" borderId="105" xfId="0" applyFont="1" applyFill="1" applyBorder="1" applyAlignment="1">
      <alignment vertical="center"/>
    </xf>
    <xf numFmtId="0" fontId="141" fillId="14" borderId="12" xfId="0" applyFont="1" applyFill="1" applyBorder="1" applyAlignment="1">
      <alignment horizontal="center" vertical="center"/>
    </xf>
    <xf numFmtId="0" fontId="141" fillId="14" borderId="106" xfId="0" applyFont="1" applyFill="1" applyBorder="1" applyAlignment="1">
      <alignment horizontal="center" vertical="center"/>
    </xf>
    <xf numFmtId="0" fontId="141" fillId="14" borderId="107" xfId="0" applyFont="1" applyFill="1" applyBorder="1" applyAlignment="1">
      <alignment horizontal="center" vertical="center"/>
    </xf>
    <xf numFmtId="0" fontId="142" fillId="14" borderId="0" xfId="0" applyFont="1" applyFill="1"/>
    <xf numFmtId="0" fontId="143" fillId="14" borderId="0" xfId="0" applyFont="1" applyFill="1"/>
    <xf numFmtId="0" fontId="143" fillId="0" borderId="100" xfId="0" applyFont="1" applyFill="1" applyBorder="1" applyAlignment="1">
      <alignment vertical="center"/>
    </xf>
    <xf numFmtId="0" fontId="143" fillId="0" borderId="113" xfId="0" applyFont="1" applyFill="1" applyBorder="1" applyAlignment="1">
      <alignment vertical="center"/>
    </xf>
    <xf numFmtId="0" fontId="144" fillId="14" borderId="0" xfId="0" applyFont="1" applyFill="1"/>
    <xf numFmtId="0" fontId="43" fillId="21" borderId="49" xfId="0" applyFont="1" applyFill="1" applyBorder="1" applyAlignment="1">
      <alignment horizontal="center"/>
    </xf>
    <xf numFmtId="0" fontId="44" fillId="21" borderId="37" xfId="0" applyFont="1" applyFill="1" applyBorder="1" applyAlignment="1">
      <alignment horizontal="center"/>
    </xf>
    <xf numFmtId="0" fontId="44" fillId="22" borderId="37" xfId="0" applyFont="1" applyFill="1" applyBorder="1" applyAlignment="1">
      <alignment horizontal="center"/>
    </xf>
    <xf numFmtId="49" fontId="130" fillId="0" borderId="47" xfId="0" applyNumberFormat="1" applyFont="1" applyFill="1" applyBorder="1" applyAlignment="1">
      <alignment horizontal="left" vertical="center"/>
    </xf>
    <xf numFmtId="0" fontId="145" fillId="0" borderId="46" xfId="0" applyNumberFormat="1" applyFont="1" applyFill="1" applyBorder="1" applyAlignment="1">
      <alignment horizontal="left" vertical="center"/>
    </xf>
    <xf numFmtId="49" fontId="145" fillId="0" borderId="47" xfId="0" applyNumberFormat="1" applyFont="1" applyFill="1" applyBorder="1" applyAlignment="1">
      <alignment horizontal="left" vertical="center"/>
    </xf>
    <xf numFmtId="0" fontId="146" fillId="0" borderId="47" xfId="0" applyFont="1" applyFill="1" applyBorder="1" applyAlignment="1">
      <alignment horizontal="left" vertical="center"/>
    </xf>
    <xf numFmtId="49" fontId="147" fillId="0" borderId="47" xfId="0" applyNumberFormat="1" applyFont="1" applyBorder="1" applyAlignment="1">
      <alignment horizontal="left" vertical="center"/>
    </xf>
    <xf numFmtId="0" fontId="148" fillId="0" borderId="61" xfId="0" applyFont="1" applyBorder="1"/>
    <xf numFmtId="49" fontId="147" fillId="0" borderId="47" xfId="0" applyNumberFormat="1" applyFont="1" applyFill="1" applyBorder="1" applyAlignment="1">
      <alignment horizontal="left" vertical="center"/>
    </xf>
    <xf numFmtId="49" fontId="145" fillId="0" borderId="45" xfId="0" applyNumberFormat="1" applyFont="1" applyFill="1" applyBorder="1" applyAlignment="1">
      <alignment horizontal="left" vertical="center"/>
    </xf>
    <xf numFmtId="0" fontId="146" fillId="0" borderId="45" xfId="0" applyFont="1" applyFill="1" applyBorder="1" applyAlignment="1">
      <alignment horizontal="left" vertical="center"/>
    </xf>
    <xf numFmtId="49" fontId="147" fillId="0" borderId="45" xfId="0" applyNumberFormat="1" applyFont="1" applyFill="1" applyBorder="1" applyAlignment="1">
      <alignment horizontal="left" vertical="center"/>
    </xf>
    <xf numFmtId="0" fontId="148" fillId="0" borderId="83" xfId="0" applyFont="1" applyBorder="1"/>
    <xf numFmtId="0" fontId="149" fillId="0" borderId="46" xfId="0" applyNumberFormat="1" applyFont="1" applyFill="1" applyBorder="1" applyAlignment="1">
      <alignment horizontal="left" vertical="center"/>
    </xf>
    <xf numFmtId="49" fontId="149" fillId="0" borderId="47" xfId="0" applyNumberFormat="1" applyFont="1" applyFill="1" applyBorder="1" applyAlignment="1">
      <alignment horizontal="left" vertical="center"/>
    </xf>
    <xf numFmtId="0" fontId="150" fillId="0" borderId="47" xfId="0" applyFont="1" applyFill="1" applyBorder="1" applyAlignment="1">
      <alignment horizontal="left" vertical="center"/>
    </xf>
    <xf numFmtId="49" fontId="151" fillId="0" borderId="47" xfId="0" applyNumberFormat="1" applyFont="1" applyBorder="1" applyAlignment="1">
      <alignment horizontal="left" vertical="center"/>
    </xf>
    <xf numFmtId="0" fontId="152" fillId="0" borderId="61" xfId="0" applyFont="1" applyBorder="1"/>
    <xf numFmtId="0" fontId="25" fillId="0" borderId="10" xfId="0" applyFont="1" applyBorder="1" applyAlignment="1">
      <alignment horizontal="right" vertical="center" wrapText="1"/>
    </xf>
    <xf numFmtId="0" fontId="25" fillId="0" borderId="42" xfId="0" applyFont="1" applyBorder="1" applyAlignment="1">
      <alignment horizontal="right" vertical="center" wrapText="1"/>
    </xf>
    <xf numFmtId="0" fontId="25" fillId="0" borderId="120" xfId="0" applyFont="1" applyBorder="1" applyAlignment="1">
      <alignment horizontal="right" vertical="center" wrapText="1"/>
    </xf>
    <xf numFmtId="0" fontId="25" fillId="0" borderId="121" xfId="0" applyFont="1" applyBorder="1" applyAlignment="1">
      <alignment horizontal="right" vertical="center" wrapText="1"/>
    </xf>
    <xf numFmtId="0" fontId="25" fillId="0" borderId="120" xfId="0" applyFont="1" applyBorder="1" applyAlignment="1">
      <alignment horizontal="left" vertical="center" wrapText="1"/>
    </xf>
    <xf numFmtId="0" fontId="25" fillId="0" borderId="121" xfId="0" applyFont="1" applyBorder="1" applyAlignment="1">
      <alignment horizontal="left" vertical="center" wrapText="1"/>
    </xf>
    <xf numFmtId="0" fontId="24" fillId="0" borderId="3" xfId="0" applyFont="1" applyBorder="1" applyAlignment="1">
      <alignment horizontal="center" vertical="center" wrapText="1"/>
    </xf>
    <xf numFmtId="0" fontId="25" fillId="0" borderId="40" xfId="0" applyFont="1" applyBorder="1" applyAlignment="1">
      <alignment horizontal="right" vertical="center" wrapText="1"/>
    </xf>
    <xf numFmtId="0" fontId="25" fillId="0" borderId="3" xfId="0" applyFont="1" applyBorder="1" applyAlignment="1">
      <alignment horizontal="left" vertical="center" wrapText="1"/>
    </xf>
    <xf numFmtId="0" fontId="11" fillId="0" borderId="35" xfId="0" applyFont="1" applyBorder="1" applyAlignment="1">
      <alignment horizontal="center" vertical="center"/>
    </xf>
    <xf numFmtId="0" fontId="11" fillId="0" borderId="40" xfId="0" applyFont="1" applyBorder="1" applyAlignment="1">
      <alignment horizontal="center" vertical="center"/>
    </xf>
    <xf numFmtId="0" fontId="25" fillId="0" borderId="3" xfId="0" applyFont="1" applyBorder="1" applyAlignment="1">
      <alignment horizontal="right" vertical="center" wrapText="1"/>
    </xf>
    <xf numFmtId="0" fontId="24" fillId="0" borderId="86" xfId="0" applyFont="1" applyBorder="1" applyAlignment="1">
      <alignment horizontal="center" vertical="center" wrapText="1"/>
    </xf>
    <xf numFmtId="0" fontId="25" fillId="0" borderId="119" xfId="0" applyFont="1" applyBorder="1" applyAlignment="1">
      <alignment horizontal="left" vertical="center" wrapText="1"/>
    </xf>
    <xf numFmtId="0" fontId="25" fillId="0" borderId="86" xfId="0" applyFont="1" applyBorder="1" applyAlignment="1">
      <alignment horizontal="left" vertical="center" wrapText="1"/>
    </xf>
    <xf numFmtId="49" fontId="9" fillId="2" borderId="7" xfId="0" applyNumberFormat="1" applyFont="1" applyFill="1" applyBorder="1" applyAlignment="1">
      <alignment horizontal="center" vertical="center" textRotation="90"/>
    </xf>
    <xf numFmtId="49" fontId="9" fillId="2" borderId="0" xfId="0" applyNumberFormat="1" applyFont="1" applyFill="1" applyBorder="1" applyAlignment="1">
      <alignment horizontal="center" vertical="center" textRotation="90"/>
    </xf>
    <xf numFmtId="49" fontId="9" fillId="2" borderId="4" xfId="0" applyNumberFormat="1" applyFont="1" applyFill="1" applyBorder="1" applyAlignment="1">
      <alignment horizontal="center" vertical="center" textRotation="90"/>
    </xf>
    <xf numFmtId="49" fontId="9" fillId="2" borderId="117" xfId="0" applyNumberFormat="1" applyFont="1" applyFill="1" applyBorder="1" applyAlignment="1">
      <alignment horizontal="center" vertical="center" textRotation="90"/>
    </xf>
    <xf numFmtId="49" fontId="9" fillId="2" borderId="78" xfId="0" applyNumberFormat="1" applyFont="1" applyFill="1" applyBorder="1" applyAlignment="1">
      <alignment horizontal="center" vertical="center" textRotation="90"/>
    </xf>
    <xf numFmtId="49" fontId="9" fillId="2" borderId="79" xfId="0" applyNumberFormat="1" applyFont="1" applyFill="1" applyBorder="1" applyAlignment="1">
      <alignment horizontal="center" vertical="center" textRotation="90"/>
    </xf>
    <xf numFmtId="0" fontId="6" fillId="0" borderId="72" xfId="0" applyFont="1" applyBorder="1" applyAlignment="1">
      <alignment horizontal="center"/>
    </xf>
    <xf numFmtId="0" fontId="19" fillId="20" borderId="72" xfId="0" applyFont="1" applyFill="1" applyBorder="1" applyAlignment="1">
      <alignment horizontal="center" vertical="center"/>
    </xf>
    <xf numFmtId="0" fontId="19" fillId="20" borderId="122" xfId="0" applyFont="1" applyFill="1" applyBorder="1" applyAlignment="1">
      <alignment horizontal="center" vertical="center"/>
    </xf>
    <xf numFmtId="0" fontId="16" fillId="12" borderId="25" xfId="0" applyFont="1" applyFill="1" applyBorder="1" applyAlignment="1">
      <alignment horizontal="center" vertical="center" wrapText="1"/>
    </xf>
    <xf numFmtId="0" fontId="16" fillId="12" borderId="24" xfId="0" applyFont="1" applyFill="1" applyBorder="1" applyAlignment="1">
      <alignment horizontal="center" vertical="center" wrapText="1"/>
    </xf>
    <xf numFmtId="0" fontId="16" fillId="12" borderId="65" xfId="0" applyFont="1" applyFill="1" applyBorder="1" applyAlignment="1">
      <alignment horizontal="center" vertical="center" wrapText="1"/>
    </xf>
    <xf numFmtId="0" fontId="42" fillId="12" borderId="22" xfId="0" applyNumberFormat="1" applyFont="1" applyFill="1" applyBorder="1" applyAlignment="1">
      <alignment horizontal="center" vertical="center"/>
    </xf>
    <xf numFmtId="0" fontId="42" fillId="12" borderId="8" xfId="0" applyNumberFormat="1" applyFont="1" applyFill="1" applyBorder="1" applyAlignment="1">
      <alignment horizontal="center" vertical="center"/>
    </xf>
    <xf numFmtId="0" fontId="42" fillId="12" borderId="23" xfId="0" applyNumberFormat="1" applyFont="1" applyFill="1" applyBorder="1" applyAlignment="1">
      <alignment horizontal="center" vertical="center"/>
    </xf>
    <xf numFmtId="0" fontId="42" fillId="12" borderId="21" xfId="0" applyFont="1" applyFill="1" applyBorder="1" applyAlignment="1">
      <alignment horizontal="center" vertical="center"/>
    </xf>
    <xf numFmtId="0" fontId="42" fillId="12" borderId="9" xfId="0" applyFont="1" applyFill="1" applyBorder="1" applyAlignment="1">
      <alignment horizontal="center" vertical="center"/>
    </xf>
    <xf numFmtId="0" fontId="42" fillId="12" borderId="20" xfId="0" applyFont="1" applyFill="1" applyBorder="1" applyAlignment="1">
      <alignment horizontal="center" vertical="center"/>
    </xf>
    <xf numFmtId="0" fontId="19" fillId="20" borderId="123" xfId="0" applyFont="1" applyFill="1" applyBorder="1" applyAlignment="1">
      <alignment horizontal="center" vertical="center"/>
    </xf>
    <xf numFmtId="0" fontId="6" fillId="0" borderId="118" xfId="0" applyFont="1" applyBorder="1" applyAlignment="1">
      <alignment horizontal="center"/>
    </xf>
    <xf numFmtId="0" fontId="42" fillId="12" borderId="118" xfId="0" applyNumberFormat="1" applyFont="1" applyFill="1" applyBorder="1" applyAlignment="1">
      <alignment horizontal="center" vertical="center"/>
    </xf>
    <xf numFmtId="0" fontId="42" fillId="12" borderId="72" xfId="0" applyNumberFormat="1" applyFont="1" applyFill="1" applyBorder="1" applyAlignment="1">
      <alignment horizontal="center" vertical="center"/>
    </xf>
    <xf numFmtId="0" fontId="42" fillId="12" borderId="123" xfId="0" applyNumberFormat="1" applyFont="1" applyFill="1" applyBorder="1" applyAlignment="1">
      <alignment horizontal="center" vertical="center"/>
    </xf>
    <xf numFmtId="49" fontId="46" fillId="12" borderId="9" xfId="0" applyNumberFormat="1" applyFont="1" applyFill="1" applyBorder="1" applyAlignment="1">
      <alignment horizontal="center"/>
    </xf>
    <xf numFmtId="49" fontId="46" fillId="12" borderId="0" xfId="0" applyNumberFormat="1" applyFont="1" applyFill="1" applyBorder="1" applyAlignment="1">
      <alignment horizontal="center"/>
    </xf>
    <xf numFmtId="49" fontId="46" fillId="12" borderId="8" xfId="0" applyNumberFormat="1" applyFont="1" applyFill="1" applyBorder="1" applyAlignment="1">
      <alignment horizontal="center"/>
    </xf>
    <xf numFmtId="49" fontId="46" fillId="12" borderId="20" xfId="0" applyNumberFormat="1" applyFont="1" applyFill="1" applyBorder="1" applyAlignment="1">
      <alignment horizontal="center"/>
    </xf>
    <xf numFmtId="49" fontId="46" fillId="12" borderId="4" xfId="0" applyNumberFormat="1" applyFont="1" applyFill="1" applyBorder="1" applyAlignment="1">
      <alignment horizontal="center"/>
    </xf>
    <xf numFmtId="49" fontId="46" fillId="12" borderId="23" xfId="0" applyNumberFormat="1" applyFont="1" applyFill="1" applyBorder="1" applyAlignment="1">
      <alignment horizontal="center"/>
    </xf>
    <xf numFmtId="0" fontId="59" fillId="12" borderId="21" xfId="0" applyFont="1" applyFill="1" applyBorder="1" applyAlignment="1">
      <alignment horizontal="center" vertical="center"/>
    </xf>
    <xf numFmtId="0" fontId="46" fillId="12" borderId="7" xfId="0" applyFont="1" applyFill="1" applyBorder="1" applyAlignment="1">
      <alignment horizontal="center" vertical="center"/>
    </xf>
    <xf numFmtId="0" fontId="46" fillId="12" borderId="22" xfId="0" applyFont="1" applyFill="1" applyBorder="1" applyAlignment="1">
      <alignment horizontal="center" vertical="center"/>
    </xf>
    <xf numFmtId="0" fontId="46" fillId="12" borderId="9" xfId="0" applyFont="1" applyFill="1" applyBorder="1" applyAlignment="1">
      <alignment horizontal="center" vertical="center"/>
    </xf>
    <xf numFmtId="0" fontId="46" fillId="12" borderId="0" xfId="0" applyFont="1" applyFill="1" applyBorder="1" applyAlignment="1">
      <alignment horizontal="center" vertical="center"/>
    </xf>
    <xf numFmtId="0" fontId="46" fillId="12" borderId="8" xfId="0" applyFont="1" applyFill="1" applyBorder="1" applyAlignment="1">
      <alignment horizontal="center" vertical="center"/>
    </xf>
    <xf numFmtId="0" fontId="46" fillId="12" borderId="20" xfId="0" applyFont="1" applyFill="1" applyBorder="1" applyAlignment="1">
      <alignment horizontal="center" vertical="center"/>
    </xf>
    <xf numFmtId="0" fontId="46" fillId="12" borderId="4" xfId="0" applyFont="1" applyFill="1" applyBorder="1" applyAlignment="1">
      <alignment horizontal="center" vertical="center"/>
    </xf>
    <xf numFmtId="0" fontId="46" fillId="12" borderId="23" xfId="0" applyFont="1" applyFill="1" applyBorder="1" applyAlignment="1">
      <alignment horizontal="center" vertical="center"/>
    </xf>
    <xf numFmtId="0" fontId="60" fillId="12" borderId="118" xfId="0" applyFont="1" applyFill="1" applyBorder="1" applyAlignment="1">
      <alignment horizontal="center" vertical="center"/>
    </xf>
    <xf numFmtId="0" fontId="60" fillId="12" borderId="123" xfId="0" applyFont="1" applyFill="1" applyBorder="1" applyAlignment="1">
      <alignment horizontal="center" vertical="center"/>
    </xf>
    <xf numFmtId="0" fontId="6" fillId="0" borderId="0" xfId="0" applyFont="1" applyBorder="1" applyAlignment="1">
      <alignment horizontal="center"/>
    </xf>
    <xf numFmtId="0" fontId="52" fillId="0" borderId="0" xfId="0" applyFont="1" applyFill="1" applyBorder="1" applyAlignment="1">
      <alignment horizontal="center"/>
    </xf>
    <xf numFmtId="0" fontId="20" fillId="4" borderId="25" xfId="0" applyNumberFormat="1" applyFont="1" applyFill="1" applyBorder="1" applyAlignment="1">
      <alignment horizontal="left" vertical="center"/>
    </xf>
    <xf numFmtId="0" fontId="20" fillId="4" borderId="24" xfId="0" applyNumberFormat="1" applyFont="1" applyFill="1" applyBorder="1" applyAlignment="1">
      <alignment horizontal="left" vertical="center"/>
    </xf>
    <xf numFmtId="0" fontId="20" fillId="4" borderId="24" xfId="0" applyFont="1" applyFill="1" applyBorder="1" applyAlignment="1">
      <alignment horizontal="left" vertical="center"/>
    </xf>
    <xf numFmtId="0" fontId="20" fillId="4" borderId="65" xfId="0" applyFont="1" applyFill="1" applyBorder="1" applyAlignment="1">
      <alignment horizontal="left" vertical="center"/>
    </xf>
    <xf numFmtId="0" fontId="53" fillId="12" borderId="25" xfId="0" applyFont="1" applyFill="1" applyBorder="1" applyAlignment="1">
      <alignment horizontal="center" vertical="center" wrapText="1"/>
    </xf>
    <xf numFmtId="0" fontId="53" fillId="12" borderId="24" xfId="0" applyFont="1" applyFill="1" applyBorder="1" applyAlignment="1">
      <alignment horizontal="center" vertical="center" wrapText="1"/>
    </xf>
    <xf numFmtId="0" fontId="53" fillId="12" borderId="65" xfId="0" applyFont="1" applyFill="1" applyBorder="1" applyAlignment="1">
      <alignment horizontal="center" vertical="center" wrapText="1"/>
    </xf>
    <xf numFmtId="0" fontId="45" fillId="0" borderId="0" xfId="0" applyFont="1" applyFill="1" applyBorder="1" applyAlignment="1">
      <alignment horizontal="center"/>
    </xf>
    <xf numFmtId="22" fontId="103" fillId="10" borderId="4" xfId="0" applyNumberFormat="1" applyFont="1" applyFill="1" applyBorder="1" applyAlignment="1">
      <alignment horizontal="center"/>
    </xf>
    <xf numFmtId="22" fontId="103" fillId="4" borderId="4" xfId="0" applyNumberFormat="1" applyFont="1" applyFill="1" applyBorder="1" applyAlignment="1">
      <alignment horizontal="center"/>
    </xf>
    <xf numFmtId="0" fontId="65" fillId="16" borderId="1" xfId="0" applyFont="1" applyFill="1" applyBorder="1" applyAlignment="1">
      <alignment horizontal="center"/>
    </xf>
    <xf numFmtId="0" fontId="67" fillId="16" borderId="1" xfId="0" applyFont="1" applyFill="1" applyBorder="1" applyAlignment="1">
      <alignment horizontal="center"/>
    </xf>
    <xf numFmtId="0" fontId="64" fillId="0" borderId="0" xfId="0" applyFont="1" applyBorder="1" applyAlignment="1">
      <alignment horizontal="left"/>
    </xf>
    <xf numFmtId="165" fontId="64" fillId="0" borderId="0" xfId="0" applyNumberFormat="1" applyFont="1" applyBorder="1" applyAlignment="1">
      <alignment horizontal="right"/>
    </xf>
    <xf numFmtId="0" fontId="66" fillId="0" borderId="135" xfId="0" applyFont="1" applyBorder="1" applyAlignment="1">
      <alignment horizontal="left" vertical="center"/>
    </xf>
    <xf numFmtId="0" fontId="66" fillId="0" borderId="135" xfId="0" applyFont="1" applyBorder="1" applyAlignment="1">
      <alignment horizontal="right" vertical="center"/>
    </xf>
    <xf numFmtId="22" fontId="78" fillId="0" borderId="59" xfId="0" applyNumberFormat="1" applyFont="1" applyBorder="1" applyAlignment="1">
      <alignment horizontal="right" vertical="center"/>
    </xf>
    <xf numFmtId="0" fontId="78" fillId="0" borderId="59" xfId="0" applyNumberFormat="1" applyFont="1" applyBorder="1" applyAlignment="1">
      <alignment horizontal="right" vertical="center"/>
    </xf>
    <xf numFmtId="49" fontId="9" fillId="2" borderId="21" xfId="0" applyNumberFormat="1" applyFont="1" applyFill="1" applyBorder="1" applyAlignment="1">
      <alignment horizontal="center" vertical="center" textRotation="90"/>
    </xf>
    <xf numFmtId="49" fontId="9" fillId="2" borderId="9" xfId="0" applyNumberFormat="1" applyFont="1" applyFill="1" applyBorder="1" applyAlignment="1">
      <alignment horizontal="center" vertical="center" textRotation="90"/>
    </xf>
    <xf numFmtId="49" fontId="9" fillId="2" borderId="20" xfId="0" applyNumberFormat="1" applyFont="1" applyFill="1" applyBorder="1" applyAlignment="1">
      <alignment horizontal="center" vertical="center" textRotation="90"/>
    </xf>
    <xf numFmtId="0" fontId="0" fillId="14" borderId="114" xfId="0" applyFill="1" applyBorder="1" applyAlignment="1">
      <alignment horizontal="center"/>
    </xf>
    <xf numFmtId="0" fontId="136" fillId="18" borderId="127" xfId="0" applyFont="1" applyFill="1" applyBorder="1" applyAlignment="1">
      <alignment horizontal="center" vertical="center"/>
    </xf>
    <xf numFmtId="0" fontId="136" fillId="18" borderId="114" xfId="0" applyFont="1" applyFill="1" applyBorder="1" applyAlignment="1">
      <alignment horizontal="center" vertical="center"/>
    </xf>
    <xf numFmtId="0" fontId="107" fillId="18" borderId="114" xfId="0" applyFont="1" applyFill="1" applyBorder="1" applyAlignment="1">
      <alignment horizontal="center" vertical="center"/>
    </xf>
    <xf numFmtId="0" fontId="136" fillId="18" borderId="128" xfId="0" applyFont="1" applyFill="1" applyBorder="1" applyAlignment="1">
      <alignment horizontal="center" vertical="center"/>
    </xf>
    <xf numFmtId="0" fontId="136" fillId="18" borderId="124" xfId="0" applyFont="1" applyFill="1" applyBorder="1" applyAlignment="1">
      <alignment horizontal="center" vertical="center"/>
    </xf>
    <xf numFmtId="0" fontId="136" fillId="18" borderId="125" xfId="0" applyFont="1" applyFill="1" applyBorder="1" applyAlignment="1">
      <alignment horizontal="center" vertical="center"/>
    </xf>
    <xf numFmtId="0" fontId="107" fillId="18" borderId="125" xfId="0" applyFont="1" applyFill="1" applyBorder="1" applyAlignment="1">
      <alignment horizontal="center" vertical="center"/>
    </xf>
    <xf numFmtId="0" fontId="136" fillId="18" borderId="126" xfId="0" applyFont="1" applyFill="1" applyBorder="1" applyAlignment="1">
      <alignment horizontal="center" vertical="center"/>
    </xf>
    <xf numFmtId="0" fontId="136" fillId="14" borderId="129" xfId="0" applyFont="1" applyFill="1" applyBorder="1" applyAlignment="1">
      <alignment horizontal="center" vertical="center" textRotation="90"/>
    </xf>
    <xf numFmtId="0" fontId="136" fillId="14" borderId="130" xfId="0" applyFont="1" applyFill="1" applyBorder="1" applyAlignment="1">
      <alignment horizontal="center" vertical="center" textRotation="90"/>
    </xf>
    <xf numFmtId="0" fontId="107" fillId="14" borderId="130" xfId="0" applyFont="1" applyFill="1" applyBorder="1" applyAlignment="1">
      <alignment horizontal="center" vertical="center" textRotation="90"/>
    </xf>
    <xf numFmtId="0" fontId="136" fillId="18" borderId="134" xfId="0" applyFont="1" applyFill="1" applyBorder="1" applyAlignment="1">
      <alignment horizontal="center" vertical="center"/>
    </xf>
    <xf numFmtId="0" fontId="107" fillId="18" borderId="124" xfId="0" applyFont="1" applyFill="1" applyBorder="1" applyAlignment="1">
      <alignment horizontal="center" vertical="center"/>
    </xf>
    <xf numFmtId="0" fontId="107" fillId="18" borderId="126" xfId="0" applyFont="1" applyFill="1" applyBorder="1" applyAlignment="1">
      <alignment horizontal="center" vertical="center"/>
    </xf>
    <xf numFmtId="0" fontId="92" fillId="14" borderId="133" xfId="0" applyFont="1" applyFill="1" applyBorder="1" applyAlignment="1">
      <alignment horizontal="center"/>
    </xf>
    <xf numFmtId="0" fontId="126" fillId="14" borderId="133" xfId="0" applyFont="1" applyFill="1" applyBorder="1" applyAlignment="1">
      <alignment horizontal="center"/>
    </xf>
    <xf numFmtId="0" fontId="135" fillId="14" borderId="133" xfId="0" applyFont="1" applyFill="1" applyBorder="1" applyAlignment="1">
      <alignment horizontal="center"/>
    </xf>
    <xf numFmtId="0" fontId="107" fillId="14" borderId="131" xfId="0" applyFont="1" applyFill="1" applyBorder="1" applyAlignment="1">
      <alignment horizontal="center" vertical="center" textRotation="90"/>
    </xf>
    <xf numFmtId="0" fontId="112" fillId="18" borderId="132" xfId="0" applyNumberFormat="1" applyFont="1" applyFill="1" applyBorder="1" applyAlignment="1">
      <alignment horizontal="right"/>
    </xf>
    <xf numFmtId="22" fontId="112" fillId="18" borderId="132" xfId="0" applyNumberFormat="1" applyFont="1" applyFill="1" applyBorder="1" applyAlignment="1">
      <alignment horizontal="center"/>
    </xf>
    <xf numFmtId="0" fontId="107" fillId="14" borderId="129" xfId="0" applyFont="1" applyFill="1" applyBorder="1" applyAlignment="1">
      <alignment horizontal="center" vertical="center" textRotation="90"/>
    </xf>
    <xf numFmtId="0" fontId="126" fillId="14" borderId="130" xfId="0" applyFont="1" applyFill="1" applyBorder="1" applyAlignment="1">
      <alignment horizontal="center" vertical="center" textRotation="90"/>
    </xf>
    <xf numFmtId="0" fontId="107" fillId="18" borderId="127" xfId="0" applyFont="1" applyFill="1" applyBorder="1" applyAlignment="1">
      <alignment horizontal="center" vertical="center"/>
    </xf>
    <xf numFmtId="0" fontId="107" fillId="18" borderId="128" xfId="0" applyFont="1" applyFill="1" applyBorder="1" applyAlignment="1">
      <alignment horizontal="center" vertical="center"/>
    </xf>
    <xf numFmtId="0" fontId="107" fillId="18" borderId="134" xfId="0" applyFont="1" applyFill="1" applyBorder="1" applyAlignment="1">
      <alignment horizontal="center" vertical="center"/>
    </xf>
    <xf numFmtId="0" fontId="71" fillId="18" borderId="21" xfId="0" applyFont="1" applyFill="1" applyBorder="1" applyAlignment="1">
      <alignment horizontal="center"/>
    </xf>
    <xf numFmtId="0" fontId="71" fillId="4" borderId="7" xfId="0" applyFont="1" applyFill="1" applyBorder="1" applyAlignment="1">
      <alignment horizontal="center"/>
    </xf>
    <xf numFmtId="0" fontId="71" fillId="4" borderId="9" xfId="0" applyFont="1" applyFill="1" applyBorder="1" applyAlignment="1">
      <alignment horizontal="center"/>
    </xf>
    <xf numFmtId="0" fontId="71" fillId="4" borderId="0" xfId="0" applyFont="1" applyFill="1" applyBorder="1" applyAlignment="1">
      <alignment horizontal="center"/>
    </xf>
    <xf numFmtId="22" fontId="73" fillId="10" borderId="4" xfId="0" applyNumberFormat="1" applyFont="1" applyFill="1" applyBorder="1" applyAlignment="1">
      <alignment horizontal="center"/>
    </xf>
    <xf numFmtId="0" fontId="71" fillId="0" borderId="8" xfId="0" applyFont="1" applyBorder="1" applyAlignment="1">
      <alignment horizontal="center" textRotation="90"/>
    </xf>
    <xf numFmtId="0" fontId="71" fillId="0" borderId="0" xfId="0" applyFont="1" applyAlignment="1">
      <alignment horizontal="center" vertical="top" textRotation="90"/>
    </xf>
    <xf numFmtId="22" fontId="14" fillId="10" borderId="4" xfId="0" applyNumberFormat="1" applyFont="1" applyFill="1" applyBorder="1" applyAlignment="1">
      <alignment horizontal="center"/>
    </xf>
    <xf numFmtId="22" fontId="14" fillId="4" borderId="4" xfId="0" applyNumberFormat="1" applyFont="1" applyFill="1" applyBorder="1" applyAlignment="1">
      <alignment horizontal="center"/>
    </xf>
    <xf numFmtId="0" fontId="6" fillId="10" borderId="21" xfId="0" applyFont="1" applyFill="1" applyBorder="1" applyAlignment="1">
      <alignment horizontal="center"/>
    </xf>
    <xf numFmtId="0" fontId="6" fillId="4" borderId="7" xfId="0" applyFont="1" applyFill="1" applyBorder="1" applyAlignment="1">
      <alignment horizontal="center"/>
    </xf>
    <xf numFmtId="0" fontId="6" fillId="4" borderId="9" xfId="0" applyFont="1" applyFill="1" applyBorder="1" applyAlignment="1">
      <alignment horizontal="center"/>
    </xf>
    <xf numFmtId="0" fontId="6" fillId="4" borderId="0" xfId="0" applyFont="1" applyFill="1" applyBorder="1" applyAlignment="1">
      <alignment horizontal="center"/>
    </xf>
    <xf numFmtId="0" fontId="6" fillId="10" borderId="21" xfId="0" applyFont="1" applyFill="1" applyBorder="1" applyAlignment="1">
      <alignment horizontal="center" wrapText="1"/>
    </xf>
    <xf numFmtId="0" fontId="6" fillId="4" borderId="7" xfId="0" applyFont="1" applyFill="1" applyBorder="1" applyAlignment="1">
      <alignment horizontal="center" wrapText="1"/>
    </xf>
    <xf numFmtId="0" fontId="6" fillId="4" borderId="9" xfId="0" applyFont="1" applyFill="1" applyBorder="1" applyAlignment="1">
      <alignment horizontal="center" wrapText="1"/>
    </xf>
    <xf numFmtId="0" fontId="6" fillId="4" borderId="0" xfId="0" applyFont="1" applyFill="1" applyBorder="1" applyAlignment="1">
      <alignment horizontal="center" wrapText="1"/>
    </xf>
    <xf numFmtId="22" fontId="73" fillId="10" borderId="4" xfId="0" applyNumberFormat="1" applyFont="1" applyFill="1" applyBorder="1" applyAlignment="1">
      <alignment horizontal="right"/>
    </xf>
    <xf numFmtId="0" fontId="72" fillId="0" borderId="0" xfId="0" applyFont="1" applyAlignment="1">
      <alignment horizontal="center" vertical="top" textRotation="90"/>
    </xf>
    <xf numFmtId="0" fontId="17" fillId="12" borderId="0" xfId="0" applyFont="1" applyFill="1" applyAlignment="1">
      <alignment horizontal="center" vertical="center" textRotation="90"/>
    </xf>
    <xf numFmtId="0" fontId="47" fillId="0" borderId="21" xfId="0" applyFont="1" applyBorder="1" applyAlignment="1">
      <alignment horizontal="center" vertical="center" wrapText="1"/>
    </xf>
    <xf numFmtId="0" fontId="47" fillId="0" borderId="22" xfId="0" applyFont="1" applyBorder="1" applyAlignment="1">
      <alignment horizontal="center" vertical="center" wrapText="1"/>
    </xf>
    <xf numFmtId="0" fontId="47" fillId="0" borderId="9" xfId="0" applyFont="1" applyBorder="1" applyAlignment="1">
      <alignment horizontal="center" vertical="center" wrapText="1"/>
    </xf>
    <xf numFmtId="0" fontId="47" fillId="0" borderId="8"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23" xfId="0" applyFont="1" applyBorder="1" applyAlignment="1">
      <alignment horizontal="center" vertical="center" wrapText="1"/>
    </xf>
    <xf numFmtId="0" fontId="0" fillId="4" borderId="0" xfId="0" applyFill="1" applyAlignment="1">
      <alignment horizontal="center"/>
    </xf>
    <xf numFmtId="0" fontId="18" fillId="13" borderId="4" xfId="0" applyFont="1" applyFill="1" applyBorder="1" applyAlignment="1">
      <alignment horizontal="center" vertical="center"/>
    </xf>
    <xf numFmtId="0" fontId="51" fillId="12" borderId="21" xfId="0" applyFont="1" applyFill="1" applyBorder="1" applyAlignment="1">
      <alignment horizontal="center" vertical="center" wrapText="1"/>
    </xf>
    <xf numFmtId="0" fontId="51" fillId="12" borderId="7" xfId="0" applyFont="1" applyFill="1" applyBorder="1" applyAlignment="1">
      <alignment horizontal="center" vertical="center" wrapText="1"/>
    </xf>
    <xf numFmtId="0" fontId="51" fillId="12" borderId="9" xfId="0" applyFont="1" applyFill="1" applyBorder="1" applyAlignment="1">
      <alignment horizontal="center" vertical="center" wrapText="1"/>
    </xf>
    <xf numFmtId="0" fontId="51" fillId="12" borderId="0" xfId="0" applyFont="1" applyFill="1" applyBorder="1" applyAlignment="1">
      <alignment horizontal="center" vertical="center" wrapText="1"/>
    </xf>
    <xf numFmtId="0" fontId="51" fillId="12" borderId="20" xfId="0" applyFont="1" applyFill="1" applyBorder="1" applyAlignment="1">
      <alignment horizontal="center" vertical="center" wrapText="1"/>
    </xf>
    <xf numFmtId="0" fontId="51" fillId="12" borderId="4" xfId="0" applyFont="1" applyFill="1" applyBorder="1" applyAlignment="1">
      <alignment horizontal="center" vertical="center" wrapText="1"/>
    </xf>
    <xf numFmtId="0" fontId="18" fillId="6" borderId="4" xfId="0" applyFont="1" applyFill="1" applyBorder="1" applyAlignment="1">
      <alignment horizontal="center" vertical="center"/>
    </xf>
    <xf numFmtId="0" fontId="18" fillId="7" borderId="0" xfId="0" applyFont="1" applyFill="1" applyBorder="1" applyAlignment="1">
      <alignment horizontal="center" vertical="center"/>
    </xf>
    <xf numFmtId="0" fontId="18" fillId="5" borderId="4" xfId="0" applyFont="1" applyFill="1" applyBorder="1" applyAlignment="1">
      <alignment horizontal="center" vertical="center"/>
    </xf>
    <xf numFmtId="0" fontId="18" fillId="8" borderId="4" xfId="0" applyFont="1" applyFill="1" applyBorder="1" applyAlignment="1">
      <alignment horizontal="center" vertical="center"/>
    </xf>
    <xf numFmtId="0" fontId="51" fillId="12" borderId="22" xfId="0" applyFont="1" applyFill="1" applyBorder="1" applyAlignment="1">
      <alignment horizontal="center" vertical="center" wrapText="1"/>
    </xf>
    <xf numFmtId="0" fontId="51" fillId="12" borderId="8" xfId="0" applyFont="1" applyFill="1" applyBorder="1" applyAlignment="1">
      <alignment horizontal="center" vertical="center" wrapText="1"/>
    </xf>
    <xf numFmtId="0" fontId="51" fillId="12" borderId="23" xfId="0" applyFont="1" applyFill="1" applyBorder="1" applyAlignment="1">
      <alignment horizontal="center" vertical="center" wrapText="1"/>
    </xf>
    <xf numFmtId="0" fontId="49" fillId="2" borderId="0" xfId="0" applyFont="1" applyFill="1" applyBorder="1" applyAlignment="1">
      <alignment horizontal="center"/>
    </xf>
    <xf numFmtId="0" fontId="50" fillId="13" borderId="0" xfId="0" applyFont="1" applyFill="1" applyAlignment="1">
      <alignment horizontal="center" vertical="center" textRotation="90"/>
    </xf>
    <xf numFmtId="0" fontId="50" fillId="13" borderId="35" xfId="0" applyFont="1" applyFill="1" applyBorder="1" applyAlignment="1">
      <alignment horizontal="center" vertical="center" textRotation="90"/>
    </xf>
    <xf numFmtId="0" fontId="50" fillId="6" borderId="0" xfId="0" applyFont="1" applyFill="1" applyAlignment="1">
      <alignment horizontal="center" vertical="center" textRotation="90"/>
    </xf>
    <xf numFmtId="0" fontId="50" fillId="6" borderId="35" xfId="0" applyFont="1" applyFill="1" applyBorder="1" applyAlignment="1">
      <alignment horizontal="center" vertical="center" textRotation="90"/>
    </xf>
    <xf numFmtId="0" fontId="50" fillId="7" borderId="0" xfId="0" applyFont="1" applyFill="1" applyAlignment="1">
      <alignment horizontal="center" vertical="center" textRotation="90"/>
    </xf>
    <xf numFmtId="0" fontId="50" fillId="7" borderId="35" xfId="0" applyFont="1" applyFill="1" applyBorder="1" applyAlignment="1">
      <alignment horizontal="center" vertical="center" textRotation="90"/>
    </xf>
    <xf numFmtId="0" fontId="50" fillId="5" borderId="0" xfId="0" applyFont="1" applyFill="1" applyAlignment="1">
      <alignment horizontal="center" vertical="center" textRotation="90"/>
    </xf>
    <xf numFmtId="0" fontId="50" fillId="5" borderId="35" xfId="0" applyFont="1" applyFill="1" applyBorder="1" applyAlignment="1">
      <alignment horizontal="center" vertical="center" textRotation="90"/>
    </xf>
    <xf numFmtId="0" fontId="50" fillId="8" borderId="0" xfId="0" applyFont="1" applyFill="1" applyAlignment="1">
      <alignment horizontal="center" vertical="center" textRotation="90"/>
    </xf>
    <xf numFmtId="0" fontId="50" fillId="8" borderId="35" xfId="0" applyFont="1" applyFill="1" applyBorder="1" applyAlignment="1">
      <alignment horizontal="center" vertical="center" textRotation="90"/>
    </xf>
  </cellXfs>
  <cellStyles count="3">
    <cellStyle name="Hyperlink" xfId="2" builtinId="8"/>
    <cellStyle name="Normal" xfId="0" builtinId="0"/>
    <cellStyle name="RowLevel_1" xfId="1" builtinId="1" iLevel="0"/>
  </cellStyles>
  <dxfs count="205">
    <dxf>
      <font>
        <b/>
        <i val="0"/>
        <condense val="0"/>
        <extend val="0"/>
        <color indexed="9"/>
      </font>
      <fill>
        <patternFill>
          <bgColor indexed="10"/>
        </patternFill>
      </fill>
    </dxf>
    <dxf>
      <font>
        <b/>
        <i val="0"/>
        <condense val="0"/>
        <extend val="0"/>
        <color indexed="17"/>
      </font>
      <fill>
        <patternFill>
          <bgColor indexed="11"/>
        </patternFill>
      </fill>
    </dxf>
    <dxf>
      <font>
        <b/>
        <i val="0"/>
        <condense val="0"/>
        <extend val="0"/>
        <color indexed="9"/>
      </font>
      <fill>
        <patternFill>
          <bgColor indexed="10"/>
        </patternFill>
      </fill>
    </dxf>
    <dxf>
      <font>
        <b/>
        <i val="0"/>
        <condense val="0"/>
        <extend val="0"/>
        <color indexed="17"/>
      </font>
      <fill>
        <patternFill>
          <bgColor indexed="11"/>
        </patternFill>
      </fill>
    </dxf>
    <dxf>
      <font>
        <b/>
        <i val="0"/>
        <condense val="0"/>
        <extend val="0"/>
        <color indexed="9"/>
      </font>
      <fill>
        <patternFill>
          <bgColor indexed="10"/>
        </patternFill>
      </fill>
    </dxf>
    <dxf>
      <font>
        <b/>
        <i val="0"/>
        <condense val="0"/>
        <extend val="0"/>
        <color indexed="17"/>
      </font>
      <fill>
        <patternFill>
          <bgColor indexed="11"/>
        </patternFill>
      </fill>
    </dxf>
    <dxf>
      <font>
        <b/>
        <i val="0"/>
        <condense val="0"/>
        <extend val="0"/>
        <color indexed="9"/>
      </font>
      <fill>
        <patternFill>
          <bgColor indexed="10"/>
        </patternFill>
      </fill>
    </dxf>
    <dxf>
      <font>
        <b/>
        <i val="0"/>
        <condense val="0"/>
        <extend val="0"/>
        <color indexed="17"/>
      </font>
      <fill>
        <patternFill>
          <bgColor indexed="11"/>
        </patternFill>
      </fill>
    </dxf>
    <dxf>
      <font>
        <b/>
        <i val="0"/>
        <condense val="0"/>
        <extend val="0"/>
        <color indexed="9"/>
      </font>
      <fill>
        <patternFill>
          <bgColor indexed="10"/>
        </patternFill>
      </fill>
    </dxf>
    <dxf>
      <font>
        <b/>
        <i val="0"/>
        <condense val="0"/>
        <extend val="0"/>
        <color indexed="17"/>
      </font>
      <fill>
        <patternFill>
          <bgColor indexed="11"/>
        </patternFill>
      </fill>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b/>
        <i val="0"/>
        <condense val="0"/>
        <extend val="0"/>
        <color indexed="9"/>
      </font>
      <fill>
        <patternFill>
          <bgColor indexed="10"/>
        </patternFill>
      </fill>
    </dxf>
    <dxf>
      <font>
        <condense val="0"/>
        <extend val="0"/>
        <color indexed="11"/>
      </font>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b/>
        <i val="0"/>
        <condense val="0"/>
        <extend val="0"/>
        <color indexed="9"/>
      </font>
      <fill>
        <patternFill>
          <bgColor indexed="10"/>
        </patternFill>
      </fill>
    </dxf>
    <dxf>
      <font>
        <condense val="0"/>
        <extend val="0"/>
        <color indexed="11"/>
      </font>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b/>
        <i val="0"/>
        <condense val="0"/>
        <extend val="0"/>
        <color indexed="9"/>
      </font>
      <fill>
        <patternFill>
          <bgColor indexed="10"/>
        </patternFill>
      </fill>
    </dxf>
    <dxf>
      <font>
        <condense val="0"/>
        <extend val="0"/>
        <color indexed="11"/>
      </font>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b/>
        <i val="0"/>
        <condense val="0"/>
        <extend val="0"/>
        <color indexed="9"/>
      </font>
      <fill>
        <patternFill>
          <bgColor indexed="10"/>
        </patternFill>
      </fill>
    </dxf>
    <dxf>
      <font>
        <condense val="0"/>
        <extend val="0"/>
        <color indexed="11"/>
      </font>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b/>
        <i val="0"/>
        <condense val="0"/>
        <extend val="0"/>
        <color indexed="9"/>
      </font>
      <fill>
        <patternFill>
          <bgColor indexed="10"/>
        </patternFill>
      </fill>
    </dxf>
    <dxf>
      <font>
        <condense val="0"/>
        <extend val="0"/>
        <color indexed="11"/>
      </font>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b/>
        <i val="0"/>
        <condense val="0"/>
        <extend val="0"/>
        <color indexed="9"/>
      </font>
      <fill>
        <patternFill>
          <bgColor indexed="10"/>
        </patternFill>
      </fill>
    </dxf>
    <dxf>
      <font>
        <condense val="0"/>
        <extend val="0"/>
        <color indexed="11"/>
      </font>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b/>
        <i val="0"/>
        <condense val="0"/>
        <extend val="0"/>
        <color indexed="9"/>
      </font>
      <fill>
        <patternFill>
          <bgColor indexed="10"/>
        </patternFill>
      </fill>
    </dxf>
    <dxf>
      <font>
        <condense val="0"/>
        <extend val="0"/>
        <color indexed="11"/>
      </font>
    </dxf>
    <dxf>
      <font>
        <condense val="0"/>
        <extend val="0"/>
        <color indexed="22"/>
      </font>
      <fill>
        <patternFill>
          <bgColor indexed="22"/>
        </patternFill>
      </fill>
    </dxf>
    <dxf>
      <font>
        <condense val="0"/>
        <extend val="0"/>
        <color indexed="22"/>
      </font>
      <fill>
        <patternFill>
          <bgColor indexed="22"/>
        </patternFill>
      </fill>
    </dxf>
    <dxf>
      <font>
        <condense val="0"/>
        <extend val="0"/>
        <color indexed="22"/>
      </font>
      <fill>
        <patternFill>
          <bgColor indexed="22"/>
        </patternFill>
      </fill>
    </dxf>
    <dxf>
      <font>
        <b/>
        <i val="0"/>
        <condense val="0"/>
        <extend val="0"/>
        <color indexed="9"/>
      </font>
      <fill>
        <patternFill>
          <bgColor indexed="10"/>
        </patternFill>
      </fill>
    </dxf>
    <dxf>
      <font>
        <condense val="0"/>
        <extend val="0"/>
        <color indexed="11"/>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auto="1"/>
      </font>
      <fill>
        <patternFill>
          <bgColor indexed="26"/>
        </patternFill>
      </fill>
    </dxf>
    <dxf>
      <font>
        <condense val="0"/>
        <extend val="0"/>
        <color indexed="9"/>
      </font>
    </dxf>
    <dxf>
      <font>
        <condense val="0"/>
        <extend val="0"/>
        <color indexed="9"/>
      </font>
    </dxf>
    <dxf>
      <font>
        <condense val="0"/>
        <extend val="0"/>
        <color indexed="9"/>
      </font>
    </dxf>
    <dxf>
      <font>
        <condense val="0"/>
        <extend val="0"/>
        <color indexed="9"/>
      </font>
    </dxf>
    <dxf>
      <font>
        <b val="0"/>
        <i val="0"/>
        <condense val="0"/>
        <extend val="0"/>
      </font>
    </dxf>
    <dxf>
      <fill>
        <patternFill>
          <bgColor indexed="41"/>
        </patternFill>
      </fill>
    </dxf>
    <dxf>
      <fill>
        <patternFill>
          <bgColor indexed="41"/>
        </patternFill>
      </fill>
    </dxf>
    <dxf>
      <fill>
        <patternFill>
          <bgColor indexed="41"/>
        </patternFill>
      </fill>
    </dxf>
    <dxf>
      <fill>
        <patternFill>
          <bgColor indexed="41"/>
        </patternFill>
      </fill>
    </dxf>
    <dxf>
      <font>
        <condense val="0"/>
        <extend val="0"/>
        <color indexed="10"/>
      </font>
      <fill>
        <patternFill>
          <bgColor indexed="10"/>
        </patternFill>
      </fill>
    </dxf>
    <dxf>
      <fill>
        <patternFill>
          <bgColor indexed="41"/>
        </patternFill>
      </fill>
    </dxf>
    <dxf>
      <font>
        <condense val="0"/>
        <extend val="0"/>
        <color indexed="10"/>
      </font>
      <fill>
        <patternFill>
          <bgColor indexed="10"/>
        </patternFill>
      </fill>
    </dxf>
    <dxf>
      <font>
        <b val="0"/>
        <i/>
        <condense val="0"/>
        <extend val="0"/>
        <color indexed="62"/>
      </font>
    </dxf>
    <dxf>
      <font>
        <b/>
        <i val="0"/>
        <condense val="0"/>
        <extend val="0"/>
        <color indexed="22"/>
      </font>
      <fill>
        <patternFill>
          <bgColor indexed="10"/>
        </patternFill>
      </fill>
    </dxf>
    <dxf>
      <font>
        <b/>
        <i val="0"/>
        <strike val="0"/>
        <condense val="0"/>
        <extend val="0"/>
        <color indexed="11"/>
      </font>
      <fill>
        <patternFill>
          <bgColor indexed="42"/>
        </patternFill>
      </fill>
    </dxf>
    <dxf>
      <fill>
        <patternFill>
          <bgColor indexed="41"/>
        </patternFill>
      </fill>
    </dxf>
    <dxf>
      <fill>
        <patternFill>
          <bgColor indexed="41"/>
        </patternFill>
      </fill>
    </dxf>
    <dxf>
      <fill>
        <patternFill>
          <bgColor indexed="41"/>
        </patternFill>
      </fill>
    </dxf>
    <dxf>
      <font>
        <condense val="0"/>
        <extend val="0"/>
        <color indexed="10"/>
      </font>
      <fill>
        <patternFill>
          <bgColor indexed="10"/>
        </patternFill>
      </fill>
    </dxf>
    <dxf>
      <fill>
        <patternFill>
          <bgColor indexed="41"/>
        </patternFill>
      </fill>
    </dxf>
    <dxf>
      <font>
        <condense val="0"/>
        <extend val="0"/>
        <color indexed="10"/>
      </font>
      <fill>
        <patternFill>
          <bgColor indexed="10"/>
        </patternFill>
      </fill>
    </dxf>
    <dxf>
      <font>
        <b val="0"/>
        <i/>
        <condense val="0"/>
        <extend val="0"/>
        <color indexed="62"/>
      </font>
    </dxf>
    <dxf>
      <font>
        <b/>
        <i val="0"/>
        <condense val="0"/>
        <extend val="0"/>
        <color indexed="22"/>
      </font>
      <fill>
        <patternFill>
          <bgColor indexed="10"/>
        </patternFill>
      </fill>
    </dxf>
    <dxf>
      <font>
        <b/>
        <i val="0"/>
        <strike val="0"/>
        <condense val="0"/>
        <extend val="0"/>
        <color indexed="11"/>
      </font>
      <fill>
        <patternFill>
          <bgColor indexed="42"/>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ont>
        <condense val="0"/>
        <extend val="0"/>
        <color indexed="10"/>
      </font>
      <fill>
        <patternFill>
          <bgColor indexed="10"/>
        </patternFill>
      </fill>
    </dxf>
    <dxf>
      <fill>
        <patternFill>
          <bgColor indexed="41"/>
        </patternFill>
      </fill>
    </dxf>
    <dxf>
      <font>
        <condense val="0"/>
        <extend val="0"/>
        <color indexed="10"/>
      </font>
      <fill>
        <patternFill>
          <bgColor indexed="10"/>
        </patternFill>
      </fill>
    </dxf>
    <dxf>
      <font>
        <b val="0"/>
        <i/>
        <condense val="0"/>
        <extend val="0"/>
        <color indexed="62"/>
      </font>
    </dxf>
    <dxf>
      <font>
        <b/>
        <i val="0"/>
        <condense val="0"/>
        <extend val="0"/>
        <color indexed="22"/>
      </font>
      <fill>
        <patternFill>
          <bgColor indexed="10"/>
        </patternFill>
      </fill>
    </dxf>
    <dxf>
      <font>
        <b/>
        <i val="0"/>
        <strike val="0"/>
        <condense val="0"/>
        <extend val="0"/>
        <color indexed="11"/>
      </font>
      <fill>
        <patternFill>
          <bgColor indexed="42"/>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ont>
        <condense val="0"/>
        <extend val="0"/>
        <color indexed="10"/>
      </font>
      <fill>
        <patternFill>
          <bgColor indexed="10"/>
        </patternFill>
      </fill>
    </dxf>
    <dxf>
      <font>
        <condense val="0"/>
        <extend val="0"/>
        <color indexed="10"/>
      </font>
      <fill>
        <patternFill>
          <bgColor indexed="10"/>
        </patternFill>
      </fill>
    </dxf>
    <dxf>
      <font>
        <b val="0"/>
        <i/>
        <condense val="0"/>
        <extend val="0"/>
        <color indexed="62"/>
      </font>
    </dxf>
    <dxf>
      <font>
        <b/>
        <i val="0"/>
        <condense val="0"/>
        <extend val="0"/>
        <color indexed="22"/>
      </font>
      <fill>
        <patternFill>
          <bgColor indexed="10"/>
        </patternFill>
      </fill>
    </dxf>
    <dxf>
      <font>
        <b/>
        <i val="0"/>
        <strike val="0"/>
        <condense val="0"/>
        <extend val="0"/>
        <color indexed="11"/>
      </font>
      <fill>
        <patternFill>
          <bgColor indexed="42"/>
        </patternFill>
      </fill>
    </dxf>
    <dxf>
      <fill>
        <patternFill>
          <bgColor indexed="41"/>
        </patternFill>
      </fill>
    </dxf>
    <dxf>
      <font>
        <condense val="0"/>
        <extend val="0"/>
        <color indexed="10"/>
      </font>
      <fill>
        <patternFill>
          <bgColor indexed="10"/>
        </patternFill>
      </fill>
    </dxf>
    <dxf>
      <font>
        <condense val="0"/>
        <extend val="0"/>
        <color indexed="10"/>
      </font>
      <fill>
        <patternFill>
          <bgColor indexed="10"/>
        </patternFill>
      </fill>
    </dxf>
    <dxf>
      <font>
        <b/>
        <i val="0"/>
        <condense val="0"/>
        <extend val="0"/>
        <color indexed="22"/>
      </font>
      <fill>
        <patternFill>
          <bgColor indexed="10"/>
        </patternFill>
      </fill>
    </dxf>
    <dxf>
      <font>
        <b/>
        <i val="0"/>
        <strike val="0"/>
        <condense val="0"/>
        <extend val="0"/>
        <color indexed="11"/>
      </font>
      <fill>
        <patternFill>
          <bgColor indexed="42"/>
        </patternFill>
      </fill>
    </dxf>
    <dxf>
      <font>
        <condense val="0"/>
        <extend val="0"/>
        <color indexed="26"/>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trlProps/ctrlProp1.xml><?xml version="1.0" encoding="utf-8"?>
<formControlPr xmlns="http://schemas.microsoft.com/office/spreadsheetml/2009/9/main" objectType="Drop" dropStyle="combo" dx="16" fmlaLink="$A$3" fmlaRange="Rooms!$C$2:$C$26" sel="25" val="17"/>
</file>

<file path=xl/ctrlProps/ctrlProp2.xml><?xml version="1.0" encoding="utf-8"?>
<formControlPr xmlns="http://schemas.microsoft.com/office/spreadsheetml/2009/9/main" objectType="Drop" dropStyle="combo" dx="16" fmlaLink="$B$3" fmlaRange="Teachers!$B$2:$B$45" sel="29" val="24"/>
</file>

<file path=xl/ctrlProps/ctrlProp3.xml><?xml version="1.0" encoding="utf-8"?>
<formControlPr xmlns="http://schemas.microsoft.com/office/spreadsheetml/2009/9/main" objectType="Drop" dropStyle="combo" dx="16" fmlaLink="$B$3" fmlaRange="Assistants!$C$2:$C$13" sel="3" val="0"/>
</file>

<file path=xl/ctrlProps/ctrlProp4.xml><?xml version="1.0" encoding="utf-8"?>
<formControlPr xmlns="http://schemas.microsoft.com/office/spreadsheetml/2009/9/main" objectType="Drop" dropStyle="combo" dx="16" fmlaLink="$L$1" fmlaRange="$Q$2:$Q$6" sel="2" val="0"/>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1</xdr:row>
          <xdr:rowOff>133350</xdr:rowOff>
        </xdr:from>
        <xdr:to>
          <xdr:col>2</xdr:col>
          <xdr:colOff>942975</xdr:colOff>
          <xdr:row>3</xdr:row>
          <xdr:rowOff>19050</xdr:rowOff>
        </xdr:to>
        <xdr:sp macro="" textlink="">
          <xdr:nvSpPr>
            <xdr:cNvPr id="31745" name="Drop Down 1" hidden="1">
              <a:extLst>
                <a:ext uri="{63B3BB69-23CF-44E3-9099-C40C66FF867C}">
                  <a14:compatExt spid="_x0000_s31745"/>
                </a:ext>
                <a:ext uri="{FF2B5EF4-FFF2-40B4-BE49-F238E27FC236}">
                  <a16:creationId xmlns:a16="http://schemas.microsoft.com/office/drawing/2014/main" id="{E6B80F1C-406F-4246-8CB6-14B2C42C971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190500</xdr:colOff>
          <xdr:row>1</xdr:row>
          <xdr:rowOff>104775</xdr:rowOff>
        </xdr:from>
        <xdr:to>
          <xdr:col>4</xdr:col>
          <xdr:colOff>161925</xdr:colOff>
          <xdr:row>2</xdr:row>
          <xdr:rowOff>152400</xdr:rowOff>
        </xdr:to>
        <xdr:sp macro="" textlink="">
          <xdr:nvSpPr>
            <xdr:cNvPr id="4097" name="Drop Down 1" hidden="1">
              <a:extLst>
                <a:ext uri="{63B3BB69-23CF-44E3-9099-C40C66FF867C}">
                  <a14:compatExt spid="_x0000_s4097"/>
                </a:ext>
                <a:ext uri="{FF2B5EF4-FFF2-40B4-BE49-F238E27FC236}">
                  <a16:creationId xmlns:a16="http://schemas.microsoft.com/office/drawing/2014/main" id="{A67F9AB6-F1CE-4BF7-9418-C223D7061C4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1</xdr:row>
          <xdr:rowOff>133350</xdr:rowOff>
        </xdr:from>
        <xdr:to>
          <xdr:col>3</xdr:col>
          <xdr:colOff>1028700</xdr:colOff>
          <xdr:row>3</xdr:row>
          <xdr:rowOff>38100</xdr:rowOff>
        </xdr:to>
        <xdr:sp macro="" textlink="">
          <xdr:nvSpPr>
            <xdr:cNvPr id="11265" name="Drop Down 1" hidden="1">
              <a:extLst>
                <a:ext uri="{63B3BB69-23CF-44E3-9099-C40C66FF867C}">
                  <a14:compatExt spid="_x0000_s11265"/>
                </a:ext>
                <a:ext uri="{FF2B5EF4-FFF2-40B4-BE49-F238E27FC236}">
                  <a16:creationId xmlns:a16="http://schemas.microsoft.com/office/drawing/2014/main" id="{4083404A-D6C5-4D35-A2CE-EEA22AD80FAC}"/>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10</xdr:col>
          <xdr:colOff>47625</xdr:colOff>
          <xdr:row>0</xdr:row>
          <xdr:rowOff>123825</xdr:rowOff>
        </xdr:from>
        <xdr:to>
          <xdr:col>12</xdr:col>
          <xdr:colOff>47625</xdr:colOff>
          <xdr:row>0</xdr:row>
          <xdr:rowOff>409575</xdr:rowOff>
        </xdr:to>
        <xdr:sp macro="" textlink="">
          <xdr:nvSpPr>
            <xdr:cNvPr id="26625" name="Drop Down 1" hidden="1">
              <a:extLst>
                <a:ext uri="{63B3BB69-23CF-44E3-9099-C40C66FF867C}">
                  <a14:compatExt spid="_x0000_s26625"/>
                </a:ext>
                <a:ext uri="{FF2B5EF4-FFF2-40B4-BE49-F238E27FC236}">
                  <a16:creationId xmlns:a16="http://schemas.microsoft.com/office/drawing/2014/main" id="{8BE132FA-B6F2-43DD-A60D-E0D44EEB85CD}"/>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0</xdr:col>
      <xdr:colOff>304800</xdr:colOff>
      <xdr:row>18</xdr:row>
      <xdr:rowOff>0</xdr:rowOff>
    </xdr:to>
    <xdr:sp macro="" textlink="">
      <xdr:nvSpPr>
        <xdr:cNvPr id="37889" name="AutoShape 1" descr="blueup">
          <a:hlinkClick xmlns:r="http://schemas.openxmlformats.org/officeDocument/2006/relationships" r:id=""/>
          <a:extLst>
            <a:ext uri="{FF2B5EF4-FFF2-40B4-BE49-F238E27FC236}">
              <a16:creationId xmlns:a16="http://schemas.microsoft.com/office/drawing/2014/main" id="{00000000-0008-0000-2300-000001940000}"/>
            </a:ext>
          </a:extLst>
        </xdr:cNvPr>
        <xdr:cNvSpPr>
          <a:spLocks noChangeAspect="1" noChangeArrowheads="1"/>
        </xdr:cNvSpPr>
      </xdr:nvSpPr>
      <xdr:spPr bwMode="auto">
        <a:xfrm>
          <a:off x="0" y="2590800"/>
          <a:ext cx="304800" cy="323850"/>
        </a:xfrm>
        <a:prstGeom prst="rect">
          <a:avLst/>
        </a:prstGeom>
        <a:noFill/>
        <a:ln w="9525">
          <a:noFill/>
          <a:miter lim="800000"/>
          <a:headEnd/>
          <a:tailEnd/>
        </a:ln>
      </xdr:spPr>
    </xdr:sp>
    <xdr:clientData/>
  </xdr:twoCellAnchor>
  <xdr:twoCellAnchor editAs="oneCell">
    <xdr:from>
      <xdr:col>16</xdr:col>
      <xdr:colOff>0</xdr:colOff>
      <xdr:row>16</xdr:row>
      <xdr:rowOff>0</xdr:rowOff>
    </xdr:from>
    <xdr:to>
      <xdr:col>16</xdr:col>
      <xdr:colOff>304800</xdr:colOff>
      <xdr:row>18</xdr:row>
      <xdr:rowOff>0</xdr:rowOff>
    </xdr:to>
    <xdr:sp macro="" textlink="">
      <xdr:nvSpPr>
        <xdr:cNvPr id="37890" name="AutoShape 11" descr="blueup">
          <a:hlinkClick xmlns:r="http://schemas.openxmlformats.org/officeDocument/2006/relationships" r:id=""/>
          <a:extLst>
            <a:ext uri="{FF2B5EF4-FFF2-40B4-BE49-F238E27FC236}">
              <a16:creationId xmlns:a16="http://schemas.microsoft.com/office/drawing/2014/main" id="{00000000-0008-0000-2300-000002940000}"/>
            </a:ext>
          </a:extLst>
        </xdr:cNvPr>
        <xdr:cNvSpPr>
          <a:spLocks noChangeAspect="1" noChangeArrowheads="1"/>
        </xdr:cNvSpPr>
      </xdr:nvSpPr>
      <xdr:spPr bwMode="auto">
        <a:xfrm>
          <a:off x="7810500" y="2590800"/>
          <a:ext cx="304800" cy="323850"/>
        </a:xfrm>
        <a:prstGeom prst="rect">
          <a:avLst/>
        </a:prstGeom>
        <a:noFill/>
        <a:ln w="9525">
          <a:noFill/>
          <a:miter lim="800000"/>
          <a:headEnd/>
          <a:tailEnd/>
        </a:ln>
      </xdr:spPr>
    </xdr:sp>
    <xdr:clientData/>
  </xdr:twoCellAnchor>
  <xdr:twoCellAnchor editAs="oneCell">
    <xdr:from>
      <xdr:col>32</xdr:col>
      <xdr:colOff>0</xdr:colOff>
      <xdr:row>16</xdr:row>
      <xdr:rowOff>0</xdr:rowOff>
    </xdr:from>
    <xdr:to>
      <xdr:col>32</xdr:col>
      <xdr:colOff>304800</xdr:colOff>
      <xdr:row>18</xdr:row>
      <xdr:rowOff>0</xdr:rowOff>
    </xdr:to>
    <xdr:sp macro="" textlink="">
      <xdr:nvSpPr>
        <xdr:cNvPr id="37891" name="AutoShape 12" descr="blueup">
          <a:hlinkClick xmlns:r="http://schemas.openxmlformats.org/officeDocument/2006/relationships" r:id=""/>
          <a:extLst>
            <a:ext uri="{FF2B5EF4-FFF2-40B4-BE49-F238E27FC236}">
              <a16:creationId xmlns:a16="http://schemas.microsoft.com/office/drawing/2014/main" id="{00000000-0008-0000-2300-000003940000}"/>
            </a:ext>
          </a:extLst>
        </xdr:cNvPr>
        <xdr:cNvSpPr>
          <a:spLocks noChangeAspect="1" noChangeArrowheads="1"/>
        </xdr:cNvSpPr>
      </xdr:nvSpPr>
      <xdr:spPr bwMode="auto">
        <a:xfrm>
          <a:off x="15582900" y="2590800"/>
          <a:ext cx="304800" cy="323850"/>
        </a:xfrm>
        <a:prstGeom prst="rect">
          <a:avLst/>
        </a:prstGeom>
        <a:noFill/>
        <a:ln w="9525">
          <a:noFill/>
          <a:miter lim="800000"/>
          <a:headEnd/>
          <a:tailEnd/>
        </a:ln>
      </xdr:spPr>
    </xdr:sp>
    <xdr:clientData/>
  </xdr:twoCellAnchor>
  <xdr:twoCellAnchor editAs="oneCell">
    <xdr:from>
      <xdr:col>48</xdr:col>
      <xdr:colOff>0</xdr:colOff>
      <xdr:row>16</xdr:row>
      <xdr:rowOff>0</xdr:rowOff>
    </xdr:from>
    <xdr:to>
      <xdr:col>48</xdr:col>
      <xdr:colOff>304800</xdr:colOff>
      <xdr:row>18</xdr:row>
      <xdr:rowOff>0</xdr:rowOff>
    </xdr:to>
    <xdr:sp macro="" textlink="">
      <xdr:nvSpPr>
        <xdr:cNvPr id="37892" name="AutoShape 13" descr="blueup">
          <a:hlinkClick xmlns:r="http://schemas.openxmlformats.org/officeDocument/2006/relationships" r:id=""/>
          <a:extLst>
            <a:ext uri="{FF2B5EF4-FFF2-40B4-BE49-F238E27FC236}">
              <a16:creationId xmlns:a16="http://schemas.microsoft.com/office/drawing/2014/main" id="{00000000-0008-0000-2300-000004940000}"/>
            </a:ext>
          </a:extLst>
        </xdr:cNvPr>
        <xdr:cNvSpPr>
          <a:spLocks noChangeAspect="1" noChangeArrowheads="1"/>
        </xdr:cNvSpPr>
      </xdr:nvSpPr>
      <xdr:spPr bwMode="auto">
        <a:xfrm>
          <a:off x="23355300" y="2590800"/>
          <a:ext cx="304800" cy="323850"/>
        </a:xfrm>
        <a:prstGeom prst="rect">
          <a:avLst/>
        </a:prstGeom>
        <a:noFill/>
        <a:ln w="9525">
          <a:noFill/>
          <a:miter lim="800000"/>
          <a:headEnd/>
          <a:tailEnd/>
        </a:ln>
      </xdr:spPr>
    </xdr:sp>
    <xdr:clientData/>
  </xdr:twoCellAnchor>
  <xdr:twoCellAnchor editAs="oneCell">
    <xdr:from>
      <xdr:col>64</xdr:col>
      <xdr:colOff>0</xdr:colOff>
      <xdr:row>16</xdr:row>
      <xdr:rowOff>0</xdr:rowOff>
    </xdr:from>
    <xdr:to>
      <xdr:col>64</xdr:col>
      <xdr:colOff>304800</xdr:colOff>
      <xdr:row>18</xdr:row>
      <xdr:rowOff>0</xdr:rowOff>
    </xdr:to>
    <xdr:sp macro="" textlink="">
      <xdr:nvSpPr>
        <xdr:cNvPr id="37893" name="AutoShape 14" descr="blueup">
          <a:hlinkClick xmlns:r="http://schemas.openxmlformats.org/officeDocument/2006/relationships" r:id=""/>
          <a:extLst>
            <a:ext uri="{FF2B5EF4-FFF2-40B4-BE49-F238E27FC236}">
              <a16:creationId xmlns:a16="http://schemas.microsoft.com/office/drawing/2014/main" id="{00000000-0008-0000-2300-000005940000}"/>
            </a:ext>
          </a:extLst>
        </xdr:cNvPr>
        <xdr:cNvSpPr>
          <a:spLocks noChangeAspect="1" noChangeArrowheads="1"/>
        </xdr:cNvSpPr>
      </xdr:nvSpPr>
      <xdr:spPr bwMode="auto">
        <a:xfrm>
          <a:off x="31127700" y="2590800"/>
          <a:ext cx="304800" cy="323850"/>
        </a:xfrm>
        <a:prstGeom prst="rect">
          <a:avLst/>
        </a:prstGeom>
        <a:noFill/>
        <a:ln w="9525">
          <a:no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0</xdr:col>
      <xdr:colOff>295275</xdr:colOff>
      <xdr:row>18</xdr:row>
      <xdr:rowOff>0</xdr:rowOff>
    </xdr:to>
    <xdr:sp macro="" textlink="">
      <xdr:nvSpPr>
        <xdr:cNvPr id="38913" name="AutoShape 1" descr="blueup">
          <a:hlinkClick xmlns:r="http://schemas.openxmlformats.org/officeDocument/2006/relationships" r:id=""/>
          <a:extLst>
            <a:ext uri="{FF2B5EF4-FFF2-40B4-BE49-F238E27FC236}">
              <a16:creationId xmlns:a16="http://schemas.microsoft.com/office/drawing/2014/main" id="{00000000-0008-0000-2400-000001980000}"/>
            </a:ext>
          </a:extLst>
        </xdr:cNvPr>
        <xdr:cNvSpPr>
          <a:spLocks noChangeAspect="1" noChangeArrowheads="1"/>
        </xdr:cNvSpPr>
      </xdr:nvSpPr>
      <xdr:spPr bwMode="auto">
        <a:xfrm>
          <a:off x="0" y="2590800"/>
          <a:ext cx="295275" cy="323850"/>
        </a:xfrm>
        <a:prstGeom prst="rect">
          <a:avLst/>
        </a:prstGeom>
        <a:noFill/>
        <a:ln w="9525">
          <a:noFill/>
          <a:miter lim="800000"/>
          <a:headEnd/>
          <a:tailEnd/>
        </a:ln>
      </xdr:spPr>
    </xdr:sp>
    <xdr:clientData/>
  </xdr:twoCellAnchor>
  <xdr:twoCellAnchor editAs="oneCell">
    <xdr:from>
      <xdr:col>16</xdr:col>
      <xdr:colOff>0</xdr:colOff>
      <xdr:row>16</xdr:row>
      <xdr:rowOff>0</xdr:rowOff>
    </xdr:from>
    <xdr:to>
      <xdr:col>16</xdr:col>
      <xdr:colOff>295275</xdr:colOff>
      <xdr:row>18</xdr:row>
      <xdr:rowOff>0</xdr:rowOff>
    </xdr:to>
    <xdr:sp macro="" textlink="">
      <xdr:nvSpPr>
        <xdr:cNvPr id="38914" name="AutoShape 2" descr="blueup">
          <a:hlinkClick xmlns:r="http://schemas.openxmlformats.org/officeDocument/2006/relationships" r:id=""/>
          <a:extLst>
            <a:ext uri="{FF2B5EF4-FFF2-40B4-BE49-F238E27FC236}">
              <a16:creationId xmlns:a16="http://schemas.microsoft.com/office/drawing/2014/main" id="{00000000-0008-0000-2400-000002980000}"/>
            </a:ext>
          </a:extLst>
        </xdr:cNvPr>
        <xdr:cNvSpPr>
          <a:spLocks noChangeAspect="1" noChangeArrowheads="1"/>
        </xdr:cNvSpPr>
      </xdr:nvSpPr>
      <xdr:spPr bwMode="auto">
        <a:xfrm>
          <a:off x="7772400" y="2590800"/>
          <a:ext cx="295275" cy="323850"/>
        </a:xfrm>
        <a:prstGeom prst="rect">
          <a:avLst/>
        </a:prstGeom>
        <a:noFill/>
        <a:ln w="9525">
          <a:noFill/>
          <a:miter lim="800000"/>
          <a:headEnd/>
          <a:tailEnd/>
        </a:ln>
      </xdr:spPr>
    </xdr:sp>
    <xdr:clientData/>
  </xdr:twoCellAnchor>
  <xdr:twoCellAnchor editAs="oneCell">
    <xdr:from>
      <xdr:col>32</xdr:col>
      <xdr:colOff>0</xdr:colOff>
      <xdr:row>16</xdr:row>
      <xdr:rowOff>0</xdr:rowOff>
    </xdr:from>
    <xdr:to>
      <xdr:col>32</xdr:col>
      <xdr:colOff>295275</xdr:colOff>
      <xdr:row>18</xdr:row>
      <xdr:rowOff>0</xdr:rowOff>
    </xdr:to>
    <xdr:sp macro="" textlink="">
      <xdr:nvSpPr>
        <xdr:cNvPr id="38915" name="AutoShape 3" descr="blueup">
          <a:hlinkClick xmlns:r="http://schemas.openxmlformats.org/officeDocument/2006/relationships" r:id=""/>
          <a:extLst>
            <a:ext uri="{FF2B5EF4-FFF2-40B4-BE49-F238E27FC236}">
              <a16:creationId xmlns:a16="http://schemas.microsoft.com/office/drawing/2014/main" id="{00000000-0008-0000-2400-000003980000}"/>
            </a:ext>
          </a:extLst>
        </xdr:cNvPr>
        <xdr:cNvSpPr>
          <a:spLocks noChangeAspect="1" noChangeArrowheads="1"/>
        </xdr:cNvSpPr>
      </xdr:nvSpPr>
      <xdr:spPr bwMode="auto">
        <a:xfrm>
          <a:off x="15544800" y="2590800"/>
          <a:ext cx="295275" cy="323850"/>
        </a:xfrm>
        <a:prstGeom prst="rect">
          <a:avLst/>
        </a:prstGeom>
        <a:noFill/>
        <a:ln w="9525">
          <a:noFill/>
          <a:miter lim="800000"/>
          <a:headEnd/>
          <a:tailEnd/>
        </a:ln>
      </xdr:spPr>
    </xdr:sp>
    <xdr:clientData/>
  </xdr:twoCellAnchor>
  <xdr:twoCellAnchor editAs="oneCell">
    <xdr:from>
      <xdr:col>48</xdr:col>
      <xdr:colOff>0</xdr:colOff>
      <xdr:row>16</xdr:row>
      <xdr:rowOff>0</xdr:rowOff>
    </xdr:from>
    <xdr:to>
      <xdr:col>48</xdr:col>
      <xdr:colOff>295275</xdr:colOff>
      <xdr:row>18</xdr:row>
      <xdr:rowOff>0</xdr:rowOff>
    </xdr:to>
    <xdr:sp macro="" textlink="">
      <xdr:nvSpPr>
        <xdr:cNvPr id="38916" name="AutoShape 4" descr="blueup">
          <a:hlinkClick xmlns:r="http://schemas.openxmlformats.org/officeDocument/2006/relationships" r:id=""/>
          <a:extLst>
            <a:ext uri="{FF2B5EF4-FFF2-40B4-BE49-F238E27FC236}">
              <a16:creationId xmlns:a16="http://schemas.microsoft.com/office/drawing/2014/main" id="{00000000-0008-0000-2400-000004980000}"/>
            </a:ext>
          </a:extLst>
        </xdr:cNvPr>
        <xdr:cNvSpPr>
          <a:spLocks noChangeAspect="1" noChangeArrowheads="1"/>
        </xdr:cNvSpPr>
      </xdr:nvSpPr>
      <xdr:spPr bwMode="auto">
        <a:xfrm>
          <a:off x="23317200" y="2590800"/>
          <a:ext cx="295275" cy="323850"/>
        </a:xfrm>
        <a:prstGeom prst="rect">
          <a:avLst/>
        </a:prstGeom>
        <a:noFill/>
        <a:ln w="9525">
          <a:noFill/>
          <a:miter lim="800000"/>
          <a:headEnd/>
          <a:tailEnd/>
        </a:ln>
      </xdr:spPr>
    </xdr:sp>
    <xdr:clientData/>
  </xdr:twoCellAnchor>
  <xdr:twoCellAnchor editAs="oneCell">
    <xdr:from>
      <xdr:col>64</xdr:col>
      <xdr:colOff>0</xdr:colOff>
      <xdr:row>16</xdr:row>
      <xdr:rowOff>0</xdr:rowOff>
    </xdr:from>
    <xdr:to>
      <xdr:col>64</xdr:col>
      <xdr:colOff>295275</xdr:colOff>
      <xdr:row>18</xdr:row>
      <xdr:rowOff>0</xdr:rowOff>
    </xdr:to>
    <xdr:sp macro="" textlink="">
      <xdr:nvSpPr>
        <xdr:cNvPr id="38917" name="AutoShape 5" descr="blueup">
          <a:hlinkClick xmlns:r="http://schemas.openxmlformats.org/officeDocument/2006/relationships" r:id=""/>
          <a:extLst>
            <a:ext uri="{FF2B5EF4-FFF2-40B4-BE49-F238E27FC236}">
              <a16:creationId xmlns:a16="http://schemas.microsoft.com/office/drawing/2014/main" id="{00000000-0008-0000-2400-000005980000}"/>
            </a:ext>
          </a:extLst>
        </xdr:cNvPr>
        <xdr:cNvSpPr>
          <a:spLocks noChangeAspect="1" noChangeArrowheads="1"/>
        </xdr:cNvSpPr>
      </xdr:nvSpPr>
      <xdr:spPr bwMode="auto">
        <a:xfrm>
          <a:off x="31089600" y="2590800"/>
          <a:ext cx="295275" cy="323850"/>
        </a:xfrm>
        <a:prstGeom prst="rect">
          <a:avLst/>
        </a:prstGeom>
        <a:noFill/>
        <a:ln w="9525">
          <a:no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0</xdr:col>
      <xdr:colOff>295275</xdr:colOff>
      <xdr:row>18</xdr:row>
      <xdr:rowOff>0</xdr:rowOff>
    </xdr:to>
    <xdr:sp macro="" textlink="">
      <xdr:nvSpPr>
        <xdr:cNvPr id="39937" name="AutoShape 1" descr="blueup">
          <a:hlinkClick xmlns:r="http://schemas.openxmlformats.org/officeDocument/2006/relationships" r:id=""/>
          <a:extLst>
            <a:ext uri="{FF2B5EF4-FFF2-40B4-BE49-F238E27FC236}">
              <a16:creationId xmlns:a16="http://schemas.microsoft.com/office/drawing/2014/main" id="{00000000-0008-0000-2500-0000019C0000}"/>
            </a:ext>
          </a:extLst>
        </xdr:cNvPr>
        <xdr:cNvSpPr>
          <a:spLocks noChangeAspect="1" noChangeArrowheads="1"/>
        </xdr:cNvSpPr>
      </xdr:nvSpPr>
      <xdr:spPr bwMode="auto">
        <a:xfrm>
          <a:off x="0" y="2590800"/>
          <a:ext cx="295275" cy="323850"/>
        </a:xfrm>
        <a:prstGeom prst="rect">
          <a:avLst/>
        </a:prstGeom>
        <a:noFill/>
        <a:ln w="9525">
          <a:noFill/>
          <a:miter lim="800000"/>
          <a:headEnd/>
          <a:tailEnd/>
        </a:ln>
      </xdr:spPr>
    </xdr:sp>
    <xdr:clientData/>
  </xdr:twoCellAnchor>
  <xdr:twoCellAnchor editAs="oneCell">
    <xdr:from>
      <xdr:col>16</xdr:col>
      <xdr:colOff>0</xdr:colOff>
      <xdr:row>16</xdr:row>
      <xdr:rowOff>0</xdr:rowOff>
    </xdr:from>
    <xdr:to>
      <xdr:col>16</xdr:col>
      <xdr:colOff>295275</xdr:colOff>
      <xdr:row>18</xdr:row>
      <xdr:rowOff>0</xdr:rowOff>
    </xdr:to>
    <xdr:sp macro="" textlink="">
      <xdr:nvSpPr>
        <xdr:cNvPr id="39938" name="AutoShape 2" descr="blueup">
          <a:hlinkClick xmlns:r="http://schemas.openxmlformats.org/officeDocument/2006/relationships" r:id=""/>
          <a:extLst>
            <a:ext uri="{FF2B5EF4-FFF2-40B4-BE49-F238E27FC236}">
              <a16:creationId xmlns:a16="http://schemas.microsoft.com/office/drawing/2014/main" id="{00000000-0008-0000-2500-0000029C0000}"/>
            </a:ext>
          </a:extLst>
        </xdr:cNvPr>
        <xdr:cNvSpPr>
          <a:spLocks noChangeAspect="1" noChangeArrowheads="1"/>
        </xdr:cNvSpPr>
      </xdr:nvSpPr>
      <xdr:spPr bwMode="auto">
        <a:xfrm>
          <a:off x="7772400" y="2590800"/>
          <a:ext cx="295275" cy="323850"/>
        </a:xfrm>
        <a:prstGeom prst="rect">
          <a:avLst/>
        </a:prstGeom>
        <a:noFill/>
        <a:ln w="9525">
          <a:noFill/>
          <a:miter lim="800000"/>
          <a:headEnd/>
          <a:tailEnd/>
        </a:ln>
      </xdr:spPr>
    </xdr:sp>
    <xdr:clientData/>
  </xdr:twoCellAnchor>
  <xdr:twoCellAnchor editAs="oneCell">
    <xdr:from>
      <xdr:col>32</xdr:col>
      <xdr:colOff>0</xdr:colOff>
      <xdr:row>16</xdr:row>
      <xdr:rowOff>0</xdr:rowOff>
    </xdr:from>
    <xdr:to>
      <xdr:col>32</xdr:col>
      <xdr:colOff>295275</xdr:colOff>
      <xdr:row>18</xdr:row>
      <xdr:rowOff>0</xdr:rowOff>
    </xdr:to>
    <xdr:sp macro="" textlink="">
      <xdr:nvSpPr>
        <xdr:cNvPr id="39939" name="AutoShape 3" descr="blueup">
          <a:hlinkClick xmlns:r="http://schemas.openxmlformats.org/officeDocument/2006/relationships" r:id=""/>
          <a:extLst>
            <a:ext uri="{FF2B5EF4-FFF2-40B4-BE49-F238E27FC236}">
              <a16:creationId xmlns:a16="http://schemas.microsoft.com/office/drawing/2014/main" id="{00000000-0008-0000-2500-0000039C0000}"/>
            </a:ext>
          </a:extLst>
        </xdr:cNvPr>
        <xdr:cNvSpPr>
          <a:spLocks noChangeAspect="1" noChangeArrowheads="1"/>
        </xdr:cNvSpPr>
      </xdr:nvSpPr>
      <xdr:spPr bwMode="auto">
        <a:xfrm>
          <a:off x="15544800" y="2590800"/>
          <a:ext cx="295275" cy="323850"/>
        </a:xfrm>
        <a:prstGeom prst="rect">
          <a:avLst/>
        </a:prstGeom>
        <a:noFill/>
        <a:ln w="9525">
          <a:noFill/>
          <a:miter lim="800000"/>
          <a:headEnd/>
          <a:tailEnd/>
        </a:ln>
      </xdr:spPr>
    </xdr:sp>
    <xdr:clientData/>
  </xdr:twoCellAnchor>
  <xdr:twoCellAnchor editAs="oneCell">
    <xdr:from>
      <xdr:col>48</xdr:col>
      <xdr:colOff>0</xdr:colOff>
      <xdr:row>16</xdr:row>
      <xdr:rowOff>0</xdr:rowOff>
    </xdr:from>
    <xdr:to>
      <xdr:col>48</xdr:col>
      <xdr:colOff>295275</xdr:colOff>
      <xdr:row>18</xdr:row>
      <xdr:rowOff>0</xdr:rowOff>
    </xdr:to>
    <xdr:sp macro="" textlink="">
      <xdr:nvSpPr>
        <xdr:cNvPr id="39940" name="AutoShape 4" descr="blueup">
          <a:hlinkClick xmlns:r="http://schemas.openxmlformats.org/officeDocument/2006/relationships" r:id=""/>
          <a:extLst>
            <a:ext uri="{FF2B5EF4-FFF2-40B4-BE49-F238E27FC236}">
              <a16:creationId xmlns:a16="http://schemas.microsoft.com/office/drawing/2014/main" id="{00000000-0008-0000-2500-0000049C0000}"/>
            </a:ext>
          </a:extLst>
        </xdr:cNvPr>
        <xdr:cNvSpPr>
          <a:spLocks noChangeAspect="1" noChangeArrowheads="1"/>
        </xdr:cNvSpPr>
      </xdr:nvSpPr>
      <xdr:spPr bwMode="auto">
        <a:xfrm>
          <a:off x="23317200" y="2590800"/>
          <a:ext cx="295275" cy="323850"/>
        </a:xfrm>
        <a:prstGeom prst="rect">
          <a:avLst/>
        </a:prstGeom>
        <a:noFill/>
        <a:ln w="9525">
          <a:noFill/>
          <a:miter lim="800000"/>
          <a:headEnd/>
          <a:tailEnd/>
        </a:ln>
      </xdr:spPr>
    </xdr:sp>
    <xdr:clientData/>
  </xdr:twoCellAnchor>
  <xdr:twoCellAnchor editAs="oneCell">
    <xdr:from>
      <xdr:col>64</xdr:col>
      <xdr:colOff>0</xdr:colOff>
      <xdr:row>16</xdr:row>
      <xdr:rowOff>0</xdr:rowOff>
    </xdr:from>
    <xdr:to>
      <xdr:col>64</xdr:col>
      <xdr:colOff>295275</xdr:colOff>
      <xdr:row>18</xdr:row>
      <xdr:rowOff>0</xdr:rowOff>
    </xdr:to>
    <xdr:sp macro="" textlink="">
      <xdr:nvSpPr>
        <xdr:cNvPr id="39941" name="AutoShape 5" descr="blueup">
          <a:hlinkClick xmlns:r="http://schemas.openxmlformats.org/officeDocument/2006/relationships" r:id=""/>
          <a:extLst>
            <a:ext uri="{FF2B5EF4-FFF2-40B4-BE49-F238E27FC236}">
              <a16:creationId xmlns:a16="http://schemas.microsoft.com/office/drawing/2014/main" id="{00000000-0008-0000-2500-0000059C0000}"/>
            </a:ext>
          </a:extLst>
        </xdr:cNvPr>
        <xdr:cNvSpPr>
          <a:spLocks noChangeAspect="1" noChangeArrowheads="1"/>
        </xdr:cNvSpPr>
      </xdr:nvSpPr>
      <xdr:spPr bwMode="auto">
        <a:xfrm>
          <a:off x="31089600" y="2590800"/>
          <a:ext cx="295275" cy="323850"/>
        </a:xfrm>
        <a:prstGeom prst="rect">
          <a:avLst/>
        </a:prstGeom>
        <a:noFill/>
        <a:ln w="9525">
          <a:no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0</xdr:col>
      <xdr:colOff>295275</xdr:colOff>
      <xdr:row>18</xdr:row>
      <xdr:rowOff>0</xdr:rowOff>
    </xdr:to>
    <xdr:sp macro="" textlink="">
      <xdr:nvSpPr>
        <xdr:cNvPr id="40961" name="AutoShape 1" descr="blueup">
          <a:hlinkClick xmlns:r="http://schemas.openxmlformats.org/officeDocument/2006/relationships" r:id=""/>
          <a:extLst>
            <a:ext uri="{FF2B5EF4-FFF2-40B4-BE49-F238E27FC236}">
              <a16:creationId xmlns:a16="http://schemas.microsoft.com/office/drawing/2014/main" id="{00000000-0008-0000-2600-000001A00000}"/>
            </a:ext>
          </a:extLst>
        </xdr:cNvPr>
        <xdr:cNvSpPr>
          <a:spLocks noChangeAspect="1" noChangeArrowheads="1"/>
        </xdr:cNvSpPr>
      </xdr:nvSpPr>
      <xdr:spPr bwMode="auto">
        <a:xfrm>
          <a:off x="0" y="2590800"/>
          <a:ext cx="295275" cy="323850"/>
        </a:xfrm>
        <a:prstGeom prst="rect">
          <a:avLst/>
        </a:prstGeom>
        <a:noFill/>
        <a:ln w="9525">
          <a:noFill/>
          <a:miter lim="800000"/>
          <a:headEnd/>
          <a:tailEnd/>
        </a:ln>
      </xdr:spPr>
    </xdr:sp>
    <xdr:clientData/>
  </xdr:twoCellAnchor>
  <xdr:twoCellAnchor editAs="oneCell">
    <xdr:from>
      <xdr:col>16</xdr:col>
      <xdr:colOff>0</xdr:colOff>
      <xdr:row>16</xdr:row>
      <xdr:rowOff>0</xdr:rowOff>
    </xdr:from>
    <xdr:to>
      <xdr:col>16</xdr:col>
      <xdr:colOff>295275</xdr:colOff>
      <xdr:row>18</xdr:row>
      <xdr:rowOff>0</xdr:rowOff>
    </xdr:to>
    <xdr:sp macro="" textlink="">
      <xdr:nvSpPr>
        <xdr:cNvPr id="40962" name="AutoShape 2" descr="blueup">
          <a:hlinkClick xmlns:r="http://schemas.openxmlformats.org/officeDocument/2006/relationships" r:id=""/>
          <a:extLst>
            <a:ext uri="{FF2B5EF4-FFF2-40B4-BE49-F238E27FC236}">
              <a16:creationId xmlns:a16="http://schemas.microsoft.com/office/drawing/2014/main" id="{00000000-0008-0000-2600-000002A00000}"/>
            </a:ext>
          </a:extLst>
        </xdr:cNvPr>
        <xdr:cNvSpPr>
          <a:spLocks noChangeAspect="1" noChangeArrowheads="1"/>
        </xdr:cNvSpPr>
      </xdr:nvSpPr>
      <xdr:spPr bwMode="auto">
        <a:xfrm>
          <a:off x="7772400" y="2590800"/>
          <a:ext cx="295275" cy="323850"/>
        </a:xfrm>
        <a:prstGeom prst="rect">
          <a:avLst/>
        </a:prstGeom>
        <a:noFill/>
        <a:ln w="9525">
          <a:noFill/>
          <a:miter lim="800000"/>
          <a:headEnd/>
          <a:tailEnd/>
        </a:ln>
      </xdr:spPr>
    </xdr:sp>
    <xdr:clientData/>
  </xdr:twoCellAnchor>
  <xdr:twoCellAnchor editAs="oneCell">
    <xdr:from>
      <xdr:col>32</xdr:col>
      <xdr:colOff>0</xdr:colOff>
      <xdr:row>16</xdr:row>
      <xdr:rowOff>0</xdr:rowOff>
    </xdr:from>
    <xdr:to>
      <xdr:col>32</xdr:col>
      <xdr:colOff>295275</xdr:colOff>
      <xdr:row>18</xdr:row>
      <xdr:rowOff>0</xdr:rowOff>
    </xdr:to>
    <xdr:sp macro="" textlink="">
      <xdr:nvSpPr>
        <xdr:cNvPr id="40963" name="AutoShape 3" descr="blueup">
          <a:hlinkClick xmlns:r="http://schemas.openxmlformats.org/officeDocument/2006/relationships" r:id=""/>
          <a:extLst>
            <a:ext uri="{FF2B5EF4-FFF2-40B4-BE49-F238E27FC236}">
              <a16:creationId xmlns:a16="http://schemas.microsoft.com/office/drawing/2014/main" id="{00000000-0008-0000-2600-000003A00000}"/>
            </a:ext>
          </a:extLst>
        </xdr:cNvPr>
        <xdr:cNvSpPr>
          <a:spLocks noChangeAspect="1" noChangeArrowheads="1"/>
        </xdr:cNvSpPr>
      </xdr:nvSpPr>
      <xdr:spPr bwMode="auto">
        <a:xfrm>
          <a:off x="15544800" y="2590800"/>
          <a:ext cx="295275" cy="323850"/>
        </a:xfrm>
        <a:prstGeom prst="rect">
          <a:avLst/>
        </a:prstGeom>
        <a:noFill/>
        <a:ln w="9525">
          <a:noFill/>
          <a:miter lim="800000"/>
          <a:headEnd/>
          <a:tailEnd/>
        </a:ln>
      </xdr:spPr>
    </xdr:sp>
    <xdr:clientData/>
  </xdr:twoCellAnchor>
  <xdr:twoCellAnchor editAs="oneCell">
    <xdr:from>
      <xdr:col>48</xdr:col>
      <xdr:colOff>0</xdr:colOff>
      <xdr:row>16</xdr:row>
      <xdr:rowOff>0</xdr:rowOff>
    </xdr:from>
    <xdr:to>
      <xdr:col>48</xdr:col>
      <xdr:colOff>295275</xdr:colOff>
      <xdr:row>18</xdr:row>
      <xdr:rowOff>0</xdr:rowOff>
    </xdr:to>
    <xdr:sp macro="" textlink="">
      <xdr:nvSpPr>
        <xdr:cNvPr id="40964" name="AutoShape 4" descr="blueup">
          <a:hlinkClick xmlns:r="http://schemas.openxmlformats.org/officeDocument/2006/relationships" r:id=""/>
          <a:extLst>
            <a:ext uri="{FF2B5EF4-FFF2-40B4-BE49-F238E27FC236}">
              <a16:creationId xmlns:a16="http://schemas.microsoft.com/office/drawing/2014/main" id="{00000000-0008-0000-2600-000004A00000}"/>
            </a:ext>
          </a:extLst>
        </xdr:cNvPr>
        <xdr:cNvSpPr>
          <a:spLocks noChangeAspect="1" noChangeArrowheads="1"/>
        </xdr:cNvSpPr>
      </xdr:nvSpPr>
      <xdr:spPr bwMode="auto">
        <a:xfrm>
          <a:off x="23317200" y="2590800"/>
          <a:ext cx="295275" cy="323850"/>
        </a:xfrm>
        <a:prstGeom prst="rect">
          <a:avLst/>
        </a:prstGeom>
        <a:noFill/>
        <a:ln w="9525">
          <a:noFill/>
          <a:miter lim="800000"/>
          <a:headEnd/>
          <a:tailEnd/>
        </a:ln>
      </xdr:spPr>
    </xdr:sp>
    <xdr:clientData/>
  </xdr:twoCellAnchor>
  <xdr:twoCellAnchor editAs="oneCell">
    <xdr:from>
      <xdr:col>64</xdr:col>
      <xdr:colOff>0</xdr:colOff>
      <xdr:row>16</xdr:row>
      <xdr:rowOff>0</xdr:rowOff>
    </xdr:from>
    <xdr:to>
      <xdr:col>64</xdr:col>
      <xdr:colOff>295275</xdr:colOff>
      <xdr:row>18</xdr:row>
      <xdr:rowOff>0</xdr:rowOff>
    </xdr:to>
    <xdr:sp macro="" textlink="">
      <xdr:nvSpPr>
        <xdr:cNvPr id="40965" name="AutoShape 5" descr="blueup">
          <a:hlinkClick xmlns:r="http://schemas.openxmlformats.org/officeDocument/2006/relationships" r:id=""/>
          <a:extLst>
            <a:ext uri="{FF2B5EF4-FFF2-40B4-BE49-F238E27FC236}">
              <a16:creationId xmlns:a16="http://schemas.microsoft.com/office/drawing/2014/main" id="{00000000-0008-0000-2600-000005A00000}"/>
            </a:ext>
          </a:extLst>
        </xdr:cNvPr>
        <xdr:cNvSpPr>
          <a:spLocks noChangeAspect="1" noChangeArrowheads="1"/>
        </xdr:cNvSpPr>
      </xdr:nvSpPr>
      <xdr:spPr bwMode="auto">
        <a:xfrm>
          <a:off x="31089600" y="2590800"/>
          <a:ext cx="295275" cy="323850"/>
        </a:xfrm>
        <a:prstGeom prst="rect">
          <a:avLst/>
        </a:prstGeom>
        <a:noFill/>
        <a:ln w="9525">
          <a:no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0</xdr:col>
      <xdr:colOff>295275</xdr:colOff>
      <xdr:row>18</xdr:row>
      <xdr:rowOff>0</xdr:rowOff>
    </xdr:to>
    <xdr:sp macro="" textlink="">
      <xdr:nvSpPr>
        <xdr:cNvPr id="41985" name="AutoShape 1" descr="blueup">
          <a:hlinkClick xmlns:r="http://schemas.openxmlformats.org/officeDocument/2006/relationships" r:id=""/>
          <a:extLst>
            <a:ext uri="{FF2B5EF4-FFF2-40B4-BE49-F238E27FC236}">
              <a16:creationId xmlns:a16="http://schemas.microsoft.com/office/drawing/2014/main" id="{00000000-0008-0000-2700-000001A40000}"/>
            </a:ext>
          </a:extLst>
        </xdr:cNvPr>
        <xdr:cNvSpPr>
          <a:spLocks noChangeAspect="1" noChangeArrowheads="1"/>
        </xdr:cNvSpPr>
      </xdr:nvSpPr>
      <xdr:spPr bwMode="auto">
        <a:xfrm>
          <a:off x="0" y="2590800"/>
          <a:ext cx="295275" cy="323850"/>
        </a:xfrm>
        <a:prstGeom prst="rect">
          <a:avLst/>
        </a:prstGeom>
        <a:noFill/>
        <a:ln w="9525">
          <a:noFill/>
          <a:miter lim="800000"/>
          <a:headEnd/>
          <a:tailEnd/>
        </a:ln>
      </xdr:spPr>
    </xdr:sp>
    <xdr:clientData/>
  </xdr:twoCellAnchor>
  <xdr:twoCellAnchor editAs="oneCell">
    <xdr:from>
      <xdr:col>16</xdr:col>
      <xdr:colOff>0</xdr:colOff>
      <xdr:row>16</xdr:row>
      <xdr:rowOff>0</xdr:rowOff>
    </xdr:from>
    <xdr:to>
      <xdr:col>16</xdr:col>
      <xdr:colOff>295275</xdr:colOff>
      <xdr:row>18</xdr:row>
      <xdr:rowOff>0</xdr:rowOff>
    </xdr:to>
    <xdr:sp macro="" textlink="">
      <xdr:nvSpPr>
        <xdr:cNvPr id="41986" name="AutoShape 2" descr="blueup">
          <a:hlinkClick xmlns:r="http://schemas.openxmlformats.org/officeDocument/2006/relationships" r:id=""/>
          <a:extLst>
            <a:ext uri="{FF2B5EF4-FFF2-40B4-BE49-F238E27FC236}">
              <a16:creationId xmlns:a16="http://schemas.microsoft.com/office/drawing/2014/main" id="{00000000-0008-0000-2700-000002A40000}"/>
            </a:ext>
          </a:extLst>
        </xdr:cNvPr>
        <xdr:cNvSpPr>
          <a:spLocks noChangeAspect="1" noChangeArrowheads="1"/>
        </xdr:cNvSpPr>
      </xdr:nvSpPr>
      <xdr:spPr bwMode="auto">
        <a:xfrm>
          <a:off x="7772400" y="2590800"/>
          <a:ext cx="295275" cy="323850"/>
        </a:xfrm>
        <a:prstGeom prst="rect">
          <a:avLst/>
        </a:prstGeom>
        <a:noFill/>
        <a:ln w="9525">
          <a:noFill/>
          <a:miter lim="800000"/>
          <a:headEnd/>
          <a:tailEnd/>
        </a:ln>
      </xdr:spPr>
    </xdr:sp>
    <xdr:clientData/>
  </xdr:twoCellAnchor>
  <xdr:twoCellAnchor editAs="oneCell">
    <xdr:from>
      <xdr:col>32</xdr:col>
      <xdr:colOff>0</xdr:colOff>
      <xdr:row>16</xdr:row>
      <xdr:rowOff>0</xdr:rowOff>
    </xdr:from>
    <xdr:to>
      <xdr:col>32</xdr:col>
      <xdr:colOff>295275</xdr:colOff>
      <xdr:row>18</xdr:row>
      <xdr:rowOff>0</xdr:rowOff>
    </xdr:to>
    <xdr:sp macro="" textlink="">
      <xdr:nvSpPr>
        <xdr:cNvPr id="41987" name="AutoShape 3" descr="blueup">
          <a:hlinkClick xmlns:r="http://schemas.openxmlformats.org/officeDocument/2006/relationships" r:id=""/>
          <a:extLst>
            <a:ext uri="{FF2B5EF4-FFF2-40B4-BE49-F238E27FC236}">
              <a16:creationId xmlns:a16="http://schemas.microsoft.com/office/drawing/2014/main" id="{00000000-0008-0000-2700-000003A40000}"/>
            </a:ext>
          </a:extLst>
        </xdr:cNvPr>
        <xdr:cNvSpPr>
          <a:spLocks noChangeAspect="1" noChangeArrowheads="1"/>
        </xdr:cNvSpPr>
      </xdr:nvSpPr>
      <xdr:spPr bwMode="auto">
        <a:xfrm>
          <a:off x="15544800" y="2590800"/>
          <a:ext cx="295275" cy="323850"/>
        </a:xfrm>
        <a:prstGeom prst="rect">
          <a:avLst/>
        </a:prstGeom>
        <a:noFill/>
        <a:ln w="9525">
          <a:noFill/>
          <a:miter lim="800000"/>
          <a:headEnd/>
          <a:tailEnd/>
        </a:ln>
      </xdr:spPr>
    </xdr:sp>
    <xdr:clientData/>
  </xdr:twoCellAnchor>
  <xdr:twoCellAnchor editAs="oneCell">
    <xdr:from>
      <xdr:col>48</xdr:col>
      <xdr:colOff>0</xdr:colOff>
      <xdr:row>16</xdr:row>
      <xdr:rowOff>0</xdr:rowOff>
    </xdr:from>
    <xdr:to>
      <xdr:col>48</xdr:col>
      <xdr:colOff>295275</xdr:colOff>
      <xdr:row>18</xdr:row>
      <xdr:rowOff>0</xdr:rowOff>
    </xdr:to>
    <xdr:sp macro="" textlink="">
      <xdr:nvSpPr>
        <xdr:cNvPr id="41988" name="AutoShape 4" descr="blueup">
          <a:hlinkClick xmlns:r="http://schemas.openxmlformats.org/officeDocument/2006/relationships" r:id=""/>
          <a:extLst>
            <a:ext uri="{FF2B5EF4-FFF2-40B4-BE49-F238E27FC236}">
              <a16:creationId xmlns:a16="http://schemas.microsoft.com/office/drawing/2014/main" id="{00000000-0008-0000-2700-000004A40000}"/>
            </a:ext>
          </a:extLst>
        </xdr:cNvPr>
        <xdr:cNvSpPr>
          <a:spLocks noChangeAspect="1" noChangeArrowheads="1"/>
        </xdr:cNvSpPr>
      </xdr:nvSpPr>
      <xdr:spPr bwMode="auto">
        <a:xfrm>
          <a:off x="23317200" y="2590800"/>
          <a:ext cx="295275" cy="323850"/>
        </a:xfrm>
        <a:prstGeom prst="rect">
          <a:avLst/>
        </a:prstGeom>
        <a:noFill/>
        <a:ln w="9525">
          <a:noFill/>
          <a:miter lim="800000"/>
          <a:headEnd/>
          <a:tailEnd/>
        </a:ln>
      </xdr:spPr>
    </xdr:sp>
    <xdr:clientData/>
  </xdr:twoCellAnchor>
  <xdr:twoCellAnchor editAs="oneCell">
    <xdr:from>
      <xdr:col>64</xdr:col>
      <xdr:colOff>0</xdr:colOff>
      <xdr:row>16</xdr:row>
      <xdr:rowOff>0</xdr:rowOff>
    </xdr:from>
    <xdr:to>
      <xdr:col>64</xdr:col>
      <xdr:colOff>295275</xdr:colOff>
      <xdr:row>18</xdr:row>
      <xdr:rowOff>0</xdr:rowOff>
    </xdr:to>
    <xdr:sp macro="" textlink="">
      <xdr:nvSpPr>
        <xdr:cNvPr id="41989" name="AutoShape 5" descr="blueup">
          <a:hlinkClick xmlns:r="http://schemas.openxmlformats.org/officeDocument/2006/relationships" r:id=""/>
          <a:extLst>
            <a:ext uri="{FF2B5EF4-FFF2-40B4-BE49-F238E27FC236}">
              <a16:creationId xmlns:a16="http://schemas.microsoft.com/office/drawing/2014/main" id="{00000000-0008-0000-2700-000005A40000}"/>
            </a:ext>
          </a:extLst>
        </xdr:cNvPr>
        <xdr:cNvSpPr>
          <a:spLocks noChangeAspect="1" noChangeArrowheads="1"/>
        </xdr:cNvSpPr>
      </xdr:nvSpPr>
      <xdr:spPr bwMode="auto">
        <a:xfrm>
          <a:off x="31089600" y="2590800"/>
          <a:ext cx="295275" cy="323850"/>
        </a:xfrm>
        <a:prstGeom prst="rect">
          <a:avLst/>
        </a:prstGeom>
        <a:noFill/>
        <a:ln w="9525">
          <a:no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16</xdr:row>
      <xdr:rowOff>0</xdr:rowOff>
    </xdr:from>
    <xdr:to>
      <xdr:col>3</xdr:col>
      <xdr:colOff>295275</xdr:colOff>
      <xdr:row>17</xdr:row>
      <xdr:rowOff>142875</xdr:rowOff>
    </xdr:to>
    <xdr:sp macro="" textlink="">
      <xdr:nvSpPr>
        <xdr:cNvPr id="43009" name="AutoShape 1" descr="blueup">
          <a:hlinkClick xmlns:r="http://schemas.openxmlformats.org/officeDocument/2006/relationships" r:id=""/>
          <a:extLst>
            <a:ext uri="{FF2B5EF4-FFF2-40B4-BE49-F238E27FC236}">
              <a16:creationId xmlns:a16="http://schemas.microsoft.com/office/drawing/2014/main" id="{00000000-0008-0000-2800-000001A80000}"/>
            </a:ext>
          </a:extLst>
        </xdr:cNvPr>
        <xdr:cNvSpPr>
          <a:spLocks noChangeAspect="1" noChangeArrowheads="1"/>
        </xdr:cNvSpPr>
      </xdr:nvSpPr>
      <xdr:spPr bwMode="auto">
        <a:xfrm>
          <a:off x="3648075" y="4210050"/>
          <a:ext cx="295275" cy="304800"/>
        </a:xfrm>
        <a:prstGeom prst="rect">
          <a:avLst/>
        </a:prstGeom>
        <a:noFill/>
        <a:ln w="9525">
          <a:no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7.bin"/><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5" Type="http://schemas.openxmlformats.org/officeDocument/2006/relationships/ctrlProp" Target="../ctrlProps/ctrlProp2.xml"/><Relationship Id="rId4"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0.bin"/><Relationship Id="rId4" Type="http://schemas.openxmlformats.org/officeDocument/2006/relationships/ctrlProp" Target="../ctrlProps/ctrlProp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 Id="rId5" Type="http://schemas.openxmlformats.org/officeDocument/2006/relationships/ctrlProp" Target="../ctrlProps/ctrlProp4.xml"/><Relationship Id="rId4"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7.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F0"/>
  </sheetPr>
  <dimension ref="A1:F26"/>
  <sheetViews>
    <sheetView zoomScale="60" zoomScaleNormal="60" workbookViewId="0">
      <selection activeCell="L21" sqref="L21"/>
    </sheetView>
  </sheetViews>
  <sheetFormatPr defaultRowHeight="12.75" x14ac:dyDescent="0.2"/>
  <cols>
    <col min="1" max="1" width="5.7109375" customWidth="1"/>
    <col min="2" max="2" width="6.140625" bestFit="1" customWidth="1"/>
    <col min="3" max="3" width="12" bestFit="1" customWidth="1"/>
    <col min="4" max="4" width="12.28515625" bestFit="1" customWidth="1"/>
    <col min="5" max="5" width="10.85546875" bestFit="1" customWidth="1"/>
    <col min="6" max="6" width="6.85546875" bestFit="1" customWidth="1"/>
  </cols>
  <sheetData>
    <row r="1" spans="1:6" ht="20.100000000000001" customHeight="1" x14ac:dyDescent="0.2">
      <c r="A1" s="561"/>
      <c r="B1" s="562"/>
      <c r="C1" s="563" t="s">
        <v>540</v>
      </c>
      <c r="D1" s="563" t="s">
        <v>541</v>
      </c>
      <c r="E1" s="563" t="s">
        <v>542</v>
      </c>
      <c r="F1" s="564" t="s">
        <v>543</v>
      </c>
    </row>
    <row r="2" spans="1:6" ht="20.100000000000001" customHeight="1" x14ac:dyDescent="0.2">
      <c r="A2" s="556"/>
      <c r="B2" s="187">
        <v>1</v>
      </c>
      <c r="C2" s="632" t="s">
        <v>788</v>
      </c>
      <c r="D2" s="199" t="s">
        <v>659</v>
      </c>
      <c r="E2" s="544">
        <v>30</v>
      </c>
      <c r="F2" s="557" t="s">
        <v>611</v>
      </c>
    </row>
    <row r="3" spans="1:6" ht="20.100000000000001" customHeight="1" x14ac:dyDescent="0.2">
      <c r="A3" s="556"/>
      <c r="B3" s="187">
        <v>2</v>
      </c>
      <c r="C3" s="632" t="s">
        <v>787</v>
      </c>
      <c r="D3" s="199" t="s">
        <v>659</v>
      </c>
      <c r="E3" s="544">
        <v>30</v>
      </c>
      <c r="F3" s="557" t="s">
        <v>544</v>
      </c>
    </row>
    <row r="4" spans="1:6" ht="20.100000000000001" customHeight="1" x14ac:dyDescent="0.2">
      <c r="A4" s="556"/>
      <c r="B4" s="187">
        <v>3</v>
      </c>
      <c r="C4" s="634" t="s">
        <v>789</v>
      </c>
      <c r="D4" s="199" t="s">
        <v>659</v>
      </c>
      <c r="E4" s="544">
        <v>30</v>
      </c>
      <c r="F4" s="557" t="s">
        <v>611</v>
      </c>
    </row>
    <row r="5" spans="1:6" ht="20.100000000000001" customHeight="1" x14ac:dyDescent="0.2">
      <c r="A5" s="556"/>
      <c r="B5" s="187">
        <v>4</v>
      </c>
      <c r="C5" s="632" t="s">
        <v>701</v>
      </c>
      <c r="D5" s="199" t="s">
        <v>785</v>
      </c>
      <c r="E5" s="544">
        <v>30</v>
      </c>
      <c r="F5" s="557" t="s">
        <v>611</v>
      </c>
    </row>
    <row r="6" spans="1:6" ht="20.100000000000001" customHeight="1" x14ac:dyDescent="0.2">
      <c r="A6" s="556"/>
      <c r="B6" s="187">
        <v>5</v>
      </c>
      <c r="C6" s="632" t="s">
        <v>766</v>
      </c>
      <c r="D6" s="199" t="s">
        <v>785</v>
      </c>
      <c r="E6" s="544">
        <v>30</v>
      </c>
      <c r="F6" s="557" t="s">
        <v>611</v>
      </c>
    </row>
    <row r="7" spans="1:6" ht="20.100000000000001" customHeight="1" x14ac:dyDescent="0.2">
      <c r="A7" s="556"/>
      <c r="B7" s="187">
        <v>6</v>
      </c>
      <c r="C7" s="632" t="s">
        <v>763</v>
      </c>
      <c r="D7" s="199" t="s">
        <v>785</v>
      </c>
      <c r="E7" s="544">
        <v>30</v>
      </c>
      <c r="F7" s="557" t="s">
        <v>611</v>
      </c>
    </row>
    <row r="8" spans="1:6" ht="20.100000000000001" customHeight="1" x14ac:dyDescent="0.2">
      <c r="A8" s="556"/>
      <c r="B8" s="187">
        <v>7</v>
      </c>
      <c r="C8" s="632" t="s">
        <v>700</v>
      </c>
      <c r="D8" s="199" t="s">
        <v>785</v>
      </c>
      <c r="E8" s="544">
        <v>30</v>
      </c>
      <c r="F8" s="557" t="s">
        <v>611</v>
      </c>
    </row>
    <row r="9" spans="1:6" ht="20.100000000000001" customHeight="1" x14ac:dyDescent="0.2">
      <c r="A9" s="556"/>
      <c r="B9" s="187">
        <v>8</v>
      </c>
      <c r="C9" s="632" t="s">
        <v>680</v>
      </c>
      <c r="D9" s="199" t="s">
        <v>785</v>
      </c>
      <c r="E9" s="544">
        <v>30</v>
      </c>
      <c r="F9" s="557" t="s">
        <v>611</v>
      </c>
    </row>
    <row r="10" spans="1:6" ht="20.100000000000001" customHeight="1" x14ac:dyDescent="0.2">
      <c r="A10" s="556"/>
      <c r="B10" s="187">
        <v>9</v>
      </c>
      <c r="C10" s="632" t="s">
        <v>681</v>
      </c>
      <c r="D10" s="199" t="s">
        <v>785</v>
      </c>
      <c r="E10" s="544">
        <v>30</v>
      </c>
      <c r="F10" s="557" t="s">
        <v>611</v>
      </c>
    </row>
    <row r="11" spans="1:6" ht="20.100000000000001" customHeight="1" x14ac:dyDescent="0.2">
      <c r="A11" s="556"/>
      <c r="B11" s="187">
        <v>10</v>
      </c>
      <c r="C11" s="632" t="s">
        <v>683</v>
      </c>
      <c r="D11" s="199" t="s">
        <v>785</v>
      </c>
      <c r="E11" s="544">
        <v>30</v>
      </c>
      <c r="F11" s="557" t="s">
        <v>611</v>
      </c>
    </row>
    <row r="12" spans="1:6" ht="20.100000000000001" customHeight="1" x14ac:dyDescent="0.2">
      <c r="A12" s="556"/>
      <c r="B12" s="187">
        <v>11</v>
      </c>
      <c r="C12" s="632" t="s">
        <v>684</v>
      </c>
      <c r="D12" s="199" t="s">
        <v>785</v>
      </c>
      <c r="E12" s="544">
        <v>30</v>
      </c>
      <c r="F12" s="557" t="s">
        <v>611</v>
      </c>
    </row>
    <row r="13" spans="1:6" ht="20.100000000000001" customHeight="1" x14ac:dyDescent="0.2">
      <c r="A13" s="556"/>
      <c r="B13" s="187">
        <v>12</v>
      </c>
      <c r="C13" s="632" t="s">
        <v>682</v>
      </c>
      <c r="D13" s="199" t="s">
        <v>785</v>
      </c>
      <c r="E13" s="544">
        <v>30</v>
      </c>
      <c r="F13" s="557" t="s">
        <v>611</v>
      </c>
    </row>
    <row r="14" spans="1:6" ht="20.100000000000001" customHeight="1" x14ac:dyDescent="0.2">
      <c r="A14" s="556"/>
      <c r="B14" s="187">
        <v>13</v>
      </c>
      <c r="C14" s="632" t="s">
        <v>702</v>
      </c>
      <c r="D14" s="199" t="s">
        <v>785</v>
      </c>
      <c r="E14" s="544">
        <v>30</v>
      </c>
      <c r="F14" s="557" t="s">
        <v>611</v>
      </c>
    </row>
    <row r="15" spans="1:6" ht="20.100000000000001" customHeight="1" x14ac:dyDescent="0.2">
      <c r="A15" s="556"/>
      <c r="B15" s="187">
        <v>14</v>
      </c>
      <c r="C15" s="632" t="s">
        <v>764</v>
      </c>
      <c r="D15" s="199" t="s">
        <v>785</v>
      </c>
      <c r="E15" s="543">
        <v>90</v>
      </c>
      <c r="F15" s="557" t="s">
        <v>687</v>
      </c>
    </row>
    <row r="16" spans="1:6" ht="20.100000000000001" customHeight="1" x14ac:dyDescent="0.2">
      <c r="A16" s="556"/>
      <c r="B16" s="187">
        <v>15</v>
      </c>
      <c r="C16" s="632" t="s">
        <v>765</v>
      </c>
      <c r="D16" s="199" t="s">
        <v>785</v>
      </c>
      <c r="E16" s="543">
        <v>90</v>
      </c>
      <c r="F16" s="557" t="s">
        <v>687</v>
      </c>
    </row>
    <row r="17" spans="1:6" ht="20.100000000000001" customHeight="1" x14ac:dyDescent="0.2">
      <c r="A17" s="556"/>
      <c r="B17" s="187">
        <v>16</v>
      </c>
      <c r="C17" s="632" t="s">
        <v>711</v>
      </c>
      <c r="D17" s="199" t="s">
        <v>771</v>
      </c>
      <c r="E17" s="544">
        <v>32</v>
      </c>
      <c r="F17" s="557" t="s">
        <v>767</v>
      </c>
    </row>
    <row r="18" spans="1:6" ht="20.100000000000001" customHeight="1" x14ac:dyDescent="0.2">
      <c r="A18" s="556"/>
      <c r="B18" s="187">
        <v>17</v>
      </c>
      <c r="C18" s="632" t="s">
        <v>709</v>
      </c>
      <c r="D18" s="199" t="s">
        <v>771</v>
      </c>
      <c r="E18" s="544">
        <v>33</v>
      </c>
      <c r="F18" s="557" t="s">
        <v>767</v>
      </c>
    </row>
    <row r="19" spans="1:6" ht="20.100000000000001" customHeight="1" x14ac:dyDescent="0.2">
      <c r="A19" s="556"/>
      <c r="B19" s="187">
        <v>18</v>
      </c>
      <c r="C19" s="632" t="s">
        <v>704</v>
      </c>
      <c r="D19" s="199" t="s">
        <v>686</v>
      </c>
      <c r="E19" s="544">
        <v>30</v>
      </c>
      <c r="F19" s="557" t="s">
        <v>767</v>
      </c>
    </row>
    <row r="20" spans="1:6" ht="20.100000000000001" customHeight="1" x14ac:dyDescent="0.2">
      <c r="A20" s="556"/>
      <c r="B20" s="187">
        <v>19</v>
      </c>
      <c r="C20" s="632" t="s">
        <v>761</v>
      </c>
      <c r="D20" s="199" t="s">
        <v>686</v>
      </c>
      <c r="E20" s="544">
        <v>30</v>
      </c>
      <c r="F20" s="557" t="s">
        <v>767</v>
      </c>
    </row>
    <row r="21" spans="1:6" ht="20.100000000000001" customHeight="1" x14ac:dyDescent="0.2">
      <c r="A21" s="556"/>
      <c r="B21" s="187">
        <v>20</v>
      </c>
      <c r="C21" s="632" t="s">
        <v>705</v>
      </c>
      <c r="D21" s="199" t="s">
        <v>686</v>
      </c>
      <c r="E21" s="544">
        <v>30</v>
      </c>
      <c r="F21" s="557" t="s">
        <v>687</v>
      </c>
    </row>
    <row r="22" spans="1:6" ht="20.100000000000001" customHeight="1" x14ac:dyDescent="0.2">
      <c r="A22" s="556"/>
      <c r="B22" s="187">
        <v>21</v>
      </c>
      <c r="C22" s="632" t="s">
        <v>703</v>
      </c>
      <c r="D22" s="199" t="s">
        <v>686</v>
      </c>
      <c r="E22" s="544">
        <v>30</v>
      </c>
      <c r="F22" s="557" t="s">
        <v>767</v>
      </c>
    </row>
    <row r="23" spans="1:6" ht="20.100000000000001" customHeight="1" x14ac:dyDescent="0.2">
      <c r="A23" s="556"/>
      <c r="B23" s="187">
        <v>22</v>
      </c>
      <c r="C23" s="632" t="s">
        <v>790</v>
      </c>
      <c r="D23" s="199" t="s">
        <v>686</v>
      </c>
      <c r="E23" s="544">
        <v>30</v>
      </c>
      <c r="F23" s="557" t="s">
        <v>767</v>
      </c>
    </row>
    <row r="24" spans="1:6" ht="20.100000000000001" customHeight="1" x14ac:dyDescent="0.2">
      <c r="A24" s="556"/>
      <c r="B24" s="187">
        <v>23</v>
      </c>
      <c r="C24" s="632" t="s">
        <v>708</v>
      </c>
      <c r="D24" s="199" t="s">
        <v>686</v>
      </c>
      <c r="E24" s="544">
        <v>30</v>
      </c>
      <c r="F24" s="557" t="s">
        <v>767</v>
      </c>
    </row>
    <row r="25" spans="1:6" ht="20.100000000000001" customHeight="1" x14ac:dyDescent="0.2">
      <c r="A25" s="556"/>
      <c r="B25" s="187">
        <v>24</v>
      </c>
      <c r="C25" s="632" t="s">
        <v>706</v>
      </c>
      <c r="D25" s="199" t="s">
        <v>686</v>
      </c>
      <c r="E25" s="544">
        <v>30</v>
      </c>
      <c r="F25" s="557" t="s">
        <v>767</v>
      </c>
    </row>
    <row r="26" spans="1:6" ht="20.100000000000001" customHeight="1" thickBot="1" x14ac:dyDescent="0.25">
      <c r="A26" s="558"/>
      <c r="B26" s="559">
        <v>25</v>
      </c>
      <c r="C26" s="633" t="s">
        <v>762</v>
      </c>
      <c r="D26" s="568" t="s">
        <v>686</v>
      </c>
      <c r="E26" s="560">
        <v>31</v>
      </c>
      <c r="F26" s="703" t="s">
        <v>767</v>
      </c>
    </row>
  </sheetData>
  <phoneticPr fontId="10" type="noConversion"/>
  <pageMargins left="0.75" right="0.75" top="1" bottom="1" header="0.5" footer="0.5"/>
  <pageSetup paperSize="9" orientation="portrait" horizontalDpi="4294967293" verticalDpi="4294967293"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F0"/>
    <pageSetUpPr fitToPage="1"/>
  </sheetPr>
  <dimension ref="A1:U50"/>
  <sheetViews>
    <sheetView topLeftCell="A2" zoomScale="70" workbookViewId="0">
      <selection activeCell="H20" sqref="H20"/>
    </sheetView>
  </sheetViews>
  <sheetFormatPr defaultRowHeight="16.5" x14ac:dyDescent="0.3"/>
  <cols>
    <col min="1" max="1" width="5.7109375" style="188" customWidth="1"/>
    <col min="2" max="2" width="30" style="18" bestFit="1" customWidth="1"/>
    <col min="3" max="4" width="25.7109375" style="21" customWidth="1"/>
    <col min="5" max="5" width="13.42578125" style="200" bestFit="1" customWidth="1"/>
    <col min="6" max="6" width="8.85546875" style="20" bestFit="1" customWidth="1"/>
    <col min="7" max="7" width="8.85546875" style="20" customWidth="1"/>
    <col min="8" max="8" width="26.28515625" style="20" bestFit="1" customWidth="1"/>
    <col min="9" max="9" width="13.42578125" style="20" customWidth="1"/>
    <col min="10" max="14" width="3.7109375" customWidth="1"/>
  </cols>
  <sheetData>
    <row r="1" spans="1:19" ht="20.100000000000001" customHeight="1" x14ac:dyDescent="0.2">
      <c r="A1" s="576"/>
      <c r="B1" s="889" t="s">
        <v>57</v>
      </c>
      <c r="C1" s="890" t="s">
        <v>591</v>
      </c>
      <c r="D1" s="890" t="s">
        <v>592</v>
      </c>
      <c r="E1" s="890" t="s">
        <v>247</v>
      </c>
      <c r="F1" s="890" t="s">
        <v>590</v>
      </c>
      <c r="G1" s="890"/>
      <c r="H1" s="890" t="s">
        <v>653</v>
      </c>
      <c r="I1" s="890" t="s">
        <v>654</v>
      </c>
      <c r="J1" s="890" t="s">
        <v>352</v>
      </c>
      <c r="K1" s="890" t="s">
        <v>353</v>
      </c>
      <c r="L1" s="890" t="s">
        <v>354</v>
      </c>
      <c r="M1" s="890" t="s">
        <v>355</v>
      </c>
      <c r="N1" s="891" t="s">
        <v>356</v>
      </c>
    </row>
    <row r="2" spans="1:19" ht="15" customHeight="1" x14ac:dyDescent="0.3">
      <c r="A2" s="888">
        <v>1</v>
      </c>
      <c r="B2" s="709" t="str">
        <f t="shared" ref="B2:B8" si="0">CONCATENATE(E2," ",C2," ",D2)</f>
        <v>Prof. Dr. A. Fatih PAKDİL</v>
      </c>
      <c r="C2" s="19" t="s">
        <v>630</v>
      </c>
      <c r="D2" s="19" t="s">
        <v>567</v>
      </c>
      <c r="E2" s="19" t="s">
        <v>245</v>
      </c>
      <c r="F2" s="704" t="s">
        <v>557</v>
      </c>
      <c r="G2" s="607" t="str">
        <f t="shared" ref="G2:G8" si="1">IF(E2="Öğr. Gör.","4.1",IF(E2="Öğr. Gör. Dr.","4",IF(E2="Yrd. Doç. Dr.","3",IF(E2="Doç. Dr.","2",IF(E2="Doç.","2.1","1")))))</f>
        <v>1</v>
      </c>
      <c r="H2" s="705"/>
      <c r="I2" s="705"/>
      <c r="J2" s="706"/>
      <c r="K2" s="706"/>
      <c r="L2" s="706"/>
      <c r="M2" s="706"/>
      <c r="N2" s="44"/>
    </row>
    <row r="3" spans="1:19" ht="15" customHeight="1" x14ac:dyDescent="0.3">
      <c r="A3" s="888">
        <f>A2+1</f>
        <v>2</v>
      </c>
      <c r="B3" s="709" t="str">
        <f t="shared" si="0"/>
        <v>Prof. Dr. A. Zekiye ABALI</v>
      </c>
      <c r="C3" s="19" t="s">
        <v>554</v>
      </c>
      <c r="D3" s="19" t="s">
        <v>555</v>
      </c>
      <c r="E3" s="19" t="s">
        <v>245</v>
      </c>
      <c r="F3" s="704" t="s">
        <v>553</v>
      </c>
      <c r="G3" s="607" t="str">
        <f t="shared" si="1"/>
        <v>1</v>
      </c>
      <c r="H3" s="705"/>
      <c r="I3" s="705" t="s">
        <v>652</v>
      </c>
      <c r="J3" s="706"/>
      <c r="K3" s="706"/>
      <c r="L3" s="706"/>
      <c r="M3" s="706"/>
      <c r="N3" s="44"/>
    </row>
    <row r="4" spans="1:19" ht="15" customHeight="1" x14ac:dyDescent="0.3">
      <c r="A4" s="888">
        <f t="shared" ref="A4:A50" si="2">A3+1</f>
        <v>3</v>
      </c>
      <c r="B4" s="709" t="str">
        <f t="shared" si="0"/>
        <v>Prof. Dr. Ahmet Vefik ALP</v>
      </c>
      <c r="C4" s="19" t="s">
        <v>551</v>
      </c>
      <c r="D4" s="19" t="s">
        <v>552</v>
      </c>
      <c r="E4" s="19" t="s">
        <v>245</v>
      </c>
      <c r="F4" s="704" t="s">
        <v>553</v>
      </c>
      <c r="G4" s="607" t="str">
        <f t="shared" si="1"/>
        <v>1</v>
      </c>
      <c r="H4" s="705"/>
      <c r="I4" s="705" t="s">
        <v>652</v>
      </c>
      <c r="J4" s="706"/>
      <c r="K4" s="706"/>
      <c r="L4" s="706"/>
      <c r="M4" s="706"/>
      <c r="N4" s="44"/>
    </row>
    <row r="5" spans="1:19" ht="15" customHeight="1" x14ac:dyDescent="0.3">
      <c r="A5" s="888">
        <f t="shared" si="2"/>
        <v>4</v>
      </c>
      <c r="B5" s="709" t="str">
        <f t="shared" si="0"/>
        <v>Prof. Dr. Ayfer AYTUĞ</v>
      </c>
      <c r="C5" s="892" t="s">
        <v>835</v>
      </c>
      <c r="D5" s="892" t="s">
        <v>836</v>
      </c>
      <c r="E5" s="19" t="s">
        <v>245</v>
      </c>
      <c r="F5" s="704" t="s">
        <v>553</v>
      </c>
      <c r="G5" s="607" t="str">
        <f t="shared" si="1"/>
        <v>1</v>
      </c>
      <c r="H5" s="705"/>
      <c r="I5" s="705"/>
      <c r="J5" s="706"/>
      <c r="K5" s="706"/>
      <c r="L5" s="706"/>
      <c r="M5" s="706"/>
      <c r="N5" s="44"/>
    </row>
    <row r="6" spans="1:19" ht="15" customHeight="1" x14ac:dyDescent="0.3">
      <c r="A6" s="888">
        <f t="shared" si="2"/>
        <v>5</v>
      </c>
      <c r="B6" s="709" t="str">
        <f t="shared" si="0"/>
        <v>Prof. Dr. Belkıs ULUOĞLU</v>
      </c>
      <c r="C6" s="555" t="s">
        <v>660</v>
      </c>
      <c r="D6" s="555" t="s">
        <v>661</v>
      </c>
      <c r="E6" s="19" t="s">
        <v>245</v>
      </c>
      <c r="F6" s="704" t="s">
        <v>557</v>
      </c>
      <c r="G6" s="607" t="str">
        <f t="shared" si="1"/>
        <v>1</v>
      </c>
      <c r="H6" s="705"/>
      <c r="I6" s="705" t="s">
        <v>662</v>
      </c>
      <c r="J6" s="706"/>
      <c r="K6" s="706"/>
      <c r="L6" s="706"/>
      <c r="M6" s="706"/>
      <c r="N6" s="44"/>
    </row>
    <row r="7" spans="1:19" ht="15" customHeight="1" x14ac:dyDescent="0.3">
      <c r="A7" s="888">
        <f t="shared" si="2"/>
        <v>6</v>
      </c>
      <c r="B7" s="709" t="str">
        <f t="shared" si="0"/>
        <v>Prof. Dr. Cengiz TOKLU</v>
      </c>
      <c r="C7" s="19" t="s">
        <v>563</v>
      </c>
      <c r="D7" s="19" t="s">
        <v>631</v>
      </c>
      <c r="E7" s="19" t="s">
        <v>245</v>
      </c>
      <c r="F7" s="704" t="s">
        <v>557</v>
      </c>
      <c r="G7" s="607" t="str">
        <f t="shared" si="1"/>
        <v>1</v>
      </c>
      <c r="H7" s="705"/>
      <c r="I7" s="705" t="s">
        <v>658</v>
      </c>
      <c r="J7" s="706"/>
      <c r="K7" s="706"/>
      <c r="L7" s="706"/>
      <c r="M7" s="706"/>
      <c r="N7" s="44"/>
    </row>
    <row r="8" spans="1:19" ht="15" customHeight="1" x14ac:dyDescent="0.3">
      <c r="A8" s="888">
        <f t="shared" si="2"/>
        <v>7</v>
      </c>
      <c r="B8" s="709" t="str">
        <f t="shared" si="0"/>
        <v>Prof. Dr. Güzin KONUK</v>
      </c>
      <c r="C8" s="19" t="s">
        <v>902</v>
      </c>
      <c r="D8" s="19" t="s">
        <v>903</v>
      </c>
      <c r="E8" s="19" t="s">
        <v>245</v>
      </c>
      <c r="F8" s="704" t="s">
        <v>553</v>
      </c>
      <c r="G8" s="607" t="str">
        <f t="shared" si="1"/>
        <v>1</v>
      </c>
      <c r="H8" s="705"/>
      <c r="I8" s="705"/>
      <c r="J8" s="706"/>
      <c r="K8" s="706"/>
      <c r="L8" s="706"/>
      <c r="M8" s="706"/>
      <c r="N8" s="44"/>
    </row>
    <row r="9" spans="1:19" ht="15" customHeight="1" x14ac:dyDescent="0.3">
      <c r="A9" s="888">
        <f t="shared" si="2"/>
        <v>8</v>
      </c>
      <c r="B9" s="709" t="str">
        <f t="shared" ref="B9:B47" si="3">CONCATENATE(E9," ",C9," ",D9)</f>
        <v>Prof. Dr. Nesrin YARDIMCI</v>
      </c>
      <c r="C9" s="19" t="s">
        <v>624</v>
      </c>
      <c r="D9" s="19" t="s">
        <v>625</v>
      </c>
      <c r="E9" s="19" t="s">
        <v>245</v>
      </c>
      <c r="F9" s="704" t="s">
        <v>557</v>
      </c>
      <c r="G9" s="607" t="str">
        <f t="shared" ref="G9:G47" si="4">IF(E9="Öğr. Gör.","4.1",IF(E9="Öğr. Gör. Dr.","4",IF(E9="Yrd. Doç. Dr.","3",IF(E9="Doç. Dr.","2",IF(E9="Doç.","2.1","1")))))</f>
        <v>1</v>
      </c>
      <c r="H9" s="705"/>
      <c r="I9" s="705" t="s">
        <v>658</v>
      </c>
      <c r="J9" s="706"/>
      <c r="K9" s="706"/>
      <c r="L9" s="706"/>
      <c r="M9" s="706"/>
      <c r="N9" s="44"/>
    </row>
    <row r="10" spans="1:19" ht="15" customHeight="1" x14ac:dyDescent="0.3">
      <c r="A10" s="888">
        <f t="shared" si="2"/>
        <v>9</v>
      </c>
      <c r="B10" s="709" t="str">
        <f t="shared" si="3"/>
        <v>Prof. Dr. Oya PAKDİL</v>
      </c>
      <c r="C10" s="19" t="s">
        <v>581</v>
      </c>
      <c r="D10" s="19" t="s">
        <v>567</v>
      </c>
      <c r="E10" s="19" t="s">
        <v>245</v>
      </c>
      <c r="F10" s="704" t="s">
        <v>553</v>
      </c>
      <c r="G10" s="607" t="str">
        <f t="shared" si="4"/>
        <v>1</v>
      </c>
      <c r="H10" s="705"/>
      <c r="I10" s="705" t="s">
        <v>772</v>
      </c>
      <c r="J10" s="706"/>
      <c r="K10" s="706"/>
      <c r="L10" s="706"/>
      <c r="M10" s="706"/>
      <c r="N10" s="44"/>
    </row>
    <row r="11" spans="1:19" ht="15" customHeight="1" x14ac:dyDescent="0.3">
      <c r="A11" s="888">
        <f t="shared" si="2"/>
        <v>10</v>
      </c>
      <c r="B11" s="709" t="str">
        <f t="shared" si="3"/>
        <v>Prof. Dr. Ömer GÜLSEN</v>
      </c>
      <c r="C11" s="892" t="s">
        <v>853</v>
      </c>
      <c r="D11" s="892" t="s">
        <v>854</v>
      </c>
      <c r="E11" s="19" t="s">
        <v>245</v>
      </c>
      <c r="F11" s="704" t="s">
        <v>557</v>
      </c>
      <c r="G11" s="607" t="str">
        <f t="shared" si="4"/>
        <v>1</v>
      </c>
      <c r="H11" s="705"/>
      <c r="I11" s="705" t="s">
        <v>657</v>
      </c>
      <c r="J11" s="706"/>
      <c r="K11" s="706"/>
      <c r="L11" s="706"/>
      <c r="M11" s="706"/>
      <c r="N11" s="894"/>
    </row>
    <row r="12" spans="1:19" ht="15" customHeight="1" x14ac:dyDescent="0.3">
      <c r="A12" s="888">
        <f t="shared" si="2"/>
        <v>11</v>
      </c>
      <c r="B12" s="709" t="str">
        <f t="shared" si="3"/>
        <v>Prof. Dr. Reha GÜNAY</v>
      </c>
      <c r="C12" s="704" t="s">
        <v>582</v>
      </c>
      <c r="D12" s="704" t="s">
        <v>583</v>
      </c>
      <c r="E12" s="19" t="s">
        <v>245</v>
      </c>
      <c r="F12" s="704" t="s">
        <v>557</v>
      </c>
      <c r="G12" s="607" t="str">
        <f t="shared" si="4"/>
        <v>1</v>
      </c>
      <c r="H12" s="704"/>
      <c r="I12" s="705" t="s">
        <v>696</v>
      </c>
      <c r="J12" s="706"/>
      <c r="K12" s="706"/>
      <c r="L12" s="706"/>
      <c r="M12" s="706"/>
      <c r="N12" s="44"/>
      <c r="R12" s="887"/>
      <c r="S12" s="887"/>
    </row>
    <row r="13" spans="1:19" ht="15" customHeight="1" x14ac:dyDescent="0.3">
      <c r="A13" s="888">
        <f t="shared" si="2"/>
        <v>12</v>
      </c>
      <c r="B13" s="709" t="str">
        <f t="shared" si="3"/>
        <v>Prof. Ruşen DORA</v>
      </c>
      <c r="C13" s="19" t="s">
        <v>584</v>
      </c>
      <c r="D13" s="19" t="s">
        <v>585</v>
      </c>
      <c r="E13" s="19" t="s">
        <v>395</v>
      </c>
      <c r="F13" s="704" t="s">
        <v>553</v>
      </c>
      <c r="G13" s="607" t="str">
        <f t="shared" si="4"/>
        <v>1</v>
      </c>
      <c r="H13" s="705"/>
      <c r="I13" s="705" t="s">
        <v>652</v>
      </c>
      <c r="J13" s="706"/>
      <c r="K13" s="706"/>
      <c r="L13" s="706"/>
      <c r="M13" s="706"/>
      <c r="N13" s="894"/>
      <c r="R13" s="887"/>
      <c r="S13" s="887"/>
    </row>
    <row r="14" spans="1:19" ht="15" customHeight="1" x14ac:dyDescent="0.3">
      <c r="A14" s="888">
        <f t="shared" si="2"/>
        <v>13</v>
      </c>
      <c r="B14" s="709" t="str">
        <f t="shared" si="3"/>
        <v>Prof. Dr. Sevinç HADİ</v>
      </c>
      <c r="C14" s="19" t="s">
        <v>769</v>
      </c>
      <c r="D14" s="19" t="s">
        <v>770</v>
      </c>
      <c r="E14" s="19" t="s">
        <v>245</v>
      </c>
      <c r="F14" s="704" t="s">
        <v>557</v>
      </c>
      <c r="G14" s="607" t="str">
        <f t="shared" si="4"/>
        <v>1</v>
      </c>
      <c r="H14" s="705"/>
      <c r="I14" s="705" t="s">
        <v>696</v>
      </c>
      <c r="J14" s="706"/>
      <c r="K14" s="706"/>
      <c r="L14" s="706"/>
      <c r="M14" s="706"/>
      <c r="N14" s="44"/>
      <c r="R14" s="887"/>
      <c r="S14" s="887"/>
    </row>
    <row r="15" spans="1:19" ht="15" customHeight="1" x14ac:dyDescent="0.3">
      <c r="A15" s="888">
        <f t="shared" si="2"/>
        <v>14</v>
      </c>
      <c r="B15" s="709" t="str">
        <f t="shared" si="3"/>
        <v>Prof. Dr. Şahap ÇAKIN</v>
      </c>
      <c r="C15" s="892" t="s">
        <v>849</v>
      </c>
      <c r="D15" s="892" t="s">
        <v>850</v>
      </c>
      <c r="E15" s="19" t="s">
        <v>245</v>
      </c>
      <c r="F15" s="704" t="s">
        <v>553</v>
      </c>
      <c r="G15" s="607" t="str">
        <f t="shared" si="4"/>
        <v>1</v>
      </c>
      <c r="H15" s="705"/>
      <c r="I15" s="705" t="s">
        <v>657</v>
      </c>
      <c r="J15" s="706"/>
      <c r="K15" s="706"/>
      <c r="L15" s="706"/>
      <c r="M15" s="706"/>
      <c r="N15" s="44"/>
      <c r="R15" s="887"/>
      <c r="S15" s="887"/>
    </row>
    <row r="16" spans="1:19" ht="15" customHeight="1" x14ac:dyDescent="0.3">
      <c r="A16" s="888">
        <f t="shared" si="2"/>
        <v>15</v>
      </c>
      <c r="B16" s="709" t="str">
        <f t="shared" si="3"/>
        <v>Prof. Dr. Yavuz KOŞANER</v>
      </c>
      <c r="C16" s="19" t="s">
        <v>675</v>
      </c>
      <c r="D16" s="19" t="s">
        <v>676</v>
      </c>
      <c r="E16" s="19" t="s">
        <v>245</v>
      </c>
      <c r="F16" s="704" t="s">
        <v>557</v>
      </c>
      <c r="G16" s="607" t="str">
        <f t="shared" si="4"/>
        <v>1</v>
      </c>
      <c r="H16" s="705" t="s">
        <v>656</v>
      </c>
      <c r="I16" s="705"/>
      <c r="J16" s="706"/>
      <c r="K16" s="706"/>
      <c r="L16" s="706"/>
      <c r="M16" s="706"/>
      <c r="N16" s="44"/>
      <c r="R16" s="887"/>
      <c r="S16" s="887"/>
    </row>
    <row r="17" spans="1:21" ht="15" customHeight="1" x14ac:dyDescent="0.3">
      <c r="A17" s="888">
        <f t="shared" si="2"/>
        <v>16</v>
      </c>
      <c r="B17" s="709" t="str">
        <f t="shared" si="3"/>
        <v>Doç. Dr. A. Dilek ÖZDEMİR</v>
      </c>
      <c r="C17" s="19" t="s">
        <v>594</v>
      </c>
      <c r="D17" s="19" t="s">
        <v>802</v>
      </c>
      <c r="E17" s="19" t="s">
        <v>244</v>
      </c>
      <c r="F17" s="704" t="s">
        <v>557</v>
      </c>
      <c r="G17" s="607" t="str">
        <f t="shared" si="4"/>
        <v>2</v>
      </c>
      <c r="H17" s="705" t="s">
        <v>655</v>
      </c>
      <c r="I17" s="705"/>
      <c r="J17" s="706"/>
      <c r="K17" s="706"/>
      <c r="L17" s="706"/>
      <c r="M17" s="706"/>
      <c r="N17" s="44"/>
      <c r="R17" s="887"/>
      <c r="S17" s="887"/>
    </row>
    <row r="18" spans="1:21" ht="15" customHeight="1" x14ac:dyDescent="0.3">
      <c r="A18" s="888">
        <f t="shared" si="2"/>
        <v>17</v>
      </c>
      <c r="B18" s="709" t="str">
        <f t="shared" si="3"/>
        <v>Doç. Dr. Ayşe  ELEGÖZ</v>
      </c>
      <c r="C18" s="892" t="s">
        <v>843</v>
      </c>
      <c r="D18" s="892" t="s">
        <v>844</v>
      </c>
      <c r="E18" s="19" t="s">
        <v>244</v>
      </c>
      <c r="F18" s="704" t="s">
        <v>553</v>
      </c>
      <c r="G18" s="607" t="str">
        <f t="shared" si="4"/>
        <v>2</v>
      </c>
      <c r="H18" s="705"/>
      <c r="I18" s="705" t="s">
        <v>652</v>
      </c>
      <c r="J18" s="706"/>
      <c r="K18" s="706"/>
      <c r="L18" s="706"/>
      <c r="M18" s="706"/>
      <c r="N18" s="894"/>
      <c r="R18" s="887"/>
      <c r="S18" s="887"/>
    </row>
    <row r="19" spans="1:21" ht="15" customHeight="1" x14ac:dyDescent="0.3">
      <c r="A19" s="888">
        <f t="shared" si="2"/>
        <v>18</v>
      </c>
      <c r="B19" s="709" t="str">
        <f t="shared" si="3"/>
        <v>Doç. Dr. Ayşin SEV</v>
      </c>
      <c r="C19" s="892" t="s">
        <v>841</v>
      </c>
      <c r="D19" s="892" t="s">
        <v>842</v>
      </c>
      <c r="E19" s="19" t="s">
        <v>244</v>
      </c>
      <c r="F19" s="704" t="s">
        <v>553</v>
      </c>
      <c r="G19" s="607" t="str">
        <f t="shared" si="4"/>
        <v>2</v>
      </c>
      <c r="H19" s="705"/>
      <c r="I19" s="705" t="s">
        <v>696</v>
      </c>
      <c r="J19" s="706"/>
      <c r="K19" s="706"/>
      <c r="L19" s="706"/>
      <c r="M19" s="706"/>
      <c r="N19" s="44"/>
      <c r="R19" s="887"/>
      <c r="S19" s="887"/>
    </row>
    <row r="20" spans="1:21" ht="15" customHeight="1" x14ac:dyDescent="0.3">
      <c r="A20" s="888">
        <f t="shared" si="2"/>
        <v>19</v>
      </c>
      <c r="B20" s="709" t="str">
        <f t="shared" si="3"/>
        <v>Doç. Dr. Çiğdem POLATOĞLU</v>
      </c>
      <c r="C20" s="892" t="s">
        <v>837</v>
      </c>
      <c r="D20" s="892" t="s">
        <v>838</v>
      </c>
      <c r="E20" s="19" t="s">
        <v>244</v>
      </c>
      <c r="F20" s="704" t="s">
        <v>553</v>
      </c>
      <c r="G20" s="607" t="str">
        <f t="shared" si="4"/>
        <v>2</v>
      </c>
      <c r="H20" s="705"/>
      <c r="I20" s="705"/>
      <c r="J20" s="706"/>
      <c r="K20" s="706"/>
      <c r="L20" s="706"/>
      <c r="M20" s="706"/>
      <c r="N20" s="44"/>
      <c r="R20" s="887"/>
      <c r="S20" s="887"/>
    </row>
    <row r="21" spans="1:21" ht="15" customHeight="1" x14ac:dyDescent="0.3">
      <c r="A21" s="888">
        <f t="shared" si="2"/>
        <v>20</v>
      </c>
      <c r="B21" s="709" t="str">
        <f t="shared" si="3"/>
        <v>Doç. Dr. Füsun SEZEN</v>
      </c>
      <c r="C21" s="19" t="s">
        <v>568</v>
      </c>
      <c r="D21" s="19" t="s">
        <v>569</v>
      </c>
      <c r="E21" s="19" t="s">
        <v>244</v>
      </c>
      <c r="F21" s="704" t="s">
        <v>557</v>
      </c>
      <c r="G21" s="607" t="str">
        <f t="shared" si="4"/>
        <v>2</v>
      </c>
      <c r="H21" s="705"/>
      <c r="I21" s="705"/>
      <c r="J21" s="706"/>
      <c r="K21" s="706"/>
      <c r="L21" s="706"/>
      <c r="M21" s="706"/>
      <c r="N21" s="44"/>
      <c r="R21" s="887"/>
      <c r="S21" s="887"/>
    </row>
    <row r="22" spans="1:21" ht="15" customHeight="1" x14ac:dyDescent="0.3">
      <c r="A22" s="888">
        <f t="shared" si="2"/>
        <v>21</v>
      </c>
      <c r="B22" s="709" t="str">
        <f t="shared" si="3"/>
        <v>Doç. Orhan ÖZGÜNER</v>
      </c>
      <c r="C22" s="19" t="s">
        <v>580</v>
      </c>
      <c r="D22" s="19" t="s">
        <v>556</v>
      </c>
      <c r="E22" s="19" t="s">
        <v>627</v>
      </c>
      <c r="F22" s="704" t="s">
        <v>557</v>
      </c>
      <c r="G22" s="607" t="str">
        <f t="shared" si="4"/>
        <v>2.1</v>
      </c>
      <c r="H22" s="705"/>
      <c r="I22" s="705"/>
      <c r="J22" s="706"/>
      <c r="K22" s="706"/>
      <c r="L22" s="706"/>
      <c r="M22" s="706"/>
      <c r="N22" s="44"/>
      <c r="R22" s="887"/>
      <c r="S22" s="887"/>
    </row>
    <row r="23" spans="1:21" ht="15" customHeight="1" x14ac:dyDescent="0.3">
      <c r="A23" s="888">
        <f t="shared" si="2"/>
        <v>22</v>
      </c>
      <c r="B23" s="709" t="str">
        <f t="shared" si="3"/>
        <v>Yrd. Doç. Dr. Aslı ERGENOĞLU</v>
      </c>
      <c r="C23" s="892" t="s">
        <v>833</v>
      </c>
      <c r="D23" s="892" t="s">
        <v>834</v>
      </c>
      <c r="E23" s="19" t="s">
        <v>246</v>
      </c>
      <c r="F23" s="704" t="s">
        <v>553</v>
      </c>
      <c r="G23" s="607" t="str">
        <f t="shared" si="4"/>
        <v>3</v>
      </c>
      <c r="H23" s="705"/>
      <c r="I23" s="705" t="s">
        <v>662</v>
      </c>
      <c r="J23" s="706"/>
      <c r="K23" s="706"/>
      <c r="L23" s="706"/>
      <c r="M23" s="706"/>
      <c r="N23" s="44"/>
      <c r="R23" s="887" t="s">
        <v>855</v>
      </c>
      <c r="S23" s="887" t="s">
        <v>856</v>
      </c>
    </row>
    <row r="24" spans="1:21" ht="15" customHeight="1" x14ac:dyDescent="0.3">
      <c r="A24" s="888">
        <f t="shared" si="2"/>
        <v>23</v>
      </c>
      <c r="B24" s="709" t="str">
        <f t="shared" si="3"/>
        <v>Yrd. Doç. Dr. Ayşe Nur EREK</v>
      </c>
      <c r="C24" s="19" t="s">
        <v>629</v>
      </c>
      <c r="D24" s="19" t="s">
        <v>601</v>
      </c>
      <c r="E24" s="19" t="s">
        <v>246</v>
      </c>
      <c r="F24" s="704" t="s">
        <v>557</v>
      </c>
      <c r="G24" s="607" t="str">
        <f t="shared" si="4"/>
        <v>3</v>
      </c>
      <c r="H24" s="705"/>
      <c r="I24" s="705" t="s">
        <v>697</v>
      </c>
      <c r="J24" s="706"/>
      <c r="K24" s="706"/>
      <c r="L24" s="706"/>
      <c r="M24" s="706"/>
      <c r="N24" s="894"/>
      <c r="R24" s="887" t="s">
        <v>857</v>
      </c>
      <c r="S24" s="887" t="s">
        <v>858</v>
      </c>
    </row>
    <row r="25" spans="1:21" ht="15" customHeight="1" x14ac:dyDescent="0.3">
      <c r="A25" s="888">
        <f t="shared" si="2"/>
        <v>24</v>
      </c>
      <c r="B25" s="709" t="str">
        <f t="shared" si="3"/>
        <v>Yrd. Doç. Dr. Engin ÜNAL</v>
      </c>
      <c r="C25" s="19" t="s">
        <v>565</v>
      </c>
      <c r="D25" s="19" t="s">
        <v>566</v>
      </c>
      <c r="E25" s="19" t="s">
        <v>246</v>
      </c>
      <c r="F25" s="704" t="s">
        <v>557</v>
      </c>
      <c r="G25" s="607" t="str">
        <f t="shared" si="4"/>
        <v>3</v>
      </c>
      <c r="H25" s="705"/>
      <c r="I25" s="705"/>
      <c r="J25" s="706"/>
      <c r="K25" s="706"/>
      <c r="L25" s="706"/>
      <c r="M25" s="706"/>
      <c r="N25" s="894"/>
    </row>
    <row r="26" spans="1:21" ht="15" customHeight="1" x14ac:dyDescent="0.3">
      <c r="A26" s="888">
        <f t="shared" si="2"/>
        <v>25</v>
      </c>
      <c r="B26" s="709" t="str">
        <f t="shared" si="3"/>
        <v>Yrd. Doç. Dr. Hakan UZBERK</v>
      </c>
      <c r="C26" s="892" t="s">
        <v>857</v>
      </c>
      <c r="D26" s="892" t="s">
        <v>858</v>
      </c>
      <c r="E26" s="19" t="s">
        <v>246</v>
      </c>
      <c r="F26" s="704" t="s">
        <v>557</v>
      </c>
      <c r="G26" s="607" t="str">
        <f t="shared" si="4"/>
        <v>3</v>
      </c>
      <c r="H26" s="893"/>
      <c r="I26" s="893"/>
      <c r="J26" s="706"/>
      <c r="K26" s="706"/>
      <c r="L26" s="706"/>
      <c r="M26" s="706"/>
      <c r="N26" s="894"/>
    </row>
    <row r="27" spans="1:21" ht="15" customHeight="1" x14ac:dyDescent="0.3">
      <c r="A27" s="888">
        <f t="shared" si="2"/>
        <v>26</v>
      </c>
      <c r="B27" s="709" t="str">
        <f t="shared" si="3"/>
        <v>Yrd. Doç. Dr. Kerem ERCOŞKUN</v>
      </c>
      <c r="C27" s="19" t="s">
        <v>572</v>
      </c>
      <c r="D27" s="19" t="s">
        <v>573</v>
      </c>
      <c r="E27" s="19" t="s">
        <v>246</v>
      </c>
      <c r="F27" s="704" t="s">
        <v>557</v>
      </c>
      <c r="G27" s="607" t="str">
        <f t="shared" si="4"/>
        <v>3</v>
      </c>
      <c r="H27" s="705"/>
      <c r="I27" s="705"/>
      <c r="J27" s="706"/>
      <c r="K27" s="706"/>
      <c r="L27" s="706"/>
      <c r="M27" s="706"/>
      <c r="N27" s="894"/>
    </row>
    <row r="28" spans="1:21" ht="15" customHeight="1" x14ac:dyDescent="0.3">
      <c r="A28" s="888">
        <f t="shared" si="2"/>
        <v>27</v>
      </c>
      <c r="B28" s="709" t="str">
        <f t="shared" si="3"/>
        <v>Yrd. Doç. Dr. Mari ITO ALPTÜRER</v>
      </c>
      <c r="C28" s="19" t="s">
        <v>599</v>
      </c>
      <c r="D28" s="19" t="s">
        <v>600</v>
      </c>
      <c r="E28" s="19" t="s">
        <v>246</v>
      </c>
      <c r="F28" s="704" t="s">
        <v>557</v>
      </c>
      <c r="G28" s="607" t="str">
        <f t="shared" si="4"/>
        <v>3</v>
      </c>
      <c r="H28" s="704"/>
      <c r="I28" s="705" t="s">
        <v>697</v>
      </c>
      <c r="J28" s="706"/>
      <c r="K28" s="706"/>
      <c r="L28" s="706"/>
      <c r="M28" s="706"/>
      <c r="N28" s="894"/>
    </row>
    <row r="29" spans="1:21" ht="15" customHeight="1" x14ac:dyDescent="0.3">
      <c r="A29" s="888">
        <f t="shared" si="2"/>
        <v>28</v>
      </c>
      <c r="B29" s="709" t="str">
        <f t="shared" si="3"/>
        <v>Yrd. Doç. Dr. Murat ŞAHİN</v>
      </c>
      <c r="C29" s="19" t="s">
        <v>576</v>
      </c>
      <c r="D29" s="19" t="s">
        <v>577</v>
      </c>
      <c r="E29" s="19" t="s">
        <v>246</v>
      </c>
      <c r="F29" s="704" t="s">
        <v>557</v>
      </c>
      <c r="G29" s="607" t="str">
        <f t="shared" si="4"/>
        <v>3</v>
      </c>
      <c r="H29" s="705"/>
      <c r="I29" s="705"/>
      <c r="J29" s="5"/>
      <c r="K29" s="5"/>
      <c r="L29" s="5"/>
      <c r="M29" s="5"/>
      <c r="N29" s="894"/>
    </row>
    <row r="30" spans="1:21" ht="15" customHeight="1" x14ac:dyDescent="0.3">
      <c r="A30" s="888">
        <f t="shared" si="2"/>
        <v>29</v>
      </c>
      <c r="B30" s="709" t="str">
        <f t="shared" si="3"/>
        <v>Yrd. Doç. Dr. Sevim  ATEŞ</v>
      </c>
      <c r="C30" s="892" t="s">
        <v>855</v>
      </c>
      <c r="D30" s="892" t="s">
        <v>856</v>
      </c>
      <c r="E30" s="19" t="s">
        <v>246</v>
      </c>
      <c r="F30" s="704" t="s">
        <v>557</v>
      </c>
      <c r="G30" s="607" t="str">
        <f t="shared" si="4"/>
        <v>3</v>
      </c>
      <c r="H30" s="893"/>
      <c r="I30" s="893"/>
      <c r="J30" s="5"/>
      <c r="K30" s="5"/>
      <c r="L30" s="5"/>
      <c r="M30" s="5"/>
      <c r="N30" s="894"/>
    </row>
    <row r="31" spans="1:21" ht="15" customHeight="1" x14ac:dyDescent="0.3">
      <c r="A31" s="888">
        <f t="shared" si="2"/>
        <v>30</v>
      </c>
      <c r="B31" s="709" t="str">
        <f t="shared" si="3"/>
        <v>Yrd. Doç. Dr. Soner ŞAHİN</v>
      </c>
      <c r="C31" s="19" t="s">
        <v>698</v>
      </c>
      <c r="D31" s="19" t="s">
        <v>577</v>
      </c>
      <c r="E31" s="19" t="s">
        <v>246</v>
      </c>
      <c r="F31" s="704" t="s">
        <v>557</v>
      </c>
      <c r="G31" s="607" t="str">
        <f t="shared" si="4"/>
        <v>3</v>
      </c>
      <c r="H31" s="705" t="s">
        <v>655</v>
      </c>
      <c r="I31" s="704"/>
      <c r="J31" s="5"/>
      <c r="K31" s="5"/>
      <c r="L31" s="5"/>
      <c r="M31" s="5"/>
      <c r="N31" s="894"/>
    </row>
    <row r="32" spans="1:21" ht="15" customHeight="1" x14ac:dyDescent="0.3">
      <c r="A32" s="888">
        <f t="shared" si="2"/>
        <v>31</v>
      </c>
      <c r="B32" s="709" t="str">
        <f t="shared" si="3"/>
        <v>Yrd. Doç. Dr. Togan TONG</v>
      </c>
      <c r="C32" s="19" t="s">
        <v>586</v>
      </c>
      <c r="D32" s="19" t="s">
        <v>587</v>
      </c>
      <c r="E32" s="19" t="s">
        <v>246</v>
      </c>
      <c r="F32" s="704" t="s">
        <v>553</v>
      </c>
      <c r="G32" s="607" t="str">
        <f t="shared" si="4"/>
        <v>3</v>
      </c>
      <c r="H32" s="704"/>
      <c r="I32" s="705" t="s">
        <v>657</v>
      </c>
      <c r="J32" s="706"/>
      <c r="K32" s="706"/>
      <c r="L32" s="706"/>
      <c r="M32" s="706"/>
      <c r="N32" s="44"/>
      <c r="P32" s="709" t="str">
        <f>CONCATENATE(S32," ",Q32," ",R32)</f>
        <v>Prof. Dr. Yavuz KOŞANER</v>
      </c>
      <c r="Q32" s="19" t="s">
        <v>675</v>
      </c>
      <c r="R32" s="19" t="s">
        <v>676</v>
      </c>
      <c r="S32" s="19" t="s">
        <v>245</v>
      </c>
      <c r="T32" s="704" t="s">
        <v>557</v>
      </c>
      <c r="U32" s="705" t="s">
        <v>656</v>
      </c>
    </row>
    <row r="33" spans="1:14" ht="15" customHeight="1" x14ac:dyDescent="0.3">
      <c r="A33" s="888">
        <f t="shared" si="2"/>
        <v>32</v>
      </c>
      <c r="B33" s="709" t="str">
        <f t="shared" si="3"/>
        <v>Öğr. Gör. Dr. Jülide DEMİRDÖVEN</v>
      </c>
      <c r="C33" s="708" t="s">
        <v>688</v>
      </c>
      <c r="D33" s="708" t="s">
        <v>699</v>
      </c>
      <c r="E33" s="19" t="s">
        <v>396</v>
      </c>
      <c r="F33" s="704" t="s">
        <v>553</v>
      </c>
      <c r="G33" s="607" t="str">
        <f t="shared" si="4"/>
        <v>4</v>
      </c>
      <c r="H33" s="704"/>
      <c r="I33" s="704" t="s">
        <v>652</v>
      </c>
      <c r="J33" s="706"/>
      <c r="K33" s="706"/>
      <c r="L33" s="706"/>
      <c r="M33" s="706"/>
      <c r="N33" s="894"/>
    </row>
    <row r="34" spans="1:14" ht="15" customHeight="1" x14ac:dyDescent="0.3">
      <c r="A34" s="888">
        <f t="shared" si="2"/>
        <v>33</v>
      </c>
      <c r="B34" s="709" t="str">
        <f t="shared" si="3"/>
        <v>Öğr. Gör. Dr. Nihat GÜNDÜZ</v>
      </c>
      <c r="C34" s="19" t="s">
        <v>803</v>
      </c>
      <c r="D34" s="19" t="s">
        <v>804</v>
      </c>
      <c r="E34" s="19" t="s">
        <v>396</v>
      </c>
      <c r="F34" s="704" t="s">
        <v>553</v>
      </c>
      <c r="G34" s="607" t="str">
        <f t="shared" si="4"/>
        <v>4</v>
      </c>
      <c r="H34" s="704"/>
      <c r="I34" s="705" t="s">
        <v>652</v>
      </c>
      <c r="J34" s="706"/>
      <c r="K34" s="706"/>
      <c r="L34" s="706"/>
      <c r="M34" s="706"/>
      <c r="N34" s="44"/>
    </row>
    <row r="35" spans="1:14" ht="15" customHeight="1" x14ac:dyDescent="0.3">
      <c r="A35" s="888">
        <f t="shared" si="2"/>
        <v>34</v>
      </c>
      <c r="B35" s="709" t="str">
        <f t="shared" si="3"/>
        <v>Öğr. Gör. Ayla KARACABEY</v>
      </c>
      <c r="C35" s="704" t="s">
        <v>558</v>
      </c>
      <c r="D35" s="704" t="s">
        <v>559</v>
      </c>
      <c r="E35" s="19" t="s">
        <v>243</v>
      </c>
      <c r="F35" s="704" t="s">
        <v>553</v>
      </c>
      <c r="G35" s="607" t="str">
        <f t="shared" si="4"/>
        <v>4.1</v>
      </c>
      <c r="H35" s="705"/>
      <c r="I35" s="705" t="s">
        <v>652</v>
      </c>
      <c r="J35" s="706"/>
      <c r="K35" s="706"/>
      <c r="L35" s="706"/>
      <c r="M35" s="706"/>
      <c r="N35" s="44"/>
    </row>
    <row r="36" spans="1:14" ht="15" customHeight="1" x14ac:dyDescent="0.3">
      <c r="A36" s="888">
        <f t="shared" si="2"/>
        <v>35</v>
      </c>
      <c r="B36" s="709" t="str">
        <f t="shared" si="3"/>
        <v>Öğr. Gör. Cem KUM</v>
      </c>
      <c r="C36" s="19" t="s">
        <v>560</v>
      </c>
      <c r="D36" s="19" t="s">
        <v>562</v>
      </c>
      <c r="E36" s="19" t="s">
        <v>243</v>
      </c>
      <c r="F36" s="704" t="s">
        <v>553</v>
      </c>
      <c r="G36" s="607" t="str">
        <f t="shared" si="4"/>
        <v>4.1</v>
      </c>
      <c r="H36" s="705"/>
      <c r="I36" s="705" t="s">
        <v>658</v>
      </c>
      <c r="J36" s="707"/>
      <c r="K36" s="707"/>
      <c r="L36" s="707"/>
      <c r="M36" s="707"/>
      <c r="N36" s="44"/>
    </row>
    <row r="37" spans="1:14" ht="15" customHeight="1" x14ac:dyDescent="0.3">
      <c r="A37" s="888">
        <f t="shared" si="2"/>
        <v>36</v>
      </c>
      <c r="B37" s="709" t="str">
        <f t="shared" si="3"/>
        <v>Öğr. Gör. Cengiz GÖKÇE</v>
      </c>
      <c r="C37" s="555" t="s">
        <v>563</v>
      </c>
      <c r="D37" s="555" t="s">
        <v>564</v>
      </c>
      <c r="E37" s="19" t="s">
        <v>243</v>
      </c>
      <c r="F37" s="704" t="s">
        <v>557</v>
      </c>
      <c r="G37" s="607" t="str">
        <f t="shared" si="4"/>
        <v>4.1</v>
      </c>
      <c r="H37" s="705"/>
      <c r="I37" s="705"/>
      <c r="J37" s="706"/>
      <c r="K37" s="706"/>
      <c r="L37" s="706"/>
      <c r="M37" s="706"/>
      <c r="N37" s="894"/>
    </row>
    <row r="38" spans="1:14" ht="15" customHeight="1" x14ac:dyDescent="0.3">
      <c r="A38" s="888">
        <f t="shared" si="2"/>
        <v>37</v>
      </c>
      <c r="B38" s="709" t="str">
        <f t="shared" si="3"/>
        <v>Öğr. Gör. Erdal ÖZYURT</v>
      </c>
      <c r="C38" s="892" t="s">
        <v>839</v>
      </c>
      <c r="D38" s="892" t="s">
        <v>840</v>
      </c>
      <c r="E38" s="19" t="s">
        <v>243</v>
      </c>
      <c r="F38" s="704" t="s">
        <v>553</v>
      </c>
      <c r="G38" s="607" t="str">
        <f t="shared" si="4"/>
        <v>4.1</v>
      </c>
      <c r="H38" s="705"/>
      <c r="I38" s="705" t="s">
        <v>652</v>
      </c>
      <c r="J38" s="706"/>
      <c r="K38" s="706"/>
      <c r="L38" s="706"/>
      <c r="M38" s="706"/>
      <c r="N38" s="44"/>
    </row>
    <row r="39" spans="1:14" ht="15" customHeight="1" x14ac:dyDescent="0.3">
      <c r="A39" s="888">
        <f t="shared" si="2"/>
        <v>38</v>
      </c>
      <c r="B39" s="709" t="str">
        <f t="shared" si="3"/>
        <v>Öğr. Gör. Gülçin SOYAK</v>
      </c>
      <c r="C39" s="19" t="s">
        <v>570</v>
      </c>
      <c r="D39" s="19" t="s">
        <v>571</v>
      </c>
      <c r="E39" s="19" t="s">
        <v>243</v>
      </c>
      <c r="F39" s="704" t="s">
        <v>557</v>
      </c>
      <c r="G39" s="607" t="str">
        <f t="shared" si="4"/>
        <v>4.1</v>
      </c>
      <c r="H39" s="705"/>
      <c r="I39" s="705" t="s">
        <v>652</v>
      </c>
      <c r="J39" s="706"/>
      <c r="K39" s="706"/>
      <c r="L39" s="706"/>
      <c r="M39" s="706"/>
      <c r="N39" s="44"/>
    </row>
    <row r="40" spans="1:14" ht="15" customHeight="1" x14ac:dyDescent="0.3">
      <c r="A40" s="888">
        <f t="shared" si="2"/>
        <v>39</v>
      </c>
      <c r="B40" s="709" t="str">
        <f t="shared" si="3"/>
        <v>Öğr. Gör. M. Arman GÜRAN</v>
      </c>
      <c r="C40" s="19" t="s">
        <v>574</v>
      </c>
      <c r="D40" s="19" t="s">
        <v>575</v>
      </c>
      <c r="E40" s="19" t="s">
        <v>243</v>
      </c>
      <c r="F40" s="704" t="s">
        <v>557</v>
      </c>
      <c r="G40" s="607" t="str">
        <f t="shared" si="4"/>
        <v>4.1</v>
      </c>
      <c r="H40" s="704"/>
      <c r="I40" s="704"/>
      <c r="J40" s="706"/>
      <c r="K40" s="706"/>
      <c r="L40" s="706"/>
      <c r="M40" s="706"/>
      <c r="N40" s="44"/>
    </row>
    <row r="41" spans="1:14" ht="15" customHeight="1" x14ac:dyDescent="0.3">
      <c r="A41" s="888">
        <f t="shared" si="2"/>
        <v>40</v>
      </c>
      <c r="B41" s="709" t="str">
        <f t="shared" si="3"/>
        <v>Öğr. Gör. M. Cem AKDAMAR</v>
      </c>
      <c r="C41" s="555" t="s">
        <v>610</v>
      </c>
      <c r="D41" s="555" t="s">
        <v>561</v>
      </c>
      <c r="E41" s="19" t="s">
        <v>243</v>
      </c>
      <c r="F41" s="704" t="s">
        <v>553</v>
      </c>
      <c r="G41" s="607" t="str">
        <f t="shared" si="4"/>
        <v>4.1</v>
      </c>
      <c r="H41" s="705"/>
      <c r="I41" s="705" t="s">
        <v>652</v>
      </c>
      <c r="J41" s="706"/>
      <c r="K41" s="706"/>
      <c r="L41" s="706"/>
      <c r="M41" s="706"/>
      <c r="N41" s="44"/>
    </row>
    <row r="42" spans="1:14" ht="15" customHeight="1" x14ac:dyDescent="0.3">
      <c r="A42" s="888">
        <f t="shared" si="2"/>
        <v>41</v>
      </c>
      <c r="B42" s="709" t="str">
        <f t="shared" si="3"/>
        <v>Öğr. Gör. Mine  ÖZOĞUZ</v>
      </c>
      <c r="C42" s="892" t="s">
        <v>851</v>
      </c>
      <c r="D42" s="892" t="s">
        <v>852</v>
      </c>
      <c r="E42" s="19" t="s">
        <v>243</v>
      </c>
      <c r="F42" s="704" t="s">
        <v>553</v>
      </c>
      <c r="G42" s="607" t="str">
        <f t="shared" si="4"/>
        <v>4.1</v>
      </c>
      <c r="H42" s="705"/>
      <c r="I42" s="705" t="s">
        <v>652</v>
      </c>
      <c r="J42" s="706"/>
      <c r="K42" s="706"/>
      <c r="L42" s="706"/>
      <c r="M42" s="706"/>
      <c r="N42" s="44"/>
    </row>
    <row r="43" spans="1:14" ht="15" customHeight="1" x14ac:dyDescent="0.3">
      <c r="A43" s="888">
        <f t="shared" si="2"/>
        <v>42</v>
      </c>
      <c r="B43" s="709" t="str">
        <f t="shared" si="3"/>
        <v>Öğr. Gör. Nazmi KARAKUŞ</v>
      </c>
      <c r="C43" s="892" t="s">
        <v>847</v>
      </c>
      <c r="D43" s="892" t="s">
        <v>848</v>
      </c>
      <c r="E43" s="19" t="s">
        <v>243</v>
      </c>
      <c r="F43" s="704" t="s">
        <v>553</v>
      </c>
      <c r="G43" s="607" t="str">
        <f t="shared" si="4"/>
        <v>4.1</v>
      </c>
      <c r="H43" s="705"/>
      <c r="I43" s="705" t="s">
        <v>657</v>
      </c>
      <c r="J43" s="706"/>
      <c r="K43" s="706"/>
      <c r="L43" s="706"/>
      <c r="M43" s="706"/>
      <c r="N43" s="895"/>
    </row>
    <row r="44" spans="1:14" ht="15" customHeight="1" x14ac:dyDescent="0.3">
      <c r="A44" s="888">
        <f t="shared" si="2"/>
        <v>43</v>
      </c>
      <c r="B44" s="709" t="str">
        <f t="shared" si="3"/>
        <v>Öğr. Gör. Nişan YAUBYAN</v>
      </c>
      <c r="C44" s="19" t="s">
        <v>578</v>
      </c>
      <c r="D44" s="19" t="s">
        <v>579</v>
      </c>
      <c r="E44" s="19" t="s">
        <v>243</v>
      </c>
      <c r="F44" s="704" t="s">
        <v>553</v>
      </c>
      <c r="G44" s="607" t="str">
        <f t="shared" si="4"/>
        <v>4.1</v>
      </c>
      <c r="H44" s="705"/>
      <c r="I44" s="705" t="s">
        <v>652</v>
      </c>
      <c r="J44" s="706"/>
      <c r="K44" s="706"/>
      <c r="L44" s="706"/>
      <c r="M44" s="706"/>
      <c r="N44" s="894"/>
    </row>
    <row r="45" spans="1:14" ht="15" customHeight="1" x14ac:dyDescent="0.3">
      <c r="A45" s="888">
        <f t="shared" si="2"/>
        <v>44</v>
      </c>
      <c r="B45" s="709" t="str">
        <f t="shared" si="3"/>
        <v>Öğr. Gör. Orhun ALKAN</v>
      </c>
      <c r="C45" s="892" t="s">
        <v>845</v>
      </c>
      <c r="D45" s="892" t="s">
        <v>846</v>
      </c>
      <c r="E45" s="19" t="s">
        <v>243</v>
      </c>
      <c r="F45" s="704" t="s">
        <v>553</v>
      </c>
      <c r="G45" s="607" t="str">
        <f t="shared" si="4"/>
        <v>4.1</v>
      </c>
      <c r="H45" s="705"/>
      <c r="I45" s="705" t="s">
        <v>657</v>
      </c>
      <c r="J45" s="706"/>
      <c r="K45" s="706"/>
      <c r="L45" s="706"/>
      <c r="M45" s="706"/>
      <c r="N45" s="44"/>
    </row>
    <row r="46" spans="1:14" ht="15" customHeight="1" thickBot="1" x14ac:dyDescent="0.35">
      <c r="A46" s="888">
        <f t="shared" si="2"/>
        <v>45</v>
      </c>
      <c r="B46" s="709" t="str">
        <f t="shared" si="3"/>
        <v>Öğr. Gör. Sadrettin USLU</v>
      </c>
      <c r="C46" s="896" t="s">
        <v>859</v>
      </c>
      <c r="D46" s="896" t="s">
        <v>860</v>
      </c>
      <c r="E46" s="19" t="s">
        <v>243</v>
      </c>
      <c r="F46" s="704" t="s">
        <v>553</v>
      </c>
      <c r="G46" s="607" t="str">
        <f t="shared" si="4"/>
        <v>4.1</v>
      </c>
      <c r="H46" s="893"/>
      <c r="I46" s="893"/>
      <c r="J46" s="902"/>
      <c r="K46" s="902"/>
      <c r="L46" s="902"/>
      <c r="M46" s="902"/>
      <c r="N46" s="903"/>
    </row>
    <row r="47" spans="1:14" ht="15" customHeight="1" thickBot="1" x14ac:dyDescent="0.35">
      <c r="A47" s="888">
        <f t="shared" si="2"/>
        <v>46</v>
      </c>
      <c r="B47" s="899" t="str">
        <f t="shared" si="3"/>
        <v>Öğr. Gör. Turan DÜNDAR</v>
      </c>
      <c r="C47" s="567" t="s">
        <v>588</v>
      </c>
      <c r="D47" s="567" t="s">
        <v>589</v>
      </c>
      <c r="E47" s="567" t="s">
        <v>243</v>
      </c>
      <c r="F47" s="900" t="s">
        <v>553</v>
      </c>
      <c r="G47" s="898" t="str">
        <f t="shared" si="4"/>
        <v>4.1</v>
      </c>
      <c r="H47" s="901"/>
      <c r="I47" s="901" t="s">
        <v>652</v>
      </c>
      <c r="J47" s="706"/>
      <c r="K47" s="706"/>
      <c r="L47" s="706"/>
      <c r="M47" s="706"/>
      <c r="N47" s="895"/>
    </row>
    <row r="48" spans="1:14" ht="15" customHeight="1" x14ac:dyDescent="0.3">
      <c r="A48" s="888">
        <f t="shared" si="2"/>
        <v>47</v>
      </c>
      <c r="B48" s="709"/>
      <c r="C48" s="892"/>
      <c r="D48" s="892"/>
      <c r="E48" s="19"/>
      <c r="F48" s="704"/>
      <c r="G48" s="607"/>
      <c r="H48" s="705"/>
      <c r="I48" s="705"/>
      <c r="J48" s="706"/>
      <c r="K48" s="706"/>
      <c r="L48" s="706"/>
      <c r="M48" s="706"/>
      <c r="N48" s="894"/>
    </row>
    <row r="49" spans="1:14" ht="15" customHeight="1" x14ac:dyDescent="0.3">
      <c r="A49" s="888">
        <f t="shared" si="2"/>
        <v>48</v>
      </c>
      <c r="B49" s="709"/>
      <c r="C49" s="896"/>
      <c r="D49" s="896"/>
      <c r="E49" s="19"/>
      <c r="F49" s="704"/>
      <c r="G49" s="607"/>
      <c r="H49" s="893"/>
      <c r="I49" s="893"/>
      <c r="J49" s="706"/>
      <c r="K49" s="706"/>
      <c r="L49" s="706"/>
      <c r="M49" s="706"/>
      <c r="N49" s="44"/>
    </row>
    <row r="50" spans="1:14" ht="15" customHeight="1" thickBot="1" x14ac:dyDescent="0.35">
      <c r="A50" s="888">
        <f t="shared" si="2"/>
        <v>49</v>
      </c>
      <c r="B50" s="899"/>
      <c r="C50" s="567"/>
      <c r="D50" s="567"/>
      <c r="E50" s="567"/>
      <c r="F50" s="900"/>
      <c r="G50" s="898"/>
      <c r="H50" s="901"/>
      <c r="I50" s="901"/>
      <c r="J50" s="902"/>
      <c r="K50" s="902"/>
      <c r="L50" s="902"/>
      <c r="M50" s="902"/>
      <c r="N50" s="903"/>
    </row>
  </sheetData>
  <protectedRanges>
    <protectedRange sqref="G2:G50" name="Range1" securityDescriptor="O:WDG:WDD:(A;;CC;;;WD)"/>
  </protectedRanges>
  <sortState ref="B2:N46">
    <sortCondition ref="G2:G46"/>
    <sortCondition ref="C2:C46"/>
  </sortState>
  <customSheetViews>
    <customSheetView guid="{F10B78A4-32AB-4106-909F-99EF7F04057B}" hiddenRows="1" showRuler="0">
      <selection activeCell="J49" sqref="J49"/>
      <pageMargins left="0.98425196850393704" right="0.78740157480314965" top="0.78740157480314965" bottom="0.78740157480314965" header="0.51181102362204722" footer="0.51181102362204722"/>
      <printOptions horizontalCentered="1" verticalCentered="1"/>
      <pageSetup orientation="portrait" horizontalDpi="300" verticalDpi="300" r:id="rId1"/>
      <headerFooter alignWithMargins="0"/>
    </customSheetView>
  </customSheetViews>
  <phoneticPr fontId="10" type="noConversion"/>
  <printOptions horizontalCentered="1" verticalCentered="1"/>
  <pageMargins left="0.98425196850393704" right="0.78740157480314965" top="0.78740157480314965" bottom="0.78740157480314965" header="0.51181102362204722" footer="0.51181102362204722"/>
  <pageSetup scale="48" orientation="landscape" horizontalDpi="300" verticalDpi="3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F0"/>
  </sheetPr>
  <dimension ref="A1:J13"/>
  <sheetViews>
    <sheetView workbookViewId="0">
      <selection activeCell="I20" sqref="I20"/>
    </sheetView>
  </sheetViews>
  <sheetFormatPr defaultRowHeight="12.75" x14ac:dyDescent="0.2"/>
  <cols>
    <col min="1" max="2" width="5.7109375" customWidth="1"/>
    <col min="3" max="3" width="29.28515625" bestFit="1" customWidth="1"/>
    <col min="4" max="4" width="10.42578125" bestFit="1" customWidth="1"/>
    <col min="5" max="5" width="8.7109375" bestFit="1" customWidth="1"/>
    <col min="6" max="10" width="3.7109375" customWidth="1"/>
  </cols>
  <sheetData>
    <row r="1" spans="1:10" ht="20.100000000000001" customHeight="1" x14ac:dyDescent="0.25">
      <c r="A1" s="561"/>
      <c r="B1" s="562"/>
      <c r="C1" s="563" t="s">
        <v>58</v>
      </c>
      <c r="D1" s="572" t="s">
        <v>247</v>
      </c>
      <c r="E1" s="573" t="s">
        <v>590</v>
      </c>
      <c r="F1" s="574" t="s">
        <v>352</v>
      </c>
      <c r="G1" s="574" t="s">
        <v>353</v>
      </c>
      <c r="H1" s="574" t="s">
        <v>354</v>
      </c>
      <c r="I1" s="574" t="s">
        <v>355</v>
      </c>
      <c r="J1" s="575" t="s">
        <v>356</v>
      </c>
    </row>
    <row r="2" spans="1:10" ht="20.100000000000001" customHeight="1" x14ac:dyDescent="0.2">
      <c r="A2" s="556"/>
      <c r="B2" s="187">
        <v>1</v>
      </c>
      <c r="C2" s="19" t="s">
        <v>55</v>
      </c>
      <c r="D2" s="199" t="s">
        <v>248</v>
      </c>
      <c r="E2" s="445" t="s">
        <v>557</v>
      </c>
      <c r="F2" s="565">
        <v>2</v>
      </c>
      <c r="G2" s="565">
        <v>3</v>
      </c>
      <c r="H2" s="565">
        <v>3</v>
      </c>
      <c r="I2" s="565">
        <v>0</v>
      </c>
      <c r="J2" s="566">
        <v>1</v>
      </c>
    </row>
    <row r="3" spans="1:10" ht="20.100000000000001" customHeight="1" x14ac:dyDescent="0.2">
      <c r="A3" s="556"/>
      <c r="B3" s="187">
        <v>2</v>
      </c>
      <c r="C3" s="19" t="s">
        <v>759</v>
      </c>
      <c r="D3" s="199" t="s">
        <v>773</v>
      </c>
      <c r="E3" s="445" t="s">
        <v>786</v>
      </c>
      <c r="F3" s="565"/>
      <c r="G3" s="565"/>
      <c r="H3" s="565"/>
      <c r="I3" s="565"/>
      <c r="J3" s="566"/>
    </row>
    <row r="4" spans="1:10" ht="20.100000000000001" customHeight="1" x14ac:dyDescent="0.2">
      <c r="A4" s="556"/>
      <c r="B4" s="187">
        <v>3</v>
      </c>
      <c r="C4" s="19" t="s">
        <v>595</v>
      </c>
      <c r="D4" s="199" t="s">
        <v>248</v>
      </c>
      <c r="E4" s="445" t="s">
        <v>557</v>
      </c>
      <c r="F4" s="565"/>
      <c r="G4" s="565"/>
      <c r="H4" s="565"/>
      <c r="I4" s="565"/>
      <c r="J4" s="566"/>
    </row>
    <row r="5" spans="1:10" ht="20.100000000000001" customHeight="1" x14ac:dyDescent="0.2">
      <c r="A5" s="556"/>
      <c r="B5" s="187">
        <v>4</v>
      </c>
      <c r="C5" s="19" t="s">
        <v>596</v>
      </c>
      <c r="D5" s="199" t="s">
        <v>493</v>
      </c>
      <c r="E5" s="445" t="s">
        <v>557</v>
      </c>
      <c r="F5" s="565">
        <v>3</v>
      </c>
      <c r="G5" s="565">
        <v>0</v>
      </c>
      <c r="H5" s="565">
        <v>3</v>
      </c>
      <c r="I5" s="565">
        <v>3</v>
      </c>
      <c r="J5" s="566">
        <v>3</v>
      </c>
    </row>
    <row r="6" spans="1:10" ht="20.100000000000001" customHeight="1" x14ac:dyDescent="0.2">
      <c r="A6" s="556"/>
      <c r="B6" s="187">
        <v>5</v>
      </c>
      <c r="C6" s="19" t="s">
        <v>678</v>
      </c>
      <c r="D6" s="199" t="s">
        <v>493</v>
      </c>
      <c r="E6" s="445" t="s">
        <v>786</v>
      </c>
      <c r="F6" s="565">
        <v>2</v>
      </c>
      <c r="G6" s="565">
        <v>0</v>
      </c>
      <c r="H6" s="565">
        <v>1</v>
      </c>
      <c r="I6" s="565">
        <v>0</v>
      </c>
      <c r="J6" s="566">
        <v>3</v>
      </c>
    </row>
    <row r="7" spans="1:10" ht="20.100000000000001" customHeight="1" x14ac:dyDescent="0.2">
      <c r="A7" s="556"/>
      <c r="B7" s="187">
        <v>6</v>
      </c>
      <c r="C7" s="19" t="s">
        <v>597</v>
      </c>
      <c r="D7" s="199" t="s">
        <v>493</v>
      </c>
      <c r="E7" s="445" t="s">
        <v>557</v>
      </c>
      <c r="F7" s="565">
        <v>2</v>
      </c>
      <c r="G7" s="565">
        <v>0</v>
      </c>
      <c r="H7" s="565">
        <v>1</v>
      </c>
      <c r="I7" s="565">
        <v>0</v>
      </c>
      <c r="J7" s="566">
        <v>3</v>
      </c>
    </row>
    <row r="8" spans="1:10" ht="20.100000000000001" customHeight="1" x14ac:dyDescent="0.2">
      <c r="A8" s="556"/>
      <c r="B8" s="187">
        <v>7</v>
      </c>
      <c r="C8" s="19" t="s">
        <v>56</v>
      </c>
      <c r="D8" s="199" t="s">
        <v>248</v>
      </c>
      <c r="E8" s="445" t="s">
        <v>557</v>
      </c>
      <c r="F8" s="565">
        <v>0</v>
      </c>
      <c r="G8" s="565">
        <v>3</v>
      </c>
      <c r="H8" s="565">
        <v>3</v>
      </c>
      <c r="I8" s="565">
        <v>0</v>
      </c>
      <c r="J8" s="566">
        <v>3</v>
      </c>
    </row>
    <row r="9" spans="1:10" ht="20.100000000000001" customHeight="1" x14ac:dyDescent="0.2">
      <c r="A9" s="556"/>
      <c r="B9" s="187">
        <v>8</v>
      </c>
      <c r="C9" s="19" t="s">
        <v>679</v>
      </c>
      <c r="D9" s="199" t="s">
        <v>248</v>
      </c>
      <c r="E9" s="445" t="s">
        <v>557</v>
      </c>
      <c r="F9" s="565">
        <v>0</v>
      </c>
      <c r="G9" s="565">
        <v>3</v>
      </c>
      <c r="H9" s="565">
        <v>1</v>
      </c>
      <c r="I9" s="565">
        <v>3</v>
      </c>
      <c r="J9" s="566">
        <v>0</v>
      </c>
    </row>
    <row r="10" spans="1:10" ht="20.100000000000001" customHeight="1" x14ac:dyDescent="0.2">
      <c r="A10" s="556"/>
      <c r="B10" s="187">
        <v>9</v>
      </c>
      <c r="C10" s="19" t="s">
        <v>235</v>
      </c>
      <c r="D10" s="199" t="s">
        <v>248</v>
      </c>
      <c r="E10" s="445" t="s">
        <v>557</v>
      </c>
      <c r="F10" s="565">
        <v>0</v>
      </c>
      <c r="G10" s="565">
        <v>2</v>
      </c>
      <c r="H10" s="565">
        <v>0</v>
      </c>
      <c r="I10" s="565">
        <v>3</v>
      </c>
      <c r="J10" s="566">
        <v>1</v>
      </c>
    </row>
    <row r="11" spans="1:10" ht="20.100000000000001" customHeight="1" x14ac:dyDescent="0.2">
      <c r="A11" s="556"/>
      <c r="B11" s="187">
        <v>10</v>
      </c>
      <c r="C11" s="19" t="s">
        <v>50</v>
      </c>
      <c r="D11" s="199" t="s">
        <v>685</v>
      </c>
      <c r="E11" s="445" t="s">
        <v>557</v>
      </c>
      <c r="F11" s="565">
        <v>0</v>
      </c>
      <c r="G11" s="565">
        <v>3</v>
      </c>
      <c r="H11" s="565">
        <v>3</v>
      </c>
      <c r="I11" s="565">
        <v>0</v>
      </c>
      <c r="J11" s="566">
        <v>3</v>
      </c>
    </row>
    <row r="12" spans="1:10" ht="20.100000000000001" customHeight="1" x14ac:dyDescent="0.2">
      <c r="A12" s="556"/>
      <c r="B12" s="187">
        <v>11</v>
      </c>
      <c r="C12" s="19" t="s">
        <v>598</v>
      </c>
      <c r="D12" s="199" t="s">
        <v>248</v>
      </c>
      <c r="E12" s="445" t="s">
        <v>557</v>
      </c>
      <c r="F12" s="565">
        <v>3</v>
      </c>
      <c r="G12" s="565">
        <v>0</v>
      </c>
      <c r="H12" s="565">
        <v>3</v>
      </c>
      <c r="I12" s="565">
        <v>3</v>
      </c>
      <c r="J12" s="566">
        <v>3</v>
      </c>
    </row>
    <row r="13" spans="1:10" ht="18" thickBot="1" x14ac:dyDescent="0.25">
      <c r="A13" s="558"/>
      <c r="B13" s="559">
        <v>12</v>
      </c>
      <c r="C13" s="567" t="s">
        <v>533</v>
      </c>
      <c r="D13" s="568" t="s">
        <v>685</v>
      </c>
      <c r="E13" s="569" t="s">
        <v>557</v>
      </c>
      <c r="F13" s="570">
        <v>3</v>
      </c>
      <c r="G13" s="570">
        <v>0</v>
      </c>
      <c r="H13" s="570">
        <v>3</v>
      </c>
      <c r="I13" s="570">
        <v>3</v>
      </c>
      <c r="J13" s="571">
        <v>3</v>
      </c>
    </row>
  </sheetData>
  <customSheetViews>
    <customSheetView guid="{F10B78A4-32AB-4106-909F-99EF7F04057B}" showRuler="0">
      <selection activeCell="C1" sqref="C1"/>
      <pageMargins left="0.75" right="0.75" top="1" bottom="1" header="0.5" footer="0.5"/>
      <headerFooter alignWithMargins="0"/>
    </customSheetView>
  </customSheetViews>
  <phoneticPr fontId="10"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F0"/>
    <pageSetUpPr fitToPage="1"/>
  </sheetPr>
  <dimension ref="A1:Q100"/>
  <sheetViews>
    <sheetView workbookViewId="0">
      <selection activeCell="I20" sqref="I20"/>
    </sheetView>
  </sheetViews>
  <sheetFormatPr defaultRowHeight="12.75" x14ac:dyDescent="0.2"/>
  <cols>
    <col min="1" max="1" width="8.7109375" style="109" customWidth="1"/>
    <col min="2" max="2" width="25.7109375" style="109" customWidth="1"/>
    <col min="3" max="3" width="1.7109375" style="109" customWidth="1"/>
    <col min="4" max="7" width="1.7109375" style="114" customWidth="1"/>
    <col min="8" max="8" width="4.7109375" style="114" customWidth="1"/>
    <col min="9" max="9" width="8.7109375" style="109" customWidth="1"/>
    <col min="10" max="10" width="25.7109375" style="109" customWidth="1"/>
    <col min="11" max="11" width="1.7109375" style="109" customWidth="1"/>
    <col min="12" max="15" width="1.7109375" style="114" customWidth="1"/>
    <col min="16" max="16" width="4.7109375" style="114" customWidth="1"/>
    <col min="17" max="16384" width="9.140625" style="114"/>
  </cols>
  <sheetData>
    <row r="1" spans="1:17" ht="15" customHeight="1" x14ac:dyDescent="0.2">
      <c r="A1" s="1"/>
      <c r="B1" s="1"/>
      <c r="C1" s="1"/>
      <c r="D1" s="1"/>
      <c r="E1" s="1"/>
      <c r="F1" s="1"/>
      <c r="G1" s="1"/>
      <c r="H1" s="1"/>
      <c r="I1" s="1"/>
      <c r="J1" s="1"/>
      <c r="K1" s="1"/>
      <c r="L1" s="1"/>
      <c r="M1" s="1"/>
      <c r="N1" s="1"/>
      <c r="O1" s="1"/>
      <c r="P1" s="1"/>
      <c r="Q1" s="113"/>
    </row>
    <row r="2" spans="1:17" ht="15" customHeight="1" thickBot="1" x14ac:dyDescent="0.25">
      <c r="A2" s="968" t="s">
        <v>200</v>
      </c>
      <c r="B2" s="969"/>
      <c r="C2" s="970" t="s">
        <v>198</v>
      </c>
      <c r="D2" s="970"/>
      <c r="E2" s="970"/>
      <c r="F2" s="970"/>
      <c r="G2" s="115" t="s">
        <v>10</v>
      </c>
      <c r="H2" s="116" t="s">
        <v>197</v>
      </c>
      <c r="I2" s="968" t="s">
        <v>203</v>
      </c>
      <c r="J2" s="969"/>
      <c r="K2" s="970" t="s">
        <v>198</v>
      </c>
      <c r="L2" s="970"/>
      <c r="M2" s="970"/>
      <c r="N2" s="970"/>
      <c r="O2" s="115" t="s">
        <v>10</v>
      </c>
      <c r="P2" s="116" t="s">
        <v>197</v>
      </c>
      <c r="Q2" s="113"/>
    </row>
    <row r="3" spans="1:17" ht="15" customHeight="1" thickTop="1" x14ac:dyDescent="0.2">
      <c r="A3" s="117" t="s">
        <v>201</v>
      </c>
      <c r="B3" s="118" t="s">
        <v>202</v>
      </c>
      <c r="C3" s="119" t="s">
        <v>15</v>
      </c>
      <c r="D3" s="120" t="s">
        <v>16</v>
      </c>
      <c r="E3" s="120" t="s">
        <v>199</v>
      </c>
      <c r="F3" s="121" t="s">
        <v>18</v>
      </c>
      <c r="G3" s="121" t="s">
        <v>19</v>
      </c>
      <c r="H3" s="122" t="s">
        <v>20</v>
      </c>
      <c r="I3" s="117" t="s">
        <v>201</v>
      </c>
      <c r="J3" s="118" t="s">
        <v>202</v>
      </c>
      <c r="K3" s="119" t="s">
        <v>15</v>
      </c>
      <c r="L3" s="120" t="s">
        <v>16</v>
      </c>
      <c r="M3" s="120" t="s">
        <v>199</v>
      </c>
      <c r="N3" s="121" t="s">
        <v>18</v>
      </c>
      <c r="O3" s="121" t="s">
        <v>19</v>
      </c>
      <c r="P3" s="122" t="s">
        <v>20</v>
      </c>
      <c r="Q3" s="113"/>
    </row>
    <row r="4" spans="1:17" ht="15" customHeight="1" x14ac:dyDescent="0.2">
      <c r="A4" s="129" t="str">
        <f>Credits!A44</f>
        <v>ARCH 311</v>
      </c>
      <c r="B4" s="129" t="s">
        <v>250</v>
      </c>
      <c r="C4" s="130" t="str">
        <f>Credits!C44</f>
        <v>(</v>
      </c>
      <c r="D4" s="131">
        <f>Credits!D44</f>
        <v>1</v>
      </c>
      <c r="E4" s="131">
        <f>Credits!E44</f>
        <v>2</v>
      </c>
      <c r="F4" s="131">
        <f>Credits!F44</f>
        <v>0</v>
      </c>
      <c r="G4" s="131" t="str">
        <f>Credits!G44</f>
        <v>)</v>
      </c>
      <c r="H4" s="132">
        <f>Credits!H44</f>
        <v>2</v>
      </c>
      <c r="I4" s="129" t="str">
        <f>Credits!I44</f>
        <v>ARCH 326</v>
      </c>
      <c r="J4" s="129" t="s">
        <v>251</v>
      </c>
      <c r="K4" s="130" t="str">
        <f>Credits!K44</f>
        <v>(</v>
      </c>
      <c r="L4" s="131">
        <f>Credits!L44</f>
        <v>1</v>
      </c>
      <c r="M4" s="131">
        <f>Credits!M44</f>
        <v>2</v>
      </c>
      <c r="N4" s="131">
        <f>Credits!N44</f>
        <v>0</v>
      </c>
      <c r="O4" s="131" t="str">
        <f>Credits!O44</f>
        <v>)</v>
      </c>
      <c r="P4" s="132">
        <f>Credits!P44</f>
        <v>2</v>
      </c>
      <c r="Q4" s="113"/>
    </row>
    <row r="5" spans="1:17" ht="15" customHeight="1" x14ac:dyDescent="0.2">
      <c r="A5" s="123" t="str">
        <f>Credits!A45</f>
        <v>ARCH 415</v>
      </c>
      <c r="B5" s="127" t="s">
        <v>252</v>
      </c>
      <c r="C5" s="125" t="str">
        <f>Credits!C45</f>
        <v>(</v>
      </c>
      <c r="D5" s="112">
        <f>Credits!D45</f>
        <v>2</v>
      </c>
      <c r="E5" s="112">
        <f>Credits!E45</f>
        <v>2</v>
      </c>
      <c r="F5" s="111">
        <f>Credits!F45</f>
        <v>0</v>
      </c>
      <c r="G5" s="111" t="str">
        <f>Credits!G45</f>
        <v>)</v>
      </c>
      <c r="H5" s="126">
        <f>Credits!H45</f>
        <v>3</v>
      </c>
      <c r="I5" s="123" t="str">
        <f>Credits!I45</f>
        <v>ARCH 416</v>
      </c>
      <c r="J5" s="127" t="s">
        <v>164</v>
      </c>
      <c r="K5" s="125" t="str">
        <f>Credits!K45</f>
        <v>(</v>
      </c>
      <c r="L5" s="112">
        <f>Credits!L45</f>
        <v>2</v>
      </c>
      <c r="M5" s="112">
        <f>Credits!M45</f>
        <v>2</v>
      </c>
      <c r="N5" s="111">
        <f>Credits!N45</f>
        <v>0</v>
      </c>
      <c r="O5" s="111" t="str">
        <f>Credits!O45</f>
        <v>)</v>
      </c>
      <c r="P5" s="126">
        <f>Credits!P45</f>
        <v>3</v>
      </c>
      <c r="Q5" s="113"/>
    </row>
    <row r="6" spans="1:17" ht="15" customHeight="1" x14ac:dyDescent="0.2">
      <c r="A6" s="123" t="str">
        <f>Credits!A46</f>
        <v>ARCH 332</v>
      </c>
      <c r="B6" s="127" t="s">
        <v>163</v>
      </c>
      <c r="C6" s="125" t="str">
        <f>Credits!C46</f>
        <v>(</v>
      </c>
      <c r="D6" s="112">
        <f>Credits!D46</f>
        <v>2</v>
      </c>
      <c r="E6" s="112">
        <f>Credits!E46</f>
        <v>2</v>
      </c>
      <c r="F6" s="111">
        <f>Credits!F46</f>
        <v>0</v>
      </c>
      <c r="G6" s="111" t="str">
        <f>Credits!G46</f>
        <v>)</v>
      </c>
      <c r="H6" s="126">
        <f>Credits!H46</f>
        <v>3</v>
      </c>
      <c r="I6" s="123" t="str">
        <f>Credits!I46</f>
        <v>ARCH 426</v>
      </c>
      <c r="J6" s="127" t="s">
        <v>165</v>
      </c>
      <c r="K6" s="125" t="str">
        <f>Credits!K46</f>
        <v>(</v>
      </c>
      <c r="L6" s="112">
        <f>Credits!L46</f>
        <v>1</v>
      </c>
      <c r="M6" s="112">
        <f>Credits!M46</f>
        <v>2</v>
      </c>
      <c r="N6" s="111">
        <f>Credits!N46</f>
        <v>0</v>
      </c>
      <c r="O6" s="111" t="str">
        <f>Credits!O46</f>
        <v>)</v>
      </c>
      <c r="P6" s="126">
        <f>Credits!P46</f>
        <v>2</v>
      </c>
      <c r="Q6" s="113"/>
    </row>
    <row r="7" spans="1:17" ht="15" customHeight="1" x14ac:dyDescent="0.2">
      <c r="A7" s="123" t="str">
        <f>Credits!A47</f>
        <v>ARCH 432</v>
      </c>
      <c r="B7" s="127" t="s">
        <v>233</v>
      </c>
      <c r="C7" s="125" t="str">
        <f>Credits!C47</f>
        <v>(</v>
      </c>
      <c r="D7" s="112">
        <f>Credits!D47</f>
        <v>2</v>
      </c>
      <c r="E7" s="112">
        <f>Credits!E47</f>
        <v>2</v>
      </c>
      <c r="F7" s="111">
        <f>Credits!F47</f>
        <v>0</v>
      </c>
      <c r="G7" s="111" t="str">
        <f>Credits!G47</f>
        <v>)</v>
      </c>
      <c r="H7" s="126">
        <f>Credits!H47</f>
        <v>3</v>
      </c>
      <c r="I7" s="123" t="str">
        <f>Credits!I47</f>
        <v>ARCH 492</v>
      </c>
      <c r="J7" s="127" t="s">
        <v>171</v>
      </c>
      <c r="K7" s="125" t="str">
        <f>Credits!K47</f>
        <v>(</v>
      </c>
      <c r="L7" s="111">
        <f>Credits!L47</f>
        <v>0</v>
      </c>
      <c r="M7" s="112">
        <f>Credits!M47</f>
        <v>0</v>
      </c>
      <c r="N7" s="111">
        <f>Credits!N47</f>
        <v>8</v>
      </c>
      <c r="O7" s="111" t="str">
        <f>Credits!O47</f>
        <v>)</v>
      </c>
      <c r="P7" s="126">
        <f>Credits!P47</f>
        <v>4</v>
      </c>
      <c r="Q7" s="113"/>
    </row>
    <row r="8" spans="1:17" ht="15" customHeight="1" x14ac:dyDescent="0.2">
      <c r="A8" s="123" t="str">
        <f>Credits!A48</f>
        <v>ARCH 451</v>
      </c>
      <c r="B8" s="127" t="s">
        <v>166</v>
      </c>
      <c r="C8" s="125" t="str">
        <f>Credits!C48</f>
        <v>(</v>
      </c>
      <c r="D8" s="112">
        <f>Credits!D48</f>
        <v>0</v>
      </c>
      <c r="E8" s="112">
        <f>Credits!E48</f>
        <v>0</v>
      </c>
      <c r="F8" s="111">
        <f>Credits!F48</f>
        <v>8</v>
      </c>
      <c r="G8" s="111" t="str">
        <f>Credits!G48</f>
        <v>)</v>
      </c>
      <c r="H8" s="126">
        <f>Credits!H48</f>
        <v>4</v>
      </c>
      <c r="I8" s="123" t="str">
        <f>Credits!I48</f>
        <v>ES 302</v>
      </c>
      <c r="J8" s="127" t="s">
        <v>212</v>
      </c>
      <c r="K8" s="125" t="str">
        <f>Credits!K48</f>
        <v>(</v>
      </c>
      <c r="L8" s="111">
        <f>Credits!L48</f>
        <v>1</v>
      </c>
      <c r="M8" s="112">
        <f>Credits!M48</f>
        <v>2</v>
      </c>
      <c r="N8" s="111">
        <f>Credits!N48</f>
        <v>0</v>
      </c>
      <c r="O8" s="111" t="str">
        <f>Credits!O48</f>
        <v>)</v>
      </c>
      <c r="P8" s="126">
        <f>Credits!P48</f>
        <v>2</v>
      </c>
      <c r="Q8" s="113"/>
    </row>
    <row r="9" spans="1:17" ht="15" customHeight="1" x14ac:dyDescent="0.2">
      <c r="A9" s="123" t="str">
        <f>Credits!A49</f>
        <v>ARCH 469</v>
      </c>
      <c r="B9" s="127" t="s">
        <v>170</v>
      </c>
      <c r="C9" s="125" t="str">
        <f>Credits!C49</f>
        <v>(</v>
      </c>
      <c r="D9" s="134">
        <f>Credits!D49</f>
        <v>1</v>
      </c>
      <c r="E9" s="134">
        <f>Credits!E49</f>
        <v>0</v>
      </c>
      <c r="F9" s="111">
        <f>Credits!F49</f>
        <v>4</v>
      </c>
      <c r="G9" s="111" t="str">
        <f>Credits!G49</f>
        <v>)</v>
      </c>
      <c r="H9" s="126">
        <f>Credits!H49</f>
        <v>3</v>
      </c>
      <c r="I9" s="123" t="str">
        <f>Credits!I49</f>
        <v>LAW 481</v>
      </c>
      <c r="J9" s="127" t="s">
        <v>211</v>
      </c>
      <c r="K9" s="125" t="str">
        <f>Credits!K49</f>
        <v>(</v>
      </c>
      <c r="L9" s="111">
        <f>Credits!L49</f>
        <v>2</v>
      </c>
      <c r="M9" s="112">
        <f>Credits!M49</f>
        <v>0</v>
      </c>
      <c r="N9" s="111">
        <f>Credits!N49</f>
        <v>0</v>
      </c>
      <c r="O9" s="111" t="str">
        <f>Credits!O49</f>
        <v>)</v>
      </c>
      <c r="P9" s="126">
        <f>Credits!P49</f>
        <v>2</v>
      </c>
      <c r="Q9" s="113"/>
    </row>
    <row r="10" spans="1:17" ht="15" customHeight="1" x14ac:dyDescent="0.2">
      <c r="A10" s="123">
        <f>Credits!A50</f>
        <v>0</v>
      </c>
      <c r="B10" s="133" t="s">
        <v>169</v>
      </c>
      <c r="C10" s="125">
        <f>Credits!C50</f>
        <v>0</v>
      </c>
      <c r="D10" s="111">
        <f>Credits!D50</f>
        <v>0</v>
      </c>
      <c r="E10" s="112">
        <f>Credits!E50</f>
        <v>0</v>
      </c>
      <c r="F10" s="111">
        <f>Credits!F50</f>
        <v>0</v>
      </c>
      <c r="G10" s="111">
        <f>Credits!G50</f>
        <v>0</v>
      </c>
      <c r="H10" s="126" t="str">
        <f>Credits!H50</f>
        <v/>
      </c>
      <c r="I10" s="123" t="str">
        <f>Credits!I50</f>
        <v>ARCH 412</v>
      </c>
      <c r="J10" s="127" t="s">
        <v>168</v>
      </c>
      <c r="K10" s="125" t="str">
        <f>Credits!K50</f>
        <v>(</v>
      </c>
      <c r="L10" s="111">
        <f>Credits!L50</f>
        <v>3</v>
      </c>
      <c r="M10" s="111">
        <f>Credits!M50</f>
        <v>0</v>
      </c>
      <c r="N10" s="111">
        <f>Credits!N50</f>
        <v>0</v>
      </c>
      <c r="O10" s="111" t="str">
        <f>Credits!O50</f>
        <v>)</v>
      </c>
      <c r="P10" s="126">
        <f>Credits!P50</f>
        <v>3</v>
      </c>
      <c r="Q10" s="113"/>
    </row>
    <row r="11" spans="1:17" ht="15" customHeight="1" x14ac:dyDescent="0.2">
      <c r="A11" s="123">
        <f>Credits!A51</f>
        <v>0</v>
      </c>
      <c r="B11" s="127" t="s">
        <v>167</v>
      </c>
      <c r="C11" s="125">
        <f>Credits!C51</f>
        <v>0</v>
      </c>
      <c r="D11" s="134">
        <f>Credits!D51</f>
        <v>0</v>
      </c>
      <c r="E11" s="134">
        <f>Credits!E51</f>
        <v>0</v>
      </c>
      <c r="F11" s="111">
        <f>Credits!F51</f>
        <v>0</v>
      </c>
      <c r="G11" s="111">
        <f>Credits!G51</f>
        <v>0</v>
      </c>
      <c r="H11" s="126" t="str">
        <f>Credits!H51</f>
        <v/>
      </c>
      <c r="I11" s="123" t="str">
        <f>Credits!I51</f>
        <v>ARCH 413</v>
      </c>
      <c r="J11" s="127"/>
      <c r="K11" s="125" t="str">
        <f>Credits!K51</f>
        <v>(</v>
      </c>
      <c r="L11" s="111">
        <f>Credits!L51</f>
        <v>3</v>
      </c>
      <c r="M11" s="111">
        <f>Credits!M51</f>
        <v>0</v>
      </c>
      <c r="N11" s="111">
        <f>Credits!N51</f>
        <v>0</v>
      </c>
      <c r="O11" s="111" t="str">
        <f>Credits!O51</f>
        <v>)</v>
      </c>
      <c r="P11" s="126">
        <f>Credits!P51</f>
        <v>3</v>
      </c>
      <c r="Q11" s="113"/>
    </row>
    <row r="12" spans="1:17" ht="15" customHeight="1" x14ac:dyDescent="0.2">
      <c r="A12" s="123">
        <f>Credits!A52</f>
        <v>0</v>
      </c>
      <c r="B12" s="133">
        <f>Credits!B52</f>
        <v>0</v>
      </c>
      <c r="C12" s="125">
        <f>Credits!C52</f>
        <v>0</v>
      </c>
      <c r="D12" s="111">
        <f>Credits!D52</f>
        <v>0</v>
      </c>
      <c r="E12" s="112">
        <f>Credits!E52</f>
        <v>0</v>
      </c>
      <c r="F12" s="111">
        <f>Credits!F52</f>
        <v>0</v>
      </c>
      <c r="G12" s="111">
        <f>Credits!G52</f>
        <v>0</v>
      </c>
      <c r="H12" s="126" t="str">
        <f>Credits!H52</f>
        <v/>
      </c>
      <c r="I12" s="123">
        <f>Credits!I52</f>
        <v>0</v>
      </c>
      <c r="J12" s="127"/>
      <c r="K12" s="125">
        <f>Credits!K52</f>
        <v>0</v>
      </c>
      <c r="L12" s="111">
        <f>Credits!L52</f>
        <v>0</v>
      </c>
      <c r="M12" s="111">
        <f>Credits!M52</f>
        <v>0</v>
      </c>
      <c r="N12" s="111">
        <f>Credits!N52</f>
        <v>0</v>
      </c>
      <c r="O12" s="111">
        <f>Credits!O52</f>
        <v>0</v>
      </c>
      <c r="P12" s="126" t="str">
        <f>Credits!P52</f>
        <v/>
      </c>
      <c r="Q12" s="113"/>
    </row>
    <row r="13" spans="1:17" ht="15" customHeight="1" x14ac:dyDescent="0.2">
      <c r="A13" s="123">
        <f>Credits!A53</f>
        <v>0</v>
      </c>
      <c r="B13" s="133">
        <f>Credits!B53</f>
        <v>0</v>
      </c>
      <c r="C13" s="125">
        <f>Credits!C53</f>
        <v>0</v>
      </c>
      <c r="D13" s="111">
        <f>Credits!D53</f>
        <v>0</v>
      </c>
      <c r="E13" s="112">
        <f>Credits!E53</f>
        <v>0</v>
      </c>
      <c r="F13" s="111">
        <f>Credits!F53</f>
        <v>0</v>
      </c>
      <c r="G13" s="111">
        <f>Credits!G53</f>
        <v>0</v>
      </c>
      <c r="H13" s="126" t="str">
        <f>Credits!H53</f>
        <v/>
      </c>
      <c r="I13" s="123">
        <f>Credits!I53</f>
        <v>0</v>
      </c>
      <c r="J13" s="127"/>
      <c r="K13" s="125">
        <f>Credits!K53</f>
        <v>0</v>
      </c>
      <c r="L13" s="111">
        <f>Credits!L53</f>
        <v>0</v>
      </c>
      <c r="M13" s="111">
        <f>Credits!M53</f>
        <v>0</v>
      </c>
      <c r="N13" s="111">
        <f>Credits!N53</f>
        <v>0</v>
      </c>
      <c r="O13" s="111">
        <f>Credits!O53</f>
        <v>0</v>
      </c>
      <c r="P13" s="126" t="str">
        <f>Credits!P53</f>
        <v/>
      </c>
      <c r="Q13" s="113"/>
    </row>
    <row r="14" spans="1:17" ht="15" customHeight="1" thickBot="1" x14ac:dyDescent="0.25">
      <c r="A14" s="966" t="str">
        <f>CONCATENATE("Toplam ",SUM(D14:F14)," Saat / ",H14," Kredi;                            Dağılım : ")</f>
        <v xml:space="preserve">Toplam 28 Saat / 18 Kredi;                            Dağılım : </v>
      </c>
      <c r="B14" s="966"/>
      <c r="C14" s="967"/>
      <c r="D14" s="165">
        <f>SUM(D4:D13)</f>
        <v>8</v>
      </c>
      <c r="E14" s="165">
        <f>SUM(E4:E13)</f>
        <v>8</v>
      </c>
      <c r="F14" s="165">
        <f>SUM(F4:F13)</f>
        <v>12</v>
      </c>
      <c r="G14" s="165"/>
      <c r="H14" s="135">
        <f>SUM(H4:H13)</f>
        <v>18</v>
      </c>
      <c r="I14" s="966" t="str">
        <f>CONCATENATE("Toplam ",SUM(L14:N14)," Saat / ",P14," Kredi;                            Dağılım : ")</f>
        <v xml:space="preserve">Toplam 29 Saat / 21 Kredi;                            Dağılım : </v>
      </c>
      <c r="J14" s="966"/>
      <c r="K14" s="967"/>
      <c r="L14" s="165">
        <f>SUM(L4:L13)</f>
        <v>13</v>
      </c>
      <c r="M14" s="165">
        <f>SUM(M4:M13)</f>
        <v>8</v>
      </c>
      <c r="N14" s="165">
        <f>SUM(N4:N13)</f>
        <v>8</v>
      </c>
      <c r="O14" s="165"/>
      <c r="P14" s="135">
        <f>SUM(P4:P13)</f>
        <v>21</v>
      </c>
      <c r="Q14" s="113"/>
    </row>
    <row r="15" spans="1:17" ht="15" customHeight="1" thickTop="1" x14ac:dyDescent="0.2">
      <c r="A15" s="136"/>
      <c r="B15" s="137"/>
      <c r="C15" s="137"/>
      <c r="D15" s="138"/>
      <c r="E15" s="138"/>
      <c r="F15" s="138"/>
      <c r="G15" s="138"/>
      <c r="H15" s="138"/>
      <c r="I15" s="137"/>
      <c r="J15" s="137"/>
      <c r="K15" s="137"/>
      <c r="L15" s="138"/>
      <c r="M15" s="138"/>
      <c r="N15" s="138"/>
      <c r="O15" s="138"/>
      <c r="P15" s="139"/>
      <c r="Q15" s="113"/>
    </row>
    <row r="16" spans="1:17" ht="15" customHeight="1" thickBot="1" x14ac:dyDescent="0.25">
      <c r="A16" s="968" t="s">
        <v>204</v>
      </c>
      <c r="B16" s="969"/>
      <c r="C16" s="970" t="s">
        <v>198</v>
      </c>
      <c r="D16" s="970"/>
      <c r="E16" s="970"/>
      <c r="F16" s="970"/>
      <c r="G16" s="115" t="s">
        <v>10</v>
      </c>
      <c r="H16" s="116" t="s">
        <v>197</v>
      </c>
      <c r="I16" s="968" t="s">
        <v>205</v>
      </c>
      <c r="J16" s="969"/>
      <c r="K16" s="970" t="s">
        <v>198</v>
      </c>
      <c r="L16" s="970"/>
      <c r="M16" s="970"/>
      <c r="N16" s="970"/>
      <c r="O16" s="115" t="s">
        <v>10</v>
      </c>
      <c r="P16" s="116" t="s">
        <v>197</v>
      </c>
      <c r="Q16" s="113"/>
    </row>
    <row r="17" spans="1:17" ht="15" customHeight="1" thickTop="1" x14ac:dyDescent="0.2">
      <c r="A17" s="117" t="s">
        <v>201</v>
      </c>
      <c r="B17" s="118" t="s">
        <v>202</v>
      </c>
      <c r="C17" s="119" t="s">
        <v>15</v>
      </c>
      <c r="D17" s="120" t="s">
        <v>16</v>
      </c>
      <c r="E17" s="120" t="s">
        <v>199</v>
      </c>
      <c r="F17" s="121" t="s">
        <v>18</v>
      </c>
      <c r="G17" s="121" t="s">
        <v>19</v>
      </c>
      <c r="H17" s="122" t="s">
        <v>20</v>
      </c>
      <c r="I17" s="117" t="s">
        <v>201</v>
      </c>
      <c r="J17" s="118" t="s">
        <v>202</v>
      </c>
      <c r="K17" s="119" t="s">
        <v>15</v>
      </c>
      <c r="L17" s="120" t="s">
        <v>16</v>
      </c>
      <c r="M17" s="120" t="s">
        <v>199</v>
      </c>
      <c r="N17" s="121" t="s">
        <v>18</v>
      </c>
      <c r="O17" s="121" t="s">
        <v>19</v>
      </c>
      <c r="P17" s="122" t="s">
        <v>20</v>
      </c>
      <c r="Q17" s="113"/>
    </row>
    <row r="18" spans="1:17" ht="15" customHeight="1" x14ac:dyDescent="0.2">
      <c r="A18" s="129" t="str">
        <f>Credits!A31</f>
        <v>ARCH 307</v>
      </c>
      <c r="B18" s="153" t="s">
        <v>172</v>
      </c>
      <c r="C18" s="130" t="str">
        <f>Credits!C31</f>
        <v>(</v>
      </c>
      <c r="D18" s="131">
        <f>Credits!D31</f>
        <v>3</v>
      </c>
      <c r="E18" s="131">
        <f>Credits!E31</f>
        <v>0</v>
      </c>
      <c r="F18" s="131">
        <f>Credits!F31</f>
        <v>0</v>
      </c>
      <c r="G18" s="131" t="str">
        <f>Credits!G31</f>
        <v>)</v>
      </c>
      <c r="H18" s="132">
        <f>Credits!H31</f>
        <v>3</v>
      </c>
      <c r="I18" s="129" t="str">
        <f>Credits!I31</f>
        <v>ARCH 309</v>
      </c>
      <c r="J18" s="153" t="s">
        <v>229</v>
      </c>
      <c r="K18" s="130" t="str">
        <f>Credits!K31</f>
        <v>(</v>
      </c>
      <c r="L18" s="131">
        <f>Credits!L31</f>
        <v>3</v>
      </c>
      <c r="M18" s="131">
        <f>Credits!M31</f>
        <v>0</v>
      </c>
      <c r="N18" s="131">
        <f>Credits!N31</f>
        <v>0</v>
      </c>
      <c r="O18" s="131" t="str">
        <f>Credits!O31</f>
        <v>)</v>
      </c>
      <c r="P18" s="132">
        <f>Credits!P31</f>
        <v>3</v>
      </c>
      <c r="Q18" s="113"/>
    </row>
    <row r="19" spans="1:17" ht="15" customHeight="1" x14ac:dyDescent="0.2">
      <c r="A19" s="123" t="str">
        <f>Credits!A32</f>
        <v>ARCH 308</v>
      </c>
      <c r="B19" s="127" t="s">
        <v>174</v>
      </c>
      <c r="C19" s="125" t="str">
        <f>Credits!C32</f>
        <v>(</v>
      </c>
      <c r="D19" s="111">
        <f>Credits!D32</f>
        <v>3</v>
      </c>
      <c r="E19" s="111">
        <f>Credits!E32</f>
        <v>0</v>
      </c>
      <c r="F19" s="111">
        <f>Credits!F32</f>
        <v>0</v>
      </c>
      <c r="G19" s="111" t="str">
        <f>Credits!G32</f>
        <v>)</v>
      </c>
      <c r="H19" s="126">
        <f>Credits!H32</f>
        <v>3</v>
      </c>
      <c r="I19" s="129" t="str">
        <f>Credits!I32</f>
        <v>ARCH 316</v>
      </c>
      <c r="J19" s="129" t="s">
        <v>173</v>
      </c>
      <c r="K19" s="130" t="str">
        <f>Credits!K32</f>
        <v>(</v>
      </c>
      <c r="L19" s="131">
        <f>Credits!L32</f>
        <v>1</v>
      </c>
      <c r="M19" s="131">
        <f>Credits!M32</f>
        <v>2</v>
      </c>
      <c r="N19" s="131">
        <f>Credits!N32</f>
        <v>0</v>
      </c>
      <c r="O19" s="131" t="str">
        <f>Credits!O32</f>
        <v>)</v>
      </c>
      <c r="P19" s="132">
        <f>Credits!P32</f>
        <v>2</v>
      </c>
      <c r="Q19" s="113"/>
    </row>
    <row r="20" spans="1:17" ht="15" customHeight="1" x14ac:dyDescent="0.2">
      <c r="A20" s="123" t="str">
        <f>Credits!A33</f>
        <v>ARCH 315</v>
      </c>
      <c r="B20" s="127" t="s">
        <v>175</v>
      </c>
      <c r="C20" s="125" t="str">
        <f>Credits!C33</f>
        <v>(</v>
      </c>
      <c r="D20" s="111">
        <f>Credits!D33</f>
        <v>3</v>
      </c>
      <c r="E20" s="111">
        <f>Credits!E33</f>
        <v>0</v>
      </c>
      <c r="F20" s="111">
        <f>Credits!F33</f>
        <v>0</v>
      </c>
      <c r="G20" s="111" t="str">
        <f>Credits!G33</f>
        <v>)</v>
      </c>
      <c r="H20" s="126">
        <f>Credits!H33</f>
        <v>3</v>
      </c>
      <c r="I20" s="180" t="str">
        <f>Credits!I33</f>
        <v>ARCH 338</v>
      </c>
      <c r="J20" s="180" t="s">
        <v>185</v>
      </c>
      <c r="K20" s="181" t="str">
        <f>Credits!K33</f>
        <v>(</v>
      </c>
      <c r="L20" s="181">
        <f>Credits!L33</f>
        <v>2</v>
      </c>
      <c r="M20" s="181">
        <f>Credits!M33</f>
        <v>0</v>
      </c>
      <c r="N20" s="181">
        <f>Credits!N33</f>
        <v>2</v>
      </c>
      <c r="O20" s="181" t="str">
        <f>Credits!O33</f>
        <v>)</v>
      </c>
      <c r="P20" s="183">
        <f>Credits!P33</f>
        <v>3</v>
      </c>
      <c r="Q20" s="113"/>
    </row>
    <row r="21" spans="1:17" ht="15" customHeight="1" x14ac:dyDescent="0.2">
      <c r="A21" s="123" t="str">
        <f>Credits!A34</f>
        <v>ARCH 337</v>
      </c>
      <c r="B21" s="127" t="s">
        <v>213</v>
      </c>
      <c r="C21" s="125" t="str">
        <f>Credits!C34</f>
        <v>(</v>
      </c>
      <c r="D21" s="111">
        <f>Credits!D34</f>
        <v>2</v>
      </c>
      <c r="E21" s="111">
        <f>Credits!E34</f>
        <v>0</v>
      </c>
      <c r="F21" s="111">
        <f>Credits!F34</f>
        <v>2</v>
      </c>
      <c r="G21" s="111" t="str">
        <f>Credits!G34</f>
        <v>)</v>
      </c>
      <c r="H21" s="126">
        <f>Credits!H34</f>
        <v>3</v>
      </c>
      <c r="I21" s="123" t="str">
        <f>Credits!I34</f>
        <v>ARCH 342</v>
      </c>
      <c r="J21" s="147" t="s">
        <v>184</v>
      </c>
      <c r="K21" s="110" t="str">
        <f>Credits!K34</f>
        <v>(</v>
      </c>
      <c r="L21" s="112">
        <f>Credits!L34</f>
        <v>3</v>
      </c>
      <c r="M21" s="112">
        <f>Credits!M34</f>
        <v>0</v>
      </c>
      <c r="N21" s="112">
        <f>Credits!N34</f>
        <v>0</v>
      </c>
      <c r="O21" s="112" t="str">
        <f>Credits!O34</f>
        <v>)</v>
      </c>
      <c r="P21" s="148">
        <f>Credits!P34</f>
        <v>3</v>
      </c>
      <c r="Q21" s="113"/>
    </row>
    <row r="22" spans="1:17" ht="15" customHeight="1" x14ac:dyDescent="0.2">
      <c r="A22" s="123" t="str">
        <f>Credits!A35</f>
        <v>ARCH 341</v>
      </c>
      <c r="B22" s="127" t="s">
        <v>176</v>
      </c>
      <c r="C22" s="125" t="str">
        <f>Credits!C35</f>
        <v>(</v>
      </c>
      <c r="D22" s="111">
        <f>Credits!D35</f>
        <v>2</v>
      </c>
      <c r="E22" s="112">
        <f>Credits!E35</f>
        <v>2</v>
      </c>
      <c r="F22" s="111">
        <f>Credits!F35</f>
        <v>0</v>
      </c>
      <c r="G22" s="111" t="str">
        <f>Credits!G35</f>
        <v>)</v>
      </c>
      <c r="H22" s="126">
        <f>Credits!H35</f>
        <v>3</v>
      </c>
      <c r="I22" s="123" t="str">
        <f>Credits!I35</f>
        <v>ARCH 467</v>
      </c>
      <c r="J22" s="147" t="s">
        <v>214</v>
      </c>
      <c r="K22" s="110" t="str">
        <f>Credits!K35</f>
        <v>(</v>
      </c>
      <c r="L22" s="112">
        <f>Credits!L35</f>
        <v>2</v>
      </c>
      <c r="M22" s="112">
        <f>Credits!M35</f>
        <v>0</v>
      </c>
      <c r="N22" s="112">
        <f>Credits!N35</f>
        <v>2</v>
      </c>
      <c r="O22" s="112" t="str">
        <f>Credits!O35</f>
        <v>)</v>
      </c>
      <c r="P22" s="148">
        <f>Credits!P35</f>
        <v>3</v>
      </c>
      <c r="Q22" s="113"/>
    </row>
    <row r="23" spans="1:17" ht="15" customHeight="1" x14ac:dyDescent="0.2">
      <c r="A23" s="123" t="str">
        <f>Credits!A36</f>
        <v>ARCH 351</v>
      </c>
      <c r="B23" s="127" t="s">
        <v>178</v>
      </c>
      <c r="C23" s="125" t="str">
        <f>Credits!C36</f>
        <v>(</v>
      </c>
      <c r="D23" s="111">
        <f>Credits!D36</f>
        <v>0</v>
      </c>
      <c r="E23" s="112">
        <f>Credits!E36</f>
        <v>0</v>
      </c>
      <c r="F23" s="111">
        <f>Credits!F36</f>
        <v>8</v>
      </c>
      <c r="G23" s="111" t="str">
        <f>Credits!G36</f>
        <v>)</v>
      </c>
      <c r="H23" s="126">
        <f>Credits!H36</f>
        <v>4</v>
      </c>
      <c r="I23" s="123" t="str">
        <f>Credits!I36</f>
        <v>ARCH 352</v>
      </c>
      <c r="J23" s="127" t="s">
        <v>177</v>
      </c>
      <c r="K23" s="110" t="str">
        <f>Credits!K36</f>
        <v>(</v>
      </c>
      <c r="L23" s="112">
        <f>Credits!L36</f>
        <v>0</v>
      </c>
      <c r="M23" s="112">
        <f>Credits!M36</f>
        <v>0</v>
      </c>
      <c r="N23" s="112">
        <f>Credits!N36</f>
        <v>8</v>
      </c>
      <c r="O23" s="112" t="str">
        <f>Credits!O36</f>
        <v>)</v>
      </c>
      <c r="P23" s="148">
        <f>Credits!P36</f>
        <v>4</v>
      </c>
      <c r="Q23" s="113"/>
    </row>
    <row r="24" spans="1:17" ht="15" customHeight="1" x14ac:dyDescent="0.2">
      <c r="A24" s="123" t="str">
        <f>Credits!A37</f>
        <v>ARCH 362</v>
      </c>
      <c r="B24" s="127" t="s">
        <v>179</v>
      </c>
      <c r="C24" s="125" t="str">
        <f>Credits!C37</f>
        <v>(</v>
      </c>
      <c r="D24" s="111">
        <f>Credits!D37</f>
        <v>3</v>
      </c>
      <c r="E24" s="111">
        <f>Credits!E37</f>
        <v>0</v>
      </c>
      <c r="F24" s="111">
        <f>Credits!F37</f>
        <v>0</v>
      </c>
      <c r="G24" s="111" t="str">
        <f>Credits!G37</f>
        <v>)</v>
      </c>
      <c r="H24" s="126">
        <f>Credits!H37</f>
        <v>3</v>
      </c>
      <c r="I24" s="123" t="str">
        <f>Credits!I37</f>
        <v>HTR 302</v>
      </c>
      <c r="J24" s="127" t="s">
        <v>180</v>
      </c>
      <c r="K24" s="110" t="str">
        <f>Credits!K37</f>
        <v>(</v>
      </c>
      <c r="L24" s="112">
        <f>Credits!L37</f>
        <v>2</v>
      </c>
      <c r="M24" s="112">
        <f>Credits!M37</f>
        <v>0</v>
      </c>
      <c r="N24" s="112">
        <f>Credits!N37</f>
        <v>0</v>
      </c>
      <c r="O24" s="112" t="str">
        <f>Credits!O37</f>
        <v>)</v>
      </c>
      <c r="P24" s="148">
        <f>Credits!P37</f>
        <v>2</v>
      </c>
      <c r="Q24" s="113"/>
    </row>
    <row r="25" spans="1:17" ht="15" customHeight="1" x14ac:dyDescent="0.2">
      <c r="A25" s="123" t="str">
        <f>Credits!A38</f>
        <v>HTR 301</v>
      </c>
      <c r="B25" s="127" t="s">
        <v>21</v>
      </c>
      <c r="C25" s="125" t="str">
        <f>Credits!C38</f>
        <v>(</v>
      </c>
      <c r="D25" s="111">
        <f>Credits!D38</f>
        <v>2</v>
      </c>
      <c r="E25" s="111">
        <f>Credits!E38</f>
        <v>0</v>
      </c>
      <c r="F25" s="111">
        <f>Credits!F38</f>
        <v>0</v>
      </c>
      <c r="G25" s="111" t="str">
        <f>Credits!G38</f>
        <v>)</v>
      </c>
      <c r="H25" s="126">
        <f>Credits!H38</f>
        <v>2</v>
      </c>
      <c r="I25" s="123">
        <f>Credits!I38</f>
        <v>0</v>
      </c>
      <c r="J25" s="127" t="s">
        <v>23</v>
      </c>
      <c r="K25" s="110">
        <f>Credits!K38</f>
        <v>0</v>
      </c>
      <c r="L25" s="112">
        <f>Credits!L38</f>
        <v>0</v>
      </c>
      <c r="M25" s="112">
        <f>Credits!M38</f>
        <v>0</v>
      </c>
      <c r="N25" s="112">
        <f>Credits!N38</f>
        <v>0</v>
      </c>
      <c r="O25" s="112">
        <f>Credits!O38</f>
        <v>0</v>
      </c>
      <c r="P25" s="148">
        <f>Credits!P38</f>
        <v>0</v>
      </c>
      <c r="Q25" s="113"/>
    </row>
    <row r="26" spans="1:17" ht="15" customHeight="1" x14ac:dyDescent="0.2">
      <c r="A26" s="123">
        <f>Credits!A39</f>
        <v>0</v>
      </c>
      <c r="B26" s="127"/>
      <c r="C26" s="125">
        <f>Credits!C39</f>
        <v>0</v>
      </c>
      <c r="D26" s="111">
        <f>Credits!D39</f>
        <v>0</v>
      </c>
      <c r="E26" s="111">
        <f>Credits!E39</f>
        <v>0</v>
      </c>
      <c r="F26" s="111">
        <f>Credits!F39</f>
        <v>0</v>
      </c>
      <c r="G26" s="111">
        <f>Credits!G39</f>
        <v>0</v>
      </c>
      <c r="H26" s="126">
        <f>Credits!H39</f>
        <v>0</v>
      </c>
      <c r="I26" s="123">
        <f>Credits!I39</f>
        <v>0</v>
      </c>
      <c r="J26" s="127"/>
      <c r="K26" s="110">
        <f>Credits!K39</f>
        <v>0</v>
      </c>
      <c r="L26" s="112">
        <f>Credits!L39</f>
        <v>0</v>
      </c>
      <c r="M26" s="112">
        <f>Credits!M39</f>
        <v>0</v>
      </c>
      <c r="N26" s="112">
        <f>Credits!N39</f>
        <v>0</v>
      </c>
      <c r="O26" s="112">
        <f>Credits!O39</f>
        <v>0</v>
      </c>
      <c r="P26" s="148" t="str">
        <f>Credits!P39</f>
        <v/>
      </c>
      <c r="Q26" s="113"/>
    </row>
    <row r="27" spans="1:17" ht="15" customHeight="1" x14ac:dyDescent="0.2">
      <c r="A27" s="123">
        <f>Credits!A40</f>
        <v>0</v>
      </c>
      <c r="B27" s="147"/>
      <c r="C27" s="110">
        <f>Credits!C40</f>
        <v>0</v>
      </c>
      <c r="D27" s="112">
        <f>Credits!D40</f>
        <v>0</v>
      </c>
      <c r="E27" s="112">
        <f>Credits!E40</f>
        <v>0</v>
      </c>
      <c r="F27" s="112">
        <f>Credits!F40</f>
        <v>0</v>
      </c>
      <c r="G27" s="112">
        <f>Credits!G40</f>
        <v>0</v>
      </c>
      <c r="H27" s="126" t="str">
        <f>Credits!H40</f>
        <v/>
      </c>
      <c r="I27" s="123">
        <f>Credits!I40</f>
        <v>0</v>
      </c>
      <c r="J27" s="124"/>
      <c r="K27" s="110">
        <f>Credits!K40</f>
        <v>0</v>
      </c>
      <c r="L27" s="112">
        <f>Credits!L40</f>
        <v>0</v>
      </c>
      <c r="M27" s="112">
        <f>Credits!M40</f>
        <v>0</v>
      </c>
      <c r="N27" s="112">
        <f>Credits!N40</f>
        <v>0</v>
      </c>
      <c r="O27" s="112">
        <f>Credits!O40</f>
        <v>0</v>
      </c>
      <c r="P27" s="148" t="str">
        <f>Credits!P40</f>
        <v/>
      </c>
      <c r="Q27" s="113"/>
    </row>
    <row r="28" spans="1:17" ht="15" customHeight="1" thickBot="1" x14ac:dyDescent="0.25">
      <c r="A28" s="966" t="str">
        <f>CONCATENATE("Toplam ",SUM(D28:F28)," Saat / ",H28," Kredi;                            Dağılım : ")</f>
        <v xml:space="preserve">Toplam 30 Saat / 24 Kredi;                            Dağılım : </v>
      </c>
      <c r="B28" s="966"/>
      <c r="C28" s="967"/>
      <c r="D28" s="165">
        <f>SUM(D18:D27)</f>
        <v>18</v>
      </c>
      <c r="E28" s="165">
        <f>SUM(E18:E27)</f>
        <v>2</v>
      </c>
      <c r="F28" s="165">
        <f>SUM(F18:F27)</f>
        <v>10</v>
      </c>
      <c r="G28" s="165"/>
      <c r="H28" s="135">
        <f>SUM(H18:H27)</f>
        <v>24</v>
      </c>
      <c r="I28" s="966" t="str">
        <f>CONCATENATE("Toplam ",SUM(L28:N28)," Saat / ",P28," Kredi;                            Dağılım : ")</f>
        <v xml:space="preserve">Toplam 27 Saat / 20 Kredi;                            Dağılım : </v>
      </c>
      <c r="J28" s="966"/>
      <c r="K28" s="967"/>
      <c r="L28" s="165">
        <f>SUM(L18:L27)</f>
        <v>13</v>
      </c>
      <c r="M28" s="165">
        <f>SUM(M18:M27)</f>
        <v>2</v>
      </c>
      <c r="N28" s="165">
        <f>SUM(N18:N27)</f>
        <v>12</v>
      </c>
      <c r="O28" s="165"/>
      <c r="P28" s="135">
        <f>SUM(P18:P27)</f>
        <v>20</v>
      </c>
      <c r="Q28" s="113"/>
    </row>
    <row r="29" spans="1:17" ht="15" customHeight="1" thickTop="1" x14ac:dyDescent="0.2">
      <c r="A29" s="136"/>
      <c r="B29" s="137"/>
      <c r="C29" s="137"/>
      <c r="D29" s="138"/>
      <c r="E29" s="138"/>
      <c r="F29" s="138"/>
      <c r="G29" s="138"/>
      <c r="H29" s="138"/>
      <c r="I29" s="137"/>
      <c r="J29" s="137"/>
      <c r="K29" s="137"/>
      <c r="L29" s="138"/>
      <c r="M29" s="138"/>
      <c r="N29" s="138"/>
      <c r="O29" s="138"/>
      <c r="P29" s="139"/>
      <c r="Q29" s="113"/>
    </row>
    <row r="30" spans="1:17" ht="15" customHeight="1" thickBot="1" x14ac:dyDescent="0.25">
      <c r="A30" s="968" t="s">
        <v>206</v>
      </c>
      <c r="B30" s="969"/>
      <c r="C30" s="970" t="s">
        <v>198</v>
      </c>
      <c r="D30" s="970"/>
      <c r="E30" s="970"/>
      <c r="F30" s="970"/>
      <c r="G30" s="115" t="s">
        <v>10</v>
      </c>
      <c r="H30" s="116" t="s">
        <v>197</v>
      </c>
      <c r="I30" s="968" t="s">
        <v>207</v>
      </c>
      <c r="J30" s="969"/>
      <c r="K30" s="970" t="s">
        <v>198</v>
      </c>
      <c r="L30" s="970"/>
      <c r="M30" s="970"/>
      <c r="N30" s="970"/>
      <c r="O30" s="115" t="s">
        <v>10</v>
      </c>
      <c r="P30" s="116" t="s">
        <v>197</v>
      </c>
      <c r="Q30" s="113"/>
    </row>
    <row r="31" spans="1:17" ht="15" customHeight="1" thickTop="1" x14ac:dyDescent="0.2">
      <c r="A31" s="117" t="s">
        <v>201</v>
      </c>
      <c r="B31" s="118" t="s">
        <v>202</v>
      </c>
      <c r="C31" s="119" t="s">
        <v>15</v>
      </c>
      <c r="D31" s="120" t="s">
        <v>16</v>
      </c>
      <c r="E31" s="120" t="s">
        <v>199</v>
      </c>
      <c r="F31" s="121" t="s">
        <v>18</v>
      </c>
      <c r="G31" s="121" t="s">
        <v>19</v>
      </c>
      <c r="H31" s="122" t="s">
        <v>20</v>
      </c>
      <c r="I31" s="117" t="s">
        <v>201</v>
      </c>
      <c r="J31" s="118" t="s">
        <v>202</v>
      </c>
      <c r="K31" s="119" t="s">
        <v>15</v>
      </c>
      <c r="L31" s="120" t="s">
        <v>16</v>
      </c>
      <c r="M31" s="120" t="s">
        <v>199</v>
      </c>
      <c r="N31" s="121" t="s">
        <v>18</v>
      </c>
      <c r="O31" s="121" t="s">
        <v>19</v>
      </c>
      <c r="P31" s="122" t="s">
        <v>20</v>
      </c>
      <c r="Q31" s="113"/>
    </row>
    <row r="32" spans="1:17" ht="15" customHeight="1" x14ac:dyDescent="0.2">
      <c r="A32" s="180" t="str">
        <f>Credits!A18</f>
        <v>ARCH 205</v>
      </c>
      <c r="B32" s="180" t="s">
        <v>193</v>
      </c>
      <c r="C32" s="181" t="str">
        <f>Credits!C18</f>
        <v>(</v>
      </c>
      <c r="D32" s="182">
        <f>Credits!D18</f>
        <v>2</v>
      </c>
      <c r="E32" s="182">
        <f>Credits!E18</f>
        <v>0</v>
      </c>
      <c r="F32" s="182">
        <f>Credits!F18</f>
        <v>0</v>
      </c>
      <c r="G32" s="182" t="str">
        <f>Credits!G18</f>
        <v>)</v>
      </c>
      <c r="H32" s="183">
        <f>Credits!H18</f>
        <v>2</v>
      </c>
      <c r="I32" s="184" t="str">
        <f>Credits!I18</f>
        <v>ARCH 206</v>
      </c>
      <c r="J32" s="180" t="s">
        <v>186</v>
      </c>
      <c r="K32" s="181" t="str">
        <f>Credits!K18</f>
        <v>(</v>
      </c>
      <c r="L32" s="182">
        <f>Credits!L18</f>
        <v>2</v>
      </c>
      <c r="M32" s="182">
        <f>Credits!M18</f>
        <v>0</v>
      </c>
      <c r="N32" s="182">
        <f>Credits!N18</f>
        <v>0</v>
      </c>
      <c r="O32" s="182" t="str">
        <f>Credits!O18</f>
        <v>)</v>
      </c>
      <c r="P32" s="132">
        <f>Credits!P18</f>
        <v>2</v>
      </c>
      <c r="Q32" s="113"/>
    </row>
    <row r="33" spans="1:17" ht="15" customHeight="1" x14ac:dyDescent="0.2">
      <c r="A33" s="180" t="str">
        <f>Credits!A19</f>
        <v>ARCH 207</v>
      </c>
      <c r="B33" s="180" t="s">
        <v>187</v>
      </c>
      <c r="C33" s="181" t="str">
        <f>Credits!C19</f>
        <v>(</v>
      </c>
      <c r="D33" s="182">
        <f>Credits!D19</f>
        <v>2</v>
      </c>
      <c r="E33" s="182">
        <f>Credits!E19</f>
        <v>2</v>
      </c>
      <c r="F33" s="182">
        <f>Credits!F19</f>
        <v>0</v>
      </c>
      <c r="G33" s="182" t="str">
        <f>Credits!G19</f>
        <v>)</v>
      </c>
      <c r="H33" s="183">
        <f>Credits!H19</f>
        <v>3</v>
      </c>
      <c r="I33" s="184" t="str">
        <f>Credits!I19</f>
        <v>ARCH 214</v>
      </c>
      <c r="J33" s="180" t="s">
        <v>191</v>
      </c>
      <c r="K33" s="181" t="str">
        <f>Credits!K19</f>
        <v>(</v>
      </c>
      <c r="L33" s="182">
        <f>Credits!L19</f>
        <v>2</v>
      </c>
      <c r="M33" s="182">
        <f>Credits!M19</f>
        <v>2</v>
      </c>
      <c r="N33" s="182">
        <f>Credits!N19</f>
        <v>0</v>
      </c>
      <c r="O33" s="182" t="str">
        <f>Credits!O19</f>
        <v>)</v>
      </c>
      <c r="P33" s="183">
        <f>Credits!P19</f>
        <v>3</v>
      </c>
      <c r="Q33" s="113"/>
    </row>
    <row r="34" spans="1:17" ht="15" customHeight="1" x14ac:dyDescent="0.2">
      <c r="A34" s="180" t="str">
        <f>Credits!A20</f>
        <v>ARCH 213</v>
      </c>
      <c r="B34" s="180" t="s">
        <v>190</v>
      </c>
      <c r="C34" s="181" t="str">
        <f>Credits!C20</f>
        <v>(</v>
      </c>
      <c r="D34" s="182">
        <f>Credits!D20</f>
        <v>2</v>
      </c>
      <c r="E34" s="182">
        <f>Credits!E20</f>
        <v>2</v>
      </c>
      <c r="F34" s="182">
        <f>Credits!F20</f>
        <v>0</v>
      </c>
      <c r="G34" s="182" t="str">
        <f>Credits!G20</f>
        <v>)</v>
      </c>
      <c r="H34" s="183">
        <f>Credits!H20</f>
        <v>3</v>
      </c>
      <c r="I34" s="123" t="str">
        <f>Credits!I20</f>
        <v>ARCH 244</v>
      </c>
      <c r="J34" s="127" t="s">
        <v>215</v>
      </c>
      <c r="K34" s="110" t="str">
        <f>Credits!K20</f>
        <v>(</v>
      </c>
      <c r="L34" s="112">
        <f>Credits!L20</f>
        <v>2</v>
      </c>
      <c r="M34" s="112">
        <f>Credits!M20</f>
        <v>2</v>
      </c>
      <c r="N34" s="112">
        <f>Credits!N20</f>
        <v>0</v>
      </c>
      <c r="O34" s="112" t="str">
        <f>Credits!O20</f>
        <v>)</v>
      </c>
      <c r="P34" s="148">
        <f>Credits!P20</f>
        <v>3</v>
      </c>
      <c r="Q34" s="113"/>
    </row>
    <row r="35" spans="1:17" ht="15" customHeight="1" x14ac:dyDescent="0.2">
      <c r="A35" s="123" t="str">
        <f>Credits!A21</f>
        <v>ARCH 243</v>
      </c>
      <c r="B35" s="127" t="s">
        <v>253</v>
      </c>
      <c r="C35" s="110" t="str">
        <f>Credits!C21</f>
        <v>(</v>
      </c>
      <c r="D35" s="112">
        <f>Credits!D21</f>
        <v>2</v>
      </c>
      <c r="E35" s="112">
        <f>Credits!E21</f>
        <v>2</v>
      </c>
      <c r="F35" s="112">
        <f>Credits!F21</f>
        <v>0</v>
      </c>
      <c r="G35" s="112" t="str">
        <f>Credits!G21</f>
        <v>)</v>
      </c>
      <c r="H35" s="148">
        <f>Credits!H21</f>
        <v>3</v>
      </c>
      <c r="I35" s="123" t="str">
        <f>Credits!I21</f>
        <v>ARCH 252</v>
      </c>
      <c r="J35" s="127" t="s">
        <v>216</v>
      </c>
      <c r="K35" s="110" t="str">
        <f>Credits!K21</f>
        <v>(</v>
      </c>
      <c r="L35" s="112">
        <f>Credits!L21</f>
        <v>0</v>
      </c>
      <c r="M35" s="112">
        <f>Credits!M21</f>
        <v>0</v>
      </c>
      <c r="N35" s="112">
        <f>Credits!N21</f>
        <v>8</v>
      </c>
      <c r="O35" s="112" t="str">
        <f>Credits!O21</f>
        <v>)</v>
      </c>
      <c r="P35" s="148">
        <f>Credits!P21</f>
        <v>4</v>
      </c>
      <c r="Q35" s="113"/>
    </row>
    <row r="36" spans="1:17" ht="15" customHeight="1" x14ac:dyDescent="0.2">
      <c r="A36" s="123" t="str">
        <f>Credits!A22</f>
        <v>ARCH 251</v>
      </c>
      <c r="B36" s="127" t="s">
        <v>181</v>
      </c>
      <c r="C36" s="110" t="str">
        <f>Credits!C22</f>
        <v>(</v>
      </c>
      <c r="D36" s="112">
        <f>Credits!D22</f>
        <v>0</v>
      </c>
      <c r="E36" s="112">
        <f>Credits!E22</f>
        <v>0</v>
      </c>
      <c r="F36" s="112">
        <f>Credits!F22</f>
        <v>8</v>
      </c>
      <c r="G36" s="112" t="str">
        <f>Credits!G22</f>
        <v>)</v>
      </c>
      <c r="H36" s="148">
        <f>Credits!H22</f>
        <v>4</v>
      </c>
      <c r="I36" s="123" t="str">
        <f>Credits!I22</f>
        <v>ARCH 262</v>
      </c>
      <c r="J36" s="127" t="s">
        <v>182</v>
      </c>
      <c r="K36" s="110" t="str">
        <f>Credits!K22</f>
        <v>(</v>
      </c>
      <c r="L36" s="112">
        <f>Credits!L22</f>
        <v>3</v>
      </c>
      <c r="M36" s="112">
        <f>Credits!M22</f>
        <v>0</v>
      </c>
      <c r="N36" s="112">
        <f>Credits!N22</f>
        <v>0</v>
      </c>
      <c r="O36" s="112" t="str">
        <f>Credits!O22</f>
        <v>)</v>
      </c>
      <c r="P36" s="148">
        <f>Credits!P22</f>
        <v>3</v>
      </c>
      <c r="Q36" s="113"/>
    </row>
    <row r="37" spans="1:17" ht="15" customHeight="1" x14ac:dyDescent="0.2">
      <c r="A37" s="123" t="str">
        <f>Credits!A23</f>
        <v>ARCH 261</v>
      </c>
      <c r="B37" s="127" t="s">
        <v>22</v>
      </c>
      <c r="C37" s="110" t="str">
        <f>Credits!C23</f>
        <v>(</v>
      </c>
      <c r="D37" s="112">
        <f>Credits!D23</f>
        <v>3</v>
      </c>
      <c r="E37" s="112">
        <f>Credits!E23</f>
        <v>0</v>
      </c>
      <c r="F37" s="112">
        <f>Credits!F23</f>
        <v>0</v>
      </c>
      <c r="G37" s="112" t="str">
        <f>Credits!G23</f>
        <v>)</v>
      </c>
      <c r="H37" s="148">
        <f>Credits!H23</f>
        <v>3</v>
      </c>
      <c r="I37" s="123" t="str">
        <f>Credits!I23</f>
        <v>ARCH 264</v>
      </c>
      <c r="J37" s="127" t="s">
        <v>25</v>
      </c>
      <c r="K37" s="110" t="str">
        <f>Credits!K23</f>
        <v>(</v>
      </c>
      <c r="L37" s="112">
        <f>Credits!L23</f>
        <v>2</v>
      </c>
      <c r="M37" s="112">
        <f>Credits!M23</f>
        <v>2</v>
      </c>
      <c r="N37" s="112">
        <f>Credits!N23</f>
        <v>0</v>
      </c>
      <c r="O37" s="112" t="str">
        <f>Credits!O23</f>
        <v>)</v>
      </c>
      <c r="P37" s="148">
        <f>Credits!P23</f>
        <v>3</v>
      </c>
      <c r="Q37" s="113"/>
    </row>
    <row r="38" spans="1:17" ht="15" customHeight="1" x14ac:dyDescent="0.2">
      <c r="A38" s="123" t="str">
        <f>Credits!A24</f>
        <v>TKL 201</v>
      </c>
      <c r="B38" s="127"/>
      <c r="C38" s="110" t="str">
        <f>Credits!C24</f>
        <v>(</v>
      </c>
      <c r="D38" s="112">
        <f>Credits!D24</f>
        <v>2</v>
      </c>
      <c r="E38" s="112">
        <f>Credits!E24</f>
        <v>0</v>
      </c>
      <c r="F38" s="112">
        <f>Credits!F24</f>
        <v>0</v>
      </c>
      <c r="G38" s="112" t="str">
        <f>Credits!G24</f>
        <v>)</v>
      </c>
      <c r="H38" s="126">
        <f>Credits!H24</f>
        <v>2</v>
      </c>
      <c r="I38" s="123" t="str">
        <f>Credits!I24</f>
        <v>TKL 202</v>
      </c>
      <c r="J38" s="127"/>
      <c r="K38" s="110" t="str">
        <f>Credits!K24</f>
        <v>(</v>
      </c>
      <c r="L38" s="112">
        <f>Credits!L24</f>
        <v>2</v>
      </c>
      <c r="M38" s="112">
        <f>Credits!M24</f>
        <v>0</v>
      </c>
      <c r="N38" s="112">
        <f>Credits!N24</f>
        <v>0</v>
      </c>
      <c r="O38" s="112" t="str">
        <f>Credits!O24</f>
        <v>)</v>
      </c>
      <c r="P38" s="148">
        <f>Credits!P24</f>
        <v>2</v>
      </c>
      <c r="Q38" s="113"/>
    </row>
    <row r="39" spans="1:17" ht="15" customHeight="1" x14ac:dyDescent="0.2">
      <c r="A39" s="123">
        <f>Credits!A25</f>
        <v>0</v>
      </c>
      <c r="B39" s="146"/>
      <c r="C39" s="110">
        <f>Credits!C25</f>
        <v>0</v>
      </c>
      <c r="D39" s="112">
        <f>Credits!D25</f>
        <v>0</v>
      </c>
      <c r="E39" s="112">
        <f>Credits!E25</f>
        <v>0</v>
      </c>
      <c r="F39" s="112">
        <f>Credits!F25</f>
        <v>0</v>
      </c>
      <c r="G39" s="112">
        <f>Credits!G25</f>
        <v>0</v>
      </c>
      <c r="H39" s="126" t="str">
        <f>Credits!H25</f>
        <v/>
      </c>
      <c r="I39" s="123">
        <f>Credits!I25</f>
        <v>0</v>
      </c>
      <c r="J39" s="127"/>
      <c r="K39" s="110">
        <f>Credits!K25</f>
        <v>0</v>
      </c>
      <c r="L39" s="112">
        <f>Credits!L25</f>
        <v>0</v>
      </c>
      <c r="M39" s="112">
        <f>Credits!M25</f>
        <v>0</v>
      </c>
      <c r="N39" s="112">
        <f>Credits!N25</f>
        <v>0</v>
      </c>
      <c r="O39" s="112">
        <f>Credits!O25</f>
        <v>0</v>
      </c>
      <c r="P39" s="148">
        <f>Credits!P25</f>
        <v>0</v>
      </c>
      <c r="Q39" s="113"/>
    </row>
    <row r="40" spans="1:17" ht="15" customHeight="1" x14ac:dyDescent="0.2">
      <c r="A40" s="123">
        <f>Credits!A26</f>
        <v>0</v>
      </c>
      <c r="B40" s="147"/>
      <c r="C40" s="110">
        <f>Credits!C26</f>
        <v>0</v>
      </c>
      <c r="D40" s="112">
        <f>Credits!D26</f>
        <v>0</v>
      </c>
      <c r="E40" s="112">
        <f>Credits!E26</f>
        <v>0</v>
      </c>
      <c r="F40" s="112">
        <f>Credits!F26</f>
        <v>0</v>
      </c>
      <c r="G40" s="112">
        <f>Credits!G26</f>
        <v>0</v>
      </c>
      <c r="H40" s="126">
        <f>IF(OR((LEFT(A40,10)="ENG 101"),(LEFT(A40,10)="ENG 102"),(LEFT(A40,10)="CAT 100"),(LEFT(A40,10)="")),"",SUM(D40+INT(E40/2)+INT(F40/2)))</f>
        <v>0</v>
      </c>
      <c r="I40" s="123">
        <f>Credits!I26</f>
        <v>0</v>
      </c>
      <c r="J40" s="127"/>
      <c r="K40" s="110">
        <f>Credits!K26</f>
        <v>0</v>
      </c>
      <c r="L40" s="112">
        <f>Credits!L26</f>
        <v>0</v>
      </c>
      <c r="M40" s="112">
        <f>Credits!M26</f>
        <v>0</v>
      </c>
      <c r="N40" s="112">
        <f>Credits!N26</f>
        <v>0</v>
      </c>
      <c r="O40" s="112">
        <f>Credits!O26</f>
        <v>0</v>
      </c>
      <c r="P40" s="126">
        <f>IF(OR((LEFT(I40,10)="ENG 101"),(LEFT(I40,10)="ENG 102"),(LEFT(I40,10)="CAT 100"),(LEFT(I40,10)="")),"",SUM(L40+INT(M40/2)+INT(N40/2)))</f>
        <v>0</v>
      </c>
      <c r="Q40" s="113"/>
    </row>
    <row r="41" spans="1:17" ht="15" customHeight="1" x14ac:dyDescent="0.2">
      <c r="A41" s="123">
        <f>Credits!A27</f>
        <v>0</v>
      </c>
      <c r="B41" s="150"/>
      <c r="C41" s="110">
        <f>Credits!C27</f>
        <v>0</v>
      </c>
      <c r="D41" s="112">
        <f>Credits!D27</f>
        <v>0</v>
      </c>
      <c r="E41" s="112">
        <f>Credits!E27</f>
        <v>0</v>
      </c>
      <c r="F41" s="112">
        <f>Credits!F27</f>
        <v>0</v>
      </c>
      <c r="G41" s="112">
        <f>Credits!G27</f>
        <v>0</v>
      </c>
      <c r="H41" s="126">
        <f>IF(OR((LEFT(A41,10)="ENG 101"),(LEFT(A41,10)="ENG 102"),(LEFT(A41,10)="CAT 100"),(LEFT(A41,10)="")),"",SUM(D41+INT(E41/2)+INT(F41/2)))</f>
        <v>0</v>
      </c>
      <c r="I41" s="123">
        <f>Credits!I27</f>
        <v>0</v>
      </c>
      <c r="J41" s="136"/>
      <c r="K41" s="110">
        <f>Credits!K27</f>
        <v>0</v>
      </c>
      <c r="L41" s="112">
        <f>Credits!L27</f>
        <v>0</v>
      </c>
      <c r="M41" s="112">
        <f>Credits!M27</f>
        <v>0</v>
      </c>
      <c r="N41" s="112">
        <f>Credits!N27</f>
        <v>0</v>
      </c>
      <c r="O41" s="112">
        <f>Credits!O27</f>
        <v>0</v>
      </c>
      <c r="P41" s="126">
        <f>IF(OR((LEFT(I41,10)="ENG 101"),(LEFT(I41,10)="ENG 102"),(LEFT(I41,10)="CAT 100"),(LEFT(I41,10)="")),"",SUM(L41+INT(M41/2)+INT(N41/2)))</f>
        <v>0</v>
      </c>
      <c r="Q41" s="113"/>
    </row>
    <row r="42" spans="1:17" ht="15" customHeight="1" thickBot="1" x14ac:dyDescent="0.25">
      <c r="A42" s="966" t="str">
        <f>CONCATENATE("Toplam ",SUM(D42:F42)," Saat / ",H42," Kredi;                            Dağılım : ")</f>
        <v xml:space="preserve">Toplam 27 Saat / 20 Kredi;                            Dağılım : </v>
      </c>
      <c r="B42" s="966"/>
      <c r="C42" s="967"/>
      <c r="D42" s="165">
        <f>SUM(D32:D41)</f>
        <v>13</v>
      </c>
      <c r="E42" s="165">
        <f>SUM(E32:E41)</f>
        <v>6</v>
      </c>
      <c r="F42" s="165">
        <f>SUM(F32:F41)</f>
        <v>8</v>
      </c>
      <c r="G42" s="165"/>
      <c r="H42" s="135">
        <f>SUM(H32:H41)</f>
        <v>20</v>
      </c>
      <c r="I42" s="966" t="str">
        <f>CONCATENATE("Toplam ",SUM(L42:N42)," Saat / ",P42," Kredi;                            Dağılım : ")</f>
        <v xml:space="preserve">Toplam 27 Saat / 20 Kredi;                            Dağılım : </v>
      </c>
      <c r="J42" s="966"/>
      <c r="K42" s="967"/>
      <c r="L42" s="165">
        <f>SUM(L32:L41)</f>
        <v>13</v>
      </c>
      <c r="M42" s="165">
        <f>SUM(M32:M41)</f>
        <v>6</v>
      </c>
      <c r="N42" s="165">
        <f>SUM(N32:N41)</f>
        <v>8</v>
      </c>
      <c r="O42" s="165"/>
      <c r="P42" s="135">
        <f>SUM(P32:P41)</f>
        <v>20</v>
      </c>
      <c r="Q42" s="113"/>
    </row>
    <row r="43" spans="1:17" ht="15" customHeight="1" thickTop="1" x14ac:dyDescent="0.2">
      <c r="A43" s="136"/>
      <c r="B43" s="137"/>
      <c r="C43" s="137"/>
      <c r="D43" s="138"/>
      <c r="E43" s="138"/>
      <c r="F43" s="138"/>
      <c r="G43" s="138"/>
      <c r="H43" s="138"/>
      <c r="I43" s="137"/>
      <c r="J43" s="137"/>
      <c r="K43" s="137"/>
      <c r="L43" s="138"/>
      <c r="M43" s="138"/>
      <c r="N43" s="138"/>
      <c r="O43" s="138"/>
      <c r="P43" s="139"/>
      <c r="Q43" s="113"/>
    </row>
    <row r="44" spans="1:17" ht="15" customHeight="1" thickBot="1" x14ac:dyDescent="0.25">
      <c r="A44" s="968" t="s">
        <v>208</v>
      </c>
      <c r="B44" s="969"/>
      <c r="C44" s="970" t="s">
        <v>198</v>
      </c>
      <c r="D44" s="970"/>
      <c r="E44" s="970"/>
      <c r="F44" s="970"/>
      <c r="G44" s="115" t="s">
        <v>10</v>
      </c>
      <c r="H44" s="116" t="s">
        <v>197</v>
      </c>
      <c r="I44" s="968" t="s">
        <v>209</v>
      </c>
      <c r="J44" s="969"/>
      <c r="K44" s="970" t="s">
        <v>198</v>
      </c>
      <c r="L44" s="970"/>
      <c r="M44" s="970"/>
      <c r="N44" s="970"/>
      <c r="O44" s="115" t="s">
        <v>10</v>
      </c>
      <c r="P44" s="116" t="s">
        <v>197</v>
      </c>
      <c r="Q44" s="113"/>
    </row>
    <row r="45" spans="1:17" ht="15" customHeight="1" thickTop="1" x14ac:dyDescent="0.2">
      <c r="A45" s="117" t="s">
        <v>201</v>
      </c>
      <c r="B45" s="118" t="s">
        <v>202</v>
      </c>
      <c r="C45" s="119" t="s">
        <v>15</v>
      </c>
      <c r="D45" s="120" t="s">
        <v>16</v>
      </c>
      <c r="E45" s="120" t="s">
        <v>199</v>
      </c>
      <c r="F45" s="121" t="s">
        <v>18</v>
      </c>
      <c r="G45" s="121" t="s">
        <v>19</v>
      </c>
      <c r="H45" s="122" t="s">
        <v>20</v>
      </c>
      <c r="I45" s="117" t="s">
        <v>201</v>
      </c>
      <c r="J45" s="118" t="s">
        <v>202</v>
      </c>
      <c r="K45" s="119" t="s">
        <v>15</v>
      </c>
      <c r="L45" s="120" t="s">
        <v>16</v>
      </c>
      <c r="M45" s="120" t="s">
        <v>199</v>
      </c>
      <c r="N45" s="121" t="s">
        <v>18</v>
      </c>
      <c r="O45" s="121" t="s">
        <v>19</v>
      </c>
      <c r="P45" s="122" t="s">
        <v>20</v>
      </c>
      <c r="Q45" s="113"/>
    </row>
    <row r="46" spans="1:17" ht="15" customHeight="1" x14ac:dyDescent="0.2">
      <c r="A46" s="128" t="str">
        <f>Credits!A5</f>
        <v>ARCH 101</v>
      </c>
      <c r="B46" s="153" t="s">
        <v>194</v>
      </c>
      <c r="C46" s="151" t="str">
        <f>Credits!C5</f>
        <v>(</v>
      </c>
      <c r="D46" s="152">
        <f>Credits!D5</f>
        <v>2</v>
      </c>
      <c r="E46" s="152">
        <f>Credits!E5</f>
        <v>4</v>
      </c>
      <c r="F46" s="152">
        <f>Credits!F5</f>
        <v>0</v>
      </c>
      <c r="G46" s="152" t="str">
        <f>Credits!G5</f>
        <v>)</v>
      </c>
      <c r="H46" s="164">
        <f>Credits!H5</f>
        <v>4</v>
      </c>
      <c r="I46" s="128" t="str">
        <f>Credits!I5</f>
        <v>ARCH 102</v>
      </c>
      <c r="J46" s="153" t="s">
        <v>195</v>
      </c>
      <c r="K46" s="151" t="str">
        <f>Credits!K5</f>
        <v>(</v>
      </c>
      <c r="L46" s="152">
        <f>Credits!L5</f>
        <v>2</v>
      </c>
      <c r="M46" s="152">
        <f>Credits!M5</f>
        <v>4</v>
      </c>
      <c r="N46" s="152">
        <f>Credits!N5</f>
        <v>0</v>
      </c>
      <c r="O46" s="152" t="str">
        <f>Credits!O5</f>
        <v>)</v>
      </c>
      <c r="P46" s="132">
        <f>Credits!P5</f>
        <v>4</v>
      </c>
      <c r="Q46" s="113"/>
    </row>
    <row r="47" spans="1:17" ht="15" customHeight="1" x14ac:dyDescent="0.2">
      <c r="A47" s="123" t="str">
        <f>Credits!A6</f>
        <v>ARCH 103</v>
      </c>
      <c r="B47" s="127" t="s">
        <v>192</v>
      </c>
      <c r="C47" s="125" t="str">
        <f>Credits!C6</f>
        <v>(</v>
      </c>
      <c r="D47" s="111">
        <f>Credits!D6</f>
        <v>1</v>
      </c>
      <c r="E47" s="111">
        <f>Credits!E6</f>
        <v>0</v>
      </c>
      <c r="F47" s="111">
        <f>Credits!F6</f>
        <v>2</v>
      </c>
      <c r="G47" s="111" t="str">
        <f>Credits!G6</f>
        <v>)</v>
      </c>
      <c r="H47" s="126">
        <f>Credits!H6</f>
        <v>2</v>
      </c>
      <c r="I47" s="184" t="str">
        <f>Credits!I6</f>
        <v>ARCH 106</v>
      </c>
      <c r="J47" s="180" t="s">
        <v>196</v>
      </c>
      <c r="K47" s="181" t="str">
        <f>Credits!K6</f>
        <v>(</v>
      </c>
      <c r="L47" s="182">
        <f>Credits!L6</f>
        <v>2</v>
      </c>
      <c r="M47" s="182">
        <f>Credits!M6</f>
        <v>0</v>
      </c>
      <c r="N47" s="182">
        <f>Credits!N6</f>
        <v>0</v>
      </c>
      <c r="O47" s="182" t="str">
        <f>Credits!O6</f>
        <v>)</v>
      </c>
      <c r="P47" s="183">
        <f>Credits!P6</f>
        <v>2</v>
      </c>
      <c r="Q47" s="113"/>
    </row>
    <row r="48" spans="1:17" ht="15" customHeight="1" x14ac:dyDescent="0.2">
      <c r="A48" s="123" t="str">
        <f>Credits!A7</f>
        <v>ARCH 105</v>
      </c>
      <c r="B48" s="127" t="s">
        <v>234</v>
      </c>
      <c r="C48" s="125" t="str">
        <f>Credits!C7</f>
        <v>(</v>
      </c>
      <c r="D48" s="111">
        <f>Credits!D7</f>
        <v>2</v>
      </c>
      <c r="E48" s="111">
        <f>Credits!E7</f>
        <v>0</v>
      </c>
      <c r="F48" s="111">
        <f>Credits!F7</f>
        <v>0</v>
      </c>
      <c r="G48" s="111" t="str">
        <f>Credits!G7</f>
        <v>)</v>
      </c>
      <c r="H48" s="126">
        <f>Credits!H7</f>
        <v>2</v>
      </c>
      <c r="I48" s="184" t="str">
        <f>Credits!I7</f>
        <v>ARCH 112</v>
      </c>
      <c r="J48" s="180" t="s">
        <v>188</v>
      </c>
      <c r="K48" s="181" t="str">
        <f>Credits!K7</f>
        <v>(</v>
      </c>
      <c r="L48" s="182">
        <f>Credits!L7</f>
        <v>2</v>
      </c>
      <c r="M48" s="182">
        <f>Credits!M7</f>
        <v>2</v>
      </c>
      <c r="N48" s="182">
        <f>Credits!N7</f>
        <v>0</v>
      </c>
      <c r="O48" s="182" t="str">
        <f>Credits!O7</f>
        <v>)</v>
      </c>
      <c r="P48" s="183">
        <f>Credits!P7</f>
        <v>3</v>
      </c>
      <c r="Q48" s="113"/>
    </row>
    <row r="49" spans="1:17" ht="15" customHeight="1" x14ac:dyDescent="0.2">
      <c r="A49" s="123" t="str">
        <f>Credits!A8</f>
        <v>ARCH 142</v>
      </c>
      <c r="B49" s="127" t="s">
        <v>217</v>
      </c>
      <c r="C49" s="125" t="str">
        <f>Credits!C8</f>
        <v>(</v>
      </c>
      <c r="D49" s="111">
        <f>Credits!D8</f>
        <v>1</v>
      </c>
      <c r="E49" s="111">
        <f>Credits!E8</f>
        <v>4</v>
      </c>
      <c r="F49" s="111">
        <f>Credits!F8</f>
        <v>0</v>
      </c>
      <c r="G49" s="111" t="str">
        <f>Credits!G8</f>
        <v>)</v>
      </c>
      <c r="H49" s="126">
        <f>Credits!H8</f>
        <v>3</v>
      </c>
      <c r="I49" s="123" t="str">
        <f>Credits!I8</f>
        <v>ARCH 208</v>
      </c>
      <c r="J49" s="127" t="s">
        <v>189</v>
      </c>
      <c r="K49" s="125" t="str">
        <f>Credits!K8</f>
        <v>(</v>
      </c>
      <c r="L49" s="111">
        <f>Credits!L8</f>
        <v>2</v>
      </c>
      <c r="M49" s="111">
        <f>Credits!M8</f>
        <v>2</v>
      </c>
      <c r="N49" s="111">
        <f>Credits!N8</f>
        <v>0</v>
      </c>
      <c r="O49" s="111" t="str">
        <f>Credits!O8</f>
        <v>)</v>
      </c>
      <c r="P49" s="126">
        <f>Credits!P8</f>
        <v>3</v>
      </c>
      <c r="Q49" s="113"/>
    </row>
    <row r="50" spans="1:17" ht="15" customHeight="1" x14ac:dyDescent="0.2">
      <c r="A50" s="123" t="str">
        <f>Credits!A9</f>
        <v>ARCH 143</v>
      </c>
      <c r="B50" s="127" t="s">
        <v>183</v>
      </c>
      <c r="C50" s="125" t="str">
        <f>Credits!C9</f>
        <v>(</v>
      </c>
      <c r="D50" s="111">
        <f>Credits!D9</f>
        <v>1</v>
      </c>
      <c r="E50" s="111">
        <f>Credits!E9</f>
        <v>2</v>
      </c>
      <c r="F50" s="111">
        <f>Credits!F9</f>
        <v>0</v>
      </c>
      <c r="G50" s="111" t="str">
        <f>Credits!G9</f>
        <v>)</v>
      </c>
      <c r="H50" s="126">
        <f>Credits!H9</f>
        <v>2</v>
      </c>
      <c r="I50" s="123" t="str">
        <f>Credits!I9</f>
        <v>ES 106</v>
      </c>
      <c r="J50" s="127" t="s">
        <v>218</v>
      </c>
      <c r="K50" s="125" t="str">
        <f>Credits!K9</f>
        <v>(</v>
      </c>
      <c r="L50" s="111">
        <f>Credits!L9</f>
        <v>1</v>
      </c>
      <c r="M50" s="111">
        <f>Credits!M9</f>
        <v>0</v>
      </c>
      <c r="N50" s="111">
        <f>Credits!N9</f>
        <v>2</v>
      </c>
      <c r="O50" s="111" t="str">
        <f>Credits!O9</f>
        <v>)</v>
      </c>
      <c r="P50" s="126">
        <f>Credits!P9</f>
        <v>2</v>
      </c>
      <c r="Q50" s="113"/>
    </row>
    <row r="51" spans="1:17" ht="15" customHeight="1" x14ac:dyDescent="0.2">
      <c r="A51" s="123" t="str">
        <f>Credits!A10</f>
        <v>ES 105</v>
      </c>
      <c r="B51" s="127"/>
      <c r="C51" s="125" t="str">
        <f>Credits!C10</f>
        <v>(</v>
      </c>
      <c r="D51" s="111">
        <f>Credits!D10</f>
        <v>1</v>
      </c>
      <c r="E51" s="111">
        <f>Credits!E10</f>
        <v>0</v>
      </c>
      <c r="F51" s="111">
        <f>Credits!F10</f>
        <v>2</v>
      </c>
      <c r="G51" s="111" t="str">
        <f>Credits!G10</f>
        <v>)</v>
      </c>
      <c r="H51" s="126">
        <f>IF(OR((LEFT(A51,10)="ENG 101"),(LEFT(A51,10)="ENG 102"),(LEFT(A51,10)="CAT 100"),(LEFT(A51,10)="")),"",SUM(D51+INT(E51/2)+INT(F51/2)))</f>
        <v>2</v>
      </c>
      <c r="I51" s="123" t="str">
        <f>Credits!I10</f>
        <v>MATH 153</v>
      </c>
      <c r="J51" s="127"/>
      <c r="K51" s="125" t="str">
        <f>Credits!K10</f>
        <v>(</v>
      </c>
      <c r="L51" s="111">
        <f>Credits!L10</f>
        <v>2</v>
      </c>
      <c r="M51" s="111">
        <f>Credits!M10</f>
        <v>2</v>
      </c>
      <c r="N51" s="111">
        <f>Credits!N10</f>
        <v>0</v>
      </c>
      <c r="O51" s="111" t="str">
        <f>Credits!O10</f>
        <v>)</v>
      </c>
      <c r="P51" s="126">
        <f>IF(OR((LEFT(I51,10)="ENG 101"),(LEFT(I51,10)="ENG 102"),(LEFT(I51,10)="CAT 100"),(LEFT(I51,10)="")),"",SUM(L51+INT(M51/2)+INT(N51/2)))</f>
        <v>3</v>
      </c>
      <c r="Q51" s="113"/>
    </row>
    <row r="52" spans="1:17" ht="15" customHeight="1" x14ac:dyDescent="0.2">
      <c r="A52" s="123" t="str">
        <f>Credits!A11</f>
        <v>HUM 101</v>
      </c>
      <c r="B52" s="127"/>
      <c r="C52" s="125" t="str">
        <f>Credits!C11</f>
        <v>(</v>
      </c>
      <c r="D52" s="111">
        <f>Credits!D11</f>
        <v>2</v>
      </c>
      <c r="E52" s="111">
        <f>Credits!E11</f>
        <v>0</v>
      </c>
      <c r="F52" s="111">
        <f>Credits!F11</f>
        <v>2</v>
      </c>
      <c r="G52" s="111" t="str">
        <f>Credits!G11</f>
        <v>)</v>
      </c>
      <c r="H52" s="126">
        <f>IF(OR((LEFT(A52,10)="ENG 101"),(LEFT(A52,10)="ENG 102"),(LEFT(A52,10)="CAT 100"),(LEFT(A52,10)="")),"",SUM(D52+INT(E52/2)+INT(F52/2)))</f>
        <v>3</v>
      </c>
      <c r="I52" s="123" t="str">
        <f>Credits!I11</f>
        <v>HUM 102</v>
      </c>
      <c r="J52" s="127"/>
      <c r="K52" s="125" t="str">
        <f>Credits!K11</f>
        <v>(</v>
      </c>
      <c r="L52" s="111">
        <f>Credits!L11</f>
        <v>2</v>
      </c>
      <c r="M52" s="111">
        <f>Credits!M11</f>
        <v>0</v>
      </c>
      <c r="N52" s="111">
        <f>Credits!N11</f>
        <v>2</v>
      </c>
      <c r="O52" s="111" t="str">
        <f>Credits!O11</f>
        <v>)</v>
      </c>
      <c r="P52" s="126">
        <f>IF(OR((LEFT(I52,10)="ENG 101"),(LEFT(I52,10)="ENG 102"),(LEFT(I52,10)="CAT 100"),(LEFT(I52,10)="")),"",SUM(L52+INT(M52/2)+INT(N52/2)))</f>
        <v>3</v>
      </c>
      <c r="Q52" s="113"/>
    </row>
    <row r="53" spans="1:17" ht="15" customHeight="1" x14ac:dyDescent="0.2">
      <c r="A53" s="123">
        <f>Credits!A12</f>
        <v>0</v>
      </c>
      <c r="B53" s="127"/>
      <c r="C53" s="125">
        <f>Credits!C12</f>
        <v>0</v>
      </c>
      <c r="D53" s="111">
        <f>Credits!D12</f>
        <v>0</v>
      </c>
      <c r="E53" s="111">
        <f>Credits!E12</f>
        <v>0</v>
      </c>
      <c r="F53" s="111">
        <f>Credits!F12</f>
        <v>0</v>
      </c>
      <c r="G53" s="111">
        <f>Credits!G12</f>
        <v>0</v>
      </c>
      <c r="H53" s="126">
        <f>IF(OR((LEFT(A53,10)="ENG 101"),(LEFT(A53,10)="ENG 102"),(LEFT(A53,10)="CAT 100"),(LEFT(A53,10)="")),"",SUM(D53+INT(E53/2)+INT(F53/2)))</f>
        <v>0</v>
      </c>
      <c r="I53" s="123">
        <f>Credits!I12</f>
        <v>0</v>
      </c>
      <c r="J53" s="127"/>
      <c r="K53" s="125">
        <f>Credits!K12</f>
        <v>0</v>
      </c>
      <c r="L53" s="111">
        <f>Credits!L12</f>
        <v>0</v>
      </c>
      <c r="M53" s="111">
        <f>Credits!M12</f>
        <v>0</v>
      </c>
      <c r="N53" s="111">
        <f>Credits!N12</f>
        <v>0</v>
      </c>
      <c r="O53" s="111">
        <f>Credits!O12</f>
        <v>0</v>
      </c>
      <c r="P53" s="126">
        <f>IF(OR((LEFT(I53,10)="ENG 101"),(LEFT(I53,10)="ENG 102"),(LEFT(I53,10)="CAT 100"),(LEFT(I53,10)="")),"",SUM(L53+INT(M53/2)+INT(N53/2)))</f>
        <v>0</v>
      </c>
      <c r="Q53" s="113"/>
    </row>
    <row r="54" spans="1:17" ht="15" customHeight="1" x14ac:dyDescent="0.2">
      <c r="A54" s="123">
        <f>Credits!A13</f>
        <v>0</v>
      </c>
      <c r="B54" s="127"/>
      <c r="C54" s="125">
        <f>Credits!C13</f>
        <v>0</v>
      </c>
      <c r="D54" s="111">
        <f>Credits!D13</f>
        <v>0</v>
      </c>
      <c r="E54" s="111">
        <f>Credits!E13</f>
        <v>0</v>
      </c>
      <c r="F54" s="111">
        <f>Credits!F13</f>
        <v>0</v>
      </c>
      <c r="G54" s="111">
        <f>Credits!G13</f>
        <v>0</v>
      </c>
      <c r="H54" s="126">
        <f>IF(OR((LEFT(A54,10)="ENG 101"),(LEFT(A54,10)="ENG 102"),(LEFT(A54,10)="CAT 100"),(LEFT(A54,10)="")),"",SUM(D54+INT(E54/2)+INT(F54/2)))</f>
        <v>0</v>
      </c>
      <c r="I54" s="123">
        <f>Credits!I13</f>
        <v>0</v>
      </c>
      <c r="J54" s="127"/>
      <c r="K54" s="125">
        <f>Credits!K13</f>
        <v>0</v>
      </c>
      <c r="L54" s="111">
        <f>Credits!L13</f>
        <v>0</v>
      </c>
      <c r="M54" s="111">
        <f>Credits!M13</f>
        <v>0</v>
      </c>
      <c r="N54" s="111">
        <f>Credits!N13</f>
        <v>0</v>
      </c>
      <c r="O54" s="111">
        <f>Credits!O13</f>
        <v>0</v>
      </c>
      <c r="P54" s="126">
        <f>IF(OR((LEFT(I54,10)="ENG 101"),(LEFT(I54,10)="ENG 102"),(LEFT(I54,10)="CAT 100"),(LEFT(I54,10)="")),"",SUM(L54+INT(M54/2)+INT(N54/2)))</f>
        <v>0</v>
      </c>
      <c r="Q54" s="113"/>
    </row>
    <row r="55" spans="1:17" ht="15" customHeight="1" x14ac:dyDescent="0.2">
      <c r="A55" s="123">
        <f>Credits!A14</f>
        <v>0</v>
      </c>
      <c r="B55" s="136"/>
      <c r="C55" s="125">
        <f>Credits!C14</f>
        <v>0</v>
      </c>
      <c r="D55" s="111">
        <f>Credits!D14</f>
        <v>0</v>
      </c>
      <c r="E55" s="111">
        <f>Credits!E14</f>
        <v>0</v>
      </c>
      <c r="F55" s="111">
        <f>Credits!F14</f>
        <v>0</v>
      </c>
      <c r="G55" s="111">
        <f>Credits!G14</f>
        <v>0</v>
      </c>
      <c r="H55" s="126">
        <f>IF(OR((LEFT(A55,10)="ENG 101"),(LEFT(A55,10)="ENG 102"),(LEFT(A55,10)="CAT 100"),(LEFT(A55,10)="")),"",SUM(D55+INT(E55/2)+INT(F55/2)))</f>
        <v>0</v>
      </c>
      <c r="I55" s="123">
        <f>Credits!I14</f>
        <v>0</v>
      </c>
      <c r="J55" s="136"/>
      <c r="K55" s="125">
        <f>Credits!K14</f>
        <v>0</v>
      </c>
      <c r="L55" s="111">
        <f>Credits!L14</f>
        <v>0</v>
      </c>
      <c r="M55" s="111">
        <f>Credits!M14</f>
        <v>0</v>
      </c>
      <c r="N55" s="111">
        <f>Credits!N14</f>
        <v>0</v>
      </c>
      <c r="O55" s="111">
        <f>Credits!O14</f>
        <v>0</v>
      </c>
      <c r="P55" s="126">
        <f>IF(OR((LEFT(I55,10)="ENG 101"),(LEFT(I55,10)="ENG 102"),(LEFT(I55,10)="CAT 100"),(LEFT(I55,10)="")),"",SUM(L55+INT(M55/2)+INT(N55/2)))</f>
        <v>0</v>
      </c>
      <c r="Q55" s="113"/>
    </row>
    <row r="56" spans="1:17" ht="15" customHeight="1" x14ac:dyDescent="0.2">
      <c r="A56" s="964" t="str">
        <f>CONCATENATE("Toplam ",SUM(D56:F56)," Saat / ",H56," Kredi;                            Dağılım : ")</f>
        <v xml:space="preserve">Toplam 26 Saat / 18 Kredi;                            Dağılım : </v>
      </c>
      <c r="B56" s="964"/>
      <c r="C56" s="965"/>
      <c r="D56" s="166">
        <f>SUM(D46:D55)</f>
        <v>10</v>
      </c>
      <c r="E56" s="166">
        <f>SUM(E46:E55)</f>
        <v>10</v>
      </c>
      <c r="F56" s="166">
        <f>SUM(F46:F55)</f>
        <v>6</v>
      </c>
      <c r="G56" s="166"/>
      <c r="H56" s="155">
        <f>SUM(H46:H55)</f>
        <v>18</v>
      </c>
      <c r="I56" s="964" t="str">
        <f>CONCATENATE("Toplam ",SUM(L56:N56)," Saat / ",P56," Kredi;                            Dağılım : ")</f>
        <v xml:space="preserve">Toplam 27 Saat / 20 Kredi;                            Dağılım : </v>
      </c>
      <c r="J56" s="964"/>
      <c r="K56" s="965"/>
      <c r="L56" s="166">
        <f>SUM(L46:L55)</f>
        <v>13</v>
      </c>
      <c r="M56" s="166">
        <f>SUM(M46:M55)</f>
        <v>10</v>
      </c>
      <c r="N56" s="166">
        <f>SUM(N46:N55)</f>
        <v>4</v>
      </c>
      <c r="O56" s="166"/>
      <c r="P56" s="155">
        <f>SUM(P46:P55)</f>
        <v>20</v>
      </c>
      <c r="Q56" s="113"/>
    </row>
    <row r="57" spans="1:17" ht="15" customHeight="1" x14ac:dyDescent="0.2">
      <c r="A57" s="156"/>
      <c r="B57" s="157"/>
      <c r="C57" s="157"/>
      <c r="D57" s="158"/>
      <c r="E57" s="158"/>
      <c r="F57" s="158"/>
      <c r="G57" s="158"/>
      <c r="H57" s="158"/>
      <c r="I57" s="157"/>
      <c r="J57" s="157"/>
      <c r="K57" s="157"/>
      <c r="L57" s="158"/>
      <c r="M57" s="158"/>
      <c r="N57" s="159" t="s">
        <v>224</v>
      </c>
      <c r="O57" s="160"/>
      <c r="P57" s="161">
        <f>SUM(H14+P14+P28+H28+H42+P42+P56+H56)</f>
        <v>161</v>
      </c>
      <c r="Q57" s="113"/>
    </row>
    <row r="58" spans="1:17" ht="9.9499999999999993" customHeight="1" x14ac:dyDescent="0.2">
      <c r="A58" s="149" t="s">
        <v>225</v>
      </c>
      <c r="B58" s="149"/>
      <c r="C58" s="149" t="s">
        <v>231</v>
      </c>
      <c r="D58" s="113"/>
      <c r="E58" s="113"/>
      <c r="F58" s="113"/>
      <c r="G58" s="113"/>
      <c r="H58" s="113"/>
      <c r="I58" s="149"/>
      <c r="J58" s="149" t="s">
        <v>232</v>
      </c>
      <c r="K58" s="149"/>
      <c r="L58" s="113"/>
      <c r="M58" s="113"/>
      <c r="N58" s="113"/>
      <c r="O58" s="113"/>
      <c r="P58" s="113"/>
      <c r="Q58" s="113"/>
    </row>
    <row r="59" spans="1:17" ht="9.9499999999999993" customHeight="1" x14ac:dyDescent="0.2">
      <c r="A59" s="149" t="s">
        <v>226</v>
      </c>
      <c r="B59" s="149"/>
      <c r="C59" s="149" t="s">
        <v>227</v>
      </c>
      <c r="D59" s="113"/>
      <c r="E59" s="113"/>
      <c r="F59" s="113"/>
      <c r="G59" s="113"/>
      <c r="H59" s="113"/>
      <c r="I59" s="149"/>
      <c r="J59" s="149" t="s">
        <v>228</v>
      </c>
      <c r="K59" s="149"/>
      <c r="L59" s="113"/>
      <c r="M59" s="113"/>
      <c r="N59" s="113"/>
      <c r="O59" s="113"/>
      <c r="P59" s="113"/>
      <c r="Q59" s="113"/>
    </row>
    <row r="60" spans="1:17" ht="9.9499999999999993" customHeight="1" x14ac:dyDescent="0.2">
      <c r="A60" s="109" t="s">
        <v>230</v>
      </c>
      <c r="I60" s="149"/>
      <c r="J60" s="149"/>
      <c r="K60" s="149"/>
      <c r="L60" s="113"/>
      <c r="M60" s="113"/>
      <c r="N60" s="113"/>
      <c r="O60" s="113"/>
      <c r="P60" s="113"/>
      <c r="Q60" s="113"/>
    </row>
    <row r="61" spans="1:17" x14ac:dyDescent="0.2">
      <c r="A61" s="149"/>
      <c r="B61" s="149"/>
      <c r="C61" s="149"/>
      <c r="D61" s="113"/>
      <c r="E61" s="113"/>
      <c r="F61" s="113"/>
      <c r="G61" s="113"/>
      <c r="H61" s="113"/>
      <c r="I61" s="149"/>
      <c r="J61" s="149"/>
      <c r="K61" s="149"/>
      <c r="L61" s="113"/>
      <c r="M61" s="113"/>
      <c r="N61" s="113"/>
      <c r="O61" s="113"/>
      <c r="P61" s="113"/>
      <c r="Q61" s="113"/>
    </row>
    <row r="62" spans="1:17" x14ac:dyDescent="0.2">
      <c r="A62" s="125"/>
      <c r="B62" s="125"/>
      <c r="C62" s="125"/>
      <c r="D62" s="112"/>
      <c r="E62" s="112"/>
      <c r="F62" s="111"/>
      <c r="G62" s="111"/>
      <c r="H62" s="111"/>
      <c r="I62" s="149"/>
      <c r="J62" s="149"/>
      <c r="K62" s="149"/>
      <c r="L62" s="113"/>
      <c r="M62" s="113"/>
      <c r="N62" s="113"/>
      <c r="O62" s="113"/>
      <c r="P62" s="113"/>
      <c r="Q62" s="113"/>
    </row>
    <row r="63" spans="1:17" x14ac:dyDescent="0.2">
      <c r="A63" s="125"/>
      <c r="B63" s="125"/>
      <c r="C63" s="125"/>
      <c r="D63" s="111"/>
      <c r="E63" s="111"/>
      <c r="F63" s="111"/>
      <c r="G63" s="111"/>
      <c r="H63" s="111"/>
      <c r="I63" s="149"/>
      <c r="J63" s="149"/>
      <c r="K63" s="149"/>
      <c r="L63" s="113"/>
      <c r="M63" s="113"/>
      <c r="N63" s="113"/>
      <c r="O63" s="113"/>
      <c r="P63" s="113"/>
      <c r="Q63" s="113"/>
    </row>
    <row r="64" spans="1:17" x14ac:dyDescent="0.2">
      <c r="A64" s="125"/>
      <c r="B64" s="125"/>
      <c r="C64" s="125"/>
      <c r="D64" s="111"/>
      <c r="E64" s="111"/>
      <c r="F64" s="111"/>
      <c r="G64" s="111"/>
      <c r="H64" s="111"/>
      <c r="I64" s="149"/>
      <c r="J64" s="149"/>
      <c r="K64" s="149"/>
      <c r="L64" s="113"/>
      <c r="M64" s="113"/>
      <c r="N64" s="113"/>
      <c r="O64" s="113"/>
      <c r="P64" s="113"/>
      <c r="Q64" s="113"/>
    </row>
    <row r="65" spans="1:17" x14ac:dyDescent="0.2">
      <c r="A65" s="125"/>
      <c r="B65" s="125"/>
      <c r="C65" s="125"/>
      <c r="D65" s="111"/>
      <c r="E65" s="112"/>
      <c r="F65" s="111"/>
      <c r="G65" s="111"/>
      <c r="H65" s="111"/>
      <c r="I65" s="149"/>
      <c r="J65" s="149"/>
      <c r="K65" s="149"/>
      <c r="L65" s="113"/>
      <c r="M65" s="113"/>
      <c r="N65" s="113"/>
      <c r="O65" s="113"/>
      <c r="P65" s="113"/>
      <c r="Q65" s="113"/>
    </row>
    <row r="66" spans="1:17" x14ac:dyDescent="0.2">
      <c r="A66" s="125"/>
      <c r="B66" s="125"/>
      <c r="C66" s="125"/>
      <c r="D66" s="111"/>
      <c r="E66" s="112"/>
      <c r="F66" s="111"/>
      <c r="G66" s="111"/>
      <c r="H66" s="111"/>
      <c r="I66" s="149"/>
      <c r="J66" s="149"/>
      <c r="K66" s="149"/>
      <c r="L66" s="113"/>
      <c r="M66" s="113"/>
      <c r="N66" s="113"/>
      <c r="O66" s="113"/>
      <c r="P66" s="113"/>
      <c r="Q66" s="113"/>
    </row>
    <row r="67" spans="1:17" x14ac:dyDescent="0.2">
      <c r="A67" s="125"/>
      <c r="B67" s="125"/>
      <c r="C67" s="125"/>
      <c r="D67" s="111"/>
      <c r="E67" s="112"/>
      <c r="F67" s="111"/>
      <c r="G67" s="111"/>
      <c r="H67" s="111"/>
      <c r="I67" s="149"/>
      <c r="J67" s="149"/>
      <c r="K67" s="149"/>
      <c r="L67" s="113"/>
      <c r="M67" s="113"/>
      <c r="N67" s="113"/>
      <c r="O67" s="113"/>
      <c r="P67" s="113"/>
      <c r="Q67" s="113"/>
    </row>
    <row r="68" spans="1:17" x14ac:dyDescent="0.2">
      <c r="A68" s="125"/>
      <c r="B68" s="125"/>
      <c r="C68" s="125"/>
      <c r="D68" s="111"/>
      <c r="E68" s="111"/>
      <c r="F68" s="111"/>
      <c r="G68" s="111"/>
      <c r="H68" s="111"/>
      <c r="I68" s="149"/>
      <c r="J68" s="149"/>
      <c r="K68" s="149"/>
      <c r="L68" s="113"/>
      <c r="M68" s="113"/>
      <c r="N68" s="113"/>
      <c r="O68" s="113"/>
      <c r="P68" s="113"/>
      <c r="Q68" s="113"/>
    </row>
    <row r="69" spans="1:17" x14ac:dyDescent="0.2">
      <c r="A69" s="125"/>
      <c r="B69" s="125"/>
      <c r="C69" s="125"/>
      <c r="D69" s="111"/>
      <c r="E69" s="111"/>
      <c r="F69" s="111"/>
      <c r="G69" s="111"/>
      <c r="H69" s="111"/>
      <c r="I69" s="149"/>
      <c r="J69" s="149"/>
      <c r="K69" s="149"/>
      <c r="L69" s="113"/>
      <c r="M69" s="113"/>
      <c r="N69" s="113"/>
      <c r="O69" s="113"/>
      <c r="P69" s="113"/>
      <c r="Q69" s="113"/>
    </row>
    <row r="70" spans="1:17" x14ac:dyDescent="0.2">
      <c r="A70" s="125"/>
      <c r="B70" s="125"/>
      <c r="C70" s="125"/>
      <c r="D70" s="111"/>
      <c r="E70" s="111"/>
      <c r="F70" s="111"/>
      <c r="G70" s="111"/>
      <c r="H70" s="111"/>
      <c r="I70" s="149"/>
      <c r="J70" s="149"/>
      <c r="K70" s="149"/>
      <c r="L70" s="113"/>
      <c r="M70" s="113"/>
      <c r="N70" s="113"/>
      <c r="O70" s="113"/>
      <c r="P70" s="113"/>
      <c r="Q70" s="113"/>
    </row>
    <row r="71" spans="1:17" x14ac:dyDescent="0.2">
      <c r="A71" s="113"/>
      <c r="B71" s="162"/>
      <c r="C71" s="162"/>
      <c r="D71" s="162"/>
      <c r="E71" s="162"/>
      <c r="F71" s="162"/>
      <c r="G71" s="162"/>
      <c r="H71" s="162"/>
      <c r="I71" s="163"/>
      <c r="J71" s="163"/>
      <c r="K71" s="149"/>
      <c r="L71" s="113"/>
      <c r="M71" s="113"/>
      <c r="N71" s="113"/>
      <c r="O71" s="113"/>
      <c r="P71" s="113"/>
      <c r="Q71" s="113"/>
    </row>
    <row r="72" spans="1:17" x14ac:dyDescent="0.2">
      <c r="A72" s="114"/>
      <c r="B72" s="162"/>
      <c r="C72" s="162"/>
      <c r="D72" s="162"/>
      <c r="E72" s="162"/>
      <c r="F72" s="162"/>
      <c r="G72" s="162"/>
      <c r="H72" s="162"/>
      <c r="I72" s="163"/>
      <c r="J72" s="163"/>
      <c r="K72" s="149"/>
      <c r="L72" s="113"/>
      <c r="M72" s="113"/>
      <c r="N72" s="113"/>
      <c r="O72" s="113"/>
      <c r="P72" s="113"/>
      <c r="Q72" s="113"/>
    </row>
    <row r="73" spans="1:17" x14ac:dyDescent="0.2">
      <c r="A73" s="114"/>
      <c r="B73" s="162"/>
      <c r="C73" s="162"/>
      <c r="D73" s="162"/>
      <c r="E73" s="162"/>
      <c r="F73" s="162"/>
      <c r="G73" s="162"/>
      <c r="H73" s="162"/>
      <c r="I73" s="163"/>
      <c r="J73" s="163"/>
      <c r="K73" s="149"/>
      <c r="L73" s="113"/>
      <c r="M73" s="113"/>
      <c r="N73" s="113"/>
      <c r="O73" s="113"/>
      <c r="P73" s="113"/>
      <c r="Q73" s="113"/>
    </row>
    <row r="74" spans="1:17" x14ac:dyDescent="0.2">
      <c r="A74" s="125"/>
      <c r="B74" s="167"/>
      <c r="C74" s="167"/>
      <c r="D74" s="168"/>
      <c r="E74" s="168"/>
      <c r="F74" s="168"/>
      <c r="G74" s="168"/>
      <c r="H74" s="168" t="str">
        <f>IF(OR((LEFT(A74,10)="ENG 101"),(LEFT(A74,10)="ENG 102"),(LEFT(A74,10)="CAT 100"),(LEFT(A74,10)="")),"",SUM(D74+INT(E74/2)+INT(F74/2)))</f>
        <v/>
      </c>
      <c r="I74" s="163"/>
      <c r="J74" s="163"/>
      <c r="K74" s="149"/>
      <c r="L74" s="113"/>
      <c r="M74" s="113"/>
      <c r="N74" s="113"/>
      <c r="O74" s="113"/>
      <c r="P74" s="113"/>
      <c r="Q74" s="113"/>
    </row>
    <row r="75" spans="1:17" x14ac:dyDescent="0.2">
      <c r="A75" s="114"/>
      <c r="B75" s="162"/>
      <c r="C75" s="162"/>
      <c r="D75" s="162"/>
      <c r="E75" s="162"/>
      <c r="F75" s="162"/>
      <c r="G75" s="162"/>
      <c r="H75" s="162"/>
      <c r="I75" s="163"/>
      <c r="J75" s="163"/>
      <c r="K75" s="149"/>
      <c r="L75" s="113"/>
      <c r="M75" s="113"/>
      <c r="N75" s="113"/>
      <c r="O75" s="113"/>
      <c r="P75" s="113"/>
      <c r="Q75" s="113"/>
    </row>
    <row r="76" spans="1:17" x14ac:dyDescent="0.2">
      <c r="A76" s="114"/>
      <c r="B76" s="162"/>
      <c r="C76" s="162"/>
      <c r="D76" s="162"/>
      <c r="E76" s="162"/>
      <c r="F76" s="162"/>
      <c r="G76" s="162"/>
      <c r="H76" s="162"/>
      <c r="I76" s="163"/>
      <c r="J76" s="163"/>
      <c r="K76" s="149"/>
      <c r="L76" s="113"/>
      <c r="M76" s="113"/>
      <c r="N76" s="113"/>
      <c r="O76" s="113"/>
      <c r="P76" s="113"/>
      <c r="Q76" s="113"/>
    </row>
    <row r="77" spans="1:17" x14ac:dyDescent="0.2">
      <c r="A77" s="114"/>
      <c r="B77" s="162"/>
      <c r="C77" s="162"/>
      <c r="D77" s="162"/>
      <c r="E77" s="162"/>
      <c r="F77" s="162"/>
      <c r="G77" s="162"/>
      <c r="H77" s="162"/>
      <c r="I77" s="163"/>
      <c r="J77" s="163"/>
      <c r="K77" s="149"/>
      <c r="L77" s="113"/>
      <c r="M77" s="113"/>
      <c r="N77" s="113"/>
      <c r="O77" s="113"/>
      <c r="P77" s="113"/>
      <c r="Q77" s="113"/>
    </row>
    <row r="78" spans="1:17" x14ac:dyDescent="0.2">
      <c r="A78" s="149"/>
      <c r="B78" s="163"/>
      <c r="C78" s="163"/>
      <c r="D78" s="162"/>
      <c r="E78" s="162"/>
      <c r="F78" s="162"/>
      <c r="G78" s="162"/>
      <c r="H78" s="162"/>
      <c r="I78" s="163"/>
      <c r="J78" s="163"/>
      <c r="K78" s="149"/>
      <c r="L78" s="113"/>
      <c r="M78" s="113"/>
      <c r="N78" s="113"/>
      <c r="O78" s="113"/>
      <c r="P78" s="113"/>
      <c r="Q78" s="113"/>
    </row>
    <row r="79" spans="1:17" x14ac:dyDescent="0.2">
      <c r="A79" s="149"/>
      <c r="B79" s="163"/>
      <c r="C79" s="163"/>
      <c r="D79" s="162"/>
      <c r="E79" s="162"/>
      <c r="F79" s="162"/>
      <c r="G79" s="162"/>
      <c r="H79" s="162"/>
      <c r="I79" s="163"/>
      <c r="J79" s="163"/>
      <c r="K79" s="149"/>
      <c r="L79" s="113"/>
      <c r="M79" s="113"/>
      <c r="N79" s="113"/>
      <c r="O79" s="113"/>
      <c r="P79" s="113"/>
      <c r="Q79" s="113"/>
    </row>
    <row r="80" spans="1:17" x14ac:dyDescent="0.2">
      <c r="A80" s="149"/>
      <c r="B80" s="163"/>
      <c r="C80" s="163"/>
      <c r="D80" s="162"/>
      <c r="E80" s="162"/>
      <c r="F80" s="162"/>
      <c r="G80" s="162"/>
      <c r="H80" s="162"/>
      <c r="I80" s="163"/>
      <c r="J80" s="163"/>
      <c r="K80" s="149"/>
      <c r="L80" s="113"/>
      <c r="M80" s="113"/>
      <c r="N80" s="113"/>
      <c r="O80" s="113"/>
      <c r="P80" s="113"/>
      <c r="Q80" s="113"/>
    </row>
    <row r="81" spans="1:17" x14ac:dyDescent="0.2">
      <c r="A81" s="149"/>
      <c r="B81" s="163"/>
      <c r="C81" s="163"/>
      <c r="D81" s="162"/>
      <c r="E81" s="162"/>
      <c r="F81" s="162"/>
      <c r="G81" s="162"/>
      <c r="H81" s="162"/>
      <c r="I81" s="163"/>
      <c r="J81" s="163"/>
      <c r="K81" s="149"/>
      <c r="L81" s="113"/>
      <c r="M81" s="113"/>
      <c r="N81" s="113"/>
      <c r="O81" s="113"/>
      <c r="P81" s="113"/>
      <c r="Q81" s="113"/>
    </row>
    <row r="82" spans="1:17" x14ac:dyDescent="0.2">
      <c r="A82" s="149"/>
      <c r="B82" s="163"/>
      <c r="C82" s="163"/>
      <c r="D82" s="162"/>
      <c r="E82" s="162"/>
      <c r="F82" s="162"/>
      <c r="G82" s="162"/>
      <c r="H82" s="162"/>
      <c r="I82" s="163"/>
      <c r="J82" s="163"/>
      <c r="K82" s="149"/>
      <c r="L82" s="113"/>
      <c r="M82" s="113"/>
      <c r="N82" s="113"/>
      <c r="O82" s="113"/>
      <c r="P82" s="113"/>
      <c r="Q82" s="113"/>
    </row>
    <row r="83" spans="1:17" x14ac:dyDescent="0.2">
      <c r="A83" s="149"/>
      <c r="B83" s="163"/>
      <c r="C83" s="163"/>
      <c r="D83" s="162"/>
      <c r="E83" s="162"/>
      <c r="F83" s="162"/>
      <c r="G83" s="162"/>
      <c r="H83" s="162"/>
      <c r="I83" s="163"/>
      <c r="J83" s="163"/>
      <c r="K83" s="149"/>
      <c r="L83" s="113"/>
      <c r="M83" s="113"/>
      <c r="N83" s="113"/>
      <c r="O83" s="113"/>
      <c r="P83" s="113"/>
      <c r="Q83" s="113"/>
    </row>
    <row r="84" spans="1:17" x14ac:dyDescent="0.2">
      <c r="A84" s="149"/>
      <c r="B84" s="163"/>
      <c r="C84" s="163"/>
      <c r="D84" s="162"/>
      <c r="E84" s="162"/>
      <c r="F84" s="162"/>
      <c r="G84" s="162"/>
      <c r="H84" s="162"/>
      <c r="I84" s="163"/>
      <c r="J84" s="163"/>
      <c r="K84" s="149"/>
      <c r="L84" s="113"/>
      <c r="M84" s="113"/>
      <c r="N84" s="113"/>
      <c r="O84" s="113"/>
      <c r="P84" s="113"/>
      <c r="Q84" s="113"/>
    </row>
    <row r="85" spans="1:17" x14ac:dyDescent="0.2">
      <c r="A85" s="149"/>
      <c r="B85" s="163"/>
      <c r="C85" s="163"/>
      <c r="D85" s="162"/>
      <c r="E85" s="162"/>
      <c r="F85" s="162"/>
      <c r="G85" s="162"/>
      <c r="H85" s="162"/>
      <c r="I85" s="163"/>
      <c r="J85" s="163"/>
      <c r="K85" s="149"/>
      <c r="L85" s="113"/>
      <c r="M85" s="113"/>
      <c r="N85" s="113"/>
      <c r="O85" s="113"/>
      <c r="P85" s="113"/>
      <c r="Q85" s="113"/>
    </row>
    <row r="86" spans="1:17" x14ac:dyDescent="0.2">
      <c r="A86" s="149"/>
      <c r="B86" s="163"/>
      <c r="C86" s="163"/>
      <c r="D86" s="162"/>
      <c r="E86" s="162"/>
      <c r="F86" s="162"/>
      <c r="G86" s="162"/>
      <c r="H86" s="162"/>
      <c r="I86" s="163"/>
      <c r="J86" s="163"/>
      <c r="K86" s="149"/>
      <c r="L86" s="113"/>
      <c r="M86" s="113"/>
      <c r="N86" s="113"/>
      <c r="O86" s="113"/>
      <c r="P86" s="113"/>
      <c r="Q86" s="113"/>
    </row>
    <row r="87" spans="1:17" x14ac:dyDescent="0.2">
      <c r="A87" s="149"/>
      <c r="B87" s="163"/>
      <c r="C87" s="163"/>
      <c r="D87" s="162"/>
      <c r="E87" s="162"/>
      <c r="F87" s="162"/>
      <c r="G87" s="162"/>
      <c r="H87" s="162"/>
      <c r="I87" s="163"/>
      <c r="J87" s="163"/>
      <c r="K87" s="149"/>
      <c r="L87" s="113"/>
      <c r="M87" s="113"/>
      <c r="N87" s="113"/>
      <c r="O87" s="113"/>
      <c r="P87" s="113"/>
      <c r="Q87" s="113"/>
    </row>
    <row r="88" spans="1:17" x14ac:dyDescent="0.2">
      <c r="A88" s="149"/>
      <c r="B88" s="163"/>
      <c r="C88" s="163"/>
      <c r="D88" s="162"/>
      <c r="E88" s="162"/>
      <c r="F88" s="162"/>
      <c r="G88" s="162"/>
      <c r="H88" s="162"/>
      <c r="I88" s="163"/>
      <c r="J88" s="163"/>
      <c r="K88" s="149"/>
      <c r="L88" s="113"/>
      <c r="M88" s="113"/>
      <c r="N88" s="113"/>
      <c r="O88" s="113"/>
      <c r="P88" s="113"/>
      <c r="Q88" s="113"/>
    </row>
    <row r="89" spans="1:17" x14ac:dyDescent="0.2">
      <c r="A89" s="149"/>
      <c r="B89" s="163"/>
      <c r="C89" s="163"/>
      <c r="D89" s="162"/>
      <c r="E89" s="162"/>
      <c r="F89" s="162"/>
      <c r="G89" s="162"/>
      <c r="H89" s="162"/>
      <c r="I89" s="163"/>
      <c r="J89" s="163"/>
      <c r="K89" s="149"/>
      <c r="L89" s="113"/>
      <c r="M89" s="113"/>
      <c r="N89" s="113"/>
      <c r="O89" s="113"/>
      <c r="P89" s="113"/>
      <c r="Q89" s="113"/>
    </row>
    <row r="90" spans="1:17" x14ac:dyDescent="0.2">
      <c r="A90" s="149"/>
      <c r="B90" s="163"/>
      <c r="C90" s="163"/>
      <c r="D90" s="162"/>
      <c r="E90" s="162"/>
      <c r="F90" s="162"/>
      <c r="G90" s="162"/>
      <c r="H90" s="162"/>
      <c r="I90" s="163"/>
      <c r="J90" s="163"/>
      <c r="K90" s="149"/>
      <c r="L90" s="113"/>
      <c r="M90" s="113"/>
      <c r="N90" s="113"/>
      <c r="O90" s="113"/>
      <c r="P90" s="113"/>
      <c r="Q90" s="113"/>
    </row>
    <row r="91" spans="1:17" x14ac:dyDescent="0.2">
      <c r="A91" s="149"/>
      <c r="B91" s="163"/>
      <c r="C91" s="163"/>
      <c r="D91" s="162"/>
      <c r="E91" s="162"/>
      <c r="F91" s="162"/>
      <c r="G91" s="162"/>
      <c r="H91" s="162"/>
      <c r="I91" s="163"/>
      <c r="J91" s="163"/>
      <c r="K91" s="149"/>
      <c r="L91" s="113"/>
      <c r="M91" s="113"/>
      <c r="N91" s="113"/>
      <c r="O91" s="113"/>
      <c r="P91" s="113"/>
      <c r="Q91" s="113"/>
    </row>
    <row r="92" spans="1:17" x14ac:dyDescent="0.2">
      <c r="A92" s="149"/>
      <c r="B92" s="149"/>
      <c r="C92" s="149"/>
      <c r="D92" s="113"/>
      <c r="E92" s="113"/>
      <c r="F92" s="113"/>
      <c r="G92" s="113"/>
      <c r="H92" s="113"/>
      <c r="I92" s="149"/>
      <c r="J92" s="149"/>
      <c r="K92" s="149"/>
      <c r="L92" s="113"/>
      <c r="M92" s="113"/>
      <c r="N92" s="113"/>
      <c r="O92" s="113"/>
      <c r="P92" s="113"/>
      <c r="Q92" s="113"/>
    </row>
    <row r="93" spans="1:17" x14ac:dyDescent="0.2">
      <c r="A93" s="149"/>
      <c r="B93" s="149"/>
      <c r="C93" s="149"/>
      <c r="D93" s="113"/>
      <c r="E93" s="113"/>
      <c r="F93" s="113"/>
      <c r="G93" s="113"/>
      <c r="H93" s="113"/>
      <c r="I93" s="149"/>
      <c r="J93" s="149"/>
      <c r="K93" s="149"/>
      <c r="L93" s="113"/>
      <c r="M93" s="113"/>
      <c r="N93" s="113"/>
      <c r="O93" s="113"/>
      <c r="P93" s="113"/>
      <c r="Q93" s="113"/>
    </row>
    <row r="94" spans="1:17" x14ac:dyDescent="0.2">
      <c r="A94" s="149"/>
      <c r="B94" s="149"/>
      <c r="C94" s="149"/>
      <c r="D94" s="113"/>
      <c r="E94" s="113"/>
      <c r="F94" s="113"/>
      <c r="G94" s="113"/>
      <c r="H94" s="113"/>
      <c r="I94" s="149"/>
      <c r="J94" s="149"/>
      <c r="K94" s="149"/>
      <c r="L94" s="113"/>
      <c r="M94" s="113"/>
      <c r="N94" s="113"/>
      <c r="O94" s="113"/>
      <c r="P94" s="113"/>
      <c r="Q94" s="113"/>
    </row>
    <row r="95" spans="1:17" x14ac:dyDescent="0.2">
      <c r="A95" s="149"/>
      <c r="B95" s="149"/>
      <c r="C95" s="149"/>
      <c r="D95" s="113"/>
      <c r="E95" s="113"/>
      <c r="F95" s="113"/>
      <c r="G95" s="113"/>
      <c r="H95" s="113"/>
      <c r="I95" s="149"/>
      <c r="J95" s="149"/>
      <c r="K95" s="149"/>
      <c r="L95" s="113"/>
      <c r="M95" s="113"/>
      <c r="N95" s="113"/>
      <c r="O95" s="113"/>
      <c r="P95" s="113"/>
      <c r="Q95" s="113"/>
    </row>
    <row r="96" spans="1:17" x14ac:dyDescent="0.2">
      <c r="A96" s="149"/>
      <c r="B96" s="149"/>
      <c r="C96" s="149"/>
      <c r="D96" s="113"/>
      <c r="E96" s="113"/>
      <c r="F96" s="113"/>
      <c r="G96" s="113"/>
      <c r="H96" s="113"/>
      <c r="I96" s="149"/>
      <c r="J96" s="149"/>
      <c r="K96" s="149"/>
      <c r="L96" s="113"/>
      <c r="M96" s="113"/>
      <c r="N96" s="113"/>
      <c r="O96" s="113"/>
      <c r="P96" s="113"/>
      <c r="Q96" s="113"/>
    </row>
    <row r="97" spans="1:17" x14ac:dyDescent="0.2">
      <c r="A97" s="149"/>
      <c r="B97" s="149"/>
      <c r="C97" s="149"/>
      <c r="D97" s="113"/>
      <c r="E97" s="113"/>
      <c r="F97" s="113"/>
      <c r="G97" s="113"/>
      <c r="H97" s="113"/>
      <c r="I97" s="149"/>
      <c r="J97" s="149"/>
      <c r="K97" s="149"/>
      <c r="L97" s="113"/>
      <c r="M97" s="113"/>
      <c r="N97" s="113"/>
      <c r="O97" s="113"/>
      <c r="P97" s="113"/>
      <c r="Q97" s="113"/>
    </row>
    <row r="98" spans="1:17" x14ac:dyDescent="0.2">
      <c r="A98" s="149"/>
      <c r="B98" s="149"/>
      <c r="C98" s="149"/>
      <c r="D98" s="113"/>
      <c r="E98" s="113"/>
      <c r="F98" s="113"/>
      <c r="G98" s="113"/>
      <c r="H98" s="113"/>
      <c r="I98" s="149"/>
      <c r="J98" s="149"/>
      <c r="K98" s="149"/>
      <c r="L98" s="113"/>
      <c r="M98" s="113"/>
      <c r="N98" s="113"/>
      <c r="O98" s="113"/>
      <c r="P98" s="113"/>
      <c r="Q98" s="113"/>
    </row>
    <row r="99" spans="1:17" x14ac:dyDescent="0.2">
      <c r="A99" s="149"/>
      <c r="B99" s="149"/>
      <c r="C99" s="149"/>
      <c r="D99" s="113"/>
      <c r="E99" s="113"/>
      <c r="F99" s="113"/>
      <c r="G99" s="113"/>
      <c r="H99" s="113"/>
      <c r="I99" s="149"/>
      <c r="J99" s="149"/>
      <c r="K99" s="149"/>
      <c r="L99" s="113"/>
      <c r="M99" s="113"/>
      <c r="N99" s="113"/>
      <c r="O99" s="113"/>
      <c r="P99" s="113"/>
      <c r="Q99" s="113"/>
    </row>
    <row r="100" spans="1:17" x14ac:dyDescent="0.2">
      <c r="A100" s="149"/>
      <c r="B100" s="149"/>
      <c r="C100" s="149"/>
      <c r="D100" s="113"/>
      <c r="E100" s="113"/>
      <c r="F100" s="113"/>
      <c r="G100" s="113"/>
      <c r="H100" s="113"/>
      <c r="I100" s="149"/>
      <c r="J100" s="149"/>
      <c r="K100" s="149"/>
      <c r="L100" s="113"/>
      <c r="M100" s="113"/>
      <c r="N100" s="113"/>
      <c r="O100" s="113"/>
      <c r="P100" s="113"/>
      <c r="Q100" s="113"/>
    </row>
  </sheetData>
  <customSheetViews>
    <customSheetView guid="{F10B78A4-32AB-4106-909F-99EF7F04057B}" showPageBreaks="1" fitToPage="1" printArea="1" showRuler="0">
      <selection activeCell="J49" sqref="J49"/>
      <pageMargins left="0.74803149606299213" right="0.39370078740157483" top="0.39370078740157483" bottom="0.39370078740157483" header="0.51181102362204722" footer="0.51181102362204722"/>
      <printOptions horizontalCentered="1" verticalCentered="1"/>
      <pageSetup paperSize="9" scale="90" orientation="portrait" horizontalDpi="300" verticalDpi="300" r:id="rId1"/>
      <headerFooter alignWithMargins="0"/>
    </customSheetView>
  </customSheetViews>
  <mergeCells count="25">
    <mergeCell ref="A2:B2"/>
    <mergeCell ref="C2:F2"/>
    <mergeCell ref="I2:J2"/>
    <mergeCell ref="K2:N2"/>
    <mergeCell ref="C16:F16"/>
    <mergeCell ref="I16:J16"/>
    <mergeCell ref="K16:N16"/>
    <mergeCell ref="A14:C14"/>
    <mergeCell ref="I14:K14"/>
    <mergeCell ref="A1:P1"/>
    <mergeCell ref="A56:C56"/>
    <mergeCell ref="I56:K56"/>
    <mergeCell ref="A42:C42"/>
    <mergeCell ref="I42:K42"/>
    <mergeCell ref="A44:B44"/>
    <mergeCell ref="C44:F44"/>
    <mergeCell ref="I44:J44"/>
    <mergeCell ref="K44:N44"/>
    <mergeCell ref="A28:C28"/>
    <mergeCell ref="I28:K28"/>
    <mergeCell ref="A30:B30"/>
    <mergeCell ref="C30:F30"/>
    <mergeCell ref="I30:J30"/>
    <mergeCell ref="K30:N30"/>
    <mergeCell ref="A16:B16"/>
  </mergeCells>
  <phoneticPr fontId="10" type="noConversion"/>
  <printOptions horizontalCentered="1" verticalCentered="1"/>
  <pageMargins left="0.74803149606299213" right="0.39370078740157483" top="0.39370078740157483" bottom="0.39370078740157483" header="0.51181102362204722" footer="0.51181102362204722"/>
  <pageSetup paperSize="9" scale="92" orientation="portrait" horizontalDpi="300" verticalDpi="300"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F0"/>
    <pageSetUpPr fitToPage="1"/>
  </sheetPr>
  <dimension ref="A1:Q61"/>
  <sheetViews>
    <sheetView topLeftCell="A37" workbookViewId="0">
      <selection activeCell="I20" sqref="I20"/>
    </sheetView>
  </sheetViews>
  <sheetFormatPr defaultRowHeight="12.75" x14ac:dyDescent="0.2"/>
  <cols>
    <col min="1" max="1" width="8.7109375" style="109" customWidth="1"/>
    <col min="2" max="2" width="30.7109375" style="109" customWidth="1"/>
    <col min="3" max="3" width="1.7109375" style="109" customWidth="1"/>
    <col min="4" max="7" width="1.7109375" style="114" customWidth="1"/>
    <col min="8" max="8" width="4.7109375" style="114" customWidth="1"/>
    <col min="9" max="9" width="8.7109375" style="109" customWidth="1"/>
    <col min="10" max="10" width="30.7109375" style="109" customWidth="1"/>
    <col min="11" max="11" width="1.7109375" style="109" customWidth="1"/>
    <col min="12" max="15" width="1.7109375" style="114" customWidth="1"/>
    <col min="16" max="16" width="4.7109375" style="114" customWidth="1"/>
    <col min="17" max="16384" width="9.140625" style="114"/>
  </cols>
  <sheetData>
    <row r="1" spans="1:17" ht="14.1" customHeight="1" x14ac:dyDescent="0.2">
      <c r="A1" s="973" t="s">
        <v>784</v>
      </c>
      <c r="B1" s="973"/>
      <c r="C1" s="973"/>
      <c r="D1" s="973"/>
      <c r="E1" s="973"/>
      <c r="F1" s="973"/>
      <c r="G1" s="973"/>
      <c r="H1" s="973"/>
      <c r="I1" s="973"/>
      <c r="J1" s="973"/>
      <c r="K1" s="973"/>
      <c r="L1" s="973"/>
      <c r="M1" s="973"/>
      <c r="N1" s="973"/>
      <c r="O1" s="973"/>
      <c r="P1" s="973"/>
      <c r="Q1" s="113"/>
    </row>
    <row r="2" spans="1:17" ht="14.1" customHeight="1" x14ac:dyDescent="0.2">
      <c r="A2" s="974" t="s">
        <v>783</v>
      </c>
      <c r="B2" s="974"/>
      <c r="C2" s="974"/>
      <c r="D2" s="974"/>
      <c r="E2" s="974"/>
      <c r="F2" s="974"/>
      <c r="G2" s="974"/>
      <c r="H2" s="974"/>
      <c r="I2" s="974"/>
      <c r="J2" s="974"/>
      <c r="K2" s="974"/>
      <c r="L2" s="974"/>
      <c r="M2" s="974"/>
      <c r="N2" s="974"/>
      <c r="O2" s="974"/>
      <c r="P2" s="974"/>
      <c r="Q2" s="113"/>
    </row>
    <row r="3" spans="1:17" ht="14.1" customHeight="1" thickBot="1" x14ac:dyDescent="0.25">
      <c r="A3" s="969" t="s">
        <v>8</v>
      </c>
      <c r="B3" s="972"/>
      <c r="C3" s="970" t="s">
        <v>9</v>
      </c>
      <c r="D3" s="970"/>
      <c r="E3" s="970"/>
      <c r="F3" s="970"/>
      <c r="G3" s="115" t="s">
        <v>10</v>
      </c>
      <c r="H3" s="116" t="s">
        <v>11</v>
      </c>
      <c r="I3" s="969" t="s">
        <v>12</v>
      </c>
      <c r="J3" s="972"/>
      <c r="K3" s="970" t="s">
        <v>9</v>
      </c>
      <c r="L3" s="970"/>
      <c r="M3" s="970"/>
      <c r="N3" s="970"/>
      <c r="O3" s="115" t="s">
        <v>10</v>
      </c>
      <c r="P3" s="116" t="s">
        <v>11</v>
      </c>
      <c r="Q3" s="113"/>
    </row>
    <row r="4" spans="1:17" ht="14.1" customHeight="1" thickTop="1" x14ac:dyDescent="0.2">
      <c r="A4" s="140" t="s">
        <v>13</v>
      </c>
      <c r="B4" s="141" t="s">
        <v>14</v>
      </c>
      <c r="C4" s="142"/>
      <c r="D4" s="143" t="s">
        <v>16</v>
      </c>
      <c r="E4" s="143" t="s">
        <v>17</v>
      </c>
      <c r="F4" s="144" t="s">
        <v>18</v>
      </c>
      <c r="G4" s="144"/>
      <c r="H4" s="145" t="s">
        <v>20</v>
      </c>
      <c r="I4" s="140" t="s">
        <v>13</v>
      </c>
      <c r="J4" s="141" t="s">
        <v>14</v>
      </c>
      <c r="K4" s="142"/>
      <c r="L4" s="143" t="s">
        <v>16</v>
      </c>
      <c r="M4" s="143" t="s">
        <v>17</v>
      </c>
      <c r="N4" s="144" t="s">
        <v>18</v>
      </c>
      <c r="O4" s="144"/>
      <c r="P4" s="145" t="s">
        <v>20</v>
      </c>
      <c r="Q4" s="113"/>
    </row>
    <row r="5" spans="1:17" ht="14.1" customHeight="1" x14ac:dyDescent="0.2">
      <c r="A5" s="453" t="s">
        <v>241</v>
      </c>
      <c r="B5" s="454" t="s">
        <v>24</v>
      </c>
      <c r="C5" s="454" t="s">
        <v>15</v>
      </c>
      <c r="D5" s="474">
        <v>2</v>
      </c>
      <c r="E5" s="474">
        <v>4</v>
      </c>
      <c r="F5" s="455">
        <v>0</v>
      </c>
      <c r="G5" s="455" t="s">
        <v>19</v>
      </c>
      <c r="H5" s="457">
        <v>4</v>
      </c>
      <c r="I5" s="472" t="s">
        <v>242</v>
      </c>
      <c r="J5" s="454" t="s">
        <v>26</v>
      </c>
      <c r="K5" s="454" t="s">
        <v>15</v>
      </c>
      <c r="L5" s="474">
        <v>2</v>
      </c>
      <c r="M5" s="474">
        <v>4</v>
      </c>
      <c r="N5" s="455">
        <v>0</v>
      </c>
      <c r="O5" s="455" t="s">
        <v>19</v>
      </c>
      <c r="P5" s="457">
        <v>4</v>
      </c>
      <c r="Q5" s="113"/>
    </row>
    <row r="6" spans="1:17" ht="14.1" customHeight="1" x14ac:dyDescent="0.2">
      <c r="A6" s="453" t="s">
        <v>399</v>
      </c>
      <c r="B6" s="454" t="s">
        <v>400</v>
      </c>
      <c r="C6" s="454" t="s">
        <v>15</v>
      </c>
      <c r="D6" s="456">
        <v>1</v>
      </c>
      <c r="E6" s="456">
        <v>0</v>
      </c>
      <c r="F6" s="455">
        <v>2</v>
      </c>
      <c r="G6" s="455" t="s">
        <v>19</v>
      </c>
      <c r="H6" s="457">
        <v>2</v>
      </c>
      <c r="I6" s="472" t="s">
        <v>458</v>
      </c>
      <c r="J6" s="454" t="s">
        <v>436</v>
      </c>
      <c r="K6" s="454" t="s">
        <v>15</v>
      </c>
      <c r="L6" s="456">
        <v>2</v>
      </c>
      <c r="M6" s="456">
        <v>0</v>
      </c>
      <c r="N6" s="455">
        <v>0</v>
      </c>
      <c r="O6" s="455" t="s">
        <v>19</v>
      </c>
      <c r="P6" s="460">
        <v>2</v>
      </c>
      <c r="Q6" s="113"/>
    </row>
    <row r="7" spans="1:17" ht="14.1" customHeight="1" x14ac:dyDescent="0.2">
      <c r="A7" s="453" t="s">
        <v>456</v>
      </c>
      <c r="B7" s="454" t="s">
        <v>417</v>
      </c>
      <c r="C7" s="454" t="s">
        <v>15</v>
      </c>
      <c r="D7" s="456">
        <v>2</v>
      </c>
      <c r="E7" s="456">
        <v>0</v>
      </c>
      <c r="F7" s="455">
        <v>0</v>
      </c>
      <c r="G7" s="455" t="s">
        <v>19</v>
      </c>
      <c r="H7" s="457">
        <v>2</v>
      </c>
      <c r="I7" s="472" t="s">
        <v>405</v>
      </c>
      <c r="J7" s="454" t="s">
        <v>406</v>
      </c>
      <c r="K7" s="454" t="s">
        <v>15</v>
      </c>
      <c r="L7" s="455">
        <v>2</v>
      </c>
      <c r="M7" s="456">
        <v>2</v>
      </c>
      <c r="N7" s="455">
        <v>0</v>
      </c>
      <c r="O7" s="455" t="s">
        <v>19</v>
      </c>
      <c r="P7" s="460">
        <v>3</v>
      </c>
      <c r="Q7" s="113"/>
    </row>
    <row r="8" spans="1:17" ht="14.1" customHeight="1" x14ac:dyDescent="0.2">
      <c r="A8" s="453" t="s">
        <v>401</v>
      </c>
      <c r="B8" s="454" t="s">
        <v>402</v>
      </c>
      <c r="C8" s="454" t="s">
        <v>15</v>
      </c>
      <c r="D8" s="455">
        <v>1</v>
      </c>
      <c r="E8" s="456">
        <v>4</v>
      </c>
      <c r="F8" s="455">
        <v>0</v>
      </c>
      <c r="G8" s="455" t="s">
        <v>19</v>
      </c>
      <c r="H8" s="457">
        <v>3</v>
      </c>
      <c r="I8" s="472" t="s">
        <v>459</v>
      </c>
      <c r="J8" s="454" t="s">
        <v>421</v>
      </c>
      <c r="K8" s="454" t="s">
        <v>15</v>
      </c>
      <c r="L8" s="455">
        <v>2</v>
      </c>
      <c r="M8" s="455">
        <v>2</v>
      </c>
      <c r="N8" s="455">
        <v>0</v>
      </c>
      <c r="O8" s="455" t="s">
        <v>19</v>
      </c>
      <c r="P8" s="460">
        <v>3</v>
      </c>
      <c r="Q8" s="113"/>
    </row>
    <row r="9" spans="1:17" ht="14.1" customHeight="1" x14ac:dyDescent="0.2">
      <c r="A9" s="461" t="s">
        <v>403</v>
      </c>
      <c r="B9" s="459" t="s">
        <v>404</v>
      </c>
      <c r="C9" s="459" t="s">
        <v>15</v>
      </c>
      <c r="D9" s="456">
        <v>1</v>
      </c>
      <c r="E9" s="456">
        <v>2</v>
      </c>
      <c r="F9" s="456">
        <v>0</v>
      </c>
      <c r="G9" s="456" t="s">
        <v>19</v>
      </c>
      <c r="H9" s="460">
        <v>2</v>
      </c>
      <c r="I9" s="731" t="s">
        <v>460</v>
      </c>
      <c r="J9" s="732" t="s">
        <v>420</v>
      </c>
      <c r="K9" s="723" t="s">
        <v>15</v>
      </c>
      <c r="L9" s="724">
        <v>1</v>
      </c>
      <c r="M9" s="724">
        <v>0</v>
      </c>
      <c r="N9" s="724">
        <v>2</v>
      </c>
      <c r="O9" s="724" t="s">
        <v>19</v>
      </c>
      <c r="P9" s="725">
        <v>2</v>
      </c>
      <c r="Q9" s="113"/>
    </row>
    <row r="10" spans="1:17" ht="14.1" customHeight="1" x14ac:dyDescent="0.2">
      <c r="A10" s="722" t="s">
        <v>431</v>
      </c>
      <c r="B10" s="723" t="s">
        <v>416</v>
      </c>
      <c r="C10" s="723" t="s">
        <v>15</v>
      </c>
      <c r="D10" s="724">
        <v>1</v>
      </c>
      <c r="E10" s="724">
        <v>0</v>
      </c>
      <c r="F10" s="724">
        <v>2</v>
      </c>
      <c r="G10" s="724" t="s">
        <v>19</v>
      </c>
      <c r="H10" s="725">
        <v>2</v>
      </c>
      <c r="I10" s="472" t="s">
        <v>461</v>
      </c>
      <c r="J10" s="454" t="s">
        <v>419</v>
      </c>
      <c r="K10" s="454" t="s">
        <v>15</v>
      </c>
      <c r="L10" s="455">
        <v>2</v>
      </c>
      <c r="M10" s="455">
        <v>2</v>
      </c>
      <c r="N10" s="455">
        <v>0</v>
      </c>
      <c r="O10" s="455" t="s">
        <v>19</v>
      </c>
      <c r="P10" s="457">
        <v>3</v>
      </c>
      <c r="Q10" s="113"/>
    </row>
    <row r="11" spans="1:17" ht="14.1" customHeight="1" x14ac:dyDescent="0.2">
      <c r="A11" s="726" t="s">
        <v>457</v>
      </c>
      <c r="B11" s="727" t="s">
        <v>415</v>
      </c>
      <c r="C11" s="727" t="s">
        <v>15</v>
      </c>
      <c r="D11" s="728">
        <v>2</v>
      </c>
      <c r="E11" s="728">
        <v>0</v>
      </c>
      <c r="F11" s="728">
        <v>2</v>
      </c>
      <c r="G11" s="728" t="s">
        <v>19</v>
      </c>
      <c r="H11" s="729">
        <v>3</v>
      </c>
      <c r="I11" s="730" t="s">
        <v>462</v>
      </c>
      <c r="J11" s="727" t="s">
        <v>418</v>
      </c>
      <c r="K11" s="727" t="s">
        <v>15</v>
      </c>
      <c r="L11" s="728">
        <v>2</v>
      </c>
      <c r="M11" s="728">
        <v>0</v>
      </c>
      <c r="N11" s="728">
        <v>2</v>
      </c>
      <c r="O11" s="728" t="s">
        <v>19</v>
      </c>
      <c r="P11" s="729">
        <v>3</v>
      </c>
      <c r="Q11" s="113"/>
    </row>
    <row r="12" spans="1:17" ht="14.1" customHeight="1" x14ac:dyDescent="0.2">
      <c r="A12" s="461"/>
      <c r="B12" s="454"/>
      <c r="C12" s="454"/>
      <c r="D12" s="455"/>
      <c r="E12" s="456"/>
      <c r="F12" s="455"/>
      <c r="G12" s="455"/>
      <c r="H12" s="460" t="s">
        <v>495</v>
      </c>
      <c r="I12" s="472"/>
      <c r="J12" s="454"/>
      <c r="K12" s="454"/>
      <c r="L12" s="455"/>
      <c r="M12" s="455"/>
      <c r="N12" s="455"/>
      <c r="O12" s="455"/>
      <c r="P12" s="457"/>
      <c r="Q12" s="113"/>
    </row>
    <row r="13" spans="1:17" ht="14.1" customHeight="1" x14ac:dyDescent="0.2">
      <c r="A13" s="461"/>
      <c r="B13" s="454"/>
      <c r="C13" s="454"/>
      <c r="D13" s="455"/>
      <c r="E13" s="456"/>
      <c r="F13" s="455"/>
      <c r="G13" s="455"/>
      <c r="H13" s="457"/>
      <c r="I13" s="475"/>
      <c r="J13" s="476"/>
      <c r="K13" s="476"/>
      <c r="L13" s="477"/>
      <c r="M13" s="477"/>
      <c r="N13" s="477"/>
      <c r="O13" s="477"/>
      <c r="P13" s="478"/>
      <c r="Q13" s="113"/>
    </row>
    <row r="14" spans="1:17" ht="14.1" customHeight="1" x14ac:dyDescent="0.2">
      <c r="A14" s="453"/>
      <c r="B14" s="479"/>
      <c r="C14" s="454"/>
      <c r="D14" s="474"/>
      <c r="E14" s="474"/>
      <c r="F14" s="455"/>
      <c r="G14" s="455"/>
      <c r="H14" s="457" t="s">
        <v>495</v>
      </c>
      <c r="I14" s="472"/>
      <c r="J14" s="454"/>
      <c r="K14" s="454"/>
      <c r="L14" s="455"/>
      <c r="M14" s="455"/>
      <c r="N14" s="455"/>
      <c r="O14" s="455"/>
      <c r="P14" s="457"/>
      <c r="Q14" s="113"/>
    </row>
    <row r="15" spans="1:17" ht="14.1" customHeight="1" x14ac:dyDescent="0.2">
      <c r="A15" s="965" t="str">
        <f>CONCATENATE("Total ",SUM(D15:F15)," Hours / ",H15," Credits, with a distrubution of : ")</f>
        <v xml:space="preserve">Total 26 Hours / 18 Credits, with a distrubution of : </v>
      </c>
      <c r="B15" s="971"/>
      <c r="C15" s="971"/>
      <c r="D15" s="166">
        <f>SUM(D5:D14)</f>
        <v>10</v>
      </c>
      <c r="E15" s="166">
        <f>SUM(E5:E14)</f>
        <v>10</v>
      </c>
      <c r="F15" s="166">
        <f>SUM(F5:F14)</f>
        <v>6</v>
      </c>
      <c r="G15" s="154"/>
      <c r="H15" s="155">
        <f>SUM(H5:H14)</f>
        <v>18</v>
      </c>
      <c r="I15" s="965" t="str">
        <f>CONCATENATE("Total ",SUM(L15:N15)," Hours / ",P15," Credits, with a distrubution of : ")</f>
        <v xml:space="preserve">Total 27 Hours / 20 Credits, with a distrubution of : </v>
      </c>
      <c r="J15" s="971"/>
      <c r="K15" s="971"/>
      <c r="L15" s="166">
        <f>SUM(L5:L14)</f>
        <v>13</v>
      </c>
      <c r="M15" s="166">
        <f>SUM(M5:M14)</f>
        <v>10</v>
      </c>
      <c r="N15" s="166">
        <f>SUM(N5:N14)</f>
        <v>4</v>
      </c>
      <c r="O15" s="154"/>
      <c r="P15" s="155">
        <f>SUM(P5:P14)</f>
        <v>20</v>
      </c>
      <c r="Q15" s="113"/>
    </row>
    <row r="16" spans="1:17" ht="14.1" customHeight="1" thickBot="1" x14ac:dyDescent="0.25">
      <c r="A16" s="969" t="s">
        <v>27</v>
      </c>
      <c r="B16" s="972"/>
      <c r="C16" s="970" t="s">
        <v>9</v>
      </c>
      <c r="D16" s="970"/>
      <c r="E16" s="970"/>
      <c r="F16" s="970"/>
      <c r="G16" s="115" t="s">
        <v>10</v>
      </c>
      <c r="H16" s="116" t="s">
        <v>11</v>
      </c>
      <c r="I16" s="969" t="s">
        <v>28</v>
      </c>
      <c r="J16" s="972"/>
      <c r="K16" s="970" t="s">
        <v>9</v>
      </c>
      <c r="L16" s="970"/>
      <c r="M16" s="970"/>
      <c r="N16" s="970"/>
      <c r="O16" s="115" t="s">
        <v>10</v>
      </c>
      <c r="P16" s="116" t="s">
        <v>11</v>
      </c>
      <c r="Q16" s="113"/>
    </row>
    <row r="17" spans="1:17" ht="14.1" customHeight="1" thickTop="1" x14ac:dyDescent="0.2">
      <c r="A17" s="117" t="s">
        <v>13</v>
      </c>
      <c r="B17" s="118" t="s">
        <v>14</v>
      </c>
      <c r="C17" s="119"/>
      <c r="D17" s="120" t="s">
        <v>16</v>
      </c>
      <c r="E17" s="120" t="s">
        <v>17</v>
      </c>
      <c r="F17" s="121" t="s">
        <v>18</v>
      </c>
      <c r="G17" s="121"/>
      <c r="H17" s="122" t="s">
        <v>20</v>
      </c>
      <c r="I17" s="117" t="s">
        <v>13</v>
      </c>
      <c r="J17" s="118" t="s">
        <v>14</v>
      </c>
      <c r="K17" s="119"/>
      <c r="L17" s="120" t="s">
        <v>16</v>
      </c>
      <c r="M17" s="120" t="s">
        <v>17</v>
      </c>
      <c r="N17" s="121" t="s">
        <v>18</v>
      </c>
      <c r="O17" s="121"/>
      <c r="P17" s="122" t="s">
        <v>20</v>
      </c>
      <c r="Q17" s="113"/>
    </row>
    <row r="18" spans="1:17" ht="14.1" customHeight="1" x14ac:dyDescent="0.2">
      <c r="A18" s="453" t="s">
        <v>409</v>
      </c>
      <c r="B18" s="454" t="s">
        <v>426</v>
      </c>
      <c r="C18" s="454" t="s">
        <v>15</v>
      </c>
      <c r="D18" s="455">
        <v>2</v>
      </c>
      <c r="E18" s="456">
        <v>0</v>
      </c>
      <c r="F18" s="455">
        <v>0</v>
      </c>
      <c r="G18" s="455" t="s">
        <v>19</v>
      </c>
      <c r="H18" s="457">
        <v>2</v>
      </c>
      <c r="I18" s="458" t="s">
        <v>468</v>
      </c>
      <c r="J18" s="459" t="s">
        <v>438</v>
      </c>
      <c r="K18" s="459" t="s">
        <v>15</v>
      </c>
      <c r="L18" s="456">
        <v>2</v>
      </c>
      <c r="M18" s="456">
        <v>0</v>
      </c>
      <c r="N18" s="456">
        <v>0</v>
      </c>
      <c r="O18" s="456" t="s">
        <v>19</v>
      </c>
      <c r="P18" s="460">
        <v>2</v>
      </c>
      <c r="Q18" s="113"/>
    </row>
    <row r="19" spans="1:17" ht="14.1" customHeight="1" x14ac:dyDescent="0.2">
      <c r="A19" s="453" t="s">
        <v>463</v>
      </c>
      <c r="B19" s="454" t="s">
        <v>424</v>
      </c>
      <c r="C19" s="454" t="s">
        <v>15</v>
      </c>
      <c r="D19" s="455">
        <v>2</v>
      </c>
      <c r="E19" s="455">
        <v>2</v>
      </c>
      <c r="F19" s="455">
        <v>0</v>
      </c>
      <c r="G19" s="455" t="s">
        <v>19</v>
      </c>
      <c r="H19" s="457">
        <v>3</v>
      </c>
      <c r="I19" s="458" t="s">
        <v>469</v>
      </c>
      <c r="J19" s="459" t="s">
        <v>351</v>
      </c>
      <c r="K19" s="459" t="s">
        <v>15</v>
      </c>
      <c r="L19" s="456">
        <v>2</v>
      </c>
      <c r="M19" s="456">
        <v>2</v>
      </c>
      <c r="N19" s="456">
        <v>0</v>
      </c>
      <c r="O19" s="456" t="s">
        <v>19</v>
      </c>
      <c r="P19" s="460">
        <v>3</v>
      </c>
      <c r="Q19" s="113"/>
    </row>
    <row r="20" spans="1:17" ht="14.1" customHeight="1" x14ac:dyDescent="0.2">
      <c r="A20" s="453" t="s">
        <v>464</v>
      </c>
      <c r="B20" s="454" t="s">
        <v>425</v>
      </c>
      <c r="C20" s="454" t="s">
        <v>15</v>
      </c>
      <c r="D20" s="455">
        <v>2</v>
      </c>
      <c r="E20" s="455">
        <v>2</v>
      </c>
      <c r="F20" s="455">
        <v>0</v>
      </c>
      <c r="G20" s="455" t="s">
        <v>19</v>
      </c>
      <c r="H20" s="457">
        <v>3</v>
      </c>
      <c r="I20" s="458" t="s">
        <v>470</v>
      </c>
      <c r="J20" s="459" t="s">
        <v>432</v>
      </c>
      <c r="K20" s="459" t="s">
        <v>15</v>
      </c>
      <c r="L20" s="459">
        <v>2</v>
      </c>
      <c r="M20" s="459">
        <v>2</v>
      </c>
      <c r="N20" s="459">
        <v>0</v>
      </c>
      <c r="O20" s="459" t="s">
        <v>19</v>
      </c>
      <c r="P20" s="460">
        <v>3</v>
      </c>
      <c r="Q20" s="113"/>
    </row>
    <row r="21" spans="1:17" ht="14.1" customHeight="1" x14ac:dyDescent="0.2">
      <c r="A21" s="453" t="s">
        <v>397</v>
      </c>
      <c r="B21" s="454" t="s">
        <v>398</v>
      </c>
      <c r="C21" s="454" t="s">
        <v>15</v>
      </c>
      <c r="D21" s="455">
        <v>2</v>
      </c>
      <c r="E21" s="455">
        <v>2</v>
      </c>
      <c r="F21" s="455">
        <v>0</v>
      </c>
      <c r="G21" s="455" t="s">
        <v>19</v>
      </c>
      <c r="H21" s="457">
        <v>3</v>
      </c>
      <c r="I21" s="458" t="s">
        <v>471</v>
      </c>
      <c r="J21" s="459" t="s">
        <v>439</v>
      </c>
      <c r="K21" s="459" t="s">
        <v>15</v>
      </c>
      <c r="L21" s="456">
        <v>0</v>
      </c>
      <c r="M21" s="456">
        <v>0</v>
      </c>
      <c r="N21" s="456">
        <v>8</v>
      </c>
      <c r="O21" s="456" t="s">
        <v>19</v>
      </c>
      <c r="P21" s="460">
        <v>4</v>
      </c>
      <c r="Q21" s="113"/>
    </row>
    <row r="22" spans="1:17" ht="14.1" customHeight="1" x14ac:dyDescent="0.2">
      <c r="A22" s="453" t="s">
        <v>236</v>
      </c>
      <c r="B22" s="454" t="s">
        <v>29</v>
      </c>
      <c r="C22" s="454" t="s">
        <v>15</v>
      </c>
      <c r="D22" s="455">
        <v>0</v>
      </c>
      <c r="E22" s="455">
        <v>0</v>
      </c>
      <c r="F22" s="455">
        <v>8</v>
      </c>
      <c r="G22" s="455" t="s">
        <v>19</v>
      </c>
      <c r="H22" s="457">
        <v>4</v>
      </c>
      <c r="I22" s="458" t="s">
        <v>467</v>
      </c>
      <c r="J22" s="459" t="s">
        <v>433</v>
      </c>
      <c r="K22" s="459" t="s">
        <v>15</v>
      </c>
      <c r="L22" s="456">
        <v>3</v>
      </c>
      <c r="M22" s="456">
        <v>0</v>
      </c>
      <c r="N22" s="456">
        <v>0</v>
      </c>
      <c r="O22" s="456" t="s">
        <v>19</v>
      </c>
      <c r="P22" s="460">
        <v>3</v>
      </c>
      <c r="Q22" s="113"/>
    </row>
    <row r="23" spans="1:17" ht="14.1" customHeight="1" x14ac:dyDescent="0.2">
      <c r="A23" s="461" t="s">
        <v>465</v>
      </c>
      <c r="B23" s="459" t="s">
        <v>423</v>
      </c>
      <c r="C23" s="459" t="s">
        <v>15</v>
      </c>
      <c r="D23" s="456">
        <v>3</v>
      </c>
      <c r="E23" s="456">
        <v>0</v>
      </c>
      <c r="F23" s="456">
        <v>0</v>
      </c>
      <c r="G23" s="456" t="s">
        <v>19</v>
      </c>
      <c r="H23" s="460">
        <v>3</v>
      </c>
      <c r="I23" s="458" t="s">
        <v>407</v>
      </c>
      <c r="J23" s="459" t="s">
        <v>408</v>
      </c>
      <c r="K23" s="459" t="s">
        <v>15</v>
      </c>
      <c r="L23" s="456">
        <v>2</v>
      </c>
      <c r="M23" s="456">
        <v>2</v>
      </c>
      <c r="N23" s="456">
        <v>0</v>
      </c>
      <c r="O23" s="456" t="s">
        <v>19</v>
      </c>
      <c r="P23" s="460">
        <v>3</v>
      </c>
      <c r="Q23" s="113"/>
    </row>
    <row r="24" spans="1:17" ht="14.1" customHeight="1" x14ac:dyDescent="0.2">
      <c r="A24" s="726" t="s">
        <v>466</v>
      </c>
      <c r="B24" s="727" t="s">
        <v>422</v>
      </c>
      <c r="C24" s="727" t="s">
        <v>15</v>
      </c>
      <c r="D24" s="728">
        <v>2</v>
      </c>
      <c r="E24" s="728">
        <v>0</v>
      </c>
      <c r="F24" s="728">
        <v>0</v>
      </c>
      <c r="G24" s="728" t="s">
        <v>19</v>
      </c>
      <c r="H24" s="729">
        <v>2</v>
      </c>
      <c r="I24" s="730" t="s">
        <v>472</v>
      </c>
      <c r="J24" s="727" t="s">
        <v>440</v>
      </c>
      <c r="K24" s="727" t="s">
        <v>15</v>
      </c>
      <c r="L24" s="728">
        <v>2</v>
      </c>
      <c r="M24" s="728">
        <v>0</v>
      </c>
      <c r="N24" s="728">
        <v>0</v>
      </c>
      <c r="O24" s="728" t="s">
        <v>19</v>
      </c>
      <c r="P24" s="729">
        <v>2</v>
      </c>
      <c r="Q24" s="113"/>
    </row>
    <row r="25" spans="1:17" ht="14.1" customHeight="1" x14ac:dyDescent="0.2">
      <c r="A25" s="453"/>
      <c r="B25" s="454"/>
      <c r="C25" s="454"/>
      <c r="D25" s="455"/>
      <c r="E25" s="455"/>
      <c r="F25" s="455"/>
      <c r="G25" s="455"/>
      <c r="H25" s="457" t="s">
        <v>495</v>
      </c>
      <c r="I25" s="458"/>
      <c r="J25" s="459"/>
      <c r="K25" s="459"/>
      <c r="L25" s="456"/>
      <c r="M25" s="456"/>
      <c r="N25" s="456"/>
      <c r="O25" s="456"/>
      <c r="P25" s="460"/>
      <c r="Q25" s="113"/>
    </row>
    <row r="26" spans="1:17" ht="14.1" customHeight="1" x14ac:dyDescent="0.2">
      <c r="A26" s="461"/>
      <c r="B26" s="459"/>
      <c r="C26" s="459"/>
      <c r="D26" s="456"/>
      <c r="E26" s="456"/>
      <c r="F26" s="456"/>
      <c r="G26" s="456"/>
      <c r="H26" s="457" t="s">
        <v>495</v>
      </c>
      <c r="I26" s="458"/>
      <c r="J26" s="459"/>
      <c r="K26" s="459"/>
      <c r="L26" s="456"/>
      <c r="M26" s="456"/>
      <c r="N26" s="456"/>
      <c r="O26" s="456"/>
      <c r="P26" s="460" t="s">
        <v>495</v>
      </c>
      <c r="Q26" s="113"/>
    </row>
    <row r="27" spans="1:17" ht="14.1" customHeight="1" x14ac:dyDescent="0.2">
      <c r="A27" s="461"/>
      <c r="B27" s="459"/>
      <c r="C27" s="459"/>
      <c r="D27" s="456"/>
      <c r="E27" s="456"/>
      <c r="F27" s="456"/>
      <c r="G27" s="456"/>
      <c r="H27" s="457" t="s">
        <v>495</v>
      </c>
      <c r="I27" s="462"/>
      <c r="J27" s="463"/>
      <c r="K27" s="463"/>
      <c r="L27" s="464"/>
      <c r="M27" s="464"/>
      <c r="N27" s="464"/>
      <c r="O27" s="464"/>
      <c r="P27" s="457" t="s">
        <v>495</v>
      </c>
      <c r="Q27" s="113"/>
    </row>
    <row r="28" spans="1:17" ht="14.1" customHeight="1" x14ac:dyDescent="0.2">
      <c r="A28" s="965" t="str">
        <f>CONCATENATE("Total ",SUM(D28:F28)," Hours / ",H28," Credits, with a distrubution of : ")</f>
        <v xml:space="preserve">Total 27 Hours / 20 Credits, with a distrubution of : </v>
      </c>
      <c r="B28" s="971"/>
      <c r="C28" s="971"/>
      <c r="D28" s="166">
        <f>SUM(D18:D27)</f>
        <v>13</v>
      </c>
      <c r="E28" s="166">
        <f>SUM(E18:E27)</f>
        <v>6</v>
      </c>
      <c r="F28" s="166">
        <f>SUM(F18:F27)</f>
        <v>8</v>
      </c>
      <c r="G28" s="154"/>
      <c r="H28" s="155">
        <f>SUM(H18:H27)</f>
        <v>20</v>
      </c>
      <c r="I28" s="965" t="str">
        <f>CONCATENATE("Total ",SUM(L28:N28)," Hours / ",P28," Credits, with a distrubution of : ")</f>
        <v xml:space="preserve">Total 27 Hours / 20 Credits, with a distrubution of : </v>
      </c>
      <c r="J28" s="971"/>
      <c r="K28" s="971"/>
      <c r="L28" s="166">
        <f>SUM(L18:L27)</f>
        <v>13</v>
      </c>
      <c r="M28" s="166">
        <f>SUM(M18:M27)</f>
        <v>6</v>
      </c>
      <c r="N28" s="166">
        <f>SUM(N18:N27)</f>
        <v>8</v>
      </c>
      <c r="O28" s="154"/>
      <c r="P28" s="155">
        <f>SUM(P18:P27)</f>
        <v>20</v>
      </c>
      <c r="Q28" s="113"/>
    </row>
    <row r="29" spans="1:17" ht="14.1" customHeight="1" thickBot="1" x14ac:dyDescent="0.25">
      <c r="A29" s="977" t="s">
        <v>30</v>
      </c>
      <c r="B29" s="978"/>
      <c r="C29" s="976" t="s">
        <v>9</v>
      </c>
      <c r="D29" s="976"/>
      <c r="E29" s="976"/>
      <c r="F29" s="976"/>
      <c r="G29" s="710" t="s">
        <v>10</v>
      </c>
      <c r="H29" s="711" t="s">
        <v>11</v>
      </c>
      <c r="I29" s="977" t="s">
        <v>31</v>
      </c>
      <c r="J29" s="978"/>
      <c r="K29" s="976" t="s">
        <v>9</v>
      </c>
      <c r="L29" s="976"/>
      <c r="M29" s="976"/>
      <c r="N29" s="976"/>
      <c r="O29" s="710" t="s">
        <v>10</v>
      </c>
      <c r="P29" s="711" t="s">
        <v>11</v>
      </c>
      <c r="Q29" s="113"/>
    </row>
    <row r="30" spans="1:17" ht="14.1" customHeight="1" thickTop="1" x14ac:dyDescent="0.2">
      <c r="A30" s="140" t="s">
        <v>13</v>
      </c>
      <c r="B30" s="141" t="s">
        <v>14</v>
      </c>
      <c r="C30" s="142" t="s">
        <v>15</v>
      </c>
      <c r="D30" s="143" t="s">
        <v>16</v>
      </c>
      <c r="E30" s="143" t="s">
        <v>17</v>
      </c>
      <c r="F30" s="144" t="s">
        <v>18</v>
      </c>
      <c r="G30" s="144" t="s">
        <v>19</v>
      </c>
      <c r="H30" s="145" t="s">
        <v>20</v>
      </c>
      <c r="I30" s="140" t="s">
        <v>13</v>
      </c>
      <c r="J30" s="141" t="s">
        <v>14</v>
      </c>
      <c r="K30" s="142" t="s">
        <v>15</v>
      </c>
      <c r="L30" s="143" t="s">
        <v>16</v>
      </c>
      <c r="M30" s="143" t="s">
        <v>17</v>
      </c>
      <c r="N30" s="144" t="s">
        <v>18</v>
      </c>
      <c r="O30" s="144" t="s">
        <v>19</v>
      </c>
      <c r="P30" s="145" t="s">
        <v>20</v>
      </c>
      <c r="Q30" s="113"/>
    </row>
    <row r="31" spans="1:17" ht="14.1" customHeight="1" x14ac:dyDescent="0.2">
      <c r="A31" s="721" t="s">
        <v>473</v>
      </c>
      <c r="B31" s="714" t="s">
        <v>441</v>
      </c>
      <c r="C31" s="714" t="s">
        <v>15</v>
      </c>
      <c r="D31" s="715">
        <v>3</v>
      </c>
      <c r="E31" s="715">
        <v>0</v>
      </c>
      <c r="F31" s="715">
        <v>0</v>
      </c>
      <c r="G31" s="715" t="s">
        <v>19</v>
      </c>
      <c r="H31" s="716">
        <v>3</v>
      </c>
      <c r="I31" s="458" t="s">
        <v>478</v>
      </c>
      <c r="J31" s="459" t="s">
        <v>446</v>
      </c>
      <c r="K31" s="459" t="s">
        <v>15</v>
      </c>
      <c r="L31" s="456">
        <v>3</v>
      </c>
      <c r="M31" s="456">
        <v>0</v>
      </c>
      <c r="N31" s="456">
        <v>0</v>
      </c>
      <c r="O31" s="456" t="s">
        <v>19</v>
      </c>
      <c r="P31" s="460">
        <v>3</v>
      </c>
      <c r="Q31" s="113"/>
    </row>
    <row r="32" spans="1:17" ht="14.1" customHeight="1" x14ac:dyDescent="0.2">
      <c r="A32" s="721" t="s">
        <v>497</v>
      </c>
      <c r="B32" s="714" t="s">
        <v>498</v>
      </c>
      <c r="C32" s="714" t="s">
        <v>15</v>
      </c>
      <c r="D32" s="715">
        <v>3</v>
      </c>
      <c r="E32" s="715">
        <v>0</v>
      </c>
      <c r="F32" s="715">
        <v>0</v>
      </c>
      <c r="G32" s="715" t="s">
        <v>19</v>
      </c>
      <c r="H32" s="716">
        <v>3</v>
      </c>
      <c r="I32" s="458" t="s">
        <v>479</v>
      </c>
      <c r="J32" s="459" t="s">
        <v>447</v>
      </c>
      <c r="K32" s="459" t="s">
        <v>15</v>
      </c>
      <c r="L32" s="456">
        <v>1</v>
      </c>
      <c r="M32" s="456">
        <v>2</v>
      </c>
      <c r="N32" s="456">
        <v>0</v>
      </c>
      <c r="O32" s="456" t="s">
        <v>19</v>
      </c>
      <c r="P32" s="460">
        <v>2</v>
      </c>
      <c r="Q32" s="113"/>
    </row>
    <row r="33" spans="1:17" ht="14.1" customHeight="1" x14ac:dyDescent="0.2">
      <c r="A33" s="461" t="s">
        <v>474</v>
      </c>
      <c r="B33" s="459" t="s">
        <v>442</v>
      </c>
      <c r="C33" s="459" t="s">
        <v>15</v>
      </c>
      <c r="D33" s="456">
        <v>3</v>
      </c>
      <c r="E33" s="456">
        <v>0</v>
      </c>
      <c r="F33" s="456">
        <v>0</v>
      </c>
      <c r="G33" s="456" t="s">
        <v>19</v>
      </c>
      <c r="H33" s="460">
        <v>3</v>
      </c>
      <c r="I33" s="458" t="s">
        <v>480</v>
      </c>
      <c r="J33" s="459" t="s">
        <v>448</v>
      </c>
      <c r="K33" s="459" t="s">
        <v>15</v>
      </c>
      <c r="L33" s="456">
        <v>2</v>
      </c>
      <c r="M33" s="456">
        <v>0</v>
      </c>
      <c r="N33" s="456">
        <v>2</v>
      </c>
      <c r="O33" s="456" t="s">
        <v>19</v>
      </c>
      <c r="P33" s="460">
        <v>3</v>
      </c>
      <c r="Q33" s="113"/>
    </row>
    <row r="34" spans="1:17" ht="14.1" customHeight="1" x14ac:dyDescent="0.2">
      <c r="A34" s="461" t="s">
        <v>237</v>
      </c>
      <c r="B34" s="463" t="s">
        <v>349</v>
      </c>
      <c r="C34" s="459" t="s">
        <v>15</v>
      </c>
      <c r="D34" s="465">
        <v>2</v>
      </c>
      <c r="E34" s="465">
        <v>0</v>
      </c>
      <c r="F34" s="456">
        <v>2</v>
      </c>
      <c r="G34" s="456" t="s">
        <v>19</v>
      </c>
      <c r="H34" s="460">
        <v>3</v>
      </c>
      <c r="I34" s="458" t="s">
        <v>481</v>
      </c>
      <c r="J34" s="459" t="s">
        <v>427</v>
      </c>
      <c r="K34" s="459" t="s">
        <v>15</v>
      </c>
      <c r="L34" s="456">
        <v>3</v>
      </c>
      <c r="M34" s="456">
        <v>0</v>
      </c>
      <c r="N34" s="456">
        <v>0</v>
      </c>
      <c r="O34" s="456" t="s">
        <v>19</v>
      </c>
      <c r="P34" s="460">
        <v>3</v>
      </c>
      <c r="Q34" s="113"/>
    </row>
    <row r="35" spans="1:17" ht="14.1" customHeight="1" x14ac:dyDescent="0.2">
      <c r="A35" s="461" t="s">
        <v>475</v>
      </c>
      <c r="B35" s="459" t="s">
        <v>443</v>
      </c>
      <c r="C35" s="459" t="s">
        <v>15</v>
      </c>
      <c r="D35" s="456">
        <v>2</v>
      </c>
      <c r="E35" s="456">
        <v>2</v>
      </c>
      <c r="F35" s="456">
        <v>0</v>
      </c>
      <c r="G35" s="456" t="s">
        <v>19</v>
      </c>
      <c r="H35" s="460">
        <v>3</v>
      </c>
      <c r="I35" s="458" t="s">
        <v>410</v>
      </c>
      <c r="J35" s="459" t="s">
        <v>411</v>
      </c>
      <c r="K35" s="459" t="s">
        <v>15</v>
      </c>
      <c r="L35" s="456">
        <v>2</v>
      </c>
      <c r="M35" s="456">
        <v>0</v>
      </c>
      <c r="N35" s="456">
        <v>2</v>
      </c>
      <c r="O35" s="456" t="s">
        <v>19</v>
      </c>
      <c r="P35" s="460">
        <v>3</v>
      </c>
      <c r="Q35" s="113"/>
    </row>
    <row r="36" spans="1:17" ht="14.1" customHeight="1" x14ac:dyDescent="0.2">
      <c r="A36" s="461" t="s">
        <v>238</v>
      </c>
      <c r="B36" s="459" t="s">
        <v>345</v>
      </c>
      <c r="C36" s="459" t="s">
        <v>15</v>
      </c>
      <c r="D36" s="456">
        <v>0</v>
      </c>
      <c r="E36" s="456">
        <v>0</v>
      </c>
      <c r="F36" s="456">
        <v>8</v>
      </c>
      <c r="G36" s="456" t="s">
        <v>19</v>
      </c>
      <c r="H36" s="460">
        <v>4</v>
      </c>
      <c r="I36" s="458" t="s">
        <v>239</v>
      </c>
      <c r="J36" s="459" t="s">
        <v>32</v>
      </c>
      <c r="K36" s="459" t="s">
        <v>15</v>
      </c>
      <c r="L36" s="456">
        <v>0</v>
      </c>
      <c r="M36" s="456">
        <v>0</v>
      </c>
      <c r="N36" s="456">
        <v>8</v>
      </c>
      <c r="O36" s="456" t="s">
        <v>19</v>
      </c>
      <c r="P36" s="460">
        <v>4</v>
      </c>
      <c r="Q36" s="113"/>
    </row>
    <row r="37" spans="1:17" ht="14.1" customHeight="1" x14ac:dyDescent="0.2">
      <c r="A37" s="461" t="s">
        <v>476</v>
      </c>
      <c r="B37" s="459" t="s">
        <v>444</v>
      </c>
      <c r="C37" s="459" t="s">
        <v>15</v>
      </c>
      <c r="D37" s="456">
        <v>3</v>
      </c>
      <c r="E37" s="456">
        <v>0</v>
      </c>
      <c r="F37" s="456">
        <v>0</v>
      </c>
      <c r="G37" s="456" t="s">
        <v>19</v>
      </c>
      <c r="H37" s="460">
        <v>3</v>
      </c>
      <c r="I37" s="730" t="s">
        <v>482</v>
      </c>
      <c r="J37" s="727" t="s">
        <v>449</v>
      </c>
      <c r="K37" s="727" t="s">
        <v>15</v>
      </c>
      <c r="L37" s="728">
        <v>2</v>
      </c>
      <c r="M37" s="728">
        <v>0</v>
      </c>
      <c r="N37" s="728">
        <v>0</v>
      </c>
      <c r="O37" s="728" t="s">
        <v>19</v>
      </c>
      <c r="P37" s="729">
        <v>2</v>
      </c>
      <c r="Q37" s="113"/>
    </row>
    <row r="38" spans="1:17" ht="14.1" customHeight="1" x14ac:dyDescent="0.2">
      <c r="A38" s="726" t="s">
        <v>477</v>
      </c>
      <c r="B38" s="727" t="s">
        <v>445</v>
      </c>
      <c r="C38" s="727" t="s">
        <v>15</v>
      </c>
      <c r="D38" s="737">
        <v>2</v>
      </c>
      <c r="E38" s="737">
        <v>0</v>
      </c>
      <c r="F38" s="728">
        <v>0</v>
      </c>
      <c r="G38" s="728" t="s">
        <v>19</v>
      </c>
      <c r="H38" s="729">
        <v>2</v>
      </c>
      <c r="I38" s="458"/>
      <c r="J38" s="459"/>
      <c r="K38" s="459"/>
      <c r="L38" s="456"/>
      <c r="M38" s="456"/>
      <c r="N38" s="456"/>
      <c r="O38" s="456"/>
      <c r="P38" s="460"/>
      <c r="Q38" s="113"/>
    </row>
    <row r="39" spans="1:17" ht="14.1" customHeight="1" x14ac:dyDescent="0.2">
      <c r="A39" s="461"/>
      <c r="B39" s="459"/>
      <c r="C39" s="459"/>
      <c r="D39" s="465"/>
      <c r="E39" s="465"/>
      <c r="F39" s="456"/>
      <c r="G39" s="456"/>
      <c r="H39" s="460"/>
      <c r="I39" s="458"/>
      <c r="J39" s="459"/>
      <c r="K39" s="459"/>
      <c r="L39" s="456"/>
      <c r="M39" s="456"/>
      <c r="N39" s="456"/>
      <c r="O39" s="456"/>
      <c r="P39" s="460" t="s">
        <v>495</v>
      </c>
      <c r="Q39" s="113"/>
    </row>
    <row r="40" spans="1:17" ht="14.1" customHeight="1" x14ac:dyDescent="0.2">
      <c r="A40" s="466"/>
      <c r="B40" s="467"/>
      <c r="C40" s="467"/>
      <c r="D40" s="468"/>
      <c r="E40" s="468"/>
      <c r="F40" s="468"/>
      <c r="G40" s="468"/>
      <c r="H40" s="457" t="s">
        <v>495</v>
      </c>
      <c r="I40" s="469"/>
      <c r="J40" s="470"/>
      <c r="K40" s="470"/>
      <c r="L40" s="471"/>
      <c r="M40" s="471"/>
      <c r="N40" s="471"/>
      <c r="O40" s="471"/>
      <c r="P40" s="457" t="s">
        <v>495</v>
      </c>
      <c r="Q40" s="113"/>
    </row>
    <row r="41" spans="1:17" ht="14.1" customHeight="1" x14ac:dyDescent="0.2">
      <c r="A41" s="965" t="str">
        <f>CONCATENATE("Total ",SUM(D41:F41)," Hours / ",H41," Credits, with a distrubution of : ")</f>
        <v xml:space="preserve">Total 44 Hours / 24 Credits, with a distrubution of : </v>
      </c>
      <c r="B41" s="971"/>
      <c r="C41" s="971"/>
      <c r="D41" s="166">
        <f>SUM(D31:D40)</f>
        <v>18</v>
      </c>
      <c r="E41" s="166">
        <f>SUM(E31:E40)</f>
        <v>2</v>
      </c>
      <c r="F41" s="166">
        <f>SUM(F44:F55)</f>
        <v>24</v>
      </c>
      <c r="G41" s="154"/>
      <c r="H41" s="155">
        <f>SUM(H31:H40)</f>
        <v>24</v>
      </c>
      <c r="I41" s="965" t="str">
        <f>CONCATENATE("Total ",SUM(L41:N41)," Hours / ",P41," Credits, with a distrubution of : ")</f>
        <v xml:space="preserve">Total 27 Hours / 20 Credits, with a distrubution of : </v>
      </c>
      <c r="J41" s="971"/>
      <c r="K41" s="971"/>
      <c r="L41" s="166">
        <f>SUM(L31:L40)</f>
        <v>13</v>
      </c>
      <c r="M41" s="166">
        <f>SUM(M31:M40)</f>
        <v>2</v>
      </c>
      <c r="N41" s="166">
        <f>SUM(N31:N40)</f>
        <v>12</v>
      </c>
      <c r="O41" s="154"/>
      <c r="P41" s="155">
        <f>SUM(P31:P40)</f>
        <v>20</v>
      </c>
      <c r="Q41" s="113"/>
    </row>
    <row r="42" spans="1:17" ht="14.1" customHeight="1" thickBot="1" x14ac:dyDescent="0.25">
      <c r="A42" s="977" t="s">
        <v>33</v>
      </c>
      <c r="B42" s="978"/>
      <c r="C42" s="976" t="s">
        <v>9</v>
      </c>
      <c r="D42" s="976"/>
      <c r="E42" s="976"/>
      <c r="F42" s="976"/>
      <c r="G42" s="710" t="s">
        <v>10</v>
      </c>
      <c r="H42" s="711" t="s">
        <v>11</v>
      </c>
      <c r="I42" s="977" t="s">
        <v>34</v>
      </c>
      <c r="J42" s="978"/>
      <c r="K42" s="976" t="s">
        <v>9</v>
      </c>
      <c r="L42" s="976"/>
      <c r="M42" s="976"/>
      <c r="N42" s="976"/>
      <c r="O42" s="710" t="s">
        <v>10</v>
      </c>
      <c r="P42" s="711" t="s">
        <v>11</v>
      </c>
      <c r="Q42" s="113"/>
    </row>
    <row r="43" spans="1:17" ht="14.1" customHeight="1" thickTop="1" x14ac:dyDescent="0.2">
      <c r="A43" s="117" t="s">
        <v>13</v>
      </c>
      <c r="B43" s="118" t="s">
        <v>14</v>
      </c>
      <c r="C43" s="119" t="s">
        <v>15</v>
      </c>
      <c r="D43" s="120" t="s">
        <v>16</v>
      </c>
      <c r="E43" s="120" t="s">
        <v>17</v>
      </c>
      <c r="F43" s="121" t="s">
        <v>18</v>
      </c>
      <c r="G43" s="121" t="s">
        <v>19</v>
      </c>
      <c r="H43" s="122" t="s">
        <v>20</v>
      </c>
      <c r="I43" s="117" t="s">
        <v>13</v>
      </c>
      <c r="J43" s="118" t="s">
        <v>14</v>
      </c>
      <c r="K43" s="119" t="s">
        <v>15</v>
      </c>
      <c r="L43" s="120" t="s">
        <v>16</v>
      </c>
      <c r="M43" s="120" t="s">
        <v>17</v>
      </c>
      <c r="N43" s="121" t="s">
        <v>18</v>
      </c>
      <c r="O43" s="121" t="s">
        <v>19</v>
      </c>
      <c r="P43" s="122" t="s">
        <v>20</v>
      </c>
      <c r="Q43" s="113"/>
    </row>
    <row r="44" spans="1:17" ht="14.1" customHeight="1" x14ac:dyDescent="0.2">
      <c r="A44" s="461" t="s">
        <v>483</v>
      </c>
      <c r="B44" s="459" t="s">
        <v>428</v>
      </c>
      <c r="C44" s="459" t="s">
        <v>15</v>
      </c>
      <c r="D44" s="456">
        <v>1</v>
      </c>
      <c r="E44" s="456">
        <v>2</v>
      </c>
      <c r="F44" s="456">
        <v>0</v>
      </c>
      <c r="G44" s="456" t="s">
        <v>19</v>
      </c>
      <c r="H44" s="457">
        <v>2</v>
      </c>
      <c r="I44" s="713" t="s">
        <v>500</v>
      </c>
      <c r="J44" s="714" t="s">
        <v>499</v>
      </c>
      <c r="K44" s="714" t="s">
        <v>15</v>
      </c>
      <c r="L44" s="715">
        <v>1</v>
      </c>
      <c r="M44" s="715">
        <v>2</v>
      </c>
      <c r="N44" s="715">
        <v>0</v>
      </c>
      <c r="O44" s="715" t="s">
        <v>19</v>
      </c>
      <c r="P44" s="716">
        <v>2</v>
      </c>
      <c r="Q44" s="113"/>
    </row>
    <row r="45" spans="1:17" ht="14.1" customHeight="1" x14ac:dyDescent="0.2">
      <c r="A45" s="461" t="s">
        <v>484</v>
      </c>
      <c r="B45" s="459" t="s">
        <v>429</v>
      </c>
      <c r="C45" s="459" t="s">
        <v>15</v>
      </c>
      <c r="D45" s="456">
        <v>2</v>
      </c>
      <c r="E45" s="456">
        <v>2</v>
      </c>
      <c r="F45" s="456">
        <v>0</v>
      </c>
      <c r="G45" s="456" t="s">
        <v>19</v>
      </c>
      <c r="H45" s="460">
        <v>3</v>
      </c>
      <c r="I45" s="458" t="s">
        <v>486</v>
      </c>
      <c r="J45" s="459" t="s">
        <v>451</v>
      </c>
      <c r="K45" s="459" t="s">
        <v>15</v>
      </c>
      <c r="L45" s="456">
        <v>2</v>
      </c>
      <c r="M45" s="456">
        <v>2</v>
      </c>
      <c r="N45" s="456">
        <v>0</v>
      </c>
      <c r="O45" s="456" t="s">
        <v>19</v>
      </c>
      <c r="P45" s="460">
        <v>3</v>
      </c>
      <c r="Q45" s="113"/>
    </row>
    <row r="46" spans="1:17" ht="14.1" customHeight="1" x14ac:dyDescent="0.2">
      <c r="A46" s="721" t="s">
        <v>496</v>
      </c>
      <c r="B46" s="714" t="s">
        <v>774</v>
      </c>
      <c r="C46" s="714" t="s">
        <v>15</v>
      </c>
      <c r="D46" s="715">
        <v>2</v>
      </c>
      <c r="E46" s="715">
        <v>2</v>
      </c>
      <c r="F46" s="715">
        <v>0</v>
      </c>
      <c r="G46" s="715" t="s">
        <v>19</v>
      </c>
      <c r="H46" s="716">
        <v>3</v>
      </c>
      <c r="I46" s="713" t="s">
        <v>487</v>
      </c>
      <c r="J46" s="714" t="s">
        <v>452</v>
      </c>
      <c r="K46" s="714" t="s">
        <v>15</v>
      </c>
      <c r="L46" s="715">
        <v>1</v>
      </c>
      <c r="M46" s="715">
        <v>2</v>
      </c>
      <c r="N46" s="715">
        <v>0</v>
      </c>
      <c r="O46" s="715" t="s">
        <v>19</v>
      </c>
      <c r="P46" s="716">
        <v>2</v>
      </c>
      <c r="Q46" s="113"/>
    </row>
    <row r="47" spans="1:17" ht="14.1" customHeight="1" x14ac:dyDescent="0.2">
      <c r="A47" s="721" t="s">
        <v>485</v>
      </c>
      <c r="B47" s="714" t="s">
        <v>430</v>
      </c>
      <c r="C47" s="714" t="s">
        <v>15</v>
      </c>
      <c r="D47" s="715">
        <v>2</v>
      </c>
      <c r="E47" s="715">
        <v>2</v>
      </c>
      <c r="F47" s="715">
        <v>0</v>
      </c>
      <c r="G47" s="715" t="s">
        <v>19</v>
      </c>
      <c r="H47" s="716">
        <v>3</v>
      </c>
      <c r="I47" s="458" t="s">
        <v>348</v>
      </c>
      <c r="J47" s="459" t="s">
        <v>7</v>
      </c>
      <c r="K47" s="459" t="s">
        <v>15</v>
      </c>
      <c r="L47" s="456">
        <v>0</v>
      </c>
      <c r="M47" s="456">
        <v>0</v>
      </c>
      <c r="N47" s="456">
        <v>8</v>
      </c>
      <c r="O47" s="456" t="s">
        <v>19</v>
      </c>
      <c r="P47" s="460">
        <v>4</v>
      </c>
      <c r="Q47" s="113"/>
    </row>
    <row r="48" spans="1:17" ht="14.1" customHeight="1" x14ac:dyDescent="0.2">
      <c r="A48" s="453" t="s">
        <v>240</v>
      </c>
      <c r="B48" s="454" t="s">
        <v>6</v>
      </c>
      <c r="C48" s="454" t="s">
        <v>15</v>
      </c>
      <c r="D48" s="455">
        <v>0</v>
      </c>
      <c r="E48" s="455">
        <v>0</v>
      </c>
      <c r="F48" s="455">
        <v>8</v>
      </c>
      <c r="G48" s="455" t="s">
        <v>19</v>
      </c>
      <c r="H48" s="457">
        <v>4</v>
      </c>
      <c r="I48" s="458" t="s">
        <v>488</v>
      </c>
      <c r="J48" s="459" t="s">
        <v>453</v>
      </c>
      <c r="K48" s="459" t="s">
        <v>15</v>
      </c>
      <c r="L48" s="456">
        <v>1</v>
      </c>
      <c r="M48" s="456">
        <v>2</v>
      </c>
      <c r="N48" s="456">
        <v>0</v>
      </c>
      <c r="O48" s="456" t="s">
        <v>19</v>
      </c>
      <c r="P48" s="460">
        <v>2</v>
      </c>
      <c r="Q48" s="113"/>
    </row>
    <row r="49" spans="1:17" ht="14.1" customHeight="1" x14ac:dyDescent="0.2">
      <c r="A49" s="453" t="s">
        <v>350</v>
      </c>
      <c r="B49" s="454" t="s">
        <v>340</v>
      </c>
      <c r="C49" s="454" t="s">
        <v>15</v>
      </c>
      <c r="D49" s="455">
        <v>1</v>
      </c>
      <c r="E49" s="455">
        <v>0</v>
      </c>
      <c r="F49" s="455">
        <v>4</v>
      </c>
      <c r="G49" s="455" t="s">
        <v>19</v>
      </c>
      <c r="H49" s="457">
        <v>3</v>
      </c>
      <c r="I49" s="458" t="s">
        <v>494</v>
      </c>
      <c r="J49" s="459" t="s">
        <v>626</v>
      </c>
      <c r="K49" s="459" t="s">
        <v>15</v>
      </c>
      <c r="L49" s="456">
        <v>2</v>
      </c>
      <c r="M49" s="456">
        <v>0</v>
      </c>
      <c r="N49" s="456">
        <v>0</v>
      </c>
      <c r="O49" s="456" t="s">
        <v>19</v>
      </c>
      <c r="P49" s="460">
        <v>2</v>
      </c>
      <c r="Q49" s="113"/>
    </row>
    <row r="50" spans="1:17" ht="14.1" customHeight="1" x14ac:dyDescent="0.2">
      <c r="A50" s="461"/>
      <c r="B50" s="459"/>
      <c r="C50" s="459"/>
      <c r="D50" s="456"/>
      <c r="E50" s="456"/>
      <c r="F50" s="456"/>
      <c r="G50" s="456"/>
      <c r="H50" s="457" t="s">
        <v>495</v>
      </c>
      <c r="I50" s="717" t="s">
        <v>489</v>
      </c>
      <c r="J50" s="718" t="s">
        <v>434</v>
      </c>
      <c r="K50" s="718" t="s">
        <v>15</v>
      </c>
      <c r="L50" s="719">
        <v>3</v>
      </c>
      <c r="M50" s="719">
        <v>0</v>
      </c>
      <c r="N50" s="719">
        <v>0</v>
      </c>
      <c r="O50" s="719" t="s">
        <v>19</v>
      </c>
      <c r="P50" s="720">
        <v>3</v>
      </c>
      <c r="Q50" s="113"/>
    </row>
    <row r="51" spans="1:17" ht="14.1" customHeight="1" x14ac:dyDescent="0.2">
      <c r="A51" s="453"/>
      <c r="B51" s="454"/>
      <c r="C51" s="454"/>
      <c r="D51" s="455"/>
      <c r="E51" s="455"/>
      <c r="F51" s="455"/>
      <c r="G51" s="455"/>
      <c r="H51" s="460" t="s">
        <v>495</v>
      </c>
      <c r="I51" s="717" t="s">
        <v>490</v>
      </c>
      <c r="J51" s="718" t="s">
        <v>455</v>
      </c>
      <c r="K51" s="718" t="s">
        <v>15</v>
      </c>
      <c r="L51" s="719">
        <v>3</v>
      </c>
      <c r="M51" s="719">
        <v>0</v>
      </c>
      <c r="N51" s="719">
        <v>0</v>
      </c>
      <c r="O51" s="719" t="s">
        <v>19</v>
      </c>
      <c r="P51" s="720">
        <v>3</v>
      </c>
      <c r="Q51" s="113"/>
    </row>
    <row r="52" spans="1:17" ht="14.1" customHeight="1" x14ac:dyDescent="0.2">
      <c r="A52" s="453"/>
      <c r="B52" s="454"/>
      <c r="C52" s="454"/>
      <c r="D52" s="455"/>
      <c r="E52" s="455"/>
      <c r="F52" s="455"/>
      <c r="G52" s="455"/>
      <c r="H52" s="460" t="s">
        <v>495</v>
      </c>
      <c r="I52" s="458"/>
      <c r="J52" s="459"/>
      <c r="K52" s="459"/>
      <c r="L52" s="456"/>
      <c r="M52" s="456"/>
      <c r="N52" s="456"/>
      <c r="O52" s="456"/>
      <c r="P52" s="460" t="s">
        <v>495</v>
      </c>
      <c r="Q52" s="113"/>
    </row>
    <row r="53" spans="1:17" ht="14.1" customHeight="1" x14ac:dyDescent="0.2">
      <c r="A53" s="473"/>
      <c r="B53" s="470"/>
      <c r="C53" s="470"/>
      <c r="D53" s="471"/>
      <c r="E53" s="471"/>
      <c r="F53" s="471"/>
      <c r="G53" s="471"/>
      <c r="H53" s="457" t="s">
        <v>495</v>
      </c>
      <c r="I53" s="469"/>
      <c r="J53" s="470"/>
      <c r="K53" s="470"/>
      <c r="L53" s="471"/>
      <c r="M53" s="468"/>
      <c r="N53" s="471"/>
      <c r="O53" s="471"/>
      <c r="P53" s="457" t="s">
        <v>495</v>
      </c>
      <c r="Q53" s="113"/>
    </row>
    <row r="54" spans="1:17" ht="14.1" customHeight="1" thickBot="1" x14ac:dyDescent="0.25">
      <c r="A54" s="967" t="str">
        <f>CONCATENATE("Total ",SUM(D54:F54)," Hours / ",H54," Credits, with a distrubution of : ")</f>
        <v xml:space="preserve">Total 28 Hours / 15 Credits, with a distrubution of : </v>
      </c>
      <c r="B54" s="975"/>
      <c r="C54" s="975"/>
      <c r="D54" s="165">
        <f>SUM(D44:D53)</f>
        <v>8</v>
      </c>
      <c r="E54" s="165">
        <f>SUM(E44:E53)</f>
        <v>8</v>
      </c>
      <c r="F54" s="165">
        <f>SUM(F44:F53)</f>
        <v>12</v>
      </c>
      <c r="G54" s="2"/>
      <c r="H54" s="135">
        <f>SUM(H44:H53)-3</f>
        <v>15</v>
      </c>
      <c r="I54" s="967" t="str">
        <f>CONCATENATE("Total ",SUM(L54:N54)," Hours / ",P54," Credits, with a distrubution of : ")</f>
        <v xml:space="preserve">Total 26 Hours / 16 Credits, with a distrubution of : </v>
      </c>
      <c r="J54" s="975"/>
      <c r="K54" s="975"/>
      <c r="L54" s="165">
        <f>SUM(L44:L53)-1</f>
        <v>12</v>
      </c>
      <c r="M54" s="165">
        <f>SUM(M44:M53)-2</f>
        <v>6</v>
      </c>
      <c r="N54" s="165">
        <f>SUM(N44:N53)</f>
        <v>8</v>
      </c>
      <c r="O54" s="2"/>
      <c r="P54" s="135">
        <f>SUM(P44:P53)-2-3</f>
        <v>16</v>
      </c>
      <c r="Q54" s="113"/>
    </row>
    <row r="55" spans="1:17" ht="14.1" customHeight="1" thickTop="1" x14ac:dyDescent="0.2">
      <c r="A55" s="136"/>
      <c r="B55" s="137" t="s">
        <v>775</v>
      </c>
      <c r="C55" s="137"/>
      <c r="D55" s="138"/>
      <c r="E55" s="138"/>
      <c r="F55" s="138"/>
      <c r="G55" s="138"/>
      <c r="H55" s="138"/>
      <c r="I55" s="137"/>
      <c r="J55" s="736" t="s">
        <v>778</v>
      </c>
      <c r="K55" s="137"/>
      <c r="L55" s="138"/>
      <c r="M55" s="138"/>
      <c r="N55" s="138"/>
      <c r="O55" s="138"/>
      <c r="P55" s="139"/>
      <c r="Q55" s="113"/>
    </row>
    <row r="56" spans="1:17" ht="14.1" customHeight="1" x14ac:dyDescent="0.2">
      <c r="A56" s="136"/>
      <c r="B56" s="733" t="s">
        <v>776</v>
      </c>
      <c r="C56" s="137"/>
      <c r="D56" s="138"/>
      <c r="E56" s="138"/>
      <c r="F56" s="138"/>
      <c r="G56" s="138"/>
      <c r="H56" s="138"/>
      <c r="I56" s="137"/>
      <c r="J56" s="137"/>
      <c r="K56" s="137"/>
      <c r="L56" s="138"/>
      <c r="M56" s="138"/>
      <c r="N56" s="138"/>
      <c r="O56" s="138"/>
      <c r="P56" s="139"/>
      <c r="Q56" s="113"/>
    </row>
    <row r="57" spans="1:17" ht="14.1" customHeight="1" x14ac:dyDescent="0.2">
      <c r="A57" s="136"/>
      <c r="B57" s="734" t="s">
        <v>777</v>
      </c>
      <c r="C57" s="137"/>
      <c r="D57" s="138"/>
      <c r="E57" s="138"/>
      <c r="F57" s="138"/>
      <c r="G57" s="138"/>
      <c r="H57" s="138"/>
      <c r="I57" s="137"/>
      <c r="J57" s="137"/>
      <c r="K57" s="137"/>
      <c r="L57" s="138"/>
      <c r="M57" s="138"/>
      <c r="N57" s="138"/>
      <c r="O57" s="138"/>
      <c r="P57" s="139"/>
      <c r="Q57" s="113"/>
    </row>
    <row r="58" spans="1:17" ht="14.1" customHeight="1" x14ac:dyDescent="0.2">
      <c r="A58" s="156"/>
      <c r="B58" s="735" t="s">
        <v>779</v>
      </c>
      <c r="C58" s="157"/>
      <c r="D58" s="158"/>
      <c r="E58" s="158"/>
      <c r="F58" s="158"/>
      <c r="G58" s="158"/>
      <c r="H58" s="158"/>
      <c r="I58" s="157"/>
      <c r="J58" s="157"/>
      <c r="K58" s="157"/>
      <c r="L58" s="158"/>
      <c r="M58" s="158"/>
      <c r="N58" s="159" t="s">
        <v>223</v>
      </c>
      <c r="O58" s="160"/>
      <c r="P58" s="161">
        <f>SUM(H54+P54+P41+H41+H28+P28+P15+H15)</f>
        <v>153</v>
      </c>
      <c r="Q58" s="113"/>
    </row>
    <row r="59" spans="1:17" ht="9.9499999999999993" customHeight="1" x14ac:dyDescent="0.2">
      <c r="A59" s="149" t="s">
        <v>219</v>
      </c>
      <c r="B59" s="149"/>
      <c r="C59" s="149" t="s">
        <v>781</v>
      </c>
      <c r="D59" s="113"/>
      <c r="E59" s="113"/>
      <c r="F59" s="113"/>
      <c r="G59" s="113"/>
      <c r="H59" s="113"/>
      <c r="I59" s="149"/>
      <c r="J59" s="149" t="s">
        <v>782</v>
      </c>
      <c r="K59" s="149"/>
      <c r="L59" s="113"/>
      <c r="M59" s="113"/>
      <c r="N59" s="113"/>
      <c r="O59" s="113"/>
      <c r="P59" s="113"/>
      <c r="Q59" s="113"/>
    </row>
    <row r="60" spans="1:17" ht="9.9499999999999993" customHeight="1" x14ac:dyDescent="0.2">
      <c r="A60" s="149" t="s">
        <v>220</v>
      </c>
      <c r="B60" s="149"/>
      <c r="C60" s="149" t="s">
        <v>221</v>
      </c>
      <c r="D60" s="113"/>
      <c r="E60" s="113"/>
      <c r="F60" s="113"/>
      <c r="G60" s="113"/>
      <c r="H60" s="113"/>
      <c r="I60" s="149"/>
      <c r="J60" s="149" t="s">
        <v>222</v>
      </c>
      <c r="K60" s="149"/>
      <c r="L60" s="113"/>
      <c r="M60" s="113"/>
      <c r="N60" s="113"/>
      <c r="O60" s="113"/>
      <c r="P60" s="113"/>
      <c r="Q60" s="113"/>
    </row>
    <row r="61" spans="1:17" ht="9.9499999999999993" customHeight="1" x14ac:dyDescent="0.2">
      <c r="A61" s="109" t="s">
        <v>780</v>
      </c>
      <c r="I61" s="149"/>
      <c r="J61" s="149"/>
      <c r="K61" s="149"/>
      <c r="L61" s="113"/>
      <c r="M61" s="113"/>
      <c r="N61" s="113"/>
      <c r="O61" s="113"/>
      <c r="P61" s="113"/>
      <c r="Q61" s="113"/>
    </row>
  </sheetData>
  <customSheetViews>
    <customSheetView guid="{F10B78A4-32AB-4106-909F-99EF7F04057B}" showPageBreaks="1" fitToPage="1" printArea="1" showRuler="0" topLeftCell="A10">
      <selection activeCell="J49" sqref="J49"/>
      <pageMargins left="0.98425196850393704" right="0.59055118110236227" top="0.59055118110236227" bottom="0.59055118110236227" header="0.51181102362204722" footer="0.51181102362204722"/>
      <printOptions horizontalCentered="1" verticalCentered="1"/>
      <pageSetup scale="85" orientation="portrait" horizontalDpi="300" verticalDpi="300" r:id="rId1"/>
      <headerFooter alignWithMargins="0"/>
    </customSheetView>
  </customSheetViews>
  <mergeCells count="26">
    <mergeCell ref="A1:P1"/>
    <mergeCell ref="A15:C15"/>
    <mergeCell ref="I15:K15"/>
    <mergeCell ref="A2:P2"/>
    <mergeCell ref="A54:C54"/>
    <mergeCell ref="I54:K54"/>
    <mergeCell ref="K29:N29"/>
    <mergeCell ref="I41:K41"/>
    <mergeCell ref="A42:B42"/>
    <mergeCell ref="C42:F42"/>
    <mergeCell ref="I42:J42"/>
    <mergeCell ref="K42:N42"/>
    <mergeCell ref="A41:C41"/>
    <mergeCell ref="A29:B29"/>
    <mergeCell ref="C29:F29"/>
    <mergeCell ref="I29:J29"/>
    <mergeCell ref="A28:C28"/>
    <mergeCell ref="I28:K28"/>
    <mergeCell ref="A3:B3"/>
    <mergeCell ref="C3:F3"/>
    <mergeCell ref="I3:J3"/>
    <mergeCell ref="K3:N3"/>
    <mergeCell ref="A16:B16"/>
    <mergeCell ref="C16:F16"/>
    <mergeCell ref="I16:J16"/>
    <mergeCell ref="K16:N16"/>
  </mergeCells>
  <phoneticPr fontId="0" type="noConversion"/>
  <printOptions horizontalCentered="1" verticalCentered="1"/>
  <pageMargins left="0.98425196850393704" right="0.59055118110236227" top="0.59055118110236227" bottom="0.59055118110236227" header="0.51181102362204722" footer="0.51181102362204722"/>
  <pageSetup scale="85" orientation="portrait" horizontalDpi="300" verticalDpi="300"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F0"/>
    <pageSetUpPr fitToPage="1"/>
  </sheetPr>
  <dimension ref="A1:Z82"/>
  <sheetViews>
    <sheetView topLeftCell="C1" workbookViewId="0">
      <selection activeCell="I20" sqref="I20"/>
    </sheetView>
  </sheetViews>
  <sheetFormatPr defaultRowHeight="12.75" x14ac:dyDescent="0.2"/>
  <cols>
    <col min="2" max="2" width="1.7109375" style="42" customWidth="1"/>
    <col min="3" max="3" width="8.7109375" style="22" customWidth="1"/>
    <col min="4" max="4" width="30.7109375" customWidth="1"/>
    <col min="5" max="8" width="2.7109375" style="16" customWidth="1"/>
    <col min="9" max="9" width="7.7109375" style="6" bestFit="1" customWidth="1"/>
    <col min="10" max="11" width="8.7109375" customWidth="1"/>
  </cols>
  <sheetData>
    <row r="1" spans="1:11" ht="15" customHeight="1" thickBot="1" x14ac:dyDescent="0.25">
      <c r="A1" s="31"/>
      <c r="B1" s="38"/>
      <c r="C1" s="28" t="s">
        <v>51</v>
      </c>
      <c r="D1" s="29" t="s">
        <v>52</v>
      </c>
      <c r="E1" s="201"/>
      <c r="F1" s="201"/>
      <c r="G1" s="201"/>
      <c r="H1" s="202" t="s">
        <v>20</v>
      </c>
      <c r="I1" s="222" t="s">
        <v>254</v>
      </c>
      <c r="J1" s="15"/>
      <c r="K1" s="15"/>
    </row>
    <row r="2" spans="1:11" ht="15" customHeight="1" x14ac:dyDescent="0.2">
      <c r="A2" s="979" t="s">
        <v>59</v>
      </c>
      <c r="B2" s="39" t="s">
        <v>128</v>
      </c>
      <c r="C2" s="169" t="str">
        <f>Credits!A5</f>
        <v>ARCH 101</v>
      </c>
      <c r="D2" s="170" t="str">
        <f>Credits!B5</f>
        <v>Architectural Basic Design I</v>
      </c>
      <c r="E2" s="209">
        <f>Credits!D5</f>
        <v>2</v>
      </c>
      <c r="F2" s="209">
        <f>Credits!E5</f>
        <v>4</v>
      </c>
      <c r="G2" s="209">
        <f>Credits!F5</f>
        <v>0</v>
      </c>
      <c r="H2" s="204">
        <f t="shared" ref="H2:H21" si="0">SUM(E2:G2)</f>
        <v>6</v>
      </c>
      <c r="I2" s="220">
        <f t="shared" ref="I2:I8" si="1">IF(OR((LEFT(C2,10)="ENG 101"),(LEFT(C2,10)="ENG 102"),(LEFT(C2,10)="CAT 100"),(LEFT(C2,10)="")),"",SUM(E2+INT(F2/2)+INT(G2/2)))</f>
        <v>4</v>
      </c>
      <c r="J2" s="33"/>
      <c r="K2" s="33"/>
    </row>
    <row r="3" spans="1:11" ht="15" customHeight="1" x14ac:dyDescent="0.2">
      <c r="A3" s="980"/>
      <c r="B3" s="40" t="s">
        <v>129</v>
      </c>
      <c r="C3" s="171" t="str">
        <f>Credits!A6</f>
        <v>ARCH 103</v>
      </c>
      <c r="D3" s="172" t="str">
        <f>Credits!B6</f>
        <v>Information Technology for Architects</v>
      </c>
      <c r="E3" s="203">
        <f>Credits!D6</f>
        <v>1</v>
      </c>
      <c r="F3" s="203">
        <f>Credits!E6</f>
        <v>0</v>
      </c>
      <c r="G3" s="203">
        <f>Credits!F6</f>
        <v>2</v>
      </c>
      <c r="H3" s="204">
        <f t="shared" si="0"/>
        <v>3</v>
      </c>
      <c r="I3" s="221">
        <f t="shared" si="1"/>
        <v>2</v>
      </c>
      <c r="J3" s="10"/>
      <c r="K3" s="10"/>
    </row>
    <row r="4" spans="1:11" ht="15" customHeight="1" x14ac:dyDescent="0.2">
      <c r="A4" s="980"/>
      <c r="B4" s="40" t="s">
        <v>130</v>
      </c>
      <c r="C4" s="171" t="str">
        <f>Credits!A7</f>
        <v>ARCH 105</v>
      </c>
      <c r="D4" s="172" t="str">
        <f>Credits!B7</f>
        <v>Fundamentals of Architecture I</v>
      </c>
      <c r="E4" s="203">
        <f>Credits!D7</f>
        <v>2</v>
      </c>
      <c r="F4" s="203">
        <f>Credits!E7</f>
        <v>0</v>
      </c>
      <c r="G4" s="203">
        <f>Credits!F7</f>
        <v>0</v>
      </c>
      <c r="H4" s="204">
        <f t="shared" si="0"/>
        <v>2</v>
      </c>
      <c r="I4" s="221">
        <f t="shared" si="1"/>
        <v>2</v>
      </c>
      <c r="J4" s="10"/>
      <c r="K4" s="10"/>
    </row>
    <row r="5" spans="1:11" ht="15" customHeight="1" x14ac:dyDescent="0.2">
      <c r="A5" s="980"/>
      <c r="B5" s="40" t="s">
        <v>131</v>
      </c>
      <c r="C5" s="171" t="str">
        <f>Credits!A8</f>
        <v>ARCH 142</v>
      </c>
      <c r="D5" s="172" t="str">
        <f>Credits!B8</f>
        <v>Architectural Drawing</v>
      </c>
      <c r="E5" s="203">
        <f>Credits!D8</f>
        <v>1</v>
      </c>
      <c r="F5" s="203">
        <f>Credits!E8</f>
        <v>4</v>
      </c>
      <c r="G5" s="203">
        <f>Credits!F8</f>
        <v>0</v>
      </c>
      <c r="H5" s="204">
        <f t="shared" si="0"/>
        <v>5</v>
      </c>
      <c r="I5" s="221">
        <f t="shared" si="1"/>
        <v>3</v>
      </c>
      <c r="J5" s="10"/>
      <c r="K5" s="10"/>
    </row>
    <row r="6" spans="1:11" ht="15" customHeight="1" x14ac:dyDescent="0.2">
      <c r="A6" s="980"/>
      <c r="B6" s="40" t="s">
        <v>132</v>
      </c>
      <c r="C6" s="171" t="str">
        <f>Credits!A9</f>
        <v>ARCH 143</v>
      </c>
      <c r="D6" s="172" t="str">
        <f>Credits!B9</f>
        <v>Building Materials</v>
      </c>
      <c r="E6" s="203">
        <f>Credits!D9</f>
        <v>1</v>
      </c>
      <c r="F6" s="203">
        <f>Credits!E9</f>
        <v>2</v>
      </c>
      <c r="G6" s="203">
        <f>Credits!F9</f>
        <v>0</v>
      </c>
      <c r="H6" s="204">
        <f t="shared" si="0"/>
        <v>3</v>
      </c>
      <c r="I6" s="406">
        <f t="shared" si="1"/>
        <v>2</v>
      </c>
      <c r="J6" s="8"/>
      <c r="K6" s="8"/>
    </row>
    <row r="7" spans="1:11" ht="15" customHeight="1" x14ac:dyDescent="0.2">
      <c r="A7" s="980"/>
      <c r="B7" s="40" t="s">
        <v>133</v>
      </c>
      <c r="C7" s="171" t="str">
        <f>Credits!A10</f>
        <v>ES 105</v>
      </c>
      <c r="D7" s="172" t="str">
        <f>Credits!B10</f>
        <v>Engineering &amp; Architectural Literature</v>
      </c>
      <c r="E7" s="203">
        <f>Credits!D10</f>
        <v>1</v>
      </c>
      <c r="F7" s="203">
        <f>Credits!E10</f>
        <v>0</v>
      </c>
      <c r="G7" s="203">
        <f>Credits!F10</f>
        <v>2</v>
      </c>
      <c r="H7" s="204">
        <f t="shared" si="0"/>
        <v>3</v>
      </c>
      <c r="I7" s="406">
        <f t="shared" si="1"/>
        <v>2</v>
      </c>
      <c r="J7" s="14"/>
      <c r="K7" s="14"/>
    </row>
    <row r="8" spans="1:11" ht="15" customHeight="1" x14ac:dyDescent="0.2">
      <c r="A8" s="980"/>
      <c r="B8" s="40" t="s">
        <v>134</v>
      </c>
      <c r="C8" s="171" t="str">
        <f>Credits!A11</f>
        <v>HUM 101</v>
      </c>
      <c r="D8" s="172" t="str">
        <f>Credits!B11</f>
        <v>Humanities I</v>
      </c>
      <c r="E8" s="203">
        <f>Credits!D11</f>
        <v>2</v>
      </c>
      <c r="F8" s="203">
        <f>Credits!E11</f>
        <v>0</v>
      </c>
      <c r="G8" s="203">
        <f>Credits!F11</f>
        <v>2</v>
      </c>
      <c r="H8" s="204">
        <f t="shared" si="0"/>
        <v>4</v>
      </c>
      <c r="I8" s="406">
        <f t="shared" si="1"/>
        <v>3</v>
      </c>
      <c r="J8" s="14"/>
      <c r="K8" s="14"/>
    </row>
    <row r="9" spans="1:11" ht="15" customHeight="1" x14ac:dyDescent="0.2">
      <c r="A9" s="980"/>
      <c r="B9" s="40" t="s">
        <v>135</v>
      </c>
      <c r="C9" s="171"/>
      <c r="D9" s="172"/>
      <c r="E9" s="203"/>
      <c r="F9" s="203"/>
      <c r="G9" s="203"/>
      <c r="H9" s="204"/>
      <c r="I9" s="406"/>
      <c r="J9" s="14"/>
      <c r="K9" s="14"/>
    </row>
    <row r="10" spans="1:11" ht="15" customHeight="1" x14ac:dyDescent="0.2">
      <c r="A10" s="980"/>
      <c r="B10" s="40" t="s">
        <v>136</v>
      </c>
      <c r="C10" s="171"/>
      <c r="D10" s="172"/>
      <c r="E10" s="203"/>
      <c r="F10" s="203"/>
      <c r="G10" s="203"/>
      <c r="H10" s="204"/>
      <c r="I10" s="406"/>
      <c r="J10" s="14"/>
      <c r="K10" s="14"/>
    </row>
    <row r="11" spans="1:11" ht="15" customHeight="1" thickBot="1" x14ac:dyDescent="0.25">
      <c r="A11" s="981"/>
      <c r="B11" s="41" t="s">
        <v>137</v>
      </c>
      <c r="C11" s="171"/>
      <c r="D11" s="172"/>
      <c r="E11" s="203"/>
      <c r="F11" s="203"/>
      <c r="G11" s="203"/>
      <c r="H11" s="214"/>
      <c r="I11" s="218"/>
      <c r="J11" s="23"/>
      <c r="K11" s="25"/>
    </row>
    <row r="12" spans="1:11" ht="15" customHeight="1" x14ac:dyDescent="0.2">
      <c r="A12" s="979" t="s">
        <v>60</v>
      </c>
      <c r="B12" s="39" t="s">
        <v>138</v>
      </c>
      <c r="C12" s="175" t="str">
        <f>Credits!I5</f>
        <v>ARCH 102</v>
      </c>
      <c r="D12" s="176" t="str">
        <f>Credits!J5</f>
        <v>Architectural Basic Design II</v>
      </c>
      <c r="E12" s="210">
        <f>Credits!L5</f>
        <v>2</v>
      </c>
      <c r="F12" s="210">
        <f>Credits!M5</f>
        <v>4</v>
      </c>
      <c r="G12" s="210">
        <f>Credits!N5</f>
        <v>0</v>
      </c>
      <c r="H12" s="204">
        <f t="shared" ref="H12:H18" si="2">SUM(E12:G12)</f>
        <v>6</v>
      </c>
      <c r="I12" s="409">
        <f t="shared" ref="I12:I18" si="3">IF(OR((LEFT(C12,10)="ENG 101"),(LEFT(C12,10)="ENG 102"),(LEFT(C12,10)="CAT 100"),(LEFT(C12,10)="")),"",SUM(E12+INT(F12/2)+INT(G12/2)))</f>
        <v>4</v>
      </c>
      <c r="J12" s="37"/>
      <c r="K12" s="37"/>
    </row>
    <row r="13" spans="1:11" ht="15" customHeight="1" x14ac:dyDescent="0.2">
      <c r="A13" s="980"/>
      <c r="B13" s="40" t="s">
        <v>139</v>
      </c>
      <c r="C13" s="177" t="str">
        <f>Credits!I6</f>
        <v>ARCH 106</v>
      </c>
      <c r="D13" s="178" t="str">
        <f>Credits!J6</f>
        <v>Fundamentals of Architecture II</v>
      </c>
      <c r="E13" s="207">
        <f>Credits!L6</f>
        <v>2</v>
      </c>
      <c r="F13" s="207">
        <f>Credits!M6</f>
        <v>0</v>
      </c>
      <c r="G13" s="207">
        <f>Credits!N6</f>
        <v>0</v>
      </c>
      <c r="H13" s="204">
        <f t="shared" si="2"/>
        <v>2</v>
      </c>
      <c r="I13" s="408">
        <f t="shared" si="3"/>
        <v>2</v>
      </c>
      <c r="J13" s="7"/>
      <c r="K13" s="7"/>
    </row>
    <row r="14" spans="1:11" ht="15" customHeight="1" x14ac:dyDescent="0.2">
      <c r="A14" s="980"/>
      <c r="B14" s="40" t="s">
        <v>140</v>
      </c>
      <c r="C14" s="177" t="str">
        <f>Credits!I7</f>
        <v>ARCH 112</v>
      </c>
      <c r="D14" s="178" t="str">
        <f>Credits!J7</f>
        <v>Construction I</v>
      </c>
      <c r="E14" s="207">
        <f>Credits!L7</f>
        <v>2</v>
      </c>
      <c r="F14" s="207">
        <f>Credits!M7</f>
        <v>2</v>
      </c>
      <c r="G14" s="207">
        <f>Credits!N7</f>
        <v>0</v>
      </c>
      <c r="H14" s="204">
        <f t="shared" si="2"/>
        <v>4</v>
      </c>
      <c r="I14" s="408">
        <f t="shared" si="3"/>
        <v>3</v>
      </c>
      <c r="J14" s="7"/>
      <c r="K14" s="7"/>
    </row>
    <row r="15" spans="1:11" ht="15" customHeight="1" x14ac:dyDescent="0.2">
      <c r="A15" s="980"/>
      <c r="B15" s="40" t="s">
        <v>141</v>
      </c>
      <c r="C15" s="177" t="str">
        <f>Credits!I8</f>
        <v>ARCH 208</v>
      </c>
      <c r="D15" s="178" t="str">
        <f>Credits!J8</f>
        <v>Land Survey</v>
      </c>
      <c r="E15" s="207">
        <f>Credits!L8</f>
        <v>2</v>
      </c>
      <c r="F15" s="207">
        <f>Credits!M8</f>
        <v>2</v>
      </c>
      <c r="G15" s="207">
        <f>Credits!N8</f>
        <v>0</v>
      </c>
      <c r="H15" s="204">
        <f t="shared" si="2"/>
        <v>4</v>
      </c>
      <c r="I15" s="408">
        <f t="shared" si="3"/>
        <v>3</v>
      </c>
      <c r="J15" s="7"/>
      <c r="K15" s="7"/>
    </row>
    <row r="16" spans="1:11" ht="15" customHeight="1" x14ac:dyDescent="0.2">
      <c r="A16" s="980"/>
      <c r="B16" s="40" t="s">
        <v>142</v>
      </c>
      <c r="C16" s="177" t="str">
        <f>Credits!I9</f>
        <v>ES 106</v>
      </c>
      <c r="D16" s="178" t="str">
        <f>Credits!J9</f>
        <v>Technical Report Writing and Presentation Skills</v>
      </c>
      <c r="E16" s="207">
        <f>Credits!L9</f>
        <v>1</v>
      </c>
      <c r="F16" s="207">
        <f>Credits!M9</f>
        <v>0</v>
      </c>
      <c r="G16" s="207">
        <f>Credits!N9</f>
        <v>2</v>
      </c>
      <c r="H16" s="204">
        <f t="shared" si="2"/>
        <v>3</v>
      </c>
      <c r="I16" s="408">
        <f t="shared" si="3"/>
        <v>2</v>
      </c>
      <c r="J16" s="7"/>
      <c r="K16" s="7"/>
    </row>
    <row r="17" spans="1:11" ht="15" customHeight="1" x14ac:dyDescent="0.2">
      <c r="A17" s="980"/>
      <c r="B17" s="40" t="s">
        <v>143</v>
      </c>
      <c r="C17" s="177" t="str">
        <f>Credits!I11</f>
        <v>HUM 102</v>
      </c>
      <c r="D17" s="178" t="str">
        <f>Credits!J11</f>
        <v>Humanities II</v>
      </c>
      <c r="E17" s="207">
        <f>Credits!L11</f>
        <v>2</v>
      </c>
      <c r="F17" s="207">
        <f>Credits!M11</f>
        <v>0</v>
      </c>
      <c r="G17" s="207">
        <f>Credits!N11</f>
        <v>2</v>
      </c>
      <c r="H17" s="204">
        <f t="shared" si="2"/>
        <v>4</v>
      </c>
      <c r="I17" s="408">
        <f t="shared" si="3"/>
        <v>3</v>
      </c>
      <c r="J17" s="7"/>
      <c r="K17" s="7"/>
    </row>
    <row r="18" spans="1:11" ht="15" customHeight="1" x14ac:dyDescent="0.2">
      <c r="A18" s="980"/>
      <c r="B18" s="40" t="s">
        <v>144</v>
      </c>
      <c r="C18" s="177" t="str">
        <f>Credits!I10</f>
        <v>MATH 153</v>
      </c>
      <c r="D18" s="178" t="str">
        <f>Credits!J10</f>
        <v>Mathematics for Architects</v>
      </c>
      <c r="E18" s="207">
        <f>Credits!L10</f>
        <v>2</v>
      </c>
      <c r="F18" s="207">
        <f>Credits!M10</f>
        <v>2</v>
      </c>
      <c r="G18" s="207">
        <f>Credits!N10</f>
        <v>0</v>
      </c>
      <c r="H18" s="204">
        <f t="shared" si="2"/>
        <v>4</v>
      </c>
      <c r="I18" s="408">
        <f t="shared" si="3"/>
        <v>3</v>
      </c>
      <c r="J18" s="7"/>
      <c r="K18" s="7"/>
    </row>
    <row r="19" spans="1:11" ht="15" customHeight="1" x14ac:dyDescent="0.2">
      <c r="A19" s="980"/>
      <c r="B19" s="40" t="s">
        <v>145</v>
      </c>
      <c r="C19" s="177">
        <f>Credits!I12</f>
        <v>0</v>
      </c>
      <c r="D19" s="178">
        <f>Credits!J12</f>
        <v>0</v>
      </c>
      <c r="E19" s="207">
        <f>Credits!L12</f>
        <v>0</v>
      </c>
      <c r="F19" s="207">
        <f>Credits!M12</f>
        <v>0</v>
      </c>
      <c r="G19" s="207">
        <f>Credits!N12</f>
        <v>0</v>
      </c>
      <c r="H19" s="204">
        <f t="shared" si="0"/>
        <v>0</v>
      </c>
      <c r="I19" s="408">
        <f>IF(OR((LEFT(C19,10)="ENG 101"),(LEFT(C19,10)="ENG 102"),(LEFT(C19,10)="CAT 100"),(LEFT(C19,10)="")),"",SUM(E19+INT(F19/2)+INT(G19/2)))</f>
        <v>0</v>
      </c>
      <c r="J19" s="7"/>
      <c r="K19" s="7"/>
    </row>
    <row r="20" spans="1:11" ht="15" customHeight="1" x14ac:dyDescent="0.2">
      <c r="A20" s="980"/>
      <c r="B20" s="40" t="s">
        <v>146</v>
      </c>
      <c r="C20" s="177">
        <f>Credits!I13</f>
        <v>0</v>
      </c>
      <c r="D20" s="178">
        <f>Credits!J13</f>
        <v>0</v>
      </c>
      <c r="E20" s="207">
        <f>Credits!L13</f>
        <v>0</v>
      </c>
      <c r="F20" s="207">
        <f>Credits!M13</f>
        <v>0</v>
      </c>
      <c r="G20" s="207">
        <f>Credits!N13</f>
        <v>0</v>
      </c>
      <c r="H20" s="204">
        <f t="shared" si="0"/>
        <v>0</v>
      </c>
      <c r="I20" s="408">
        <f>IF(OR((LEFT(C20,10)="ENG 101"),(LEFT(C20,10)="ENG 102"),(LEFT(C20,10)="CAT 100"),(LEFT(C20,10)="")),"",SUM(E20+INT(F20/2)+INT(G20/2)))</f>
        <v>0</v>
      </c>
      <c r="J20" s="7"/>
      <c r="K20" s="7"/>
    </row>
    <row r="21" spans="1:11" ht="15" customHeight="1" thickBot="1" x14ac:dyDescent="0.25">
      <c r="A21" s="981"/>
      <c r="B21" s="41" t="s">
        <v>147</v>
      </c>
      <c r="C21" s="179">
        <f>Credits!I14</f>
        <v>0</v>
      </c>
      <c r="D21" s="215">
        <f>Credits!J14</f>
        <v>0</v>
      </c>
      <c r="E21" s="216">
        <f>Credits!L14</f>
        <v>0</v>
      </c>
      <c r="F21" s="216">
        <f>Credits!M14</f>
        <v>0</v>
      </c>
      <c r="G21" s="216">
        <f>Credits!N14</f>
        <v>0</v>
      </c>
      <c r="H21" s="211">
        <f t="shared" si="0"/>
        <v>0</v>
      </c>
      <c r="I21" s="218">
        <f>IF(OR((LEFT(C21,10)="ENG 101"),(LEFT(C21,10)="ENG 102"),(LEFT(C21,10)="CAT 100"),(LEFT(C21,10)="")),"",SUM(E21+INT(F21/2)+INT(G21/2)))</f>
        <v>0</v>
      </c>
      <c r="J21" s="23"/>
      <c r="K21" s="25"/>
    </row>
    <row r="22" spans="1:11" ht="15" customHeight="1" x14ac:dyDescent="0.2">
      <c r="A22" s="979" t="s">
        <v>61</v>
      </c>
      <c r="B22" s="39" t="s">
        <v>108</v>
      </c>
      <c r="C22" s="169" t="str">
        <f>Credits!A18</f>
        <v>ARCH 205</v>
      </c>
      <c r="D22" s="170" t="str">
        <f>Credits!B18</f>
        <v>History of Art I</v>
      </c>
      <c r="E22" s="209">
        <f>Credits!D18</f>
        <v>2</v>
      </c>
      <c r="F22" s="209">
        <f>Credits!E18</f>
        <v>0</v>
      </c>
      <c r="G22" s="209">
        <f>Credits!F18</f>
        <v>0</v>
      </c>
      <c r="H22" s="204">
        <f t="shared" ref="H22:H44" si="4">SUM(E22:G22)</f>
        <v>2</v>
      </c>
      <c r="I22" s="219">
        <f t="shared" ref="I22:I53" si="5">IF(OR((LEFT(C22,10)="ENG 101"),(LEFT(C22,10)="ENG 102"),(LEFT(C22,10)="CAT 100"),(LEFT(C22,10)="")),"",SUM(E22+INT(F22/2)+INT(G22/2)))</f>
        <v>2</v>
      </c>
      <c r="J22" s="33"/>
      <c r="K22" s="32"/>
    </row>
    <row r="23" spans="1:11" ht="15" customHeight="1" x14ac:dyDescent="0.2">
      <c r="A23" s="980"/>
      <c r="B23" s="40" t="s">
        <v>109</v>
      </c>
      <c r="C23" s="171" t="str">
        <f>Credits!A19</f>
        <v>ARCH 207</v>
      </c>
      <c r="D23" s="172" t="str">
        <f>Credits!B19</f>
        <v>Architectural Presentation Techniques</v>
      </c>
      <c r="E23" s="203">
        <f>Credits!D19</f>
        <v>2</v>
      </c>
      <c r="F23" s="203">
        <f>Credits!E19</f>
        <v>2</v>
      </c>
      <c r="G23" s="203">
        <f>Credits!F19</f>
        <v>0</v>
      </c>
      <c r="H23" s="204">
        <f t="shared" si="4"/>
        <v>4</v>
      </c>
      <c r="I23" s="217">
        <f t="shared" si="5"/>
        <v>3</v>
      </c>
      <c r="J23" s="10"/>
      <c r="K23" s="14"/>
    </row>
    <row r="24" spans="1:11" ht="15" customHeight="1" x14ac:dyDescent="0.2">
      <c r="A24" s="980"/>
      <c r="B24" s="40" t="s">
        <v>110</v>
      </c>
      <c r="C24" s="171" t="str">
        <f>Credits!A20</f>
        <v>ARCH 213</v>
      </c>
      <c r="D24" s="172" t="str">
        <f>Credits!B20</f>
        <v>Construction II</v>
      </c>
      <c r="E24" s="203">
        <f>Credits!D20</f>
        <v>2</v>
      </c>
      <c r="F24" s="203">
        <f>Credits!E20</f>
        <v>2</v>
      </c>
      <c r="G24" s="203">
        <f>Credits!F20</f>
        <v>0</v>
      </c>
      <c r="H24" s="204">
        <f t="shared" si="4"/>
        <v>4</v>
      </c>
      <c r="I24" s="217">
        <f t="shared" si="5"/>
        <v>3</v>
      </c>
      <c r="J24" s="10"/>
      <c r="K24" s="14"/>
    </row>
    <row r="25" spans="1:11" ht="15" customHeight="1" x14ac:dyDescent="0.2">
      <c r="A25" s="980"/>
      <c r="B25" s="40" t="s">
        <v>111</v>
      </c>
      <c r="C25" s="171" t="str">
        <f>Credits!A21</f>
        <v>ARCH 243</v>
      </c>
      <c r="D25" s="172" t="str">
        <f>Credits!B21</f>
        <v>Theory of Buildings I</v>
      </c>
      <c r="E25" s="203">
        <f>Credits!D21</f>
        <v>2</v>
      </c>
      <c r="F25" s="203">
        <f>Credits!E21</f>
        <v>2</v>
      </c>
      <c r="G25" s="203">
        <f>Credits!F21</f>
        <v>0</v>
      </c>
      <c r="H25" s="204">
        <f t="shared" si="4"/>
        <v>4</v>
      </c>
      <c r="I25" s="217">
        <f t="shared" si="5"/>
        <v>3</v>
      </c>
      <c r="J25" s="10"/>
      <c r="K25" s="14"/>
    </row>
    <row r="26" spans="1:11" ht="15" customHeight="1" x14ac:dyDescent="0.2">
      <c r="A26" s="980"/>
      <c r="B26" s="40" t="s">
        <v>112</v>
      </c>
      <c r="C26" s="171" t="str">
        <f>Credits!A22</f>
        <v>ARCH 251</v>
      </c>
      <c r="D26" s="172" t="str">
        <f>Credits!B22</f>
        <v>Architectural Design Studio I</v>
      </c>
      <c r="E26" s="203">
        <f>Credits!D22</f>
        <v>0</v>
      </c>
      <c r="F26" s="203">
        <f>Credits!E22</f>
        <v>0</v>
      </c>
      <c r="G26" s="203">
        <f>Credits!F22</f>
        <v>8</v>
      </c>
      <c r="H26" s="204">
        <f t="shared" si="4"/>
        <v>8</v>
      </c>
      <c r="I26" s="217">
        <f t="shared" si="5"/>
        <v>4</v>
      </c>
      <c r="J26" s="10"/>
      <c r="K26" s="14"/>
    </row>
    <row r="27" spans="1:11" ht="15" customHeight="1" x14ac:dyDescent="0.2">
      <c r="A27" s="980"/>
      <c r="B27" s="40" t="s">
        <v>113</v>
      </c>
      <c r="C27" s="171" t="str">
        <f>Credits!A23</f>
        <v>ARCH 261</v>
      </c>
      <c r="D27" s="172" t="str">
        <f>Credits!B23</f>
        <v>Building Statics</v>
      </c>
      <c r="E27" s="203">
        <f>Credits!D23</f>
        <v>3</v>
      </c>
      <c r="F27" s="203">
        <f>Credits!E23</f>
        <v>0</v>
      </c>
      <c r="G27" s="203">
        <f>Credits!F23</f>
        <v>0</v>
      </c>
      <c r="H27" s="204">
        <f t="shared" si="4"/>
        <v>3</v>
      </c>
      <c r="I27" s="217">
        <f t="shared" si="5"/>
        <v>3</v>
      </c>
      <c r="J27" s="10"/>
      <c r="K27" s="14"/>
    </row>
    <row r="28" spans="1:11" ht="15" customHeight="1" x14ac:dyDescent="0.2">
      <c r="A28" s="980"/>
      <c r="B28" s="40" t="s">
        <v>114</v>
      </c>
      <c r="C28" s="171" t="str">
        <f>Credits!A24</f>
        <v>TKL 201</v>
      </c>
      <c r="D28" s="172" t="str">
        <f>Credits!B24</f>
        <v>Turkish I</v>
      </c>
      <c r="E28" s="203">
        <f>Credits!D24</f>
        <v>2</v>
      </c>
      <c r="F28" s="203">
        <f>Credits!E24</f>
        <v>0</v>
      </c>
      <c r="G28" s="203">
        <f>Credits!F24</f>
        <v>0</v>
      </c>
      <c r="H28" s="204">
        <f t="shared" si="4"/>
        <v>2</v>
      </c>
      <c r="I28" s="217">
        <f t="shared" si="5"/>
        <v>2</v>
      </c>
      <c r="J28" s="9"/>
      <c r="K28" s="14"/>
    </row>
    <row r="29" spans="1:11" ht="15" customHeight="1" x14ac:dyDescent="0.2">
      <c r="A29" s="980"/>
      <c r="B29" s="40" t="s">
        <v>115</v>
      </c>
      <c r="C29" s="171"/>
      <c r="D29" s="172"/>
      <c r="E29" s="203"/>
      <c r="F29" s="203"/>
      <c r="G29" s="203"/>
      <c r="H29" s="204"/>
      <c r="I29" s="217"/>
      <c r="J29" s="9"/>
      <c r="K29" s="14"/>
    </row>
    <row r="30" spans="1:11" ht="15" customHeight="1" x14ac:dyDescent="0.2">
      <c r="A30" s="980"/>
      <c r="B30" s="40" t="s">
        <v>116</v>
      </c>
      <c r="C30" s="171"/>
      <c r="D30" s="172"/>
      <c r="E30" s="203"/>
      <c r="F30" s="203"/>
      <c r="G30" s="203"/>
      <c r="H30" s="204"/>
      <c r="I30" s="217"/>
      <c r="J30" s="10"/>
      <c r="K30" s="14"/>
    </row>
    <row r="31" spans="1:11" ht="15" customHeight="1" thickBot="1" x14ac:dyDescent="0.25">
      <c r="A31" s="981"/>
      <c r="B31" s="41" t="s">
        <v>117</v>
      </c>
      <c r="C31" s="171"/>
      <c r="D31" s="172"/>
      <c r="E31" s="203"/>
      <c r="F31" s="203"/>
      <c r="G31" s="203"/>
      <c r="H31" s="214"/>
      <c r="I31" s="218"/>
      <c r="J31" s="23"/>
      <c r="K31" s="25"/>
    </row>
    <row r="32" spans="1:11" ht="15" customHeight="1" x14ac:dyDescent="0.2">
      <c r="A32" s="979" t="s">
        <v>62</v>
      </c>
      <c r="B32" s="39" t="s">
        <v>118</v>
      </c>
      <c r="C32" s="175" t="str">
        <f>Credits!I18</f>
        <v>ARCH 206</v>
      </c>
      <c r="D32" s="176" t="str">
        <f>Credits!J18</f>
        <v xml:space="preserve">History of Art II </v>
      </c>
      <c r="E32" s="210">
        <f>Credits!L18</f>
        <v>2</v>
      </c>
      <c r="F32" s="210">
        <f>Credits!M18</f>
        <v>0</v>
      </c>
      <c r="G32" s="210">
        <f>Credits!N18</f>
        <v>0</v>
      </c>
      <c r="H32" s="204">
        <f t="shared" si="4"/>
        <v>2</v>
      </c>
      <c r="I32" s="219">
        <f t="shared" si="5"/>
        <v>2</v>
      </c>
      <c r="J32" s="33"/>
      <c r="K32" s="36"/>
    </row>
    <row r="33" spans="1:11" ht="15" customHeight="1" x14ac:dyDescent="0.2">
      <c r="A33" s="980"/>
      <c r="B33" s="40" t="s">
        <v>119</v>
      </c>
      <c r="C33" s="177" t="str">
        <f>Credits!I19</f>
        <v>ARCH 214</v>
      </c>
      <c r="D33" s="178" t="str">
        <f>Credits!J19</f>
        <v>Construction Project</v>
      </c>
      <c r="E33" s="207">
        <f>Credits!L19</f>
        <v>2</v>
      </c>
      <c r="F33" s="207">
        <f>Credits!M19</f>
        <v>2</v>
      </c>
      <c r="G33" s="207">
        <f>Credits!N19</f>
        <v>0</v>
      </c>
      <c r="H33" s="204">
        <f t="shared" si="4"/>
        <v>4</v>
      </c>
      <c r="I33" s="217">
        <f t="shared" si="5"/>
        <v>3</v>
      </c>
      <c r="J33" s="10"/>
      <c r="K33" s="3"/>
    </row>
    <row r="34" spans="1:11" ht="15" customHeight="1" x14ac:dyDescent="0.2">
      <c r="A34" s="980"/>
      <c r="B34" s="40" t="s">
        <v>120</v>
      </c>
      <c r="C34" s="177" t="str">
        <f>Credits!I20</f>
        <v>ARCH 244</v>
      </c>
      <c r="D34" s="178" t="str">
        <f>Credits!J20</f>
        <v>Theory of Buildings II</v>
      </c>
      <c r="E34" s="207">
        <f>Credits!L20</f>
        <v>2</v>
      </c>
      <c r="F34" s="207">
        <f>Credits!M20</f>
        <v>2</v>
      </c>
      <c r="G34" s="207">
        <f>Credits!N20</f>
        <v>0</v>
      </c>
      <c r="H34" s="204">
        <f t="shared" si="4"/>
        <v>4</v>
      </c>
      <c r="I34" s="217">
        <f t="shared" si="5"/>
        <v>3</v>
      </c>
      <c r="J34" s="10"/>
      <c r="K34" s="5"/>
    </row>
    <row r="35" spans="1:11" ht="15" customHeight="1" x14ac:dyDescent="0.2">
      <c r="A35" s="980"/>
      <c r="B35" s="40" t="s">
        <v>121</v>
      </c>
      <c r="C35" s="177" t="str">
        <f>Credits!I21</f>
        <v>ARCH 252</v>
      </c>
      <c r="D35" s="178" t="str">
        <f>Credits!J21</f>
        <v>Architectural Design Studio II</v>
      </c>
      <c r="E35" s="207">
        <f>Credits!L21</f>
        <v>0</v>
      </c>
      <c r="F35" s="207">
        <f>Credits!M21</f>
        <v>0</v>
      </c>
      <c r="G35" s="207">
        <f>Credits!N21</f>
        <v>8</v>
      </c>
      <c r="H35" s="204">
        <f t="shared" si="4"/>
        <v>8</v>
      </c>
      <c r="I35" s="217">
        <f t="shared" si="5"/>
        <v>4</v>
      </c>
      <c r="J35" s="10"/>
      <c r="K35" s="5"/>
    </row>
    <row r="36" spans="1:11" ht="15" customHeight="1" x14ac:dyDescent="0.2">
      <c r="A36" s="980"/>
      <c r="B36" s="40" t="s">
        <v>122</v>
      </c>
      <c r="C36" s="177" t="str">
        <f>Credits!I22</f>
        <v>ARCH 262</v>
      </c>
      <c r="D36" s="178" t="str">
        <f>Credits!J22</f>
        <v xml:space="preserve">Reinforced Concrete </v>
      </c>
      <c r="E36" s="207">
        <f>Credits!L22</f>
        <v>3</v>
      </c>
      <c r="F36" s="207">
        <f>Credits!M22</f>
        <v>0</v>
      </c>
      <c r="G36" s="207">
        <f>Credits!N22</f>
        <v>0</v>
      </c>
      <c r="H36" s="204">
        <f t="shared" si="4"/>
        <v>3</v>
      </c>
      <c r="I36" s="217">
        <f t="shared" si="5"/>
        <v>3</v>
      </c>
      <c r="J36" s="10"/>
      <c r="K36" s="5"/>
    </row>
    <row r="37" spans="1:11" ht="15" customHeight="1" x14ac:dyDescent="0.2">
      <c r="A37" s="980"/>
      <c r="B37" s="40" t="s">
        <v>123</v>
      </c>
      <c r="C37" s="177" t="str">
        <f>Credits!I23</f>
        <v>ARCH 264</v>
      </c>
      <c r="D37" s="178" t="str">
        <f>Credits!J23</f>
        <v xml:space="preserve">Mechanical and Electrical Building Services </v>
      </c>
      <c r="E37" s="207">
        <f>Credits!L23</f>
        <v>2</v>
      </c>
      <c r="F37" s="207">
        <f>Credits!M23</f>
        <v>2</v>
      </c>
      <c r="G37" s="207">
        <f>Credits!N23</f>
        <v>0</v>
      </c>
      <c r="H37" s="204">
        <f t="shared" si="4"/>
        <v>4</v>
      </c>
      <c r="I37" s="217">
        <f t="shared" si="5"/>
        <v>3</v>
      </c>
      <c r="J37" s="10"/>
      <c r="K37" s="5"/>
    </row>
    <row r="38" spans="1:11" ht="15" customHeight="1" x14ac:dyDescent="0.2">
      <c r="A38" s="980"/>
      <c r="B38" s="40" t="s">
        <v>124</v>
      </c>
      <c r="C38" s="177" t="str">
        <f>Credits!I24</f>
        <v>TKL 202</v>
      </c>
      <c r="D38" s="178" t="str">
        <f>Credits!J24</f>
        <v>Turkish II</v>
      </c>
      <c r="E38" s="207">
        <f>Credits!L24</f>
        <v>2</v>
      </c>
      <c r="F38" s="207">
        <f>Credits!M24</f>
        <v>0</v>
      </c>
      <c r="G38" s="207">
        <f>Credits!N24</f>
        <v>0</v>
      </c>
      <c r="H38" s="204">
        <f t="shared" si="4"/>
        <v>2</v>
      </c>
      <c r="I38" s="408">
        <f t="shared" si="5"/>
        <v>2</v>
      </c>
      <c r="J38" s="7"/>
      <c r="K38" s="5"/>
    </row>
    <row r="39" spans="1:11" ht="15" customHeight="1" x14ac:dyDescent="0.2">
      <c r="A39" s="980"/>
      <c r="B39" s="40" t="s">
        <v>125</v>
      </c>
      <c r="C39" s="177"/>
      <c r="D39" s="178"/>
      <c r="E39" s="207"/>
      <c r="F39" s="207"/>
      <c r="G39" s="207"/>
      <c r="H39" s="204"/>
      <c r="I39" s="408"/>
      <c r="J39" s="7"/>
      <c r="K39" s="7"/>
    </row>
    <row r="40" spans="1:11" ht="15" customHeight="1" x14ac:dyDescent="0.2">
      <c r="A40" s="980"/>
      <c r="B40" s="40" t="s">
        <v>126</v>
      </c>
      <c r="C40" s="177"/>
      <c r="D40" s="178"/>
      <c r="E40" s="207"/>
      <c r="F40" s="207"/>
      <c r="G40" s="207"/>
      <c r="H40" s="204"/>
      <c r="I40" s="408"/>
      <c r="J40" s="7"/>
      <c r="K40" s="7"/>
    </row>
    <row r="41" spans="1:11" ht="15" customHeight="1" thickBot="1" x14ac:dyDescent="0.25">
      <c r="A41" s="981"/>
      <c r="B41" s="41" t="s">
        <v>127</v>
      </c>
      <c r="C41" s="177"/>
      <c r="D41" s="178"/>
      <c r="E41" s="207"/>
      <c r="F41" s="207"/>
      <c r="G41" s="207"/>
      <c r="H41" s="214"/>
      <c r="I41" s="218"/>
      <c r="J41" s="23"/>
      <c r="K41" s="25"/>
    </row>
    <row r="42" spans="1:11" ht="15" customHeight="1" x14ac:dyDescent="0.2">
      <c r="A42" s="979" t="s">
        <v>63</v>
      </c>
      <c r="B42" s="39" t="s">
        <v>88</v>
      </c>
      <c r="C42" s="169" t="str">
        <f>Credits!A31</f>
        <v>ARCH 307</v>
      </c>
      <c r="D42" s="170" t="str">
        <f>Credits!B31</f>
        <v xml:space="preserve">Environmental Control </v>
      </c>
      <c r="E42" s="209">
        <f>Credits!D31</f>
        <v>3</v>
      </c>
      <c r="F42" s="209">
        <f>Credits!E31</f>
        <v>0</v>
      </c>
      <c r="G42" s="209">
        <f>Credits!F31</f>
        <v>0</v>
      </c>
      <c r="H42" s="204">
        <f t="shared" si="4"/>
        <v>3</v>
      </c>
      <c r="I42" s="219">
        <f t="shared" si="5"/>
        <v>3</v>
      </c>
      <c r="J42" s="33"/>
      <c r="K42" s="35"/>
    </row>
    <row r="43" spans="1:11" ht="15" customHeight="1" x14ac:dyDescent="0.2">
      <c r="A43" s="980"/>
      <c r="B43" s="40" t="s">
        <v>89</v>
      </c>
      <c r="C43" s="171" t="str">
        <f>Credits!A32</f>
        <v>ARCH 308</v>
      </c>
      <c r="D43" s="172" t="str">
        <f>Credits!B32</f>
        <v>Architectural Psychology</v>
      </c>
      <c r="E43" s="203">
        <f>Credits!D32</f>
        <v>3</v>
      </c>
      <c r="F43" s="203">
        <f>Credits!E32</f>
        <v>0</v>
      </c>
      <c r="G43" s="203">
        <f>Credits!F32</f>
        <v>0</v>
      </c>
      <c r="H43" s="204">
        <f t="shared" si="4"/>
        <v>3</v>
      </c>
      <c r="I43" s="217">
        <f t="shared" si="5"/>
        <v>3</v>
      </c>
      <c r="J43" s="10"/>
      <c r="K43" s="14"/>
    </row>
    <row r="44" spans="1:11" ht="15" customHeight="1" x14ac:dyDescent="0.2">
      <c r="A44" s="980"/>
      <c r="B44" s="40" t="s">
        <v>90</v>
      </c>
      <c r="C44" s="171" t="str">
        <f>Credits!A33</f>
        <v>ARCH 315</v>
      </c>
      <c r="D44" s="172" t="str">
        <f>Credits!B33</f>
        <v>History of Architecture I</v>
      </c>
      <c r="E44" s="203">
        <f>Credits!D33</f>
        <v>3</v>
      </c>
      <c r="F44" s="203">
        <f>Credits!E33</f>
        <v>0</v>
      </c>
      <c r="G44" s="203">
        <f>Credits!F33</f>
        <v>0</v>
      </c>
      <c r="H44" s="204">
        <f t="shared" si="4"/>
        <v>3</v>
      </c>
      <c r="I44" s="217">
        <f t="shared" si="5"/>
        <v>3</v>
      </c>
      <c r="J44" s="10"/>
      <c r="K44" s="14"/>
    </row>
    <row r="45" spans="1:11" ht="15" customHeight="1" x14ac:dyDescent="0.2">
      <c r="A45" s="980"/>
      <c r="B45" s="40" t="s">
        <v>91</v>
      </c>
      <c r="C45" s="171" t="str">
        <f>Credits!A34</f>
        <v>ARCH 337</v>
      </c>
      <c r="D45" s="172" t="str">
        <f>Credits!B34</f>
        <v>CAD for Architects I</v>
      </c>
      <c r="E45" s="203">
        <f>Credits!D34</f>
        <v>2</v>
      </c>
      <c r="F45" s="203">
        <f>Credits!E34</f>
        <v>0</v>
      </c>
      <c r="G45" s="203">
        <f>Credits!F34</f>
        <v>2</v>
      </c>
      <c r="H45" s="204">
        <f>SUM(E45:G45)</f>
        <v>4</v>
      </c>
      <c r="I45" s="217">
        <f>IF(OR((LEFT(C45,10)="ENG 101"),(LEFT(C45,10)="ENG 102"),(LEFT(C45,10)="CAT 100"),(LEFT(C45,10)="")),"",SUM(E45+INT(F45/2)+INT(G45/2)))</f>
        <v>3</v>
      </c>
      <c r="J45" s="10"/>
      <c r="K45" s="8"/>
    </row>
    <row r="46" spans="1:11" ht="15" customHeight="1" x14ac:dyDescent="0.2">
      <c r="A46" s="980"/>
      <c r="B46" s="40" t="s">
        <v>92</v>
      </c>
      <c r="C46" s="171" t="str">
        <f>Credits!A35</f>
        <v>ARCH 341</v>
      </c>
      <c r="D46" s="172" t="str">
        <f>Credits!B35</f>
        <v>Architectural Structures</v>
      </c>
      <c r="E46" s="203">
        <f>Credits!D35</f>
        <v>2</v>
      </c>
      <c r="F46" s="203">
        <f>Credits!E35</f>
        <v>2</v>
      </c>
      <c r="G46" s="203">
        <f>Credits!F35</f>
        <v>0</v>
      </c>
      <c r="H46" s="204">
        <f>SUM(E46:G46)</f>
        <v>4</v>
      </c>
      <c r="I46" s="217">
        <f>IF(OR((LEFT(C46,10)="ENG 101"),(LEFT(C46,10)="ENG 102"),(LEFT(C46,10)="CAT 100"),(LEFT(C46,10)="")),"",SUM(E46+INT(F46/2)+INT(G46/2)))</f>
        <v>3</v>
      </c>
      <c r="J46" s="5"/>
      <c r="K46" s="14"/>
    </row>
    <row r="47" spans="1:11" ht="15" customHeight="1" x14ac:dyDescent="0.2">
      <c r="A47" s="980"/>
      <c r="B47" s="40" t="s">
        <v>93</v>
      </c>
      <c r="C47" s="171" t="str">
        <f>Credits!A36</f>
        <v>ARCH 351</v>
      </c>
      <c r="D47" s="172" t="str">
        <f>Credits!B36</f>
        <v xml:space="preserve">Architectural Design Studio III </v>
      </c>
      <c r="E47" s="203">
        <f>Credits!D36</f>
        <v>0</v>
      </c>
      <c r="F47" s="203">
        <f>Credits!E36</f>
        <v>0</v>
      </c>
      <c r="G47" s="203">
        <f>Credits!F36</f>
        <v>8</v>
      </c>
      <c r="H47" s="204">
        <f>SUM(E47:G47)</f>
        <v>8</v>
      </c>
      <c r="I47" s="217">
        <f>IF(OR((LEFT(C47,10)="ENG 101"),(LEFT(C47,10)="ENG 102"),(LEFT(C47,10)="CAT 100"),(LEFT(C47,10)="")),"",SUM(E47+INT(F47/2)+INT(G47/2)))</f>
        <v>4</v>
      </c>
      <c r="J47" s="10"/>
      <c r="K47" s="14"/>
    </row>
    <row r="48" spans="1:11" ht="15" customHeight="1" x14ac:dyDescent="0.2">
      <c r="A48" s="980"/>
      <c r="B48" s="40" t="s">
        <v>94</v>
      </c>
      <c r="C48" s="171" t="str">
        <f>Credits!A37</f>
        <v>ARCH 362</v>
      </c>
      <c r="D48" s="172" t="str">
        <f>Credits!B37</f>
        <v>History of Town Planning</v>
      </c>
      <c r="E48" s="203">
        <f>Credits!D37</f>
        <v>3</v>
      </c>
      <c r="F48" s="203">
        <f>Credits!E37</f>
        <v>0</v>
      </c>
      <c r="G48" s="203">
        <f>Credits!F37</f>
        <v>0</v>
      </c>
      <c r="H48" s="204">
        <f>SUM(E48:G48)</f>
        <v>3</v>
      </c>
      <c r="I48" s="217">
        <f>IF(OR((LEFT(C48,10)="ENG 101"),(LEFT(C48,10)="ENG 102"),(LEFT(C48,10)="CAT 100"),(LEFT(C48,10)="")),"",SUM(E48+INT(F48/2)+INT(G48/2)))</f>
        <v>3</v>
      </c>
      <c r="J48" s="10"/>
      <c r="K48" s="14"/>
    </row>
    <row r="49" spans="1:26" ht="15" customHeight="1" x14ac:dyDescent="0.2">
      <c r="A49" s="980"/>
      <c r="B49" s="40" t="s">
        <v>95</v>
      </c>
      <c r="C49" s="171" t="str">
        <f>Credits!A38</f>
        <v>HTR 301</v>
      </c>
      <c r="D49" s="172" t="str">
        <f>Credits!B38</f>
        <v>History of Turkish Revolution I</v>
      </c>
      <c r="E49" s="203">
        <f>Credits!D38</f>
        <v>2</v>
      </c>
      <c r="F49" s="203">
        <f>Credits!E38</f>
        <v>0</v>
      </c>
      <c r="G49" s="203">
        <f>Credits!F38</f>
        <v>0</v>
      </c>
      <c r="H49" s="204">
        <f>SUM(E49:G49)</f>
        <v>2</v>
      </c>
      <c r="I49" s="217">
        <f>IF(OR((LEFT(C49,10)="ENG 101"),(LEFT(C49,10)="ENG 102"),(LEFT(C49,10)="CAT 100"),(LEFT(C49,10)="")),"",SUM(E49+INT(F49/2)+INT(G49/2)))</f>
        <v>2</v>
      </c>
      <c r="J49" s="10"/>
      <c r="K49" s="14"/>
    </row>
    <row r="50" spans="1:26" ht="15" customHeight="1" x14ac:dyDescent="0.2">
      <c r="A50" s="980"/>
      <c r="B50" s="40" t="s">
        <v>96</v>
      </c>
      <c r="C50" s="171"/>
      <c r="D50" s="172"/>
      <c r="E50" s="203"/>
      <c r="F50" s="203"/>
      <c r="G50" s="203"/>
      <c r="H50" s="204"/>
      <c r="I50" s="217"/>
      <c r="J50" s="10"/>
      <c r="K50" s="14"/>
    </row>
    <row r="51" spans="1:26" ht="15" customHeight="1" thickBot="1" x14ac:dyDescent="0.25">
      <c r="A51" s="981"/>
      <c r="B51" s="41" t="s">
        <v>97</v>
      </c>
      <c r="C51" s="171"/>
      <c r="D51" s="407"/>
      <c r="E51" s="208"/>
      <c r="F51" s="208"/>
      <c r="G51" s="208"/>
      <c r="H51" s="211"/>
      <c r="I51" s="218"/>
      <c r="J51" s="23"/>
      <c r="K51" s="25"/>
    </row>
    <row r="52" spans="1:26" ht="15" customHeight="1" x14ac:dyDescent="0.2">
      <c r="A52" s="979" t="s">
        <v>64</v>
      </c>
      <c r="B52" s="39" t="s">
        <v>98</v>
      </c>
      <c r="C52" s="175" t="str">
        <f>Credits!I31</f>
        <v>ARCH 309</v>
      </c>
      <c r="D52" s="176" t="str">
        <f>Credits!J31</f>
        <v xml:space="preserve">Building Physics </v>
      </c>
      <c r="E52" s="210">
        <f>Credits!L31</f>
        <v>3</v>
      </c>
      <c r="F52" s="210">
        <f>Credits!M31</f>
        <v>0</v>
      </c>
      <c r="G52" s="210">
        <f>Credits!N31</f>
        <v>0</v>
      </c>
      <c r="H52" s="204">
        <f t="shared" ref="H52:H58" si="6">SUM(E52:G52)</f>
        <v>3</v>
      </c>
      <c r="I52" s="219">
        <f t="shared" si="5"/>
        <v>3</v>
      </c>
      <c r="J52" s="33"/>
      <c r="K52" s="34"/>
      <c r="U52" s="5"/>
      <c r="V52" s="5"/>
      <c r="W52" s="5"/>
      <c r="X52" s="5"/>
      <c r="Y52" s="5"/>
      <c r="Z52" s="5"/>
    </row>
    <row r="53" spans="1:26" ht="15" customHeight="1" x14ac:dyDescent="0.2">
      <c r="A53" s="980"/>
      <c r="B53" s="40" t="s">
        <v>99</v>
      </c>
      <c r="C53" s="177" t="str">
        <f>Credits!I32</f>
        <v>ARCH 316</v>
      </c>
      <c r="D53" s="178" t="str">
        <f>Credits!J32</f>
        <v>History of Architecture II</v>
      </c>
      <c r="E53" s="207">
        <f>Credits!L32</f>
        <v>1</v>
      </c>
      <c r="F53" s="207">
        <f>Credits!M32</f>
        <v>2</v>
      </c>
      <c r="G53" s="207">
        <f>Credits!N32</f>
        <v>0</v>
      </c>
      <c r="H53" s="204">
        <f t="shared" si="6"/>
        <v>3</v>
      </c>
      <c r="I53" s="217">
        <f t="shared" si="5"/>
        <v>2</v>
      </c>
      <c r="J53" s="10"/>
      <c r="K53" s="11"/>
      <c r="U53" s="5"/>
      <c r="V53" s="5"/>
      <c r="W53" s="5"/>
      <c r="X53" s="5"/>
      <c r="Y53" s="5"/>
      <c r="Z53" s="5"/>
    </row>
    <row r="54" spans="1:26" ht="15" customHeight="1" x14ac:dyDescent="0.2">
      <c r="A54" s="980"/>
      <c r="B54" s="40" t="s">
        <v>100</v>
      </c>
      <c r="C54" s="177" t="str">
        <f>Credits!I33</f>
        <v>ARCH 338</v>
      </c>
      <c r="D54" s="178" t="str">
        <f>Credits!J33</f>
        <v xml:space="preserve">CAD for Architects II </v>
      </c>
      <c r="E54" s="207">
        <f>Credits!L33</f>
        <v>2</v>
      </c>
      <c r="F54" s="207">
        <f>Credits!M33</f>
        <v>0</v>
      </c>
      <c r="G54" s="207">
        <f>Credits!N33</f>
        <v>2</v>
      </c>
      <c r="H54" s="204">
        <f t="shared" si="6"/>
        <v>4</v>
      </c>
      <c r="I54" s="217">
        <f>IF(OR((LEFT(C54,10)="ENG 101"),(LEFT(C54,10)="ENG 102"),(LEFT(C54,10)="CAT 100"),(LEFT(C54,10)="")),"",SUM(E54+INT(F54/2)+INT(G54/2)))</f>
        <v>3</v>
      </c>
      <c r="J54" s="10"/>
      <c r="K54" s="11"/>
      <c r="U54" s="5"/>
      <c r="V54" s="5"/>
      <c r="W54" s="5"/>
      <c r="X54" s="5"/>
      <c r="Y54" s="5"/>
      <c r="Z54" s="5"/>
    </row>
    <row r="55" spans="1:26" ht="15" customHeight="1" x14ac:dyDescent="0.2">
      <c r="A55" s="980"/>
      <c r="B55" s="40" t="s">
        <v>101</v>
      </c>
      <c r="C55" s="177" t="str">
        <f>Credits!I34</f>
        <v>ARCH 342</v>
      </c>
      <c r="D55" s="178" t="str">
        <f>Credits!J34</f>
        <v xml:space="preserve">Steel Structures </v>
      </c>
      <c r="E55" s="207">
        <f>Credits!L34</f>
        <v>3</v>
      </c>
      <c r="F55" s="207">
        <f>Credits!M34</f>
        <v>0</v>
      </c>
      <c r="G55" s="207">
        <f>Credits!N34</f>
        <v>0</v>
      </c>
      <c r="H55" s="204">
        <f t="shared" si="6"/>
        <v>3</v>
      </c>
      <c r="I55" s="217">
        <f>IF(OR((LEFT(C55,10)="ENG 101"),(LEFT(C55,10)="ENG 102"),(LEFT(C55,10)="CAT 100"),(LEFT(C55,10)="")),"",SUM(E55+INT(F55/2)+INT(G55/2)))</f>
        <v>3</v>
      </c>
      <c r="J55" s="10"/>
      <c r="K55" s="11"/>
      <c r="U55" s="5"/>
      <c r="V55" s="5"/>
      <c r="W55" s="5"/>
      <c r="X55" s="5"/>
      <c r="Y55" s="5"/>
      <c r="Z55" s="5"/>
    </row>
    <row r="56" spans="1:26" ht="15" customHeight="1" x14ac:dyDescent="0.2">
      <c r="A56" s="980"/>
      <c r="B56" s="40" t="s">
        <v>102</v>
      </c>
      <c r="C56" s="177" t="str">
        <f>Credits!I35</f>
        <v>ARCH 467</v>
      </c>
      <c r="D56" s="178" t="str">
        <f>Credits!J35</f>
        <v>Theory and Application of Town Planning</v>
      </c>
      <c r="E56" s="207">
        <f>Credits!L35</f>
        <v>2</v>
      </c>
      <c r="F56" s="207">
        <f>Credits!M35</f>
        <v>0</v>
      </c>
      <c r="G56" s="207">
        <f>Credits!N35</f>
        <v>2</v>
      </c>
      <c r="H56" s="204">
        <f t="shared" si="6"/>
        <v>4</v>
      </c>
      <c r="I56" s="217">
        <f>IF(OR((LEFT(C56,10)="ENG 101"),(LEFT(C56,10)="ENG 102"),(LEFT(C56,10)="CAT 100"),(LEFT(C56,10)="")),"",SUM(E56+INT(F56/2)+INT(G56/2)))</f>
        <v>3</v>
      </c>
      <c r="J56" s="10"/>
      <c r="K56" s="11"/>
      <c r="U56" s="5"/>
      <c r="V56" s="5"/>
      <c r="W56" s="5"/>
      <c r="X56" s="5"/>
      <c r="Y56" s="5"/>
      <c r="Z56" s="5"/>
    </row>
    <row r="57" spans="1:26" ht="15" customHeight="1" x14ac:dyDescent="0.2">
      <c r="A57" s="980"/>
      <c r="B57" s="40" t="s">
        <v>103</v>
      </c>
      <c r="C57" s="177" t="str">
        <f>Credits!I36</f>
        <v>ARCH 352</v>
      </c>
      <c r="D57" s="178" t="str">
        <f>Credits!J36</f>
        <v>Architectural Design Studio IV</v>
      </c>
      <c r="E57" s="207">
        <f>Credits!L36</f>
        <v>0</v>
      </c>
      <c r="F57" s="207">
        <f>Credits!M36</f>
        <v>0</v>
      </c>
      <c r="G57" s="207">
        <f>Credits!N36</f>
        <v>8</v>
      </c>
      <c r="H57" s="204">
        <f t="shared" si="6"/>
        <v>8</v>
      </c>
      <c r="I57" s="217">
        <f>IF(OR((LEFT(C57,10)="ENG 101"),(LEFT(C57,10)="ENG 102"),(LEFT(C57,10)="CAT 100"),(LEFT(C57,10)="")),"",SUM(E57+INT(F57/2)+INT(G57/2)))</f>
        <v>4</v>
      </c>
      <c r="J57" s="10"/>
      <c r="K57" s="11"/>
      <c r="U57" s="5"/>
      <c r="V57" s="5"/>
      <c r="W57" s="5"/>
      <c r="X57" s="5"/>
      <c r="Y57" s="5"/>
      <c r="Z57" s="5"/>
    </row>
    <row r="58" spans="1:26" ht="15" customHeight="1" x14ac:dyDescent="0.2">
      <c r="A58" s="980"/>
      <c r="B58" s="40" t="s">
        <v>104</v>
      </c>
      <c r="C58" s="177" t="str">
        <f>Credits!I37</f>
        <v>HTR 302</v>
      </c>
      <c r="D58" s="178" t="str">
        <f>Credits!J37</f>
        <v>History of Turkish Revolution II</v>
      </c>
      <c r="E58" s="207">
        <f>Credits!L37</f>
        <v>2</v>
      </c>
      <c r="F58" s="207">
        <f>Credits!M37</f>
        <v>0</v>
      </c>
      <c r="G58" s="207">
        <f>Credits!N37</f>
        <v>0</v>
      </c>
      <c r="H58" s="204">
        <f t="shared" si="6"/>
        <v>2</v>
      </c>
      <c r="I58" s="217">
        <f>IF(OR((LEFT(C58,10)="ENG 101"),(LEFT(C58,10)="ENG 102"),(LEFT(C58,10)="CAT 100"),(LEFT(C58,10)="")),"",SUM(E58+INT(F58/2)+INT(G58/2)))</f>
        <v>2</v>
      </c>
      <c r="J58" s="10"/>
      <c r="K58" s="11"/>
      <c r="U58" s="5"/>
      <c r="V58" s="5"/>
      <c r="W58" s="5"/>
      <c r="X58" s="5"/>
      <c r="Y58" s="5"/>
      <c r="Z58" s="5"/>
    </row>
    <row r="59" spans="1:26" ht="15" customHeight="1" x14ac:dyDescent="0.2">
      <c r="A59" s="980"/>
      <c r="B59" s="40" t="s">
        <v>105</v>
      </c>
      <c r="C59" s="177"/>
      <c r="D59" s="178"/>
      <c r="E59" s="207"/>
      <c r="F59" s="207"/>
      <c r="G59" s="207"/>
      <c r="H59" s="204"/>
      <c r="I59" s="217"/>
      <c r="J59" s="10"/>
      <c r="K59" s="11"/>
      <c r="U59" s="5"/>
      <c r="V59" s="5"/>
      <c r="W59" s="5"/>
      <c r="X59" s="5"/>
      <c r="Y59" s="5"/>
      <c r="Z59" s="5"/>
    </row>
    <row r="60" spans="1:26" ht="15" customHeight="1" x14ac:dyDescent="0.2">
      <c r="A60" s="980"/>
      <c r="B60" s="40" t="s">
        <v>106</v>
      </c>
      <c r="C60" s="177"/>
      <c r="D60" s="178"/>
      <c r="E60" s="207"/>
      <c r="F60" s="207"/>
      <c r="G60" s="207"/>
      <c r="H60" s="204"/>
      <c r="I60" s="217"/>
      <c r="J60" s="10"/>
      <c r="K60" s="11"/>
      <c r="U60" s="5"/>
      <c r="V60" s="5"/>
      <c r="W60" s="5"/>
      <c r="X60" s="5"/>
      <c r="Y60" s="5"/>
      <c r="Z60" s="5"/>
    </row>
    <row r="61" spans="1:26" ht="15" customHeight="1" thickBot="1" x14ac:dyDescent="0.25">
      <c r="A61" s="981"/>
      <c r="B61" s="41" t="s">
        <v>107</v>
      </c>
      <c r="C61" s="179"/>
      <c r="D61" s="215"/>
      <c r="E61" s="216"/>
      <c r="F61" s="216"/>
      <c r="G61" s="216"/>
      <c r="H61" s="214"/>
      <c r="I61" s="218"/>
      <c r="J61" s="23"/>
      <c r="K61" s="25"/>
      <c r="U61" s="5"/>
      <c r="V61" s="5"/>
      <c r="W61" s="5"/>
      <c r="X61" s="5"/>
      <c r="Y61" s="5"/>
      <c r="Z61" s="5"/>
    </row>
    <row r="62" spans="1:26" ht="15" customHeight="1" x14ac:dyDescent="0.2">
      <c r="A62" s="979" t="s">
        <v>65</v>
      </c>
      <c r="B62" s="39" t="s">
        <v>68</v>
      </c>
      <c r="C62" s="171" t="str">
        <f>Credits!A44</f>
        <v>ARCH 311</v>
      </c>
      <c r="D62" s="171" t="str">
        <f>Credits!B44</f>
        <v xml:space="preserve">Analysis of Historical Buildings </v>
      </c>
      <c r="E62" s="203">
        <f>Credits!D44</f>
        <v>1</v>
      </c>
      <c r="F62" s="203">
        <f>Credits!E44</f>
        <v>2</v>
      </c>
      <c r="G62" s="203">
        <f>Credits!F44</f>
        <v>0</v>
      </c>
      <c r="H62" s="204">
        <f t="shared" ref="H62:H67" si="7">SUM(E62:G62)</f>
        <v>3</v>
      </c>
      <c r="I62" s="712">
        <f t="shared" ref="I62:I73" si="8">IF(OR((LEFT(C62,10)="ENG 101"),(LEFT(C62,10)="ENG 102"),(LEFT(C62,10)="CAT 100"),(LEFT(C62,10)="")),"",SUM(E62+INT(F62/2)+INT(G62/2)))</f>
        <v>2</v>
      </c>
      <c r="J62" s="10"/>
      <c r="K62" s="14"/>
    </row>
    <row r="63" spans="1:26" ht="15" customHeight="1" x14ac:dyDescent="0.2">
      <c r="A63" s="980"/>
      <c r="B63" s="40" t="s">
        <v>69</v>
      </c>
      <c r="C63" s="171" t="str">
        <f>Credits!A45</f>
        <v>ARCH 415</v>
      </c>
      <c r="D63" s="172" t="str">
        <f>Credits!B45</f>
        <v>Construction Management</v>
      </c>
      <c r="E63" s="203">
        <f>Credits!D45</f>
        <v>2</v>
      </c>
      <c r="F63" s="203">
        <f>Credits!E45</f>
        <v>2</v>
      </c>
      <c r="G63" s="203">
        <f>Credits!F45</f>
        <v>0</v>
      </c>
      <c r="H63" s="204">
        <f t="shared" si="7"/>
        <v>4</v>
      </c>
      <c r="I63" s="217">
        <f t="shared" si="8"/>
        <v>3</v>
      </c>
      <c r="J63" s="10"/>
      <c r="K63" s="14"/>
    </row>
    <row r="64" spans="1:26" ht="15" customHeight="1" x14ac:dyDescent="0.2">
      <c r="A64" s="980"/>
      <c r="B64" s="40" t="s">
        <v>70</v>
      </c>
      <c r="C64" s="171" t="str">
        <f>Credits!A46</f>
        <v>ARCH 332</v>
      </c>
      <c r="D64" s="172" t="str">
        <f>Credits!B46</f>
        <v>Color in Architecture</v>
      </c>
      <c r="E64" s="203">
        <f>Credits!D46</f>
        <v>2</v>
      </c>
      <c r="F64" s="203">
        <f>Credits!E46</f>
        <v>2</v>
      </c>
      <c r="G64" s="203">
        <f>Credits!F46</f>
        <v>0</v>
      </c>
      <c r="H64" s="204">
        <f t="shared" si="7"/>
        <v>4</v>
      </c>
      <c r="I64" s="217">
        <f>IF(OR((LEFT(C64,10)="ENG 101"),(LEFT(C64,10)="ENG 102"),(LEFT(C64,10)="CAT 100"),(LEFT(C64,10)="")),"",SUM(E64+INT(F64/2)+INT(G64/2)))</f>
        <v>3</v>
      </c>
      <c r="J64" s="10"/>
      <c r="K64" s="14"/>
    </row>
    <row r="65" spans="1:11" ht="15" customHeight="1" x14ac:dyDescent="0.2">
      <c r="A65" s="980"/>
      <c r="B65" s="40" t="s">
        <v>71</v>
      </c>
      <c r="C65" s="171" t="str">
        <f>Credits!A47</f>
        <v>ARCH 432</v>
      </c>
      <c r="D65" s="172" t="str">
        <f>Credits!B47</f>
        <v>Modelling and Photography</v>
      </c>
      <c r="E65" s="203">
        <f>Credits!D47</f>
        <v>2</v>
      </c>
      <c r="F65" s="203">
        <f>Credits!E47</f>
        <v>2</v>
      </c>
      <c r="G65" s="203">
        <f>Credits!F47</f>
        <v>0</v>
      </c>
      <c r="H65" s="204">
        <f t="shared" si="7"/>
        <v>4</v>
      </c>
      <c r="I65" s="217">
        <f>IF(OR((LEFT(C65,10)="ENG 101"),(LEFT(C65,10)="ENG 102"),(LEFT(C65,10)="CAT 100"),(LEFT(C65,10)="")),"",SUM(E65+INT(F65/2)+INT(G65/2)))</f>
        <v>3</v>
      </c>
      <c r="J65" s="10"/>
      <c r="K65" s="14"/>
    </row>
    <row r="66" spans="1:11" ht="15" customHeight="1" x14ac:dyDescent="0.2">
      <c r="A66" s="980"/>
      <c r="B66" s="40" t="s">
        <v>72</v>
      </c>
      <c r="C66" s="171" t="str">
        <f>Credits!A48</f>
        <v>ARCH 451</v>
      </c>
      <c r="D66" s="172" t="str">
        <f>Credits!B48</f>
        <v>Architectural Design Studio V</v>
      </c>
      <c r="E66" s="203">
        <f>Credits!D48</f>
        <v>0</v>
      </c>
      <c r="F66" s="203">
        <f>Credits!E48</f>
        <v>0</v>
      </c>
      <c r="G66" s="203">
        <f>Credits!F48</f>
        <v>8</v>
      </c>
      <c r="H66" s="204">
        <f t="shared" si="7"/>
        <v>8</v>
      </c>
      <c r="I66" s="217">
        <f>IF(OR((LEFT(C66,10)="ENG 101"),(LEFT(C66,10)="ENG 102"),(LEFT(C66,10)="CAT 100"),(LEFT(C66,10)="")),"",SUM(E66+INT(F66/2)+INT(G66/2)))</f>
        <v>4</v>
      </c>
      <c r="J66" s="10"/>
      <c r="K66" s="14"/>
    </row>
    <row r="67" spans="1:11" ht="15" customHeight="1" x14ac:dyDescent="0.2">
      <c r="A67" s="980"/>
      <c r="B67" s="40" t="s">
        <v>73</v>
      </c>
      <c r="C67" s="171" t="str">
        <f>Credits!A49</f>
        <v>ARCH 469</v>
      </c>
      <c r="D67" s="172" t="str">
        <f>Credits!B49</f>
        <v>Residential Environment Project</v>
      </c>
      <c r="E67" s="203">
        <f>Credits!D49</f>
        <v>1</v>
      </c>
      <c r="F67" s="203">
        <f>Credits!E49</f>
        <v>0</v>
      </c>
      <c r="G67" s="203">
        <f>Credits!F49</f>
        <v>4</v>
      </c>
      <c r="H67" s="204">
        <f t="shared" si="7"/>
        <v>5</v>
      </c>
      <c r="I67" s="217">
        <f>IF(OR((LEFT(C67,10)="ENG 101"),(LEFT(C67,10)="ENG 102"),(LEFT(C67,10)="CAT 100"),(LEFT(C67,10)="")),"",SUM(E67+INT(F67/2)+INT(G67/2)))</f>
        <v>3</v>
      </c>
      <c r="J67" s="10"/>
      <c r="K67" s="14"/>
    </row>
    <row r="68" spans="1:11" ht="15" customHeight="1" x14ac:dyDescent="0.2">
      <c r="A68" s="980"/>
      <c r="B68" s="40" t="s">
        <v>74</v>
      </c>
      <c r="C68" s="171"/>
      <c r="D68" s="172"/>
      <c r="E68" s="203"/>
      <c r="F68" s="203"/>
      <c r="G68" s="203"/>
      <c r="H68" s="204"/>
      <c r="I68" s="217" t="str">
        <f>IF(OR((LEFT(C68,10)="ENG 101"),(LEFT(C68,10)="ENG 102"),(LEFT(C68,10)="CAT 100"),(LEFT(C68,10)="")),"",SUM(E68+INT(F68/2)+INT(G68/2)))</f>
        <v/>
      </c>
      <c r="J68" s="10"/>
      <c r="K68" s="14"/>
    </row>
    <row r="69" spans="1:11" ht="15" customHeight="1" x14ac:dyDescent="0.2">
      <c r="A69" s="980"/>
      <c r="B69" s="40" t="s">
        <v>75</v>
      </c>
      <c r="C69" s="171"/>
      <c r="D69" s="172"/>
      <c r="E69" s="203"/>
      <c r="F69" s="203"/>
      <c r="G69" s="203"/>
      <c r="H69" s="405"/>
      <c r="I69" s="217" t="str">
        <f t="shared" si="8"/>
        <v/>
      </c>
      <c r="J69" s="10"/>
      <c r="K69" s="14"/>
    </row>
    <row r="70" spans="1:11" ht="15" customHeight="1" x14ac:dyDescent="0.2">
      <c r="A70" s="980"/>
      <c r="B70" s="40" t="s">
        <v>76</v>
      </c>
      <c r="C70" s="171"/>
      <c r="D70" s="172"/>
      <c r="E70" s="205"/>
      <c r="F70" s="205"/>
      <c r="G70" s="205"/>
      <c r="H70" s="212"/>
      <c r="I70" s="217" t="str">
        <f t="shared" si="8"/>
        <v/>
      </c>
      <c r="J70" s="10"/>
      <c r="K70" s="14"/>
    </row>
    <row r="71" spans="1:11" ht="15" customHeight="1" thickBot="1" x14ac:dyDescent="0.25">
      <c r="A71" s="981"/>
      <c r="B71" s="41" t="s">
        <v>77</v>
      </c>
      <c r="C71" s="173"/>
      <c r="D71" s="174"/>
      <c r="E71" s="206"/>
      <c r="F71" s="206"/>
      <c r="G71" s="206"/>
      <c r="H71" s="213"/>
      <c r="I71" s="218" t="str">
        <f t="shared" si="8"/>
        <v/>
      </c>
      <c r="J71" s="23"/>
      <c r="K71" s="24"/>
    </row>
    <row r="72" spans="1:11" ht="15" customHeight="1" x14ac:dyDescent="0.2">
      <c r="A72" s="979" t="s">
        <v>66</v>
      </c>
      <c r="B72" s="39" t="s">
        <v>78</v>
      </c>
      <c r="C72" s="175" t="str">
        <f>Credits!I44</f>
        <v>ARCH 326</v>
      </c>
      <c r="D72" s="176" t="str">
        <f>Credits!J44</f>
        <v>Culture and Architecture</v>
      </c>
      <c r="E72" s="207">
        <f>Credits!L44</f>
        <v>1</v>
      </c>
      <c r="F72" s="207">
        <f>Credits!M44</f>
        <v>2</v>
      </c>
      <c r="G72" s="207">
        <f>Credits!N44</f>
        <v>0</v>
      </c>
      <c r="H72" s="204">
        <f>SUM(E72:G72)</f>
        <v>3</v>
      </c>
      <c r="I72" s="219">
        <f t="shared" si="8"/>
        <v>2</v>
      </c>
      <c r="J72" s="33"/>
      <c r="K72" s="34"/>
    </row>
    <row r="73" spans="1:11" ht="15" customHeight="1" x14ac:dyDescent="0.2">
      <c r="A73" s="980"/>
      <c r="B73" s="40" t="s">
        <v>79</v>
      </c>
      <c r="C73" s="177" t="str">
        <f>Credits!I45</f>
        <v>ARCH 416</v>
      </c>
      <c r="D73" s="178" t="str">
        <f>Credits!J45</f>
        <v>Cost Estimate &amp; Professional Practice</v>
      </c>
      <c r="E73" s="207">
        <f>Credits!L45</f>
        <v>2</v>
      </c>
      <c r="F73" s="207">
        <f>Credits!M45</f>
        <v>2</v>
      </c>
      <c r="G73" s="207">
        <f>Credits!N45</f>
        <v>0</v>
      </c>
      <c r="H73" s="204">
        <f>SUM(E73:G73)</f>
        <v>4</v>
      </c>
      <c r="I73" s="217">
        <f t="shared" si="8"/>
        <v>3</v>
      </c>
      <c r="J73" s="10"/>
      <c r="K73" s="11"/>
    </row>
    <row r="74" spans="1:11" ht="15" customHeight="1" x14ac:dyDescent="0.2">
      <c r="A74" s="980"/>
      <c r="B74" s="40" t="s">
        <v>80</v>
      </c>
      <c r="C74" s="177" t="str">
        <f>Credits!I46</f>
        <v>ARCH 426</v>
      </c>
      <c r="D74" s="178" t="str">
        <f>Credits!J46</f>
        <v xml:space="preserve">Building Safety Systems </v>
      </c>
      <c r="E74" s="207">
        <f>Credits!L46</f>
        <v>1</v>
      </c>
      <c r="F74" s="207">
        <f>Credits!M46</f>
        <v>2</v>
      </c>
      <c r="G74" s="207">
        <f>Credits!N46</f>
        <v>0</v>
      </c>
      <c r="H74" s="204">
        <f t="shared" ref="H74:H79" si="9">SUM(E74:G74)</f>
        <v>3</v>
      </c>
      <c r="I74" s="217">
        <f t="shared" ref="I74:I79" si="10">IF(OR((LEFT(C74,10)="ENG 101"),(LEFT(C74,10)="ENG 102"),(LEFT(C74,10)="CAT 100"),(LEFT(C74,10)="")),"",SUM(E74+INT(F74/2)+INT(G74/2)))</f>
        <v>2</v>
      </c>
      <c r="J74" s="163"/>
      <c r="K74" s="7"/>
    </row>
    <row r="75" spans="1:11" ht="15" customHeight="1" x14ac:dyDescent="0.2">
      <c r="A75" s="980"/>
      <c r="B75" s="40" t="s">
        <v>81</v>
      </c>
      <c r="C75" s="177" t="str">
        <f>Credits!I47</f>
        <v>ARCH 492</v>
      </c>
      <c r="D75" s="178" t="str">
        <f>Credits!J47</f>
        <v>Graduation Project</v>
      </c>
      <c r="E75" s="207">
        <f>Credits!L47</f>
        <v>0</v>
      </c>
      <c r="F75" s="207">
        <f>Credits!M47</f>
        <v>0</v>
      </c>
      <c r="G75" s="207">
        <f>Credits!N47</f>
        <v>8</v>
      </c>
      <c r="H75" s="204">
        <f t="shared" si="9"/>
        <v>8</v>
      </c>
      <c r="I75" s="217">
        <f t="shared" si="10"/>
        <v>4</v>
      </c>
      <c r="J75" s="10"/>
      <c r="K75" s="11"/>
    </row>
    <row r="76" spans="1:11" ht="15" customHeight="1" x14ac:dyDescent="0.2">
      <c r="A76" s="980"/>
      <c r="B76" s="40" t="s">
        <v>82</v>
      </c>
      <c r="C76" s="177" t="str">
        <f>Credits!I48</f>
        <v>ES 302</v>
      </c>
      <c r="D76" s="178" t="str">
        <f>Credits!J48</f>
        <v>Architectural Project Management</v>
      </c>
      <c r="E76" s="207">
        <f>Credits!L48</f>
        <v>1</v>
      </c>
      <c r="F76" s="207">
        <f>Credits!M48</f>
        <v>2</v>
      </c>
      <c r="G76" s="207">
        <f>Credits!N48</f>
        <v>0</v>
      </c>
      <c r="H76" s="204">
        <f t="shared" si="9"/>
        <v>3</v>
      </c>
      <c r="I76" s="217">
        <f t="shared" si="10"/>
        <v>2</v>
      </c>
      <c r="J76" s="10"/>
      <c r="K76" s="7"/>
    </row>
    <row r="77" spans="1:11" ht="15" customHeight="1" x14ac:dyDescent="0.2">
      <c r="A77" s="980"/>
      <c r="B77" s="40" t="s">
        <v>83</v>
      </c>
      <c r="C77" s="177" t="str">
        <f>Credits!I49</f>
        <v>LAW 481</v>
      </c>
      <c r="D77" s="178" t="str">
        <f>Credits!J49</f>
        <v xml:space="preserve">Law for Architects </v>
      </c>
      <c r="E77" s="207">
        <f>Credits!L49</f>
        <v>2</v>
      </c>
      <c r="F77" s="207">
        <f>Credits!M49</f>
        <v>0</v>
      </c>
      <c r="G77" s="207">
        <f>Credits!N49</f>
        <v>0</v>
      </c>
      <c r="H77" s="204">
        <f t="shared" si="9"/>
        <v>2</v>
      </c>
      <c r="I77" s="217">
        <f t="shared" si="10"/>
        <v>2</v>
      </c>
      <c r="J77" s="10"/>
      <c r="K77" s="7"/>
    </row>
    <row r="78" spans="1:11" ht="15" customHeight="1" x14ac:dyDescent="0.2">
      <c r="A78" s="980"/>
      <c r="B78" s="40" t="s">
        <v>84</v>
      </c>
      <c r="C78" s="177" t="str">
        <f>Credits!I50</f>
        <v>ARCH 412</v>
      </c>
      <c r="D78" s="178" t="str">
        <f>Credits!J50</f>
        <v>Semiotics of Architecture</v>
      </c>
      <c r="E78" s="207">
        <f>Credits!L50</f>
        <v>3</v>
      </c>
      <c r="F78" s="207">
        <f>Credits!M50</f>
        <v>0</v>
      </c>
      <c r="G78" s="207">
        <f>Credits!N50</f>
        <v>0</v>
      </c>
      <c r="H78" s="204">
        <f t="shared" si="9"/>
        <v>3</v>
      </c>
      <c r="I78" s="217">
        <f t="shared" si="10"/>
        <v>3</v>
      </c>
      <c r="J78" s="10"/>
      <c r="K78" s="11"/>
    </row>
    <row r="79" spans="1:11" ht="15" customHeight="1" x14ac:dyDescent="0.2">
      <c r="A79" s="980"/>
      <c r="B79" s="40" t="s">
        <v>85</v>
      </c>
      <c r="C79" s="177" t="str">
        <f>Credits!I51</f>
        <v>ARCH 413</v>
      </c>
      <c r="D79" s="178" t="str">
        <f>Credits!J51</f>
        <v>Contemporary World Architecture</v>
      </c>
      <c r="E79" s="207">
        <f>Credits!L51</f>
        <v>3</v>
      </c>
      <c r="F79" s="207">
        <f>Credits!M51</f>
        <v>0</v>
      </c>
      <c r="G79" s="207">
        <f>Credits!N51</f>
        <v>0</v>
      </c>
      <c r="H79" s="204">
        <f t="shared" si="9"/>
        <v>3</v>
      </c>
      <c r="I79" s="217">
        <f t="shared" si="10"/>
        <v>3</v>
      </c>
      <c r="J79" s="10"/>
      <c r="K79" s="7"/>
    </row>
    <row r="80" spans="1:11" ht="15" customHeight="1" x14ac:dyDescent="0.2">
      <c r="A80" s="980"/>
      <c r="B80" s="40" t="s">
        <v>86</v>
      </c>
      <c r="C80" s="177"/>
      <c r="D80" s="178"/>
      <c r="E80" s="207"/>
      <c r="F80" s="207"/>
      <c r="G80" s="207"/>
      <c r="H80" s="204"/>
      <c r="I80" s="217"/>
      <c r="J80" s="10"/>
      <c r="K80" s="7"/>
    </row>
    <row r="81" spans="1:11" ht="15" customHeight="1" thickBot="1" x14ac:dyDescent="0.25">
      <c r="A81" s="981"/>
      <c r="B81" s="41" t="s">
        <v>87</v>
      </c>
      <c r="C81" s="173"/>
      <c r="D81" s="174"/>
      <c r="E81" s="206"/>
      <c r="F81" s="206"/>
      <c r="G81" s="206"/>
      <c r="H81" s="213"/>
      <c r="I81" s="218"/>
      <c r="J81" s="23"/>
      <c r="K81" s="25"/>
    </row>
    <row r="82" spans="1:11" x14ac:dyDescent="0.2">
      <c r="I82" s="738">
        <f>SUM(I2:I81)</f>
        <v>161</v>
      </c>
    </row>
  </sheetData>
  <customSheetViews>
    <customSheetView guid="{F10B78A4-32AB-4106-909F-99EF7F04057B}" showPageBreaks="1" fitToPage="1" printArea="1" hiddenColumns="1" showRuler="0" topLeftCell="B16">
      <selection activeCell="J49" sqref="J49"/>
      <pageMargins left="0.78740157480314965" right="0.39370078740157483" top="0.39370078740157483" bottom="0.39370078740157483" header="0.51181102362204722" footer="0.51181102362204722"/>
      <printOptions horizontalCentered="1" verticalCentered="1"/>
      <pageSetup scale="59" orientation="portrait" horizontalDpi="300" verticalDpi="300" r:id="rId1"/>
      <headerFooter alignWithMargins="0"/>
    </customSheetView>
  </customSheetViews>
  <mergeCells count="8">
    <mergeCell ref="A2:A11"/>
    <mergeCell ref="A72:A81"/>
    <mergeCell ref="A42:A51"/>
    <mergeCell ref="A62:A71"/>
    <mergeCell ref="A12:A21"/>
    <mergeCell ref="A52:A61"/>
    <mergeCell ref="A22:A31"/>
    <mergeCell ref="A32:A41"/>
  </mergeCells>
  <phoneticPr fontId="0" type="noConversion"/>
  <conditionalFormatting sqref="I2:I81">
    <cfRule type="cellIs" dxfId="204" priority="1" stopIfTrue="1" operator="equal">
      <formula>0</formula>
    </cfRule>
  </conditionalFormatting>
  <printOptions horizontalCentered="1" verticalCentered="1"/>
  <pageMargins left="0.78740157480314965" right="0.39370078740157483" top="0.39370078740157483" bottom="0.39370078740157483" header="0.51181102362204722" footer="0.51181102362204722"/>
  <pageSetup orientation="portrait" horizontalDpi="300" verticalDpi="300"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70C0"/>
  </sheetPr>
  <dimension ref="A1:AA181"/>
  <sheetViews>
    <sheetView tabSelected="1" view="pageBreakPreview" zoomScale="55" zoomScaleNormal="100" zoomScaleSheetLayoutView="55" workbookViewId="0">
      <selection activeCell="I74" sqref="I74"/>
    </sheetView>
  </sheetViews>
  <sheetFormatPr defaultRowHeight="12.75" x14ac:dyDescent="0.2"/>
  <cols>
    <col min="2" max="2" width="1.7109375" style="42" customWidth="1"/>
    <col min="3" max="3" width="10.7109375" style="234" customWidth="1"/>
    <col min="4" max="4" width="2.85546875" style="233" customWidth="1"/>
    <col min="5" max="5" width="2.5703125" style="233" bestFit="1" customWidth="1"/>
    <col min="6" max="6" width="10.28515625" style="234" bestFit="1" customWidth="1"/>
    <col min="7" max="7" width="12.85546875" style="234" bestFit="1" customWidth="1"/>
    <col min="8" max="8" width="40.7109375" style="228" customWidth="1"/>
    <col min="9" max="9" width="26.7109375" style="228" customWidth="1"/>
    <col min="10" max="10" width="20.7109375" style="236" bestFit="1" customWidth="1"/>
    <col min="11" max="11" width="15.7109375" style="228" customWidth="1"/>
    <col min="12" max="12" width="10.7109375" style="236" customWidth="1"/>
    <col min="13" max="13" width="4.7109375" customWidth="1"/>
    <col min="14" max="14" width="12.7109375" customWidth="1"/>
    <col min="15" max="16" width="2.7109375" customWidth="1"/>
    <col min="17" max="17" width="12.7109375" customWidth="1"/>
    <col min="18" max="19" width="2.7109375" customWidth="1"/>
    <col min="20" max="20" width="12.7109375" customWidth="1"/>
    <col min="21" max="21" width="4.7109375" customWidth="1"/>
  </cols>
  <sheetData>
    <row r="1" spans="1:21" ht="15" customHeight="1" thickBot="1" x14ac:dyDescent="0.25">
      <c r="A1" s="412"/>
      <c r="B1" s="413"/>
      <c r="C1" s="414" t="s">
        <v>51</v>
      </c>
      <c r="D1" s="415" t="s">
        <v>257</v>
      </c>
      <c r="E1" s="577" t="s">
        <v>337</v>
      </c>
      <c r="F1" s="580" t="s">
        <v>249</v>
      </c>
      <c r="G1" s="414" t="s">
        <v>338</v>
      </c>
      <c r="H1" s="416" t="s">
        <v>52</v>
      </c>
      <c r="I1" s="417" t="s">
        <v>53</v>
      </c>
      <c r="J1" s="418" t="s">
        <v>255</v>
      </c>
      <c r="K1" s="418" t="s">
        <v>265</v>
      </c>
      <c r="L1" s="419" t="s">
        <v>54</v>
      </c>
      <c r="M1" s="988" t="s">
        <v>258</v>
      </c>
      <c r="N1" s="989"/>
      <c r="O1" s="990"/>
      <c r="P1" s="988" t="s">
        <v>336</v>
      </c>
      <c r="Q1" s="989"/>
      <c r="R1" s="990"/>
      <c r="S1" s="988" t="s">
        <v>259</v>
      </c>
      <c r="T1" s="989"/>
      <c r="U1" s="990"/>
    </row>
    <row r="2" spans="1:21" ht="15" customHeight="1" x14ac:dyDescent="0.2">
      <c r="A2" s="982"/>
      <c r="B2" s="446" t="s">
        <v>68</v>
      </c>
      <c r="C2" s="846" t="s">
        <v>241</v>
      </c>
      <c r="D2" s="847">
        <v>1</v>
      </c>
      <c r="E2" s="848">
        <v>0</v>
      </c>
      <c r="F2" s="849" t="str">
        <f t="shared" ref="F2:F42" si="0">CONCATENATE(C2,".",E2,D2)</f>
        <v>ARCH 101.01</v>
      </c>
      <c r="G2" s="850" t="str">
        <f t="shared" ref="G2:G29" si="1">F2</f>
        <v>ARCH 101.01</v>
      </c>
      <c r="H2" s="850" t="str">
        <f>VLOOKUP(C2,'Course List (main)'!$C$2:$D$100,2,FALSE)</f>
        <v>Architectural Basic Design I</v>
      </c>
      <c r="I2" s="851" t="s">
        <v>863</v>
      </c>
      <c r="J2" s="852"/>
      <c r="K2" s="853"/>
      <c r="L2" s="854"/>
      <c r="M2" s="999">
        <f>N82+N84</f>
        <v>2</v>
      </c>
      <c r="N2" s="998" t="s">
        <v>42</v>
      </c>
      <c r="O2" s="994">
        <f>N82+N84</f>
        <v>2</v>
      </c>
      <c r="P2" s="991">
        <f ca="1">Q82+Q84</f>
        <v>2</v>
      </c>
      <c r="Q2" s="998" t="s">
        <v>42</v>
      </c>
      <c r="R2" s="994">
        <f ca="1">Q82+Q84</f>
        <v>2</v>
      </c>
      <c r="S2" s="991">
        <f>T82+T84</f>
        <v>2</v>
      </c>
      <c r="T2" s="998" t="s">
        <v>42</v>
      </c>
      <c r="U2" s="994">
        <f>T82+T84</f>
        <v>2</v>
      </c>
    </row>
    <row r="3" spans="1:21" ht="15" customHeight="1" x14ac:dyDescent="0.2">
      <c r="A3" s="983"/>
      <c r="B3" s="447" t="s">
        <v>69</v>
      </c>
      <c r="C3" s="448" t="s">
        <v>241</v>
      </c>
      <c r="D3" s="480">
        <v>1</v>
      </c>
      <c r="E3" s="578">
        <v>1</v>
      </c>
      <c r="F3" s="581" t="str">
        <f t="shared" si="0"/>
        <v>ARCH 101.11</v>
      </c>
      <c r="G3" s="449" t="str">
        <f t="shared" si="1"/>
        <v>ARCH 101.11</v>
      </c>
      <c r="H3" s="449" t="str">
        <f>VLOOKUP(C3,'Course List (main)'!$C$2:$D$100,2,FALSE)</f>
        <v>Architectural Basic Design I</v>
      </c>
      <c r="I3" s="450" t="s">
        <v>863</v>
      </c>
      <c r="J3" s="451"/>
      <c r="K3" s="452"/>
      <c r="L3" s="855"/>
      <c r="M3" s="1000"/>
      <c r="N3" s="985"/>
      <c r="O3" s="995"/>
      <c r="P3" s="992"/>
      <c r="Q3" s="985"/>
      <c r="R3" s="995"/>
      <c r="S3" s="992"/>
      <c r="T3" s="985"/>
      <c r="U3" s="995"/>
    </row>
    <row r="4" spans="1:21" ht="15" customHeight="1" x14ac:dyDescent="0.2">
      <c r="A4" s="983"/>
      <c r="B4" s="447" t="s">
        <v>70</v>
      </c>
      <c r="C4" s="448" t="s">
        <v>242</v>
      </c>
      <c r="D4" s="480">
        <v>1</v>
      </c>
      <c r="E4" s="578">
        <v>0</v>
      </c>
      <c r="F4" s="581" t="str">
        <f t="shared" si="0"/>
        <v>ARCH 102.01</v>
      </c>
      <c r="G4" s="449" t="str">
        <f t="shared" si="1"/>
        <v>ARCH 102.01</v>
      </c>
      <c r="H4" s="449" t="str">
        <f>VLOOKUP(C4,'Course List (main)'!$C$2:$D$100,2,FALSE)</f>
        <v>Architectural Basic Design II</v>
      </c>
      <c r="I4" s="450" t="s">
        <v>864</v>
      </c>
      <c r="J4" s="451"/>
      <c r="K4" s="452"/>
      <c r="L4" s="855"/>
      <c r="M4" s="1000"/>
      <c r="N4" s="986" t="str">
        <f t="array" ref="N4">IF(AND('S1'!$C$53:$AA$62="OK."),"OK.","!")</f>
        <v>OK.</v>
      </c>
      <c r="O4" s="995"/>
      <c r="P4" s="992"/>
      <c r="Q4" s="986" t="str">
        <f t="array" aca="1" ref="Q4" ca="1">IF(AND('S1'!$C$43:$AA$52="OK."),"OK.","!")</f>
        <v>OK.</v>
      </c>
      <c r="R4" s="995"/>
      <c r="S4" s="992"/>
      <c r="T4" s="986" t="str">
        <f t="array" ref="T4">IF(AND('S1'!$C$63:$AA$92="OK."),"OK.","!")</f>
        <v>OK.</v>
      </c>
      <c r="U4" s="995"/>
    </row>
    <row r="5" spans="1:21" ht="15" customHeight="1" x14ac:dyDescent="0.2">
      <c r="A5" s="983"/>
      <c r="B5" s="447" t="s">
        <v>71</v>
      </c>
      <c r="C5" s="448" t="s">
        <v>242</v>
      </c>
      <c r="D5" s="480">
        <v>1</v>
      </c>
      <c r="E5" s="578">
        <v>1</v>
      </c>
      <c r="F5" s="581" t="str">
        <f t="shared" si="0"/>
        <v>ARCH 102.11</v>
      </c>
      <c r="G5" s="449" t="str">
        <f t="shared" si="1"/>
        <v>ARCH 102.11</v>
      </c>
      <c r="H5" s="449" t="str">
        <f>VLOOKUP(C5,'Course List (main)'!$C$2:$D$100,2,FALSE)</f>
        <v>Architectural Basic Design II</v>
      </c>
      <c r="I5" s="450" t="s">
        <v>864</v>
      </c>
      <c r="J5" s="451"/>
      <c r="K5" s="452"/>
      <c r="L5" s="855"/>
      <c r="M5" s="1000"/>
      <c r="N5" s="986"/>
      <c r="O5" s="995"/>
      <c r="P5" s="992"/>
      <c r="Q5" s="986"/>
      <c r="R5" s="995"/>
      <c r="S5" s="992"/>
      <c r="T5" s="986"/>
      <c r="U5" s="995"/>
    </row>
    <row r="6" spans="1:21" ht="15" customHeight="1" x14ac:dyDescent="0.2">
      <c r="A6" s="983"/>
      <c r="B6" s="447" t="s">
        <v>72</v>
      </c>
      <c r="C6" s="448" t="s">
        <v>242</v>
      </c>
      <c r="D6" s="480">
        <v>2</v>
      </c>
      <c r="E6" s="578">
        <v>1</v>
      </c>
      <c r="F6" s="581" t="str">
        <f t="shared" si="0"/>
        <v>ARCH 102.12</v>
      </c>
      <c r="G6" s="449" t="str">
        <f t="shared" si="1"/>
        <v>ARCH 102.12</v>
      </c>
      <c r="H6" s="449" t="str">
        <f>VLOOKUP(C6,'Course List (main)'!$C$2:$D$100,2,FALSE)</f>
        <v>Architectural Basic Design II</v>
      </c>
      <c r="I6" s="450" t="s">
        <v>864</v>
      </c>
      <c r="J6" s="451"/>
      <c r="K6" s="452"/>
      <c r="L6" s="855"/>
      <c r="M6" s="1000"/>
      <c r="N6" s="986"/>
      <c r="O6" s="995"/>
      <c r="P6" s="992"/>
      <c r="Q6" s="986"/>
      <c r="R6" s="995"/>
      <c r="S6" s="992"/>
      <c r="T6" s="986"/>
      <c r="U6" s="995"/>
    </row>
    <row r="7" spans="1:21" ht="15" customHeight="1" x14ac:dyDescent="0.2">
      <c r="A7" s="983"/>
      <c r="B7" s="447" t="s">
        <v>73</v>
      </c>
      <c r="C7" s="448" t="s">
        <v>242</v>
      </c>
      <c r="D7" s="480">
        <v>3</v>
      </c>
      <c r="E7" s="578">
        <v>1</v>
      </c>
      <c r="F7" s="581" t="str">
        <f t="shared" si="0"/>
        <v>ARCH 102.13</v>
      </c>
      <c r="G7" s="449" t="str">
        <f t="shared" si="1"/>
        <v>ARCH 102.13</v>
      </c>
      <c r="H7" s="449" t="str">
        <f>VLOOKUP(C7,'Course List (main)'!$C$2:$D$100,2,FALSE)</f>
        <v>Architectural Basic Design II</v>
      </c>
      <c r="I7" s="450" t="s">
        <v>864</v>
      </c>
      <c r="J7" s="451"/>
      <c r="K7" s="452"/>
      <c r="L7" s="855"/>
      <c r="M7" s="1000"/>
      <c r="N7" s="986"/>
      <c r="O7" s="995"/>
      <c r="P7" s="992"/>
      <c r="Q7" s="986"/>
      <c r="R7" s="995"/>
      <c r="S7" s="992"/>
      <c r="T7" s="986"/>
      <c r="U7" s="995"/>
    </row>
    <row r="8" spans="1:21" ht="15" customHeight="1" x14ac:dyDescent="0.2">
      <c r="A8" s="983"/>
      <c r="B8" s="447" t="s">
        <v>74</v>
      </c>
      <c r="C8" s="448" t="s">
        <v>399</v>
      </c>
      <c r="D8" s="480">
        <v>1</v>
      </c>
      <c r="E8" s="578">
        <v>0</v>
      </c>
      <c r="F8" s="581" t="str">
        <f t="shared" si="0"/>
        <v>ARCH 103.01</v>
      </c>
      <c r="G8" s="449" t="str">
        <f t="shared" si="1"/>
        <v>ARCH 103.01</v>
      </c>
      <c r="H8" s="449" t="str">
        <f>VLOOKUP(C8,'Course List (main)'!$C$2:$D$100,2,FALSE)</f>
        <v>Information Technology for Architects</v>
      </c>
      <c r="I8" s="450" t="s">
        <v>501</v>
      </c>
      <c r="J8" s="451"/>
      <c r="K8" s="452"/>
      <c r="L8" s="855" t="s">
        <v>787</v>
      </c>
      <c r="M8" s="1000"/>
      <c r="N8" s="986"/>
      <c r="O8" s="995"/>
      <c r="P8" s="992"/>
      <c r="Q8" s="986"/>
      <c r="R8" s="995"/>
      <c r="S8" s="992"/>
      <c r="T8" s="986"/>
      <c r="U8" s="995"/>
    </row>
    <row r="9" spans="1:21" ht="15" customHeight="1" x14ac:dyDescent="0.2">
      <c r="A9" s="983"/>
      <c r="B9" s="447" t="s">
        <v>83</v>
      </c>
      <c r="C9" s="448" t="s">
        <v>456</v>
      </c>
      <c r="D9" s="480">
        <v>1</v>
      </c>
      <c r="E9" s="578">
        <v>0</v>
      </c>
      <c r="F9" s="581" t="str">
        <f t="shared" si="0"/>
        <v>ARCH 105.01</v>
      </c>
      <c r="G9" s="449" t="str">
        <f t="shared" si="1"/>
        <v>ARCH 105.01</v>
      </c>
      <c r="H9" s="449" t="str">
        <f>VLOOKUP(C9,'Course List (main)'!$C$2:$D$100,2,FALSE)</f>
        <v>Fundamentals of Architecture I</v>
      </c>
      <c r="I9" s="450" t="s">
        <v>393</v>
      </c>
      <c r="J9" s="451"/>
      <c r="K9" s="452"/>
      <c r="L9" s="855"/>
      <c r="M9" s="1000"/>
      <c r="N9" s="986"/>
      <c r="O9" s="995"/>
      <c r="P9" s="992"/>
      <c r="Q9" s="986"/>
      <c r="R9" s="995"/>
      <c r="S9" s="992"/>
      <c r="T9" s="986"/>
      <c r="U9" s="995"/>
    </row>
    <row r="10" spans="1:21" ht="15" customHeight="1" x14ac:dyDescent="0.2">
      <c r="A10" s="983"/>
      <c r="B10" s="447" t="s">
        <v>76</v>
      </c>
      <c r="C10" s="448" t="s">
        <v>456</v>
      </c>
      <c r="D10" s="480">
        <v>2</v>
      </c>
      <c r="E10" s="578">
        <v>0</v>
      </c>
      <c r="F10" s="581" t="str">
        <f t="shared" si="0"/>
        <v>ARCH 105.02</v>
      </c>
      <c r="G10" s="449" t="str">
        <f t="shared" si="1"/>
        <v>ARCH 105.02</v>
      </c>
      <c r="H10" s="449" t="str">
        <f>VLOOKUP(C10,'Course List (main)'!$C$2:$D$100,2,FALSE)</f>
        <v>Fundamentals of Architecture I</v>
      </c>
      <c r="I10" s="450" t="s">
        <v>865</v>
      </c>
      <c r="J10" s="451"/>
      <c r="K10" s="452"/>
      <c r="L10" s="855"/>
      <c r="M10" s="1000"/>
      <c r="N10" s="986"/>
      <c r="O10" s="995"/>
      <c r="P10" s="992"/>
      <c r="Q10" s="986"/>
      <c r="R10" s="995"/>
      <c r="S10" s="992"/>
      <c r="T10" s="986"/>
      <c r="U10" s="995"/>
    </row>
    <row r="11" spans="1:21" ht="15" customHeight="1" x14ac:dyDescent="0.2">
      <c r="A11" s="983"/>
      <c r="B11" s="447" t="s">
        <v>77</v>
      </c>
      <c r="C11" s="448" t="s">
        <v>458</v>
      </c>
      <c r="D11" s="480">
        <v>1</v>
      </c>
      <c r="E11" s="578">
        <v>0</v>
      </c>
      <c r="F11" s="581" t="str">
        <f t="shared" si="0"/>
        <v>ARCH 106.01</v>
      </c>
      <c r="G11" s="449" t="str">
        <f t="shared" si="1"/>
        <v>ARCH 106.01</v>
      </c>
      <c r="H11" s="449" t="str">
        <f>VLOOKUP(C11,'Course List (main)'!$C$2:$D$100,2,FALSE)</f>
        <v>Fundamentals of Architecture II</v>
      </c>
      <c r="I11" s="450" t="s">
        <v>393</v>
      </c>
      <c r="J11" s="451"/>
      <c r="K11" s="452"/>
      <c r="L11" s="855"/>
      <c r="M11" s="1000"/>
      <c r="N11" s="986"/>
      <c r="O11" s="995"/>
      <c r="P11" s="992"/>
      <c r="Q11" s="986"/>
      <c r="R11" s="995"/>
      <c r="S11" s="992"/>
      <c r="T11" s="986"/>
      <c r="U11" s="995"/>
    </row>
    <row r="12" spans="1:21" ht="15" customHeight="1" x14ac:dyDescent="0.2">
      <c r="A12" s="983"/>
      <c r="B12" s="447" t="s">
        <v>78</v>
      </c>
      <c r="C12" s="448" t="s">
        <v>458</v>
      </c>
      <c r="D12" s="480">
        <v>2</v>
      </c>
      <c r="E12" s="578">
        <v>0</v>
      </c>
      <c r="F12" s="581" t="str">
        <f t="shared" si="0"/>
        <v>ARCH 106.02</v>
      </c>
      <c r="G12" s="449" t="str">
        <f t="shared" si="1"/>
        <v>ARCH 106.02</v>
      </c>
      <c r="H12" s="449" t="str">
        <f>VLOOKUP(C12,'Course List (main)'!$C$2:$D$100,2,FALSE)</f>
        <v>Fundamentals of Architecture II</v>
      </c>
      <c r="I12" s="450" t="s">
        <v>866</v>
      </c>
      <c r="J12" s="451"/>
      <c r="K12" s="452"/>
      <c r="L12" s="855"/>
      <c r="M12" s="1000"/>
      <c r="N12" s="985" t="s">
        <v>44</v>
      </c>
      <c r="O12" s="995"/>
      <c r="P12" s="992"/>
      <c r="Q12" s="985" t="s">
        <v>44</v>
      </c>
      <c r="R12" s="995"/>
      <c r="S12" s="992"/>
      <c r="T12" s="985" t="s">
        <v>44</v>
      </c>
      <c r="U12" s="995"/>
    </row>
    <row r="13" spans="1:21" ht="15" customHeight="1" x14ac:dyDescent="0.2">
      <c r="A13" s="983"/>
      <c r="B13" s="447" t="s">
        <v>79</v>
      </c>
      <c r="C13" s="448" t="s">
        <v>405</v>
      </c>
      <c r="D13" s="480">
        <v>1</v>
      </c>
      <c r="E13" s="578">
        <v>1</v>
      </c>
      <c r="F13" s="581" t="str">
        <f t="shared" si="0"/>
        <v>ARCH 112.11</v>
      </c>
      <c r="G13" s="449" t="str">
        <f t="shared" si="1"/>
        <v>ARCH 112.11</v>
      </c>
      <c r="H13" s="449" t="str">
        <f>VLOOKUP(C13,'Course List (main)'!$C$2:$D$100,2,FALSE)</f>
        <v>Construction I</v>
      </c>
      <c r="I13" s="450" t="s">
        <v>342</v>
      </c>
      <c r="J13" s="451" t="s">
        <v>235</v>
      </c>
      <c r="K13" s="452"/>
      <c r="L13" s="855"/>
      <c r="M13" s="1000"/>
      <c r="N13" s="985"/>
      <c r="O13" s="995"/>
      <c r="P13" s="992"/>
      <c r="Q13" s="985"/>
      <c r="R13" s="995"/>
      <c r="S13" s="992"/>
      <c r="T13" s="985"/>
      <c r="U13" s="995"/>
    </row>
    <row r="14" spans="1:21" ht="15" customHeight="1" x14ac:dyDescent="0.2">
      <c r="A14" s="983"/>
      <c r="B14" s="447" t="s">
        <v>80</v>
      </c>
      <c r="C14" s="448" t="s">
        <v>405</v>
      </c>
      <c r="D14" s="480">
        <v>2</v>
      </c>
      <c r="E14" s="578">
        <v>1</v>
      </c>
      <c r="F14" s="581" t="str">
        <f t="shared" si="0"/>
        <v>ARCH 112.12</v>
      </c>
      <c r="G14" s="449" t="str">
        <f t="shared" si="1"/>
        <v>ARCH 112.12</v>
      </c>
      <c r="H14" s="449" t="str">
        <f>VLOOKUP(C14,'Course List (main)'!$C$2:$D$100,2,FALSE)</f>
        <v>Construction I</v>
      </c>
      <c r="I14" s="450" t="s">
        <v>867</v>
      </c>
      <c r="J14" s="451"/>
      <c r="K14" s="452"/>
      <c r="L14" s="855"/>
      <c r="M14" s="1000"/>
      <c r="N14" s="986" t="str">
        <f t="array" ref="N14">IF(AND('S2'!$C$53:$AA$62="OK."),"OK.","!")</f>
        <v>!</v>
      </c>
      <c r="O14" s="995"/>
      <c r="P14" s="992"/>
      <c r="Q14" s="986" t="str">
        <f t="array" aca="1" ref="Q14" ca="1">IF(AND('S2'!$C$43:$AA$52="OK."),"OK.","!")</f>
        <v>OK.</v>
      </c>
      <c r="R14" s="995"/>
      <c r="S14" s="992"/>
      <c r="T14" s="986" t="str">
        <f t="array" ref="T14">IF(AND('S2'!$C$63:$AA$92="OK."),"OK.","!")</f>
        <v>!</v>
      </c>
      <c r="U14" s="995"/>
    </row>
    <row r="15" spans="1:21" ht="15" customHeight="1" x14ac:dyDescent="0.2">
      <c r="A15" s="983"/>
      <c r="B15" s="447" t="s">
        <v>81</v>
      </c>
      <c r="C15" s="448" t="s">
        <v>405</v>
      </c>
      <c r="D15" s="480">
        <v>3</v>
      </c>
      <c r="E15" s="578">
        <v>1</v>
      </c>
      <c r="F15" s="581" t="str">
        <f t="shared" si="0"/>
        <v>ARCH 112.13</v>
      </c>
      <c r="G15" s="449" t="str">
        <f t="shared" si="1"/>
        <v>ARCH 112.13</v>
      </c>
      <c r="H15" s="449" t="str">
        <f>VLOOKUP(C15,'Course List (main)'!$C$2:$D$100,2,FALSE)</f>
        <v>Construction I</v>
      </c>
      <c r="I15" s="450" t="s">
        <v>674</v>
      </c>
      <c r="J15" s="451"/>
      <c r="K15" s="452"/>
      <c r="L15" s="855"/>
      <c r="M15" s="1000"/>
      <c r="N15" s="986"/>
      <c r="O15" s="995"/>
      <c r="P15" s="992"/>
      <c r="Q15" s="986"/>
      <c r="R15" s="995"/>
      <c r="S15" s="992"/>
      <c r="T15" s="986"/>
      <c r="U15" s="995"/>
    </row>
    <row r="16" spans="1:21" ht="15" customHeight="1" x14ac:dyDescent="0.2">
      <c r="A16" s="983"/>
      <c r="B16" s="447" t="s">
        <v>82</v>
      </c>
      <c r="C16" s="448" t="s">
        <v>401</v>
      </c>
      <c r="D16" s="480">
        <v>1</v>
      </c>
      <c r="E16" s="578">
        <v>1</v>
      </c>
      <c r="F16" s="581" t="str">
        <f t="shared" si="0"/>
        <v>ARCH 142.11</v>
      </c>
      <c r="G16" s="449" t="str">
        <f t="shared" si="1"/>
        <v>ARCH 142.11</v>
      </c>
      <c r="H16" s="449" t="str">
        <f>VLOOKUP(C16,'Course List (main)'!$C$2:$D$100,2,FALSE)</f>
        <v>Architectural Drawing</v>
      </c>
      <c r="I16" s="450" t="s">
        <v>868</v>
      </c>
      <c r="J16" s="451"/>
      <c r="K16" s="452"/>
      <c r="L16" s="855"/>
      <c r="M16" s="1000"/>
      <c r="N16" s="986"/>
      <c r="O16" s="995"/>
      <c r="P16" s="992"/>
      <c r="Q16" s="986"/>
      <c r="R16" s="995"/>
      <c r="S16" s="992"/>
      <c r="T16" s="986"/>
      <c r="U16" s="995"/>
    </row>
    <row r="17" spans="1:27" ht="15" customHeight="1" x14ac:dyDescent="0.2">
      <c r="A17" s="983"/>
      <c r="B17" s="447" t="s">
        <v>83</v>
      </c>
      <c r="C17" s="448" t="s">
        <v>403</v>
      </c>
      <c r="D17" s="480">
        <v>1</v>
      </c>
      <c r="E17" s="578">
        <v>0</v>
      </c>
      <c r="F17" s="581" t="str">
        <f t="shared" si="0"/>
        <v>ARCH 143.01</v>
      </c>
      <c r="G17" s="449" t="str">
        <f t="shared" si="1"/>
        <v>ARCH 143.01</v>
      </c>
      <c r="H17" s="449" t="str">
        <f>VLOOKUP(C17,'Course List (main)'!$C$2:$D$100,2,FALSE)</f>
        <v>Building Materials</v>
      </c>
      <c r="I17" s="450" t="s">
        <v>342</v>
      </c>
      <c r="J17" s="451" t="s">
        <v>56</v>
      </c>
      <c r="K17" s="452"/>
      <c r="L17" s="855"/>
      <c r="M17" s="1000"/>
      <c r="N17" s="986"/>
      <c r="O17" s="995"/>
      <c r="P17" s="992"/>
      <c r="Q17" s="986"/>
      <c r="R17" s="995"/>
      <c r="S17" s="992"/>
      <c r="T17" s="986"/>
      <c r="U17" s="995"/>
    </row>
    <row r="18" spans="1:27" ht="15" customHeight="1" x14ac:dyDescent="0.2">
      <c r="A18" s="983"/>
      <c r="B18" s="447" t="s">
        <v>84</v>
      </c>
      <c r="C18" s="448" t="s">
        <v>409</v>
      </c>
      <c r="D18" s="480">
        <v>1</v>
      </c>
      <c r="E18" s="578">
        <v>0</v>
      </c>
      <c r="F18" s="581" t="str">
        <f t="shared" si="0"/>
        <v>ARCH 205.01</v>
      </c>
      <c r="G18" s="449" t="str">
        <f t="shared" si="1"/>
        <v>ARCH 205.01</v>
      </c>
      <c r="H18" s="449" t="str">
        <f>VLOOKUP(C18,'Course List (main)'!$C$2:$D$100,2,FALSE)</f>
        <v>History of Art I</v>
      </c>
      <c r="I18" s="450" t="s">
        <v>900</v>
      </c>
      <c r="J18" s="451"/>
      <c r="K18" s="452"/>
      <c r="L18" s="855"/>
      <c r="M18" s="1000"/>
      <c r="N18" s="986"/>
      <c r="O18" s="995"/>
      <c r="P18" s="992"/>
      <c r="Q18" s="986"/>
      <c r="R18" s="995"/>
      <c r="S18" s="992"/>
      <c r="T18" s="986"/>
      <c r="U18" s="995"/>
    </row>
    <row r="19" spans="1:27" ht="15" customHeight="1" x14ac:dyDescent="0.2">
      <c r="A19" s="983"/>
      <c r="B19" s="447" t="s">
        <v>85</v>
      </c>
      <c r="C19" s="448" t="s">
        <v>468</v>
      </c>
      <c r="D19" s="480">
        <v>1</v>
      </c>
      <c r="E19" s="578">
        <v>0</v>
      </c>
      <c r="F19" s="581" t="str">
        <f t="shared" si="0"/>
        <v>ARCH 206.01</v>
      </c>
      <c r="G19" s="449" t="str">
        <f t="shared" si="1"/>
        <v>ARCH 206.01</v>
      </c>
      <c r="H19" s="449" t="str">
        <f>VLOOKUP(C19,'Course List (main)'!$C$2:$D$100,2,FALSE)</f>
        <v xml:space="preserve">History of Art II </v>
      </c>
      <c r="I19" s="450" t="s">
        <v>900</v>
      </c>
      <c r="J19" s="451"/>
      <c r="K19" s="452"/>
      <c r="L19" s="855"/>
      <c r="M19" s="1000"/>
      <c r="N19" s="986"/>
      <c r="O19" s="995"/>
      <c r="P19" s="992"/>
      <c r="Q19" s="986"/>
      <c r="R19" s="995"/>
      <c r="S19" s="992"/>
      <c r="T19" s="986"/>
      <c r="U19" s="995"/>
    </row>
    <row r="20" spans="1:27" s="5" customFormat="1" ht="15" customHeight="1" x14ac:dyDescent="0.2">
      <c r="A20" s="983"/>
      <c r="B20" s="447" t="s">
        <v>86</v>
      </c>
      <c r="C20" s="448" t="s">
        <v>463</v>
      </c>
      <c r="D20" s="480">
        <v>1</v>
      </c>
      <c r="E20" s="578">
        <v>1</v>
      </c>
      <c r="F20" s="581" t="str">
        <f t="shared" si="0"/>
        <v>ARCH 207.11</v>
      </c>
      <c r="G20" s="449" t="str">
        <f t="shared" si="1"/>
        <v>ARCH 207.11</v>
      </c>
      <c r="H20" s="449" t="str">
        <f>VLOOKUP(C20,'Course List (main)'!$C$2:$D$100,2,FALSE)</f>
        <v>Architectural Presentation Techniques</v>
      </c>
      <c r="I20" s="450" t="s">
        <v>339</v>
      </c>
      <c r="J20" s="451" t="s">
        <v>760</v>
      </c>
      <c r="K20" s="452"/>
      <c r="L20" s="855"/>
      <c r="M20" s="1000"/>
      <c r="N20" s="986"/>
      <c r="O20" s="995"/>
      <c r="P20" s="992"/>
      <c r="Q20" s="986"/>
      <c r="R20" s="995"/>
      <c r="S20" s="992"/>
      <c r="T20" s="986"/>
      <c r="U20" s="995"/>
    </row>
    <row r="21" spans="1:27" ht="15" customHeight="1" x14ac:dyDescent="0.2">
      <c r="A21" s="983"/>
      <c r="B21" s="447" t="s">
        <v>87</v>
      </c>
      <c r="C21" s="448" t="s">
        <v>459</v>
      </c>
      <c r="D21" s="480">
        <v>1</v>
      </c>
      <c r="E21" s="578">
        <v>1</v>
      </c>
      <c r="F21" s="581" t="str">
        <f t="shared" si="0"/>
        <v>ARCH 208.11</v>
      </c>
      <c r="G21" s="449" t="str">
        <f t="shared" si="1"/>
        <v>ARCH 208.11</v>
      </c>
      <c r="H21" s="449" t="str">
        <f>VLOOKUP(C21,'Course List (main)'!$C$2:$D$100,2,FALSE)</f>
        <v>Land Survey</v>
      </c>
      <c r="I21" s="450" t="s">
        <v>813</v>
      </c>
      <c r="J21" s="451"/>
      <c r="K21" s="452"/>
      <c r="L21" s="855"/>
      <c r="M21" s="1000"/>
      <c r="N21" s="987"/>
      <c r="O21" s="995"/>
      <c r="P21" s="992"/>
      <c r="Q21" s="987"/>
      <c r="R21" s="995"/>
      <c r="S21" s="992"/>
      <c r="T21" s="987"/>
      <c r="U21" s="995"/>
    </row>
    <row r="22" spans="1:27" ht="15" customHeight="1" x14ac:dyDescent="0.2">
      <c r="A22" s="983"/>
      <c r="B22" s="447" t="s">
        <v>88</v>
      </c>
      <c r="C22" s="448" t="s">
        <v>459</v>
      </c>
      <c r="D22" s="480">
        <v>2</v>
      </c>
      <c r="E22" s="578">
        <v>1</v>
      </c>
      <c r="F22" s="581" t="str">
        <f t="shared" si="0"/>
        <v>ARCH 208.12</v>
      </c>
      <c r="G22" s="449" t="str">
        <f t="shared" si="1"/>
        <v>ARCH 208.12</v>
      </c>
      <c r="H22" s="449" t="str">
        <f>VLOOKUP(C22,'Course List (main)'!$C$2:$D$100,2,FALSE)</f>
        <v>Land Survey</v>
      </c>
      <c r="I22" s="450" t="s">
        <v>813</v>
      </c>
      <c r="J22" s="451"/>
      <c r="K22" s="452"/>
      <c r="L22" s="855"/>
      <c r="M22" s="1000"/>
      <c r="N22" s="985" t="s">
        <v>45</v>
      </c>
      <c r="O22" s="995"/>
      <c r="P22" s="992"/>
      <c r="Q22" s="985" t="s">
        <v>45</v>
      </c>
      <c r="R22" s="995"/>
      <c r="S22" s="992"/>
      <c r="T22" s="985" t="s">
        <v>45</v>
      </c>
      <c r="U22" s="995"/>
    </row>
    <row r="23" spans="1:27" ht="15" customHeight="1" x14ac:dyDescent="0.2">
      <c r="A23" s="983"/>
      <c r="B23" s="447" t="s">
        <v>89</v>
      </c>
      <c r="C23" s="448" t="s">
        <v>464</v>
      </c>
      <c r="D23" s="480">
        <v>1</v>
      </c>
      <c r="E23" s="578">
        <v>1</v>
      </c>
      <c r="F23" s="581" t="str">
        <f t="shared" si="0"/>
        <v>ARCH 213.11</v>
      </c>
      <c r="G23" s="449" t="str">
        <f t="shared" si="1"/>
        <v>ARCH 213.11</v>
      </c>
      <c r="H23" s="449" t="str">
        <f>VLOOKUP(C23,'Course List (main)'!$C$2:$D$100,2,FALSE)</f>
        <v>Construction II</v>
      </c>
      <c r="I23" s="450" t="s">
        <v>670</v>
      </c>
      <c r="J23" s="451"/>
      <c r="K23" s="452"/>
      <c r="L23" s="855"/>
      <c r="M23" s="1000"/>
      <c r="N23" s="985"/>
      <c r="O23" s="995"/>
      <c r="P23" s="992"/>
      <c r="Q23" s="985"/>
      <c r="R23" s="995"/>
      <c r="S23" s="992"/>
      <c r="T23" s="985"/>
      <c r="U23" s="995"/>
    </row>
    <row r="24" spans="1:27" ht="15" customHeight="1" x14ac:dyDescent="0.2">
      <c r="A24" s="983"/>
      <c r="B24" s="447" t="s">
        <v>90</v>
      </c>
      <c r="C24" s="448" t="s">
        <v>469</v>
      </c>
      <c r="D24" s="480">
        <v>1</v>
      </c>
      <c r="E24" s="578">
        <v>1</v>
      </c>
      <c r="F24" s="581" t="str">
        <f t="shared" si="0"/>
        <v>ARCH 214.11</v>
      </c>
      <c r="G24" s="449" t="str">
        <f t="shared" si="1"/>
        <v>ARCH 214.11</v>
      </c>
      <c r="H24" s="449" t="str">
        <f>VLOOKUP(C24,'Course List (main)'!$C$2:$D$100,2,FALSE)</f>
        <v>Construction Project</v>
      </c>
      <c r="I24" s="450" t="s">
        <v>501</v>
      </c>
      <c r="J24" s="450"/>
      <c r="K24" s="452"/>
      <c r="L24" s="855"/>
      <c r="M24" s="1000"/>
      <c r="N24" s="986" t="str">
        <f t="array" ref="N24">IF(AND('S3'!$C$53:$AA$62="OK."),"OK.","!")</f>
        <v>OK.</v>
      </c>
      <c r="O24" s="995"/>
      <c r="P24" s="992"/>
      <c r="Q24" s="986" t="str">
        <f t="array" aca="1" ref="Q24" ca="1">IF(AND('S3'!$C$43:$AA$52="OK."),"OK.","!")</f>
        <v>OK.</v>
      </c>
      <c r="R24" s="995"/>
      <c r="S24" s="992"/>
      <c r="T24" s="986" t="str">
        <f t="array" ref="T24">IF(AND('S3'!$C$63:$AA$92="OK."),"OK.","!")</f>
        <v>OK.</v>
      </c>
      <c r="U24" s="995"/>
    </row>
    <row r="25" spans="1:27" ht="15" customHeight="1" x14ac:dyDescent="0.2">
      <c r="A25" s="983"/>
      <c r="B25" s="447" t="s">
        <v>91</v>
      </c>
      <c r="C25" s="448" t="s">
        <v>469</v>
      </c>
      <c r="D25" s="480">
        <v>2</v>
      </c>
      <c r="E25" s="578">
        <v>1</v>
      </c>
      <c r="F25" s="581" t="str">
        <f t="shared" si="0"/>
        <v>ARCH 214.12</v>
      </c>
      <c r="G25" s="449" t="str">
        <f t="shared" si="1"/>
        <v>ARCH 214.12</v>
      </c>
      <c r="H25" s="449" t="str">
        <f>VLOOKUP(C25,'Course List (main)'!$C$2:$D$100,2,FALSE)</f>
        <v>Construction Project</v>
      </c>
      <c r="I25" s="450" t="s">
        <v>674</v>
      </c>
      <c r="J25" s="451"/>
      <c r="K25" s="452"/>
      <c r="L25" s="855"/>
      <c r="M25" s="1000"/>
      <c r="N25" s="986"/>
      <c r="O25" s="995"/>
      <c r="P25" s="992"/>
      <c r="Q25" s="986"/>
      <c r="R25" s="995"/>
      <c r="S25" s="992"/>
      <c r="T25" s="986"/>
      <c r="U25" s="995"/>
    </row>
    <row r="26" spans="1:27" ht="15" customHeight="1" x14ac:dyDescent="0.2">
      <c r="A26" s="983"/>
      <c r="B26" s="447" t="s">
        <v>92</v>
      </c>
      <c r="C26" s="448" t="s">
        <v>469</v>
      </c>
      <c r="D26" s="480">
        <v>3</v>
      </c>
      <c r="E26" s="578">
        <v>1</v>
      </c>
      <c r="F26" s="581" t="str">
        <f t="shared" si="0"/>
        <v>ARCH 214.13</v>
      </c>
      <c r="G26" s="449" t="str">
        <f t="shared" si="1"/>
        <v>ARCH 214.13</v>
      </c>
      <c r="H26" s="449" t="str">
        <f>VLOOKUP(C26,'Course List (main)'!$C$2:$D$100,2,FALSE)</f>
        <v>Construction Project</v>
      </c>
      <c r="I26" s="450" t="s">
        <v>867</v>
      </c>
      <c r="J26" s="451"/>
      <c r="K26" s="452"/>
      <c r="L26" s="855"/>
      <c r="M26" s="1000"/>
      <c r="N26" s="986"/>
      <c r="O26" s="995"/>
      <c r="P26" s="992"/>
      <c r="Q26" s="986"/>
      <c r="R26" s="995"/>
      <c r="S26" s="992"/>
      <c r="T26" s="986"/>
      <c r="U26" s="995"/>
    </row>
    <row r="27" spans="1:27" ht="15" customHeight="1" x14ac:dyDescent="0.2">
      <c r="A27" s="983"/>
      <c r="B27" s="447" t="s">
        <v>93</v>
      </c>
      <c r="C27" s="448" t="s">
        <v>469</v>
      </c>
      <c r="D27" s="480">
        <v>4</v>
      </c>
      <c r="E27" s="578">
        <v>1</v>
      </c>
      <c r="F27" s="581" t="str">
        <f t="shared" si="0"/>
        <v>ARCH 214.14</v>
      </c>
      <c r="G27" s="449" t="str">
        <f t="shared" si="1"/>
        <v>ARCH 214.14</v>
      </c>
      <c r="H27" s="449" t="str">
        <f>VLOOKUP(C27,'Course List (main)'!$C$2:$D$100,2,FALSE)</f>
        <v>Construction Project</v>
      </c>
      <c r="I27" s="450" t="s">
        <v>670</v>
      </c>
      <c r="J27" s="451"/>
      <c r="K27" s="452"/>
      <c r="L27" s="855"/>
      <c r="M27" s="1000"/>
      <c r="N27" s="986"/>
      <c r="O27" s="995"/>
      <c r="P27" s="992"/>
      <c r="Q27" s="986"/>
      <c r="R27" s="995"/>
      <c r="S27" s="992"/>
      <c r="T27" s="986"/>
      <c r="U27" s="995"/>
    </row>
    <row r="28" spans="1:27" ht="15" customHeight="1" x14ac:dyDescent="0.2">
      <c r="A28" s="983"/>
      <c r="B28" s="447" t="s">
        <v>94</v>
      </c>
      <c r="C28" s="862" t="s">
        <v>397</v>
      </c>
      <c r="D28" s="863">
        <v>1</v>
      </c>
      <c r="E28" s="864">
        <v>0</v>
      </c>
      <c r="F28" s="865" t="str">
        <f t="shared" si="0"/>
        <v>ARCH 243.01</v>
      </c>
      <c r="G28" s="866" t="str">
        <f t="shared" si="1"/>
        <v>ARCH 243.01</v>
      </c>
      <c r="H28" s="866" t="str">
        <f>VLOOKUP(C28,'Course List (main)'!$C$2:$D$100,2,FALSE)</f>
        <v>Theory of Buildings I</v>
      </c>
      <c r="I28" s="867" t="s">
        <v>593</v>
      </c>
      <c r="J28" s="867"/>
      <c r="K28" s="867"/>
      <c r="L28" s="868"/>
      <c r="M28" s="1000"/>
      <c r="N28" s="986"/>
      <c r="O28" s="995"/>
      <c r="P28" s="992"/>
      <c r="Q28" s="986"/>
      <c r="R28" s="995"/>
      <c r="S28" s="992"/>
      <c r="T28" s="986"/>
      <c r="U28" s="995"/>
    </row>
    <row r="29" spans="1:27" ht="15" customHeight="1" x14ac:dyDescent="0.2">
      <c r="A29" s="983"/>
      <c r="B29" s="447" t="s">
        <v>95</v>
      </c>
      <c r="C29" s="862" t="s">
        <v>397</v>
      </c>
      <c r="D29" s="863">
        <v>1</v>
      </c>
      <c r="E29" s="864">
        <v>1</v>
      </c>
      <c r="F29" s="865" t="str">
        <f t="shared" si="0"/>
        <v>ARCH 243.11</v>
      </c>
      <c r="G29" s="866" t="str">
        <f t="shared" si="1"/>
        <v>ARCH 243.11</v>
      </c>
      <c r="H29" s="866" t="str">
        <f>VLOOKUP(C29,'Course List (main)'!$C$2:$D$100,2,FALSE)</f>
        <v>Theory of Buildings I</v>
      </c>
      <c r="I29" s="867" t="s">
        <v>593</v>
      </c>
      <c r="J29" s="867"/>
      <c r="K29" s="867"/>
      <c r="L29" s="868"/>
      <c r="M29" s="1000"/>
      <c r="N29" s="986"/>
      <c r="O29" s="995"/>
      <c r="P29" s="992"/>
      <c r="Q29" s="986"/>
      <c r="R29" s="995"/>
      <c r="S29" s="992"/>
      <c r="T29" s="986"/>
      <c r="U29" s="995"/>
    </row>
    <row r="30" spans="1:27" ht="15" customHeight="1" x14ac:dyDescent="0.2">
      <c r="A30" s="983"/>
      <c r="B30" s="447" t="s">
        <v>96</v>
      </c>
      <c r="C30" s="862" t="s">
        <v>397</v>
      </c>
      <c r="D30" s="863">
        <v>2</v>
      </c>
      <c r="E30" s="864">
        <v>1</v>
      </c>
      <c r="F30" s="865" t="str">
        <f t="shared" si="0"/>
        <v>ARCH 243.12</v>
      </c>
      <c r="G30" s="866" t="str">
        <f t="shared" ref="G30:G58" si="2">F30</f>
        <v>ARCH 243.12</v>
      </c>
      <c r="H30" s="866" t="str">
        <f>VLOOKUP(C30,'Course List (main)'!$C$2:$D$100,2,FALSE)</f>
        <v>Theory of Buildings I</v>
      </c>
      <c r="I30" s="867" t="s">
        <v>869</v>
      </c>
      <c r="J30" s="867"/>
      <c r="K30" s="867"/>
      <c r="L30" s="868"/>
      <c r="M30" s="1000"/>
      <c r="N30" s="986"/>
      <c r="O30" s="995"/>
      <c r="P30" s="992"/>
      <c r="Q30" s="986"/>
      <c r="R30" s="995"/>
      <c r="S30" s="992"/>
      <c r="T30" s="986"/>
      <c r="U30" s="995"/>
    </row>
    <row r="31" spans="1:27" ht="15" customHeight="1" x14ac:dyDescent="0.2">
      <c r="A31" s="983"/>
      <c r="B31" s="447" t="s">
        <v>97</v>
      </c>
      <c r="C31" s="869" t="s">
        <v>470</v>
      </c>
      <c r="D31" s="870">
        <v>1</v>
      </c>
      <c r="E31" s="871">
        <v>0</v>
      </c>
      <c r="F31" s="872" t="str">
        <f t="shared" si="0"/>
        <v>ARCH 244.01</v>
      </c>
      <c r="G31" s="873" t="str">
        <f t="shared" si="2"/>
        <v>ARCH 244.01</v>
      </c>
      <c r="H31" s="873" t="str">
        <f>VLOOKUP(C31,'Course List (main)'!$C$2:$D$100,2,FALSE)</f>
        <v>Theory of Buildings II</v>
      </c>
      <c r="I31" s="874" t="s">
        <v>593</v>
      </c>
      <c r="J31" s="874"/>
      <c r="K31" s="874"/>
      <c r="L31" s="875"/>
      <c r="M31" s="1000"/>
      <c r="N31" s="986"/>
      <c r="O31" s="995"/>
      <c r="P31" s="992"/>
      <c r="Q31" s="986"/>
      <c r="R31" s="995"/>
      <c r="S31" s="992"/>
      <c r="T31" s="986"/>
      <c r="U31" s="995"/>
    </row>
    <row r="32" spans="1:27" ht="15" customHeight="1" x14ac:dyDescent="0.2">
      <c r="A32" s="983"/>
      <c r="B32" s="447" t="s">
        <v>98</v>
      </c>
      <c r="C32" s="869" t="s">
        <v>470</v>
      </c>
      <c r="D32" s="870">
        <v>1</v>
      </c>
      <c r="E32" s="871">
        <v>1</v>
      </c>
      <c r="F32" s="872" t="str">
        <f t="shared" si="0"/>
        <v>ARCH 244.11</v>
      </c>
      <c r="G32" s="873" t="str">
        <f t="shared" si="2"/>
        <v>ARCH 244.11</v>
      </c>
      <c r="H32" s="873" t="str">
        <f>VLOOKUP(C32,'Course List (main)'!$C$2:$D$100,2,FALSE)</f>
        <v>Theory of Buildings II</v>
      </c>
      <c r="I32" s="874" t="s">
        <v>593</v>
      </c>
      <c r="J32" s="874"/>
      <c r="K32" s="874"/>
      <c r="L32" s="875"/>
      <c r="M32" s="1000"/>
      <c r="N32" s="985" t="s">
        <v>46</v>
      </c>
      <c r="O32" s="995"/>
      <c r="P32" s="992"/>
      <c r="Q32" s="985" t="s">
        <v>46</v>
      </c>
      <c r="R32" s="995"/>
      <c r="S32" s="992"/>
      <c r="T32" s="985" t="s">
        <v>46</v>
      </c>
      <c r="U32" s="995"/>
      <c r="V32" s="5"/>
      <c r="W32" s="5"/>
      <c r="X32" s="5"/>
      <c r="Y32" s="5"/>
      <c r="Z32" s="5"/>
      <c r="AA32" s="5"/>
    </row>
    <row r="33" spans="1:27" ht="15" customHeight="1" x14ac:dyDescent="0.2">
      <c r="A33" s="983"/>
      <c r="B33" s="447" t="s">
        <v>99</v>
      </c>
      <c r="C33" s="869" t="s">
        <v>470</v>
      </c>
      <c r="D33" s="870">
        <v>2</v>
      </c>
      <c r="E33" s="871">
        <v>1</v>
      </c>
      <c r="F33" s="872" t="str">
        <f t="shared" si="0"/>
        <v>ARCH 244.12</v>
      </c>
      <c r="G33" s="873" t="str">
        <f>F33</f>
        <v>ARCH 244.12</v>
      </c>
      <c r="H33" s="873" t="str">
        <f>VLOOKUP(C33,'Course List (main)'!$C$2:$D$100,2,FALSE)</f>
        <v>Theory of Buildings II</v>
      </c>
      <c r="I33" s="874" t="s">
        <v>870</v>
      </c>
      <c r="J33" s="874"/>
      <c r="K33" s="874"/>
      <c r="L33" s="875"/>
      <c r="M33" s="1000"/>
      <c r="N33" s="985"/>
      <c r="O33" s="995"/>
      <c r="P33" s="992"/>
      <c r="Q33" s="985"/>
      <c r="R33" s="995"/>
      <c r="S33" s="992"/>
      <c r="T33" s="985"/>
      <c r="U33" s="995"/>
      <c r="V33" s="5"/>
      <c r="W33" s="5"/>
      <c r="X33" s="5"/>
      <c r="Y33" s="5"/>
      <c r="Z33" s="5"/>
      <c r="AA33" s="5"/>
    </row>
    <row r="34" spans="1:27" ht="15" customHeight="1" x14ac:dyDescent="0.2">
      <c r="A34" s="983"/>
      <c r="B34" s="447" t="s">
        <v>100</v>
      </c>
      <c r="C34" s="869" t="s">
        <v>470</v>
      </c>
      <c r="D34" s="870">
        <v>3</v>
      </c>
      <c r="E34" s="871">
        <v>1</v>
      </c>
      <c r="F34" s="872" t="str">
        <f t="shared" si="0"/>
        <v>ARCH 244.13</v>
      </c>
      <c r="G34" s="873" t="str">
        <f>F34</f>
        <v>ARCH 244.13</v>
      </c>
      <c r="H34" s="873" t="str">
        <f>VLOOKUP(C34,'Course List (main)'!$C$2:$D$100,2,FALSE)</f>
        <v>Theory of Buildings II</v>
      </c>
      <c r="I34" s="874" t="s">
        <v>869</v>
      </c>
      <c r="J34" s="874"/>
      <c r="K34" s="874"/>
      <c r="L34" s="875"/>
      <c r="M34" s="1000"/>
      <c r="N34" s="986" t="str">
        <f t="array" ref="N34">IF(AND('S4'!$C$53:$AA$62="OK."),"OK.","!")</f>
        <v>OK.</v>
      </c>
      <c r="O34" s="995"/>
      <c r="P34" s="992"/>
      <c r="Q34" s="986" t="str">
        <f t="array" aca="1" ref="Q34" ca="1">IF(AND('S4'!$C$43:$AA$52="OK."),"OK.","!")</f>
        <v>OK.</v>
      </c>
      <c r="R34" s="995"/>
      <c r="S34" s="992"/>
      <c r="T34" s="986" t="str">
        <f t="array" ref="T34">IF(AND('S4'!$C$63:$AA$92="OK."),"OK.","!")</f>
        <v>OK.</v>
      </c>
      <c r="U34" s="995"/>
      <c r="V34" s="5"/>
      <c r="W34" s="5"/>
      <c r="X34" s="5"/>
      <c r="Y34" s="5"/>
      <c r="Z34" s="5"/>
      <c r="AA34" s="5"/>
    </row>
    <row r="35" spans="1:27" ht="15" customHeight="1" x14ac:dyDescent="0.2">
      <c r="A35" s="983"/>
      <c r="B35" s="447" t="s">
        <v>101</v>
      </c>
      <c r="C35" s="448" t="s">
        <v>236</v>
      </c>
      <c r="D35" s="480">
        <v>1</v>
      </c>
      <c r="E35" s="578">
        <v>1</v>
      </c>
      <c r="F35" s="581" t="str">
        <f t="shared" si="0"/>
        <v>ARCH 251.11</v>
      </c>
      <c r="G35" s="449" t="str">
        <f t="shared" si="2"/>
        <v>ARCH 251.11</v>
      </c>
      <c r="H35" s="449" t="str">
        <f>VLOOKUP(C35,'Course List (main)'!$C$2:$D$100,2,FALSE)</f>
        <v>Architectural Design Studio I</v>
      </c>
      <c r="I35" s="450" t="s">
        <v>505</v>
      </c>
      <c r="J35" s="450" t="s">
        <v>595</v>
      </c>
      <c r="K35" s="450"/>
      <c r="L35" s="876"/>
      <c r="M35" s="1000"/>
      <c r="N35" s="986"/>
      <c r="O35" s="995"/>
      <c r="P35" s="992"/>
      <c r="Q35" s="986"/>
      <c r="R35" s="995"/>
      <c r="S35" s="992"/>
      <c r="T35" s="986"/>
      <c r="U35" s="995"/>
      <c r="V35" s="5"/>
      <c r="W35" s="5"/>
      <c r="X35" s="5"/>
      <c r="Y35" s="5"/>
      <c r="Z35" s="5"/>
      <c r="AA35" s="5"/>
    </row>
    <row r="36" spans="1:27" ht="15" customHeight="1" x14ac:dyDescent="0.2">
      <c r="A36" s="983"/>
      <c r="B36" s="447" t="s">
        <v>102</v>
      </c>
      <c r="C36" s="448" t="s">
        <v>236</v>
      </c>
      <c r="D36" s="480">
        <v>2</v>
      </c>
      <c r="E36" s="578">
        <v>1</v>
      </c>
      <c r="F36" s="581" t="str">
        <f t="shared" si="0"/>
        <v>ARCH 251.12</v>
      </c>
      <c r="G36" s="449" t="str">
        <f>F36</f>
        <v>ARCH 251.12</v>
      </c>
      <c r="H36" s="449" t="str">
        <f>VLOOKUP(C36,'Course List (main)'!$C$2:$D$100,2,FALSE)</f>
        <v>Architectural Design Studio I</v>
      </c>
      <c r="I36" s="450" t="s">
        <v>674</v>
      </c>
      <c r="J36" s="451" t="s">
        <v>533</v>
      </c>
      <c r="K36" s="452"/>
      <c r="L36" s="855"/>
      <c r="M36" s="1000"/>
      <c r="N36" s="986"/>
      <c r="O36" s="995"/>
      <c r="P36" s="992"/>
      <c r="Q36" s="986"/>
      <c r="R36" s="995"/>
      <c r="S36" s="992"/>
      <c r="T36" s="986"/>
      <c r="U36" s="995"/>
      <c r="V36" s="5"/>
      <c r="W36" s="5"/>
      <c r="X36" s="5"/>
      <c r="Y36" s="5"/>
      <c r="Z36" s="5"/>
      <c r="AA36" s="5"/>
    </row>
    <row r="37" spans="1:27" ht="15" customHeight="1" x14ac:dyDescent="0.2">
      <c r="A37" s="983"/>
      <c r="B37" s="447" t="s">
        <v>103</v>
      </c>
      <c r="C37" s="448" t="s">
        <v>471</v>
      </c>
      <c r="D37" s="480">
        <v>1</v>
      </c>
      <c r="E37" s="578">
        <v>1</v>
      </c>
      <c r="F37" s="581" t="str">
        <f t="shared" si="0"/>
        <v>ARCH 252.11</v>
      </c>
      <c r="G37" s="449" t="str">
        <f t="shared" si="2"/>
        <v>ARCH 252.11</v>
      </c>
      <c r="H37" s="449" t="str">
        <f>VLOOKUP(C37,'Course List (main)'!$C$2:$D$100,2,FALSE)</f>
        <v>Architectural Design Studio II</v>
      </c>
      <c r="I37" s="450" t="s">
        <v>871</v>
      </c>
      <c r="J37" s="451"/>
      <c r="K37" s="452"/>
      <c r="L37" s="855"/>
      <c r="M37" s="1000"/>
      <c r="N37" s="986"/>
      <c r="O37" s="995"/>
      <c r="P37" s="992"/>
      <c r="Q37" s="986"/>
      <c r="R37" s="995"/>
      <c r="S37" s="992"/>
      <c r="T37" s="986"/>
      <c r="U37" s="995"/>
      <c r="V37" s="5"/>
      <c r="W37" s="5"/>
      <c r="X37" s="5"/>
      <c r="Y37" s="5"/>
      <c r="Z37" s="5"/>
      <c r="AA37" s="5"/>
    </row>
    <row r="38" spans="1:27" ht="15" customHeight="1" x14ac:dyDescent="0.2">
      <c r="A38" s="983"/>
      <c r="B38" s="447" t="s">
        <v>104</v>
      </c>
      <c r="C38" s="448" t="s">
        <v>471</v>
      </c>
      <c r="D38" s="480">
        <v>2</v>
      </c>
      <c r="E38" s="578">
        <v>1</v>
      </c>
      <c r="F38" s="581" t="str">
        <f t="shared" si="0"/>
        <v>ARCH 252.12</v>
      </c>
      <c r="G38" s="449" t="str">
        <f t="shared" si="2"/>
        <v>ARCH 252.12</v>
      </c>
      <c r="H38" s="449" t="str">
        <f>VLOOKUP(C38,'Course List (main)'!$C$2:$D$100,2,FALSE)</f>
        <v>Architectural Design Studio II</v>
      </c>
      <c r="I38" s="450" t="s">
        <v>872</v>
      </c>
      <c r="J38" s="451"/>
      <c r="K38" s="452"/>
      <c r="L38" s="855"/>
      <c r="M38" s="1000"/>
      <c r="N38" s="986"/>
      <c r="O38" s="995"/>
      <c r="P38" s="992"/>
      <c r="Q38" s="986"/>
      <c r="R38" s="995"/>
      <c r="S38" s="992"/>
      <c r="T38" s="986"/>
      <c r="U38" s="995"/>
      <c r="V38" s="5"/>
      <c r="W38" s="5"/>
      <c r="X38" s="5"/>
      <c r="Y38" s="5"/>
      <c r="Z38" s="5"/>
      <c r="AA38" s="5"/>
    </row>
    <row r="39" spans="1:27" ht="15" customHeight="1" x14ac:dyDescent="0.2">
      <c r="A39" s="983"/>
      <c r="B39" s="447" t="s">
        <v>105</v>
      </c>
      <c r="C39" s="448" t="s">
        <v>471</v>
      </c>
      <c r="D39" s="480">
        <v>3</v>
      </c>
      <c r="E39" s="578">
        <v>1</v>
      </c>
      <c r="F39" s="581" t="str">
        <f t="shared" si="0"/>
        <v>ARCH 252.13</v>
      </c>
      <c r="G39" s="449" t="str">
        <f t="shared" si="2"/>
        <v>ARCH 252.13</v>
      </c>
      <c r="H39" s="449" t="str">
        <f>VLOOKUP(C39,'Course List (main)'!$C$2:$D$100,2,FALSE)</f>
        <v>Architectural Design Studio II</v>
      </c>
      <c r="I39" s="450" t="s">
        <v>344</v>
      </c>
      <c r="J39" s="451"/>
      <c r="K39" s="452"/>
      <c r="L39" s="855"/>
      <c r="M39" s="1000"/>
      <c r="N39" s="986"/>
      <c r="O39" s="995"/>
      <c r="P39" s="992"/>
      <c r="Q39" s="986"/>
      <c r="R39" s="995"/>
      <c r="S39" s="992"/>
      <c r="T39" s="986"/>
      <c r="U39" s="995"/>
      <c r="V39" s="5"/>
      <c r="W39" s="5"/>
      <c r="X39" s="5"/>
      <c r="Y39" s="5"/>
      <c r="Z39" s="5"/>
      <c r="AA39" s="5"/>
    </row>
    <row r="40" spans="1:27" ht="15" customHeight="1" x14ac:dyDescent="0.2">
      <c r="A40" s="983"/>
      <c r="B40" s="447" t="s">
        <v>106</v>
      </c>
      <c r="C40" s="448" t="s">
        <v>471</v>
      </c>
      <c r="D40" s="480">
        <v>4</v>
      </c>
      <c r="E40" s="578">
        <v>1</v>
      </c>
      <c r="F40" s="581" t="str">
        <f t="shared" si="0"/>
        <v>ARCH 252.14</v>
      </c>
      <c r="G40" s="449" t="str">
        <f t="shared" si="2"/>
        <v>ARCH 252.14</v>
      </c>
      <c r="H40" s="449" t="str">
        <f>VLOOKUP(C40,'Course List (main)'!$C$2:$D$100,2,FALSE)</f>
        <v>Architectural Design Studio II</v>
      </c>
      <c r="I40" s="450" t="s">
        <v>339</v>
      </c>
      <c r="J40" s="451"/>
      <c r="K40" s="452"/>
      <c r="L40" s="855"/>
      <c r="M40" s="1000"/>
      <c r="N40" s="986"/>
      <c r="O40" s="995"/>
      <c r="P40" s="992"/>
      <c r="Q40" s="986"/>
      <c r="R40" s="995"/>
      <c r="S40" s="992"/>
      <c r="T40" s="986"/>
      <c r="U40" s="995"/>
      <c r="V40" s="5"/>
      <c r="W40" s="5"/>
      <c r="X40" s="5"/>
      <c r="Y40" s="5"/>
      <c r="Z40" s="5"/>
      <c r="AA40" s="5"/>
    </row>
    <row r="41" spans="1:27" ht="15" customHeight="1" x14ac:dyDescent="0.2">
      <c r="A41" s="983"/>
      <c r="B41" s="447" t="s">
        <v>107</v>
      </c>
      <c r="C41" s="448" t="s">
        <v>465</v>
      </c>
      <c r="D41" s="480">
        <v>1</v>
      </c>
      <c r="E41" s="578">
        <v>0</v>
      </c>
      <c r="F41" s="581" t="str">
        <f t="shared" si="0"/>
        <v>ARCH 261.01</v>
      </c>
      <c r="G41" s="449" t="str">
        <f t="shared" si="2"/>
        <v>ARCH 261.01</v>
      </c>
      <c r="H41" s="449" t="str">
        <f>VLOOKUP(C41,'Course List (main)'!$C$2:$D$100,2,FALSE)</f>
        <v>Building Statics</v>
      </c>
      <c r="I41" s="450" t="s">
        <v>691</v>
      </c>
      <c r="J41" s="451"/>
      <c r="K41" s="452"/>
      <c r="L41" s="855"/>
      <c r="M41" s="1000"/>
      <c r="N41" s="987"/>
      <c r="O41" s="995"/>
      <c r="P41" s="992"/>
      <c r="Q41" s="987"/>
      <c r="R41" s="995"/>
      <c r="S41" s="992"/>
      <c r="T41" s="987"/>
      <c r="U41" s="995"/>
      <c r="V41" s="5"/>
      <c r="W41" s="5"/>
      <c r="X41" s="5"/>
      <c r="Y41" s="5"/>
      <c r="Z41" s="5"/>
      <c r="AA41" s="5"/>
    </row>
    <row r="42" spans="1:27" ht="15" customHeight="1" x14ac:dyDescent="0.2">
      <c r="A42" s="983"/>
      <c r="B42" s="447" t="s">
        <v>108</v>
      </c>
      <c r="C42" s="448" t="s">
        <v>467</v>
      </c>
      <c r="D42" s="480">
        <v>1</v>
      </c>
      <c r="E42" s="578">
        <v>0</v>
      </c>
      <c r="F42" s="581" t="str">
        <f t="shared" si="0"/>
        <v>ARCH 262.01</v>
      </c>
      <c r="G42" s="449" t="str">
        <f t="shared" si="2"/>
        <v>ARCH 262.01</v>
      </c>
      <c r="H42" s="449" t="str">
        <f>VLOOKUP(C42,'Course List (main)'!$C$2:$D$100,2,FALSE)</f>
        <v xml:space="preserve">Reinforced Concrete </v>
      </c>
      <c r="I42" s="450" t="s">
        <v>502</v>
      </c>
      <c r="J42" s="451"/>
      <c r="K42" s="452"/>
      <c r="L42" s="855"/>
      <c r="M42" s="1000"/>
      <c r="N42" s="985" t="s">
        <v>47</v>
      </c>
      <c r="O42" s="995"/>
      <c r="P42" s="992"/>
      <c r="Q42" s="985" t="s">
        <v>47</v>
      </c>
      <c r="R42" s="995"/>
      <c r="S42" s="992"/>
      <c r="T42" s="985" t="s">
        <v>47</v>
      </c>
      <c r="U42" s="995"/>
    </row>
    <row r="43" spans="1:27" ht="15" customHeight="1" x14ac:dyDescent="0.2">
      <c r="A43" s="983"/>
      <c r="B43" s="447" t="s">
        <v>109</v>
      </c>
      <c r="C43" s="448" t="s">
        <v>407</v>
      </c>
      <c r="D43" s="480">
        <v>1</v>
      </c>
      <c r="E43" s="578">
        <v>0</v>
      </c>
      <c r="F43" s="581" t="str">
        <f t="shared" ref="F43:F53" si="3">CONCATENATE(C43,".",E43,D43)</f>
        <v>ARCH 264.01</v>
      </c>
      <c r="G43" s="449" t="str">
        <f t="shared" si="2"/>
        <v>ARCH 264.01</v>
      </c>
      <c r="H43" s="449" t="str">
        <f>VLOOKUP(C43,'Course List (main)'!$C$2:$D$100,2,FALSE)</f>
        <v xml:space="preserve">Mechanical and Electrical Building Services </v>
      </c>
      <c r="I43" s="450" t="s">
        <v>394</v>
      </c>
      <c r="J43" s="451"/>
      <c r="K43" s="452"/>
      <c r="L43" s="855"/>
      <c r="M43" s="1000"/>
      <c r="N43" s="985"/>
      <c r="O43" s="995"/>
      <c r="P43" s="992"/>
      <c r="Q43" s="985"/>
      <c r="R43" s="995"/>
      <c r="S43" s="992"/>
      <c r="T43" s="985"/>
      <c r="U43" s="995"/>
    </row>
    <row r="44" spans="1:27" ht="15" customHeight="1" x14ac:dyDescent="0.2">
      <c r="A44" s="983"/>
      <c r="B44" s="447" t="s">
        <v>110</v>
      </c>
      <c r="C44" s="448" t="s">
        <v>407</v>
      </c>
      <c r="D44" s="480">
        <v>2</v>
      </c>
      <c r="E44" s="578">
        <v>0</v>
      </c>
      <c r="F44" s="581" t="str">
        <f t="shared" si="3"/>
        <v>ARCH 264.02</v>
      </c>
      <c r="G44" s="449" t="str">
        <f t="shared" si="2"/>
        <v>ARCH 264.02</v>
      </c>
      <c r="H44" s="449" t="str">
        <f>VLOOKUP(C44,'Course List (main)'!$C$2:$D$100,2,FALSE)</f>
        <v xml:space="preserve">Mechanical and Electrical Building Services </v>
      </c>
      <c r="I44" s="450" t="s">
        <v>394</v>
      </c>
      <c r="J44" s="451"/>
      <c r="K44" s="452"/>
      <c r="L44" s="855"/>
      <c r="M44" s="1000"/>
      <c r="N44" s="986" t="str">
        <f t="array" ref="N44">IF(AND('S5'!$C$53:$AA$62="OK."),"OK.","!")</f>
        <v>OK.</v>
      </c>
      <c r="O44" s="995"/>
      <c r="P44" s="992"/>
      <c r="Q44" s="986" t="str">
        <f t="array" aca="1" ref="Q44" ca="1">IF(AND('S5'!$C$43:$AA$52="OK."),"OK.","!")</f>
        <v>OK.</v>
      </c>
      <c r="R44" s="995"/>
      <c r="S44" s="992"/>
      <c r="T44" s="986" t="str">
        <f t="array" ref="T44">IF(AND('S5'!$C$63:$AA$92="OK."),"OK.","!")</f>
        <v>OK.</v>
      </c>
      <c r="U44" s="995"/>
    </row>
    <row r="45" spans="1:27" ht="15" customHeight="1" x14ac:dyDescent="0.2">
      <c r="A45" s="983"/>
      <c r="B45" s="447" t="s">
        <v>111</v>
      </c>
      <c r="C45" s="448" t="s">
        <v>473</v>
      </c>
      <c r="D45" s="480">
        <v>1</v>
      </c>
      <c r="E45" s="578">
        <v>0</v>
      </c>
      <c r="F45" s="581" t="str">
        <f t="shared" si="3"/>
        <v>ARCH 307.01</v>
      </c>
      <c r="G45" s="449" t="str">
        <f t="shared" si="2"/>
        <v>ARCH 307.01</v>
      </c>
      <c r="H45" s="449" t="str">
        <f>VLOOKUP(C45,'Course List (main)'!$C$2:$D$100,2,FALSE)</f>
        <v xml:space="preserve">Environmental Control </v>
      </c>
      <c r="I45" s="450" t="s">
        <v>501</v>
      </c>
      <c r="J45" s="451"/>
      <c r="K45" s="452"/>
      <c r="L45" s="855"/>
      <c r="M45" s="1000"/>
      <c r="N45" s="986"/>
      <c r="O45" s="995"/>
      <c r="P45" s="992"/>
      <c r="Q45" s="986"/>
      <c r="R45" s="995"/>
      <c r="S45" s="992"/>
      <c r="T45" s="986"/>
      <c r="U45" s="995"/>
    </row>
    <row r="46" spans="1:27" ht="15" customHeight="1" x14ac:dyDescent="0.2">
      <c r="A46" s="983"/>
      <c r="B46" s="447" t="s">
        <v>112</v>
      </c>
      <c r="C46" s="448" t="s">
        <v>497</v>
      </c>
      <c r="D46" s="480">
        <v>1</v>
      </c>
      <c r="E46" s="578">
        <v>0</v>
      </c>
      <c r="F46" s="581" t="str">
        <f t="shared" si="3"/>
        <v>ARCH 308.01</v>
      </c>
      <c r="G46" s="449" t="str">
        <f>F46</f>
        <v>ARCH 308.01</v>
      </c>
      <c r="H46" s="449" t="str">
        <f>VLOOKUP(C46,'Course List (main)'!$C$2:$D$100,2,FALSE)</f>
        <v>Architectural Psychology</v>
      </c>
      <c r="I46" s="450" t="s">
        <v>506</v>
      </c>
      <c r="J46" s="451"/>
      <c r="K46" s="452"/>
      <c r="L46" s="855"/>
      <c r="M46" s="1000"/>
      <c r="N46" s="986"/>
      <c r="O46" s="995"/>
      <c r="P46" s="992"/>
      <c r="Q46" s="986"/>
      <c r="R46" s="995"/>
      <c r="S46" s="992"/>
      <c r="T46" s="986"/>
      <c r="U46" s="995"/>
    </row>
    <row r="47" spans="1:27" ht="15" customHeight="1" x14ac:dyDescent="0.2">
      <c r="A47" s="983"/>
      <c r="B47" s="447" t="s">
        <v>113</v>
      </c>
      <c r="C47" s="448" t="s">
        <v>478</v>
      </c>
      <c r="D47" s="480">
        <v>1</v>
      </c>
      <c r="E47" s="578">
        <v>0</v>
      </c>
      <c r="F47" s="581" t="str">
        <f t="shared" si="3"/>
        <v>ARCH 309.01</v>
      </c>
      <c r="G47" s="449" t="str">
        <f t="shared" si="2"/>
        <v>ARCH 309.01</v>
      </c>
      <c r="H47" s="449" t="str">
        <f>VLOOKUP(C47,'Course List (main)'!$C$2:$D$100,2,FALSE)</f>
        <v xml:space="preserve">Building Physics </v>
      </c>
      <c r="I47" s="450" t="s">
        <v>342</v>
      </c>
      <c r="J47" s="451" t="s">
        <v>235</v>
      </c>
      <c r="K47" s="452"/>
      <c r="L47" s="855"/>
      <c r="M47" s="1000"/>
      <c r="N47" s="986"/>
      <c r="O47" s="995"/>
      <c r="P47" s="992"/>
      <c r="Q47" s="986"/>
      <c r="R47" s="995"/>
      <c r="S47" s="992"/>
      <c r="T47" s="986"/>
      <c r="U47" s="995"/>
    </row>
    <row r="48" spans="1:27" ht="15" customHeight="1" x14ac:dyDescent="0.2">
      <c r="A48" s="983"/>
      <c r="B48" s="447" t="s">
        <v>114</v>
      </c>
      <c r="C48" s="448" t="s">
        <v>483</v>
      </c>
      <c r="D48" s="480">
        <v>1</v>
      </c>
      <c r="E48" s="578">
        <v>1</v>
      </c>
      <c r="F48" s="581" t="str">
        <f t="shared" si="3"/>
        <v>ARCH 311.11</v>
      </c>
      <c r="G48" s="449" t="str">
        <f t="shared" si="2"/>
        <v>ARCH 311.11</v>
      </c>
      <c r="H48" s="449" t="str">
        <f>VLOOKUP(C48,'Course List (main)'!$C$2:$D$100,2,FALSE)</f>
        <v xml:space="preserve">Analysis of Historical Buildings </v>
      </c>
      <c r="I48" s="450" t="s">
        <v>503</v>
      </c>
      <c r="J48" s="451"/>
      <c r="K48" s="452"/>
      <c r="L48" s="855"/>
      <c r="M48" s="1000"/>
      <c r="N48" s="986"/>
      <c r="O48" s="995"/>
      <c r="P48" s="992"/>
      <c r="Q48" s="986"/>
      <c r="R48" s="995"/>
      <c r="S48" s="992"/>
      <c r="T48" s="986"/>
      <c r="U48" s="995"/>
    </row>
    <row r="49" spans="1:21" ht="15" customHeight="1" x14ac:dyDescent="0.2">
      <c r="A49" s="983"/>
      <c r="B49" s="447" t="s">
        <v>115</v>
      </c>
      <c r="C49" s="448" t="s">
        <v>474</v>
      </c>
      <c r="D49" s="480">
        <v>1</v>
      </c>
      <c r="E49" s="578">
        <v>0</v>
      </c>
      <c r="F49" s="581" t="str">
        <f t="shared" si="3"/>
        <v>ARCH 315.01</v>
      </c>
      <c r="G49" s="449" t="str">
        <f t="shared" si="2"/>
        <v>ARCH 315.01</v>
      </c>
      <c r="H49" s="449" t="str">
        <f>VLOOKUP(C49,'Course List (main)'!$C$2:$D$100,2,FALSE)</f>
        <v>History of Architecture I</v>
      </c>
      <c r="I49" s="450" t="s">
        <v>690</v>
      </c>
      <c r="J49" s="451"/>
      <c r="K49" s="452"/>
      <c r="L49" s="855"/>
      <c r="M49" s="1000"/>
      <c r="N49" s="986"/>
      <c r="O49" s="995"/>
      <c r="P49" s="992"/>
      <c r="Q49" s="986"/>
      <c r="R49" s="995"/>
      <c r="S49" s="992"/>
      <c r="T49" s="986"/>
      <c r="U49" s="995"/>
    </row>
    <row r="50" spans="1:21" ht="15" customHeight="1" x14ac:dyDescent="0.2">
      <c r="A50" s="983"/>
      <c r="B50" s="447" t="s">
        <v>116</v>
      </c>
      <c r="C50" s="448" t="s">
        <v>479</v>
      </c>
      <c r="D50" s="480">
        <v>1</v>
      </c>
      <c r="E50" s="578">
        <v>0</v>
      </c>
      <c r="F50" s="581" t="str">
        <f t="shared" si="3"/>
        <v>ARCH 316.01</v>
      </c>
      <c r="G50" s="449" t="str">
        <f t="shared" si="2"/>
        <v>ARCH 316.01</v>
      </c>
      <c r="H50" s="449" t="str">
        <f>VLOOKUP(C50,'Course List (main)'!$C$2:$D$100,2,FALSE)</f>
        <v>History of Architecture II</v>
      </c>
      <c r="I50" s="450" t="s">
        <v>690</v>
      </c>
      <c r="J50" s="451"/>
      <c r="K50" s="452"/>
      <c r="L50" s="855"/>
      <c r="M50" s="1000"/>
      <c r="N50" s="986"/>
      <c r="O50" s="995"/>
      <c r="P50" s="992"/>
      <c r="Q50" s="986"/>
      <c r="R50" s="995"/>
      <c r="S50" s="992"/>
      <c r="T50" s="986"/>
      <c r="U50" s="995"/>
    </row>
    <row r="51" spans="1:21" ht="15" customHeight="1" x14ac:dyDescent="0.2">
      <c r="A51" s="983"/>
      <c r="B51" s="447" t="s">
        <v>117</v>
      </c>
      <c r="C51" s="448" t="s">
        <v>479</v>
      </c>
      <c r="D51" s="480">
        <v>2</v>
      </c>
      <c r="E51" s="578">
        <v>0</v>
      </c>
      <c r="F51" s="581" t="str">
        <f t="shared" si="3"/>
        <v>ARCH 316.02</v>
      </c>
      <c r="G51" s="449" t="str">
        <f t="shared" si="2"/>
        <v>ARCH 316.02</v>
      </c>
      <c r="H51" s="449" t="str">
        <f>VLOOKUP(C51,'Course List (main)'!$C$2:$D$100,2,FALSE)</f>
        <v>History of Architecture II</v>
      </c>
      <c r="I51" s="450" t="s">
        <v>690</v>
      </c>
      <c r="J51" s="451"/>
      <c r="K51" s="452"/>
      <c r="L51" s="855"/>
      <c r="M51" s="1000"/>
      <c r="N51" s="986"/>
      <c r="O51" s="995"/>
      <c r="P51" s="992"/>
      <c r="Q51" s="986"/>
      <c r="R51" s="995"/>
      <c r="S51" s="992"/>
      <c r="T51" s="986"/>
      <c r="U51" s="995"/>
    </row>
    <row r="52" spans="1:21" ht="15" customHeight="1" x14ac:dyDescent="0.2">
      <c r="A52" s="983"/>
      <c r="B52" s="447" t="s">
        <v>118</v>
      </c>
      <c r="C52" s="448" t="s">
        <v>500</v>
      </c>
      <c r="D52" s="480">
        <v>1</v>
      </c>
      <c r="E52" s="578">
        <v>0</v>
      </c>
      <c r="F52" s="581" t="str">
        <f t="shared" si="3"/>
        <v>ARCH 326.01</v>
      </c>
      <c r="G52" s="449" t="str">
        <f t="shared" si="2"/>
        <v>ARCH 326.01</v>
      </c>
      <c r="H52" s="449" t="str">
        <f>VLOOKUP(C52,'Course List (main)'!$C$2:$D$100,2,FALSE)</f>
        <v>Culture and Architecture</v>
      </c>
      <c r="I52" s="450" t="s">
        <v>690</v>
      </c>
      <c r="J52" s="451"/>
      <c r="K52" s="452"/>
      <c r="L52" s="855"/>
      <c r="M52" s="1000"/>
      <c r="N52" s="985" t="s">
        <v>48</v>
      </c>
      <c r="O52" s="995"/>
      <c r="P52" s="992"/>
      <c r="Q52" s="985" t="s">
        <v>48</v>
      </c>
      <c r="R52" s="995"/>
      <c r="S52" s="992"/>
      <c r="T52" s="985" t="s">
        <v>48</v>
      </c>
      <c r="U52" s="995"/>
    </row>
    <row r="53" spans="1:21" ht="15" customHeight="1" x14ac:dyDescent="0.2">
      <c r="A53" s="983"/>
      <c r="B53" s="447" t="s">
        <v>119</v>
      </c>
      <c r="C53" s="448" t="s">
        <v>496</v>
      </c>
      <c r="D53" s="480">
        <v>1</v>
      </c>
      <c r="E53" s="578">
        <v>0</v>
      </c>
      <c r="F53" s="581" t="str">
        <f t="shared" si="3"/>
        <v>ARCH 332.01</v>
      </c>
      <c r="G53" s="449" t="str">
        <f t="shared" si="2"/>
        <v>ARCH 332.01</v>
      </c>
      <c r="H53" s="449" t="str">
        <f>VLOOKUP(C53,'Course List (main)'!$C$2:$D$100,2,FALSE)</f>
        <v>Color in Architecture</v>
      </c>
      <c r="I53" s="450" t="s">
        <v>873</v>
      </c>
      <c r="J53" s="451"/>
      <c r="K53" s="452"/>
      <c r="L53" s="855"/>
      <c r="M53" s="1000"/>
      <c r="N53" s="985"/>
      <c r="O53" s="995"/>
      <c r="P53" s="992"/>
      <c r="Q53" s="985"/>
      <c r="R53" s="995"/>
      <c r="S53" s="992"/>
      <c r="T53" s="985"/>
      <c r="U53" s="995"/>
    </row>
    <row r="54" spans="1:21" ht="15" customHeight="1" x14ac:dyDescent="0.2">
      <c r="A54" s="983"/>
      <c r="B54" s="447" t="s">
        <v>120</v>
      </c>
      <c r="C54" s="448" t="s">
        <v>237</v>
      </c>
      <c r="D54" s="480">
        <v>1</v>
      </c>
      <c r="E54" s="578">
        <v>1</v>
      </c>
      <c r="F54" s="581" t="str">
        <f t="shared" ref="F54:F64" si="4">CONCATENATE(C54,".",E54,D54)</f>
        <v>ARCH 337.11</v>
      </c>
      <c r="G54" s="449" t="str">
        <f t="shared" si="2"/>
        <v>ARCH 337.11</v>
      </c>
      <c r="H54" s="449" t="str">
        <f>VLOOKUP(C54,'Course List (main)'!$C$2:$D$100,2,FALSE)</f>
        <v>CAD for Architects I</v>
      </c>
      <c r="I54" s="450" t="s">
        <v>501</v>
      </c>
      <c r="J54" s="451"/>
      <c r="K54" s="452"/>
      <c r="L54" s="855" t="s">
        <v>787</v>
      </c>
      <c r="M54" s="1000"/>
      <c r="N54" s="986" t="str">
        <f t="array" ref="N54">IF(AND('S6'!$C$53:$AA$62="OK."),"OK.","!")</f>
        <v>OK.</v>
      </c>
      <c r="O54" s="995"/>
      <c r="P54" s="992"/>
      <c r="Q54" s="986" t="str">
        <f t="array" aca="1" ref="Q54" ca="1">IF(AND('S6'!$C$43:$AA$52="OK."),"OK.","!")</f>
        <v>OK.</v>
      </c>
      <c r="R54" s="995"/>
      <c r="S54" s="992"/>
      <c r="T54" s="986" t="str">
        <f t="array" ref="T54">IF(AND('S6'!$C$63:$AA$92="OK."),"OK.","!")</f>
        <v>OK.</v>
      </c>
      <c r="U54" s="995"/>
    </row>
    <row r="55" spans="1:21" ht="15" customHeight="1" x14ac:dyDescent="0.2">
      <c r="A55" s="983"/>
      <c r="B55" s="447" t="s">
        <v>121</v>
      </c>
      <c r="C55" s="448" t="s">
        <v>480</v>
      </c>
      <c r="D55" s="480">
        <v>1</v>
      </c>
      <c r="E55" s="578">
        <v>1</v>
      </c>
      <c r="F55" s="581" t="str">
        <f t="shared" si="4"/>
        <v>ARCH 338.11</v>
      </c>
      <c r="G55" s="449" t="str">
        <f t="shared" si="2"/>
        <v>ARCH 338.11</v>
      </c>
      <c r="H55" s="449" t="str">
        <f>VLOOKUP(C55,'Course List (main)'!$C$2:$D$100,2,FALSE)</f>
        <v xml:space="preserve">CAD for Architects II </v>
      </c>
      <c r="I55" s="450" t="s">
        <v>504</v>
      </c>
      <c r="J55" s="451"/>
      <c r="K55" s="452"/>
      <c r="L55" s="855" t="s">
        <v>787</v>
      </c>
      <c r="M55" s="1000"/>
      <c r="N55" s="986"/>
      <c r="O55" s="995"/>
      <c r="P55" s="992"/>
      <c r="Q55" s="986"/>
      <c r="R55" s="995"/>
      <c r="S55" s="992"/>
      <c r="T55" s="986"/>
      <c r="U55" s="995"/>
    </row>
    <row r="56" spans="1:21" ht="15" customHeight="1" x14ac:dyDescent="0.2">
      <c r="A56" s="983"/>
      <c r="B56" s="447" t="s">
        <v>122</v>
      </c>
      <c r="C56" s="448" t="s">
        <v>480</v>
      </c>
      <c r="D56" s="480">
        <v>2</v>
      </c>
      <c r="E56" s="578">
        <v>1</v>
      </c>
      <c r="F56" s="581" t="str">
        <f t="shared" si="4"/>
        <v>ARCH 338.12</v>
      </c>
      <c r="G56" s="449" t="str">
        <f>F56</f>
        <v>ARCH 338.12</v>
      </c>
      <c r="H56" s="449" t="str">
        <f>VLOOKUP(C56,'Course List (main)'!$C$2:$D$100,2,FALSE)</f>
        <v xml:space="preserve">CAD for Architects II </v>
      </c>
      <c r="I56" s="450" t="s">
        <v>504</v>
      </c>
      <c r="J56" s="451"/>
      <c r="K56" s="452"/>
      <c r="L56" s="855" t="s">
        <v>787</v>
      </c>
      <c r="M56" s="1000"/>
      <c r="N56" s="986"/>
      <c r="O56" s="995"/>
      <c r="P56" s="992"/>
      <c r="Q56" s="986"/>
      <c r="R56" s="995"/>
      <c r="S56" s="992"/>
      <c r="T56" s="986"/>
      <c r="U56" s="995"/>
    </row>
    <row r="57" spans="1:21" ht="15" customHeight="1" x14ac:dyDescent="0.2">
      <c r="A57" s="983"/>
      <c r="B57" s="447" t="s">
        <v>123</v>
      </c>
      <c r="C57" s="448" t="s">
        <v>475</v>
      </c>
      <c r="D57" s="480">
        <v>1</v>
      </c>
      <c r="E57" s="578">
        <v>1</v>
      </c>
      <c r="F57" s="581" t="str">
        <f t="shared" si="4"/>
        <v>ARCH 341.11</v>
      </c>
      <c r="G57" s="449" t="str">
        <f t="shared" si="2"/>
        <v>ARCH 341.11</v>
      </c>
      <c r="H57" s="449" t="str">
        <f>VLOOKUP(C57,'Course List (main)'!$C$2:$D$100,2,FALSE)</f>
        <v>Architectural Structures</v>
      </c>
      <c r="I57" s="450" t="s">
        <v>343</v>
      </c>
      <c r="J57" s="451" t="s">
        <v>596</v>
      </c>
      <c r="K57" s="452"/>
      <c r="L57" s="855"/>
      <c r="M57" s="1000"/>
      <c r="N57" s="986"/>
      <c r="O57" s="995"/>
      <c r="P57" s="992"/>
      <c r="Q57" s="986"/>
      <c r="R57" s="995"/>
      <c r="S57" s="992"/>
      <c r="T57" s="986"/>
      <c r="U57" s="995"/>
    </row>
    <row r="58" spans="1:21" ht="15" customHeight="1" x14ac:dyDescent="0.2">
      <c r="A58" s="983"/>
      <c r="B58" s="447" t="s">
        <v>124</v>
      </c>
      <c r="C58" s="448" t="s">
        <v>481</v>
      </c>
      <c r="D58" s="480">
        <v>1</v>
      </c>
      <c r="E58" s="578">
        <v>0</v>
      </c>
      <c r="F58" s="581" t="str">
        <f t="shared" si="4"/>
        <v>ARCH 342.01</v>
      </c>
      <c r="G58" s="449" t="str">
        <f t="shared" si="2"/>
        <v>ARCH 342.01</v>
      </c>
      <c r="H58" s="449" t="str">
        <f>VLOOKUP(C58,'Course List (main)'!$C$2:$D$100,2,FALSE)</f>
        <v xml:space="preserve">Steel Structures </v>
      </c>
      <c r="I58" s="450" t="s">
        <v>887</v>
      </c>
      <c r="J58" s="451"/>
      <c r="K58" s="452"/>
      <c r="L58" s="855"/>
      <c r="M58" s="1000"/>
      <c r="N58" s="986"/>
      <c r="O58" s="995"/>
      <c r="P58" s="992"/>
      <c r="Q58" s="986"/>
      <c r="R58" s="995"/>
      <c r="S58" s="992"/>
      <c r="T58" s="986"/>
      <c r="U58" s="995"/>
    </row>
    <row r="59" spans="1:21" ht="15" customHeight="1" x14ac:dyDescent="0.2">
      <c r="A59" s="983"/>
      <c r="B59" s="447" t="s">
        <v>125</v>
      </c>
      <c r="C59" s="448" t="s">
        <v>238</v>
      </c>
      <c r="D59" s="480">
        <v>1</v>
      </c>
      <c r="E59" s="578">
        <v>1</v>
      </c>
      <c r="F59" s="581" t="str">
        <f t="shared" si="4"/>
        <v>ARCH 351.11</v>
      </c>
      <c r="G59" s="449" t="str">
        <f t="shared" ref="G59:G73" si="5">F59</f>
        <v>ARCH 351.11</v>
      </c>
      <c r="H59" s="449" t="str">
        <f>VLOOKUP(C59,'Course List (main)'!$C$2:$D$100,2,FALSE)</f>
        <v xml:space="preserve">Architectural Design Studio III </v>
      </c>
      <c r="I59" s="877" t="s">
        <v>343</v>
      </c>
      <c r="J59" s="451" t="s">
        <v>596</v>
      </c>
      <c r="K59" s="452"/>
      <c r="L59" s="855"/>
      <c r="M59" s="1000"/>
      <c r="N59" s="986"/>
      <c r="O59" s="995"/>
      <c r="P59" s="992"/>
      <c r="Q59" s="986"/>
      <c r="R59" s="995"/>
      <c r="S59" s="992"/>
      <c r="T59" s="986"/>
      <c r="U59" s="995"/>
    </row>
    <row r="60" spans="1:21" ht="15" customHeight="1" x14ac:dyDescent="0.2">
      <c r="A60" s="983"/>
      <c r="B60" s="447" t="s">
        <v>126</v>
      </c>
      <c r="C60" s="448" t="s">
        <v>238</v>
      </c>
      <c r="D60" s="480">
        <v>2</v>
      </c>
      <c r="E60" s="578">
        <v>1</v>
      </c>
      <c r="F60" s="581" t="str">
        <f t="shared" si="4"/>
        <v>ARCH 351.12</v>
      </c>
      <c r="G60" s="449" t="str">
        <f t="shared" si="5"/>
        <v>ARCH 351.12</v>
      </c>
      <c r="H60" s="449" t="str">
        <f>VLOOKUP(C60,'Course List (main)'!$C$2:$D$100,2,FALSE)</f>
        <v xml:space="preserve">Architectural Design Studio III </v>
      </c>
      <c r="I60" s="450" t="s">
        <v>347</v>
      </c>
      <c r="J60" s="451"/>
      <c r="K60" s="452"/>
      <c r="L60" s="855"/>
      <c r="M60" s="1000"/>
      <c r="N60" s="986"/>
      <c r="O60" s="995"/>
      <c r="P60" s="992"/>
      <c r="Q60" s="986"/>
      <c r="R60" s="995"/>
      <c r="S60" s="992"/>
      <c r="T60" s="986"/>
      <c r="U60" s="995"/>
    </row>
    <row r="61" spans="1:21" ht="15" customHeight="1" x14ac:dyDescent="0.2">
      <c r="A61" s="983"/>
      <c r="B61" s="447" t="s">
        <v>127</v>
      </c>
      <c r="C61" s="448" t="s">
        <v>239</v>
      </c>
      <c r="D61" s="480">
        <v>1</v>
      </c>
      <c r="E61" s="578">
        <v>1</v>
      </c>
      <c r="F61" s="581" t="str">
        <f t="shared" si="4"/>
        <v>ARCH 352.11</v>
      </c>
      <c r="G61" s="449" t="str">
        <f t="shared" si="5"/>
        <v>ARCH 352.11</v>
      </c>
      <c r="H61" s="449" t="str">
        <f>VLOOKUP(C61,'Course List (main)'!$C$2:$D$100,2,FALSE)</f>
        <v>Architectural Design Studio IV</v>
      </c>
      <c r="I61" s="450" t="s">
        <v>346</v>
      </c>
      <c r="J61" s="451"/>
      <c r="K61" s="452"/>
      <c r="L61" s="855"/>
      <c r="M61" s="1000"/>
      <c r="N61" s="987"/>
      <c r="O61" s="995"/>
      <c r="P61" s="992"/>
      <c r="Q61" s="987"/>
      <c r="R61" s="995"/>
      <c r="S61" s="992"/>
      <c r="T61" s="987"/>
      <c r="U61" s="995"/>
    </row>
    <row r="62" spans="1:21" ht="15" customHeight="1" x14ac:dyDescent="0.2">
      <c r="A62" s="983"/>
      <c r="B62" s="447" t="s">
        <v>128</v>
      </c>
      <c r="C62" s="448" t="s">
        <v>239</v>
      </c>
      <c r="D62" s="480">
        <v>2</v>
      </c>
      <c r="E62" s="578">
        <v>1</v>
      </c>
      <c r="F62" s="581" t="str">
        <f t="shared" si="4"/>
        <v>ARCH 352.12</v>
      </c>
      <c r="G62" s="449" t="str">
        <f t="shared" si="5"/>
        <v>ARCH 352.12</v>
      </c>
      <c r="H62" s="449" t="str">
        <f>VLOOKUP(C62,'Course List (main)'!$C$2:$D$100,2,FALSE)</f>
        <v>Architectural Design Studio IV</v>
      </c>
      <c r="I62" s="450" t="s">
        <v>874</v>
      </c>
      <c r="J62" s="451"/>
      <c r="K62" s="452"/>
      <c r="L62" s="855"/>
      <c r="M62" s="1000"/>
      <c r="N62" s="985" t="s">
        <v>67</v>
      </c>
      <c r="O62" s="995"/>
      <c r="P62" s="992"/>
      <c r="Q62" s="985" t="s">
        <v>67</v>
      </c>
      <c r="R62" s="995"/>
      <c r="S62" s="992"/>
      <c r="T62" s="985" t="s">
        <v>67</v>
      </c>
      <c r="U62" s="995"/>
    </row>
    <row r="63" spans="1:21" ht="15" customHeight="1" x14ac:dyDescent="0.2">
      <c r="A63" s="983"/>
      <c r="B63" s="447" t="s">
        <v>129</v>
      </c>
      <c r="C63" s="448" t="s">
        <v>239</v>
      </c>
      <c r="D63" s="480">
        <v>3</v>
      </c>
      <c r="E63" s="578">
        <v>1</v>
      </c>
      <c r="F63" s="581" t="str">
        <f t="shared" si="4"/>
        <v>ARCH 352.13</v>
      </c>
      <c r="G63" s="449" t="str">
        <f t="shared" si="5"/>
        <v>ARCH 352.13</v>
      </c>
      <c r="H63" s="449" t="str">
        <f>VLOOKUP(C63,'Course List (main)'!$C$2:$D$100,2,FALSE)</f>
        <v>Architectural Design Studio IV</v>
      </c>
      <c r="I63" s="450" t="s">
        <v>875</v>
      </c>
      <c r="J63" s="451"/>
      <c r="K63" s="452"/>
      <c r="L63" s="855"/>
      <c r="M63" s="1000"/>
      <c r="N63" s="985"/>
      <c r="O63" s="995"/>
      <c r="P63" s="992"/>
      <c r="Q63" s="985"/>
      <c r="R63" s="995"/>
      <c r="S63" s="992"/>
      <c r="T63" s="985"/>
      <c r="U63" s="995"/>
    </row>
    <row r="64" spans="1:21" ht="15" customHeight="1" x14ac:dyDescent="0.2">
      <c r="A64" s="983"/>
      <c r="B64" s="447" t="s">
        <v>130</v>
      </c>
      <c r="C64" s="448" t="s">
        <v>476</v>
      </c>
      <c r="D64" s="480">
        <v>1</v>
      </c>
      <c r="E64" s="578">
        <v>0</v>
      </c>
      <c r="F64" s="581" t="str">
        <f t="shared" si="4"/>
        <v>ARCH 362.01</v>
      </c>
      <c r="G64" s="449" t="str">
        <f t="shared" si="5"/>
        <v>ARCH 362.01</v>
      </c>
      <c r="H64" s="449" t="str">
        <f>VLOOKUP(C64,'Course List (main)'!$C$2:$D$100,2,FALSE)</f>
        <v>History of Town Planning</v>
      </c>
      <c r="I64" s="450" t="s">
        <v>901</v>
      </c>
      <c r="J64" s="451"/>
      <c r="K64" s="452"/>
      <c r="L64" s="855"/>
      <c r="M64" s="1000"/>
      <c r="N64" s="986" t="str">
        <f t="array" ref="N64">IF(AND('S7'!$C$53:$AA$62="OK."),"OK.","!")</f>
        <v>OK.</v>
      </c>
      <c r="O64" s="995"/>
      <c r="P64" s="992"/>
      <c r="Q64" s="986" t="str">
        <f t="array" aca="1" ref="Q64" ca="1">IF(AND('S7'!$C$43:$AA$52="OK."),"OK.","!")</f>
        <v>OK.</v>
      </c>
      <c r="R64" s="995"/>
      <c r="S64" s="992"/>
      <c r="T64" s="986" t="str">
        <f t="array" ref="T64">IF(AND('S7'!$C$63:$AA$92="OK."),"OK.","!")</f>
        <v>OK.</v>
      </c>
      <c r="U64" s="995"/>
    </row>
    <row r="65" spans="1:21" ht="15" customHeight="1" x14ac:dyDescent="0.2">
      <c r="A65" s="983"/>
      <c r="B65" s="447" t="s">
        <v>131</v>
      </c>
      <c r="C65" s="448" t="s">
        <v>490</v>
      </c>
      <c r="D65" s="480">
        <v>1</v>
      </c>
      <c r="E65" s="578">
        <v>0</v>
      </c>
      <c r="F65" s="581" t="str">
        <f t="shared" ref="F65:F73" si="6">CONCATENATE(C65,".",E65,D65)</f>
        <v>ARCH 413.01</v>
      </c>
      <c r="G65" s="449" t="str">
        <f t="shared" si="5"/>
        <v>ARCH 413.01</v>
      </c>
      <c r="H65" s="449" t="str">
        <f>VLOOKUP(C65,'Course List (main)'!$C$2:$D$100,2,FALSE)</f>
        <v>Contemporary World Architecture</v>
      </c>
      <c r="I65" s="450" t="s">
        <v>690</v>
      </c>
      <c r="J65" s="451"/>
      <c r="K65" s="452"/>
      <c r="L65" s="855"/>
      <c r="M65" s="1000"/>
      <c r="N65" s="986"/>
      <c r="O65" s="995"/>
      <c r="P65" s="992"/>
      <c r="Q65" s="986"/>
      <c r="R65" s="995"/>
      <c r="S65" s="992"/>
      <c r="T65" s="986"/>
      <c r="U65" s="995"/>
    </row>
    <row r="66" spans="1:21" ht="15" customHeight="1" x14ac:dyDescent="0.2">
      <c r="A66" s="983"/>
      <c r="B66" s="447" t="s">
        <v>132</v>
      </c>
      <c r="C66" s="448" t="s">
        <v>484</v>
      </c>
      <c r="D66" s="480">
        <v>1</v>
      </c>
      <c r="E66" s="578">
        <v>0</v>
      </c>
      <c r="F66" s="581" t="str">
        <f t="shared" si="6"/>
        <v>ARCH 415.01</v>
      </c>
      <c r="G66" s="449" t="str">
        <f t="shared" si="5"/>
        <v>ARCH 415.01</v>
      </c>
      <c r="H66" s="449" t="str">
        <f>VLOOKUP(C66,'Course List (main)'!$C$2:$D$100,2,FALSE)</f>
        <v>Construction Management</v>
      </c>
      <c r="I66" s="450" t="s">
        <v>689</v>
      </c>
      <c r="J66" s="451"/>
      <c r="K66" s="452"/>
      <c r="L66" s="855"/>
      <c r="M66" s="1000"/>
      <c r="N66" s="986"/>
      <c r="O66" s="995"/>
      <c r="P66" s="992"/>
      <c r="Q66" s="986"/>
      <c r="R66" s="995"/>
      <c r="S66" s="992"/>
      <c r="T66" s="986"/>
      <c r="U66" s="995"/>
    </row>
    <row r="67" spans="1:21" ht="15" customHeight="1" x14ac:dyDescent="0.2">
      <c r="A67" s="983"/>
      <c r="B67" s="447" t="s">
        <v>133</v>
      </c>
      <c r="C67" s="448" t="s">
        <v>486</v>
      </c>
      <c r="D67" s="480">
        <v>1</v>
      </c>
      <c r="E67" s="578">
        <v>0</v>
      </c>
      <c r="F67" s="581" t="str">
        <f t="shared" si="6"/>
        <v>ARCH 416.01</v>
      </c>
      <c r="G67" s="449" t="str">
        <f t="shared" si="5"/>
        <v>ARCH 416.01</v>
      </c>
      <c r="H67" s="449" t="str">
        <f>VLOOKUP(C67,'Course List (main)'!$C$2:$D$100,2,FALSE)</f>
        <v>Cost Estimate &amp; Professional Practice</v>
      </c>
      <c r="I67" s="450" t="s">
        <v>694</v>
      </c>
      <c r="J67" s="451"/>
      <c r="K67" s="452"/>
      <c r="L67" s="855"/>
      <c r="M67" s="1000"/>
      <c r="N67" s="986"/>
      <c r="O67" s="995"/>
      <c r="P67" s="992"/>
      <c r="Q67" s="986"/>
      <c r="R67" s="995"/>
      <c r="S67" s="992"/>
      <c r="T67" s="986"/>
      <c r="U67" s="995"/>
    </row>
    <row r="68" spans="1:21" ht="15" customHeight="1" x14ac:dyDescent="0.2">
      <c r="A68" s="983"/>
      <c r="B68" s="447" t="s">
        <v>134</v>
      </c>
      <c r="C68" s="448" t="s">
        <v>486</v>
      </c>
      <c r="D68" s="480">
        <v>2</v>
      </c>
      <c r="E68" s="578">
        <v>0</v>
      </c>
      <c r="F68" s="581" t="str">
        <f t="shared" si="6"/>
        <v>ARCH 416.02</v>
      </c>
      <c r="G68" s="449" t="str">
        <f t="shared" si="5"/>
        <v>ARCH 416.02</v>
      </c>
      <c r="H68" s="449" t="str">
        <f>VLOOKUP(C68,'Course List (main)'!$C$2:$D$100,2,FALSE)</f>
        <v>Cost Estimate &amp; Professional Practice</v>
      </c>
      <c r="I68" s="450" t="s">
        <v>694</v>
      </c>
      <c r="J68" s="451"/>
      <c r="K68" s="452"/>
      <c r="L68" s="855"/>
      <c r="M68" s="1000"/>
      <c r="N68" s="986"/>
      <c r="O68" s="995"/>
      <c r="P68" s="992"/>
      <c r="Q68" s="986"/>
      <c r="R68" s="995"/>
      <c r="S68" s="992"/>
      <c r="T68" s="986"/>
      <c r="U68" s="995"/>
    </row>
    <row r="69" spans="1:21" ht="15" customHeight="1" x14ac:dyDescent="0.2">
      <c r="A69" s="983"/>
      <c r="B69" s="447" t="s">
        <v>135</v>
      </c>
      <c r="C69" s="448" t="s">
        <v>487</v>
      </c>
      <c r="D69" s="480">
        <v>1</v>
      </c>
      <c r="E69" s="578">
        <v>0</v>
      </c>
      <c r="F69" s="581" t="str">
        <f t="shared" si="6"/>
        <v>ARCH 426.01</v>
      </c>
      <c r="G69" s="449" t="str">
        <f t="shared" si="5"/>
        <v>ARCH 426.01</v>
      </c>
      <c r="H69" s="449" t="str">
        <f>VLOOKUP(C69,'Course List (main)'!$C$2:$D$100,2,FALSE)</f>
        <v xml:space="preserve">Building Safety Systems </v>
      </c>
      <c r="I69" s="450" t="s">
        <v>394</v>
      </c>
      <c r="J69" s="451"/>
      <c r="K69" s="452"/>
      <c r="L69" s="855"/>
      <c r="M69" s="1000"/>
      <c r="N69" s="986"/>
      <c r="O69" s="995"/>
      <c r="P69" s="992"/>
      <c r="Q69" s="986"/>
      <c r="R69" s="995"/>
      <c r="S69" s="992"/>
      <c r="T69" s="986"/>
      <c r="U69" s="995"/>
    </row>
    <row r="70" spans="1:21" ht="15" customHeight="1" x14ac:dyDescent="0.2">
      <c r="A70" s="983"/>
      <c r="B70" s="447" t="s">
        <v>136</v>
      </c>
      <c r="C70" s="448" t="s">
        <v>485</v>
      </c>
      <c r="D70" s="480">
        <v>1</v>
      </c>
      <c r="E70" s="578">
        <v>1</v>
      </c>
      <c r="F70" s="581" t="str">
        <f t="shared" si="6"/>
        <v>ARCH 432.11</v>
      </c>
      <c r="G70" s="449" t="str">
        <f t="shared" si="5"/>
        <v>ARCH 432.11</v>
      </c>
      <c r="H70" s="449" t="str">
        <f>VLOOKUP(C70,'Course List (main)'!$C$2:$D$100,2,FALSE)</f>
        <v>Modelling and Photography</v>
      </c>
      <c r="I70" s="450" t="s">
        <v>503</v>
      </c>
      <c r="J70" s="451"/>
      <c r="K70" s="452"/>
      <c r="L70" s="855"/>
      <c r="M70" s="1000"/>
      <c r="N70" s="986"/>
      <c r="O70" s="995"/>
      <c r="P70" s="992"/>
      <c r="Q70" s="986"/>
      <c r="R70" s="995"/>
      <c r="S70" s="992"/>
      <c r="T70" s="986"/>
      <c r="U70" s="995"/>
    </row>
    <row r="71" spans="1:21" ht="15" customHeight="1" x14ac:dyDescent="0.2">
      <c r="A71" s="983"/>
      <c r="B71" s="447" t="s">
        <v>137</v>
      </c>
      <c r="C71" s="448" t="s">
        <v>240</v>
      </c>
      <c r="D71" s="480">
        <v>1</v>
      </c>
      <c r="E71" s="578">
        <v>1</v>
      </c>
      <c r="F71" s="581" t="str">
        <f t="shared" si="6"/>
        <v>ARCH 451.11</v>
      </c>
      <c r="G71" s="449" t="str">
        <f t="shared" si="5"/>
        <v>ARCH 451.11</v>
      </c>
      <c r="H71" s="449" t="str">
        <f>VLOOKUP(C71,'Course List (main)'!$C$2:$D$100,2,FALSE)</f>
        <v>Architectural Design Studio V</v>
      </c>
      <c r="I71" s="450" t="s">
        <v>677</v>
      </c>
      <c r="J71" s="451"/>
      <c r="K71" s="452"/>
      <c r="L71" s="855"/>
      <c r="M71" s="1000"/>
      <c r="N71" s="986"/>
      <c r="O71" s="995"/>
      <c r="P71" s="992"/>
      <c r="Q71" s="986"/>
      <c r="R71" s="995"/>
      <c r="S71" s="992"/>
      <c r="T71" s="986"/>
      <c r="U71" s="995"/>
    </row>
    <row r="72" spans="1:21" ht="15" customHeight="1" x14ac:dyDescent="0.2">
      <c r="A72" s="983"/>
      <c r="B72" s="447" t="s">
        <v>138</v>
      </c>
      <c r="C72" s="448" t="s">
        <v>240</v>
      </c>
      <c r="D72" s="480">
        <v>2</v>
      </c>
      <c r="E72" s="578">
        <v>1</v>
      </c>
      <c r="F72" s="581" t="str">
        <f t="shared" si="6"/>
        <v>ARCH 451.12</v>
      </c>
      <c r="G72" s="449" t="str">
        <f t="shared" si="5"/>
        <v>ARCH 451.12</v>
      </c>
      <c r="H72" s="449" t="str">
        <f>VLOOKUP(C72,'Course List (main)'!$C$2:$D$100,2,FALSE)</f>
        <v>Architectural Design Studio V</v>
      </c>
      <c r="I72" s="450" t="s">
        <v>450</v>
      </c>
      <c r="J72" s="451"/>
      <c r="K72" s="452"/>
      <c r="L72" s="855"/>
      <c r="M72" s="1000"/>
      <c r="N72" s="985" t="s">
        <v>43</v>
      </c>
      <c r="O72" s="995"/>
      <c r="P72" s="992"/>
      <c r="Q72" s="985" t="s">
        <v>43</v>
      </c>
      <c r="R72" s="995"/>
      <c r="S72" s="992"/>
      <c r="T72" s="985" t="s">
        <v>43</v>
      </c>
      <c r="U72" s="995"/>
    </row>
    <row r="73" spans="1:21" ht="15" customHeight="1" x14ac:dyDescent="0.2">
      <c r="A73" s="983"/>
      <c r="B73" s="447" t="s">
        <v>139</v>
      </c>
      <c r="C73" s="448" t="s">
        <v>410</v>
      </c>
      <c r="D73" s="480">
        <v>1</v>
      </c>
      <c r="E73" s="578">
        <v>1</v>
      </c>
      <c r="F73" s="581" t="str">
        <f t="shared" si="6"/>
        <v>ARCH 467.11</v>
      </c>
      <c r="G73" s="449" t="str">
        <f t="shared" si="5"/>
        <v>ARCH 467.11</v>
      </c>
      <c r="H73" s="449" t="str">
        <f>VLOOKUP(C73,'Course List (main)'!$C$2:$D$100,2,FALSE)</f>
        <v>Theory and Application of Town Planning</v>
      </c>
      <c r="I73" s="450" t="s">
        <v>901</v>
      </c>
      <c r="J73" s="451" t="s">
        <v>533</v>
      </c>
      <c r="K73" s="452"/>
      <c r="L73" s="855"/>
      <c r="M73" s="1000"/>
      <c r="N73" s="985"/>
      <c r="O73" s="995"/>
      <c r="P73" s="992"/>
      <c r="Q73" s="985"/>
      <c r="R73" s="995"/>
      <c r="S73" s="992"/>
      <c r="T73" s="985"/>
      <c r="U73" s="995"/>
    </row>
    <row r="74" spans="1:21" ht="15" customHeight="1" x14ac:dyDescent="0.2">
      <c r="A74" s="983"/>
      <c r="B74" s="447" t="s">
        <v>140</v>
      </c>
      <c r="C74" s="448" t="s">
        <v>410</v>
      </c>
      <c r="D74" s="480">
        <v>2</v>
      </c>
      <c r="E74" s="578">
        <v>1</v>
      </c>
      <c r="F74" s="581" t="str">
        <f t="shared" ref="F74:F96" si="7">CONCATENATE(C74,".",E74,D74)</f>
        <v>ARCH 467.12</v>
      </c>
      <c r="G74" s="449" t="str">
        <f t="shared" ref="G74:G96" si="8">F74</f>
        <v>ARCH 467.12</v>
      </c>
      <c r="H74" s="449" t="str">
        <f>VLOOKUP(C74,'Course List (main)'!$C$2:$D$100,2,FALSE)</f>
        <v>Theory and Application of Town Planning</v>
      </c>
      <c r="I74" s="450" t="s">
        <v>889</v>
      </c>
      <c r="J74" s="451"/>
      <c r="K74" s="452"/>
      <c r="L74" s="855"/>
      <c r="M74" s="1000"/>
      <c r="N74" s="986" t="str">
        <f t="array" ref="N74">IF(AND('S8'!$C$53:$AA$62="OK."),"OK.","!")</f>
        <v>OK.</v>
      </c>
      <c r="O74" s="995"/>
      <c r="P74" s="992"/>
      <c r="Q74" s="986" t="str">
        <f t="array" aca="1" ref="Q74" ca="1">IF(AND('S8'!$C$43:$AA$52="OK."),"OK.","!")</f>
        <v>OK.</v>
      </c>
      <c r="R74" s="995"/>
      <c r="S74" s="992"/>
      <c r="T74" s="986" t="str">
        <f t="array" ref="T74">IF(AND('S8'!$C$63:$AA$92="OK."),"OK.","!")</f>
        <v>OK.</v>
      </c>
      <c r="U74" s="995"/>
    </row>
    <row r="75" spans="1:21" ht="15" customHeight="1" x14ac:dyDescent="0.2">
      <c r="A75" s="983"/>
      <c r="B75" s="447" t="s">
        <v>141</v>
      </c>
      <c r="C75" s="448" t="s">
        <v>350</v>
      </c>
      <c r="D75" s="480">
        <v>1</v>
      </c>
      <c r="E75" s="578">
        <v>1</v>
      </c>
      <c r="F75" s="581" t="str">
        <f t="shared" si="7"/>
        <v>ARCH 469.11</v>
      </c>
      <c r="G75" s="449" t="str">
        <f t="shared" si="8"/>
        <v>ARCH 469.11</v>
      </c>
      <c r="H75" s="449" t="str">
        <f>VLOOKUP(C75,'Course List (main)'!$C$2:$D$100,2,FALSE)</f>
        <v>Residential Environment Project</v>
      </c>
      <c r="I75" s="450" t="s">
        <v>901</v>
      </c>
      <c r="J75" s="451" t="s">
        <v>596</v>
      </c>
      <c r="K75" s="452"/>
      <c r="L75" s="855"/>
      <c r="M75" s="1000"/>
      <c r="N75" s="986"/>
      <c r="O75" s="995"/>
      <c r="P75" s="992"/>
      <c r="Q75" s="986"/>
      <c r="R75" s="995"/>
      <c r="S75" s="992"/>
      <c r="T75" s="986"/>
      <c r="U75" s="995"/>
    </row>
    <row r="76" spans="1:21" ht="15" customHeight="1" x14ac:dyDescent="0.2">
      <c r="A76" s="983"/>
      <c r="B76" s="447" t="s">
        <v>142</v>
      </c>
      <c r="C76" s="856" t="s">
        <v>350</v>
      </c>
      <c r="D76" s="857">
        <v>2</v>
      </c>
      <c r="E76" s="858">
        <v>1</v>
      </c>
      <c r="F76" s="859" t="str">
        <f t="shared" si="7"/>
        <v>ARCH 469.12</v>
      </c>
      <c r="G76" s="860" t="str">
        <f t="shared" si="8"/>
        <v>ARCH 469.12</v>
      </c>
      <c r="H76" s="449" t="str">
        <f>VLOOKUP(C76,'Course List (main)'!$C$2:$D$100,2,FALSE)</f>
        <v>Residential Environment Project</v>
      </c>
      <c r="I76" s="861" t="s">
        <v>869</v>
      </c>
      <c r="J76" s="451"/>
      <c r="K76" s="452"/>
      <c r="L76" s="855"/>
      <c r="M76" s="1000"/>
      <c r="N76" s="986"/>
      <c r="O76" s="995"/>
      <c r="P76" s="992"/>
      <c r="Q76" s="986"/>
      <c r="R76" s="995"/>
      <c r="S76" s="992"/>
      <c r="T76" s="986"/>
      <c r="U76" s="995"/>
    </row>
    <row r="77" spans="1:21" ht="15" customHeight="1" x14ac:dyDescent="0.2">
      <c r="A77" s="983"/>
      <c r="B77" s="447" t="s">
        <v>143</v>
      </c>
      <c r="C77" s="448" t="s">
        <v>348</v>
      </c>
      <c r="D77" s="480">
        <v>1</v>
      </c>
      <c r="E77" s="578">
        <v>1</v>
      </c>
      <c r="F77" s="581" t="str">
        <f t="shared" si="7"/>
        <v>ARCH 492.11</v>
      </c>
      <c r="G77" s="449" t="str">
        <f t="shared" si="8"/>
        <v>ARCH 492.11</v>
      </c>
      <c r="H77" s="449" t="str">
        <f>VLOOKUP(C77,'Course List (main)'!$C$2:$D$100,2,FALSE)</f>
        <v>Graduation Project</v>
      </c>
      <c r="I77" s="450" t="s">
        <v>692</v>
      </c>
      <c r="J77" s="451" t="s">
        <v>595</v>
      </c>
      <c r="K77" s="452"/>
      <c r="L77" s="855"/>
      <c r="M77" s="1000"/>
      <c r="N77" s="986"/>
      <c r="O77" s="995"/>
      <c r="P77" s="992"/>
      <c r="Q77" s="986"/>
      <c r="R77" s="995"/>
      <c r="S77" s="992"/>
      <c r="T77" s="986"/>
      <c r="U77" s="995"/>
    </row>
    <row r="78" spans="1:21" ht="15" customHeight="1" x14ac:dyDescent="0.2">
      <c r="A78" s="983"/>
      <c r="B78" s="447" t="s">
        <v>144</v>
      </c>
      <c r="C78" s="448" t="s">
        <v>348</v>
      </c>
      <c r="D78" s="480">
        <v>2</v>
      </c>
      <c r="E78" s="578">
        <v>1</v>
      </c>
      <c r="F78" s="581" t="str">
        <f t="shared" si="7"/>
        <v>ARCH 492.12</v>
      </c>
      <c r="G78" s="449" t="str">
        <f t="shared" si="8"/>
        <v>ARCH 492.12</v>
      </c>
      <c r="H78" s="449" t="str">
        <f>VLOOKUP(C78,'Course List (main)'!$C$2:$D$100,2,FALSE)</f>
        <v>Graduation Project</v>
      </c>
      <c r="I78" s="450" t="s">
        <v>876</v>
      </c>
      <c r="J78" s="451" t="s">
        <v>597</v>
      </c>
      <c r="K78" s="452"/>
      <c r="L78" s="855"/>
      <c r="M78" s="1000"/>
      <c r="N78" s="986"/>
      <c r="O78" s="995"/>
      <c r="P78" s="992"/>
      <c r="Q78" s="986"/>
      <c r="R78" s="995"/>
      <c r="S78" s="992"/>
      <c r="T78" s="986"/>
      <c r="U78" s="995"/>
    </row>
    <row r="79" spans="1:21" ht="15" customHeight="1" x14ac:dyDescent="0.2">
      <c r="A79" s="983"/>
      <c r="B79" s="447" t="s">
        <v>145</v>
      </c>
      <c r="C79" s="448" t="s">
        <v>348</v>
      </c>
      <c r="D79" s="480">
        <v>3</v>
      </c>
      <c r="E79" s="578">
        <v>1</v>
      </c>
      <c r="F79" s="581" t="str">
        <f t="shared" si="7"/>
        <v>ARCH 492.13</v>
      </c>
      <c r="G79" s="449" t="str">
        <f t="shared" si="8"/>
        <v>ARCH 492.13</v>
      </c>
      <c r="H79" s="449" t="str">
        <f>VLOOKUP(C79,'Course List (main)'!$C$2:$D$100,2,FALSE)</f>
        <v>Graduation Project</v>
      </c>
      <c r="I79" s="450" t="s">
        <v>877</v>
      </c>
      <c r="J79" s="451" t="s">
        <v>678</v>
      </c>
      <c r="K79" s="452"/>
      <c r="L79" s="855"/>
      <c r="M79" s="1000"/>
      <c r="N79" s="986"/>
      <c r="O79" s="995"/>
      <c r="P79" s="992"/>
      <c r="Q79" s="986"/>
      <c r="R79" s="995"/>
      <c r="S79" s="992"/>
      <c r="T79" s="986"/>
      <c r="U79" s="995"/>
    </row>
    <row r="80" spans="1:21" ht="15" customHeight="1" x14ac:dyDescent="0.2">
      <c r="A80" s="983"/>
      <c r="B80" s="447" t="s">
        <v>146</v>
      </c>
      <c r="C80" s="448" t="s">
        <v>861</v>
      </c>
      <c r="D80" s="480">
        <v>1</v>
      </c>
      <c r="E80" s="578">
        <v>0</v>
      </c>
      <c r="F80" s="581" t="str">
        <f t="shared" si="7"/>
        <v>ARCH 372.01</v>
      </c>
      <c r="G80" s="449" t="str">
        <f t="shared" si="8"/>
        <v>ARCH 372.01</v>
      </c>
      <c r="H80" s="904" t="s">
        <v>878</v>
      </c>
      <c r="I80" s="450" t="s">
        <v>880</v>
      </c>
      <c r="J80" s="451"/>
      <c r="K80" s="452"/>
      <c r="L80" s="410"/>
      <c r="M80" s="1000"/>
      <c r="N80" s="986"/>
      <c r="O80" s="995"/>
      <c r="P80" s="992"/>
      <c r="Q80" s="986"/>
      <c r="R80" s="995"/>
      <c r="S80" s="992"/>
      <c r="T80" s="986"/>
      <c r="U80" s="995"/>
    </row>
    <row r="81" spans="1:21" ht="15" customHeight="1" thickBot="1" x14ac:dyDescent="0.25">
      <c r="A81" s="984"/>
      <c r="B81" s="447" t="s">
        <v>147</v>
      </c>
      <c r="C81" s="448" t="s">
        <v>862</v>
      </c>
      <c r="D81" s="480">
        <v>1</v>
      </c>
      <c r="E81" s="578">
        <v>0</v>
      </c>
      <c r="F81" s="581" t="str">
        <f t="shared" si="7"/>
        <v>ARCH 446.01</v>
      </c>
      <c r="G81" s="449" t="str">
        <f t="shared" si="8"/>
        <v>ARCH 446.01</v>
      </c>
      <c r="H81" s="904" t="s">
        <v>879</v>
      </c>
      <c r="I81" s="450" t="s">
        <v>593</v>
      </c>
      <c r="J81" s="451"/>
      <c r="K81" s="452"/>
      <c r="L81" s="855"/>
      <c r="M81" s="1001"/>
      <c r="N81" s="997"/>
      <c r="O81" s="996"/>
      <c r="P81" s="993"/>
      <c r="Q81" s="997"/>
      <c r="R81" s="996"/>
      <c r="S81" s="993"/>
      <c r="T81" s="997"/>
      <c r="U81" s="996"/>
    </row>
    <row r="82" spans="1:21" ht="15" customHeight="1" x14ac:dyDescent="0.2">
      <c r="A82" s="30"/>
      <c r="B82" s="447" t="s">
        <v>514</v>
      </c>
      <c r="C82" s="448" t="s">
        <v>488</v>
      </c>
      <c r="D82" s="480">
        <v>1</v>
      </c>
      <c r="E82" s="578">
        <v>0</v>
      </c>
      <c r="F82" s="581" t="str">
        <f t="shared" si="7"/>
        <v>ES 302.01</v>
      </c>
      <c r="G82" s="449" t="str">
        <f t="shared" si="8"/>
        <v>ES 302.01</v>
      </c>
      <c r="H82" s="449" t="str">
        <f>VLOOKUP(C82,'Course List (main)'!$C$2:$D$100,2,FALSE)</f>
        <v>Architectural Project Management</v>
      </c>
      <c r="I82" s="450" t="s">
        <v>689</v>
      </c>
      <c r="J82" s="451" t="s">
        <v>759</v>
      </c>
      <c r="K82" s="452"/>
      <c r="L82" s="855"/>
      <c r="M82" s="516" t="str">
        <f>N4</f>
        <v>OK.</v>
      </c>
      <c r="N82" s="1017">
        <f>IF(AND(M82:M90="OK."),1,0)</f>
        <v>1</v>
      </c>
      <c r="O82" s="517" t="str">
        <f>N44</f>
        <v>OK.</v>
      </c>
      <c r="P82" s="516" t="str">
        <f ca="1">Q4</f>
        <v>OK.</v>
      </c>
      <c r="Q82" s="1017">
        <f ca="1">IF(AND(P82:P90="OK."),1,0)</f>
        <v>1</v>
      </c>
      <c r="R82" s="517" t="str">
        <f ca="1">Q44</f>
        <v>OK.</v>
      </c>
      <c r="S82" s="516" t="str">
        <f>T4</f>
        <v>OK.</v>
      </c>
      <c r="T82" s="1017">
        <f>IF(AND(S82:S90="OK."),1,0)</f>
        <v>1</v>
      </c>
      <c r="U82" s="517" t="str">
        <f>T44</f>
        <v>OK.</v>
      </c>
    </row>
    <row r="83" spans="1:21" ht="15" customHeight="1" thickBot="1" x14ac:dyDescent="0.25">
      <c r="A83" s="30"/>
      <c r="B83" s="447" t="s">
        <v>515</v>
      </c>
      <c r="C83" s="448" t="s">
        <v>488</v>
      </c>
      <c r="D83" s="480">
        <v>2</v>
      </c>
      <c r="E83" s="578">
        <v>0</v>
      </c>
      <c r="F83" s="581" t="str">
        <f t="shared" si="7"/>
        <v>ES 302.02</v>
      </c>
      <c r="G83" s="449" t="str">
        <f t="shared" si="8"/>
        <v>ES 302.02</v>
      </c>
      <c r="H83" s="449" t="str">
        <f>VLOOKUP(C83,'Course List (main)'!$C$2:$D$100,2,FALSE)</f>
        <v>Architectural Project Management</v>
      </c>
      <c r="I83" s="450" t="s">
        <v>689</v>
      </c>
      <c r="J83" s="451"/>
      <c r="K83" s="452"/>
      <c r="L83" s="855"/>
      <c r="M83" s="518" t="str">
        <f>N14</f>
        <v>!</v>
      </c>
      <c r="N83" s="1018"/>
      <c r="O83" s="519" t="str">
        <f>N54</f>
        <v>OK.</v>
      </c>
      <c r="P83" s="518" t="str">
        <f ca="1">Q14</f>
        <v>OK.</v>
      </c>
      <c r="Q83" s="1018"/>
      <c r="R83" s="519" t="str">
        <f ca="1">Q54</f>
        <v>OK.</v>
      </c>
      <c r="S83" s="518" t="str">
        <f>T14</f>
        <v>!</v>
      </c>
      <c r="T83" s="1018"/>
      <c r="U83" s="519" t="str">
        <f>T54</f>
        <v>OK.</v>
      </c>
    </row>
    <row r="84" spans="1:21" ht="15" customHeight="1" x14ac:dyDescent="0.2">
      <c r="A84" s="30"/>
      <c r="B84" s="447" t="s">
        <v>516</v>
      </c>
      <c r="C84" s="448" t="s">
        <v>461</v>
      </c>
      <c r="D84" s="480">
        <v>1</v>
      </c>
      <c r="E84" s="578">
        <v>0</v>
      </c>
      <c r="F84" s="581" t="str">
        <f t="shared" si="7"/>
        <v>MATH 153.01</v>
      </c>
      <c r="G84" s="449" t="str">
        <f t="shared" si="8"/>
        <v>MATH 153.01</v>
      </c>
      <c r="H84" s="449" t="str">
        <f>VLOOKUP(C84,'Course List (main)'!$C$2:$D$100,2,FALSE)</f>
        <v>Mathematics for Architects</v>
      </c>
      <c r="I84" s="450" t="s">
        <v>886</v>
      </c>
      <c r="J84" s="451"/>
      <c r="K84" s="452"/>
      <c r="L84" s="855"/>
      <c r="M84" s="518" t="str">
        <f>N24</f>
        <v>OK.</v>
      </c>
      <c r="N84" s="1017">
        <f>IF(AND(O82:O90="OK."),1,0)</f>
        <v>1</v>
      </c>
      <c r="O84" s="520" t="str">
        <f>N64</f>
        <v>OK.</v>
      </c>
      <c r="P84" s="518" t="str">
        <f ca="1">Q24</f>
        <v>OK.</v>
      </c>
      <c r="Q84" s="1017">
        <f ca="1">IF(AND(R82:R90="OK."),1,0)</f>
        <v>1</v>
      </c>
      <c r="R84" s="519" t="str">
        <f ca="1">Q64</f>
        <v>OK.</v>
      </c>
      <c r="S84" s="518" t="str">
        <f>T24</f>
        <v>OK.</v>
      </c>
      <c r="T84" s="1017">
        <f>IF(AND(U82:U90="OK."),1,0)</f>
        <v>1</v>
      </c>
      <c r="U84" s="519" t="str">
        <f>T64</f>
        <v>OK.</v>
      </c>
    </row>
    <row r="85" spans="1:21" ht="15" customHeight="1" thickBot="1" x14ac:dyDescent="0.25">
      <c r="A85" s="30"/>
      <c r="B85" s="447" t="s">
        <v>517</v>
      </c>
      <c r="C85" s="448" t="s">
        <v>457</v>
      </c>
      <c r="D85" s="480" t="s">
        <v>268</v>
      </c>
      <c r="E85" s="578">
        <v>0</v>
      </c>
      <c r="F85" s="581" t="str">
        <f t="shared" si="7"/>
        <v>HUM 101.0A</v>
      </c>
      <c r="G85" s="449" t="str">
        <f t="shared" si="8"/>
        <v>HUM 101.0A</v>
      </c>
      <c r="H85" s="449" t="str">
        <f>VLOOKUP(C85,'Course List (main)'!$C$2:$D$100,2,FALSE)</f>
        <v>Humanities I</v>
      </c>
      <c r="I85" s="450" t="s">
        <v>507</v>
      </c>
      <c r="J85" s="451"/>
      <c r="K85" s="452"/>
      <c r="L85" s="855"/>
      <c r="M85" s="521" t="str">
        <f>N34</f>
        <v>OK.</v>
      </c>
      <c r="N85" s="1018"/>
      <c r="O85" s="522" t="str">
        <f>N74</f>
        <v>OK.</v>
      </c>
      <c r="P85" s="521" t="str">
        <f ca="1">Q34</f>
        <v>OK.</v>
      </c>
      <c r="Q85" s="1018"/>
      <c r="R85" s="522" t="str">
        <f ca="1">Q74</f>
        <v>OK.</v>
      </c>
      <c r="S85" s="521" t="str">
        <f>T34</f>
        <v>OK.</v>
      </c>
      <c r="T85" s="1018"/>
      <c r="U85" s="522" t="str">
        <f>T74</f>
        <v>OK.</v>
      </c>
    </row>
    <row r="86" spans="1:21" ht="15" customHeight="1" x14ac:dyDescent="0.2">
      <c r="A86" s="30"/>
      <c r="B86" s="447" t="s">
        <v>518</v>
      </c>
      <c r="C86" s="448" t="s">
        <v>462</v>
      </c>
      <c r="D86" s="480" t="s">
        <v>268</v>
      </c>
      <c r="E86" s="578">
        <v>0</v>
      </c>
      <c r="F86" s="581" t="str">
        <f t="shared" si="7"/>
        <v>HUM 102.0A</v>
      </c>
      <c r="G86" s="449" t="str">
        <f t="shared" si="8"/>
        <v>HUM 102.0A</v>
      </c>
      <c r="H86" s="449" t="str">
        <f>VLOOKUP(C86,'Course List (main)'!$C$2:$D$100,2,FALSE)</f>
        <v>Humanities II</v>
      </c>
      <c r="I86" s="450" t="s">
        <v>508</v>
      </c>
      <c r="J86" s="451"/>
      <c r="K86" s="452"/>
      <c r="L86" s="855"/>
      <c r="M86" s="253"/>
      <c r="N86" s="1008" t="s">
        <v>156</v>
      </c>
      <c r="O86" s="1009"/>
      <c r="P86" s="1009"/>
      <c r="Q86" s="1009"/>
      <c r="R86" s="1009"/>
      <c r="S86" s="1009"/>
      <c r="T86" s="1010"/>
      <c r="U86" s="255"/>
    </row>
    <row r="87" spans="1:21" ht="15" customHeight="1" x14ac:dyDescent="0.2">
      <c r="A87" s="30"/>
      <c r="B87" s="447" t="s">
        <v>519</v>
      </c>
      <c r="C87" s="448" t="s">
        <v>472</v>
      </c>
      <c r="D87" s="480" t="s">
        <v>268</v>
      </c>
      <c r="E87" s="578">
        <v>0</v>
      </c>
      <c r="F87" s="581" t="str">
        <f t="shared" si="7"/>
        <v>TKL 202.0A</v>
      </c>
      <c r="G87" s="449" t="str">
        <f t="shared" si="8"/>
        <v>TKL 202.0A</v>
      </c>
      <c r="H87" s="449" t="str">
        <f>VLOOKUP(C87,'Course List (main)'!$C$2:$D$100,2,FALSE)</f>
        <v>Turkish II</v>
      </c>
      <c r="I87" s="450" t="s">
        <v>509</v>
      </c>
      <c r="J87" s="451"/>
      <c r="K87" s="452"/>
      <c r="L87" s="855"/>
      <c r="M87" s="256"/>
      <c r="N87" s="1011"/>
      <c r="O87" s="1012"/>
      <c r="P87" s="1012"/>
      <c r="Q87" s="1012"/>
      <c r="R87" s="1012"/>
      <c r="S87" s="1012"/>
      <c r="T87" s="1013"/>
      <c r="U87" s="258"/>
    </row>
    <row r="88" spans="1:21" ht="15" customHeight="1" x14ac:dyDescent="0.2">
      <c r="A88" s="30"/>
      <c r="B88" s="447" t="s">
        <v>520</v>
      </c>
      <c r="C88" s="448" t="s">
        <v>482</v>
      </c>
      <c r="D88" s="480" t="s">
        <v>268</v>
      </c>
      <c r="E88" s="578">
        <v>0</v>
      </c>
      <c r="F88" s="581" t="str">
        <f t="shared" si="7"/>
        <v>HTR 302.0A</v>
      </c>
      <c r="G88" s="449" t="str">
        <f t="shared" si="8"/>
        <v>HTR 302.0A</v>
      </c>
      <c r="H88" s="449" t="str">
        <f>VLOOKUP(C88,'Course List (main)'!$C$2:$D$100,2,FALSE)</f>
        <v>History of Turkish Revolution II</v>
      </c>
      <c r="I88" s="450" t="s">
        <v>510</v>
      </c>
      <c r="J88" s="451"/>
      <c r="K88" s="452"/>
      <c r="L88" s="855"/>
      <c r="M88" s="256"/>
      <c r="N88" s="1011"/>
      <c r="O88" s="1012"/>
      <c r="P88" s="1012"/>
      <c r="Q88" s="1012"/>
      <c r="R88" s="1012"/>
      <c r="S88" s="1012"/>
      <c r="T88" s="1013"/>
      <c r="U88" s="258"/>
    </row>
    <row r="89" spans="1:21" ht="15" customHeight="1" thickBot="1" x14ac:dyDescent="0.25">
      <c r="A89" s="30"/>
      <c r="B89" s="447" t="s">
        <v>521</v>
      </c>
      <c r="C89" s="448" t="s">
        <v>466</v>
      </c>
      <c r="D89" s="480" t="s">
        <v>268</v>
      </c>
      <c r="E89" s="578">
        <v>0</v>
      </c>
      <c r="F89" s="581" t="str">
        <f t="shared" si="7"/>
        <v>TKL 201.0A</v>
      </c>
      <c r="G89" s="449" t="str">
        <f t="shared" si="8"/>
        <v>TKL 201.0A</v>
      </c>
      <c r="H89" s="449" t="str">
        <f>VLOOKUP(C89,'Course List (main)'!$C$2:$D$100,2,FALSE)</f>
        <v>Turkish I</v>
      </c>
      <c r="I89" s="450" t="s">
        <v>511</v>
      </c>
      <c r="J89" s="451"/>
      <c r="K89" s="452"/>
      <c r="L89" s="855"/>
      <c r="M89" s="256"/>
      <c r="N89" s="1014"/>
      <c r="O89" s="1015"/>
      <c r="P89" s="1015"/>
      <c r="Q89" s="1015"/>
      <c r="R89" s="1015"/>
      <c r="S89" s="1015"/>
      <c r="T89" s="1016"/>
      <c r="U89" s="258"/>
    </row>
    <row r="90" spans="1:21" ht="15" customHeight="1" x14ac:dyDescent="0.2">
      <c r="A90" s="30"/>
      <c r="B90" s="447" t="s">
        <v>522</v>
      </c>
      <c r="C90" s="448" t="s">
        <v>477</v>
      </c>
      <c r="D90" s="480" t="s">
        <v>268</v>
      </c>
      <c r="E90" s="578">
        <v>0</v>
      </c>
      <c r="F90" s="581" t="str">
        <f t="shared" si="7"/>
        <v>HTR 301.0A</v>
      </c>
      <c r="G90" s="449" t="str">
        <f t="shared" si="8"/>
        <v>HTR 301.0A</v>
      </c>
      <c r="H90" s="449" t="str">
        <f>VLOOKUP(C90,'Course List (main)'!$C$2:$D$100,2,FALSE)</f>
        <v>History of Turkish Revolution I</v>
      </c>
      <c r="I90" s="450" t="s">
        <v>512</v>
      </c>
      <c r="J90" s="451"/>
      <c r="K90" s="452"/>
      <c r="L90" s="855"/>
      <c r="M90" s="1002"/>
      <c r="N90" s="1003"/>
      <c r="O90" s="1003"/>
      <c r="P90" s="1003"/>
      <c r="Q90" s="1003"/>
      <c r="R90" s="1003"/>
      <c r="S90" s="1003"/>
      <c r="T90" s="1003"/>
      <c r="U90" s="1004"/>
    </row>
    <row r="91" spans="1:21" ht="15" customHeight="1" x14ac:dyDescent="0.2">
      <c r="A91" s="30"/>
      <c r="B91" s="447" t="s">
        <v>523</v>
      </c>
      <c r="C91" s="448" t="s">
        <v>472</v>
      </c>
      <c r="D91" s="480" t="s">
        <v>268</v>
      </c>
      <c r="E91" s="578">
        <v>0</v>
      </c>
      <c r="F91" s="581" t="str">
        <f t="shared" si="7"/>
        <v>TKL 202.0A</v>
      </c>
      <c r="G91" s="449" t="str">
        <f t="shared" si="8"/>
        <v>TKL 202.0A</v>
      </c>
      <c r="H91" s="449" t="str">
        <f>VLOOKUP(C91,'Course List (main)'!$C$2:$D$100,2,FALSE)</f>
        <v>Turkish II</v>
      </c>
      <c r="I91" s="450" t="s">
        <v>513</v>
      </c>
      <c r="J91" s="451"/>
      <c r="K91" s="452"/>
      <c r="L91" s="855"/>
      <c r="M91" s="1002"/>
      <c r="N91" s="1003"/>
      <c r="O91" s="1003"/>
      <c r="P91" s="1003"/>
      <c r="Q91" s="1003"/>
      <c r="R91" s="1003"/>
      <c r="S91" s="1003"/>
      <c r="T91" s="1003"/>
      <c r="U91" s="1004"/>
    </row>
    <row r="92" spans="1:21" ht="15" customHeight="1" x14ac:dyDescent="0.2">
      <c r="A92" s="30"/>
      <c r="B92" s="447" t="s">
        <v>524</v>
      </c>
      <c r="C92" s="448" t="s">
        <v>482</v>
      </c>
      <c r="D92" s="480" t="s">
        <v>268</v>
      </c>
      <c r="E92" s="578">
        <v>0</v>
      </c>
      <c r="F92" s="581" t="str">
        <f t="shared" si="7"/>
        <v>HTR 302.0A</v>
      </c>
      <c r="G92" s="449" t="str">
        <f t="shared" si="8"/>
        <v>HTR 302.0A</v>
      </c>
      <c r="H92" s="449" t="str">
        <f>VLOOKUP(C92,'Course List (main)'!$C$2:$D$100,2,FALSE)</f>
        <v>History of Turkish Revolution II</v>
      </c>
      <c r="I92" s="450" t="s">
        <v>623</v>
      </c>
      <c r="J92" s="451"/>
      <c r="K92" s="452"/>
      <c r="L92" s="855"/>
      <c r="M92" s="1002"/>
      <c r="N92" s="1003"/>
      <c r="O92" s="1003"/>
      <c r="P92" s="1003"/>
      <c r="Q92" s="1003"/>
      <c r="R92" s="1003"/>
      <c r="S92" s="1003"/>
      <c r="T92" s="1003"/>
      <c r="U92" s="1004"/>
    </row>
    <row r="93" spans="1:21" ht="15" customHeight="1" x14ac:dyDescent="0.2">
      <c r="A93" s="30"/>
      <c r="B93" s="447" t="s">
        <v>525</v>
      </c>
      <c r="C93" s="448" t="s">
        <v>494</v>
      </c>
      <c r="D93" s="480">
        <v>1</v>
      </c>
      <c r="E93" s="578">
        <v>0</v>
      </c>
      <c r="F93" s="581" t="str">
        <f t="shared" si="7"/>
        <v>LAW 481.01</v>
      </c>
      <c r="G93" s="449" t="str">
        <f t="shared" si="8"/>
        <v>LAW 481.01</v>
      </c>
      <c r="H93" s="449" t="str">
        <f>VLOOKUP(C93,'Course List (main)'!$C$2:$D$100,2,FALSE)</f>
        <v xml:space="preserve">Law for Architects </v>
      </c>
      <c r="I93" s="450" t="s">
        <v>815</v>
      </c>
      <c r="J93" s="451"/>
      <c r="K93" s="452"/>
      <c r="L93" s="855"/>
      <c r="M93" s="1002"/>
      <c r="N93" s="1003"/>
      <c r="O93" s="1003"/>
      <c r="P93" s="1003"/>
      <c r="Q93" s="1003"/>
      <c r="R93" s="1003"/>
      <c r="S93" s="1003"/>
      <c r="T93" s="1003"/>
      <c r="U93" s="1004"/>
    </row>
    <row r="94" spans="1:21" ht="15" customHeight="1" x14ac:dyDescent="0.2">
      <c r="A94" s="30"/>
      <c r="B94" s="447" t="s">
        <v>526</v>
      </c>
      <c r="C94" s="448" t="s">
        <v>431</v>
      </c>
      <c r="D94" s="480">
        <v>1</v>
      </c>
      <c r="E94" s="578">
        <v>0</v>
      </c>
      <c r="F94" s="581" t="str">
        <f t="shared" si="7"/>
        <v>ES 105.01</v>
      </c>
      <c r="G94" s="449" t="str">
        <f t="shared" si="8"/>
        <v>ES 105.01</v>
      </c>
      <c r="H94" s="449" t="str">
        <f>VLOOKUP(C94,'Course List (main)'!$C$2:$D$100,2,FALSE)</f>
        <v>Engineering &amp; Architectural Literature</v>
      </c>
      <c r="I94" s="450" t="s">
        <v>816</v>
      </c>
      <c r="J94" s="451"/>
      <c r="K94" s="452"/>
      <c r="L94" s="855"/>
      <c r="M94" s="1002"/>
      <c r="N94" s="1003"/>
      <c r="O94" s="1003"/>
      <c r="P94" s="1003"/>
      <c r="Q94" s="1003"/>
      <c r="R94" s="1003"/>
      <c r="S94" s="1003"/>
      <c r="T94" s="1003"/>
      <c r="U94" s="1004"/>
    </row>
    <row r="95" spans="1:21" ht="15" customHeight="1" x14ac:dyDescent="0.2">
      <c r="A95" s="30"/>
      <c r="B95" s="447" t="s">
        <v>527</v>
      </c>
      <c r="C95" s="448" t="s">
        <v>460</v>
      </c>
      <c r="D95" s="480">
        <v>4</v>
      </c>
      <c r="E95" s="578">
        <v>0</v>
      </c>
      <c r="F95" s="581" t="str">
        <f t="shared" si="7"/>
        <v>ES 106.04</v>
      </c>
      <c r="G95" s="449" t="str">
        <f t="shared" si="8"/>
        <v>ES 106.04</v>
      </c>
      <c r="H95" s="449" t="str">
        <f>VLOOKUP(C95,'Course List (main)'!$C$2:$D$100,2,FALSE)</f>
        <v>Technical Report Writing and Presentation Skills</v>
      </c>
      <c r="I95" s="450" t="s">
        <v>817</v>
      </c>
      <c r="J95" s="451"/>
      <c r="K95" s="452"/>
      <c r="L95" s="855"/>
      <c r="M95" s="1002"/>
      <c r="N95" s="1003"/>
      <c r="O95" s="1003"/>
      <c r="P95" s="1003"/>
      <c r="Q95" s="1003"/>
      <c r="R95" s="1003"/>
      <c r="S95" s="1003"/>
      <c r="T95" s="1003"/>
      <c r="U95" s="1004"/>
    </row>
    <row r="96" spans="1:21" ht="15" customHeight="1" x14ac:dyDescent="0.2">
      <c r="A96" s="30"/>
      <c r="B96" s="447" t="s">
        <v>528</v>
      </c>
      <c r="C96" s="448" t="s">
        <v>460</v>
      </c>
      <c r="D96" s="480">
        <v>8</v>
      </c>
      <c r="E96" s="578">
        <v>0</v>
      </c>
      <c r="F96" s="581" t="str">
        <f t="shared" si="7"/>
        <v>ES 106.08</v>
      </c>
      <c r="G96" s="449" t="str">
        <f t="shared" si="8"/>
        <v>ES 106.08</v>
      </c>
      <c r="H96" s="449" t="str">
        <f>VLOOKUP(C96,'Course List (main)'!$C$2:$D$100,2,FALSE)</f>
        <v>Technical Report Writing and Presentation Skills</v>
      </c>
      <c r="I96" s="450" t="s">
        <v>814</v>
      </c>
      <c r="J96" s="451"/>
      <c r="K96" s="452"/>
      <c r="L96" s="855"/>
      <c r="M96" s="1002"/>
      <c r="N96" s="1003"/>
      <c r="O96" s="1003"/>
      <c r="P96" s="1003"/>
      <c r="Q96" s="1003"/>
      <c r="R96" s="1003"/>
      <c r="S96" s="1003"/>
      <c r="T96" s="1003"/>
      <c r="U96" s="1004"/>
    </row>
    <row r="97" spans="1:21" ht="15" customHeight="1" x14ac:dyDescent="0.2">
      <c r="A97" s="30"/>
      <c r="B97" s="447" t="s">
        <v>529</v>
      </c>
      <c r="C97" s="448" t="s">
        <v>461</v>
      </c>
      <c r="D97" s="480">
        <v>2</v>
      </c>
      <c r="E97" s="578">
        <v>0</v>
      </c>
      <c r="F97" s="581" t="str">
        <f>CONCATENATE(C97,".",E97,D97)</f>
        <v>MATH 153.02</v>
      </c>
      <c r="G97" s="449" t="str">
        <f>F97</f>
        <v>MATH 153.02</v>
      </c>
      <c r="H97" s="449" t="str">
        <f>VLOOKUP(C97,'Course List (main)'!$C$2:$D$100,2,FALSE)</f>
        <v>Mathematics for Architects</v>
      </c>
      <c r="I97" s="450" t="s">
        <v>818</v>
      </c>
      <c r="J97" s="451"/>
      <c r="K97" s="452"/>
      <c r="L97" s="410"/>
      <c r="M97" s="1002"/>
      <c r="N97" s="1003"/>
      <c r="O97" s="1003"/>
      <c r="P97" s="1003"/>
      <c r="Q97" s="1003"/>
      <c r="R97" s="1003"/>
      <c r="S97" s="1003"/>
      <c r="T97" s="1003"/>
      <c r="U97" s="1004"/>
    </row>
    <row r="98" spans="1:21" ht="15" customHeight="1" x14ac:dyDescent="0.2">
      <c r="A98" s="30"/>
      <c r="B98" s="447" t="s">
        <v>530</v>
      </c>
      <c r="C98" s="448" t="s">
        <v>897</v>
      </c>
      <c r="D98" s="480">
        <v>1</v>
      </c>
      <c r="E98" s="578">
        <v>0</v>
      </c>
      <c r="F98" s="581" t="str">
        <f>CONCATENATE(C98,".",E98,D98)</f>
        <v>ARCH 364.01</v>
      </c>
      <c r="G98" s="449" t="str">
        <f>F98</f>
        <v>ARCH 364.01</v>
      </c>
      <c r="H98" s="948" t="s">
        <v>898</v>
      </c>
      <c r="I98" s="450" t="s">
        <v>866</v>
      </c>
      <c r="J98" s="451"/>
      <c r="K98" s="452"/>
      <c r="L98" s="410"/>
      <c r="M98" s="1002"/>
      <c r="N98" s="1003"/>
      <c r="O98" s="1003"/>
      <c r="P98" s="1003"/>
      <c r="Q98" s="1003"/>
      <c r="R98" s="1003"/>
      <c r="S98" s="1003"/>
      <c r="T98" s="1003"/>
      <c r="U98" s="1004"/>
    </row>
    <row r="99" spans="1:21" ht="15" customHeight="1" x14ac:dyDescent="0.2">
      <c r="A99" s="30"/>
      <c r="B99" s="447" t="s">
        <v>531</v>
      </c>
      <c r="C99" s="448"/>
      <c r="D99" s="480"/>
      <c r="E99" s="578"/>
      <c r="F99" s="581"/>
      <c r="G99" s="449" t="s">
        <v>49</v>
      </c>
      <c r="H99" s="411">
        <f>VLOOKUP(C99,'Course List (main)'!$C$2:$D$100,2,FALSE)</f>
        <v>0</v>
      </c>
      <c r="I99" s="450"/>
      <c r="J99" s="451"/>
      <c r="K99" s="452"/>
      <c r="L99" s="410"/>
      <c r="M99" s="1002"/>
      <c r="N99" s="1003"/>
      <c r="O99" s="1003"/>
      <c r="P99" s="1003"/>
      <c r="Q99" s="1003"/>
      <c r="R99" s="1003"/>
      <c r="S99" s="1003"/>
      <c r="T99" s="1003"/>
      <c r="U99" s="1004"/>
    </row>
    <row r="100" spans="1:21" ht="15" customHeight="1" x14ac:dyDescent="0.2">
      <c r="A100" s="30"/>
      <c r="B100" s="447" t="s">
        <v>532</v>
      </c>
      <c r="C100" s="448"/>
      <c r="D100" s="480"/>
      <c r="E100" s="578"/>
      <c r="F100" s="581"/>
      <c r="G100" s="449" t="s">
        <v>49</v>
      </c>
      <c r="H100" s="411">
        <f>VLOOKUP(C100,'Course List (main)'!$C$2:$D$100,2,FALSE)</f>
        <v>0</v>
      </c>
      <c r="I100" s="450"/>
      <c r="J100" s="451"/>
      <c r="K100" s="452"/>
      <c r="L100" s="410"/>
      <c r="M100" s="1002"/>
      <c r="N100" s="1003"/>
      <c r="O100" s="1003"/>
      <c r="P100" s="1003"/>
      <c r="Q100" s="1003"/>
      <c r="R100" s="1003"/>
      <c r="S100" s="1003"/>
      <c r="T100" s="1003"/>
      <c r="U100" s="1004"/>
    </row>
    <row r="101" spans="1:21" ht="15" customHeight="1" thickBot="1" x14ac:dyDescent="0.25">
      <c r="A101" s="225"/>
      <c r="B101" s="226"/>
      <c r="C101" s="229" t="s">
        <v>51</v>
      </c>
      <c r="D101" s="230" t="s">
        <v>257</v>
      </c>
      <c r="E101" s="579"/>
      <c r="F101" s="582" t="s">
        <v>249</v>
      </c>
      <c r="G101" s="229"/>
      <c r="H101" s="231" t="s">
        <v>52</v>
      </c>
      <c r="I101" s="227" t="s">
        <v>53</v>
      </c>
      <c r="J101" s="232" t="s">
        <v>255</v>
      </c>
      <c r="K101" s="232" t="s">
        <v>256</v>
      </c>
      <c r="L101" s="583" t="s">
        <v>54</v>
      </c>
      <c r="M101" s="1005"/>
      <c r="N101" s="1006"/>
      <c r="O101" s="1006"/>
      <c r="P101" s="1006"/>
      <c r="Q101" s="1006"/>
      <c r="R101" s="1006"/>
      <c r="S101" s="1006"/>
      <c r="T101" s="1006"/>
      <c r="U101" s="1007"/>
    </row>
    <row r="102" spans="1:21" ht="9.9499999999999993" customHeight="1" x14ac:dyDescent="0.25">
      <c r="A102" s="17"/>
      <c r="B102" s="39" t="s">
        <v>68</v>
      </c>
      <c r="C102" s="224" t="str">
        <f>'Course List (main)'!C62</f>
        <v>ARCH 311</v>
      </c>
      <c r="I102" s="223" t="str">
        <f>Teachers!B2</f>
        <v>Prof. Dr. A. Fatih PAKDİL</v>
      </c>
      <c r="J102" s="185" t="str">
        <f>CONCATENATE(Assistants!C2)</f>
        <v>A. Mehmet SAYGILI</v>
      </c>
      <c r="L102" s="235"/>
    </row>
    <row r="103" spans="1:21" ht="9.9499999999999993" customHeight="1" x14ac:dyDescent="0.25">
      <c r="A103" s="17"/>
      <c r="B103" s="40" t="s">
        <v>69</v>
      </c>
      <c r="C103" s="224" t="str">
        <f>'Course List (main)'!C63</f>
        <v>ARCH 415</v>
      </c>
      <c r="I103" s="223" t="str">
        <f>Teachers!B3</f>
        <v>Prof. Dr. A. Zekiye ABALI</v>
      </c>
      <c r="J103" s="185" t="str">
        <f>CONCATENATE(Assistants!C3)</f>
        <v>Burçin BAŞYAZICI</v>
      </c>
      <c r="L103" s="235"/>
    </row>
    <row r="104" spans="1:21" ht="9.9499999999999993" customHeight="1" x14ac:dyDescent="0.25">
      <c r="B104" s="40" t="s">
        <v>70</v>
      </c>
      <c r="C104" s="224" t="str">
        <f>'Course List (main)'!C64</f>
        <v>ARCH 332</v>
      </c>
      <c r="I104" s="223" t="str">
        <f>Teachers!B4</f>
        <v>Prof. Dr. Ahmet Vefik ALP</v>
      </c>
      <c r="J104" s="185" t="str">
        <f>CONCATENATE(Assistants!C4)</f>
        <v>Ceren GÖĞÜŞ</v>
      </c>
    </row>
    <row r="105" spans="1:21" ht="9.9499999999999993" customHeight="1" x14ac:dyDescent="0.25">
      <c r="B105" s="40" t="s">
        <v>71</v>
      </c>
      <c r="C105" s="224" t="str">
        <f>'Course List (main)'!C65</f>
        <v>ARCH 432</v>
      </c>
      <c r="I105" s="223" t="str">
        <f>Teachers!B5</f>
        <v>Prof. Dr. Ayfer AYTUĞ</v>
      </c>
      <c r="J105" s="185" t="str">
        <f>CONCATENATE(Assistants!C5)</f>
        <v>Dicle KIZILDERE</v>
      </c>
    </row>
    <row r="106" spans="1:21" ht="9.9499999999999993" customHeight="1" x14ac:dyDescent="0.25">
      <c r="B106" s="40" t="s">
        <v>72</v>
      </c>
      <c r="C106" s="224" t="str">
        <f>'Course List (main)'!C66</f>
        <v>ARCH 451</v>
      </c>
      <c r="I106" s="223" t="str">
        <f>Teachers!B6</f>
        <v>Prof. Dr. Belkıs ULUOĞLU</v>
      </c>
      <c r="J106" s="185" t="str">
        <f>CONCATENATE(Assistants!C6)</f>
        <v>Ece DEMİR</v>
      </c>
    </row>
    <row r="107" spans="1:21" ht="9.9499999999999993" customHeight="1" x14ac:dyDescent="0.25">
      <c r="B107" s="40" t="s">
        <v>73</v>
      </c>
      <c r="C107" s="224" t="str">
        <f>'Course List (main)'!C67</f>
        <v>ARCH 469</v>
      </c>
      <c r="I107" s="223" t="str">
        <f>Teachers!B7</f>
        <v>Prof. Dr. Cengiz TOKLU</v>
      </c>
      <c r="J107" s="185" t="str">
        <f>CONCATENATE(Assistants!C7)</f>
        <v>Evin ERİŞ</v>
      </c>
    </row>
    <row r="108" spans="1:21" ht="9.9499999999999993" customHeight="1" x14ac:dyDescent="0.25">
      <c r="B108" s="40" t="s">
        <v>74</v>
      </c>
      <c r="C108" s="224">
        <f>'Course List (main)'!C68</f>
        <v>0</v>
      </c>
      <c r="I108" s="223" t="str">
        <f>Teachers!B8</f>
        <v>Prof. Dr. Güzin KONUK</v>
      </c>
      <c r="J108" s="185" t="str">
        <f>CONCATENATE(Assistants!C8)</f>
        <v>Hande GÜLTEKİN</v>
      </c>
    </row>
    <row r="109" spans="1:21" ht="9.9499999999999993" customHeight="1" x14ac:dyDescent="0.25">
      <c r="B109" s="40" t="s">
        <v>75</v>
      </c>
      <c r="C109" s="224">
        <f>'Course List (main)'!C69</f>
        <v>0</v>
      </c>
      <c r="I109" s="223" t="str">
        <f>Teachers!B9</f>
        <v>Prof. Dr. Nesrin YARDIMCI</v>
      </c>
      <c r="J109" s="185" t="str">
        <f>CONCATENATE(Assistants!C9)</f>
        <v>Işıl BAYSAN SERİM</v>
      </c>
    </row>
    <row r="110" spans="1:21" ht="9.9499999999999993" customHeight="1" x14ac:dyDescent="0.25">
      <c r="B110" s="40" t="s">
        <v>76</v>
      </c>
      <c r="C110" s="224">
        <f>'Course List (main)'!C70</f>
        <v>0</v>
      </c>
      <c r="I110" s="223" t="str">
        <f>Teachers!B10</f>
        <v>Prof. Dr. Oya PAKDİL</v>
      </c>
      <c r="J110" s="185" t="str">
        <f>CONCATENATE(Assistants!C10)</f>
        <v>Pelin KARAÇAR ERCOŞKUN</v>
      </c>
    </row>
    <row r="111" spans="1:21" ht="9.9499999999999993" customHeight="1" thickBot="1" x14ac:dyDescent="0.3">
      <c r="B111" s="41" t="s">
        <v>77</v>
      </c>
      <c r="C111" s="224">
        <f>'Course List (main)'!C71</f>
        <v>0</v>
      </c>
      <c r="I111" s="223" t="str">
        <f>Teachers!B11</f>
        <v>Prof. Dr. Ömer GÜLSEN</v>
      </c>
      <c r="J111" s="185" t="str">
        <f>CONCATENATE(Assistants!C11)</f>
        <v>Soner ŞAHİN</v>
      </c>
    </row>
    <row r="112" spans="1:21" ht="9.9499999999999993" customHeight="1" x14ac:dyDescent="0.25">
      <c r="B112" s="39" t="s">
        <v>78</v>
      </c>
      <c r="C112" s="224" t="str">
        <f>'Course List (main)'!C72</f>
        <v>ARCH 326</v>
      </c>
      <c r="I112" s="223" t="str">
        <f>Teachers!B12</f>
        <v>Prof. Dr. Reha GÜNAY</v>
      </c>
      <c r="J112" s="185" t="str">
        <f>CONCATENATE(Assistants!C12)</f>
        <v>Suzan GİRGİNKAYA</v>
      </c>
    </row>
    <row r="113" spans="2:10" ht="9.9499999999999993" customHeight="1" x14ac:dyDescent="0.25">
      <c r="B113" s="40" t="s">
        <v>79</v>
      </c>
      <c r="C113" s="224" t="str">
        <f>'Course List (main)'!C73</f>
        <v>ARCH 416</v>
      </c>
      <c r="I113" s="223" t="str">
        <f>Teachers!B13</f>
        <v>Prof. Ruşen DORA</v>
      </c>
      <c r="J113" s="185" t="str">
        <f>CONCATENATE(Assistants!C13)</f>
        <v>Zeynep YAZICIOĞLU HALU</v>
      </c>
    </row>
    <row r="114" spans="2:10" ht="9.9499999999999993" customHeight="1" x14ac:dyDescent="0.25">
      <c r="B114" s="40" t="s">
        <v>80</v>
      </c>
      <c r="C114" s="224" t="str">
        <f>'Course List (main)'!C74</f>
        <v>ARCH 426</v>
      </c>
      <c r="I114" s="223" t="str">
        <f>Teachers!B14</f>
        <v>Prof. Dr. Sevinç HADİ</v>
      </c>
      <c r="J114" s="185"/>
    </row>
    <row r="115" spans="2:10" ht="9.9499999999999993" customHeight="1" x14ac:dyDescent="0.25">
      <c r="B115" s="40" t="s">
        <v>81</v>
      </c>
      <c r="C115" s="224" t="str">
        <f>'Course List (main)'!C75</f>
        <v>ARCH 492</v>
      </c>
      <c r="I115" s="223" t="str">
        <f>Teachers!B15</f>
        <v>Prof. Dr. Şahap ÇAKIN</v>
      </c>
    </row>
    <row r="116" spans="2:10" ht="9.9499999999999993" customHeight="1" x14ac:dyDescent="0.25">
      <c r="B116" s="40" t="s">
        <v>82</v>
      </c>
      <c r="C116" s="224" t="str">
        <f>'Course List (main)'!C76</f>
        <v>ES 302</v>
      </c>
      <c r="I116" s="223" t="str">
        <f>Teachers!B16</f>
        <v>Prof. Dr. Yavuz KOŞANER</v>
      </c>
    </row>
    <row r="117" spans="2:10" ht="9.9499999999999993" customHeight="1" x14ac:dyDescent="0.25">
      <c r="B117" s="40" t="s">
        <v>83</v>
      </c>
      <c r="C117" s="224" t="str">
        <f>'Course List (main)'!C77</f>
        <v>LAW 481</v>
      </c>
      <c r="I117" s="223" t="str">
        <f>Teachers!B17</f>
        <v>Doç. Dr. A. Dilek ÖZDEMİR</v>
      </c>
    </row>
    <row r="118" spans="2:10" ht="9.9499999999999993" customHeight="1" x14ac:dyDescent="0.25">
      <c r="B118" s="40" t="s">
        <v>84</v>
      </c>
      <c r="C118" s="224" t="str">
        <f>'Course List (main)'!C78</f>
        <v>ARCH 412</v>
      </c>
      <c r="I118" s="223" t="str">
        <f>Teachers!B18</f>
        <v>Doç. Dr. Ayşe  ELEGÖZ</v>
      </c>
    </row>
    <row r="119" spans="2:10" ht="9.9499999999999993" customHeight="1" x14ac:dyDescent="0.25">
      <c r="B119" s="40" t="s">
        <v>85</v>
      </c>
      <c r="C119" s="224" t="str">
        <f>'Course List (main)'!C79</f>
        <v>ARCH 413</v>
      </c>
      <c r="I119" s="223" t="str">
        <f>Teachers!B19</f>
        <v>Doç. Dr. Ayşin SEV</v>
      </c>
    </row>
    <row r="120" spans="2:10" ht="9.9499999999999993" customHeight="1" x14ac:dyDescent="0.25">
      <c r="B120" s="40" t="s">
        <v>86</v>
      </c>
      <c r="C120" s="224">
        <f>'Course List (main)'!C80</f>
        <v>0</v>
      </c>
      <c r="I120" s="223" t="str">
        <f>Teachers!B20</f>
        <v>Doç. Dr. Çiğdem POLATOĞLU</v>
      </c>
    </row>
    <row r="121" spans="2:10" ht="9.9499999999999993" customHeight="1" thickBot="1" x14ac:dyDescent="0.3">
      <c r="B121" s="41" t="s">
        <v>87</v>
      </c>
      <c r="C121" s="224">
        <f>'Course List (main)'!C81</f>
        <v>0</v>
      </c>
      <c r="I121" s="223" t="str">
        <f>Teachers!B21</f>
        <v>Doç. Dr. Füsun SEZEN</v>
      </c>
    </row>
    <row r="122" spans="2:10" ht="9.9499999999999993" customHeight="1" x14ac:dyDescent="0.25">
      <c r="B122" s="39" t="s">
        <v>88</v>
      </c>
      <c r="C122" s="224" t="str">
        <f>'Course List (main)'!C42</f>
        <v>ARCH 307</v>
      </c>
      <c r="I122" s="223" t="str">
        <f>Teachers!B22</f>
        <v>Doç. Orhan ÖZGÜNER</v>
      </c>
    </row>
    <row r="123" spans="2:10" ht="9.9499999999999993" customHeight="1" x14ac:dyDescent="0.25">
      <c r="B123" s="40" t="s">
        <v>89</v>
      </c>
      <c r="C123" s="224" t="str">
        <f>'Course List (main)'!C43</f>
        <v>ARCH 308</v>
      </c>
      <c r="I123" s="223" t="str">
        <f>Teachers!B23</f>
        <v>Yrd. Doç. Dr. Aslı ERGENOĞLU</v>
      </c>
    </row>
    <row r="124" spans="2:10" ht="9.9499999999999993" customHeight="1" x14ac:dyDescent="0.25">
      <c r="B124" s="40" t="s">
        <v>90</v>
      </c>
      <c r="C124" s="224" t="str">
        <f>'Course List (main)'!C44</f>
        <v>ARCH 315</v>
      </c>
      <c r="I124" s="223" t="str">
        <f>Teachers!B24</f>
        <v>Yrd. Doç. Dr. Ayşe Nur EREK</v>
      </c>
    </row>
    <row r="125" spans="2:10" ht="9.9499999999999993" customHeight="1" x14ac:dyDescent="0.25">
      <c r="B125" s="40" t="s">
        <v>91</v>
      </c>
      <c r="C125" s="224" t="str">
        <f>'Course List (main)'!C45</f>
        <v>ARCH 337</v>
      </c>
      <c r="I125" s="223" t="str">
        <f>Teachers!B25</f>
        <v>Yrd. Doç. Dr. Engin ÜNAL</v>
      </c>
    </row>
    <row r="126" spans="2:10" ht="9.9499999999999993" customHeight="1" x14ac:dyDescent="0.25">
      <c r="B126" s="40" t="s">
        <v>92</v>
      </c>
      <c r="C126" s="224" t="str">
        <f>'Course List (main)'!C46</f>
        <v>ARCH 341</v>
      </c>
      <c r="I126" s="223" t="str">
        <f>Teachers!B26</f>
        <v>Yrd. Doç. Dr. Hakan UZBERK</v>
      </c>
    </row>
    <row r="127" spans="2:10" ht="9.9499999999999993" customHeight="1" x14ac:dyDescent="0.25">
      <c r="B127" s="40" t="s">
        <v>93</v>
      </c>
      <c r="C127" s="224" t="str">
        <f>'Course List (main)'!C47</f>
        <v>ARCH 351</v>
      </c>
      <c r="I127" s="223" t="str">
        <f>Teachers!B27</f>
        <v>Yrd. Doç. Dr. Kerem ERCOŞKUN</v>
      </c>
    </row>
    <row r="128" spans="2:10" ht="9.9499999999999993" customHeight="1" x14ac:dyDescent="0.25">
      <c r="B128" s="40" t="s">
        <v>94</v>
      </c>
      <c r="C128" s="224" t="str">
        <f>'Course List (main)'!C48</f>
        <v>ARCH 362</v>
      </c>
      <c r="I128" s="223" t="str">
        <f>Teachers!B28</f>
        <v>Yrd. Doç. Dr. Mari ITO ALPTÜRER</v>
      </c>
    </row>
    <row r="129" spans="2:9" ht="9.9499999999999993" customHeight="1" x14ac:dyDescent="0.25">
      <c r="B129" s="40" t="s">
        <v>95</v>
      </c>
      <c r="C129" s="224" t="str">
        <f>'Course List (main)'!C49</f>
        <v>HTR 301</v>
      </c>
      <c r="I129" s="223" t="str">
        <f>Teachers!B29</f>
        <v>Yrd. Doç. Dr. Murat ŞAHİN</v>
      </c>
    </row>
    <row r="130" spans="2:9" ht="9.9499999999999993" customHeight="1" x14ac:dyDescent="0.25">
      <c r="B130" s="40" t="s">
        <v>96</v>
      </c>
      <c r="C130" s="224">
        <f>'Course List (main)'!C50</f>
        <v>0</v>
      </c>
      <c r="I130" s="223" t="str">
        <f>Teachers!B30</f>
        <v>Yrd. Doç. Dr. Sevim  ATEŞ</v>
      </c>
    </row>
    <row r="131" spans="2:9" ht="9.9499999999999993" customHeight="1" thickBot="1" x14ac:dyDescent="0.3">
      <c r="B131" s="41" t="s">
        <v>97</v>
      </c>
      <c r="C131" s="224">
        <f>'Course List (main)'!C51</f>
        <v>0</v>
      </c>
      <c r="I131" s="223" t="str">
        <f>Teachers!B31</f>
        <v>Yrd. Doç. Dr. Soner ŞAHİN</v>
      </c>
    </row>
    <row r="132" spans="2:9" ht="9.9499999999999993" customHeight="1" x14ac:dyDescent="0.25">
      <c r="B132" s="39" t="s">
        <v>98</v>
      </c>
      <c r="C132" s="224" t="str">
        <f>'Course List (main)'!C52</f>
        <v>ARCH 309</v>
      </c>
      <c r="I132" s="223" t="str">
        <f>Teachers!B32</f>
        <v>Yrd. Doç. Dr. Togan TONG</v>
      </c>
    </row>
    <row r="133" spans="2:9" ht="9.9499999999999993" customHeight="1" x14ac:dyDescent="0.25">
      <c r="B133" s="40" t="s">
        <v>99</v>
      </c>
      <c r="C133" s="224" t="str">
        <f>'Course List (main)'!C53</f>
        <v>ARCH 316</v>
      </c>
      <c r="I133" s="223" t="str">
        <f>Teachers!B33</f>
        <v>Öğr. Gör. Dr. Jülide DEMİRDÖVEN</v>
      </c>
    </row>
    <row r="134" spans="2:9" ht="9.9499999999999993" customHeight="1" x14ac:dyDescent="0.25">
      <c r="B134" s="40" t="s">
        <v>100</v>
      </c>
      <c r="C134" s="224" t="str">
        <f>'Course List (main)'!C54</f>
        <v>ARCH 338</v>
      </c>
      <c r="I134" s="223" t="str">
        <f>Teachers!B34</f>
        <v>Öğr. Gör. Dr. Nihat GÜNDÜZ</v>
      </c>
    </row>
    <row r="135" spans="2:9" ht="9.9499999999999993" customHeight="1" x14ac:dyDescent="0.25">
      <c r="B135" s="40" t="s">
        <v>101</v>
      </c>
      <c r="C135" s="224" t="str">
        <f>'Course List (main)'!C55</f>
        <v>ARCH 342</v>
      </c>
      <c r="I135" s="223" t="str">
        <f>Teachers!B35</f>
        <v>Öğr. Gör. Ayla KARACABEY</v>
      </c>
    </row>
    <row r="136" spans="2:9" ht="9.9499999999999993" customHeight="1" x14ac:dyDescent="0.25">
      <c r="B136" s="40" t="s">
        <v>102</v>
      </c>
      <c r="C136" s="224" t="str">
        <f>'Course List (main)'!C56</f>
        <v>ARCH 467</v>
      </c>
      <c r="I136" s="223" t="str">
        <f>Teachers!B36</f>
        <v>Öğr. Gör. Cem KUM</v>
      </c>
    </row>
    <row r="137" spans="2:9" ht="9.9499999999999993" customHeight="1" x14ac:dyDescent="0.25">
      <c r="B137" s="40" t="s">
        <v>103</v>
      </c>
      <c r="C137" s="224" t="str">
        <f>'Course List (main)'!C57</f>
        <v>ARCH 352</v>
      </c>
      <c r="I137" s="223" t="str">
        <f>Teachers!B37</f>
        <v>Öğr. Gör. Cengiz GÖKÇE</v>
      </c>
    </row>
    <row r="138" spans="2:9" ht="9.9499999999999993" customHeight="1" x14ac:dyDescent="0.25">
      <c r="B138" s="40" t="s">
        <v>104</v>
      </c>
      <c r="C138" s="224" t="str">
        <f>'Course List (main)'!C58</f>
        <v>HTR 302</v>
      </c>
      <c r="I138" s="223" t="str">
        <f>Teachers!B38</f>
        <v>Öğr. Gör. Erdal ÖZYURT</v>
      </c>
    </row>
    <row r="139" spans="2:9" ht="9.9499999999999993" customHeight="1" x14ac:dyDescent="0.25">
      <c r="B139" s="40" t="s">
        <v>105</v>
      </c>
      <c r="C139" s="224">
        <f>'Course List (main)'!C59</f>
        <v>0</v>
      </c>
      <c r="I139" s="223" t="str">
        <f>Teachers!B39</f>
        <v>Öğr. Gör. Gülçin SOYAK</v>
      </c>
    </row>
    <row r="140" spans="2:9" ht="9.9499999999999993" customHeight="1" x14ac:dyDescent="0.25">
      <c r="B140" s="40" t="s">
        <v>106</v>
      </c>
      <c r="C140" s="224">
        <f>'Course List (main)'!C60</f>
        <v>0</v>
      </c>
      <c r="I140" s="223" t="str">
        <f>Teachers!B40</f>
        <v>Öğr. Gör. M. Arman GÜRAN</v>
      </c>
    </row>
    <row r="141" spans="2:9" ht="9.9499999999999993" customHeight="1" thickBot="1" x14ac:dyDescent="0.3">
      <c r="B141" s="41" t="s">
        <v>107</v>
      </c>
      <c r="C141" s="224">
        <f>'Course List (main)'!C61</f>
        <v>0</v>
      </c>
      <c r="I141" s="223" t="str">
        <f>Teachers!B41</f>
        <v>Öğr. Gör. M. Cem AKDAMAR</v>
      </c>
    </row>
    <row r="142" spans="2:9" ht="9.9499999999999993" customHeight="1" x14ac:dyDescent="0.25">
      <c r="B142" s="39" t="s">
        <v>108</v>
      </c>
      <c r="C142" s="224" t="str">
        <f>'Course List (main)'!C22</f>
        <v>ARCH 205</v>
      </c>
      <c r="I142" s="223" t="str">
        <f>Teachers!B42</f>
        <v>Öğr. Gör. Mine  ÖZOĞUZ</v>
      </c>
    </row>
    <row r="143" spans="2:9" ht="9.9499999999999993" customHeight="1" x14ac:dyDescent="0.25">
      <c r="B143" s="40" t="s">
        <v>109</v>
      </c>
      <c r="C143" s="224" t="str">
        <f>'Course List (main)'!C23</f>
        <v>ARCH 207</v>
      </c>
      <c r="I143" s="223" t="str">
        <f>Teachers!B43</f>
        <v>Öğr. Gör. Nazmi KARAKUŞ</v>
      </c>
    </row>
    <row r="144" spans="2:9" ht="9.9499999999999993" customHeight="1" x14ac:dyDescent="0.25">
      <c r="B144" s="40" t="s">
        <v>110</v>
      </c>
      <c r="C144" s="224" t="str">
        <f>'Course List (main)'!C24</f>
        <v>ARCH 213</v>
      </c>
      <c r="I144" s="223" t="str">
        <f>Teachers!B44</f>
        <v>Öğr. Gör. Nişan YAUBYAN</v>
      </c>
    </row>
    <row r="145" spans="2:9" ht="9.9499999999999993" customHeight="1" x14ac:dyDescent="0.25">
      <c r="B145" s="40" t="s">
        <v>111</v>
      </c>
      <c r="C145" s="224" t="str">
        <f>'Course List (main)'!C25</f>
        <v>ARCH 243</v>
      </c>
      <c r="I145" s="223" t="str">
        <f>Teachers!B45</f>
        <v>Öğr. Gör. Orhun ALKAN</v>
      </c>
    </row>
    <row r="146" spans="2:9" ht="9.9499999999999993" customHeight="1" x14ac:dyDescent="0.25">
      <c r="B146" s="40" t="s">
        <v>112</v>
      </c>
      <c r="C146" s="224" t="str">
        <f>'Course List (main)'!C26</f>
        <v>ARCH 251</v>
      </c>
      <c r="I146" s="223" t="str">
        <f>Teachers!B46</f>
        <v>Öğr. Gör. Sadrettin USLU</v>
      </c>
    </row>
    <row r="147" spans="2:9" ht="9.9499999999999993" customHeight="1" x14ac:dyDescent="0.25">
      <c r="B147" s="40" t="s">
        <v>113</v>
      </c>
      <c r="C147" s="224" t="str">
        <f>'Course List (main)'!C27</f>
        <v>ARCH 261</v>
      </c>
      <c r="I147" s="223" t="str">
        <f>Teachers!B47</f>
        <v>Öğr. Gör. Turan DÜNDAR</v>
      </c>
    </row>
    <row r="148" spans="2:9" ht="9.9499999999999993" customHeight="1" x14ac:dyDescent="0.25">
      <c r="B148" s="40" t="s">
        <v>114</v>
      </c>
      <c r="C148" s="224" t="str">
        <f>'Course List (main)'!C28</f>
        <v>TKL 201</v>
      </c>
      <c r="I148" s="223"/>
    </row>
    <row r="149" spans="2:9" ht="9.9499999999999993" customHeight="1" x14ac:dyDescent="0.25">
      <c r="B149" s="40" t="s">
        <v>115</v>
      </c>
      <c r="C149" s="224">
        <f>'Course List (main)'!C29</f>
        <v>0</v>
      </c>
    </row>
    <row r="150" spans="2:9" ht="9.9499999999999993" customHeight="1" x14ac:dyDescent="0.25">
      <c r="B150" s="40" t="s">
        <v>116</v>
      </c>
      <c r="C150" s="224">
        <f>'Course List (main)'!C30</f>
        <v>0</v>
      </c>
    </row>
    <row r="151" spans="2:9" ht="9.9499999999999993" customHeight="1" thickBot="1" x14ac:dyDescent="0.3">
      <c r="B151" s="41" t="s">
        <v>117</v>
      </c>
      <c r="C151" s="224">
        <f>'Course List (main)'!C31</f>
        <v>0</v>
      </c>
    </row>
    <row r="152" spans="2:9" ht="9.9499999999999993" customHeight="1" x14ac:dyDescent="0.25">
      <c r="B152" s="39" t="s">
        <v>118</v>
      </c>
      <c r="C152" s="224" t="str">
        <f>'Course List (main)'!C32</f>
        <v>ARCH 206</v>
      </c>
    </row>
    <row r="153" spans="2:9" ht="9.9499999999999993" customHeight="1" x14ac:dyDescent="0.25">
      <c r="B153" s="40" t="s">
        <v>119</v>
      </c>
      <c r="C153" s="224" t="str">
        <f>'Course List (main)'!C33</f>
        <v>ARCH 214</v>
      </c>
    </row>
    <row r="154" spans="2:9" ht="9.9499999999999993" customHeight="1" x14ac:dyDescent="0.25">
      <c r="B154" s="40" t="s">
        <v>120</v>
      </c>
      <c r="C154" s="224" t="str">
        <f>'Course List (main)'!C34</f>
        <v>ARCH 244</v>
      </c>
    </row>
    <row r="155" spans="2:9" ht="9.9499999999999993" customHeight="1" x14ac:dyDescent="0.25">
      <c r="B155" s="40" t="s">
        <v>121</v>
      </c>
      <c r="C155" s="224" t="str">
        <f>'Course List (main)'!C35</f>
        <v>ARCH 252</v>
      </c>
    </row>
    <row r="156" spans="2:9" ht="9.9499999999999993" customHeight="1" x14ac:dyDescent="0.25">
      <c r="B156" s="40" t="s">
        <v>122</v>
      </c>
      <c r="C156" s="224" t="str">
        <f>'Course List (main)'!C36</f>
        <v>ARCH 262</v>
      </c>
    </row>
    <row r="157" spans="2:9" ht="9.9499999999999993" customHeight="1" x14ac:dyDescent="0.25">
      <c r="B157" s="40" t="s">
        <v>123</v>
      </c>
      <c r="C157" s="224" t="str">
        <f>'Course List (main)'!C37</f>
        <v>ARCH 264</v>
      </c>
    </row>
    <row r="158" spans="2:9" ht="9.9499999999999993" customHeight="1" x14ac:dyDescent="0.25">
      <c r="B158" s="40" t="s">
        <v>124</v>
      </c>
      <c r="C158" s="224" t="str">
        <f>'Course List (main)'!C38</f>
        <v>TKL 202</v>
      </c>
    </row>
    <row r="159" spans="2:9" ht="9.9499999999999993" customHeight="1" x14ac:dyDescent="0.25">
      <c r="B159" s="40" t="s">
        <v>125</v>
      </c>
      <c r="C159" s="224">
        <f>'Course List (main)'!C39</f>
        <v>0</v>
      </c>
    </row>
    <row r="160" spans="2:9" ht="9.9499999999999993" customHeight="1" x14ac:dyDescent="0.25">
      <c r="B160" s="40" t="s">
        <v>126</v>
      </c>
      <c r="C160" s="224">
        <f>'Course List (main)'!C40</f>
        <v>0</v>
      </c>
    </row>
    <row r="161" spans="2:3" ht="9.9499999999999993" customHeight="1" thickBot="1" x14ac:dyDescent="0.3">
      <c r="B161" s="41" t="s">
        <v>127</v>
      </c>
      <c r="C161" s="224">
        <f>'Course List (main)'!C41</f>
        <v>0</v>
      </c>
    </row>
    <row r="162" spans="2:3" ht="9.9499999999999993" customHeight="1" x14ac:dyDescent="0.25">
      <c r="B162" s="39" t="s">
        <v>128</v>
      </c>
      <c r="C162" s="224" t="str">
        <f>'Course List (main)'!C2</f>
        <v>ARCH 101</v>
      </c>
    </row>
    <row r="163" spans="2:3" ht="9.9499999999999993" customHeight="1" x14ac:dyDescent="0.25">
      <c r="B163" s="40" t="s">
        <v>129</v>
      </c>
      <c r="C163" s="224" t="str">
        <f>'Course List (main)'!C3</f>
        <v>ARCH 103</v>
      </c>
    </row>
    <row r="164" spans="2:3" ht="9.9499999999999993" customHeight="1" x14ac:dyDescent="0.25">
      <c r="B164" s="40" t="s">
        <v>130</v>
      </c>
      <c r="C164" s="224" t="str">
        <f>'Course List (main)'!C4</f>
        <v>ARCH 105</v>
      </c>
    </row>
    <row r="165" spans="2:3" ht="9.9499999999999993" customHeight="1" x14ac:dyDescent="0.25">
      <c r="B165" s="40" t="s">
        <v>131</v>
      </c>
      <c r="C165" s="224" t="str">
        <f>'Course List (main)'!C5</f>
        <v>ARCH 142</v>
      </c>
    </row>
    <row r="166" spans="2:3" ht="9.9499999999999993" customHeight="1" x14ac:dyDescent="0.25">
      <c r="B166" s="40" t="s">
        <v>132</v>
      </c>
      <c r="C166" s="224" t="str">
        <f>'Course List (main)'!C6</f>
        <v>ARCH 143</v>
      </c>
    </row>
    <row r="167" spans="2:3" ht="9.9499999999999993" customHeight="1" x14ac:dyDescent="0.25">
      <c r="B167" s="40" t="s">
        <v>133</v>
      </c>
      <c r="C167" s="224" t="str">
        <f>'Course List (main)'!C7</f>
        <v>ES 105</v>
      </c>
    </row>
    <row r="168" spans="2:3" ht="9.9499999999999993" customHeight="1" x14ac:dyDescent="0.25">
      <c r="B168" s="40" t="s">
        <v>134</v>
      </c>
      <c r="C168" s="224" t="str">
        <f>'Course List (main)'!C8</f>
        <v>HUM 101</v>
      </c>
    </row>
    <row r="169" spans="2:3" ht="9.9499999999999993" customHeight="1" x14ac:dyDescent="0.25">
      <c r="B169" s="40" t="s">
        <v>135</v>
      </c>
      <c r="C169" s="224">
        <f>'Course List (main)'!C9</f>
        <v>0</v>
      </c>
    </row>
    <row r="170" spans="2:3" ht="9.9499999999999993" customHeight="1" x14ac:dyDescent="0.25">
      <c r="B170" s="40" t="s">
        <v>136</v>
      </c>
      <c r="C170" s="224">
        <f>'Course List (main)'!C10</f>
        <v>0</v>
      </c>
    </row>
    <row r="171" spans="2:3" ht="9.9499999999999993" customHeight="1" thickBot="1" x14ac:dyDescent="0.3">
      <c r="B171" s="41" t="s">
        <v>137</v>
      </c>
      <c r="C171" s="224">
        <f>'Course List (main)'!C11</f>
        <v>0</v>
      </c>
    </row>
    <row r="172" spans="2:3" ht="9.9499999999999993" customHeight="1" x14ac:dyDescent="0.25">
      <c r="B172" s="39" t="s">
        <v>138</v>
      </c>
      <c r="C172" s="224" t="str">
        <f>'Course List (main)'!C12</f>
        <v>ARCH 102</v>
      </c>
    </row>
    <row r="173" spans="2:3" ht="9.9499999999999993" customHeight="1" x14ac:dyDescent="0.25">
      <c r="B173" s="40" t="s">
        <v>139</v>
      </c>
      <c r="C173" s="224" t="str">
        <f>'Course List (main)'!C13</f>
        <v>ARCH 106</v>
      </c>
    </row>
    <row r="174" spans="2:3" ht="9.9499999999999993" customHeight="1" x14ac:dyDescent="0.25">
      <c r="B174" s="40" t="s">
        <v>140</v>
      </c>
      <c r="C174" s="224" t="str">
        <f>'Course List (main)'!C14</f>
        <v>ARCH 112</v>
      </c>
    </row>
    <row r="175" spans="2:3" ht="9.9499999999999993" customHeight="1" x14ac:dyDescent="0.25">
      <c r="B175" s="40" t="s">
        <v>141</v>
      </c>
      <c r="C175" s="224" t="str">
        <f>'Course List (main)'!C15</f>
        <v>ARCH 208</v>
      </c>
    </row>
    <row r="176" spans="2:3" ht="9.9499999999999993" customHeight="1" x14ac:dyDescent="0.25">
      <c r="B176" s="40" t="s">
        <v>142</v>
      </c>
      <c r="C176" s="224" t="str">
        <f>'Course List (main)'!C16</f>
        <v>ES 106</v>
      </c>
    </row>
    <row r="177" spans="2:3" ht="9.9499999999999993" customHeight="1" x14ac:dyDescent="0.25">
      <c r="B177" s="40" t="s">
        <v>143</v>
      </c>
      <c r="C177" s="224" t="str">
        <f>'Course List (main)'!C17</f>
        <v>HUM 102</v>
      </c>
    </row>
    <row r="178" spans="2:3" ht="9.9499999999999993" customHeight="1" x14ac:dyDescent="0.25">
      <c r="B178" s="40" t="s">
        <v>144</v>
      </c>
      <c r="C178" s="224" t="str">
        <f>'Course List (main)'!C18</f>
        <v>MATH 153</v>
      </c>
    </row>
    <row r="179" spans="2:3" ht="9.9499999999999993" customHeight="1" x14ac:dyDescent="0.25">
      <c r="B179" s="40" t="s">
        <v>145</v>
      </c>
      <c r="C179" s="224">
        <f>'Course List (main)'!C19</f>
        <v>0</v>
      </c>
    </row>
    <row r="180" spans="2:3" ht="9.9499999999999993" customHeight="1" x14ac:dyDescent="0.25">
      <c r="B180" s="40" t="s">
        <v>146</v>
      </c>
      <c r="C180" s="224">
        <f>'Course List (main)'!C20</f>
        <v>0</v>
      </c>
    </row>
    <row r="181" spans="2:3" ht="9.9499999999999993" customHeight="1" thickBot="1" x14ac:dyDescent="0.3">
      <c r="B181" s="41" t="s">
        <v>147</v>
      </c>
      <c r="C181" s="224">
        <f>'Course List (main)'!C21</f>
        <v>0</v>
      </c>
    </row>
  </sheetData>
  <autoFilter ref="B1:U181">
    <filterColumn colId="11" showButton="0"/>
    <filterColumn colId="12" showButton="0"/>
    <filterColumn colId="14" showButton="0"/>
    <filterColumn colId="15" showButton="0"/>
    <filterColumn colId="17" showButton="0"/>
    <filterColumn colId="18" showButton="0"/>
  </autoFilter>
  <customSheetViews>
    <customSheetView guid="{F10B78A4-32AB-4106-909F-99EF7F04057B}" scale="75" showPageBreaks="1" fitToPage="1" printArea="1" hiddenRows="1" showRuler="0" topLeftCell="C1">
      <selection activeCell="J49" sqref="J49"/>
      <pageMargins left="0.59055118110236227" right="0.19685039370078741" top="0.19685039370078741" bottom="0.19685039370078741" header="0.51181102362204722" footer="0.51181102362204722"/>
      <printOptions horizontalCentered="1" verticalCentered="1"/>
      <pageSetup paperSize="9" scale="61" orientation="portrait" horizontalDpi="300" verticalDpi="300" r:id="rId1"/>
      <headerFooter alignWithMargins="0"/>
    </customSheetView>
  </customSheetViews>
  <mergeCells count="73">
    <mergeCell ref="M90:U101"/>
    <mergeCell ref="N86:T89"/>
    <mergeCell ref="N82:N83"/>
    <mergeCell ref="N84:N85"/>
    <mergeCell ref="Q82:Q83"/>
    <mergeCell ref="Q84:Q85"/>
    <mergeCell ref="T82:T83"/>
    <mergeCell ref="T84:T85"/>
    <mergeCell ref="M2:M81"/>
    <mergeCell ref="N2:N3"/>
    <mergeCell ref="Q42:Q43"/>
    <mergeCell ref="N74:N81"/>
    <mergeCell ref="Q72:Q73"/>
    <mergeCell ref="N4:N11"/>
    <mergeCell ref="Q4:Q11"/>
    <mergeCell ref="O2:O81"/>
    <mergeCell ref="P2:P81"/>
    <mergeCell ref="Q2:Q3"/>
    <mergeCell ref="Q62:Q63"/>
    <mergeCell ref="Q34:Q41"/>
    <mergeCell ref="U2:U81"/>
    <mergeCell ref="T4:T11"/>
    <mergeCell ref="T12:T13"/>
    <mergeCell ref="N24:N31"/>
    <mergeCell ref="Q24:Q31"/>
    <mergeCell ref="T24:T31"/>
    <mergeCell ref="N14:N21"/>
    <mergeCell ref="T74:T81"/>
    <mergeCell ref="T34:T41"/>
    <mergeCell ref="N42:N43"/>
    <mergeCell ref="Q74:Q81"/>
    <mergeCell ref="T44:T51"/>
    <mergeCell ref="N22:N23"/>
    <mergeCell ref="T2:T3"/>
    <mergeCell ref="T64:T71"/>
    <mergeCell ref="N72:N73"/>
    <mergeCell ref="S1:U1"/>
    <mergeCell ref="N32:N33"/>
    <mergeCell ref="T32:T33"/>
    <mergeCell ref="T62:T63"/>
    <mergeCell ref="T42:T43"/>
    <mergeCell ref="Q52:Q53"/>
    <mergeCell ref="T52:T53"/>
    <mergeCell ref="S2:S81"/>
    <mergeCell ref="T54:T61"/>
    <mergeCell ref="T14:T21"/>
    <mergeCell ref="M1:O1"/>
    <mergeCell ref="P1:R1"/>
    <mergeCell ref="R2:R81"/>
    <mergeCell ref="N62:N63"/>
    <mergeCell ref="Q14:Q21"/>
    <mergeCell ref="Q32:Q33"/>
    <mergeCell ref="T72:T73"/>
    <mergeCell ref="N64:N71"/>
    <mergeCell ref="Q64:Q71"/>
    <mergeCell ref="N12:N13"/>
    <mergeCell ref="Q12:Q13"/>
    <mergeCell ref="N52:N53"/>
    <mergeCell ref="N44:N51"/>
    <mergeCell ref="N54:N61"/>
    <mergeCell ref="Q54:Q61"/>
    <mergeCell ref="Q44:Q51"/>
    <mergeCell ref="N34:N41"/>
    <mergeCell ref="Q22:Q23"/>
    <mergeCell ref="T22:T23"/>
    <mergeCell ref="A2:A11"/>
    <mergeCell ref="A72:A81"/>
    <mergeCell ref="A32:A41"/>
    <mergeCell ref="A42:A51"/>
    <mergeCell ref="A52:A61"/>
    <mergeCell ref="A62:A71"/>
    <mergeCell ref="A12:A21"/>
    <mergeCell ref="A22:A31"/>
  </mergeCells>
  <phoneticPr fontId="0" type="noConversion"/>
  <conditionalFormatting sqref="N64:N71 N54:N61 N34:N41 N14:N21 Q74 Q14:Q21 Q24:Q31 N24:N31 Q34:Q41 Q44:Q51 N44:N51 Q54:Q61 Q64:Q71 N74 T74 T64:T71 T14:T21 T24:T31 T34:T41 T44:T51 T54:T61 N4:N11 Q4:Q11 T4:T11">
    <cfRule type="cellIs" dxfId="203" priority="1" stopIfTrue="1" operator="equal">
      <formula>"OK."</formula>
    </cfRule>
    <cfRule type="cellIs" dxfId="202" priority="2" stopIfTrue="1" operator="equal">
      <formula>"!"</formula>
    </cfRule>
  </conditionalFormatting>
  <conditionalFormatting sqref="U2 M2 O2:P2 R2:S2">
    <cfRule type="cellIs" dxfId="201" priority="3" stopIfTrue="1" operator="notEqual">
      <formula>2</formula>
    </cfRule>
  </conditionalFormatting>
  <conditionalFormatting sqref="N84 Q84 T84">
    <cfRule type="cellIs" dxfId="200" priority="4" stopIfTrue="1" operator="notEqual">
      <formula>1</formula>
    </cfRule>
  </conditionalFormatting>
  <printOptions horizontalCentered="1"/>
  <pageMargins left="0.59055118110236227" right="0.19685039370078741" top="0.19685039370078741" bottom="0.5" header="0.51181102362204722" footer="0.27"/>
  <pageSetup paperSize="8" scale="75" orientation="portrait" horizontalDpi="4294967295" verticalDpi="4294967295" r:id="rId2"/>
  <headerFooter alignWithMargins="0">
    <oddFoote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70C0"/>
    <pageSetUpPr fitToPage="1"/>
  </sheetPr>
  <dimension ref="A1:Y92"/>
  <sheetViews>
    <sheetView topLeftCell="C19" zoomScale="70" zoomScaleNormal="75" workbookViewId="0">
      <selection activeCell="G94" sqref="G94"/>
    </sheetView>
  </sheetViews>
  <sheetFormatPr defaultRowHeight="12.75" x14ac:dyDescent="0.2"/>
  <cols>
    <col min="1" max="1" width="12.7109375" style="26" customWidth="1"/>
    <col min="2" max="2" width="30.7109375" style="27" customWidth="1"/>
    <col min="3" max="3" width="8.7109375" style="12" customWidth="1"/>
    <col min="4" max="4" width="3.7109375" customWidth="1"/>
    <col min="5" max="9" width="10.7109375" style="6" customWidth="1"/>
    <col min="10" max="10" width="8.7109375" customWidth="1"/>
    <col min="11" max="11" width="3.7109375" customWidth="1"/>
    <col min="12" max="16" width="10.7109375" style="6" customWidth="1"/>
    <col min="17" max="17" width="4.7109375" customWidth="1"/>
    <col min="18" max="18" width="12.7109375" customWidth="1"/>
    <col min="19" max="20" width="2.7109375" customWidth="1"/>
    <col min="21" max="21" width="12.7109375" customWidth="1"/>
    <col min="22" max="23" width="2.7109375" customWidth="1"/>
    <col min="24" max="24" width="12.7109375" customWidth="1"/>
    <col min="25" max="25" width="4.7109375" customWidth="1"/>
  </cols>
  <sheetData>
    <row r="1" spans="1:25" ht="27.95" customHeight="1" thickBot="1" x14ac:dyDescent="0.25">
      <c r="A1" s="108" t="s">
        <v>162</v>
      </c>
      <c r="B1" s="104"/>
      <c r="C1" s="105"/>
      <c r="D1" s="106"/>
      <c r="E1" s="107"/>
      <c r="F1" s="107"/>
      <c r="G1" s="107"/>
      <c r="H1" s="107"/>
      <c r="I1" s="107"/>
      <c r="J1" s="106"/>
      <c r="K1" s="106"/>
      <c r="L1" s="107"/>
      <c r="M1" s="107"/>
      <c r="N1" s="107"/>
      <c r="O1" s="107"/>
      <c r="P1" s="107"/>
    </row>
    <row r="2" spans="1:25" ht="27.95" customHeight="1" thickBot="1" x14ac:dyDescent="0.25">
      <c r="A2" s="1021" t="s">
        <v>161</v>
      </c>
      <c r="B2" s="1022"/>
      <c r="C2" s="1023" t="s">
        <v>210</v>
      </c>
      <c r="D2" s="1023"/>
      <c r="E2" s="1023"/>
      <c r="F2" s="1023"/>
      <c r="G2" s="1023"/>
      <c r="H2" s="1023"/>
      <c r="I2" s="1023"/>
      <c r="J2" s="1023"/>
      <c r="K2" s="1023"/>
      <c r="L2" s="1023"/>
      <c r="M2" s="1023"/>
      <c r="N2" s="1023"/>
      <c r="O2" s="1023"/>
      <c r="P2" s="1024"/>
      <c r="Q2" s="1025" t="s">
        <v>333</v>
      </c>
      <c r="R2" s="1026"/>
      <c r="S2" s="1027"/>
      <c r="T2" s="1025" t="s">
        <v>334</v>
      </c>
      <c r="U2" s="1026"/>
      <c r="V2" s="1027"/>
      <c r="W2" s="1025" t="s">
        <v>335</v>
      </c>
      <c r="X2" s="1026"/>
      <c r="Y2" s="1027"/>
    </row>
    <row r="3" spans="1:25" ht="13.5" customHeight="1" x14ac:dyDescent="0.2">
      <c r="A3" s="98" t="s">
        <v>0</v>
      </c>
      <c r="B3" s="99"/>
      <c r="C3" s="1019" t="s">
        <v>42</v>
      </c>
      <c r="D3" s="1019"/>
      <c r="E3" s="7" t="s">
        <v>36</v>
      </c>
      <c r="F3" s="7" t="s">
        <v>37</v>
      </c>
      <c r="G3" s="7" t="s">
        <v>38</v>
      </c>
      <c r="H3" s="7" t="s">
        <v>39</v>
      </c>
      <c r="I3" s="7" t="s">
        <v>40</v>
      </c>
      <c r="J3" s="1019" t="s">
        <v>44</v>
      </c>
      <c r="K3" s="1019"/>
      <c r="L3" s="7" t="s">
        <v>36</v>
      </c>
      <c r="M3" s="7" t="s">
        <v>37</v>
      </c>
      <c r="N3" s="7" t="s">
        <v>38</v>
      </c>
      <c r="O3" s="7" t="s">
        <v>39</v>
      </c>
      <c r="P3" s="7" t="s">
        <v>40</v>
      </c>
      <c r="Q3" s="999">
        <f>R90+R91</f>
        <v>1</v>
      </c>
      <c r="R3" s="998" t="s">
        <v>42</v>
      </c>
      <c r="S3" s="994">
        <f>R90+R91</f>
        <v>1</v>
      </c>
      <c r="T3" s="991">
        <f ca="1">U90+U91</f>
        <v>2</v>
      </c>
      <c r="U3" s="998" t="s">
        <v>42</v>
      </c>
      <c r="V3" s="994">
        <f ca="1">U90+U91</f>
        <v>2</v>
      </c>
      <c r="W3" s="991">
        <f>X90+X91</f>
        <v>1</v>
      </c>
      <c r="X3" s="998" t="s">
        <v>42</v>
      </c>
      <c r="Y3" s="994">
        <f>X90+X91</f>
        <v>1</v>
      </c>
    </row>
    <row r="4" spans="1:25" ht="14.1" customHeight="1" x14ac:dyDescent="0.2">
      <c r="A4" s="92" t="str">
        <f>'Course List (program)'!F2</f>
        <v>ARCH 101.01</v>
      </c>
      <c r="B4" s="100" t="str">
        <f>'Course List (program)'!H2</f>
        <v>Architectural Basic Design I</v>
      </c>
      <c r="C4" s="1019"/>
      <c r="D4" s="1019"/>
      <c r="E4" s="7">
        <v>1</v>
      </c>
      <c r="F4" s="7">
        <v>2</v>
      </c>
      <c r="G4" s="7">
        <v>3</v>
      </c>
      <c r="H4" s="7">
        <v>4</v>
      </c>
      <c r="I4" s="7">
        <v>5</v>
      </c>
      <c r="J4" s="1019"/>
      <c r="K4" s="1019"/>
      <c r="L4" s="7">
        <v>1</v>
      </c>
      <c r="M4" s="7">
        <v>2</v>
      </c>
      <c r="N4" s="7">
        <v>3</v>
      </c>
      <c r="O4" s="7">
        <v>4</v>
      </c>
      <c r="P4" s="7">
        <v>5</v>
      </c>
      <c r="Q4" s="1000"/>
      <c r="R4" s="985"/>
      <c r="S4" s="995"/>
      <c r="T4" s="992"/>
      <c r="U4" s="985"/>
      <c r="V4" s="995"/>
      <c r="W4" s="992"/>
      <c r="X4" s="985"/>
      <c r="Y4" s="995"/>
    </row>
    <row r="5" spans="1:25" ht="14.1" customHeight="1" x14ac:dyDescent="0.2">
      <c r="A5" s="92" t="str">
        <f>'Course List (program)'!F3</f>
        <v>ARCH 101.11</v>
      </c>
      <c r="B5" s="100" t="str">
        <f>'Course List (program)'!H3</f>
        <v>Architectural Basic Design I</v>
      </c>
      <c r="C5" s="93">
        <v>0.375</v>
      </c>
      <c r="D5" s="5">
        <v>1</v>
      </c>
      <c r="E5" s="237" t="s">
        <v>895</v>
      </c>
      <c r="F5" s="237" t="s">
        <v>371</v>
      </c>
      <c r="G5" s="237" t="s">
        <v>534</v>
      </c>
      <c r="H5" s="237"/>
      <c r="I5" s="237"/>
      <c r="J5" s="238">
        <v>0.375</v>
      </c>
      <c r="K5" s="239">
        <v>1</v>
      </c>
      <c r="L5" s="237"/>
      <c r="M5" s="237"/>
      <c r="N5" s="945" t="s">
        <v>896</v>
      </c>
      <c r="O5" s="237"/>
      <c r="P5" s="540"/>
      <c r="Q5" s="1000"/>
      <c r="R5" s="986" t="str">
        <f t="array" ref="R5">IF(AND('S1'!$C$53:$AA$62="OK."),"OK.","!")</f>
        <v>OK.</v>
      </c>
      <c r="S5" s="995"/>
      <c r="T5" s="992"/>
      <c r="U5" s="986" t="str">
        <f t="array" aca="1" ref="U5" ca="1">IF(AND('S1'!$C$43:$AA$52="OK."),"OK.","!")</f>
        <v>OK.</v>
      </c>
      <c r="V5" s="995"/>
      <c r="W5" s="992"/>
      <c r="X5" s="986" t="str">
        <f t="array" ref="X5">IF(AND('S1'!$C$63:$AA$92="OK."),"OK.","!")</f>
        <v>OK.</v>
      </c>
      <c r="Y5" s="995"/>
    </row>
    <row r="6" spans="1:25" ht="14.1" customHeight="1" x14ac:dyDescent="0.3">
      <c r="A6" s="92" t="str">
        <f>'Course List (program)'!F4</f>
        <v>ARCH 102.01</v>
      </c>
      <c r="B6" s="100" t="str">
        <f>'Course List (program)'!H4</f>
        <v>Architectural Basic Design II</v>
      </c>
      <c r="C6" s="93"/>
      <c r="D6" s="5"/>
      <c r="E6" s="240"/>
      <c r="F6" s="240"/>
      <c r="G6" s="240"/>
      <c r="H6" s="240"/>
      <c r="I6" s="240"/>
      <c r="J6" s="238"/>
      <c r="K6" s="239"/>
      <c r="L6" s="240"/>
      <c r="M6" s="240"/>
      <c r="N6" s="946"/>
      <c r="O6" s="240"/>
      <c r="P6" s="541"/>
      <c r="Q6" s="1000"/>
      <c r="R6" s="986"/>
      <c r="S6" s="995"/>
      <c r="T6" s="992"/>
      <c r="U6" s="986"/>
      <c r="V6" s="995"/>
      <c r="W6" s="992"/>
      <c r="X6" s="986"/>
      <c r="Y6" s="995"/>
    </row>
    <row r="7" spans="1:25" ht="14.1" customHeight="1" x14ac:dyDescent="0.2">
      <c r="A7" s="92" t="str">
        <f>'Course List (program)'!F5</f>
        <v>ARCH 102.11</v>
      </c>
      <c r="B7" s="100" t="str">
        <f>'Course List (program)'!H5</f>
        <v>Architectural Basic Design II</v>
      </c>
      <c r="C7" s="93">
        <v>0.41666666666666669</v>
      </c>
      <c r="D7" s="5">
        <v>2</v>
      </c>
      <c r="E7" s="237" t="s">
        <v>895</v>
      </c>
      <c r="F7" s="237" t="s">
        <v>371</v>
      </c>
      <c r="G7" s="237" t="s">
        <v>534</v>
      </c>
      <c r="H7" s="237"/>
      <c r="I7" s="237"/>
      <c r="J7" s="238">
        <v>0.41666666666666669</v>
      </c>
      <c r="K7" s="239">
        <v>2</v>
      </c>
      <c r="L7" s="237"/>
      <c r="M7" s="237"/>
      <c r="N7" s="945" t="s">
        <v>896</v>
      </c>
      <c r="O7" s="237"/>
      <c r="P7" s="542"/>
      <c r="Q7" s="1000"/>
      <c r="R7" s="986"/>
      <c r="S7" s="995"/>
      <c r="T7" s="992"/>
      <c r="U7" s="986"/>
      <c r="V7" s="995"/>
      <c r="W7" s="992"/>
      <c r="X7" s="986"/>
      <c r="Y7" s="995"/>
    </row>
    <row r="8" spans="1:25" ht="14.1" customHeight="1" x14ac:dyDescent="0.3">
      <c r="A8" s="92" t="str">
        <f>'Course List (program)'!F6</f>
        <v>ARCH 102.12</v>
      </c>
      <c r="B8" s="100" t="str">
        <f>'Course List (program)'!H6</f>
        <v>Architectural Basic Design II</v>
      </c>
      <c r="C8" s="93"/>
      <c r="D8" s="5"/>
      <c r="E8" s="240"/>
      <c r="F8" s="240"/>
      <c r="G8" s="240"/>
      <c r="H8" s="240"/>
      <c r="I8" s="240"/>
      <c r="J8" s="238"/>
      <c r="K8" s="239"/>
      <c r="L8" s="240"/>
      <c r="M8" s="240"/>
      <c r="N8" s="946"/>
      <c r="O8" s="240"/>
      <c r="P8" s="541"/>
      <c r="Q8" s="1000"/>
      <c r="R8" s="986"/>
      <c r="S8" s="995"/>
      <c r="T8" s="992"/>
      <c r="U8" s="986"/>
      <c r="V8" s="995"/>
      <c r="W8" s="992"/>
      <c r="X8" s="986"/>
      <c r="Y8" s="995"/>
    </row>
    <row r="9" spans="1:25" ht="14.1" customHeight="1" x14ac:dyDescent="0.2">
      <c r="A9" s="92" t="str">
        <f>'Course List (program)'!F7</f>
        <v>ARCH 102.13</v>
      </c>
      <c r="B9" s="100" t="str">
        <f>'Course List (program)'!H7</f>
        <v>Architectural Basic Design II</v>
      </c>
      <c r="C9" s="93">
        <v>0.45833333333333331</v>
      </c>
      <c r="D9" s="5">
        <v>3</v>
      </c>
      <c r="E9" s="237"/>
      <c r="F9" s="237" t="s">
        <v>371</v>
      </c>
      <c r="G9" s="237" t="s">
        <v>895</v>
      </c>
      <c r="H9" s="237"/>
      <c r="I9" s="237"/>
      <c r="J9" s="238">
        <v>0.45833333333333331</v>
      </c>
      <c r="K9" s="239">
        <v>3</v>
      </c>
      <c r="L9" s="945" t="s">
        <v>437</v>
      </c>
      <c r="M9" s="237"/>
      <c r="N9" s="945" t="s">
        <v>437</v>
      </c>
      <c r="O9" s="237"/>
      <c r="P9" s="237"/>
      <c r="Q9" s="1000"/>
      <c r="R9" s="986"/>
      <c r="S9" s="995"/>
      <c r="T9" s="992"/>
      <c r="U9" s="986"/>
      <c r="V9" s="995"/>
      <c r="W9" s="992"/>
      <c r="X9" s="986"/>
      <c r="Y9" s="995"/>
    </row>
    <row r="10" spans="1:25" ht="14.1" customHeight="1" x14ac:dyDescent="0.3">
      <c r="A10" s="92" t="str">
        <f>'Course List (program)'!F8</f>
        <v>ARCH 103.01</v>
      </c>
      <c r="B10" s="100" t="str">
        <f>'Course List (program)'!H8</f>
        <v>Information Technology for Architects</v>
      </c>
      <c r="C10" s="93"/>
      <c r="D10" s="5"/>
      <c r="E10" s="240"/>
      <c r="F10" s="240"/>
      <c r="G10" s="240"/>
      <c r="H10" s="240"/>
      <c r="I10" s="240"/>
      <c r="J10" s="238"/>
      <c r="K10" s="239"/>
      <c r="L10" s="946"/>
      <c r="M10" s="240"/>
      <c r="N10" s="946"/>
      <c r="O10" s="240"/>
      <c r="P10" s="481"/>
      <c r="Q10" s="1000"/>
      <c r="R10" s="986"/>
      <c r="S10" s="995"/>
      <c r="T10" s="992"/>
      <c r="U10" s="986"/>
      <c r="V10" s="995"/>
      <c r="W10" s="992"/>
      <c r="X10" s="986"/>
      <c r="Y10" s="995"/>
    </row>
    <row r="11" spans="1:25" ht="14.1" customHeight="1" x14ac:dyDescent="0.2">
      <c r="A11" s="92" t="str">
        <f>'Course List (program)'!F9</f>
        <v>ARCH 105.01</v>
      </c>
      <c r="B11" s="100" t="str">
        <f>'Course List (program)'!H9</f>
        <v>Fundamentals of Architecture I</v>
      </c>
      <c r="C11" s="93">
        <v>0.5</v>
      </c>
      <c r="D11" s="5">
        <v>4</v>
      </c>
      <c r="E11" s="237"/>
      <c r="F11" s="237"/>
      <c r="G11" s="237" t="s">
        <v>668</v>
      </c>
      <c r="H11" s="237"/>
      <c r="I11" s="237"/>
      <c r="J11" s="238">
        <v>0.5</v>
      </c>
      <c r="K11" s="239">
        <v>4</v>
      </c>
      <c r="L11" s="945" t="s">
        <v>437</v>
      </c>
      <c r="M11" s="237"/>
      <c r="N11" s="945" t="s">
        <v>437</v>
      </c>
      <c r="O11" s="945" t="s">
        <v>896</v>
      </c>
      <c r="P11" s="237"/>
      <c r="Q11" s="1000"/>
      <c r="R11" s="986"/>
      <c r="S11" s="995"/>
      <c r="T11" s="992"/>
      <c r="U11" s="986"/>
      <c r="V11" s="995"/>
      <c r="W11" s="992"/>
      <c r="X11" s="986"/>
      <c r="Y11" s="995"/>
    </row>
    <row r="12" spans="1:25" ht="14.1" customHeight="1" x14ac:dyDescent="0.3">
      <c r="A12" s="92" t="str">
        <f>'Course List (program)'!F10</f>
        <v>ARCH 105.02</v>
      </c>
      <c r="B12" s="100" t="str">
        <f>'Course List (program)'!H10</f>
        <v>Fundamentals of Architecture I</v>
      </c>
      <c r="C12" s="93"/>
      <c r="D12" s="5"/>
      <c r="E12" s="240"/>
      <c r="F12" s="240"/>
      <c r="G12" s="240"/>
      <c r="H12" s="240"/>
      <c r="I12" s="240"/>
      <c r="J12" s="238"/>
      <c r="K12" s="239"/>
      <c r="L12" s="946"/>
      <c r="M12" s="240"/>
      <c r="N12" s="946"/>
      <c r="O12" s="946"/>
      <c r="P12" s="481"/>
      <c r="Q12" s="1000"/>
      <c r="R12" s="986"/>
      <c r="S12" s="995"/>
      <c r="T12" s="992"/>
      <c r="U12" s="986"/>
      <c r="V12" s="995"/>
      <c r="W12" s="992"/>
      <c r="X12" s="986"/>
      <c r="Y12" s="995"/>
    </row>
    <row r="13" spans="1:25" ht="14.1" customHeight="1" x14ac:dyDescent="0.2">
      <c r="A13" s="92" t="str">
        <f>'Course List (program)'!F11</f>
        <v>ARCH 106.01</v>
      </c>
      <c r="B13" s="100" t="str">
        <f>'Course List (program)'!H11</f>
        <v>Fundamentals of Architecture II</v>
      </c>
      <c r="C13" s="93">
        <v>0.54166666666666663</v>
      </c>
      <c r="D13" s="5">
        <v>5</v>
      </c>
      <c r="E13" s="237" t="s">
        <v>357</v>
      </c>
      <c r="F13" s="237"/>
      <c r="G13" s="237" t="s">
        <v>668</v>
      </c>
      <c r="H13" s="237"/>
      <c r="I13" s="237" t="s">
        <v>535</v>
      </c>
      <c r="J13" s="238">
        <v>0.54166666666666663</v>
      </c>
      <c r="K13" s="239">
        <v>5</v>
      </c>
      <c r="L13" s="237" t="s">
        <v>819</v>
      </c>
      <c r="M13" s="237" t="s">
        <v>537</v>
      </c>
      <c r="N13" s="237" t="s">
        <v>370</v>
      </c>
      <c r="O13" s="237" t="s">
        <v>536</v>
      </c>
      <c r="P13" s="237" t="s">
        <v>669</v>
      </c>
      <c r="Q13" s="1000"/>
      <c r="R13" s="985" t="s">
        <v>44</v>
      </c>
      <c r="S13" s="995"/>
      <c r="T13" s="992"/>
      <c r="U13" s="985" t="s">
        <v>44</v>
      </c>
      <c r="V13" s="995"/>
      <c r="W13" s="992"/>
      <c r="X13" s="985" t="s">
        <v>44</v>
      </c>
      <c r="Y13" s="995"/>
    </row>
    <row r="14" spans="1:25" ht="14.1" customHeight="1" x14ac:dyDescent="0.3">
      <c r="A14" s="91" t="s">
        <v>1</v>
      </c>
      <c r="B14" s="101"/>
      <c r="C14" s="93"/>
      <c r="D14" s="5"/>
      <c r="E14" s="240"/>
      <c r="F14" s="240"/>
      <c r="G14" s="240"/>
      <c r="H14" s="240"/>
      <c r="I14" s="240"/>
      <c r="J14" s="238"/>
      <c r="K14" s="239"/>
      <c r="L14" s="240"/>
      <c r="M14" s="240"/>
      <c r="N14" s="240"/>
      <c r="O14" s="240"/>
      <c r="P14" s="481"/>
      <c r="Q14" s="1000"/>
      <c r="R14" s="985"/>
      <c r="S14" s="995"/>
      <c r="T14" s="992"/>
      <c r="U14" s="985"/>
      <c r="V14" s="995"/>
      <c r="W14" s="992"/>
      <c r="X14" s="985"/>
      <c r="Y14" s="995"/>
    </row>
    <row r="15" spans="1:25" ht="14.1" customHeight="1" x14ac:dyDescent="0.2">
      <c r="A15" s="94" t="str">
        <f>'Course List (program)'!F12</f>
        <v>ARCH 106.02</v>
      </c>
      <c r="B15" s="102" t="str">
        <f>'Course List (program)'!H12</f>
        <v>Fundamentals of Architecture II</v>
      </c>
      <c r="C15" s="93">
        <v>0.58333333333333337</v>
      </c>
      <c r="D15" s="5">
        <v>6</v>
      </c>
      <c r="E15" s="237" t="s">
        <v>366</v>
      </c>
      <c r="F15" s="237"/>
      <c r="G15" s="237" t="s">
        <v>668</v>
      </c>
      <c r="H15" s="237"/>
      <c r="I15" s="237" t="s">
        <v>535</v>
      </c>
      <c r="J15" s="238">
        <v>0.58333333333333337</v>
      </c>
      <c r="K15" s="239">
        <v>6</v>
      </c>
      <c r="L15" s="540" t="s">
        <v>538</v>
      </c>
      <c r="M15" s="237" t="s">
        <v>537</v>
      </c>
      <c r="N15" s="237" t="s">
        <v>370</v>
      </c>
      <c r="O15" s="237" t="s">
        <v>536</v>
      </c>
      <c r="P15" s="237" t="s">
        <v>669</v>
      </c>
      <c r="Q15" s="1000"/>
      <c r="R15" s="986" t="str">
        <f t="array" ref="R15">IF(AND('S2'!$C$53:$AA$62="OK."),"OK.","!")</f>
        <v>!</v>
      </c>
      <c r="S15" s="995"/>
      <c r="T15" s="992"/>
      <c r="U15" s="986" t="str">
        <f t="array" aca="1" ref="U15" ca="1">IF(AND('S2'!$C$43:$AA$52="OK."),"OK.","!")</f>
        <v>OK.</v>
      </c>
      <c r="V15" s="995"/>
      <c r="W15" s="992"/>
      <c r="X15" s="986" t="str">
        <f t="array" ref="X15">IF(AND('S2'!$C$63:$AA$92="OK."),"OK.","!")</f>
        <v>!</v>
      </c>
      <c r="Y15" s="995"/>
    </row>
    <row r="16" spans="1:25" ht="14.1" customHeight="1" x14ac:dyDescent="0.3">
      <c r="A16" s="94" t="str">
        <f>'Course List (program)'!F13</f>
        <v>ARCH 112.11</v>
      </c>
      <c r="B16" s="102" t="str">
        <f>'Course List (program)'!H13</f>
        <v>Construction I</v>
      </c>
      <c r="C16" s="93"/>
      <c r="D16" s="5"/>
      <c r="E16" s="240"/>
      <c r="F16" s="240"/>
      <c r="G16" s="240"/>
      <c r="H16" s="240"/>
      <c r="I16" s="240"/>
      <c r="J16" s="238"/>
      <c r="K16" s="239"/>
      <c r="L16" s="541"/>
      <c r="M16" s="240"/>
      <c r="N16" s="240"/>
      <c r="O16" s="240"/>
      <c r="P16" s="481"/>
      <c r="Q16" s="1000"/>
      <c r="R16" s="986"/>
      <c r="S16" s="995"/>
      <c r="T16" s="992"/>
      <c r="U16" s="986"/>
      <c r="V16" s="995"/>
      <c r="W16" s="992"/>
      <c r="X16" s="986"/>
      <c r="Y16" s="995"/>
    </row>
    <row r="17" spans="1:25" ht="14.1" customHeight="1" x14ac:dyDescent="0.2">
      <c r="A17" s="94" t="str">
        <f>'Course List (program)'!F14</f>
        <v>ARCH 112.12</v>
      </c>
      <c r="B17" s="102" t="str">
        <f>'Course List (program)'!H14</f>
        <v>Construction I</v>
      </c>
      <c r="C17" s="93">
        <v>0.625</v>
      </c>
      <c r="D17" s="5">
        <v>7</v>
      </c>
      <c r="E17" s="237" t="s">
        <v>366</v>
      </c>
      <c r="F17" s="237"/>
      <c r="G17" s="237" t="s">
        <v>668</v>
      </c>
      <c r="H17" s="237"/>
      <c r="I17" s="237" t="s">
        <v>535</v>
      </c>
      <c r="J17" s="238">
        <v>0.625</v>
      </c>
      <c r="K17" s="239">
        <v>7</v>
      </c>
      <c r="L17" s="542" t="s">
        <v>538</v>
      </c>
      <c r="M17" s="237" t="s">
        <v>537</v>
      </c>
      <c r="N17" s="237"/>
      <c r="O17" s="237" t="s">
        <v>536</v>
      </c>
      <c r="P17" s="237" t="s">
        <v>669</v>
      </c>
      <c r="Q17" s="1000"/>
      <c r="R17" s="986"/>
      <c r="S17" s="995"/>
      <c r="T17" s="992"/>
      <c r="U17" s="986"/>
      <c r="V17" s="995"/>
      <c r="W17" s="992"/>
      <c r="X17" s="986"/>
      <c r="Y17" s="995"/>
    </row>
    <row r="18" spans="1:25" ht="14.1" customHeight="1" x14ac:dyDescent="0.3">
      <c r="A18" s="94" t="str">
        <f>'Course List (program)'!F15</f>
        <v>ARCH 112.13</v>
      </c>
      <c r="B18" s="102" t="str">
        <f>'Course List (program)'!H15</f>
        <v>Construction I</v>
      </c>
      <c r="C18" s="93"/>
      <c r="D18" s="5"/>
      <c r="E18" s="240"/>
      <c r="F18" s="240"/>
      <c r="G18" s="240"/>
      <c r="H18" s="240"/>
      <c r="I18" s="240"/>
      <c r="J18" s="238"/>
      <c r="K18" s="239"/>
      <c r="L18" s="541"/>
      <c r="M18" s="240"/>
      <c r="N18" s="240"/>
      <c r="O18" s="240"/>
      <c r="P18" s="481"/>
      <c r="Q18" s="1000"/>
      <c r="R18" s="986"/>
      <c r="S18" s="995"/>
      <c r="T18" s="992"/>
      <c r="U18" s="986"/>
      <c r="V18" s="995"/>
      <c r="W18" s="992"/>
      <c r="X18" s="986"/>
      <c r="Y18" s="995"/>
    </row>
    <row r="19" spans="1:25" ht="14.1" customHeight="1" x14ac:dyDescent="0.2">
      <c r="A19" s="94" t="str">
        <f>'Course List (program)'!F16</f>
        <v>ARCH 142.11</v>
      </c>
      <c r="B19" s="102" t="str">
        <f>'Course List (program)'!H16</f>
        <v>Architectural Drawing</v>
      </c>
      <c r="C19" s="93">
        <v>0.66666666666666663</v>
      </c>
      <c r="D19" s="5">
        <v>8</v>
      </c>
      <c r="E19" s="237" t="s">
        <v>366</v>
      </c>
      <c r="F19" s="237"/>
      <c r="G19" s="237" t="s">
        <v>369</v>
      </c>
      <c r="H19" s="237" t="s">
        <v>357</v>
      </c>
      <c r="I19" s="237" t="s">
        <v>535</v>
      </c>
      <c r="J19" s="238">
        <v>0.66666666666666663</v>
      </c>
      <c r="K19" s="239">
        <v>8</v>
      </c>
      <c r="L19" s="237"/>
      <c r="M19" s="237" t="s">
        <v>537</v>
      </c>
      <c r="N19" s="237"/>
      <c r="O19" s="237" t="s">
        <v>536</v>
      </c>
      <c r="P19" s="237" t="s">
        <v>669</v>
      </c>
      <c r="Q19" s="1000"/>
      <c r="R19" s="986"/>
      <c r="S19" s="995"/>
      <c r="T19" s="992"/>
      <c r="U19" s="986"/>
      <c r="V19" s="995"/>
      <c r="W19" s="992"/>
      <c r="X19" s="986"/>
      <c r="Y19" s="995"/>
    </row>
    <row r="20" spans="1:25" ht="14.1" customHeight="1" x14ac:dyDescent="0.3">
      <c r="A20" s="94" t="str">
        <f>'Course List (program)'!F17</f>
        <v>ARCH 143.01</v>
      </c>
      <c r="B20" s="102" t="str">
        <f>'Course List (program)'!H17</f>
        <v>Building Materials</v>
      </c>
      <c r="C20" s="93"/>
      <c r="D20" s="5"/>
      <c r="E20" s="481"/>
      <c r="F20" s="481"/>
      <c r="G20" s="240"/>
      <c r="H20" s="240"/>
      <c r="I20" s="240"/>
      <c r="J20" s="238"/>
      <c r="K20" s="239"/>
      <c r="L20" s="481"/>
      <c r="M20" s="240"/>
      <c r="N20" s="240"/>
      <c r="O20" s="240"/>
      <c r="P20" s="481"/>
      <c r="Q20" s="1000"/>
      <c r="R20" s="986"/>
      <c r="S20" s="995"/>
      <c r="T20" s="992"/>
      <c r="U20" s="986"/>
      <c r="V20" s="995"/>
      <c r="W20" s="992"/>
      <c r="X20" s="986"/>
      <c r="Y20" s="995"/>
    </row>
    <row r="21" spans="1:25" ht="14.1" customHeight="1" x14ac:dyDescent="0.2">
      <c r="A21" s="94" t="str">
        <f>'Course List (program)'!F18</f>
        <v>ARCH 205.01</v>
      </c>
      <c r="B21" s="102" t="str">
        <f>'Course List (program)'!H18</f>
        <v>History of Art I</v>
      </c>
      <c r="C21" s="93">
        <v>0.70833333333333337</v>
      </c>
      <c r="D21" s="5">
        <v>9</v>
      </c>
      <c r="E21" s="237"/>
      <c r="F21" s="237"/>
      <c r="G21" s="237" t="s">
        <v>369</v>
      </c>
      <c r="H21" s="237" t="s">
        <v>357</v>
      </c>
      <c r="I21" s="237" t="s">
        <v>535</v>
      </c>
      <c r="J21" s="238">
        <v>0.70833333333333337</v>
      </c>
      <c r="K21" s="239">
        <v>9</v>
      </c>
      <c r="L21" s="237"/>
      <c r="M21" s="237"/>
      <c r="N21" s="237"/>
      <c r="O21" s="237"/>
      <c r="P21" s="237"/>
      <c r="Q21" s="1000"/>
      <c r="R21" s="986"/>
      <c r="S21" s="995"/>
      <c r="T21" s="992"/>
      <c r="U21" s="986"/>
      <c r="V21" s="995"/>
      <c r="W21" s="992"/>
      <c r="X21" s="986"/>
      <c r="Y21" s="995"/>
    </row>
    <row r="22" spans="1:25" ht="14.1" customHeight="1" x14ac:dyDescent="0.3">
      <c r="A22" s="94" t="str">
        <f>'Course List (program)'!F19</f>
        <v>ARCH 206.01</v>
      </c>
      <c r="B22" s="102" t="str">
        <f>'Course List (program)'!H19</f>
        <v xml:space="preserve">History of Art II </v>
      </c>
      <c r="C22" s="93"/>
      <c r="D22" s="5"/>
      <c r="E22" s="481"/>
      <c r="F22" s="240"/>
      <c r="G22" s="240"/>
      <c r="H22" s="240"/>
      <c r="I22" s="240"/>
      <c r="J22" s="238"/>
      <c r="K22" s="239"/>
      <c r="L22" s="481"/>
      <c r="M22" s="481"/>
      <c r="N22" s="240"/>
      <c r="O22" s="240"/>
      <c r="P22" s="240"/>
      <c r="Q22" s="1000"/>
      <c r="R22" s="987"/>
      <c r="S22" s="995"/>
      <c r="T22" s="992"/>
      <c r="U22" s="987"/>
      <c r="V22" s="995"/>
      <c r="W22" s="992"/>
      <c r="X22" s="987"/>
      <c r="Y22" s="995"/>
    </row>
    <row r="23" spans="1:25" ht="14.1" customHeight="1" x14ac:dyDescent="0.2">
      <c r="A23" s="94" t="str">
        <f>'Course List (program)'!F20</f>
        <v>ARCH 207.11</v>
      </c>
      <c r="B23" s="102" t="str">
        <f>'Course List (program)'!H20</f>
        <v>Architectural Presentation Techniques</v>
      </c>
      <c r="C23" s="93">
        <v>0.75</v>
      </c>
      <c r="D23" s="5">
        <v>10</v>
      </c>
      <c r="E23" s="237"/>
      <c r="F23" s="237"/>
      <c r="G23" s="237"/>
      <c r="H23" s="237"/>
      <c r="I23" s="237"/>
      <c r="J23" s="238">
        <v>0.75</v>
      </c>
      <c r="K23" s="239">
        <v>10</v>
      </c>
      <c r="L23" s="237"/>
      <c r="M23" s="237"/>
      <c r="N23" s="237"/>
      <c r="O23" s="237"/>
      <c r="P23" s="237"/>
      <c r="Q23" s="1000"/>
      <c r="R23" s="241"/>
      <c r="S23" s="995"/>
      <c r="T23" s="992"/>
      <c r="U23" s="241"/>
      <c r="V23" s="995"/>
      <c r="W23" s="992"/>
      <c r="X23" s="241"/>
      <c r="Y23" s="995"/>
    </row>
    <row r="24" spans="1:25" ht="14.1" customHeight="1" x14ac:dyDescent="0.3">
      <c r="A24" s="94" t="str">
        <f>'Course List (program)'!F21</f>
        <v>ARCH 208.11</v>
      </c>
      <c r="B24" s="102" t="str">
        <f>'Course List (program)'!H21</f>
        <v>Land Survey</v>
      </c>
      <c r="C24" s="95"/>
      <c r="D24" s="5"/>
      <c r="E24" s="240"/>
      <c r="F24" s="240"/>
      <c r="G24" s="240"/>
      <c r="H24" s="240"/>
      <c r="I24" s="240"/>
      <c r="J24" s="239"/>
      <c r="K24" s="239"/>
      <c r="L24" s="240"/>
      <c r="M24" s="240"/>
      <c r="N24" s="240"/>
      <c r="O24" s="240"/>
      <c r="P24" s="240"/>
      <c r="Q24" s="1000"/>
      <c r="R24" s="243"/>
      <c r="S24" s="995"/>
      <c r="T24" s="992"/>
      <c r="U24" s="243"/>
      <c r="V24" s="995"/>
      <c r="W24" s="992"/>
      <c r="X24" s="243"/>
      <c r="Y24" s="995"/>
    </row>
    <row r="25" spans="1:25" ht="14.1" customHeight="1" x14ac:dyDescent="0.2">
      <c r="A25" s="91" t="s">
        <v>3</v>
      </c>
      <c r="B25" s="101"/>
      <c r="C25" s="1019" t="s">
        <v>45</v>
      </c>
      <c r="D25" s="1019"/>
      <c r="E25" s="244" t="s">
        <v>36</v>
      </c>
      <c r="F25" s="244" t="s">
        <v>37</v>
      </c>
      <c r="G25" s="244" t="s">
        <v>38</v>
      </c>
      <c r="H25" s="244" t="s">
        <v>39</v>
      </c>
      <c r="I25" s="244" t="s">
        <v>40</v>
      </c>
      <c r="J25" s="1020" t="s">
        <v>46</v>
      </c>
      <c r="K25" s="1020"/>
      <c r="L25" s="244" t="s">
        <v>36</v>
      </c>
      <c r="M25" s="244" t="s">
        <v>37</v>
      </c>
      <c r="N25" s="244" t="s">
        <v>38</v>
      </c>
      <c r="O25" s="244" t="s">
        <v>39</v>
      </c>
      <c r="P25" s="244" t="s">
        <v>40</v>
      </c>
      <c r="Q25" s="1000"/>
      <c r="R25" s="985" t="s">
        <v>45</v>
      </c>
      <c r="S25" s="995"/>
      <c r="T25" s="992"/>
      <c r="U25" s="985" t="s">
        <v>45</v>
      </c>
      <c r="V25" s="995"/>
      <c r="W25" s="992"/>
      <c r="X25" s="985" t="s">
        <v>45</v>
      </c>
      <c r="Y25" s="995"/>
    </row>
    <row r="26" spans="1:25" ht="14.1" customHeight="1" x14ac:dyDescent="0.2">
      <c r="A26" s="92" t="str">
        <f>'Course List (program)'!F22</f>
        <v>ARCH 208.12</v>
      </c>
      <c r="B26" s="100" t="str">
        <f>'Course List (program)'!H22</f>
        <v>Land Survey</v>
      </c>
      <c r="C26" s="1019"/>
      <c r="D26" s="1019"/>
      <c r="E26" s="244">
        <v>1</v>
      </c>
      <c r="F26" s="244">
        <v>2</v>
      </c>
      <c r="G26" s="244">
        <v>3</v>
      </c>
      <c r="H26" s="244">
        <v>4</v>
      </c>
      <c r="I26" s="244">
        <v>5</v>
      </c>
      <c r="J26" s="1020"/>
      <c r="K26" s="1020"/>
      <c r="L26" s="244">
        <v>1</v>
      </c>
      <c r="M26" s="244">
        <v>2</v>
      </c>
      <c r="N26" s="244">
        <v>3</v>
      </c>
      <c r="O26" s="244">
        <v>4</v>
      </c>
      <c r="P26" s="244">
        <v>5</v>
      </c>
      <c r="Q26" s="1000"/>
      <c r="R26" s="985"/>
      <c r="S26" s="995"/>
      <c r="T26" s="992"/>
      <c r="U26" s="985"/>
      <c r="V26" s="995"/>
      <c r="W26" s="992"/>
      <c r="X26" s="985"/>
      <c r="Y26" s="995"/>
    </row>
    <row r="27" spans="1:25" ht="14.1" customHeight="1" x14ac:dyDescent="0.2">
      <c r="A27" s="92" t="str">
        <f>'Course List (program)'!F23</f>
        <v>ARCH 213.11</v>
      </c>
      <c r="B27" s="100" t="str">
        <f>'Course List (program)'!H23</f>
        <v>Construction II</v>
      </c>
      <c r="C27" s="93">
        <v>0.375</v>
      </c>
      <c r="D27" s="5">
        <v>1</v>
      </c>
      <c r="E27" s="237" t="s">
        <v>362</v>
      </c>
      <c r="F27" s="945" t="s">
        <v>376</v>
      </c>
      <c r="G27" s="237" t="s">
        <v>547</v>
      </c>
      <c r="H27" s="237" t="s">
        <v>413</v>
      </c>
      <c r="I27" s="237"/>
      <c r="J27" s="238">
        <v>0.375</v>
      </c>
      <c r="K27" s="239">
        <v>1</v>
      </c>
      <c r="L27" s="237" t="s">
        <v>363</v>
      </c>
      <c r="M27" s="237" t="s">
        <v>375</v>
      </c>
      <c r="N27" s="237" t="s">
        <v>373</v>
      </c>
      <c r="O27" s="237"/>
      <c r="P27" s="237" t="s">
        <v>378</v>
      </c>
      <c r="Q27" s="1000"/>
      <c r="R27" s="986" t="str">
        <f t="array" ref="R27">IF(AND('S3'!$C$53:$AA$62="OK."),"OK.","!")</f>
        <v>OK.</v>
      </c>
      <c r="S27" s="995"/>
      <c r="T27" s="992"/>
      <c r="U27" s="986" t="str">
        <f t="array" aca="1" ref="U27" ca="1">IF(AND('S3'!$C$43:$AA$52="OK."),"OK.","!")</f>
        <v>OK.</v>
      </c>
      <c r="V27" s="995"/>
      <c r="W27" s="992"/>
      <c r="X27" s="986" t="str">
        <f t="array" ref="X27">IF(AND('S3'!$C$63:$AA$92="OK."),"OK.","!")</f>
        <v>OK.</v>
      </c>
      <c r="Y27" s="995"/>
    </row>
    <row r="28" spans="1:25" ht="14.1" customHeight="1" x14ac:dyDescent="0.3">
      <c r="A28" s="92" t="str">
        <f>'Course List (program)'!F24</f>
        <v>ARCH 214.11</v>
      </c>
      <c r="B28" s="100" t="str">
        <f>'Course List (program)'!H24</f>
        <v>Construction Project</v>
      </c>
      <c r="C28" s="93"/>
      <c r="D28" s="5"/>
      <c r="E28" s="240"/>
      <c r="F28" s="946"/>
      <c r="G28" s="240"/>
      <c r="H28" s="240"/>
      <c r="I28" s="242"/>
      <c r="J28" s="238"/>
      <c r="K28" s="239"/>
      <c r="L28" s="240"/>
      <c r="M28" s="240"/>
      <c r="N28" s="240"/>
      <c r="O28" s="240"/>
      <c r="P28" s="240"/>
      <c r="Q28" s="1000"/>
      <c r="R28" s="986"/>
      <c r="S28" s="995"/>
      <c r="T28" s="992"/>
      <c r="U28" s="986"/>
      <c r="V28" s="995"/>
      <c r="W28" s="992"/>
      <c r="X28" s="986"/>
      <c r="Y28" s="995"/>
    </row>
    <row r="29" spans="1:25" ht="14.1" customHeight="1" x14ac:dyDescent="0.2">
      <c r="A29" s="92" t="str">
        <f>'Course List (program)'!F25</f>
        <v>ARCH 214.12</v>
      </c>
      <c r="B29" s="100" t="str">
        <f>'Course List (program)'!H25</f>
        <v>Construction Project</v>
      </c>
      <c r="C29" s="93">
        <v>0.41666666666666669</v>
      </c>
      <c r="D29" s="5">
        <v>2</v>
      </c>
      <c r="E29" s="237" t="s">
        <v>362</v>
      </c>
      <c r="F29" s="945" t="s">
        <v>376</v>
      </c>
      <c r="G29" s="237" t="s">
        <v>547</v>
      </c>
      <c r="H29" s="237" t="s">
        <v>413</v>
      </c>
      <c r="I29" s="237"/>
      <c r="J29" s="238">
        <v>0.41666666666666669</v>
      </c>
      <c r="K29" s="239">
        <v>2</v>
      </c>
      <c r="L29" s="237" t="s">
        <v>363</v>
      </c>
      <c r="M29" s="237" t="s">
        <v>375</v>
      </c>
      <c r="N29" s="237" t="s">
        <v>373</v>
      </c>
      <c r="O29" s="237"/>
      <c r="P29" s="237" t="s">
        <v>378</v>
      </c>
      <c r="Q29" s="1000"/>
      <c r="R29" s="986"/>
      <c r="S29" s="995"/>
      <c r="T29" s="992"/>
      <c r="U29" s="986"/>
      <c r="V29" s="995"/>
      <c r="W29" s="992"/>
      <c r="X29" s="986"/>
      <c r="Y29" s="995"/>
    </row>
    <row r="30" spans="1:25" ht="14.1" customHeight="1" x14ac:dyDescent="0.3">
      <c r="A30" s="92" t="str">
        <f>'Course List (program)'!F26</f>
        <v>ARCH 214.13</v>
      </c>
      <c r="B30" s="100" t="str">
        <f>'Course List (program)'!H26</f>
        <v>Construction Project</v>
      </c>
      <c r="C30" s="93"/>
      <c r="D30" s="5"/>
      <c r="E30" s="240"/>
      <c r="F30" s="946"/>
      <c r="G30" s="240"/>
      <c r="H30" s="240"/>
      <c r="I30" s="240"/>
      <c r="J30" s="238"/>
      <c r="K30" s="239"/>
      <c r="L30" s="240"/>
      <c r="M30" s="240"/>
      <c r="N30" s="240"/>
      <c r="O30" s="240"/>
      <c r="P30" s="240"/>
      <c r="Q30" s="1000"/>
      <c r="R30" s="986"/>
      <c r="S30" s="995"/>
      <c r="T30" s="992"/>
      <c r="U30" s="986"/>
      <c r="V30" s="995"/>
      <c r="W30" s="992"/>
      <c r="X30" s="986"/>
      <c r="Y30" s="995"/>
    </row>
    <row r="31" spans="1:25" ht="14.1" customHeight="1" x14ac:dyDescent="0.2">
      <c r="A31" s="92" t="str">
        <f>'Course List (program)'!F27</f>
        <v>ARCH 214.14</v>
      </c>
      <c r="B31" s="100" t="str">
        <f>'Course List (program)'!H27</f>
        <v>Construction Project</v>
      </c>
      <c r="C31" s="93">
        <v>0.45833333333333331</v>
      </c>
      <c r="D31" s="5">
        <v>3</v>
      </c>
      <c r="E31" s="237" t="s">
        <v>362</v>
      </c>
      <c r="F31" s="237"/>
      <c r="G31" s="237" t="s">
        <v>547</v>
      </c>
      <c r="H31" s="237" t="s">
        <v>671</v>
      </c>
      <c r="I31" s="237" t="s">
        <v>374</v>
      </c>
      <c r="J31" s="238">
        <v>0.45833333333333331</v>
      </c>
      <c r="K31" s="239">
        <v>3</v>
      </c>
      <c r="L31" s="237" t="s">
        <v>363</v>
      </c>
      <c r="M31" s="237" t="s">
        <v>375</v>
      </c>
      <c r="N31" s="237" t="s">
        <v>673</v>
      </c>
      <c r="O31" s="237"/>
      <c r="P31" s="237" t="s">
        <v>378</v>
      </c>
      <c r="Q31" s="1000"/>
      <c r="R31" s="986"/>
      <c r="S31" s="995"/>
      <c r="T31" s="992"/>
      <c r="U31" s="986"/>
      <c r="V31" s="995"/>
      <c r="W31" s="992"/>
      <c r="X31" s="986"/>
      <c r="Y31" s="995"/>
    </row>
    <row r="32" spans="1:25" ht="14.1" customHeight="1" x14ac:dyDescent="0.3">
      <c r="A32" s="92" t="str">
        <f>'Course List (program)'!F28</f>
        <v>ARCH 243.01</v>
      </c>
      <c r="B32" s="100" t="str">
        <f>'Course List (program)'!H28</f>
        <v>Theory of Buildings I</v>
      </c>
      <c r="C32" s="93"/>
      <c r="D32" s="5"/>
      <c r="E32" s="240"/>
      <c r="F32" s="240"/>
      <c r="G32" s="240"/>
      <c r="H32" s="240"/>
      <c r="I32" s="240"/>
      <c r="J32" s="238"/>
      <c r="K32" s="239"/>
      <c r="L32" s="240"/>
      <c r="M32" s="947"/>
      <c r="N32" s="240"/>
      <c r="O32" s="240"/>
      <c r="P32" s="240"/>
      <c r="Q32" s="1000"/>
      <c r="R32" s="986"/>
      <c r="S32" s="995"/>
      <c r="T32" s="992"/>
      <c r="U32" s="986"/>
      <c r="V32" s="995"/>
      <c r="W32" s="992"/>
      <c r="X32" s="986"/>
      <c r="Y32" s="995"/>
    </row>
    <row r="33" spans="1:25" ht="14.1" customHeight="1" x14ac:dyDescent="0.2">
      <c r="A33" s="92" t="str">
        <f>'Course List (program)'!F29</f>
        <v>ARCH 243.11</v>
      </c>
      <c r="B33" s="100" t="str">
        <f>'Course List (program)'!H29</f>
        <v>Theory of Buildings I</v>
      </c>
      <c r="C33" s="93">
        <v>0.5</v>
      </c>
      <c r="D33" s="5">
        <v>4</v>
      </c>
      <c r="E33" s="237" t="s">
        <v>362</v>
      </c>
      <c r="F33" s="237"/>
      <c r="G33" s="237" t="s">
        <v>547</v>
      </c>
      <c r="H33" s="237" t="s">
        <v>671</v>
      </c>
      <c r="I33" s="237" t="s">
        <v>374</v>
      </c>
      <c r="J33" s="238">
        <v>0.5</v>
      </c>
      <c r="K33" s="239">
        <v>4</v>
      </c>
      <c r="L33" s="237" t="s">
        <v>363</v>
      </c>
      <c r="M33" s="945" t="s">
        <v>377</v>
      </c>
      <c r="N33" s="237" t="s">
        <v>673</v>
      </c>
      <c r="O33" s="237"/>
      <c r="P33" s="237" t="s">
        <v>378</v>
      </c>
      <c r="Q33" s="1000"/>
      <c r="R33" s="986"/>
      <c r="S33" s="995"/>
      <c r="T33" s="992"/>
      <c r="U33" s="986"/>
      <c r="V33" s="995"/>
      <c r="W33" s="992"/>
      <c r="X33" s="986"/>
      <c r="Y33" s="995"/>
    </row>
    <row r="34" spans="1:25" ht="14.1" customHeight="1" x14ac:dyDescent="0.3">
      <c r="A34" s="92" t="str">
        <f>'Course List (program)'!F30</f>
        <v>ARCH 243.12</v>
      </c>
      <c r="B34" s="100" t="str">
        <f>'Course List (program)'!H30</f>
        <v>Theory of Buildings I</v>
      </c>
      <c r="C34" s="93"/>
      <c r="D34" s="5"/>
      <c r="E34" s="240"/>
      <c r="F34" s="240"/>
      <c r="G34" s="240"/>
      <c r="H34" s="240"/>
      <c r="I34" s="240"/>
      <c r="J34" s="238"/>
      <c r="K34" s="239"/>
      <c r="L34" s="240"/>
      <c r="M34" s="946"/>
      <c r="N34" s="240"/>
      <c r="O34" s="240"/>
      <c r="P34" s="240"/>
      <c r="Q34" s="1000"/>
      <c r="R34" s="986"/>
      <c r="S34" s="995"/>
      <c r="T34" s="992"/>
      <c r="U34" s="986"/>
      <c r="V34" s="995"/>
      <c r="W34" s="992"/>
      <c r="X34" s="986"/>
      <c r="Y34" s="995"/>
    </row>
    <row r="35" spans="1:25" ht="14.1" customHeight="1" x14ac:dyDescent="0.2">
      <c r="A35" s="92" t="str">
        <f>'Course List (program)'!F31</f>
        <v>ARCH 244.01</v>
      </c>
      <c r="B35" s="100" t="str">
        <f>'Course List (program)'!H31</f>
        <v>Theory of Buildings II</v>
      </c>
      <c r="C35" s="93">
        <v>0.54166666666666663</v>
      </c>
      <c r="D35" s="5">
        <v>5</v>
      </c>
      <c r="E35" s="237"/>
      <c r="F35" s="237" t="s">
        <v>374</v>
      </c>
      <c r="G35" s="237"/>
      <c r="H35" s="237"/>
      <c r="I35" s="237"/>
      <c r="J35" s="238">
        <v>0.54166666666666663</v>
      </c>
      <c r="K35" s="239">
        <v>5</v>
      </c>
      <c r="L35" s="237"/>
      <c r="M35" s="945" t="s">
        <v>377</v>
      </c>
      <c r="N35" s="237"/>
      <c r="O35" s="237"/>
      <c r="P35" s="237"/>
      <c r="Q35" s="1000"/>
      <c r="R35" s="985" t="s">
        <v>46</v>
      </c>
      <c r="S35" s="995"/>
      <c r="T35" s="992"/>
      <c r="U35" s="985" t="s">
        <v>46</v>
      </c>
      <c r="V35" s="995"/>
      <c r="W35" s="992"/>
      <c r="X35" s="985" t="s">
        <v>46</v>
      </c>
      <c r="Y35" s="995"/>
    </row>
    <row r="36" spans="1:25" ht="14.1" customHeight="1" x14ac:dyDescent="0.3">
      <c r="A36" s="91" t="s">
        <v>2</v>
      </c>
      <c r="B36" s="101"/>
      <c r="C36" s="93"/>
      <c r="D36" s="5"/>
      <c r="E36" s="240"/>
      <c r="F36" s="240"/>
      <c r="G36" s="240"/>
      <c r="H36" s="240"/>
      <c r="I36" s="240"/>
      <c r="J36" s="238"/>
      <c r="K36" s="239"/>
      <c r="L36" s="240"/>
      <c r="M36" s="946"/>
      <c r="N36" s="240"/>
      <c r="O36" s="240"/>
      <c r="P36" s="240"/>
      <c r="Q36" s="1000"/>
      <c r="R36" s="985"/>
      <c r="S36" s="995"/>
      <c r="T36" s="992"/>
      <c r="U36" s="985"/>
      <c r="V36" s="995"/>
      <c r="W36" s="992"/>
      <c r="X36" s="985"/>
      <c r="Y36" s="995"/>
    </row>
    <row r="37" spans="1:25" ht="14.1" customHeight="1" x14ac:dyDescent="0.2">
      <c r="A37" s="94" t="str">
        <f>'Course List (program)'!F32</f>
        <v>ARCH 244.11</v>
      </c>
      <c r="B37" s="102" t="str">
        <f>'Course List (program)'!H32</f>
        <v>Theory of Buildings II</v>
      </c>
      <c r="C37" s="93">
        <v>0.58333333333333337</v>
      </c>
      <c r="D37" s="5">
        <v>6</v>
      </c>
      <c r="E37" s="237" t="s">
        <v>362</v>
      </c>
      <c r="F37" s="237"/>
      <c r="G37" s="237" t="s">
        <v>549</v>
      </c>
      <c r="H37" s="237"/>
      <c r="I37" s="237"/>
      <c r="J37" s="238">
        <v>0.58333333333333337</v>
      </c>
      <c r="K37" s="239">
        <v>6</v>
      </c>
      <c r="L37" s="237" t="s">
        <v>363</v>
      </c>
      <c r="M37" s="237"/>
      <c r="N37" s="237" t="s">
        <v>372</v>
      </c>
      <c r="O37" s="237"/>
      <c r="P37" s="237"/>
      <c r="Q37" s="1000"/>
      <c r="R37" s="986" t="str">
        <f t="array" ref="R37">IF(AND('S4'!$C$53:$AA$62="OK."),"OK.","!")</f>
        <v>OK.</v>
      </c>
      <c r="S37" s="995"/>
      <c r="T37" s="992"/>
      <c r="U37" s="986" t="str">
        <f t="array" aca="1" ref="U37" ca="1">IF(AND('S4'!$C$43:$AA$52="OK."),"OK.","!")</f>
        <v>OK.</v>
      </c>
      <c r="V37" s="995"/>
      <c r="W37" s="992"/>
      <c r="X37" s="986" t="str">
        <f t="array" ref="X37">IF(AND('S4'!$C$63:$AA$92="OK."),"OK.","!")</f>
        <v>OK.</v>
      </c>
      <c r="Y37" s="995"/>
    </row>
    <row r="38" spans="1:25" ht="14.1" customHeight="1" x14ac:dyDescent="0.3">
      <c r="A38" s="94" t="str">
        <f>'Course List (program)'!F33</f>
        <v>ARCH 244.12</v>
      </c>
      <c r="B38" s="102" t="str">
        <f>'Course List (program)'!H33</f>
        <v>Theory of Buildings II</v>
      </c>
      <c r="C38" s="93"/>
      <c r="D38" s="5"/>
      <c r="E38" s="240"/>
      <c r="F38" s="240"/>
      <c r="G38" s="240"/>
      <c r="H38" s="240"/>
      <c r="I38" s="240"/>
      <c r="J38" s="238"/>
      <c r="K38" s="239"/>
      <c r="L38" s="240"/>
      <c r="M38" s="240"/>
      <c r="N38" s="240"/>
      <c r="O38" s="240"/>
      <c r="P38" s="240"/>
      <c r="Q38" s="1000"/>
      <c r="R38" s="986"/>
      <c r="S38" s="995"/>
      <c r="T38" s="992"/>
      <c r="U38" s="986"/>
      <c r="V38" s="995"/>
      <c r="W38" s="992"/>
      <c r="X38" s="986"/>
      <c r="Y38" s="995"/>
    </row>
    <row r="39" spans="1:25" ht="14.1" customHeight="1" x14ac:dyDescent="0.2">
      <c r="A39" s="94" t="str">
        <f>'Course List (program)'!F34</f>
        <v>ARCH 244.13</v>
      </c>
      <c r="B39" s="102" t="str">
        <f>'Course List (program)'!H34</f>
        <v>Theory of Buildings II</v>
      </c>
      <c r="C39" s="93">
        <v>0.625</v>
      </c>
      <c r="D39" s="5">
        <v>7</v>
      </c>
      <c r="E39" s="237" t="s">
        <v>362</v>
      </c>
      <c r="F39" s="237"/>
      <c r="G39" s="237" t="s">
        <v>549</v>
      </c>
      <c r="H39" s="237"/>
      <c r="I39" s="237"/>
      <c r="J39" s="238">
        <v>0.625</v>
      </c>
      <c r="K39" s="239">
        <v>7</v>
      </c>
      <c r="L39" s="237" t="s">
        <v>363</v>
      </c>
      <c r="M39" s="237"/>
      <c r="N39" s="237" t="s">
        <v>372</v>
      </c>
      <c r="O39" s="237"/>
      <c r="P39" s="237"/>
      <c r="Q39" s="1000"/>
      <c r="R39" s="986"/>
      <c r="S39" s="995"/>
      <c r="T39" s="992"/>
      <c r="U39" s="986"/>
      <c r="V39" s="995"/>
      <c r="W39" s="992"/>
      <c r="X39" s="986"/>
      <c r="Y39" s="995"/>
    </row>
    <row r="40" spans="1:25" ht="14.1" customHeight="1" x14ac:dyDescent="0.3">
      <c r="A40" s="94" t="str">
        <f>'Course List (program)'!F35</f>
        <v>ARCH 251.11</v>
      </c>
      <c r="B40" s="102" t="str">
        <f>'Course List (program)'!H35</f>
        <v>Architectural Design Studio I</v>
      </c>
      <c r="C40" s="93"/>
      <c r="D40" s="5"/>
      <c r="E40" s="240"/>
      <c r="F40" s="240"/>
      <c r="G40" s="240"/>
      <c r="H40" s="240"/>
      <c r="I40" s="240"/>
      <c r="J40" s="238"/>
      <c r="K40" s="239"/>
      <c r="L40" s="240"/>
      <c r="M40" s="240"/>
      <c r="N40" s="240"/>
      <c r="O40" s="240"/>
      <c r="P40" s="240"/>
      <c r="Q40" s="1000"/>
      <c r="R40" s="986"/>
      <c r="S40" s="995"/>
      <c r="T40" s="992"/>
      <c r="U40" s="986"/>
      <c r="V40" s="995"/>
      <c r="W40" s="992"/>
      <c r="X40" s="986"/>
      <c r="Y40" s="995"/>
    </row>
    <row r="41" spans="1:25" ht="14.1" customHeight="1" x14ac:dyDescent="0.2">
      <c r="A41" s="94" t="str">
        <f>'Course List (program)'!F36</f>
        <v>ARCH 251.12</v>
      </c>
      <c r="B41" s="102" t="str">
        <f>'Course List (program)'!H36</f>
        <v>Architectural Design Studio I</v>
      </c>
      <c r="C41" s="93">
        <v>0.66666666666666663</v>
      </c>
      <c r="D41" s="5">
        <v>8</v>
      </c>
      <c r="E41" s="237" t="s">
        <v>362</v>
      </c>
      <c r="F41" s="237"/>
      <c r="G41" s="237" t="s">
        <v>549</v>
      </c>
      <c r="H41" s="237"/>
      <c r="I41" s="237"/>
      <c r="J41" s="238">
        <v>0.66666666666666663</v>
      </c>
      <c r="K41" s="239">
        <v>8</v>
      </c>
      <c r="L41" s="237" t="s">
        <v>363</v>
      </c>
      <c r="M41" s="237" t="s">
        <v>492</v>
      </c>
      <c r="N41" s="237" t="s">
        <v>372</v>
      </c>
      <c r="O41" s="237"/>
      <c r="P41" s="237"/>
      <c r="Q41" s="1000"/>
      <c r="R41" s="986"/>
      <c r="S41" s="995"/>
      <c r="T41" s="992"/>
      <c r="U41" s="986"/>
      <c r="V41" s="995"/>
      <c r="W41" s="992"/>
      <c r="X41" s="986"/>
      <c r="Y41" s="995"/>
    </row>
    <row r="42" spans="1:25" ht="14.1" customHeight="1" x14ac:dyDescent="0.3">
      <c r="A42" s="94" t="str">
        <f>'Course List (program)'!F37</f>
        <v>ARCH 252.11</v>
      </c>
      <c r="B42" s="102" t="str">
        <f>'Course List (program)'!H37</f>
        <v>Architectural Design Studio II</v>
      </c>
      <c r="C42" s="93"/>
      <c r="D42" s="5"/>
      <c r="E42" s="240"/>
      <c r="F42" s="240"/>
      <c r="G42" s="240"/>
      <c r="H42" s="240"/>
      <c r="I42" s="240"/>
      <c r="J42" s="238"/>
      <c r="K42" s="239"/>
      <c r="L42" s="481"/>
      <c r="M42" s="240"/>
      <c r="N42" s="240"/>
      <c r="O42" s="481"/>
      <c r="P42" s="240"/>
      <c r="Q42" s="1000"/>
      <c r="R42" s="986"/>
      <c r="S42" s="995"/>
      <c r="T42" s="992"/>
      <c r="U42" s="986"/>
      <c r="V42" s="995"/>
      <c r="W42" s="992"/>
      <c r="X42" s="986"/>
      <c r="Y42" s="995"/>
    </row>
    <row r="43" spans="1:25" ht="14.1" customHeight="1" x14ac:dyDescent="0.2">
      <c r="A43" s="94" t="str">
        <f>'Course List (program)'!F38</f>
        <v>ARCH 252.12</v>
      </c>
      <c r="B43" s="102" t="str">
        <f>'Course List (program)'!H38</f>
        <v>Architectural Design Studio II</v>
      </c>
      <c r="C43" s="93">
        <v>0.70833333333333337</v>
      </c>
      <c r="D43" s="5">
        <v>9</v>
      </c>
      <c r="E43" s="237" t="s">
        <v>362</v>
      </c>
      <c r="F43" s="237"/>
      <c r="G43" s="237" t="s">
        <v>549</v>
      </c>
      <c r="H43" s="237"/>
      <c r="I43" s="237"/>
      <c r="J43" s="238">
        <v>0.70833333333333337</v>
      </c>
      <c r="K43" s="239">
        <v>9</v>
      </c>
      <c r="L43" s="237" t="s">
        <v>363</v>
      </c>
      <c r="M43" s="237" t="s">
        <v>492</v>
      </c>
      <c r="N43" s="237" t="s">
        <v>372</v>
      </c>
      <c r="O43" s="237"/>
      <c r="P43" s="237"/>
      <c r="Q43" s="1000"/>
      <c r="R43" s="986"/>
      <c r="S43" s="995"/>
      <c r="T43" s="992"/>
      <c r="U43" s="986"/>
      <c r="V43" s="995"/>
      <c r="W43" s="992"/>
      <c r="X43" s="986"/>
      <c r="Y43" s="995"/>
    </row>
    <row r="44" spans="1:25" ht="14.1" customHeight="1" x14ac:dyDescent="0.3">
      <c r="A44" s="94" t="str">
        <f>'Course List (program)'!F39</f>
        <v>ARCH 252.13</v>
      </c>
      <c r="B44" s="102" t="str">
        <f>'Course List (program)'!H39</f>
        <v>Architectural Design Studio II</v>
      </c>
      <c r="C44" s="93"/>
      <c r="D44" s="5"/>
      <c r="E44" s="240"/>
      <c r="F44" s="240"/>
      <c r="G44" s="240"/>
      <c r="H44" s="240"/>
      <c r="I44" s="240"/>
      <c r="J44" s="238"/>
      <c r="K44" s="239"/>
      <c r="L44" s="481"/>
      <c r="M44" s="240"/>
      <c r="N44" s="240"/>
      <c r="O44" s="481"/>
      <c r="P44" s="240"/>
      <c r="Q44" s="1000"/>
      <c r="R44" s="987"/>
      <c r="S44" s="995"/>
      <c r="T44" s="992"/>
      <c r="U44" s="987"/>
      <c r="V44" s="995"/>
      <c r="W44" s="992"/>
      <c r="X44" s="987"/>
      <c r="Y44" s="995"/>
    </row>
    <row r="45" spans="1:25" ht="14.1" customHeight="1" x14ac:dyDescent="0.2">
      <c r="A45" s="94" t="str">
        <f>'Course List (program)'!F40</f>
        <v>ARCH 252.14</v>
      </c>
      <c r="B45" s="102" t="str">
        <f>'Course List (program)'!H40</f>
        <v>Architectural Design Studio II</v>
      </c>
      <c r="C45" s="93">
        <v>0.75</v>
      </c>
      <c r="D45" s="5">
        <v>10</v>
      </c>
      <c r="E45" s="237"/>
      <c r="F45" s="237"/>
      <c r="G45" s="237"/>
      <c r="H45" s="237"/>
      <c r="I45" s="237"/>
      <c r="J45" s="238">
        <v>0.75</v>
      </c>
      <c r="K45" s="239">
        <v>10</v>
      </c>
      <c r="L45" s="237"/>
      <c r="M45" s="237"/>
      <c r="N45" s="237"/>
      <c r="O45" s="237"/>
      <c r="P45" s="237"/>
      <c r="Q45" s="1000"/>
      <c r="R45" s="237"/>
      <c r="S45" s="995"/>
      <c r="T45" s="992"/>
      <c r="U45" s="237"/>
      <c r="V45" s="995"/>
      <c r="W45" s="992"/>
      <c r="X45" s="237"/>
      <c r="Y45" s="995"/>
    </row>
    <row r="46" spans="1:25" ht="14.1" customHeight="1" x14ac:dyDescent="0.3">
      <c r="A46" s="94" t="str">
        <f>'Course List (program)'!F41</f>
        <v>ARCH 261.01</v>
      </c>
      <c r="B46" s="102" t="str">
        <f>'Course List (program)'!H41</f>
        <v>Building Statics</v>
      </c>
      <c r="C46" s="95"/>
      <c r="D46" s="5"/>
      <c r="E46" s="240"/>
      <c r="F46" s="240"/>
      <c r="G46" s="240"/>
      <c r="H46" s="240"/>
      <c r="I46" s="240"/>
      <c r="J46" s="239"/>
      <c r="K46" s="239"/>
      <c r="L46" s="240"/>
      <c r="M46" s="240"/>
      <c r="N46" s="240"/>
      <c r="O46" s="240"/>
      <c r="P46" s="240"/>
      <c r="Q46" s="1000"/>
      <c r="R46" s="243"/>
      <c r="S46" s="995"/>
      <c r="T46" s="992"/>
      <c r="U46" s="243"/>
      <c r="V46" s="995"/>
      <c r="W46" s="992"/>
      <c r="X46" s="243"/>
      <c r="Y46" s="995"/>
    </row>
    <row r="47" spans="1:25" ht="14.1" customHeight="1" x14ac:dyDescent="0.2">
      <c r="A47" s="91" t="s">
        <v>35</v>
      </c>
      <c r="B47" s="101"/>
      <c r="C47" s="1019" t="s">
        <v>47</v>
      </c>
      <c r="D47" s="1019"/>
      <c r="E47" s="244" t="s">
        <v>36</v>
      </c>
      <c r="F47" s="244" t="s">
        <v>37</v>
      </c>
      <c r="G47" s="244" t="s">
        <v>38</v>
      </c>
      <c r="H47" s="244" t="s">
        <v>39</v>
      </c>
      <c r="I47" s="244" t="s">
        <v>40</v>
      </c>
      <c r="J47" s="1020" t="s">
        <v>48</v>
      </c>
      <c r="K47" s="1020"/>
      <c r="L47" s="244" t="s">
        <v>36</v>
      </c>
      <c r="M47" s="244" t="s">
        <v>37</v>
      </c>
      <c r="N47" s="244" t="s">
        <v>38</v>
      </c>
      <c r="O47" s="244" t="s">
        <v>39</v>
      </c>
      <c r="P47" s="244" t="s">
        <v>40</v>
      </c>
      <c r="Q47" s="1000"/>
      <c r="R47" s="985" t="s">
        <v>47</v>
      </c>
      <c r="S47" s="995"/>
      <c r="T47" s="992"/>
      <c r="U47" s="985" t="s">
        <v>47</v>
      </c>
      <c r="V47" s="995"/>
      <c r="W47" s="992"/>
      <c r="X47" s="985" t="s">
        <v>47</v>
      </c>
      <c r="Y47" s="995"/>
    </row>
    <row r="48" spans="1:25" ht="14.1" customHeight="1" x14ac:dyDescent="0.2">
      <c r="A48" s="92" t="str">
        <f>'Course List (program)'!F42</f>
        <v>ARCH 262.01</v>
      </c>
      <c r="B48" s="100" t="str">
        <f>'Course List (program)'!H42</f>
        <v xml:space="preserve">Reinforced Concrete </v>
      </c>
      <c r="C48" s="1019"/>
      <c r="D48" s="1019"/>
      <c r="E48" s="244">
        <v>1</v>
      </c>
      <c r="F48" s="244">
        <v>2</v>
      </c>
      <c r="G48" s="244">
        <v>3</v>
      </c>
      <c r="H48" s="244">
        <v>4</v>
      </c>
      <c r="I48" s="244">
        <v>5</v>
      </c>
      <c r="J48" s="1020"/>
      <c r="K48" s="1020"/>
      <c r="L48" s="244">
        <v>1</v>
      </c>
      <c r="M48" s="244">
        <v>2</v>
      </c>
      <c r="N48" s="244">
        <v>3</v>
      </c>
      <c r="O48" s="244">
        <v>4</v>
      </c>
      <c r="P48" s="244">
        <v>5</v>
      </c>
      <c r="Q48" s="1000"/>
      <c r="R48" s="985"/>
      <c r="S48" s="995"/>
      <c r="T48" s="992"/>
      <c r="U48" s="985"/>
      <c r="V48" s="995"/>
      <c r="W48" s="992"/>
      <c r="X48" s="985"/>
      <c r="Y48" s="995"/>
    </row>
    <row r="49" spans="1:25" ht="14.1" customHeight="1" x14ac:dyDescent="0.2">
      <c r="A49" s="92" t="str">
        <f>'Course List (program)'!F43</f>
        <v>ARCH 264.01</v>
      </c>
      <c r="B49" s="100" t="str">
        <f>'Course List (program)'!H43</f>
        <v xml:space="preserve">Mechanical and Electrical Building Services </v>
      </c>
      <c r="C49" s="93">
        <v>0.375</v>
      </c>
      <c r="D49" s="5">
        <v>1</v>
      </c>
      <c r="E49" s="237" t="s">
        <v>360</v>
      </c>
      <c r="F49" s="237" t="s">
        <v>367</v>
      </c>
      <c r="G49" s="237" t="s">
        <v>820</v>
      </c>
      <c r="H49" s="237"/>
      <c r="I49" s="237"/>
      <c r="J49" s="238">
        <v>0.375</v>
      </c>
      <c r="K49" s="239">
        <v>1</v>
      </c>
      <c r="L49" s="237"/>
      <c r="M49" s="237"/>
      <c r="N49" s="237" t="s">
        <v>382</v>
      </c>
      <c r="O49" s="237" t="s">
        <v>361</v>
      </c>
      <c r="P49" s="237" t="s">
        <v>368</v>
      </c>
      <c r="Q49" s="1000"/>
      <c r="R49" s="986" t="str">
        <f t="array" ref="R49">IF(AND('S5'!$C$53:$AA$62="OK."),"OK.","!")</f>
        <v>OK.</v>
      </c>
      <c r="S49" s="995"/>
      <c r="T49" s="992"/>
      <c r="U49" s="986" t="str">
        <f t="array" aca="1" ref="U49" ca="1">IF(AND('S5'!$C$43:$AA$52="OK."),"OK.","!")</f>
        <v>OK.</v>
      </c>
      <c r="V49" s="995"/>
      <c r="W49" s="992"/>
      <c r="X49" s="986" t="str">
        <f t="array" ref="X49">IF(AND('S5'!$C$63:$AA$92="OK."),"OK.","!")</f>
        <v>OK.</v>
      </c>
      <c r="Y49" s="995"/>
    </row>
    <row r="50" spans="1:25" ht="14.1" customHeight="1" x14ac:dyDescent="0.3">
      <c r="A50" s="92" t="str">
        <f>'Course List (program)'!F44</f>
        <v>ARCH 264.02</v>
      </c>
      <c r="B50" s="100" t="str">
        <f>'Course List (program)'!H44</f>
        <v xml:space="preserve">Mechanical and Electrical Building Services </v>
      </c>
      <c r="C50" s="93"/>
      <c r="D50" s="5"/>
      <c r="E50" s="481"/>
      <c r="F50" s="240"/>
      <c r="G50" s="240"/>
      <c r="H50" s="240"/>
      <c r="I50" s="240"/>
      <c r="J50" s="238"/>
      <c r="K50" s="239"/>
      <c r="L50" s="240"/>
      <c r="M50" s="240"/>
      <c r="N50" s="240"/>
      <c r="O50" s="240"/>
      <c r="P50" s="240"/>
      <c r="Q50" s="1000"/>
      <c r="R50" s="986"/>
      <c r="S50" s="995"/>
      <c r="T50" s="992"/>
      <c r="U50" s="986"/>
      <c r="V50" s="995"/>
      <c r="W50" s="992"/>
      <c r="X50" s="986"/>
      <c r="Y50" s="995"/>
    </row>
    <row r="51" spans="1:25" ht="14.1" customHeight="1" x14ac:dyDescent="0.2">
      <c r="A51" s="92" t="str">
        <f>'Course List (program)'!F45</f>
        <v>ARCH 307.01</v>
      </c>
      <c r="B51" s="100" t="str">
        <f>'Course List (program)'!H45</f>
        <v xml:space="preserve">Environmental Control </v>
      </c>
      <c r="C51" s="93">
        <v>0.41666666666666669</v>
      </c>
      <c r="D51" s="5">
        <v>2</v>
      </c>
      <c r="E51" s="237" t="s">
        <v>360</v>
      </c>
      <c r="F51" s="237" t="s">
        <v>367</v>
      </c>
      <c r="G51" s="237" t="s">
        <v>820</v>
      </c>
      <c r="H51" s="237"/>
      <c r="I51" s="237"/>
      <c r="J51" s="238">
        <v>0.41666666666666669</v>
      </c>
      <c r="K51" s="239">
        <v>2</v>
      </c>
      <c r="L51" s="237"/>
      <c r="M51" s="237"/>
      <c r="N51" s="237" t="s">
        <v>382</v>
      </c>
      <c r="O51" s="237" t="s">
        <v>361</v>
      </c>
      <c r="P51" s="237" t="s">
        <v>368</v>
      </c>
      <c r="Q51" s="1000"/>
      <c r="R51" s="986"/>
      <c r="S51" s="995"/>
      <c r="T51" s="992"/>
      <c r="U51" s="986"/>
      <c r="V51" s="995"/>
      <c r="W51" s="992"/>
      <c r="X51" s="986"/>
      <c r="Y51" s="995"/>
    </row>
    <row r="52" spans="1:25" ht="14.1" customHeight="1" x14ac:dyDescent="0.3">
      <c r="A52" s="92" t="str">
        <f>'Course List (program)'!F46</f>
        <v>ARCH 308.01</v>
      </c>
      <c r="B52" s="100" t="str">
        <f>'Course List (program)'!H46</f>
        <v>Architectural Psychology</v>
      </c>
      <c r="C52" s="93"/>
      <c r="D52" s="5"/>
      <c r="E52" s="481"/>
      <c r="F52" s="240"/>
      <c r="G52" s="240"/>
      <c r="H52" s="240"/>
      <c r="I52" s="240"/>
      <c r="J52" s="238"/>
      <c r="K52" s="239"/>
      <c r="L52" s="240"/>
      <c r="M52" s="240"/>
      <c r="N52" s="240"/>
      <c r="O52" s="240"/>
      <c r="P52" s="240"/>
      <c r="Q52" s="1000"/>
      <c r="R52" s="986"/>
      <c r="S52" s="995"/>
      <c r="T52" s="992"/>
      <c r="U52" s="986"/>
      <c r="V52" s="995"/>
      <c r="W52" s="992"/>
      <c r="X52" s="986"/>
      <c r="Y52" s="995"/>
    </row>
    <row r="53" spans="1:25" ht="14.1" customHeight="1" x14ac:dyDescent="0.2">
      <c r="A53" s="92" t="str">
        <f>'Course List (program)'!F47</f>
        <v>ARCH 309.01</v>
      </c>
      <c r="B53" s="100" t="str">
        <f>'Course List (program)'!H47</f>
        <v xml:space="preserve">Building Physics </v>
      </c>
      <c r="C53" s="93">
        <v>0.45833333333333331</v>
      </c>
      <c r="D53" s="5">
        <v>3</v>
      </c>
      <c r="E53" s="237" t="s">
        <v>360</v>
      </c>
      <c r="F53" s="237" t="s">
        <v>367</v>
      </c>
      <c r="G53" s="237" t="s">
        <v>820</v>
      </c>
      <c r="H53" s="237"/>
      <c r="I53" s="237" t="s">
        <v>381</v>
      </c>
      <c r="J53" s="238">
        <v>0.45833333333333331</v>
      </c>
      <c r="K53" s="239">
        <v>3</v>
      </c>
      <c r="L53" s="237"/>
      <c r="M53" s="237"/>
      <c r="N53" s="237" t="s">
        <v>380</v>
      </c>
      <c r="O53" s="237" t="s">
        <v>361</v>
      </c>
      <c r="P53" s="237" t="s">
        <v>368</v>
      </c>
      <c r="Q53" s="1000"/>
      <c r="R53" s="986"/>
      <c r="S53" s="995"/>
      <c r="T53" s="992"/>
      <c r="U53" s="986"/>
      <c r="V53" s="995"/>
      <c r="W53" s="992"/>
      <c r="X53" s="986"/>
      <c r="Y53" s="995"/>
    </row>
    <row r="54" spans="1:25" ht="14.1" customHeight="1" x14ac:dyDescent="0.3">
      <c r="A54" s="92" t="str">
        <f>'Course List (program)'!F48</f>
        <v>ARCH 311.11</v>
      </c>
      <c r="B54" s="100" t="str">
        <f>'Course List (program)'!H48</f>
        <v xml:space="preserve">Analysis of Historical Buildings </v>
      </c>
      <c r="C54" s="93"/>
      <c r="D54" s="5"/>
      <c r="E54" s="481"/>
      <c r="F54" s="240"/>
      <c r="G54" s="240"/>
      <c r="H54" s="481"/>
      <c r="I54" s="240"/>
      <c r="J54" s="238"/>
      <c r="K54" s="239"/>
      <c r="L54" s="240"/>
      <c r="M54" s="240"/>
      <c r="N54" s="240"/>
      <c r="O54" s="240"/>
      <c r="P54" s="240"/>
      <c r="Q54" s="1000"/>
      <c r="R54" s="986"/>
      <c r="S54" s="995"/>
      <c r="T54" s="992"/>
      <c r="U54" s="986"/>
      <c r="V54" s="995"/>
      <c r="W54" s="992"/>
      <c r="X54" s="986"/>
      <c r="Y54" s="995"/>
    </row>
    <row r="55" spans="1:25" ht="14.1" customHeight="1" x14ac:dyDescent="0.2">
      <c r="A55" s="92" t="str">
        <f>'Course List (program)'!F49</f>
        <v>ARCH 315.01</v>
      </c>
      <c r="B55" s="100" t="str">
        <f>'Course List (program)'!H49</f>
        <v>History of Architecture I</v>
      </c>
      <c r="C55" s="93">
        <v>0.5</v>
      </c>
      <c r="D55" s="5">
        <v>4</v>
      </c>
      <c r="E55" s="237" t="s">
        <v>360</v>
      </c>
      <c r="F55" s="237" t="s">
        <v>367</v>
      </c>
      <c r="G55" s="237" t="s">
        <v>381</v>
      </c>
      <c r="H55" s="237"/>
      <c r="I55" s="237" t="s">
        <v>381</v>
      </c>
      <c r="J55" s="238">
        <v>0.5</v>
      </c>
      <c r="K55" s="239">
        <v>4</v>
      </c>
      <c r="L55" s="237"/>
      <c r="M55" s="237"/>
      <c r="N55" s="237" t="s">
        <v>380</v>
      </c>
      <c r="O55" s="237" t="s">
        <v>361</v>
      </c>
      <c r="P55" s="237" t="s">
        <v>368</v>
      </c>
      <c r="Q55" s="1000"/>
      <c r="R55" s="986"/>
      <c r="S55" s="995"/>
      <c r="T55" s="992"/>
      <c r="U55" s="986"/>
      <c r="V55" s="995"/>
      <c r="W55" s="992"/>
      <c r="X55" s="986"/>
      <c r="Y55" s="995"/>
    </row>
    <row r="56" spans="1:25" ht="14.1" customHeight="1" x14ac:dyDescent="0.3">
      <c r="A56" s="92" t="str">
        <f>'Course List (program)'!F50</f>
        <v>ARCH 316.01</v>
      </c>
      <c r="B56" s="100" t="str">
        <f>'Course List (program)'!H50</f>
        <v>History of Architecture II</v>
      </c>
      <c r="C56" s="93"/>
      <c r="D56" s="5"/>
      <c r="E56" s="481"/>
      <c r="F56" s="240"/>
      <c r="G56" s="240"/>
      <c r="H56" s="481"/>
      <c r="I56" s="240"/>
      <c r="J56" s="238"/>
      <c r="K56" s="239"/>
      <c r="L56" s="240"/>
      <c r="M56" s="240"/>
      <c r="N56" s="240"/>
      <c r="O56" s="240"/>
      <c r="P56" s="240"/>
      <c r="Q56" s="1000"/>
      <c r="R56" s="986"/>
      <c r="S56" s="995"/>
      <c r="T56" s="992"/>
      <c r="U56" s="986"/>
      <c r="V56" s="995"/>
      <c r="W56" s="992"/>
      <c r="X56" s="986"/>
      <c r="Y56" s="995"/>
    </row>
    <row r="57" spans="1:25" ht="14.1" customHeight="1" x14ac:dyDescent="0.2">
      <c r="A57" s="92" t="str">
        <f>'Course List (program)'!F51</f>
        <v>ARCH 316.02</v>
      </c>
      <c r="B57" s="100" t="str">
        <f>'Course List (program)'!H51</f>
        <v>History of Architecture II</v>
      </c>
      <c r="C57" s="93">
        <v>0.54166666666666663</v>
      </c>
      <c r="D57" s="5">
        <v>5</v>
      </c>
      <c r="E57" s="237"/>
      <c r="F57" s="237"/>
      <c r="G57" s="237"/>
      <c r="H57" s="237"/>
      <c r="I57" s="237"/>
      <c r="J57" s="238">
        <v>0.54166666666666663</v>
      </c>
      <c r="K57" s="239">
        <v>5</v>
      </c>
      <c r="L57" s="237"/>
      <c r="M57" s="237"/>
      <c r="N57" s="237" t="s">
        <v>380</v>
      </c>
      <c r="O57" s="237"/>
      <c r="P57" s="237"/>
      <c r="Q57" s="1000"/>
      <c r="R57" s="985" t="s">
        <v>48</v>
      </c>
      <c r="S57" s="995"/>
      <c r="T57" s="992"/>
      <c r="U57" s="985" t="s">
        <v>48</v>
      </c>
      <c r="V57" s="995"/>
      <c r="W57" s="992"/>
      <c r="X57" s="985" t="s">
        <v>48</v>
      </c>
      <c r="Y57" s="995"/>
    </row>
    <row r="58" spans="1:25" ht="14.1" customHeight="1" x14ac:dyDescent="0.3">
      <c r="A58" s="91" t="s">
        <v>41</v>
      </c>
      <c r="B58" s="101"/>
      <c r="C58" s="93"/>
      <c r="D58" s="5"/>
      <c r="E58" s="240"/>
      <c r="F58" s="240"/>
      <c r="G58" s="240"/>
      <c r="H58" s="240"/>
      <c r="I58" s="240"/>
      <c r="J58" s="238"/>
      <c r="K58" s="239"/>
      <c r="L58" s="240"/>
      <c r="M58" s="240"/>
      <c r="N58" s="240"/>
      <c r="O58" s="240"/>
      <c r="P58" s="240"/>
      <c r="Q58" s="1000"/>
      <c r="R58" s="985"/>
      <c r="S58" s="995"/>
      <c r="T58" s="992"/>
      <c r="U58" s="985"/>
      <c r="V58" s="995"/>
      <c r="W58" s="992"/>
      <c r="X58" s="985"/>
      <c r="Y58" s="995"/>
    </row>
    <row r="59" spans="1:25" ht="14.1" customHeight="1" x14ac:dyDescent="0.2">
      <c r="A59" s="94" t="str">
        <f>'Course List (program)'!F52</f>
        <v>ARCH 326.01</v>
      </c>
      <c r="B59" s="102" t="str">
        <f>'Course List (program)'!H52</f>
        <v>Culture and Architecture</v>
      </c>
      <c r="C59" s="93">
        <v>0.58333333333333337</v>
      </c>
      <c r="D59" s="5">
        <v>6</v>
      </c>
      <c r="E59" s="237" t="s">
        <v>360</v>
      </c>
      <c r="F59" s="237" t="s">
        <v>607</v>
      </c>
      <c r="G59" s="237" t="s">
        <v>379</v>
      </c>
      <c r="H59" s="237"/>
      <c r="I59" s="237"/>
      <c r="J59" s="238">
        <v>0.58333333333333337</v>
      </c>
      <c r="K59" s="239">
        <v>6</v>
      </c>
      <c r="L59" s="237"/>
      <c r="M59" s="237"/>
      <c r="N59" s="237" t="s">
        <v>608</v>
      </c>
      <c r="O59" s="237" t="s">
        <v>361</v>
      </c>
      <c r="P59" s="237"/>
      <c r="Q59" s="1000"/>
      <c r="R59" s="986" t="str">
        <f t="array" ref="R59">IF(AND('S6'!$C$53:$AA$62="OK."),"OK.","!")</f>
        <v>OK.</v>
      </c>
      <c r="S59" s="995"/>
      <c r="T59" s="992"/>
      <c r="U59" s="986" t="str">
        <f t="array" aca="1" ref="U59" ca="1">IF(AND('S6'!$C$43:$AA$52="OK."),"OK.","!")</f>
        <v>OK.</v>
      </c>
      <c r="V59" s="995"/>
      <c r="W59" s="992"/>
      <c r="X59" s="986" t="str">
        <f t="array" ref="X59">IF(AND('S6'!$C$63:$AA$92="OK."),"OK.","!")</f>
        <v>OK.</v>
      </c>
      <c r="Y59" s="995"/>
    </row>
    <row r="60" spans="1:25" ht="14.1" customHeight="1" x14ac:dyDescent="0.3">
      <c r="A60" s="94" t="str">
        <f>'Course List (program)'!F53</f>
        <v>ARCH 332.01</v>
      </c>
      <c r="B60" s="102" t="str">
        <f>'Course List (program)'!H53</f>
        <v>Color in Architecture</v>
      </c>
      <c r="C60" s="93"/>
      <c r="D60" s="5"/>
      <c r="E60" s="240"/>
      <c r="F60" s="240"/>
      <c r="G60" s="240"/>
      <c r="H60" s="240"/>
      <c r="I60" s="240"/>
      <c r="J60" s="238"/>
      <c r="K60" s="239"/>
      <c r="L60" s="240"/>
      <c r="M60" s="240"/>
      <c r="N60" s="240"/>
      <c r="O60" s="240"/>
      <c r="P60" s="240"/>
      <c r="Q60" s="1000"/>
      <c r="R60" s="986"/>
      <c r="S60" s="995"/>
      <c r="T60" s="992"/>
      <c r="U60" s="986"/>
      <c r="V60" s="995"/>
      <c r="W60" s="992"/>
      <c r="X60" s="986"/>
      <c r="Y60" s="995"/>
    </row>
    <row r="61" spans="1:25" ht="14.1" customHeight="1" x14ac:dyDescent="0.2">
      <c r="A61" s="94" t="str">
        <f>'Course List (program)'!F54</f>
        <v>ARCH 337.11</v>
      </c>
      <c r="B61" s="102" t="str">
        <f>'Course List (program)'!H54</f>
        <v>CAD for Architects I</v>
      </c>
      <c r="C61" s="93">
        <v>0.625</v>
      </c>
      <c r="D61" s="5">
        <v>7</v>
      </c>
      <c r="E61" s="237" t="s">
        <v>360</v>
      </c>
      <c r="F61" s="237" t="s">
        <v>607</v>
      </c>
      <c r="G61" s="237" t="s">
        <v>379</v>
      </c>
      <c r="H61" s="237"/>
      <c r="I61" s="237"/>
      <c r="J61" s="238">
        <v>0.625</v>
      </c>
      <c r="K61" s="239">
        <v>7</v>
      </c>
      <c r="L61" s="237"/>
      <c r="M61" s="237"/>
      <c r="N61" s="237" t="s">
        <v>608</v>
      </c>
      <c r="O61" s="237" t="s">
        <v>361</v>
      </c>
      <c r="P61" s="237"/>
      <c r="Q61" s="1000"/>
      <c r="R61" s="986"/>
      <c r="S61" s="995"/>
      <c r="T61" s="992"/>
      <c r="U61" s="986"/>
      <c r="V61" s="995"/>
      <c r="W61" s="992"/>
      <c r="X61" s="986"/>
      <c r="Y61" s="995"/>
    </row>
    <row r="62" spans="1:25" ht="14.1" customHeight="1" x14ac:dyDescent="0.3">
      <c r="A62" s="94" t="str">
        <f>'Course List (program)'!F55</f>
        <v>ARCH 338.11</v>
      </c>
      <c r="B62" s="102" t="str">
        <f>'Course List (program)'!H55</f>
        <v xml:space="preserve">CAD for Architects II </v>
      </c>
      <c r="C62" s="93"/>
      <c r="D62" s="5"/>
      <c r="E62" s="240"/>
      <c r="F62" s="240"/>
      <c r="G62" s="240"/>
      <c r="H62" s="240"/>
      <c r="I62" s="240"/>
      <c r="J62" s="238"/>
      <c r="K62" s="239"/>
      <c r="L62" s="240"/>
      <c r="M62" s="240"/>
      <c r="N62" s="240"/>
      <c r="O62" s="240"/>
      <c r="P62" s="240"/>
      <c r="Q62" s="1000"/>
      <c r="R62" s="986"/>
      <c r="S62" s="995"/>
      <c r="T62" s="992"/>
      <c r="U62" s="986"/>
      <c r="V62" s="995"/>
      <c r="W62" s="992"/>
      <c r="X62" s="986"/>
      <c r="Y62" s="995"/>
    </row>
    <row r="63" spans="1:25" ht="14.1" customHeight="1" x14ac:dyDescent="0.2">
      <c r="A63" s="94" t="str">
        <f>'Course List (program)'!F56</f>
        <v>ARCH 338.12</v>
      </c>
      <c r="B63" s="102" t="str">
        <f>'Course List (program)'!H56</f>
        <v xml:space="preserve">CAD for Architects II </v>
      </c>
      <c r="C63" s="93">
        <v>0.66666666666666663</v>
      </c>
      <c r="D63" s="5">
        <v>8</v>
      </c>
      <c r="E63" s="237" t="s">
        <v>360</v>
      </c>
      <c r="F63" s="237" t="s">
        <v>607</v>
      </c>
      <c r="G63" s="237" t="s">
        <v>379</v>
      </c>
      <c r="H63" s="237"/>
      <c r="I63" s="237"/>
      <c r="J63" s="238">
        <v>0.66666666666666663</v>
      </c>
      <c r="K63" s="239">
        <v>8</v>
      </c>
      <c r="L63" s="237"/>
      <c r="M63" s="237"/>
      <c r="N63" s="237" t="s">
        <v>608</v>
      </c>
      <c r="O63" s="237" t="s">
        <v>361</v>
      </c>
      <c r="P63" s="237" t="s">
        <v>414</v>
      </c>
      <c r="Q63" s="1000"/>
      <c r="R63" s="986"/>
      <c r="S63" s="995"/>
      <c r="T63" s="992"/>
      <c r="U63" s="986"/>
      <c r="V63" s="995"/>
      <c r="W63" s="992"/>
      <c r="X63" s="986"/>
      <c r="Y63" s="995"/>
    </row>
    <row r="64" spans="1:25" ht="14.1" customHeight="1" x14ac:dyDescent="0.3">
      <c r="A64" s="94" t="str">
        <f>'Course List (program)'!F57</f>
        <v>ARCH 341.11</v>
      </c>
      <c r="B64" s="102" t="str">
        <f>'Course List (program)'!H57</f>
        <v>Architectural Structures</v>
      </c>
      <c r="C64" s="93"/>
      <c r="D64" s="5"/>
      <c r="E64" s="240"/>
      <c r="F64" s="240"/>
      <c r="G64" s="240"/>
      <c r="H64" s="240"/>
      <c r="I64" s="240"/>
      <c r="J64" s="238"/>
      <c r="K64" s="239"/>
      <c r="L64" s="240"/>
      <c r="M64" s="240"/>
      <c r="N64" s="240"/>
      <c r="O64" s="240"/>
      <c r="P64" s="240"/>
      <c r="Q64" s="1000"/>
      <c r="R64" s="986"/>
      <c r="S64" s="995"/>
      <c r="T64" s="992"/>
      <c r="U64" s="986"/>
      <c r="V64" s="995"/>
      <c r="W64" s="992"/>
      <c r="X64" s="986"/>
      <c r="Y64" s="995"/>
    </row>
    <row r="65" spans="1:25" ht="14.1" customHeight="1" x14ac:dyDescent="0.2">
      <c r="A65" s="94" t="str">
        <f>'Course List (program)'!F58</f>
        <v>ARCH 342.01</v>
      </c>
      <c r="B65" s="102" t="str">
        <f>'Course List (program)'!H58</f>
        <v xml:space="preserve">Steel Structures </v>
      </c>
      <c r="C65" s="93">
        <v>0.70833333333333337</v>
      </c>
      <c r="D65" s="5">
        <v>9</v>
      </c>
      <c r="E65" s="237" t="s">
        <v>360</v>
      </c>
      <c r="F65" s="237" t="s">
        <v>607</v>
      </c>
      <c r="G65" s="237"/>
      <c r="H65" s="237"/>
      <c r="I65" s="237"/>
      <c r="J65" s="238">
        <v>0.70833333333333337</v>
      </c>
      <c r="K65" s="239">
        <v>9</v>
      </c>
      <c r="L65" s="237"/>
      <c r="M65" s="237"/>
      <c r="N65" s="237" t="s">
        <v>608</v>
      </c>
      <c r="O65" s="237" t="s">
        <v>361</v>
      </c>
      <c r="P65" s="237" t="s">
        <v>414</v>
      </c>
      <c r="Q65" s="1000"/>
      <c r="R65" s="986"/>
      <c r="S65" s="995"/>
      <c r="T65" s="992"/>
      <c r="U65" s="986"/>
      <c r="V65" s="995"/>
      <c r="W65" s="992"/>
      <c r="X65" s="986"/>
      <c r="Y65" s="995"/>
    </row>
    <row r="66" spans="1:25" ht="14.1" customHeight="1" x14ac:dyDescent="0.3">
      <c r="A66" s="94" t="str">
        <f>'Course List (program)'!F59</f>
        <v>ARCH 351.11</v>
      </c>
      <c r="B66" s="102" t="str">
        <f>'Course List (program)'!H59</f>
        <v xml:space="preserve">Architectural Design Studio III </v>
      </c>
      <c r="C66" s="93"/>
      <c r="D66" s="5"/>
      <c r="E66" s="240"/>
      <c r="F66" s="240"/>
      <c r="G66" s="240"/>
      <c r="H66" s="240"/>
      <c r="I66" s="240"/>
      <c r="J66" s="238"/>
      <c r="K66" s="239"/>
      <c r="L66" s="240"/>
      <c r="M66" s="240"/>
      <c r="N66" s="240"/>
      <c r="O66" s="240"/>
      <c r="P66" s="240"/>
      <c r="Q66" s="1000"/>
      <c r="R66" s="987"/>
      <c r="S66" s="995"/>
      <c r="T66" s="992"/>
      <c r="U66" s="987"/>
      <c r="V66" s="995"/>
      <c r="W66" s="992"/>
      <c r="X66" s="987"/>
      <c r="Y66" s="995"/>
    </row>
    <row r="67" spans="1:25" ht="14.1" customHeight="1" x14ac:dyDescent="0.2">
      <c r="A67" s="94" t="str">
        <f>'Course List (program)'!F60</f>
        <v>ARCH 351.12</v>
      </c>
      <c r="B67" s="102" t="str">
        <f>'Course List (program)'!H60</f>
        <v xml:space="preserve">Architectural Design Studio III </v>
      </c>
      <c r="C67" s="93">
        <v>0.75</v>
      </c>
      <c r="D67" s="5">
        <v>10</v>
      </c>
      <c r="E67" s="237"/>
      <c r="F67" s="237"/>
      <c r="G67" s="237"/>
      <c r="H67" s="237"/>
      <c r="I67" s="237"/>
      <c r="J67" s="238">
        <v>0.75</v>
      </c>
      <c r="K67" s="239">
        <v>10</v>
      </c>
      <c r="L67" s="237"/>
      <c r="M67" s="237"/>
      <c r="N67" s="237"/>
      <c r="O67" s="237"/>
      <c r="P67" s="237"/>
      <c r="Q67" s="1000"/>
      <c r="R67" s="237"/>
      <c r="S67" s="995"/>
      <c r="T67" s="992"/>
      <c r="U67" s="237"/>
      <c r="V67" s="995"/>
      <c r="W67" s="992"/>
      <c r="X67" s="237"/>
      <c r="Y67" s="995"/>
    </row>
    <row r="68" spans="1:25" ht="14.1" customHeight="1" x14ac:dyDescent="0.3">
      <c r="A68" s="94" t="str">
        <f>'Course List (program)'!F61</f>
        <v>ARCH 352.11</v>
      </c>
      <c r="B68" s="102" t="str">
        <f>'Course List (program)'!H61</f>
        <v>Architectural Design Studio IV</v>
      </c>
      <c r="C68" s="95"/>
      <c r="D68" s="5"/>
      <c r="E68" s="240"/>
      <c r="F68" s="240"/>
      <c r="G68" s="240"/>
      <c r="H68" s="240"/>
      <c r="I68" s="240"/>
      <c r="J68" s="239"/>
      <c r="K68" s="239"/>
      <c r="L68" s="240"/>
      <c r="M68" s="240"/>
      <c r="N68" s="240"/>
      <c r="O68" s="240"/>
      <c r="P68" s="240"/>
      <c r="Q68" s="1000"/>
      <c r="R68" s="242"/>
      <c r="S68" s="995"/>
      <c r="T68" s="992"/>
      <c r="U68" s="242"/>
      <c r="V68" s="995"/>
      <c r="W68" s="992"/>
      <c r="X68" s="242"/>
      <c r="Y68" s="995"/>
    </row>
    <row r="69" spans="1:25" ht="14.1" customHeight="1" x14ac:dyDescent="0.2">
      <c r="A69" s="91" t="s">
        <v>4</v>
      </c>
      <c r="B69" s="101"/>
      <c r="C69" s="1019" t="s">
        <v>67</v>
      </c>
      <c r="D69" s="1019"/>
      <c r="E69" s="244" t="s">
        <v>36</v>
      </c>
      <c r="F69" s="244" t="s">
        <v>37</v>
      </c>
      <c r="G69" s="244" t="s">
        <v>38</v>
      </c>
      <c r="H69" s="244" t="s">
        <v>39</v>
      </c>
      <c r="I69" s="244" t="s">
        <v>40</v>
      </c>
      <c r="J69" s="1020" t="s">
        <v>43</v>
      </c>
      <c r="K69" s="1020"/>
      <c r="L69" s="244" t="s">
        <v>36</v>
      </c>
      <c r="M69" s="244" t="s">
        <v>37</v>
      </c>
      <c r="N69" s="244" t="s">
        <v>38</v>
      </c>
      <c r="O69" s="244" t="s">
        <v>39</v>
      </c>
      <c r="P69" s="244" t="s">
        <v>40</v>
      </c>
      <c r="Q69" s="1000"/>
      <c r="R69" s="985" t="s">
        <v>67</v>
      </c>
      <c r="S69" s="995"/>
      <c r="T69" s="992"/>
      <c r="U69" s="985" t="s">
        <v>67</v>
      </c>
      <c r="V69" s="995"/>
      <c r="W69" s="992"/>
      <c r="X69" s="985" t="s">
        <v>67</v>
      </c>
      <c r="Y69" s="995"/>
    </row>
    <row r="70" spans="1:25" ht="14.1" customHeight="1" x14ac:dyDescent="0.2">
      <c r="A70" s="92" t="str">
        <f>'Course List (program)'!F62</f>
        <v>ARCH 352.12</v>
      </c>
      <c r="B70" s="100" t="str">
        <f>'Course List (program)'!H62</f>
        <v>Architectural Design Studio IV</v>
      </c>
      <c r="C70" s="1019"/>
      <c r="D70" s="1019"/>
      <c r="E70" s="244">
        <v>1</v>
      </c>
      <c r="F70" s="244">
        <v>2</v>
      </c>
      <c r="G70" s="244">
        <v>3</v>
      </c>
      <c r="H70" s="244">
        <v>4</v>
      </c>
      <c r="I70" s="244">
        <v>5</v>
      </c>
      <c r="J70" s="1020"/>
      <c r="K70" s="1020"/>
      <c r="L70" s="244">
        <v>1</v>
      </c>
      <c r="M70" s="244">
        <v>2</v>
      </c>
      <c r="N70" s="244">
        <v>3</v>
      </c>
      <c r="O70" s="244">
        <v>4</v>
      </c>
      <c r="P70" s="244">
        <v>5</v>
      </c>
      <c r="Q70" s="1000"/>
      <c r="R70" s="985"/>
      <c r="S70" s="995"/>
      <c r="T70" s="992"/>
      <c r="U70" s="985"/>
      <c r="V70" s="995"/>
      <c r="W70" s="992"/>
      <c r="X70" s="985"/>
      <c r="Y70" s="995"/>
    </row>
    <row r="71" spans="1:25" ht="14.1" customHeight="1" x14ac:dyDescent="0.2">
      <c r="A71" s="92" t="str">
        <f>'Course List (program)'!F63</f>
        <v>ARCH 352.13</v>
      </c>
      <c r="B71" s="100" t="str">
        <f>'Course List (program)'!H63</f>
        <v>Architectural Design Studio IV</v>
      </c>
      <c r="C71" s="4">
        <v>0.375</v>
      </c>
      <c r="D71" s="5">
        <v>1</v>
      </c>
      <c r="E71" s="237" t="s">
        <v>365</v>
      </c>
      <c r="F71" s="237"/>
      <c r="G71" s="237" t="s">
        <v>602</v>
      </c>
      <c r="H71" s="237"/>
      <c r="I71" s="237" t="s">
        <v>606</v>
      </c>
      <c r="J71" s="238">
        <v>0.375</v>
      </c>
      <c r="K71" s="239">
        <v>1</v>
      </c>
      <c r="L71" s="237"/>
      <c r="M71" s="237"/>
      <c r="N71" s="237" t="s">
        <v>386</v>
      </c>
      <c r="O71" s="237" t="s">
        <v>383</v>
      </c>
      <c r="P71" s="237"/>
      <c r="Q71" s="1000"/>
      <c r="R71" s="986" t="str">
        <f t="array" ref="R71">IF(AND('S7'!$C$53:$AA$62="OK."),"OK.","!")</f>
        <v>OK.</v>
      </c>
      <c r="S71" s="995"/>
      <c r="T71" s="992"/>
      <c r="U71" s="986" t="str">
        <f t="array" aca="1" ref="U71" ca="1">IF(AND('S7'!$C$43:$AA$52="OK."),"OK.","!")</f>
        <v>OK.</v>
      </c>
      <c r="V71" s="995"/>
      <c r="W71" s="992"/>
      <c r="X71" s="986" t="str">
        <f t="array" ref="X71">IF(AND('S7'!$C$63:$AA$92="OK."),"OK.","!")</f>
        <v>OK.</v>
      </c>
      <c r="Y71" s="995"/>
    </row>
    <row r="72" spans="1:25" ht="14.1" customHeight="1" x14ac:dyDescent="0.3">
      <c r="A72" s="92" t="str">
        <f>'Course List (program)'!F64</f>
        <v>ARCH 362.01</v>
      </c>
      <c r="B72" s="100" t="str">
        <f>'Course List (program)'!H64</f>
        <v>History of Town Planning</v>
      </c>
      <c r="C72" s="4"/>
      <c r="D72" s="5"/>
      <c r="E72" s="240"/>
      <c r="F72" s="240"/>
      <c r="G72" s="240"/>
      <c r="H72" s="240"/>
      <c r="I72" s="240"/>
      <c r="J72" s="238"/>
      <c r="K72" s="239"/>
      <c r="L72" s="240"/>
      <c r="M72" s="240"/>
      <c r="N72" s="240"/>
      <c r="O72" s="240"/>
      <c r="P72" s="240"/>
      <c r="Q72" s="1000"/>
      <c r="R72" s="986"/>
      <c r="S72" s="995"/>
      <c r="T72" s="992"/>
      <c r="U72" s="986"/>
      <c r="V72" s="995"/>
      <c r="W72" s="992"/>
      <c r="X72" s="986"/>
      <c r="Y72" s="995"/>
    </row>
    <row r="73" spans="1:25" ht="14.1" customHeight="1" x14ac:dyDescent="0.2">
      <c r="A73" s="92" t="str">
        <f>'Course List (program)'!F65</f>
        <v>ARCH 413.01</v>
      </c>
      <c r="B73" s="100" t="str">
        <f>'Course List (program)'!H65</f>
        <v>Contemporary World Architecture</v>
      </c>
      <c r="C73" s="4">
        <v>0.41666666666666669</v>
      </c>
      <c r="D73" s="5">
        <v>2</v>
      </c>
      <c r="E73" s="237" t="s">
        <v>365</v>
      </c>
      <c r="F73" s="237"/>
      <c r="G73" s="237" t="s">
        <v>602</v>
      </c>
      <c r="H73" s="237"/>
      <c r="I73" s="237" t="s">
        <v>606</v>
      </c>
      <c r="J73" s="238">
        <v>0.41666666666666669</v>
      </c>
      <c r="K73" s="239">
        <v>2</v>
      </c>
      <c r="L73" s="237"/>
      <c r="M73" s="237"/>
      <c r="N73" s="237" t="s">
        <v>386</v>
      </c>
      <c r="O73" s="237" t="s">
        <v>383</v>
      </c>
      <c r="P73" s="237"/>
      <c r="Q73" s="1000"/>
      <c r="R73" s="986"/>
      <c r="S73" s="995"/>
      <c r="T73" s="992"/>
      <c r="U73" s="986"/>
      <c r="V73" s="995"/>
      <c r="W73" s="992"/>
      <c r="X73" s="986"/>
      <c r="Y73" s="995"/>
    </row>
    <row r="74" spans="1:25" ht="14.1" customHeight="1" x14ac:dyDescent="0.3">
      <c r="A74" s="92" t="str">
        <f>'Course List (program)'!F66</f>
        <v>ARCH 415.01</v>
      </c>
      <c r="B74" s="100" t="str">
        <f>'Course List (program)'!H66</f>
        <v>Construction Management</v>
      </c>
      <c r="C74" s="4"/>
      <c r="D74" s="5"/>
      <c r="E74" s="240"/>
      <c r="F74" s="240"/>
      <c r="G74" s="240"/>
      <c r="H74" s="240"/>
      <c r="I74" s="240"/>
      <c r="J74" s="238"/>
      <c r="K74" s="239"/>
      <c r="L74" s="240"/>
      <c r="M74" s="240"/>
      <c r="N74" s="240"/>
      <c r="O74" s="240"/>
      <c r="P74" s="240"/>
      <c r="Q74" s="1000"/>
      <c r="R74" s="986"/>
      <c r="S74" s="995"/>
      <c r="T74" s="992"/>
      <c r="U74" s="986"/>
      <c r="V74" s="995"/>
      <c r="W74" s="992"/>
      <c r="X74" s="986"/>
      <c r="Y74" s="995"/>
    </row>
    <row r="75" spans="1:25" ht="14.1" customHeight="1" x14ac:dyDescent="0.2">
      <c r="A75" s="92" t="str">
        <f>'Course List (program)'!F67</f>
        <v>ARCH 416.01</v>
      </c>
      <c r="B75" s="100" t="str">
        <f>'Course List (program)'!H67</f>
        <v>Cost Estimate &amp; Professional Practice</v>
      </c>
      <c r="C75" s="4">
        <v>0.45833333333333331</v>
      </c>
      <c r="D75" s="5">
        <v>3</v>
      </c>
      <c r="E75" s="237" t="s">
        <v>365</v>
      </c>
      <c r="F75" s="237"/>
      <c r="G75" s="237" t="s">
        <v>602</v>
      </c>
      <c r="H75" s="237"/>
      <c r="I75" s="237" t="s">
        <v>606</v>
      </c>
      <c r="J75" s="238">
        <v>0.45833333333333331</v>
      </c>
      <c r="K75" s="239">
        <v>3</v>
      </c>
      <c r="L75" s="237"/>
      <c r="M75" s="237"/>
      <c r="N75" s="237" t="s">
        <v>386</v>
      </c>
      <c r="O75" s="237" t="s">
        <v>383</v>
      </c>
      <c r="P75" s="237"/>
      <c r="Q75" s="1000"/>
      <c r="R75" s="986"/>
      <c r="S75" s="995"/>
      <c r="T75" s="992"/>
      <c r="U75" s="986"/>
      <c r="V75" s="995"/>
      <c r="W75" s="992"/>
      <c r="X75" s="986"/>
      <c r="Y75" s="995"/>
    </row>
    <row r="76" spans="1:25" ht="14.1" customHeight="1" x14ac:dyDescent="0.3">
      <c r="A76" s="92" t="str">
        <f>'Course List (program)'!F68</f>
        <v>ARCH 416.02</v>
      </c>
      <c r="B76" s="100" t="str">
        <f>'Course List (program)'!H68</f>
        <v>Cost Estimate &amp; Professional Practice</v>
      </c>
      <c r="C76" s="4"/>
      <c r="D76" s="5"/>
      <c r="E76" s="481"/>
      <c r="F76" s="240"/>
      <c r="G76" s="240"/>
      <c r="H76" s="481"/>
      <c r="I76" s="240"/>
      <c r="J76" s="238"/>
      <c r="K76" s="239"/>
      <c r="L76" s="240"/>
      <c r="M76" s="240"/>
      <c r="N76" s="242"/>
      <c r="O76" s="240"/>
      <c r="P76" s="240"/>
      <c r="Q76" s="1000"/>
      <c r="R76" s="986"/>
      <c r="S76" s="995"/>
      <c r="T76" s="992"/>
      <c r="U76" s="986"/>
      <c r="V76" s="995"/>
      <c r="W76" s="992"/>
      <c r="X76" s="986"/>
      <c r="Y76" s="995"/>
    </row>
    <row r="77" spans="1:25" ht="14.1" customHeight="1" x14ac:dyDescent="0.2">
      <c r="A77" s="92" t="str">
        <f>'Course List (program)'!F69</f>
        <v>ARCH 426.01</v>
      </c>
      <c r="B77" s="100" t="str">
        <f>'Course List (program)'!H69</f>
        <v xml:space="preserve">Building Safety Systems </v>
      </c>
      <c r="C77" s="4">
        <v>0.5</v>
      </c>
      <c r="D77" s="5">
        <v>4</v>
      </c>
      <c r="E77" s="237" t="s">
        <v>365</v>
      </c>
      <c r="F77" s="237"/>
      <c r="G77" s="237" t="s">
        <v>602</v>
      </c>
      <c r="H77" s="237"/>
      <c r="I77" s="237"/>
      <c r="J77" s="238">
        <v>0.5</v>
      </c>
      <c r="K77" s="239">
        <v>4</v>
      </c>
      <c r="L77" s="237"/>
      <c r="M77" s="237"/>
      <c r="N77" s="237" t="s">
        <v>604</v>
      </c>
      <c r="O77" s="237" t="s">
        <v>383</v>
      </c>
      <c r="P77" s="237"/>
      <c r="Q77" s="1000"/>
      <c r="R77" s="986"/>
      <c r="S77" s="995"/>
      <c r="T77" s="992"/>
      <c r="U77" s="986"/>
      <c r="V77" s="995"/>
      <c r="W77" s="992"/>
      <c r="X77" s="986"/>
      <c r="Y77" s="995"/>
    </row>
    <row r="78" spans="1:25" ht="14.1" customHeight="1" x14ac:dyDescent="0.3">
      <c r="A78" s="92" t="str">
        <f>'Course List (program)'!F70</f>
        <v>ARCH 432.11</v>
      </c>
      <c r="B78" s="100" t="str">
        <f>'Course List (program)'!H70</f>
        <v>Modelling and Photography</v>
      </c>
      <c r="C78" s="4"/>
      <c r="D78" s="5"/>
      <c r="E78" s="481"/>
      <c r="F78" s="240"/>
      <c r="G78" s="240"/>
      <c r="H78" s="481"/>
      <c r="I78" s="240"/>
      <c r="J78" s="238"/>
      <c r="K78" s="239"/>
      <c r="L78" s="481"/>
      <c r="M78" s="240"/>
      <c r="N78" s="481"/>
      <c r="O78" s="240"/>
      <c r="P78" s="240"/>
      <c r="Q78" s="1000"/>
      <c r="R78" s="986"/>
      <c r="S78" s="995"/>
      <c r="T78" s="992"/>
      <c r="U78" s="986"/>
      <c r="V78" s="995"/>
      <c r="W78" s="992"/>
      <c r="X78" s="986"/>
      <c r="Y78" s="995"/>
    </row>
    <row r="79" spans="1:25" ht="14.1" customHeight="1" x14ac:dyDescent="0.2">
      <c r="A79" s="92" t="str">
        <f>'Course List (program)'!F71</f>
        <v>ARCH 451.11</v>
      </c>
      <c r="B79" s="100" t="str">
        <f>'Course List (program)'!H71</f>
        <v>Architectural Design Studio V</v>
      </c>
      <c r="C79" s="4">
        <v>0.54166666666666663</v>
      </c>
      <c r="D79" s="5">
        <v>5</v>
      </c>
      <c r="E79" s="237"/>
      <c r="F79" s="237"/>
      <c r="G79" s="237"/>
      <c r="H79" s="237"/>
      <c r="I79" s="237"/>
      <c r="J79" s="238">
        <v>0.54166666666666663</v>
      </c>
      <c r="K79" s="239">
        <v>5</v>
      </c>
      <c r="L79" s="237"/>
      <c r="M79" s="237"/>
      <c r="N79" s="237" t="s">
        <v>604</v>
      </c>
      <c r="O79" s="237"/>
      <c r="P79" s="237"/>
      <c r="Q79" s="1000"/>
      <c r="R79" s="985" t="s">
        <v>43</v>
      </c>
      <c r="S79" s="995"/>
      <c r="T79" s="992"/>
      <c r="U79" s="985" t="s">
        <v>43</v>
      </c>
      <c r="V79" s="995"/>
      <c r="W79" s="992"/>
      <c r="X79" s="985" t="s">
        <v>43</v>
      </c>
      <c r="Y79" s="995"/>
    </row>
    <row r="80" spans="1:25" ht="14.1" customHeight="1" x14ac:dyDescent="0.3">
      <c r="A80" s="91" t="s">
        <v>5</v>
      </c>
      <c r="B80" s="101"/>
      <c r="C80" s="4"/>
      <c r="D80" s="5"/>
      <c r="E80" s="240"/>
      <c r="F80" s="240"/>
      <c r="G80" s="240"/>
      <c r="H80" s="240"/>
      <c r="I80" s="240"/>
      <c r="J80" s="238"/>
      <c r="K80" s="239"/>
      <c r="L80" s="481"/>
      <c r="M80" s="240"/>
      <c r="N80" s="240"/>
      <c r="O80" s="240"/>
      <c r="P80" s="240"/>
      <c r="Q80" s="1000"/>
      <c r="R80" s="985"/>
      <c r="S80" s="995"/>
      <c r="T80" s="992"/>
      <c r="U80" s="985"/>
      <c r="V80" s="995"/>
      <c r="W80" s="992"/>
      <c r="X80" s="985"/>
      <c r="Y80" s="995"/>
    </row>
    <row r="81" spans="1:25" ht="14.1" customHeight="1" x14ac:dyDescent="0.2">
      <c r="A81" s="94" t="str">
        <f>'Course List (program)'!F72</f>
        <v>ARCH 451.12</v>
      </c>
      <c r="B81" s="102" t="str">
        <f>'Course List (program)'!H72</f>
        <v>Architectural Design Studio V</v>
      </c>
      <c r="C81" s="4">
        <v>0.58333333333333337</v>
      </c>
      <c r="D81" s="5">
        <v>6</v>
      </c>
      <c r="E81" s="237" t="s">
        <v>365</v>
      </c>
      <c r="F81" s="237" t="s">
        <v>385</v>
      </c>
      <c r="G81" s="237" t="s">
        <v>891</v>
      </c>
      <c r="H81" s="237"/>
      <c r="I81" s="237" t="s">
        <v>384</v>
      </c>
      <c r="J81" s="238">
        <v>0.58333333333333337</v>
      </c>
      <c r="K81" s="239">
        <v>6</v>
      </c>
      <c r="L81" s="237"/>
      <c r="M81" s="237" t="s">
        <v>890</v>
      </c>
      <c r="N81" s="237" t="s">
        <v>412</v>
      </c>
      <c r="O81" s="237" t="s">
        <v>383</v>
      </c>
      <c r="P81" s="237"/>
      <c r="Q81" s="1000"/>
      <c r="R81" s="986" t="str">
        <f t="array" ref="R81">IF(AND('S8'!$C$53:$AA$62="OK."),"OK.","!")</f>
        <v>OK.</v>
      </c>
      <c r="S81" s="995"/>
      <c r="T81" s="992"/>
      <c r="U81" s="986" t="str">
        <f t="array" aca="1" ref="U81" ca="1">IF(AND('S8'!$C$43:$AA$52="OK."),"OK.","!")</f>
        <v>OK.</v>
      </c>
      <c r="V81" s="995"/>
      <c r="W81" s="992"/>
      <c r="X81" s="986" t="str">
        <f t="array" ref="X81">IF(AND('S8'!$C$63:$AA$92="OK."),"OK.","!")</f>
        <v>OK.</v>
      </c>
      <c r="Y81" s="995"/>
    </row>
    <row r="82" spans="1:25" ht="14.1" customHeight="1" x14ac:dyDescent="0.3">
      <c r="A82" s="94" t="str">
        <f>'Course List (program)'!F73</f>
        <v>ARCH 467.11</v>
      </c>
      <c r="B82" s="102" t="str">
        <f>'Course List (program)'!H73</f>
        <v>Theory and Application of Town Planning</v>
      </c>
      <c r="C82" s="4"/>
      <c r="D82" s="5"/>
      <c r="E82" s="240"/>
      <c r="F82" s="240"/>
      <c r="G82" s="240"/>
      <c r="H82" s="240"/>
      <c r="I82" s="240"/>
      <c r="J82" s="238"/>
      <c r="K82" s="239"/>
      <c r="L82" s="481"/>
      <c r="M82" s="240"/>
      <c r="N82" s="240"/>
      <c r="O82" s="240"/>
      <c r="P82" s="240"/>
      <c r="Q82" s="1000"/>
      <c r="R82" s="986"/>
      <c r="S82" s="995"/>
      <c r="T82" s="992"/>
      <c r="U82" s="986"/>
      <c r="V82" s="995"/>
      <c r="W82" s="992"/>
      <c r="X82" s="986"/>
      <c r="Y82" s="995"/>
    </row>
    <row r="83" spans="1:25" ht="14.1" customHeight="1" x14ac:dyDescent="0.2">
      <c r="A83" s="94" t="str">
        <f>'Course List (program)'!F74</f>
        <v>ARCH 467.12</v>
      </c>
      <c r="B83" s="102" t="str">
        <f>'Course List (program)'!H74</f>
        <v>Theory and Application of Town Planning</v>
      </c>
      <c r="C83" s="4">
        <v>0.625</v>
      </c>
      <c r="D83" s="5">
        <v>7</v>
      </c>
      <c r="E83" s="237" t="s">
        <v>365</v>
      </c>
      <c r="F83" s="237" t="s">
        <v>385</v>
      </c>
      <c r="G83" s="237" t="s">
        <v>891</v>
      </c>
      <c r="H83" s="237"/>
      <c r="I83" s="237" t="s">
        <v>384</v>
      </c>
      <c r="J83" s="238">
        <v>0.625</v>
      </c>
      <c r="K83" s="239">
        <v>7</v>
      </c>
      <c r="L83" s="237"/>
      <c r="M83" s="237" t="s">
        <v>890</v>
      </c>
      <c r="N83" s="237" t="s">
        <v>412</v>
      </c>
      <c r="O83" s="237" t="s">
        <v>383</v>
      </c>
      <c r="P83" s="237"/>
      <c r="Q83" s="1000"/>
      <c r="R83" s="986"/>
      <c r="S83" s="995"/>
      <c r="T83" s="992"/>
      <c r="U83" s="986"/>
      <c r="V83" s="995"/>
      <c r="W83" s="992"/>
      <c r="X83" s="986"/>
      <c r="Y83" s="995"/>
    </row>
    <row r="84" spans="1:25" ht="14.1" customHeight="1" x14ac:dyDescent="0.3">
      <c r="A84" s="94" t="str">
        <f>'Course List (program)'!F75</f>
        <v>ARCH 469.11</v>
      </c>
      <c r="B84" s="102" t="str">
        <f>'Course List (program)'!H75</f>
        <v>Residential Environment Project</v>
      </c>
      <c r="C84" s="4"/>
      <c r="D84" s="5"/>
      <c r="E84" s="240"/>
      <c r="F84" s="240"/>
      <c r="G84" s="240"/>
      <c r="H84" s="240"/>
      <c r="I84" s="240"/>
      <c r="J84" s="238"/>
      <c r="K84" s="239"/>
      <c r="L84" s="481"/>
      <c r="M84" s="240"/>
      <c r="N84" s="240"/>
      <c r="O84" s="240"/>
      <c r="P84" s="240"/>
      <c r="Q84" s="1000"/>
      <c r="R84" s="986"/>
      <c r="S84" s="995"/>
      <c r="T84" s="992"/>
      <c r="U84" s="986"/>
      <c r="V84" s="995"/>
      <c r="W84" s="992"/>
      <c r="X84" s="986"/>
      <c r="Y84" s="995"/>
    </row>
    <row r="85" spans="1:25" ht="14.1" customHeight="1" x14ac:dyDescent="0.2">
      <c r="A85" s="94" t="str">
        <f>'Course List (program)'!F76</f>
        <v>ARCH 469.12</v>
      </c>
      <c r="B85" s="102" t="str">
        <f>'Course List (program)'!H76</f>
        <v>Residential Environment Project</v>
      </c>
      <c r="C85" s="4">
        <v>0.66666666666666663</v>
      </c>
      <c r="D85" s="5">
        <v>8</v>
      </c>
      <c r="E85" s="237" t="s">
        <v>365</v>
      </c>
      <c r="F85" s="237" t="s">
        <v>385</v>
      </c>
      <c r="G85" s="237" t="s">
        <v>891</v>
      </c>
      <c r="H85" s="237"/>
      <c r="I85" s="237" t="s">
        <v>384</v>
      </c>
      <c r="J85" s="238">
        <v>0.66666666666666663</v>
      </c>
      <c r="K85" s="239">
        <v>8</v>
      </c>
      <c r="L85" s="237"/>
      <c r="M85" s="237" t="s">
        <v>890</v>
      </c>
      <c r="N85" s="237" t="s">
        <v>412</v>
      </c>
      <c r="O85" s="237" t="s">
        <v>383</v>
      </c>
      <c r="P85" s="237"/>
      <c r="Q85" s="1000"/>
      <c r="R85" s="986"/>
      <c r="S85" s="995"/>
      <c r="T85" s="992"/>
      <c r="U85" s="986"/>
      <c r="V85" s="995"/>
      <c r="W85" s="992"/>
      <c r="X85" s="986"/>
      <c r="Y85" s="995"/>
    </row>
    <row r="86" spans="1:25" ht="14.1" customHeight="1" x14ac:dyDescent="0.3">
      <c r="A86" s="94" t="str">
        <f>'Course List (program)'!F77</f>
        <v>ARCH 492.11</v>
      </c>
      <c r="B86" s="102" t="str">
        <f>'Course List (program)'!H77</f>
        <v>Graduation Project</v>
      </c>
      <c r="C86" s="4"/>
      <c r="D86" s="5"/>
      <c r="E86" s="240"/>
      <c r="F86" s="240"/>
      <c r="G86" s="240"/>
      <c r="H86" s="240"/>
      <c r="I86" s="240"/>
      <c r="J86" s="238"/>
      <c r="K86" s="239"/>
      <c r="L86" s="481"/>
      <c r="M86" s="240"/>
      <c r="N86" s="240"/>
      <c r="O86" s="240"/>
      <c r="P86" s="240"/>
      <c r="Q86" s="1000"/>
      <c r="R86" s="986"/>
      <c r="S86" s="995"/>
      <c r="T86" s="992"/>
      <c r="U86" s="986"/>
      <c r="V86" s="995"/>
      <c r="W86" s="992"/>
      <c r="X86" s="986"/>
      <c r="Y86" s="995"/>
    </row>
    <row r="87" spans="1:25" ht="14.1" customHeight="1" x14ac:dyDescent="0.2">
      <c r="A87" s="94" t="str">
        <f>'Course List (program)'!F78</f>
        <v>ARCH 492.12</v>
      </c>
      <c r="B87" s="102" t="str">
        <f>'Course List (program)'!H78</f>
        <v>Graduation Project</v>
      </c>
      <c r="C87" s="4">
        <v>0.70833333333333337</v>
      </c>
      <c r="D87" s="5">
        <v>9</v>
      </c>
      <c r="E87" s="237" t="s">
        <v>365</v>
      </c>
      <c r="F87" s="237" t="s">
        <v>385</v>
      </c>
      <c r="G87" s="237"/>
      <c r="H87" s="237"/>
      <c r="I87" s="237" t="s">
        <v>384</v>
      </c>
      <c r="J87" s="238">
        <v>0.70833333333333337</v>
      </c>
      <c r="K87" s="239">
        <v>9</v>
      </c>
      <c r="L87" s="237"/>
      <c r="M87" s="237"/>
      <c r="N87" s="237"/>
      <c r="O87" s="237" t="s">
        <v>383</v>
      </c>
      <c r="P87" s="237"/>
      <c r="Q87" s="1000"/>
      <c r="R87" s="986"/>
      <c r="S87" s="995"/>
      <c r="T87" s="992"/>
      <c r="U87" s="986"/>
      <c r="V87" s="995"/>
      <c r="W87" s="992"/>
      <c r="X87" s="986"/>
      <c r="Y87" s="995"/>
    </row>
    <row r="88" spans="1:25" ht="14.1" customHeight="1" thickBot="1" x14ac:dyDescent="0.35">
      <c r="A88" s="94" t="str">
        <f>'Course List (program)'!F79</f>
        <v>ARCH 492.13</v>
      </c>
      <c r="B88" s="102" t="str">
        <f>'Course List (program)'!H79</f>
        <v>Graduation Project</v>
      </c>
      <c r="C88" s="4"/>
      <c r="D88" s="5"/>
      <c r="E88" s="240"/>
      <c r="F88" s="240"/>
      <c r="G88" s="240"/>
      <c r="H88" s="240"/>
      <c r="I88" s="240"/>
      <c r="J88" s="238"/>
      <c r="K88" s="239"/>
      <c r="L88" s="481"/>
      <c r="M88" s="240"/>
      <c r="N88" s="481"/>
      <c r="O88" s="240"/>
      <c r="P88" s="240"/>
      <c r="Q88" s="1001"/>
      <c r="R88" s="997"/>
      <c r="S88" s="996"/>
      <c r="T88" s="993"/>
      <c r="U88" s="997"/>
      <c r="V88" s="996"/>
      <c r="W88" s="993"/>
      <c r="X88" s="997"/>
      <c r="Y88" s="996"/>
    </row>
    <row r="89" spans="1:25" ht="14.1" customHeight="1" x14ac:dyDescent="0.2">
      <c r="A89" s="94" t="str">
        <f>'Course List (program)'!F80</f>
        <v>ARCH 372.01</v>
      </c>
      <c r="B89" s="102" t="str">
        <f>'Course List (program)'!H80</f>
        <v>Energy Efficient Buildings</v>
      </c>
      <c r="C89" s="4">
        <v>0.75</v>
      </c>
      <c r="D89" s="5">
        <v>10</v>
      </c>
      <c r="E89" s="237"/>
      <c r="F89" s="237"/>
      <c r="G89" s="237"/>
      <c r="H89" s="237"/>
      <c r="I89" s="237"/>
      <c r="J89" s="238">
        <v>0.75</v>
      </c>
      <c r="K89" s="239">
        <v>10</v>
      </c>
      <c r="L89" s="237"/>
      <c r="M89" s="237"/>
      <c r="N89" s="237"/>
      <c r="O89" s="237"/>
      <c r="P89" s="237"/>
      <c r="Q89" s="253" t="str">
        <f>R5</f>
        <v>OK.</v>
      </c>
      <c r="R89" s="254"/>
      <c r="S89" s="255" t="str">
        <f>R49</f>
        <v>OK.</v>
      </c>
      <c r="T89" s="253" t="str">
        <f ca="1">U5</f>
        <v>OK.</v>
      </c>
      <c r="U89" s="254"/>
      <c r="V89" s="255" t="str">
        <f ca="1">U49</f>
        <v>OK.</v>
      </c>
      <c r="W89" s="253" t="str">
        <f>X5</f>
        <v>OK.</v>
      </c>
      <c r="X89" s="254"/>
      <c r="Y89" s="255" t="str">
        <f>X49</f>
        <v>OK.</v>
      </c>
    </row>
    <row r="90" spans="1:25" ht="14.1" customHeight="1" thickBot="1" x14ac:dyDescent="0.35">
      <c r="A90" s="96" t="str">
        <f>'Course List (program)'!F81</f>
        <v>ARCH 446.01</v>
      </c>
      <c r="B90" s="103" t="str">
        <f>'Course List (program)'!H81</f>
        <v>Environmental Image</v>
      </c>
      <c r="C90" s="97"/>
      <c r="D90" s="97"/>
      <c r="E90" s="240"/>
      <c r="F90" s="240"/>
      <c r="G90" s="240"/>
      <c r="H90" s="240"/>
      <c r="I90" s="240"/>
      <c r="J90" s="246"/>
      <c r="K90" s="246"/>
      <c r="L90" s="240"/>
      <c r="M90" s="240"/>
      <c r="N90" s="240"/>
      <c r="O90" s="240"/>
      <c r="P90" s="240"/>
      <c r="Q90" s="256" t="str">
        <f>R15</f>
        <v>!</v>
      </c>
      <c r="R90" s="257">
        <f>IF(AND(Q89:Q92="OK."),1,0)</f>
        <v>0</v>
      </c>
      <c r="S90" s="258" t="str">
        <f>R59</f>
        <v>OK.</v>
      </c>
      <c r="T90" s="256" t="str">
        <f ca="1">U15</f>
        <v>OK.</v>
      </c>
      <c r="U90" s="257">
        <f ca="1">IF(AND(T89:T92="OK."),1,0)</f>
        <v>1</v>
      </c>
      <c r="V90" s="258" t="str">
        <f ca="1">U59</f>
        <v>OK.</v>
      </c>
      <c r="W90" s="256" t="str">
        <f>X15</f>
        <v>!</v>
      </c>
      <c r="X90" s="257">
        <f>IF(AND(W89:W92="OK."),1,0)</f>
        <v>0</v>
      </c>
      <c r="Y90" s="258" t="str">
        <f>X59</f>
        <v>OK.</v>
      </c>
    </row>
    <row r="91" spans="1:25" x14ac:dyDescent="0.2">
      <c r="C91" s="13"/>
      <c r="D91" s="5"/>
      <c r="E91" s="7"/>
      <c r="F91" s="7"/>
      <c r="G91" s="7"/>
      <c r="H91" s="7"/>
      <c r="I91" s="7"/>
      <c r="J91" s="4"/>
      <c r="K91" s="5"/>
      <c r="L91" s="7"/>
      <c r="M91" s="7"/>
      <c r="N91" s="7"/>
      <c r="O91" s="7"/>
      <c r="P91" s="7"/>
      <c r="Q91" s="256" t="str">
        <f>R27</f>
        <v>OK.</v>
      </c>
      <c r="R91" s="262">
        <f>IF(AND(S89:S92="OK."),1,0)</f>
        <v>1</v>
      </c>
      <c r="S91" s="258" t="str">
        <f>R71</f>
        <v>OK.</v>
      </c>
      <c r="T91" s="256" t="str">
        <f ca="1">U27</f>
        <v>OK.</v>
      </c>
      <c r="U91" s="262">
        <f ca="1">IF(AND(V89:V92="OK."),1,0)</f>
        <v>1</v>
      </c>
      <c r="V91" s="258" t="str">
        <f ca="1">U71</f>
        <v>OK.</v>
      </c>
      <c r="W91" s="256" t="str">
        <f>X27</f>
        <v>OK.</v>
      </c>
      <c r="X91" s="262">
        <f>IF(AND(Y89:Y92="OK."),1,0)</f>
        <v>1</v>
      </c>
      <c r="Y91" s="258" t="str">
        <f>X71</f>
        <v>OK.</v>
      </c>
    </row>
    <row r="92" spans="1:25" ht="13.5" thickBot="1" x14ac:dyDescent="0.25">
      <c r="C92" s="13"/>
      <c r="D92" s="5"/>
      <c r="E92" s="7"/>
      <c r="F92" s="7"/>
      <c r="G92" s="7"/>
      <c r="H92" s="7"/>
      <c r="I92" s="7"/>
      <c r="J92" s="4"/>
      <c r="K92" s="5"/>
      <c r="L92" s="7"/>
      <c r="M92" s="7"/>
      <c r="N92" s="7"/>
      <c r="O92" s="7"/>
      <c r="P92" s="7"/>
      <c r="Q92" s="259" t="str">
        <f>R37</f>
        <v>OK.</v>
      </c>
      <c r="R92" s="260"/>
      <c r="S92" s="261" t="str">
        <f>R81</f>
        <v>OK.</v>
      </c>
      <c r="T92" s="259" t="str">
        <f ca="1">U37</f>
        <v>OK.</v>
      </c>
      <c r="U92" s="260"/>
      <c r="V92" s="261" t="str">
        <f ca="1">U81</f>
        <v>OK.</v>
      </c>
      <c r="W92" s="259" t="str">
        <f>X37</f>
        <v>OK.</v>
      </c>
      <c r="X92" s="260"/>
      <c r="Y92" s="261" t="str">
        <f>X81</f>
        <v>OK.</v>
      </c>
    </row>
  </sheetData>
  <customSheetViews>
    <customSheetView guid="{F10B78A4-32AB-4106-909F-99EF7F04057B}" scale="90" showPageBreaks="1" fitToPage="1" printArea="1" showRuler="0" topLeftCell="A28">
      <selection activeCell="N55" sqref="N55"/>
      <pageMargins left="0" right="0" top="0" bottom="0" header="0.51181102362204722" footer="0.51181102362204722"/>
      <printOptions horizontalCentered="1" verticalCentered="1"/>
      <pageSetup paperSize="9" scale="61" orientation="portrait" horizontalDpi="300" verticalDpi="300" r:id="rId1"/>
      <headerFooter alignWithMargins="0"/>
    </customSheetView>
  </customSheetViews>
  <mergeCells count="67">
    <mergeCell ref="Q2:S2"/>
    <mergeCell ref="T2:V2"/>
    <mergeCell ref="Q3:Q88"/>
    <mergeCell ref="U79:U80"/>
    <mergeCell ref="R71:R78"/>
    <mergeCell ref="U71:U78"/>
    <mergeCell ref="R5:R12"/>
    <mergeCell ref="U5:U12"/>
    <mergeCell ref="V3:V88"/>
    <mergeCell ref="U59:U66"/>
    <mergeCell ref="U57:U58"/>
    <mergeCell ref="R49:R56"/>
    <mergeCell ref="R81:R88"/>
    <mergeCell ref="U81:U88"/>
    <mergeCell ref="R79:R80"/>
    <mergeCell ref="R59:R66"/>
    <mergeCell ref="X81:X88"/>
    <mergeCell ref="W2:Y2"/>
    <mergeCell ref="X5:X12"/>
    <mergeCell ref="U3:U4"/>
    <mergeCell ref="X13:X14"/>
    <mergeCell ref="X47:X48"/>
    <mergeCell ref="X57:X58"/>
    <mergeCell ref="X25:X26"/>
    <mergeCell ref="X37:X44"/>
    <mergeCell ref="Y3:Y88"/>
    <mergeCell ref="W3:W88"/>
    <mergeCell ref="U49:U56"/>
    <mergeCell ref="U69:U70"/>
    <mergeCell ref="U15:U22"/>
    <mergeCell ref="U47:U48"/>
    <mergeCell ref="X79:X80"/>
    <mergeCell ref="X71:X78"/>
    <mergeCell ref="X27:X34"/>
    <mergeCell ref="X35:X36"/>
    <mergeCell ref="X69:X70"/>
    <mergeCell ref="X49:X56"/>
    <mergeCell ref="X59:X66"/>
    <mergeCell ref="X3:X4"/>
    <mergeCell ref="R35:R36"/>
    <mergeCell ref="U25:U26"/>
    <mergeCell ref="R27:R34"/>
    <mergeCell ref="U27:U34"/>
    <mergeCell ref="U13:U14"/>
    <mergeCell ref="U35:U36"/>
    <mergeCell ref="X15:X22"/>
    <mergeCell ref="R15:R22"/>
    <mergeCell ref="S3:S88"/>
    <mergeCell ref="T3:T88"/>
    <mergeCell ref="R47:R48"/>
    <mergeCell ref="R3:R4"/>
    <mergeCell ref="R13:R14"/>
    <mergeCell ref="R57:R58"/>
    <mergeCell ref="U37:U44"/>
    <mergeCell ref="A2:B2"/>
    <mergeCell ref="C2:P2"/>
    <mergeCell ref="J25:K26"/>
    <mergeCell ref="C3:D4"/>
    <mergeCell ref="J3:K4"/>
    <mergeCell ref="R25:R26"/>
    <mergeCell ref="R37:R44"/>
    <mergeCell ref="R69:R70"/>
    <mergeCell ref="C69:D70"/>
    <mergeCell ref="C47:D48"/>
    <mergeCell ref="C25:D26"/>
    <mergeCell ref="J47:K48"/>
    <mergeCell ref="J69:K70"/>
  </mergeCells>
  <phoneticPr fontId="10" type="noConversion"/>
  <conditionalFormatting sqref="X23:X24 X45:X46 X67:X68 R23:R24 U23:U24 R45:R46 U45:U46 R67:R68 U67:U68 L89:P90 L45:P46 E45:I46 L67:P68 L23:P24 E89:I90 E23:I24 E67:I68 I15 I17 I19 E57:I58 I21 E79:I80 L79:P80 N13:N14 N35:P36 H13:I14 E14 L14 E35:E36 G35:I36 F36 L57:M58 O57:P58 L35:L36">
    <cfRule type="cellIs" dxfId="199" priority="33" stopIfTrue="1" operator="equal">
      <formula>$S$2</formula>
    </cfRule>
  </conditionalFormatting>
  <conditionalFormatting sqref="R71:R78 R59:R66 R37:R44 R15:R22 U81 U5:U12 R5:R12 U15:U22 U27:U34 R27:R34 U37:U44 U49:U56 R49:R56 U59:U66 U71:U78 R81 X81 X5:X12 X15:X22 X27:X34 X37:X44 X49:X56 X59:X66 X71:X78">
    <cfRule type="cellIs" dxfId="198" priority="34" stopIfTrue="1" operator="equal">
      <formula>"OK."</formula>
    </cfRule>
    <cfRule type="cellIs" dxfId="197" priority="35" stopIfTrue="1" operator="equal">
      <formula>"!"</formula>
    </cfRule>
  </conditionalFormatting>
  <conditionalFormatting sqref="A4">
    <cfRule type="cellIs" dxfId="196" priority="36" stopIfTrue="1" operator="equal">
      <formula>OR($E$5:$I$24)</formula>
    </cfRule>
  </conditionalFormatting>
  <conditionalFormatting sqref="Q3:Q82 S3:T82 V3 W3:W82 Y3">
    <cfRule type="cellIs" dxfId="195" priority="37" stopIfTrue="1" operator="notEqual">
      <formula>2</formula>
    </cfRule>
  </conditionalFormatting>
  <conditionalFormatting sqref="R90:R91 U90:U91 X90:X91">
    <cfRule type="cellIs" dxfId="194" priority="38" stopIfTrue="1" operator="notEqual">
      <formula>1</formula>
    </cfRule>
  </conditionalFormatting>
  <conditionalFormatting sqref="F58">
    <cfRule type="cellIs" dxfId="193" priority="32" stopIfTrue="1" operator="equal">
      <formula>$S$2</formula>
    </cfRule>
  </conditionalFormatting>
  <conditionalFormatting sqref="L79">
    <cfRule type="cellIs" dxfId="192" priority="21" stopIfTrue="1" operator="equal">
      <formula>$S$2</formula>
    </cfRule>
  </conditionalFormatting>
  <conditionalFormatting sqref="L89:P90 F36 L45:P46 M79:P80 E45:I46 L67:P68 L23:P24 E89:I90 E67:I68 E23:F24 H23:I24 G24 E35:E36 E57:I58 E79:I80 N13:N14 G35:I36 N35:P36 H13:I14 E14 L14 L57:M58 O57:P58 L35:L36">
    <cfRule type="cellIs" dxfId="191" priority="20" stopIfTrue="1" operator="equal">
      <formula>$Q$2</formula>
    </cfRule>
  </conditionalFormatting>
  <conditionalFormatting sqref="F14">
    <cfRule type="cellIs" dxfId="190" priority="15" stopIfTrue="1" operator="equal">
      <formula>$S$2</formula>
    </cfRule>
  </conditionalFormatting>
  <conditionalFormatting sqref="F14">
    <cfRule type="cellIs" dxfId="189" priority="14" stopIfTrue="1" operator="equal">
      <formula>$Q$2</formula>
    </cfRule>
  </conditionalFormatting>
  <conditionalFormatting sqref="F14">
    <cfRule type="cellIs" dxfId="188" priority="11" stopIfTrue="1" operator="equal">
      <formula>$S$2</formula>
    </cfRule>
  </conditionalFormatting>
  <conditionalFormatting sqref="F14">
    <cfRule type="cellIs" dxfId="187" priority="10" stopIfTrue="1" operator="equal">
      <formula>$Q$2</formula>
    </cfRule>
  </conditionalFormatting>
  <conditionalFormatting sqref="F13:F14">
    <cfRule type="cellIs" dxfId="186" priority="9" stopIfTrue="1" operator="equal">
      <formula>$S$2</formula>
    </cfRule>
  </conditionalFormatting>
  <conditionalFormatting sqref="F13:F14">
    <cfRule type="cellIs" dxfId="185" priority="8" stopIfTrue="1" operator="equal">
      <formula>$Q$2</formula>
    </cfRule>
  </conditionalFormatting>
  <conditionalFormatting sqref="G14">
    <cfRule type="cellIs" dxfId="184" priority="7" stopIfTrue="1" operator="equal">
      <formula>$S$2</formula>
    </cfRule>
  </conditionalFormatting>
  <conditionalFormatting sqref="G14">
    <cfRule type="cellIs" dxfId="183" priority="6" stopIfTrue="1" operator="equal">
      <formula>$Q$2</formula>
    </cfRule>
  </conditionalFormatting>
  <conditionalFormatting sqref="G14">
    <cfRule type="cellIs" dxfId="182" priority="5" stopIfTrue="1" operator="equal">
      <formula>$S$2</formula>
    </cfRule>
  </conditionalFormatting>
  <conditionalFormatting sqref="G14">
    <cfRule type="cellIs" dxfId="181" priority="4" stopIfTrue="1" operator="equal">
      <formula>$Q$2</formula>
    </cfRule>
  </conditionalFormatting>
  <conditionalFormatting sqref="G14">
    <cfRule type="cellIs" dxfId="180" priority="3" stopIfTrue="1" operator="equal">
      <formula>$S$2</formula>
    </cfRule>
  </conditionalFormatting>
  <conditionalFormatting sqref="G14">
    <cfRule type="cellIs" dxfId="179" priority="2" stopIfTrue="1" operator="equal">
      <formula>$Q$2</formula>
    </cfRule>
  </conditionalFormatting>
  <conditionalFormatting sqref="N79">
    <cfRule type="cellIs" dxfId="178" priority="1" stopIfTrue="1" operator="equal">
      <formula>$S$2</formula>
    </cfRule>
  </conditionalFormatting>
  <printOptions horizontalCentered="1" verticalCentered="1"/>
  <pageMargins left="0" right="0" top="0" bottom="0" header="0.51181102362204722" footer="0.51181102362204722"/>
  <pageSetup paperSize="8" scale="65" orientation="portrait" horizontalDpi="300" verticalDpi="300"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70C0"/>
    <pageSetUpPr fitToPage="1"/>
  </sheetPr>
  <dimension ref="A1:Y92"/>
  <sheetViews>
    <sheetView topLeftCell="C41" zoomScale="70" workbookViewId="0">
      <selection activeCell="N60" sqref="N60"/>
    </sheetView>
  </sheetViews>
  <sheetFormatPr defaultRowHeight="12.75" x14ac:dyDescent="0.2"/>
  <cols>
    <col min="1" max="1" width="12.7109375" style="26" hidden="1" customWidth="1"/>
    <col min="2" max="2" width="30.7109375" style="27" hidden="1" customWidth="1"/>
    <col min="3" max="3" width="8.7109375" style="12" customWidth="1"/>
    <col min="4" max="4" width="3.7109375" customWidth="1"/>
    <col min="5" max="9" width="10.7109375" style="6" customWidth="1"/>
    <col min="10" max="10" width="8.7109375" customWidth="1"/>
    <col min="11" max="11" width="3.7109375" customWidth="1"/>
    <col min="12" max="16" width="10.7109375" style="6" customWidth="1"/>
    <col min="17" max="17" width="4.7109375" customWidth="1"/>
    <col min="18" max="18" width="12.7109375" customWidth="1"/>
    <col min="19" max="20" width="2.7109375" customWidth="1"/>
    <col min="21" max="21" width="12.7109375" customWidth="1"/>
    <col min="22" max="23" width="2.7109375" customWidth="1"/>
    <col min="24" max="24" width="12.7109375" customWidth="1"/>
    <col min="25" max="25" width="4.7109375" customWidth="1"/>
  </cols>
  <sheetData>
    <row r="1" spans="1:25" ht="27.95" customHeight="1" thickBot="1" x14ac:dyDescent="0.25">
      <c r="A1" s="108" t="s">
        <v>162</v>
      </c>
      <c r="B1" s="104"/>
      <c r="C1" s="105"/>
      <c r="D1" s="106"/>
      <c r="E1" s="107"/>
      <c r="F1" s="107"/>
      <c r="G1" s="107"/>
      <c r="H1" s="107"/>
      <c r="I1" s="107"/>
      <c r="J1" s="106"/>
      <c r="K1" s="106"/>
      <c r="L1" s="107"/>
      <c r="M1" s="107"/>
      <c r="N1" s="107"/>
      <c r="O1" s="107"/>
      <c r="P1" s="107"/>
    </row>
    <row r="2" spans="1:25" ht="27.95" customHeight="1" thickBot="1" x14ac:dyDescent="0.25">
      <c r="A2" s="1021" t="s">
        <v>161</v>
      </c>
      <c r="B2" s="1022"/>
      <c r="C2" s="1023" t="s">
        <v>210</v>
      </c>
      <c r="D2" s="1023"/>
      <c r="E2" s="1023"/>
      <c r="F2" s="1023"/>
      <c r="G2" s="1023"/>
      <c r="H2" s="1023"/>
      <c r="I2" s="1023"/>
      <c r="J2" s="1023"/>
      <c r="K2" s="1023"/>
      <c r="L2" s="1023"/>
      <c r="M2" s="1023"/>
      <c r="N2" s="1023"/>
      <c r="O2" s="1023"/>
      <c r="P2" s="1024"/>
      <c r="Q2" s="1025" t="s">
        <v>333</v>
      </c>
      <c r="R2" s="1026"/>
      <c r="S2" s="1027"/>
      <c r="T2" s="1025" t="s">
        <v>334</v>
      </c>
      <c r="U2" s="1026"/>
      <c r="V2" s="1027"/>
      <c r="W2" s="1025" t="s">
        <v>335</v>
      </c>
      <c r="X2" s="1026"/>
      <c r="Y2" s="1027"/>
    </row>
    <row r="3" spans="1:25" ht="13.5" customHeight="1" x14ac:dyDescent="0.2">
      <c r="A3" s="98" t="s">
        <v>0</v>
      </c>
      <c r="B3" s="99"/>
      <c r="C3" s="1019" t="s">
        <v>42</v>
      </c>
      <c r="D3" s="1019"/>
      <c r="E3" s="7" t="s">
        <v>36</v>
      </c>
      <c r="F3" s="7" t="s">
        <v>37</v>
      </c>
      <c r="G3" s="7" t="s">
        <v>38</v>
      </c>
      <c r="H3" s="7" t="s">
        <v>39</v>
      </c>
      <c r="I3" s="7" t="s">
        <v>40</v>
      </c>
      <c r="J3" s="1019" t="s">
        <v>44</v>
      </c>
      <c r="K3" s="1019"/>
      <c r="L3" s="7" t="s">
        <v>36</v>
      </c>
      <c r="M3" s="7" t="s">
        <v>37</v>
      </c>
      <c r="N3" s="7" t="s">
        <v>38</v>
      </c>
      <c r="O3" s="7" t="s">
        <v>39</v>
      </c>
      <c r="P3" s="44" t="s">
        <v>40</v>
      </c>
      <c r="Q3" s="999">
        <f>R90+R91</f>
        <v>1</v>
      </c>
      <c r="R3" s="998" t="s">
        <v>42</v>
      </c>
      <c r="S3" s="994">
        <f>R90+R91</f>
        <v>1</v>
      </c>
      <c r="T3" s="991">
        <f ca="1">U90+U91</f>
        <v>2</v>
      </c>
      <c r="U3" s="998" t="s">
        <v>42</v>
      </c>
      <c r="V3" s="994">
        <f ca="1">U90+U91</f>
        <v>2</v>
      </c>
      <c r="W3" s="991">
        <f>X90+X91</f>
        <v>1</v>
      </c>
      <c r="X3" s="998" t="s">
        <v>42</v>
      </c>
      <c r="Y3" s="994">
        <f>X90+X91</f>
        <v>1</v>
      </c>
    </row>
    <row r="4" spans="1:25" ht="14.1" customHeight="1" x14ac:dyDescent="0.2">
      <c r="A4" s="92" t="str">
        <f>'Course List (program)'!F2</f>
        <v>ARCH 101.01</v>
      </c>
      <c r="B4" s="100" t="str">
        <f>'Course List (program)'!H2</f>
        <v>Architectural Basic Design I</v>
      </c>
      <c r="C4" s="1019"/>
      <c r="D4" s="1019"/>
      <c r="E4" s="7">
        <v>1</v>
      </c>
      <c r="F4" s="7">
        <v>2</v>
      </c>
      <c r="G4" s="7">
        <v>3</v>
      </c>
      <c r="H4" s="7">
        <v>4</v>
      </c>
      <c r="I4" s="7">
        <v>5</v>
      </c>
      <c r="J4" s="1019"/>
      <c r="K4" s="1019"/>
      <c r="L4" s="7">
        <v>1</v>
      </c>
      <c r="M4" s="7">
        <v>2</v>
      </c>
      <c r="N4" s="7">
        <v>3</v>
      </c>
      <c r="O4" s="7">
        <v>4</v>
      </c>
      <c r="P4" s="44">
        <v>5</v>
      </c>
      <c r="Q4" s="1000"/>
      <c r="R4" s="985"/>
      <c r="S4" s="995"/>
      <c r="T4" s="992"/>
      <c r="U4" s="985"/>
      <c r="V4" s="995"/>
      <c r="W4" s="992"/>
      <c r="X4" s="985"/>
      <c r="Y4" s="995"/>
    </row>
    <row r="5" spans="1:25" ht="14.1" customHeight="1" x14ac:dyDescent="0.2">
      <c r="A5" s="92" t="str">
        <f>'Course List (program)'!F3</f>
        <v>ARCH 101.11</v>
      </c>
      <c r="B5" s="100" t="str">
        <f>'Course List (program)'!H3</f>
        <v>Architectural Basic Design I</v>
      </c>
      <c r="C5" s="93">
        <v>0.375</v>
      </c>
      <c r="D5" s="5">
        <v>1</v>
      </c>
      <c r="E5" s="237"/>
      <c r="F5" s="237"/>
      <c r="G5" s="237"/>
      <c r="H5" s="237"/>
      <c r="I5" s="237"/>
      <c r="J5" s="238">
        <v>0.375</v>
      </c>
      <c r="K5" s="239">
        <v>1</v>
      </c>
      <c r="L5" s="945" t="s">
        <v>894</v>
      </c>
      <c r="M5" s="237"/>
      <c r="N5" s="945" t="s">
        <v>894</v>
      </c>
      <c r="O5" s="237"/>
      <c r="P5" s="237" t="s">
        <v>822</v>
      </c>
      <c r="Q5" s="1000"/>
      <c r="R5" s="986" t="str">
        <f t="array" ref="R5">IF(AND('S1'!$C$53:$AA$62="OK."),"OK.","!")</f>
        <v>OK.</v>
      </c>
      <c r="S5" s="995"/>
      <c r="T5" s="992"/>
      <c r="U5" s="986" t="str">
        <f t="array" aca="1" ref="U5" ca="1">IF(AND('S1'!$C$43:$AA$52="OK."),"OK.","!")</f>
        <v>OK.</v>
      </c>
      <c r="V5" s="995"/>
      <c r="W5" s="992"/>
      <c r="X5" s="986" t="str">
        <f t="array" ref="X5">IF(AND('S1'!$C$63:$AA$92="OK."),"OK.","!")</f>
        <v>OK.</v>
      </c>
      <c r="Y5" s="995"/>
    </row>
    <row r="6" spans="1:25" ht="14.1" customHeight="1" x14ac:dyDescent="0.3">
      <c r="A6" s="92" t="str">
        <f>'Course List (program)'!F4</f>
        <v>ARCH 102.01</v>
      </c>
      <c r="B6" s="100" t="str">
        <f>'Course List (program)'!H4</f>
        <v>Architectural Basic Design II</v>
      </c>
      <c r="C6" s="93"/>
      <c r="D6" s="5"/>
      <c r="E6" s="240"/>
      <c r="F6" s="240"/>
      <c r="G6" s="240"/>
      <c r="H6" s="240"/>
      <c r="I6" s="240"/>
      <c r="J6" s="238"/>
      <c r="K6" s="239"/>
      <c r="L6" s="946"/>
      <c r="M6" s="240"/>
      <c r="N6" s="946"/>
      <c r="O6" s="240"/>
      <c r="P6" s="242"/>
      <c r="Q6" s="1000"/>
      <c r="R6" s="986"/>
      <c r="S6" s="995"/>
      <c r="T6" s="992"/>
      <c r="U6" s="986"/>
      <c r="V6" s="995"/>
      <c r="W6" s="992"/>
      <c r="X6" s="986"/>
      <c r="Y6" s="995"/>
    </row>
    <row r="7" spans="1:25" ht="14.1" customHeight="1" x14ac:dyDescent="0.2">
      <c r="A7" s="92" t="str">
        <f>'Course List (program)'!F5</f>
        <v>ARCH 102.11</v>
      </c>
      <c r="B7" s="100" t="str">
        <f>'Course List (program)'!H5</f>
        <v>Architectural Basic Design II</v>
      </c>
      <c r="C7" s="93">
        <v>0.41666666666666669</v>
      </c>
      <c r="D7" s="5">
        <v>2</v>
      </c>
      <c r="E7" s="237"/>
      <c r="F7" s="237"/>
      <c r="G7" s="237"/>
      <c r="H7" s="237"/>
      <c r="I7" s="237"/>
      <c r="J7" s="238">
        <v>0.41666666666666669</v>
      </c>
      <c r="K7" s="239">
        <v>2</v>
      </c>
      <c r="L7" s="945" t="s">
        <v>894</v>
      </c>
      <c r="M7" s="237"/>
      <c r="N7" s="945" t="s">
        <v>894</v>
      </c>
      <c r="O7" s="237"/>
      <c r="P7" s="237" t="s">
        <v>822</v>
      </c>
      <c r="Q7" s="1000"/>
      <c r="R7" s="986"/>
      <c r="S7" s="995"/>
      <c r="T7" s="992"/>
      <c r="U7" s="986"/>
      <c r="V7" s="995"/>
      <c r="W7" s="992"/>
      <c r="X7" s="986"/>
      <c r="Y7" s="995"/>
    </row>
    <row r="8" spans="1:25" ht="14.1" customHeight="1" x14ac:dyDescent="0.3">
      <c r="A8" s="92" t="str">
        <f>'Course List (program)'!F6</f>
        <v>ARCH 102.12</v>
      </c>
      <c r="B8" s="100" t="str">
        <f>'Course List (program)'!H6</f>
        <v>Architectural Basic Design II</v>
      </c>
      <c r="C8" s="93"/>
      <c r="D8" s="5"/>
      <c r="E8" s="240"/>
      <c r="F8" s="240"/>
      <c r="G8" s="240"/>
      <c r="H8" s="240"/>
      <c r="I8" s="240"/>
      <c r="J8" s="238"/>
      <c r="K8" s="239"/>
      <c r="L8" s="946"/>
      <c r="M8" s="240"/>
      <c r="N8" s="946"/>
      <c r="O8" s="240"/>
      <c r="P8" s="242"/>
      <c r="Q8" s="1000"/>
      <c r="R8" s="986"/>
      <c r="S8" s="995"/>
      <c r="T8" s="992"/>
      <c r="U8" s="986"/>
      <c r="V8" s="995"/>
      <c r="W8" s="992"/>
      <c r="X8" s="986"/>
      <c r="Y8" s="995"/>
    </row>
    <row r="9" spans="1:25" ht="14.1" customHeight="1" x14ac:dyDescent="0.2">
      <c r="A9" s="92" t="str">
        <f>'Course List (program)'!F7</f>
        <v>ARCH 102.13</v>
      </c>
      <c r="B9" s="100" t="str">
        <f>'Course List (program)'!H7</f>
        <v>Architectural Basic Design II</v>
      </c>
      <c r="C9" s="93">
        <v>0.45833333333333331</v>
      </c>
      <c r="D9" s="5">
        <v>3</v>
      </c>
      <c r="E9" s="237"/>
      <c r="F9" s="237"/>
      <c r="G9" s="237"/>
      <c r="H9" s="237"/>
      <c r="I9" s="237"/>
      <c r="J9" s="238">
        <v>0.45833333333333331</v>
      </c>
      <c r="K9" s="239">
        <v>3</v>
      </c>
      <c r="L9" s="237"/>
      <c r="M9" s="237"/>
      <c r="N9" s="237"/>
      <c r="O9" s="237"/>
      <c r="P9" s="237" t="s">
        <v>822</v>
      </c>
      <c r="Q9" s="1000"/>
      <c r="R9" s="986"/>
      <c r="S9" s="995"/>
      <c r="T9" s="992"/>
      <c r="U9" s="986"/>
      <c r="V9" s="995"/>
      <c r="W9" s="992"/>
      <c r="X9" s="986"/>
      <c r="Y9" s="995"/>
    </row>
    <row r="10" spans="1:25" ht="14.1" customHeight="1" x14ac:dyDescent="0.3">
      <c r="A10" s="92" t="str">
        <f>'Course List (program)'!F8</f>
        <v>ARCH 103.01</v>
      </c>
      <c r="B10" s="100" t="str">
        <f>'Course List (program)'!H8</f>
        <v>Information Technology for Architects</v>
      </c>
      <c r="C10" s="93"/>
      <c r="D10" s="5"/>
      <c r="E10" s="240"/>
      <c r="F10" s="240"/>
      <c r="G10" s="240"/>
      <c r="H10" s="240"/>
      <c r="I10" s="242"/>
      <c r="J10" s="238"/>
      <c r="K10" s="239"/>
      <c r="L10" s="240"/>
      <c r="M10" s="240"/>
      <c r="N10" s="240"/>
      <c r="O10" s="240"/>
      <c r="P10" s="240"/>
      <c r="Q10" s="1000"/>
      <c r="R10" s="986"/>
      <c r="S10" s="995"/>
      <c r="T10" s="992"/>
      <c r="U10" s="986"/>
      <c r="V10" s="995"/>
      <c r="W10" s="992"/>
      <c r="X10" s="986"/>
      <c r="Y10" s="995"/>
    </row>
    <row r="11" spans="1:25" ht="14.1" customHeight="1" x14ac:dyDescent="0.2">
      <c r="A11" s="92" t="str">
        <f>'Course List (program)'!F9</f>
        <v>ARCH 105.01</v>
      </c>
      <c r="B11" s="100" t="str">
        <f>'Course List (program)'!H9</f>
        <v>Fundamentals of Architecture I</v>
      </c>
      <c r="C11" s="93">
        <v>0.5</v>
      </c>
      <c r="D11" s="5">
        <v>4</v>
      </c>
      <c r="E11" s="237"/>
      <c r="F11" s="237"/>
      <c r="G11" s="237"/>
      <c r="H11" s="237"/>
      <c r="I11" s="237"/>
      <c r="J11" s="238">
        <v>0.5</v>
      </c>
      <c r="K11" s="239">
        <v>4</v>
      </c>
      <c r="L11" s="237"/>
      <c r="M11" s="237"/>
      <c r="N11" s="237"/>
      <c r="O11" s="237"/>
      <c r="P11" s="237" t="s">
        <v>822</v>
      </c>
      <c r="Q11" s="1000"/>
      <c r="R11" s="986"/>
      <c r="S11" s="995"/>
      <c r="T11" s="992"/>
      <c r="U11" s="986"/>
      <c r="V11" s="995"/>
      <c r="W11" s="992"/>
      <c r="X11" s="986"/>
      <c r="Y11" s="995"/>
    </row>
    <row r="12" spans="1:25" ht="14.1" customHeight="1" x14ac:dyDescent="0.3">
      <c r="A12" s="92" t="str">
        <f>'Course List (program)'!F10</f>
        <v>ARCH 105.02</v>
      </c>
      <c r="B12" s="100" t="str">
        <f>'Course List (program)'!H10</f>
        <v>Fundamentals of Architecture I</v>
      </c>
      <c r="C12" s="93"/>
      <c r="D12" s="5"/>
      <c r="E12" s="240"/>
      <c r="F12" s="240"/>
      <c r="G12" s="240"/>
      <c r="H12" s="240"/>
      <c r="I12" s="242"/>
      <c r="J12" s="238"/>
      <c r="K12" s="239"/>
      <c r="L12" s="240"/>
      <c r="M12" s="240"/>
      <c r="N12" s="240"/>
      <c r="O12" s="240"/>
      <c r="P12" s="242"/>
      <c r="Q12" s="1000"/>
      <c r="R12" s="986"/>
      <c r="S12" s="995"/>
      <c r="T12" s="992"/>
      <c r="U12" s="986"/>
      <c r="V12" s="995"/>
      <c r="W12" s="992"/>
      <c r="X12" s="986"/>
      <c r="Y12" s="995"/>
    </row>
    <row r="13" spans="1:25" ht="14.1" customHeight="1" x14ac:dyDescent="0.2">
      <c r="A13" s="92" t="str">
        <f>'Course List (program)'!F11</f>
        <v>ARCH 106.01</v>
      </c>
      <c r="B13" s="100" t="str">
        <f>'Course List (program)'!H11</f>
        <v>Fundamentals of Architecture II</v>
      </c>
      <c r="C13" s="93">
        <v>0.54166666666666663</v>
      </c>
      <c r="D13" s="5">
        <v>5</v>
      </c>
      <c r="E13" s="237"/>
      <c r="F13" s="237"/>
      <c r="G13" s="237"/>
      <c r="H13" s="237"/>
      <c r="I13" s="237"/>
      <c r="J13" s="238">
        <v>0.54166666666666663</v>
      </c>
      <c r="K13" s="239">
        <v>5</v>
      </c>
      <c r="L13" s="237"/>
      <c r="M13" s="237"/>
      <c r="N13" s="237"/>
      <c r="O13" s="945" t="s">
        <v>827</v>
      </c>
      <c r="P13" s="237" t="s">
        <v>892</v>
      </c>
      <c r="Q13" s="1000"/>
      <c r="R13" s="985" t="s">
        <v>44</v>
      </c>
      <c r="S13" s="995"/>
      <c r="T13" s="992"/>
      <c r="U13" s="985" t="s">
        <v>44</v>
      </c>
      <c r="V13" s="995"/>
      <c r="W13" s="992"/>
      <c r="X13" s="985" t="s">
        <v>44</v>
      </c>
      <c r="Y13" s="995"/>
    </row>
    <row r="14" spans="1:25" ht="14.1" customHeight="1" x14ac:dyDescent="0.3">
      <c r="A14" s="91" t="s">
        <v>1</v>
      </c>
      <c r="B14" s="101"/>
      <c r="C14" s="93"/>
      <c r="D14" s="5"/>
      <c r="E14" s="240"/>
      <c r="F14" s="240"/>
      <c r="G14" s="240"/>
      <c r="H14" s="240"/>
      <c r="I14" s="240"/>
      <c r="J14" s="238"/>
      <c r="K14" s="239"/>
      <c r="L14" s="240"/>
      <c r="M14" s="240"/>
      <c r="N14" s="240"/>
      <c r="O14" s="946"/>
      <c r="P14" s="240"/>
      <c r="Q14" s="1000"/>
      <c r="R14" s="985"/>
      <c r="S14" s="995"/>
      <c r="T14" s="992"/>
      <c r="U14" s="985"/>
      <c r="V14" s="995"/>
      <c r="W14" s="992"/>
      <c r="X14" s="985"/>
      <c r="Y14" s="995"/>
    </row>
    <row r="15" spans="1:25" ht="14.1" customHeight="1" x14ac:dyDescent="0.2">
      <c r="A15" s="94" t="str">
        <f>'Course List (program)'!F12</f>
        <v>ARCH 106.02</v>
      </c>
      <c r="B15" s="102" t="str">
        <f>'Course List (program)'!H12</f>
        <v>Fundamentals of Architecture II</v>
      </c>
      <c r="C15" s="93">
        <v>0.58333333333333337</v>
      </c>
      <c r="D15" s="5">
        <v>6</v>
      </c>
      <c r="E15" s="237"/>
      <c r="F15" s="237"/>
      <c r="G15" s="237"/>
      <c r="H15" s="237"/>
      <c r="I15" s="237"/>
      <c r="J15" s="238">
        <v>0.58333333333333337</v>
      </c>
      <c r="K15" s="239">
        <v>6</v>
      </c>
      <c r="L15" s="237"/>
      <c r="M15" s="237"/>
      <c r="N15" s="945" t="s">
        <v>827</v>
      </c>
      <c r="O15" s="237" t="s">
        <v>821</v>
      </c>
      <c r="P15" s="237" t="s">
        <v>892</v>
      </c>
      <c r="Q15" s="1000"/>
      <c r="R15" s="986" t="str">
        <f t="array" ref="R15">IF(AND('S2'!$C$53:$AA$62="OK."),"OK.","!")</f>
        <v>!</v>
      </c>
      <c r="S15" s="995"/>
      <c r="T15" s="992"/>
      <c r="U15" s="986" t="str">
        <f t="array" aca="1" ref="U15" ca="1">IF(AND('S2'!$C$43:$AA$52="OK."),"OK.","!")</f>
        <v>OK.</v>
      </c>
      <c r="V15" s="995"/>
      <c r="W15" s="992"/>
      <c r="X15" s="986" t="str">
        <f t="array" ref="X15">IF(AND('S2'!$C$63:$AA$92="OK."),"OK.","!")</f>
        <v>!</v>
      </c>
      <c r="Y15" s="995"/>
    </row>
    <row r="16" spans="1:25" ht="14.1" customHeight="1" x14ac:dyDescent="0.3">
      <c r="A16" s="94" t="str">
        <f>'Course List (program)'!F13</f>
        <v>ARCH 112.11</v>
      </c>
      <c r="B16" s="102" t="str">
        <f>'Course List (program)'!H13</f>
        <v>Construction I</v>
      </c>
      <c r="C16" s="93"/>
      <c r="D16" s="5"/>
      <c r="E16" s="240"/>
      <c r="F16" s="240"/>
      <c r="G16" s="242"/>
      <c r="H16" s="240"/>
      <c r="I16" s="242"/>
      <c r="J16" s="238"/>
      <c r="K16" s="239"/>
      <c r="L16" s="240"/>
      <c r="M16" s="242"/>
      <c r="N16" s="946"/>
      <c r="O16" s="240"/>
      <c r="P16" s="242"/>
      <c r="Q16" s="1000"/>
      <c r="R16" s="986"/>
      <c r="S16" s="995"/>
      <c r="T16" s="992"/>
      <c r="U16" s="986"/>
      <c r="V16" s="995"/>
      <c r="W16" s="992"/>
      <c r="X16" s="986"/>
      <c r="Y16" s="995"/>
    </row>
    <row r="17" spans="1:25" ht="14.1" customHeight="1" x14ac:dyDescent="0.2">
      <c r="A17" s="94" t="str">
        <f>'Course List (program)'!F14</f>
        <v>ARCH 112.12</v>
      </c>
      <c r="B17" s="102" t="str">
        <f>'Course List (program)'!H14</f>
        <v>Construction I</v>
      </c>
      <c r="C17" s="93">
        <v>0.625</v>
      </c>
      <c r="D17" s="5">
        <v>7</v>
      </c>
      <c r="E17" s="237"/>
      <c r="F17" s="237"/>
      <c r="G17" s="237"/>
      <c r="H17" s="237"/>
      <c r="I17" s="237"/>
      <c r="J17" s="238">
        <v>0.625</v>
      </c>
      <c r="K17" s="239">
        <v>7</v>
      </c>
      <c r="L17" s="237"/>
      <c r="M17" s="237"/>
      <c r="N17" s="945" t="s">
        <v>827</v>
      </c>
      <c r="O17" s="237" t="s">
        <v>821</v>
      </c>
      <c r="P17" s="237" t="s">
        <v>892</v>
      </c>
      <c r="Q17" s="1000"/>
      <c r="R17" s="986"/>
      <c r="S17" s="995"/>
      <c r="T17" s="992"/>
      <c r="U17" s="986"/>
      <c r="V17" s="995"/>
      <c r="W17" s="992"/>
      <c r="X17" s="986"/>
      <c r="Y17" s="995"/>
    </row>
    <row r="18" spans="1:25" ht="14.1" customHeight="1" x14ac:dyDescent="0.3">
      <c r="A18" s="94" t="str">
        <f>'Course List (program)'!F15</f>
        <v>ARCH 112.13</v>
      </c>
      <c r="B18" s="102" t="str">
        <f>'Course List (program)'!H15</f>
        <v>Construction I</v>
      </c>
      <c r="C18" s="93"/>
      <c r="D18" s="5"/>
      <c r="E18" s="240"/>
      <c r="F18" s="240"/>
      <c r="G18" s="242"/>
      <c r="H18" s="240"/>
      <c r="I18" s="242"/>
      <c r="J18" s="238"/>
      <c r="K18" s="239"/>
      <c r="L18" s="240"/>
      <c r="M18" s="242"/>
      <c r="N18" s="946"/>
      <c r="O18" s="240"/>
      <c r="P18" s="242"/>
      <c r="Q18" s="1000"/>
      <c r="R18" s="986"/>
      <c r="S18" s="995"/>
      <c r="T18" s="992"/>
      <c r="U18" s="986"/>
      <c r="V18" s="995"/>
      <c r="W18" s="992"/>
      <c r="X18" s="986"/>
      <c r="Y18" s="995"/>
    </row>
    <row r="19" spans="1:25" ht="14.1" customHeight="1" x14ac:dyDescent="0.2">
      <c r="A19" s="94" t="str">
        <f>'Course List (program)'!F16</f>
        <v>ARCH 142.11</v>
      </c>
      <c r="B19" s="102" t="str">
        <f>'Course List (program)'!H16</f>
        <v>Architectural Drawing</v>
      </c>
      <c r="C19" s="93">
        <v>0.66666666666666663</v>
      </c>
      <c r="D19" s="5">
        <v>8</v>
      </c>
      <c r="E19" s="237"/>
      <c r="F19" s="237"/>
      <c r="G19" s="237" t="s">
        <v>883</v>
      </c>
      <c r="H19" s="237"/>
      <c r="I19" s="237"/>
      <c r="J19" s="238">
        <v>0.66666666666666663</v>
      </c>
      <c r="K19" s="239">
        <v>8</v>
      </c>
      <c r="L19" s="237"/>
      <c r="M19" s="237"/>
      <c r="N19" s="237" t="s">
        <v>882</v>
      </c>
      <c r="O19" s="237" t="s">
        <v>821</v>
      </c>
      <c r="P19" s="237" t="s">
        <v>892</v>
      </c>
      <c r="Q19" s="1000"/>
      <c r="R19" s="986"/>
      <c r="S19" s="995"/>
      <c r="T19" s="992"/>
      <c r="U19" s="986"/>
      <c r="V19" s="995"/>
      <c r="W19" s="992"/>
      <c r="X19" s="986"/>
      <c r="Y19" s="995"/>
    </row>
    <row r="20" spans="1:25" ht="14.1" customHeight="1" x14ac:dyDescent="0.3">
      <c r="A20" s="94" t="str">
        <f>'Course List (program)'!F17</f>
        <v>ARCH 143.01</v>
      </c>
      <c r="B20" s="102" t="str">
        <f>'Course List (program)'!H17</f>
        <v>Building Materials</v>
      </c>
      <c r="C20" s="93"/>
      <c r="D20" s="5"/>
      <c r="E20" s="240"/>
      <c r="F20" s="240"/>
      <c r="G20" s="240"/>
      <c r="H20" s="240"/>
      <c r="I20" s="240"/>
      <c r="J20" s="238"/>
      <c r="K20" s="239"/>
      <c r="L20" s="240"/>
      <c r="M20" s="240"/>
      <c r="N20" s="240"/>
      <c r="O20" s="240"/>
      <c r="P20" s="240"/>
      <c r="Q20" s="1000"/>
      <c r="R20" s="986"/>
      <c r="S20" s="995"/>
      <c r="T20" s="992"/>
      <c r="U20" s="986"/>
      <c r="V20" s="995"/>
      <c r="W20" s="992"/>
      <c r="X20" s="986"/>
      <c r="Y20" s="995"/>
    </row>
    <row r="21" spans="1:25" ht="14.1" customHeight="1" x14ac:dyDescent="0.2">
      <c r="A21" s="94" t="str">
        <f>'Course List (program)'!F18</f>
        <v>ARCH 205.01</v>
      </c>
      <c r="B21" s="102" t="str">
        <f>'Course List (program)'!H18</f>
        <v>History of Art I</v>
      </c>
      <c r="C21" s="93">
        <v>0.70833333333333337</v>
      </c>
      <c r="D21" s="5">
        <v>9</v>
      </c>
      <c r="E21" s="237"/>
      <c r="F21" s="237"/>
      <c r="G21" s="237" t="s">
        <v>883</v>
      </c>
      <c r="H21" s="237"/>
      <c r="I21" s="237"/>
      <c r="J21" s="238">
        <v>0.70833333333333337</v>
      </c>
      <c r="K21" s="239">
        <v>9</v>
      </c>
      <c r="L21" s="237"/>
      <c r="M21" s="237"/>
      <c r="N21" s="237" t="s">
        <v>882</v>
      </c>
      <c r="O21" s="237" t="s">
        <v>821</v>
      </c>
      <c r="P21" s="237"/>
      <c r="Q21" s="1000"/>
      <c r="R21" s="986"/>
      <c r="S21" s="995"/>
      <c r="T21" s="992"/>
      <c r="U21" s="986"/>
      <c r="V21" s="995"/>
      <c r="W21" s="992"/>
      <c r="X21" s="986"/>
      <c r="Y21" s="995"/>
    </row>
    <row r="22" spans="1:25" ht="14.1" customHeight="1" x14ac:dyDescent="0.3">
      <c r="A22" s="94" t="str">
        <f>'Course List (program)'!F19</f>
        <v>ARCH 206.01</v>
      </c>
      <c r="B22" s="102" t="str">
        <f>'Course List (program)'!H19</f>
        <v xml:space="preserve">History of Art II </v>
      </c>
      <c r="C22" s="93"/>
      <c r="D22" s="5"/>
      <c r="E22" s="240"/>
      <c r="F22" s="240"/>
      <c r="G22" s="240"/>
      <c r="H22" s="240"/>
      <c r="I22" s="240"/>
      <c r="J22" s="238"/>
      <c r="K22" s="239"/>
      <c r="L22" s="240"/>
      <c r="M22" s="242"/>
      <c r="N22" s="240"/>
      <c r="O22" s="240"/>
      <c r="P22" s="242"/>
      <c r="Q22" s="1000"/>
      <c r="R22" s="987"/>
      <c r="S22" s="995"/>
      <c r="T22" s="992"/>
      <c r="U22" s="987"/>
      <c r="V22" s="995"/>
      <c r="W22" s="992"/>
      <c r="X22" s="987"/>
      <c r="Y22" s="995"/>
    </row>
    <row r="23" spans="1:25" ht="14.1" customHeight="1" x14ac:dyDescent="0.2">
      <c r="A23" s="94" t="str">
        <f>'Course List (program)'!F20</f>
        <v>ARCH 207.11</v>
      </c>
      <c r="B23" s="102" t="str">
        <f>'Course List (program)'!H20</f>
        <v>Architectural Presentation Techniques</v>
      </c>
      <c r="C23" s="93">
        <v>0.75</v>
      </c>
      <c r="D23" s="5">
        <v>10</v>
      </c>
      <c r="E23" s="237"/>
      <c r="F23" s="237"/>
      <c r="G23" s="237"/>
      <c r="H23" s="237"/>
      <c r="I23" s="237"/>
      <c r="J23" s="238">
        <v>0.75</v>
      </c>
      <c r="K23" s="239">
        <v>10</v>
      </c>
      <c r="L23" s="237"/>
      <c r="M23" s="237"/>
      <c r="N23" s="237"/>
      <c r="O23" s="237"/>
      <c r="P23" s="237"/>
      <c r="Q23" s="1000"/>
      <c r="R23" s="241"/>
      <c r="S23" s="995"/>
      <c r="T23" s="992"/>
      <c r="U23" s="241"/>
      <c r="V23" s="995"/>
      <c r="W23" s="992"/>
      <c r="X23" s="241"/>
      <c r="Y23" s="995"/>
    </row>
    <row r="24" spans="1:25" ht="14.1" customHeight="1" x14ac:dyDescent="0.2">
      <c r="A24" s="94" t="str">
        <f>'Course List (program)'!F21</f>
        <v>ARCH 208.11</v>
      </c>
      <c r="B24" s="102" t="str">
        <f>'Course List (program)'!H21</f>
        <v>Land Survey</v>
      </c>
      <c r="C24" s="95"/>
      <c r="D24" s="5"/>
      <c r="E24" s="242"/>
      <c r="F24" s="242"/>
      <c r="G24" s="242"/>
      <c r="H24" s="242"/>
      <c r="I24" s="242"/>
      <c r="J24" s="239"/>
      <c r="K24" s="239"/>
      <c r="L24" s="242"/>
      <c r="M24" s="242"/>
      <c r="N24" s="242"/>
      <c r="O24" s="242"/>
      <c r="P24" s="242"/>
      <c r="Q24" s="1000"/>
      <c r="R24" s="243"/>
      <c r="S24" s="995"/>
      <c r="T24" s="992"/>
      <c r="U24" s="243"/>
      <c r="V24" s="995"/>
      <c r="W24" s="992"/>
      <c r="X24" s="243"/>
      <c r="Y24" s="995"/>
    </row>
    <row r="25" spans="1:25" ht="14.1" customHeight="1" x14ac:dyDescent="0.2">
      <c r="A25" s="91" t="s">
        <v>3</v>
      </c>
      <c r="B25" s="101"/>
      <c r="C25" s="1019" t="s">
        <v>45</v>
      </c>
      <c r="D25" s="1019"/>
      <c r="E25" s="244" t="s">
        <v>36</v>
      </c>
      <c r="F25" s="244" t="s">
        <v>37</v>
      </c>
      <c r="G25" s="244" t="s">
        <v>38</v>
      </c>
      <c r="H25" s="244" t="s">
        <v>39</v>
      </c>
      <c r="I25" s="244" t="s">
        <v>40</v>
      </c>
      <c r="J25" s="1028" t="s">
        <v>46</v>
      </c>
      <c r="K25" s="1028"/>
      <c r="L25" s="244" t="s">
        <v>36</v>
      </c>
      <c r="M25" s="244" t="s">
        <v>37</v>
      </c>
      <c r="N25" s="244" t="s">
        <v>38</v>
      </c>
      <c r="O25" s="244" t="s">
        <v>39</v>
      </c>
      <c r="P25" s="245" t="s">
        <v>40</v>
      </c>
      <c r="Q25" s="1000"/>
      <c r="R25" s="985" t="s">
        <v>45</v>
      </c>
      <c r="S25" s="995"/>
      <c r="T25" s="992"/>
      <c r="U25" s="985" t="s">
        <v>45</v>
      </c>
      <c r="V25" s="995"/>
      <c r="W25" s="992"/>
      <c r="X25" s="985" t="s">
        <v>45</v>
      </c>
      <c r="Y25" s="995"/>
    </row>
    <row r="26" spans="1:25" ht="14.1" customHeight="1" x14ac:dyDescent="0.2">
      <c r="A26" s="92" t="str">
        <f>'Course List (program)'!F22</f>
        <v>ARCH 208.12</v>
      </c>
      <c r="B26" s="100" t="str">
        <f>'Course List (program)'!H22</f>
        <v>Land Survey</v>
      </c>
      <c r="C26" s="1019"/>
      <c r="D26" s="1019"/>
      <c r="E26" s="244">
        <v>1</v>
      </c>
      <c r="F26" s="244">
        <v>2</v>
      </c>
      <c r="G26" s="244">
        <v>3</v>
      </c>
      <c r="H26" s="244">
        <v>4</v>
      </c>
      <c r="I26" s="244">
        <v>5</v>
      </c>
      <c r="J26" s="1028"/>
      <c r="K26" s="1028"/>
      <c r="L26" s="244">
        <v>1</v>
      </c>
      <c r="M26" s="244">
        <v>2</v>
      </c>
      <c r="N26" s="244">
        <v>3</v>
      </c>
      <c r="O26" s="244">
        <v>4</v>
      </c>
      <c r="P26" s="245">
        <v>5</v>
      </c>
      <c r="Q26" s="1000"/>
      <c r="R26" s="985"/>
      <c r="S26" s="995"/>
      <c r="T26" s="992"/>
      <c r="U26" s="985"/>
      <c r="V26" s="995"/>
      <c r="W26" s="992"/>
      <c r="X26" s="985"/>
      <c r="Y26" s="995"/>
    </row>
    <row r="27" spans="1:25" ht="14.1" customHeight="1" x14ac:dyDescent="0.2">
      <c r="A27" s="92" t="str">
        <f>'Course List (program)'!F23</f>
        <v>ARCH 213.11</v>
      </c>
      <c r="B27" s="100" t="str">
        <f>'Course List (program)'!H23</f>
        <v>Construction II</v>
      </c>
      <c r="C27" s="93">
        <v>0.375</v>
      </c>
      <c r="D27" s="5">
        <v>1</v>
      </c>
      <c r="E27" s="237" t="s">
        <v>548</v>
      </c>
      <c r="F27" s="237"/>
      <c r="G27" s="237"/>
      <c r="H27" s="237"/>
      <c r="I27" s="237"/>
      <c r="J27" s="238">
        <v>0.375</v>
      </c>
      <c r="K27" s="239">
        <v>1</v>
      </c>
      <c r="L27" s="237" t="s">
        <v>491</v>
      </c>
      <c r="M27" s="237"/>
      <c r="N27" s="237"/>
      <c r="O27" s="237"/>
      <c r="P27" s="540"/>
      <c r="Q27" s="1000"/>
      <c r="R27" s="986" t="str">
        <f t="array" ref="R27">IF(AND('S3'!$C$53:$AA$62="OK."),"OK.","!")</f>
        <v>OK.</v>
      </c>
      <c r="S27" s="995"/>
      <c r="T27" s="992"/>
      <c r="U27" s="986" t="str">
        <f t="array" aca="1" ref="U27" ca="1">IF(AND('S3'!$C$43:$AA$52="OK."),"OK.","!")</f>
        <v>OK.</v>
      </c>
      <c r="V27" s="995"/>
      <c r="W27" s="992"/>
      <c r="X27" s="986" t="str">
        <f t="array" ref="X27">IF(AND('S3'!$C$63:$AA$92="OK."),"OK.","!")</f>
        <v>OK.</v>
      </c>
      <c r="Y27" s="995"/>
    </row>
    <row r="28" spans="1:25" ht="14.1" customHeight="1" x14ac:dyDescent="0.3">
      <c r="A28" s="92" t="str">
        <f>'Course List (program)'!F24</f>
        <v>ARCH 214.11</v>
      </c>
      <c r="B28" s="100" t="str">
        <f>'Course List (program)'!H24</f>
        <v>Construction Project</v>
      </c>
      <c r="C28" s="93"/>
      <c r="D28" s="5"/>
      <c r="E28" s="240"/>
      <c r="F28" s="240"/>
      <c r="G28" s="240"/>
      <c r="H28" s="240"/>
      <c r="I28" s="240"/>
      <c r="J28" s="238"/>
      <c r="K28" s="239"/>
      <c r="L28" s="240"/>
      <c r="M28" s="554"/>
      <c r="N28" s="554"/>
      <c r="O28" s="240"/>
      <c r="P28" s="554"/>
      <c r="Q28" s="1000"/>
      <c r="R28" s="986"/>
      <c r="S28" s="995"/>
      <c r="T28" s="992"/>
      <c r="U28" s="986"/>
      <c r="V28" s="995"/>
      <c r="W28" s="992"/>
      <c r="X28" s="986"/>
      <c r="Y28" s="995"/>
    </row>
    <row r="29" spans="1:25" ht="14.1" customHeight="1" x14ac:dyDescent="0.2">
      <c r="A29" s="92" t="str">
        <f>'Course List (program)'!F25</f>
        <v>ARCH 214.12</v>
      </c>
      <c r="B29" s="100" t="str">
        <f>'Course List (program)'!H25</f>
        <v>Construction Project</v>
      </c>
      <c r="C29" s="93">
        <v>0.41666666666666669</v>
      </c>
      <c r="D29" s="5">
        <v>2</v>
      </c>
      <c r="E29" s="237" t="s">
        <v>548</v>
      </c>
      <c r="F29" s="237"/>
      <c r="G29" s="237"/>
      <c r="H29" s="237"/>
      <c r="I29" s="237"/>
      <c r="J29" s="238">
        <v>0.41666666666666669</v>
      </c>
      <c r="K29" s="239">
        <v>2</v>
      </c>
      <c r="L29" s="237" t="s">
        <v>491</v>
      </c>
      <c r="M29" s="237"/>
      <c r="N29" s="237"/>
      <c r="O29" s="237"/>
      <c r="P29" s="540"/>
      <c r="Q29" s="1000"/>
      <c r="R29" s="986"/>
      <c r="S29" s="995"/>
      <c r="T29" s="992"/>
      <c r="U29" s="986"/>
      <c r="V29" s="995"/>
      <c r="W29" s="992"/>
      <c r="X29" s="986"/>
      <c r="Y29" s="995"/>
    </row>
    <row r="30" spans="1:25" ht="14.1" customHeight="1" x14ac:dyDescent="0.3">
      <c r="A30" s="92" t="str">
        <f>'Course List (program)'!F26</f>
        <v>ARCH 214.13</v>
      </c>
      <c r="B30" s="100" t="str">
        <f>'Course List (program)'!H26</f>
        <v>Construction Project</v>
      </c>
      <c r="C30" s="93"/>
      <c r="D30" s="5"/>
      <c r="E30" s="240"/>
      <c r="F30" s="240"/>
      <c r="G30" s="240"/>
      <c r="H30" s="240"/>
      <c r="I30" s="240"/>
      <c r="J30" s="238"/>
      <c r="K30" s="239"/>
      <c r="L30" s="240"/>
      <c r="M30" s="554"/>
      <c r="N30" s="554"/>
      <c r="O30" s="240"/>
      <c r="P30" s="554"/>
      <c r="Q30" s="1000"/>
      <c r="R30" s="986"/>
      <c r="S30" s="995"/>
      <c r="T30" s="992"/>
      <c r="U30" s="986"/>
      <c r="V30" s="995"/>
      <c r="W30" s="992"/>
      <c r="X30" s="986"/>
      <c r="Y30" s="995"/>
    </row>
    <row r="31" spans="1:25" ht="14.1" customHeight="1" x14ac:dyDescent="0.2">
      <c r="A31" s="92" t="str">
        <f>'Course List (program)'!F27</f>
        <v>ARCH 214.14</v>
      </c>
      <c r="B31" s="100" t="str">
        <f>'Course List (program)'!H27</f>
        <v>Construction Project</v>
      </c>
      <c r="C31" s="93">
        <v>0.45833333333333331</v>
      </c>
      <c r="D31" s="5">
        <v>3</v>
      </c>
      <c r="E31" s="237" t="s">
        <v>548</v>
      </c>
      <c r="F31" s="237"/>
      <c r="G31" s="237"/>
      <c r="H31" s="237" t="s">
        <v>672</v>
      </c>
      <c r="I31" s="237"/>
      <c r="J31" s="238">
        <v>0.45833333333333331</v>
      </c>
      <c r="K31" s="239">
        <v>3</v>
      </c>
      <c r="L31" s="237" t="s">
        <v>491</v>
      </c>
      <c r="M31" s="237"/>
      <c r="N31" s="542" t="s">
        <v>823</v>
      </c>
      <c r="O31" s="237"/>
      <c r="P31" s="237"/>
      <c r="Q31" s="1000"/>
      <c r="R31" s="986"/>
      <c r="S31" s="995"/>
      <c r="T31" s="992"/>
      <c r="U31" s="986"/>
      <c r="V31" s="995"/>
      <c r="W31" s="992"/>
      <c r="X31" s="986"/>
      <c r="Y31" s="995"/>
    </row>
    <row r="32" spans="1:25" ht="14.1" customHeight="1" x14ac:dyDescent="0.3">
      <c r="A32" s="92" t="str">
        <f>'Course List (program)'!F28</f>
        <v>ARCH 243.01</v>
      </c>
      <c r="B32" s="100" t="str">
        <f>'Course List (program)'!H28</f>
        <v>Theory of Buildings I</v>
      </c>
      <c r="C32" s="93"/>
      <c r="D32" s="5"/>
      <c r="E32" s="240"/>
      <c r="F32" s="240"/>
      <c r="G32" s="240"/>
      <c r="H32" s="240"/>
      <c r="I32" s="242"/>
      <c r="J32" s="238"/>
      <c r="K32" s="239"/>
      <c r="L32" s="240"/>
      <c r="M32" s="240"/>
      <c r="N32" s="554"/>
      <c r="O32" s="240"/>
      <c r="P32" s="554"/>
      <c r="Q32" s="1000"/>
      <c r="R32" s="986"/>
      <c r="S32" s="995"/>
      <c r="T32" s="992"/>
      <c r="U32" s="986"/>
      <c r="V32" s="995"/>
      <c r="W32" s="992"/>
      <c r="X32" s="986"/>
      <c r="Y32" s="995"/>
    </row>
    <row r="33" spans="1:25" ht="14.1" customHeight="1" x14ac:dyDescent="0.2">
      <c r="A33" s="92" t="str">
        <f>'Course List (program)'!F29</f>
        <v>ARCH 243.11</v>
      </c>
      <c r="B33" s="100" t="str">
        <f>'Course List (program)'!H29</f>
        <v>Theory of Buildings I</v>
      </c>
      <c r="C33" s="93">
        <v>0.5</v>
      </c>
      <c r="D33" s="5">
        <v>4</v>
      </c>
      <c r="E33" s="237" t="s">
        <v>548</v>
      </c>
      <c r="F33" s="237"/>
      <c r="G33" s="237"/>
      <c r="H33" s="237" t="s">
        <v>672</v>
      </c>
      <c r="I33" s="237"/>
      <c r="J33" s="238">
        <v>0.5</v>
      </c>
      <c r="K33" s="239">
        <v>4</v>
      </c>
      <c r="L33" s="237" t="s">
        <v>491</v>
      </c>
      <c r="M33" s="237"/>
      <c r="N33" s="542" t="s">
        <v>823</v>
      </c>
      <c r="O33" s="237"/>
      <c r="P33" s="237"/>
      <c r="Q33" s="1000"/>
      <c r="R33" s="986"/>
      <c r="S33" s="995"/>
      <c r="T33" s="992"/>
      <c r="U33" s="986"/>
      <c r="V33" s="995"/>
      <c r="W33" s="992"/>
      <c r="X33" s="986"/>
      <c r="Y33" s="995"/>
    </row>
    <row r="34" spans="1:25" ht="14.1" customHeight="1" x14ac:dyDescent="0.3">
      <c r="A34" s="92" t="str">
        <f>'Course List (program)'!F30</f>
        <v>ARCH 243.12</v>
      </c>
      <c r="B34" s="100" t="str">
        <f>'Course List (program)'!H30</f>
        <v>Theory of Buildings I</v>
      </c>
      <c r="C34" s="93"/>
      <c r="D34" s="5"/>
      <c r="E34" s="240"/>
      <c r="F34" s="240"/>
      <c r="G34" s="240"/>
      <c r="H34" s="240"/>
      <c r="I34" s="242"/>
      <c r="J34" s="238"/>
      <c r="K34" s="239"/>
      <c r="L34" s="240"/>
      <c r="M34" s="240"/>
      <c r="N34" s="554"/>
      <c r="O34" s="240"/>
      <c r="P34" s="554"/>
      <c r="Q34" s="1000"/>
      <c r="R34" s="986"/>
      <c r="S34" s="995"/>
      <c r="T34" s="992"/>
      <c r="U34" s="986"/>
      <c r="V34" s="995"/>
      <c r="W34" s="992"/>
      <c r="X34" s="986"/>
      <c r="Y34" s="995"/>
    </row>
    <row r="35" spans="1:25" ht="14.1" customHeight="1" x14ac:dyDescent="0.2">
      <c r="A35" s="92" t="str">
        <f>'Course List (program)'!F31</f>
        <v>ARCH 244.01</v>
      </c>
      <c r="B35" s="100" t="str">
        <f>'Course List (program)'!H31</f>
        <v>Theory of Buildings II</v>
      </c>
      <c r="C35" s="93">
        <v>0.54166666666666663</v>
      </c>
      <c r="D35" s="5">
        <v>5</v>
      </c>
      <c r="E35" s="237"/>
      <c r="F35" s="237"/>
      <c r="G35" s="237"/>
      <c r="H35" s="237"/>
      <c r="I35" s="237"/>
      <c r="J35" s="238">
        <v>0.54166666666666663</v>
      </c>
      <c r="K35" s="239">
        <v>5</v>
      </c>
      <c r="L35" s="237"/>
      <c r="M35" s="237"/>
      <c r="N35" s="237"/>
      <c r="O35" s="237"/>
      <c r="P35" s="237"/>
      <c r="Q35" s="1000"/>
      <c r="R35" s="985" t="s">
        <v>46</v>
      </c>
      <c r="S35" s="995"/>
      <c r="T35" s="992"/>
      <c r="U35" s="985" t="s">
        <v>46</v>
      </c>
      <c r="V35" s="995"/>
      <c r="W35" s="992"/>
      <c r="X35" s="985" t="s">
        <v>46</v>
      </c>
      <c r="Y35" s="995"/>
    </row>
    <row r="36" spans="1:25" ht="14.1" customHeight="1" x14ac:dyDescent="0.3">
      <c r="A36" s="91" t="s">
        <v>2</v>
      </c>
      <c r="B36" s="101"/>
      <c r="C36" s="93"/>
      <c r="D36" s="5"/>
      <c r="E36" s="240"/>
      <c r="F36" s="240"/>
      <c r="G36" s="240"/>
      <c r="H36" s="240"/>
      <c r="I36" s="240"/>
      <c r="J36" s="238"/>
      <c r="K36" s="239"/>
      <c r="L36" s="240"/>
      <c r="M36" s="240"/>
      <c r="N36" s="240"/>
      <c r="O36" s="240"/>
      <c r="P36" s="240"/>
      <c r="Q36" s="1000"/>
      <c r="R36" s="985"/>
      <c r="S36" s="995"/>
      <c r="T36" s="992"/>
      <c r="U36" s="985"/>
      <c r="V36" s="995"/>
      <c r="W36" s="992"/>
      <c r="X36" s="985"/>
      <c r="Y36" s="995"/>
    </row>
    <row r="37" spans="1:25" ht="14.1" customHeight="1" x14ac:dyDescent="0.2">
      <c r="A37" s="94" t="str">
        <f>'Course List (program)'!F32</f>
        <v>ARCH 244.11</v>
      </c>
      <c r="B37" s="102" t="str">
        <f>'Course List (program)'!H32</f>
        <v>Theory of Buildings II</v>
      </c>
      <c r="C37" s="93">
        <v>0.58333333333333337</v>
      </c>
      <c r="D37" s="5">
        <v>6</v>
      </c>
      <c r="E37" s="237" t="s">
        <v>548</v>
      </c>
      <c r="F37" s="237"/>
      <c r="G37" s="237"/>
      <c r="H37" s="237"/>
      <c r="I37" s="237"/>
      <c r="J37" s="238">
        <v>0.58333333333333337</v>
      </c>
      <c r="K37" s="239">
        <v>6</v>
      </c>
      <c r="L37" s="237" t="s">
        <v>491</v>
      </c>
      <c r="M37" s="237" t="s">
        <v>824</v>
      </c>
      <c r="N37" s="237"/>
      <c r="O37" s="237"/>
      <c r="P37" s="237" t="s">
        <v>617</v>
      </c>
      <c r="Q37" s="1000"/>
      <c r="R37" s="986" t="str">
        <f t="array" ref="R37">IF(AND('S4'!$C$53:$AA$62="OK."),"OK.","!")</f>
        <v>OK.</v>
      </c>
      <c r="S37" s="995"/>
      <c r="T37" s="992"/>
      <c r="U37" s="986" t="str">
        <f t="array" aca="1" ref="U37" ca="1">IF(AND('S4'!$C$43:$AA$52="OK."),"OK.","!")</f>
        <v>OK.</v>
      </c>
      <c r="V37" s="995"/>
      <c r="W37" s="992"/>
      <c r="X37" s="986" t="str">
        <f t="array" ref="X37">IF(AND('S4'!$C$63:$AA$92="OK."),"OK.","!")</f>
        <v>OK.</v>
      </c>
      <c r="Y37" s="995"/>
    </row>
    <row r="38" spans="1:25" ht="14.1" customHeight="1" x14ac:dyDescent="0.3">
      <c r="A38" s="94" t="str">
        <f>'Course List (program)'!F33</f>
        <v>ARCH 244.12</v>
      </c>
      <c r="B38" s="102" t="str">
        <f>'Course List (program)'!H33</f>
        <v>Theory of Buildings II</v>
      </c>
      <c r="C38" s="93"/>
      <c r="D38" s="5"/>
      <c r="E38" s="240"/>
      <c r="F38" s="240"/>
      <c r="G38" s="242"/>
      <c r="H38" s="240"/>
      <c r="I38" s="242"/>
      <c r="J38" s="238"/>
      <c r="K38" s="239"/>
      <c r="L38" s="240"/>
      <c r="M38" s="242"/>
      <c r="N38" s="554"/>
      <c r="O38" s="240"/>
      <c r="P38" s="554"/>
      <c r="Q38" s="1000"/>
      <c r="R38" s="986"/>
      <c r="S38" s="995"/>
      <c r="T38" s="992"/>
      <c r="U38" s="986"/>
      <c r="V38" s="995"/>
      <c r="W38" s="992"/>
      <c r="X38" s="986"/>
      <c r="Y38" s="995"/>
    </row>
    <row r="39" spans="1:25" ht="14.1" customHeight="1" x14ac:dyDescent="0.2">
      <c r="A39" s="94" t="str">
        <f>'Course List (program)'!F34</f>
        <v>ARCH 244.13</v>
      </c>
      <c r="B39" s="102" t="str">
        <f>'Course List (program)'!H34</f>
        <v>Theory of Buildings II</v>
      </c>
      <c r="C39" s="93">
        <v>0.625</v>
      </c>
      <c r="D39" s="5">
        <v>7</v>
      </c>
      <c r="E39" s="237" t="s">
        <v>548</v>
      </c>
      <c r="F39" s="237"/>
      <c r="G39" s="237"/>
      <c r="H39" s="237"/>
      <c r="I39" s="237"/>
      <c r="J39" s="238">
        <v>0.625</v>
      </c>
      <c r="K39" s="239">
        <v>7</v>
      </c>
      <c r="L39" s="237" t="s">
        <v>491</v>
      </c>
      <c r="M39" s="237" t="s">
        <v>824</v>
      </c>
      <c r="N39" s="237"/>
      <c r="O39" s="237"/>
      <c r="P39" s="237" t="s">
        <v>617</v>
      </c>
      <c r="Q39" s="1000"/>
      <c r="R39" s="986"/>
      <c r="S39" s="995"/>
      <c r="T39" s="992"/>
      <c r="U39" s="986"/>
      <c r="V39" s="995"/>
      <c r="W39" s="992"/>
      <c r="X39" s="986"/>
      <c r="Y39" s="995"/>
    </row>
    <row r="40" spans="1:25" ht="14.1" customHeight="1" x14ac:dyDescent="0.3">
      <c r="A40" s="94" t="str">
        <f>'Course List (program)'!F35</f>
        <v>ARCH 251.11</v>
      </c>
      <c r="B40" s="102" t="str">
        <f>'Course List (program)'!H35</f>
        <v>Architectural Design Studio I</v>
      </c>
      <c r="C40" s="93"/>
      <c r="D40" s="5"/>
      <c r="E40" s="240"/>
      <c r="F40" s="240"/>
      <c r="G40" s="242"/>
      <c r="H40" s="240"/>
      <c r="I40" s="242"/>
      <c r="J40" s="238"/>
      <c r="K40" s="239"/>
      <c r="L40" s="240"/>
      <c r="M40" s="242"/>
      <c r="N40" s="554"/>
      <c r="O40" s="240"/>
      <c r="P40" s="554"/>
      <c r="Q40" s="1000"/>
      <c r="R40" s="986"/>
      <c r="S40" s="995"/>
      <c r="T40" s="992"/>
      <c r="U40" s="986"/>
      <c r="V40" s="995"/>
      <c r="W40" s="992"/>
      <c r="X40" s="986"/>
      <c r="Y40" s="995"/>
    </row>
    <row r="41" spans="1:25" ht="14.1" customHeight="1" x14ac:dyDescent="0.2">
      <c r="A41" s="94" t="str">
        <f>'Course List (program)'!F36</f>
        <v>ARCH 251.12</v>
      </c>
      <c r="B41" s="102" t="str">
        <f>'Course List (program)'!H36</f>
        <v>Architectural Design Studio I</v>
      </c>
      <c r="C41" s="93">
        <v>0.66666666666666663</v>
      </c>
      <c r="D41" s="5">
        <v>8</v>
      </c>
      <c r="E41" s="237" t="s">
        <v>548</v>
      </c>
      <c r="F41" s="237"/>
      <c r="G41" s="237"/>
      <c r="H41" s="237"/>
      <c r="I41" s="237"/>
      <c r="J41" s="238">
        <v>0.66666666666666663</v>
      </c>
      <c r="K41" s="239">
        <v>8</v>
      </c>
      <c r="L41" s="237" t="s">
        <v>491</v>
      </c>
      <c r="M41" s="237" t="s">
        <v>824</v>
      </c>
      <c r="N41" s="237"/>
      <c r="O41" s="237"/>
      <c r="P41" s="237" t="s">
        <v>617</v>
      </c>
      <c r="Q41" s="1000"/>
      <c r="R41" s="986"/>
      <c r="S41" s="995"/>
      <c r="T41" s="992"/>
      <c r="U41" s="986"/>
      <c r="V41" s="995"/>
      <c r="W41" s="992"/>
      <c r="X41" s="986"/>
      <c r="Y41" s="995"/>
    </row>
    <row r="42" spans="1:25" ht="14.1" customHeight="1" x14ac:dyDescent="0.3">
      <c r="A42" s="94" t="str">
        <f>'Course List (program)'!F37</f>
        <v>ARCH 252.11</v>
      </c>
      <c r="B42" s="102" t="str">
        <f>'Course List (program)'!H37</f>
        <v>Architectural Design Studio II</v>
      </c>
      <c r="C42" s="93"/>
      <c r="D42" s="5"/>
      <c r="E42" s="240"/>
      <c r="F42" s="240"/>
      <c r="G42" s="240"/>
      <c r="H42" s="240"/>
      <c r="I42" s="240"/>
      <c r="J42" s="238"/>
      <c r="K42" s="239"/>
      <c r="L42" s="240"/>
      <c r="M42" s="240"/>
      <c r="N42" s="240"/>
      <c r="O42" s="240"/>
      <c r="P42" s="554"/>
      <c r="Q42" s="1000"/>
      <c r="R42" s="986"/>
      <c r="S42" s="995"/>
      <c r="T42" s="992"/>
      <c r="U42" s="986"/>
      <c r="V42" s="995"/>
      <c r="W42" s="992"/>
      <c r="X42" s="986"/>
      <c r="Y42" s="995"/>
    </row>
    <row r="43" spans="1:25" ht="14.1" customHeight="1" x14ac:dyDescent="0.2">
      <c r="A43" s="94" t="str">
        <f>'Course List (program)'!F38</f>
        <v>ARCH 252.12</v>
      </c>
      <c r="B43" s="102" t="str">
        <f>'Course List (program)'!H38</f>
        <v>Architectural Design Studio II</v>
      </c>
      <c r="C43" s="93">
        <v>0.70833333333333337</v>
      </c>
      <c r="D43" s="5">
        <v>9</v>
      </c>
      <c r="E43" s="237" t="s">
        <v>548</v>
      </c>
      <c r="F43" s="237"/>
      <c r="G43" s="237"/>
      <c r="H43" s="237"/>
      <c r="I43" s="237"/>
      <c r="J43" s="238">
        <v>0.70833333333333337</v>
      </c>
      <c r="K43" s="239">
        <v>9</v>
      </c>
      <c r="L43" s="237" t="s">
        <v>491</v>
      </c>
      <c r="M43" s="237" t="s">
        <v>824</v>
      </c>
      <c r="N43" s="237"/>
      <c r="O43" s="237"/>
      <c r="P43" s="237" t="s">
        <v>617</v>
      </c>
      <c r="Q43" s="1000"/>
      <c r="R43" s="986"/>
      <c r="S43" s="995"/>
      <c r="T43" s="992"/>
      <c r="U43" s="986"/>
      <c r="V43" s="995"/>
      <c r="W43" s="992"/>
      <c r="X43" s="986"/>
      <c r="Y43" s="995"/>
    </row>
    <row r="44" spans="1:25" ht="14.1" customHeight="1" x14ac:dyDescent="0.3">
      <c r="A44" s="94" t="str">
        <f>'Course List (program)'!F39</f>
        <v>ARCH 252.13</v>
      </c>
      <c r="B44" s="102" t="str">
        <f>'Course List (program)'!H39</f>
        <v>Architectural Design Studio II</v>
      </c>
      <c r="C44" s="93"/>
      <c r="D44" s="5"/>
      <c r="E44" s="240"/>
      <c r="F44" s="240"/>
      <c r="G44" s="240"/>
      <c r="H44" s="240"/>
      <c r="I44" s="240"/>
      <c r="J44" s="238"/>
      <c r="K44" s="239"/>
      <c r="L44" s="240"/>
      <c r="M44" s="240"/>
      <c r="N44" s="240"/>
      <c r="O44" s="240"/>
      <c r="P44" s="554"/>
      <c r="Q44" s="1000"/>
      <c r="R44" s="987"/>
      <c r="S44" s="995"/>
      <c r="T44" s="992"/>
      <c r="U44" s="987"/>
      <c r="V44" s="995"/>
      <c r="W44" s="992"/>
      <c r="X44" s="987"/>
      <c r="Y44" s="995"/>
    </row>
    <row r="45" spans="1:25" ht="14.1" customHeight="1" x14ac:dyDescent="0.2">
      <c r="A45" s="94" t="str">
        <f>'Course List (program)'!F40</f>
        <v>ARCH 252.14</v>
      </c>
      <c r="B45" s="102" t="str">
        <f>'Course List (program)'!H40</f>
        <v>Architectural Design Studio II</v>
      </c>
      <c r="C45" s="93">
        <v>0.75</v>
      </c>
      <c r="D45" s="5">
        <v>10</v>
      </c>
      <c r="E45" s="237"/>
      <c r="F45" s="237"/>
      <c r="G45" s="237"/>
      <c r="H45" s="237"/>
      <c r="I45" s="237"/>
      <c r="J45" s="238">
        <v>0.75</v>
      </c>
      <c r="K45" s="239">
        <v>10</v>
      </c>
      <c r="L45" s="237"/>
      <c r="M45" s="237"/>
      <c r="N45" s="237"/>
      <c r="O45" s="237"/>
      <c r="P45" s="237"/>
      <c r="Q45" s="1000"/>
      <c r="R45" s="237"/>
      <c r="S45" s="995"/>
      <c r="T45" s="992"/>
      <c r="U45" s="237"/>
      <c r="V45" s="995"/>
      <c r="W45" s="992"/>
      <c r="X45" s="237"/>
      <c r="Y45" s="995"/>
    </row>
    <row r="46" spans="1:25" ht="14.1" customHeight="1" x14ac:dyDescent="0.2">
      <c r="A46" s="94" t="str">
        <f>'Course List (program)'!F41</f>
        <v>ARCH 261.01</v>
      </c>
      <c r="B46" s="102" t="str">
        <f>'Course List (program)'!H41</f>
        <v>Building Statics</v>
      </c>
      <c r="C46" s="95"/>
      <c r="D46" s="5"/>
      <c r="E46" s="242"/>
      <c r="F46" s="242"/>
      <c r="G46" s="242"/>
      <c r="H46" s="242"/>
      <c r="I46" s="242"/>
      <c r="J46" s="239"/>
      <c r="K46" s="239"/>
      <c r="L46" s="242"/>
      <c r="M46" s="242"/>
      <c r="N46" s="242"/>
      <c r="O46" s="242"/>
      <c r="P46" s="242"/>
      <c r="Q46" s="1000"/>
      <c r="R46" s="243"/>
      <c r="S46" s="995"/>
      <c r="T46" s="992"/>
      <c r="U46" s="243"/>
      <c r="V46" s="995"/>
      <c r="W46" s="992"/>
      <c r="X46" s="243"/>
      <c r="Y46" s="995"/>
    </row>
    <row r="47" spans="1:25" ht="14.1" customHeight="1" x14ac:dyDescent="0.2">
      <c r="A47" s="91" t="s">
        <v>35</v>
      </c>
      <c r="B47" s="101"/>
      <c r="C47" s="1019" t="s">
        <v>47</v>
      </c>
      <c r="D47" s="1019"/>
      <c r="E47" s="244" t="s">
        <v>36</v>
      </c>
      <c r="F47" s="244" t="s">
        <v>37</v>
      </c>
      <c r="G47" s="244" t="s">
        <v>38</v>
      </c>
      <c r="H47" s="244" t="s">
        <v>39</v>
      </c>
      <c r="I47" s="244" t="s">
        <v>40</v>
      </c>
      <c r="J47" s="1028" t="s">
        <v>48</v>
      </c>
      <c r="K47" s="1028"/>
      <c r="L47" s="244" t="s">
        <v>36</v>
      </c>
      <c r="M47" s="244" t="s">
        <v>37</v>
      </c>
      <c r="N47" s="244" t="s">
        <v>38</v>
      </c>
      <c r="O47" s="244" t="s">
        <v>39</v>
      </c>
      <c r="P47" s="245" t="s">
        <v>40</v>
      </c>
      <c r="Q47" s="1000"/>
      <c r="R47" s="985" t="s">
        <v>47</v>
      </c>
      <c r="S47" s="995"/>
      <c r="T47" s="992"/>
      <c r="U47" s="985" t="s">
        <v>47</v>
      </c>
      <c r="V47" s="995"/>
      <c r="W47" s="992"/>
      <c r="X47" s="985" t="s">
        <v>47</v>
      </c>
      <c r="Y47" s="995"/>
    </row>
    <row r="48" spans="1:25" ht="14.1" customHeight="1" x14ac:dyDescent="0.2">
      <c r="A48" s="92" t="str">
        <f>'Course List (program)'!F42</f>
        <v>ARCH 262.01</v>
      </c>
      <c r="B48" s="100" t="str">
        <f>'Course List (program)'!H42</f>
        <v xml:space="preserve">Reinforced Concrete </v>
      </c>
      <c r="C48" s="1019"/>
      <c r="D48" s="1019"/>
      <c r="E48" s="244">
        <v>1</v>
      </c>
      <c r="F48" s="244">
        <v>2</v>
      </c>
      <c r="G48" s="244">
        <v>3</v>
      </c>
      <c r="H48" s="244">
        <v>4</v>
      </c>
      <c r="I48" s="244">
        <v>5</v>
      </c>
      <c r="J48" s="1028"/>
      <c r="K48" s="1028"/>
      <c r="L48" s="244">
        <v>1</v>
      </c>
      <c r="M48" s="244">
        <v>2</v>
      </c>
      <c r="N48" s="244">
        <v>3</v>
      </c>
      <c r="O48" s="244">
        <v>4</v>
      </c>
      <c r="P48" s="245">
        <v>5</v>
      </c>
      <c r="Q48" s="1000"/>
      <c r="R48" s="985"/>
      <c r="S48" s="995"/>
      <c r="T48" s="992"/>
      <c r="U48" s="985"/>
      <c r="V48" s="995"/>
      <c r="W48" s="992"/>
      <c r="X48" s="985"/>
      <c r="Y48" s="995"/>
    </row>
    <row r="49" spans="1:25" ht="14.1" customHeight="1" x14ac:dyDescent="0.2">
      <c r="A49" s="92" t="str">
        <f>'Course List (program)'!F43</f>
        <v>ARCH 264.01</v>
      </c>
      <c r="B49" s="100" t="str">
        <f>'Course List (program)'!H43</f>
        <v xml:space="preserve">Mechanical and Electrical Building Services </v>
      </c>
      <c r="C49" s="93">
        <v>0.375</v>
      </c>
      <c r="D49" s="5">
        <v>1</v>
      </c>
      <c r="E49" s="237"/>
      <c r="F49" s="237"/>
      <c r="G49" s="237"/>
      <c r="H49" s="237" t="s">
        <v>550</v>
      </c>
      <c r="I49" s="237"/>
      <c r="J49" s="238">
        <v>0.375</v>
      </c>
      <c r="K49" s="239">
        <v>1</v>
      </c>
      <c r="L49" s="237"/>
      <c r="M49" s="237"/>
      <c r="N49" s="237"/>
      <c r="O49" s="237" t="s">
        <v>364</v>
      </c>
      <c r="P49" s="237" t="s">
        <v>888</v>
      </c>
      <c r="Q49" s="1000"/>
      <c r="R49" s="986" t="str">
        <f t="array" ref="R49">IF(AND('S5'!$C$53:$AA$62="OK."),"OK.","!")</f>
        <v>OK.</v>
      </c>
      <c r="S49" s="995"/>
      <c r="T49" s="992"/>
      <c r="U49" s="986" t="str">
        <f t="array" aca="1" ref="U49" ca="1">IF(AND('S5'!$C$43:$AA$52="OK."),"OK.","!")</f>
        <v>OK.</v>
      </c>
      <c r="V49" s="995"/>
      <c r="W49" s="992"/>
      <c r="X49" s="986" t="str">
        <f t="array" ref="X49">IF(AND('S5'!$C$63:$AA$92="OK."),"OK.","!")</f>
        <v>OK.</v>
      </c>
      <c r="Y49" s="995"/>
    </row>
    <row r="50" spans="1:25" ht="14.1" customHeight="1" x14ac:dyDescent="0.3">
      <c r="A50" s="92" t="str">
        <f>'Course List (program)'!F44</f>
        <v>ARCH 264.02</v>
      </c>
      <c r="B50" s="100" t="str">
        <f>'Course List (program)'!H44</f>
        <v xml:space="preserve">Mechanical and Electrical Building Services </v>
      </c>
      <c r="C50" s="93"/>
      <c r="D50" s="5"/>
      <c r="E50" s="240"/>
      <c r="F50" s="240"/>
      <c r="G50" s="240"/>
      <c r="H50" s="240"/>
      <c r="I50" s="240"/>
      <c r="J50" s="238"/>
      <c r="K50" s="239"/>
      <c r="L50" s="240"/>
      <c r="M50" s="240"/>
      <c r="N50" s="240"/>
      <c r="O50" s="240"/>
      <c r="P50" s="240"/>
      <c r="Q50" s="1000"/>
      <c r="R50" s="986"/>
      <c r="S50" s="995"/>
      <c r="T50" s="992"/>
      <c r="U50" s="986"/>
      <c r="V50" s="995"/>
      <c r="W50" s="992"/>
      <c r="X50" s="986"/>
      <c r="Y50" s="995"/>
    </row>
    <row r="51" spans="1:25" ht="14.1" customHeight="1" x14ac:dyDescent="0.2">
      <c r="A51" s="92" t="str">
        <f>'Course List (program)'!F45</f>
        <v>ARCH 307.01</v>
      </c>
      <c r="B51" s="100" t="str">
        <f>'Course List (program)'!H45</f>
        <v xml:space="preserve">Environmental Control </v>
      </c>
      <c r="C51" s="93">
        <v>0.41666666666666669</v>
      </c>
      <c r="D51" s="5">
        <v>2</v>
      </c>
      <c r="E51" s="237"/>
      <c r="F51" s="237"/>
      <c r="G51" s="237"/>
      <c r="H51" s="237" t="s">
        <v>550</v>
      </c>
      <c r="I51" s="237"/>
      <c r="J51" s="238">
        <v>0.41666666666666669</v>
      </c>
      <c r="K51" s="239">
        <v>2</v>
      </c>
      <c r="L51" s="237"/>
      <c r="M51" s="237"/>
      <c r="N51" s="237"/>
      <c r="O51" s="237" t="s">
        <v>364</v>
      </c>
      <c r="P51" s="237" t="s">
        <v>888</v>
      </c>
      <c r="Q51" s="1000"/>
      <c r="R51" s="986"/>
      <c r="S51" s="995"/>
      <c r="T51" s="992"/>
      <c r="U51" s="986"/>
      <c r="V51" s="995"/>
      <c r="W51" s="992"/>
      <c r="X51" s="986"/>
      <c r="Y51" s="995"/>
    </row>
    <row r="52" spans="1:25" ht="14.1" customHeight="1" x14ac:dyDescent="0.3">
      <c r="A52" s="92" t="str">
        <f>'Course List (program)'!F46</f>
        <v>ARCH 308.01</v>
      </c>
      <c r="B52" s="100" t="str">
        <f>'Course List (program)'!H46</f>
        <v>Architectural Psychology</v>
      </c>
      <c r="C52" s="93"/>
      <c r="D52" s="5"/>
      <c r="E52" s="240"/>
      <c r="F52" s="240"/>
      <c r="G52" s="240"/>
      <c r="H52" s="240"/>
      <c r="I52" s="240"/>
      <c r="J52" s="238"/>
      <c r="K52" s="239"/>
      <c r="L52" s="240"/>
      <c r="M52" s="240"/>
      <c r="N52" s="240"/>
      <c r="O52" s="240"/>
      <c r="P52" s="240"/>
      <c r="Q52" s="1000"/>
      <c r="R52" s="986"/>
      <c r="S52" s="995"/>
      <c r="T52" s="992"/>
      <c r="U52" s="986"/>
      <c r="V52" s="995"/>
      <c r="W52" s="992"/>
      <c r="X52" s="986"/>
      <c r="Y52" s="995"/>
    </row>
    <row r="53" spans="1:25" ht="14.1" customHeight="1" x14ac:dyDescent="0.2">
      <c r="A53" s="92" t="str">
        <f>'Course List (program)'!F47</f>
        <v>ARCH 309.01</v>
      </c>
      <c r="B53" s="100" t="str">
        <f>'Course List (program)'!H47</f>
        <v xml:space="preserve">Building Physics </v>
      </c>
      <c r="C53" s="93">
        <v>0.45833333333333331</v>
      </c>
      <c r="D53" s="5">
        <v>3</v>
      </c>
      <c r="E53" s="237"/>
      <c r="F53" s="237"/>
      <c r="G53" s="237"/>
      <c r="H53" s="237" t="s">
        <v>550</v>
      </c>
      <c r="I53" s="237"/>
      <c r="J53" s="238">
        <v>0.45833333333333331</v>
      </c>
      <c r="K53" s="239">
        <v>3</v>
      </c>
      <c r="L53" s="237"/>
      <c r="M53" s="237"/>
      <c r="N53" s="237"/>
      <c r="O53" s="237" t="s">
        <v>364</v>
      </c>
      <c r="P53" s="237" t="s">
        <v>888</v>
      </c>
      <c r="Q53" s="1000"/>
      <c r="R53" s="986"/>
      <c r="S53" s="995"/>
      <c r="T53" s="992"/>
      <c r="U53" s="986"/>
      <c r="V53" s="995"/>
      <c r="W53" s="992"/>
      <c r="X53" s="986"/>
      <c r="Y53" s="995"/>
    </row>
    <row r="54" spans="1:25" ht="14.1" customHeight="1" x14ac:dyDescent="0.3">
      <c r="A54" s="92" t="str">
        <f>'Course List (program)'!F48</f>
        <v>ARCH 311.11</v>
      </c>
      <c r="B54" s="100" t="str">
        <f>'Course List (program)'!H48</f>
        <v xml:space="preserve">Analysis of Historical Buildings </v>
      </c>
      <c r="C54" s="93"/>
      <c r="D54" s="5"/>
      <c r="E54" s="240"/>
      <c r="F54" s="240"/>
      <c r="G54" s="240"/>
      <c r="H54" s="240"/>
      <c r="I54" s="242"/>
      <c r="J54" s="238"/>
      <c r="K54" s="239"/>
      <c r="L54" s="240"/>
      <c r="M54" s="240"/>
      <c r="N54" s="240"/>
      <c r="O54" s="240"/>
      <c r="P54" s="242"/>
      <c r="Q54" s="1000"/>
      <c r="R54" s="986"/>
      <c r="S54" s="995"/>
      <c r="T54" s="992"/>
      <c r="U54" s="986"/>
      <c r="V54" s="995"/>
      <c r="W54" s="992"/>
      <c r="X54" s="986"/>
      <c r="Y54" s="995"/>
    </row>
    <row r="55" spans="1:25" ht="14.1" customHeight="1" x14ac:dyDescent="0.2">
      <c r="A55" s="92" t="str">
        <f>'Course List (program)'!F49</f>
        <v>ARCH 315.01</v>
      </c>
      <c r="B55" s="100" t="str">
        <f>'Course List (program)'!H49</f>
        <v>History of Architecture I</v>
      </c>
      <c r="C55" s="93">
        <v>0.5</v>
      </c>
      <c r="D55" s="5">
        <v>4</v>
      </c>
      <c r="E55" s="237"/>
      <c r="F55" s="237"/>
      <c r="G55" s="237"/>
      <c r="H55" s="237" t="s">
        <v>550</v>
      </c>
      <c r="I55" s="237"/>
      <c r="J55" s="238">
        <v>0.5</v>
      </c>
      <c r="K55" s="239">
        <v>4</v>
      </c>
      <c r="L55" s="237"/>
      <c r="M55" s="237"/>
      <c r="N55" s="237"/>
      <c r="O55" s="237" t="s">
        <v>364</v>
      </c>
      <c r="P55" s="237" t="s">
        <v>888</v>
      </c>
      <c r="Q55" s="1000"/>
      <c r="R55" s="986"/>
      <c r="S55" s="995"/>
      <c r="T55" s="992"/>
      <c r="U55" s="986"/>
      <c r="V55" s="995"/>
      <c r="W55" s="992"/>
      <c r="X55" s="986"/>
      <c r="Y55" s="995"/>
    </row>
    <row r="56" spans="1:25" ht="14.1" customHeight="1" x14ac:dyDescent="0.3">
      <c r="A56" s="92" t="str">
        <f>'Course List (program)'!F50</f>
        <v>ARCH 316.01</v>
      </c>
      <c r="B56" s="100" t="str">
        <f>'Course List (program)'!H50</f>
        <v>History of Architecture II</v>
      </c>
      <c r="C56" s="93"/>
      <c r="D56" s="5"/>
      <c r="E56" s="240"/>
      <c r="F56" s="240"/>
      <c r="G56" s="240"/>
      <c r="H56" s="240"/>
      <c r="I56" s="242"/>
      <c r="J56" s="238"/>
      <c r="K56" s="239"/>
      <c r="L56" s="240"/>
      <c r="M56" s="240"/>
      <c r="N56" s="240"/>
      <c r="O56" s="240"/>
      <c r="P56" s="242"/>
      <c r="Q56" s="1000"/>
      <c r="R56" s="986"/>
      <c r="S56" s="995"/>
      <c r="T56" s="992"/>
      <c r="U56" s="986"/>
      <c r="V56" s="995"/>
      <c r="W56" s="992"/>
      <c r="X56" s="986"/>
      <c r="Y56" s="995"/>
    </row>
    <row r="57" spans="1:25" ht="14.1" customHeight="1" x14ac:dyDescent="0.2">
      <c r="A57" s="92" t="str">
        <f>'Course List (program)'!F51</f>
        <v>ARCH 316.02</v>
      </c>
      <c r="B57" s="100" t="str">
        <f>'Course List (program)'!H51</f>
        <v>History of Architecture II</v>
      </c>
      <c r="C57" s="93">
        <v>0.54166666666666663</v>
      </c>
      <c r="D57" s="5">
        <v>5</v>
      </c>
      <c r="E57" s="237"/>
      <c r="F57" s="237"/>
      <c r="G57" s="237"/>
      <c r="H57" s="237"/>
      <c r="I57" s="237"/>
      <c r="J57" s="238">
        <v>0.54166666666666663</v>
      </c>
      <c r="K57" s="239">
        <v>5</v>
      </c>
      <c r="L57" s="237"/>
      <c r="M57" s="237"/>
      <c r="N57" s="237"/>
      <c r="O57" s="237"/>
      <c r="P57" s="237"/>
      <c r="Q57" s="1000"/>
      <c r="R57" s="985" t="s">
        <v>48</v>
      </c>
      <c r="S57" s="995"/>
      <c r="T57" s="992"/>
      <c r="U57" s="985" t="s">
        <v>48</v>
      </c>
      <c r="V57" s="995"/>
      <c r="W57" s="992"/>
      <c r="X57" s="985" t="s">
        <v>48</v>
      </c>
      <c r="Y57" s="995"/>
    </row>
    <row r="58" spans="1:25" ht="14.1" customHeight="1" x14ac:dyDescent="0.3">
      <c r="A58" s="91" t="s">
        <v>41</v>
      </c>
      <c r="B58" s="101"/>
      <c r="C58" s="93"/>
      <c r="D58" s="5"/>
      <c r="E58" s="240"/>
      <c r="F58" s="240"/>
      <c r="G58" s="240"/>
      <c r="H58" s="240"/>
      <c r="I58" s="240"/>
      <c r="J58" s="238"/>
      <c r="K58" s="239"/>
      <c r="L58" s="240"/>
      <c r="M58" s="240"/>
      <c r="N58" s="240"/>
      <c r="O58" s="240"/>
      <c r="P58" s="240"/>
      <c r="Q58" s="1000"/>
      <c r="R58" s="985"/>
      <c r="S58" s="995"/>
      <c r="T58" s="992"/>
      <c r="U58" s="985"/>
      <c r="V58" s="995"/>
      <c r="W58" s="992"/>
      <c r="X58" s="985"/>
      <c r="Y58" s="995"/>
    </row>
    <row r="59" spans="1:25" ht="14.1" customHeight="1" x14ac:dyDescent="0.2">
      <c r="A59" s="94" t="str">
        <f>'Course List (program)'!F52</f>
        <v>ARCH 326.01</v>
      </c>
      <c r="B59" s="102" t="str">
        <f>'Course List (program)'!H52</f>
        <v>Culture and Architecture</v>
      </c>
      <c r="C59" s="93">
        <v>0.58333333333333337</v>
      </c>
      <c r="D59" s="5">
        <v>6</v>
      </c>
      <c r="E59" s="237"/>
      <c r="F59" s="237"/>
      <c r="G59" s="237"/>
      <c r="H59" s="237" t="s">
        <v>550</v>
      </c>
      <c r="I59" s="237"/>
      <c r="J59" s="238">
        <v>0.58333333333333337</v>
      </c>
      <c r="K59" s="239">
        <v>6</v>
      </c>
      <c r="L59" s="237"/>
      <c r="M59" s="237" t="s">
        <v>693</v>
      </c>
      <c r="N59" s="237"/>
      <c r="O59" s="237" t="s">
        <v>364</v>
      </c>
      <c r="P59" s="237" t="s">
        <v>825</v>
      </c>
      <c r="Q59" s="1000"/>
      <c r="R59" s="986" t="str">
        <f t="array" ref="R59">IF(AND('S6'!$C$53:$AA$62="OK."),"OK.","!")</f>
        <v>OK.</v>
      </c>
      <c r="S59" s="995"/>
      <c r="T59" s="992"/>
      <c r="U59" s="986" t="str">
        <f t="array" aca="1" ref="U59" ca="1">IF(AND('S6'!$C$43:$AA$52="OK."),"OK.","!")</f>
        <v>OK.</v>
      </c>
      <c r="V59" s="995"/>
      <c r="W59" s="992"/>
      <c r="X59" s="986" t="str">
        <f t="array" ref="X59">IF(AND('S6'!$C$63:$AA$92="OK."),"OK.","!")</f>
        <v>OK.</v>
      </c>
      <c r="Y59" s="995"/>
    </row>
    <row r="60" spans="1:25" ht="14.1" customHeight="1" x14ac:dyDescent="0.3">
      <c r="A60" s="94" t="str">
        <f>'Course List (program)'!F53</f>
        <v>ARCH 332.01</v>
      </c>
      <c r="B60" s="102" t="str">
        <f>'Course List (program)'!H53</f>
        <v>Color in Architecture</v>
      </c>
      <c r="C60" s="93"/>
      <c r="D60" s="5"/>
      <c r="E60" s="240"/>
      <c r="F60" s="240"/>
      <c r="G60" s="242"/>
      <c r="H60" s="240"/>
      <c r="I60" s="242"/>
      <c r="J60" s="238"/>
      <c r="K60" s="239"/>
      <c r="L60" s="240"/>
      <c r="M60" s="240"/>
      <c r="N60" s="240"/>
      <c r="O60" s="240"/>
      <c r="P60" s="240"/>
      <c r="Q60" s="1000"/>
      <c r="R60" s="986"/>
      <c r="S60" s="995"/>
      <c r="T60" s="992"/>
      <c r="U60" s="986"/>
      <c r="V60" s="995"/>
      <c r="W60" s="992"/>
      <c r="X60" s="986"/>
      <c r="Y60" s="995"/>
    </row>
    <row r="61" spans="1:25" ht="14.1" customHeight="1" x14ac:dyDescent="0.2">
      <c r="A61" s="94" t="str">
        <f>'Course List (program)'!F54</f>
        <v>ARCH 337.11</v>
      </c>
      <c r="B61" s="102" t="str">
        <f>'Course List (program)'!H54</f>
        <v>CAD for Architects I</v>
      </c>
      <c r="C61" s="93">
        <v>0.625</v>
      </c>
      <c r="D61" s="5">
        <v>7</v>
      </c>
      <c r="E61" s="237"/>
      <c r="F61" s="237"/>
      <c r="G61" s="237"/>
      <c r="H61" s="237" t="s">
        <v>550</v>
      </c>
      <c r="I61" s="237"/>
      <c r="J61" s="238">
        <v>0.625</v>
      </c>
      <c r="K61" s="239">
        <v>7</v>
      </c>
      <c r="L61" s="237"/>
      <c r="M61" s="237" t="s">
        <v>693</v>
      </c>
      <c r="N61" s="237"/>
      <c r="O61" s="237" t="s">
        <v>364</v>
      </c>
      <c r="P61" s="237" t="s">
        <v>825</v>
      </c>
      <c r="Q61" s="1000"/>
      <c r="R61" s="986"/>
      <c r="S61" s="995"/>
      <c r="T61" s="992"/>
      <c r="U61" s="986"/>
      <c r="V61" s="995"/>
      <c r="W61" s="992"/>
      <c r="X61" s="986"/>
      <c r="Y61" s="995"/>
    </row>
    <row r="62" spans="1:25" ht="14.1" customHeight="1" x14ac:dyDescent="0.3">
      <c r="A62" s="94" t="str">
        <f>'Course List (program)'!F55</f>
        <v>ARCH 338.11</v>
      </c>
      <c r="B62" s="102" t="str">
        <f>'Course List (program)'!H55</f>
        <v xml:space="preserve">CAD for Architects II </v>
      </c>
      <c r="C62" s="93"/>
      <c r="D62" s="5"/>
      <c r="E62" s="240"/>
      <c r="F62" s="240"/>
      <c r="G62" s="242"/>
      <c r="H62" s="240"/>
      <c r="I62" s="242"/>
      <c r="J62" s="238"/>
      <c r="K62" s="239"/>
      <c r="L62" s="240"/>
      <c r="M62" s="240"/>
      <c r="N62" s="240"/>
      <c r="O62" s="240"/>
      <c r="P62" s="240"/>
      <c r="Q62" s="1000"/>
      <c r="R62" s="986"/>
      <c r="S62" s="995"/>
      <c r="T62" s="992"/>
      <c r="U62" s="986"/>
      <c r="V62" s="995"/>
      <c r="W62" s="992"/>
      <c r="X62" s="986"/>
      <c r="Y62" s="995"/>
    </row>
    <row r="63" spans="1:25" ht="14.1" customHeight="1" x14ac:dyDescent="0.2">
      <c r="A63" s="94" t="str">
        <f>'Course List (program)'!F56</f>
        <v>ARCH 338.12</v>
      </c>
      <c r="B63" s="102" t="str">
        <f>'Course List (program)'!H56</f>
        <v xml:space="preserve">CAD for Architects II </v>
      </c>
      <c r="C63" s="93">
        <v>0.66666666666666663</v>
      </c>
      <c r="D63" s="5">
        <v>8</v>
      </c>
      <c r="E63" s="237"/>
      <c r="F63" s="237"/>
      <c r="G63" s="237"/>
      <c r="H63" s="237" t="s">
        <v>550</v>
      </c>
      <c r="I63" s="237"/>
      <c r="J63" s="238">
        <v>0.66666666666666663</v>
      </c>
      <c r="K63" s="239">
        <v>8</v>
      </c>
      <c r="L63" s="237" t="s">
        <v>414</v>
      </c>
      <c r="M63" s="237" t="s">
        <v>693</v>
      </c>
      <c r="N63" s="237"/>
      <c r="O63" s="237" t="s">
        <v>364</v>
      </c>
      <c r="P63" s="237" t="s">
        <v>825</v>
      </c>
      <c r="Q63" s="1000"/>
      <c r="R63" s="986"/>
      <c r="S63" s="995"/>
      <c r="T63" s="992"/>
      <c r="U63" s="986"/>
      <c r="V63" s="995"/>
      <c r="W63" s="992"/>
      <c r="X63" s="986"/>
      <c r="Y63" s="995"/>
    </row>
    <row r="64" spans="1:25" ht="14.1" customHeight="1" x14ac:dyDescent="0.3">
      <c r="A64" s="94" t="str">
        <f>'Course List (program)'!F57</f>
        <v>ARCH 341.11</v>
      </c>
      <c r="B64" s="102" t="str">
        <f>'Course List (program)'!H57</f>
        <v>Architectural Structures</v>
      </c>
      <c r="C64" s="93"/>
      <c r="D64" s="5"/>
      <c r="E64" s="240"/>
      <c r="F64" s="240"/>
      <c r="G64" s="240"/>
      <c r="H64" s="240"/>
      <c r="I64" s="240"/>
      <c r="J64" s="238"/>
      <c r="K64" s="239"/>
      <c r="L64" s="240"/>
      <c r="M64" s="240"/>
      <c r="N64" s="242"/>
      <c r="O64" s="240"/>
      <c r="P64" s="240"/>
      <c r="Q64" s="1000"/>
      <c r="R64" s="986"/>
      <c r="S64" s="995"/>
      <c r="T64" s="992"/>
      <c r="U64" s="986"/>
      <c r="V64" s="995"/>
      <c r="W64" s="992"/>
      <c r="X64" s="986"/>
      <c r="Y64" s="995"/>
    </row>
    <row r="65" spans="1:25" ht="14.1" customHeight="1" x14ac:dyDescent="0.2">
      <c r="A65" s="94" t="str">
        <f>'Course List (program)'!F58</f>
        <v>ARCH 342.01</v>
      </c>
      <c r="B65" s="102" t="str">
        <f>'Course List (program)'!H58</f>
        <v xml:space="preserve">Steel Structures </v>
      </c>
      <c r="C65" s="93">
        <v>0.70833333333333337</v>
      </c>
      <c r="D65" s="5">
        <v>9</v>
      </c>
      <c r="E65" s="237"/>
      <c r="F65" s="237"/>
      <c r="G65" s="237"/>
      <c r="H65" s="237" t="s">
        <v>550</v>
      </c>
      <c r="I65" s="237"/>
      <c r="J65" s="238">
        <v>0.70833333333333337</v>
      </c>
      <c r="K65" s="239">
        <v>9</v>
      </c>
      <c r="L65" s="237" t="s">
        <v>414</v>
      </c>
      <c r="M65" s="237"/>
      <c r="N65" s="237"/>
      <c r="O65" s="237" t="s">
        <v>364</v>
      </c>
      <c r="P65" s="237" t="s">
        <v>825</v>
      </c>
      <c r="Q65" s="1000"/>
      <c r="R65" s="986"/>
      <c r="S65" s="995"/>
      <c r="T65" s="992"/>
      <c r="U65" s="986"/>
      <c r="V65" s="995"/>
      <c r="W65" s="992"/>
      <c r="X65" s="986"/>
      <c r="Y65" s="995"/>
    </row>
    <row r="66" spans="1:25" ht="14.1" customHeight="1" x14ac:dyDescent="0.3">
      <c r="A66" s="94" t="str">
        <f>'Course List (program)'!F59</f>
        <v>ARCH 351.11</v>
      </c>
      <c r="B66" s="102" t="str">
        <f>'Course List (program)'!H59</f>
        <v xml:space="preserve">Architectural Design Studio III </v>
      </c>
      <c r="C66" s="93"/>
      <c r="D66" s="5"/>
      <c r="E66" s="240"/>
      <c r="F66" s="240"/>
      <c r="G66" s="240"/>
      <c r="H66" s="240"/>
      <c r="I66" s="240"/>
      <c r="J66" s="238"/>
      <c r="K66" s="239"/>
      <c r="L66" s="240"/>
      <c r="M66" s="240"/>
      <c r="N66" s="242"/>
      <c r="O66" s="240"/>
      <c r="P66" s="240"/>
      <c r="Q66" s="1000"/>
      <c r="R66" s="987"/>
      <c r="S66" s="995"/>
      <c r="T66" s="992"/>
      <c r="U66" s="987"/>
      <c r="V66" s="995"/>
      <c r="W66" s="992"/>
      <c r="X66" s="987"/>
      <c r="Y66" s="995"/>
    </row>
    <row r="67" spans="1:25" ht="14.1" customHeight="1" x14ac:dyDescent="0.2">
      <c r="A67" s="94" t="str">
        <f>'Course List (program)'!F60</f>
        <v>ARCH 351.12</v>
      </c>
      <c r="B67" s="102" t="str">
        <f>'Course List (program)'!H60</f>
        <v xml:space="preserve">Architectural Design Studio III </v>
      </c>
      <c r="C67" s="93">
        <v>0.75</v>
      </c>
      <c r="D67" s="5">
        <v>10</v>
      </c>
      <c r="E67" s="237"/>
      <c r="F67" s="237"/>
      <c r="G67" s="237"/>
      <c r="H67" s="237"/>
      <c r="I67" s="237"/>
      <c r="J67" s="238">
        <v>0.75</v>
      </c>
      <c r="K67" s="239">
        <v>10</v>
      </c>
      <c r="L67" s="237"/>
      <c r="M67" s="237"/>
      <c r="N67" s="237"/>
      <c r="O67" s="237"/>
      <c r="P67" s="237"/>
      <c r="Q67" s="1000"/>
      <c r="R67" s="237"/>
      <c r="S67" s="995"/>
      <c r="T67" s="992"/>
      <c r="U67" s="237"/>
      <c r="V67" s="995"/>
      <c r="W67" s="992"/>
      <c r="X67" s="237"/>
      <c r="Y67" s="995"/>
    </row>
    <row r="68" spans="1:25" ht="14.1" customHeight="1" x14ac:dyDescent="0.2">
      <c r="A68" s="94" t="str">
        <f>'Course List (program)'!F61</f>
        <v>ARCH 352.11</v>
      </c>
      <c r="B68" s="102" t="str">
        <f>'Course List (program)'!H61</f>
        <v>Architectural Design Studio IV</v>
      </c>
      <c r="C68" s="95"/>
      <c r="D68" s="5"/>
      <c r="E68" s="242"/>
      <c r="F68" s="242"/>
      <c r="G68" s="242"/>
      <c r="H68" s="242"/>
      <c r="I68" s="242"/>
      <c r="J68" s="239"/>
      <c r="K68" s="239"/>
      <c r="L68" s="242"/>
      <c r="M68" s="242"/>
      <c r="N68" s="242"/>
      <c r="O68" s="242"/>
      <c r="P68" s="242"/>
      <c r="Q68" s="1000"/>
      <c r="R68" s="242"/>
      <c r="S68" s="995"/>
      <c r="T68" s="992"/>
      <c r="U68" s="242"/>
      <c r="V68" s="995"/>
      <c r="W68" s="992"/>
      <c r="X68" s="242"/>
      <c r="Y68" s="995"/>
    </row>
    <row r="69" spans="1:25" ht="14.1" customHeight="1" x14ac:dyDescent="0.2">
      <c r="A69" s="91" t="s">
        <v>4</v>
      </c>
      <c r="B69" s="101"/>
      <c r="C69" s="1019" t="s">
        <v>67</v>
      </c>
      <c r="D69" s="1019"/>
      <c r="E69" s="244" t="s">
        <v>36</v>
      </c>
      <c r="F69" s="244" t="s">
        <v>37</v>
      </c>
      <c r="G69" s="244" t="s">
        <v>38</v>
      </c>
      <c r="H69" s="244" t="s">
        <v>39</v>
      </c>
      <c r="I69" s="244" t="s">
        <v>40</v>
      </c>
      <c r="J69" s="1028" t="s">
        <v>43</v>
      </c>
      <c r="K69" s="1028"/>
      <c r="L69" s="244" t="s">
        <v>36</v>
      </c>
      <c r="M69" s="244" t="s">
        <v>37</v>
      </c>
      <c r="N69" s="244" t="s">
        <v>38</v>
      </c>
      <c r="O69" s="244" t="s">
        <v>39</v>
      </c>
      <c r="P69" s="245" t="s">
        <v>40</v>
      </c>
      <c r="Q69" s="1000"/>
      <c r="R69" s="985" t="s">
        <v>67</v>
      </c>
      <c r="S69" s="995"/>
      <c r="T69" s="992"/>
      <c r="U69" s="985" t="s">
        <v>67</v>
      </c>
      <c r="V69" s="995"/>
      <c r="W69" s="992"/>
      <c r="X69" s="985" t="s">
        <v>67</v>
      </c>
      <c r="Y69" s="995"/>
    </row>
    <row r="70" spans="1:25" ht="14.1" customHeight="1" x14ac:dyDescent="0.2">
      <c r="A70" s="92" t="str">
        <f>'Course List (program)'!F62</f>
        <v>ARCH 352.12</v>
      </c>
      <c r="B70" s="100" t="str">
        <f>'Course List (program)'!H62</f>
        <v>Architectural Design Studio IV</v>
      </c>
      <c r="C70" s="1019"/>
      <c r="D70" s="1019"/>
      <c r="E70" s="244">
        <v>1</v>
      </c>
      <c r="F70" s="244">
        <v>2</v>
      </c>
      <c r="G70" s="244">
        <v>3</v>
      </c>
      <c r="H70" s="244">
        <v>4</v>
      </c>
      <c r="I70" s="244">
        <v>5</v>
      </c>
      <c r="J70" s="1028"/>
      <c r="K70" s="1028"/>
      <c r="L70" s="244">
        <v>1</v>
      </c>
      <c r="M70" s="244">
        <v>2</v>
      </c>
      <c r="N70" s="244">
        <v>3</v>
      </c>
      <c r="O70" s="244">
        <v>4</v>
      </c>
      <c r="P70" s="245">
        <v>5</v>
      </c>
      <c r="Q70" s="1000"/>
      <c r="R70" s="985"/>
      <c r="S70" s="995"/>
      <c r="T70" s="992"/>
      <c r="U70" s="985"/>
      <c r="V70" s="995"/>
      <c r="W70" s="992"/>
      <c r="X70" s="985"/>
      <c r="Y70" s="995"/>
    </row>
    <row r="71" spans="1:25" ht="14.1" customHeight="1" x14ac:dyDescent="0.2">
      <c r="A71" s="92" t="str">
        <f>'Course List (program)'!F63</f>
        <v>ARCH 352.13</v>
      </c>
      <c r="B71" s="100" t="str">
        <f>'Course List (program)'!H63</f>
        <v>Architectural Design Studio IV</v>
      </c>
      <c r="C71" s="4">
        <v>0.375</v>
      </c>
      <c r="D71" s="5">
        <v>1</v>
      </c>
      <c r="E71" s="237"/>
      <c r="F71" s="237"/>
      <c r="G71" s="237" t="s">
        <v>603</v>
      </c>
      <c r="H71" s="237" t="s">
        <v>667</v>
      </c>
      <c r="I71" s="237"/>
      <c r="J71" s="238">
        <v>0.375</v>
      </c>
      <c r="K71" s="239">
        <v>1</v>
      </c>
      <c r="L71" s="237"/>
      <c r="M71" s="237"/>
      <c r="N71" s="237" t="s">
        <v>628</v>
      </c>
      <c r="O71" s="237" t="s">
        <v>695</v>
      </c>
      <c r="P71" s="237" t="s">
        <v>454</v>
      </c>
      <c r="Q71" s="1000"/>
      <c r="R71" s="986" t="str">
        <f t="array" ref="R71">IF(AND('S7'!$C$53:$AA$62="OK."),"OK.","!")</f>
        <v>OK.</v>
      </c>
      <c r="S71" s="995"/>
      <c r="T71" s="992"/>
      <c r="U71" s="986" t="str">
        <f t="array" aca="1" ref="U71" ca="1">IF(AND('S7'!$C$43:$AA$52="OK."),"OK.","!")</f>
        <v>OK.</v>
      </c>
      <c r="V71" s="995"/>
      <c r="W71" s="992"/>
      <c r="X71" s="986" t="str">
        <f t="array" ref="X71">IF(AND('S7'!$C$63:$AA$92="OK."),"OK.","!")</f>
        <v>OK.</v>
      </c>
      <c r="Y71" s="995"/>
    </row>
    <row r="72" spans="1:25" ht="14.1" customHeight="1" x14ac:dyDescent="0.3">
      <c r="A72" s="92" t="str">
        <f>'Course List (program)'!F64</f>
        <v>ARCH 362.01</v>
      </c>
      <c r="B72" s="100" t="str">
        <f>'Course List (program)'!H64</f>
        <v>History of Town Planning</v>
      </c>
      <c r="C72" s="4"/>
      <c r="D72" s="5"/>
      <c r="E72" s="240"/>
      <c r="F72" s="240"/>
      <c r="G72" s="240"/>
      <c r="H72" s="240"/>
      <c r="I72" s="240"/>
      <c r="J72" s="238"/>
      <c r="K72" s="239"/>
      <c r="L72" s="240"/>
      <c r="M72" s="240"/>
      <c r="N72" s="240"/>
      <c r="O72" s="240"/>
      <c r="P72" s="240"/>
      <c r="Q72" s="1000"/>
      <c r="R72" s="986"/>
      <c r="S72" s="995"/>
      <c r="T72" s="992"/>
      <c r="U72" s="986"/>
      <c r="V72" s="995"/>
      <c r="W72" s="992"/>
      <c r="X72" s="986"/>
      <c r="Y72" s="995"/>
    </row>
    <row r="73" spans="1:25" ht="14.1" customHeight="1" x14ac:dyDescent="0.2">
      <c r="A73" s="92" t="str">
        <f>'Course List (program)'!F65</f>
        <v>ARCH 413.01</v>
      </c>
      <c r="B73" s="100" t="str">
        <f>'Course List (program)'!H65</f>
        <v>Contemporary World Architecture</v>
      </c>
      <c r="C73" s="4">
        <v>0.41666666666666669</v>
      </c>
      <c r="D73" s="5">
        <v>2</v>
      </c>
      <c r="E73" s="237"/>
      <c r="F73" s="237"/>
      <c r="G73" s="237" t="s">
        <v>603</v>
      </c>
      <c r="H73" s="237" t="s">
        <v>667</v>
      </c>
      <c r="I73" s="237"/>
      <c r="J73" s="238">
        <v>0.41666666666666669</v>
      </c>
      <c r="K73" s="239">
        <v>2</v>
      </c>
      <c r="L73" s="237"/>
      <c r="M73" s="237"/>
      <c r="N73" s="237" t="s">
        <v>628</v>
      </c>
      <c r="O73" s="237" t="s">
        <v>695</v>
      </c>
      <c r="P73" s="237" t="s">
        <v>454</v>
      </c>
      <c r="Q73" s="1000"/>
      <c r="R73" s="986"/>
      <c r="S73" s="995"/>
      <c r="T73" s="992"/>
      <c r="U73" s="986"/>
      <c r="V73" s="995"/>
      <c r="W73" s="992"/>
      <c r="X73" s="986"/>
      <c r="Y73" s="995"/>
    </row>
    <row r="74" spans="1:25" ht="14.1" customHeight="1" x14ac:dyDescent="0.3">
      <c r="A74" s="92" t="str">
        <f>'Course List (program)'!F66</f>
        <v>ARCH 415.01</v>
      </c>
      <c r="B74" s="100" t="str">
        <f>'Course List (program)'!H66</f>
        <v>Construction Management</v>
      </c>
      <c r="C74" s="4"/>
      <c r="D74" s="5"/>
      <c r="E74" s="240"/>
      <c r="F74" s="240"/>
      <c r="G74" s="240"/>
      <c r="H74" s="240"/>
      <c r="I74" s="240"/>
      <c r="J74" s="238"/>
      <c r="K74" s="239"/>
      <c r="L74" s="240"/>
      <c r="M74" s="240"/>
      <c r="N74" s="240"/>
      <c r="O74" s="240"/>
      <c r="P74" s="240"/>
      <c r="Q74" s="1000"/>
      <c r="R74" s="986"/>
      <c r="S74" s="995"/>
      <c r="T74" s="992"/>
      <c r="U74" s="986"/>
      <c r="V74" s="995"/>
      <c r="W74" s="992"/>
      <c r="X74" s="986"/>
      <c r="Y74" s="995"/>
    </row>
    <row r="75" spans="1:25" ht="14.1" customHeight="1" x14ac:dyDescent="0.2">
      <c r="A75" s="92" t="str">
        <f>'Course List (program)'!F67</f>
        <v>ARCH 416.01</v>
      </c>
      <c r="B75" s="100" t="str">
        <f>'Course List (program)'!H67</f>
        <v>Cost Estimate &amp; Professional Practice</v>
      </c>
      <c r="C75" s="4">
        <v>0.45833333333333331</v>
      </c>
      <c r="D75" s="5">
        <v>3</v>
      </c>
      <c r="E75" s="237"/>
      <c r="F75" s="237"/>
      <c r="G75" s="237" t="s">
        <v>603</v>
      </c>
      <c r="H75" s="237" t="s">
        <v>667</v>
      </c>
      <c r="I75" s="237"/>
      <c r="J75" s="238">
        <v>0.45833333333333331</v>
      </c>
      <c r="K75" s="239">
        <v>3</v>
      </c>
      <c r="L75" s="237"/>
      <c r="M75" s="237"/>
      <c r="N75" s="237" t="s">
        <v>628</v>
      </c>
      <c r="O75" s="237" t="s">
        <v>695</v>
      </c>
      <c r="P75" s="237" t="s">
        <v>454</v>
      </c>
      <c r="Q75" s="1000"/>
      <c r="R75" s="986"/>
      <c r="S75" s="995"/>
      <c r="T75" s="992"/>
      <c r="U75" s="986"/>
      <c r="V75" s="995"/>
      <c r="W75" s="992"/>
      <c r="X75" s="986"/>
      <c r="Y75" s="995"/>
    </row>
    <row r="76" spans="1:25" ht="14.1" customHeight="1" x14ac:dyDescent="0.3">
      <c r="A76" s="92" t="str">
        <f>'Course List (program)'!F68</f>
        <v>ARCH 416.02</v>
      </c>
      <c r="B76" s="100" t="str">
        <f>'Course List (program)'!H68</f>
        <v>Cost Estimate &amp; Professional Practice</v>
      </c>
      <c r="C76" s="4"/>
      <c r="D76" s="5"/>
      <c r="E76" s="481"/>
      <c r="F76" s="240"/>
      <c r="G76" s="240"/>
      <c r="H76" s="481"/>
      <c r="I76" s="242"/>
      <c r="J76" s="238"/>
      <c r="K76" s="239"/>
      <c r="L76" s="240"/>
      <c r="M76" s="240"/>
      <c r="N76" s="240"/>
      <c r="O76" s="240"/>
      <c r="P76" s="242"/>
      <c r="Q76" s="1000"/>
      <c r="R76" s="986"/>
      <c r="S76" s="995"/>
      <c r="T76" s="992"/>
      <c r="U76" s="986"/>
      <c r="V76" s="995"/>
      <c r="W76" s="992"/>
      <c r="X76" s="986"/>
      <c r="Y76" s="995"/>
    </row>
    <row r="77" spans="1:25" ht="14.1" customHeight="1" x14ac:dyDescent="0.2">
      <c r="A77" s="92" t="str">
        <f>'Course List (program)'!F69</f>
        <v>ARCH 426.01</v>
      </c>
      <c r="B77" s="100" t="str">
        <f>'Course List (program)'!H69</f>
        <v xml:space="preserve">Building Safety Systems </v>
      </c>
      <c r="C77" s="4">
        <v>0.5</v>
      </c>
      <c r="D77" s="5">
        <v>4</v>
      </c>
      <c r="E77" s="237"/>
      <c r="F77" s="237"/>
      <c r="G77" s="237" t="s">
        <v>603</v>
      </c>
      <c r="H77" s="237" t="s">
        <v>667</v>
      </c>
      <c r="I77" s="237"/>
      <c r="J77" s="238">
        <v>0.5</v>
      </c>
      <c r="K77" s="239">
        <v>4</v>
      </c>
      <c r="L77" s="237"/>
      <c r="M77" s="237"/>
      <c r="N77" s="237"/>
      <c r="O77" s="237" t="s">
        <v>695</v>
      </c>
      <c r="P77" s="237"/>
      <c r="Q77" s="1000"/>
      <c r="R77" s="986"/>
      <c r="S77" s="995"/>
      <c r="T77" s="992"/>
      <c r="U77" s="986"/>
      <c r="V77" s="995"/>
      <c r="W77" s="992"/>
      <c r="X77" s="986"/>
      <c r="Y77" s="995"/>
    </row>
    <row r="78" spans="1:25" ht="14.1" customHeight="1" x14ac:dyDescent="0.3">
      <c r="A78" s="92" t="str">
        <f>'Course List (program)'!F70</f>
        <v>ARCH 432.11</v>
      </c>
      <c r="B78" s="100" t="str">
        <f>'Course List (program)'!H70</f>
        <v>Modelling and Photography</v>
      </c>
      <c r="C78" s="4"/>
      <c r="D78" s="5"/>
      <c r="E78" s="481"/>
      <c r="F78" s="240"/>
      <c r="G78" s="240"/>
      <c r="H78" s="481"/>
      <c r="I78" s="242"/>
      <c r="J78" s="238"/>
      <c r="K78" s="239"/>
      <c r="L78" s="240"/>
      <c r="M78" s="240"/>
      <c r="N78" s="240"/>
      <c r="O78" s="240"/>
      <c r="P78" s="242"/>
      <c r="Q78" s="1000"/>
      <c r="R78" s="986"/>
      <c r="S78" s="995"/>
      <c r="T78" s="992"/>
      <c r="U78" s="986"/>
      <c r="V78" s="995"/>
      <c r="W78" s="992"/>
      <c r="X78" s="986"/>
      <c r="Y78" s="995"/>
    </row>
    <row r="79" spans="1:25" ht="14.1" customHeight="1" x14ac:dyDescent="0.2">
      <c r="A79" s="92" t="str">
        <f>'Course List (program)'!F71</f>
        <v>ARCH 451.11</v>
      </c>
      <c r="B79" s="100" t="str">
        <f>'Course List (program)'!H71</f>
        <v>Architectural Design Studio V</v>
      </c>
      <c r="C79" s="4">
        <v>0.54166666666666663</v>
      </c>
      <c r="D79" s="5">
        <v>5</v>
      </c>
      <c r="E79" s="237"/>
      <c r="F79" s="237"/>
      <c r="G79" s="237"/>
      <c r="H79" s="237"/>
      <c r="I79" s="237"/>
      <c r="J79" s="238">
        <v>0.54166666666666663</v>
      </c>
      <c r="K79" s="239">
        <v>5</v>
      </c>
      <c r="L79" s="237"/>
      <c r="M79" s="237"/>
      <c r="N79" s="237"/>
      <c r="O79" s="237"/>
      <c r="P79" s="237"/>
      <c r="Q79" s="1000"/>
      <c r="R79" s="985" t="s">
        <v>43</v>
      </c>
      <c r="S79" s="995"/>
      <c r="T79" s="992"/>
      <c r="U79" s="985" t="s">
        <v>43</v>
      </c>
      <c r="V79" s="995"/>
      <c r="W79" s="992"/>
      <c r="X79" s="985" t="s">
        <v>43</v>
      </c>
      <c r="Y79" s="995"/>
    </row>
    <row r="80" spans="1:25" ht="14.1" customHeight="1" x14ac:dyDescent="0.3">
      <c r="A80" s="91" t="s">
        <v>5</v>
      </c>
      <c r="B80" s="101"/>
      <c r="C80" s="4"/>
      <c r="D80" s="5"/>
      <c r="E80" s="240"/>
      <c r="F80" s="240"/>
      <c r="G80" s="240"/>
      <c r="H80" s="240"/>
      <c r="I80" s="240"/>
      <c r="J80" s="238"/>
      <c r="K80" s="239"/>
      <c r="L80" s="240"/>
      <c r="M80" s="240"/>
      <c r="N80" s="240"/>
      <c r="O80" s="240"/>
      <c r="P80" s="240"/>
      <c r="Q80" s="1000"/>
      <c r="R80" s="985"/>
      <c r="S80" s="995"/>
      <c r="T80" s="992"/>
      <c r="U80" s="985"/>
      <c r="V80" s="995"/>
      <c r="W80" s="992"/>
      <c r="X80" s="985"/>
      <c r="Y80" s="995"/>
    </row>
    <row r="81" spans="1:25" ht="14.1" customHeight="1" x14ac:dyDescent="0.2">
      <c r="A81" s="94" t="str">
        <f>'Course List (program)'!F72</f>
        <v>ARCH 451.12</v>
      </c>
      <c r="B81" s="102" t="str">
        <f>'Course List (program)'!H72</f>
        <v>Architectural Design Studio V</v>
      </c>
      <c r="C81" s="4">
        <v>0.58333333333333337</v>
      </c>
      <c r="D81" s="5">
        <v>6</v>
      </c>
      <c r="E81" s="237"/>
      <c r="F81" s="237"/>
      <c r="G81" s="237"/>
      <c r="H81" s="237" t="s">
        <v>667</v>
      </c>
      <c r="I81" s="237"/>
      <c r="J81" s="238">
        <v>0.58333333333333337</v>
      </c>
      <c r="K81" s="239">
        <v>6</v>
      </c>
      <c r="L81" s="237"/>
      <c r="M81" s="237" t="s">
        <v>387</v>
      </c>
      <c r="N81" s="237" t="s">
        <v>826</v>
      </c>
      <c r="O81" s="237" t="s">
        <v>695</v>
      </c>
      <c r="P81" s="237"/>
      <c r="Q81" s="1000"/>
      <c r="R81" s="986" t="str">
        <f t="array" ref="R81">IF(AND('S8'!$C$53:$AA$62="OK."),"OK.","!")</f>
        <v>OK.</v>
      </c>
      <c r="S81" s="995"/>
      <c r="T81" s="992"/>
      <c r="U81" s="986" t="str">
        <f t="array" aca="1" ref="U81" ca="1">IF(AND('S8'!$C$43:$AA$52="OK."),"OK.","!")</f>
        <v>OK.</v>
      </c>
      <c r="V81" s="995"/>
      <c r="W81" s="992"/>
      <c r="X81" s="986" t="str">
        <f t="array" ref="X81">IF(AND('S8'!$C$63:$AA$92="OK."),"OK.","!")</f>
        <v>OK.</v>
      </c>
      <c r="Y81" s="995"/>
    </row>
    <row r="82" spans="1:25" ht="14.1" customHeight="1" x14ac:dyDescent="0.3">
      <c r="A82" s="94" t="str">
        <f>'Course List (program)'!F73</f>
        <v>ARCH 467.11</v>
      </c>
      <c r="B82" s="102" t="str">
        <f>'Course List (program)'!H73</f>
        <v>Theory and Application of Town Planning</v>
      </c>
      <c r="C82" s="4"/>
      <c r="D82" s="5"/>
      <c r="E82" s="240"/>
      <c r="F82" s="240"/>
      <c r="G82" s="240"/>
      <c r="H82" s="240"/>
      <c r="I82" s="240"/>
      <c r="J82" s="238"/>
      <c r="K82" s="239"/>
      <c r="L82" s="240"/>
      <c r="M82" s="240"/>
      <c r="N82" s="240"/>
      <c r="O82" s="240"/>
      <c r="P82" s="240"/>
      <c r="Q82" s="1000"/>
      <c r="R82" s="986"/>
      <c r="S82" s="995"/>
      <c r="T82" s="992"/>
      <c r="U82" s="986"/>
      <c r="V82" s="995"/>
      <c r="W82" s="992"/>
      <c r="X82" s="986"/>
      <c r="Y82" s="995"/>
    </row>
    <row r="83" spans="1:25" ht="14.1" customHeight="1" x14ac:dyDescent="0.2">
      <c r="A83" s="94" t="str">
        <f>'Course List (program)'!F74</f>
        <v>ARCH 467.12</v>
      </c>
      <c r="B83" s="102" t="str">
        <f>'Course List (program)'!H74</f>
        <v>Theory and Application of Town Planning</v>
      </c>
      <c r="C83" s="4">
        <v>0.625</v>
      </c>
      <c r="D83" s="5">
        <v>7</v>
      </c>
      <c r="E83" s="237"/>
      <c r="F83" s="237"/>
      <c r="G83" s="237"/>
      <c r="H83" s="237" t="s">
        <v>667</v>
      </c>
      <c r="I83" s="237"/>
      <c r="J83" s="238">
        <v>0.625</v>
      </c>
      <c r="K83" s="239">
        <v>7</v>
      </c>
      <c r="L83" s="237"/>
      <c r="M83" s="237" t="s">
        <v>387</v>
      </c>
      <c r="N83" s="237" t="s">
        <v>826</v>
      </c>
      <c r="O83" s="237" t="s">
        <v>695</v>
      </c>
      <c r="P83" s="237"/>
      <c r="Q83" s="1000"/>
      <c r="R83" s="986"/>
      <c r="S83" s="995"/>
      <c r="T83" s="992"/>
      <c r="U83" s="986"/>
      <c r="V83" s="995"/>
      <c r="W83" s="992"/>
      <c r="X83" s="986"/>
      <c r="Y83" s="995"/>
    </row>
    <row r="84" spans="1:25" ht="14.1" customHeight="1" x14ac:dyDescent="0.3">
      <c r="A84" s="94" t="str">
        <f>'Course List (program)'!F75</f>
        <v>ARCH 469.11</v>
      </c>
      <c r="B84" s="102" t="str">
        <f>'Course List (program)'!H75</f>
        <v>Residential Environment Project</v>
      </c>
      <c r="C84" s="4"/>
      <c r="D84" s="5"/>
      <c r="E84" s="240"/>
      <c r="F84" s="240"/>
      <c r="G84" s="240"/>
      <c r="H84" s="240"/>
      <c r="I84" s="240"/>
      <c r="J84" s="238"/>
      <c r="K84" s="239"/>
      <c r="L84" s="240"/>
      <c r="M84" s="240"/>
      <c r="N84" s="240"/>
      <c r="O84" s="240"/>
      <c r="P84" s="240"/>
      <c r="Q84" s="1000"/>
      <c r="R84" s="986"/>
      <c r="S84" s="995"/>
      <c r="T84" s="992"/>
      <c r="U84" s="986"/>
      <c r="V84" s="995"/>
      <c r="W84" s="992"/>
      <c r="X84" s="986"/>
      <c r="Y84" s="995"/>
    </row>
    <row r="85" spans="1:25" ht="14.1" customHeight="1" x14ac:dyDescent="0.2">
      <c r="A85" s="94" t="str">
        <f>'Course List (program)'!F76</f>
        <v>ARCH 469.12</v>
      </c>
      <c r="B85" s="102" t="str">
        <f>'Course List (program)'!H76</f>
        <v>Residential Environment Project</v>
      </c>
      <c r="C85" s="4">
        <v>0.66666666666666663</v>
      </c>
      <c r="D85" s="5">
        <v>8</v>
      </c>
      <c r="E85" s="237"/>
      <c r="F85" s="237"/>
      <c r="G85" s="237"/>
      <c r="H85" s="237" t="s">
        <v>667</v>
      </c>
      <c r="I85" s="237"/>
      <c r="J85" s="238">
        <v>0.66666666666666663</v>
      </c>
      <c r="K85" s="239">
        <v>8</v>
      </c>
      <c r="L85" s="237"/>
      <c r="M85" s="237" t="s">
        <v>387</v>
      </c>
      <c r="N85" s="237" t="s">
        <v>826</v>
      </c>
      <c r="O85" s="237" t="s">
        <v>695</v>
      </c>
      <c r="P85" s="237"/>
      <c r="Q85" s="1000"/>
      <c r="R85" s="986"/>
      <c r="S85" s="995"/>
      <c r="T85" s="992"/>
      <c r="U85" s="986"/>
      <c r="V85" s="995"/>
      <c r="W85" s="992"/>
      <c r="X85" s="986"/>
      <c r="Y85" s="995"/>
    </row>
    <row r="86" spans="1:25" ht="14.1" customHeight="1" x14ac:dyDescent="0.3">
      <c r="A86" s="94" t="str">
        <f>'Course List (program)'!F77</f>
        <v>ARCH 492.11</v>
      </c>
      <c r="B86" s="102" t="str">
        <f>'Course List (program)'!H77</f>
        <v>Graduation Project</v>
      </c>
      <c r="C86" s="4"/>
      <c r="D86" s="5"/>
      <c r="E86" s="481"/>
      <c r="F86" s="240"/>
      <c r="G86" s="240"/>
      <c r="H86" s="481"/>
      <c r="I86" s="240"/>
      <c r="J86" s="238"/>
      <c r="K86" s="239"/>
      <c r="L86" s="240"/>
      <c r="M86" s="240"/>
      <c r="N86" s="240"/>
      <c r="O86" s="240"/>
      <c r="P86" s="240"/>
      <c r="Q86" s="1000"/>
      <c r="R86" s="986"/>
      <c r="S86" s="995"/>
      <c r="T86" s="992"/>
      <c r="U86" s="986"/>
      <c r="V86" s="995"/>
      <c r="W86" s="992"/>
      <c r="X86" s="986"/>
      <c r="Y86" s="995"/>
    </row>
    <row r="87" spans="1:25" ht="14.1" customHeight="1" x14ac:dyDescent="0.2">
      <c r="A87" s="94" t="str">
        <f>'Course List (program)'!F78</f>
        <v>ARCH 492.12</v>
      </c>
      <c r="B87" s="102" t="str">
        <f>'Course List (program)'!H78</f>
        <v>Graduation Project</v>
      </c>
      <c r="C87" s="4">
        <v>0.70833333333333337</v>
      </c>
      <c r="D87" s="5">
        <v>9</v>
      </c>
      <c r="E87" s="237"/>
      <c r="F87" s="237"/>
      <c r="G87" s="237"/>
      <c r="H87" s="237" t="s">
        <v>667</v>
      </c>
      <c r="I87" s="237"/>
      <c r="J87" s="238">
        <v>0.70833333333333337</v>
      </c>
      <c r="K87" s="239">
        <v>9</v>
      </c>
      <c r="L87" s="237"/>
      <c r="M87" s="237"/>
      <c r="N87" s="237"/>
      <c r="O87" s="237" t="s">
        <v>695</v>
      </c>
      <c r="P87" s="237"/>
      <c r="Q87" s="1000"/>
      <c r="R87" s="986"/>
      <c r="S87" s="995"/>
      <c r="T87" s="992"/>
      <c r="U87" s="986"/>
      <c r="V87" s="995"/>
      <c r="W87" s="992"/>
      <c r="X87" s="986"/>
      <c r="Y87" s="995"/>
    </row>
    <row r="88" spans="1:25" ht="14.1" customHeight="1" thickBot="1" x14ac:dyDescent="0.35">
      <c r="A88" s="94" t="str">
        <f>'Course List (program)'!F79</f>
        <v>ARCH 492.13</v>
      </c>
      <c r="B88" s="102" t="str">
        <f>'Course List (program)'!H79</f>
        <v>Graduation Project</v>
      </c>
      <c r="C88" s="4"/>
      <c r="D88" s="5"/>
      <c r="E88" s="481"/>
      <c r="F88" s="240"/>
      <c r="G88" s="240"/>
      <c r="H88" s="481"/>
      <c r="I88" s="481"/>
      <c r="J88" s="238"/>
      <c r="K88" s="239"/>
      <c r="L88" s="240"/>
      <c r="M88" s="240"/>
      <c r="N88" s="240"/>
      <c r="O88" s="240"/>
      <c r="P88" s="240"/>
      <c r="Q88" s="1001"/>
      <c r="R88" s="997"/>
      <c r="S88" s="996"/>
      <c r="T88" s="993"/>
      <c r="U88" s="997"/>
      <c r="V88" s="996"/>
      <c r="W88" s="993"/>
      <c r="X88" s="997"/>
      <c r="Y88" s="996"/>
    </row>
    <row r="89" spans="1:25" ht="14.1" customHeight="1" x14ac:dyDescent="0.2">
      <c r="A89" s="94" t="str">
        <f>'Course List (program)'!F80</f>
        <v>ARCH 372.01</v>
      </c>
      <c r="B89" s="102" t="str">
        <f>'Course List (program)'!H80</f>
        <v>Energy Efficient Buildings</v>
      </c>
      <c r="C89" s="4">
        <v>0.75</v>
      </c>
      <c r="D89" s="5">
        <v>10</v>
      </c>
      <c r="E89" s="237"/>
      <c r="F89" s="237"/>
      <c r="G89" s="237"/>
      <c r="H89" s="237"/>
      <c r="I89" s="237"/>
      <c r="J89" s="238">
        <v>0.75</v>
      </c>
      <c r="K89" s="239">
        <v>10</v>
      </c>
      <c r="L89" s="237"/>
      <c r="M89" s="237"/>
      <c r="N89" s="237"/>
      <c r="O89" s="237"/>
      <c r="P89" s="237"/>
      <c r="Q89" s="253" t="str">
        <f>R5</f>
        <v>OK.</v>
      </c>
      <c r="R89" s="254"/>
      <c r="S89" s="255" t="str">
        <f>R49</f>
        <v>OK.</v>
      </c>
      <c r="T89" s="253" t="str">
        <f ca="1">U5</f>
        <v>OK.</v>
      </c>
      <c r="U89" s="254"/>
      <c r="V89" s="255" t="str">
        <f ca="1">U49</f>
        <v>OK.</v>
      </c>
      <c r="W89" s="253" t="str">
        <f>X5</f>
        <v>OK.</v>
      </c>
      <c r="X89" s="254"/>
      <c r="Y89" s="255" t="str">
        <f>X49</f>
        <v>OK.</v>
      </c>
    </row>
    <row r="90" spans="1:25" ht="14.1" customHeight="1" thickBot="1" x14ac:dyDescent="0.25">
      <c r="A90" s="96" t="str">
        <f>'Course List (program)'!F81</f>
        <v>ARCH 446.01</v>
      </c>
      <c r="B90" s="103" t="str">
        <f>'Course List (program)'!H81</f>
        <v>Environmental Image</v>
      </c>
      <c r="C90" s="97"/>
      <c r="D90" s="97"/>
      <c r="E90" s="242"/>
      <c r="F90" s="242"/>
      <c r="G90" s="242"/>
      <c r="H90" s="242"/>
      <c r="I90" s="242"/>
      <c r="J90" s="246"/>
      <c r="K90" s="246"/>
      <c r="L90" s="242"/>
      <c r="M90" s="242"/>
      <c r="N90" s="242"/>
      <c r="O90" s="242"/>
      <c r="P90" s="242"/>
      <c r="Q90" s="256" t="str">
        <f>R15</f>
        <v>!</v>
      </c>
      <c r="R90" s="257">
        <f>IF(AND(Q89:Q92="OK."),1,0)</f>
        <v>0</v>
      </c>
      <c r="S90" s="258" t="str">
        <f>R59</f>
        <v>OK.</v>
      </c>
      <c r="T90" s="256" t="str">
        <f ca="1">U15</f>
        <v>OK.</v>
      </c>
      <c r="U90" s="257">
        <f ca="1">IF(AND(T89:T92="OK."),1,0)</f>
        <v>1</v>
      </c>
      <c r="V90" s="258" t="str">
        <f ca="1">U59</f>
        <v>OK.</v>
      </c>
      <c r="W90" s="256" t="str">
        <f>X15</f>
        <v>!</v>
      </c>
      <c r="X90" s="257">
        <f>IF(AND(W89:W92="OK."),1,0)</f>
        <v>0</v>
      </c>
      <c r="Y90" s="258" t="str">
        <f>X59</f>
        <v>OK.</v>
      </c>
    </row>
    <row r="91" spans="1:25" x14ac:dyDescent="0.2">
      <c r="C91" s="13"/>
      <c r="D91" s="5"/>
      <c r="E91" s="7"/>
      <c r="F91" s="7"/>
      <c r="G91" s="7"/>
      <c r="H91" s="7"/>
      <c r="I91" s="7"/>
      <c r="J91" s="4"/>
      <c r="K91" s="5"/>
      <c r="L91" s="7"/>
      <c r="M91" s="7"/>
      <c r="N91" s="7"/>
      <c r="O91" s="7"/>
      <c r="P91" s="7"/>
      <c r="Q91" s="256" t="str">
        <f>R27</f>
        <v>OK.</v>
      </c>
      <c r="R91" s="262">
        <f>IF(AND(S89:S92="OK."),1,0)</f>
        <v>1</v>
      </c>
      <c r="S91" s="258" t="str">
        <f>R71</f>
        <v>OK.</v>
      </c>
      <c r="T91" s="256" t="str">
        <f ca="1">U27</f>
        <v>OK.</v>
      </c>
      <c r="U91" s="262">
        <f ca="1">IF(AND(V89:V92="OK."),1,0)</f>
        <v>1</v>
      </c>
      <c r="V91" s="258" t="str">
        <f ca="1">U71</f>
        <v>OK.</v>
      </c>
      <c r="W91" s="256" t="str">
        <f>X27</f>
        <v>OK.</v>
      </c>
      <c r="X91" s="262">
        <f>IF(AND(Y89:Y92="OK."),1,0)</f>
        <v>1</v>
      </c>
      <c r="Y91" s="258" t="str">
        <f>X71</f>
        <v>OK.</v>
      </c>
    </row>
    <row r="92" spans="1:25" ht="13.5" thickBot="1" x14ac:dyDescent="0.25">
      <c r="C92" s="13"/>
      <c r="D92" s="5"/>
      <c r="E92" s="7"/>
      <c r="F92" s="7"/>
      <c r="G92" s="7"/>
      <c r="H92" s="7"/>
      <c r="I92" s="7"/>
      <c r="J92" s="4"/>
      <c r="K92" s="5"/>
      <c r="L92" s="7"/>
      <c r="M92" s="7"/>
      <c r="N92" s="7"/>
      <c r="O92" s="7"/>
      <c r="P92" s="7"/>
      <c r="Q92" s="259" t="str">
        <f>R37</f>
        <v>OK.</v>
      </c>
      <c r="R92" s="260"/>
      <c r="S92" s="261" t="str">
        <f>R81</f>
        <v>OK.</v>
      </c>
      <c r="T92" s="259" t="str">
        <f ca="1">U37</f>
        <v>OK.</v>
      </c>
      <c r="U92" s="260"/>
      <c r="V92" s="261" t="str">
        <f ca="1">U81</f>
        <v>OK.</v>
      </c>
      <c r="W92" s="259" t="str">
        <f>X37</f>
        <v>OK.</v>
      </c>
      <c r="X92" s="260"/>
      <c r="Y92" s="261" t="str">
        <f>X81</f>
        <v>OK.</v>
      </c>
    </row>
  </sheetData>
  <mergeCells count="67">
    <mergeCell ref="W2:Y2"/>
    <mergeCell ref="V3:V88"/>
    <mergeCell ref="W3:W88"/>
    <mergeCell ref="X3:X4"/>
    <mergeCell ref="X37:X44"/>
    <mergeCell ref="X47:X48"/>
    <mergeCell ref="X49:X56"/>
    <mergeCell ref="Y3:Y88"/>
    <mergeCell ref="X15:X22"/>
    <mergeCell ref="X79:X80"/>
    <mergeCell ref="X25:X26"/>
    <mergeCell ref="X81:X88"/>
    <mergeCell ref="X71:X78"/>
    <mergeCell ref="X57:X58"/>
    <mergeCell ref="X59:X66"/>
    <mergeCell ref="X69:X70"/>
    <mergeCell ref="X5:X12"/>
    <mergeCell ref="T3:T88"/>
    <mergeCell ref="U3:U4"/>
    <mergeCell ref="X13:X14"/>
    <mergeCell ref="U13:U14"/>
    <mergeCell ref="U15:U22"/>
    <mergeCell ref="U27:U34"/>
    <mergeCell ref="X27:X34"/>
    <mergeCell ref="U35:U36"/>
    <mergeCell ref="X35:X36"/>
    <mergeCell ref="U81:U88"/>
    <mergeCell ref="U71:U78"/>
    <mergeCell ref="U5:U12"/>
    <mergeCell ref="T2:V2"/>
    <mergeCell ref="U79:U80"/>
    <mergeCell ref="U59:U66"/>
    <mergeCell ref="U69:U70"/>
    <mergeCell ref="U37:U44"/>
    <mergeCell ref="U47:U48"/>
    <mergeCell ref="U49:U56"/>
    <mergeCell ref="U25:U26"/>
    <mergeCell ref="U57:U58"/>
    <mergeCell ref="Q2:S2"/>
    <mergeCell ref="R3:R4"/>
    <mergeCell ref="Q3:Q88"/>
    <mergeCell ref="S3:S88"/>
    <mergeCell ref="R81:R88"/>
    <mergeCell ref="R79:R80"/>
    <mergeCell ref="R13:R14"/>
    <mergeCell ref="R25:R26"/>
    <mergeCell ref="C69:D70"/>
    <mergeCell ref="C47:D48"/>
    <mergeCell ref="A2:B2"/>
    <mergeCell ref="R71:R78"/>
    <mergeCell ref="R49:R56"/>
    <mergeCell ref="R59:R66"/>
    <mergeCell ref="R5:R12"/>
    <mergeCell ref="R15:R22"/>
    <mergeCell ref="C2:P2"/>
    <mergeCell ref="R69:R70"/>
    <mergeCell ref="J69:K70"/>
    <mergeCell ref="R27:R34"/>
    <mergeCell ref="R37:R44"/>
    <mergeCell ref="R47:R48"/>
    <mergeCell ref="R57:R58"/>
    <mergeCell ref="R35:R36"/>
    <mergeCell ref="C3:D4"/>
    <mergeCell ref="J3:K4"/>
    <mergeCell ref="C25:D26"/>
    <mergeCell ref="J47:K48"/>
    <mergeCell ref="J25:K26"/>
  </mergeCells>
  <phoneticPr fontId="10" type="noConversion"/>
  <conditionalFormatting sqref="E45:I46 L45:P46 L35:P36 E79:I80 E67:I68 E89:I90 L67:P68 L23:P24 L89:P90 G35:I36 I13:I14 E23:F24 H23:I24 G24 F36 E35:E36 F13:G14 L79:P80 E57:I58 L13:O14 P14 L57:P58">
    <cfRule type="cellIs" dxfId="177" priority="13" stopIfTrue="1" operator="equal">
      <formula>$S$1</formula>
    </cfRule>
  </conditionalFormatting>
  <conditionalFormatting sqref="R71:R78 R59:R66 R37:R44 R15:R22 U81 U5:U12 R5:R12 U15:U22 U27:U34 R27:R34 U37:U44 U49:U56 R49:R56 U59:U66 U71:U78 R81 X81 X5:X12 X15:X22 X27:X34 X37:X44 X49:X56 X59:X66 X71:X78">
    <cfRule type="cellIs" dxfId="176" priority="14" stopIfTrue="1" operator="equal">
      <formula>"OK."</formula>
    </cfRule>
    <cfRule type="cellIs" dxfId="175" priority="15" stopIfTrue="1" operator="equal">
      <formula>"!"</formula>
    </cfRule>
  </conditionalFormatting>
  <conditionalFormatting sqref="A4">
    <cfRule type="cellIs" dxfId="174" priority="16" stopIfTrue="1" operator="equal">
      <formula>OR($E$5:$I$24)</formula>
    </cfRule>
  </conditionalFormatting>
  <conditionalFormatting sqref="Q3:Q82 S3:T82 V3 W3:W82 Y3">
    <cfRule type="cellIs" dxfId="173" priority="17" stopIfTrue="1" operator="notEqual">
      <formula>2</formula>
    </cfRule>
  </conditionalFormatting>
  <conditionalFormatting sqref="X45:X46 X67:X68 R23:R24 U23:U24 R45:R46 U45:U46 R67:R68 U67:U68 X23:X24">
    <cfRule type="cellIs" dxfId="172" priority="18" stopIfTrue="1" operator="equal">
      <formula>$S$2</formula>
    </cfRule>
  </conditionalFormatting>
  <conditionalFormatting sqref="R90:R91 U90:U91 X90:X91">
    <cfRule type="cellIs" dxfId="171" priority="19" stopIfTrue="1" operator="notEqual">
      <formula>1</formula>
    </cfRule>
  </conditionalFormatting>
  <conditionalFormatting sqref="H13:H14">
    <cfRule type="cellIs" dxfId="170" priority="12" stopIfTrue="1" operator="equal">
      <formula>$S$1</formula>
    </cfRule>
  </conditionalFormatting>
  <conditionalFormatting sqref="E45:I46 L45:P46 L35:P36 E79:I80 E67:I68 E89:I90 E13:I14 L67:P68 L23:P24 E23:I24 L89:P90 E35:I36 L79:P80 E57:I58 L13:O14 P14 L57:P58">
    <cfRule type="cellIs" dxfId="169" priority="9" stopIfTrue="1" operator="equal">
      <formula>$Q$1</formula>
    </cfRule>
  </conditionalFormatting>
  <conditionalFormatting sqref="N15">
    <cfRule type="cellIs" dxfId="168" priority="4" stopIfTrue="1" operator="equal">
      <formula>$S$1</formula>
    </cfRule>
  </conditionalFormatting>
  <conditionalFormatting sqref="N15">
    <cfRule type="cellIs" dxfId="167" priority="3" stopIfTrue="1" operator="equal">
      <formula>$Q$1</formula>
    </cfRule>
  </conditionalFormatting>
  <conditionalFormatting sqref="N17">
    <cfRule type="cellIs" dxfId="166" priority="2" stopIfTrue="1" operator="equal">
      <formula>$S$1</formula>
    </cfRule>
  </conditionalFormatting>
  <conditionalFormatting sqref="N17">
    <cfRule type="cellIs" dxfId="165" priority="1" stopIfTrue="1" operator="equal">
      <formula>$Q$1</formula>
    </cfRule>
  </conditionalFormatting>
  <printOptions horizontalCentered="1" verticalCentered="1"/>
  <pageMargins left="0" right="0" top="0" bottom="0" header="0.51181102362204722" footer="0.51181102362204722"/>
  <pageSetup paperSize="9" scale="67"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70C0"/>
    <pageSetUpPr fitToPage="1"/>
  </sheetPr>
  <dimension ref="A1:Y92"/>
  <sheetViews>
    <sheetView topLeftCell="C40" zoomScale="70" zoomScaleNormal="70" workbookViewId="0">
      <selection activeCell="N78" sqref="N78"/>
    </sheetView>
  </sheetViews>
  <sheetFormatPr defaultRowHeight="12.75" x14ac:dyDescent="0.2"/>
  <cols>
    <col min="1" max="1" width="12.7109375" style="26" hidden="1" customWidth="1"/>
    <col min="2" max="2" width="30.7109375" style="27" hidden="1" customWidth="1"/>
    <col min="3" max="3" width="8.7109375" style="12" customWidth="1"/>
    <col min="4" max="4" width="3.7109375" customWidth="1"/>
    <col min="5" max="9" width="10.7109375" style="6" customWidth="1"/>
    <col min="10" max="10" width="8.7109375" customWidth="1"/>
    <col min="11" max="11" width="3.7109375" customWidth="1"/>
    <col min="12" max="16" width="10.7109375" style="6" customWidth="1"/>
    <col min="17" max="17" width="4.7109375" customWidth="1"/>
    <col min="18" max="18" width="12.7109375" customWidth="1"/>
    <col min="19" max="20" width="2.7109375" customWidth="1"/>
    <col min="21" max="21" width="12.7109375" customWidth="1"/>
    <col min="22" max="23" width="2.7109375" customWidth="1"/>
    <col min="24" max="24" width="12.7109375" customWidth="1"/>
    <col min="25" max="25" width="4.7109375" customWidth="1"/>
  </cols>
  <sheetData>
    <row r="1" spans="1:25" ht="27.95" customHeight="1" thickBot="1" x14ac:dyDescent="0.25">
      <c r="A1" s="108" t="s">
        <v>162</v>
      </c>
      <c r="B1" s="104"/>
      <c r="C1" s="105"/>
      <c r="D1" s="106"/>
      <c r="E1" s="107"/>
      <c r="F1" s="107"/>
      <c r="G1" s="107"/>
      <c r="H1" s="107"/>
      <c r="I1" s="107"/>
      <c r="J1" s="106"/>
      <c r="K1" s="106"/>
      <c r="L1" s="107"/>
      <c r="M1" s="107"/>
      <c r="N1" s="107"/>
      <c r="O1" s="107"/>
      <c r="P1" s="107"/>
    </row>
    <row r="2" spans="1:25" ht="27.95" customHeight="1" thickBot="1" x14ac:dyDescent="0.25">
      <c r="A2" s="1021" t="s">
        <v>161</v>
      </c>
      <c r="B2" s="1022"/>
      <c r="C2" s="1023" t="s">
        <v>210</v>
      </c>
      <c r="D2" s="1023"/>
      <c r="E2" s="1023"/>
      <c r="F2" s="1023"/>
      <c r="G2" s="1023"/>
      <c r="H2" s="1023"/>
      <c r="I2" s="1023"/>
      <c r="J2" s="1023"/>
      <c r="K2" s="1023"/>
      <c r="L2" s="1023"/>
      <c r="M2" s="1023"/>
      <c r="N2" s="1023"/>
      <c r="O2" s="1023"/>
      <c r="P2" s="1024"/>
      <c r="Q2" s="1025" t="s">
        <v>333</v>
      </c>
      <c r="R2" s="1026"/>
      <c r="S2" s="1027"/>
      <c r="T2" s="1025" t="s">
        <v>334</v>
      </c>
      <c r="U2" s="1026"/>
      <c r="V2" s="1027"/>
      <c r="W2" s="1025" t="s">
        <v>335</v>
      </c>
      <c r="X2" s="1026"/>
      <c r="Y2" s="1027"/>
    </row>
    <row r="3" spans="1:25" ht="13.5" customHeight="1" x14ac:dyDescent="0.2">
      <c r="A3" s="98" t="s">
        <v>0</v>
      </c>
      <c r="B3" s="99"/>
      <c r="C3" s="1019" t="s">
        <v>42</v>
      </c>
      <c r="D3" s="1019"/>
      <c r="E3" s="7" t="s">
        <v>36</v>
      </c>
      <c r="F3" s="7" t="s">
        <v>37</v>
      </c>
      <c r="G3" s="7" t="s">
        <v>38</v>
      </c>
      <c r="H3" s="7" t="s">
        <v>39</v>
      </c>
      <c r="I3" s="7" t="s">
        <v>40</v>
      </c>
      <c r="J3" s="1019" t="s">
        <v>44</v>
      </c>
      <c r="K3" s="1019"/>
      <c r="L3" s="7" t="s">
        <v>36</v>
      </c>
      <c r="M3" s="7" t="s">
        <v>37</v>
      </c>
      <c r="N3" s="7" t="s">
        <v>38</v>
      </c>
      <c r="O3" s="7" t="s">
        <v>39</v>
      </c>
      <c r="P3" s="44" t="s">
        <v>40</v>
      </c>
      <c r="Q3" s="999">
        <f>R90+R91</f>
        <v>1</v>
      </c>
      <c r="R3" s="998" t="s">
        <v>42</v>
      </c>
      <c r="S3" s="994">
        <f>R90+R91</f>
        <v>1</v>
      </c>
      <c r="T3" s="991">
        <f ca="1">U90+U91</f>
        <v>2</v>
      </c>
      <c r="U3" s="998" t="s">
        <v>42</v>
      </c>
      <c r="V3" s="994">
        <f ca="1">U90+U91</f>
        <v>2</v>
      </c>
      <c r="W3" s="991">
        <f>X90+X91</f>
        <v>1</v>
      </c>
      <c r="X3" s="998" t="s">
        <v>42</v>
      </c>
      <c r="Y3" s="994">
        <f>X90+X91</f>
        <v>1</v>
      </c>
    </row>
    <row r="4" spans="1:25" ht="14.1" customHeight="1" x14ac:dyDescent="0.2">
      <c r="A4" s="92" t="str">
        <f>'Course List (program)'!F2</f>
        <v>ARCH 101.01</v>
      </c>
      <c r="B4" s="100" t="str">
        <f>'Course List (program)'!H2</f>
        <v>Architectural Basic Design I</v>
      </c>
      <c r="C4" s="1019"/>
      <c r="D4" s="1019"/>
      <c r="E4" s="7">
        <v>1</v>
      </c>
      <c r="F4" s="7">
        <v>2</v>
      </c>
      <c r="G4" s="7">
        <v>3</v>
      </c>
      <c r="H4" s="7">
        <v>4</v>
      </c>
      <c r="I4" s="7">
        <v>5</v>
      </c>
      <c r="J4" s="1019"/>
      <c r="K4" s="1019"/>
      <c r="L4" s="7">
        <v>1</v>
      </c>
      <c r="M4" s="7">
        <v>2</v>
      </c>
      <c r="N4" s="7">
        <v>3</v>
      </c>
      <c r="O4" s="7">
        <v>4</v>
      </c>
      <c r="P4" s="44">
        <v>5</v>
      </c>
      <c r="Q4" s="1000"/>
      <c r="R4" s="985"/>
      <c r="S4" s="995"/>
      <c r="T4" s="992"/>
      <c r="U4" s="985"/>
      <c r="V4" s="995"/>
      <c r="W4" s="992"/>
      <c r="X4" s="985"/>
      <c r="Y4" s="995"/>
    </row>
    <row r="5" spans="1:25" ht="14.1" customHeight="1" x14ac:dyDescent="0.2">
      <c r="A5" s="92" t="str">
        <f>'Course List (program)'!F3</f>
        <v>ARCH 101.11</v>
      </c>
      <c r="B5" s="100" t="str">
        <f>'Course List (program)'!H3</f>
        <v>Architectural Basic Design I</v>
      </c>
      <c r="C5" s="93">
        <v>0.375</v>
      </c>
      <c r="D5" s="5">
        <v>1</v>
      </c>
      <c r="E5" s="237"/>
      <c r="F5" s="237"/>
      <c r="G5" s="237"/>
      <c r="H5" s="237"/>
      <c r="I5" s="237"/>
      <c r="J5" s="238">
        <v>0.375</v>
      </c>
      <c r="K5" s="239">
        <v>1</v>
      </c>
      <c r="L5" s="237"/>
      <c r="M5" s="237"/>
      <c r="N5" s="237"/>
      <c r="O5" s="237"/>
      <c r="P5" s="237"/>
      <c r="Q5" s="1000"/>
      <c r="R5" s="986" t="str">
        <f t="array" ref="R5">IF(AND('S1'!$C$53:$AA$62="OK."),"OK.","!")</f>
        <v>OK.</v>
      </c>
      <c r="S5" s="995"/>
      <c r="T5" s="992"/>
      <c r="U5" s="986" t="str">
        <f t="array" aca="1" ref="U5" ca="1">IF(AND('S1'!$C$43:$AA$52="OK."),"OK.","!")</f>
        <v>OK.</v>
      </c>
      <c r="V5" s="995"/>
      <c r="W5" s="992"/>
      <c r="X5" s="986" t="str">
        <f t="array" ref="X5">IF(AND('S1'!$C$63:$AA$92="OK."),"OK.","!")</f>
        <v>OK.</v>
      </c>
      <c r="Y5" s="995"/>
    </row>
    <row r="6" spans="1:25" ht="14.1" customHeight="1" x14ac:dyDescent="0.3">
      <c r="A6" s="92" t="str">
        <f>'Course List (program)'!F4</f>
        <v>ARCH 102.01</v>
      </c>
      <c r="B6" s="100" t="str">
        <f>'Course List (program)'!H4</f>
        <v>Architectural Basic Design II</v>
      </c>
      <c r="C6" s="93"/>
      <c r="D6" s="5"/>
      <c r="E6" s="240"/>
      <c r="F6" s="240"/>
      <c r="G6" s="240"/>
      <c r="H6" s="240"/>
      <c r="I6" s="240"/>
      <c r="J6" s="238"/>
      <c r="K6" s="239"/>
      <c r="L6" s="240"/>
      <c r="M6" s="240"/>
      <c r="N6" s="240"/>
      <c r="O6" s="240"/>
      <c r="P6" s="240"/>
      <c r="Q6" s="1000"/>
      <c r="R6" s="986"/>
      <c r="S6" s="995"/>
      <c r="T6" s="992"/>
      <c r="U6" s="986"/>
      <c r="V6" s="995"/>
      <c r="W6" s="992"/>
      <c r="X6" s="986"/>
      <c r="Y6" s="995"/>
    </row>
    <row r="7" spans="1:25" ht="14.1" customHeight="1" x14ac:dyDescent="0.2">
      <c r="A7" s="92" t="str">
        <f>'Course List (program)'!F5</f>
        <v>ARCH 102.11</v>
      </c>
      <c r="B7" s="100" t="str">
        <f>'Course List (program)'!H5</f>
        <v>Architectural Basic Design II</v>
      </c>
      <c r="C7" s="93">
        <v>0.41666666666666669</v>
      </c>
      <c r="D7" s="5">
        <v>2</v>
      </c>
      <c r="E7" s="237"/>
      <c r="F7" s="237"/>
      <c r="G7" s="237"/>
      <c r="H7" s="237"/>
      <c r="I7" s="237"/>
      <c r="J7" s="238">
        <v>0.41666666666666669</v>
      </c>
      <c r="K7" s="239">
        <v>2</v>
      </c>
      <c r="L7" s="237"/>
      <c r="M7" s="237"/>
      <c r="N7" s="237"/>
      <c r="O7" s="237"/>
      <c r="P7" s="237"/>
      <c r="Q7" s="1000"/>
      <c r="R7" s="986"/>
      <c r="S7" s="995"/>
      <c r="T7" s="992"/>
      <c r="U7" s="986"/>
      <c r="V7" s="995"/>
      <c r="W7" s="992"/>
      <c r="X7" s="986"/>
      <c r="Y7" s="995"/>
    </row>
    <row r="8" spans="1:25" ht="14.1" customHeight="1" x14ac:dyDescent="0.3">
      <c r="A8" s="92" t="str">
        <f>'Course List (program)'!F6</f>
        <v>ARCH 102.12</v>
      </c>
      <c r="B8" s="100" t="str">
        <f>'Course List (program)'!H6</f>
        <v>Architectural Basic Design II</v>
      </c>
      <c r="C8" s="93"/>
      <c r="D8" s="5"/>
      <c r="E8" s="240"/>
      <c r="F8" s="240"/>
      <c r="G8" s="240"/>
      <c r="H8" s="240"/>
      <c r="I8" s="240"/>
      <c r="J8" s="238"/>
      <c r="K8" s="239"/>
      <c r="L8" s="240"/>
      <c r="M8" s="240"/>
      <c r="N8" s="240"/>
      <c r="O8" s="240"/>
      <c r="P8" s="240"/>
      <c r="Q8" s="1000"/>
      <c r="R8" s="986"/>
      <c r="S8" s="995"/>
      <c r="T8" s="992"/>
      <c r="U8" s="986"/>
      <c r="V8" s="995"/>
      <c r="W8" s="992"/>
      <c r="X8" s="986"/>
      <c r="Y8" s="995"/>
    </row>
    <row r="9" spans="1:25" ht="14.1" customHeight="1" x14ac:dyDescent="0.2">
      <c r="A9" s="92" t="str">
        <f>'Course List (program)'!F7</f>
        <v>ARCH 102.13</v>
      </c>
      <c r="B9" s="100" t="str">
        <f>'Course List (program)'!H7</f>
        <v>Architectural Basic Design II</v>
      </c>
      <c r="C9" s="93">
        <v>0.45833333333333331</v>
      </c>
      <c r="D9" s="5">
        <v>3</v>
      </c>
      <c r="E9" s="237"/>
      <c r="F9" s="237"/>
      <c r="G9" s="237"/>
      <c r="H9" s="237"/>
      <c r="I9" s="237"/>
      <c r="J9" s="238">
        <v>0.45833333333333331</v>
      </c>
      <c r="K9" s="239">
        <v>3</v>
      </c>
      <c r="L9" s="237"/>
      <c r="M9" s="237"/>
      <c r="N9" s="237"/>
      <c r="O9" s="237"/>
      <c r="P9" s="237"/>
      <c r="Q9" s="1000"/>
      <c r="R9" s="986"/>
      <c r="S9" s="995"/>
      <c r="T9" s="992"/>
      <c r="U9" s="986"/>
      <c r="V9" s="995"/>
      <c r="W9" s="992"/>
      <c r="X9" s="986"/>
      <c r="Y9" s="995"/>
    </row>
    <row r="10" spans="1:25" ht="14.1" customHeight="1" x14ac:dyDescent="0.3">
      <c r="A10" s="92" t="str">
        <f>'Course List (program)'!F8</f>
        <v>ARCH 103.01</v>
      </c>
      <c r="B10" s="100" t="str">
        <f>'Course List (program)'!H8</f>
        <v>Information Technology for Architects</v>
      </c>
      <c r="C10" s="93"/>
      <c r="D10" s="5"/>
      <c r="E10" s="240"/>
      <c r="F10" s="240"/>
      <c r="G10" s="240"/>
      <c r="H10" s="240"/>
      <c r="I10" s="240"/>
      <c r="J10" s="238"/>
      <c r="K10" s="239"/>
      <c r="L10" s="240"/>
      <c r="M10" s="240"/>
      <c r="N10" s="240"/>
      <c r="O10" s="240"/>
      <c r="P10" s="240"/>
      <c r="Q10" s="1000"/>
      <c r="R10" s="986"/>
      <c r="S10" s="995"/>
      <c r="T10" s="992"/>
      <c r="U10" s="986"/>
      <c r="V10" s="995"/>
      <c r="W10" s="992"/>
      <c r="X10" s="986"/>
      <c r="Y10" s="995"/>
    </row>
    <row r="11" spans="1:25" ht="14.1" customHeight="1" x14ac:dyDescent="0.2">
      <c r="A11" s="92" t="str">
        <f>'Course List (program)'!F9</f>
        <v>ARCH 105.01</v>
      </c>
      <c r="B11" s="100" t="str">
        <f>'Course List (program)'!H9</f>
        <v>Fundamentals of Architecture I</v>
      </c>
      <c r="C11" s="93">
        <v>0.5</v>
      </c>
      <c r="D11" s="5">
        <v>4</v>
      </c>
      <c r="E11" s="237"/>
      <c r="F11" s="237"/>
      <c r="G11" s="237"/>
      <c r="H11" s="237"/>
      <c r="I11" s="237"/>
      <c r="J11" s="238">
        <v>0.5</v>
      </c>
      <c r="K11" s="239">
        <v>4</v>
      </c>
      <c r="L11" s="237"/>
      <c r="M11" s="237"/>
      <c r="N11" s="237"/>
      <c r="O11" s="237"/>
      <c r="P11" s="237"/>
      <c r="Q11" s="1000"/>
      <c r="R11" s="986"/>
      <c r="S11" s="995"/>
      <c r="T11" s="992"/>
      <c r="U11" s="986"/>
      <c r="V11" s="995"/>
      <c r="W11" s="992"/>
      <c r="X11" s="986"/>
      <c r="Y11" s="995"/>
    </row>
    <row r="12" spans="1:25" ht="14.1" customHeight="1" x14ac:dyDescent="0.3">
      <c r="A12" s="92" t="str">
        <f>'Course List (program)'!F10</f>
        <v>ARCH 105.02</v>
      </c>
      <c r="B12" s="100" t="str">
        <f>'Course List (program)'!H10</f>
        <v>Fundamentals of Architecture I</v>
      </c>
      <c r="C12" s="93"/>
      <c r="D12" s="5"/>
      <c r="E12" s="240"/>
      <c r="F12" s="240"/>
      <c r="G12" s="240"/>
      <c r="H12" s="240"/>
      <c r="I12" s="240"/>
      <c r="J12" s="238"/>
      <c r="K12" s="239"/>
      <c r="L12" s="240"/>
      <c r="M12" s="240"/>
      <c r="N12" s="240"/>
      <c r="O12" s="240"/>
      <c r="P12" s="240"/>
      <c r="Q12" s="1000"/>
      <c r="R12" s="986"/>
      <c r="S12" s="995"/>
      <c r="T12" s="992"/>
      <c r="U12" s="986"/>
      <c r="V12" s="995"/>
      <c r="W12" s="992"/>
      <c r="X12" s="986"/>
      <c r="Y12" s="995"/>
    </row>
    <row r="13" spans="1:25" ht="14.1" customHeight="1" x14ac:dyDescent="0.2">
      <c r="A13" s="92" t="str">
        <f>'Course List (program)'!F11</f>
        <v>ARCH 106.01</v>
      </c>
      <c r="B13" s="100" t="str">
        <f>'Course List (program)'!H11</f>
        <v>Fundamentals of Architecture II</v>
      </c>
      <c r="C13" s="93">
        <v>0.54166666666666663</v>
      </c>
      <c r="D13" s="5">
        <v>5</v>
      </c>
      <c r="E13" s="237"/>
      <c r="F13" s="237"/>
      <c r="G13" s="237"/>
      <c r="H13" s="237"/>
      <c r="I13" s="237"/>
      <c r="J13" s="238">
        <v>0.54166666666666663</v>
      </c>
      <c r="K13" s="239">
        <v>5</v>
      </c>
      <c r="L13" s="237"/>
      <c r="M13" s="237"/>
      <c r="N13" s="237"/>
      <c r="O13" s="237" t="s">
        <v>881</v>
      </c>
      <c r="P13" s="237" t="s">
        <v>893</v>
      </c>
      <c r="Q13" s="1000"/>
      <c r="R13" s="985" t="s">
        <v>44</v>
      </c>
      <c r="S13" s="995"/>
      <c r="T13" s="992"/>
      <c r="U13" s="985" t="s">
        <v>44</v>
      </c>
      <c r="V13" s="995"/>
      <c r="W13" s="992"/>
      <c r="X13" s="985" t="s">
        <v>44</v>
      </c>
      <c r="Y13" s="995"/>
    </row>
    <row r="14" spans="1:25" ht="14.1" customHeight="1" x14ac:dyDescent="0.3">
      <c r="A14" s="91" t="s">
        <v>1</v>
      </c>
      <c r="B14" s="101"/>
      <c r="C14" s="93"/>
      <c r="D14" s="5"/>
      <c r="E14" s="240"/>
      <c r="F14" s="240"/>
      <c r="G14" s="240"/>
      <c r="H14" s="240"/>
      <c r="I14" s="240"/>
      <c r="J14" s="238"/>
      <c r="K14" s="239"/>
      <c r="L14" s="240"/>
      <c r="M14" s="240"/>
      <c r="N14" s="240"/>
      <c r="O14" s="240"/>
      <c r="P14" s="240"/>
      <c r="Q14" s="1000"/>
      <c r="R14" s="985"/>
      <c r="S14" s="995"/>
      <c r="T14" s="992"/>
      <c r="U14" s="985"/>
      <c r="V14" s="995"/>
      <c r="W14" s="992"/>
      <c r="X14" s="985"/>
      <c r="Y14" s="995"/>
    </row>
    <row r="15" spans="1:25" ht="14.1" customHeight="1" x14ac:dyDescent="0.2">
      <c r="A15" s="94" t="str">
        <f>'Course List (program)'!F12</f>
        <v>ARCH 106.02</v>
      </c>
      <c r="B15" s="102" t="str">
        <f>'Course List (program)'!H12</f>
        <v>Fundamentals of Architecture II</v>
      </c>
      <c r="C15" s="93">
        <v>0.58333333333333337</v>
      </c>
      <c r="D15" s="5">
        <v>6</v>
      </c>
      <c r="E15" s="237"/>
      <c r="F15" s="237"/>
      <c r="G15" s="237"/>
      <c r="H15" s="237"/>
      <c r="I15" s="237"/>
      <c r="J15" s="238">
        <v>0.58333333333333337</v>
      </c>
      <c r="K15" s="239">
        <v>6</v>
      </c>
      <c r="L15" s="237"/>
      <c r="M15" s="237"/>
      <c r="N15" s="237"/>
      <c r="O15" s="237" t="s">
        <v>881</v>
      </c>
      <c r="P15" s="237" t="s">
        <v>893</v>
      </c>
      <c r="Q15" s="1000"/>
      <c r="R15" s="986" t="str">
        <f t="array" ref="R15">IF(AND('S2'!$C$53:$AA$62="OK."),"OK.","!")</f>
        <v>!</v>
      </c>
      <c r="S15" s="995"/>
      <c r="T15" s="992"/>
      <c r="U15" s="986" t="str">
        <f t="array" aca="1" ref="U15" ca="1">IF(AND('S2'!$C$43:$AA$52="OK."),"OK.","!")</f>
        <v>OK.</v>
      </c>
      <c r="V15" s="995"/>
      <c r="W15" s="992"/>
      <c r="X15" s="986" t="str">
        <f t="array" ref="X15">IF(AND('S2'!$C$63:$AA$92="OK."),"OK.","!")</f>
        <v>!</v>
      </c>
      <c r="Y15" s="995"/>
    </row>
    <row r="16" spans="1:25" ht="14.1" customHeight="1" x14ac:dyDescent="0.3">
      <c r="A16" s="94" t="str">
        <f>'Course List (program)'!F13</f>
        <v>ARCH 112.11</v>
      </c>
      <c r="B16" s="102" t="str">
        <f>'Course List (program)'!H13</f>
        <v>Construction I</v>
      </c>
      <c r="C16" s="93"/>
      <c r="D16" s="5"/>
      <c r="E16" s="240"/>
      <c r="F16" s="240"/>
      <c r="G16" s="240"/>
      <c r="H16" s="240"/>
      <c r="I16" s="240"/>
      <c r="J16" s="238"/>
      <c r="K16" s="239"/>
      <c r="L16" s="240"/>
      <c r="M16" s="240"/>
      <c r="N16" s="240"/>
      <c r="O16" s="240"/>
      <c r="P16" s="240"/>
      <c r="Q16" s="1000"/>
      <c r="R16" s="986"/>
      <c r="S16" s="995"/>
      <c r="T16" s="992"/>
      <c r="U16" s="986"/>
      <c r="V16" s="995"/>
      <c r="W16" s="992"/>
      <c r="X16" s="986"/>
      <c r="Y16" s="995"/>
    </row>
    <row r="17" spans="1:25" ht="14.1" customHeight="1" x14ac:dyDescent="0.2">
      <c r="A17" s="94" t="str">
        <f>'Course List (program)'!F14</f>
        <v>ARCH 112.12</v>
      </c>
      <c r="B17" s="102" t="str">
        <f>'Course List (program)'!H14</f>
        <v>Construction I</v>
      </c>
      <c r="C17" s="93">
        <v>0.625</v>
      </c>
      <c r="D17" s="5">
        <v>7</v>
      </c>
      <c r="E17" s="237"/>
      <c r="F17" s="237"/>
      <c r="G17" s="237"/>
      <c r="H17" s="237"/>
      <c r="I17" s="237"/>
      <c r="J17" s="238">
        <v>0.625</v>
      </c>
      <c r="K17" s="239">
        <v>7</v>
      </c>
      <c r="L17" s="237"/>
      <c r="M17" s="237"/>
      <c r="N17" s="237"/>
      <c r="O17" s="237" t="s">
        <v>881</v>
      </c>
      <c r="P17" s="237" t="s">
        <v>893</v>
      </c>
      <c r="Q17" s="1000"/>
      <c r="R17" s="986"/>
      <c r="S17" s="995"/>
      <c r="T17" s="992"/>
      <c r="U17" s="986"/>
      <c r="V17" s="995"/>
      <c r="W17" s="992"/>
      <c r="X17" s="986"/>
      <c r="Y17" s="995"/>
    </row>
    <row r="18" spans="1:25" ht="14.1" customHeight="1" x14ac:dyDescent="0.3">
      <c r="A18" s="94" t="str">
        <f>'Course List (program)'!F15</f>
        <v>ARCH 112.13</v>
      </c>
      <c r="B18" s="102" t="str">
        <f>'Course List (program)'!H15</f>
        <v>Construction I</v>
      </c>
      <c r="C18" s="93"/>
      <c r="D18" s="5"/>
      <c r="E18" s="240"/>
      <c r="F18" s="240"/>
      <c r="G18" s="240"/>
      <c r="H18" s="240"/>
      <c r="I18" s="240"/>
      <c r="J18" s="238"/>
      <c r="K18" s="239"/>
      <c r="L18" s="240"/>
      <c r="M18" s="240"/>
      <c r="N18" s="240"/>
      <c r="O18" s="240"/>
      <c r="P18" s="240"/>
      <c r="Q18" s="1000"/>
      <c r="R18" s="986"/>
      <c r="S18" s="995"/>
      <c r="T18" s="992"/>
      <c r="U18" s="986"/>
      <c r="V18" s="995"/>
      <c r="W18" s="992"/>
      <c r="X18" s="986"/>
      <c r="Y18" s="995"/>
    </row>
    <row r="19" spans="1:25" ht="14.1" customHeight="1" x14ac:dyDescent="0.2">
      <c r="A19" s="94" t="str">
        <f>'Course List (program)'!F16</f>
        <v>ARCH 142.11</v>
      </c>
      <c r="B19" s="102" t="str">
        <f>'Course List (program)'!H16</f>
        <v>Architectural Drawing</v>
      </c>
      <c r="C19" s="93">
        <v>0.66666666666666663</v>
      </c>
      <c r="D19" s="5">
        <v>8</v>
      </c>
      <c r="E19" s="237"/>
      <c r="F19" s="237"/>
      <c r="G19" s="237"/>
      <c r="H19" s="237"/>
      <c r="I19" s="237"/>
      <c r="J19" s="238">
        <v>0.66666666666666663</v>
      </c>
      <c r="K19" s="239">
        <v>8</v>
      </c>
      <c r="L19" s="237"/>
      <c r="M19" s="237"/>
      <c r="N19" s="237"/>
      <c r="O19" s="237" t="s">
        <v>881</v>
      </c>
      <c r="P19" s="237" t="s">
        <v>893</v>
      </c>
      <c r="Q19" s="1000"/>
      <c r="R19" s="986"/>
      <c r="S19" s="995"/>
      <c r="T19" s="992"/>
      <c r="U19" s="986"/>
      <c r="V19" s="995"/>
      <c r="W19" s="992"/>
      <c r="X19" s="986"/>
      <c r="Y19" s="995"/>
    </row>
    <row r="20" spans="1:25" ht="14.1" customHeight="1" x14ac:dyDescent="0.3">
      <c r="A20" s="94" t="str">
        <f>'Course List (program)'!F17</f>
        <v>ARCH 143.01</v>
      </c>
      <c r="B20" s="102" t="str">
        <f>'Course List (program)'!H17</f>
        <v>Building Materials</v>
      </c>
      <c r="C20" s="93"/>
      <c r="D20" s="5"/>
      <c r="E20" s="240"/>
      <c r="F20" s="240"/>
      <c r="G20" s="240"/>
      <c r="H20" s="240"/>
      <c r="I20" s="240"/>
      <c r="J20" s="238"/>
      <c r="K20" s="239"/>
      <c r="L20" s="240"/>
      <c r="M20" s="240"/>
      <c r="N20" s="240"/>
      <c r="O20" s="240"/>
      <c r="P20" s="240"/>
      <c r="Q20" s="1000"/>
      <c r="R20" s="986"/>
      <c r="S20" s="995"/>
      <c r="T20" s="992"/>
      <c r="U20" s="986"/>
      <c r="V20" s="995"/>
      <c r="W20" s="992"/>
      <c r="X20" s="986"/>
      <c r="Y20" s="995"/>
    </row>
    <row r="21" spans="1:25" ht="14.1" customHeight="1" x14ac:dyDescent="0.2">
      <c r="A21" s="94" t="str">
        <f>'Course List (program)'!F18</f>
        <v>ARCH 205.01</v>
      </c>
      <c r="B21" s="102" t="str">
        <f>'Course List (program)'!H18</f>
        <v>History of Art I</v>
      </c>
      <c r="C21" s="93">
        <v>0.70833333333333337</v>
      </c>
      <c r="D21" s="5">
        <v>9</v>
      </c>
      <c r="E21" s="237"/>
      <c r="F21" s="237"/>
      <c r="G21" s="237"/>
      <c r="H21" s="237"/>
      <c r="I21" s="237"/>
      <c r="J21" s="238">
        <v>0.70833333333333337</v>
      </c>
      <c r="K21" s="239">
        <v>9</v>
      </c>
      <c r="L21" s="237"/>
      <c r="M21" s="237"/>
      <c r="N21" s="237"/>
      <c r="O21" s="237"/>
      <c r="P21" s="237"/>
      <c r="Q21" s="1000"/>
      <c r="R21" s="986"/>
      <c r="S21" s="995"/>
      <c r="T21" s="992"/>
      <c r="U21" s="986"/>
      <c r="V21" s="995"/>
      <c r="W21" s="992"/>
      <c r="X21" s="986"/>
      <c r="Y21" s="995"/>
    </row>
    <row r="22" spans="1:25" ht="14.1" customHeight="1" x14ac:dyDescent="0.3">
      <c r="A22" s="94" t="str">
        <f>'Course List (program)'!F19</f>
        <v>ARCH 206.01</v>
      </c>
      <c r="B22" s="102" t="str">
        <f>'Course List (program)'!H19</f>
        <v xml:space="preserve">History of Art II </v>
      </c>
      <c r="C22" s="93"/>
      <c r="D22" s="5"/>
      <c r="E22" s="240"/>
      <c r="F22" s="240"/>
      <c r="G22" s="240"/>
      <c r="H22" s="240"/>
      <c r="I22" s="240"/>
      <c r="J22" s="238"/>
      <c r="K22" s="239"/>
      <c r="L22" s="240"/>
      <c r="M22" s="240"/>
      <c r="N22" s="240"/>
      <c r="O22" s="240"/>
      <c r="P22" s="240"/>
      <c r="Q22" s="1000"/>
      <c r="R22" s="987"/>
      <c r="S22" s="995"/>
      <c r="T22" s="992"/>
      <c r="U22" s="987"/>
      <c r="V22" s="995"/>
      <c r="W22" s="992"/>
      <c r="X22" s="987"/>
      <c r="Y22" s="995"/>
    </row>
    <row r="23" spans="1:25" ht="14.1" customHeight="1" x14ac:dyDescent="0.2">
      <c r="A23" s="94" t="str">
        <f>'Course List (program)'!F20</f>
        <v>ARCH 207.11</v>
      </c>
      <c r="B23" s="102" t="str">
        <f>'Course List (program)'!H20</f>
        <v>Architectural Presentation Techniques</v>
      </c>
      <c r="C23" s="93">
        <v>0.75</v>
      </c>
      <c r="D23" s="5">
        <v>10</v>
      </c>
      <c r="E23" s="237"/>
      <c r="F23" s="237"/>
      <c r="G23" s="237"/>
      <c r="H23" s="237"/>
      <c r="I23" s="237"/>
      <c r="J23" s="238">
        <v>0.75</v>
      </c>
      <c r="K23" s="239">
        <v>10</v>
      </c>
      <c r="L23" s="237"/>
      <c r="M23" s="237"/>
      <c r="N23" s="237"/>
      <c r="O23" s="237"/>
      <c r="P23" s="237"/>
      <c r="Q23" s="1000"/>
      <c r="R23" s="241"/>
      <c r="S23" s="995"/>
      <c r="T23" s="992"/>
      <c r="U23" s="241"/>
      <c r="V23" s="995"/>
      <c r="W23" s="992"/>
      <c r="X23" s="241"/>
      <c r="Y23" s="995"/>
    </row>
    <row r="24" spans="1:25" ht="14.1" customHeight="1" x14ac:dyDescent="0.2">
      <c r="A24" s="94" t="str">
        <f>'Course List (program)'!F21</f>
        <v>ARCH 208.11</v>
      </c>
      <c r="B24" s="102" t="str">
        <f>'Course List (program)'!H21</f>
        <v>Land Survey</v>
      </c>
      <c r="C24" s="95"/>
      <c r="D24" s="5"/>
      <c r="E24" s="242"/>
      <c r="F24" s="242"/>
      <c r="G24" s="242"/>
      <c r="H24" s="242"/>
      <c r="I24" s="242"/>
      <c r="J24" s="239"/>
      <c r="K24" s="239"/>
      <c r="L24" s="242"/>
      <c r="M24" s="242"/>
      <c r="N24" s="242"/>
      <c r="O24" s="242"/>
      <c r="P24" s="242"/>
      <c r="Q24" s="1000"/>
      <c r="R24" s="243"/>
      <c r="S24" s="995"/>
      <c r="T24" s="992"/>
      <c r="U24" s="243"/>
      <c r="V24" s="995"/>
      <c r="W24" s="992"/>
      <c r="X24" s="243"/>
      <c r="Y24" s="995"/>
    </row>
    <row r="25" spans="1:25" ht="14.1" customHeight="1" x14ac:dyDescent="0.2">
      <c r="A25" s="91" t="s">
        <v>3</v>
      </c>
      <c r="B25" s="101"/>
      <c r="C25" s="1019" t="s">
        <v>45</v>
      </c>
      <c r="D25" s="1019"/>
      <c r="E25" s="244" t="s">
        <v>36</v>
      </c>
      <c r="F25" s="244" t="s">
        <v>37</v>
      </c>
      <c r="G25" s="244" t="s">
        <v>38</v>
      </c>
      <c r="H25" s="244" t="s">
        <v>39</v>
      </c>
      <c r="I25" s="244" t="s">
        <v>40</v>
      </c>
      <c r="J25" s="1028" t="s">
        <v>46</v>
      </c>
      <c r="K25" s="1028"/>
      <c r="L25" s="244" t="s">
        <v>36</v>
      </c>
      <c r="M25" s="244" t="s">
        <v>37</v>
      </c>
      <c r="N25" s="244" t="s">
        <v>38</v>
      </c>
      <c r="O25" s="244" t="s">
        <v>39</v>
      </c>
      <c r="P25" s="245" t="s">
        <v>40</v>
      </c>
      <c r="Q25" s="1000"/>
      <c r="R25" s="985" t="s">
        <v>45</v>
      </c>
      <c r="S25" s="995"/>
      <c r="T25" s="992"/>
      <c r="U25" s="985" t="s">
        <v>45</v>
      </c>
      <c r="V25" s="995"/>
      <c r="W25" s="992"/>
      <c r="X25" s="985" t="s">
        <v>45</v>
      </c>
      <c r="Y25" s="995"/>
    </row>
    <row r="26" spans="1:25" ht="14.1" customHeight="1" x14ac:dyDescent="0.2">
      <c r="A26" s="92" t="str">
        <f>'Course List (program)'!F22</f>
        <v>ARCH 208.12</v>
      </c>
      <c r="B26" s="100" t="str">
        <f>'Course List (program)'!H22</f>
        <v>Land Survey</v>
      </c>
      <c r="C26" s="1019"/>
      <c r="D26" s="1019"/>
      <c r="E26" s="244">
        <v>1</v>
      </c>
      <c r="F26" s="244">
        <v>2</v>
      </c>
      <c r="G26" s="244">
        <v>3</v>
      </c>
      <c r="H26" s="244">
        <v>4</v>
      </c>
      <c r="I26" s="244">
        <v>5</v>
      </c>
      <c r="J26" s="1028"/>
      <c r="K26" s="1028"/>
      <c r="L26" s="244">
        <v>1</v>
      </c>
      <c r="M26" s="244">
        <v>2</v>
      </c>
      <c r="N26" s="244">
        <v>3</v>
      </c>
      <c r="O26" s="244">
        <v>4</v>
      </c>
      <c r="P26" s="245">
        <v>5</v>
      </c>
      <c r="Q26" s="1000"/>
      <c r="R26" s="985"/>
      <c r="S26" s="995"/>
      <c r="T26" s="992"/>
      <c r="U26" s="985"/>
      <c r="V26" s="995"/>
      <c r="W26" s="992"/>
      <c r="X26" s="985"/>
      <c r="Y26" s="995"/>
    </row>
    <row r="27" spans="1:25" ht="14.1" customHeight="1" x14ac:dyDescent="0.2">
      <c r="A27" s="92" t="str">
        <f>'Course List (program)'!F23</f>
        <v>ARCH 213.11</v>
      </c>
      <c r="B27" s="100" t="str">
        <f>'Course List (program)'!H23</f>
        <v>Construction II</v>
      </c>
      <c r="C27" s="93">
        <v>0.375</v>
      </c>
      <c r="D27" s="5">
        <v>1</v>
      </c>
      <c r="E27" s="237"/>
      <c r="F27" s="237"/>
      <c r="G27" s="237"/>
      <c r="H27" s="237"/>
      <c r="I27" s="237"/>
      <c r="J27" s="238">
        <v>0.375</v>
      </c>
      <c r="K27" s="239">
        <v>1</v>
      </c>
      <c r="L27" s="237"/>
      <c r="M27" s="237"/>
      <c r="N27" s="237"/>
      <c r="O27" s="237" t="s">
        <v>828</v>
      </c>
      <c r="P27" s="237"/>
      <c r="Q27" s="1000"/>
      <c r="R27" s="986" t="str">
        <f t="array" ref="R27">IF(AND('S3'!$C$53:$AA$62="OK."),"OK.","!")</f>
        <v>OK.</v>
      </c>
      <c r="S27" s="995"/>
      <c r="T27" s="992"/>
      <c r="U27" s="986" t="str">
        <f t="array" aca="1" ref="U27" ca="1">IF(AND('S3'!$C$43:$AA$52="OK."),"OK.","!")</f>
        <v>OK.</v>
      </c>
      <c r="V27" s="995"/>
      <c r="W27" s="992"/>
      <c r="X27" s="986" t="str">
        <f t="array" ref="X27">IF(AND('S3'!$C$63:$AA$92="OK."),"OK.","!")</f>
        <v>OK.</v>
      </c>
      <c r="Y27" s="995"/>
    </row>
    <row r="28" spans="1:25" ht="14.1" customHeight="1" x14ac:dyDescent="0.3">
      <c r="A28" s="92" t="str">
        <f>'Course List (program)'!F24</f>
        <v>ARCH 214.11</v>
      </c>
      <c r="B28" s="100" t="str">
        <f>'Course List (program)'!H24</f>
        <v>Construction Project</v>
      </c>
      <c r="C28" s="93"/>
      <c r="D28" s="5"/>
      <c r="E28" s="240"/>
      <c r="F28" s="240"/>
      <c r="G28" s="240"/>
      <c r="H28" s="240"/>
      <c r="I28" s="240"/>
      <c r="J28" s="238"/>
      <c r="K28" s="239"/>
      <c r="L28" s="240"/>
      <c r="M28" s="240"/>
      <c r="N28" s="240"/>
      <c r="O28" s="240"/>
      <c r="P28" s="240"/>
      <c r="Q28" s="1000"/>
      <c r="R28" s="986"/>
      <c r="S28" s="995"/>
      <c r="T28" s="992"/>
      <c r="U28" s="986"/>
      <c r="V28" s="995"/>
      <c r="W28" s="992"/>
      <c r="X28" s="986"/>
      <c r="Y28" s="995"/>
    </row>
    <row r="29" spans="1:25" ht="14.1" customHeight="1" x14ac:dyDescent="0.2">
      <c r="A29" s="92" t="str">
        <f>'Course List (program)'!F25</f>
        <v>ARCH 214.12</v>
      </c>
      <c r="B29" s="100" t="str">
        <f>'Course List (program)'!H25</f>
        <v>Construction Project</v>
      </c>
      <c r="C29" s="93">
        <v>0.41666666666666669</v>
      </c>
      <c r="D29" s="5">
        <v>2</v>
      </c>
      <c r="E29" s="237"/>
      <c r="F29" s="237"/>
      <c r="G29" s="237"/>
      <c r="H29" s="237"/>
      <c r="I29" s="237"/>
      <c r="J29" s="238">
        <v>0.41666666666666669</v>
      </c>
      <c r="K29" s="239">
        <v>2</v>
      </c>
      <c r="L29" s="237"/>
      <c r="M29" s="237"/>
      <c r="N29" s="237"/>
      <c r="O29" s="237" t="s">
        <v>828</v>
      </c>
      <c r="P29" s="237"/>
      <c r="Q29" s="1000"/>
      <c r="R29" s="986"/>
      <c r="S29" s="995"/>
      <c r="T29" s="992"/>
      <c r="U29" s="986"/>
      <c r="V29" s="995"/>
      <c r="W29" s="992"/>
      <c r="X29" s="986"/>
      <c r="Y29" s="995"/>
    </row>
    <row r="30" spans="1:25" ht="14.1" customHeight="1" x14ac:dyDescent="0.3">
      <c r="A30" s="92" t="str">
        <f>'Course List (program)'!F26</f>
        <v>ARCH 214.13</v>
      </c>
      <c r="B30" s="100" t="str">
        <f>'Course List (program)'!H26</f>
        <v>Construction Project</v>
      </c>
      <c r="C30" s="93"/>
      <c r="D30" s="5"/>
      <c r="E30" s="240"/>
      <c r="F30" s="240"/>
      <c r="G30" s="240"/>
      <c r="H30" s="240"/>
      <c r="I30" s="240"/>
      <c r="J30" s="238"/>
      <c r="K30" s="239"/>
      <c r="L30" s="240"/>
      <c r="M30" s="240"/>
      <c r="N30" s="240"/>
      <c r="O30" s="240"/>
      <c r="P30" s="240"/>
      <c r="Q30" s="1000"/>
      <c r="R30" s="986"/>
      <c r="S30" s="995"/>
      <c r="T30" s="992"/>
      <c r="U30" s="986"/>
      <c r="V30" s="995"/>
      <c r="W30" s="992"/>
      <c r="X30" s="986"/>
      <c r="Y30" s="995"/>
    </row>
    <row r="31" spans="1:25" ht="14.1" customHeight="1" x14ac:dyDescent="0.2">
      <c r="A31" s="92" t="str">
        <f>'Course List (program)'!F27</f>
        <v>ARCH 214.14</v>
      </c>
      <c r="B31" s="100" t="str">
        <f>'Course List (program)'!H27</f>
        <v>Construction Project</v>
      </c>
      <c r="C31" s="93">
        <v>0.45833333333333331</v>
      </c>
      <c r="D31" s="5">
        <v>3</v>
      </c>
      <c r="E31" s="237"/>
      <c r="F31" s="237"/>
      <c r="G31" s="237"/>
      <c r="H31" s="237"/>
      <c r="I31" s="237"/>
      <c r="J31" s="238">
        <v>0.45833333333333331</v>
      </c>
      <c r="K31" s="239">
        <v>3</v>
      </c>
      <c r="L31" s="237"/>
      <c r="M31" s="237"/>
      <c r="N31" s="542" t="s">
        <v>885</v>
      </c>
      <c r="O31" s="237" t="s">
        <v>828</v>
      </c>
      <c r="P31" s="237"/>
      <c r="Q31" s="1000"/>
      <c r="R31" s="986"/>
      <c r="S31" s="995"/>
      <c r="T31" s="992"/>
      <c r="U31" s="986"/>
      <c r="V31" s="995"/>
      <c r="W31" s="992"/>
      <c r="X31" s="986"/>
      <c r="Y31" s="995"/>
    </row>
    <row r="32" spans="1:25" ht="14.1" customHeight="1" x14ac:dyDescent="0.3">
      <c r="A32" s="92" t="str">
        <f>'Course List (program)'!F28</f>
        <v>ARCH 243.01</v>
      </c>
      <c r="B32" s="100" t="str">
        <f>'Course List (program)'!H28</f>
        <v>Theory of Buildings I</v>
      </c>
      <c r="C32" s="93"/>
      <c r="D32" s="5"/>
      <c r="E32" s="240"/>
      <c r="F32" s="240"/>
      <c r="G32" s="240"/>
      <c r="H32" s="240"/>
      <c r="I32" s="240"/>
      <c r="J32" s="238"/>
      <c r="K32" s="239"/>
      <c r="L32" s="240"/>
      <c r="M32" s="240"/>
      <c r="N32" s="554"/>
      <c r="O32" s="240"/>
      <c r="P32" s="240"/>
      <c r="Q32" s="1000"/>
      <c r="R32" s="986"/>
      <c r="S32" s="995"/>
      <c r="T32" s="992"/>
      <c r="U32" s="986"/>
      <c r="V32" s="995"/>
      <c r="W32" s="992"/>
      <c r="X32" s="986"/>
      <c r="Y32" s="995"/>
    </row>
    <row r="33" spans="1:25" ht="14.1" customHeight="1" x14ac:dyDescent="0.2">
      <c r="A33" s="92" t="str">
        <f>'Course List (program)'!F29</f>
        <v>ARCH 243.11</v>
      </c>
      <c r="B33" s="100" t="str">
        <f>'Course List (program)'!H29</f>
        <v>Theory of Buildings I</v>
      </c>
      <c r="C33" s="93">
        <v>0.5</v>
      </c>
      <c r="D33" s="5">
        <v>4</v>
      </c>
      <c r="E33" s="237"/>
      <c r="F33" s="237"/>
      <c r="G33" s="237"/>
      <c r="H33" s="237"/>
      <c r="I33" s="237"/>
      <c r="J33" s="238">
        <v>0.5</v>
      </c>
      <c r="K33" s="239">
        <v>4</v>
      </c>
      <c r="L33" s="237"/>
      <c r="M33" s="237"/>
      <c r="N33" s="542" t="s">
        <v>885</v>
      </c>
      <c r="O33" s="237" t="s">
        <v>828</v>
      </c>
      <c r="P33" s="237"/>
      <c r="Q33" s="1000"/>
      <c r="R33" s="986"/>
      <c r="S33" s="995"/>
      <c r="T33" s="992"/>
      <c r="U33" s="986"/>
      <c r="V33" s="995"/>
      <c r="W33" s="992"/>
      <c r="X33" s="986"/>
      <c r="Y33" s="995"/>
    </row>
    <row r="34" spans="1:25" ht="14.1" customHeight="1" x14ac:dyDescent="0.3">
      <c r="A34" s="92" t="str">
        <f>'Course List (program)'!F30</f>
        <v>ARCH 243.12</v>
      </c>
      <c r="B34" s="100" t="str">
        <f>'Course List (program)'!H30</f>
        <v>Theory of Buildings I</v>
      </c>
      <c r="C34" s="93"/>
      <c r="D34" s="5"/>
      <c r="E34" s="240"/>
      <c r="F34" s="240"/>
      <c r="G34" s="240"/>
      <c r="H34" s="240"/>
      <c r="I34" s="240"/>
      <c r="J34" s="238"/>
      <c r="K34" s="239"/>
      <c r="L34" s="240"/>
      <c r="M34" s="240"/>
      <c r="N34" s="554"/>
      <c r="O34" s="240"/>
      <c r="P34" s="240"/>
      <c r="Q34" s="1000"/>
      <c r="R34" s="986"/>
      <c r="S34" s="995"/>
      <c r="T34" s="992"/>
      <c r="U34" s="986"/>
      <c r="V34" s="995"/>
      <c r="W34" s="992"/>
      <c r="X34" s="986"/>
      <c r="Y34" s="995"/>
    </row>
    <row r="35" spans="1:25" ht="14.1" customHeight="1" x14ac:dyDescent="0.2">
      <c r="A35" s="92" t="str">
        <f>'Course List (program)'!F31</f>
        <v>ARCH 244.01</v>
      </c>
      <c r="B35" s="100" t="str">
        <f>'Course List (program)'!H31</f>
        <v>Theory of Buildings II</v>
      </c>
      <c r="C35" s="93">
        <v>0.54166666666666663</v>
      </c>
      <c r="D35" s="5">
        <v>5</v>
      </c>
      <c r="E35" s="237"/>
      <c r="F35" s="237"/>
      <c r="G35" s="237"/>
      <c r="H35" s="237"/>
      <c r="I35" s="237"/>
      <c r="J35" s="238">
        <v>0.54166666666666663</v>
      </c>
      <c r="K35" s="239">
        <v>5</v>
      </c>
      <c r="L35" s="237"/>
      <c r="M35" s="237"/>
      <c r="N35" s="237"/>
      <c r="O35" s="237"/>
      <c r="P35" s="237"/>
      <c r="Q35" s="1000"/>
      <c r="R35" s="985" t="s">
        <v>46</v>
      </c>
      <c r="S35" s="995"/>
      <c r="T35" s="992"/>
      <c r="U35" s="985" t="s">
        <v>46</v>
      </c>
      <c r="V35" s="995"/>
      <c r="W35" s="992"/>
      <c r="X35" s="985" t="s">
        <v>46</v>
      </c>
      <c r="Y35" s="995"/>
    </row>
    <row r="36" spans="1:25" ht="14.1" customHeight="1" x14ac:dyDescent="0.3">
      <c r="A36" s="91" t="s">
        <v>2</v>
      </c>
      <c r="B36" s="101"/>
      <c r="C36" s="93"/>
      <c r="D36" s="5"/>
      <c r="E36" s="240"/>
      <c r="F36" s="240"/>
      <c r="G36" s="240"/>
      <c r="H36" s="240"/>
      <c r="I36" s="240"/>
      <c r="J36" s="238"/>
      <c r="K36" s="239"/>
      <c r="L36" s="240"/>
      <c r="M36" s="240"/>
      <c r="N36" s="240"/>
      <c r="O36" s="240"/>
      <c r="P36" s="240"/>
      <c r="Q36" s="1000"/>
      <c r="R36" s="985"/>
      <c r="S36" s="995"/>
      <c r="T36" s="992"/>
      <c r="U36" s="985"/>
      <c r="V36" s="995"/>
      <c r="W36" s="992"/>
      <c r="X36" s="985"/>
      <c r="Y36" s="995"/>
    </row>
    <row r="37" spans="1:25" ht="14.1" customHeight="1" x14ac:dyDescent="0.2">
      <c r="A37" s="94" t="str">
        <f>'Course List (program)'!F32</f>
        <v>ARCH 244.11</v>
      </c>
      <c r="B37" s="102" t="str">
        <f>'Course List (program)'!H32</f>
        <v>Theory of Buildings II</v>
      </c>
      <c r="C37" s="93">
        <v>0.58333333333333337</v>
      </c>
      <c r="D37" s="5">
        <v>6</v>
      </c>
      <c r="E37" s="237"/>
      <c r="F37" s="237"/>
      <c r="G37" s="237"/>
      <c r="H37" s="237"/>
      <c r="I37" s="237"/>
      <c r="J37" s="238">
        <v>0.58333333333333337</v>
      </c>
      <c r="K37" s="239">
        <v>6</v>
      </c>
      <c r="L37" s="237"/>
      <c r="M37" s="237" t="s">
        <v>829</v>
      </c>
      <c r="N37" s="237"/>
      <c r="O37" s="237" t="s">
        <v>828</v>
      </c>
      <c r="P37" s="237"/>
      <c r="Q37" s="1000"/>
      <c r="R37" s="986" t="str">
        <f t="array" ref="R37">IF(AND('S4'!$C$53:$AA$62="OK."),"OK.","!")</f>
        <v>OK.</v>
      </c>
      <c r="S37" s="995"/>
      <c r="T37" s="992"/>
      <c r="U37" s="986" t="str">
        <f t="array" aca="1" ref="U37" ca="1">IF(AND('S4'!$C$43:$AA$52="OK."),"OK.","!")</f>
        <v>OK.</v>
      </c>
      <c r="V37" s="995"/>
      <c r="W37" s="992"/>
      <c r="X37" s="986" t="str">
        <f t="array" ref="X37">IF(AND('S4'!$C$63:$AA$92="OK."),"OK.","!")</f>
        <v>OK.</v>
      </c>
      <c r="Y37" s="995"/>
    </row>
    <row r="38" spans="1:25" ht="14.1" customHeight="1" x14ac:dyDescent="0.3">
      <c r="A38" s="94" t="str">
        <f>'Course List (program)'!F33</f>
        <v>ARCH 244.12</v>
      </c>
      <c r="B38" s="102" t="str">
        <f>'Course List (program)'!H33</f>
        <v>Theory of Buildings II</v>
      </c>
      <c r="C38" s="93"/>
      <c r="D38" s="5"/>
      <c r="E38" s="240"/>
      <c r="F38" s="240"/>
      <c r="G38" s="240"/>
      <c r="H38" s="240"/>
      <c r="I38" s="240"/>
      <c r="J38" s="238"/>
      <c r="K38" s="239"/>
      <c r="L38" s="240"/>
      <c r="M38" s="240"/>
      <c r="N38" s="240"/>
      <c r="O38" s="240"/>
      <c r="P38" s="240"/>
      <c r="Q38" s="1000"/>
      <c r="R38" s="986"/>
      <c r="S38" s="995"/>
      <c r="T38" s="992"/>
      <c r="U38" s="986"/>
      <c r="V38" s="995"/>
      <c r="W38" s="992"/>
      <c r="X38" s="986"/>
      <c r="Y38" s="995"/>
    </row>
    <row r="39" spans="1:25" ht="14.1" customHeight="1" x14ac:dyDescent="0.2">
      <c r="A39" s="94" t="str">
        <f>'Course List (program)'!F34</f>
        <v>ARCH 244.13</v>
      </c>
      <c r="B39" s="102" t="str">
        <f>'Course List (program)'!H34</f>
        <v>Theory of Buildings II</v>
      </c>
      <c r="C39" s="93">
        <v>0.625</v>
      </c>
      <c r="D39" s="5">
        <v>7</v>
      </c>
      <c r="E39" s="237"/>
      <c r="F39" s="237"/>
      <c r="G39" s="237"/>
      <c r="H39" s="237"/>
      <c r="I39" s="237"/>
      <c r="J39" s="238">
        <v>0.625</v>
      </c>
      <c r="K39" s="239">
        <v>7</v>
      </c>
      <c r="L39" s="237"/>
      <c r="M39" s="237" t="s">
        <v>829</v>
      </c>
      <c r="N39" s="237"/>
      <c r="O39" s="237" t="s">
        <v>828</v>
      </c>
      <c r="P39" s="237"/>
      <c r="Q39" s="1000"/>
      <c r="R39" s="986"/>
      <c r="S39" s="995"/>
      <c r="T39" s="992"/>
      <c r="U39" s="986"/>
      <c r="V39" s="995"/>
      <c r="W39" s="992"/>
      <c r="X39" s="986"/>
      <c r="Y39" s="995"/>
    </row>
    <row r="40" spans="1:25" ht="14.1" customHeight="1" x14ac:dyDescent="0.3">
      <c r="A40" s="94" t="str">
        <f>'Course List (program)'!F35</f>
        <v>ARCH 251.11</v>
      </c>
      <c r="B40" s="102" t="str">
        <f>'Course List (program)'!H35</f>
        <v>Architectural Design Studio I</v>
      </c>
      <c r="C40" s="93"/>
      <c r="D40" s="5"/>
      <c r="E40" s="240"/>
      <c r="F40" s="240"/>
      <c r="G40" s="240"/>
      <c r="H40" s="240"/>
      <c r="I40" s="240"/>
      <c r="J40" s="238"/>
      <c r="K40" s="239"/>
      <c r="L40" s="240"/>
      <c r="M40" s="240"/>
      <c r="N40" s="240"/>
      <c r="O40" s="240"/>
      <c r="P40" s="240"/>
      <c r="Q40" s="1000"/>
      <c r="R40" s="986"/>
      <c r="S40" s="995"/>
      <c r="T40" s="992"/>
      <c r="U40" s="986"/>
      <c r="V40" s="995"/>
      <c r="W40" s="992"/>
      <c r="X40" s="986"/>
      <c r="Y40" s="995"/>
    </row>
    <row r="41" spans="1:25" ht="14.1" customHeight="1" x14ac:dyDescent="0.2">
      <c r="A41" s="94" t="str">
        <f>'Course List (program)'!F36</f>
        <v>ARCH 251.12</v>
      </c>
      <c r="B41" s="102" t="str">
        <f>'Course List (program)'!H36</f>
        <v>Architectural Design Studio I</v>
      </c>
      <c r="C41" s="93">
        <v>0.66666666666666663</v>
      </c>
      <c r="D41" s="5">
        <v>8</v>
      </c>
      <c r="E41" s="237"/>
      <c r="F41" s="237"/>
      <c r="G41" s="237"/>
      <c r="H41" s="237"/>
      <c r="I41" s="237"/>
      <c r="J41" s="238">
        <v>0.66666666666666663</v>
      </c>
      <c r="K41" s="239">
        <v>8</v>
      </c>
      <c r="L41" s="237"/>
      <c r="M41" s="237" t="s">
        <v>829</v>
      </c>
      <c r="N41" s="237"/>
      <c r="O41" s="237" t="s">
        <v>828</v>
      </c>
      <c r="P41" s="237"/>
      <c r="Q41" s="1000"/>
      <c r="R41" s="986"/>
      <c r="S41" s="995"/>
      <c r="T41" s="992"/>
      <c r="U41" s="986"/>
      <c r="V41" s="995"/>
      <c r="W41" s="992"/>
      <c r="X41" s="986"/>
      <c r="Y41" s="995"/>
    </row>
    <row r="42" spans="1:25" ht="14.1" customHeight="1" x14ac:dyDescent="0.3">
      <c r="A42" s="94" t="str">
        <f>'Course List (program)'!F37</f>
        <v>ARCH 252.11</v>
      </c>
      <c r="B42" s="102" t="str">
        <f>'Course List (program)'!H37</f>
        <v>Architectural Design Studio II</v>
      </c>
      <c r="C42" s="93"/>
      <c r="D42" s="5"/>
      <c r="E42" s="240"/>
      <c r="F42" s="240"/>
      <c r="G42" s="240"/>
      <c r="H42" s="240"/>
      <c r="I42" s="240"/>
      <c r="J42" s="238"/>
      <c r="K42" s="239"/>
      <c r="L42" s="240"/>
      <c r="M42" s="240"/>
      <c r="N42" s="240"/>
      <c r="O42" s="240"/>
      <c r="P42" s="240"/>
      <c r="Q42" s="1000"/>
      <c r="R42" s="986"/>
      <c r="S42" s="995"/>
      <c r="T42" s="992"/>
      <c r="U42" s="986"/>
      <c r="V42" s="995"/>
      <c r="W42" s="992"/>
      <c r="X42" s="986"/>
      <c r="Y42" s="995"/>
    </row>
    <row r="43" spans="1:25" ht="14.1" customHeight="1" x14ac:dyDescent="0.2">
      <c r="A43" s="94" t="str">
        <f>'Course List (program)'!F38</f>
        <v>ARCH 252.12</v>
      </c>
      <c r="B43" s="102" t="str">
        <f>'Course List (program)'!H38</f>
        <v>Architectural Design Studio II</v>
      </c>
      <c r="C43" s="93">
        <v>0.70833333333333337</v>
      </c>
      <c r="D43" s="5">
        <v>9</v>
      </c>
      <c r="E43" s="237"/>
      <c r="F43" s="237"/>
      <c r="G43" s="237"/>
      <c r="H43" s="237"/>
      <c r="I43" s="237"/>
      <c r="J43" s="238">
        <v>0.70833333333333337</v>
      </c>
      <c r="K43" s="239">
        <v>9</v>
      </c>
      <c r="L43" s="237"/>
      <c r="M43" s="237" t="s">
        <v>829</v>
      </c>
      <c r="N43" s="237"/>
      <c r="O43" s="237" t="s">
        <v>828</v>
      </c>
      <c r="P43" s="237"/>
      <c r="Q43" s="1000"/>
      <c r="R43" s="986"/>
      <c r="S43" s="995"/>
      <c r="T43" s="992"/>
      <c r="U43" s="986"/>
      <c r="V43" s="995"/>
      <c r="W43" s="992"/>
      <c r="X43" s="986"/>
      <c r="Y43" s="995"/>
    </row>
    <row r="44" spans="1:25" ht="14.1" customHeight="1" x14ac:dyDescent="0.3">
      <c r="A44" s="94" t="str">
        <f>'Course List (program)'!F39</f>
        <v>ARCH 252.13</v>
      </c>
      <c r="B44" s="102" t="str">
        <f>'Course List (program)'!H39</f>
        <v>Architectural Design Studio II</v>
      </c>
      <c r="C44" s="93"/>
      <c r="D44" s="5"/>
      <c r="E44" s="240"/>
      <c r="F44" s="240"/>
      <c r="G44" s="240"/>
      <c r="H44" s="240"/>
      <c r="I44" s="240"/>
      <c r="J44" s="238"/>
      <c r="K44" s="239"/>
      <c r="L44" s="240"/>
      <c r="M44" s="240"/>
      <c r="N44" s="240"/>
      <c r="O44" s="240"/>
      <c r="P44" s="240"/>
      <c r="Q44" s="1000"/>
      <c r="R44" s="987"/>
      <c r="S44" s="995"/>
      <c r="T44" s="992"/>
      <c r="U44" s="987"/>
      <c r="V44" s="995"/>
      <c r="W44" s="992"/>
      <c r="X44" s="987"/>
      <c r="Y44" s="995"/>
    </row>
    <row r="45" spans="1:25" ht="14.1" customHeight="1" x14ac:dyDescent="0.2">
      <c r="A45" s="94" t="str">
        <f>'Course List (program)'!F40</f>
        <v>ARCH 252.14</v>
      </c>
      <c r="B45" s="102" t="str">
        <f>'Course List (program)'!H40</f>
        <v>Architectural Design Studio II</v>
      </c>
      <c r="C45" s="93">
        <v>0.75</v>
      </c>
      <c r="D45" s="5">
        <v>10</v>
      </c>
      <c r="E45" s="237"/>
      <c r="F45" s="237"/>
      <c r="G45" s="237"/>
      <c r="H45" s="237"/>
      <c r="I45" s="237"/>
      <c r="J45" s="238">
        <v>0.75</v>
      </c>
      <c r="K45" s="239">
        <v>10</v>
      </c>
      <c r="L45" s="237"/>
      <c r="M45" s="237"/>
      <c r="N45" s="237"/>
      <c r="O45" s="237"/>
      <c r="P45" s="237"/>
      <c r="Q45" s="1000"/>
      <c r="R45" s="237"/>
      <c r="S45" s="995"/>
      <c r="T45" s="992"/>
      <c r="U45" s="237"/>
      <c r="V45" s="995"/>
      <c r="W45" s="992"/>
      <c r="X45" s="237"/>
      <c r="Y45" s="995"/>
    </row>
    <row r="46" spans="1:25" ht="14.1" customHeight="1" x14ac:dyDescent="0.2">
      <c r="A46" s="94" t="str">
        <f>'Course List (program)'!F41</f>
        <v>ARCH 261.01</v>
      </c>
      <c r="B46" s="102" t="str">
        <f>'Course List (program)'!H41</f>
        <v>Building Statics</v>
      </c>
      <c r="C46" s="95"/>
      <c r="D46" s="5"/>
      <c r="E46" s="242"/>
      <c r="F46" s="242"/>
      <c r="G46" s="242"/>
      <c r="H46" s="242"/>
      <c r="I46" s="242"/>
      <c r="J46" s="239"/>
      <c r="K46" s="239"/>
      <c r="L46" s="242"/>
      <c r="M46" s="242"/>
      <c r="N46" s="242"/>
      <c r="O46" s="242"/>
      <c r="P46" s="242"/>
      <c r="Q46" s="1000"/>
      <c r="R46" s="243"/>
      <c r="S46" s="995"/>
      <c r="T46" s="992"/>
      <c r="U46" s="243"/>
      <c r="V46" s="995"/>
      <c r="W46" s="992"/>
      <c r="X46" s="243"/>
      <c r="Y46" s="995"/>
    </row>
    <row r="47" spans="1:25" ht="14.1" customHeight="1" x14ac:dyDescent="0.2">
      <c r="A47" s="91" t="s">
        <v>35</v>
      </c>
      <c r="B47" s="101"/>
      <c r="C47" s="1019" t="s">
        <v>47</v>
      </c>
      <c r="D47" s="1019"/>
      <c r="E47" s="244" t="s">
        <v>36</v>
      </c>
      <c r="F47" s="244" t="s">
        <v>37</v>
      </c>
      <c r="G47" s="244" t="s">
        <v>38</v>
      </c>
      <c r="H47" s="244" t="s">
        <v>39</v>
      </c>
      <c r="I47" s="244" t="s">
        <v>40</v>
      </c>
      <c r="J47" s="1028" t="s">
        <v>48</v>
      </c>
      <c r="K47" s="1028"/>
      <c r="L47" s="244" t="s">
        <v>36</v>
      </c>
      <c r="M47" s="244" t="s">
        <v>37</v>
      </c>
      <c r="N47" s="244" t="s">
        <v>38</v>
      </c>
      <c r="O47" s="244" t="s">
        <v>39</v>
      </c>
      <c r="P47" s="245" t="s">
        <v>40</v>
      </c>
      <c r="Q47" s="1000"/>
      <c r="R47" s="985" t="s">
        <v>47</v>
      </c>
      <c r="S47" s="995"/>
      <c r="T47" s="992"/>
      <c r="U47" s="985" t="s">
        <v>47</v>
      </c>
      <c r="V47" s="995"/>
      <c r="W47" s="992"/>
      <c r="X47" s="985" t="s">
        <v>47</v>
      </c>
      <c r="Y47" s="995"/>
    </row>
    <row r="48" spans="1:25" ht="14.1" customHeight="1" x14ac:dyDescent="0.2">
      <c r="A48" s="92" t="str">
        <f>'Course List (program)'!F42</f>
        <v>ARCH 262.01</v>
      </c>
      <c r="B48" s="100" t="str">
        <f>'Course List (program)'!H42</f>
        <v xml:space="preserve">Reinforced Concrete </v>
      </c>
      <c r="C48" s="1019"/>
      <c r="D48" s="1019"/>
      <c r="E48" s="244">
        <v>1</v>
      </c>
      <c r="F48" s="244">
        <v>2</v>
      </c>
      <c r="G48" s="244">
        <v>3</v>
      </c>
      <c r="H48" s="244">
        <v>4</v>
      </c>
      <c r="I48" s="244">
        <v>5</v>
      </c>
      <c r="J48" s="1028"/>
      <c r="K48" s="1028"/>
      <c r="L48" s="244">
        <v>1</v>
      </c>
      <c r="M48" s="244">
        <v>2</v>
      </c>
      <c r="N48" s="244">
        <v>3</v>
      </c>
      <c r="O48" s="244">
        <v>4</v>
      </c>
      <c r="P48" s="245">
        <v>5</v>
      </c>
      <c r="Q48" s="1000"/>
      <c r="R48" s="985"/>
      <c r="S48" s="995"/>
      <c r="T48" s="992"/>
      <c r="U48" s="985"/>
      <c r="V48" s="995"/>
      <c r="W48" s="992"/>
      <c r="X48" s="985"/>
      <c r="Y48" s="995"/>
    </row>
    <row r="49" spans="1:25" ht="14.1" customHeight="1" x14ac:dyDescent="0.2">
      <c r="A49" s="92" t="str">
        <f>'Course List (program)'!F43</f>
        <v>ARCH 264.01</v>
      </c>
      <c r="B49" s="100" t="str">
        <f>'Course List (program)'!H43</f>
        <v xml:space="preserve">Mechanical and Electrical Building Services </v>
      </c>
      <c r="C49" s="93">
        <v>0.375</v>
      </c>
      <c r="D49" s="5">
        <v>1</v>
      </c>
      <c r="E49" s="237"/>
      <c r="F49" s="237"/>
      <c r="G49" s="237"/>
      <c r="H49" s="237"/>
      <c r="I49" s="237"/>
      <c r="J49" s="238">
        <v>0.375</v>
      </c>
      <c r="K49" s="239">
        <v>1</v>
      </c>
      <c r="L49" s="237"/>
      <c r="M49" s="237"/>
      <c r="N49" s="237"/>
      <c r="O49" s="237" t="s">
        <v>830</v>
      </c>
      <c r="P49" s="237"/>
      <c r="Q49" s="1000"/>
      <c r="R49" s="986" t="str">
        <f t="array" ref="R49">IF(AND('S5'!$C$53:$AA$62="OK."),"OK.","!")</f>
        <v>OK.</v>
      </c>
      <c r="S49" s="995"/>
      <c r="T49" s="992"/>
      <c r="U49" s="986" t="str">
        <f t="array" aca="1" ref="U49" ca="1">IF(AND('S5'!$C$43:$AA$52="OK."),"OK.","!")</f>
        <v>OK.</v>
      </c>
      <c r="V49" s="995"/>
      <c r="W49" s="992"/>
      <c r="X49" s="986" t="str">
        <f t="array" ref="X49">IF(AND('S5'!$C$63:$AA$92="OK."),"OK.","!")</f>
        <v>OK.</v>
      </c>
      <c r="Y49" s="995"/>
    </row>
    <row r="50" spans="1:25" ht="14.1" customHeight="1" x14ac:dyDescent="0.3">
      <c r="A50" s="92" t="str">
        <f>'Course List (program)'!F44</f>
        <v>ARCH 264.02</v>
      </c>
      <c r="B50" s="100" t="str">
        <f>'Course List (program)'!H44</f>
        <v xml:space="preserve">Mechanical and Electrical Building Services </v>
      </c>
      <c r="C50" s="93"/>
      <c r="D50" s="5"/>
      <c r="E50" s="240"/>
      <c r="F50" s="240"/>
      <c r="G50" s="240"/>
      <c r="H50" s="240"/>
      <c r="I50" s="240"/>
      <c r="J50" s="238"/>
      <c r="K50" s="239"/>
      <c r="L50" s="240"/>
      <c r="M50" s="240"/>
      <c r="N50" s="240"/>
      <c r="O50" s="240"/>
      <c r="P50" s="240"/>
      <c r="Q50" s="1000"/>
      <c r="R50" s="986"/>
      <c r="S50" s="995"/>
      <c r="T50" s="992"/>
      <c r="U50" s="986"/>
      <c r="V50" s="995"/>
      <c r="W50" s="992"/>
      <c r="X50" s="986"/>
      <c r="Y50" s="995"/>
    </row>
    <row r="51" spans="1:25" ht="14.1" customHeight="1" x14ac:dyDescent="0.2">
      <c r="A51" s="92" t="str">
        <f>'Course List (program)'!F45</f>
        <v>ARCH 307.01</v>
      </c>
      <c r="B51" s="100" t="str">
        <f>'Course List (program)'!H45</f>
        <v xml:space="preserve">Environmental Control </v>
      </c>
      <c r="C51" s="93">
        <v>0.41666666666666669</v>
      </c>
      <c r="D51" s="5">
        <v>2</v>
      </c>
      <c r="E51" s="237"/>
      <c r="F51" s="237"/>
      <c r="G51" s="237"/>
      <c r="H51" s="237"/>
      <c r="I51" s="237"/>
      <c r="J51" s="238">
        <v>0.41666666666666669</v>
      </c>
      <c r="K51" s="239">
        <v>2</v>
      </c>
      <c r="L51" s="237"/>
      <c r="M51" s="237"/>
      <c r="N51" s="237"/>
      <c r="O51" s="237" t="s">
        <v>830</v>
      </c>
      <c r="P51" s="237"/>
      <c r="Q51" s="1000"/>
      <c r="R51" s="986"/>
      <c r="S51" s="995"/>
      <c r="T51" s="992"/>
      <c r="U51" s="986"/>
      <c r="V51" s="995"/>
      <c r="W51" s="992"/>
      <c r="X51" s="986"/>
      <c r="Y51" s="995"/>
    </row>
    <row r="52" spans="1:25" ht="14.1" customHeight="1" x14ac:dyDescent="0.3">
      <c r="A52" s="92" t="str">
        <f>'Course List (program)'!F46</f>
        <v>ARCH 308.01</v>
      </c>
      <c r="B52" s="100" t="str">
        <f>'Course List (program)'!H46</f>
        <v>Architectural Psychology</v>
      </c>
      <c r="C52" s="93"/>
      <c r="D52" s="5"/>
      <c r="E52" s="240"/>
      <c r="F52" s="240"/>
      <c r="G52" s="240"/>
      <c r="H52" s="240"/>
      <c r="I52" s="240"/>
      <c r="J52" s="238"/>
      <c r="K52" s="239"/>
      <c r="L52" s="240"/>
      <c r="M52" s="240"/>
      <c r="N52" s="240"/>
      <c r="O52" s="240"/>
      <c r="P52" s="240"/>
      <c r="Q52" s="1000"/>
      <c r="R52" s="986"/>
      <c r="S52" s="995"/>
      <c r="T52" s="992"/>
      <c r="U52" s="986"/>
      <c r="V52" s="995"/>
      <c r="W52" s="992"/>
      <c r="X52" s="986"/>
      <c r="Y52" s="995"/>
    </row>
    <row r="53" spans="1:25" ht="14.1" customHeight="1" x14ac:dyDescent="0.2">
      <c r="A53" s="92" t="str">
        <f>'Course List (program)'!F47</f>
        <v>ARCH 309.01</v>
      </c>
      <c r="B53" s="100" t="str">
        <f>'Course List (program)'!H47</f>
        <v xml:space="preserve">Building Physics </v>
      </c>
      <c r="C53" s="93">
        <v>0.45833333333333331</v>
      </c>
      <c r="D53" s="5">
        <v>3</v>
      </c>
      <c r="E53" s="237"/>
      <c r="F53" s="237"/>
      <c r="G53" s="237"/>
      <c r="H53" s="237"/>
      <c r="I53" s="237"/>
      <c r="J53" s="238">
        <v>0.45833333333333331</v>
      </c>
      <c r="K53" s="239">
        <v>3</v>
      </c>
      <c r="L53" s="237"/>
      <c r="M53" s="237"/>
      <c r="N53" s="237" t="s">
        <v>899</v>
      </c>
      <c r="O53" s="237" t="s">
        <v>830</v>
      </c>
      <c r="P53" s="237"/>
      <c r="Q53" s="1000"/>
      <c r="R53" s="986"/>
      <c r="S53" s="995"/>
      <c r="T53" s="992"/>
      <c r="U53" s="986"/>
      <c r="V53" s="995"/>
      <c r="W53" s="992"/>
      <c r="X53" s="986"/>
      <c r="Y53" s="995"/>
    </row>
    <row r="54" spans="1:25" ht="14.1" customHeight="1" x14ac:dyDescent="0.3">
      <c r="A54" s="92" t="str">
        <f>'Course List (program)'!F48</f>
        <v>ARCH 311.11</v>
      </c>
      <c r="B54" s="100" t="str">
        <f>'Course List (program)'!H48</f>
        <v xml:space="preserve">Analysis of Historical Buildings </v>
      </c>
      <c r="C54" s="93"/>
      <c r="D54" s="5"/>
      <c r="E54" s="240"/>
      <c r="F54" s="240"/>
      <c r="G54" s="240"/>
      <c r="H54" s="240"/>
      <c r="I54" s="240"/>
      <c r="J54" s="238"/>
      <c r="K54" s="239"/>
      <c r="L54" s="240"/>
      <c r="M54" s="240"/>
      <c r="N54" s="240"/>
      <c r="O54" s="240"/>
      <c r="P54" s="240"/>
      <c r="Q54" s="1000"/>
      <c r="R54" s="986"/>
      <c r="S54" s="995"/>
      <c r="T54" s="992"/>
      <c r="U54" s="986"/>
      <c r="V54" s="995"/>
      <c r="W54" s="992"/>
      <c r="X54" s="986"/>
      <c r="Y54" s="995"/>
    </row>
    <row r="55" spans="1:25" ht="14.1" customHeight="1" x14ac:dyDescent="0.2">
      <c r="A55" s="92" t="str">
        <f>'Course List (program)'!F49</f>
        <v>ARCH 315.01</v>
      </c>
      <c r="B55" s="100" t="str">
        <f>'Course List (program)'!H49</f>
        <v>History of Architecture I</v>
      </c>
      <c r="C55" s="93">
        <v>0.5</v>
      </c>
      <c r="D55" s="5">
        <v>4</v>
      </c>
      <c r="E55" s="237"/>
      <c r="F55" s="237"/>
      <c r="G55" s="237"/>
      <c r="H55" s="237"/>
      <c r="I55" s="237"/>
      <c r="J55" s="238">
        <v>0.5</v>
      </c>
      <c r="K55" s="239">
        <v>4</v>
      </c>
      <c r="L55" s="237"/>
      <c r="M55" s="237"/>
      <c r="N55" s="237" t="s">
        <v>899</v>
      </c>
      <c r="O55" s="237" t="s">
        <v>830</v>
      </c>
      <c r="P55" s="237"/>
      <c r="Q55" s="1000"/>
      <c r="R55" s="986"/>
      <c r="S55" s="995"/>
      <c r="T55" s="992"/>
      <c r="U55" s="986"/>
      <c r="V55" s="995"/>
      <c r="W55" s="992"/>
      <c r="X55" s="986"/>
      <c r="Y55" s="995"/>
    </row>
    <row r="56" spans="1:25" ht="14.1" customHeight="1" x14ac:dyDescent="0.3">
      <c r="A56" s="92" t="str">
        <f>'Course List (program)'!F50</f>
        <v>ARCH 316.01</v>
      </c>
      <c r="B56" s="100" t="str">
        <f>'Course List (program)'!H50</f>
        <v>History of Architecture II</v>
      </c>
      <c r="C56" s="93"/>
      <c r="D56" s="5"/>
      <c r="E56" s="240"/>
      <c r="F56" s="240"/>
      <c r="G56" s="240"/>
      <c r="H56" s="240"/>
      <c r="I56" s="240"/>
      <c r="J56" s="238"/>
      <c r="K56" s="239"/>
      <c r="L56" s="240"/>
      <c r="M56" s="240"/>
      <c r="N56" s="242"/>
      <c r="O56" s="240"/>
      <c r="P56" s="240"/>
      <c r="Q56" s="1000"/>
      <c r="R56" s="986"/>
      <c r="S56" s="995"/>
      <c r="T56" s="992"/>
      <c r="U56" s="986"/>
      <c r="V56" s="995"/>
      <c r="W56" s="992"/>
      <c r="X56" s="986"/>
      <c r="Y56" s="995"/>
    </row>
    <row r="57" spans="1:25" ht="14.1" customHeight="1" x14ac:dyDescent="0.2">
      <c r="A57" s="92" t="str">
        <f>'Course List (program)'!F51</f>
        <v>ARCH 316.02</v>
      </c>
      <c r="B57" s="100" t="str">
        <f>'Course List (program)'!H51</f>
        <v>History of Architecture II</v>
      </c>
      <c r="C57" s="93">
        <v>0.54166666666666663</v>
      </c>
      <c r="D57" s="5">
        <v>5</v>
      </c>
      <c r="E57" s="237"/>
      <c r="F57" s="237"/>
      <c r="G57" s="237"/>
      <c r="H57" s="237"/>
      <c r="I57" s="237"/>
      <c r="J57" s="238">
        <v>0.54166666666666663</v>
      </c>
      <c r="K57" s="239">
        <v>5</v>
      </c>
      <c r="L57" s="237"/>
      <c r="M57" s="237"/>
      <c r="N57" s="237" t="s">
        <v>899</v>
      </c>
      <c r="O57" s="237"/>
      <c r="P57" s="237"/>
      <c r="Q57" s="1000"/>
      <c r="R57" s="985" t="s">
        <v>48</v>
      </c>
      <c r="S57" s="995"/>
      <c r="T57" s="992"/>
      <c r="U57" s="985" t="s">
        <v>48</v>
      </c>
      <c r="V57" s="995"/>
      <c r="W57" s="992"/>
      <c r="X57" s="985" t="s">
        <v>48</v>
      </c>
      <c r="Y57" s="995"/>
    </row>
    <row r="58" spans="1:25" ht="14.1" customHeight="1" x14ac:dyDescent="0.3">
      <c r="A58" s="91" t="s">
        <v>41</v>
      </c>
      <c r="B58" s="101"/>
      <c r="C58" s="93"/>
      <c r="D58" s="5"/>
      <c r="E58" s="240"/>
      <c r="F58" s="240"/>
      <c r="G58" s="240"/>
      <c r="H58" s="240"/>
      <c r="I58" s="240"/>
      <c r="J58" s="238"/>
      <c r="K58" s="239"/>
      <c r="L58" s="240"/>
      <c r="M58" s="240"/>
      <c r="N58" s="240"/>
      <c r="O58" s="240"/>
      <c r="P58" s="240"/>
      <c r="Q58" s="1000"/>
      <c r="R58" s="985"/>
      <c r="S58" s="995"/>
      <c r="T58" s="992"/>
      <c r="U58" s="985"/>
      <c r="V58" s="995"/>
      <c r="W58" s="992"/>
      <c r="X58" s="985"/>
      <c r="Y58" s="995"/>
    </row>
    <row r="59" spans="1:25" ht="14.1" customHeight="1" x14ac:dyDescent="0.2">
      <c r="A59" s="94" t="str">
        <f>'Course List (program)'!F52</f>
        <v>ARCH 326.01</v>
      </c>
      <c r="B59" s="102" t="str">
        <f>'Course List (program)'!H52</f>
        <v>Culture and Architecture</v>
      </c>
      <c r="C59" s="93">
        <v>0.58333333333333337</v>
      </c>
      <c r="D59" s="5">
        <v>6</v>
      </c>
      <c r="E59" s="237"/>
      <c r="F59" s="237"/>
      <c r="G59" s="237"/>
      <c r="H59" s="237"/>
      <c r="I59" s="237"/>
      <c r="J59" s="238">
        <v>0.58333333333333337</v>
      </c>
      <c r="K59" s="239">
        <v>6</v>
      </c>
      <c r="L59" s="237"/>
      <c r="M59" s="237"/>
      <c r="N59" s="237"/>
      <c r="O59" s="237" t="s">
        <v>830</v>
      </c>
      <c r="P59" s="237"/>
      <c r="Q59" s="1000"/>
      <c r="R59" s="986" t="str">
        <f t="array" ref="R59">IF(AND('S6'!$C$53:$AA$62="OK."),"OK.","!")</f>
        <v>OK.</v>
      </c>
      <c r="S59" s="995"/>
      <c r="T59" s="992"/>
      <c r="U59" s="986" t="str">
        <f t="array" aca="1" ref="U59" ca="1">IF(AND('S6'!$C$43:$AA$52="OK."),"OK.","!")</f>
        <v>OK.</v>
      </c>
      <c r="V59" s="995"/>
      <c r="W59" s="992"/>
      <c r="X59" s="986" t="str">
        <f t="array" ref="X59">IF(AND('S6'!$C$63:$AA$92="OK."),"OK.","!")</f>
        <v>OK.</v>
      </c>
      <c r="Y59" s="995"/>
    </row>
    <row r="60" spans="1:25" ht="14.1" customHeight="1" x14ac:dyDescent="0.3">
      <c r="A60" s="94" t="str">
        <f>'Course List (program)'!F53</f>
        <v>ARCH 332.01</v>
      </c>
      <c r="B60" s="102" t="str">
        <f>'Course List (program)'!H53</f>
        <v>Color in Architecture</v>
      </c>
      <c r="C60" s="93"/>
      <c r="D60" s="5"/>
      <c r="E60" s="240"/>
      <c r="F60" s="240"/>
      <c r="G60" s="240"/>
      <c r="H60" s="240"/>
      <c r="I60" s="240"/>
      <c r="J60" s="238"/>
      <c r="K60" s="239"/>
      <c r="L60" s="240"/>
      <c r="M60" s="240"/>
      <c r="N60" s="240"/>
      <c r="O60" s="240"/>
      <c r="P60" s="240"/>
      <c r="Q60" s="1000"/>
      <c r="R60" s="986"/>
      <c r="S60" s="995"/>
      <c r="T60" s="992"/>
      <c r="U60" s="986"/>
      <c r="V60" s="995"/>
      <c r="W60" s="992"/>
      <c r="X60" s="986"/>
      <c r="Y60" s="995"/>
    </row>
    <row r="61" spans="1:25" ht="14.1" customHeight="1" x14ac:dyDescent="0.2">
      <c r="A61" s="94" t="str">
        <f>'Course List (program)'!F54</f>
        <v>ARCH 337.11</v>
      </c>
      <c r="B61" s="102" t="str">
        <f>'Course List (program)'!H54</f>
        <v>CAD for Architects I</v>
      </c>
      <c r="C61" s="93">
        <v>0.625</v>
      </c>
      <c r="D61" s="5">
        <v>7</v>
      </c>
      <c r="E61" s="237"/>
      <c r="F61" s="237"/>
      <c r="G61" s="237"/>
      <c r="H61" s="237"/>
      <c r="I61" s="237"/>
      <c r="J61" s="238">
        <v>0.625</v>
      </c>
      <c r="K61" s="239">
        <v>7</v>
      </c>
      <c r="L61" s="237"/>
      <c r="M61" s="237"/>
      <c r="N61" s="237"/>
      <c r="O61" s="237" t="s">
        <v>830</v>
      </c>
      <c r="P61" s="237"/>
      <c r="Q61" s="1000"/>
      <c r="R61" s="986"/>
      <c r="S61" s="995"/>
      <c r="T61" s="992"/>
      <c r="U61" s="986"/>
      <c r="V61" s="995"/>
      <c r="W61" s="992"/>
      <c r="X61" s="986"/>
      <c r="Y61" s="995"/>
    </row>
    <row r="62" spans="1:25" ht="14.1" customHeight="1" x14ac:dyDescent="0.3">
      <c r="A62" s="94" t="str">
        <f>'Course List (program)'!F55</f>
        <v>ARCH 338.11</v>
      </c>
      <c r="B62" s="102" t="str">
        <f>'Course List (program)'!H55</f>
        <v xml:space="preserve">CAD for Architects II </v>
      </c>
      <c r="C62" s="93"/>
      <c r="D62" s="5"/>
      <c r="E62" s="240"/>
      <c r="F62" s="240"/>
      <c r="G62" s="240"/>
      <c r="H62" s="240"/>
      <c r="I62" s="240"/>
      <c r="J62" s="238"/>
      <c r="K62" s="239"/>
      <c r="L62" s="240"/>
      <c r="M62" s="240"/>
      <c r="N62" s="240"/>
      <c r="O62" s="240"/>
      <c r="P62" s="240"/>
      <c r="Q62" s="1000"/>
      <c r="R62" s="986"/>
      <c r="S62" s="995"/>
      <c r="T62" s="992"/>
      <c r="U62" s="986"/>
      <c r="V62" s="995"/>
      <c r="W62" s="992"/>
      <c r="X62" s="986"/>
      <c r="Y62" s="995"/>
    </row>
    <row r="63" spans="1:25" ht="14.1" customHeight="1" x14ac:dyDescent="0.2">
      <c r="A63" s="94" t="str">
        <f>'Course List (program)'!F56</f>
        <v>ARCH 338.12</v>
      </c>
      <c r="B63" s="102" t="str">
        <f>'Course List (program)'!H56</f>
        <v xml:space="preserve">CAD for Architects II </v>
      </c>
      <c r="C63" s="93">
        <v>0.66666666666666663</v>
      </c>
      <c r="D63" s="5">
        <v>8</v>
      </c>
      <c r="E63" s="237"/>
      <c r="F63" s="237"/>
      <c r="G63" s="237"/>
      <c r="H63" s="237"/>
      <c r="I63" s="237"/>
      <c r="J63" s="238">
        <v>0.66666666666666663</v>
      </c>
      <c r="K63" s="239">
        <v>8</v>
      </c>
      <c r="L63" s="237"/>
      <c r="M63" s="237"/>
      <c r="N63" s="237"/>
      <c r="O63" s="237" t="s">
        <v>830</v>
      </c>
      <c r="P63" s="237"/>
      <c r="Q63" s="1000"/>
      <c r="R63" s="986"/>
      <c r="S63" s="995"/>
      <c r="T63" s="992"/>
      <c r="U63" s="986"/>
      <c r="V63" s="995"/>
      <c r="W63" s="992"/>
      <c r="X63" s="986"/>
      <c r="Y63" s="995"/>
    </row>
    <row r="64" spans="1:25" ht="14.1" customHeight="1" x14ac:dyDescent="0.3">
      <c r="A64" s="94" t="str">
        <f>'Course List (program)'!F57</f>
        <v>ARCH 341.11</v>
      </c>
      <c r="B64" s="102" t="str">
        <f>'Course List (program)'!H57</f>
        <v>Architectural Structures</v>
      </c>
      <c r="C64" s="93"/>
      <c r="D64" s="5"/>
      <c r="E64" s="240"/>
      <c r="F64" s="240"/>
      <c r="G64" s="240"/>
      <c r="H64" s="240"/>
      <c r="I64" s="240"/>
      <c r="J64" s="238"/>
      <c r="K64" s="239"/>
      <c r="L64" s="240"/>
      <c r="M64" s="240"/>
      <c r="N64" s="240"/>
      <c r="O64" s="240"/>
      <c r="P64" s="240"/>
      <c r="Q64" s="1000"/>
      <c r="R64" s="986"/>
      <c r="S64" s="995"/>
      <c r="T64" s="992"/>
      <c r="U64" s="986"/>
      <c r="V64" s="995"/>
      <c r="W64" s="992"/>
      <c r="X64" s="986"/>
      <c r="Y64" s="995"/>
    </row>
    <row r="65" spans="1:25" ht="14.1" customHeight="1" x14ac:dyDescent="0.2">
      <c r="A65" s="94" t="str">
        <f>'Course List (program)'!F58</f>
        <v>ARCH 342.01</v>
      </c>
      <c r="B65" s="102" t="str">
        <f>'Course List (program)'!H58</f>
        <v xml:space="preserve">Steel Structures </v>
      </c>
      <c r="C65" s="93">
        <v>0.70833333333333337</v>
      </c>
      <c r="D65" s="5">
        <v>9</v>
      </c>
      <c r="E65" s="237"/>
      <c r="F65" s="237"/>
      <c r="G65" s="237"/>
      <c r="H65" s="237"/>
      <c r="I65" s="237"/>
      <c r="J65" s="238">
        <v>0.70833333333333337</v>
      </c>
      <c r="K65" s="239">
        <v>9</v>
      </c>
      <c r="L65" s="237"/>
      <c r="M65" s="237"/>
      <c r="N65" s="237"/>
      <c r="O65" s="237" t="s">
        <v>830</v>
      </c>
      <c r="P65" s="237"/>
      <c r="Q65" s="1000"/>
      <c r="R65" s="986"/>
      <c r="S65" s="995"/>
      <c r="T65" s="992"/>
      <c r="U65" s="986"/>
      <c r="V65" s="995"/>
      <c r="W65" s="992"/>
      <c r="X65" s="986"/>
      <c r="Y65" s="995"/>
    </row>
    <row r="66" spans="1:25" ht="14.1" customHeight="1" x14ac:dyDescent="0.3">
      <c r="A66" s="94" t="str">
        <f>'Course List (program)'!F59</f>
        <v>ARCH 351.11</v>
      </c>
      <c r="B66" s="102" t="str">
        <f>'Course List (program)'!H59</f>
        <v xml:space="preserve">Architectural Design Studio III </v>
      </c>
      <c r="C66" s="93"/>
      <c r="D66" s="5"/>
      <c r="E66" s="240"/>
      <c r="F66" s="240"/>
      <c r="G66" s="240"/>
      <c r="H66" s="240"/>
      <c r="I66" s="240"/>
      <c r="J66" s="238"/>
      <c r="K66" s="239"/>
      <c r="L66" s="240"/>
      <c r="M66" s="240"/>
      <c r="N66" s="240"/>
      <c r="O66" s="240"/>
      <c r="P66" s="240"/>
      <c r="Q66" s="1000"/>
      <c r="R66" s="987"/>
      <c r="S66" s="995"/>
      <c r="T66" s="992"/>
      <c r="U66" s="987"/>
      <c r="V66" s="995"/>
      <c r="W66" s="992"/>
      <c r="X66" s="987"/>
      <c r="Y66" s="995"/>
    </row>
    <row r="67" spans="1:25" ht="14.1" customHeight="1" x14ac:dyDescent="0.2">
      <c r="A67" s="94" t="str">
        <f>'Course List (program)'!F60</f>
        <v>ARCH 351.12</v>
      </c>
      <c r="B67" s="102" t="str">
        <f>'Course List (program)'!H60</f>
        <v xml:space="preserve">Architectural Design Studio III </v>
      </c>
      <c r="C67" s="93">
        <v>0.75</v>
      </c>
      <c r="D67" s="5">
        <v>10</v>
      </c>
      <c r="E67" s="237"/>
      <c r="F67" s="237"/>
      <c r="G67" s="237"/>
      <c r="H67" s="237"/>
      <c r="I67" s="237"/>
      <c r="J67" s="238">
        <v>0.75</v>
      </c>
      <c r="K67" s="239">
        <v>10</v>
      </c>
      <c r="L67" s="237"/>
      <c r="M67" s="237"/>
      <c r="N67" s="237"/>
      <c r="O67" s="237"/>
      <c r="P67" s="237"/>
      <c r="Q67" s="1000"/>
      <c r="R67" s="237"/>
      <c r="S67" s="995"/>
      <c r="T67" s="992"/>
      <c r="U67" s="237"/>
      <c r="V67" s="995"/>
      <c r="W67" s="992"/>
      <c r="X67" s="237"/>
      <c r="Y67" s="995"/>
    </row>
    <row r="68" spans="1:25" ht="14.1" customHeight="1" x14ac:dyDescent="0.2">
      <c r="A68" s="94" t="str">
        <f>'Course List (program)'!F61</f>
        <v>ARCH 352.11</v>
      </c>
      <c r="B68" s="102" t="str">
        <f>'Course List (program)'!H61</f>
        <v>Architectural Design Studio IV</v>
      </c>
      <c r="C68" s="95"/>
      <c r="D68" s="5"/>
      <c r="E68" s="242"/>
      <c r="F68" s="242"/>
      <c r="G68" s="242"/>
      <c r="H68" s="242"/>
      <c r="I68" s="242"/>
      <c r="J68" s="239"/>
      <c r="K68" s="239"/>
      <c r="L68" s="242"/>
      <c r="M68" s="242"/>
      <c r="N68" s="242"/>
      <c r="O68" s="242"/>
      <c r="P68" s="242"/>
      <c r="Q68" s="1000"/>
      <c r="R68" s="242"/>
      <c r="S68" s="995"/>
      <c r="T68" s="992"/>
      <c r="U68" s="242"/>
      <c r="V68" s="995"/>
      <c r="W68" s="992"/>
      <c r="X68" s="242"/>
      <c r="Y68" s="995"/>
    </row>
    <row r="69" spans="1:25" ht="14.1" customHeight="1" x14ac:dyDescent="0.2">
      <c r="A69" s="91" t="s">
        <v>4</v>
      </c>
      <c r="B69" s="101"/>
      <c r="C69" s="1019" t="s">
        <v>67</v>
      </c>
      <c r="D69" s="1019"/>
      <c r="E69" s="244" t="s">
        <v>36</v>
      </c>
      <c r="F69" s="244" t="s">
        <v>37</v>
      </c>
      <c r="G69" s="244" t="s">
        <v>38</v>
      </c>
      <c r="H69" s="244" t="s">
        <v>39</v>
      </c>
      <c r="I69" s="244" t="s">
        <v>40</v>
      </c>
      <c r="J69" s="1028" t="s">
        <v>43</v>
      </c>
      <c r="K69" s="1028"/>
      <c r="L69" s="244" t="s">
        <v>36</v>
      </c>
      <c r="M69" s="244" t="s">
        <v>37</v>
      </c>
      <c r="N69" s="244" t="s">
        <v>38</v>
      </c>
      <c r="O69" s="244" t="s">
        <v>39</v>
      </c>
      <c r="P69" s="245" t="s">
        <v>40</v>
      </c>
      <c r="Q69" s="1000"/>
      <c r="R69" s="985" t="s">
        <v>67</v>
      </c>
      <c r="S69" s="995"/>
      <c r="T69" s="992"/>
      <c r="U69" s="985" t="s">
        <v>67</v>
      </c>
      <c r="V69" s="995"/>
      <c r="W69" s="992"/>
      <c r="X69" s="985" t="s">
        <v>67</v>
      </c>
      <c r="Y69" s="995"/>
    </row>
    <row r="70" spans="1:25" ht="14.1" customHeight="1" x14ac:dyDescent="0.2">
      <c r="A70" s="92" t="str">
        <f>'Course List (program)'!F62</f>
        <v>ARCH 352.12</v>
      </c>
      <c r="B70" s="100" t="str">
        <f>'Course List (program)'!H62</f>
        <v>Architectural Design Studio IV</v>
      </c>
      <c r="C70" s="1019"/>
      <c r="D70" s="1019"/>
      <c r="E70" s="244">
        <v>1</v>
      </c>
      <c r="F70" s="244">
        <v>2</v>
      </c>
      <c r="G70" s="244">
        <v>3</v>
      </c>
      <c r="H70" s="244">
        <v>4</v>
      </c>
      <c r="I70" s="244">
        <v>5</v>
      </c>
      <c r="J70" s="1028"/>
      <c r="K70" s="1028"/>
      <c r="L70" s="244">
        <v>1</v>
      </c>
      <c r="M70" s="244">
        <v>2</v>
      </c>
      <c r="N70" s="244">
        <v>3</v>
      </c>
      <c r="O70" s="244">
        <v>4</v>
      </c>
      <c r="P70" s="245">
        <v>5</v>
      </c>
      <c r="Q70" s="1000"/>
      <c r="R70" s="985"/>
      <c r="S70" s="995"/>
      <c r="T70" s="992"/>
      <c r="U70" s="985"/>
      <c r="V70" s="995"/>
      <c r="W70" s="992"/>
      <c r="X70" s="985"/>
      <c r="Y70" s="995"/>
    </row>
    <row r="71" spans="1:25" ht="14.1" customHeight="1" x14ac:dyDescent="0.2">
      <c r="A71" s="92" t="str">
        <f>'Course List (program)'!F63</f>
        <v>ARCH 352.13</v>
      </c>
      <c r="B71" s="100" t="str">
        <f>'Course List (program)'!H63</f>
        <v>Architectural Design Studio IV</v>
      </c>
      <c r="C71" s="4">
        <v>0.375</v>
      </c>
      <c r="D71" s="5">
        <v>1</v>
      </c>
      <c r="E71" s="237"/>
      <c r="F71" s="237"/>
      <c r="G71" s="237"/>
      <c r="H71" s="237"/>
      <c r="I71" s="237"/>
      <c r="J71" s="238">
        <v>0.375</v>
      </c>
      <c r="K71" s="239">
        <v>1</v>
      </c>
      <c r="L71" s="237" t="s">
        <v>768</v>
      </c>
      <c r="M71" s="237"/>
      <c r="N71" s="237"/>
      <c r="O71" s="237"/>
      <c r="P71" s="237"/>
      <c r="Q71" s="1000"/>
      <c r="R71" s="986" t="str">
        <f t="array" ref="R71">IF(AND('S7'!$C$53:$AA$62="OK."),"OK.","!")</f>
        <v>OK.</v>
      </c>
      <c r="S71" s="995"/>
      <c r="T71" s="992"/>
      <c r="U71" s="986" t="str">
        <f t="array" aca="1" ref="U71" ca="1">IF(AND('S7'!$C$43:$AA$52="OK."),"OK.","!")</f>
        <v>OK.</v>
      </c>
      <c r="V71" s="995"/>
      <c r="W71" s="992"/>
      <c r="X71" s="986" t="str">
        <f t="array" ref="X71">IF(AND('S7'!$C$63:$AA$92="OK."),"OK.","!")</f>
        <v>OK.</v>
      </c>
      <c r="Y71" s="995"/>
    </row>
    <row r="72" spans="1:25" ht="14.1" customHeight="1" x14ac:dyDescent="0.3">
      <c r="A72" s="92" t="str">
        <f>'Course List (program)'!F64</f>
        <v>ARCH 362.01</v>
      </c>
      <c r="B72" s="100" t="str">
        <f>'Course List (program)'!H64</f>
        <v>History of Town Planning</v>
      </c>
      <c r="C72" s="4"/>
      <c r="D72" s="5"/>
      <c r="E72" s="240"/>
      <c r="F72" s="240"/>
      <c r="G72" s="240"/>
      <c r="H72" s="240"/>
      <c r="I72" s="240"/>
      <c r="J72" s="238"/>
      <c r="K72" s="239"/>
      <c r="L72" s="240"/>
      <c r="M72" s="240"/>
      <c r="N72" s="240"/>
      <c r="O72" s="240"/>
      <c r="P72" s="240"/>
      <c r="Q72" s="1000"/>
      <c r="R72" s="986"/>
      <c r="S72" s="995"/>
      <c r="T72" s="992"/>
      <c r="U72" s="986"/>
      <c r="V72" s="995"/>
      <c r="W72" s="992"/>
      <c r="X72" s="986"/>
      <c r="Y72" s="995"/>
    </row>
    <row r="73" spans="1:25" ht="14.1" customHeight="1" x14ac:dyDescent="0.2">
      <c r="A73" s="92" t="str">
        <f>'Course List (program)'!F65</f>
        <v>ARCH 413.01</v>
      </c>
      <c r="B73" s="100" t="str">
        <f>'Course List (program)'!H65</f>
        <v>Contemporary World Architecture</v>
      </c>
      <c r="C73" s="4">
        <v>0.41666666666666669</v>
      </c>
      <c r="D73" s="5">
        <v>2</v>
      </c>
      <c r="E73" s="237"/>
      <c r="F73" s="237"/>
      <c r="G73" s="237"/>
      <c r="H73" s="237"/>
      <c r="I73" s="237"/>
      <c r="J73" s="238">
        <v>0.41666666666666669</v>
      </c>
      <c r="K73" s="239">
        <v>2</v>
      </c>
      <c r="L73" s="237" t="s">
        <v>768</v>
      </c>
      <c r="M73" s="237"/>
      <c r="N73" s="237"/>
      <c r="O73" s="237"/>
      <c r="P73" s="237"/>
      <c r="Q73" s="1000"/>
      <c r="R73" s="986"/>
      <c r="S73" s="995"/>
      <c r="T73" s="992"/>
      <c r="U73" s="986"/>
      <c r="V73" s="995"/>
      <c r="W73" s="992"/>
      <c r="X73" s="986"/>
      <c r="Y73" s="995"/>
    </row>
    <row r="74" spans="1:25" ht="14.1" customHeight="1" x14ac:dyDescent="0.3">
      <c r="A74" s="92" t="str">
        <f>'Course List (program)'!F66</f>
        <v>ARCH 415.01</v>
      </c>
      <c r="B74" s="100" t="str">
        <f>'Course List (program)'!H66</f>
        <v>Construction Management</v>
      </c>
      <c r="C74" s="4"/>
      <c r="D74" s="5"/>
      <c r="E74" s="240"/>
      <c r="F74" s="240"/>
      <c r="G74" s="240"/>
      <c r="H74" s="240"/>
      <c r="I74" s="240"/>
      <c r="J74" s="238"/>
      <c r="K74" s="239"/>
      <c r="L74" s="240"/>
      <c r="M74" s="240"/>
      <c r="N74" s="240"/>
      <c r="O74" s="240"/>
      <c r="P74" s="240"/>
      <c r="Q74" s="1000"/>
      <c r="R74" s="986"/>
      <c r="S74" s="995"/>
      <c r="T74" s="992"/>
      <c r="U74" s="986"/>
      <c r="V74" s="995"/>
      <c r="W74" s="992"/>
      <c r="X74" s="986"/>
      <c r="Y74" s="995"/>
    </row>
    <row r="75" spans="1:25" ht="14.1" customHeight="1" x14ac:dyDescent="0.2">
      <c r="A75" s="92" t="str">
        <f>'Course List (program)'!F67</f>
        <v>ARCH 416.01</v>
      </c>
      <c r="B75" s="100" t="str">
        <f>'Course List (program)'!H67</f>
        <v>Cost Estimate &amp; Professional Practice</v>
      </c>
      <c r="C75" s="4">
        <v>0.45833333333333331</v>
      </c>
      <c r="D75" s="5">
        <v>3</v>
      </c>
      <c r="E75" s="237"/>
      <c r="F75" s="237"/>
      <c r="G75" s="237"/>
      <c r="H75" s="237"/>
      <c r="I75" s="237"/>
      <c r="J75" s="238">
        <v>0.45833333333333331</v>
      </c>
      <c r="K75" s="239">
        <v>3</v>
      </c>
      <c r="L75" s="237" t="s">
        <v>768</v>
      </c>
      <c r="M75" s="237"/>
      <c r="N75" s="237"/>
      <c r="O75" s="237"/>
      <c r="P75" s="237"/>
      <c r="Q75" s="1000"/>
      <c r="R75" s="986"/>
      <c r="S75" s="995"/>
      <c r="T75" s="992"/>
      <c r="U75" s="986"/>
      <c r="V75" s="995"/>
      <c r="W75" s="992"/>
      <c r="X75" s="986"/>
      <c r="Y75" s="995"/>
    </row>
    <row r="76" spans="1:25" ht="14.1" customHeight="1" x14ac:dyDescent="0.3">
      <c r="A76" s="92" t="str">
        <f>'Course List (program)'!F68</f>
        <v>ARCH 416.02</v>
      </c>
      <c r="B76" s="100" t="str">
        <f>'Course List (program)'!H68</f>
        <v>Cost Estimate &amp; Professional Practice</v>
      </c>
      <c r="C76" s="4"/>
      <c r="D76" s="5"/>
      <c r="E76" s="240"/>
      <c r="F76" s="240"/>
      <c r="G76" s="240"/>
      <c r="H76" s="240"/>
      <c r="I76" s="240"/>
      <c r="J76" s="238"/>
      <c r="K76" s="239"/>
      <c r="L76" s="240"/>
      <c r="M76" s="240"/>
      <c r="N76" s="240"/>
      <c r="O76" s="240"/>
      <c r="P76" s="240"/>
      <c r="Q76" s="1000"/>
      <c r="R76" s="986"/>
      <c r="S76" s="995"/>
      <c r="T76" s="992"/>
      <c r="U76" s="986"/>
      <c r="V76" s="995"/>
      <c r="W76" s="992"/>
      <c r="X76" s="986"/>
      <c r="Y76" s="995"/>
    </row>
    <row r="77" spans="1:25" ht="14.1" customHeight="1" x14ac:dyDescent="0.2">
      <c r="A77" s="92" t="str">
        <f>'Course List (program)'!F69</f>
        <v>ARCH 426.01</v>
      </c>
      <c r="B77" s="100" t="str">
        <f>'Course List (program)'!H69</f>
        <v xml:space="preserve">Building Safety Systems </v>
      </c>
      <c r="C77" s="4">
        <v>0.5</v>
      </c>
      <c r="D77" s="5">
        <v>4</v>
      </c>
      <c r="E77" s="237"/>
      <c r="F77" s="237"/>
      <c r="G77" s="237"/>
      <c r="H77" s="237"/>
      <c r="I77" s="237"/>
      <c r="J77" s="238">
        <v>0.5</v>
      </c>
      <c r="K77" s="239">
        <v>4</v>
      </c>
      <c r="L77" s="237" t="s">
        <v>768</v>
      </c>
      <c r="M77" s="237"/>
      <c r="N77" s="237"/>
      <c r="O77" s="237"/>
      <c r="P77" s="237"/>
      <c r="Q77" s="1000"/>
      <c r="R77" s="986"/>
      <c r="S77" s="995"/>
      <c r="T77" s="992"/>
      <c r="U77" s="986"/>
      <c r="V77" s="995"/>
      <c r="W77" s="992"/>
      <c r="X77" s="986"/>
      <c r="Y77" s="995"/>
    </row>
    <row r="78" spans="1:25" ht="14.1" customHeight="1" x14ac:dyDescent="0.3">
      <c r="A78" s="92" t="str">
        <f>'Course List (program)'!F70</f>
        <v>ARCH 432.11</v>
      </c>
      <c r="B78" s="100" t="str">
        <f>'Course List (program)'!H70</f>
        <v>Modelling and Photography</v>
      </c>
      <c r="C78" s="4"/>
      <c r="D78" s="5"/>
      <c r="E78" s="240"/>
      <c r="F78" s="240"/>
      <c r="G78" s="240"/>
      <c r="H78" s="240"/>
      <c r="I78" s="240"/>
      <c r="J78" s="238"/>
      <c r="K78" s="239"/>
      <c r="L78" s="240"/>
      <c r="M78" s="240"/>
      <c r="N78" s="240"/>
      <c r="O78" s="240"/>
      <c r="P78" s="240"/>
      <c r="Q78" s="1000"/>
      <c r="R78" s="986"/>
      <c r="S78" s="995"/>
      <c r="T78" s="992"/>
      <c r="U78" s="986"/>
      <c r="V78" s="995"/>
      <c r="W78" s="992"/>
      <c r="X78" s="986"/>
      <c r="Y78" s="995"/>
    </row>
    <row r="79" spans="1:25" ht="14.1" customHeight="1" x14ac:dyDescent="0.2">
      <c r="A79" s="92" t="str">
        <f>'Course List (program)'!F71</f>
        <v>ARCH 451.11</v>
      </c>
      <c r="B79" s="100" t="str">
        <f>'Course List (program)'!H71</f>
        <v>Architectural Design Studio V</v>
      </c>
      <c r="C79" s="4">
        <v>0.54166666666666663</v>
      </c>
      <c r="D79" s="5">
        <v>5</v>
      </c>
      <c r="E79" s="237"/>
      <c r="F79" s="237"/>
      <c r="G79" s="237"/>
      <c r="H79" s="237"/>
      <c r="I79" s="237"/>
      <c r="J79" s="238">
        <v>0.54166666666666663</v>
      </c>
      <c r="K79" s="239">
        <v>5</v>
      </c>
      <c r="L79" s="237"/>
      <c r="M79" s="237"/>
      <c r="N79" s="237"/>
      <c r="O79" s="237"/>
      <c r="P79" s="237"/>
      <c r="Q79" s="1000"/>
      <c r="R79" s="985" t="s">
        <v>43</v>
      </c>
      <c r="S79" s="995"/>
      <c r="T79" s="992"/>
      <c r="U79" s="985" t="s">
        <v>43</v>
      </c>
      <c r="V79" s="995"/>
      <c r="W79" s="992"/>
      <c r="X79" s="985" t="s">
        <v>43</v>
      </c>
      <c r="Y79" s="995"/>
    </row>
    <row r="80" spans="1:25" ht="14.1" customHeight="1" x14ac:dyDescent="0.3">
      <c r="A80" s="91" t="s">
        <v>5</v>
      </c>
      <c r="B80" s="101"/>
      <c r="C80" s="4"/>
      <c r="D80" s="5"/>
      <c r="E80" s="240"/>
      <c r="F80" s="240"/>
      <c r="G80" s="240"/>
      <c r="H80" s="240"/>
      <c r="I80" s="240"/>
      <c r="J80" s="238"/>
      <c r="K80" s="239"/>
      <c r="L80" s="240"/>
      <c r="M80" s="240"/>
      <c r="N80" s="240"/>
      <c r="O80" s="240"/>
      <c r="P80" s="240"/>
      <c r="Q80" s="1000"/>
      <c r="R80" s="985"/>
      <c r="S80" s="995"/>
      <c r="T80" s="992"/>
      <c r="U80" s="985"/>
      <c r="V80" s="995"/>
      <c r="W80" s="992"/>
      <c r="X80" s="985"/>
      <c r="Y80" s="995"/>
    </row>
    <row r="81" spans="1:25" ht="14.1" customHeight="1" x14ac:dyDescent="0.2">
      <c r="A81" s="94" t="str">
        <f>'Course List (program)'!F72</f>
        <v>ARCH 451.12</v>
      </c>
      <c r="B81" s="102" t="str">
        <f>'Course List (program)'!H72</f>
        <v>Architectural Design Studio V</v>
      </c>
      <c r="C81" s="4">
        <v>0.58333333333333337</v>
      </c>
      <c r="D81" s="5">
        <v>6</v>
      </c>
      <c r="E81" s="237"/>
      <c r="F81" s="237"/>
      <c r="G81" s="237"/>
      <c r="H81" s="237"/>
      <c r="I81" s="237"/>
      <c r="J81" s="238">
        <v>0.58333333333333337</v>
      </c>
      <c r="K81" s="239">
        <v>6</v>
      </c>
      <c r="L81" s="237" t="s">
        <v>768</v>
      </c>
      <c r="M81" s="237"/>
      <c r="N81" s="237"/>
      <c r="O81" s="237"/>
      <c r="P81" s="237" t="s">
        <v>605</v>
      </c>
      <c r="Q81" s="1000"/>
      <c r="R81" s="986" t="str">
        <f t="array" ref="R81">IF(AND('S8'!$C$53:$AA$62="OK."),"OK.","!")</f>
        <v>OK.</v>
      </c>
      <c r="S81" s="995"/>
      <c r="T81" s="992"/>
      <c r="U81" s="986" t="str">
        <f t="array" aca="1" ref="U81" ca="1">IF(AND('S8'!$C$43:$AA$52="OK."),"OK.","!")</f>
        <v>OK.</v>
      </c>
      <c r="V81" s="995"/>
      <c r="W81" s="992"/>
      <c r="X81" s="986" t="str">
        <f t="array" ref="X81">IF(AND('S8'!$C$63:$AA$92="OK."),"OK.","!")</f>
        <v>OK.</v>
      </c>
      <c r="Y81" s="995"/>
    </row>
    <row r="82" spans="1:25" ht="14.1" customHeight="1" x14ac:dyDescent="0.3">
      <c r="A82" s="94" t="str">
        <f>'Course List (program)'!F73</f>
        <v>ARCH 467.11</v>
      </c>
      <c r="B82" s="102" t="str">
        <f>'Course List (program)'!H73</f>
        <v>Theory and Application of Town Planning</v>
      </c>
      <c r="C82" s="4"/>
      <c r="D82" s="5"/>
      <c r="E82" s="240"/>
      <c r="F82" s="240"/>
      <c r="G82" s="240"/>
      <c r="H82" s="240"/>
      <c r="I82" s="240"/>
      <c r="J82" s="238"/>
      <c r="K82" s="239"/>
      <c r="L82" s="240"/>
      <c r="M82" s="240"/>
      <c r="N82" s="240"/>
      <c r="O82" s="240"/>
      <c r="P82" s="240"/>
      <c r="Q82" s="1000"/>
      <c r="R82" s="986"/>
      <c r="S82" s="995"/>
      <c r="T82" s="992"/>
      <c r="U82" s="986"/>
      <c r="V82" s="995"/>
      <c r="W82" s="992"/>
      <c r="X82" s="986"/>
      <c r="Y82" s="995"/>
    </row>
    <row r="83" spans="1:25" ht="14.1" customHeight="1" x14ac:dyDescent="0.2">
      <c r="A83" s="94" t="str">
        <f>'Course List (program)'!F74</f>
        <v>ARCH 467.12</v>
      </c>
      <c r="B83" s="102" t="str">
        <f>'Course List (program)'!H74</f>
        <v>Theory and Application of Town Planning</v>
      </c>
      <c r="C83" s="4">
        <v>0.625</v>
      </c>
      <c r="D83" s="5">
        <v>7</v>
      </c>
      <c r="E83" s="237"/>
      <c r="F83" s="237"/>
      <c r="G83" s="237"/>
      <c r="H83" s="237"/>
      <c r="I83" s="237"/>
      <c r="J83" s="238">
        <v>0.625</v>
      </c>
      <c r="K83" s="239">
        <v>7</v>
      </c>
      <c r="L83" s="237" t="s">
        <v>768</v>
      </c>
      <c r="M83" s="237"/>
      <c r="N83" s="237"/>
      <c r="O83" s="237"/>
      <c r="P83" s="237" t="s">
        <v>605</v>
      </c>
      <c r="Q83" s="1000"/>
      <c r="R83" s="986"/>
      <c r="S83" s="995"/>
      <c r="T83" s="992"/>
      <c r="U83" s="986"/>
      <c r="V83" s="995"/>
      <c r="W83" s="992"/>
      <c r="X83" s="986"/>
      <c r="Y83" s="995"/>
    </row>
    <row r="84" spans="1:25" ht="14.1" customHeight="1" x14ac:dyDescent="0.3">
      <c r="A84" s="94" t="str">
        <f>'Course List (program)'!F75</f>
        <v>ARCH 469.11</v>
      </c>
      <c r="B84" s="102" t="str">
        <f>'Course List (program)'!H75</f>
        <v>Residential Environment Project</v>
      </c>
      <c r="C84" s="4"/>
      <c r="D84" s="5"/>
      <c r="E84" s="240"/>
      <c r="F84" s="240"/>
      <c r="G84" s="240"/>
      <c r="H84" s="240"/>
      <c r="I84" s="240"/>
      <c r="J84" s="238"/>
      <c r="K84" s="239"/>
      <c r="L84" s="240"/>
      <c r="M84" s="240"/>
      <c r="N84" s="240"/>
      <c r="O84" s="240"/>
      <c r="P84" s="240"/>
      <c r="Q84" s="1000"/>
      <c r="R84" s="986"/>
      <c r="S84" s="995"/>
      <c r="T84" s="992"/>
      <c r="U84" s="986"/>
      <c r="V84" s="995"/>
      <c r="W84" s="992"/>
      <c r="X84" s="986"/>
      <c r="Y84" s="995"/>
    </row>
    <row r="85" spans="1:25" ht="14.1" customHeight="1" x14ac:dyDescent="0.2">
      <c r="A85" s="94" t="str">
        <f>'Course List (program)'!F76</f>
        <v>ARCH 469.12</v>
      </c>
      <c r="B85" s="102" t="str">
        <f>'Course List (program)'!H76</f>
        <v>Residential Environment Project</v>
      </c>
      <c r="C85" s="4">
        <v>0.66666666666666663</v>
      </c>
      <c r="D85" s="5">
        <v>8</v>
      </c>
      <c r="E85" s="237"/>
      <c r="F85" s="237"/>
      <c r="G85" s="237"/>
      <c r="H85" s="237"/>
      <c r="I85" s="237"/>
      <c r="J85" s="238">
        <v>0.66666666666666663</v>
      </c>
      <c r="K85" s="239">
        <v>8</v>
      </c>
      <c r="L85" s="237" t="s">
        <v>768</v>
      </c>
      <c r="M85" s="237"/>
      <c r="N85" s="237"/>
      <c r="O85" s="237"/>
      <c r="P85" s="237" t="s">
        <v>605</v>
      </c>
      <c r="Q85" s="1000"/>
      <c r="R85" s="986"/>
      <c r="S85" s="995"/>
      <c r="T85" s="992"/>
      <c r="U85" s="986"/>
      <c r="V85" s="995"/>
      <c r="W85" s="992"/>
      <c r="X85" s="986"/>
      <c r="Y85" s="995"/>
    </row>
    <row r="86" spans="1:25" ht="14.1" customHeight="1" x14ac:dyDescent="0.3">
      <c r="A86" s="94" t="str">
        <f>'Course List (program)'!F77</f>
        <v>ARCH 492.11</v>
      </c>
      <c r="B86" s="102" t="str">
        <f>'Course List (program)'!H77</f>
        <v>Graduation Project</v>
      </c>
      <c r="C86" s="4"/>
      <c r="D86" s="5"/>
      <c r="E86" s="240"/>
      <c r="F86" s="240"/>
      <c r="G86" s="240"/>
      <c r="H86" s="240"/>
      <c r="I86" s="240"/>
      <c r="J86" s="238"/>
      <c r="K86" s="239"/>
      <c r="L86" s="240"/>
      <c r="M86" s="240"/>
      <c r="N86" s="240"/>
      <c r="O86" s="240"/>
      <c r="P86" s="240"/>
      <c r="Q86" s="1000"/>
      <c r="R86" s="986"/>
      <c r="S86" s="995"/>
      <c r="T86" s="992"/>
      <c r="U86" s="986"/>
      <c r="V86" s="995"/>
      <c r="W86" s="992"/>
      <c r="X86" s="986"/>
      <c r="Y86" s="995"/>
    </row>
    <row r="87" spans="1:25" ht="14.1" customHeight="1" x14ac:dyDescent="0.2">
      <c r="A87" s="94" t="str">
        <f>'Course List (program)'!F78</f>
        <v>ARCH 492.12</v>
      </c>
      <c r="B87" s="102" t="str">
        <f>'Course List (program)'!H78</f>
        <v>Graduation Project</v>
      </c>
      <c r="C87" s="4">
        <v>0.70833333333333337</v>
      </c>
      <c r="D87" s="5">
        <v>9</v>
      </c>
      <c r="E87" s="237"/>
      <c r="F87" s="237"/>
      <c r="G87" s="237"/>
      <c r="H87" s="237"/>
      <c r="I87" s="237"/>
      <c r="J87" s="238">
        <v>0.70833333333333337</v>
      </c>
      <c r="K87" s="239">
        <v>9</v>
      </c>
      <c r="L87" s="237" t="s">
        <v>768</v>
      </c>
      <c r="M87" s="237"/>
      <c r="N87" s="237"/>
      <c r="O87" s="237"/>
      <c r="P87" s="237"/>
      <c r="Q87" s="1000"/>
      <c r="R87" s="986"/>
      <c r="S87" s="995"/>
      <c r="T87" s="992"/>
      <c r="U87" s="986"/>
      <c r="V87" s="995"/>
      <c r="W87" s="992"/>
      <c r="X87" s="986"/>
      <c r="Y87" s="995"/>
    </row>
    <row r="88" spans="1:25" ht="14.1" customHeight="1" thickBot="1" x14ac:dyDescent="0.35">
      <c r="A88" s="94" t="str">
        <f>'Course List (program)'!F79</f>
        <v>ARCH 492.13</v>
      </c>
      <c r="B88" s="102" t="str">
        <f>'Course List (program)'!H79</f>
        <v>Graduation Project</v>
      </c>
      <c r="C88" s="4"/>
      <c r="D88" s="5"/>
      <c r="E88" s="240"/>
      <c r="F88" s="240"/>
      <c r="G88" s="240"/>
      <c r="H88" s="240"/>
      <c r="I88" s="240"/>
      <c r="J88" s="238"/>
      <c r="K88" s="239"/>
      <c r="L88" s="240"/>
      <c r="M88" s="240"/>
      <c r="N88" s="240"/>
      <c r="O88" s="240"/>
      <c r="P88" s="240"/>
      <c r="Q88" s="1001"/>
      <c r="R88" s="997"/>
      <c r="S88" s="996"/>
      <c r="T88" s="993"/>
      <c r="U88" s="997"/>
      <c r="V88" s="996"/>
      <c r="W88" s="993"/>
      <c r="X88" s="997"/>
      <c r="Y88" s="996"/>
    </row>
    <row r="89" spans="1:25" ht="14.1" customHeight="1" x14ac:dyDescent="0.2">
      <c r="A89" s="94" t="str">
        <f>'Course List (program)'!F80</f>
        <v>ARCH 372.01</v>
      </c>
      <c r="B89" s="102" t="str">
        <f>'Course List (program)'!H80</f>
        <v>Energy Efficient Buildings</v>
      </c>
      <c r="C89" s="4">
        <v>0.75</v>
      </c>
      <c r="D89" s="5">
        <v>10</v>
      </c>
      <c r="E89" s="237"/>
      <c r="F89" s="237"/>
      <c r="G89" s="237"/>
      <c r="H89" s="237"/>
      <c r="I89" s="237"/>
      <c r="J89" s="238">
        <v>0.75</v>
      </c>
      <c r="K89" s="239">
        <v>10</v>
      </c>
      <c r="L89" s="237"/>
      <c r="M89" s="237"/>
      <c r="N89" s="237"/>
      <c r="O89" s="237"/>
      <c r="P89" s="237"/>
      <c r="Q89" s="253" t="str">
        <f>R5</f>
        <v>OK.</v>
      </c>
      <c r="R89" s="254"/>
      <c r="S89" s="255" t="str">
        <f>R49</f>
        <v>OK.</v>
      </c>
      <c r="T89" s="253" t="str">
        <f ca="1">U5</f>
        <v>OK.</v>
      </c>
      <c r="U89" s="254"/>
      <c r="V89" s="255" t="str">
        <f ca="1">U49</f>
        <v>OK.</v>
      </c>
      <c r="W89" s="253" t="str">
        <f>X5</f>
        <v>OK.</v>
      </c>
      <c r="X89" s="254"/>
      <c r="Y89" s="255" t="str">
        <f>X49</f>
        <v>OK.</v>
      </c>
    </row>
    <row r="90" spans="1:25" ht="14.1" customHeight="1" thickBot="1" x14ac:dyDescent="0.25">
      <c r="A90" s="96" t="str">
        <f>'Course List (program)'!F81</f>
        <v>ARCH 446.01</v>
      </c>
      <c r="B90" s="103" t="str">
        <f>'Course List (program)'!H81</f>
        <v>Environmental Image</v>
      </c>
      <c r="C90" s="97"/>
      <c r="D90" s="97"/>
      <c r="E90" s="242"/>
      <c r="F90" s="242"/>
      <c r="G90" s="242"/>
      <c r="H90" s="242"/>
      <c r="I90" s="242"/>
      <c r="J90" s="246"/>
      <c r="K90" s="246"/>
      <c r="L90" s="242"/>
      <c r="M90" s="242"/>
      <c r="N90" s="242"/>
      <c r="O90" s="242"/>
      <c r="P90" s="242"/>
      <c r="Q90" s="256" t="str">
        <f>R15</f>
        <v>!</v>
      </c>
      <c r="R90" s="257">
        <f>IF(AND(Q89:Q92="OK."),1,0)</f>
        <v>0</v>
      </c>
      <c r="S90" s="258" t="str">
        <f>R59</f>
        <v>OK.</v>
      </c>
      <c r="T90" s="256" t="str">
        <f ca="1">U15</f>
        <v>OK.</v>
      </c>
      <c r="U90" s="257">
        <f ca="1">IF(AND(T89:T92="OK."),1,0)</f>
        <v>1</v>
      </c>
      <c r="V90" s="258" t="str">
        <f ca="1">U59</f>
        <v>OK.</v>
      </c>
      <c r="W90" s="256" t="str">
        <f>X15</f>
        <v>!</v>
      </c>
      <c r="X90" s="257">
        <f>IF(AND(W89:W92="OK."),1,0)</f>
        <v>0</v>
      </c>
      <c r="Y90" s="258" t="str">
        <f>X59</f>
        <v>OK.</v>
      </c>
    </row>
    <row r="91" spans="1:25" x14ac:dyDescent="0.2">
      <c r="C91" s="13"/>
      <c r="D91" s="5"/>
      <c r="E91" s="7"/>
      <c r="F91" s="7"/>
      <c r="G91" s="7"/>
      <c r="H91" s="7"/>
      <c r="I91" s="7"/>
      <c r="J91" s="4"/>
      <c r="K91" s="5"/>
      <c r="L91" s="7"/>
      <c r="M91" s="7"/>
      <c r="N91" s="7"/>
      <c r="O91" s="7"/>
      <c r="P91" s="7"/>
      <c r="Q91" s="256" t="str">
        <f>R27</f>
        <v>OK.</v>
      </c>
      <c r="R91" s="262">
        <f>IF(AND(S89:S92="OK."),1,0)</f>
        <v>1</v>
      </c>
      <c r="S91" s="258" t="str">
        <f>R71</f>
        <v>OK.</v>
      </c>
      <c r="T91" s="256" t="str">
        <f ca="1">U27</f>
        <v>OK.</v>
      </c>
      <c r="U91" s="262">
        <f ca="1">IF(AND(V89:V92="OK."),1,0)</f>
        <v>1</v>
      </c>
      <c r="V91" s="258" t="str">
        <f ca="1">U71</f>
        <v>OK.</v>
      </c>
      <c r="W91" s="256" t="str">
        <f>X27</f>
        <v>OK.</v>
      </c>
      <c r="X91" s="262">
        <f>IF(AND(Y89:Y92="OK."),1,0)</f>
        <v>1</v>
      </c>
      <c r="Y91" s="258" t="str">
        <f>X71</f>
        <v>OK.</v>
      </c>
    </row>
    <row r="92" spans="1:25" ht="13.5" thickBot="1" x14ac:dyDescent="0.25">
      <c r="C92" s="13"/>
      <c r="D92" s="5"/>
      <c r="E92" s="7"/>
      <c r="F92" s="7"/>
      <c r="G92" s="7"/>
      <c r="H92" s="7"/>
      <c r="I92" s="7"/>
      <c r="J92" s="4"/>
      <c r="K92" s="5"/>
      <c r="L92" s="7"/>
      <c r="M92" s="7"/>
      <c r="N92" s="7"/>
      <c r="O92" s="7"/>
      <c r="P92" s="7"/>
      <c r="Q92" s="259" t="str">
        <f>R37</f>
        <v>OK.</v>
      </c>
      <c r="R92" s="260"/>
      <c r="S92" s="261" t="str">
        <f>R81</f>
        <v>OK.</v>
      </c>
      <c r="T92" s="259" t="str">
        <f ca="1">U37</f>
        <v>OK.</v>
      </c>
      <c r="U92" s="260"/>
      <c r="V92" s="261" t="str">
        <f ca="1">U81</f>
        <v>OK.</v>
      </c>
      <c r="W92" s="259" t="str">
        <f>X37</f>
        <v>OK.</v>
      </c>
      <c r="X92" s="260"/>
      <c r="Y92" s="261" t="str">
        <f>X81</f>
        <v>OK.</v>
      </c>
    </row>
  </sheetData>
  <mergeCells count="67">
    <mergeCell ref="W2:Y2"/>
    <mergeCell ref="V3:V88"/>
    <mergeCell ref="W3:W88"/>
    <mergeCell ref="X3:X4"/>
    <mergeCell ref="X37:X44"/>
    <mergeCell ref="X47:X48"/>
    <mergeCell ref="X49:X56"/>
    <mergeCell ref="Y3:Y88"/>
    <mergeCell ref="X15:X22"/>
    <mergeCell ref="X79:X80"/>
    <mergeCell ref="X25:X26"/>
    <mergeCell ref="X81:X88"/>
    <mergeCell ref="X71:X78"/>
    <mergeCell ref="X57:X58"/>
    <mergeCell ref="X59:X66"/>
    <mergeCell ref="X69:X70"/>
    <mergeCell ref="X5:X12"/>
    <mergeCell ref="T3:T88"/>
    <mergeCell ref="U3:U4"/>
    <mergeCell ref="X13:X14"/>
    <mergeCell ref="U13:U14"/>
    <mergeCell ref="U15:U22"/>
    <mergeCell ref="U27:U34"/>
    <mergeCell ref="X27:X34"/>
    <mergeCell ref="U35:U36"/>
    <mergeCell ref="X35:X36"/>
    <mergeCell ref="U81:U88"/>
    <mergeCell ref="U71:U78"/>
    <mergeCell ref="U5:U12"/>
    <mergeCell ref="T2:V2"/>
    <mergeCell ref="U79:U80"/>
    <mergeCell ref="U59:U66"/>
    <mergeCell ref="U69:U70"/>
    <mergeCell ref="U37:U44"/>
    <mergeCell ref="U47:U48"/>
    <mergeCell ref="U49:U56"/>
    <mergeCell ref="U25:U26"/>
    <mergeCell ref="U57:U58"/>
    <mergeCell ref="Q2:S2"/>
    <mergeCell ref="R3:R4"/>
    <mergeCell ref="Q3:Q88"/>
    <mergeCell ref="S3:S88"/>
    <mergeCell ref="R81:R88"/>
    <mergeCell ref="R79:R80"/>
    <mergeCell ref="R13:R14"/>
    <mergeCell ref="R25:R26"/>
    <mergeCell ref="C69:D70"/>
    <mergeCell ref="C47:D48"/>
    <mergeCell ref="A2:B2"/>
    <mergeCell ref="R71:R78"/>
    <mergeCell ref="R49:R56"/>
    <mergeCell ref="R59:R66"/>
    <mergeCell ref="R5:R12"/>
    <mergeCell ref="R15:R22"/>
    <mergeCell ref="C2:P2"/>
    <mergeCell ref="R69:R70"/>
    <mergeCell ref="J69:K70"/>
    <mergeCell ref="R27:R34"/>
    <mergeCell ref="R37:R44"/>
    <mergeCell ref="R47:R48"/>
    <mergeCell ref="R57:R58"/>
    <mergeCell ref="R35:R36"/>
    <mergeCell ref="C3:D4"/>
    <mergeCell ref="J3:K4"/>
    <mergeCell ref="C25:D26"/>
    <mergeCell ref="J47:K48"/>
    <mergeCell ref="J25:K26"/>
  </mergeCells>
  <phoneticPr fontId="10" type="noConversion"/>
  <conditionalFormatting sqref="L89:P90 L45:P46 L35:P36 E23:I24 L23:P24 E67:I68 E89:I90 L67:P68 L79:P80 P14 E13:I14 E57:I58 E79:I80 E45:I46 E35:I36 L13:N14 L57:M58 O57:P58 N58">
    <cfRule type="cellIs" dxfId="164" priority="3" stopIfTrue="1" operator="equal">
      <formula>$S$1</formula>
    </cfRule>
  </conditionalFormatting>
  <conditionalFormatting sqref="R71:R78 R59:R66 R37:R44 R15:R22 U81 U5:U12 R5:R12 U15:U22 U27:U34 R27:R34 U37:U44 U49:U56 R49:R56 U59:U66 U71:U78 R81 X81 X5:X12 X15:X22 X27:X34 X37:X44 X49:X56 X59:X66 X71:X78">
    <cfRule type="cellIs" dxfId="163" priority="4" stopIfTrue="1" operator="equal">
      <formula>"OK."</formula>
    </cfRule>
    <cfRule type="cellIs" dxfId="162" priority="5" stopIfTrue="1" operator="equal">
      <formula>"!"</formula>
    </cfRule>
  </conditionalFormatting>
  <conditionalFormatting sqref="A4">
    <cfRule type="cellIs" dxfId="161" priority="6" stopIfTrue="1" operator="equal">
      <formula>OR($E$5:$I$24)</formula>
    </cfRule>
  </conditionalFormatting>
  <conditionalFormatting sqref="Q3:Q82 S3:T82 V3 W3:W82 Y3">
    <cfRule type="cellIs" dxfId="160" priority="7" stopIfTrue="1" operator="notEqual">
      <formula>2</formula>
    </cfRule>
  </conditionalFormatting>
  <conditionalFormatting sqref="R23:R24 U23:U24 R45:R46 U45:U46 R67:R68 U67:U68 X23:X24 X45:X46 X67:X68">
    <cfRule type="cellIs" dxfId="159" priority="8" stopIfTrue="1" operator="equal">
      <formula>$S$2</formula>
    </cfRule>
  </conditionalFormatting>
  <conditionalFormatting sqref="R90:R91 U90:U91 X90:X91">
    <cfRule type="cellIs" dxfId="158" priority="9" stopIfTrue="1" operator="notEqual">
      <formula>1</formula>
    </cfRule>
  </conditionalFormatting>
  <conditionalFormatting sqref="L89:P90 L45:P46 L35:P36 E23:I24 L23:P24 E67:I68 E89:I90 L67:P68 E35:I36 P14 E13:I14 E57:I58 E79:I80 E45:I46 L79:P80 L13:N14 L57:M58 O57:P58 N58">
    <cfRule type="cellIs" dxfId="157" priority="2" stopIfTrue="1" operator="equal">
      <formula>$Q$1</formula>
    </cfRule>
  </conditionalFormatting>
  <conditionalFormatting sqref="E87">
    <cfRule type="cellIs" dxfId="156" priority="1" stopIfTrue="1" operator="equal">
      <formula>$S$1</formula>
    </cfRule>
  </conditionalFormatting>
  <printOptions horizontalCentered="1" verticalCentered="1"/>
  <pageMargins left="0" right="0" top="0" bottom="0" header="0.51181102362204722" footer="0.51181102362204722"/>
  <pageSetup paperSize="9" scale="67"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70C0"/>
    <pageSetUpPr fitToPage="1"/>
  </sheetPr>
  <dimension ref="A1:Y92"/>
  <sheetViews>
    <sheetView topLeftCell="A39" zoomScale="50" workbookViewId="0">
      <selection activeCell="O49" sqref="O49:O54"/>
    </sheetView>
  </sheetViews>
  <sheetFormatPr defaultRowHeight="12.75" x14ac:dyDescent="0.2"/>
  <cols>
    <col min="1" max="1" width="12.7109375" style="26" customWidth="1"/>
    <col min="2" max="2" width="30.7109375" style="27" customWidth="1"/>
    <col min="3" max="3" width="8.7109375" style="12" customWidth="1"/>
    <col min="4" max="4" width="3.7109375" customWidth="1"/>
    <col min="5" max="9" width="10.7109375" style="6" customWidth="1"/>
    <col min="10" max="10" width="8.7109375" customWidth="1"/>
    <col min="11" max="11" width="3.7109375" customWidth="1"/>
    <col min="12" max="16" width="10.7109375" style="6" customWidth="1"/>
    <col min="17" max="17" width="4.7109375" customWidth="1"/>
    <col min="18" max="18" width="12.7109375" customWidth="1"/>
    <col min="19" max="20" width="2.7109375" customWidth="1"/>
    <col min="21" max="21" width="12.7109375" customWidth="1"/>
    <col min="22" max="23" width="2.7109375" customWidth="1"/>
    <col min="24" max="24" width="12.7109375" customWidth="1"/>
    <col min="25" max="25" width="4.7109375" customWidth="1"/>
  </cols>
  <sheetData>
    <row r="1" spans="1:25" ht="27.95" customHeight="1" thickBot="1" x14ac:dyDescent="0.25">
      <c r="A1" s="108" t="s">
        <v>162</v>
      </c>
      <c r="B1" s="104"/>
      <c r="C1" s="105"/>
      <c r="D1" s="106"/>
      <c r="E1" s="107"/>
      <c r="F1" s="107"/>
      <c r="G1" s="107"/>
      <c r="H1" s="107"/>
      <c r="I1" s="107"/>
      <c r="J1" s="106"/>
      <c r="K1" s="106"/>
      <c r="L1" s="107"/>
      <c r="M1" s="107"/>
      <c r="N1" s="107"/>
      <c r="O1" s="107"/>
      <c r="P1" s="107"/>
    </row>
    <row r="2" spans="1:25" ht="27.95" customHeight="1" thickBot="1" x14ac:dyDescent="0.25">
      <c r="A2" s="1021" t="s">
        <v>161</v>
      </c>
      <c r="B2" s="1022"/>
      <c r="C2" s="1023" t="s">
        <v>210</v>
      </c>
      <c r="D2" s="1023"/>
      <c r="E2" s="1023"/>
      <c r="F2" s="1023"/>
      <c r="G2" s="1023"/>
      <c r="H2" s="1023"/>
      <c r="I2" s="1023"/>
      <c r="J2" s="1023"/>
      <c r="K2" s="1023"/>
      <c r="L2" s="1023"/>
      <c r="M2" s="1023"/>
      <c r="N2" s="1023"/>
      <c r="O2" s="1023"/>
      <c r="P2" s="1024"/>
      <c r="Q2" s="1025" t="s">
        <v>333</v>
      </c>
      <c r="R2" s="1026"/>
      <c r="S2" s="1027"/>
      <c r="T2" s="1025" t="s">
        <v>334</v>
      </c>
      <c r="U2" s="1026"/>
      <c r="V2" s="1027"/>
      <c r="W2" s="1025" t="s">
        <v>335</v>
      </c>
      <c r="X2" s="1026"/>
      <c r="Y2" s="1027"/>
    </row>
    <row r="3" spans="1:25" ht="13.5" customHeight="1" x14ac:dyDescent="0.2">
      <c r="A3" s="98" t="s">
        <v>0</v>
      </c>
      <c r="B3" s="99"/>
      <c r="C3" s="1019" t="s">
        <v>42</v>
      </c>
      <c r="D3" s="1019"/>
      <c r="E3" s="7" t="s">
        <v>36</v>
      </c>
      <c r="F3" s="7" t="s">
        <v>37</v>
      </c>
      <c r="G3" s="7" t="s">
        <v>38</v>
      </c>
      <c r="H3" s="7" t="s">
        <v>39</v>
      </c>
      <c r="I3" s="7" t="s">
        <v>40</v>
      </c>
      <c r="J3" s="1019" t="s">
        <v>44</v>
      </c>
      <c r="K3" s="1019"/>
      <c r="L3" s="7" t="s">
        <v>36</v>
      </c>
      <c r="M3" s="7" t="s">
        <v>37</v>
      </c>
      <c r="N3" s="7" t="s">
        <v>38</v>
      </c>
      <c r="O3" s="7" t="s">
        <v>39</v>
      </c>
      <c r="P3" s="44" t="s">
        <v>40</v>
      </c>
      <c r="Q3" s="999">
        <f>R90+R91</f>
        <v>1</v>
      </c>
      <c r="R3" s="998" t="s">
        <v>42</v>
      </c>
      <c r="S3" s="994">
        <f>R90+R91</f>
        <v>1</v>
      </c>
      <c r="T3" s="991">
        <f ca="1">U90+U91</f>
        <v>2</v>
      </c>
      <c r="U3" s="998" t="s">
        <v>42</v>
      </c>
      <c r="V3" s="994">
        <f ca="1">U90+U91</f>
        <v>2</v>
      </c>
      <c r="W3" s="991">
        <f>X90+X91</f>
        <v>1</v>
      </c>
      <c r="X3" s="998" t="s">
        <v>42</v>
      </c>
      <c r="Y3" s="994">
        <f>X90+X91</f>
        <v>1</v>
      </c>
    </row>
    <row r="4" spans="1:25" ht="14.1" customHeight="1" x14ac:dyDescent="0.2">
      <c r="A4" s="92" t="str">
        <f>'Course List (program)'!F2</f>
        <v>ARCH 101.01</v>
      </c>
      <c r="B4" s="100" t="str">
        <f>'Course List (program)'!H2</f>
        <v>Architectural Basic Design I</v>
      </c>
      <c r="C4" s="1019"/>
      <c r="D4" s="1019"/>
      <c r="E4" s="7">
        <v>1</v>
      </c>
      <c r="F4" s="7">
        <v>2</v>
      </c>
      <c r="G4" s="7">
        <v>3</v>
      </c>
      <c r="H4" s="7">
        <v>4</v>
      </c>
      <c r="I4" s="7">
        <v>5</v>
      </c>
      <c r="J4" s="1019"/>
      <c r="K4" s="1019"/>
      <c r="L4" s="7">
        <v>1</v>
      </c>
      <c r="M4" s="7">
        <v>2</v>
      </c>
      <c r="N4" s="7">
        <v>3</v>
      </c>
      <c r="O4" s="7">
        <v>4</v>
      </c>
      <c r="P4" s="44">
        <v>5</v>
      </c>
      <c r="Q4" s="1000"/>
      <c r="R4" s="985"/>
      <c r="S4" s="995"/>
      <c r="T4" s="992"/>
      <c r="U4" s="985"/>
      <c r="V4" s="995"/>
      <c r="W4" s="992"/>
      <c r="X4" s="985"/>
      <c r="Y4" s="995"/>
    </row>
    <row r="5" spans="1:25" ht="14.1" customHeight="1" x14ac:dyDescent="0.2">
      <c r="A5" s="92" t="str">
        <f>'Course List (program)'!F3</f>
        <v>ARCH 101.11</v>
      </c>
      <c r="B5" s="100" t="str">
        <f>'Course List (program)'!H3</f>
        <v>Architectural Basic Design I</v>
      </c>
      <c r="C5" s="93">
        <v>0.375</v>
      </c>
      <c r="D5" s="5">
        <v>1</v>
      </c>
      <c r="E5" s="237"/>
      <c r="F5" s="237"/>
      <c r="G5" s="237"/>
      <c r="H5" s="237"/>
      <c r="I5" s="237"/>
      <c r="J5" s="238">
        <v>0.375</v>
      </c>
      <c r="K5" s="239">
        <v>1</v>
      </c>
      <c r="L5" s="237"/>
      <c r="M5" s="237"/>
      <c r="N5" s="237"/>
      <c r="O5" s="237"/>
      <c r="P5" s="237"/>
      <c r="Q5" s="1000"/>
      <c r="R5" s="986" t="str">
        <f t="array" ref="R5">IF(AND('S1'!$C$53:$AA$62="OK."),"OK.","!")</f>
        <v>OK.</v>
      </c>
      <c r="S5" s="995"/>
      <c r="T5" s="992"/>
      <c r="U5" s="986" t="str">
        <f t="array" aca="1" ref="U5" ca="1">IF(AND('S1'!$C$43:$AA$52="OK."),"OK.","!")</f>
        <v>OK.</v>
      </c>
      <c r="V5" s="995"/>
      <c r="W5" s="992"/>
      <c r="X5" s="986" t="str">
        <f t="array" ref="X5">IF(AND('S1'!$C$63:$AA$92="OK."),"OK.","!")</f>
        <v>OK.</v>
      </c>
      <c r="Y5" s="995"/>
    </row>
    <row r="6" spans="1:25" ht="14.1" customHeight="1" x14ac:dyDescent="0.3">
      <c r="A6" s="92" t="str">
        <f>'Course List (program)'!F4</f>
        <v>ARCH 102.01</v>
      </c>
      <c r="B6" s="100" t="str">
        <f>'Course List (program)'!H4</f>
        <v>Architectural Basic Design II</v>
      </c>
      <c r="C6" s="93"/>
      <c r="D6" s="5"/>
      <c r="E6" s="240"/>
      <c r="F6" s="240"/>
      <c r="G6" s="240"/>
      <c r="H6" s="240"/>
      <c r="I6" s="240"/>
      <c r="J6" s="238"/>
      <c r="K6" s="239"/>
      <c r="L6" s="240"/>
      <c r="M6" s="240"/>
      <c r="N6" s="240"/>
      <c r="O6" s="240"/>
      <c r="P6" s="240"/>
      <c r="Q6" s="1000"/>
      <c r="R6" s="986"/>
      <c r="S6" s="995"/>
      <c r="T6" s="992"/>
      <c r="U6" s="986"/>
      <c r="V6" s="995"/>
      <c r="W6" s="992"/>
      <c r="X6" s="986"/>
      <c r="Y6" s="995"/>
    </row>
    <row r="7" spans="1:25" ht="14.1" customHeight="1" x14ac:dyDescent="0.2">
      <c r="A7" s="92" t="str">
        <f>'Course List (program)'!F5</f>
        <v>ARCH 102.11</v>
      </c>
      <c r="B7" s="100" t="str">
        <f>'Course List (program)'!H5</f>
        <v>Architectural Basic Design II</v>
      </c>
      <c r="C7" s="93">
        <v>0.41666666666666669</v>
      </c>
      <c r="D7" s="5">
        <v>2</v>
      </c>
      <c r="E7" s="237"/>
      <c r="F7" s="237"/>
      <c r="G7" s="237"/>
      <c r="H7" s="237"/>
      <c r="I7" s="237"/>
      <c r="J7" s="238">
        <v>0.41666666666666669</v>
      </c>
      <c r="K7" s="239">
        <v>2</v>
      </c>
      <c r="L7" s="237"/>
      <c r="M7" s="237"/>
      <c r="N7" s="237"/>
      <c r="O7" s="237"/>
      <c r="P7" s="237"/>
      <c r="Q7" s="1000"/>
      <c r="R7" s="986"/>
      <c r="S7" s="995"/>
      <c r="T7" s="992"/>
      <c r="U7" s="986"/>
      <c r="V7" s="995"/>
      <c r="W7" s="992"/>
      <c r="X7" s="986"/>
      <c r="Y7" s="995"/>
    </row>
    <row r="8" spans="1:25" ht="14.1" customHeight="1" x14ac:dyDescent="0.3">
      <c r="A8" s="92" t="str">
        <f>'Course List (program)'!F6</f>
        <v>ARCH 102.12</v>
      </c>
      <c r="B8" s="100" t="str">
        <f>'Course List (program)'!H6</f>
        <v>Architectural Basic Design II</v>
      </c>
      <c r="C8" s="93"/>
      <c r="D8" s="5"/>
      <c r="E8" s="240"/>
      <c r="F8" s="240"/>
      <c r="G8" s="240"/>
      <c r="H8" s="240"/>
      <c r="I8" s="240"/>
      <c r="J8" s="238"/>
      <c r="K8" s="239"/>
      <c r="L8" s="240"/>
      <c r="M8" s="240"/>
      <c r="N8" s="240"/>
      <c r="O8" s="240"/>
      <c r="P8" s="240"/>
      <c r="Q8" s="1000"/>
      <c r="R8" s="986"/>
      <c r="S8" s="995"/>
      <c r="T8" s="992"/>
      <c r="U8" s="986"/>
      <c r="V8" s="995"/>
      <c r="W8" s="992"/>
      <c r="X8" s="986"/>
      <c r="Y8" s="995"/>
    </row>
    <row r="9" spans="1:25" ht="14.1" customHeight="1" x14ac:dyDescent="0.2">
      <c r="A9" s="92" t="str">
        <f>'Course List (program)'!F7</f>
        <v>ARCH 102.13</v>
      </c>
      <c r="B9" s="100" t="str">
        <f>'Course List (program)'!H7</f>
        <v>Architectural Basic Design II</v>
      </c>
      <c r="C9" s="93">
        <v>0.45833333333333331</v>
      </c>
      <c r="D9" s="5">
        <v>3</v>
      </c>
      <c r="E9" s="237"/>
      <c r="F9" s="237"/>
      <c r="G9" s="237"/>
      <c r="H9" s="237"/>
      <c r="I9" s="237"/>
      <c r="J9" s="238">
        <v>0.45833333333333331</v>
      </c>
      <c r="K9" s="239">
        <v>3</v>
      </c>
      <c r="L9" s="237"/>
      <c r="M9" s="237"/>
      <c r="N9" s="237"/>
      <c r="O9" s="237"/>
      <c r="P9" s="237"/>
      <c r="Q9" s="1000"/>
      <c r="R9" s="986"/>
      <c r="S9" s="995"/>
      <c r="T9" s="992"/>
      <c r="U9" s="986"/>
      <c r="V9" s="995"/>
      <c r="W9" s="992"/>
      <c r="X9" s="986"/>
      <c r="Y9" s="995"/>
    </row>
    <row r="10" spans="1:25" ht="14.1" customHeight="1" x14ac:dyDescent="0.3">
      <c r="A10" s="92" t="str">
        <f>'Course List (program)'!F8</f>
        <v>ARCH 103.01</v>
      </c>
      <c r="B10" s="100" t="str">
        <f>'Course List (program)'!H8</f>
        <v>Information Technology for Architects</v>
      </c>
      <c r="C10" s="93"/>
      <c r="D10" s="5"/>
      <c r="E10" s="240"/>
      <c r="F10" s="240"/>
      <c r="G10" s="240"/>
      <c r="H10" s="240"/>
      <c r="I10" s="240"/>
      <c r="J10" s="238"/>
      <c r="K10" s="239"/>
      <c r="L10" s="240"/>
      <c r="M10" s="240"/>
      <c r="N10" s="240"/>
      <c r="O10" s="240"/>
      <c r="P10" s="240"/>
      <c r="Q10" s="1000"/>
      <c r="R10" s="986"/>
      <c r="S10" s="995"/>
      <c r="T10" s="992"/>
      <c r="U10" s="986"/>
      <c r="V10" s="995"/>
      <c r="W10" s="992"/>
      <c r="X10" s="986"/>
      <c r="Y10" s="995"/>
    </row>
    <row r="11" spans="1:25" ht="14.1" customHeight="1" x14ac:dyDescent="0.2">
      <c r="A11" s="92" t="str">
        <f>'Course List (program)'!F9</f>
        <v>ARCH 105.01</v>
      </c>
      <c r="B11" s="100" t="str">
        <f>'Course List (program)'!H9</f>
        <v>Fundamentals of Architecture I</v>
      </c>
      <c r="C11" s="93">
        <v>0.5</v>
      </c>
      <c r="D11" s="5">
        <v>4</v>
      </c>
      <c r="E11" s="237"/>
      <c r="F11" s="237"/>
      <c r="G11" s="237"/>
      <c r="H11" s="237"/>
      <c r="I11" s="237"/>
      <c r="J11" s="238">
        <v>0.5</v>
      </c>
      <c r="K11" s="239">
        <v>4</v>
      </c>
      <c r="L11" s="237"/>
      <c r="M11" s="237"/>
      <c r="N11" s="237"/>
      <c r="O11" s="237"/>
      <c r="P11" s="237"/>
      <c r="Q11" s="1000"/>
      <c r="R11" s="986"/>
      <c r="S11" s="995"/>
      <c r="T11" s="992"/>
      <c r="U11" s="986"/>
      <c r="V11" s="995"/>
      <c r="W11" s="992"/>
      <c r="X11" s="986"/>
      <c r="Y11" s="995"/>
    </row>
    <row r="12" spans="1:25" ht="14.1" customHeight="1" x14ac:dyDescent="0.3">
      <c r="A12" s="92" t="str">
        <f>'Course List (program)'!F10</f>
        <v>ARCH 105.02</v>
      </c>
      <c r="B12" s="100" t="str">
        <f>'Course List (program)'!H10</f>
        <v>Fundamentals of Architecture I</v>
      </c>
      <c r="C12" s="93"/>
      <c r="D12" s="5"/>
      <c r="E12" s="240"/>
      <c r="F12" s="240"/>
      <c r="G12" s="240"/>
      <c r="H12" s="240"/>
      <c r="I12" s="240"/>
      <c r="J12" s="238"/>
      <c r="K12" s="239"/>
      <c r="L12" s="240"/>
      <c r="M12" s="240"/>
      <c r="N12" s="240"/>
      <c r="O12" s="240"/>
      <c r="P12" s="240"/>
      <c r="Q12" s="1000"/>
      <c r="R12" s="986"/>
      <c r="S12" s="995"/>
      <c r="T12" s="992"/>
      <c r="U12" s="986"/>
      <c r="V12" s="995"/>
      <c r="W12" s="992"/>
      <c r="X12" s="986"/>
      <c r="Y12" s="995"/>
    </row>
    <row r="13" spans="1:25" ht="14.1" customHeight="1" x14ac:dyDescent="0.2">
      <c r="A13" s="92" t="str">
        <f>'Course List (program)'!F11</f>
        <v>ARCH 106.01</v>
      </c>
      <c r="B13" s="100" t="str">
        <f>'Course List (program)'!H11</f>
        <v>Fundamentals of Architecture II</v>
      </c>
      <c r="C13" s="93">
        <v>0.54166666666666663</v>
      </c>
      <c r="D13" s="5">
        <v>5</v>
      </c>
      <c r="E13" s="237"/>
      <c r="F13" s="237"/>
      <c r="G13" s="237"/>
      <c r="H13" s="237"/>
      <c r="I13" s="237"/>
      <c r="J13" s="238">
        <v>0.54166666666666663</v>
      </c>
      <c r="K13" s="239">
        <v>5</v>
      </c>
      <c r="L13" s="237"/>
      <c r="M13" s="237"/>
      <c r="N13" s="237"/>
      <c r="O13" s="237"/>
      <c r="P13" s="237"/>
      <c r="Q13" s="1000"/>
      <c r="R13" s="985" t="s">
        <v>44</v>
      </c>
      <c r="S13" s="995"/>
      <c r="T13" s="992"/>
      <c r="U13" s="985" t="s">
        <v>44</v>
      </c>
      <c r="V13" s="995"/>
      <c r="W13" s="992"/>
      <c r="X13" s="985" t="s">
        <v>44</v>
      </c>
      <c r="Y13" s="995"/>
    </row>
    <row r="14" spans="1:25" ht="14.1" customHeight="1" x14ac:dyDescent="0.3">
      <c r="A14" s="91" t="s">
        <v>1</v>
      </c>
      <c r="B14" s="101"/>
      <c r="C14" s="93"/>
      <c r="D14" s="5"/>
      <c r="E14" s="240"/>
      <c r="F14" s="240"/>
      <c r="G14" s="240"/>
      <c r="H14" s="240"/>
      <c r="I14" s="240"/>
      <c r="J14" s="238"/>
      <c r="K14" s="239"/>
      <c r="L14" s="240"/>
      <c r="M14" s="240"/>
      <c r="N14" s="240"/>
      <c r="O14" s="240"/>
      <c r="P14" s="240"/>
      <c r="Q14" s="1000"/>
      <c r="R14" s="985"/>
      <c r="S14" s="995"/>
      <c r="T14" s="992"/>
      <c r="U14" s="985"/>
      <c r="V14" s="995"/>
      <c r="W14" s="992"/>
      <c r="X14" s="985"/>
      <c r="Y14" s="995"/>
    </row>
    <row r="15" spans="1:25" ht="14.1" customHeight="1" x14ac:dyDescent="0.2">
      <c r="A15" s="94" t="str">
        <f>'Course List (program)'!F12</f>
        <v>ARCH 106.02</v>
      </c>
      <c r="B15" s="102" t="str">
        <f>'Course List (program)'!H12</f>
        <v>Fundamentals of Architecture II</v>
      </c>
      <c r="C15" s="93">
        <v>0.58333333333333337</v>
      </c>
      <c r="D15" s="5">
        <v>6</v>
      </c>
      <c r="E15" s="237"/>
      <c r="F15" s="237"/>
      <c r="G15" s="237"/>
      <c r="H15" s="237"/>
      <c r="I15" s="237"/>
      <c r="J15" s="238">
        <v>0.58333333333333337</v>
      </c>
      <c r="K15" s="239">
        <v>6</v>
      </c>
      <c r="L15" s="237"/>
      <c r="M15" s="237"/>
      <c r="N15" s="237"/>
      <c r="O15" s="237"/>
      <c r="P15" s="237"/>
      <c r="Q15" s="1000"/>
      <c r="R15" s="986" t="str">
        <f t="array" ref="R15">IF(AND('S2'!$C$53:$AA$62="OK."),"OK.","!")</f>
        <v>!</v>
      </c>
      <c r="S15" s="995"/>
      <c r="T15" s="992"/>
      <c r="U15" s="986" t="str">
        <f t="array" aca="1" ref="U15" ca="1">IF(AND('S2'!$C$43:$AA$52="OK."),"OK.","!")</f>
        <v>OK.</v>
      </c>
      <c r="V15" s="995"/>
      <c r="W15" s="992"/>
      <c r="X15" s="986" t="str">
        <f t="array" ref="X15">IF(AND('S2'!$C$63:$AA$92="OK."),"OK.","!")</f>
        <v>!</v>
      </c>
      <c r="Y15" s="995"/>
    </row>
    <row r="16" spans="1:25" ht="14.1" customHeight="1" x14ac:dyDescent="0.3">
      <c r="A16" s="94" t="str">
        <f>'Course List (program)'!F13</f>
        <v>ARCH 112.11</v>
      </c>
      <c r="B16" s="102" t="str">
        <f>'Course List (program)'!H13</f>
        <v>Construction I</v>
      </c>
      <c r="C16" s="93"/>
      <c r="D16" s="5"/>
      <c r="E16" s="240"/>
      <c r="F16" s="240"/>
      <c r="G16" s="240"/>
      <c r="H16" s="240"/>
      <c r="I16" s="240"/>
      <c r="J16" s="238"/>
      <c r="K16" s="239"/>
      <c r="L16" s="240"/>
      <c r="M16" s="240"/>
      <c r="N16" s="240"/>
      <c r="O16" s="240"/>
      <c r="P16" s="240"/>
      <c r="Q16" s="1000"/>
      <c r="R16" s="986"/>
      <c r="S16" s="995"/>
      <c r="T16" s="992"/>
      <c r="U16" s="986"/>
      <c r="V16" s="995"/>
      <c r="W16" s="992"/>
      <c r="X16" s="986"/>
      <c r="Y16" s="995"/>
    </row>
    <row r="17" spans="1:25" ht="14.1" customHeight="1" x14ac:dyDescent="0.2">
      <c r="A17" s="94" t="str">
        <f>'Course List (program)'!F14</f>
        <v>ARCH 112.12</v>
      </c>
      <c r="B17" s="102" t="str">
        <f>'Course List (program)'!H14</f>
        <v>Construction I</v>
      </c>
      <c r="C17" s="93">
        <v>0.625</v>
      </c>
      <c r="D17" s="5">
        <v>7</v>
      </c>
      <c r="E17" s="237"/>
      <c r="F17" s="237"/>
      <c r="G17" s="237"/>
      <c r="H17" s="237"/>
      <c r="I17" s="237"/>
      <c r="J17" s="238">
        <v>0.625</v>
      </c>
      <c r="K17" s="239">
        <v>7</v>
      </c>
      <c r="L17" s="237"/>
      <c r="M17" s="237"/>
      <c r="N17" s="237"/>
      <c r="O17" s="237"/>
      <c r="P17" s="237"/>
      <c r="Q17" s="1000"/>
      <c r="R17" s="986"/>
      <c r="S17" s="995"/>
      <c r="T17" s="992"/>
      <c r="U17" s="986"/>
      <c r="V17" s="995"/>
      <c r="W17" s="992"/>
      <c r="X17" s="986"/>
      <c r="Y17" s="995"/>
    </row>
    <row r="18" spans="1:25" ht="14.1" customHeight="1" x14ac:dyDescent="0.3">
      <c r="A18" s="94" t="str">
        <f>'Course List (program)'!F15</f>
        <v>ARCH 112.13</v>
      </c>
      <c r="B18" s="102" t="str">
        <f>'Course List (program)'!H15</f>
        <v>Construction I</v>
      </c>
      <c r="C18" s="93"/>
      <c r="D18" s="5"/>
      <c r="E18" s="240"/>
      <c r="F18" s="240"/>
      <c r="G18" s="240"/>
      <c r="H18" s="240"/>
      <c r="I18" s="240"/>
      <c r="J18" s="238"/>
      <c r="K18" s="239"/>
      <c r="L18" s="240"/>
      <c r="M18" s="240"/>
      <c r="N18" s="240"/>
      <c r="O18" s="240"/>
      <c r="P18" s="240"/>
      <c r="Q18" s="1000"/>
      <c r="R18" s="986"/>
      <c r="S18" s="995"/>
      <c r="T18" s="992"/>
      <c r="U18" s="986"/>
      <c r="V18" s="995"/>
      <c r="W18" s="992"/>
      <c r="X18" s="986"/>
      <c r="Y18" s="995"/>
    </row>
    <row r="19" spans="1:25" ht="14.1" customHeight="1" x14ac:dyDescent="0.2">
      <c r="A19" s="94" t="str">
        <f>'Course List (program)'!F16</f>
        <v>ARCH 142.11</v>
      </c>
      <c r="B19" s="102" t="str">
        <f>'Course List (program)'!H16</f>
        <v>Architectural Drawing</v>
      </c>
      <c r="C19" s="93">
        <v>0.66666666666666663</v>
      </c>
      <c r="D19" s="5">
        <v>8</v>
      </c>
      <c r="E19" s="237"/>
      <c r="F19" s="237"/>
      <c r="G19" s="237"/>
      <c r="H19" s="237"/>
      <c r="I19" s="237"/>
      <c r="J19" s="238">
        <v>0.66666666666666663</v>
      </c>
      <c r="K19" s="239">
        <v>8</v>
      </c>
      <c r="L19" s="237"/>
      <c r="M19" s="237"/>
      <c r="N19" s="237"/>
      <c r="O19" s="237"/>
      <c r="P19" s="237"/>
      <c r="Q19" s="1000"/>
      <c r="R19" s="986"/>
      <c r="S19" s="995"/>
      <c r="T19" s="992"/>
      <c r="U19" s="986"/>
      <c r="V19" s="995"/>
      <c r="W19" s="992"/>
      <c r="X19" s="986"/>
      <c r="Y19" s="995"/>
    </row>
    <row r="20" spans="1:25" ht="14.1" customHeight="1" x14ac:dyDescent="0.3">
      <c r="A20" s="94" t="str">
        <f>'Course List (program)'!F17</f>
        <v>ARCH 143.01</v>
      </c>
      <c r="B20" s="102" t="str">
        <f>'Course List (program)'!H17</f>
        <v>Building Materials</v>
      </c>
      <c r="C20" s="93"/>
      <c r="D20" s="5"/>
      <c r="E20" s="240"/>
      <c r="F20" s="240"/>
      <c r="G20" s="240"/>
      <c r="H20" s="240"/>
      <c r="I20" s="240"/>
      <c r="J20" s="238"/>
      <c r="K20" s="239"/>
      <c r="L20" s="240"/>
      <c r="M20" s="240"/>
      <c r="N20" s="240"/>
      <c r="O20" s="240"/>
      <c r="P20" s="240"/>
      <c r="Q20" s="1000"/>
      <c r="R20" s="986"/>
      <c r="S20" s="995"/>
      <c r="T20" s="992"/>
      <c r="U20" s="986"/>
      <c r="V20" s="995"/>
      <c r="W20" s="992"/>
      <c r="X20" s="986"/>
      <c r="Y20" s="995"/>
    </row>
    <row r="21" spans="1:25" ht="14.1" customHeight="1" x14ac:dyDescent="0.2">
      <c r="A21" s="94" t="str">
        <f>'Course List (program)'!F18</f>
        <v>ARCH 205.01</v>
      </c>
      <c r="B21" s="102" t="str">
        <f>'Course List (program)'!H18</f>
        <v>History of Art I</v>
      </c>
      <c r="C21" s="93">
        <v>0.70833333333333337</v>
      </c>
      <c r="D21" s="5">
        <v>9</v>
      </c>
      <c r="E21" s="237"/>
      <c r="F21" s="237"/>
      <c r="G21" s="237"/>
      <c r="H21" s="237"/>
      <c r="I21" s="237"/>
      <c r="J21" s="238">
        <v>0.70833333333333337</v>
      </c>
      <c r="K21" s="239">
        <v>9</v>
      </c>
      <c r="L21" s="237"/>
      <c r="M21" s="237"/>
      <c r="N21" s="237"/>
      <c r="O21" s="237"/>
      <c r="P21" s="237"/>
      <c r="Q21" s="1000"/>
      <c r="R21" s="986"/>
      <c r="S21" s="995"/>
      <c r="T21" s="992"/>
      <c r="U21" s="986"/>
      <c r="V21" s="995"/>
      <c r="W21" s="992"/>
      <c r="X21" s="986"/>
      <c r="Y21" s="995"/>
    </row>
    <row r="22" spans="1:25" ht="14.1" customHeight="1" x14ac:dyDescent="0.3">
      <c r="A22" s="94" t="str">
        <f>'Course List (program)'!F19</f>
        <v>ARCH 206.01</v>
      </c>
      <c r="B22" s="102" t="str">
        <f>'Course List (program)'!H19</f>
        <v xml:space="preserve">History of Art II </v>
      </c>
      <c r="C22" s="93"/>
      <c r="D22" s="5"/>
      <c r="E22" s="240"/>
      <c r="F22" s="240"/>
      <c r="G22" s="240"/>
      <c r="H22" s="240"/>
      <c r="I22" s="240"/>
      <c r="J22" s="238"/>
      <c r="K22" s="239"/>
      <c r="L22" s="240"/>
      <c r="M22" s="240"/>
      <c r="N22" s="240"/>
      <c r="O22" s="240"/>
      <c r="P22" s="240"/>
      <c r="Q22" s="1000"/>
      <c r="R22" s="987"/>
      <c r="S22" s="995"/>
      <c r="T22" s="992"/>
      <c r="U22" s="987"/>
      <c r="V22" s="995"/>
      <c r="W22" s="992"/>
      <c r="X22" s="987"/>
      <c r="Y22" s="995"/>
    </row>
    <row r="23" spans="1:25" ht="14.1" customHeight="1" x14ac:dyDescent="0.2">
      <c r="A23" s="94" t="str">
        <f>'Course List (program)'!F20</f>
        <v>ARCH 207.11</v>
      </c>
      <c r="B23" s="102" t="str">
        <f>'Course List (program)'!H20</f>
        <v>Architectural Presentation Techniques</v>
      </c>
      <c r="C23" s="93">
        <v>0.75</v>
      </c>
      <c r="D23" s="5">
        <v>10</v>
      </c>
      <c r="E23" s="237"/>
      <c r="F23" s="237"/>
      <c r="G23" s="237"/>
      <c r="H23" s="237"/>
      <c r="I23" s="237"/>
      <c r="J23" s="238">
        <v>0.75</v>
      </c>
      <c r="K23" s="239">
        <v>10</v>
      </c>
      <c r="L23" s="237"/>
      <c r="M23" s="237"/>
      <c r="N23" s="237"/>
      <c r="O23" s="237"/>
      <c r="P23" s="237"/>
      <c r="Q23" s="1000"/>
      <c r="R23" s="241"/>
      <c r="S23" s="995"/>
      <c r="T23" s="992"/>
      <c r="U23" s="241"/>
      <c r="V23" s="995"/>
      <c r="W23" s="992"/>
      <c r="X23" s="241"/>
      <c r="Y23" s="995"/>
    </row>
    <row r="24" spans="1:25" ht="14.1" customHeight="1" x14ac:dyDescent="0.2">
      <c r="A24" s="94" t="str">
        <f>'Course List (program)'!F21</f>
        <v>ARCH 208.11</v>
      </c>
      <c r="B24" s="102" t="str">
        <f>'Course List (program)'!H21</f>
        <v>Land Survey</v>
      </c>
      <c r="C24" s="95"/>
      <c r="D24" s="5"/>
      <c r="E24" s="242"/>
      <c r="F24" s="242"/>
      <c r="G24" s="242"/>
      <c r="H24" s="242"/>
      <c r="I24" s="242"/>
      <c r="J24" s="239"/>
      <c r="K24" s="239"/>
      <c r="L24" s="242"/>
      <c r="M24" s="242"/>
      <c r="N24" s="242"/>
      <c r="O24" s="242"/>
      <c r="P24" s="242"/>
      <c r="Q24" s="1000"/>
      <c r="R24" s="243"/>
      <c r="S24" s="995"/>
      <c r="T24" s="992"/>
      <c r="U24" s="243"/>
      <c r="V24" s="995"/>
      <c r="W24" s="992"/>
      <c r="X24" s="243"/>
      <c r="Y24" s="995"/>
    </row>
    <row r="25" spans="1:25" ht="14.1" customHeight="1" x14ac:dyDescent="0.2">
      <c r="A25" s="91" t="s">
        <v>3</v>
      </c>
      <c r="B25" s="101"/>
      <c r="C25" s="1019" t="s">
        <v>45</v>
      </c>
      <c r="D25" s="1019"/>
      <c r="E25" s="244" t="s">
        <v>36</v>
      </c>
      <c r="F25" s="244" t="s">
        <v>37</v>
      </c>
      <c r="G25" s="244" t="s">
        <v>38</v>
      </c>
      <c r="H25" s="244" t="s">
        <v>39</v>
      </c>
      <c r="I25" s="244" t="s">
        <v>40</v>
      </c>
      <c r="J25" s="1028" t="s">
        <v>46</v>
      </c>
      <c r="K25" s="1028"/>
      <c r="L25" s="244" t="s">
        <v>36</v>
      </c>
      <c r="M25" s="244" t="s">
        <v>37</v>
      </c>
      <c r="N25" s="244" t="s">
        <v>38</v>
      </c>
      <c r="O25" s="244" t="s">
        <v>39</v>
      </c>
      <c r="P25" s="245" t="s">
        <v>40</v>
      </c>
      <c r="Q25" s="1000"/>
      <c r="R25" s="985" t="s">
        <v>45</v>
      </c>
      <c r="S25" s="995"/>
      <c r="T25" s="992"/>
      <c r="U25" s="985" t="s">
        <v>45</v>
      </c>
      <c r="V25" s="995"/>
      <c r="W25" s="992"/>
      <c r="X25" s="985" t="s">
        <v>45</v>
      </c>
      <c r="Y25" s="995"/>
    </row>
    <row r="26" spans="1:25" ht="14.1" customHeight="1" x14ac:dyDescent="0.2">
      <c r="A26" s="92" t="str">
        <f>'Course List (program)'!F22</f>
        <v>ARCH 208.12</v>
      </c>
      <c r="B26" s="100" t="str">
        <f>'Course List (program)'!H22</f>
        <v>Land Survey</v>
      </c>
      <c r="C26" s="1019"/>
      <c r="D26" s="1019"/>
      <c r="E26" s="244">
        <v>1</v>
      </c>
      <c r="F26" s="244">
        <v>2</v>
      </c>
      <c r="G26" s="244">
        <v>3</v>
      </c>
      <c r="H26" s="244">
        <v>4</v>
      </c>
      <c r="I26" s="244">
        <v>5</v>
      </c>
      <c r="J26" s="1028"/>
      <c r="K26" s="1028"/>
      <c r="L26" s="244">
        <v>1</v>
      </c>
      <c r="M26" s="244">
        <v>2</v>
      </c>
      <c r="N26" s="244">
        <v>3</v>
      </c>
      <c r="O26" s="244">
        <v>4</v>
      </c>
      <c r="P26" s="245">
        <v>5</v>
      </c>
      <c r="Q26" s="1000"/>
      <c r="R26" s="985"/>
      <c r="S26" s="995"/>
      <c r="T26" s="992"/>
      <c r="U26" s="985"/>
      <c r="V26" s="995"/>
      <c r="W26" s="992"/>
      <c r="X26" s="985"/>
      <c r="Y26" s="995"/>
    </row>
    <row r="27" spans="1:25" ht="14.1" customHeight="1" x14ac:dyDescent="0.2">
      <c r="A27" s="92" t="str">
        <f>'Course List (program)'!F23</f>
        <v>ARCH 213.11</v>
      </c>
      <c r="B27" s="100" t="str">
        <f>'Course List (program)'!H23</f>
        <v>Construction II</v>
      </c>
      <c r="C27" s="93">
        <v>0.375</v>
      </c>
      <c r="D27" s="5">
        <v>1</v>
      </c>
      <c r="E27" s="237"/>
      <c r="F27" s="237"/>
      <c r="G27" s="237"/>
      <c r="H27" s="237"/>
      <c r="I27" s="237"/>
      <c r="J27" s="238">
        <v>0.375</v>
      </c>
      <c r="K27" s="239">
        <v>1</v>
      </c>
      <c r="L27" s="237"/>
      <c r="M27" s="237"/>
      <c r="N27" s="237"/>
      <c r="O27" s="237" t="s">
        <v>831</v>
      </c>
      <c r="P27" s="237"/>
      <c r="Q27" s="1000"/>
      <c r="R27" s="986" t="str">
        <f t="array" ref="R27">IF(AND('S3'!$C$53:$AA$62="OK."),"OK.","!")</f>
        <v>OK.</v>
      </c>
      <c r="S27" s="995"/>
      <c r="T27" s="992"/>
      <c r="U27" s="986" t="str">
        <f t="array" aca="1" ref="U27" ca="1">IF(AND('S3'!$C$43:$AA$52="OK."),"OK.","!")</f>
        <v>OK.</v>
      </c>
      <c r="V27" s="995"/>
      <c r="W27" s="992"/>
      <c r="X27" s="986" t="str">
        <f t="array" ref="X27">IF(AND('S3'!$C$63:$AA$92="OK."),"OK.","!")</f>
        <v>OK.</v>
      </c>
      <c r="Y27" s="995"/>
    </row>
    <row r="28" spans="1:25" ht="14.1" customHeight="1" x14ac:dyDescent="0.3">
      <c r="A28" s="92" t="str">
        <f>'Course List (program)'!F24</f>
        <v>ARCH 214.11</v>
      </c>
      <c r="B28" s="100" t="str">
        <f>'Course List (program)'!H24</f>
        <v>Construction Project</v>
      </c>
      <c r="C28" s="93"/>
      <c r="D28" s="5"/>
      <c r="E28" s="240"/>
      <c r="F28" s="240"/>
      <c r="G28" s="240"/>
      <c r="H28" s="240"/>
      <c r="I28" s="240"/>
      <c r="J28" s="238"/>
      <c r="K28" s="239"/>
      <c r="L28" s="240"/>
      <c r="M28" s="240"/>
      <c r="N28" s="240"/>
      <c r="O28" s="240"/>
      <c r="P28" s="240"/>
      <c r="Q28" s="1000"/>
      <c r="R28" s="986"/>
      <c r="S28" s="995"/>
      <c r="T28" s="992"/>
      <c r="U28" s="986"/>
      <c r="V28" s="995"/>
      <c r="W28" s="992"/>
      <c r="X28" s="986"/>
      <c r="Y28" s="995"/>
    </row>
    <row r="29" spans="1:25" ht="14.1" customHeight="1" x14ac:dyDescent="0.2">
      <c r="A29" s="92" t="str">
        <f>'Course List (program)'!F25</f>
        <v>ARCH 214.12</v>
      </c>
      <c r="B29" s="100" t="str">
        <f>'Course List (program)'!H25</f>
        <v>Construction Project</v>
      </c>
      <c r="C29" s="93">
        <v>0.41666666666666669</v>
      </c>
      <c r="D29" s="5">
        <v>2</v>
      </c>
      <c r="E29" s="237"/>
      <c r="F29" s="237"/>
      <c r="G29" s="237"/>
      <c r="H29" s="237"/>
      <c r="I29" s="237"/>
      <c r="J29" s="238">
        <v>0.41666666666666669</v>
      </c>
      <c r="K29" s="239">
        <v>2</v>
      </c>
      <c r="L29" s="237"/>
      <c r="M29" s="237"/>
      <c r="N29" s="237"/>
      <c r="O29" s="237" t="s">
        <v>831</v>
      </c>
      <c r="P29" s="237"/>
      <c r="Q29" s="1000"/>
      <c r="R29" s="986"/>
      <c r="S29" s="995"/>
      <c r="T29" s="992"/>
      <c r="U29" s="986"/>
      <c r="V29" s="995"/>
      <c r="W29" s="992"/>
      <c r="X29" s="986"/>
      <c r="Y29" s="995"/>
    </row>
    <row r="30" spans="1:25" ht="14.1" customHeight="1" x14ac:dyDescent="0.3">
      <c r="A30" s="92" t="str">
        <f>'Course List (program)'!F26</f>
        <v>ARCH 214.13</v>
      </c>
      <c r="B30" s="100" t="str">
        <f>'Course List (program)'!H26</f>
        <v>Construction Project</v>
      </c>
      <c r="C30" s="93"/>
      <c r="D30" s="5"/>
      <c r="E30" s="240"/>
      <c r="F30" s="240"/>
      <c r="G30" s="240"/>
      <c r="H30" s="240"/>
      <c r="I30" s="240"/>
      <c r="J30" s="238"/>
      <c r="K30" s="239"/>
      <c r="L30" s="240"/>
      <c r="M30" s="240"/>
      <c r="N30" s="240"/>
      <c r="O30" s="240"/>
      <c r="P30" s="240"/>
      <c r="Q30" s="1000"/>
      <c r="R30" s="986"/>
      <c r="S30" s="995"/>
      <c r="T30" s="992"/>
      <c r="U30" s="986"/>
      <c r="V30" s="995"/>
      <c r="W30" s="992"/>
      <c r="X30" s="986"/>
      <c r="Y30" s="995"/>
    </row>
    <row r="31" spans="1:25" ht="14.1" customHeight="1" x14ac:dyDescent="0.2">
      <c r="A31" s="92" t="str">
        <f>'Course List (program)'!F27</f>
        <v>ARCH 214.14</v>
      </c>
      <c r="B31" s="100" t="str">
        <f>'Course List (program)'!H27</f>
        <v>Construction Project</v>
      </c>
      <c r="C31" s="93">
        <v>0.45833333333333331</v>
      </c>
      <c r="D31" s="5">
        <v>3</v>
      </c>
      <c r="E31" s="237"/>
      <c r="F31" s="237"/>
      <c r="G31" s="237"/>
      <c r="H31" s="237"/>
      <c r="I31" s="237"/>
      <c r="J31" s="238">
        <v>0.45833333333333331</v>
      </c>
      <c r="K31" s="239">
        <v>3</v>
      </c>
      <c r="L31" s="237"/>
      <c r="M31" s="237"/>
      <c r="N31" s="237"/>
      <c r="O31" s="237" t="s">
        <v>831</v>
      </c>
      <c r="P31" s="237"/>
      <c r="Q31" s="1000"/>
      <c r="R31" s="986"/>
      <c r="S31" s="995"/>
      <c r="T31" s="992"/>
      <c r="U31" s="986"/>
      <c r="V31" s="995"/>
      <c r="W31" s="992"/>
      <c r="X31" s="986"/>
      <c r="Y31" s="995"/>
    </row>
    <row r="32" spans="1:25" ht="14.1" customHeight="1" x14ac:dyDescent="0.3">
      <c r="A32" s="92" t="str">
        <f>'Course List (program)'!F28</f>
        <v>ARCH 243.01</v>
      </c>
      <c r="B32" s="100" t="str">
        <f>'Course List (program)'!H28</f>
        <v>Theory of Buildings I</v>
      </c>
      <c r="C32" s="93"/>
      <c r="D32" s="5"/>
      <c r="E32" s="240"/>
      <c r="F32" s="240"/>
      <c r="G32" s="240"/>
      <c r="H32" s="240"/>
      <c r="I32" s="240"/>
      <c r="J32" s="238"/>
      <c r="K32" s="239"/>
      <c r="L32" s="240"/>
      <c r="M32" s="240"/>
      <c r="N32" s="240"/>
      <c r="O32" s="240"/>
      <c r="P32" s="240"/>
      <c r="Q32" s="1000"/>
      <c r="R32" s="986"/>
      <c r="S32" s="995"/>
      <c r="T32" s="992"/>
      <c r="U32" s="986"/>
      <c r="V32" s="995"/>
      <c r="W32" s="992"/>
      <c r="X32" s="986"/>
      <c r="Y32" s="995"/>
    </row>
    <row r="33" spans="1:25" ht="14.1" customHeight="1" x14ac:dyDescent="0.2">
      <c r="A33" s="92" t="str">
        <f>'Course List (program)'!F29</f>
        <v>ARCH 243.11</v>
      </c>
      <c r="B33" s="100" t="str">
        <f>'Course List (program)'!H29</f>
        <v>Theory of Buildings I</v>
      </c>
      <c r="C33" s="93">
        <v>0.5</v>
      </c>
      <c r="D33" s="5">
        <v>4</v>
      </c>
      <c r="E33" s="237"/>
      <c r="F33" s="237"/>
      <c r="G33" s="237"/>
      <c r="H33" s="237"/>
      <c r="I33" s="237"/>
      <c r="J33" s="238">
        <v>0.5</v>
      </c>
      <c r="K33" s="239">
        <v>4</v>
      </c>
      <c r="L33" s="237"/>
      <c r="M33" s="237"/>
      <c r="N33" s="237"/>
      <c r="O33" s="237" t="s">
        <v>831</v>
      </c>
      <c r="P33" s="237"/>
      <c r="Q33" s="1000"/>
      <c r="R33" s="986"/>
      <c r="S33" s="995"/>
      <c r="T33" s="992"/>
      <c r="U33" s="986"/>
      <c r="V33" s="995"/>
      <c r="W33" s="992"/>
      <c r="X33" s="986"/>
      <c r="Y33" s="995"/>
    </row>
    <row r="34" spans="1:25" ht="14.1" customHeight="1" x14ac:dyDescent="0.3">
      <c r="A34" s="92" t="str">
        <f>'Course List (program)'!F30</f>
        <v>ARCH 243.12</v>
      </c>
      <c r="B34" s="100" t="str">
        <f>'Course List (program)'!H30</f>
        <v>Theory of Buildings I</v>
      </c>
      <c r="C34" s="93"/>
      <c r="D34" s="5"/>
      <c r="E34" s="240"/>
      <c r="F34" s="240"/>
      <c r="G34" s="240"/>
      <c r="H34" s="240"/>
      <c r="I34" s="240"/>
      <c r="J34" s="238"/>
      <c r="K34" s="239"/>
      <c r="L34" s="240"/>
      <c r="M34" s="240"/>
      <c r="N34" s="240"/>
      <c r="O34" s="240"/>
      <c r="P34" s="240"/>
      <c r="Q34" s="1000"/>
      <c r="R34" s="986"/>
      <c r="S34" s="995"/>
      <c r="T34" s="992"/>
      <c r="U34" s="986"/>
      <c r="V34" s="995"/>
      <c r="W34" s="992"/>
      <c r="X34" s="986"/>
      <c r="Y34" s="995"/>
    </row>
    <row r="35" spans="1:25" ht="14.1" customHeight="1" x14ac:dyDescent="0.2">
      <c r="A35" s="92" t="str">
        <f>'Course List (program)'!F31</f>
        <v>ARCH 244.01</v>
      </c>
      <c r="B35" s="100" t="str">
        <f>'Course List (program)'!H31</f>
        <v>Theory of Buildings II</v>
      </c>
      <c r="C35" s="93">
        <v>0.54166666666666663</v>
      </c>
      <c r="D35" s="5">
        <v>5</v>
      </c>
      <c r="E35" s="237"/>
      <c r="F35" s="237"/>
      <c r="G35" s="237"/>
      <c r="H35" s="237"/>
      <c r="I35" s="237"/>
      <c r="J35" s="238">
        <v>0.54166666666666663</v>
      </c>
      <c r="K35" s="239">
        <v>5</v>
      </c>
      <c r="L35" s="237"/>
      <c r="M35" s="237"/>
      <c r="N35" s="237"/>
      <c r="O35" s="237"/>
      <c r="P35" s="237"/>
      <c r="Q35" s="1000"/>
      <c r="R35" s="985" t="s">
        <v>46</v>
      </c>
      <c r="S35" s="995"/>
      <c r="T35" s="992"/>
      <c r="U35" s="985" t="s">
        <v>46</v>
      </c>
      <c r="V35" s="995"/>
      <c r="W35" s="992"/>
      <c r="X35" s="985" t="s">
        <v>46</v>
      </c>
      <c r="Y35" s="995"/>
    </row>
    <row r="36" spans="1:25" ht="14.1" customHeight="1" x14ac:dyDescent="0.3">
      <c r="A36" s="91" t="s">
        <v>2</v>
      </c>
      <c r="B36" s="101"/>
      <c r="C36" s="93"/>
      <c r="D36" s="5"/>
      <c r="E36" s="240"/>
      <c r="F36" s="240"/>
      <c r="G36" s="240"/>
      <c r="H36" s="240"/>
      <c r="I36" s="240"/>
      <c r="J36" s="238"/>
      <c r="K36" s="239"/>
      <c r="L36" s="240"/>
      <c r="M36" s="240"/>
      <c r="N36" s="240"/>
      <c r="O36" s="240"/>
      <c r="P36" s="240"/>
      <c r="Q36" s="1000"/>
      <c r="R36" s="985"/>
      <c r="S36" s="995"/>
      <c r="T36" s="992"/>
      <c r="U36" s="985"/>
      <c r="V36" s="995"/>
      <c r="W36" s="992"/>
      <c r="X36" s="985"/>
      <c r="Y36" s="995"/>
    </row>
    <row r="37" spans="1:25" ht="14.1" customHeight="1" x14ac:dyDescent="0.2">
      <c r="A37" s="94" t="str">
        <f>'Course List (program)'!F32</f>
        <v>ARCH 244.11</v>
      </c>
      <c r="B37" s="102" t="str">
        <f>'Course List (program)'!H32</f>
        <v>Theory of Buildings II</v>
      </c>
      <c r="C37" s="93">
        <v>0.58333333333333337</v>
      </c>
      <c r="D37" s="5">
        <v>6</v>
      </c>
      <c r="E37" s="237"/>
      <c r="F37" s="237"/>
      <c r="G37" s="237"/>
      <c r="H37" s="237"/>
      <c r="I37" s="237"/>
      <c r="J37" s="238">
        <v>0.58333333333333337</v>
      </c>
      <c r="K37" s="239">
        <v>6</v>
      </c>
      <c r="L37" s="237"/>
      <c r="M37" s="237"/>
      <c r="N37" s="237" t="s">
        <v>884</v>
      </c>
      <c r="O37" s="237" t="s">
        <v>831</v>
      </c>
      <c r="P37" s="237"/>
      <c r="Q37" s="1000"/>
      <c r="R37" s="986" t="str">
        <f t="array" ref="R37">IF(AND('S4'!$C$53:$AA$62="OK."),"OK.","!")</f>
        <v>OK.</v>
      </c>
      <c r="S37" s="995"/>
      <c r="T37" s="992"/>
      <c r="U37" s="986" t="str">
        <f t="array" aca="1" ref="U37" ca="1">IF(AND('S4'!$C$43:$AA$52="OK."),"OK.","!")</f>
        <v>OK.</v>
      </c>
      <c r="V37" s="995"/>
      <c r="W37" s="992"/>
      <c r="X37" s="986" t="str">
        <f t="array" ref="X37">IF(AND('S4'!$C$63:$AA$92="OK."),"OK.","!")</f>
        <v>OK.</v>
      </c>
      <c r="Y37" s="995"/>
    </row>
    <row r="38" spans="1:25" ht="14.1" customHeight="1" x14ac:dyDescent="0.3">
      <c r="A38" s="94" t="str">
        <f>'Course List (program)'!F33</f>
        <v>ARCH 244.12</v>
      </c>
      <c r="B38" s="102" t="str">
        <f>'Course List (program)'!H33</f>
        <v>Theory of Buildings II</v>
      </c>
      <c r="C38" s="93"/>
      <c r="D38" s="5"/>
      <c r="E38" s="240"/>
      <c r="F38" s="240"/>
      <c r="G38" s="240"/>
      <c r="H38" s="240"/>
      <c r="I38" s="240"/>
      <c r="J38" s="238"/>
      <c r="K38" s="239"/>
      <c r="L38" s="240"/>
      <c r="M38" s="240"/>
      <c r="N38" s="240"/>
      <c r="O38" s="240"/>
      <c r="P38" s="240"/>
      <c r="Q38" s="1000"/>
      <c r="R38" s="986"/>
      <c r="S38" s="995"/>
      <c r="T38" s="992"/>
      <c r="U38" s="986"/>
      <c r="V38" s="995"/>
      <c r="W38" s="992"/>
      <c r="X38" s="986"/>
      <c r="Y38" s="995"/>
    </row>
    <row r="39" spans="1:25" ht="14.1" customHeight="1" x14ac:dyDescent="0.2">
      <c r="A39" s="94" t="str">
        <f>'Course List (program)'!F34</f>
        <v>ARCH 244.13</v>
      </c>
      <c r="B39" s="102" t="str">
        <f>'Course List (program)'!H34</f>
        <v>Theory of Buildings II</v>
      </c>
      <c r="C39" s="93">
        <v>0.625</v>
      </c>
      <c r="D39" s="5">
        <v>7</v>
      </c>
      <c r="E39" s="237"/>
      <c r="F39" s="237"/>
      <c r="G39" s="237"/>
      <c r="H39" s="237"/>
      <c r="I39" s="237"/>
      <c r="J39" s="238">
        <v>0.625</v>
      </c>
      <c r="K39" s="239">
        <v>7</v>
      </c>
      <c r="L39" s="237"/>
      <c r="M39" s="237"/>
      <c r="N39" s="237" t="s">
        <v>884</v>
      </c>
      <c r="O39" s="237" t="s">
        <v>831</v>
      </c>
      <c r="P39" s="237"/>
      <c r="Q39" s="1000"/>
      <c r="R39" s="986"/>
      <c r="S39" s="995"/>
      <c r="T39" s="992"/>
      <c r="U39" s="986"/>
      <c r="V39" s="995"/>
      <c r="W39" s="992"/>
      <c r="X39" s="986"/>
      <c r="Y39" s="995"/>
    </row>
    <row r="40" spans="1:25" ht="14.1" customHeight="1" x14ac:dyDescent="0.3">
      <c r="A40" s="94" t="str">
        <f>'Course List (program)'!F35</f>
        <v>ARCH 251.11</v>
      </c>
      <c r="B40" s="102" t="str">
        <f>'Course List (program)'!H35</f>
        <v>Architectural Design Studio I</v>
      </c>
      <c r="C40" s="93"/>
      <c r="D40" s="5"/>
      <c r="E40" s="240"/>
      <c r="F40" s="240"/>
      <c r="G40" s="240"/>
      <c r="H40" s="240"/>
      <c r="I40" s="240"/>
      <c r="J40" s="238"/>
      <c r="K40" s="239"/>
      <c r="L40" s="240"/>
      <c r="M40" s="240"/>
      <c r="N40" s="240"/>
      <c r="O40" s="240"/>
      <c r="P40" s="240"/>
      <c r="Q40" s="1000"/>
      <c r="R40" s="986"/>
      <c r="S40" s="995"/>
      <c r="T40" s="992"/>
      <c r="U40" s="986"/>
      <c r="V40" s="995"/>
      <c r="W40" s="992"/>
      <c r="X40" s="986"/>
      <c r="Y40" s="995"/>
    </row>
    <row r="41" spans="1:25" ht="14.1" customHeight="1" x14ac:dyDescent="0.2">
      <c r="A41" s="94" t="str">
        <f>'Course List (program)'!F36</f>
        <v>ARCH 251.12</v>
      </c>
      <c r="B41" s="102" t="str">
        <f>'Course List (program)'!H36</f>
        <v>Architectural Design Studio I</v>
      </c>
      <c r="C41" s="93">
        <v>0.66666666666666663</v>
      </c>
      <c r="D41" s="5">
        <v>8</v>
      </c>
      <c r="E41" s="237"/>
      <c r="F41" s="237"/>
      <c r="G41" s="237"/>
      <c r="H41" s="237"/>
      <c r="I41" s="237"/>
      <c r="J41" s="238">
        <v>0.66666666666666663</v>
      </c>
      <c r="K41" s="239">
        <v>8</v>
      </c>
      <c r="L41" s="237"/>
      <c r="M41" s="237"/>
      <c r="N41" s="237" t="s">
        <v>884</v>
      </c>
      <c r="O41" s="237" t="s">
        <v>831</v>
      </c>
      <c r="P41" s="237"/>
      <c r="Q41" s="1000"/>
      <c r="R41" s="986"/>
      <c r="S41" s="995"/>
      <c r="T41" s="992"/>
      <c r="U41" s="986"/>
      <c r="V41" s="995"/>
      <c r="W41" s="992"/>
      <c r="X41" s="986"/>
      <c r="Y41" s="995"/>
    </row>
    <row r="42" spans="1:25" ht="14.1" customHeight="1" x14ac:dyDescent="0.3">
      <c r="A42" s="94" t="str">
        <f>'Course List (program)'!F37</f>
        <v>ARCH 252.11</v>
      </c>
      <c r="B42" s="102" t="str">
        <f>'Course List (program)'!H37</f>
        <v>Architectural Design Studio II</v>
      </c>
      <c r="C42" s="93"/>
      <c r="D42" s="5"/>
      <c r="E42" s="240"/>
      <c r="F42" s="240"/>
      <c r="G42" s="240"/>
      <c r="H42" s="240"/>
      <c r="I42" s="240"/>
      <c r="J42" s="238"/>
      <c r="K42" s="239"/>
      <c r="L42" s="240"/>
      <c r="M42" s="240"/>
      <c r="N42" s="240"/>
      <c r="O42" s="240"/>
      <c r="P42" s="240"/>
      <c r="Q42" s="1000"/>
      <c r="R42" s="986"/>
      <c r="S42" s="995"/>
      <c r="T42" s="992"/>
      <c r="U42" s="986"/>
      <c r="V42" s="995"/>
      <c r="W42" s="992"/>
      <c r="X42" s="986"/>
      <c r="Y42" s="995"/>
    </row>
    <row r="43" spans="1:25" ht="14.1" customHeight="1" x14ac:dyDescent="0.2">
      <c r="A43" s="94" t="str">
        <f>'Course List (program)'!F38</f>
        <v>ARCH 252.12</v>
      </c>
      <c r="B43" s="102" t="str">
        <f>'Course List (program)'!H38</f>
        <v>Architectural Design Studio II</v>
      </c>
      <c r="C43" s="93">
        <v>0.70833333333333337</v>
      </c>
      <c r="D43" s="5">
        <v>9</v>
      </c>
      <c r="E43" s="237"/>
      <c r="F43" s="237"/>
      <c r="G43" s="237"/>
      <c r="H43" s="237"/>
      <c r="I43" s="237"/>
      <c r="J43" s="238">
        <v>0.70833333333333337</v>
      </c>
      <c r="K43" s="239">
        <v>9</v>
      </c>
      <c r="L43" s="237"/>
      <c r="M43" s="237"/>
      <c r="N43" s="237" t="s">
        <v>884</v>
      </c>
      <c r="O43" s="237" t="s">
        <v>831</v>
      </c>
      <c r="P43" s="237"/>
      <c r="Q43" s="1000"/>
      <c r="R43" s="986"/>
      <c r="S43" s="995"/>
      <c r="T43" s="992"/>
      <c r="U43" s="986"/>
      <c r="V43" s="995"/>
      <c r="W43" s="992"/>
      <c r="X43" s="986"/>
      <c r="Y43" s="995"/>
    </row>
    <row r="44" spans="1:25" ht="14.1" customHeight="1" x14ac:dyDescent="0.3">
      <c r="A44" s="94" t="str">
        <f>'Course List (program)'!F39</f>
        <v>ARCH 252.13</v>
      </c>
      <c r="B44" s="102" t="str">
        <f>'Course List (program)'!H39</f>
        <v>Architectural Design Studio II</v>
      </c>
      <c r="C44" s="93"/>
      <c r="D44" s="5"/>
      <c r="E44" s="240"/>
      <c r="F44" s="240"/>
      <c r="G44" s="240"/>
      <c r="H44" s="240"/>
      <c r="I44" s="240"/>
      <c r="J44" s="238"/>
      <c r="K44" s="239"/>
      <c r="L44" s="240"/>
      <c r="M44" s="240"/>
      <c r="N44" s="240"/>
      <c r="O44" s="240"/>
      <c r="P44" s="240"/>
      <c r="Q44" s="1000"/>
      <c r="R44" s="987"/>
      <c r="S44" s="995"/>
      <c r="T44" s="992"/>
      <c r="U44" s="987"/>
      <c r="V44" s="995"/>
      <c r="W44" s="992"/>
      <c r="X44" s="987"/>
      <c r="Y44" s="995"/>
    </row>
    <row r="45" spans="1:25" ht="14.1" customHeight="1" x14ac:dyDescent="0.2">
      <c r="A45" s="94" t="str">
        <f>'Course List (program)'!F40</f>
        <v>ARCH 252.14</v>
      </c>
      <c r="B45" s="102" t="str">
        <f>'Course List (program)'!H40</f>
        <v>Architectural Design Studio II</v>
      </c>
      <c r="C45" s="93">
        <v>0.75</v>
      </c>
      <c r="D45" s="5">
        <v>10</v>
      </c>
      <c r="E45" s="237"/>
      <c r="F45" s="237"/>
      <c r="G45" s="237"/>
      <c r="H45" s="237"/>
      <c r="I45" s="237"/>
      <c r="J45" s="238">
        <v>0.75</v>
      </c>
      <c r="K45" s="239">
        <v>10</v>
      </c>
      <c r="L45" s="237"/>
      <c r="M45" s="237"/>
      <c r="N45" s="237"/>
      <c r="O45" s="237"/>
      <c r="P45" s="237"/>
      <c r="Q45" s="1000"/>
      <c r="R45" s="237"/>
      <c r="S45" s="995"/>
      <c r="T45" s="992"/>
      <c r="U45" s="237"/>
      <c r="V45" s="995"/>
      <c r="W45" s="992"/>
      <c r="X45" s="237"/>
      <c r="Y45" s="995"/>
    </row>
    <row r="46" spans="1:25" ht="14.1" customHeight="1" x14ac:dyDescent="0.2">
      <c r="A46" s="94" t="str">
        <f>'Course List (program)'!F41</f>
        <v>ARCH 261.01</v>
      </c>
      <c r="B46" s="102" t="str">
        <f>'Course List (program)'!H41</f>
        <v>Building Statics</v>
      </c>
      <c r="C46" s="95"/>
      <c r="D46" s="5"/>
      <c r="E46" s="242"/>
      <c r="F46" s="242"/>
      <c r="G46" s="242"/>
      <c r="H46" s="242"/>
      <c r="I46" s="242"/>
      <c r="J46" s="239"/>
      <c r="K46" s="239"/>
      <c r="L46" s="242"/>
      <c r="M46" s="242"/>
      <c r="N46" s="242"/>
      <c r="O46" s="242"/>
      <c r="P46" s="242"/>
      <c r="Q46" s="1000"/>
      <c r="R46" s="243"/>
      <c r="S46" s="995"/>
      <c r="T46" s="992"/>
      <c r="U46" s="243"/>
      <c r="V46" s="995"/>
      <c r="W46" s="992"/>
      <c r="X46" s="243"/>
      <c r="Y46" s="995"/>
    </row>
    <row r="47" spans="1:25" ht="14.1" customHeight="1" x14ac:dyDescent="0.2">
      <c r="A47" s="91" t="s">
        <v>35</v>
      </c>
      <c r="B47" s="101"/>
      <c r="C47" s="1019" t="s">
        <v>47</v>
      </c>
      <c r="D47" s="1019"/>
      <c r="E47" s="244" t="s">
        <v>36</v>
      </c>
      <c r="F47" s="244" t="s">
        <v>37</v>
      </c>
      <c r="G47" s="244" t="s">
        <v>38</v>
      </c>
      <c r="H47" s="244" t="s">
        <v>39</v>
      </c>
      <c r="I47" s="244" t="s">
        <v>40</v>
      </c>
      <c r="J47" s="1028" t="s">
        <v>48</v>
      </c>
      <c r="K47" s="1028"/>
      <c r="L47" s="244" t="s">
        <v>36</v>
      </c>
      <c r="M47" s="244" t="s">
        <v>37</v>
      </c>
      <c r="N47" s="244" t="s">
        <v>38</v>
      </c>
      <c r="O47" s="244" t="s">
        <v>39</v>
      </c>
      <c r="P47" s="245" t="s">
        <v>40</v>
      </c>
      <c r="Q47" s="1000"/>
      <c r="R47" s="985" t="s">
        <v>47</v>
      </c>
      <c r="S47" s="995"/>
      <c r="T47" s="992"/>
      <c r="U47" s="985" t="s">
        <v>47</v>
      </c>
      <c r="V47" s="995"/>
      <c r="W47" s="992"/>
      <c r="X47" s="985" t="s">
        <v>47</v>
      </c>
      <c r="Y47" s="995"/>
    </row>
    <row r="48" spans="1:25" ht="14.1" customHeight="1" x14ac:dyDescent="0.2">
      <c r="A48" s="92" t="str">
        <f>'Course List (program)'!F42</f>
        <v>ARCH 262.01</v>
      </c>
      <c r="B48" s="100" t="str">
        <f>'Course List (program)'!H42</f>
        <v xml:space="preserve">Reinforced Concrete </v>
      </c>
      <c r="C48" s="1019"/>
      <c r="D48" s="1019"/>
      <c r="E48" s="244">
        <v>1</v>
      </c>
      <c r="F48" s="244">
        <v>2</v>
      </c>
      <c r="G48" s="244">
        <v>3</v>
      </c>
      <c r="H48" s="244">
        <v>4</v>
      </c>
      <c r="I48" s="244">
        <v>5</v>
      </c>
      <c r="J48" s="1028"/>
      <c r="K48" s="1028"/>
      <c r="L48" s="244">
        <v>1</v>
      </c>
      <c r="M48" s="244">
        <v>2</v>
      </c>
      <c r="N48" s="244">
        <v>3</v>
      </c>
      <c r="O48" s="244">
        <v>4</v>
      </c>
      <c r="P48" s="245">
        <v>5</v>
      </c>
      <c r="Q48" s="1000"/>
      <c r="R48" s="985"/>
      <c r="S48" s="995"/>
      <c r="T48" s="992"/>
      <c r="U48" s="985"/>
      <c r="V48" s="995"/>
      <c r="W48" s="992"/>
      <c r="X48" s="985"/>
      <c r="Y48" s="995"/>
    </row>
    <row r="49" spans="1:25" ht="14.1" customHeight="1" x14ac:dyDescent="0.2">
      <c r="A49" s="92" t="str">
        <f>'Course List (program)'!F43</f>
        <v>ARCH 264.01</v>
      </c>
      <c r="B49" s="100" t="str">
        <f>'Course List (program)'!H43</f>
        <v xml:space="preserve">Mechanical and Electrical Building Services </v>
      </c>
      <c r="C49" s="93">
        <v>0.375</v>
      </c>
      <c r="D49" s="5">
        <v>1</v>
      </c>
      <c r="E49" s="237"/>
      <c r="F49" s="237"/>
      <c r="G49" s="237"/>
      <c r="H49" s="237"/>
      <c r="I49" s="237"/>
      <c r="J49" s="238">
        <v>0.375</v>
      </c>
      <c r="K49" s="239">
        <v>1</v>
      </c>
      <c r="L49" s="237"/>
      <c r="M49" s="237"/>
      <c r="N49" s="237"/>
      <c r="O49" s="237" t="s">
        <v>609</v>
      </c>
      <c r="P49" s="237"/>
      <c r="Q49" s="1000"/>
      <c r="R49" s="986" t="str">
        <f t="array" ref="R49">IF(AND('S5'!$C$53:$AA$62="OK."),"OK.","!")</f>
        <v>OK.</v>
      </c>
      <c r="S49" s="995"/>
      <c r="T49" s="992"/>
      <c r="U49" s="986" t="str">
        <f t="array" aca="1" ref="U49" ca="1">IF(AND('S5'!$C$43:$AA$52="OK."),"OK.","!")</f>
        <v>OK.</v>
      </c>
      <c r="V49" s="995"/>
      <c r="W49" s="992"/>
      <c r="X49" s="986" t="str">
        <f t="array" ref="X49">IF(AND('S5'!$C$63:$AA$92="OK."),"OK.","!")</f>
        <v>OK.</v>
      </c>
      <c r="Y49" s="995"/>
    </row>
    <row r="50" spans="1:25" ht="14.1" customHeight="1" x14ac:dyDescent="0.3">
      <c r="A50" s="92" t="str">
        <f>'Course List (program)'!F44</f>
        <v>ARCH 264.02</v>
      </c>
      <c r="B50" s="100" t="str">
        <f>'Course List (program)'!H44</f>
        <v xml:space="preserve">Mechanical and Electrical Building Services </v>
      </c>
      <c r="C50" s="93"/>
      <c r="D50" s="5"/>
      <c r="E50" s="240"/>
      <c r="F50" s="240"/>
      <c r="G50" s="240"/>
      <c r="H50" s="240"/>
      <c r="I50" s="240"/>
      <c r="J50" s="238"/>
      <c r="K50" s="239"/>
      <c r="L50" s="240"/>
      <c r="M50" s="240"/>
      <c r="N50" s="240"/>
      <c r="O50" s="240"/>
      <c r="P50" s="240"/>
      <c r="Q50" s="1000"/>
      <c r="R50" s="986"/>
      <c r="S50" s="995"/>
      <c r="T50" s="992"/>
      <c r="U50" s="986"/>
      <c r="V50" s="995"/>
      <c r="W50" s="992"/>
      <c r="X50" s="986"/>
      <c r="Y50" s="995"/>
    </row>
    <row r="51" spans="1:25" ht="14.1" customHeight="1" x14ac:dyDescent="0.2">
      <c r="A51" s="92" t="str">
        <f>'Course List (program)'!F45</f>
        <v>ARCH 307.01</v>
      </c>
      <c r="B51" s="100" t="str">
        <f>'Course List (program)'!H45</f>
        <v xml:space="preserve">Environmental Control </v>
      </c>
      <c r="C51" s="93">
        <v>0.41666666666666669</v>
      </c>
      <c r="D51" s="5">
        <v>2</v>
      </c>
      <c r="E51" s="237"/>
      <c r="F51" s="237"/>
      <c r="G51" s="237"/>
      <c r="H51" s="237"/>
      <c r="I51" s="237"/>
      <c r="J51" s="238">
        <v>0.41666666666666669</v>
      </c>
      <c r="K51" s="239">
        <v>2</v>
      </c>
      <c r="L51" s="237"/>
      <c r="M51" s="237"/>
      <c r="N51" s="237"/>
      <c r="O51" s="237" t="s">
        <v>609</v>
      </c>
      <c r="P51" s="237"/>
      <c r="Q51" s="1000"/>
      <c r="R51" s="986"/>
      <c r="S51" s="995"/>
      <c r="T51" s="992"/>
      <c r="U51" s="986"/>
      <c r="V51" s="995"/>
      <c r="W51" s="992"/>
      <c r="X51" s="986"/>
      <c r="Y51" s="995"/>
    </row>
    <row r="52" spans="1:25" ht="14.1" customHeight="1" x14ac:dyDescent="0.3">
      <c r="A52" s="92" t="str">
        <f>'Course List (program)'!F46</f>
        <v>ARCH 308.01</v>
      </c>
      <c r="B52" s="100" t="str">
        <f>'Course List (program)'!H46</f>
        <v>Architectural Psychology</v>
      </c>
      <c r="C52" s="93"/>
      <c r="D52" s="5"/>
      <c r="E52" s="240"/>
      <c r="F52" s="240"/>
      <c r="G52" s="240"/>
      <c r="H52" s="240"/>
      <c r="I52" s="240"/>
      <c r="J52" s="238"/>
      <c r="K52" s="239"/>
      <c r="L52" s="240"/>
      <c r="M52" s="240"/>
      <c r="N52" s="240"/>
      <c r="O52" s="240"/>
      <c r="P52" s="240"/>
      <c r="Q52" s="1000"/>
      <c r="R52" s="986"/>
      <c r="S52" s="995"/>
      <c r="T52" s="992"/>
      <c r="U52" s="986"/>
      <c r="V52" s="995"/>
      <c r="W52" s="992"/>
      <c r="X52" s="986"/>
      <c r="Y52" s="995"/>
    </row>
    <row r="53" spans="1:25" ht="14.1" customHeight="1" x14ac:dyDescent="0.2">
      <c r="A53" s="92" t="str">
        <f>'Course List (program)'!F47</f>
        <v>ARCH 309.01</v>
      </c>
      <c r="B53" s="100" t="str">
        <f>'Course List (program)'!H47</f>
        <v xml:space="preserve">Building Physics </v>
      </c>
      <c r="C53" s="93">
        <v>0.45833333333333331</v>
      </c>
      <c r="D53" s="5">
        <v>3</v>
      </c>
      <c r="E53" s="237"/>
      <c r="F53" s="237"/>
      <c r="G53" s="237"/>
      <c r="H53" s="237"/>
      <c r="I53" s="237"/>
      <c r="J53" s="238">
        <v>0.45833333333333331</v>
      </c>
      <c r="K53" s="239">
        <v>3</v>
      </c>
      <c r="L53" s="237"/>
      <c r="M53" s="237"/>
      <c r="N53" s="237"/>
      <c r="O53" s="237" t="s">
        <v>609</v>
      </c>
      <c r="P53" s="237"/>
      <c r="Q53" s="1000"/>
      <c r="R53" s="986"/>
      <c r="S53" s="995"/>
      <c r="T53" s="992"/>
      <c r="U53" s="986"/>
      <c r="V53" s="995"/>
      <c r="W53" s="992"/>
      <c r="X53" s="986"/>
      <c r="Y53" s="995"/>
    </row>
    <row r="54" spans="1:25" ht="14.1" customHeight="1" x14ac:dyDescent="0.3">
      <c r="A54" s="92" t="str">
        <f>'Course List (program)'!F48</f>
        <v>ARCH 311.11</v>
      </c>
      <c r="B54" s="100" t="str">
        <f>'Course List (program)'!H48</f>
        <v xml:space="preserve">Analysis of Historical Buildings </v>
      </c>
      <c r="C54" s="93"/>
      <c r="D54" s="5"/>
      <c r="E54" s="240"/>
      <c r="F54" s="240"/>
      <c r="G54" s="240"/>
      <c r="H54" s="240"/>
      <c r="I54" s="240"/>
      <c r="J54" s="238"/>
      <c r="K54" s="239"/>
      <c r="L54" s="240"/>
      <c r="M54" s="240"/>
      <c r="N54" s="240"/>
      <c r="O54" s="240"/>
      <c r="P54" s="240"/>
      <c r="Q54" s="1000"/>
      <c r="R54" s="986"/>
      <c r="S54" s="995"/>
      <c r="T54" s="992"/>
      <c r="U54" s="986"/>
      <c r="V54" s="995"/>
      <c r="W54" s="992"/>
      <c r="X54" s="986"/>
      <c r="Y54" s="995"/>
    </row>
    <row r="55" spans="1:25" ht="14.1" customHeight="1" x14ac:dyDescent="0.2">
      <c r="A55" s="92" t="str">
        <f>'Course List (program)'!F49</f>
        <v>ARCH 315.01</v>
      </c>
      <c r="B55" s="100" t="str">
        <f>'Course List (program)'!H49</f>
        <v>History of Architecture I</v>
      </c>
      <c r="C55" s="93">
        <v>0.5</v>
      </c>
      <c r="D55" s="5">
        <v>4</v>
      </c>
      <c r="E55" s="237"/>
      <c r="F55" s="237"/>
      <c r="G55" s="237"/>
      <c r="H55" s="237"/>
      <c r="I55" s="237"/>
      <c r="J55" s="238">
        <v>0.5</v>
      </c>
      <c r="K55" s="239">
        <v>4</v>
      </c>
      <c r="L55" s="237"/>
      <c r="M55" s="237"/>
      <c r="N55" s="237"/>
      <c r="O55" s="237"/>
      <c r="P55" s="237"/>
      <c r="Q55" s="1000"/>
      <c r="R55" s="986"/>
      <c r="S55" s="995"/>
      <c r="T55" s="992"/>
      <c r="U55" s="986"/>
      <c r="V55" s="995"/>
      <c r="W55" s="992"/>
      <c r="X55" s="986"/>
      <c r="Y55" s="995"/>
    </row>
    <row r="56" spans="1:25" ht="14.1" customHeight="1" x14ac:dyDescent="0.3">
      <c r="A56" s="92" t="str">
        <f>'Course List (program)'!F50</f>
        <v>ARCH 316.01</v>
      </c>
      <c r="B56" s="100" t="str">
        <f>'Course List (program)'!H50</f>
        <v>History of Architecture II</v>
      </c>
      <c r="C56" s="93"/>
      <c r="D56" s="5"/>
      <c r="E56" s="240"/>
      <c r="F56" s="240"/>
      <c r="G56" s="240"/>
      <c r="H56" s="240"/>
      <c r="I56" s="240"/>
      <c r="J56" s="238"/>
      <c r="K56" s="239"/>
      <c r="L56" s="240"/>
      <c r="M56" s="240"/>
      <c r="N56" s="240"/>
      <c r="O56" s="240"/>
      <c r="P56" s="240"/>
      <c r="Q56" s="1000"/>
      <c r="R56" s="986"/>
      <c r="S56" s="995"/>
      <c r="T56" s="992"/>
      <c r="U56" s="986"/>
      <c r="V56" s="995"/>
      <c r="W56" s="992"/>
      <c r="X56" s="986"/>
      <c r="Y56" s="995"/>
    </row>
    <row r="57" spans="1:25" ht="14.1" customHeight="1" x14ac:dyDescent="0.2">
      <c r="A57" s="92" t="str">
        <f>'Course List (program)'!F51</f>
        <v>ARCH 316.02</v>
      </c>
      <c r="B57" s="100" t="str">
        <f>'Course List (program)'!H51</f>
        <v>History of Architecture II</v>
      </c>
      <c r="C57" s="93">
        <v>0.54166666666666663</v>
      </c>
      <c r="D57" s="5">
        <v>5</v>
      </c>
      <c r="E57" s="237"/>
      <c r="F57" s="237"/>
      <c r="G57" s="237"/>
      <c r="H57" s="237"/>
      <c r="I57" s="237"/>
      <c r="J57" s="238">
        <v>0.54166666666666663</v>
      </c>
      <c r="K57" s="239">
        <v>5</v>
      </c>
      <c r="L57" s="237"/>
      <c r="M57" s="237"/>
      <c r="N57" s="237"/>
      <c r="O57" s="237"/>
      <c r="P57" s="237"/>
      <c r="Q57" s="1000"/>
      <c r="R57" s="985" t="s">
        <v>48</v>
      </c>
      <c r="S57" s="995"/>
      <c r="T57" s="992"/>
      <c r="U57" s="985" t="s">
        <v>48</v>
      </c>
      <c r="V57" s="995"/>
      <c r="W57" s="992"/>
      <c r="X57" s="985" t="s">
        <v>48</v>
      </c>
      <c r="Y57" s="995"/>
    </row>
    <row r="58" spans="1:25" ht="14.1" customHeight="1" x14ac:dyDescent="0.3">
      <c r="A58" s="91" t="s">
        <v>41</v>
      </c>
      <c r="B58" s="101"/>
      <c r="C58" s="93"/>
      <c r="D58" s="5"/>
      <c r="E58" s="240"/>
      <c r="F58" s="240"/>
      <c r="G58" s="240"/>
      <c r="H58" s="240"/>
      <c r="I58" s="240"/>
      <c r="J58" s="238"/>
      <c r="K58" s="239"/>
      <c r="L58" s="240"/>
      <c r="M58" s="240"/>
      <c r="N58" s="240"/>
      <c r="O58" s="240"/>
      <c r="P58" s="240"/>
      <c r="Q58" s="1000"/>
      <c r="R58" s="985"/>
      <c r="S58" s="995"/>
      <c r="T58" s="992"/>
      <c r="U58" s="985"/>
      <c r="V58" s="995"/>
      <c r="W58" s="992"/>
      <c r="X58" s="985"/>
      <c r="Y58" s="995"/>
    </row>
    <row r="59" spans="1:25" ht="14.1" customHeight="1" x14ac:dyDescent="0.2">
      <c r="A59" s="94" t="str">
        <f>'Course List (program)'!F52</f>
        <v>ARCH 326.01</v>
      </c>
      <c r="B59" s="102" t="str">
        <f>'Course List (program)'!H52</f>
        <v>Culture and Architecture</v>
      </c>
      <c r="C59" s="93">
        <v>0.58333333333333337</v>
      </c>
      <c r="D59" s="5">
        <v>6</v>
      </c>
      <c r="E59" s="237"/>
      <c r="F59" s="237"/>
      <c r="G59" s="237"/>
      <c r="H59" s="237"/>
      <c r="I59" s="237"/>
      <c r="J59" s="238">
        <v>0.58333333333333337</v>
      </c>
      <c r="K59" s="239">
        <v>6</v>
      </c>
      <c r="L59" s="237"/>
      <c r="M59" s="237"/>
      <c r="N59" s="237"/>
      <c r="O59" s="237"/>
      <c r="P59" s="237"/>
      <c r="Q59" s="1000"/>
      <c r="R59" s="986" t="str">
        <f t="array" ref="R59">IF(AND('S6'!$C$53:$AA$62="OK."),"OK.","!")</f>
        <v>OK.</v>
      </c>
      <c r="S59" s="995"/>
      <c r="T59" s="992"/>
      <c r="U59" s="986" t="str">
        <f t="array" aca="1" ref="U59" ca="1">IF(AND('S6'!$C$43:$AA$52="OK."),"OK.","!")</f>
        <v>OK.</v>
      </c>
      <c r="V59" s="995"/>
      <c r="W59" s="992"/>
      <c r="X59" s="986" t="str">
        <f t="array" ref="X59">IF(AND('S6'!$C$63:$AA$92="OK."),"OK.","!")</f>
        <v>OK.</v>
      </c>
      <c r="Y59" s="995"/>
    </row>
    <row r="60" spans="1:25" ht="14.1" customHeight="1" x14ac:dyDescent="0.3">
      <c r="A60" s="94" t="str">
        <f>'Course List (program)'!F53</f>
        <v>ARCH 332.01</v>
      </c>
      <c r="B60" s="102" t="str">
        <f>'Course List (program)'!H53</f>
        <v>Color in Architecture</v>
      </c>
      <c r="C60" s="93"/>
      <c r="D60" s="5"/>
      <c r="E60" s="240"/>
      <c r="F60" s="240"/>
      <c r="G60" s="240"/>
      <c r="H60" s="240"/>
      <c r="I60" s="240"/>
      <c r="J60" s="238"/>
      <c r="K60" s="239"/>
      <c r="L60" s="240"/>
      <c r="M60" s="240"/>
      <c r="N60" s="240"/>
      <c r="O60" s="240"/>
      <c r="P60" s="240"/>
      <c r="Q60" s="1000"/>
      <c r="R60" s="986"/>
      <c r="S60" s="995"/>
      <c r="T60" s="992"/>
      <c r="U60" s="986"/>
      <c r="V60" s="995"/>
      <c r="W60" s="992"/>
      <c r="X60" s="986"/>
      <c r="Y60" s="995"/>
    </row>
    <row r="61" spans="1:25" ht="14.1" customHeight="1" x14ac:dyDescent="0.2">
      <c r="A61" s="94" t="str">
        <f>'Course List (program)'!F54</f>
        <v>ARCH 337.11</v>
      </c>
      <c r="B61" s="102" t="str">
        <f>'Course List (program)'!H54</f>
        <v>CAD for Architects I</v>
      </c>
      <c r="C61" s="93">
        <v>0.625</v>
      </c>
      <c r="D61" s="5">
        <v>7</v>
      </c>
      <c r="E61" s="237"/>
      <c r="F61" s="237"/>
      <c r="G61" s="237"/>
      <c r="H61" s="237"/>
      <c r="I61" s="237"/>
      <c r="J61" s="238">
        <v>0.625</v>
      </c>
      <c r="K61" s="239">
        <v>7</v>
      </c>
      <c r="L61" s="237"/>
      <c r="M61" s="237"/>
      <c r="N61" s="237"/>
      <c r="O61" s="237"/>
      <c r="P61" s="237"/>
      <c r="Q61" s="1000"/>
      <c r="R61" s="986"/>
      <c r="S61" s="995"/>
      <c r="T61" s="992"/>
      <c r="U61" s="986"/>
      <c r="V61" s="995"/>
      <c r="W61" s="992"/>
      <c r="X61" s="986"/>
      <c r="Y61" s="995"/>
    </row>
    <row r="62" spans="1:25" ht="14.1" customHeight="1" x14ac:dyDescent="0.3">
      <c r="A62" s="94" t="str">
        <f>'Course List (program)'!F55</f>
        <v>ARCH 338.11</v>
      </c>
      <c r="B62" s="102" t="str">
        <f>'Course List (program)'!H55</f>
        <v xml:space="preserve">CAD for Architects II </v>
      </c>
      <c r="C62" s="93"/>
      <c r="D62" s="5"/>
      <c r="E62" s="240"/>
      <c r="F62" s="240"/>
      <c r="G62" s="240"/>
      <c r="H62" s="240"/>
      <c r="I62" s="240"/>
      <c r="J62" s="238"/>
      <c r="K62" s="239"/>
      <c r="L62" s="240"/>
      <c r="M62" s="240"/>
      <c r="N62" s="240"/>
      <c r="O62" s="240"/>
      <c r="P62" s="240"/>
      <c r="Q62" s="1000"/>
      <c r="R62" s="986"/>
      <c r="S62" s="995"/>
      <c r="T62" s="992"/>
      <c r="U62" s="986"/>
      <c r="V62" s="995"/>
      <c r="W62" s="992"/>
      <c r="X62" s="986"/>
      <c r="Y62" s="995"/>
    </row>
    <row r="63" spans="1:25" ht="14.1" customHeight="1" x14ac:dyDescent="0.2">
      <c r="A63" s="94" t="str">
        <f>'Course List (program)'!F56</f>
        <v>ARCH 338.12</v>
      </c>
      <c r="B63" s="102" t="str">
        <f>'Course List (program)'!H56</f>
        <v xml:space="preserve">CAD for Architects II </v>
      </c>
      <c r="C63" s="93">
        <v>0.66666666666666663</v>
      </c>
      <c r="D63" s="5">
        <v>8</v>
      </c>
      <c r="E63" s="237"/>
      <c r="F63" s="237"/>
      <c r="G63" s="237"/>
      <c r="H63" s="237"/>
      <c r="I63" s="237"/>
      <c r="J63" s="238">
        <v>0.66666666666666663</v>
      </c>
      <c r="K63" s="239">
        <v>8</v>
      </c>
      <c r="L63" s="237"/>
      <c r="M63" s="237"/>
      <c r="N63" s="237"/>
      <c r="O63" s="237"/>
      <c r="P63" s="237"/>
      <c r="Q63" s="1000"/>
      <c r="R63" s="986"/>
      <c r="S63" s="995"/>
      <c r="T63" s="992"/>
      <c r="U63" s="986"/>
      <c r="V63" s="995"/>
      <c r="W63" s="992"/>
      <c r="X63" s="986"/>
      <c r="Y63" s="995"/>
    </row>
    <row r="64" spans="1:25" ht="14.1" customHeight="1" x14ac:dyDescent="0.3">
      <c r="A64" s="94" t="str">
        <f>'Course List (program)'!F57</f>
        <v>ARCH 341.11</v>
      </c>
      <c r="B64" s="102" t="str">
        <f>'Course List (program)'!H57</f>
        <v>Architectural Structures</v>
      </c>
      <c r="C64" s="93"/>
      <c r="D64" s="5"/>
      <c r="E64" s="240"/>
      <c r="F64" s="240"/>
      <c r="G64" s="240"/>
      <c r="H64" s="240"/>
      <c r="I64" s="240"/>
      <c r="J64" s="238"/>
      <c r="K64" s="239"/>
      <c r="L64" s="240"/>
      <c r="M64" s="240"/>
      <c r="N64" s="240"/>
      <c r="O64" s="240"/>
      <c r="P64" s="240"/>
      <c r="Q64" s="1000"/>
      <c r="R64" s="986"/>
      <c r="S64" s="995"/>
      <c r="T64" s="992"/>
      <c r="U64" s="986"/>
      <c r="V64" s="995"/>
      <c r="W64" s="992"/>
      <c r="X64" s="986"/>
      <c r="Y64" s="995"/>
    </row>
    <row r="65" spans="1:25" ht="14.1" customHeight="1" x14ac:dyDescent="0.2">
      <c r="A65" s="94" t="str">
        <f>'Course List (program)'!F58</f>
        <v>ARCH 342.01</v>
      </c>
      <c r="B65" s="102" t="str">
        <f>'Course List (program)'!H58</f>
        <v xml:space="preserve">Steel Structures </v>
      </c>
      <c r="C65" s="93">
        <v>0.70833333333333337</v>
      </c>
      <c r="D65" s="5">
        <v>9</v>
      </c>
      <c r="E65" s="237"/>
      <c r="F65" s="237"/>
      <c r="G65" s="237"/>
      <c r="H65" s="237"/>
      <c r="I65" s="237"/>
      <c r="J65" s="238">
        <v>0.70833333333333337</v>
      </c>
      <c r="K65" s="239">
        <v>9</v>
      </c>
      <c r="L65" s="237"/>
      <c r="M65" s="237"/>
      <c r="N65" s="237"/>
      <c r="O65" s="237"/>
      <c r="P65" s="237"/>
      <c r="Q65" s="1000"/>
      <c r="R65" s="986"/>
      <c r="S65" s="995"/>
      <c r="T65" s="992"/>
      <c r="U65" s="986"/>
      <c r="V65" s="995"/>
      <c r="W65" s="992"/>
      <c r="X65" s="986"/>
      <c r="Y65" s="995"/>
    </row>
    <row r="66" spans="1:25" ht="14.1" customHeight="1" x14ac:dyDescent="0.3">
      <c r="A66" s="94" t="str">
        <f>'Course List (program)'!F59</f>
        <v>ARCH 351.11</v>
      </c>
      <c r="B66" s="102" t="str">
        <f>'Course List (program)'!H59</f>
        <v xml:space="preserve">Architectural Design Studio III </v>
      </c>
      <c r="C66" s="93"/>
      <c r="D66" s="5"/>
      <c r="E66" s="240"/>
      <c r="F66" s="240"/>
      <c r="G66" s="240"/>
      <c r="H66" s="240"/>
      <c r="I66" s="240"/>
      <c r="J66" s="238"/>
      <c r="K66" s="239"/>
      <c r="L66" s="240"/>
      <c r="M66" s="240"/>
      <c r="N66" s="240"/>
      <c r="O66" s="240"/>
      <c r="P66" s="240"/>
      <c r="Q66" s="1000"/>
      <c r="R66" s="987"/>
      <c r="S66" s="995"/>
      <c r="T66" s="992"/>
      <c r="U66" s="987"/>
      <c r="V66" s="995"/>
      <c r="W66" s="992"/>
      <c r="X66" s="987"/>
      <c r="Y66" s="995"/>
    </row>
    <row r="67" spans="1:25" ht="14.1" customHeight="1" x14ac:dyDescent="0.2">
      <c r="A67" s="94" t="str">
        <f>'Course List (program)'!F60</f>
        <v>ARCH 351.12</v>
      </c>
      <c r="B67" s="102" t="str">
        <f>'Course List (program)'!H60</f>
        <v xml:space="preserve">Architectural Design Studio III </v>
      </c>
      <c r="C67" s="93">
        <v>0.75</v>
      </c>
      <c r="D67" s="5">
        <v>10</v>
      </c>
      <c r="E67" s="237"/>
      <c r="F67" s="237"/>
      <c r="G67" s="237"/>
      <c r="H67" s="237"/>
      <c r="I67" s="237"/>
      <c r="J67" s="238">
        <v>0.75</v>
      </c>
      <c r="K67" s="239">
        <v>10</v>
      </c>
      <c r="L67" s="237"/>
      <c r="M67" s="237"/>
      <c r="N67" s="237"/>
      <c r="O67" s="237"/>
      <c r="P67" s="237"/>
      <c r="Q67" s="1000"/>
      <c r="R67" s="237"/>
      <c r="S67" s="995"/>
      <c r="T67" s="992"/>
      <c r="U67" s="237"/>
      <c r="V67" s="995"/>
      <c r="W67" s="992"/>
      <c r="X67" s="237"/>
      <c r="Y67" s="995"/>
    </row>
    <row r="68" spans="1:25" ht="14.1" customHeight="1" x14ac:dyDescent="0.2">
      <c r="A68" s="94" t="str">
        <f>'Course List (program)'!F61</f>
        <v>ARCH 352.11</v>
      </c>
      <c r="B68" s="102" t="str">
        <f>'Course List (program)'!H61</f>
        <v>Architectural Design Studio IV</v>
      </c>
      <c r="C68" s="95"/>
      <c r="D68" s="5"/>
      <c r="E68" s="242"/>
      <c r="F68" s="242"/>
      <c r="G68" s="242"/>
      <c r="H68" s="242"/>
      <c r="I68" s="242"/>
      <c r="J68" s="239"/>
      <c r="K68" s="239"/>
      <c r="L68" s="242"/>
      <c r="M68" s="242"/>
      <c r="N68" s="242"/>
      <c r="O68" s="242"/>
      <c r="P68" s="242"/>
      <c r="Q68" s="1000"/>
      <c r="R68" s="242"/>
      <c r="S68" s="995"/>
      <c r="T68" s="992"/>
      <c r="U68" s="242"/>
      <c r="V68" s="995"/>
      <c r="W68" s="992"/>
      <c r="X68" s="242"/>
      <c r="Y68" s="995"/>
    </row>
    <row r="69" spans="1:25" ht="14.1" customHeight="1" x14ac:dyDescent="0.2">
      <c r="A69" s="91" t="s">
        <v>4</v>
      </c>
      <c r="B69" s="101"/>
      <c r="C69" s="1019" t="s">
        <v>67</v>
      </c>
      <c r="D69" s="1019"/>
      <c r="E69" s="244" t="s">
        <v>36</v>
      </c>
      <c r="F69" s="244" t="s">
        <v>37</v>
      </c>
      <c r="G69" s="244" t="s">
        <v>38</v>
      </c>
      <c r="H69" s="244" t="s">
        <v>39</v>
      </c>
      <c r="I69" s="244" t="s">
        <v>40</v>
      </c>
      <c r="J69" s="1028" t="s">
        <v>43</v>
      </c>
      <c r="K69" s="1028"/>
      <c r="L69" s="244" t="s">
        <v>36</v>
      </c>
      <c r="M69" s="244" t="s">
        <v>37</v>
      </c>
      <c r="N69" s="244" t="s">
        <v>38</v>
      </c>
      <c r="O69" s="244" t="s">
        <v>39</v>
      </c>
      <c r="P69" s="245" t="s">
        <v>40</v>
      </c>
      <c r="Q69" s="1000"/>
      <c r="R69" s="985" t="s">
        <v>67</v>
      </c>
      <c r="S69" s="995"/>
      <c r="T69" s="992"/>
      <c r="U69" s="985" t="s">
        <v>67</v>
      </c>
      <c r="V69" s="995"/>
      <c r="W69" s="992"/>
      <c r="X69" s="985" t="s">
        <v>67</v>
      </c>
      <c r="Y69" s="995"/>
    </row>
    <row r="70" spans="1:25" ht="14.1" customHeight="1" x14ac:dyDescent="0.2">
      <c r="A70" s="92" t="str">
        <f>'Course List (program)'!F62</f>
        <v>ARCH 352.12</v>
      </c>
      <c r="B70" s="100" t="str">
        <f>'Course List (program)'!H62</f>
        <v>Architectural Design Studio IV</v>
      </c>
      <c r="C70" s="1019"/>
      <c r="D70" s="1019"/>
      <c r="E70" s="244">
        <v>1</v>
      </c>
      <c r="F70" s="244">
        <v>2</v>
      </c>
      <c r="G70" s="244">
        <v>3</v>
      </c>
      <c r="H70" s="244">
        <v>4</v>
      </c>
      <c r="I70" s="244">
        <v>5</v>
      </c>
      <c r="J70" s="1028"/>
      <c r="K70" s="1028"/>
      <c r="L70" s="244">
        <v>1</v>
      </c>
      <c r="M70" s="244">
        <v>2</v>
      </c>
      <c r="N70" s="244">
        <v>3</v>
      </c>
      <c r="O70" s="244">
        <v>4</v>
      </c>
      <c r="P70" s="245">
        <v>5</v>
      </c>
      <c r="Q70" s="1000"/>
      <c r="R70" s="985"/>
      <c r="S70" s="995"/>
      <c r="T70" s="992"/>
      <c r="U70" s="985"/>
      <c r="V70" s="995"/>
      <c r="W70" s="992"/>
      <c r="X70" s="985"/>
      <c r="Y70" s="995"/>
    </row>
    <row r="71" spans="1:25" ht="14.1" customHeight="1" x14ac:dyDescent="0.2">
      <c r="A71" s="92" t="str">
        <f>'Course List (program)'!F63</f>
        <v>ARCH 352.13</v>
      </c>
      <c r="B71" s="100" t="str">
        <f>'Course List (program)'!H63</f>
        <v>Architectural Design Studio IV</v>
      </c>
      <c r="C71" s="4">
        <v>0.375</v>
      </c>
      <c r="D71" s="5">
        <v>1</v>
      </c>
      <c r="E71" s="237"/>
      <c r="F71" s="237"/>
      <c r="G71" s="237"/>
      <c r="H71" s="237"/>
      <c r="I71" s="237"/>
      <c r="J71" s="238">
        <v>0.375</v>
      </c>
      <c r="K71" s="239">
        <v>1</v>
      </c>
      <c r="L71" s="237"/>
      <c r="M71" s="237"/>
      <c r="N71" s="237"/>
      <c r="O71" s="237"/>
      <c r="P71" s="237"/>
      <c r="Q71" s="1000"/>
      <c r="R71" s="986" t="str">
        <f t="array" ref="R71">IF(AND('S7'!$C$53:$AA$62="OK."),"OK.","!")</f>
        <v>OK.</v>
      </c>
      <c r="S71" s="995"/>
      <c r="T71" s="992"/>
      <c r="U71" s="986" t="str">
        <f t="array" aca="1" ref="U71" ca="1">IF(AND('S7'!$C$43:$AA$52="OK."),"OK.","!")</f>
        <v>OK.</v>
      </c>
      <c r="V71" s="995"/>
      <c r="W71" s="992"/>
      <c r="X71" s="986" t="str">
        <f t="array" ref="X71">IF(AND('S7'!$C$63:$AA$92="OK."),"OK.","!")</f>
        <v>OK.</v>
      </c>
      <c r="Y71" s="995"/>
    </row>
    <row r="72" spans="1:25" ht="14.1" customHeight="1" x14ac:dyDescent="0.3">
      <c r="A72" s="92" t="str">
        <f>'Course List (program)'!F64</f>
        <v>ARCH 362.01</v>
      </c>
      <c r="B72" s="100" t="str">
        <f>'Course List (program)'!H64</f>
        <v>History of Town Planning</v>
      </c>
      <c r="C72" s="4"/>
      <c r="D72" s="5"/>
      <c r="E72" s="240"/>
      <c r="F72" s="240"/>
      <c r="G72" s="240"/>
      <c r="H72" s="240"/>
      <c r="I72" s="240"/>
      <c r="J72" s="238"/>
      <c r="K72" s="239"/>
      <c r="L72" s="240"/>
      <c r="M72" s="240"/>
      <c r="N72" s="240"/>
      <c r="O72" s="240"/>
      <c r="P72" s="240"/>
      <c r="Q72" s="1000"/>
      <c r="R72" s="986"/>
      <c r="S72" s="995"/>
      <c r="T72" s="992"/>
      <c r="U72" s="986"/>
      <c r="V72" s="995"/>
      <c r="W72" s="992"/>
      <c r="X72" s="986"/>
      <c r="Y72" s="995"/>
    </row>
    <row r="73" spans="1:25" ht="14.1" customHeight="1" x14ac:dyDescent="0.2">
      <c r="A73" s="92" t="str">
        <f>'Course List (program)'!F65</f>
        <v>ARCH 413.01</v>
      </c>
      <c r="B73" s="100" t="str">
        <f>'Course List (program)'!H65</f>
        <v>Contemporary World Architecture</v>
      </c>
      <c r="C73" s="4">
        <v>0.41666666666666669</v>
      </c>
      <c r="D73" s="5">
        <v>2</v>
      </c>
      <c r="E73" s="237"/>
      <c r="F73" s="237"/>
      <c r="G73" s="237"/>
      <c r="H73" s="237"/>
      <c r="I73" s="237"/>
      <c r="J73" s="238">
        <v>0.41666666666666669</v>
      </c>
      <c r="K73" s="239">
        <v>2</v>
      </c>
      <c r="L73" s="237"/>
      <c r="M73" s="237"/>
      <c r="N73" s="237"/>
      <c r="O73" s="237"/>
      <c r="P73" s="237"/>
      <c r="Q73" s="1000"/>
      <c r="R73" s="986"/>
      <c r="S73" s="995"/>
      <c r="T73" s="992"/>
      <c r="U73" s="986"/>
      <c r="V73" s="995"/>
      <c r="W73" s="992"/>
      <c r="X73" s="986"/>
      <c r="Y73" s="995"/>
    </row>
    <row r="74" spans="1:25" ht="14.1" customHeight="1" x14ac:dyDescent="0.3">
      <c r="A74" s="92" t="str">
        <f>'Course List (program)'!F66</f>
        <v>ARCH 415.01</v>
      </c>
      <c r="B74" s="100" t="str">
        <f>'Course List (program)'!H66</f>
        <v>Construction Management</v>
      </c>
      <c r="C74" s="4"/>
      <c r="D74" s="5"/>
      <c r="E74" s="240"/>
      <c r="F74" s="240"/>
      <c r="G74" s="240"/>
      <c r="H74" s="240"/>
      <c r="I74" s="240"/>
      <c r="J74" s="238"/>
      <c r="K74" s="239"/>
      <c r="L74" s="240"/>
      <c r="M74" s="240"/>
      <c r="N74" s="240"/>
      <c r="O74" s="240"/>
      <c r="P74" s="240"/>
      <c r="Q74" s="1000"/>
      <c r="R74" s="986"/>
      <c r="S74" s="995"/>
      <c r="T74" s="992"/>
      <c r="U74" s="986"/>
      <c r="V74" s="995"/>
      <c r="W74" s="992"/>
      <c r="X74" s="986"/>
      <c r="Y74" s="995"/>
    </row>
    <row r="75" spans="1:25" ht="14.1" customHeight="1" x14ac:dyDescent="0.2">
      <c r="A75" s="92" t="str">
        <f>'Course List (program)'!F67</f>
        <v>ARCH 416.01</v>
      </c>
      <c r="B75" s="100" t="str">
        <f>'Course List (program)'!H67</f>
        <v>Cost Estimate &amp; Professional Practice</v>
      </c>
      <c r="C75" s="4">
        <v>0.45833333333333331</v>
      </c>
      <c r="D75" s="5">
        <v>3</v>
      </c>
      <c r="E75" s="237"/>
      <c r="F75" s="237"/>
      <c r="G75" s="237"/>
      <c r="H75" s="237"/>
      <c r="I75" s="237"/>
      <c r="J75" s="238">
        <v>0.45833333333333331</v>
      </c>
      <c r="K75" s="239">
        <v>3</v>
      </c>
      <c r="L75" s="237"/>
      <c r="M75" s="237"/>
      <c r="N75" s="237"/>
      <c r="O75" s="237"/>
      <c r="P75" s="237"/>
      <c r="Q75" s="1000"/>
      <c r="R75" s="986"/>
      <c r="S75" s="995"/>
      <c r="T75" s="992"/>
      <c r="U75" s="986"/>
      <c r="V75" s="995"/>
      <c r="W75" s="992"/>
      <c r="X75" s="986"/>
      <c r="Y75" s="995"/>
    </row>
    <row r="76" spans="1:25" ht="14.1" customHeight="1" x14ac:dyDescent="0.3">
      <c r="A76" s="92" t="str">
        <f>'Course List (program)'!F68</f>
        <v>ARCH 416.02</v>
      </c>
      <c r="B76" s="100" t="str">
        <f>'Course List (program)'!H68</f>
        <v>Cost Estimate &amp; Professional Practice</v>
      </c>
      <c r="C76" s="4"/>
      <c r="D76" s="5"/>
      <c r="E76" s="240"/>
      <c r="F76" s="240"/>
      <c r="G76" s="240"/>
      <c r="H76" s="240"/>
      <c r="I76" s="240"/>
      <c r="J76" s="238"/>
      <c r="K76" s="239"/>
      <c r="L76" s="240"/>
      <c r="M76" s="240"/>
      <c r="N76" s="240"/>
      <c r="O76" s="240"/>
      <c r="P76" s="240"/>
      <c r="Q76" s="1000"/>
      <c r="R76" s="986"/>
      <c r="S76" s="995"/>
      <c r="T76" s="992"/>
      <c r="U76" s="986"/>
      <c r="V76" s="995"/>
      <c r="W76" s="992"/>
      <c r="X76" s="986"/>
      <c r="Y76" s="995"/>
    </row>
    <row r="77" spans="1:25" ht="14.1" customHeight="1" x14ac:dyDescent="0.2">
      <c r="A77" s="92" t="str">
        <f>'Course List (program)'!F69</f>
        <v>ARCH 426.01</v>
      </c>
      <c r="B77" s="100" t="str">
        <f>'Course List (program)'!H69</f>
        <v xml:space="preserve">Building Safety Systems </v>
      </c>
      <c r="C77" s="4">
        <v>0.5</v>
      </c>
      <c r="D77" s="5">
        <v>4</v>
      </c>
      <c r="E77" s="237"/>
      <c r="F77" s="237"/>
      <c r="G77" s="237"/>
      <c r="H77" s="237"/>
      <c r="I77" s="237"/>
      <c r="J77" s="238">
        <v>0.5</v>
      </c>
      <c r="K77" s="239">
        <v>4</v>
      </c>
      <c r="L77" s="237"/>
      <c r="M77" s="237"/>
      <c r="N77" s="237"/>
      <c r="O77" s="237"/>
      <c r="P77" s="237"/>
      <c r="Q77" s="1000"/>
      <c r="R77" s="986"/>
      <c r="S77" s="995"/>
      <c r="T77" s="992"/>
      <c r="U77" s="986"/>
      <c r="V77" s="995"/>
      <c r="W77" s="992"/>
      <c r="X77" s="986"/>
      <c r="Y77" s="995"/>
    </row>
    <row r="78" spans="1:25" ht="14.1" customHeight="1" x14ac:dyDescent="0.3">
      <c r="A78" s="92" t="str">
        <f>'Course List (program)'!F70</f>
        <v>ARCH 432.11</v>
      </c>
      <c r="B78" s="100" t="str">
        <f>'Course List (program)'!H70</f>
        <v>Modelling and Photography</v>
      </c>
      <c r="C78" s="4"/>
      <c r="D78" s="5"/>
      <c r="E78" s="240"/>
      <c r="F78" s="240"/>
      <c r="G78" s="240"/>
      <c r="H78" s="240"/>
      <c r="I78" s="240"/>
      <c r="J78" s="238"/>
      <c r="K78" s="239"/>
      <c r="L78" s="240"/>
      <c r="M78" s="240"/>
      <c r="N78" s="240"/>
      <c r="O78" s="240"/>
      <c r="P78" s="240"/>
      <c r="Q78" s="1000"/>
      <c r="R78" s="986"/>
      <c r="S78" s="995"/>
      <c r="T78" s="992"/>
      <c r="U78" s="986"/>
      <c r="V78" s="995"/>
      <c r="W78" s="992"/>
      <c r="X78" s="986"/>
      <c r="Y78" s="995"/>
    </row>
    <row r="79" spans="1:25" ht="14.1" customHeight="1" x14ac:dyDescent="0.2">
      <c r="A79" s="92" t="str">
        <f>'Course List (program)'!F71</f>
        <v>ARCH 451.11</v>
      </c>
      <c r="B79" s="100" t="str">
        <f>'Course List (program)'!H71</f>
        <v>Architectural Design Studio V</v>
      </c>
      <c r="C79" s="4">
        <v>0.54166666666666663</v>
      </c>
      <c r="D79" s="5">
        <v>5</v>
      </c>
      <c r="E79" s="237"/>
      <c r="F79" s="237"/>
      <c r="G79" s="237"/>
      <c r="H79" s="237"/>
      <c r="I79" s="237"/>
      <c r="J79" s="238">
        <v>0.54166666666666663</v>
      </c>
      <c r="K79" s="239">
        <v>5</v>
      </c>
      <c r="L79" s="237"/>
      <c r="M79" s="237"/>
      <c r="N79" s="237"/>
      <c r="O79" s="237"/>
      <c r="P79" s="237"/>
      <c r="Q79" s="1000"/>
      <c r="R79" s="985" t="s">
        <v>43</v>
      </c>
      <c r="S79" s="995"/>
      <c r="T79" s="992"/>
      <c r="U79" s="985" t="s">
        <v>43</v>
      </c>
      <c r="V79" s="995"/>
      <c r="W79" s="992"/>
      <c r="X79" s="985" t="s">
        <v>43</v>
      </c>
      <c r="Y79" s="995"/>
    </row>
    <row r="80" spans="1:25" ht="14.1" customHeight="1" x14ac:dyDescent="0.3">
      <c r="A80" s="91" t="s">
        <v>5</v>
      </c>
      <c r="B80" s="101"/>
      <c r="C80" s="4"/>
      <c r="D80" s="5"/>
      <c r="E80" s="240"/>
      <c r="F80" s="240"/>
      <c r="G80" s="240"/>
      <c r="H80" s="240"/>
      <c r="I80" s="240"/>
      <c r="J80" s="238"/>
      <c r="K80" s="239"/>
      <c r="L80" s="240"/>
      <c r="M80" s="240"/>
      <c r="N80" s="240"/>
      <c r="O80" s="240"/>
      <c r="P80" s="240"/>
      <c r="Q80" s="1000"/>
      <c r="R80" s="985"/>
      <c r="S80" s="995"/>
      <c r="T80" s="992"/>
      <c r="U80" s="985"/>
      <c r="V80" s="995"/>
      <c r="W80" s="992"/>
      <c r="X80" s="985"/>
      <c r="Y80" s="995"/>
    </row>
    <row r="81" spans="1:25" ht="14.1" customHeight="1" x14ac:dyDescent="0.2">
      <c r="A81" s="94" t="str">
        <f>'Course List (program)'!F72</f>
        <v>ARCH 451.12</v>
      </c>
      <c r="B81" s="102" t="str">
        <f>'Course List (program)'!H72</f>
        <v>Architectural Design Studio V</v>
      </c>
      <c r="C81" s="4">
        <v>0.58333333333333337</v>
      </c>
      <c r="D81" s="5">
        <v>6</v>
      </c>
      <c r="E81" s="237" t="s">
        <v>707</v>
      </c>
      <c r="F81" s="237"/>
      <c r="G81" s="237"/>
      <c r="H81" s="237"/>
      <c r="I81" s="237"/>
      <c r="J81" s="238">
        <v>0.58333333333333337</v>
      </c>
      <c r="K81" s="239">
        <v>6</v>
      </c>
      <c r="L81" s="237"/>
      <c r="M81" s="237"/>
      <c r="N81" s="237"/>
      <c r="O81" s="237"/>
      <c r="P81" s="237"/>
      <c r="Q81" s="1000"/>
      <c r="R81" s="986" t="str">
        <f t="array" ref="R81">IF(AND('S8'!$C$53:$AA$62="OK."),"OK.","!")</f>
        <v>OK.</v>
      </c>
      <c r="S81" s="995"/>
      <c r="T81" s="992"/>
      <c r="U81" s="986" t="str">
        <f t="array" aca="1" ref="U81" ca="1">IF(AND('S8'!$C$43:$AA$52="OK."),"OK.","!")</f>
        <v>OK.</v>
      </c>
      <c r="V81" s="995"/>
      <c r="W81" s="992"/>
      <c r="X81" s="986" t="str">
        <f t="array" ref="X81">IF(AND('S8'!$C$63:$AA$92="OK."),"OK.","!")</f>
        <v>OK.</v>
      </c>
      <c r="Y81" s="995"/>
    </row>
    <row r="82" spans="1:25" ht="14.1" customHeight="1" x14ac:dyDescent="0.3">
      <c r="A82" s="94" t="str">
        <f>'Course List (program)'!F73</f>
        <v>ARCH 467.11</v>
      </c>
      <c r="B82" s="102" t="str">
        <f>'Course List (program)'!H73</f>
        <v>Theory and Application of Town Planning</v>
      </c>
      <c r="C82" s="4"/>
      <c r="D82" s="5"/>
      <c r="E82" s="240"/>
      <c r="F82" s="240"/>
      <c r="G82" s="240"/>
      <c r="H82" s="240"/>
      <c r="I82" s="240"/>
      <c r="J82" s="238"/>
      <c r="K82" s="239"/>
      <c r="L82" s="240"/>
      <c r="M82" s="240"/>
      <c r="N82" s="240"/>
      <c r="O82" s="240"/>
      <c r="P82" s="240"/>
      <c r="Q82" s="1000"/>
      <c r="R82" s="986"/>
      <c r="S82" s="995"/>
      <c r="T82" s="992"/>
      <c r="U82" s="986"/>
      <c r="V82" s="995"/>
      <c r="W82" s="992"/>
      <c r="X82" s="986"/>
      <c r="Y82" s="995"/>
    </row>
    <row r="83" spans="1:25" ht="14.1" customHeight="1" x14ac:dyDescent="0.2">
      <c r="A83" s="94" t="str">
        <f>'Course List (program)'!F74</f>
        <v>ARCH 467.12</v>
      </c>
      <c r="B83" s="102" t="str">
        <f>'Course List (program)'!H74</f>
        <v>Theory and Application of Town Planning</v>
      </c>
      <c r="C83" s="4">
        <v>0.625</v>
      </c>
      <c r="D83" s="5">
        <v>7</v>
      </c>
      <c r="E83" s="237" t="s">
        <v>707</v>
      </c>
      <c r="F83" s="237"/>
      <c r="G83" s="237"/>
      <c r="H83" s="237"/>
      <c r="I83" s="237"/>
      <c r="J83" s="238">
        <v>0.625</v>
      </c>
      <c r="K83" s="239">
        <v>7</v>
      </c>
      <c r="L83" s="237"/>
      <c r="M83" s="237"/>
      <c r="N83" s="237"/>
      <c r="O83" s="237"/>
      <c r="P83" s="237"/>
      <c r="Q83" s="1000"/>
      <c r="R83" s="986"/>
      <c r="S83" s="995"/>
      <c r="T83" s="992"/>
      <c r="U83" s="986"/>
      <c r="V83" s="995"/>
      <c r="W83" s="992"/>
      <c r="X83" s="986"/>
      <c r="Y83" s="995"/>
    </row>
    <row r="84" spans="1:25" ht="14.1" customHeight="1" x14ac:dyDescent="0.3">
      <c r="A84" s="94" t="str">
        <f>'Course List (program)'!F75</f>
        <v>ARCH 469.11</v>
      </c>
      <c r="B84" s="102" t="str">
        <f>'Course List (program)'!H75</f>
        <v>Residential Environment Project</v>
      </c>
      <c r="C84" s="4"/>
      <c r="D84" s="5"/>
      <c r="E84" s="240"/>
      <c r="F84" s="240"/>
      <c r="G84" s="240"/>
      <c r="H84" s="240"/>
      <c r="I84" s="240"/>
      <c r="J84" s="238"/>
      <c r="K84" s="239"/>
      <c r="L84" s="240"/>
      <c r="M84" s="240"/>
      <c r="N84" s="240"/>
      <c r="O84" s="240"/>
      <c r="P84" s="240"/>
      <c r="Q84" s="1000"/>
      <c r="R84" s="986"/>
      <c r="S84" s="995"/>
      <c r="T84" s="992"/>
      <c r="U84" s="986"/>
      <c r="V84" s="995"/>
      <c r="W84" s="992"/>
      <c r="X84" s="986"/>
      <c r="Y84" s="995"/>
    </row>
    <row r="85" spans="1:25" ht="14.1" customHeight="1" x14ac:dyDescent="0.2">
      <c r="A85" s="94" t="str">
        <f>'Course List (program)'!F76</f>
        <v>ARCH 469.12</v>
      </c>
      <c r="B85" s="102" t="str">
        <f>'Course List (program)'!H76</f>
        <v>Residential Environment Project</v>
      </c>
      <c r="C85" s="4">
        <v>0.66666666666666663</v>
      </c>
      <c r="D85" s="5">
        <v>8</v>
      </c>
      <c r="E85" s="237" t="s">
        <v>707</v>
      </c>
      <c r="F85" s="237"/>
      <c r="G85" s="237"/>
      <c r="H85" s="237"/>
      <c r="I85" s="237"/>
      <c r="J85" s="238">
        <v>0.66666666666666663</v>
      </c>
      <c r="K85" s="239">
        <v>8</v>
      </c>
      <c r="L85" s="237"/>
      <c r="M85" s="237"/>
      <c r="N85" s="237"/>
      <c r="O85" s="237"/>
      <c r="P85" s="237"/>
      <c r="Q85" s="1000"/>
      <c r="R85" s="986"/>
      <c r="S85" s="995"/>
      <c r="T85" s="992"/>
      <c r="U85" s="986"/>
      <c r="V85" s="995"/>
      <c r="W85" s="992"/>
      <c r="X85" s="986"/>
      <c r="Y85" s="995"/>
    </row>
    <row r="86" spans="1:25" ht="14.1" customHeight="1" x14ac:dyDescent="0.3">
      <c r="A86" s="94" t="str">
        <f>'Course List (program)'!F77</f>
        <v>ARCH 492.11</v>
      </c>
      <c r="B86" s="102" t="str">
        <f>'Course List (program)'!H77</f>
        <v>Graduation Project</v>
      </c>
      <c r="C86" s="4"/>
      <c r="D86" s="5"/>
      <c r="E86" s="240"/>
      <c r="F86" s="240"/>
      <c r="G86" s="240"/>
      <c r="H86" s="240"/>
      <c r="I86" s="240"/>
      <c r="J86" s="238"/>
      <c r="K86" s="239"/>
      <c r="L86" s="240"/>
      <c r="M86" s="240"/>
      <c r="N86" s="240"/>
      <c r="O86" s="240"/>
      <c r="P86" s="240"/>
      <c r="Q86" s="1000"/>
      <c r="R86" s="986"/>
      <c r="S86" s="995"/>
      <c r="T86" s="992"/>
      <c r="U86" s="986"/>
      <c r="V86" s="995"/>
      <c r="W86" s="992"/>
      <c r="X86" s="986"/>
      <c r="Y86" s="995"/>
    </row>
    <row r="87" spans="1:25" ht="14.1" customHeight="1" x14ac:dyDescent="0.2">
      <c r="A87" s="94" t="str">
        <f>'Course List (program)'!F78</f>
        <v>ARCH 492.12</v>
      </c>
      <c r="B87" s="102" t="str">
        <f>'Course List (program)'!H78</f>
        <v>Graduation Project</v>
      </c>
      <c r="C87" s="4">
        <v>0.70833333333333337</v>
      </c>
      <c r="D87" s="5">
        <v>9</v>
      </c>
      <c r="E87" s="237" t="s">
        <v>707</v>
      </c>
      <c r="F87" s="237"/>
      <c r="G87" s="237"/>
      <c r="H87" s="237"/>
      <c r="I87" s="237"/>
      <c r="J87" s="238">
        <v>0.70833333333333337</v>
      </c>
      <c r="K87" s="239">
        <v>9</v>
      </c>
      <c r="L87" s="237"/>
      <c r="M87" s="237"/>
      <c r="N87" s="237"/>
      <c r="O87" s="237"/>
      <c r="P87" s="237"/>
      <c r="Q87" s="1000"/>
      <c r="R87" s="986"/>
      <c r="S87" s="995"/>
      <c r="T87" s="992"/>
      <c r="U87" s="986"/>
      <c r="V87" s="995"/>
      <c r="W87" s="992"/>
      <c r="X87" s="986"/>
      <c r="Y87" s="995"/>
    </row>
    <row r="88" spans="1:25" ht="14.1" customHeight="1" thickBot="1" x14ac:dyDescent="0.35">
      <c r="A88" s="94" t="str">
        <f>'Course List (program)'!F79</f>
        <v>ARCH 492.13</v>
      </c>
      <c r="B88" s="102" t="str">
        <f>'Course List (program)'!H79</f>
        <v>Graduation Project</v>
      </c>
      <c r="C88" s="4"/>
      <c r="D88" s="5"/>
      <c r="E88" s="240"/>
      <c r="F88" s="240"/>
      <c r="G88" s="240"/>
      <c r="H88" s="240"/>
      <c r="I88" s="240"/>
      <c r="J88" s="238"/>
      <c r="K88" s="239"/>
      <c r="L88" s="240"/>
      <c r="M88" s="240"/>
      <c r="N88" s="240"/>
      <c r="O88" s="240"/>
      <c r="P88" s="240"/>
      <c r="Q88" s="1001"/>
      <c r="R88" s="997"/>
      <c r="S88" s="996"/>
      <c r="T88" s="993"/>
      <c r="U88" s="997"/>
      <c r="V88" s="996"/>
      <c r="W88" s="993"/>
      <c r="X88" s="997"/>
      <c r="Y88" s="996"/>
    </row>
    <row r="89" spans="1:25" ht="14.1" customHeight="1" x14ac:dyDescent="0.2">
      <c r="A89" s="94" t="str">
        <f>'Course List (program)'!F80</f>
        <v>ARCH 372.01</v>
      </c>
      <c r="B89" s="102" t="str">
        <f>'Course List (program)'!H80</f>
        <v>Energy Efficient Buildings</v>
      </c>
      <c r="C89" s="4">
        <v>0.75</v>
      </c>
      <c r="D89" s="5">
        <v>10</v>
      </c>
      <c r="E89" s="237"/>
      <c r="F89" s="237"/>
      <c r="G89" s="237"/>
      <c r="H89" s="237"/>
      <c r="I89" s="237"/>
      <c r="J89" s="238">
        <v>0.75</v>
      </c>
      <c r="K89" s="239">
        <v>10</v>
      </c>
      <c r="L89" s="237"/>
      <c r="M89" s="237"/>
      <c r="N89" s="237"/>
      <c r="O89" s="237"/>
      <c r="P89" s="237"/>
      <c r="Q89" s="253" t="str">
        <f>R5</f>
        <v>OK.</v>
      </c>
      <c r="R89" s="254"/>
      <c r="S89" s="255" t="str">
        <f>R49</f>
        <v>OK.</v>
      </c>
      <c r="T89" s="253" t="str">
        <f ca="1">U5</f>
        <v>OK.</v>
      </c>
      <c r="U89" s="254"/>
      <c r="V89" s="255" t="str">
        <f ca="1">U49</f>
        <v>OK.</v>
      </c>
      <c r="W89" s="253" t="str">
        <f>X5</f>
        <v>OK.</v>
      </c>
      <c r="X89" s="254"/>
      <c r="Y89" s="255" t="str">
        <f>X49</f>
        <v>OK.</v>
      </c>
    </row>
    <row r="90" spans="1:25" ht="14.1" customHeight="1" thickBot="1" x14ac:dyDescent="0.25">
      <c r="A90" s="96" t="str">
        <f>'Course List (program)'!F81</f>
        <v>ARCH 446.01</v>
      </c>
      <c r="B90" s="103" t="str">
        <f>'Course List (program)'!H81</f>
        <v>Environmental Image</v>
      </c>
      <c r="C90" s="97"/>
      <c r="D90" s="97"/>
      <c r="E90" s="242"/>
      <c r="F90" s="242"/>
      <c r="G90" s="242"/>
      <c r="H90" s="242"/>
      <c r="I90" s="242"/>
      <c r="J90" s="246"/>
      <c r="K90" s="246"/>
      <c r="L90" s="242"/>
      <c r="M90" s="242"/>
      <c r="N90" s="242"/>
      <c r="O90" s="242"/>
      <c r="P90" s="242"/>
      <c r="Q90" s="256" t="str">
        <f>R15</f>
        <v>!</v>
      </c>
      <c r="R90" s="257">
        <f>IF(AND(Q89:Q92="OK."),1,0)</f>
        <v>0</v>
      </c>
      <c r="S90" s="258" t="str">
        <f>R59</f>
        <v>OK.</v>
      </c>
      <c r="T90" s="256" t="str">
        <f ca="1">U15</f>
        <v>OK.</v>
      </c>
      <c r="U90" s="257">
        <f ca="1">IF(AND(T89:T92="OK."),1,0)</f>
        <v>1</v>
      </c>
      <c r="V90" s="258" t="str">
        <f ca="1">U59</f>
        <v>OK.</v>
      </c>
      <c r="W90" s="256" t="str">
        <f>X15</f>
        <v>!</v>
      </c>
      <c r="X90" s="257">
        <f>IF(AND(W89:W92="OK."),1,0)</f>
        <v>0</v>
      </c>
      <c r="Y90" s="258" t="str">
        <f>X59</f>
        <v>OK.</v>
      </c>
    </row>
    <row r="91" spans="1:25" x14ac:dyDescent="0.2">
      <c r="C91" s="13"/>
      <c r="D91" s="5"/>
      <c r="E91" s="7"/>
      <c r="F91" s="7"/>
      <c r="G91" s="7"/>
      <c r="H91" s="7"/>
      <c r="I91" s="7"/>
      <c r="J91" s="4"/>
      <c r="K91" s="5"/>
      <c r="L91" s="7"/>
      <c r="M91" s="7"/>
      <c r="N91" s="7"/>
      <c r="O91" s="7"/>
      <c r="P91" s="7"/>
      <c r="Q91" s="256" t="str">
        <f>R27</f>
        <v>OK.</v>
      </c>
      <c r="R91" s="262">
        <f>IF(AND(S89:S92="OK."),1,0)</f>
        <v>1</v>
      </c>
      <c r="S91" s="258" t="str">
        <f>R71</f>
        <v>OK.</v>
      </c>
      <c r="T91" s="256" t="str">
        <f ca="1">U27</f>
        <v>OK.</v>
      </c>
      <c r="U91" s="262">
        <f ca="1">IF(AND(V89:V92="OK."),1,0)</f>
        <v>1</v>
      </c>
      <c r="V91" s="258" t="str">
        <f ca="1">U71</f>
        <v>OK.</v>
      </c>
      <c r="W91" s="256" t="str">
        <f>X27</f>
        <v>OK.</v>
      </c>
      <c r="X91" s="262">
        <f>IF(AND(Y89:Y92="OK."),1,0)</f>
        <v>1</v>
      </c>
      <c r="Y91" s="258" t="str">
        <f>X71</f>
        <v>OK.</v>
      </c>
    </row>
    <row r="92" spans="1:25" ht="13.5" thickBot="1" x14ac:dyDescent="0.25">
      <c r="C92" s="13"/>
      <c r="D92" s="5"/>
      <c r="E92" s="7"/>
      <c r="F92" s="7"/>
      <c r="G92" s="7"/>
      <c r="H92" s="7"/>
      <c r="I92" s="7"/>
      <c r="J92" s="4"/>
      <c r="K92" s="5"/>
      <c r="L92" s="7"/>
      <c r="M92" s="7"/>
      <c r="N92" s="7"/>
      <c r="O92" s="7"/>
      <c r="P92" s="7"/>
      <c r="Q92" s="259" t="str">
        <f>R37</f>
        <v>OK.</v>
      </c>
      <c r="R92" s="260"/>
      <c r="S92" s="261" t="str">
        <f>R81</f>
        <v>OK.</v>
      </c>
      <c r="T92" s="259" t="str">
        <f ca="1">U37</f>
        <v>OK.</v>
      </c>
      <c r="U92" s="260"/>
      <c r="V92" s="261" t="str">
        <f ca="1">U81</f>
        <v>OK.</v>
      </c>
      <c r="W92" s="259" t="str">
        <f>X37</f>
        <v>OK.</v>
      </c>
      <c r="X92" s="260"/>
      <c r="Y92" s="261" t="str">
        <f>X81</f>
        <v>OK.</v>
      </c>
    </row>
  </sheetData>
  <mergeCells count="67">
    <mergeCell ref="X27:X34"/>
    <mergeCell ref="U27:U34"/>
    <mergeCell ref="U81:U88"/>
    <mergeCell ref="U37:U44"/>
    <mergeCell ref="U35:U36"/>
    <mergeCell ref="T2:V2"/>
    <mergeCell ref="W2:Y2"/>
    <mergeCell ref="V3:V88"/>
    <mergeCell ref="W3:W88"/>
    <mergeCell ref="X3:X4"/>
    <mergeCell ref="U71:U78"/>
    <mergeCell ref="U79:U80"/>
    <mergeCell ref="X81:X88"/>
    <mergeCell ref="X71:X78"/>
    <mergeCell ref="U49:U56"/>
    <mergeCell ref="Y3:Y88"/>
    <mergeCell ref="X15:X22"/>
    <mergeCell ref="X79:X80"/>
    <mergeCell ref="X49:X56"/>
    <mergeCell ref="X57:X58"/>
    <mergeCell ref="X25:X26"/>
    <mergeCell ref="U25:U26"/>
    <mergeCell ref="X47:X48"/>
    <mergeCell ref="U5:U12"/>
    <mergeCell ref="X5:X12"/>
    <mergeCell ref="T3:T88"/>
    <mergeCell ref="U47:U48"/>
    <mergeCell ref="U3:U4"/>
    <mergeCell ref="U57:U58"/>
    <mergeCell ref="U59:U66"/>
    <mergeCell ref="X59:X66"/>
    <mergeCell ref="X35:X36"/>
    <mergeCell ref="X37:X44"/>
    <mergeCell ref="X13:X14"/>
    <mergeCell ref="X69:X70"/>
    <mergeCell ref="U69:U70"/>
    <mergeCell ref="U13:U14"/>
    <mergeCell ref="C25:D26"/>
    <mergeCell ref="J47:K48"/>
    <mergeCell ref="J25:K26"/>
    <mergeCell ref="Q3:Q88"/>
    <mergeCell ref="S3:S88"/>
    <mergeCell ref="R81:R88"/>
    <mergeCell ref="R35:R36"/>
    <mergeCell ref="R69:R70"/>
    <mergeCell ref="R79:R80"/>
    <mergeCell ref="R27:R34"/>
    <mergeCell ref="R37:R44"/>
    <mergeCell ref="R47:R48"/>
    <mergeCell ref="R13:R14"/>
    <mergeCell ref="R25:R26"/>
    <mergeCell ref="U15:U22"/>
    <mergeCell ref="A2:B2"/>
    <mergeCell ref="R71:R78"/>
    <mergeCell ref="R49:R56"/>
    <mergeCell ref="R59:R66"/>
    <mergeCell ref="R5:R12"/>
    <mergeCell ref="R15:R22"/>
    <mergeCell ref="C2:P2"/>
    <mergeCell ref="Q2:S2"/>
    <mergeCell ref="R3:R4"/>
    <mergeCell ref="R57:R58"/>
    <mergeCell ref="C3:D4"/>
    <mergeCell ref="J3:K4"/>
    <mergeCell ref="C69:D70"/>
    <mergeCell ref="C47:D48"/>
    <mergeCell ref="J69:K70"/>
  </mergeCells>
  <phoneticPr fontId="10" type="noConversion"/>
  <conditionalFormatting sqref="L89:P90 L45:P46 L35:P36 E23:I24 L67:P68 L23:P24 E67:I68 L79:P80 E89:I90 E79:I80 E35:I36 L57:P58 E13:I14 E57:I58 E45:I46 L13:N14 P13:P14">
    <cfRule type="cellIs" dxfId="155" priority="5" stopIfTrue="1" operator="equal">
      <formula>$S$1</formula>
    </cfRule>
  </conditionalFormatting>
  <conditionalFormatting sqref="R71:R78 R59:R66 R37:R44 R15:R22 U81 U5:U12 R5:R12 U15:U22 U27:U34 R27:R34 U37:U44 U49:U56 R49:R56 U59:U66 U71:U78 R81 X81 X5:X12 X15:X22 X27:X34 X37:X44 X49:X56 X59:X66 X71:X78">
    <cfRule type="cellIs" dxfId="154" priority="6" stopIfTrue="1" operator="equal">
      <formula>"OK."</formula>
    </cfRule>
    <cfRule type="cellIs" dxfId="153" priority="7" stopIfTrue="1" operator="equal">
      <formula>"!"</formula>
    </cfRule>
  </conditionalFormatting>
  <conditionalFormatting sqref="A4">
    <cfRule type="cellIs" dxfId="152" priority="8" stopIfTrue="1" operator="equal">
      <formula>OR($E$5:$I$24)</formula>
    </cfRule>
  </conditionalFormatting>
  <conditionalFormatting sqref="Q3:Q82 S3:T82 V3 W3:W82 Y3">
    <cfRule type="cellIs" dxfId="151" priority="9" stopIfTrue="1" operator="notEqual">
      <formula>2</formula>
    </cfRule>
  </conditionalFormatting>
  <conditionalFormatting sqref="R23:R24 U23:U24 R45:R46 U45:U46 R67:R68 U67:U68 X23:X24 X45:X46 X67:X68">
    <cfRule type="cellIs" dxfId="150" priority="10" stopIfTrue="1" operator="equal">
      <formula>$S$2</formula>
    </cfRule>
  </conditionalFormatting>
  <conditionalFormatting sqref="R90:R91 U90:U91 X90:X91">
    <cfRule type="cellIs" dxfId="149" priority="11" stopIfTrue="1" operator="notEqual">
      <formula>1</formula>
    </cfRule>
  </conditionalFormatting>
  <conditionalFormatting sqref="L89:P90 L45:P46 L35:P36 E23:I24 L67:P68 L23:P24 E67:I68 L79:P80 E89:I90 E79:I80 E35:I36 L57:P58 E13:I14 E57:I58 E45:I46 L13:N14 P13:P14">
    <cfRule type="cellIs" dxfId="148" priority="4" stopIfTrue="1" operator="equal">
      <formula>$Q$1</formula>
    </cfRule>
  </conditionalFormatting>
  <conditionalFormatting sqref="E87">
    <cfRule type="cellIs" dxfId="147" priority="3" stopIfTrue="1" operator="equal">
      <formula>$S$1</formula>
    </cfRule>
  </conditionalFormatting>
  <conditionalFormatting sqref="O13:O14">
    <cfRule type="cellIs" dxfId="146" priority="2" stopIfTrue="1" operator="equal">
      <formula>$S$1</formula>
    </cfRule>
  </conditionalFormatting>
  <conditionalFormatting sqref="O13:O14">
    <cfRule type="cellIs" dxfId="145" priority="1" stopIfTrue="1" operator="equal">
      <formula>$Q$1</formula>
    </cfRule>
  </conditionalFormatting>
  <printOptions horizontalCentered="1" verticalCentered="1"/>
  <pageMargins left="0" right="0" top="0" bottom="0" header="0.51181102362204722" footer="0.51181102362204722"/>
  <pageSetup paperSize="9" scale="58"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tabColor indexed="53"/>
  </sheetPr>
  <dimension ref="A1:L39"/>
  <sheetViews>
    <sheetView zoomScale="110" zoomScaleNormal="110" workbookViewId="0">
      <selection activeCell="H8" sqref="H8"/>
    </sheetView>
  </sheetViews>
  <sheetFormatPr defaultRowHeight="12.75" x14ac:dyDescent="0.2"/>
  <cols>
    <col min="1" max="1" width="14.7109375" style="6" customWidth="1"/>
    <col min="2" max="6" width="14.7109375" customWidth="1"/>
    <col min="7" max="12" width="10.7109375" customWidth="1"/>
  </cols>
  <sheetData>
    <row r="1" spans="1:12" ht="20.100000000000001" customHeight="1" thickBot="1" x14ac:dyDescent="0.25">
      <c r="A1" s="53" t="s">
        <v>545</v>
      </c>
      <c r="B1" s="54"/>
      <c r="C1" s="54"/>
      <c r="D1" s="54"/>
      <c r="E1" s="54"/>
      <c r="F1" s="545"/>
    </row>
    <row r="2" spans="1:12" ht="13.5" thickTop="1" x14ac:dyDescent="0.2"/>
    <row r="3" spans="1:12" ht="15" thickBot="1" x14ac:dyDescent="0.35">
      <c r="A3">
        <v>25</v>
      </c>
      <c r="B3" s="12" t="str">
        <f>INDEX(Rooms!C2:C26,$A$3,1)</f>
        <v>MÜH.B525</v>
      </c>
      <c r="D3" s="740" t="s">
        <v>546</v>
      </c>
      <c r="E3" s="1029">
        <f ca="1">NOW()</f>
        <v>42904.800879513889</v>
      </c>
      <c r="F3" s="1030"/>
    </row>
    <row r="4" spans="1:12" ht="13.5" thickBot="1" x14ac:dyDescent="0.25"/>
    <row r="5" spans="1:12" ht="20.100000000000001" customHeight="1" x14ac:dyDescent="0.2">
      <c r="A5" s="524" t="s">
        <v>539</v>
      </c>
      <c r="B5" s="525" t="s">
        <v>153</v>
      </c>
      <c r="C5" s="525" t="s">
        <v>37</v>
      </c>
      <c r="D5" s="525" t="s">
        <v>154</v>
      </c>
      <c r="E5" s="525" t="s">
        <v>155</v>
      </c>
      <c r="F5" s="526" t="s">
        <v>40</v>
      </c>
      <c r="G5" s="527"/>
      <c r="H5" s="523"/>
      <c r="I5" s="523"/>
      <c r="J5" s="523"/>
      <c r="K5" s="523"/>
      <c r="L5" s="523"/>
    </row>
    <row r="6" spans="1:12" ht="20.100000000000001" customHeight="1" x14ac:dyDescent="0.2">
      <c r="A6" s="528">
        <v>0.375</v>
      </c>
      <c r="B6" s="546" t="str">
        <f t="shared" ref="B6:B15" si="0">IF(CONCATENATE(B19,B30,H19,H30)="    ","STUDY HRS.",CONCATENATE(B19,B30,H19,H30))</f>
        <v>STUDY HRS.</v>
      </c>
      <c r="C6" s="546" t="str">
        <f t="shared" ref="C6:D15" si="1">IF(CONCATENATE(C19,C30,I19,I30)="    ","STUDY HRS.",CONCATENATE(C19,C30,I19,I30))</f>
        <v>STUDY HRS.</v>
      </c>
      <c r="D6" s="546" t="str">
        <f t="shared" si="1"/>
        <v>STUDY HRS.</v>
      </c>
      <c r="E6" s="546" t="str">
        <f t="shared" ref="E6:E15" si="2">IF(CONCATENATE(E19,E30,K19,K30)="    ","STUDY HRS.",CONCATENATE(E19,E30,K19,K30))</f>
        <v>STUDY HRS.</v>
      </c>
      <c r="F6" s="547" t="str">
        <f t="shared" ref="F6:F15" si="3">IF(CONCATENATE(F19,F30,L19,L30)="    ","STUDY HRS.",CONCATENATE(F19,F30,L19,L30))</f>
        <v>STUDY HRS.</v>
      </c>
      <c r="G6" s="529"/>
      <c r="H6" s="530"/>
      <c r="I6" s="530"/>
      <c r="J6" s="530"/>
      <c r="K6" s="530"/>
      <c r="L6" s="530"/>
    </row>
    <row r="7" spans="1:12" ht="20.100000000000001" customHeight="1" x14ac:dyDescent="0.2">
      <c r="A7" s="528">
        <v>0.41666666666666669</v>
      </c>
      <c r="B7" s="546" t="str">
        <f t="shared" si="0"/>
        <v>STUDY HRS.</v>
      </c>
      <c r="C7" s="546" t="str">
        <f t="shared" si="1"/>
        <v>STUDY HRS.</v>
      </c>
      <c r="D7" s="546" t="str">
        <f t="shared" si="1"/>
        <v>STUDY HRS.</v>
      </c>
      <c r="E7" s="546" t="str">
        <f t="shared" si="2"/>
        <v>STUDY HRS.</v>
      </c>
      <c r="F7" s="547" t="str">
        <f t="shared" si="3"/>
        <v>STUDY HRS.</v>
      </c>
      <c r="G7" s="529"/>
      <c r="H7" s="530"/>
      <c r="I7" s="530"/>
      <c r="J7" s="530"/>
      <c r="K7" s="530"/>
      <c r="L7" s="530"/>
    </row>
    <row r="8" spans="1:12" ht="20.100000000000001" customHeight="1" x14ac:dyDescent="0.2">
      <c r="A8" s="528">
        <v>0.45833333333333298</v>
      </c>
      <c r="B8" s="546" t="str">
        <f t="shared" si="0"/>
        <v>STUDY HRS.</v>
      </c>
      <c r="C8" s="546" t="str">
        <f t="shared" si="1"/>
        <v>STUDY HRS.</v>
      </c>
      <c r="D8" s="546" t="str">
        <f t="shared" si="1"/>
        <v>STUDY HRS.</v>
      </c>
      <c r="E8" s="546" t="str">
        <f t="shared" si="2"/>
        <v>STUDY HRS.</v>
      </c>
      <c r="F8" s="547" t="str">
        <f t="shared" si="3"/>
        <v>STUDY HRS.</v>
      </c>
      <c r="G8" s="529"/>
      <c r="H8" s="530"/>
      <c r="I8" s="530"/>
      <c r="J8" s="530"/>
      <c r="K8" s="530"/>
      <c r="L8" s="530"/>
    </row>
    <row r="9" spans="1:12" ht="20.100000000000001" customHeight="1" x14ac:dyDescent="0.2">
      <c r="A9" s="528">
        <v>0.5</v>
      </c>
      <c r="B9" s="546" t="str">
        <f t="shared" si="0"/>
        <v>STUDY HRS.</v>
      </c>
      <c r="C9" s="546" t="str">
        <f t="shared" si="1"/>
        <v>STUDY HRS.</v>
      </c>
      <c r="D9" s="546" t="str">
        <f t="shared" si="1"/>
        <v>STUDY HRS.</v>
      </c>
      <c r="E9" s="546" t="str">
        <f t="shared" si="2"/>
        <v>STUDY HRS.</v>
      </c>
      <c r="F9" s="547" t="str">
        <f t="shared" si="3"/>
        <v>STUDY HRS.</v>
      </c>
      <c r="G9" s="529"/>
      <c r="H9" s="530"/>
      <c r="I9" s="530"/>
      <c r="J9" s="530"/>
      <c r="K9" s="530"/>
      <c r="L9" s="530"/>
    </row>
    <row r="10" spans="1:12" ht="20.100000000000001" customHeight="1" x14ac:dyDescent="0.2">
      <c r="A10" s="528">
        <v>0.54166666666666696</v>
      </c>
      <c r="B10" s="548" t="str">
        <f t="shared" si="0"/>
        <v>STUDY HRS.</v>
      </c>
      <c r="C10" s="548" t="str">
        <f t="shared" si="1"/>
        <v>STUDY HRS.</v>
      </c>
      <c r="D10" s="548" t="str">
        <f>IF(CONCATENATE(D23,D34,J23,J34)="    ","STUDY HRS.",CONCATENATE(D23,D34,J23,J34))</f>
        <v>STUDY HRS.</v>
      </c>
      <c r="E10" s="548" t="str">
        <f t="shared" si="2"/>
        <v>STUDY HRS.</v>
      </c>
      <c r="F10" s="549" t="str">
        <f t="shared" si="3"/>
        <v>STUDY HRS.</v>
      </c>
      <c r="G10" s="529"/>
      <c r="H10" s="530"/>
      <c r="I10" s="530"/>
      <c r="J10" s="530"/>
      <c r="K10" s="530"/>
      <c r="L10" s="530"/>
    </row>
    <row r="11" spans="1:12" ht="20.100000000000001" customHeight="1" x14ac:dyDescent="0.2">
      <c r="A11" s="528">
        <v>0.58333333333333304</v>
      </c>
      <c r="B11" s="550" t="str">
        <f t="shared" si="0"/>
        <v>STUDY HRS.</v>
      </c>
      <c r="C11" s="550" t="str">
        <f t="shared" si="1"/>
        <v>STUDY HRS.</v>
      </c>
      <c r="D11" s="550" t="str">
        <f t="shared" si="1"/>
        <v>STUDY HRS.</v>
      </c>
      <c r="E11" s="550" t="str">
        <f t="shared" si="2"/>
        <v>STUDY HRS.</v>
      </c>
      <c r="F11" s="551" t="str">
        <f t="shared" si="3"/>
        <v>STUDY HRS.</v>
      </c>
      <c r="G11" s="529"/>
      <c r="H11" s="530"/>
      <c r="I11" s="530"/>
      <c r="J11" s="530"/>
      <c r="K11" s="530"/>
      <c r="L11" s="530"/>
    </row>
    <row r="12" spans="1:12" ht="20.100000000000001" customHeight="1" x14ac:dyDescent="0.2">
      <c r="A12" s="528">
        <v>0.625</v>
      </c>
      <c r="B12" s="546" t="str">
        <f t="shared" si="0"/>
        <v>STUDY HRS.</v>
      </c>
      <c r="C12" s="546" t="str">
        <f t="shared" si="1"/>
        <v>STUDY HRS.</v>
      </c>
      <c r="D12" s="546" t="str">
        <f t="shared" si="1"/>
        <v>STUDY HRS.</v>
      </c>
      <c r="E12" s="546" t="str">
        <f t="shared" si="2"/>
        <v>STUDY HRS.</v>
      </c>
      <c r="F12" s="547" t="str">
        <f t="shared" si="3"/>
        <v>STUDY HRS.</v>
      </c>
      <c r="G12" s="529"/>
      <c r="H12" s="530"/>
      <c r="I12" s="530"/>
      <c r="J12" s="530"/>
      <c r="K12" s="530"/>
      <c r="L12" s="530"/>
    </row>
    <row r="13" spans="1:12" ht="20.100000000000001" customHeight="1" x14ac:dyDescent="0.2">
      <c r="A13" s="528">
        <v>0.66666666666666696</v>
      </c>
      <c r="B13" s="546" t="str">
        <f t="shared" si="0"/>
        <v>STUDY HRS.</v>
      </c>
      <c r="C13" s="546" t="str">
        <f t="shared" si="1"/>
        <v>STUDY HRS.</v>
      </c>
      <c r="D13" s="546" t="str">
        <f>IF(CONCATENATE(D26,D37,J26,J37)="    ","STUDY HRS.",CONCATENATE(D26,D37,J26,J37))</f>
        <v>STUDY HRS.</v>
      </c>
      <c r="E13" s="546" t="str">
        <f t="shared" si="2"/>
        <v>STUDY HRS.</v>
      </c>
      <c r="F13" s="547" t="str">
        <f t="shared" si="3"/>
        <v>STUDY HRS.</v>
      </c>
      <c r="G13" s="529"/>
      <c r="H13" s="530"/>
      <c r="I13" s="530"/>
      <c r="J13" s="530"/>
      <c r="K13" s="530"/>
      <c r="L13" s="530"/>
    </row>
    <row r="14" spans="1:12" ht="20.100000000000001" customHeight="1" x14ac:dyDescent="0.2">
      <c r="A14" s="528">
        <v>0.70833333333333304</v>
      </c>
      <c r="B14" s="546" t="str">
        <f t="shared" si="0"/>
        <v>STUDY HRS.</v>
      </c>
      <c r="C14" s="546" t="str">
        <f t="shared" si="1"/>
        <v>STUDY HRS.</v>
      </c>
      <c r="D14" s="546" t="str">
        <f>IF(CONCATENATE(D27,D38,J27,J38)="    ","STUDY HRS.",CONCATENATE(D27,D38,J27,J38))</f>
        <v>STUDY HRS.</v>
      </c>
      <c r="E14" s="546" t="str">
        <f t="shared" si="2"/>
        <v>STUDY HRS.</v>
      </c>
      <c r="F14" s="547" t="str">
        <f t="shared" si="3"/>
        <v>STUDY HRS.</v>
      </c>
      <c r="G14" s="529"/>
      <c r="H14" s="530"/>
      <c r="I14" s="530"/>
      <c r="J14" s="530"/>
      <c r="K14" s="530"/>
      <c r="L14" s="530"/>
    </row>
    <row r="15" spans="1:12" ht="20.100000000000001" customHeight="1" thickBot="1" x14ac:dyDescent="0.25">
      <c r="A15" s="531">
        <v>0.75</v>
      </c>
      <c r="B15" s="552" t="str">
        <f t="shared" ca="1" si="0"/>
        <v>STUDY HRS.</v>
      </c>
      <c r="C15" s="552" t="str">
        <f t="shared" ca="1" si="1"/>
        <v>STUDY HRS.</v>
      </c>
      <c r="D15" s="552" t="str">
        <f ca="1">IF(CONCATENATE(D28,D39,J28,J39)="    ","STUDY HRS.",CONCATENATE(D28,D39,J28,J39))</f>
        <v>STUDY HRS.</v>
      </c>
      <c r="E15" s="552" t="str">
        <f t="shared" ca="1" si="2"/>
        <v>STUDY HRS.</v>
      </c>
      <c r="F15" s="553" t="str">
        <f t="shared" ca="1" si="3"/>
        <v>STUDY HRS.</v>
      </c>
      <c r="G15" s="529"/>
      <c r="H15" s="530"/>
      <c r="I15" s="530"/>
      <c r="J15" s="530"/>
      <c r="K15" s="530"/>
      <c r="L15" s="530"/>
    </row>
    <row r="18" spans="1:12" ht="15" customHeight="1" x14ac:dyDescent="0.2">
      <c r="A18" s="263" t="s">
        <v>260</v>
      </c>
      <c r="B18" s="51" t="s">
        <v>153</v>
      </c>
      <c r="C18" s="51" t="s">
        <v>37</v>
      </c>
      <c r="D18" s="51" t="s">
        <v>154</v>
      </c>
      <c r="E18" s="51" t="s">
        <v>155</v>
      </c>
      <c r="F18" s="51" t="s">
        <v>40</v>
      </c>
      <c r="G18" s="263" t="s">
        <v>262</v>
      </c>
      <c r="H18" s="51" t="s">
        <v>153</v>
      </c>
      <c r="I18" s="51" t="s">
        <v>37</v>
      </c>
      <c r="J18" s="51" t="s">
        <v>154</v>
      </c>
      <c r="K18" s="51" t="s">
        <v>155</v>
      </c>
      <c r="L18" s="51" t="s">
        <v>40</v>
      </c>
    </row>
    <row r="19" spans="1:12" ht="15" customHeight="1" x14ac:dyDescent="0.2">
      <c r="A19" s="52">
        <v>0.375</v>
      </c>
      <c r="B19" s="48" t="str">
        <f>IF('S1'!M3=$B$3,'S1'!C3,IF('S3'!M3=$B$3,'S3'!C3,IF('S5'!M3=$B$3,'S5'!C3,IF('S7'!M3=$B$3,'S7'!C3,IF('S2'!M3=$B$3,'S2'!C3,IF('S4'!M3=$B$3,'S4'!C3,IF('S6'!M3=$B$3,'S6'!C3,IF('S8'!M3=$B$3,'S8'!C3," "))))))))</f>
        <v xml:space="preserve"> </v>
      </c>
      <c r="C19" s="48" t="str">
        <f>IF('S1'!N3=$B$3,'S1'!D3,IF('S3'!N3=$B$3,'S3'!D3,IF('S5'!N3=$B$3,'S5'!D3,IF('S7'!N3=$B$3,'S7'!D3,IF('S2'!N3=$B$3,'S2'!D3,IF('S4'!N3=$B$3,'S4'!D3,IF('S6'!N3=$B$3,'S6'!D3,IF('S8'!N3=$B$3,'S8'!D3," "))))))))</f>
        <v xml:space="preserve"> </v>
      </c>
      <c r="D19" s="48" t="str">
        <f>IF('S1'!O3=$B$3,'S1'!E3,IF('S3'!O3=$B$3,'S3'!E3,IF('S5'!O3=$B$3,'S5'!E3,IF('S7'!O3=$B$3,'S7'!E3,IF('S2'!O3=$B$3,'S2'!E3,IF('S4'!O3=$B$3,'S4'!E3,IF('S6'!O3=$B$3,'S6'!E3,IF('S8'!O3=$B$3,'S8'!E3," "))))))))</f>
        <v xml:space="preserve"> </v>
      </c>
      <c r="E19" s="48" t="str">
        <f>IF('S1'!P3=$B$3,'S1'!F3,IF('S3'!P3=$B$3,'S3'!F3,IF('S5'!P3=$B$3,'S5'!F3,IF('S7'!P3=$B$3,'S7'!F3,IF('S2'!P3=$B$3,'S2'!F3,IF('S4'!P3=$B$3,'S4'!F3,IF('S6'!P3=$B$3,'S6'!F3,IF('S8'!P3=$B$3,'S8'!F3," "))))))))</f>
        <v xml:space="preserve"> </v>
      </c>
      <c r="F19" s="48" t="str">
        <f>IF('S1'!Q3=$B$3,'S1'!G3,IF('S3'!Q3=$B$3,'S3'!G3,IF('S5'!Q3=$B$3,'S5'!G3,IF('S7'!Q3=$B$3,'S7'!G3,IF('S2'!Q3=$B$3,'S2'!G3,IF('S4'!Q3=$B$3,'S4'!G3,IF('S6'!Q3=$B$3,'S6'!G3,IF('S8'!Q3=$B$3,'S8'!G3," "))))))))</f>
        <v xml:space="preserve"> </v>
      </c>
      <c r="G19" s="52">
        <v>0.375</v>
      </c>
      <c r="H19" s="48" t="str">
        <f>IF('S1'!M23=$B$3,'S1'!C23,IF('S3'!M23=$B$3,'S3'!C23,IF('S5'!M23=$B$3,'S5'!C23,IF('S7'!M23=$B$3,'S7'!C23,IF('S2'!M23=$B$3,'S2'!C23,IF('S4'!M23=$B$3,'S4'!C23,IF('S6'!M23=$B$3,'S6'!C23,IF('S8'!M23=$B$3,'S8'!C23," "))))))))</f>
        <v xml:space="preserve"> </v>
      </c>
      <c r="I19" s="48" t="str">
        <f>IF('S1'!N23=$B$3,'S1'!D23,IF('S3'!N23=$B$3,'S3'!D23,IF('S5'!N23=$B$3,'S5'!D23,IF('S7'!N23=$B$3,'S7'!D23,IF('S2'!N23=$B$3,'S2'!D23,IF('S4'!N23=$B$3,'S4'!D23,IF('S6'!N23=$B$3,'S6'!D23,IF('S8'!N23=$B$3,'S8'!D23," "))))))))</f>
        <v xml:space="preserve"> </v>
      </c>
      <c r="J19" s="48" t="str">
        <f>IF('S1'!O23=$B$3,'S1'!E23,IF('S3'!O23=$B$3,'S3'!E23,IF('S5'!O23=$B$3,'S5'!E23,IF('S7'!O23=$B$3,'S7'!E23,IF('S2'!O23=$B$3,'S2'!E23,IF('S4'!O23=$B$3,'S4'!E23,IF('S6'!O23=$B$3,'S6'!E23,IF('S8'!O23=$B$3,'S8'!E23," "))))))))</f>
        <v xml:space="preserve"> </v>
      </c>
      <c r="K19" s="48" t="str">
        <f>IF('S1'!P23=$B$3,'S1'!F23,IF('S3'!P23=$B$3,'S3'!F23,IF('S5'!P23=$B$3,'S5'!F23,IF('S7'!P23=$B$3,'S7'!F23,IF('S2'!P23=$B$3,'S2'!F23,IF('S4'!P23=$B$3,'S4'!F23,IF('S6'!P23=$B$3,'S6'!F23,IF('S8'!P23=$B$3,'S8'!F23," "))))))))</f>
        <v xml:space="preserve"> </v>
      </c>
      <c r="L19" s="48" t="str">
        <f>IF('S1'!Q23=$B$3,'S1'!G23,IF('S3'!Q23=$B$3,'S3'!G23,IF('S5'!Q23=$B$3,'S5'!G23,IF('S7'!Q23=$B$3,'S7'!G23,IF('S2'!Q23=$B$3,'S2'!G23,IF('S4'!Q23=$B$3,'S4'!G23,IF('S6'!Q23=$B$3,'S6'!G23,IF('S8'!Q23=$B$3,'S8'!G23," "))))))))</f>
        <v xml:space="preserve"> </v>
      </c>
    </row>
    <row r="20" spans="1:12" ht="15" customHeight="1" x14ac:dyDescent="0.2">
      <c r="A20" s="52">
        <v>0.41666666666666669</v>
      </c>
      <c r="B20" s="48" t="str">
        <f>IF('S1'!M4=$B$3,'S1'!C4,IF('S3'!M4=$B$3,'S3'!C4,IF('S5'!M4=$B$3,'S5'!C4,IF('S7'!M4=$B$3,'S7'!C4,IF('S2'!M4=$B$3,'S2'!C4,IF('S4'!M4=$B$3,'S4'!C4,IF('S6'!M4=$B$3,'S6'!C4,IF('S8'!M4=$B$3,'S8'!C4," "))))))))</f>
        <v xml:space="preserve"> </v>
      </c>
      <c r="C20" s="48" t="str">
        <f>IF('S1'!N4=$B$3,'S1'!D4,IF('S3'!N4=$B$3,'S3'!D4,IF('S5'!N4=$B$3,'S5'!D4,IF('S7'!N4=$B$3,'S7'!D4,IF('S2'!N4=$B$3,'S2'!D4,IF('S4'!N4=$B$3,'S4'!D4,IF('S6'!N4=$B$3,'S6'!D4,IF('S8'!N4=$B$3,'S8'!D4," "))))))))</f>
        <v xml:space="preserve"> </v>
      </c>
      <c r="D20" s="48" t="str">
        <f>IF('S1'!O4=$B$3,'S1'!E4,IF('S3'!O4=$B$3,'S3'!E4,IF('S5'!O4=$B$3,'S5'!E4,IF('S7'!O4=$B$3,'S7'!E4,IF('S2'!O4=$B$3,'S2'!E4,IF('S4'!O4=$B$3,'S4'!E4,IF('S6'!O4=$B$3,'S6'!E4,IF('S8'!O4=$B$3,'S8'!E4," "))))))))</f>
        <v xml:space="preserve"> </v>
      </c>
      <c r="E20" s="48" t="str">
        <f>IF('S1'!P4=$B$3,'S1'!F4,IF('S3'!P4=$B$3,'S3'!F4,IF('S5'!P4=$B$3,'S5'!F4,IF('S7'!P4=$B$3,'S7'!F4,IF('S2'!P4=$B$3,'S2'!F4,IF('S4'!P4=$B$3,'S4'!F4,IF('S6'!P4=$B$3,'S6'!F4,IF('S8'!P4=$B$3,'S8'!F4," "))))))))</f>
        <v xml:space="preserve"> </v>
      </c>
      <c r="F20" s="48" t="str">
        <f>IF('S1'!Q4=$B$3,'S1'!G4,IF('S3'!Q4=$B$3,'S3'!G4,IF('S5'!Q4=$B$3,'S5'!G4,IF('S7'!Q4=$B$3,'S7'!G4,IF('S2'!Q4=$B$3,'S2'!G4,IF('S4'!Q4=$B$3,'S4'!G4,IF('S6'!Q4=$B$3,'S6'!G4,IF('S8'!Q4=$B$3,'S8'!G4," "))))))))</f>
        <v xml:space="preserve"> </v>
      </c>
      <c r="G20" s="52">
        <v>0.41666666666666669</v>
      </c>
      <c r="H20" s="48" t="str">
        <f>IF('S1'!M24=$B$3,'S1'!C24,IF('S3'!M24=$B$3,'S3'!C24,IF('S5'!M24=$B$3,'S5'!C24,IF('S7'!M24=$B$3,'S7'!C24,IF('S2'!M24=$B$3,'S2'!C24,IF('S4'!M24=$B$3,'S4'!C24,IF('S6'!M24=$B$3,'S6'!C24,IF('S8'!M24=$B$3,'S8'!C24," "))))))))</f>
        <v xml:space="preserve"> </v>
      </c>
      <c r="I20" s="48" t="str">
        <f>IF('S1'!N24=$B$3,'S1'!D24,IF('S3'!N24=$B$3,'S3'!D24,IF('S5'!N24=$B$3,'S5'!D24,IF('S7'!N24=$B$3,'S7'!D24,IF('S2'!N24=$B$3,'S2'!D24,IF('S4'!N24=$B$3,'S4'!D24,IF('S6'!N24=$B$3,'S6'!D24,IF('S8'!N24=$B$3,'S8'!D24," "))))))))</f>
        <v xml:space="preserve"> </v>
      </c>
      <c r="J20" s="48" t="str">
        <f>IF('S1'!O24=$B$3,'S1'!E24,IF('S3'!O24=$B$3,'S3'!E24,IF('S5'!O24=$B$3,'S5'!E24,IF('S7'!O24=$B$3,'S7'!E24,IF('S2'!O24=$B$3,'S2'!E24,IF('S4'!O24=$B$3,'S4'!E24,IF('S6'!O24=$B$3,'S6'!E24,IF('S8'!O24=$B$3,'S8'!E24," "))))))))</f>
        <v xml:space="preserve"> </v>
      </c>
      <c r="K20" s="48" t="str">
        <f>IF('S1'!P24=$B$3,'S1'!F24,IF('S3'!P24=$B$3,'S3'!F24,IF('S5'!P24=$B$3,'S5'!F24,IF('S7'!P24=$B$3,'S7'!F24,IF('S2'!P24=$B$3,'S2'!F24,IF('S4'!P24=$B$3,'S4'!F24,IF('S6'!P24=$B$3,'S6'!F24,IF('S8'!P24=$B$3,'S8'!F24," "))))))))</f>
        <v xml:space="preserve"> </v>
      </c>
      <c r="L20" s="48" t="str">
        <f>IF('S1'!Q24=$B$3,'S1'!G24,IF('S3'!Q24=$B$3,'S3'!G24,IF('S5'!Q24=$B$3,'S5'!G24,IF('S7'!Q24=$B$3,'S7'!G24,IF('S2'!Q24=$B$3,'S2'!G24,IF('S4'!Q24=$B$3,'S4'!G24,IF('S6'!Q24=$B$3,'S6'!G24,IF('S8'!Q24=$B$3,'S8'!G24," "))))))))</f>
        <v xml:space="preserve"> </v>
      </c>
    </row>
    <row r="21" spans="1:12" ht="15" customHeight="1" x14ac:dyDescent="0.2">
      <c r="A21" s="52">
        <v>0.45833333333333298</v>
      </c>
      <c r="B21" s="48" t="str">
        <f>IF('S1'!M5=$B$3,'S1'!C5,IF('S3'!M5=$B$3,'S3'!C5,IF('S5'!M5=$B$3,'S5'!C5,IF('S7'!M5=$B$3,'S7'!C5,IF('S2'!M5=$B$3,'S2'!C5,IF('S4'!M5=$B$3,'S4'!C5,IF('S6'!M5=$B$3,'S6'!C5,IF('S8'!M5=$B$3,'S8'!C5," "))))))))</f>
        <v xml:space="preserve"> </v>
      </c>
      <c r="C21" s="48" t="str">
        <f>IF('S1'!N5=$B$3,'S1'!D5,IF('S3'!N5=$B$3,'S3'!D5,IF('S5'!N5=$B$3,'S5'!D5,IF('S7'!N5=$B$3,'S7'!D5,IF('S2'!N5=$B$3,'S2'!D5,IF('S4'!N5=$B$3,'S4'!D5,IF('S6'!N5=$B$3,'S6'!D5,IF('S8'!N5=$B$3,'S8'!D5," "))))))))</f>
        <v xml:space="preserve"> </v>
      </c>
      <c r="D21" s="48" t="str">
        <f>IF('S1'!O5=$B$3,'S1'!E5,IF('S3'!O5=$B$3,'S3'!E5,IF('S5'!O5=$B$3,'S5'!E5,IF('S7'!O5=$B$3,'S7'!E5,IF('S2'!O5=$B$3,'S2'!E5,IF('S4'!O5=$B$3,'S4'!E5,IF('S6'!O5=$B$3,'S6'!E5,IF('S8'!O5=$B$3,'S8'!E5," "))))))))</f>
        <v xml:space="preserve"> </v>
      </c>
      <c r="E21" s="48" t="str">
        <f>IF('S1'!P5=$B$3,'S1'!F5,IF('S3'!P5=$B$3,'S3'!F5,IF('S5'!P5=$B$3,'S5'!F5,IF('S7'!P5=$B$3,'S7'!F5,IF('S2'!P5=$B$3,'S2'!F5,IF('S4'!P5=$B$3,'S4'!F5,IF('S6'!P5=$B$3,'S6'!F5,IF('S8'!P5=$B$3,'S8'!F5," "))))))))</f>
        <v xml:space="preserve"> </v>
      </c>
      <c r="F21" s="48" t="str">
        <f>IF('S1'!Q5=$B$3,'S1'!G5,IF('S3'!Q5=$B$3,'S3'!G5,IF('S5'!Q5=$B$3,'S5'!G5,IF('S7'!Q5=$B$3,'S7'!G5,IF('S2'!Q5=$B$3,'S2'!G5,IF('S4'!Q5=$B$3,'S4'!G5,IF('S6'!Q5=$B$3,'S6'!G5,IF('S8'!Q5=$B$3,'S8'!G5," "))))))))</f>
        <v xml:space="preserve"> </v>
      </c>
      <c r="G21" s="52">
        <v>0.45833333333333298</v>
      </c>
      <c r="H21" s="48" t="str">
        <f>IF('S1'!M25=$B$3,'S1'!C25,IF('S3'!M25=$B$3,'S3'!C25,IF('S5'!M25=$B$3,'S5'!C25,IF('S7'!M25=$B$3,'S7'!C25,IF('S2'!M25=$B$3,'S2'!C25,IF('S4'!M25=$B$3,'S4'!C25,IF('S6'!M25=$B$3,'S6'!C25,IF('S8'!M25=$B$3,'S8'!C25," "))))))))</f>
        <v xml:space="preserve"> </v>
      </c>
      <c r="I21" s="48" t="str">
        <f>IF('S1'!N25=$B$3,'S1'!D25,IF('S3'!N25=$B$3,'S3'!D25,IF('S5'!N25=$B$3,'S5'!D25,IF('S7'!N25=$B$3,'S7'!D25,IF('S2'!N25=$B$3,'S2'!D25,IF('S4'!N25=$B$3,'S4'!D25,IF('S6'!N25=$B$3,'S6'!D25,IF('S8'!N25=$B$3,'S8'!D25," "))))))))</f>
        <v xml:space="preserve"> </v>
      </c>
      <c r="J21" s="48" t="str">
        <f>IF('S1'!O25=$B$3,'S1'!E25,IF('S3'!O25=$B$3,'S3'!E25,IF('S5'!O25=$B$3,'S5'!E25,IF('S7'!O25=$B$3,'S7'!E25,IF('S2'!O25=$B$3,'S2'!E25,IF('S4'!O25=$B$3,'S4'!E25,IF('S6'!O25=$B$3,'S6'!E25,IF('S8'!O25=$B$3,'S8'!E25," "))))))))</f>
        <v xml:space="preserve"> </v>
      </c>
      <c r="K21" s="48" t="str">
        <f>IF('S1'!P25=$B$3,'S1'!F25,IF('S3'!P25=$B$3,'S3'!F25,IF('S5'!P25=$B$3,'S5'!F25,IF('S7'!P25=$B$3,'S7'!F25,IF('S2'!P25=$B$3,'S2'!F25,IF('S4'!P25=$B$3,'S4'!F25,IF('S6'!P25=$B$3,'S6'!F25,IF('S8'!P25=$B$3,'S8'!F25," "))))))))</f>
        <v xml:space="preserve"> </v>
      </c>
      <c r="L21" s="48" t="str">
        <f>IF('S1'!Q25=$B$3,'S1'!G25,IF('S3'!Q25=$B$3,'S3'!G25,IF('S5'!Q25=$B$3,'S5'!G25,IF('S7'!Q25=$B$3,'S7'!G25,IF('S2'!Q25=$B$3,'S2'!G25,IF('S4'!Q25=$B$3,'S4'!G25,IF('S6'!Q25=$B$3,'S6'!G25,IF('S8'!Q25=$B$3,'S8'!G25," "))))))))</f>
        <v xml:space="preserve"> </v>
      </c>
    </row>
    <row r="22" spans="1:12" ht="15" customHeight="1" x14ac:dyDescent="0.2">
      <c r="A22" s="52">
        <v>0.5</v>
      </c>
      <c r="B22" s="48" t="str">
        <f>IF('S1'!M6=$B$3,'S1'!C6,IF('S3'!M6=$B$3,'S3'!C6,IF('S5'!M6=$B$3,'S5'!C6,IF('S7'!M6=$B$3,'S7'!C6,IF('S2'!M6=$B$3,'S2'!C6,IF('S4'!M6=$B$3,'S4'!C6,IF('S6'!M6=$B$3,'S6'!C6,IF('S8'!M6=$B$3,'S8'!C6," "))))))))</f>
        <v xml:space="preserve"> </v>
      </c>
      <c r="C22" s="48" t="str">
        <f>IF('S1'!N6=$B$3,'S1'!D6,IF('S3'!N6=$B$3,'S3'!D6,IF('S5'!N6=$B$3,'S5'!D6,IF('S7'!N6=$B$3,'S7'!D6,IF('S2'!N6=$B$3,'S2'!D6,IF('S4'!N6=$B$3,'S4'!D6,IF('S6'!N6=$B$3,'S6'!D6,IF('S8'!N6=$B$3,'S8'!D6," "))))))))</f>
        <v xml:space="preserve"> </v>
      </c>
      <c r="D22" s="48" t="str">
        <f>IF('S1'!O6=$B$3,'S1'!E6,IF('S3'!O6=$B$3,'S3'!E6,IF('S5'!O6=$B$3,'S5'!E6,IF('S7'!O6=$B$3,'S7'!E6,IF('S2'!O6=$B$3,'S2'!E6,IF('S4'!O6=$B$3,'S4'!E6,IF('S6'!O6=$B$3,'S6'!E6,IF('S8'!O6=$B$3,'S8'!E6," "))))))))</f>
        <v xml:space="preserve"> </v>
      </c>
      <c r="E22" s="48" t="str">
        <f>IF('S1'!P6=$B$3,'S1'!F6,IF('S3'!P6=$B$3,'S3'!F6,IF('S5'!P6=$B$3,'S5'!F6,IF('S7'!P6=$B$3,'S7'!F6,IF('S2'!P6=$B$3,'S2'!F6,IF('S4'!P6=$B$3,'S4'!F6,IF('S6'!P6=$B$3,'S6'!F6,IF('S8'!P6=$B$3,'S8'!F6," "))))))))</f>
        <v xml:space="preserve"> </v>
      </c>
      <c r="F22" s="48" t="str">
        <f>IF('S1'!Q6=$B$3,'S1'!G6,IF('S3'!Q6=$B$3,'S3'!G6,IF('S5'!Q6=$B$3,'S5'!G6,IF('S7'!Q6=$B$3,'S7'!G6,IF('S2'!Q6=$B$3,'S2'!G6,IF('S4'!Q6=$B$3,'S4'!G6,IF('S6'!Q6=$B$3,'S6'!G6,IF('S8'!Q6=$B$3,'S8'!G6," "))))))))</f>
        <v xml:space="preserve"> </v>
      </c>
      <c r="G22" s="52">
        <v>0.5</v>
      </c>
      <c r="H22" s="48" t="str">
        <f>IF('S1'!M26=$B$3,'S1'!C26,IF('S3'!M26=$B$3,'S3'!C26,IF('S5'!M26=$B$3,'S5'!C26,IF('S7'!M26=$B$3,'S7'!C26,IF('S2'!M26=$B$3,'S2'!C26,IF('S4'!M26=$B$3,'S4'!C26,IF('S6'!M26=$B$3,'S6'!C26,IF('S8'!M26=$B$3,'S8'!C26," "))))))))</f>
        <v xml:space="preserve"> </v>
      </c>
      <c r="I22" s="48" t="str">
        <f>IF('S1'!N26=$B$3,'S1'!D26,IF('S3'!N26=$B$3,'S3'!D26,IF('S5'!N26=$B$3,'S5'!D26,IF('S7'!N26=$B$3,'S7'!D26,IF('S2'!N26=$B$3,'S2'!D26,IF('S4'!N26=$B$3,'S4'!D26,IF('S6'!N26=$B$3,'S6'!D26,IF('S8'!N26=$B$3,'S8'!D26," "))))))))</f>
        <v xml:space="preserve"> </v>
      </c>
      <c r="J22" s="48" t="str">
        <f>IF('S1'!O26=$B$3,'S1'!E26,IF('S3'!O26=$B$3,'S3'!E26,IF('S5'!O26=$B$3,'S5'!E26,IF('S7'!O26=$B$3,'S7'!E26,IF('S2'!O26=$B$3,'S2'!E26,IF('S4'!O26=$B$3,'S4'!E26,IF('S6'!O26=$B$3,'S6'!E26,IF('S8'!O26=$B$3,'S8'!E26," "))))))))</f>
        <v xml:space="preserve"> </v>
      </c>
      <c r="K22" s="48" t="str">
        <f>IF('S1'!P26=$B$3,'S1'!F26,IF('S3'!P26=$B$3,'S3'!F26,IF('S5'!P26=$B$3,'S5'!F26,IF('S7'!P26=$B$3,'S7'!F26,IF('S2'!P26=$B$3,'S2'!F26,IF('S4'!P26=$B$3,'S4'!F26,IF('S6'!P26=$B$3,'S6'!F26,IF('S8'!P26=$B$3,'S8'!F26," "))))))))</f>
        <v xml:space="preserve"> </v>
      </c>
      <c r="L22" s="48" t="str">
        <f>IF('S1'!Q26=$B$3,'S1'!G26,IF('S3'!Q26=$B$3,'S3'!G26,IF('S5'!Q26=$B$3,'S5'!G26,IF('S7'!Q26=$B$3,'S7'!G26,IF('S2'!Q26=$B$3,'S2'!G26,IF('S4'!Q26=$B$3,'S4'!G26,IF('S6'!Q26=$B$3,'S6'!G26,IF('S8'!Q26=$B$3,'S8'!G26," "))))))))</f>
        <v xml:space="preserve"> </v>
      </c>
    </row>
    <row r="23" spans="1:12" ht="15" customHeight="1" x14ac:dyDescent="0.2">
      <c r="A23" s="52">
        <v>0.54166666666666696</v>
      </c>
      <c r="B23" s="49" t="str">
        <f>IF('S1'!M7=$B$3,'S1'!C7,IF('S3'!M7=$B$3,'S3'!C7,IF('S5'!M7=$B$3,'S5'!C7,IF('S7'!M7=$B$3,'S7'!C7,IF('S2'!M7=$B$3,'S2'!C7,IF('S4'!M7=$B$3,'S4'!C7,IF('S6'!M7=$B$3,'S6'!C7,IF('S8'!M7=$B$3,'S8'!C7," "))))))))</f>
        <v xml:space="preserve"> </v>
      </c>
      <c r="C23" s="49" t="str">
        <f>IF('S1'!N7=$B$3,'S1'!D7,IF('S3'!N7=$B$3,'S3'!D7,IF('S5'!N7=$B$3,'S5'!D7,IF('S7'!N7=$B$3,'S7'!D7,IF('S2'!N7=$B$3,'S2'!D7,IF('S4'!N7=$B$3,'S4'!D7,IF('S6'!N7=$B$3,'S6'!D7,IF('S8'!N7=$B$3,'S8'!D7," "))))))))</f>
        <v xml:space="preserve"> </v>
      </c>
      <c r="D23" s="49" t="str">
        <f>IF('S1'!O7=$B$3,'S1'!E7,IF('S3'!O7=$B$3,'S3'!E7,IF('S5'!O7=$B$3,'S5'!E7,IF('S7'!O7=$B$3,'S7'!E7,IF('S2'!O7=$B$3,'S2'!E7,IF('S4'!O7=$B$3,'S4'!E7,IF('S6'!O7=$B$3,'S6'!E7,IF('S8'!O7=$B$3,'S8'!E7," "))))))))</f>
        <v xml:space="preserve"> </v>
      </c>
      <c r="E23" s="49" t="str">
        <f>IF('S1'!P7=$B$3,'S1'!F7,IF('S3'!P7=$B$3,'S3'!F7,IF('S5'!P7=$B$3,'S5'!F7,IF('S7'!P7=$B$3,'S7'!F7,IF('S2'!P7=$B$3,'S2'!F7,IF('S4'!P7=$B$3,'S4'!F7,IF('S6'!P7=$B$3,'S6'!F7,IF('S8'!P7=$B$3,'S8'!F7," "))))))))</f>
        <v xml:space="preserve"> </v>
      </c>
      <c r="F23" s="49" t="str">
        <f>IF('S1'!Q7=$B$3,'S1'!G7,IF('S3'!Q7=$B$3,'S3'!G7,IF('S5'!Q7=$B$3,'S5'!G7,IF('S7'!Q7=$B$3,'S7'!G7,IF('S2'!Q7=$B$3,'S2'!G7,IF('S4'!Q7=$B$3,'S4'!G7,IF('S6'!Q7=$B$3,'S6'!G7,IF('S8'!Q7=$B$3,'S8'!G7," "))))))))</f>
        <v xml:space="preserve"> </v>
      </c>
      <c r="G23" s="52">
        <v>0.54166666666666696</v>
      </c>
      <c r="H23" s="49" t="str">
        <f>IF('S1'!M27=$B$3,'S1'!C27,IF('S3'!M27=$B$3,'S3'!C27,IF('S5'!M27=$B$3,'S5'!C27,IF('S7'!M27=$B$3,'S7'!C27,IF('S2'!M27=$B$3,'S2'!C27,IF('S4'!M27=$B$3,'S4'!C27,IF('S6'!M27=$B$3,'S6'!C27,IF('S8'!M27=$B$3,'S8'!C27," "))))))))</f>
        <v xml:space="preserve"> </v>
      </c>
      <c r="I23" s="49" t="str">
        <f>IF('S1'!N27=$B$3,'S1'!D27,IF('S3'!N27=$B$3,'S3'!D27,IF('S5'!N27=$B$3,'S5'!D27,IF('S7'!N27=$B$3,'S7'!D27,IF('S2'!N27=$B$3,'S2'!D27,IF('S4'!N27=$B$3,'S4'!D27,IF('S6'!N27=$B$3,'S6'!D27,IF('S8'!N27=$B$3,'S8'!D27," "))))))))</f>
        <v xml:space="preserve"> </v>
      </c>
      <c r="J23" s="49" t="str">
        <f>IF('S1'!O27=$B$3,'S1'!E27,IF('S3'!O27=$B$3,'S3'!E27,IF('S5'!O27=$B$3,'S5'!E27,IF('S7'!O27=$B$3,'S7'!E27,IF('S2'!O27=$B$3,'S2'!E27,IF('S4'!O27=$B$3,'S4'!E27,IF('S6'!O27=$B$3,'S6'!E27,IF('S8'!O27=$B$3,'S8'!E27," "))))))))</f>
        <v xml:space="preserve"> </v>
      </c>
      <c r="K23" s="49" t="str">
        <f>IF('S1'!P27=$B$3,'S1'!F27,IF('S3'!P27=$B$3,'S3'!F27,IF('S5'!P27=$B$3,'S5'!F27,IF('S7'!P27=$B$3,'S7'!F27,IF('S2'!P27=$B$3,'S2'!F27,IF('S4'!P27=$B$3,'S4'!F27,IF('S6'!P27=$B$3,'S6'!F27,IF('S8'!P27=$B$3,'S8'!F27," "))))))))</f>
        <v xml:space="preserve"> </v>
      </c>
      <c r="L23" s="49" t="str">
        <f>IF('S1'!Q27=$B$3,'S1'!G27,IF('S3'!Q27=$B$3,'S3'!G27,IF('S5'!Q27=$B$3,'S5'!G27,IF('S7'!Q27=$B$3,'S7'!G27,IF('S2'!Q27=$B$3,'S2'!G27,IF('S4'!Q27=$B$3,'S4'!G27,IF('S6'!Q27=$B$3,'S6'!G27,IF('S8'!Q27=$B$3,'S8'!G27," "))))))))</f>
        <v xml:space="preserve"> </v>
      </c>
    </row>
    <row r="24" spans="1:12" ht="15" customHeight="1" x14ac:dyDescent="0.2">
      <c r="A24" s="52">
        <v>0.58333333333333304</v>
      </c>
      <c r="B24" s="50" t="str">
        <f>IF('S1'!M8=$B$3,'S1'!C8,IF('S3'!M8=$B$3,'S3'!C8,IF('S5'!M8=$B$3,'S5'!C8,IF('S7'!M8=$B$3,'S7'!C8,IF('S2'!M8=$B$3,'S2'!C8,IF('S4'!M8=$B$3,'S4'!C8,IF('S6'!M8=$B$3,'S6'!C8,IF('S8'!M8=$B$3,'S8'!C8," "))))))))</f>
        <v xml:space="preserve"> </v>
      </c>
      <c r="C24" s="50" t="str">
        <f>IF('S1'!N8=$B$3,'S1'!D8,IF('S3'!N8=$B$3,'S3'!D8,IF('S5'!N8=$B$3,'S5'!D8,IF('S7'!N8=$B$3,'S7'!D8,IF('S2'!N8=$B$3,'S2'!D8,IF('S4'!N8=$B$3,'S4'!D8,IF('S6'!N8=$B$3,'S6'!D8,IF('S8'!N8=$B$3,'S8'!D8," "))))))))</f>
        <v xml:space="preserve"> </v>
      </c>
      <c r="D24" s="50" t="str">
        <f>IF('S1'!O8=$B$3,'S1'!E8,IF('S3'!O8=$B$3,'S3'!E8,IF('S5'!O8=$B$3,'S5'!E8,IF('S7'!O8=$B$3,'S7'!E8,IF('S2'!O8=$B$3,'S2'!E8,IF('S4'!O8=$B$3,'S4'!E8,IF('S6'!O8=$B$3,'S6'!E8,IF('S8'!O8=$B$3,'S8'!E8," "))))))))</f>
        <v xml:space="preserve"> </v>
      </c>
      <c r="E24" s="50" t="str">
        <f>IF('S1'!P8=$B$3,'S1'!F8,IF('S3'!P8=$B$3,'S3'!F8,IF('S5'!P8=$B$3,'S5'!F8,IF('S7'!P8=$B$3,'S7'!F8,IF('S2'!P8=$B$3,'S2'!F8,IF('S4'!P8=$B$3,'S4'!F8,IF('S6'!P8=$B$3,'S6'!F8,IF('S8'!P8=$B$3,'S8'!F8," "))))))))</f>
        <v xml:space="preserve"> </v>
      </c>
      <c r="F24" s="50" t="str">
        <f>IF('S1'!Q8=$B$3,'S1'!G8,IF('S3'!Q8=$B$3,'S3'!G8,IF('S5'!Q8=$B$3,'S5'!G8,IF('S7'!Q8=$B$3,'S7'!G8,IF('S2'!Q8=$B$3,'S2'!G8,IF('S4'!Q8=$B$3,'S4'!G8,IF('S6'!Q8=$B$3,'S6'!G8,IF('S8'!Q8=$B$3,'S8'!G8," "))))))))</f>
        <v xml:space="preserve"> </v>
      </c>
      <c r="G24" s="52">
        <v>0.58333333333333304</v>
      </c>
      <c r="H24" s="50" t="str">
        <f>IF('S1'!M28=$B$3,'S1'!C28,IF('S3'!M28=$B$3,'S3'!C28,IF('S5'!M28=$B$3,'S5'!C28,IF('S7'!M28=$B$3,'S7'!C28,IF('S2'!M28=$B$3,'S2'!C28,IF('S4'!M28=$B$3,'S4'!C28,IF('S6'!M28=$B$3,'S6'!C28,IF('S8'!M28=$B$3,'S8'!C28," "))))))))</f>
        <v xml:space="preserve"> </v>
      </c>
      <c r="I24" s="50" t="str">
        <f>IF('S1'!N28=$B$3,'S1'!D28,IF('S3'!N28=$B$3,'S3'!D28,IF('S5'!N28=$B$3,'S5'!D28,IF('S7'!N28=$B$3,'S7'!D28,IF('S2'!N28=$B$3,'S2'!D28,IF('S4'!N28=$B$3,'S4'!D28,IF('S6'!N28=$B$3,'S6'!D28,IF('S8'!N28=$B$3,'S8'!D28," "))))))))</f>
        <v xml:space="preserve"> </v>
      </c>
      <c r="J24" s="50" t="str">
        <f>IF('S1'!O28=$B$3,'S1'!E28,IF('S3'!O28=$B$3,'S3'!E28,IF('S5'!O28=$B$3,'S5'!E28,IF('S7'!O28=$B$3,'S7'!E28,IF('S2'!O28=$B$3,'S2'!E28,IF('S4'!O28=$B$3,'S4'!E28,IF('S6'!O28=$B$3,'S6'!E28,IF('S8'!O28=$B$3,'S8'!E28," "))))))))</f>
        <v xml:space="preserve"> </v>
      </c>
      <c r="K24" s="50" t="str">
        <f>IF('S1'!P28=$B$3,'S1'!F28,IF('S3'!P28=$B$3,'S3'!F28,IF('S5'!P28=$B$3,'S5'!F28,IF('S7'!P28=$B$3,'S7'!F28,IF('S2'!P28=$B$3,'S2'!F28,IF('S4'!P28=$B$3,'S4'!F28,IF('S6'!P28=$B$3,'S6'!F28,IF('S8'!P28=$B$3,'S8'!F28," "))))))))</f>
        <v xml:space="preserve"> </v>
      </c>
      <c r="L24" s="50" t="str">
        <f>IF('S1'!Q28=$B$3,'S1'!G28,IF('S3'!Q28=$B$3,'S3'!G28,IF('S5'!Q28=$B$3,'S5'!G28,IF('S7'!Q28=$B$3,'S7'!G28,IF('S2'!Q28=$B$3,'S2'!G28,IF('S4'!Q28=$B$3,'S4'!G28,IF('S6'!Q28=$B$3,'S6'!G28,IF('S8'!Q28=$B$3,'S8'!G28," "))))))))</f>
        <v xml:space="preserve"> </v>
      </c>
    </row>
    <row r="25" spans="1:12" ht="15" customHeight="1" x14ac:dyDescent="0.2">
      <c r="A25" s="52">
        <v>0.625</v>
      </c>
      <c r="B25" s="48" t="str">
        <f>IF('S1'!M9=$B$3,'S1'!C9,IF('S3'!M9=$B$3,'S3'!C9,IF('S5'!M9=$B$3,'S5'!C9,IF('S7'!M9=$B$3,'S7'!C9,IF('S2'!M9=$B$3,'S2'!C9,IF('S4'!M9=$B$3,'S4'!C9,IF('S6'!M9=$B$3,'S6'!C9,IF('S8'!M9=$B$3,'S8'!C9," "))))))))</f>
        <v xml:space="preserve"> </v>
      </c>
      <c r="C25" s="48" t="str">
        <f>IF('S1'!N9=$B$3,'S1'!D9,IF('S3'!N9=$B$3,'S3'!D9,IF('S5'!N9=$B$3,'S5'!D9,IF('S7'!N9=$B$3,'S7'!D9,IF('S2'!N9=$B$3,'S2'!D9,IF('S4'!N9=$B$3,'S4'!D9,IF('S6'!N9=$B$3,'S6'!D9,IF('S8'!N9=$B$3,'S8'!D9," "))))))))</f>
        <v xml:space="preserve"> </v>
      </c>
      <c r="D25" s="48" t="str">
        <f>IF('S1'!O9=$B$3,'S1'!E9,IF('S3'!O9=$B$3,'S3'!E9,IF('S5'!O9=$B$3,'S5'!E9,IF('S7'!O9=$B$3,'S7'!E9,IF('S2'!O9=$B$3,'S2'!E9,IF('S4'!O9=$B$3,'S4'!E9,IF('S6'!O9=$B$3,'S6'!E9,IF('S8'!O9=$B$3,'S8'!E9," "))))))))</f>
        <v xml:space="preserve"> </v>
      </c>
      <c r="E25" s="48" t="str">
        <f>IF('S1'!P9=$B$3,'S1'!F9,IF('S3'!P9=$B$3,'S3'!F9,IF('S5'!P9=$B$3,'S5'!F9,IF('S7'!P9=$B$3,'S7'!F9,IF('S2'!P9=$B$3,'S2'!F9,IF('S4'!P9=$B$3,'S4'!F9,IF('S6'!P9=$B$3,'S6'!F9,IF('S8'!P9=$B$3,'S8'!F9," "))))))))</f>
        <v xml:space="preserve"> </v>
      </c>
      <c r="F25" s="48" t="str">
        <f>IF('S1'!Q9=$B$3,'S1'!G9,IF('S3'!Q9=$B$3,'S3'!G9,IF('S5'!Q9=$B$3,'S5'!G9,IF('S7'!Q9=$B$3,'S7'!G9,IF('S2'!Q9=$B$3,'S2'!G9,IF('S4'!Q9=$B$3,'S4'!G9,IF('S6'!Q9=$B$3,'S6'!G9,IF('S8'!Q9=$B$3,'S8'!G9," "))))))))</f>
        <v xml:space="preserve"> </v>
      </c>
      <c r="G25" s="52">
        <v>0.625</v>
      </c>
      <c r="H25" s="48" t="str">
        <f>IF('S1'!M29=$B$3,'S1'!C29,IF('S3'!M29=$B$3,'S3'!C29,IF('S5'!M29=$B$3,'S5'!C29,IF('S7'!M29=$B$3,'S7'!C29,IF('S2'!M29=$B$3,'S2'!C29,IF('S4'!M29=$B$3,'S4'!C29,IF('S6'!M29=$B$3,'S6'!C29,IF('S8'!M29=$B$3,'S8'!C29," "))))))))</f>
        <v xml:space="preserve"> </v>
      </c>
      <c r="I25" s="48" t="str">
        <f>IF('S1'!N29=$B$3,'S1'!D29,IF('S3'!N29=$B$3,'S3'!D29,IF('S5'!N29=$B$3,'S5'!D29,IF('S7'!N29=$B$3,'S7'!D29,IF('S2'!N29=$B$3,'S2'!D29,IF('S4'!N29=$B$3,'S4'!D29,IF('S6'!N29=$B$3,'S6'!D29,IF('S8'!N29=$B$3,'S8'!D29," "))))))))</f>
        <v xml:space="preserve"> </v>
      </c>
      <c r="J25" s="48" t="str">
        <f>IF('S1'!O29=$B$3,'S1'!E29,IF('S3'!O29=$B$3,'S3'!E29,IF('S5'!O29=$B$3,'S5'!E29,IF('S7'!O29=$B$3,'S7'!E29,IF('S2'!O29=$B$3,'S2'!E29,IF('S4'!O29=$B$3,'S4'!E29,IF('S6'!O29=$B$3,'S6'!E29,IF('S8'!O29=$B$3,'S8'!E29," "))))))))</f>
        <v xml:space="preserve"> </v>
      </c>
      <c r="K25" s="48" t="str">
        <f>IF('S1'!P29=$B$3,'S1'!F29,IF('S3'!P29=$B$3,'S3'!F29,IF('S5'!P29=$B$3,'S5'!F29,IF('S7'!P29=$B$3,'S7'!F29,IF('S2'!P29=$B$3,'S2'!F29,IF('S4'!P29=$B$3,'S4'!F29,IF('S6'!P29=$B$3,'S6'!F29,IF('S8'!P29=$B$3,'S8'!F29," "))))))))</f>
        <v xml:space="preserve"> </v>
      </c>
      <c r="L25" s="48" t="str">
        <f>IF('S1'!Q29=$B$3,'S1'!G29,IF('S3'!Q29=$B$3,'S3'!G29,IF('S5'!Q29=$B$3,'S5'!G29,IF('S7'!Q29=$B$3,'S7'!G29,IF('S2'!Q29=$B$3,'S2'!G29,IF('S4'!Q29=$B$3,'S4'!G29,IF('S6'!Q29=$B$3,'S6'!G29,IF('S8'!Q29=$B$3,'S8'!G29," "))))))))</f>
        <v xml:space="preserve"> </v>
      </c>
    </row>
    <row r="26" spans="1:12" ht="15" customHeight="1" x14ac:dyDescent="0.2">
      <c r="A26" s="52">
        <v>0.66666666666666696</v>
      </c>
      <c r="B26" s="48" t="str">
        <f>IF('S1'!M10=$B$3,'S1'!C10,IF('S3'!M10=$B$3,'S3'!C10,IF('S5'!M10=$B$3,'S5'!C10,IF('S7'!M10=$B$3,'S7'!C10,IF('S2'!M10=$B$3,'S2'!C10,IF('S4'!M10=$B$3,'S4'!C10,IF('S6'!M10=$B$3,'S6'!C10,IF('S8'!M10=$B$3,'S8'!C10," "))))))))</f>
        <v xml:space="preserve"> </v>
      </c>
      <c r="C26" s="48" t="str">
        <f>IF('S1'!N10=$B$3,'S1'!D10,IF('S3'!N10=$B$3,'S3'!D10,IF('S5'!N10=$B$3,'S5'!D10,IF('S7'!N10=$B$3,'S7'!D10,IF('S2'!N10=$B$3,'S2'!D10,IF('S4'!N10=$B$3,'S4'!D10,IF('S6'!N10=$B$3,'S6'!D10,IF('S8'!N10=$B$3,'S8'!D10," "))))))))</f>
        <v xml:space="preserve"> </v>
      </c>
      <c r="D26" s="48" t="str">
        <f>IF('S1'!O10=$B$3,'S1'!E10,IF('S3'!O10=$B$3,'S3'!E10,IF('S5'!O10=$B$3,'S5'!E10,IF('S7'!O10=$B$3,'S7'!E10,IF('S2'!O10=$B$3,'S2'!E10,IF('S4'!O10=$B$3,'S4'!E10,IF('S6'!O10=$B$3,'S6'!E10,IF('S8'!O10=$B$3,'S8'!E10," "))))))))</f>
        <v xml:space="preserve"> </v>
      </c>
      <c r="E26" s="48" t="str">
        <f>IF('S1'!P10=$B$3,'S1'!F10,IF('S3'!P10=$B$3,'S3'!F10,IF('S5'!P10=$B$3,'S5'!F10,IF('S7'!P10=$B$3,'S7'!F10,IF('S2'!P10=$B$3,'S2'!F10,IF('S4'!P10=$B$3,'S4'!F10,IF('S6'!P10=$B$3,'S6'!F10,IF('S8'!P10=$B$3,'S8'!F10," "))))))))</f>
        <v xml:space="preserve"> </v>
      </c>
      <c r="F26" s="48" t="str">
        <f>IF('S1'!Q10=$B$3,'S1'!G10,IF('S3'!Q10=$B$3,'S3'!G10,IF('S5'!Q10=$B$3,'S5'!G10,IF('S7'!Q10=$B$3,'S7'!G10,IF('S2'!Q10=$B$3,'S2'!G10,IF('S4'!Q10=$B$3,'S4'!G10,IF('S6'!Q10=$B$3,'S6'!G10,IF('S8'!Q10=$B$3,'S8'!G10," "))))))))</f>
        <v xml:space="preserve"> </v>
      </c>
      <c r="G26" s="52">
        <v>0.66666666666666696</v>
      </c>
      <c r="H26" s="48" t="str">
        <f>IF('S1'!M30=$B$3,'S1'!C30,IF('S3'!M30=$B$3,'S3'!C30,IF('S5'!M30=$B$3,'S5'!C30,IF('S7'!M30=$B$3,'S7'!C30,IF('S2'!M30=$B$3,'S2'!C30,IF('S4'!M30=$B$3,'S4'!C30,IF('S6'!M30=$B$3,'S6'!C30,IF('S8'!M30=$B$3,'S8'!C30," "))))))))</f>
        <v xml:space="preserve"> </v>
      </c>
      <c r="I26" s="48" t="str">
        <f>IF('S1'!N30=$B$3,'S1'!D30,IF('S3'!N30=$B$3,'S3'!D30,IF('S5'!N30=$B$3,'S5'!D30,IF('S7'!N30=$B$3,'S7'!D30,IF('S2'!N30=$B$3,'S2'!D30,IF('S4'!N30=$B$3,'S4'!D30,IF('S6'!N30=$B$3,'S6'!D30,IF('S8'!N30=$B$3,'S8'!D30," "))))))))</f>
        <v xml:space="preserve"> </v>
      </c>
      <c r="J26" s="48" t="str">
        <f>IF('S1'!O30=$B$3,'S1'!E30,IF('S3'!O30=$B$3,'S3'!E30,IF('S5'!O30=$B$3,'S5'!E30,IF('S7'!O30=$B$3,'S7'!E30,IF('S2'!O30=$B$3,'S2'!E30,IF('S4'!O30=$B$3,'S4'!E30,IF('S6'!O30=$B$3,'S6'!E30,IF('S8'!O30=$B$3,'S8'!E30," "))))))))</f>
        <v xml:space="preserve"> </v>
      </c>
      <c r="K26" s="48" t="str">
        <f>IF('S1'!P30=$B$3,'S1'!F30,IF('S3'!P30=$B$3,'S3'!F30,IF('S5'!P30=$B$3,'S5'!F30,IF('S7'!P30=$B$3,'S7'!F30,IF('S2'!P30=$B$3,'S2'!F30,IF('S4'!P30=$B$3,'S4'!F30,IF('S6'!P30=$B$3,'S6'!F30,IF('S8'!P30=$B$3,'S8'!F30," "))))))))</f>
        <v xml:space="preserve"> </v>
      </c>
      <c r="L26" s="48" t="str">
        <f>IF('S1'!Q30=$B$3,'S1'!G30,IF('S3'!Q30=$B$3,'S3'!G30,IF('S5'!Q30=$B$3,'S5'!G30,IF('S7'!Q30=$B$3,'S7'!G30,IF('S2'!Q30=$B$3,'S2'!G30,IF('S4'!Q30=$B$3,'S4'!G30,IF('S6'!Q30=$B$3,'S6'!G30,IF('S8'!Q30=$B$3,'S8'!G30," "))))))))</f>
        <v xml:space="preserve"> </v>
      </c>
    </row>
    <row r="27" spans="1:12" ht="15" customHeight="1" x14ac:dyDescent="0.2">
      <c r="A27" s="52">
        <v>0.70833333333333304</v>
      </c>
      <c r="B27" s="48" t="str">
        <f>IF('S1'!M11=$B$3,'S1'!C11,IF('S3'!M11=$B$3,'S3'!C11,IF('S5'!M11=$B$3,'S5'!C11,IF('S7'!M11=$B$3,'S7'!C11,IF('S2'!M11=$B$3,'S2'!C11,IF('S4'!M11=$B$3,'S4'!C11,IF('S6'!M11=$B$3,'S6'!C11,IF('S8'!M11=$B$3,'S8'!C11," "))))))))</f>
        <v xml:space="preserve"> </v>
      </c>
      <c r="C27" s="48" t="str">
        <f>IF('S1'!N11=$B$3,'S1'!D11,IF('S3'!N11=$B$3,'S3'!D11,IF('S5'!N11=$B$3,'S5'!D11,IF('S7'!N11=$B$3,'S7'!D11,IF('S2'!N11=$B$3,'S2'!D11,IF('S4'!N11=$B$3,'S4'!D11,IF('S6'!N11=$B$3,'S6'!D11,IF('S8'!N11=$B$3,'S8'!D11," "))))))))</f>
        <v xml:space="preserve"> </v>
      </c>
      <c r="D27" s="48" t="str">
        <f>IF('S1'!O11=$B$3,'S1'!E11,IF('S3'!O11=$B$3,'S3'!E11,IF('S5'!O11=$B$3,'S5'!E11,IF('S7'!O11=$B$3,'S7'!E11,IF('S2'!O11=$B$3,'S2'!E11,IF('S4'!O11=$B$3,'S4'!E11,IF('S6'!O11=$B$3,'S6'!E11,IF('S8'!O11=$B$3,'S8'!E11," "))))))))</f>
        <v xml:space="preserve"> </v>
      </c>
      <c r="E27" s="48" t="str">
        <f>IF('S1'!P11=$B$3,'S1'!F11,IF('S3'!P11=$B$3,'S3'!F11,IF('S5'!P11=$B$3,'S5'!F11,IF('S7'!P11=$B$3,'S7'!F11,IF('S2'!P11=$B$3,'S2'!F11,IF('S4'!P11=$B$3,'S4'!F11,IF('S6'!P11=$B$3,'S6'!F11,IF('S8'!P11=$B$3,'S8'!F11," "))))))))</f>
        <v xml:space="preserve"> </v>
      </c>
      <c r="F27" s="48" t="str">
        <f>IF('S1'!Q11=$B$3,'S1'!G11,IF('S3'!Q11=$B$3,'S3'!G11,IF('S5'!Q11=$B$3,'S5'!G11,IF('S7'!Q11=$B$3,'S7'!G11,IF('S2'!Q11=$B$3,'S2'!G11,IF('S4'!Q11=$B$3,'S4'!G11,IF('S6'!Q11=$B$3,'S6'!G11,IF('S8'!Q11=$B$3,'S8'!G11," "))))))))</f>
        <v xml:space="preserve"> </v>
      </c>
      <c r="G27" s="52">
        <v>0.70833333333333304</v>
      </c>
      <c r="H27" s="48" t="str">
        <f>IF('S1'!M31=$B$3,'S1'!C31,IF('S3'!M31=$B$3,'S3'!C31,IF('S5'!M31=$B$3,'S5'!C31,IF('S7'!M31=$B$3,'S7'!C31,IF('S2'!M31=$B$3,'S2'!C31,IF('S4'!M31=$B$3,'S4'!C31,IF('S6'!M31=$B$3,'S6'!C31,IF('S8'!M31=$B$3,'S8'!C31," "))))))))</f>
        <v xml:space="preserve"> </v>
      </c>
      <c r="I27" s="48" t="str">
        <f>IF('S1'!N31=$B$3,'S1'!D31,IF('S3'!N31=$B$3,'S3'!D31,IF('S5'!N31=$B$3,'S5'!D31,IF('S7'!N31=$B$3,'S7'!D31,IF('S2'!N31=$B$3,'S2'!D31,IF('S4'!N31=$B$3,'S4'!D31,IF('S6'!N31=$B$3,'S6'!D31,IF('S8'!N31=$B$3,'S8'!D31," "))))))))</f>
        <v xml:space="preserve"> </v>
      </c>
      <c r="J27" s="48" t="str">
        <f>IF('S1'!O31=$B$3,'S1'!E31,IF('S3'!O31=$B$3,'S3'!E31,IF('S5'!O31=$B$3,'S5'!E31,IF('S7'!O31=$B$3,'S7'!E31,IF('S2'!O31=$B$3,'S2'!E31,IF('S4'!O31=$B$3,'S4'!E31,IF('S6'!O31=$B$3,'S6'!E31,IF('S8'!O31=$B$3,'S8'!E31," "))))))))</f>
        <v xml:space="preserve"> </v>
      </c>
      <c r="K27" s="48" t="str">
        <f>IF('S1'!P31=$B$3,'S1'!F31,IF('S3'!P31=$B$3,'S3'!F31,IF('S5'!P31=$B$3,'S5'!F31,IF('S7'!P31=$B$3,'S7'!F31,IF('S2'!P31=$B$3,'S2'!F31,IF('S4'!P31=$B$3,'S4'!F31,IF('S6'!P31=$B$3,'S6'!F31,IF('S8'!P31=$B$3,'S8'!F31," "))))))))</f>
        <v xml:space="preserve"> </v>
      </c>
      <c r="L27" s="48" t="str">
        <f>IF('S1'!Q31=$B$3,'S1'!G31,IF('S3'!Q31=$B$3,'S3'!G31,IF('S5'!Q31=$B$3,'S5'!G31,IF('S7'!Q31=$B$3,'S7'!G31,IF('S2'!Q31=$B$3,'S2'!G31,IF('S4'!Q31=$B$3,'S4'!G31,IF('S6'!Q31=$B$3,'S6'!G31,IF('S8'!Q31=$B$3,'S8'!G31," "))))))))</f>
        <v xml:space="preserve"> </v>
      </c>
    </row>
    <row r="28" spans="1:12" ht="15" customHeight="1" x14ac:dyDescent="0.2">
      <c r="A28" s="52">
        <v>0.75</v>
      </c>
      <c r="B28" s="49" t="str">
        <f>IF('S1'!M12=$B$3,'S1'!C12,IF('S3'!M12=$B$3,'S3'!C12,IF('S5'!M12=$B$3,'S5'!C12,IF('S7'!M12=$B$3,'S7'!C12,IF('S2'!M12=$B$3,'S2'!C12,IF('S4'!M12=$B$3,'S4'!C12,IF('S6'!M12=$B$3,'S6'!C12,IF('S8'!M12=$B$3,'S8'!C12," "))))))))</f>
        <v xml:space="preserve"> </v>
      </c>
      <c r="C28" s="49" t="str">
        <f>IF('S1'!N12=$B$3,'S1'!D12,IF('S3'!N12=$B$3,'S3'!D12,IF('S5'!N12=$B$3,'S5'!D12,IF('S7'!N12=$B$3,'S7'!D12,IF('S2'!N12=$B$3,'S2'!D12,IF('S4'!N12=$B$3,'S4'!D12,IF('S6'!N12=$B$3,'S6'!D12,IF('S8'!N12=$B$3,'S8'!D12," "))))))))</f>
        <v xml:space="preserve"> </v>
      </c>
      <c r="D28" s="49" t="str">
        <f>IF('S1'!O12=$B$3,'S1'!E12,IF('S3'!O12=$B$3,'S3'!E12,IF('S5'!O12=$B$3,'S5'!E12,IF('S7'!O12=$B$3,'S7'!E12,IF('S2'!O12=$B$3,'S2'!E12,IF('S4'!O12=$B$3,'S4'!E12,IF('S6'!O12=$B$3,'S6'!E12,IF('S8'!O12=$B$3,'S8'!E12," "))))))))</f>
        <v xml:space="preserve"> </v>
      </c>
      <c r="E28" s="49" t="str">
        <f>IF('S1'!P12=$B$3,'S1'!F12,IF('S3'!P12=$B$3,'S3'!F12,IF('S5'!P12=$B$3,'S5'!F12,IF('S7'!P12=$B$3,'S7'!F12,IF('S2'!P12=$B$3,'S2'!F12,IF('S4'!P12=$B$3,'S4'!F12,IF('S6'!P12=$B$3,'S6'!F12,IF('S8'!P12=$B$3,'S8'!F12," "))))))))</f>
        <v xml:space="preserve"> </v>
      </c>
      <c r="F28" s="49" t="str">
        <f>IF('S1'!Q12=$B$3,'S1'!G12,IF('S3'!Q12=$B$3,'S3'!G12,IF('S5'!Q12=$B$3,'S5'!G12,IF('S7'!Q12=$B$3,'S7'!G12,IF('S2'!Q12=$B$3,'S2'!G12,IF('S4'!Q12=$B$3,'S4'!G12,IF('S6'!Q12=$B$3,'S6'!G12,IF('S8'!Q12=$B$3,'S8'!G12," "))))))))</f>
        <v xml:space="preserve"> </v>
      </c>
      <c r="G28" s="52">
        <v>0.75</v>
      </c>
      <c r="H28" s="49" t="str">
        <f>IF('S1'!M32=$B$3,'S1'!C32,IF('S3'!M32=$B$3,'S3'!C32,IF('S5'!M32=$B$3,'S5'!C32,IF('S7'!M32=$B$3,'S7'!C32,IF('S2'!M32=$B$3,'S2'!C32,IF('S4'!M32=$B$3,'S4'!C32,IF('S6'!M32=$B$3,'S6'!C32,IF('S8'!M32=$B$3,'S8'!C32," "))))))))</f>
        <v xml:space="preserve"> </v>
      </c>
      <c r="I28" s="49" t="str">
        <f>IF('S1'!N32=$B$3,'S1'!D32,IF('S3'!N32=$B$3,'S3'!D32,IF('S5'!N32=$B$3,'S5'!D32,IF('S7'!N32=$B$3,'S7'!D32,IF('S2'!N32=$B$3,'S2'!D32,IF('S4'!N32=$B$3,'S4'!D32,IF('S6'!N32=$B$3,'S6'!D32,IF('S8'!N32=$B$3,'S8'!D32," "))))))))</f>
        <v xml:space="preserve"> </v>
      </c>
      <c r="J28" s="49" t="str">
        <f>IF('S1'!O32=$B$3,'S1'!E32,IF('S3'!O32=$B$3,'S3'!E32,IF('S5'!O32=$B$3,'S5'!E32,IF('S7'!O32=$B$3,'S7'!E32,IF('S2'!O32=$B$3,'S2'!E32,IF('S4'!O32=$B$3,'S4'!E32,IF('S6'!O32=$B$3,'S6'!E32,IF('S8'!O32=$B$3,'S8'!E32," "))))))))</f>
        <v xml:space="preserve"> </v>
      </c>
      <c r="K28" s="49" t="str">
        <f>IF('S1'!P32=$B$3,'S1'!F32,IF('S3'!P32=$B$3,'S3'!F32,IF('S5'!P32=$B$3,'S5'!F32,IF('S7'!P32=$B$3,'S7'!F32,IF('S2'!P32=$B$3,'S2'!F32,IF('S4'!P32=$B$3,'S4'!F32,IF('S6'!P32=$B$3,'S6'!F32,IF('S8'!P32=$B$3,'S8'!F32," "))))))))</f>
        <v xml:space="preserve"> </v>
      </c>
      <c r="L28" s="49" t="str">
        <f>IF('S1'!Q32=$B$3,'S1'!G32,IF('S3'!Q32=$B$3,'S3'!G32,IF('S5'!Q32=$B$3,'S5'!G32,IF('S7'!Q32=$B$3,'S7'!G32,IF('S2'!Q32=$B$3,'S2'!G32,IF('S4'!Q32=$B$3,'S4'!G32,IF('S6'!Q32=$B$3,'S6'!G32,IF('S8'!Q32=$B$3,'S8'!G32," "))))))))</f>
        <v xml:space="preserve"> </v>
      </c>
    </row>
    <row r="29" spans="1:12" ht="15" customHeight="1" x14ac:dyDescent="0.2">
      <c r="A29" s="263" t="s">
        <v>261</v>
      </c>
      <c r="B29" s="51" t="s">
        <v>153</v>
      </c>
      <c r="C29" s="51" t="s">
        <v>37</v>
      </c>
      <c r="D29" s="51" t="s">
        <v>154</v>
      </c>
      <c r="E29" s="51" t="s">
        <v>155</v>
      </c>
      <c r="F29" s="51" t="s">
        <v>40</v>
      </c>
      <c r="G29" s="263" t="s">
        <v>263</v>
      </c>
      <c r="H29" s="51" t="s">
        <v>153</v>
      </c>
      <c r="I29" s="51" t="s">
        <v>37</v>
      </c>
      <c r="J29" s="51" t="s">
        <v>154</v>
      </c>
      <c r="K29" s="51" t="s">
        <v>155</v>
      </c>
      <c r="L29" s="51" t="s">
        <v>40</v>
      </c>
    </row>
    <row r="30" spans="1:12" ht="15" customHeight="1" x14ac:dyDescent="0.2">
      <c r="A30" s="52">
        <v>0.375</v>
      </c>
      <c r="B30" s="48" t="str">
        <f>IF('S1'!M13=$B$3,'S1'!C13,IF('S3'!M13=$B$3,'S3'!C13,IF('S5'!M13=$B$3,'S5'!C13,IF('S7'!M13=$B$3,'S7'!C13,IF('S2'!M13=$B$3,'S2'!C13,IF('S4'!M13=$B$3,'S4'!C13,IF('S6'!M13=$B$3,'S6'!C13,IF('S8'!M13=$B$3,'S8'!C13," "))))))))</f>
        <v xml:space="preserve"> </v>
      </c>
      <c r="C30" s="48" t="str">
        <f>IF('S1'!N13=$B$3,'S1'!D13,IF('S3'!N13=$B$3,'S3'!D13,IF('S5'!N13=$B$3,'S5'!D13,IF('S7'!N13=$B$3,'S7'!D13,IF('S2'!N13=$B$3,'S2'!D13,IF('S4'!N13=$B$3,'S4'!D13,IF('S6'!N13=$B$3,'S6'!D13,IF('S8'!N13=$B$3,'S8'!D13," "))))))))</f>
        <v xml:space="preserve"> </v>
      </c>
      <c r="D30" s="48" t="str">
        <f>IF('S1'!O13=$B$3,'S1'!E13,IF('S3'!O13=$B$3,'S3'!E13,IF('S5'!O13=$B$3,'S5'!E13,IF('S7'!O13=$B$3,'S7'!E13,IF('S2'!O13=$B$3,'S2'!E13,IF('S4'!O13=$B$3,'S4'!E13,IF('S6'!O13=$B$3,'S6'!E13,IF('S8'!O13=$B$3,'S8'!E13," "))))))))</f>
        <v xml:space="preserve"> </v>
      </c>
      <c r="E30" s="48" t="str">
        <f>IF('S1'!P13=$B$3,'S1'!F13,IF('S3'!P13=$B$3,'S3'!F13,IF('S5'!P13=$B$3,'S5'!F13,IF('S7'!P13=$B$3,'S7'!F13,IF('S2'!P13=$B$3,'S2'!F13,IF('S4'!P13=$B$3,'S4'!F13,IF('S6'!P13=$B$3,'S6'!F13,IF('S8'!P13=$B$3,'S8'!F13," "))))))))</f>
        <v xml:space="preserve"> </v>
      </c>
      <c r="F30" s="48" t="str">
        <f>IF('S1'!Q13=$B$3,'S1'!G13,IF('S3'!Q13=$B$3,'S3'!G13,IF('S5'!Q13=$B$3,'S5'!G13,IF('S7'!Q13=$B$3,'S7'!G13,IF('S2'!Q13=$B$3,'S2'!G13,IF('S4'!Q13=$B$3,'S4'!G13,IF('S6'!Q13=$B$3,'S6'!G13,IF('S8'!Q13=$B$3,'S8'!G13," "))))))))</f>
        <v xml:space="preserve"> </v>
      </c>
      <c r="G30" s="52">
        <v>0.375</v>
      </c>
      <c r="H30" s="48" t="str">
        <f>IF('S1'!M34=$B$3,'S1'!C34,IF('S3'!M34=$B$3,'S3'!C34,IF('S5'!M34=$B$3,'S5'!C34,IF('S7'!M34=$B$3,'S7'!C34,IF('S2'!M34=$B$3,'S2'!C34,IF('S4'!M34=$B$3,'S4'!C34,IF('S6'!M34=$B$3,'S6'!C34,IF('S8'!M34=$B$3,'S8'!C34," "))))))))</f>
        <v xml:space="preserve"> </v>
      </c>
      <c r="I30" s="48" t="str">
        <f>IF('S1'!N34=$B$3,'S1'!D34,IF('S3'!N34=$B$3,'S3'!D34,IF('S5'!N34=$B$3,'S5'!D34,IF('S7'!N34=$B$3,'S7'!D34,IF('S2'!N34=$B$3,'S2'!D34,IF('S4'!N34=$B$3,'S4'!D34,IF('S6'!N34=$B$3,'S6'!D34,IF('S8'!N34=$B$3,'S8'!D34," "))))))))</f>
        <v xml:space="preserve"> </v>
      </c>
      <c r="J30" s="48" t="str">
        <f>IF('S1'!O34=$B$3,'S1'!E34,IF('S3'!O34=$B$3,'S3'!E34,IF('S5'!O34=$B$3,'S5'!E34,IF('S7'!O34=$B$3,'S7'!E34,IF('S2'!O34=$B$3,'S2'!E34,IF('S4'!O34=$B$3,'S4'!E34,IF('S6'!O34=$B$3,'S6'!E34,IF('S8'!O34=$B$3,'S8'!E34," "))))))))</f>
        <v xml:space="preserve"> </v>
      </c>
      <c r="K30" s="48" t="str">
        <f>IF('S1'!P34=$B$3,'S1'!F34,IF('S3'!P34=$B$3,'S3'!F34,IF('S5'!P34=$B$3,'S5'!F34,IF('S7'!P34=$B$3,'S7'!F34,IF('S2'!P34=$B$3,'S2'!F34,IF('S4'!P34=$B$3,'S4'!F34,IF('S6'!P34=$B$3,'S6'!F34,IF('S8'!P34=$B$3,'S8'!F34," "))))))))</f>
        <v xml:space="preserve"> </v>
      </c>
      <c r="L30" s="48" t="str">
        <f>IF('S1'!Q34=$B$3,'S1'!G34,IF('S3'!Q34=$B$3,'S3'!G34,IF('S5'!Q34=$B$3,'S5'!G34,IF('S7'!Q34=$B$3,'S7'!G34,IF('S2'!Q34=$B$3,'S2'!G34,IF('S4'!Q34=$B$3,'S4'!G34,IF('S6'!Q34=$B$3,'S6'!G34,IF('S8'!Q34=$B$3,'S8'!G34," "))))))))</f>
        <v xml:space="preserve"> </v>
      </c>
    </row>
    <row r="31" spans="1:12" ht="15" customHeight="1" x14ac:dyDescent="0.2">
      <c r="A31" s="52">
        <v>0.41666666666666669</v>
      </c>
      <c r="B31" s="48" t="str">
        <f>IF('S1'!M14=$B$3,'S1'!C14,IF('S3'!M14=$B$3,'S3'!C14,IF('S5'!M14=$B$3,'S5'!C14,IF('S7'!M14=$B$3,'S7'!C14,IF('S2'!M14=$B$3,'S2'!C14,IF('S4'!M14=$B$3,'S4'!C14,IF('S6'!M14=$B$3,'S6'!C14,IF('S8'!M14=$B$3,'S8'!C14," "))))))))</f>
        <v xml:space="preserve"> </v>
      </c>
      <c r="C31" s="48" t="str">
        <f>IF('S1'!N14=$B$3,'S1'!D14,IF('S3'!N14=$B$3,'S3'!D14,IF('S5'!N14=$B$3,'S5'!D14,IF('S7'!N14=$B$3,'S7'!D14,IF('S2'!N14=$B$3,'S2'!D14,IF('S4'!N14=$B$3,'S4'!D14,IF('S6'!N14=$B$3,'S6'!D14,IF('S8'!N14=$B$3,'S8'!D14," "))))))))</f>
        <v xml:space="preserve"> </v>
      </c>
      <c r="D31" s="48" t="str">
        <f>IF('S1'!O14=$B$3,'S1'!E14,IF('S3'!O14=$B$3,'S3'!E14,IF('S5'!O14=$B$3,'S5'!E14,IF('S7'!O14=$B$3,'S7'!E14,IF('S2'!O14=$B$3,'S2'!E14,IF('S4'!O14=$B$3,'S4'!E14,IF('S6'!O14=$B$3,'S6'!E14,IF('S8'!O14=$B$3,'S8'!E14," "))))))))</f>
        <v xml:space="preserve"> </v>
      </c>
      <c r="E31" s="48" t="str">
        <f>IF('S1'!P14=$B$3,'S1'!F14,IF('S3'!P14=$B$3,'S3'!F14,IF('S5'!P14=$B$3,'S5'!F14,IF('S7'!P14=$B$3,'S7'!F14,IF('S2'!P14=$B$3,'S2'!F14,IF('S4'!P14=$B$3,'S4'!F14,IF('S6'!P14=$B$3,'S6'!F14,IF('S8'!P14=$B$3,'S8'!F14," "))))))))</f>
        <v xml:space="preserve"> </v>
      </c>
      <c r="F31" s="48" t="str">
        <f>IF('S1'!Q14=$B$3,'S1'!G14,IF('S3'!Q14=$B$3,'S3'!G14,IF('S5'!Q14=$B$3,'S5'!G14,IF('S7'!Q14=$B$3,'S7'!G14,IF('S2'!Q14=$B$3,'S2'!G14,IF('S4'!Q14=$B$3,'S4'!G14,IF('S6'!Q14=$B$3,'S6'!G14,IF('S8'!Q14=$B$3,'S8'!G14," "))))))))</f>
        <v xml:space="preserve"> </v>
      </c>
      <c r="G31" s="52">
        <v>0.41666666666666669</v>
      </c>
      <c r="H31" s="48" t="str">
        <f>IF('S1'!M35=$B$3,'S1'!C35,IF('S3'!M35=$B$3,'S3'!C35,IF('S5'!M35=$B$3,'S5'!C35,IF('S7'!M35=$B$3,'S7'!C35,IF('S2'!M35=$B$3,'S2'!C35,IF('S4'!M35=$B$3,'S4'!C35,IF('S6'!M35=$B$3,'S6'!C35,IF('S8'!M35=$B$3,'S8'!C35," "))))))))</f>
        <v xml:space="preserve"> </v>
      </c>
      <c r="I31" s="48" t="str">
        <f>IF('S1'!N35=$B$3,'S1'!D35,IF('S3'!N35=$B$3,'S3'!D35,IF('S5'!N35=$B$3,'S5'!D35,IF('S7'!N35=$B$3,'S7'!D35,IF('S2'!N35=$B$3,'S2'!D35,IF('S4'!N35=$B$3,'S4'!D35,IF('S6'!N35=$B$3,'S6'!D35,IF('S8'!N35=$B$3,'S8'!D35," "))))))))</f>
        <v xml:space="preserve"> </v>
      </c>
      <c r="J31" s="48" t="str">
        <f>IF('S1'!O35=$B$3,'S1'!E35,IF('S3'!O35=$B$3,'S3'!E35,IF('S5'!O35=$B$3,'S5'!E35,IF('S7'!O35=$B$3,'S7'!E35,IF('S2'!O35=$B$3,'S2'!E35,IF('S4'!O35=$B$3,'S4'!E35,IF('S6'!O35=$B$3,'S6'!E35,IF('S8'!O35=$B$3,'S8'!E35," "))))))))</f>
        <v xml:space="preserve"> </v>
      </c>
      <c r="K31" s="48" t="str">
        <f>IF('S1'!P35=$B$3,'S1'!F35,IF('S3'!P35=$B$3,'S3'!F35,IF('S5'!P35=$B$3,'S5'!F35,IF('S7'!P35=$B$3,'S7'!F35,IF('S2'!P35=$B$3,'S2'!F35,IF('S4'!P35=$B$3,'S4'!F35,IF('S6'!P35=$B$3,'S6'!F35,IF('S8'!P35=$B$3,'S8'!F35," "))))))))</f>
        <v xml:space="preserve"> </v>
      </c>
      <c r="L31" s="48" t="str">
        <f>IF('S1'!Q35=$B$3,'S1'!G35,IF('S3'!Q35=$B$3,'S3'!G35,IF('S5'!Q35=$B$3,'S5'!G35,IF('S7'!Q35=$B$3,'S7'!G35,IF('S2'!Q35=$B$3,'S2'!G35,IF('S4'!Q35=$B$3,'S4'!G35,IF('S6'!Q35=$B$3,'S6'!G35,IF('S8'!Q35=$B$3,'S8'!G35," "))))))))</f>
        <v xml:space="preserve"> </v>
      </c>
    </row>
    <row r="32" spans="1:12" ht="15" customHeight="1" x14ac:dyDescent="0.2">
      <c r="A32" s="52">
        <v>0.45833333333333298</v>
      </c>
      <c r="B32" s="48" t="str">
        <f>IF('S1'!M15=$B$3,'S1'!C15,IF('S3'!M15=$B$3,'S3'!C15,IF('S5'!M15=$B$3,'S5'!C15,IF('S7'!M15=$B$3,'S7'!C15,IF('S2'!M15=$B$3,'S2'!C15,IF('S4'!M15=$B$3,'S4'!C15,IF('S6'!M15=$B$3,'S6'!C15,IF('S8'!M15=$B$3,'S8'!C15," "))))))))</f>
        <v xml:space="preserve"> </v>
      </c>
      <c r="C32" s="48" t="str">
        <f>IF('S1'!N15=$B$3,'S1'!D15,IF('S3'!N15=$B$3,'S3'!D15,IF('S5'!N15=$B$3,'S5'!D15,IF('S7'!N15=$B$3,'S7'!D15,IF('S2'!N15=$B$3,'S2'!D15,IF('S4'!N15=$B$3,'S4'!D15,IF('S6'!N15=$B$3,'S6'!D15,IF('S8'!N15=$B$3,'S8'!D15," "))))))))</f>
        <v xml:space="preserve"> </v>
      </c>
      <c r="D32" s="48" t="str">
        <f>IF('S1'!O15=$B$3,'S1'!E15,IF('S3'!O15=$B$3,'S3'!E15,IF('S5'!O15=$B$3,'S5'!E15,IF('S7'!O15=$B$3,'S7'!E15,IF('S2'!O15=$B$3,'S2'!E15,IF('S4'!O15=$B$3,'S4'!E15,IF('S6'!O15=$B$3,'S6'!E15,IF('S8'!O15=$B$3,'S8'!E15," "))))))))</f>
        <v xml:space="preserve"> </v>
      </c>
      <c r="E32" s="48" t="str">
        <f>IF('S1'!P15=$B$3,'S1'!F15,IF('S3'!P15=$B$3,'S3'!F15,IF('S5'!P15=$B$3,'S5'!F15,IF('S7'!P15=$B$3,'S7'!F15,IF('S2'!P15=$B$3,'S2'!F15,IF('S4'!P15=$B$3,'S4'!F15,IF('S6'!P15=$B$3,'S6'!F15,IF('S8'!P15=$B$3,'S8'!F15," "))))))))</f>
        <v xml:space="preserve"> </v>
      </c>
      <c r="F32" s="48" t="str">
        <f>IF('S1'!Q15=$B$3,'S1'!G15,IF('S3'!Q15=$B$3,'S3'!G15,IF('S5'!Q15=$B$3,'S5'!G15,IF('S7'!Q15=$B$3,'S7'!G15,IF('S2'!Q15=$B$3,'S2'!G15,IF('S4'!Q15=$B$3,'S4'!G15,IF('S6'!Q15=$B$3,'S6'!G15,IF('S8'!Q15=$B$3,'S8'!G15," "))))))))</f>
        <v xml:space="preserve"> </v>
      </c>
      <c r="G32" s="52">
        <v>0.45833333333333298</v>
      </c>
      <c r="H32" s="48" t="str">
        <f>IF('S1'!M36=$B$3,'S1'!C36,IF('S3'!M36=$B$3,'S3'!C36,IF('S5'!M36=$B$3,'S5'!C36,IF('S7'!M36=$B$3,'S7'!C36,IF('S2'!M36=$B$3,'S2'!C36,IF('S4'!M36=$B$3,'S4'!C36,IF('S6'!M36=$B$3,'S6'!C36,IF('S8'!M36=$B$3,'S8'!C36," "))))))))</f>
        <v xml:space="preserve"> </v>
      </c>
      <c r="I32" s="48" t="str">
        <f>IF('S1'!N36=$B$3,'S1'!D36,IF('S3'!N36=$B$3,'S3'!D36,IF('S5'!N36=$B$3,'S5'!D36,IF('S7'!N36=$B$3,'S7'!D36,IF('S2'!N36=$B$3,'S2'!D36,IF('S4'!N36=$B$3,'S4'!D36,IF('S6'!N36=$B$3,'S6'!D36,IF('S8'!N36=$B$3,'S8'!D36," "))))))))</f>
        <v xml:space="preserve"> </v>
      </c>
      <c r="J32" s="48" t="str">
        <f>IF('S1'!O36=$B$3,'S1'!E36,IF('S3'!O36=$B$3,'S3'!E36,IF('S5'!O36=$B$3,'S5'!E36,IF('S7'!O36=$B$3,'S7'!E36,IF('S2'!O36=$B$3,'S2'!E36,IF('S4'!O36=$B$3,'S4'!E36,IF('S6'!O36=$B$3,'S6'!E36,IF('S8'!O36=$B$3,'S8'!E36," "))))))))</f>
        <v xml:space="preserve"> </v>
      </c>
      <c r="K32" s="48" t="str">
        <f>IF('S1'!P36=$B$3,'S1'!F36,IF('S3'!P36=$B$3,'S3'!F36,IF('S5'!P36=$B$3,'S5'!F36,IF('S7'!P36=$B$3,'S7'!F36,IF('S2'!P36=$B$3,'S2'!F36,IF('S4'!P36=$B$3,'S4'!F36,IF('S6'!P36=$B$3,'S6'!F36,IF('S8'!P36=$B$3,'S8'!F36," "))))))))</f>
        <v xml:space="preserve"> </v>
      </c>
      <c r="L32" s="48" t="str">
        <f>IF('S1'!Q36=$B$3,'S1'!G36,IF('S3'!Q36=$B$3,'S3'!G36,IF('S5'!Q36=$B$3,'S5'!G36,IF('S7'!Q36=$B$3,'S7'!G36,IF('S2'!Q36=$B$3,'S2'!G36,IF('S4'!Q36=$B$3,'S4'!G36,IF('S6'!Q36=$B$3,'S6'!G36,IF('S8'!Q36=$B$3,'S8'!G36," "))))))))</f>
        <v xml:space="preserve"> </v>
      </c>
    </row>
    <row r="33" spans="1:12" ht="15" customHeight="1" x14ac:dyDescent="0.2">
      <c r="A33" s="52">
        <v>0.5</v>
      </c>
      <c r="B33" s="48" t="str">
        <f>IF('S1'!M16=$B$3,'S1'!C16,IF('S3'!M16=$B$3,'S3'!C16,IF('S5'!M16=$B$3,'S5'!C16,IF('S7'!M16=$B$3,'S7'!C16,IF('S2'!M16=$B$3,'S2'!C16,IF('S4'!M16=$B$3,'S4'!C16,IF('S6'!M16=$B$3,'S6'!C16,IF('S8'!M16=$B$3,'S8'!C16," "))))))))</f>
        <v xml:space="preserve"> </v>
      </c>
      <c r="C33" s="48" t="str">
        <f>IF('S1'!N16=$B$3,'S1'!D16,IF('S3'!N16=$B$3,'S3'!D16,IF('S5'!N16=$B$3,'S5'!D16,IF('S7'!N16=$B$3,'S7'!D16,IF('S2'!N16=$B$3,'S2'!D16,IF('S4'!N16=$B$3,'S4'!D16,IF('S6'!N16=$B$3,'S6'!D16,IF('S8'!N16=$B$3,'S8'!D16," "))))))))</f>
        <v xml:space="preserve"> </v>
      </c>
      <c r="D33" s="48" t="str">
        <f>IF('S1'!O16=$B$3,'S1'!E16,IF('S3'!O16=$B$3,'S3'!E16,IF('S5'!O16=$B$3,'S5'!E16,IF('S7'!O16=$B$3,'S7'!E16,IF('S2'!O16=$B$3,'S2'!E16,IF('S4'!O16=$B$3,'S4'!E16,IF('S6'!O16=$B$3,'S6'!E16,IF('S8'!O16=$B$3,'S8'!E16," "))))))))</f>
        <v xml:space="preserve"> </v>
      </c>
      <c r="E33" s="48" t="str">
        <f>IF('S1'!P16=$B$3,'S1'!F16,IF('S3'!P16=$B$3,'S3'!F16,IF('S5'!P16=$B$3,'S5'!F16,IF('S7'!P16=$B$3,'S7'!F16,IF('S2'!P16=$B$3,'S2'!F16,IF('S4'!P16=$B$3,'S4'!F16,IF('S6'!P16=$B$3,'S6'!F16,IF('S8'!P16=$B$3,'S8'!F16," "))))))))</f>
        <v xml:space="preserve"> </v>
      </c>
      <c r="F33" s="48" t="str">
        <f>IF('S1'!Q16=$B$3,'S1'!G16,IF('S3'!Q16=$B$3,'S3'!G16,IF('S5'!Q16=$B$3,'S5'!G16,IF('S7'!Q16=$B$3,'S7'!G16,IF('S2'!Q16=$B$3,'S2'!G16,IF('S4'!Q16=$B$3,'S4'!G16,IF('S6'!Q16=$B$3,'S6'!G16,IF('S8'!Q16=$B$3,'S8'!G16," "))))))))</f>
        <v xml:space="preserve"> </v>
      </c>
      <c r="G33" s="52">
        <v>0.5</v>
      </c>
      <c r="H33" s="48" t="str">
        <f>IF('S1'!M37=$B$3,'S1'!C37,IF('S3'!M37=$B$3,'S3'!C37,IF('S5'!M37=$B$3,'S5'!C37,IF('S7'!M37=$B$3,'S7'!C37,IF('S2'!M37=$B$3,'S2'!C37,IF('S4'!M37=$B$3,'S4'!C37,IF('S6'!M37=$B$3,'S6'!C37,IF('S8'!M37=$B$3,'S8'!C37," "))))))))</f>
        <v xml:space="preserve"> </v>
      </c>
      <c r="I33" s="48" t="str">
        <f>IF('S1'!N37=$B$3,'S1'!D37,IF('S3'!N37=$B$3,'S3'!D37,IF('S5'!N37=$B$3,'S5'!D37,IF('S7'!N37=$B$3,'S7'!D37,IF('S2'!N37=$B$3,'S2'!D37,IF('S4'!N37=$B$3,'S4'!D37,IF('S6'!N37=$B$3,'S6'!D37,IF('S8'!N37=$B$3,'S8'!D37," "))))))))</f>
        <v xml:space="preserve"> </v>
      </c>
      <c r="J33" s="48" t="str">
        <f>IF('S1'!O37=$B$3,'S1'!E37,IF('S3'!O37=$B$3,'S3'!E37,IF('S5'!O37=$B$3,'S5'!E37,IF('S7'!O37=$B$3,'S7'!E37,IF('S2'!O37=$B$3,'S2'!E37,IF('S4'!O37=$B$3,'S4'!E37,IF('S6'!O37=$B$3,'S6'!E37,IF('S8'!O37=$B$3,'S8'!E37," "))))))))</f>
        <v xml:space="preserve"> </v>
      </c>
      <c r="K33" s="48" t="str">
        <f>IF('S1'!P37=$B$3,'S1'!F37,IF('S3'!P37=$B$3,'S3'!F37,IF('S5'!P37=$B$3,'S5'!F37,IF('S7'!P37=$B$3,'S7'!F37,IF('S2'!P37=$B$3,'S2'!F37,IF('S4'!P37=$B$3,'S4'!F37,IF('S6'!P37=$B$3,'S6'!F37,IF('S8'!P37=$B$3,'S8'!F37," "))))))))</f>
        <v xml:space="preserve"> </v>
      </c>
      <c r="L33" s="48" t="str">
        <f>IF('S1'!Q37=$B$3,'S1'!G37,IF('S3'!Q37=$B$3,'S3'!G37,IF('S5'!Q37=$B$3,'S5'!G37,IF('S7'!Q37=$B$3,'S7'!G37,IF('S2'!Q37=$B$3,'S2'!G37,IF('S4'!Q37=$B$3,'S4'!G37,IF('S6'!Q37=$B$3,'S6'!G37,IF('S8'!Q37=$B$3,'S8'!G37," "))))))))</f>
        <v xml:space="preserve"> </v>
      </c>
    </row>
    <row r="34" spans="1:12" ht="15" customHeight="1" x14ac:dyDescent="0.2">
      <c r="A34" s="52">
        <v>0.54166666666666696</v>
      </c>
      <c r="B34" s="49" t="str">
        <f>IF('S1'!M17=$B$3,'S1'!C17,IF('S3'!M17=$B$3,'S3'!C17,IF('S5'!M17=$B$3,'S5'!C17,IF('S7'!M17=$B$3,'S7'!C17,IF('S2'!M17=$B$3,'S2'!C17,IF('S4'!M17=$B$3,'S4'!C17,IF('S6'!M17=$B$3,'S6'!C17,IF('S8'!M17=$B$3,'S8'!C17," "))))))))</f>
        <v xml:space="preserve"> </v>
      </c>
      <c r="C34" s="49" t="str">
        <f>IF('S1'!N17=$B$3,'S1'!D17,IF('S3'!N17=$B$3,'S3'!D17,IF('S5'!N17=$B$3,'S5'!D17,IF('S7'!N17=$B$3,'S7'!D17,IF('S2'!N17=$B$3,'S2'!D17,IF('S4'!N17=$B$3,'S4'!D17,IF('S6'!N17=$B$3,'S6'!D17,IF('S8'!N17=$B$3,'S8'!D17," "))))))))</f>
        <v xml:space="preserve"> </v>
      </c>
      <c r="D34" s="49" t="str">
        <f>IF('S1'!O17=$B$3,'S1'!E17,IF('S3'!O17=$B$3,'S3'!E17,IF('S5'!O17=$B$3,'S5'!E17,IF('S7'!O17=$B$3,'S7'!E17,IF('S2'!O17=$B$3,'S2'!E17,IF('S4'!O17=$B$3,'S4'!E17,IF('S6'!O17=$B$3,'S6'!E17,IF('S8'!O17=$B$3,'S8'!E17," "))))))))</f>
        <v xml:space="preserve"> </v>
      </c>
      <c r="E34" s="49" t="str">
        <f>IF('S1'!P17=$B$3,'S1'!F17,IF('S3'!P17=$B$3,'S3'!F17,IF('S5'!P17=$B$3,'S5'!F17,IF('S7'!P17=$B$3,'S7'!F17,IF('S2'!P17=$B$3,'S2'!F17,IF('S4'!P17=$B$3,'S4'!F17,IF('S6'!P17=$B$3,'S6'!F17,IF('S8'!P17=$B$3,'S8'!F17," "))))))))</f>
        <v xml:space="preserve"> </v>
      </c>
      <c r="F34" s="49" t="str">
        <f>IF('S1'!Q17=$B$3,'S1'!G17,IF('S3'!Q17=$B$3,'S3'!G17,IF('S5'!Q17=$B$3,'S5'!G17,IF('S7'!Q17=$B$3,'S7'!G17,IF('S2'!Q17=$B$3,'S2'!G17,IF('S4'!Q17=$B$3,'S4'!G17,IF('S6'!Q17=$B$3,'S6'!G17,IF('S8'!Q17=$B$3,'S8'!G17," "))))))))</f>
        <v xml:space="preserve"> </v>
      </c>
      <c r="G34" s="52">
        <v>0.54166666666666696</v>
      </c>
      <c r="H34" s="49" t="str">
        <f>IF('S1'!M38=$B$3,'S1'!C38,IF('S3'!M38=$B$3,'S3'!C38,IF('S5'!M38=$B$3,'S5'!C38,IF('S7'!M38=$B$3,'S7'!C38,IF('S2'!M38=$B$3,'S2'!C38,IF('S4'!M38=$B$3,'S4'!C38,IF('S6'!M38=$B$3,'S6'!C38,IF('S8'!M38=$B$3,'S8'!C38," "))))))))</f>
        <v xml:space="preserve"> </v>
      </c>
      <c r="I34" s="49" t="str">
        <f>IF('S1'!N38=$B$3,'S1'!D38,IF('S3'!N38=$B$3,'S3'!D38,IF('S5'!N38=$B$3,'S5'!D38,IF('S7'!N38=$B$3,'S7'!D38,IF('S2'!N38=$B$3,'S2'!D38,IF('S4'!N38=$B$3,'S4'!D38,IF('S6'!N38=$B$3,'S6'!D38,IF('S8'!N38=$B$3,'S8'!D38," "))))))))</f>
        <v xml:space="preserve"> </v>
      </c>
      <c r="J34" s="49" t="str">
        <f>IF('S1'!O38=$B$3,'S1'!E38,IF('S3'!O38=$B$3,'S3'!E38,IF('S5'!O38=$B$3,'S5'!E38,IF('S7'!O38=$B$3,'S7'!E38,IF('S2'!O38=$B$3,'S2'!E38,IF('S4'!O38=$B$3,'S4'!E38,IF('S6'!O38=$B$3,'S6'!E38,IF('S8'!O38=$B$3,'S8'!E38," "))))))))</f>
        <v xml:space="preserve"> </v>
      </c>
      <c r="K34" s="49" t="str">
        <f>IF('S1'!P38=$B$3,'S1'!F38,IF('S3'!P38=$B$3,'S3'!F38,IF('S5'!P38=$B$3,'S5'!F38,IF('S7'!P38=$B$3,'S7'!F38,IF('S2'!P38=$B$3,'S2'!F38,IF('S4'!P38=$B$3,'S4'!F38,IF('S6'!P38=$B$3,'S6'!F38,IF('S8'!P38=$B$3,'S8'!F38," "))))))))</f>
        <v xml:space="preserve"> </v>
      </c>
      <c r="L34" s="49" t="str">
        <f>IF('S1'!Q38=$B$3,'S1'!G38,IF('S3'!Q38=$B$3,'S3'!G38,IF('S5'!Q38=$B$3,'S5'!G38,IF('S7'!Q38=$B$3,'S7'!G38,IF('S2'!Q38=$B$3,'S2'!G38,IF('S4'!Q38=$B$3,'S4'!G38,IF('S6'!Q38=$B$3,'S6'!G38,IF('S8'!Q38=$B$3,'S8'!G38," "))))))))</f>
        <v xml:space="preserve"> </v>
      </c>
    </row>
    <row r="35" spans="1:12" ht="15" customHeight="1" x14ac:dyDescent="0.2">
      <c r="A35" s="52">
        <v>0.58333333333333304</v>
      </c>
      <c r="B35" s="50" t="str">
        <f>IF('S1'!M18=$B$3,'S1'!C18,IF('S3'!M18=$B$3,'S3'!C18,IF('S5'!M18=$B$3,'S5'!C18,IF('S7'!M18=$B$3,'S7'!C18,IF('S2'!M18=$B$3,'S2'!C18,IF('S4'!M18=$B$3,'S4'!C18,IF('S6'!M18=$B$3,'S6'!C18,IF('S8'!M18=$B$3,'S8'!C18," "))))))))</f>
        <v xml:space="preserve"> </v>
      </c>
      <c r="C35" s="50" t="str">
        <f>IF('S1'!N18=$B$3,'S1'!D18,IF('S3'!N18=$B$3,'S3'!D18,IF('S5'!N18=$B$3,'S5'!D18,IF('S7'!N18=$B$3,'S7'!D18,IF('S2'!N18=$B$3,'S2'!D18,IF('S4'!N18=$B$3,'S4'!D18,IF('S6'!N18=$B$3,'S6'!D18,IF('S8'!N18=$B$3,'S8'!D18," "))))))))</f>
        <v xml:space="preserve"> </v>
      </c>
      <c r="D35" s="50" t="str">
        <f>IF('S1'!O18=$B$3,'S1'!E18,IF('S3'!O18=$B$3,'S3'!E18,IF('S5'!O18=$B$3,'S5'!E18,IF('S7'!O18=$B$3,'S7'!E18,IF('S2'!O18=$B$3,'S2'!E18,IF('S4'!O18=$B$3,'S4'!E18,IF('S6'!O18=$B$3,'S6'!E18,IF('S8'!O18=$B$3,'S8'!E18," "))))))))</f>
        <v xml:space="preserve"> </v>
      </c>
      <c r="E35" s="50" t="str">
        <f>IF('S1'!P18=$B$3,'S1'!F18,IF('S3'!P18=$B$3,'S3'!F18,IF('S5'!P18=$B$3,'S5'!F18,IF('S7'!P18=$B$3,'S7'!F18,IF('S2'!P18=$B$3,'S2'!F18,IF('S4'!P18=$B$3,'S4'!F18,IF('S6'!P18=$B$3,'S6'!F18,IF('S8'!P18=$B$3,'S8'!F18," "))))))))</f>
        <v xml:space="preserve"> </v>
      </c>
      <c r="F35" s="50" t="str">
        <f>IF('S1'!Q18=$B$3,'S1'!G18,IF('S3'!Q18=$B$3,'S3'!G18,IF('S5'!Q18=$B$3,'S5'!G18,IF('S7'!Q18=$B$3,'S7'!G18,IF('S2'!Q18=$B$3,'S2'!G18,IF('S4'!Q18=$B$3,'S4'!G18,IF('S6'!Q18=$B$3,'S6'!G18,IF('S8'!Q18=$B$3,'S8'!G18," "))))))))</f>
        <v xml:space="preserve"> </v>
      </c>
      <c r="G35" s="52">
        <v>0.58333333333333304</v>
      </c>
      <c r="H35" s="50" t="str">
        <f>IF('S1'!M39=$B$3,'S1'!C39,IF('S3'!M39=$B$3,'S3'!C39,IF('S5'!M39=$B$3,'S5'!C39,IF('S7'!M39=$B$3,'S7'!C39,IF('S2'!M39=$B$3,'S2'!C39,IF('S4'!M39=$B$3,'S4'!C39,IF('S6'!M39=$B$3,'S6'!C39,IF('S8'!M39=$B$3,'S8'!C39," "))))))))</f>
        <v xml:space="preserve"> </v>
      </c>
      <c r="I35" s="50" t="str">
        <f>IF('S1'!N39=$B$3,'S1'!D39,IF('S3'!N39=$B$3,'S3'!D39,IF('S5'!N39=$B$3,'S5'!D39,IF('S7'!N39=$B$3,'S7'!D39,IF('S2'!N39=$B$3,'S2'!D39,IF('S4'!N39=$B$3,'S4'!D39,IF('S6'!N39=$B$3,'S6'!D39,IF('S8'!N39=$B$3,'S8'!D39," "))))))))</f>
        <v xml:space="preserve"> </v>
      </c>
      <c r="J35" s="50" t="str">
        <f>IF('S1'!O39=$B$3,'S1'!E39,IF('S3'!O39=$B$3,'S3'!E39,IF('S5'!O39=$B$3,'S5'!E39,IF('S7'!O39=$B$3,'S7'!E39,IF('S2'!O39=$B$3,'S2'!E39,IF('S4'!O39=$B$3,'S4'!E39,IF('S6'!O39=$B$3,'S6'!E39,IF('S8'!O39=$B$3,'S8'!E39," "))))))))</f>
        <v xml:space="preserve"> </v>
      </c>
      <c r="K35" s="50" t="str">
        <f>IF('S1'!P39=$B$3,'S1'!F39,IF('S3'!P39=$B$3,'S3'!F39,IF('S5'!P39=$B$3,'S5'!F39,IF('S7'!P39=$B$3,'S7'!F39,IF('S2'!P39=$B$3,'S2'!F39,IF('S4'!P39=$B$3,'S4'!F39,IF('S6'!P39=$B$3,'S6'!F39,IF('S8'!P39=$B$3,'S8'!F39," "))))))))</f>
        <v xml:space="preserve"> </v>
      </c>
      <c r="L35" s="50" t="str">
        <f>IF('S1'!Q39=$B$3,'S1'!G39,IF('S3'!Q39=$B$3,'S3'!G39,IF('S5'!Q39=$B$3,'S5'!G39,IF('S7'!Q39=$B$3,'S7'!G39,IF('S2'!Q39=$B$3,'S2'!G39,IF('S4'!Q39=$B$3,'S4'!G39,IF('S6'!Q39=$B$3,'S6'!G39,IF('S8'!Q39=$B$3,'S8'!G39," "))))))))</f>
        <v xml:space="preserve"> </v>
      </c>
    </row>
    <row r="36" spans="1:12" ht="15" customHeight="1" x14ac:dyDescent="0.2">
      <c r="A36" s="52">
        <v>0.625</v>
      </c>
      <c r="B36" s="48" t="str">
        <f>IF('S1'!M19=$B$3,'S1'!C19,IF('S3'!M19=$B$3,'S3'!C19,IF('S5'!M19=$B$3,'S5'!C19,IF('S7'!M19=$B$3,'S7'!C19,IF('S2'!M19=$B$3,'S2'!C19,IF('S4'!M19=$B$3,'S4'!C19,IF('S6'!M19=$B$3,'S6'!C19,IF('S8'!M19=$B$3,'S8'!C19," "))))))))</f>
        <v xml:space="preserve"> </v>
      </c>
      <c r="C36" s="48" t="str">
        <f>IF('S1'!N19=$B$3,'S1'!D19,IF('S3'!N19=$B$3,'S3'!D19,IF('S5'!N19=$B$3,'S5'!D19,IF('S7'!N19=$B$3,'S7'!D19,IF('S2'!N19=$B$3,'S2'!D19,IF('S4'!N19=$B$3,'S4'!D19,IF('S6'!N19=$B$3,'S6'!D19,IF('S8'!N19=$B$3,'S8'!D19," "))))))))</f>
        <v xml:space="preserve"> </v>
      </c>
      <c r="D36" s="48" t="str">
        <f>IF('S1'!O19=$B$3,'S1'!E19,IF('S3'!O19=$B$3,'S3'!E19,IF('S5'!O19=$B$3,'S5'!E19,IF('S7'!O19=$B$3,'S7'!E19,IF('S2'!O19=$B$3,'S2'!E19,IF('S4'!O19=$B$3,'S4'!E19,IF('S6'!O19=$B$3,'S6'!E19,IF('S8'!O19=$B$3,'S8'!E19," "))))))))</f>
        <v xml:space="preserve"> </v>
      </c>
      <c r="E36" s="48" t="str">
        <f>IF('S1'!P19=$B$3,'S1'!F19,IF('S3'!P19=$B$3,'S3'!F19,IF('S5'!P19=$B$3,'S5'!F19,IF('S7'!P19=$B$3,'S7'!F19,IF('S2'!P19=$B$3,'S2'!F19,IF('S4'!P19=$B$3,'S4'!F19,IF('S6'!P19=$B$3,'S6'!F19,IF('S8'!P19=$B$3,'S8'!F19," "))))))))</f>
        <v xml:space="preserve"> </v>
      </c>
      <c r="F36" s="48" t="str">
        <f>IF('S1'!Q19=$B$3,'S1'!G19,IF('S3'!Q19=$B$3,'S3'!G19,IF('S5'!Q19=$B$3,'S5'!G19,IF('S7'!Q19=$B$3,'S7'!G19,IF('S2'!Q19=$B$3,'S2'!G19,IF('S4'!Q19=$B$3,'S4'!G19,IF('S6'!Q19=$B$3,'S6'!G19,IF('S8'!Q19=$B$3,'S8'!G19," "))))))))</f>
        <v xml:space="preserve"> </v>
      </c>
      <c r="G36" s="52">
        <v>0.625</v>
      </c>
      <c r="H36" s="48" t="str">
        <f>IF('S1'!M40=$B$3,'S1'!C40,IF('S3'!M40=$B$3,'S3'!C40,IF('S5'!M40=$B$3,'S5'!C40,IF('S7'!M40=$B$3,'S7'!C40,IF('S2'!M40=$B$3,'S2'!C40,IF('S4'!M40=$B$3,'S4'!C40,IF('S6'!M40=$B$3,'S6'!C40,IF('S8'!M40=$B$3,'S8'!C40," "))))))))</f>
        <v xml:space="preserve"> </v>
      </c>
      <c r="I36" s="48" t="str">
        <f>IF('S1'!N40=$B$3,'S1'!D40,IF('S3'!N40=$B$3,'S3'!D40,IF('S5'!N40=$B$3,'S5'!D40,IF('S7'!N40=$B$3,'S7'!D40,IF('S2'!N40=$B$3,'S2'!D40,IF('S4'!N40=$B$3,'S4'!D40,IF('S6'!N40=$B$3,'S6'!D40,IF('S8'!N40=$B$3,'S8'!D40," "))))))))</f>
        <v xml:space="preserve"> </v>
      </c>
      <c r="J36" s="48" t="str">
        <f>IF('S1'!O40=$B$3,'S1'!E40,IF('S3'!O40=$B$3,'S3'!E40,IF('S5'!O40=$B$3,'S5'!E40,IF('S7'!O40=$B$3,'S7'!E40,IF('S2'!O40=$B$3,'S2'!E40,IF('S4'!O40=$B$3,'S4'!E40,IF('S6'!O40=$B$3,'S6'!E40,IF('S8'!O40=$B$3,'S8'!E40," "))))))))</f>
        <v xml:space="preserve"> </v>
      </c>
      <c r="K36" s="48" t="str">
        <f>IF('S1'!P40=$B$3,'S1'!F40,IF('S3'!P40=$B$3,'S3'!F40,IF('S5'!P40=$B$3,'S5'!F40,IF('S7'!P40=$B$3,'S7'!F40,IF('S2'!P40=$B$3,'S2'!F40,IF('S4'!P40=$B$3,'S4'!F40,IF('S6'!P40=$B$3,'S6'!F40,IF('S8'!P40=$B$3,'S8'!F40," "))))))))</f>
        <v xml:space="preserve"> </v>
      </c>
      <c r="L36" s="48" t="str">
        <f>IF('S1'!Q40=$B$3,'S1'!G40,IF('S3'!Q40=$B$3,'S3'!G40,IF('S5'!Q40=$B$3,'S5'!G40,IF('S7'!Q40=$B$3,'S7'!G40,IF('S2'!Q40=$B$3,'S2'!G40,IF('S4'!Q40=$B$3,'S4'!G40,IF('S6'!Q40=$B$3,'S6'!G40,IF('S8'!Q40=$B$3,'S8'!G40," "))))))))</f>
        <v xml:space="preserve"> </v>
      </c>
    </row>
    <row r="37" spans="1:12" ht="15" customHeight="1" x14ac:dyDescent="0.2">
      <c r="A37" s="52">
        <v>0.66666666666666696</v>
      </c>
      <c r="B37" s="48" t="str">
        <f>IF('S1'!M20=$B$3,'S1'!C20,IF('S3'!M20=$B$3,'S3'!C20,IF('S5'!M20=$B$3,'S5'!C20,IF('S7'!M20=$B$3,'S7'!C20,IF('S2'!M20=$B$3,'S2'!C20,IF('S4'!M20=$B$3,'S4'!C20,IF('S6'!M20=$B$3,'S6'!C20,IF('S8'!M20=$B$3,'S8'!C20," "))))))))</f>
        <v xml:space="preserve"> </v>
      </c>
      <c r="C37" s="48" t="str">
        <f>IF('S1'!N20=$B$3,'S1'!D20,IF('S3'!N20=$B$3,'S3'!D20,IF('S5'!N20=$B$3,'S5'!D20,IF('S7'!N20=$B$3,'S7'!D20,IF('S2'!N20=$B$3,'S2'!D20,IF('S4'!N20=$B$3,'S4'!D20,IF('S6'!N20=$B$3,'S6'!D20,IF('S8'!N20=$B$3,'S8'!D20," "))))))))</f>
        <v xml:space="preserve"> </v>
      </c>
      <c r="D37" s="48" t="str">
        <f>IF('S1'!O20=$B$3,'S1'!E20,IF('S3'!O20=$B$3,'S3'!E20,IF('S5'!O20=$B$3,'S5'!E20,IF('S7'!O20=$B$3,'S7'!E20,IF('S2'!O20=$B$3,'S2'!E20,IF('S4'!O20=$B$3,'S4'!E20,IF('S6'!O20=$B$3,'S6'!E20,IF('S8'!O20=$B$3,'S8'!E20," "))))))))</f>
        <v xml:space="preserve"> </v>
      </c>
      <c r="E37" s="48" t="str">
        <f>IF('S1'!P20=$B$3,'S1'!F20,IF('S3'!P20=$B$3,'S3'!F20,IF('S5'!P20=$B$3,'S5'!F20,IF('S7'!P20=$B$3,'S7'!F20,IF('S2'!P20=$B$3,'S2'!F20,IF('S4'!P20=$B$3,'S4'!F20,IF('S6'!P20=$B$3,'S6'!F20,IF('S8'!P20=$B$3,'S8'!F20," "))))))))</f>
        <v xml:space="preserve"> </v>
      </c>
      <c r="F37" s="48" t="str">
        <f>IF('S1'!Q20=$B$3,'S1'!G20,IF('S3'!Q20=$B$3,'S3'!G20,IF('S5'!Q20=$B$3,'S5'!G20,IF('S7'!Q20=$B$3,'S7'!G20,IF('S2'!Q20=$B$3,'S2'!G20,IF('S4'!Q20=$B$3,'S4'!G20,IF('S6'!Q20=$B$3,'S6'!G20,IF('S8'!Q20=$B$3,'S8'!G20," "))))))))</f>
        <v xml:space="preserve"> </v>
      </c>
      <c r="G37" s="52">
        <v>0.66666666666666696</v>
      </c>
      <c r="H37" s="48" t="str">
        <f>IF('S1'!M41=$B$3,'S1'!C41,IF('S3'!M41=$B$3,'S3'!C41,IF('S5'!M41=$B$3,'S5'!C41,IF('S7'!M41=$B$3,'S7'!C41,IF('S2'!M41=$B$3,'S2'!C41,IF('S4'!M41=$B$3,'S4'!C41,IF('S6'!M41=$B$3,'S6'!C41,IF('S8'!M41=$B$3,'S8'!C41," "))))))))</f>
        <v xml:space="preserve"> </v>
      </c>
      <c r="I37" s="48" t="str">
        <f>IF('S1'!N41=$B$3,'S1'!D41,IF('S3'!N41=$B$3,'S3'!D41,IF('S5'!N41=$B$3,'S5'!D41,IF('S7'!N41=$B$3,'S7'!D41,IF('S2'!N41=$B$3,'S2'!D41,IF('S4'!N41=$B$3,'S4'!D41,IF('S6'!N41=$B$3,'S6'!D41,IF('S8'!N41=$B$3,'S8'!D41," "))))))))</f>
        <v xml:space="preserve"> </v>
      </c>
      <c r="J37" s="48" t="str">
        <f>IF('S1'!O41=$B$3,'S1'!E41,IF('S3'!O41=$B$3,'S3'!E41,IF('S5'!O41=$B$3,'S5'!E41,IF('S7'!O41=$B$3,'S7'!E41,IF('S2'!O41=$B$3,'S2'!E41,IF('S4'!O41=$B$3,'S4'!E41,IF('S6'!O41=$B$3,'S6'!E41,IF('S8'!O41=$B$3,'S8'!E41," "))))))))</f>
        <v xml:space="preserve"> </v>
      </c>
      <c r="K37" s="48" t="str">
        <f>IF('S1'!P41=$B$3,'S1'!F41,IF('S3'!P41=$B$3,'S3'!F41,IF('S5'!P41=$B$3,'S5'!F41,IF('S7'!P41=$B$3,'S7'!F41,IF('S2'!P41=$B$3,'S2'!F41,IF('S4'!P41=$B$3,'S4'!F41,IF('S6'!P41=$B$3,'S6'!F41,IF('S8'!P41=$B$3,'S8'!F41," "))))))))</f>
        <v xml:space="preserve"> </v>
      </c>
      <c r="L37" s="48" t="str">
        <f>IF('S1'!Q41=$B$3,'S1'!G41,IF('S3'!Q41=$B$3,'S3'!G41,IF('S5'!Q41=$B$3,'S5'!G41,IF('S7'!Q41=$B$3,'S7'!G41,IF('S2'!Q41=$B$3,'S2'!G41,IF('S4'!Q41=$B$3,'S4'!G41,IF('S6'!Q41=$B$3,'S6'!G41,IF('S8'!Q41=$B$3,'S8'!G41," "))))))))</f>
        <v xml:space="preserve"> </v>
      </c>
    </row>
    <row r="38" spans="1:12" ht="15" customHeight="1" x14ac:dyDescent="0.2">
      <c r="A38" s="52">
        <v>0.70833333333333304</v>
      </c>
      <c r="B38" s="48" t="str">
        <f>IF('S1'!M21=$B$3,'S1'!C21,IF('S3'!M21=$B$3,'S3'!C21,IF('S5'!M21=$B$3,'S5'!C21,IF('S7'!M21=$B$3,'S7'!C21,IF('S2'!M21=$B$3,'S2'!C21,IF('S4'!M21=$B$3,'S4'!C21,IF('S6'!M21=$B$3,'S6'!C21,IF('S8'!M21=$B$3,'S8'!C21," "))))))))</f>
        <v xml:space="preserve"> </v>
      </c>
      <c r="C38" s="48" t="str">
        <f>IF('S1'!N21=$B$3,'S1'!D21,IF('S3'!N21=$B$3,'S3'!D21,IF('S5'!N21=$B$3,'S5'!D21,IF('S7'!N21=$B$3,'S7'!D21,IF('S2'!N21=$B$3,'S2'!D21,IF('S4'!N21=$B$3,'S4'!D21,IF('S6'!N21=$B$3,'S6'!D21,IF('S8'!N21=$B$3,'S8'!D21," "))))))))</f>
        <v xml:space="preserve"> </v>
      </c>
      <c r="D38" s="48" t="str">
        <f>IF('S1'!O21=$B$3,'S1'!E21,IF('S3'!O21=$B$3,'S3'!E21,IF('S5'!O21=$B$3,'S5'!E21,IF('S7'!O21=$B$3,'S7'!E21,IF('S2'!O21=$B$3,'S2'!E21,IF('S4'!O21=$B$3,'S4'!E21,IF('S6'!O21=$B$3,'S6'!E21,IF('S8'!O21=$B$3,'S8'!E21," "))))))))</f>
        <v xml:space="preserve"> </v>
      </c>
      <c r="E38" s="48" t="str">
        <f>IF('S1'!P21=$B$3,'S1'!F21,IF('S3'!P21=$B$3,'S3'!F21,IF('S5'!P21=$B$3,'S5'!F21,IF('S7'!P21=$B$3,'S7'!F21,IF('S2'!P21=$B$3,'S2'!F21,IF('S4'!P21=$B$3,'S4'!F21,IF('S6'!P21=$B$3,'S6'!F21,IF('S8'!P21=$B$3,'S8'!F21," "))))))))</f>
        <v xml:space="preserve"> </v>
      </c>
      <c r="F38" s="48" t="str">
        <f>IF('S1'!Q21=$B$3,'S1'!G21,IF('S3'!Q21=$B$3,'S3'!G21,IF('S5'!Q21=$B$3,'S5'!G21,IF('S7'!Q21=$B$3,'S7'!G21,IF('S2'!Q21=$B$3,'S2'!G21,IF('S4'!Q21=$B$3,'S4'!G21,IF('S6'!Q21=$B$3,'S6'!G21,IF('S8'!Q21=$B$3,'S8'!G21," "))))))))</f>
        <v xml:space="preserve"> </v>
      </c>
      <c r="G38" s="52">
        <v>0.70833333333333304</v>
      </c>
      <c r="H38" s="48" t="str">
        <f>IF('S1'!M42=$B$3,'S1'!C42,IF('S3'!M42=$B$3,'S3'!C42,IF('S5'!M42=$B$3,'S5'!C42,IF('S7'!M42=$B$3,'S7'!C42,IF('S2'!M42=$B$3,'S2'!C42,IF('S4'!M42=$B$3,'S4'!C42,IF('S6'!M42=$B$3,'S6'!C42,IF('S8'!M42=$B$3,'S8'!C42," "))))))))</f>
        <v xml:space="preserve"> </v>
      </c>
      <c r="I38" s="48" t="str">
        <f>IF('S1'!N42=$B$3,'S1'!D42,IF('S3'!N42=$B$3,'S3'!D42,IF('S5'!N42=$B$3,'S5'!D42,IF('S7'!N42=$B$3,'S7'!D42,IF('S2'!N42=$B$3,'S2'!D42,IF('S4'!N42=$B$3,'S4'!D42,IF('S6'!N42=$B$3,'S6'!D42,IF('S8'!N42=$B$3,'S8'!D42," "))))))))</f>
        <v xml:space="preserve"> </v>
      </c>
      <c r="J38" s="48" t="str">
        <f>IF('S1'!O42=$B$3,'S1'!E42,IF('S3'!O42=$B$3,'S3'!E42,IF('S5'!O42=$B$3,'S5'!E42,IF('S7'!O42=$B$3,'S7'!E42,IF('S2'!O42=$B$3,'S2'!E42,IF('S4'!O42=$B$3,'S4'!E42,IF('S6'!O42=$B$3,'S6'!E42,IF('S8'!O42=$B$3,'S8'!E42," "))))))))</f>
        <v xml:space="preserve"> </v>
      </c>
      <c r="K38" s="48" t="str">
        <f>IF('S1'!P42=$B$3,'S1'!F42,IF('S3'!P42=$B$3,'S3'!F42,IF('S5'!P42=$B$3,'S5'!F42,IF('S7'!P42=$B$3,'S7'!F42,IF('S2'!P42=$B$3,'S2'!F42,IF('S4'!P42=$B$3,'S4'!F42,IF('S6'!P42=$B$3,'S6'!F42,IF('S8'!P42=$B$3,'S8'!F42," "))))))))</f>
        <v xml:space="preserve"> </v>
      </c>
      <c r="L38" s="48" t="str">
        <f>IF('S1'!Q42=$B$3,'S1'!G42,IF('S3'!Q42=$B$3,'S3'!G42,IF('S5'!Q42=$B$3,'S5'!G42,IF('S7'!Q42=$B$3,'S7'!G42,IF('S2'!Q42=$B$3,'S2'!G42,IF('S4'!Q42=$B$3,'S4'!G42,IF('S6'!Q42=$B$3,'S6'!G42,IF('S8'!Q42=$B$3,'S8'!G42," "))))))))</f>
        <v xml:space="preserve"> </v>
      </c>
    </row>
    <row r="39" spans="1:12" ht="15" customHeight="1" x14ac:dyDescent="0.2">
      <c r="A39" s="52">
        <v>0.75</v>
      </c>
      <c r="B39" s="49" t="str">
        <f>IF('S1'!M22=$B$3,'S1'!C22,IF('S3'!M22=$B$3,'S3'!C22,IF('S5'!M22=$B$3,'S5'!C22,IF('S7'!M22=$B$3,'S7'!C22,IF('S2'!M22=$B$3,'S2'!C22,IF('S4'!M22=$B$3,'S4'!C22,IF('S6'!M22=$B$3,'S6'!C22,IF('S8'!M22=$B$3,'S8'!C22," "))))))))</f>
        <v xml:space="preserve"> </v>
      </c>
      <c r="C39" s="49" t="str">
        <f>IF('S1'!N22=$B$3,'S1'!D22,IF('S3'!N22=$B$3,'S3'!D22,IF('S5'!N22=$B$3,'S5'!D22,IF('S7'!N22=$B$3,'S7'!D22,IF('S2'!N22=$B$3,'S2'!D22,IF('S4'!N22=$B$3,'S4'!D22,IF('S6'!N22=$B$3,'S6'!D22,IF('S8'!N22=$B$3,'S8'!D22," "))))))))</f>
        <v xml:space="preserve"> </v>
      </c>
      <c r="D39" s="49" t="str">
        <f>IF('S1'!O22=$B$3,'S1'!E22,IF('S3'!O22=$B$3,'S3'!E22,IF('S5'!O22=$B$3,'S5'!E22,IF('S7'!O22=$B$3,'S7'!E22,IF('S2'!O22=$B$3,'S2'!E22,IF('S4'!O22=$B$3,'S4'!E22,IF('S6'!O22=$B$3,'S6'!E22,IF('S8'!O22=$B$3,'S8'!E22," "))))))))</f>
        <v xml:space="preserve"> </v>
      </c>
      <c r="E39" s="49" t="str">
        <f>IF('S1'!P22=$B$3,'S1'!F22,IF('S3'!P22=$B$3,'S3'!F22,IF('S5'!P22=$B$3,'S5'!F22,IF('S7'!P22=$B$3,'S7'!F22,IF('S2'!P22=$B$3,'S2'!F22,IF('S4'!P22=$B$3,'S4'!F22,IF('S6'!P22=$B$3,'S6'!F22,IF('S8'!P22=$B$3,'S8'!F22," "))))))))</f>
        <v xml:space="preserve"> </v>
      </c>
      <c r="F39" s="49" t="str">
        <f>IF('S1'!Q22=$B$3,'S1'!G22,IF('S3'!Q22=$B$3,'S3'!G22,IF('S5'!Q22=$B$3,'S5'!G22,IF('S7'!Q22=$B$3,'S7'!G22,IF('S2'!Q22=$B$3,'S2'!G22,IF('S4'!Q22=$B$3,'S4'!G22,IF('S6'!Q22=$B$3,'S6'!G22,IF('S8'!Q22=$B$3,'S8'!G22," "))))))))</f>
        <v xml:space="preserve"> </v>
      </c>
      <c r="G39" s="52">
        <v>0.75</v>
      </c>
      <c r="H39" s="49" t="str">
        <f ca="1">IF('S1'!M43=$B$3,'S1'!C43,IF('S3'!M43=$B$3,'S3'!C43,IF('S5'!M43=$B$3,'S5'!C43,IF('S7'!M43=$B$3,'S7'!C43,IF('S2'!M43=$B$3,'S2'!C43,IF('S4'!M43=$B$3,'S4'!C43,IF('S6'!M43=$B$3,'S6'!C43,IF('S8'!M43=$B$3,'S8'!C43," "))))))))</f>
        <v xml:space="preserve"> </v>
      </c>
      <c r="I39" s="49" t="str">
        <f ca="1">IF('S1'!N43=$B$3,'S1'!D43,IF('S3'!N43=$B$3,'S3'!D43,IF('S5'!N43=$B$3,'S5'!D43,IF('S7'!N43=$B$3,'S7'!D43,IF('S2'!N43=$B$3,'S2'!D43,IF('S4'!N43=$B$3,'S4'!D43,IF('S6'!N43=$B$3,'S6'!D43,IF('S8'!N43=$B$3,'S8'!D43," "))))))))</f>
        <v xml:space="preserve"> </v>
      </c>
      <c r="J39" s="49" t="str">
        <f ca="1">IF('S1'!O43=$B$3,'S1'!E43,IF('S3'!O43=$B$3,'S3'!E43,IF('S5'!O43=$B$3,'S5'!E43,IF('S7'!O43=$B$3,'S7'!E43,IF('S2'!O43=$B$3,'S2'!E43,IF('S4'!O43=$B$3,'S4'!E43,IF('S6'!O43=$B$3,'S6'!E43,IF('S8'!O43=$B$3,'S8'!E43," "))))))))</f>
        <v xml:space="preserve"> </v>
      </c>
      <c r="K39" s="49" t="str">
        <f ca="1">IF('S1'!P43=$B$3,'S1'!F43,IF('S3'!P43=$B$3,'S3'!F43,IF('S5'!P43=$B$3,'S5'!F43,IF('S7'!P43=$B$3,'S7'!F43,IF('S2'!P43=$B$3,'S2'!F43,IF('S4'!P43=$B$3,'S4'!F43,IF('S6'!P43=$B$3,'S6'!F43,IF('S8'!P43=$B$3,'S8'!F43," "))))))))</f>
        <v xml:space="preserve"> </v>
      </c>
      <c r="L39" s="49" t="str">
        <f ca="1">IF('S1'!Q43=$B$3,'S1'!G43,IF('S3'!Q43=$B$3,'S3'!G43,IF('S5'!Q43=$B$3,'S5'!G43,IF('S7'!Q43=$B$3,'S7'!G43,IF('S2'!Q43=$B$3,'S2'!G43,IF('S4'!Q43=$B$3,'S4'!G43,IF('S6'!Q43=$B$3,'S6'!G43,IF('S8'!Q43=$B$3,'S8'!G43," "))))))))</f>
        <v xml:space="preserve"> </v>
      </c>
    </row>
  </sheetData>
  <mergeCells count="1">
    <mergeCell ref="E3:F3"/>
  </mergeCells>
  <phoneticPr fontId="0" type="noConversion"/>
  <conditionalFormatting sqref="B6:F15">
    <cfRule type="cellIs" dxfId="144" priority="1" stopIfTrue="1" operator="equal">
      <formula>"STUDY HRS."</formula>
    </cfRule>
  </conditionalFormatting>
  <printOptions horizontalCentered="1" verticalCentered="1"/>
  <pageMargins left="0.59055118110236227" right="0.59055118110236227" top="1.1811023622047245" bottom="0.59055118110236227" header="0.51181102362204722" footer="0.51181102362204722"/>
  <pageSetup paperSize="9" scale="15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Drop Down 1">
              <controlPr defaultSize="0" autoLine="0" autoPict="0">
                <anchor moveWithCells="1">
                  <from>
                    <xdr:col>0</xdr:col>
                    <xdr:colOff>9525</xdr:colOff>
                    <xdr:row>1</xdr:row>
                    <xdr:rowOff>133350</xdr:rowOff>
                  </from>
                  <to>
                    <xdr:col>2</xdr:col>
                    <xdr:colOff>942975</xdr:colOff>
                    <xdr:row>3</xdr:row>
                    <xdr:rowOff>19050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tabColor indexed="53"/>
  </sheetPr>
  <dimension ref="A1:L39"/>
  <sheetViews>
    <sheetView zoomScale="110" zoomScaleNormal="110" workbookViewId="0">
      <selection activeCell="B20" sqref="B20"/>
    </sheetView>
  </sheetViews>
  <sheetFormatPr defaultRowHeight="12.75" x14ac:dyDescent="0.2"/>
  <cols>
    <col min="1" max="1" width="12.7109375" style="6" customWidth="1"/>
    <col min="2" max="6" width="14.7109375" customWidth="1"/>
    <col min="7" max="12" width="12.7109375" customWidth="1"/>
  </cols>
  <sheetData>
    <row r="1" spans="1:12" ht="20.100000000000001" customHeight="1" thickBot="1" x14ac:dyDescent="0.25">
      <c r="A1" s="53" t="s">
        <v>53</v>
      </c>
      <c r="B1" s="54"/>
      <c r="C1" s="54"/>
      <c r="D1" s="54"/>
      <c r="E1" s="54"/>
      <c r="F1" s="545"/>
    </row>
    <row r="2" spans="1:12" ht="13.5" thickTop="1" x14ac:dyDescent="0.2"/>
    <row r="3" spans="1:12" ht="13.5" thickBot="1" x14ac:dyDescent="0.25">
      <c r="A3" s="25"/>
      <c r="B3" s="97">
        <v>29</v>
      </c>
      <c r="C3" s="584" t="str">
        <f>INDEX(Teachers!B2:B45,$B$3,1)</f>
        <v>Yrd. Doç. Dr. Sevim  ATEŞ</v>
      </c>
      <c r="D3" s="97"/>
      <c r="E3" s="585" t="s">
        <v>546</v>
      </c>
      <c r="F3" s="586">
        <f ca="1">NOW()</f>
        <v>42904.800879513889</v>
      </c>
    </row>
    <row r="4" spans="1:12" ht="13.5" thickBot="1" x14ac:dyDescent="0.25">
      <c r="G4" s="523"/>
    </row>
    <row r="5" spans="1:12" ht="20.100000000000001" customHeight="1" x14ac:dyDescent="0.2">
      <c r="A5" s="524" t="s">
        <v>539</v>
      </c>
      <c r="B5" s="525" t="s">
        <v>618</v>
      </c>
      <c r="C5" s="525" t="s">
        <v>619</v>
      </c>
      <c r="D5" s="525" t="s">
        <v>620</v>
      </c>
      <c r="E5" s="525" t="s">
        <v>621</v>
      </c>
      <c r="F5" s="526" t="s">
        <v>622</v>
      </c>
      <c r="G5" s="527"/>
      <c r="H5" s="523"/>
      <c r="I5" s="523"/>
      <c r="J5" s="523"/>
      <c r="K5" s="523"/>
      <c r="L5" s="523"/>
    </row>
    <row r="6" spans="1:12" ht="20.100000000000001" customHeight="1" x14ac:dyDescent="0.2">
      <c r="A6" s="528">
        <v>0.375</v>
      </c>
      <c r="B6" s="532" t="str">
        <f>CONCATENATE(B19,B30,H19,H30)</f>
        <v xml:space="preserve">    </v>
      </c>
      <c r="C6" s="532" t="str">
        <f t="shared" ref="C6:C15" si="0">CONCATENATE(C19,C30,I19,I30)</f>
        <v xml:space="preserve">    </v>
      </c>
      <c r="D6" s="532" t="str">
        <f t="shared" ref="D6:D15" si="1">CONCATENATE(D19,D30,J19,J30)</f>
        <v xml:space="preserve">    </v>
      </c>
      <c r="E6" s="532" t="str">
        <f>CONCATENATE(E19,E30,K19,K30)</f>
        <v xml:space="preserve">    </v>
      </c>
      <c r="F6" s="533" t="str">
        <f>IF($B$3=12,CONCATENATE(F19,F30,L19,L30),CONCATENATE(F19,F30,L19,L30))</f>
        <v xml:space="preserve">    </v>
      </c>
      <c r="G6" s="529"/>
      <c r="H6" s="530"/>
      <c r="I6" s="530"/>
      <c r="J6" s="530"/>
      <c r="K6" s="530"/>
      <c r="L6" s="530"/>
    </row>
    <row r="7" spans="1:12" ht="20.100000000000001" customHeight="1" x14ac:dyDescent="0.2">
      <c r="A7" s="528">
        <v>0.41666666666666669</v>
      </c>
      <c r="B7" s="532" t="str">
        <f t="shared" ref="B7:B15" si="2">CONCATENATE(B20,B31,H20,H31)</f>
        <v xml:space="preserve">    </v>
      </c>
      <c r="C7" s="532" t="str">
        <f t="shared" si="0"/>
        <v xml:space="preserve">    </v>
      </c>
      <c r="D7" s="532" t="str">
        <f t="shared" si="1"/>
        <v xml:space="preserve">    </v>
      </c>
      <c r="E7" s="532" t="str">
        <f>CONCATENATE(E20,E31,K20,K31)</f>
        <v xml:space="preserve">    </v>
      </c>
      <c r="F7" s="533" t="str">
        <f>IF($B$3=12,CONCATENATE(F20,F31,L20,L31),CONCATENATE(F20,F31,L20,L31))</f>
        <v xml:space="preserve">    </v>
      </c>
      <c r="G7" s="529"/>
      <c r="H7" s="530"/>
      <c r="I7" s="530"/>
      <c r="J7" s="530"/>
      <c r="K7" s="530"/>
      <c r="L7" s="530"/>
    </row>
    <row r="8" spans="1:12" ht="20.100000000000001" customHeight="1" x14ac:dyDescent="0.2">
      <c r="A8" s="528">
        <v>0.45833333333333298</v>
      </c>
      <c r="B8" s="532" t="str">
        <f t="shared" si="2"/>
        <v xml:space="preserve">    </v>
      </c>
      <c r="C8" s="532" t="str">
        <f t="shared" si="0"/>
        <v xml:space="preserve">    </v>
      </c>
      <c r="D8" s="532" t="str">
        <f t="shared" si="1"/>
        <v xml:space="preserve"> ARCH 244.12  </v>
      </c>
      <c r="E8" s="532" t="str">
        <f>CONCATENATE(E21,E32,K21,K32)</f>
        <v xml:space="preserve">    </v>
      </c>
      <c r="F8" s="533" t="str">
        <f>IF($B$3=12,CONCATENATE(F21,F32,L21,L32),CONCATENATE(F21,F32,L21,L32))</f>
        <v xml:space="preserve">    </v>
      </c>
      <c r="G8" s="529"/>
      <c r="H8" s="530"/>
      <c r="I8" s="530"/>
      <c r="J8" s="530"/>
      <c r="K8" s="530"/>
      <c r="L8" s="530"/>
    </row>
    <row r="9" spans="1:12" ht="20.100000000000001" customHeight="1" x14ac:dyDescent="0.2">
      <c r="A9" s="528">
        <v>0.5</v>
      </c>
      <c r="B9" s="532" t="str">
        <f t="shared" si="2"/>
        <v xml:space="preserve">    </v>
      </c>
      <c r="C9" s="532" t="str">
        <f t="shared" si="0"/>
        <v xml:space="preserve">    </v>
      </c>
      <c r="D9" s="532" t="str">
        <f t="shared" si="1"/>
        <v xml:space="preserve"> ARCH 244.12  </v>
      </c>
      <c r="E9" s="532" t="str">
        <f>CONCATENATE(E22,E33,K22,K33)</f>
        <v xml:space="preserve">    </v>
      </c>
      <c r="F9" s="533" t="str">
        <f>IF($B$3=12,CONCATENATE(F22,F33,L22,L33),CONCATENATE(F22,F33,L22,L33))</f>
        <v xml:space="preserve">    </v>
      </c>
      <c r="G9" s="529"/>
      <c r="H9" s="530"/>
      <c r="I9" s="530"/>
      <c r="J9" s="530"/>
      <c r="K9" s="530"/>
      <c r="L9" s="530"/>
    </row>
    <row r="10" spans="1:12" ht="20.100000000000001" customHeight="1" x14ac:dyDescent="0.2">
      <c r="A10" s="528">
        <v>0.54166666666666696</v>
      </c>
      <c r="B10" s="534" t="str">
        <f t="shared" si="2"/>
        <v xml:space="preserve">    </v>
      </c>
      <c r="C10" s="534" t="str">
        <f t="shared" si="0"/>
        <v xml:space="preserve">    </v>
      </c>
      <c r="D10" s="534" t="str">
        <f t="shared" si="1"/>
        <v xml:space="preserve">    </v>
      </c>
      <c r="E10" s="534" t="str">
        <f t="shared" ref="E10:E15" si="3">CONCATENATE(E23,E34,K23,K34)</f>
        <v xml:space="preserve">    </v>
      </c>
      <c r="F10" s="535" t="str">
        <f>CONCATENATE(F23,F34,L23,L34)</f>
        <v xml:space="preserve">    </v>
      </c>
      <c r="G10" s="529"/>
      <c r="H10" s="530"/>
      <c r="I10" s="530"/>
      <c r="J10" s="530"/>
      <c r="K10" s="530"/>
      <c r="L10" s="530"/>
    </row>
    <row r="11" spans="1:12" ht="20.100000000000001" customHeight="1" x14ac:dyDescent="0.2">
      <c r="A11" s="528">
        <v>0.58333333333333304</v>
      </c>
      <c r="B11" s="536" t="str">
        <f t="shared" si="2"/>
        <v xml:space="preserve">    </v>
      </c>
      <c r="C11" s="536" t="str">
        <f t="shared" si="0"/>
        <v xml:space="preserve">    </v>
      </c>
      <c r="D11" s="536" t="str">
        <f t="shared" si="1"/>
        <v xml:space="preserve">    </v>
      </c>
      <c r="E11" s="536" t="str">
        <f t="shared" si="3"/>
        <v xml:space="preserve">    </v>
      </c>
      <c r="F11" s="533" t="str">
        <f>IF($B$3=12,CONCATENATE(F24,F35,L24,L35,),CONCATENATE(F24,F35,L24,L35))</f>
        <v xml:space="preserve">    </v>
      </c>
      <c r="G11" s="529"/>
      <c r="H11" s="530"/>
      <c r="I11" s="530"/>
      <c r="J11" s="530"/>
      <c r="K11" s="530"/>
      <c r="L11" s="530"/>
    </row>
    <row r="12" spans="1:12" ht="20.100000000000001" customHeight="1" x14ac:dyDescent="0.2">
      <c r="A12" s="528">
        <v>0.625</v>
      </c>
      <c r="B12" s="532" t="str">
        <f t="shared" si="2"/>
        <v xml:space="preserve">    </v>
      </c>
      <c r="C12" s="532" t="str">
        <f t="shared" si="0"/>
        <v xml:space="preserve">    </v>
      </c>
      <c r="D12" s="532" t="str">
        <f t="shared" si="1"/>
        <v xml:space="preserve">    </v>
      </c>
      <c r="E12" s="532" t="str">
        <f t="shared" si="3"/>
        <v xml:space="preserve">    </v>
      </c>
      <c r="F12" s="533" t="str">
        <f>IF($B$3=12,CONCATENATE(F25,F36,L25,L36,),CONCATENATE(F25,F36,L25,L36))</f>
        <v xml:space="preserve">    </v>
      </c>
      <c r="G12" s="529"/>
      <c r="H12" s="530"/>
      <c r="I12" s="530"/>
      <c r="J12" s="530"/>
      <c r="K12" s="530"/>
      <c r="L12" s="530"/>
    </row>
    <row r="13" spans="1:12" ht="20.100000000000001" customHeight="1" x14ac:dyDescent="0.2">
      <c r="A13" s="528">
        <v>0.66666666666666696</v>
      </c>
      <c r="B13" s="532" t="str">
        <f t="shared" si="2"/>
        <v xml:space="preserve">    </v>
      </c>
      <c r="C13" s="532" t="str">
        <f t="shared" si="0"/>
        <v xml:space="preserve">    </v>
      </c>
      <c r="D13" s="532" t="str">
        <f t="shared" si="1"/>
        <v xml:space="preserve">    </v>
      </c>
      <c r="E13" s="532" t="str">
        <f t="shared" si="3"/>
        <v xml:space="preserve">    </v>
      </c>
      <c r="F13" s="533" t="str">
        <f>IF($B$3=12,CONCATENATE(F26,F37,L26,L37,),CONCATENATE(F26,F37,L26,L37))</f>
        <v xml:space="preserve">    </v>
      </c>
      <c r="G13" s="529"/>
      <c r="H13" s="530"/>
      <c r="I13" s="530"/>
      <c r="J13" s="530"/>
      <c r="K13" s="530"/>
      <c r="L13" s="530"/>
    </row>
    <row r="14" spans="1:12" ht="20.100000000000001" customHeight="1" x14ac:dyDescent="0.2">
      <c r="A14" s="528">
        <v>0.70833333333333304</v>
      </c>
      <c r="B14" s="532" t="str">
        <f t="shared" si="2"/>
        <v xml:space="preserve">    </v>
      </c>
      <c r="C14" s="532" t="str">
        <f t="shared" si="0"/>
        <v xml:space="preserve">    </v>
      </c>
      <c r="D14" s="532" t="str">
        <f t="shared" si="1"/>
        <v xml:space="preserve">    </v>
      </c>
      <c r="E14" s="532" t="str">
        <f t="shared" si="3"/>
        <v xml:space="preserve">    </v>
      </c>
      <c r="F14" s="533" t="str">
        <f>IF($B$3=12,CONCATENATE(F27,F38,L27,L38,),CONCATENATE(F27,F38,L27,L38))</f>
        <v xml:space="preserve">    </v>
      </c>
      <c r="G14" s="529"/>
      <c r="H14" s="530"/>
      <c r="I14" s="530"/>
      <c r="J14" s="530"/>
      <c r="K14" s="530"/>
      <c r="L14" s="530"/>
    </row>
    <row r="15" spans="1:12" ht="20.100000000000001" customHeight="1" thickBot="1" x14ac:dyDescent="0.25">
      <c r="A15" s="531">
        <v>0.75</v>
      </c>
      <c r="B15" s="538" t="str">
        <f t="shared" si="2"/>
        <v xml:space="preserve">    </v>
      </c>
      <c r="C15" s="538" t="str">
        <f t="shared" si="0"/>
        <v xml:space="preserve">    </v>
      </c>
      <c r="D15" s="538" t="str">
        <f t="shared" si="1"/>
        <v xml:space="preserve">    </v>
      </c>
      <c r="E15" s="538" t="str">
        <f t="shared" si="3"/>
        <v xml:space="preserve">    </v>
      </c>
      <c r="F15" s="539" t="str">
        <f>CONCATENATE(F28,F39,L28,L39)</f>
        <v xml:space="preserve">    </v>
      </c>
      <c r="G15" s="529"/>
      <c r="H15" s="530"/>
      <c r="I15" s="530"/>
      <c r="J15" s="530"/>
      <c r="K15" s="530"/>
      <c r="L15" s="530"/>
    </row>
    <row r="18" spans="1:12" ht="15" customHeight="1" x14ac:dyDescent="0.2">
      <c r="A18" s="263" t="s">
        <v>260</v>
      </c>
      <c r="B18" s="51" t="s">
        <v>153</v>
      </c>
      <c r="C18" s="51" t="s">
        <v>37</v>
      </c>
      <c r="D18" s="51" t="s">
        <v>154</v>
      </c>
      <c r="E18" s="51" t="s">
        <v>155</v>
      </c>
      <c r="F18" s="51" t="s">
        <v>40</v>
      </c>
      <c r="G18" s="263" t="s">
        <v>262</v>
      </c>
      <c r="H18" s="51" t="s">
        <v>153</v>
      </c>
      <c r="I18" s="51" t="s">
        <v>37</v>
      </c>
      <c r="J18" s="51" t="s">
        <v>154</v>
      </c>
      <c r="K18" s="51" t="s">
        <v>155</v>
      </c>
      <c r="L18" s="51" t="s">
        <v>40</v>
      </c>
    </row>
    <row r="19" spans="1:12" ht="15" customHeight="1" x14ac:dyDescent="0.2">
      <c r="A19" s="52">
        <v>0.375</v>
      </c>
      <c r="B19" s="48" t="str">
        <f>IF('S1'!H3=$C$3,'S1'!C3,IF('S3'!H3=$C$3,'S3'!C3,IF('S5'!H3=$C$3,'S5'!C3,IF('S7'!H3=$C$3,'S7'!C3,IF('S2'!H3=$C$3,'S2'!C3,IF('S4'!H3=$C$3,'S4'!C3,IF('S6'!H3=$C$3,'S6'!C3,IF('S8'!H3=$C$3,'S8'!C3," "))))))))</f>
        <v xml:space="preserve"> </v>
      </c>
      <c r="C19" s="48" t="str">
        <f>IF('S1'!I3=$C$3,'S1'!D3,IF('S3'!I3=$C$3,'S3'!D3,IF('S5'!I3=$C$3,'S5'!D3,IF('S7'!I3=$C$3,'S7'!D3,IF('S2'!I3=$C$3,'S2'!D3,IF('S4'!I3=$C$3,'S4'!D3,IF('S6'!I3=$C$3,'S6'!D3,IF('S8'!I3=$C$3,'S8'!D3," "))))))))</f>
        <v xml:space="preserve"> </v>
      </c>
      <c r="D19" s="48" t="str">
        <f>IF('S1'!J3=$C$3,'S1'!E3,IF('S3'!J3=$C$3,'S3'!E3,IF('S5'!J3=$C$3,'S5'!E3,IF('S7'!J3=$C$3,'S7'!E3,IF('S2'!J3=$C$3,'S2'!E3,IF('S4'!J3=$C$3,'S4'!E3,IF('S6'!J3=$C$3,'S6'!E3,IF('S8'!J3=$C$3,'S8'!E3," "))))))))</f>
        <v xml:space="preserve"> </v>
      </c>
      <c r="E19" s="48" t="str">
        <f>IF('S1'!K3=$C$3,'S1'!F3,IF('S3'!K3=$C$3,'S3'!F3,IF('S5'!K3=$C$3,'S5'!F3,IF('S7'!K3=$C$3,'S7'!F3,IF('S2'!K3=$C$3,'S2'!F3,IF('S4'!K3=$C$3,'S4'!F3,IF('S6'!K3=$C$3,'S6'!F3,IF('S8'!K3=$C$3,'S8'!F3," "))))))))</f>
        <v xml:space="preserve"> </v>
      </c>
      <c r="F19" s="48" t="str">
        <f>IF('S1'!L3=$C$3,'S1'!G3,IF('S3'!L3=$C$3,'S3'!G3,IF('S5'!L3=$C$3,'S5'!G3,IF('S7'!L3=$C$3,'S7'!G3,IF('S2'!L3=$C$3,'S2'!G3,IF('S4'!L3=$C$3,'S4'!G3,IF('S6'!L3=$C$3,'S6'!G3,IF('S8'!L3=$C$3,'S8'!G3," "))))))))</f>
        <v xml:space="preserve"> </v>
      </c>
      <c r="G19" s="52">
        <v>0.375</v>
      </c>
      <c r="H19" s="48" t="str">
        <f>IF('S1'!H23=$C$3,'S1'!C23,IF('S3'!H23=$C$3,'S3'!C23,IF('S5'!H23=$C$3,'S5'!C23,IF('S7'!H23=$C$3,'S7'!C23,IF('S2'!H23=$C$3,'S2'!C23,IF('S4'!H23=$C$3,'S4'!C23,IF('S6'!H23=$C$3,'S6'!C23,IF('S8'!H23=$C$3,'S8'!C23," "))))))))</f>
        <v xml:space="preserve"> </v>
      </c>
      <c r="I19" s="48" t="str">
        <f>IF('S1'!I23=$C$3,'S1'!D23,IF('S3'!I23=$C$3,'S3'!D23,IF('S5'!I23=$C$3,'S5'!D23,IF('S7'!I23=$C$3,'S7'!D23,IF('S2'!I23=$C$3,'S2'!D23,IF('S4'!I23=$C$3,'S4'!D23,IF('S6'!I23=$C$3,'S6'!D23,IF('S8'!I23=$C$3,'S8'!D23," "))))))))</f>
        <v xml:space="preserve"> </v>
      </c>
      <c r="J19" s="48" t="str">
        <f>IF('S1'!J23=$C$3,'S1'!E23,IF('S3'!J23=$C$3,'S3'!E23,IF('S5'!J23=$C$3,'S5'!E23,IF('S7'!J23=$C$3,'S7'!E23,IF('S2'!J23=$C$3,'S2'!E23,IF('S4'!J23=$C$3,'S4'!E23,IF('S6'!J23=$C$3,'S6'!E23,IF('S8'!J23=$C$3,'S8'!E23," "))))))))</f>
        <v xml:space="preserve"> </v>
      </c>
      <c r="K19" s="48" t="str">
        <f>IF('S1'!K23=$C$3,'S1'!F23,IF('S3'!K23=$C$3,'S3'!F23,IF('S5'!K23=$C$3,'S5'!F23,IF('S7'!K23=$C$3,'S7'!F23,IF('S2'!K23=$C$3,'S2'!F23,IF('S4'!K23=$C$3,'S4'!F23,IF('S6'!K23=$C$3,'S6'!F23,IF('S8'!K23=$C$3,'S8'!F23," "))))))))</f>
        <v xml:space="preserve"> </v>
      </c>
      <c r="L19" s="48" t="str">
        <f>IF('S1'!L23=$C$3,'S1'!G23,IF('S3'!L23=$C$3,'S3'!G23,IF('S5'!L23=$C$3,'S5'!G23,IF('S7'!L23=$C$3,'S7'!G23,IF('S2'!L23=$C$3,'S2'!G23,IF('S4'!L23=$C$3,'S4'!G23,IF('S6'!L23=$C$3,'S6'!G23,IF('S8'!L23=$C$3,'S8'!G23," "))))))))</f>
        <v xml:space="preserve"> </v>
      </c>
    </row>
    <row r="20" spans="1:12" ht="15" customHeight="1" x14ac:dyDescent="0.2">
      <c r="A20" s="52">
        <v>0.41666666666666669</v>
      </c>
      <c r="B20" s="48" t="str">
        <f>IF('S1'!H4=$C$3,'S1'!C4,IF('S3'!H4=$C$3,'S3'!C4,IF('S5'!H4=$C$3,'S5'!C4,IF('S7'!H4=$C$3,'S7'!C4,IF('S2'!H4=$C$3,'S2'!C4,IF('S4'!H4=$C$3,'S4'!C4,IF('S6'!H4=$C$3,'S6'!C4,IF('S8'!H4=$C$3,'S8'!C4," "))))))))</f>
        <v xml:space="preserve"> </v>
      </c>
      <c r="C20" s="48" t="str">
        <f>IF('S1'!I4=$C$3,'S1'!D4,IF('S3'!I4=$C$3,'S3'!D4,IF('S5'!I4=$C$3,'S5'!D4,IF('S7'!I4=$C$3,'S7'!D4,IF('S2'!I4=$C$3,'S2'!D4,IF('S4'!I4=$C$3,'S4'!D4,IF('S6'!I4=$C$3,'S6'!D4,IF('S8'!I4=$C$3,'S8'!D4," "))))))))</f>
        <v xml:space="preserve"> </v>
      </c>
      <c r="D20" s="48" t="str">
        <f>IF('S1'!J4=$C$3,'S1'!E4,IF('S3'!J4=$C$3,'S3'!E4,IF('S5'!J4=$C$3,'S5'!E4,IF('S7'!J4=$C$3,'S7'!E4,IF('S2'!J4=$C$3,'S2'!E4,IF('S4'!J4=$C$3,'S4'!E4,IF('S6'!J4=$C$3,'S6'!E4,IF('S8'!J4=$C$3,'S8'!E4," "))))))))</f>
        <v xml:space="preserve"> </v>
      </c>
      <c r="E20" s="48" t="str">
        <f>IF('S1'!K4=$C$3,'S1'!F4,IF('S3'!K4=$C$3,'S3'!F4,IF('S5'!K4=$C$3,'S5'!F4,IF('S7'!K4=$C$3,'S7'!F4,IF('S2'!K4=$C$3,'S2'!F4,IF('S4'!K4=$C$3,'S4'!F4,IF('S6'!K4=$C$3,'S6'!F4,IF('S8'!K4=$C$3,'S8'!F4," "))))))))</f>
        <v xml:space="preserve"> </v>
      </c>
      <c r="F20" s="48" t="str">
        <f>IF('S1'!L4=$C$3,'S1'!G4,IF('S3'!L4=$C$3,'S3'!G4,IF('S5'!L4=$C$3,'S5'!G4,IF('S7'!L4=$C$3,'S7'!G4,IF('S2'!L4=$C$3,'S2'!G4,IF('S4'!L4=$C$3,'S4'!G4,IF('S6'!L4=$C$3,'S6'!G4,IF('S8'!L4=$C$3,'S8'!G4," "))))))))</f>
        <v xml:space="preserve"> </v>
      </c>
      <c r="G20" s="52">
        <v>0.41666666666666669</v>
      </c>
      <c r="H20" s="48" t="str">
        <f>IF('S1'!H24=$C$3,'S1'!C24,IF('S3'!H24=$C$3,'S3'!C24,IF('S5'!H24=$C$3,'S5'!C24,IF('S7'!H24=$C$3,'S7'!C24,IF('S2'!H24=$C$3,'S2'!C24,IF('S4'!H24=$C$3,'S4'!C24,IF('S6'!H24=$C$3,'S6'!C24,IF('S8'!H24=$C$3,'S8'!C24," "))))))))</f>
        <v xml:space="preserve"> </v>
      </c>
      <c r="I20" s="48" t="str">
        <f>IF('S1'!I24=$C$3,'S1'!D24,IF('S3'!I24=$C$3,'S3'!D24,IF('S5'!I24=$C$3,'S5'!D24,IF('S7'!I24=$C$3,'S7'!D24,IF('S2'!I24=$C$3,'S2'!D24,IF('S4'!I24=$C$3,'S4'!D24,IF('S6'!I24=$C$3,'S6'!D24,IF('S8'!I24=$C$3,'S8'!D24," "))))))))</f>
        <v xml:space="preserve"> </v>
      </c>
      <c r="J20" s="48" t="str">
        <f>IF('S1'!J24=$C$3,'S1'!E24,IF('S3'!J24=$C$3,'S3'!E24,IF('S5'!J24=$C$3,'S5'!E24,IF('S7'!J24=$C$3,'S7'!E24,IF('S2'!J24=$C$3,'S2'!E24,IF('S4'!J24=$C$3,'S4'!E24,IF('S6'!J24=$C$3,'S6'!E24,IF('S8'!J24=$C$3,'S8'!E24," "))))))))</f>
        <v xml:space="preserve"> </v>
      </c>
      <c r="K20" s="48" t="str">
        <f>IF('S1'!K24=$C$3,'S1'!F24,IF('S3'!K24=$C$3,'S3'!F24,IF('S5'!K24=$C$3,'S5'!F24,IF('S7'!K24=$C$3,'S7'!F24,IF('S2'!K24=$C$3,'S2'!F24,IF('S4'!K24=$C$3,'S4'!F24,IF('S6'!K24=$C$3,'S6'!F24,IF('S8'!K24=$C$3,'S8'!F24," "))))))))</f>
        <v xml:space="preserve"> </v>
      </c>
      <c r="L20" s="48" t="str">
        <f>IF('S1'!L24=$C$3,'S1'!G24,IF('S3'!L24=$C$3,'S3'!G24,IF('S5'!L24=$C$3,'S5'!G24,IF('S7'!L24=$C$3,'S7'!G24,IF('S2'!L24=$C$3,'S2'!G24,IF('S4'!L24=$C$3,'S4'!G24,IF('S6'!L24=$C$3,'S6'!G24,IF('S8'!L24=$C$3,'S8'!G24," "))))))))</f>
        <v xml:space="preserve"> </v>
      </c>
    </row>
    <row r="21" spans="1:12" ht="15" customHeight="1" x14ac:dyDescent="0.2">
      <c r="A21" s="52">
        <v>0.45833333333333298</v>
      </c>
      <c r="B21" s="48" t="str">
        <f>IF('S1'!H5=$C$3,'S1'!C5,IF('S3'!H5=$C$3,'S3'!C5,IF('S5'!H5=$C$3,'S5'!C5,IF('S7'!H5=$C$3,'S7'!C5,IF('S2'!H5=$C$3,'S2'!C5,IF('S4'!H5=$C$3,'S4'!C5,IF('S6'!H5=$C$3,'S6'!C5,IF('S8'!H5=$C$3,'S8'!C5," "))))))))</f>
        <v xml:space="preserve"> </v>
      </c>
      <c r="C21" s="48" t="str">
        <f>IF('S1'!I5=$C$3,'S1'!D5,IF('S3'!I5=$C$3,'S3'!D5,IF('S5'!I5=$C$3,'S5'!D5,IF('S7'!I5=$C$3,'S7'!D5,IF('S2'!I5=$C$3,'S2'!D5,IF('S4'!I5=$C$3,'S4'!D5,IF('S6'!I5=$C$3,'S6'!D5,IF('S8'!I5=$C$3,'S8'!D5," "))))))))</f>
        <v xml:space="preserve"> </v>
      </c>
      <c r="D21" s="48" t="str">
        <f>IF('S1'!J5=$C$3,'S1'!E5,IF('S3'!J5=$C$3,'S3'!E5,IF('S5'!J5=$C$3,'S5'!E5,IF('S7'!J5=$C$3,'S7'!E5,IF('S2'!J5=$C$3,'S2'!E5,IF('S4'!J5=$C$3,'S4'!E5,IF('S6'!J5=$C$3,'S6'!E5,IF('S8'!J5=$C$3,'S8'!E5," "))))))))</f>
        <v xml:space="preserve"> </v>
      </c>
      <c r="E21" s="48" t="str">
        <f>IF('S1'!K5=$C$3,'S1'!F5,IF('S3'!K5=$C$3,'S3'!F5,IF('S5'!K5=$C$3,'S5'!F5,IF('S7'!K5=$C$3,'S7'!F5,IF('S2'!K5=$C$3,'S2'!F5,IF('S4'!K5=$C$3,'S4'!F5,IF('S6'!K5=$C$3,'S6'!F5,IF('S8'!K5=$C$3,'S8'!F5," "))))))))</f>
        <v xml:space="preserve"> </v>
      </c>
      <c r="F21" s="48" t="str">
        <f>IF('S1'!L5=$C$3,'S1'!G5,IF('S3'!L5=$C$3,'S3'!G5,IF('S5'!L5=$C$3,'S5'!G5,IF('S7'!L5=$C$3,'S7'!G5,IF('S2'!L5=$C$3,'S2'!G5,IF('S4'!L5=$C$3,'S4'!G5,IF('S6'!L5=$C$3,'S6'!G5,IF('S8'!L5=$C$3,'S8'!G5," "))))))))</f>
        <v xml:space="preserve"> </v>
      </c>
      <c r="G21" s="52">
        <v>0.45833333333333298</v>
      </c>
      <c r="H21" s="48" t="str">
        <f>IF('S1'!H25=$C$3,'S1'!C25,IF('S3'!H25=$C$3,'S3'!C25,IF('S5'!H25=$C$3,'S5'!C25,IF('S7'!H25=$C$3,'S7'!C25,IF('S2'!H25=$C$3,'S2'!C25,IF('S4'!H25=$C$3,'S4'!C25,IF('S6'!H25=$C$3,'S6'!C25,IF('S8'!H25=$C$3,'S8'!C25," "))))))))</f>
        <v xml:space="preserve"> </v>
      </c>
      <c r="I21" s="48" t="str">
        <f>IF('S1'!I25=$C$3,'S1'!D25,IF('S3'!I25=$C$3,'S3'!D25,IF('S5'!I25=$C$3,'S5'!D25,IF('S7'!I25=$C$3,'S7'!D25,IF('S2'!I25=$C$3,'S2'!D25,IF('S4'!I25=$C$3,'S4'!D25,IF('S6'!I25=$C$3,'S6'!D25,IF('S8'!I25=$C$3,'S8'!D25," "))))))))</f>
        <v xml:space="preserve"> </v>
      </c>
      <c r="J21" s="48" t="str">
        <f>IF('S1'!J25=$C$3,'S1'!E25,IF('S3'!J25=$C$3,'S3'!E25,IF('S5'!J25=$C$3,'S5'!E25,IF('S7'!J25=$C$3,'S7'!E25,IF('S2'!J25=$C$3,'S2'!E25,IF('S4'!J25=$C$3,'S4'!E25,IF('S6'!J25=$C$3,'S6'!E25,IF('S8'!J25=$C$3,'S8'!E25," "))))))))</f>
        <v xml:space="preserve"> </v>
      </c>
      <c r="K21" s="48" t="str">
        <f>IF('S1'!K25=$C$3,'S1'!F25,IF('S3'!K25=$C$3,'S3'!F25,IF('S5'!K25=$C$3,'S5'!F25,IF('S7'!K25=$C$3,'S7'!F25,IF('S2'!K25=$C$3,'S2'!F25,IF('S4'!K25=$C$3,'S4'!F25,IF('S6'!K25=$C$3,'S6'!F25,IF('S8'!K25=$C$3,'S8'!F25," "))))))))</f>
        <v xml:space="preserve"> </v>
      </c>
      <c r="L21" s="48" t="str">
        <f>IF('S1'!L25=$C$3,'S1'!G25,IF('S3'!L25=$C$3,'S3'!G25,IF('S5'!L25=$C$3,'S5'!G25,IF('S7'!L25=$C$3,'S7'!G25,IF('S2'!L25=$C$3,'S2'!G25,IF('S4'!L25=$C$3,'S4'!G25,IF('S6'!L25=$C$3,'S6'!G25,IF('S8'!L25=$C$3,'S8'!G25," "))))))))</f>
        <v xml:space="preserve"> </v>
      </c>
    </row>
    <row r="22" spans="1:12" ht="15" customHeight="1" x14ac:dyDescent="0.2">
      <c r="A22" s="52">
        <v>0.5</v>
      </c>
      <c r="B22" s="48" t="str">
        <f>IF('S1'!H6=$C$3,'S1'!C6,IF('S3'!H6=$C$3,'S3'!C6,IF('S5'!H6=$C$3,'S5'!C6,IF('S7'!H6=$C$3,'S7'!C6,IF('S2'!H6=$C$3,'S2'!C6,IF('S4'!H6=$C$3,'S4'!C6,IF('S6'!H6=$C$3,'S6'!C6,IF('S8'!H6=$C$3,'S8'!C6," "))))))))</f>
        <v xml:space="preserve"> </v>
      </c>
      <c r="C22" s="48" t="str">
        <f>IF('S1'!I6=$C$3,'S1'!D6,IF('S3'!I6=$C$3,'S3'!D6,IF('S5'!I6=$C$3,'S5'!D6,IF('S7'!I6=$C$3,'S7'!D6,IF('S2'!I6=$C$3,'S2'!D6,IF('S4'!I6=$C$3,'S4'!D6,IF('S6'!I6=$C$3,'S6'!D6,IF('S8'!I6=$C$3,'S8'!D6," "))))))))</f>
        <v xml:space="preserve"> </v>
      </c>
      <c r="D22" s="48" t="str">
        <f>IF('S1'!J6=$C$3,'S1'!E6,IF('S3'!J6=$C$3,'S3'!E6,IF('S5'!J6=$C$3,'S5'!E6,IF('S7'!J6=$C$3,'S7'!E6,IF('S2'!J6=$C$3,'S2'!E6,IF('S4'!J6=$C$3,'S4'!E6,IF('S6'!J6=$C$3,'S6'!E6,IF('S8'!J6=$C$3,'S8'!E6," "))))))))</f>
        <v xml:space="preserve"> </v>
      </c>
      <c r="E22" s="48" t="str">
        <f>IF('S1'!K6=$C$3,'S1'!F6,IF('S3'!K6=$C$3,'S3'!F6,IF('S5'!K6=$C$3,'S5'!F6,IF('S7'!K6=$C$3,'S7'!F6,IF('S2'!K6=$C$3,'S2'!F6,IF('S4'!K6=$C$3,'S4'!F6,IF('S6'!K6=$C$3,'S6'!F6,IF('S8'!K6=$C$3,'S8'!F6," "))))))))</f>
        <v xml:space="preserve"> </v>
      </c>
      <c r="F22" s="48" t="str">
        <f>IF('S1'!L6=$C$3,'S1'!G6,IF('S3'!L6=$C$3,'S3'!G6,IF('S5'!L6=$C$3,'S5'!G6,IF('S7'!L6=$C$3,'S7'!G6,IF('S2'!L6=$C$3,'S2'!G6,IF('S4'!L6=$C$3,'S4'!G6,IF('S6'!L6=$C$3,'S6'!G6,IF('S8'!L6=$C$3,'S8'!G6," "))))))))</f>
        <v xml:space="preserve"> </v>
      </c>
      <c r="G22" s="52">
        <v>0.5</v>
      </c>
      <c r="H22" s="48" t="str">
        <f>IF('S1'!H26=$C$3,'S1'!C26,IF('S3'!H26=$C$3,'S3'!C26,IF('S5'!H26=$C$3,'S5'!C26,IF('S7'!H26=$C$3,'S7'!C26,IF('S2'!H26=$C$3,'S2'!C26,IF('S4'!H26=$C$3,'S4'!C26,IF('S6'!H26=$C$3,'S6'!C26,IF('S8'!H26=$C$3,'S8'!C26," "))))))))</f>
        <v xml:space="preserve"> </v>
      </c>
      <c r="I22" s="48" t="str">
        <f>IF('S1'!I26=$C$3,'S1'!D26,IF('S3'!I26=$C$3,'S3'!D26,IF('S5'!I26=$C$3,'S5'!D26,IF('S7'!I26=$C$3,'S7'!D26,IF('S2'!I26=$C$3,'S2'!D26,IF('S4'!I26=$C$3,'S4'!D26,IF('S6'!I26=$C$3,'S6'!D26,IF('S8'!I26=$C$3,'S8'!D26," "))))))))</f>
        <v xml:space="preserve"> </v>
      </c>
      <c r="J22" s="48" t="str">
        <f>IF('S1'!J26=$C$3,'S1'!E26,IF('S3'!J26=$C$3,'S3'!E26,IF('S5'!J26=$C$3,'S5'!E26,IF('S7'!J26=$C$3,'S7'!E26,IF('S2'!J26=$C$3,'S2'!E26,IF('S4'!J26=$C$3,'S4'!E26,IF('S6'!J26=$C$3,'S6'!E26,IF('S8'!J26=$C$3,'S8'!E26," "))))))))</f>
        <v xml:space="preserve"> </v>
      </c>
      <c r="K22" s="48" t="str">
        <f>IF('S1'!K26=$C$3,'S1'!F26,IF('S3'!K26=$C$3,'S3'!F26,IF('S5'!K26=$C$3,'S5'!F26,IF('S7'!K26=$C$3,'S7'!F26,IF('S2'!K26=$C$3,'S2'!F26,IF('S4'!K26=$C$3,'S4'!F26,IF('S6'!K26=$C$3,'S6'!F26,IF('S8'!K26=$C$3,'S8'!F26," "))))))))</f>
        <v xml:space="preserve"> </v>
      </c>
      <c r="L22" s="48" t="str">
        <f>IF('S1'!L26=$C$3,'S1'!G26,IF('S3'!L26=$C$3,'S3'!G26,IF('S5'!L26=$C$3,'S5'!G26,IF('S7'!L26=$C$3,'S7'!G26,IF('S2'!L26=$C$3,'S2'!G26,IF('S4'!L26=$C$3,'S4'!G26,IF('S6'!L26=$C$3,'S6'!G26,IF('S8'!L26=$C$3,'S8'!G26," "))))))))</f>
        <v xml:space="preserve"> </v>
      </c>
    </row>
    <row r="23" spans="1:12" ht="15" customHeight="1" x14ac:dyDescent="0.2">
      <c r="A23" s="52">
        <v>0.54166666666666696</v>
      </c>
      <c r="B23" s="49" t="str">
        <f>IF('S1'!H7=$C$3,'S1'!C7,IF('S3'!H7=$C$3,'S3'!C7,IF('S5'!H7=$C$3,'S5'!C7,IF('S7'!H7=$C$3,'S7'!C7,IF('S2'!H7=$C$3,'S2'!C7,IF('S4'!H7=$C$3,'S4'!C7,IF('S6'!H7=$C$3,'S6'!C7,IF('S8'!H7=$C$3,'S8'!C7," "))))))))</f>
        <v xml:space="preserve"> </v>
      </c>
      <c r="C23" s="49" t="str">
        <f>IF('S1'!I7=$C$3,'S1'!D7,IF('S3'!I7=$C$3,'S3'!D7,IF('S5'!I7=$C$3,'S5'!D7,IF('S7'!I7=$C$3,'S7'!D7,IF('S2'!I7=$C$3,'S2'!D7,IF('S4'!I7=$C$3,'S4'!D7,IF('S6'!I7=$C$3,'S6'!D7,IF('S8'!I7=$C$3,'S8'!D7," "))))))))</f>
        <v xml:space="preserve"> </v>
      </c>
      <c r="D23" s="49" t="str">
        <f>IF('S1'!J7=$C$3,'S1'!E7,IF('S3'!J7=$C$3,'S3'!E7,IF('S5'!J7=$C$3,'S5'!E7,IF('S7'!J7=$C$3,'S7'!E7,IF('S2'!J7=$C$3,'S2'!E7,IF('S4'!J7=$C$3,'S4'!E7,IF('S6'!J7=$C$3,'S6'!E7,IF('S8'!J7=$C$3,'S8'!E7," "))))))))</f>
        <v xml:space="preserve"> </v>
      </c>
      <c r="E23" s="49" t="str">
        <f>IF('S1'!K7=$C$3,'S1'!F7,IF('S3'!K7=$C$3,'S3'!F7,IF('S5'!K7=$C$3,'S5'!F7,IF('S7'!K7=$C$3,'S7'!F7,IF('S2'!K7=$C$3,'S2'!F7,IF('S4'!K7=$C$3,'S4'!F7,IF('S6'!K7=$C$3,'S6'!F7,IF('S8'!K7=$C$3,'S8'!F7," "))))))))</f>
        <v xml:space="preserve"> </v>
      </c>
      <c r="F23" s="49" t="str">
        <f>IF('S1'!L7=$C$3,'S1'!G7,IF('S3'!L7=$C$3,'S3'!G7,IF('S5'!L7=$C$3,'S5'!G7,IF('S7'!L7=$C$3,'S7'!G7,IF('S2'!L7=$C$3,'S2'!G7,IF('S4'!L7=$C$3,'S4'!G7,IF('S6'!L7=$C$3,'S6'!G7,IF('S8'!L7=$C$3,'S8'!G7," "))))))))</f>
        <v xml:space="preserve"> </v>
      </c>
      <c r="G23" s="52">
        <v>0.54166666666666696</v>
      </c>
      <c r="H23" s="49" t="str">
        <f>IF('S1'!H27=$C$3,'S1'!C27,IF('S3'!H27=$C$3,'S3'!C27,IF('S5'!H27=$C$3,'S5'!C27,IF('S7'!H27=$C$3,'S7'!C27,IF('S2'!H27=$C$3,'S2'!C27,IF('S4'!H27=$C$3,'S4'!C27,IF('S6'!H27=$C$3,'S6'!C27,IF('S8'!H27=$C$3,'S8'!C27," "))))))))</f>
        <v xml:space="preserve"> </v>
      </c>
      <c r="I23" s="49" t="str">
        <f>IF('S1'!I27=$C$3,'S1'!D27,IF('S3'!I27=$C$3,'S3'!D27,IF('S5'!I27=$C$3,'S5'!D27,IF('S7'!I27=$C$3,'S7'!D27,IF('S2'!I27=$C$3,'S2'!D27,IF('S4'!I27=$C$3,'S4'!D27,IF('S6'!I27=$C$3,'S6'!D27,IF('S8'!I27=$C$3,'S8'!D27," "))))))))</f>
        <v xml:space="preserve"> </v>
      </c>
      <c r="J23" s="49" t="str">
        <f>IF('S1'!J27=$C$3,'S1'!E27,IF('S3'!J27=$C$3,'S3'!E27,IF('S5'!J27=$C$3,'S5'!E27,IF('S7'!J27=$C$3,'S7'!E27,IF('S2'!J27=$C$3,'S2'!E27,IF('S4'!J27=$C$3,'S4'!E27,IF('S6'!J27=$C$3,'S6'!E27,IF('S8'!J27=$C$3,'S8'!E27," "))))))))</f>
        <v xml:space="preserve"> </v>
      </c>
      <c r="K23" s="49" t="str">
        <f>IF('S1'!K27=$C$3,'S1'!F27,IF('S3'!K27=$C$3,'S3'!F27,IF('S5'!K27=$C$3,'S5'!F27,IF('S7'!K27=$C$3,'S7'!F27,IF('S2'!K27=$C$3,'S2'!F27,IF('S4'!K27=$C$3,'S4'!F27,IF('S6'!K27=$C$3,'S6'!F27,IF('S8'!K27=$C$3,'S8'!F27," "))))))))</f>
        <v xml:space="preserve"> </v>
      </c>
      <c r="L23" s="49" t="str">
        <f>IF('S1'!L27=$C$3,'S1'!G27,IF('S3'!L27=$C$3,'S3'!G27,IF('S5'!L27=$C$3,'S5'!G27,IF('S7'!L27=$C$3,'S7'!G27,IF('S2'!L27=$C$3,'S2'!G27,IF('S4'!L27=$C$3,'S4'!G27,IF('S6'!L27=$C$3,'S6'!G27,IF('S8'!L27=$C$3,'S8'!G27," "))))))))</f>
        <v xml:space="preserve"> </v>
      </c>
    </row>
    <row r="24" spans="1:12" ht="15" customHeight="1" x14ac:dyDescent="0.2">
      <c r="A24" s="52">
        <v>0.58333333333333304</v>
      </c>
      <c r="B24" s="50" t="str">
        <f>IF('S1'!H8=$C$3,'S1'!C8,IF('S3'!H8=$C$3,'S3'!C8,IF('S5'!H8=$C$3,'S5'!C8,IF('S7'!H8=$C$3,'S7'!C8,IF('S2'!H8=$C$3,'S2'!C8,IF('S4'!H8=$C$3,'S4'!C8,IF('S6'!H8=$C$3,'S6'!C8,IF('S8'!H8=$C$3,'S8'!C8," "))))))))</f>
        <v xml:space="preserve"> </v>
      </c>
      <c r="C24" s="50" t="str">
        <f>IF('S1'!I8=$C$3,'S1'!D8,IF('S3'!I8=$C$3,'S3'!D8,IF('S5'!I8=$C$3,'S5'!D8,IF('S7'!I8=$C$3,'S7'!D8,IF('S2'!I8=$C$3,'S2'!D8,IF('S4'!I8=$C$3,'S4'!D8,IF('S6'!I8=$C$3,'S6'!D8,IF('S8'!I8=$C$3,'S8'!D8," "))))))))</f>
        <v xml:space="preserve"> </v>
      </c>
      <c r="D24" s="50" t="str">
        <f>IF('S1'!J8=$C$3,'S1'!E8,IF('S3'!J8=$C$3,'S3'!E8,IF('S5'!J8=$C$3,'S5'!E8,IF('S7'!J8=$C$3,'S7'!E8,IF('S2'!J8=$C$3,'S2'!E8,IF('S4'!J8=$C$3,'S4'!E8,IF('S6'!J8=$C$3,'S6'!E8,IF('S8'!J8=$C$3,'S8'!E8," "))))))))</f>
        <v xml:space="preserve"> </v>
      </c>
      <c r="E24" s="50" t="str">
        <f>IF('S1'!K8=$C$3,'S1'!F8,IF('S3'!K8=$C$3,'S3'!F8,IF('S5'!K8=$C$3,'S5'!F8,IF('S7'!K8=$C$3,'S7'!F8,IF('S2'!K8=$C$3,'S2'!F8,IF('S4'!K8=$C$3,'S4'!F8,IF('S6'!K8=$C$3,'S6'!F8,IF('S8'!K8=$C$3,'S8'!F8," "))))))))</f>
        <v xml:space="preserve"> </v>
      </c>
      <c r="F24" s="50" t="str">
        <f>IF('S1'!L8=$C$3,'S1'!G8,IF('S3'!L8=$C$3,'S3'!G8,IF('S5'!L8=$C$3,'S5'!G8,IF('S7'!L8=$C$3,'S7'!G8,IF('S2'!L8=$C$3,'S2'!G8,IF('S4'!L8=$C$3,'S4'!G8,IF('S6'!L8=$C$3,'S6'!G8,IF('S8'!L8=$C$3,'S8'!G8," "))))))))</f>
        <v xml:space="preserve"> </v>
      </c>
      <c r="G24" s="52">
        <v>0.58333333333333304</v>
      </c>
      <c r="H24" s="50" t="str">
        <f>IF('S1'!H28=$C$3,'S1'!C28,IF('S3'!H28=$C$3,'S3'!C28,IF('S5'!H28=$C$3,'S5'!C28,IF('S7'!H28=$C$3,'S7'!C28,IF('S2'!H28=$C$3,'S2'!C28,IF('S4'!H28=$C$3,'S4'!C28,IF('S6'!H28=$C$3,'S6'!C28,IF('S8'!H28=$C$3,'S8'!C28," "))))))))</f>
        <v xml:space="preserve"> </v>
      </c>
      <c r="I24" s="50" t="str">
        <f>IF('S1'!I28=$C$3,'S1'!D28,IF('S3'!I28=$C$3,'S3'!D28,IF('S5'!I28=$C$3,'S5'!D28,IF('S7'!I28=$C$3,'S7'!D28,IF('S2'!I28=$C$3,'S2'!D28,IF('S4'!I28=$C$3,'S4'!D28,IF('S6'!I28=$C$3,'S6'!D28,IF('S8'!I28=$C$3,'S8'!D28," "))))))))</f>
        <v xml:space="preserve"> </v>
      </c>
      <c r="J24" s="50" t="str">
        <f>IF('S1'!J28=$C$3,'S1'!E28,IF('S3'!J28=$C$3,'S3'!E28,IF('S5'!J28=$C$3,'S5'!E28,IF('S7'!J28=$C$3,'S7'!E28,IF('S2'!J28=$C$3,'S2'!E28,IF('S4'!J28=$C$3,'S4'!E28,IF('S6'!J28=$C$3,'S6'!E28,IF('S8'!J28=$C$3,'S8'!E28," "))))))))</f>
        <v xml:space="preserve"> </v>
      </c>
      <c r="K24" s="50" t="str">
        <f>IF('S1'!K28=$C$3,'S1'!F28,IF('S3'!K28=$C$3,'S3'!F28,IF('S5'!K28=$C$3,'S5'!F28,IF('S7'!K28=$C$3,'S7'!F28,IF('S2'!K28=$C$3,'S2'!F28,IF('S4'!K28=$C$3,'S4'!F28,IF('S6'!K28=$C$3,'S6'!F28,IF('S8'!K28=$C$3,'S8'!F28," "))))))))</f>
        <v xml:space="preserve"> </v>
      </c>
      <c r="L24" s="50" t="str">
        <f>IF('S1'!L28=$C$3,'S1'!G28,IF('S3'!L28=$C$3,'S3'!G28,IF('S5'!L28=$C$3,'S5'!G28,IF('S7'!L28=$C$3,'S7'!G28,IF('S2'!L28=$C$3,'S2'!G28,IF('S4'!L28=$C$3,'S4'!G28,IF('S6'!L28=$C$3,'S6'!G28,IF('S8'!L28=$C$3,'S8'!G28," "))))))))</f>
        <v xml:space="preserve"> </v>
      </c>
    </row>
    <row r="25" spans="1:12" ht="15" customHeight="1" x14ac:dyDescent="0.2">
      <c r="A25" s="52">
        <v>0.625</v>
      </c>
      <c r="B25" s="48" t="str">
        <f>IF('S1'!H9=$C$3,'S1'!C9,IF('S3'!H9=$C$3,'S3'!C9,IF('S5'!H9=$C$3,'S5'!C9,IF('S7'!H9=$C$3,'S7'!C9,IF('S2'!H9=$C$3,'S2'!C9,IF('S4'!H9=$C$3,'S4'!C9,IF('S6'!H9=$C$3,'S6'!C9,IF('S8'!H9=$C$3,'S8'!C9," "))))))))</f>
        <v xml:space="preserve"> </v>
      </c>
      <c r="C25" s="48" t="str">
        <f>IF('S1'!I9=$C$3,'S1'!D9,IF('S3'!I9=$C$3,'S3'!D9,IF('S5'!I9=$C$3,'S5'!D9,IF('S7'!I9=$C$3,'S7'!D9,IF('S2'!I9=$C$3,'S2'!D9,IF('S4'!I9=$C$3,'S4'!D9,IF('S6'!I9=$C$3,'S6'!D9,IF('S8'!I9=$C$3,'S8'!D9," "))))))))</f>
        <v xml:space="preserve"> </v>
      </c>
      <c r="D25" s="48" t="str">
        <f>IF('S1'!J9=$C$3,'S1'!E9,IF('S3'!J9=$C$3,'S3'!E9,IF('S5'!J9=$C$3,'S5'!E9,IF('S7'!J9=$C$3,'S7'!E9,IF('S2'!J9=$C$3,'S2'!E9,IF('S4'!J9=$C$3,'S4'!E9,IF('S6'!J9=$C$3,'S6'!E9,IF('S8'!J9=$C$3,'S8'!E9," "))))))))</f>
        <v xml:space="preserve"> </v>
      </c>
      <c r="E25" s="48" t="str">
        <f>IF('S1'!K9=$C$3,'S1'!F9,IF('S3'!K9=$C$3,'S3'!F9,IF('S5'!K9=$C$3,'S5'!F9,IF('S7'!K9=$C$3,'S7'!F9,IF('S2'!K9=$C$3,'S2'!F9,IF('S4'!K9=$C$3,'S4'!F9,IF('S6'!K9=$C$3,'S6'!F9,IF('S8'!K9=$C$3,'S8'!F9," "))))))))</f>
        <v xml:space="preserve"> </v>
      </c>
      <c r="F25" s="48" t="str">
        <f>IF('S1'!L9=$C$3,'S1'!G9,IF('S3'!L9=$C$3,'S3'!G9,IF('S5'!L9=$C$3,'S5'!G9,IF('S7'!L9=$C$3,'S7'!G9,IF('S2'!L9=$C$3,'S2'!G9,IF('S4'!L9=$C$3,'S4'!G9,IF('S6'!L9=$C$3,'S6'!G9,IF('S8'!L9=$C$3,'S8'!G9," "))))))))</f>
        <v xml:space="preserve"> </v>
      </c>
      <c r="G25" s="52">
        <v>0.625</v>
      </c>
      <c r="H25" s="48" t="str">
        <f>IF('S1'!H29=$C$3,'S1'!C29,IF('S3'!H29=$C$3,'S3'!C29,IF('S5'!H29=$C$3,'S5'!C29,IF('S7'!H29=$C$3,'S7'!C29,IF('S2'!H29=$C$3,'S2'!C29,IF('S4'!H29=$C$3,'S4'!C29,IF('S6'!H29=$C$3,'S6'!C29,IF('S8'!H29=$C$3,'S8'!C29," "))))))))</f>
        <v xml:space="preserve"> </v>
      </c>
      <c r="I25" s="48" t="str">
        <f>IF('S1'!I29=$C$3,'S1'!D29,IF('S3'!I29=$C$3,'S3'!D29,IF('S5'!I29=$C$3,'S5'!D29,IF('S7'!I29=$C$3,'S7'!D29,IF('S2'!I29=$C$3,'S2'!D29,IF('S4'!I29=$C$3,'S4'!D29,IF('S6'!I29=$C$3,'S6'!D29,IF('S8'!I29=$C$3,'S8'!D29," "))))))))</f>
        <v xml:space="preserve"> </v>
      </c>
      <c r="J25" s="48" t="str">
        <f>IF('S1'!J29=$C$3,'S1'!E29,IF('S3'!J29=$C$3,'S3'!E29,IF('S5'!J29=$C$3,'S5'!E29,IF('S7'!J29=$C$3,'S7'!E29,IF('S2'!J29=$C$3,'S2'!E29,IF('S4'!J29=$C$3,'S4'!E29,IF('S6'!J29=$C$3,'S6'!E29,IF('S8'!J29=$C$3,'S8'!E29," "))))))))</f>
        <v xml:space="preserve"> </v>
      </c>
      <c r="K25" s="48" t="str">
        <f>IF('S1'!K29=$C$3,'S1'!F29,IF('S3'!K29=$C$3,'S3'!F29,IF('S5'!K29=$C$3,'S5'!F29,IF('S7'!K29=$C$3,'S7'!F29,IF('S2'!K29=$C$3,'S2'!F29,IF('S4'!K29=$C$3,'S4'!F29,IF('S6'!K29=$C$3,'S6'!F29,IF('S8'!K29=$C$3,'S8'!F29," "))))))))</f>
        <v xml:space="preserve"> </v>
      </c>
      <c r="L25" s="48" t="str">
        <f>IF('S1'!L29=$C$3,'S1'!G29,IF('S3'!L29=$C$3,'S3'!G29,IF('S5'!L29=$C$3,'S5'!G29,IF('S7'!L29=$C$3,'S7'!G29,IF('S2'!L29=$C$3,'S2'!G29,IF('S4'!L29=$C$3,'S4'!G29,IF('S6'!L29=$C$3,'S6'!G29,IF('S8'!L29=$C$3,'S8'!G29," "))))))))</f>
        <v xml:space="preserve"> </v>
      </c>
    </row>
    <row r="26" spans="1:12" ht="15" customHeight="1" x14ac:dyDescent="0.2">
      <c r="A26" s="52">
        <v>0.66666666666666696</v>
      </c>
      <c r="B26" s="48" t="str">
        <f>IF('S1'!H10=$C$3,'S1'!C10,IF('S3'!H10=$C$3,'S3'!C10,IF('S5'!H10=$C$3,'S5'!C10,IF('S7'!H10=$C$3,'S7'!C10,IF('S2'!H10=$C$3,'S2'!C10,IF('S4'!H10=$C$3,'S4'!C10,IF('S6'!H10=$C$3,'S6'!C10,IF('S8'!H10=$C$3,'S8'!C10," "))))))))</f>
        <v xml:space="preserve"> </v>
      </c>
      <c r="C26" s="48" t="str">
        <f>IF('S1'!I10=$C$3,'S1'!D10,IF('S3'!I10=$C$3,'S3'!D10,IF('S5'!I10=$C$3,'S5'!D10,IF('S7'!I10=$C$3,'S7'!D10,IF('S2'!I10=$C$3,'S2'!D10,IF('S4'!I10=$C$3,'S4'!D10,IF('S6'!I10=$C$3,'S6'!D10,IF('S8'!I10=$C$3,'S8'!D10," "))))))))</f>
        <v xml:space="preserve"> </v>
      </c>
      <c r="D26" s="48" t="str">
        <f>IF('S1'!J10=$C$3,'S1'!E10,IF('S3'!J10=$C$3,'S3'!E10,IF('S5'!J10=$C$3,'S5'!E10,IF('S7'!J10=$C$3,'S7'!E10,IF('S2'!J10=$C$3,'S2'!E10,IF('S4'!J10=$C$3,'S4'!E10,IF('S6'!J10=$C$3,'S6'!E10,IF('S8'!J10=$C$3,'S8'!E10," "))))))))</f>
        <v xml:space="preserve"> </v>
      </c>
      <c r="E26" s="48" t="str">
        <f>IF('S1'!K10=$C$3,'S1'!F10,IF('S3'!K10=$C$3,'S3'!F10,IF('S5'!K10=$C$3,'S5'!F10,IF('S7'!K10=$C$3,'S7'!F10,IF('S2'!K10=$C$3,'S2'!F10,IF('S4'!K10=$C$3,'S4'!F10,IF('S6'!K10=$C$3,'S6'!F10,IF('S8'!K10=$C$3,'S8'!F10," "))))))))</f>
        <v xml:space="preserve"> </v>
      </c>
      <c r="F26" s="48" t="str">
        <f>IF('S1'!L10=$C$3,'S1'!G10,IF('S3'!L10=$C$3,'S3'!G10,IF('S5'!L10=$C$3,'S5'!G10,IF('S7'!L10=$C$3,'S7'!G10,IF('S2'!L10=$C$3,'S2'!G10,IF('S4'!L10=$C$3,'S4'!G10,IF('S6'!L10=$C$3,'S6'!G10,IF('S8'!L10=$C$3,'S8'!G10," "))))))))</f>
        <v xml:space="preserve"> </v>
      </c>
      <c r="G26" s="52">
        <v>0.66666666666666696</v>
      </c>
      <c r="H26" s="48" t="str">
        <f>IF('S1'!H30=$C$3,'S1'!C30,IF('S3'!H30=$C$3,'S3'!C30,IF('S5'!H30=$C$3,'S5'!C30,IF('S7'!H30=$C$3,'S7'!C30,IF('S2'!H30=$C$3,'S2'!C30,IF('S4'!H30=$C$3,'S4'!C30,IF('S6'!H30=$C$3,'S6'!C30,IF('S8'!H30=$C$3,'S8'!C30," "))))))))</f>
        <v xml:space="preserve"> </v>
      </c>
      <c r="I26" s="48" t="str">
        <f>IF('S1'!I30=$C$3,'S1'!D30,IF('S3'!I30=$C$3,'S3'!D30,IF('S5'!I30=$C$3,'S5'!D30,IF('S7'!I30=$C$3,'S7'!D30,IF('S2'!I30=$C$3,'S2'!D30,IF('S4'!I30=$C$3,'S4'!D30,IF('S6'!I30=$C$3,'S6'!D30,IF('S8'!I30=$C$3,'S8'!D30," "))))))))</f>
        <v xml:space="preserve"> </v>
      </c>
      <c r="J26" s="48" t="str">
        <f>IF('S1'!J30=$C$3,'S1'!E30,IF('S3'!J30=$C$3,'S3'!E30,IF('S5'!J30=$C$3,'S5'!E30,IF('S7'!J30=$C$3,'S7'!E30,IF('S2'!J30=$C$3,'S2'!E30,IF('S4'!J30=$C$3,'S4'!E30,IF('S6'!J30=$C$3,'S6'!E30,IF('S8'!J30=$C$3,'S8'!E30," "))))))))</f>
        <v xml:space="preserve"> </v>
      </c>
      <c r="K26" s="48" t="str">
        <f>IF('S1'!K30=$C$3,'S1'!F30,IF('S3'!K30=$C$3,'S3'!F30,IF('S5'!K30=$C$3,'S5'!F30,IF('S7'!K30=$C$3,'S7'!F30,IF('S2'!K30=$C$3,'S2'!F30,IF('S4'!K30=$C$3,'S4'!F30,IF('S6'!K30=$C$3,'S6'!F30,IF('S8'!K30=$C$3,'S8'!F30," "))))))))</f>
        <v xml:space="preserve"> </v>
      </c>
      <c r="L26" s="48" t="str">
        <f>IF('S1'!L30=$C$3,'S1'!G30,IF('S3'!L30=$C$3,'S3'!G30,IF('S5'!L30=$C$3,'S5'!G30,IF('S7'!L30=$C$3,'S7'!G30,IF('S2'!L30=$C$3,'S2'!G30,IF('S4'!L30=$C$3,'S4'!G30,IF('S6'!L30=$C$3,'S6'!G30,IF('S8'!L30=$C$3,'S8'!G30," "))))))))</f>
        <v xml:space="preserve"> </v>
      </c>
    </row>
    <row r="27" spans="1:12" ht="15" customHeight="1" x14ac:dyDescent="0.2">
      <c r="A27" s="52">
        <v>0.70833333333333304</v>
      </c>
      <c r="B27" s="48" t="str">
        <f>IF('S1'!H11=$C$3,'S1'!C11,IF('S3'!H11=$C$3,'S3'!C11,IF('S5'!H11=$C$3,'S5'!C11,IF('S7'!H11=$C$3,'S7'!C11,IF('S2'!H11=$C$3,'S2'!C11,IF('S4'!H11=$C$3,'S4'!C11,IF('S6'!H11=$C$3,'S6'!C11,IF('S8'!H11=$C$3,'S8'!C11," "))))))))</f>
        <v xml:space="preserve"> </v>
      </c>
      <c r="C27" s="48" t="str">
        <f>IF('S1'!I11=$C$3,'S1'!D11,IF('S3'!I11=$C$3,'S3'!D11,IF('S5'!I11=$C$3,'S5'!D11,IF('S7'!I11=$C$3,'S7'!D11,IF('S2'!I11=$C$3,'S2'!D11,IF('S4'!I11=$C$3,'S4'!D11,IF('S6'!I11=$C$3,'S6'!D11,IF('S8'!I11=$C$3,'S8'!D11," "))))))))</f>
        <v xml:space="preserve"> </v>
      </c>
      <c r="D27" s="48" t="str">
        <f>IF('S1'!J11=$C$3,'S1'!E11,IF('S3'!J11=$C$3,'S3'!E11,IF('S5'!J11=$C$3,'S5'!E11,IF('S7'!J11=$C$3,'S7'!E11,IF('S2'!J11=$C$3,'S2'!E11,IF('S4'!J11=$C$3,'S4'!E11,IF('S6'!J11=$C$3,'S6'!E11,IF('S8'!J11=$C$3,'S8'!E11," "))))))))</f>
        <v xml:space="preserve"> </v>
      </c>
      <c r="E27" s="48" t="str">
        <f>IF('S1'!K11=$C$3,'S1'!F11,IF('S3'!K11=$C$3,'S3'!F11,IF('S5'!K11=$C$3,'S5'!F11,IF('S7'!K11=$C$3,'S7'!F11,IF('S2'!K11=$C$3,'S2'!F11,IF('S4'!K11=$C$3,'S4'!F11,IF('S6'!K11=$C$3,'S6'!F11,IF('S8'!K11=$C$3,'S8'!F11," "))))))))</f>
        <v xml:space="preserve"> </v>
      </c>
      <c r="F27" s="48" t="str">
        <f>IF('S1'!L11=$C$3,'S1'!G11,IF('S3'!L11=$C$3,'S3'!G11,IF('S5'!L11=$C$3,'S5'!G11,IF('S7'!L11=$C$3,'S7'!G11,IF('S2'!L11=$C$3,'S2'!G11,IF('S4'!L11=$C$3,'S4'!G11,IF('S6'!L11=$C$3,'S6'!G11,IF('S8'!L11=$C$3,'S8'!G11," "))))))))</f>
        <v xml:space="preserve"> </v>
      </c>
      <c r="G27" s="52">
        <v>0.70833333333333304</v>
      </c>
      <c r="H27" s="48" t="str">
        <f>IF('S1'!H31=$C$3,'S1'!C31,IF('S3'!H31=$C$3,'S3'!C31,IF('S5'!H31=$C$3,'S5'!C31,IF('S7'!H31=$C$3,'S7'!C31,IF('S2'!H31=$C$3,'S2'!C31,IF('S4'!H31=$C$3,'S4'!C31,IF('S6'!H31=$C$3,'S6'!C31,IF('S8'!H31=$C$3,'S8'!C31," "))))))))</f>
        <v xml:space="preserve"> </v>
      </c>
      <c r="I27" s="48" t="str">
        <f>IF('S1'!I31=$C$3,'S1'!D31,IF('S3'!I31=$C$3,'S3'!D31,IF('S5'!I31=$C$3,'S5'!D31,IF('S7'!I31=$C$3,'S7'!D31,IF('S2'!I31=$C$3,'S2'!D31,IF('S4'!I31=$C$3,'S4'!D31,IF('S6'!I31=$C$3,'S6'!D31,IF('S8'!I31=$C$3,'S8'!D31," "))))))))</f>
        <v xml:space="preserve"> </v>
      </c>
      <c r="J27" s="48" t="str">
        <f>IF('S1'!J31=$C$3,'S1'!E31,IF('S3'!J31=$C$3,'S3'!E31,IF('S5'!J31=$C$3,'S5'!E31,IF('S7'!J31=$C$3,'S7'!E31,IF('S2'!J31=$C$3,'S2'!E31,IF('S4'!J31=$C$3,'S4'!E31,IF('S6'!J31=$C$3,'S6'!E31,IF('S8'!J31=$C$3,'S8'!E31," "))))))))</f>
        <v xml:space="preserve"> </v>
      </c>
      <c r="K27" s="48" t="str">
        <f>IF('S1'!K31=$C$3,'S1'!F31,IF('S3'!K31=$C$3,'S3'!F31,IF('S5'!K31=$C$3,'S5'!F31,IF('S7'!K31=$C$3,'S7'!F31,IF('S2'!K31=$C$3,'S2'!F31,IF('S4'!K31=$C$3,'S4'!F31,IF('S6'!K31=$C$3,'S6'!F31,IF('S8'!K31=$C$3,'S8'!F31," "))))))))</f>
        <v xml:space="preserve"> </v>
      </c>
      <c r="L27" s="48" t="str">
        <f>IF('S1'!L31=$C$3,'S1'!G31,IF('S3'!L31=$C$3,'S3'!G31,IF('S5'!L31=$C$3,'S5'!G31,IF('S7'!L31=$C$3,'S7'!G31,IF('S2'!L31=$C$3,'S2'!G31,IF('S4'!L31=$C$3,'S4'!G31,IF('S6'!L31=$C$3,'S6'!G31,IF('S8'!L31=$C$3,'S8'!G31," "))))))))</f>
        <v xml:space="preserve"> </v>
      </c>
    </row>
    <row r="28" spans="1:12" ht="15" customHeight="1" x14ac:dyDescent="0.2">
      <c r="A28" s="52">
        <v>0.75</v>
      </c>
      <c r="B28" s="49" t="str">
        <f>IF('S1'!H12=$C$3,'S1'!C12,IF('S3'!H12=$C$3,'S3'!C12,IF('S5'!H12=$C$3,'S5'!C12,IF('S7'!H12=$C$3,'S7'!C12,IF('S2'!H12=$C$3,'S2'!C12,IF('S4'!H12=$C$3,'S4'!C12,IF('S6'!H12=$C$3,'S6'!C12,IF('S8'!H12=$C$3,'S8'!C12," "))))))))</f>
        <v xml:space="preserve"> </v>
      </c>
      <c r="C28" s="49" t="str">
        <f>IF('S1'!I12=$C$3,'S1'!D12,IF('S3'!I12=$C$3,'S3'!D12,IF('S5'!I12=$C$3,'S5'!D12,IF('S7'!I12=$C$3,'S7'!D12,IF('S2'!I12=$C$3,'S2'!D12,IF('S4'!I12=$C$3,'S4'!D12,IF('S6'!I12=$C$3,'S6'!D12,IF('S8'!I12=$C$3,'S8'!D12," "))))))))</f>
        <v xml:space="preserve"> </v>
      </c>
      <c r="D28" s="49" t="str">
        <f>IF('S1'!J12=$C$3,'S1'!E12,IF('S3'!J12=$C$3,'S3'!E12,IF('S5'!J12=$C$3,'S5'!E12,IF('S7'!J12=$C$3,'S7'!E12,IF('S2'!J12=$C$3,'S2'!E12,IF('S4'!J12=$C$3,'S4'!E12,IF('S6'!J12=$C$3,'S6'!E12,IF('S8'!J12=$C$3,'S8'!E12," "))))))))</f>
        <v xml:space="preserve"> </v>
      </c>
      <c r="E28" s="49" t="str">
        <f>IF('S1'!K12=$C$3,'S1'!F12,IF('S3'!K12=$C$3,'S3'!F12,IF('S5'!K12=$C$3,'S5'!F12,IF('S7'!K12=$C$3,'S7'!F12,IF('S2'!K12=$C$3,'S2'!F12,IF('S4'!K12=$C$3,'S4'!F12,IF('S6'!K12=$C$3,'S6'!F12,IF('S8'!K12=$C$3,'S8'!F12," "))))))))</f>
        <v xml:space="preserve"> </v>
      </c>
      <c r="F28" s="49" t="str">
        <f>IF('S1'!L12=$C$3,'S1'!G12,IF('S3'!L12=$C$3,'S3'!G12,IF('S5'!L12=$C$3,'S5'!G12,IF('S7'!L12=$C$3,'S7'!G12,IF('S2'!L12=$C$3,'S2'!G12,IF('S4'!L12=$C$3,'S4'!G12,IF('S6'!L12=$C$3,'S6'!G12,IF('S8'!L12=$C$3,'S8'!G12," "))))))))</f>
        <v xml:space="preserve"> </v>
      </c>
      <c r="G28" s="52">
        <v>0.75</v>
      </c>
      <c r="H28" s="49" t="str">
        <f>IF('S1'!H32=$C$3,'S1'!C32,IF('S3'!H32=$C$3,'S3'!C32,IF('S5'!H32=$C$3,'S5'!C32,IF('S7'!H32=$C$3,'S7'!C32,IF('S2'!H32=$C$3,'S2'!C32,IF('S4'!H32=$C$3,'S4'!C32,IF('S6'!H32=$C$3,'S6'!C32,IF('S8'!H32=$C$3,'S8'!C32," "))))))))</f>
        <v xml:space="preserve"> </v>
      </c>
      <c r="I28" s="49" t="str">
        <f>IF('S1'!I32=$C$3,'S1'!D32,IF('S3'!I32=$C$3,'S3'!D32,IF('S5'!I32=$C$3,'S5'!D32,IF('S7'!I32=$C$3,'S7'!D32,IF('S2'!I32=$C$3,'S2'!D32,IF('S4'!I32=$C$3,'S4'!D32,IF('S6'!I32=$C$3,'S6'!D32,IF('S8'!I32=$C$3,'S8'!D32," "))))))))</f>
        <v xml:space="preserve"> </v>
      </c>
      <c r="J28" s="49" t="str">
        <f>IF('S1'!J32=$C$3,'S1'!E32,IF('S3'!J32=$C$3,'S3'!E32,IF('S5'!J32=$C$3,'S5'!E32,IF('S7'!J32=$C$3,'S7'!E32,IF('S2'!J32=$C$3,'S2'!E32,IF('S4'!J32=$C$3,'S4'!E32,IF('S6'!J32=$C$3,'S6'!E32,IF('S8'!J32=$C$3,'S8'!E32," "))))))))</f>
        <v xml:space="preserve"> </v>
      </c>
      <c r="K28" s="49" t="str">
        <f>IF('S1'!K32=$C$3,'S1'!F32,IF('S3'!K32=$C$3,'S3'!F32,IF('S5'!K32=$C$3,'S5'!F32,IF('S7'!K32=$C$3,'S7'!F32,IF('S2'!K32=$C$3,'S2'!F32,IF('S4'!K32=$C$3,'S4'!F32,IF('S6'!K32=$C$3,'S6'!F32,IF('S8'!K32=$C$3,'S8'!F32," "))))))))</f>
        <v xml:space="preserve"> </v>
      </c>
      <c r="L28" s="49" t="str">
        <f>IF('S1'!L32=$C$3,'S1'!G32,IF('S3'!L32=$C$3,'S3'!G32,IF('S5'!L32=$C$3,'S5'!G32,IF('S7'!L32=$C$3,'S7'!G32,IF('S2'!L32=$C$3,'S2'!G32,IF('S4'!L32=$C$3,'S4'!G32,IF('S6'!L32=$C$3,'S6'!G32,IF('S8'!L32=$C$3,'S8'!G32," "))))))))</f>
        <v xml:space="preserve"> </v>
      </c>
    </row>
    <row r="29" spans="1:12" ht="15" customHeight="1" x14ac:dyDescent="0.2">
      <c r="A29" s="263" t="s">
        <v>261</v>
      </c>
      <c r="B29" s="51" t="s">
        <v>153</v>
      </c>
      <c r="C29" s="51" t="s">
        <v>37</v>
      </c>
      <c r="D29" s="51" t="s">
        <v>154</v>
      </c>
      <c r="E29" s="51" t="s">
        <v>155</v>
      </c>
      <c r="F29" s="51" t="s">
        <v>40</v>
      </c>
      <c r="G29" s="263" t="s">
        <v>263</v>
      </c>
      <c r="H29" s="51" t="s">
        <v>153</v>
      </c>
      <c r="I29" s="51" t="s">
        <v>37</v>
      </c>
      <c r="J29" s="51" t="s">
        <v>154</v>
      </c>
      <c r="K29" s="51" t="s">
        <v>155</v>
      </c>
      <c r="L29" s="51" t="s">
        <v>40</v>
      </c>
    </row>
    <row r="30" spans="1:12" ht="15" customHeight="1" x14ac:dyDescent="0.2">
      <c r="A30" s="52">
        <v>0.375</v>
      </c>
      <c r="B30" s="48" t="str">
        <f>IF('S1'!H13=$C$3,'S1'!C13,IF('S3'!H13=$C$3,'S3'!C13,IF('S5'!H13=$C$3,'S5'!C13,IF('S7'!H13=$C$3,'S7'!C13,IF('S2'!H13=$C$3,'S2'!C13,IF('S4'!H13=$C$3,'S4'!C13,IF('S6'!H13=$C$3,'S6'!C13,IF('S8'!H13=$C$3,'S8'!C13," "))))))))</f>
        <v xml:space="preserve"> </v>
      </c>
      <c r="C30" s="48" t="str">
        <f>IF('S1'!I13=$C$3,'S1'!D13,IF('S3'!I13=$C$3,'S3'!D13,IF('S5'!I13=$C$3,'S5'!D13,IF('S7'!I13=$C$3,'S7'!D13,IF('S2'!I13=$C$3,'S2'!D13,IF('S4'!I13=$C$3,'S4'!D13,IF('S6'!I13=$C$3,'S6'!D13,IF('S8'!I13=$C$3,'S8'!D13," "))))))))</f>
        <v xml:space="preserve"> </v>
      </c>
      <c r="D30" s="48" t="str">
        <f>IF('S1'!J13=$C$3,'S1'!E13,IF('S3'!J13=$C$3,'S3'!E13,IF('S5'!J13=$C$3,'S5'!E13,IF('S7'!J13=$C$3,'S7'!E13,IF('S2'!J13=$C$3,'S2'!E13,IF('S4'!J13=$C$3,'S4'!E13,IF('S6'!J13=$C$3,'S6'!E13,IF('S8'!J13=$C$3,'S8'!E13," "))))))))</f>
        <v xml:space="preserve"> </v>
      </c>
      <c r="E30" s="48" t="str">
        <f>IF('S1'!K13=$C$3,'S1'!F13,IF('S3'!K13=$C$3,'S3'!F13,IF('S5'!K13=$C$3,'S5'!F13,IF('S7'!K13=$C$3,'S7'!F13,IF('S2'!K13=$C$3,'S2'!F13,IF('S4'!K13=$C$3,'S4'!F13,IF('S6'!K13=$C$3,'S6'!F13,IF('S8'!K13=$C$3,'S8'!F13," "))))))))</f>
        <v xml:space="preserve"> </v>
      </c>
      <c r="F30" s="48" t="str">
        <f>IF('S1'!L13=$C$3,'S1'!G13,IF('S3'!L13=$C$3,'S3'!G13,IF('S5'!L13=$C$3,'S5'!G13,IF('S7'!L13=$C$3,'S7'!G13,IF('S2'!L13=$C$3,'S2'!G13,IF('S4'!L13=$C$3,'S4'!G13,IF('S6'!L13=$C$3,'S6'!G13,IF('S8'!L13=$C$3,'S8'!G13," "))))))))</f>
        <v xml:space="preserve"> </v>
      </c>
      <c r="G30" s="52">
        <v>0.375</v>
      </c>
      <c r="H30" s="48" t="str">
        <f>IF('S1'!H33=$C$3,'S1'!C33,IF('S3'!H33=$C$3,'S3'!C33,IF('S5'!H33=$C$3,'S5'!C33,IF('S7'!H33=$C$3,'S7'!C33,IF('S2'!H33=$C$3,'S2'!C33,IF('S4'!H33=$C$3,'S4'!C33,IF('S6'!H33=$C$3,'S6'!C33,IF('S8'!H33=$C$3,'S8'!C33," "))))))))</f>
        <v xml:space="preserve"> </v>
      </c>
      <c r="I30" s="48" t="str">
        <f>IF('S1'!I33=$C$3,'S1'!D33,IF('S3'!I33=$C$3,'S3'!D33,IF('S5'!I33=$C$3,'S5'!D33,IF('S7'!I33=$C$3,'S7'!D33,IF('S2'!I33=$C$3,'S2'!D33,IF('S4'!I33=$C$3,'S4'!D33,IF('S6'!I33=$C$3,'S6'!D33,IF('S8'!I33=$C$3,'S8'!D33," "))))))))</f>
        <v xml:space="preserve"> </v>
      </c>
      <c r="J30" s="48" t="str">
        <f>IF('S1'!J33=$C$3,'S1'!E33,IF('S3'!J33=$C$3,'S3'!E33,IF('S5'!J33=$C$3,'S5'!E33,IF('S7'!J33=$C$3,'S7'!E33,IF('S2'!J33=$C$3,'S2'!E33,IF('S4'!J33=$C$3,'S4'!E33,IF('S6'!J33=$C$3,'S6'!E33,IF('S8'!J33=$C$3,'S8'!E33," "))))))))</f>
        <v xml:space="preserve"> </v>
      </c>
      <c r="K30" s="48" t="str">
        <f>IF('S1'!K33=$C$3,'S1'!F33,IF('S3'!K33=$C$3,'S3'!F33,IF('S5'!K33=$C$3,'S5'!F33,IF('S7'!K33=$C$3,'S7'!F33,IF('S2'!K33=$C$3,'S2'!F33,IF('S4'!K33=$C$3,'S4'!F33,IF('S6'!K33=$C$3,'S6'!F33,IF('S8'!K33=$C$3,'S8'!F33," "))))))))</f>
        <v xml:space="preserve"> </v>
      </c>
      <c r="L30" s="48" t="str">
        <f>IF('S1'!L33=$C$3,'S1'!G33,IF('S3'!L33=$C$3,'S3'!G33,IF('S5'!L33=$C$3,'S5'!G33,IF('S7'!L33=$C$3,'S7'!G33,IF('S2'!L33=$C$3,'S2'!G33,IF('S4'!L33=$C$3,'S4'!G33,IF('S6'!L33=$C$3,'S6'!G33,IF('S8'!L33=$C$3,'S8'!G33," "))))))))</f>
        <v xml:space="preserve"> </v>
      </c>
    </row>
    <row r="31" spans="1:12" ht="15" customHeight="1" x14ac:dyDescent="0.2">
      <c r="A31" s="52">
        <v>0.41666666666666669</v>
      </c>
      <c r="B31" s="48" t="str">
        <f>IF('S1'!H14=$C$3,'S1'!C14,IF('S3'!H14=$C$3,'S3'!C14,IF('S5'!H14=$C$3,'S5'!C14,IF('S7'!H14=$C$3,'S7'!C14,IF('S2'!H14=$C$3,'S2'!C14,IF('S4'!H14=$C$3,'S4'!C14,IF('S6'!H14=$C$3,'S6'!C14,IF('S8'!H14=$C$3,'S8'!C14," "))))))))</f>
        <v xml:space="preserve"> </v>
      </c>
      <c r="C31" s="48" t="str">
        <f>IF('S1'!I14=$C$3,'S1'!D14,IF('S3'!I14=$C$3,'S3'!D14,IF('S5'!I14=$C$3,'S5'!D14,IF('S7'!I14=$C$3,'S7'!D14,IF('S2'!I14=$C$3,'S2'!D14,IF('S4'!I14=$C$3,'S4'!D14,IF('S6'!I14=$C$3,'S6'!D14,IF('S8'!I14=$C$3,'S8'!D14," "))))))))</f>
        <v xml:space="preserve"> </v>
      </c>
      <c r="D31" s="48" t="str">
        <f>IF('S1'!J14=$C$3,'S1'!E14,IF('S3'!J14=$C$3,'S3'!E14,IF('S5'!J14=$C$3,'S5'!E14,IF('S7'!J14=$C$3,'S7'!E14,IF('S2'!J14=$C$3,'S2'!E14,IF('S4'!J14=$C$3,'S4'!E14,IF('S6'!J14=$C$3,'S6'!E14,IF('S8'!J14=$C$3,'S8'!E14," "))))))))</f>
        <v xml:space="preserve"> </v>
      </c>
      <c r="E31" s="48" t="str">
        <f>IF('S1'!K14=$C$3,'S1'!F14,IF('S3'!K14=$C$3,'S3'!F14,IF('S5'!K14=$C$3,'S5'!F14,IF('S7'!K14=$C$3,'S7'!F14,IF('S2'!K14=$C$3,'S2'!F14,IF('S4'!K14=$C$3,'S4'!F14,IF('S6'!K14=$C$3,'S6'!F14,IF('S8'!K14=$C$3,'S8'!F14," "))))))))</f>
        <v xml:space="preserve"> </v>
      </c>
      <c r="F31" s="48" t="str">
        <f>IF('S1'!L14=$C$3,'S1'!G14,IF('S3'!L14=$C$3,'S3'!G14,IF('S5'!L14=$C$3,'S5'!G14,IF('S7'!L14=$C$3,'S7'!G14,IF('S2'!L14=$C$3,'S2'!G14,IF('S4'!L14=$C$3,'S4'!G14,IF('S6'!L14=$C$3,'S6'!G14,IF('S8'!L14=$C$3,'S8'!G14," "))))))))</f>
        <v xml:space="preserve"> </v>
      </c>
      <c r="G31" s="52">
        <v>0.41666666666666669</v>
      </c>
      <c r="H31" s="48" t="str">
        <f>IF('S1'!H34=$C$3,'S1'!C34,IF('S3'!H34=$C$3,'S3'!C34,IF('S5'!H34=$C$3,'S5'!C34,IF('S7'!H34=$C$3,'S7'!C34,IF('S2'!H34=$C$3,'S2'!C34,IF('S4'!H34=$C$3,'S4'!C34,IF('S6'!H34=$C$3,'S6'!C34,IF('S8'!H34=$C$3,'S8'!C34," "))))))))</f>
        <v xml:space="preserve"> </v>
      </c>
      <c r="I31" s="48" t="str">
        <f>IF('S1'!I34=$C$3,'S1'!D34,IF('S3'!I34=$C$3,'S3'!D34,IF('S5'!I34=$C$3,'S5'!D34,IF('S7'!I34=$C$3,'S7'!D34,IF('S2'!I34=$C$3,'S2'!D34,IF('S4'!I34=$C$3,'S4'!D34,IF('S6'!I34=$C$3,'S6'!D34,IF('S8'!I34=$C$3,'S8'!D34," "))))))))</f>
        <v xml:space="preserve"> </v>
      </c>
      <c r="J31" s="48" t="str">
        <f>IF('S1'!J34=$C$3,'S1'!E34,IF('S3'!J34=$C$3,'S3'!E34,IF('S5'!J34=$C$3,'S5'!E34,IF('S7'!J34=$C$3,'S7'!E34,IF('S2'!J34=$C$3,'S2'!E34,IF('S4'!J34=$C$3,'S4'!E34,IF('S6'!J34=$C$3,'S6'!E34,IF('S8'!J34=$C$3,'S8'!E34," "))))))))</f>
        <v xml:space="preserve"> </v>
      </c>
      <c r="K31" s="48" t="str">
        <f>IF('S1'!K34=$C$3,'S1'!F34,IF('S3'!K34=$C$3,'S3'!F34,IF('S5'!K34=$C$3,'S5'!F34,IF('S7'!K34=$C$3,'S7'!F34,IF('S2'!K34=$C$3,'S2'!F34,IF('S4'!K34=$C$3,'S4'!F34,IF('S6'!K34=$C$3,'S6'!F34,IF('S8'!K34=$C$3,'S8'!F34," "))))))))</f>
        <v xml:space="preserve"> </v>
      </c>
      <c r="L31" s="48" t="str">
        <f>IF('S1'!L34=$C$3,'S1'!G34,IF('S3'!L34=$C$3,'S3'!G34,IF('S5'!L34=$C$3,'S5'!G34,IF('S7'!L34=$C$3,'S7'!G34,IF('S2'!L34=$C$3,'S2'!G34,IF('S4'!L34=$C$3,'S4'!G34,IF('S6'!L34=$C$3,'S6'!G34,IF('S8'!L34=$C$3,'S8'!G34," "))))))))</f>
        <v xml:space="preserve"> </v>
      </c>
    </row>
    <row r="32" spans="1:12" ht="15" customHeight="1" x14ac:dyDescent="0.2">
      <c r="A32" s="52">
        <v>0.45833333333333298</v>
      </c>
      <c r="B32" s="48" t="str">
        <f>IF('S1'!H15=$C$3,'S1'!C15,IF('S3'!H15=$C$3,'S3'!C15,IF('S5'!H15=$C$3,'S5'!C15,IF('S7'!H15=$C$3,'S7'!C15,IF('S2'!H15=$C$3,'S2'!C15,IF('S4'!H15=$C$3,'S4'!C15,IF('S6'!H15=$C$3,'S6'!C15,IF('S8'!H15=$C$3,'S8'!C15," "))))))))</f>
        <v xml:space="preserve"> </v>
      </c>
      <c r="C32" s="48" t="str">
        <f>IF('S1'!I15=$C$3,'S1'!D15,IF('S3'!I15=$C$3,'S3'!D15,IF('S5'!I15=$C$3,'S5'!D15,IF('S7'!I15=$C$3,'S7'!D15,IF('S2'!I15=$C$3,'S2'!D15,IF('S4'!I15=$C$3,'S4'!D15,IF('S6'!I15=$C$3,'S6'!D15,IF('S8'!I15=$C$3,'S8'!D15," "))))))))</f>
        <v xml:space="preserve"> </v>
      </c>
      <c r="D32" s="48" t="str">
        <f>IF('S1'!J15=$C$3,'S1'!E15,IF('S3'!J15=$C$3,'S3'!E15,IF('S5'!J15=$C$3,'S5'!E15,IF('S7'!J15=$C$3,'S7'!E15,IF('S2'!J15=$C$3,'S2'!E15,IF('S4'!J15=$C$3,'S4'!E15,IF('S6'!J15=$C$3,'S6'!E15,IF('S8'!J15=$C$3,'S8'!E15," "))))))))</f>
        <v>ARCH 244.12</v>
      </c>
      <c r="E32" s="48" t="str">
        <f>IF('S1'!K15=$C$3,'S1'!F15,IF('S3'!K15=$C$3,'S3'!F15,IF('S5'!K15=$C$3,'S5'!F15,IF('S7'!K15=$C$3,'S7'!F15,IF('S2'!K15=$C$3,'S2'!F15,IF('S4'!K15=$C$3,'S4'!F15,IF('S6'!K15=$C$3,'S6'!F15,IF('S8'!K15=$C$3,'S8'!F15," "))))))))</f>
        <v xml:space="preserve"> </v>
      </c>
      <c r="F32" s="48" t="str">
        <f>IF('S1'!L15=$C$3,'S1'!G15,IF('S3'!L15=$C$3,'S3'!G15,IF('S5'!L15=$C$3,'S5'!G15,IF('S7'!L15=$C$3,'S7'!G15,IF('S2'!L15=$C$3,'S2'!G15,IF('S4'!L15=$C$3,'S4'!G15,IF('S6'!L15=$C$3,'S6'!G15,IF('S8'!L15=$C$3,'S8'!G15," "))))))))</f>
        <v xml:space="preserve"> </v>
      </c>
      <c r="G32" s="52">
        <v>0.45833333333333298</v>
      </c>
      <c r="H32" s="48" t="str">
        <f>IF('S1'!H35=$C$3,'S1'!C35,IF('S3'!H35=$C$3,'S3'!C35,IF('S5'!H35=$C$3,'S5'!C35,IF('S7'!H35=$C$3,'S7'!C35,IF('S2'!H35=$C$3,'S2'!C35,IF('S4'!H35=$C$3,'S4'!C35,IF('S6'!H35=$C$3,'S6'!C35,IF('S8'!H35=$C$3,'S8'!C35," "))))))))</f>
        <v xml:space="preserve"> </v>
      </c>
      <c r="I32" s="48" t="str">
        <f>IF('S1'!I35=$C$3,'S1'!D35,IF('S3'!I35=$C$3,'S3'!D35,IF('S5'!I35=$C$3,'S5'!D35,IF('S7'!I35=$C$3,'S7'!D35,IF('S2'!I35=$C$3,'S2'!D35,IF('S4'!I35=$C$3,'S4'!D35,IF('S6'!I35=$C$3,'S6'!D35,IF('S8'!I35=$C$3,'S8'!D35," "))))))))</f>
        <v xml:space="preserve"> </v>
      </c>
      <c r="J32" s="48" t="str">
        <f>IF('S1'!J35=$C$3,'S1'!E35,IF('S3'!J35=$C$3,'S3'!E35,IF('S5'!J35=$C$3,'S5'!E35,IF('S7'!J35=$C$3,'S7'!E35,IF('S2'!J35=$C$3,'S2'!E35,IF('S4'!J35=$C$3,'S4'!E35,IF('S6'!J35=$C$3,'S6'!E35,IF('S8'!J35=$C$3,'S8'!E35," "))))))))</f>
        <v xml:space="preserve"> </v>
      </c>
      <c r="K32" s="48" t="str">
        <f>IF('S1'!K35=$C$3,'S1'!F35,IF('S3'!K35=$C$3,'S3'!F35,IF('S5'!K35=$C$3,'S5'!F35,IF('S7'!K35=$C$3,'S7'!F35,IF('S2'!K35=$C$3,'S2'!F35,IF('S4'!K35=$C$3,'S4'!F35,IF('S6'!K35=$C$3,'S6'!F35,IF('S8'!K35=$C$3,'S8'!F35," "))))))))</f>
        <v xml:space="preserve"> </v>
      </c>
      <c r="L32" s="48" t="str">
        <f>IF('S1'!L35=$C$3,'S1'!G35,IF('S3'!L35=$C$3,'S3'!G35,IF('S5'!L35=$C$3,'S5'!G35,IF('S7'!L35=$C$3,'S7'!G35,IF('S2'!L35=$C$3,'S2'!G35,IF('S4'!L35=$C$3,'S4'!G35,IF('S6'!L35=$C$3,'S6'!G35,IF('S8'!L35=$C$3,'S8'!G35," "))))))))</f>
        <v xml:space="preserve"> </v>
      </c>
    </row>
    <row r="33" spans="1:12" ht="15" customHeight="1" x14ac:dyDescent="0.2">
      <c r="A33" s="52">
        <v>0.5</v>
      </c>
      <c r="B33" s="48" t="str">
        <f>IF('S1'!H16=$C$3,'S1'!C16,IF('S3'!H16=$C$3,'S3'!C16,IF('S5'!H16=$C$3,'S5'!C16,IF('S7'!H16=$C$3,'S7'!C16,IF('S2'!H16=$C$3,'S2'!C16,IF('S4'!H16=$C$3,'S4'!C16,IF('S6'!H16=$C$3,'S6'!C16,IF('S8'!H16=$C$3,'S8'!C16," "))))))))</f>
        <v xml:space="preserve"> </v>
      </c>
      <c r="C33" s="48" t="str">
        <f>IF('S1'!I16=$C$3,'S1'!D16,IF('S3'!I16=$C$3,'S3'!D16,IF('S5'!I16=$C$3,'S5'!D16,IF('S7'!I16=$C$3,'S7'!D16,IF('S2'!I16=$C$3,'S2'!D16,IF('S4'!I16=$C$3,'S4'!D16,IF('S6'!I16=$C$3,'S6'!D16,IF('S8'!I16=$C$3,'S8'!D16," "))))))))</f>
        <v xml:space="preserve"> </v>
      </c>
      <c r="D33" s="48" t="str">
        <f>IF('S1'!J16=$C$3,'S1'!E16,IF('S3'!J16=$C$3,'S3'!E16,IF('S5'!J16=$C$3,'S5'!E16,IF('S7'!J16=$C$3,'S7'!E16,IF('S2'!J16=$C$3,'S2'!E16,IF('S4'!J16=$C$3,'S4'!E16,IF('S6'!J16=$C$3,'S6'!E16,IF('S8'!J16=$C$3,'S8'!E16," "))))))))</f>
        <v>ARCH 244.12</v>
      </c>
      <c r="E33" s="48" t="str">
        <f>IF('S1'!K16=$C$3,'S1'!F16,IF('S3'!K16=$C$3,'S3'!F16,IF('S5'!K16=$C$3,'S5'!F16,IF('S7'!K16=$C$3,'S7'!F16,IF('S2'!K16=$C$3,'S2'!F16,IF('S4'!K16=$C$3,'S4'!F16,IF('S6'!K16=$C$3,'S6'!F16,IF('S8'!K16=$C$3,'S8'!F16," "))))))))</f>
        <v xml:space="preserve"> </v>
      </c>
      <c r="F33" s="48" t="str">
        <f>IF('S1'!L16=$C$3,'S1'!G16,IF('S3'!L16=$C$3,'S3'!G16,IF('S5'!L16=$C$3,'S5'!G16,IF('S7'!L16=$C$3,'S7'!G16,IF('S2'!L16=$C$3,'S2'!G16,IF('S4'!L16=$C$3,'S4'!G16,IF('S6'!L16=$C$3,'S6'!G16,IF('S8'!L16=$C$3,'S8'!G16," "))))))))</f>
        <v xml:space="preserve"> </v>
      </c>
      <c r="G33" s="52">
        <v>0.5</v>
      </c>
      <c r="H33" s="48" t="str">
        <f>IF('S1'!H36=$C$3,'S1'!C36,IF('S3'!H36=$C$3,'S3'!C36,IF('S5'!H36=$C$3,'S5'!C36,IF('S7'!H36=$C$3,'S7'!C36,IF('S2'!H36=$C$3,'S2'!C36,IF('S4'!H36=$C$3,'S4'!C36,IF('S6'!H36=$C$3,'S6'!C36,IF('S8'!H36=$C$3,'S8'!C36," "))))))))</f>
        <v xml:space="preserve"> </v>
      </c>
      <c r="I33" s="48" t="str">
        <f>IF('S1'!I36=$C$3,'S1'!D36,IF('S3'!I36=$C$3,'S3'!D36,IF('S5'!I36=$C$3,'S5'!D36,IF('S7'!I36=$C$3,'S7'!D36,IF('S2'!I36=$C$3,'S2'!D36,IF('S4'!I36=$C$3,'S4'!D36,IF('S6'!I36=$C$3,'S6'!D36,IF('S8'!I36=$C$3,'S8'!D36," "))))))))</f>
        <v xml:space="preserve"> </v>
      </c>
      <c r="J33" s="48" t="str">
        <f>IF('S1'!J36=$C$3,'S1'!E36,IF('S3'!J36=$C$3,'S3'!E36,IF('S5'!J36=$C$3,'S5'!E36,IF('S7'!J36=$C$3,'S7'!E36,IF('S2'!J36=$C$3,'S2'!E36,IF('S4'!J36=$C$3,'S4'!E36,IF('S6'!J36=$C$3,'S6'!E36,IF('S8'!J36=$C$3,'S8'!E36," "))))))))</f>
        <v xml:space="preserve"> </v>
      </c>
      <c r="K33" s="48" t="str">
        <f>IF('S1'!K36=$C$3,'S1'!F36,IF('S3'!K36=$C$3,'S3'!F36,IF('S5'!K36=$C$3,'S5'!F36,IF('S7'!K36=$C$3,'S7'!F36,IF('S2'!K36=$C$3,'S2'!F36,IF('S4'!K36=$C$3,'S4'!F36,IF('S6'!K36=$C$3,'S6'!F36,IF('S8'!K36=$C$3,'S8'!F36," "))))))))</f>
        <v xml:space="preserve"> </v>
      </c>
      <c r="L33" s="48" t="str">
        <f>IF('S1'!L36=$C$3,'S1'!G36,IF('S3'!L36=$C$3,'S3'!G36,IF('S5'!L36=$C$3,'S5'!G36,IF('S7'!L36=$C$3,'S7'!G36,IF('S2'!L36=$C$3,'S2'!G36,IF('S4'!L36=$C$3,'S4'!G36,IF('S6'!L36=$C$3,'S6'!G36,IF('S8'!L36=$C$3,'S8'!G36," "))))))))</f>
        <v xml:space="preserve"> </v>
      </c>
    </row>
    <row r="34" spans="1:12" ht="15" customHeight="1" x14ac:dyDescent="0.2">
      <c r="A34" s="52">
        <v>0.54166666666666696</v>
      </c>
      <c r="B34" s="49" t="str">
        <f>IF('S1'!H17=$C$3,'S1'!C17,IF('S3'!H17=$C$3,'S3'!C17,IF('S5'!H17=$C$3,'S5'!C17,IF('S7'!H17=$C$3,'S7'!C17,IF('S2'!H17=$C$3,'S2'!C17,IF('S4'!H17=$C$3,'S4'!C17,IF('S6'!H17=$C$3,'S6'!C17,IF('S8'!H17=$C$3,'S8'!C17," "))))))))</f>
        <v xml:space="preserve"> </v>
      </c>
      <c r="C34" s="49" t="str">
        <f>IF('S1'!I17=$C$3,'S1'!D17,IF('S3'!I17=$C$3,'S3'!D17,IF('S5'!I17=$C$3,'S5'!D17,IF('S7'!I17=$C$3,'S7'!D17,IF('S2'!I17=$C$3,'S2'!D17,IF('S4'!I17=$C$3,'S4'!D17,IF('S6'!I17=$C$3,'S6'!D17,IF('S8'!I17=$C$3,'S8'!D17," "))))))))</f>
        <v xml:space="preserve"> </v>
      </c>
      <c r="D34" s="49" t="str">
        <f>IF('S1'!J17=$C$3,'S1'!E17,IF('S3'!J17=$C$3,'S3'!E17,IF('S5'!J17=$C$3,'S5'!E17,IF('S7'!J17=$C$3,'S7'!E17,IF('S2'!J17=$C$3,'S2'!E17,IF('S4'!J17=$C$3,'S4'!E17,IF('S6'!J17=$C$3,'S6'!E17,IF('S8'!J17=$C$3,'S8'!E17," "))))))))</f>
        <v xml:space="preserve"> </v>
      </c>
      <c r="E34" s="49" t="str">
        <f>IF('S1'!K17=$C$3,'S1'!F17,IF('S3'!K17=$C$3,'S3'!F17,IF('S5'!K17=$C$3,'S5'!F17,IF('S7'!K17=$C$3,'S7'!F17,IF('S2'!K17=$C$3,'S2'!F17,IF('S4'!K17=$C$3,'S4'!F17,IF('S6'!K17=$C$3,'S6'!F17,IF('S8'!K17=$C$3,'S8'!F17," "))))))))</f>
        <v xml:space="preserve"> </v>
      </c>
      <c r="F34" s="49" t="str">
        <f>IF('S1'!L17=$C$3,'S1'!G17,IF('S3'!L17=$C$3,'S3'!G17,IF('S5'!L17=$C$3,'S5'!G17,IF('S7'!L17=$C$3,'S7'!G17,IF('S2'!L17=$C$3,'S2'!G17,IF('S4'!L17=$C$3,'S4'!G17,IF('S6'!L17=$C$3,'S6'!G17,IF('S8'!L17=$C$3,'S8'!G17," "))))))))</f>
        <v xml:space="preserve"> </v>
      </c>
      <c r="G34" s="52">
        <v>0.54166666666666696</v>
      </c>
      <c r="H34" s="49" t="str">
        <f>IF('S1'!H37=$C$3,'S1'!C37,IF('S3'!H37=$C$3,'S3'!C37,IF('S5'!H37=$C$3,'S5'!C37,IF('S7'!H37=$C$3,'S7'!C37,IF('S2'!H37=$C$3,'S2'!C37,IF('S4'!H37=$C$3,'S4'!C37,IF('S6'!H37=$C$3,'S6'!C37,IF('S8'!H37=$C$3,'S8'!C37," "))))))))</f>
        <v xml:space="preserve"> </v>
      </c>
      <c r="I34" s="49" t="str">
        <f>IF('S1'!I37=$C$3,'S1'!D37,IF('S3'!I37=$C$3,'S3'!D37,IF('S5'!I37=$C$3,'S5'!D37,IF('S7'!I37=$C$3,'S7'!D37,IF('S2'!I37=$C$3,'S2'!D37,IF('S4'!I37=$C$3,'S4'!D37,IF('S6'!I37=$C$3,'S6'!D37,IF('S8'!I37=$C$3,'S8'!D37," "))))))))</f>
        <v xml:space="preserve"> </v>
      </c>
      <c r="J34" s="49" t="str">
        <f>IF('S1'!J37=$C$3,'S1'!E37,IF('S3'!J37=$C$3,'S3'!E37,IF('S5'!J37=$C$3,'S5'!E37,IF('S7'!J37=$C$3,'S7'!E37,IF('S2'!J37=$C$3,'S2'!E37,IF('S4'!J37=$C$3,'S4'!E37,IF('S6'!J37=$C$3,'S6'!E37,IF('S8'!J37=$C$3,'S8'!E37," "))))))))</f>
        <v xml:space="preserve"> </v>
      </c>
      <c r="K34" s="49" t="str">
        <f>IF('S1'!K37=$C$3,'S1'!F37,IF('S3'!K37=$C$3,'S3'!F37,IF('S5'!K37=$C$3,'S5'!F37,IF('S7'!K37=$C$3,'S7'!F37,IF('S2'!K37=$C$3,'S2'!F37,IF('S4'!K37=$C$3,'S4'!F37,IF('S6'!K37=$C$3,'S6'!F37,IF('S8'!K37=$C$3,'S8'!F37," "))))))))</f>
        <v xml:space="preserve"> </v>
      </c>
      <c r="L34" s="49" t="str">
        <f>IF('S1'!L37=$C$3,'S1'!G37,IF('S3'!L37=$C$3,'S3'!G37,IF('S5'!L37=$C$3,'S5'!G37,IF('S7'!L37=$C$3,'S7'!G37,IF('S2'!L37=$C$3,'S2'!G37,IF('S4'!L37=$C$3,'S4'!G37,IF('S6'!L37=$C$3,'S6'!G37,IF('S8'!L37=$C$3,'S8'!G37," "))))))))</f>
        <v xml:space="preserve"> </v>
      </c>
    </row>
    <row r="35" spans="1:12" ht="15" customHeight="1" x14ac:dyDescent="0.2">
      <c r="A35" s="52">
        <v>0.58333333333333304</v>
      </c>
      <c r="B35" s="50" t="str">
        <f>IF('S1'!H18=$C$3,'S1'!C18,IF('S3'!H18=$C$3,'S3'!C18,IF('S5'!H18=$C$3,'S5'!C18,IF('S7'!H18=$C$3,'S7'!C18,IF('S2'!H18=$C$3,'S2'!C18,IF('S4'!H18=$C$3,'S4'!C18,IF('S6'!H18=$C$3,'S6'!C18,IF('S8'!H18=$C$3,'S8'!C18," "))))))))</f>
        <v xml:space="preserve"> </v>
      </c>
      <c r="C35" s="50" t="str">
        <f>IF('S1'!I18=$C$3,'S1'!D18,IF('S3'!I18=$C$3,'S3'!D18,IF('S5'!I18=$C$3,'S5'!D18,IF('S7'!I18=$C$3,'S7'!D18,IF('S2'!I18=$C$3,'S2'!D18,IF('S4'!I18=$C$3,'S4'!D18,IF('S6'!I18=$C$3,'S6'!D18,IF('S8'!I18=$C$3,'S8'!D18," "))))))))</f>
        <v xml:space="preserve"> </v>
      </c>
      <c r="D35" s="50" t="str">
        <f>IF('S1'!J18=$C$3,'S1'!E18,IF('S3'!J18=$C$3,'S3'!E18,IF('S5'!J18=$C$3,'S5'!E18,IF('S7'!J18=$C$3,'S7'!E18,IF('S2'!J18=$C$3,'S2'!E18,IF('S4'!J18=$C$3,'S4'!E18,IF('S6'!J18=$C$3,'S6'!E18,IF('S8'!J18=$C$3,'S8'!E18," "))))))))</f>
        <v xml:space="preserve"> </v>
      </c>
      <c r="E35" s="50" t="str">
        <f>IF('S1'!K18=$C$3,'S1'!F18,IF('S3'!K18=$C$3,'S3'!F18,IF('S5'!K18=$C$3,'S5'!F18,IF('S7'!K18=$C$3,'S7'!F18,IF('S2'!K18=$C$3,'S2'!F18,IF('S4'!K18=$C$3,'S4'!F18,IF('S6'!K18=$C$3,'S6'!F18,IF('S8'!K18=$C$3,'S8'!F18," "))))))))</f>
        <v xml:space="preserve"> </v>
      </c>
      <c r="F35" s="50" t="str">
        <f>IF('S1'!L18=$C$3,'S1'!G18,IF('S3'!L18=$C$3,'S3'!G18,IF('S5'!L18=$C$3,'S5'!G18,IF('S7'!L18=$C$3,'S7'!G18,IF('S2'!L18=$C$3,'S2'!G18,IF('S4'!L18=$C$3,'S4'!G18,IF('S6'!L18=$C$3,'S6'!G18,IF('S8'!L18=$C$3,'S8'!G18," "))))))))</f>
        <v xml:space="preserve"> </v>
      </c>
      <c r="G35" s="52">
        <v>0.58333333333333304</v>
      </c>
      <c r="H35" s="50" t="str">
        <f>IF('S1'!H38=$C$3,'S1'!C38,IF('S3'!H38=$C$3,'S3'!C38,IF('S5'!H38=$C$3,'S5'!C38,IF('S7'!H38=$C$3,'S7'!C38,IF('S2'!H38=$C$3,'S2'!C38,IF('S4'!H38=$C$3,'S4'!C38,IF('S6'!H38=$C$3,'S6'!C38,IF('S8'!H38=$C$3,'S8'!C38," "))))))))</f>
        <v xml:space="preserve"> </v>
      </c>
      <c r="I35" s="50" t="str">
        <f>IF('S1'!I38=$C$3,'S1'!D38,IF('S3'!I38=$C$3,'S3'!D38,IF('S5'!I38=$C$3,'S5'!D38,IF('S7'!I38=$C$3,'S7'!D38,IF('S2'!I38=$C$3,'S2'!D38,IF('S4'!I38=$C$3,'S4'!D38,IF('S6'!I38=$C$3,'S6'!D38,IF('S8'!I38=$C$3,'S8'!D38," "))))))))</f>
        <v xml:space="preserve"> </v>
      </c>
      <c r="J35" s="50" t="str">
        <f>IF('S1'!J38=$C$3,'S1'!E38,IF('S3'!J38=$C$3,'S3'!E38,IF('S5'!J38=$C$3,'S5'!E38,IF('S7'!J38=$C$3,'S7'!E38,IF('S2'!J38=$C$3,'S2'!E38,IF('S4'!J38=$C$3,'S4'!E38,IF('S6'!J38=$C$3,'S6'!E38,IF('S8'!J38=$C$3,'S8'!E38," "))))))))</f>
        <v xml:space="preserve"> </v>
      </c>
      <c r="K35" s="50" t="str">
        <f>IF('S1'!K38=$C$3,'S1'!F38,IF('S3'!K38=$C$3,'S3'!F38,IF('S5'!K38=$C$3,'S5'!F38,IF('S7'!K38=$C$3,'S7'!F38,IF('S2'!K38=$C$3,'S2'!F38,IF('S4'!K38=$C$3,'S4'!F38,IF('S6'!K38=$C$3,'S6'!F38,IF('S8'!K38=$C$3,'S8'!F38," "))))))))</f>
        <v xml:space="preserve"> </v>
      </c>
      <c r="L35" s="50" t="str">
        <f>IF('S1'!L38=$C$3,'S1'!G38,IF('S3'!L38=$C$3,'S3'!G38,IF('S5'!L38=$C$3,'S5'!G38,IF('S7'!L38=$C$3,'S7'!G38,IF('S2'!L38=$C$3,'S2'!G38,IF('S4'!L38=$C$3,'S4'!G38,IF('S6'!L38=$C$3,'S6'!G38,IF('S8'!L38=$C$3,'S8'!G38," "))))))))</f>
        <v xml:space="preserve"> </v>
      </c>
    </row>
    <row r="36" spans="1:12" ht="15" customHeight="1" x14ac:dyDescent="0.2">
      <c r="A36" s="52">
        <v>0.625</v>
      </c>
      <c r="B36" s="48" t="str">
        <f>IF('S1'!H19=$C$3,'S1'!C19,IF('S3'!H19=$C$3,'S3'!C19,IF('S5'!H19=$C$3,'S5'!C19,IF('S7'!H19=$C$3,'S7'!C19,IF('S2'!H19=$C$3,'S2'!C19,IF('S4'!H19=$C$3,'S4'!C19,IF('S6'!H19=$C$3,'S6'!C19,IF('S8'!H19=$C$3,'S8'!C19," "))))))))</f>
        <v xml:space="preserve"> </v>
      </c>
      <c r="C36" s="48" t="str">
        <f>IF('S1'!I19=$C$3,'S1'!D19,IF('S3'!I19=$C$3,'S3'!D19,IF('S5'!I19=$C$3,'S5'!D19,IF('S7'!I19=$C$3,'S7'!D19,IF('S2'!I19=$C$3,'S2'!D19,IF('S4'!I19=$C$3,'S4'!D19,IF('S6'!I19=$C$3,'S6'!D19,IF('S8'!I19=$C$3,'S8'!D19," "))))))))</f>
        <v xml:space="preserve"> </v>
      </c>
      <c r="D36" s="48" t="str">
        <f>IF('S1'!J19=$C$3,'S1'!E19,IF('S3'!J19=$C$3,'S3'!E19,IF('S5'!J19=$C$3,'S5'!E19,IF('S7'!J19=$C$3,'S7'!E19,IF('S2'!J19=$C$3,'S2'!E19,IF('S4'!J19=$C$3,'S4'!E19,IF('S6'!J19=$C$3,'S6'!E19,IF('S8'!J19=$C$3,'S8'!E19," "))))))))</f>
        <v xml:space="preserve"> </v>
      </c>
      <c r="E36" s="48" t="str">
        <f>IF('S1'!K19=$C$3,'S1'!F19,IF('S3'!K19=$C$3,'S3'!F19,IF('S5'!K19=$C$3,'S5'!F19,IF('S7'!K19=$C$3,'S7'!F19,IF('S2'!K19=$C$3,'S2'!F19,IF('S4'!K19=$C$3,'S4'!F19,IF('S6'!K19=$C$3,'S6'!F19,IF('S8'!K19=$C$3,'S8'!F19," "))))))))</f>
        <v xml:space="preserve"> </v>
      </c>
      <c r="F36" s="48" t="str">
        <f>IF('S1'!L19=$C$3,'S1'!G19,IF('S3'!L19=$C$3,'S3'!G19,IF('S5'!L19=$C$3,'S5'!G19,IF('S7'!L19=$C$3,'S7'!G19,IF('S2'!L19=$C$3,'S2'!G19,IF('S4'!L19=$C$3,'S4'!G19,IF('S6'!L19=$C$3,'S6'!G19,IF('S8'!L19=$C$3,'S8'!G19," "))))))))</f>
        <v xml:space="preserve"> </v>
      </c>
      <c r="G36" s="52">
        <v>0.625</v>
      </c>
      <c r="H36" s="48" t="str">
        <f>IF('S1'!H39=$C$3,'S1'!C39,IF('S3'!H39=$C$3,'S3'!C39,IF('S5'!H39=$C$3,'S5'!C39,IF('S7'!H39=$C$3,'S7'!C39,IF('S2'!H39=$C$3,'S2'!C39,IF('S4'!H39=$C$3,'S4'!C39,IF('S6'!H39=$C$3,'S6'!C39,IF('S8'!H39=$C$3,'S8'!C39," "))))))))</f>
        <v xml:space="preserve"> </v>
      </c>
      <c r="I36" s="48" t="str">
        <f>IF('S1'!I39=$C$3,'S1'!D39,IF('S3'!I39=$C$3,'S3'!D39,IF('S5'!I39=$C$3,'S5'!D39,IF('S7'!I39=$C$3,'S7'!D39,IF('S2'!I39=$C$3,'S2'!D39,IF('S4'!I39=$C$3,'S4'!D39,IF('S6'!I39=$C$3,'S6'!D39,IF('S8'!I39=$C$3,'S8'!D39," "))))))))</f>
        <v xml:space="preserve"> </v>
      </c>
      <c r="J36" s="48" t="str">
        <f>IF('S1'!J39=$C$3,'S1'!E39,IF('S3'!J39=$C$3,'S3'!E39,IF('S5'!J39=$C$3,'S5'!E39,IF('S7'!J39=$C$3,'S7'!E39,IF('S2'!J39=$C$3,'S2'!E39,IF('S4'!J39=$C$3,'S4'!E39,IF('S6'!J39=$C$3,'S6'!E39,IF('S8'!J39=$C$3,'S8'!E39," "))))))))</f>
        <v xml:space="preserve"> </v>
      </c>
      <c r="K36" s="48" t="str">
        <f>IF('S1'!K39=$C$3,'S1'!F39,IF('S3'!K39=$C$3,'S3'!F39,IF('S5'!K39=$C$3,'S5'!F39,IF('S7'!K39=$C$3,'S7'!F39,IF('S2'!K39=$C$3,'S2'!F39,IF('S4'!K39=$C$3,'S4'!F39,IF('S6'!K39=$C$3,'S6'!F39,IF('S8'!K39=$C$3,'S8'!F39," "))))))))</f>
        <v xml:space="preserve"> </v>
      </c>
      <c r="L36" s="48" t="str">
        <f>IF('S1'!L39=$C$3,'S1'!G39,IF('S3'!L39=$C$3,'S3'!G39,IF('S5'!L39=$C$3,'S5'!G39,IF('S7'!L39=$C$3,'S7'!G39,IF('S2'!L39=$C$3,'S2'!G39,IF('S4'!L39=$C$3,'S4'!G39,IF('S6'!L39=$C$3,'S6'!G39,IF('S8'!L39=$C$3,'S8'!G39," "))))))))</f>
        <v xml:space="preserve"> </v>
      </c>
    </row>
    <row r="37" spans="1:12" ht="15" customHeight="1" x14ac:dyDescent="0.2">
      <c r="A37" s="52">
        <v>0.66666666666666696</v>
      </c>
      <c r="B37" s="48" t="str">
        <f>IF('S1'!H20=$C$3,'S1'!C20,IF('S3'!H20=$C$3,'S3'!C20,IF('S5'!H20=$C$3,'S5'!C20,IF('S7'!H20=$C$3,'S7'!C20,IF('S2'!H20=$C$3,'S2'!C20,IF('S4'!H20=$C$3,'S4'!C20,IF('S6'!H20=$C$3,'S6'!C20,IF('S8'!H20=$C$3,'S8'!C20," "))))))))</f>
        <v xml:space="preserve"> </v>
      </c>
      <c r="C37" s="48" t="str">
        <f>IF('S1'!I20=$C$3,'S1'!D20,IF('S3'!I20=$C$3,'S3'!D20,IF('S5'!I20=$C$3,'S5'!D20,IF('S7'!I20=$C$3,'S7'!D20,IF('S2'!I20=$C$3,'S2'!D20,IF('S4'!I20=$C$3,'S4'!D20,IF('S6'!I20=$C$3,'S6'!D20,IF('S8'!I20=$C$3,'S8'!D20," "))))))))</f>
        <v xml:space="preserve"> </v>
      </c>
      <c r="D37" s="48" t="str">
        <f>IF('S1'!J20=$C$3,'S1'!E20,IF('S3'!J20=$C$3,'S3'!E20,IF('S5'!J20=$C$3,'S5'!E20,IF('S7'!J20=$C$3,'S7'!E20,IF('S2'!J20=$C$3,'S2'!E20,IF('S4'!J20=$C$3,'S4'!E20,IF('S6'!J20=$C$3,'S6'!E20,IF('S8'!J20=$C$3,'S8'!E20," "))))))))</f>
        <v xml:space="preserve"> </v>
      </c>
      <c r="E37" s="48" t="str">
        <f>IF('S1'!K20=$C$3,'S1'!F20,IF('S3'!K20=$C$3,'S3'!F20,IF('S5'!K20=$C$3,'S5'!F20,IF('S7'!K20=$C$3,'S7'!F20,IF('S2'!K20=$C$3,'S2'!F20,IF('S4'!K20=$C$3,'S4'!F20,IF('S6'!K20=$C$3,'S6'!F20,IF('S8'!K20=$C$3,'S8'!F20," "))))))))</f>
        <v xml:space="preserve"> </v>
      </c>
      <c r="F37" s="48" t="str">
        <f>IF('S1'!L20=$C$3,'S1'!G20,IF('S3'!L20=$C$3,'S3'!G20,IF('S5'!L20=$C$3,'S5'!G20,IF('S7'!L20=$C$3,'S7'!G20,IF('S2'!L20=$C$3,'S2'!G20,IF('S4'!L20=$C$3,'S4'!G20,IF('S6'!L20=$C$3,'S6'!G20,IF('S8'!L20=$C$3,'S8'!G20," "))))))))</f>
        <v xml:space="preserve"> </v>
      </c>
      <c r="G37" s="52">
        <v>0.66666666666666696</v>
      </c>
      <c r="H37" s="48" t="str">
        <f>IF('S1'!H40=$C$3,'S1'!C40,IF('S3'!H40=$C$3,'S3'!C40,IF('S5'!H40=$C$3,'S5'!C40,IF('S7'!H40=$C$3,'S7'!C40,IF('S2'!H40=$C$3,'S2'!C40,IF('S4'!H40=$C$3,'S4'!C40,IF('S6'!H40=$C$3,'S6'!C40,IF('S8'!H40=$C$3,'S8'!C40," "))))))))</f>
        <v xml:space="preserve"> </v>
      </c>
      <c r="I37" s="48" t="str">
        <f>IF('S1'!I40=$C$3,'S1'!D40,IF('S3'!I40=$C$3,'S3'!D40,IF('S5'!I40=$C$3,'S5'!D40,IF('S7'!I40=$C$3,'S7'!D40,IF('S2'!I40=$C$3,'S2'!D40,IF('S4'!I40=$C$3,'S4'!D40,IF('S6'!I40=$C$3,'S6'!D40,IF('S8'!I40=$C$3,'S8'!D40," "))))))))</f>
        <v xml:space="preserve"> </v>
      </c>
      <c r="J37" s="48" t="str">
        <f>IF('S1'!J40=$C$3,'S1'!E40,IF('S3'!J40=$C$3,'S3'!E40,IF('S5'!J40=$C$3,'S5'!E40,IF('S7'!J40=$C$3,'S7'!E40,IF('S2'!J40=$C$3,'S2'!E40,IF('S4'!J40=$C$3,'S4'!E40,IF('S6'!J40=$C$3,'S6'!E40,IF('S8'!J40=$C$3,'S8'!E40," "))))))))</f>
        <v xml:space="preserve"> </v>
      </c>
      <c r="K37" s="48" t="str">
        <f>IF('S1'!K40=$C$3,'S1'!F40,IF('S3'!K40=$C$3,'S3'!F40,IF('S5'!K40=$C$3,'S5'!F40,IF('S7'!K40=$C$3,'S7'!F40,IF('S2'!K40=$C$3,'S2'!F40,IF('S4'!K40=$C$3,'S4'!F40,IF('S6'!K40=$C$3,'S6'!F40,IF('S8'!K40=$C$3,'S8'!F40," "))))))))</f>
        <v xml:space="preserve"> </v>
      </c>
      <c r="L37" s="48" t="str">
        <f>IF('S1'!L40=$C$3,'S1'!G40,IF('S3'!L40=$C$3,'S3'!G40,IF('S5'!L40=$C$3,'S5'!G40,IF('S7'!L40=$C$3,'S7'!G40,IF('S2'!L40=$C$3,'S2'!G40,IF('S4'!L40=$C$3,'S4'!G40,IF('S6'!L40=$C$3,'S6'!G40,IF('S8'!L40=$C$3,'S8'!G40," "))))))))</f>
        <v xml:space="preserve"> </v>
      </c>
    </row>
    <row r="38" spans="1:12" ht="15" customHeight="1" x14ac:dyDescent="0.2">
      <c r="A38" s="52">
        <v>0.70833333333333304</v>
      </c>
      <c r="B38" s="48" t="str">
        <f>IF('S1'!H21=$C$3,'S1'!C21,IF('S3'!H21=$C$3,'S3'!C21,IF('S5'!H21=$C$3,'S5'!C21,IF('S7'!H21=$C$3,'S7'!C21,IF('S2'!H21=$C$3,'S2'!C21,IF('S4'!H21=$C$3,'S4'!C21,IF('S6'!H21=$C$3,'S6'!C21,IF('S8'!H21=$C$3,'S8'!C21," "))))))))</f>
        <v xml:space="preserve"> </v>
      </c>
      <c r="C38" s="48" t="str">
        <f>IF('S1'!I21=$C$3,'S1'!D21,IF('S3'!I21=$C$3,'S3'!D21,IF('S5'!I21=$C$3,'S5'!D21,IF('S7'!I21=$C$3,'S7'!D21,IF('S2'!I21=$C$3,'S2'!D21,IF('S4'!I21=$C$3,'S4'!D21,IF('S6'!I21=$C$3,'S6'!D21,IF('S8'!I21=$C$3,'S8'!D21," "))))))))</f>
        <v xml:space="preserve"> </v>
      </c>
      <c r="D38" s="48" t="str">
        <f>IF('S1'!J21=$C$3,'S1'!E21,IF('S3'!J21=$C$3,'S3'!E21,IF('S5'!J21=$C$3,'S5'!E21,IF('S7'!J21=$C$3,'S7'!E21,IF('S2'!J21=$C$3,'S2'!E21,IF('S4'!J21=$C$3,'S4'!E21,IF('S6'!J21=$C$3,'S6'!E21,IF('S8'!J21=$C$3,'S8'!E21," "))))))))</f>
        <v xml:space="preserve"> </v>
      </c>
      <c r="E38" s="48" t="str">
        <f>IF('S1'!K21=$C$3,'S1'!F21,IF('S3'!K21=$C$3,'S3'!F21,IF('S5'!K21=$C$3,'S5'!F21,IF('S7'!K21=$C$3,'S7'!F21,IF('S2'!K21=$C$3,'S2'!F21,IF('S4'!K21=$C$3,'S4'!F21,IF('S6'!K21=$C$3,'S6'!F21,IF('S8'!K21=$C$3,'S8'!F21," "))))))))</f>
        <v xml:space="preserve"> </v>
      </c>
      <c r="F38" s="48" t="str">
        <f>IF('S1'!L21=$C$3,'S1'!G21,IF('S3'!L21=$C$3,'S3'!G21,IF('S5'!L21=$C$3,'S5'!G21,IF('S7'!L21=$C$3,'S7'!G21,IF('S2'!L21=$C$3,'S2'!G21,IF('S4'!L21=$C$3,'S4'!G21,IF('S6'!L21=$C$3,'S6'!G21,IF('S8'!L21=$C$3,'S8'!G21," "))))))))</f>
        <v xml:space="preserve"> </v>
      </c>
      <c r="G38" s="52">
        <v>0.70833333333333304</v>
      </c>
      <c r="H38" s="48" t="str">
        <f>IF('S1'!H41=$C$3,'S1'!C41,IF('S3'!H41=$C$3,'S3'!C41,IF('S5'!H41=$C$3,'S5'!C41,IF('S7'!H41=$C$3,'S7'!C41,IF('S2'!H41=$C$3,'S2'!C41,IF('S4'!H41=$C$3,'S4'!C41,IF('S6'!H41=$C$3,'S6'!C41,IF('S8'!H41=$C$3,'S8'!C41," "))))))))</f>
        <v xml:space="preserve"> </v>
      </c>
      <c r="I38" s="48" t="str">
        <f>IF('S1'!I41=$C$3,'S1'!D41,IF('S3'!I41=$C$3,'S3'!D41,IF('S5'!I41=$C$3,'S5'!D41,IF('S7'!I41=$C$3,'S7'!D41,IF('S2'!I41=$C$3,'S2'!D41,IF('S4'!I41=$C$3,'S4'!D41,IF('S6'!I41=$C$3,'S6'!D41,IF('S8'!I41=$C$3,'S8'!D41," "))))))))</f>
        <v xml:space="preserve"> </v>
      </c>
      <c r="J38" s="48" t="str">
        <f>IF('S1'!J41=$C$3,'S1'!E41,IF('S3'!J41=$C$3,'S3'!E41,IF('S5'!J41=$C$3,'S5'!E41,IF('S7'!J41=$C$3,'S7'!E41,IF('S2'!J41=$C$3,'S2'!E41,IF('S4'!J41=$C$3,'S4'!E41,IF('S6'!J41=$C$3,'S6'!E41,IF('S8'!J41=$C$3,'S8'!E41," "))))))))</f>
        <v xml:space="preserve"> </v>
      </c>
      <c r="K38" s="48" t="str">
        <f>IF('S1'!K41=$C$3,'S1'!F41,IF('S3'!K41=$C$3,'S3'!F41,IF('S5'!K41=$C$3,'S5'!F41,IF('S7'!K41=$C$3,'S7'!F41,IF('S2'!K41=$C$3,'S2'!F41,IF('S4'!K41=$C$3,'S4'!F41,IF('S6'!K41=$C$3,'S6'!F41,IF('S8'!K41=$C$3,'S8'!F41," "))))))))</f>
        <v xml:space="preserve"> </v>
      </c>
      <c r="L38" s="48" t="str">
        <f>IF('S1'!L41=$C$3,'S1'!G41,IF('S3'!L41=$C$3,'S3'!G41,IF('S5'!L41=$C$3,'S5'!G41,IF('S7'!L41=$C$3,'S7'!G41,IF('S2'!L41=$C$3,'S2'!G41,IF('S4'!L41=$C$3,'S4'!G41,IF('S6'!L41=$C$3,'S6'!G41,IF('S8'!L41=$C$3,'S8'!G41," "))))))))</f>
        <v xml:space="preserve"> </v>
      </c>
    </row>
    <row r="39" spans="1:12" ht="15" customHeight="1" x14ac:dyDescent="0.2">
      <c r="A39" s="52">
        <v>0.75</v>
      </c>
      <c r="B39" s="49" t="str">
        <f>IF('S1'!H22=$C$3,'S1'!C22,IF('S3'!H22=$C$3,'S3'!C22,IF('S5'!H22=$C$3,'S5'!C22,IF('S7'!H22=$C$3,'S7'!C22,IF('S2'!H22=$C$3,'S2'!C22,IF('S4'!H22=$C$3,'S4'!C22,IF('S6'!H22=$C$3,'S6'!C22,IF('S8'!H22=$C$3,'S8'!C22," "))))))))</f>
        <v xml:space="preserve"> </v>
      </c>
      <c r="C39" s="49" t="str">
        <f>IF('S1'!I22=$C$3,'S1'!D22,IF('S3'!I22=$C$3,'S3'!D22,IF('S5'!I22=$C$3,'S5'!D22,IF('S7'!I22=$C$3,'S7'!D22,IF('S2'!I22=$C$3,'S2'!D22,IF('S4'!I22=$C$3,'S4'!D22,IF('S6'!I22=$C$3,'S6'!D22,IF('S8'!I22=$C$3,'S8'!D22," "))))))))</f>
        <v xml:space="preserve"> </v>
      </c>
      <c r="D39" s="49" t="str">
        <f>IF('S1'!J22=$C$3,'S1'!E22,IF('S3'!J22=$C$3,'S3'!E22,IF('S5'!J22=$C$3,'S5'!E22,IF('S7'!J22=$C$3,'S7'!E22,IF('S2'!J22=$C$3,'S2'!E22,IF('S4'!J22=$C$3,'S4'!E22,IF('S6'!J22=$C$3,'S6'!E22,IF('S8'!J22=$C$3,'S8'!E22," "))))))))</f>
        <v xml:space="preserve"> </v>
      </c>
      <c r="E39" s="49" t="str">
        <f>IF('S1'!K22=$C$3,'S1'!F22,IF('S3'!K22=$C$3,'S3'!F22,IF('S5'!K22=$C$3,'S5'!F22,IF('S7'!K22=$C$3,'S7'!F22,IF('S2'!K22=$C$3,'S2'!F22,IF('S4'!K22=$C$3,'S4'!F22,IF('S6'!K22=$C$3,'S6'!F22,IF('S8'!K22=$C$3,'S8'!F22," "))))))))</f>
        <v xml:space="preserve"> </v>
      </c>
      <c r="F39" s="49" t="str">
        <f>IF('S1'!L22=$C$3,'S1'!G22,IF('S3'!L22=$C$3,'S3'!G22,IF('S5'!L22=$C$3,'S5'!G22,IF('S7'!L22=$C$3,'S7'!G22,IF('S2'!L22=$C$3,'S2'!G22,IF('S4'!L22=$C$3,'S4'!G22,IF('S6'!L22=$C$3,'S6'!G22,IF('S8'!L22=$C$3,'S8'!G22," "))))))))</f>
        <v xml:space="preserve"> </v>
      </c>
      <c r="G39" s="52">
        <v>0.75</v>
      </c>
      <c r="H39" s="49" t="str">
        <f>IF('S1'!H42=$C$3,'S1'!C42,IF('S3'!H42=$C$3,'S3'!C42,IF('S5'!H42=$C$3,'S5'!C42,IF('S7'!H42=$C$3,'S7'!C42,IF('S2'!H42=$C$3,'S2'!C42,IF('S4'!H42=$C$3,'S4'!C42,IF('S6'!H42=$C$3,'S6'!C42,IF('S8'!H42=$C$3,'S8'!C42," "))))))))</f>
        <v xml:space="preserve"> </v>
      </c>
      <c r="I39" s="49" t="str">
        <f>IF('S1'!I42=$C$3,'S1'!D42,IF('S3'!I42=$C$3,'S3'!D42,IF('S5'!I42=$C$3,'S5'!D42,IF('S7'!I42=$C$3,'S7'!D42,IF('S2'!I42=$C$3,'S2'!D42,IF('S4'!I42=$C$3,'S4'!D42,IF('S6'!I42=$C$3,'S6'!D42,IF('S8'!I42=$C$3,'S8'!D42," "))))))))</f>
        <v xml:space="preserve"> </v>
      </c>
      <c r="J39" s="49" t="str">
        <f>IF('S1'!J42=$C$3,'S1'!E42,IF('S3'!J42=$C$3,'S3'!E42,IF('S5'!J42=$C$3,'S5'!E42,IF('S7'!J42=$C$3,'S7'!E42,IF('S2'!J42=$C$3,'S2'!E42,IF('S4'!J42=$C$3,'S4'!E42,IF('S6'!J42=$C$3,'S6'!E42,IF('S8'!J42=$C$3,'S8'!E42," "))))))))</f>
        <v xml:space="preserve"> </v>
      </c>
      <c r="K39" s="49" t="str">
        <f>IF('S1'!K42=$C$3,'S1'!F42,IF('S3'!K42=$C$3,'S3'!F42,IF('S5'!K42=$C$3,'S5'!F42,IF('S7'!K42=$C$3,'S7'!F42,IF('S2'!K42=$C$3,'S2'!F42,IF('S4'!K42=$C$3,'S4'!F42,IF('S6'!K42=$C$3,'S6'!F42,IF('S8'!K42=$C$3,'S8'!F42," "))))))))</f>
        <v xml:space="preserve"> </v>
      </c>
      <c r="L39" s="49" t="str">
        <f>IF('S1'!L42=$C$3,'S1'!G42,IF('S3'!L42=$C$3,'S3'!G42,IF('S5'!L42=$C$3,'S5'!G42,IF('S7'!L42=$C$3,'S7'!G42,IF('S2'!L42=$C$3,'S2'!G42,IF('S4'!L42=$C$3,'S4'!G42,IF('S6'!L42=$C$3,'S6'!G42,IF('S8'!L42=$C$3,'S8'!G42," "))))))))</f>
        <v xml:space="preserve"> </v>
      </c>
    </row>
  </sheetData>
  <customSheetViews>
    <customSheetView guid="{F10B78A4-32AB-4106-909F-99EF7F04057B}" showRuler="0">
      <selection activeCell="J49" sqref="J49"/>
      <pageMargins left="0.75" right="0.75" top="1" bottom="1" header="0.5" footer="0.5"/>
      <pageSetup paperSize="9" scale="160" orientation="landscape" horizontalDpi="300" verticalDpi="300" r:id="rId1"/>
      <headerFooter alignWithMargins="0"/>
    </customSheetView>
  </customSheetViews>
  <phoneticPr fontId="10" type="noConversion"/>
  <printOptions horizontalCentered="1" verticalCentered="1"/>
  <pageMargins left="0.59055118110236227" right="0.59055118110236227" top="0.98425196850393704" bottom="0.59055118110236227" header="0.51181102362204722" footer="0.51181102362204722"/>
  <pageSetup paperSize="9" scale="150" orientation="landscape" horizontalDpi="300" verticalDpi="300" r:id="rId2"/>
  <headerFooter alignWithMargins="0"/>
  <drawing r:id="rId3"/>
  <legacyDrawing r:id="rId4"/>
  <mc:AlternateContent xmlns:mc="http://schemas.openxmlformats.org/markup-compatibility/2006">
    <mc:Choice Requires="x14">
      <controls>
        <mc:AlternateContent xmlns:mc="http://schemas.openxmlformats.org/markup-compatibility/2006">
          <mc:Choice Requires="x14">
            <control shapeId="4097" r:id="rId5" name="Drop Down 1">
              <controlPr defaultSize="0" autoLine="0" autoPict="0">
                <anchor moveWithCells="1">
                  <from>
                    <xdr:col>0</xdr:col>
                    <xdr:colOff>190500</xdr:colOff>
                    <xdr:row>1</xdr:row>
                    <xdr:rowOff>104775</xdr:rowOff>
                  </from>
                  <to>
                    <xdr:col>4</xdr:col>
                    <xdr:colOff>161925</xdr:colOff>
                    <xdr:row>2</xdr:row>
                    <xdr:rowOff>152400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tabColor indexed="53"/>
  </sheetPr>
  <dimension ref="A1:L39"/>
  <sheetViews>
    <sheetView zoomScale="110" zoomScaleNormal="110" workbookViewId="0">
      <selection activeCell="C12" sqref="C12"/>
    </sheetView>
  </sheetViews>
  <sheetFormatPr defaultRowHeight="12.75" x14ac:dyDescent="0.2"/>
  <cols>
    <col min="1" max="1" width="10.7109375" style="6" customWidth="1"/>
    <col min="2" max="6" width="15.7109375" customWidth="1"/>
    <col min="7" max="12" width="12.7109375" customWidth="1"/>
  </cols>
  <sheetData>
    <row r="1" spans="1:12" ht="20.100000000000001" customHeight="1" thickBot="1" x14ac:dyDescent="0.25">
      <c r="A1" s="53" t="s">
        <v>341</v>
      </c>
      <c r="B1" s="54"/>
      <c r="C1" s="54"/>
      <c r="D1" s="54"/>
      <c r="E1" s="54"/>
      <c r="F1" s="631"/>
    </row>
    <row r="2" spans="1:12" ht="13.5" thickTop="1" x14ac:dyDescent="0.2"/>
    <row r="3" spans="1:12" ht="13.5" thickBot="1" x14ac:dyDescent="0.25">
      <c r="B3">
        <v>3</v>
      </c>
      <c r="C3" s="12" t="str">
        <f>INDEX(Assistants!C2:C13,$B$3,1)</f>
        <v>Ceren GÖĞÜŞ</v>
      </c>
      <c r="E3" s="585" t="s">
        <v>546</v>
      </c>
      <c r="F3" s="586">
        <f ca="1">NOW()</f>
        <v>42904.800879513889</v>
      </c>
    </row>
    <row r="4" spans="1:12" ht="13.5" thickBot="1" x14ac:dyDescent="0.25">
      <c r="C4" s="12"/>
    </row>
    <row r="5" spans="1:12" ht="20.100000000000001" customHeight="1" x14ac:dyDescent="0.2">
      <c r="A5" s="524" t="s">
        <v>539</v>
      </c>
      <c r="B5" s="525" t="s">
        <v>153</v>
      </c>
      <c r="C5" s="525" t="s">
        <v>37</v>
      </c>
      <c r="D5" s="525" t="s">
        <v>154</v>
      </c>
      <c r="E5" s="525" t="s">
        <v>155</v>
      </c>
      <c r="F5" s="526" t="s">
        <v>40</v>
      </c>
      <c r="G5" s="527"/>
      <c r="H5" s="523"/>
      <c r="I5" s="523"/>
      <c r="J5" s="523"/>
      <c r="K5" s="523"/>
      <c r="L5" s="523"/>
    </row>
    <row r="6" spans="1:12" ht="20.100000000000001" customHeight="1" x14ac:dyDescent="0.2">
      <c r="A6" s="528">
        <v>0.375</v>
      </c>
      <c r="B6" s="532" t="str">
        <f>CONCATENATE(B19,B30,H19,H30)</f>
        <v xml:space="preserve">ARCH 251.11   </v>
      </c>
      <c r="C6" s="532" t="str">
        <f t="shared" ref="C6:F15" si="0">CONCATENATE(C19,C30,I19,I30)</f>
        <v xml:space="preserve">    </v>
      </c>
      <c r="D6" s="532" t="str">
        <f t="shared" si="0"/>
        <v xml:space="preserve">    </v>
      </c>
      <c r="E6" s="532" t="str">
        <f t="shared" si="0"/>
        <v xml:space="preserve">ARCH 492.11   </v>
      </c>
      <c r="F6" s="533" t="str">
        <f t="shared" si="0"/>
        <v xml:space="preserve">    </v>
      </c>
      <c r="G6" s="529"/>
      <c r="H6" s="530"/>
      <c r="I6" s="530"/>
      <c r="J6" s="530"/>
      <c r="K6" s="530"/>
      <c r="L6" s="530"/>
    </row>
    <row r="7" spans="1:12" ht="20.100000000000001" customHeight="1" x14ac:dyDescent="0.2">
      <c r="A7" s="528">
        <v>0.41666666666666669</v>
      </c>
      <c r="B7" s="532" t="str">
        <f t="shared" ref="B7:B15" si="1">CONCATENATE(B20,B31,H20,H31)</f>
        <v xml:space="preserve">ARCH 251.11   </v>
      </c>
      <c r="C7" s="532" t="str">
        <f t="shared" si="0"/>
        <v xml:space="preserve">    </v>
      </c>
      <c r="D7" s="532" t="str">
        <f t="shared" si="0"/>
        <v xml:space="preserve">    </v>
      </c>
      <c r="E7" s="532" t="str">
        <f t="shared" si="0"/>
        <v xml:space="preserve">ARCH 492.11   </v>
      </c>
      <c r="F7" s="533" t="str">
        <f t="shared" si="0"/>
        <v xml:space="preserve">    </v>
      </c>
      <c r="G7" s="529"/>
      <c r="H7" s="530"/>
      <c r="I7" s="530"/>
      <c r="J7" s="530"/>
      <c r="K7" s="530"/>
      <c r="L7" s="530"/>
    </row>
    <row r="8" spans="1:12" ht="20.100000000000001" customHeight="1" x14ac:dyDescent="0.2">
      <c r="A8" s="528">
        <v>0.45833333333333298</v>
      </c>
      <c r="B8" s="532" t="str">
        <f t="shared" si="1"/>
        <v xml:space="preserve">ARCH 251.11   </v>
      </c>
      <c r="C8" s="532" t="str">
        <f t="shared" si="0"/>
        <v xml:space="preserve">    </v>
      </c>
      <c r="D8" s="532" t="str">
        <f t="shared" si="0"/>
        <v xml:space="preserve">    </v>
      </c>
      <c r="E8" s="532" t="str">
        <f t="shared" si="0"/>
        <v xml:space="preserve">ARCH 492.11   </v>
      </c>
      <c r="F8" s="533" t="str">
        <f t="shared" si="0"/>
        <v xml:space="preserve">    </v>
      </c>
      <c r="G8" s="529"/>
      <c r="H8" s="530"/>
      <c r="I8" s="530"/>
      <c r="J8" s="530"/>
      <c r="K8" s="530"/>
      <c r="L8" s="530"/>
    </row>
    <row r="9" spans="1:12" ht="20.100000000000001" customHeight="1" x14ac:dyDescent="0.2">
      <c r="A9" s="528">
        <v>0.5</v>
      </c>
      <c r="B9" s="532" t="str">
        <f t="shared" si="1"/>
        <v xml:space="preserve">ARCH 251.11   </v>
      </c>
      <c r="C9" s="532" t="str">
        <f t="shared" si="0"/>
        <v xml:space="preserve">    </v>
      </c>
      <c r="D9" s="532" t="str">
        <f t="shared" si="0"/>
        <v xml:space="preserve">    </v>
      </c>
      <c r="E9" s="532" t="str">
        <f t="shared" si="0"/>
        <v xml:space="preserve">ARCH 492.11   </v>
      </c>
      <c r="F9" s="533" t="str">
        <f t="shared" si="0"/>
        <v xml:space="preserve">    </v>
      </c>
      <c r="G9" s="529"/>
      <c r="H9" s="530"/>
      <c r="I9" s="530"/>
      <c r="J9" s="530"/>
      <c r="K9" s="530"/>
      <c r="L9" s="530"/>
    </row>
    <row r="10" spans="1:12" ht="20.100000000000001" customHeight="1" x14ac:dyDescent="0.2">
      <c r="A10" s="528">
        <v>0.54166666666666696</v>
      </c>
      <c r="B10" s="534" t="str">
        <f t="shared" si="1"/>
        <v xml:space="preserve">    </v>
      </c>
      <c r="C10" s="534" t="str">
        <f t="shared" si="0"/>
        <v xml:space="preserve">    </v>
      </c>
      <c r="D10" s="534" t="str">
        <f t="shared" si="0"/>
        <v xml:space="preserve">    </v>
      </c>
      <c r="E10" s="534" t="str">
        <f t="shared" si="0"/>
        <v xml:space="preserve">    </v>
      </c>
      <c r="F10" s="535" t="str">
        <f t="shared" si="0"/>
        <v xml:space="preserve">    </v>
      </c>
      <c r="G10" s="529"/>
      <c r="H10" s="530"/>
      <c r="I10" s="530"/>
      <c r="J10" s="530"/>
      <c r="K10" s="530"/>
      <c r="L10" s="530"/>
    </row>
    <row r="11" spans="1:12" ht="20.100000000000001" customHeight="1" x14ac:dyDescent="0.2">
      <c r="A11" s="528">
        <v>0.58333333333333304</v>
      </c>
      <c r="B11" s="536" t="str">
        <f t="shared" si="1"/>
        <v xml:space="preserve">ARCH 251.11   </v>
      </c>
      <c r="C11" s="536" t="str">
        <f t="shared" si="0"/>
        <v xml:space="preserve">    </v>
      </c>
      <c r="D11" s="536" t="str">
        <f t="shared" si="0"/>
        <v xml:space="preserve">    </v>
      </c>
      <c r="E11" s="536" t="str">
        <f t="shared" si="0"/>
        <v xml:space="preserve">ARCH 492.11   </v>
      </c>
      <c r="F11" s="537" t="str">
        <f t="shared" si="0"/>
        <v xml:space="preserve">    </v>
      </c>
      <c r="G11" s="529"/>
      <c r="H11" s="530"/>
      <c r="I11" s="530"/>
      <c r="J11" s="530"/>
      <c r="K11" s="530"/>
      <c r="L11" s="530"/>
    </row>
    <row r="12" spans="1:12" ht="20.100000000000001" customHeight="1" x14ac:dyDescent="0.2">
      <c r="A12" s="528">
        <v>0.625</v>
      </c>
      <c r="B12" s="532" t="str">
        <f t="shared" si="1"/>
        <v xml:space="preserve">ARCH 251.11   </v>
      </c>
      <c r="C12" s="532" t="str">
        <f>CONCATENATE(C25,C36,I25,I36)</f>
        <v xml:space="preserve">    </v>
      </c>
      <c r="D12" s="532" t="str">
        <f t="shared" si="0"/>
        <v xml:space="preserve">    </v>
      </c>
      <c r="E12" s="532" t="str">
        <f t="shared" si="0"/>
        <v xml:space="preserve">ARCH 492.11   </v>
      </c>
      <c r="F12" s="533" t="str">
        <f t="shared" si="0"/>
        <v xml:space="preserve">    </v>
      </c>
      <c r="G12" s="529"/>
      <c r="H12" s="530"/>
      <c r="I12" s="530"/>
      <c r="J12" s="530"/>
      <c r="K12" s="530"/>
      <c r="L12" s="530"/>
    </row>
    <row r="13" spans="1:12" ht="20.100000000000001" customHeight="1" x14ac:dyDescent="0.2">
      <c r="A13" s="528">
        <v>0.66666666666666696</v>
      </c>
      <c r="B13" s="532" t="str">
        <f t="shared" si="1"/>
        <v xml:space="preserve">ARCH 251.11   </v>
      </c>
      <c r="C13" s="532" t="str">
        <f t="shared" si="0"/>
        <v xml:space="preserve">    </v>
      </c>
      <c r="D13" s="532" t="str">
        <f t="shared" si="0"/>
        <v xml:space="preserve">    </v>
      </c>
      <c r="E13" s="532" t="str">
        <f t="shared" si="0"/>
        <v xml:space="preserve">ARCH 492.11   </v>
      </c>
      <c r="F13" s="533" t="str">
        <f t="shared" si="0"/>
        <v xml:space="preserve">    </v>
      </c>
      <c r="G13" s="529"/>
      <c r="H13" s="530"/>
      <c r="I13" s="530"/>
      <c r="J13" s="530"/>
      <c r="K13" s="530"/>
      <c r="L13" s="530"/>
    </row>
    <row r="14" spans="1:12" ht="20.100000000000001" customHeight="1" x14ac:dyDescent="0.2">
      <c r="A14" s="528">
        <v>0.70833333333333304</v>
      </c>
      <c r="B14" s="532" t="str">
        <f t="shared" si="1"/>
        <v xml:space="preserve">ARCH 251.11   </v>
      </c>
      <c r="C14" s="532" t="str">
        <f t="shared" si="0"/>
        <v xml:space="preserve">    </v>
      </c>
      <c r="D14" s="532" t="str">
        <f t="shared" si="0"/>
        <v xml:space="preserve">    </v>
      </c>
      <c r="E14" s="532" t="str">
        <f t="shared" si="0"/>
        <v xml:space="preserve">ARCH 492.11   </v>
      </c>
      <c r="F14" s="533" t="str">
        <f t="shared" si="0"/>
        <v xml:space="preserve">    </v>
      </c>
      <c r="G14" s="529"/>
      <c r="H14" s="530"/>
      <c r="I14" s="530"/>
      <c r="J14" s="530"/>
      <c r="K14" s="530"/>
      <c r="L14" s="530"/>
    </row>
    <row r="15" spans="1:12" ht="20.100000000000001" customHeight="1" thickBot="1" x14ac:dyDescent="0.25">
      <c r="A15" s="531">
        <v>0.75</v>
      </c>
      <c r="B15" s="538" t="str">
        <f t="shared" si="1"/>
        <v xml:space="preserve">    </v>
      </c>
      <c r="C15" s="538" t="str">
        <f t="shared" si="0"/>
        <v xml:space="preserve">    </v>
      </c>
      <c r="D15" s="538" t="str">
        <f t="shared" si="0"/>
        <v xml:space="preserve">    </v>
      </c>
      <c r="E15" s="538" t="str">
        <f t="shared" si="0"/>
        <v xml:space="preserve">    </v>
      </c>
      <c r="F15" s="539" t="str">
        <f t="shared" si="0"/>
        <v xml:space="preserve">    </v>
      </c>
      <c r="G15" s="529"/>
      <c r="H15" s="530"/>
      <c r="I15" s="530"/>
      <c r="J15" s="530"/>
      <c r="K15" s="530"/>
      <c r="L15" s="530"/>
    </row>
    <row r="18" spans="1:12" ht="15" customHeight="1" x14ac:dyDescent="0.2">
      <c r="A18" s="263" t="s">
        <v>260</v>
      </c>
      <c r="B18" s="51" t="s">
        <v>153</v>
      </c>
      <c r="C18" s="51" t="s">
        <v>37</v>
      </c>
      <c r="D18" s="51" t="s">
        <v>154</v>
      </c>
      <c r="E18" s="51" t="s">
        <v>155</v>
      </c>
      <c r="F18" s="51" t="s">
        <v>40</v>
      </c>
      <c r="G18" s="263" t="s">
        <v>262</v>
      </c>
      <c r="H18" s="51" t="s">
        <v>153</v>
      </c>
      <c r="I18" s="51" t="s">
        <v>37</v>
      </c>
      <c r="J18" s="51" t="s">
        <v>154</v>
      </c>
      <c r="K18" s="51" t="s">
        <v>155</v>
      </c>
      <c r="L18" s="51" t="s">
        <v>40</v>
      </c>
    </row>
    <row r="19" spans="1:12" ht="15" customHeight="1" x14ac:dyDescent="0.2">
      <c r="A19" s="52">
        <v>0.375</v>
      </c>
      <c r="B19" s="48" t="str">
        <f>IF('S1'!R3=$C$3,'S1'!C3,IF('S3'!R3=$C$3,'S3'!C3,IF('S5'!R3=$C$3,'S5'!C3,IF('S7'!R3=$C$3,'S7'!C3,IF('S2'!R3=$C$3,'S2'!C3,IF('S4'!R3=$C$3,'S4'!C3,IF('S6'!R3=$C$3,'S6'!C3,IF('S8'!R3=$C$3,'S8'!C3," "))))))))</f>
        <v>ARCH 251.11</v>
      </c>
      <c r="C19" s="48" t="str">
        <f>IF('S1'!S3=$C$3,'S1'!D3,IF('S3'!S3=$C$3,'S3'!D3,IF('S5'!S3=$C$3,'S5'!D3,IF('S7'!S3=$C$3,'S7'!D3,IF('S2'!S3=$C$3,'S2'!D3,IF('S4'!S3=$C$3,'S4'!D3,IF('S6'!S3=$C$3,'S6'!D3,IF('S8'!S3=$C$3,'S8'!D3," "))))))))</f>
        <v xml:space="preserve"> </v>
      </c>
      <c r="D19" s="48" t="str">
        <f>IF('S1'!T3=$C$3,'S1'!E3,IF('S3'!T3=$C$3,'S3'!E3,IF('S5'!T3=$C$3,'S5'!E3,IF('S7'!T3=$C$3,'S7'!E3,IF('S2'!T3=$C$3,'S2'!E3,IF('S4'!T3=$C$3,'S4'!E3,IF('S6'!T3=$C$3,'S6'!E3,IF('S8'!T3=$C$3,'S8'!E3," "))))))))</f>
        <v xml:space="preserve"> </v>
      </c>
      <c r="E19" s="48" t="str">
        <f>IF('S1'!U3=$C$3,'S1'!F3,IF('S3'!U3=$C$3,'S3'!F3,IF('S5'!U3=$C$3,'S5'!F3,IF('S7'!U3=$C$3,'S7'!F3,IF('S2'!U3=$C$3,'S2'!F3,IF('S4'!U3=$C$3,'S4'!F3,IF('S6'!U3=$C$3,'S6'!F3,IF('S8'!U3=$C$3,'S8'!F3," "))))))))</f>
        <v>ARCH 492.11</v>
      </c>
      <c r="F19" s="48" t="str">
        <f>IF('S1'!V3=$C$3,'S1'!G3,IF('S3'!V3=$C$3,'S3'!G3,IF('S5'!V3=$C$3,'S5'!G3,IF('S7'!V3=$C$3,'S7'!G3,IF('S2'!V3=$C$3,'S2'!G3,IF('S4'!V3=$C$3,'S4'!G3,IF('S6'!V3=$C$3,'S6'!G3,IF('S8'!V3=$C$3,'S8'!G3," "))))))))</f>
        <v xml:space="preserve"> </v>
      </c>
      <c r="G19" s="52">
        <v>0.375</v>
      </c>
      <c r="H19" s="48" t="str">
        <f>IF('S1'!R23=$C$3,'S1'!C23,IF('S3'!R23=$C$3,'S3'!C23,IF('S5'!R23=$C$3,'S5'!C23,IF('S7'!R23=$C$3,'S7'!C23,IF('S2'!R23=$C$3,'S2'!C23,IF('S4'!R23=$C$3,'S4'!C23,IF('S6'!R23=$C$3,'S6'!C23,IF('S8'!R23=$C$3,'S8'!C23," "))))))))</f>
        <v xml:space="preserve"> </v>
      </c>
      <c r="I19" s="48" t="str">
        <f>IF('S1'!S23=$C$3,'S1'!D23,IF('S3'!S23=$C$3,'S3'!D23,IF('S5'!S23=$C$3,'S5'!D23,IF('S7'!S23=$C$3,'S7'!D23,IF('S2'!S23=$C$3,'S2'!D23,IF('S4'!S23=$C$3,'S4'!D23,IF('S6'!S23=$C$3,'S6'!D23,IF('S8'!S23=$C$3,'S8'!D23," "))))))))</f>
        <v xml:space="preserve"> </v>
      </c>
      <c r="J19" s="48" t="str">
        <f>IF('S1'!T23=$C$3,'S1'!E23,IF('S3'!T23=$C$3,'S3'!E23,IF('S5'!T23=$C$3,'S5'!E23,IF('S7'!T23=$C$3,'S7'!E23,IF('S2'!T23=$C$3,'S2'!E23,IF('S4'!T23=$C$3,'S4'!E23,IF('S6'!T23=$C$3,'S6'!E23,IF('S8'!T23=$C$3,'S8'!E23," "))))))))</f>
        <v xml:space="preserve"> </v>
      </c>
      <c r="K19" s="48" t="str">
        <f>IF('S1'!U23=$C$3,'S1'!F23,IF('S3'!U23=$C$3,'S3'!F23,IF('S5'!U23=$C$3,'S5'!F23,IF('S7'!U23=$C$3,'S7'!F23,IF('S2'!U23=$C$3,'S2'!F23,IF('S4'!U23=$C$3,'S4'!F23,IF('S6'!U23=$C$3,'S6'!F23,IF('S8'!U23=$C$3,'S8'!F23," "))))))))</f>
        <v xml:space="preserve"> </v>
      </c>
      <c r="L19" s="48" t="str">
        <f>IF('S1'!V23=$C$3,'S1'!G23,IF('S3'!V23=$C$3,'S3'!G23,IF('S5'!V23=$C$3,'S5'!G23,IF('S7'!V23=$C$3,'S7'!G23,IF('S2'!V23=$C$3,'S2'!G23,IF('S4'!V23=$C$3,'S4'!G23,IF('S6'!V23=$C$3,'S6'!G23,IF('S8'!V23=$C$3,'S8'!G23," "))))))))</f>
        <v xml:space="preserve"> </v>
      </c>
    </row>
    <row r="20" spans="1:12" ht="15" customHeight="1" x14ac:dyDescent="0.2">
      <c r="A20" s="52">
        <v>0.41666666666666669</v>
      </c>
      <c r="B20" s="48" t="str">
        <f>IF('S1'!R4=$C$3,'S1'!C4,IF('S3'!R4=$C$3,'S3'!C4,IF('S5'!R4=$C$3,'S5'!C4,IF('S7'!R4=$C$3,'S7'!C4,IF('S2'!R4=$C$3,'S2'!C4,IF('S4'!R4=$C$3,'S4'!C4,IF('S6'!R4=$C$3,'S6'!C4,IF('S8'!R4=$C$3,'S8'!C4," "))))))))</f>
        <v>ARCH 251.11</v>
      </c>
      <c r="C20" s="48" t="str">
        <f>IF('S1'!S4=$C$3,'S1'!D4,IF('S3'!S4=$C$3,'S3'!D4,IF('S5'!S4=$C$3,'S5'!D4,IF('S7'!S4=$C$3,'S7'!D4,IF('S2'!S4=$C$3,'S2'!D4,IF('S4'!S4=$C$3,'S4'!D4,IF('S6'!S4=$C$3,'S6'!D4,IF('S8'!S4=$C$3,'S8'!D4," "))))))))</f>
        <v xml:space="preserve"> </v>
      </c>
      <c r="D20" s="48" t="str">
        <f>IF('S1'!T4=$C$3,'S1'!E4,IF('S3'!T4=$C$3,'S3'!E4,IF('S5'!T4=$C$3,'S5'!E4,IF('S7'!T4=$C$3,'S7'!E4,IF('S2'!T4=$C$3,'S2'!E4,IF('S4'!T4=$C$3,'S4'!E4,IF('S6'!T4=$C$3,'S6'!E4,IF('S8'!T4=$C$3,'S8'!E4," "))))))))</f>
        <v xml:space="preserve"> </v>
      </c>
      <c r="E20" s="48" t="str">
        <f>IF('S1'!U4=$C$3,'S1'!F4,IF('S3'!U4=$C$3,'S3'!F4,IF('S5'!U4=$C$3,'S5'!F4,IF('S7'!U4=$C$3,'S7'!F4,IF('S2'!U4=$C$3,'S2'!F4,IF('S4'!U4=$C$3,'S4'!F4,IF('S6'!U4=$C$3,'S6'!F4,IF('S8'!U4=$C$3,'S8'!F4," "))))))))</f>
        <v>ARCH 492.11</v>
      </c>
      <c r="F20" s="48" t="str">
        <f>IF('S1'!V4=$C$3,'S1'!G4,IF('S3'!V4=$C$3,'S3'!G4,IF('S5'!V4=$C$3,'S5'!G4,IF('S7'!V4=$C$3,'S7'!G4,IF('S2'!V4=$C$3,'S2'!G4,IF('S4'!V4=$C$3,'S4'!G4,IF('S6'!V4=$C$3,'S6'!G4,IF('S8'!V4=$C$3,'S8'!G4," "))))))))</f>
        <v xml:space="preserve"> </v>
      </c>
      <c r="G20" s="52">
        <v>0.41666666666666669</v>
      </c>
      <c r="H20" s="48" t="str">
        <f>IF('S1'!R24=$C$3,'S1'!C24,IF('S3'!R24=$C$3,'S3'!C24,IF('S5'!R24=$C$3,'S5'!C24,IF('S7'!R24=$C$3,'S7'!C24,IF('S2'!R24=$C$3,'S2'!C24,IF('S4'!R24=$C$3,'S4'!C24,IF('S6'!R24=$C$3,'S6'!C24,IF('S8'!R24=$C$3,'S8'!C24," "))))))))</f>
        <v xml:space="preserve"> </v>
      </c>
      <c r="I20" s="48" t="str">
        <f>IF('S1'!S24=$C$3,'S1'!D24,IF('S3'!S24=$C$3,'S3'!D24,IF('S5'!S24=$C$3,'S5'!D24,IF('S7'!S24=$C$3,'S7'!D24,IF('S2'!S24=$C$3,'S2'!D24,IF('S4'!S24=$C$3,'S4'!D24,IF('S6'!S24=$C$3,'S6'!D24,IF('S8'!S24=$C$3,'S8'!D24," "))))))))</f>
        <v xml:space="preserve"> </v>
      </c>
      <c r="J20" s="48" t="str">
        <f>IF('S1'!T24=$C$3,'S1'!E24,IF('S3'!T24=$C$3,'S3'!E24,IF('S5'!T24=$C$3,'S5'!E24,IF('S7'!T24=$C$3,'S7'!E24,IF('S2'!T24=$C$3,'S2'!E24,IF('S4'!T24=$C$3,'S4'!E24,IF('S6'!T24=$C$3,'S6'!E24,IF('S8'!T24=$C$3,'S8'!E24," "))))))))</f>
        <v xml:space="preserve"> </v>
      </c>
      <c r="K20" s="48" t="str">
        <f>IF('S1'!U24=$C$3,'S1'!F24,IF('S3'!U24=$C$3,'S3'!F24,IF('S5'!U24=$C$3,'S5'!F24,IF('S7'!U24=$C$3,'S7'!F24,IF('S2'!U24=$C$3,'S2'!F24,IF('S4'!U24=$C$3,'S4'!F24,IF('S6'!U24=$C$3,'S6'!F24,IF('S8'!U24=$C$3,'S8'!F24," "))))))))</f>
        <v xml:space="preserve"> </v>
      </c>
      <c r="L20" s="48" t="str">
        <f>IF('S1'!V24=$C$3,'S1'!G24,IF('S3'!V24=$C$3,'S3'!G24,IF('S5'!V24=$C$3,'S5'!G24,IF('S7'!V24=$C$3,'S7'!G24,IF('S2'!V24=$C$3,'S2'!G24,IF('S4'!V24=$C$3,'S4'!G24,IF('S6'!V24=$C$3,'S6'!G24,IF('S8'!V24=$C$3,'S8'!G24," "))))))))</f>
        <v xml:space="preserve"> </v>
      </c>
    </row>
    <row r="21" spans="1:12" ht="15" customHeight="1" x14ac:dyDescent="0.2">
      <c r="A21" s="52">
        <v>0.45833333333333298</v>
      </c>
      <c r="B21" s="48" t="str">
        <f>IF('S1'!R5=$C$3,'S1'!C5,IF('S3'!R5=$C$3,'S3'!C5,IF('S5'!R5=$C$3,'S5'!C5,IF('S7'!R5=$C$3,'S7'!C5,IF('S2'!R5=$C$3,'S2'!C5,IF('S4'!R5=$C$3,'S4'!C5,IF('S6'!R5=$C$3,'S6'!C5,IF('S8'!R5=$C$3,'S8'!C5," "))))))))</f>
        <v>ARCH 251.11</v>
      </c>
      <c r="C21" s="48" t="str">
        <f>IF('S1'!S5=$C$3,'S1'!D5,IF('S3'!S5=$C$3,'S3'!D5,IF('S5'!S5=$C$3,'S5'!D5,IF('S7'!S5=$C$3,'S7'!D5,IF('S2'!S5=$C$3,'S2'!D5,IF('S4'!S5=$C$3,'S4'!D5,IF('S6'!S5=$C$3,'S6'!D5,IF('S8'!S5=$C$3,'S8'!D5," "))))))))</f>
        <v xml:space="preserve"> </v>
      </c>
      <c r="D21" s="48" t="str">
        <f>IF('S1'!T5=$C$3,'S1'!E5,IF('S3'!T5=$C$3,'S3'!E5,IF('S5'!T5=$C$3,'S5'!E5,IF('S7'!T5=$C$3,'S7'!E5,IF('S2'!T5=$C$3,'S2'!E5,IF('S4'!T5=$C$3,'S4'!E5,IF('S6'!T5=$C$3,'S6'!E5,IF('S8'!T5=$C$3,'S8'!E5," "))))))))</f>
        <v xml:space="preserve"> </v>
      </c>
      <c r="E21" s="48" t="str">
        <f>IF('S1'!U5=$C$3,'S1'!F5,IF('S3'!U5=$C$3,'S3'!F5,IF('S5'!U5=$C$3,'S5'!F5,IF('S7'!U5=$C$3,'S7'!F5,IF('S2'!U5=$C$3,'S2'!F5,IF('S4'!U5=$C$3,'S4'!F5,IF('S6'!U5=$C$3,'S6'!F5,IF('S8'!U5=$C$3,'S8'!F5," "))))))))</f>
        <v>ARCH 492.11</v>
      </c>
      <c r="F21" s="48" t="str">
        <f>IF('S1'!V5=$C$3,'S1'!G5,IF('S3'!V5=$C$3,'S3'!G5,IF('S5'!V5=$C$3,'S5'!G5,IF('S7'!V5=$C$3,'S7'!G5,IF('S2'!V5=$C$3,'S2'!G5,IF('S4'!V5=$C$3,'S4'!G5,IF('S6'!V5=$C$3,'S6'!G5,IF('S8'!V5=$C$3,'S8'!G5," "))))))))</f>
        <v xml:space="preserve"> </v>
      </c>
      <c r="G21" s="52">
        <v>0.45833333333333298</v>
      </c>
      <c r="H21" s="48" t="str">
        <f>IF('S1'!R25=$C$3,'S1'!C25,IF('S3'!R25=$C$3,'S3'!C25,IF('S5'!R25=$C$3,'S5'!C25,IF('S7'!R25=$C$3,'S7'!C25,IF('S2'!R25=$C$3,'S2'!C25,IF('S4'!R25=$C$3,'S4'!C25,IF('S6'!R25=$C$3,'S6'!C25,IF('S8'!R25=$C$3,'S8'!C25," "))))))))</f>
        <v xml:space="preserve"> </v>
      </c>
      <c r="I21" s="48" t="str">
        <f>IF('S1'!S25=$C$3,'S1'!D25,IF('S3'!S25=$C$3,'S3'!D25,IF('S5'!S25=$C$3,'S5'!D25,IF('S7'!S25=$C$3,'S7'!D25,IF('S2'!S25=$C$3,'S2'!D25,IF('S4'!S25=$C$3,'S4'!D25,IF('S6'!S25=$C$3,'S6'!D25,IF('S8'!S25=$C$3,'S8'!D25," "))))))))</f>
        <v xml:space="preserve"> </v>
      </c>
      <c r="J21" s="48" t="str">
        <f>IF('S1'!T25=$C$3,'S1'!E25,IF('S3'!T25=$C$3,'S3'!E25,IF('S5'!T25=$C$3,'S5'!E25,IF('S7'!T25=$C$3,'S7'!E25,IF('S2'!T25=$C$3,'S2'!E25,IF('S4'!T25=$C$3,'S4'!E25,IF('S6'!T25=$C$3,'S6'!E25,IF('S8'!T25=$C$3,'S8'!E25," "))))))))</f>
        <v xml:space="preserve"> </v>
      </c>
      <c r="K21" s="48" t="str">
        <f>IF('S1'!U25=$C$3,'S1'!F25,IF('S3'!U25=$C$3,'S3'!F25,IF('S5'!U25=$C$3,'S5'!F25,IF('S7'!U25=$C$3,'S7'!F25,IF('S2'!U25=$C$3,'S2'!F25,IF('S4'!U25=$C$3,'S4'!F25,IF('S6'!U25=$C$3,'S6'!F25,IF('S8'!U25=$C$3,'S8'!F25," "))))))))</f>
        <v xml:space="preserve"> </v>
      </c>
      <c r="L21" s="48" t="str">
        <f>IF('S1'!V25=$C$3,'S1'!G25,IF('S3'!V25=$C$3,'S3'!G25,IF('S5'!V25=$C$3,'S5'!G25,IF('S7'!V25=$C$3,'S7'!G25,IF('S2'!V25=$C$3,'S2'!G25,IF('S4'!V25=$C$3,'S4'!G25,IF('S6'!V25=$C$3,'S6'!G25,IF('S8'!V25=$C$3,'S8'!G25," "))))))))</f>
        <v xml:space="preserve"> </v>
      </c>
    </row>
    <row r="22" spans="1:12" ht="15" customHeight="1" x14ac:dyDescent="0.2">
      <c r="A22" s="52">
        <v>0.5</v>
      </c>
      <c r="B22" s="48" t="str">
        <f>IF('S1'!R6=$C$3,'S1'!C6,IF('S3'!R6=$C$3,'S3'!C6,IF('S5'!R6=$C$3,'S5'!C6,IF('S7'!R6=$C$3,'S7'!C6,IF('S2'!R6=$C$3,'S2'!C6,IF('S4'!R6=$C$3,'S4'!C6,IF('S6'!R6=$C$3,'S6'!C6,IF('S8'!R6=$C$3,'S8'!C6," "))))))))</f>
        <v>ARCH 251.11</v>
      </c>
      <c r="C22" s="48" t="str">
        <f>IF('S1'!S6=$C$3,'S1'!D6,IF('S3'!S6=$C$3,'S3'!D6,IF('S5'!S6=$C$3,'S5'!D6,IF('S7'!S6=$C$3,'S7'!D6,IF('S2'!S6=$C$3,'S2'!D6,IF('S4'!S6=$C$3,'S4'!D6,IF('S6'!S6=$C$3,'S6'!D6,IF('S8'!S6=$C$3,'S8'!D6," "))))))))</f>
        <v xml:space="preserve"> </v>
      </c>
      <c r="D22" s="48" t="str">
        <f>IF('S1'!T6=$C$3,'S1'!E6,IF('S3'!T6=$C$3,'S3'!E6,IF('S5'!T6=$C$3,'S5'!E6,IF('S7'!T6=$C$3,'S7'!E6,IF('S2'!T6=$C$3,'S2'!E6,IF('S4'!T6=$C$3,'S4'!E6,IF('S6'!T6=$C$3,'S6'!E6,IF('S8'!T6=$C$3,'S8'!E6," "))))))))</f>
        <v xml:space="preserve"> </v>
      </c>
      <c r="E22" s="48" t="str">
        <f>IF('S1'!U6=$C$3,'S1'!F6,IF('S3'!U6=$C$3,'S3'!F6,IF('S5'!U6=$C$3,'S5'!F6,IF('S7'!U6=$C$3,'S7'!F6,IF('S2'!U6=$C$3,'S2'!F6,IF('S4'!U6=$C$3,'S4'!F6,IF('S6'!U6=$C$3,'S6'!F6,IF('S8'!U6=$C$3,'S8'!F6," "))))))))</f>
        <v>ARCH 492.11</v>
      </c>
      <c r="F22" s="48" t="str">
        <f>IF('S1'!V6=$C$3,'S1'!G6,IF('S3'!V6=$C$3,'S3'!G6,IF('S5'!V6=$C$3,'S5'!G6,IF('S7'!V6=$C$3,'S7'!G6,IF('S2'!V6=$C$3,'S2'!G6,IF('S4'!V6=$C$3,'S4'!G6,IF('S6'!V6=$C$3,'S6'!G6,IF('S8'!V6=$C$3,'S8'!G6," "))))))))</f>
        <v xml:space="preserve"> </v>
      </c>
      <c r="G22" s="52">
        <v>0.5</v>
      </c>
      <c r="H22" s="48" t="str">
        <f>IF('S1'!R26=$C$3,'S1'!C26,IF('S3'!R26=$C$3,'S3'!C26,IF('S5'!R26=$C$3,'S5'!C26,IF('S7'!R26=$C$3,'S7'!C26,IF('S2'!R26=$C$3,'S2'!C26,IF('S4'!R26=$C$3,'S4'!C26,IF('S6'!R26=$C$3,'S6'!C26,IF('S8'!R26=$C$3,'S8'!C26," "))))))))</f>
        <v xml:space="preserve"> </v>
      </c>
      <c r="I22" s="48" t="str">
        <f>IF('S1'!S26=$C$3,'S1'!D26,IF('S3'!S26=$C$3,'S3'!D26,IF('S5'!S26=$C$3,'S5'!D26,IF('S7'!S26=$C$3,'S7'!D26,IF('S2'!S26=$C$3,'S2'!D26,IF('S4'!S26=$C$3,'S4'!D26,IF('S6'!S26=$C$3,'S6'!D26,IF('S8'!S26=$C$3,'S8'!D26," "))))))))</f>
        <v xml:space="preserve"> </v>
      </c>
      <c r="J22" s="48" t="str">
        <f>IF('S1'!T26=$C$3,'S1'!E26,IF('S3'!T26=$C$3,'S3'!E26,IF('S5'!T26=$C$3,'S5'!E26,IF('S7'!T26=$C$3,'S7'!E26,IF('S2'!T26=$C$3,'S2'!E26,IF('S4'!T26=$C$3,'S4'!E26,IF('S6'!T26=$C$3,'S6'!E26,IF('S8'!T26=$C$3,'S8'!E26," "))))))))</f>
        <v xml:space="preserve"> </v>
      </c>
      <c r="K22" s="48" t="str">
        <f>IF('S1'!U26=$C$3,'S1'!F26,IF('S3'!U26=$C$3,'S3'!F26,IF('S5'!U26=$C$3,'S5'!F26,IF('S7'!U26=$C$3,'S7'!F26,IF('S2'!U26=$C$3,'S2'!F26,IF('S4'!U26=$C$3,'S4'!F26,IF('S6'!U26=$C$3,'S6'!F26,IF('S8'!U26=$C$3,'S8'!F26," "))))))))</f>
        <v xml:space="preserve"> </v>
      </c>
      <c r="L22" s="48" t="str">
        <f>IF('S1'!V26=$C$3,'S1'!G26,IF('S3'!V26=$C$3,'S3'!G26,IF('S5'!V26=$C$3,'S5'!G26,IF('S7'!V26=$C$3,'S7'!G26,IF('S2'!V26=$C$3,'S2'!G26,IF('S4'!V26=$C$3,'S4'!G26,IF('S6'!V26=$C$3,'S6'!G26,IF('S8'!V26=$C$3,'S8'!G26," "))))))))</f>
        <v xml:space="preserve"> </v>
      </c>
    </row>
    <row r="23" spans="1:12" ht="15" customHeight="1" x14ac:dyDescent="0.2">
      <c r="A23" s="52">
        <v>0.54166666666666696</v>
      </c>
      <c r="B23" s="49" t="str">
        <f>IF('S1'!R7=$C$3,'S1'!C7,IF('S3'!R7=$C$3,'S3'!C7,IF('S5'!R7=$C$3,'S5'!C7,IF('S7'!R7=$C$3,'S7'!C7,IF('S2'!R7=$C$3,'S2'!C7,IF('S4'!R7=$C$3,'S4'!C7,IF('S6'!R7=$C$3,'S6'!C7,IF('S8'!R7=$C$3,'S8'!C7," "))))))))</f>
        <v xml:space="preserve"> </v>
      </c>
      <c r="C23" s="49" t="str">
        <f>IF('S1'!S7=$C$3,'S1'!D7,IF('S3'!S7=$C$3,'S3'!D7,IF('S5'!S7=$C$3,'S5'!D7,IF('S7'!S7=$C$3,'S7'!D7,IF('S2'!S7=$C$3,'S2'!D7,IF('S4'!S7=$C$3,'S4'!D7,IF('S6'!S7=$C$3,'S6'!D7,IF('S8'!S7=$C$3,'S8'!D7," "))))))))</f>
        <v xml:space="preserve"> </v>
      </c>
      <c r="D23" s="49" t="str">
        <f>IF('S1'!T7=$C$3,'S1'!E7,IF('S3'!T7=$C$3,'S3'!E7,IF('S5'!T7=$C$3,'S5'!E7,IF('S7'!T7=$C$3,'S7'!E7,IF('S2'!T7=$C$3,'S2'!E7,IF('S4'!T7=$C$3,'S4'!E7,IF('S6'!T7=$C$3,'S6'!E7,IF('S8'!T7=$C$3,'S8'!E7," "))))))))</f>
        <v xml:space="preserve"> </v>
      </c>
      <c r="E23" s="49" t="str">
        <f>IF('S1'!U7=$C$3,'S1'!F7,IF('S3'!U7=$C$3,'S3'!F7,IF('S5'!U7=$C$3,'S5'!F7,IF('S7'!U7=$C$3,'S7'!F7,IF('S2'!U7=$C$3,'S2'!F7,IF('S4'!U7=$C$3,'S4'!F7,IF('S6'!U7=$C$3,'S6'!F7,IF('S8'!U7=$C$3,'S8'!F7," "))))))))</f>
        <v xml:space="preserve"> </v>
      </c>
      <c r="F23" s="49" t="str">
        <f>IF('S1'!V7=$C$3,'S1'!G7,IF('S3'!V7=$C$3,'S3'!G7,IF('S5'!V7=$C$3,'S5'!G7,IF('S7'!V7=$C$3,'S7'!G7,IF('S2'!V7=$C$3,'S2'!G7,IF('S4'!V7=$C$3,'S4'!G7,IF('S6'!V7=$C$3,'S6'!G7,IF('S8'!V7=$C$3,'S8'!G7," "))))))))</f>
        <v xml:space="preserve"> </v>
      </c>
      <c r="G23" s="52">
        <v>0.54166666666666696</v>
      </c>
      <c r="H23" s="49" t="str">
        <f>IF('S1'!R27=$C$3,'S1'!C27,IF('S3'!R27=$C$3,'S3'!C27,IF('S5'!R27=$C$3,'S5'!C27,IF('S7'!R27=$C$3,'S7'!C27,IF('S2'!R27=$C$3,'S2'!C27,IF('S4'!R27=$C$3,'S4'!C27,IF('S6'!R27=$C$3,'S6'!C27,IF('S8'!R27=$C$3,'S8'!C27," "))))))))</f>
        <v xml:space="preserve"> </v>
      </c>
      <c r="I23" s="49" t="str">
        <f>IF('S1'!S27=$C$3,'S1'!D27,IF('S3'!S27=$C$3,'S3'!D27,IF('S5'!S27=$C$3,'S5'!D27,IF('S7'!S27=$C$3,'S7'!D27,IF('S2'!S27=$C$3,'S2'!D27,IF('S4'!S27=$C$3,'S4'!D27,IF('S6'!S27=$C$3,'S6'!D27,IF('S8'!S27=$C$3,'S8'!D27," "))))))))</f>
        <v xml:space="preserve"> </v>
      </c>
      <c r="J23" s="49" t="str">
        <f>IF('S1'!T27=$C$3,'S1'!E27,IF('S3'!T27=$C$3,'S3'!E27,IF('S5'!T27=$C$3,'S5'!E27,IF('S7'!T27=$C$3,'S7'!E27,IF('S2'!T27=$C$3,'S2'!E27,IF('S4'!T27=$C$3,'S4'!E27,IF('S6'!T27=$C$3,'S6'!E27,IF('S8'!T27=$C$3,'S8'!E27," "))))))))</f>
        <v xml:space="preserve"> </v>
      </c>
      <c r="K23" s="49" t="str">
        <f>IF('S1'!U27=$C$3,'S1'!F27,IF('S3'!U27=$C$3,'S3'!F27,IF('S5'!U27=$C$3,'S5'!F27,IF('S7'!U27=$C$3,'S7'!F27,IF('S2'!U27=$C$3,'S2'!F27,IF('S4'!U27=$C$3,'S4'!F27,IF('S6'!U27=$C$3,'S6'!F27,IF('S8'!U27=$C$3,'S8'!F27," "))))))))</f>
        <v xml:space="preserve"> </v>
      </c>
      <c r="L23" s="49" t="str">
        <f>IF('S1'!V27=$C$3,'S1'!G27,IF('S3'!V27=$C$3,'S3'!G27,IF('S5'!V27=$C$3,'S5'!G27,IF('S7'!V27=$C$3,'S7'!G27,IF('S2'!V27=$C$3,'S2'!G27,IF('S4'!V27=$C$3,'S4'!G27,IF('S6'!V27=$C$3,'S6'!G27,IF('S8'!V27=$C$3,'S8'!G27," "))))))))</f>
        <v xml:space="preserve"> </v>
      </c>
    </row>
    <row r="24" spans="1:12" ht="15" customHeight="1" x14ac:dyDescent="0.2">
      <c r="A24" s="52">
        <v>0.58333333333333304</v>
      </c>
      <c r="B24" s="50" t="str">
        <f>IF('S1'!R8=$C$3,'S1'!C8,IF('S3'!R8=$C$3,'S3'!C8,IF('S5'!R8=$C$3,'S5'!C8,IF('S7'!R8=$C$3,'S7'!C8,IF('S2'!R8=$C$3,'S2'!C8,IF('S4'!R8=$C$3,'S4'!C8,IF('S6'!R8=$C$3,'S6'!C8,IF('S8'!R8=$C$3,'S8'!C8," "))))))))</f>
        <v>ARCH 251.11</v>
      </c>
      <c r="C24" s="50" t="str">
        <f>IF('S1'!S8=$C$3,'S1'!D8,IF('S3'!S8=$C$3,'S3'!D8,IF('S5'!S8=$C$3,'S5'!D8,IF('S7'!S8=$C$3,'S7'!D8,IF('S2'!S8=$C$3,'S2'!D8,IF('S4'!S8=$C$3,'S4'!D8,IF('S6'!S8=$C$3,'S6'!D8,IF('S8'!S8=$C$3,'S8'!D8," "))))))))</f>
        <v xml:space="preserve"> </v>
      </c>
      <c r="D24" s="50" t="str">
        <f>IF('S1'!T8=$C$3,'S1'!E8,IF('S3'!T8=$C$3,'S3'!E8,IF('S5'!T8=$C$3,'S5'!E8,IF('S7'!T8=$C$3,'S7'!E8,IF('S2'!T8=$C$3,'S2'!E8,IF('S4'!T8=$C$3,'S4'!E8,IF('S6'!T8=$C$3,'S6'!E8,IF('S8'!T8=$C$3,'S8'!E8," "))))))))</f>
        <v xml:space="preserve"> </v>
      </c>
      <c r="E24" s="50" t="str">
        <f>IF('S1'!U8=$C$3,'S1'!F8,IF('S3'!U8=$C$3,'S3'!F8,IF('S5'!U8=$C$3,'S5'!F8,IF('S7'!U8=$C$3,'S7'!F8,IF('S2'!U8=$C$3,'S2'!F8,IF('S4'!U8=$C$3,'S4'!F8,IF('S6'!U8=$C$3,'S6'!F8,IF('S8'!U8=$C$3,'S8'!F8," "))))))))</f>
        <v>ARCH 492.11</v>
      </c>
      <c r="F24" s="50" t="str">
        <f>IF('S1'!V8=$C$3,'S1'!G8,IF('S3'!V8=$C$3,'S3'!G8,IF('S5'!V8=$C$3,'S5'!G8,IF('S7'!V8=$C$3,'S7'!G8,IF('S2'!V8=$C$3,'S2'!G8,IF('S4'!V8=$C$3,'S4'!G8,IF('S6'!V8=$C$3,'S6'!G8,IF('S8'!V8=$C$3,'S8'!G8," "))))))))</f>
        <v xml:space="preserve"> </v>
      </c>
      <c r="G24" s="52">
        <v>0.58333333333333304</v>
      </c>
      <c r="H24" s="50" t="str">
        <f>IF('S1'!R28=$C$3,'S1'!C28,IF('S3'!R28=$C$3,'S3'!C28,IF('S5'!R28=$C$3,'S5'!C28,IF('S7'!R28=$C$3,'S7'!C28,IF('S2'!R28=$C$3,'S2'!C28,IF('S4'!R28=$C$3,'S4'!C28,IF('S6'!R28=$C$3,'S6'!C28,IF('S8'!R28=$C$3,'S8'!C28," "))))))))</f>
        <v xml:space="preserve"> </v>
      </c>
      <c r="I24" s="50" t="str">
        <f>IF('S1'!S28=$C$3,'S1'!D28,IF('S3'!S28=$C$3,'S3'!D28,IF('S5'!S28=$C$3,'S5'!D28,IF('S7'!S28=$C$3,'S7'!D28,IF('S2'!S28=$C$3,'S2'!D28,IF('S4'!S28=$C$3,'S4'!D28,IF('S6'!S28=$C$3,'S6'!D28,IF('S8'!S28=$C$3,'S8'!D28," "))))))))</f>
        <v xml:space="preserve"> </v>
      </c>
      <c r="J24" s="50" t="str">
        <f>IF('S1'!T28=$C$3,'S1'!E28,IF('S3'!T28=$C$3,'S3'!E28,IF('S5'!T28=$C$3,'S5'!E28,IF('S7'!T28=$C$3,'S7'!E28,IF('S2'!T28=$C$3,'S2'!E28,IF('S4'!T28=$C$3,'S4'!E28,IF('S6'!T28=$C$3,'S6'!E28,IF('S8'!T28=$C$3,'S8'!E28," "))))))))</f>
        <v xml:space="preserve"> </v>
      </c>
      <c r="K24" s="50" t="str">
        <f>IF('S1'!U28=$C$3,'S1'!F28,IF('S3'!U28=$C$3,'S3'!F28,IF('S5'!U28=$C$3,'S5'!F28,IF('S7'!U28=$C$3,'S7'!F28,IF('S2'!U28=$C$3,'S2'!F28,IF('S4'!U28=$C$3,'S4'!F28,IF('S6'!U28=$C$3,'S6'!F28,IF('S8'!U28=$C$3,'S8'!F28," "))))))))</f>
        <v xml:space="preserve"> </v>
      </c>
      <c r="L24" s="50" t="str">
        <f>IF('S1'!V28=$C$3,'S1'!G28,IF('S3'!V28=$C$3,'S3'!G28,IF('S5'!V28=$C$3,'S5'!G28,IF('S7'!V28=$C$3,'S7'!G28,IF('S2'!V28=$C$3,'S2'!G28,IF('S4'!V28=$C$3,'S4'!G28,IF('S6'!V28=$C$3,'S6'!G28,IF('S8'!V28=$C$3,'S8'!G28," "))))))))</f>
        <v xml:space="preserve"> </v>
      </c>
    </row>
    <row r="25" spans="1:12" ht="15" customHeight="1" x14ac:dyDescent="0.2">
      <c r="A25" s="52">
        <v>0.625</v>
      </c>
      <c r="B25" s="48" t="str">
        <f>IF('S1'!R9=$C$3,'S1'!C9,IF('S3'!R9=$C$3,'S3'!C9,IF('S5'!R9=$C$3,'S5'!C9,IF('S7'!R9=$C$3,'S7'!C9,IF('S2'!R9=$C$3,'S2'!C9,IF('S4'!R9=$C$3,'S4'!C9,IF('S6'!R9=$C$3,'S6'!C9,IF('S8'!R9=$C$3,'S8'!C9," "))))))))</f>
        <v>ARCH 251.11</v>
      </c>
      <c r="C25" s="48" t="str">
        <f>IF('S1'!S9=$C$3,'S1'!D9,IF('S3'!S9=$C$3,'S3'!D9,IF('S5'!S9=$C$3,'S5'!D9,IF('S7'!S9=$C$3,'S7'!D9,IF('S2'!S9=$C$3,'S2'!D9,IF('S4'!S9=$C$3,'S4'!D9,IF('S6'!S9=$C$3,'S6'!D9,IF('S8'!S9=$C$3,'S8'!D9," "))))))))</f>
        <v xml:space="preserve"> </v>
      </c>
      <c r="D25" s="48" t="str">
        <f>IF('S1'!T9=$C$3,'S1'!E9,IF('S3'!T9=$C$3,'S3'!E9,IF('S5'!T9=$C$3,'S5'!E9,IF('S7'!T9=$C$3,'S7'!E9,IF('S2'!T9=$C$3,'S2'!E9,IF('S4'!T9=$C$3,'S4'!E9,IF('S6'!T9=$C$3,'S6'!E9,IF('S8'!T9=$C$3,'S8'!E9," "))))))))</f>
        <v xml:space="preserve"> </v>
      </c>
      <c r="E25" s="48" t="str">
        <f>IF('S1'!U9=$C$3,'S1'!F9,IF('S3'!U9=$C$3,'S3'!F9,IF('S5'!U9=$C$3,'S5'!F9,IF('S7'!U9=$C$3,'S7'!F9,IF('S2'!U9=$C$3,'S2'!F9,IF('S4'!U9=$C$3,'S4'!F9,IF('S6'!U9=$C$3,'S6'!F9,IF('S8'!U9=$C$3,'S8'!F9," "))))))))</f>
        <v>ARCH 492.11</v>
      </c>
      <c r="F25" s="48" t="str">
        <f>IF('S1'!V9=$C$3,'S1'!G9,IF('S3'!V9=$C$3,'S3'!G9,IF('S5'!V9=$C$3,'S5'!G9,IF('S7'!V9=$C$3,'S7'!G9,IF('S2'!V9=$C$3,'S2'!G9,IF('S4'!V9=$C$3,'S4'!G9,IF('S6'!V9=$C$3,'S6'!G9,IF('S8'!V9=$C$3,'S8'!G9," "))))))))</f>
        <v xml:space="preserve"> </v>
      </c>
      <c r="G25" s="52">
        <v>0.625</v>
      </c>
      <c r="H25" s="48" t="str">
        <f>IF('S1'!R29=$C$3,'S1'!C29,IF('S3'!R29=$C$3,'S3'!C29,IF('S5'!R29=$C$3,'S5'!C29,IF('S7'!R29=$C$3,'S7'!C29,IF('S2'!R29=$C$3,'S2'!C29,IF('S4'!R29=$C$3,'S4'!C29,IF('S6'!R29=$C$3,'S6'!C29,IF('S8'!R29=$C$3,'S8'!C29," "))))))))</f>
        <v xml:space="preserve"> </v>
      </c>
      <c r="I25" s="48" t="str">
        <f>IF('S1'!S29=$C$3,'S1'!D29,IF('S3'!S29=$C$3,'S3'!D29,IF('S5'!S29=$C$3,'S5'!D29,IF('S7'!S29=$C$3,'S7'!D29,IF('S2'!S29=$C$3,'S2'!D29,IF('S4'!S29=$C$3,'S4'!D29,IF('S6'!S29=$C$3,'S6'!D29,IF('S8'!S29=$C$3,'S8'!D29," "))))))))</f>
        <v xml:space="preserve"> </v>
      </c>
      <c r="J25" s="48" t="str">
        <f>IF('S1'!T29=$C$3,'S1'!E29,IF('S3'!T29=$C$3,'S3'!E29,IF('S5'!T29=$C$3,'S5'!E29,IF('S7'!T29=$C$3,'S7'!E29,IF('S2'!T29=$C$3,'S2'!E29,IF('S4'!T29=$C$3,'S4'!E29,IF('S6'!T29=$C$3,'S6'!E29,IF('S8'!T29=$C$3,'S8'!E29," "))))))))</f>
        <v xml:space="preserve"> </v>
      </c>
      <c r="K25" s="48" t="str">
        <f>IF('S1'!U29=$C$3,'S1'!F29,IF('S3'!U29=$C$3,'S3'!F29,IF('S5'!U29=$C$3,'S5'!F29,IF('S7'!U29=$C$3,'S7'!F29,IF('S2'!U29=$C$3,'S2'!F29,IF('S4'!U29=$C$3,'S4'!F29,IF('S6'!U29=$C$3,'S6'!F29,IF('S8'!U29=$C$3,'S8'!F29," "))))))))</f>
        <v xml:space="preserve"> </v>
      </c>
      <c r="L25" s="48" t="str">
        <f>IF('S1'!V29=$C$3,'S1'!G29,IF('S3'!V29=$C$3,'S3'!G29,IF('S5'!V29=$C$3,'S5'!G29,IF('S7'!V29=$C$3,'S7'!G29,IF('S2'!V29=$C$3,'S2'!G29,IF('S4'!V29=$C$3,'S4'!G29,IF('S6'!V29=$C$3,'S6'!G29,IF('S8'!V29=$C$3,'S8'!G29," "))))))))</f>
        <v xml:space="preserve"> </v>
      </c>
    </row>
    <row r="26" spans="1:12" ht="15" customHeight="1" x14ac:dyDescent="0.2">
      <c r="A26" s="52">
        <v>0.66666666666666696</v>
      </c>
      <c r="B26" s="48" t="str">
        <f>IF('S1'!R10=$C$3,'S1'!C10,IF('S3'!R10=$C$3,'S3'!C10,IF('S5'!R10=$C$3,'S5'!C10,IF('S7'!R10=$C$3,'S7'!C10,IF('S2'!R10=$C$3,'S2'!C10,IF('S4'!R10=$C$3,'S4'!C10,IF('S6'!R10=$C$3,'S6'!C10,IF('S8'!R10=$C$3,'S8'!C10," "))))))))</f>
        <v>ARCH 251.11</v>
      </c>
      <c r="C26" s="48" t="str">
        <f>IF('S1'!S10=$C$3,'S1'!D10,IF('S3'!S10=$C$3,'S3'!D10,IF('S5'!S10=$C$3,'S5'!D10,IF('S7'!S10=$C$3,'S7'!D10,IF('S2'!S10=$C$3,'S2'!D10,IF('S4'!S10=$C$3,'S4'!D10,IF('S6'!S10=$C$3,'S6'!D10,IF('S8'!S10=$C$3,'S8'!D10," "))))))))</f>
        <v xml:space="preserve"> </v>
      </c>
      <c r="D26" s="48" t="str">
        <f>IF('S1'!T10=$C$3,'S1'!E10,IF('S3'!T10=$C$3,'S3'!E10,IF('S5'!T10=$C$3,'S5'!E10,IF('S7'!T10=$C$3,'S7'!E10,IF('S2'!T10=$C$3,'S2'!E10,IF('S4'!T10=$C$3,'S4'!E10,IF('S6'!T10=$C$3,'S6'!E10,IF('S8'!T10=$C$3,'S8'!E10," "))))))))</f>
        <v xml:space="preserve"> </v>
      </c>
      <c r="E26" s="48" t="str">
        <f>IF('S1'!U10=$C$3,'S1'!F10,IF('S3'!U10=$C$3,'S3'!F10,IF('S5'!U10=$C$3,'S5'!F10,IF('S7'!U10=$C$3,'S7'!F10,IF('S2'!U10=$C$3,'S2'!F10,IF('S4'!U10=$C$3,'S4'!F10,IF('S6'!U10=$C$3,'S6'!F10,IF('S8'!U10=$C$3,'S8'!F10," "))))))))</f>
        <v>ARCH 492.11</v>
      </c>
      <c r="F26" s="48" t="str">
        <f>IF('S1'!V10=$C$3,'S1'!G10,IF('S3'!V10=$C$3,'S3'!G10,IF('S5'!V10=$C$3,'S5'!G10,IF('S7'!V10=$C$3,'S7'!G10,IF('S2'!V10=$C$3,'S2'!G10,IF('S4'!V10=$C$3,'S4'!G10,IF('S6'!V10=$C$3,'S6'!G10,IF('S8'!V10=$C$3,'S8'!G10," "))))))))</f>
        <v xml:space="preserve"> </v>
      </c>
      <c r="G26" s="52">
        <v>0.66666666666666696</v>
      </c>
      <c r="H26" s="48" t="str">
        <f>IF('S1'!R30=$C$3,'S1'!C30,IF('S3'!R30=$C$3,'S3'!C30,IF('S5'!R30=$C$3,'S5'!C30,IF('S7'!R30=$C$3,'S7'!C30,IF('S2'!R30=$C$3,'S2'!C30,IF('S4'!R30=$C$3,'S4'!C30,IF('S6'!R30=$C$3,'S6'!C30,IF('S8'!R30=$C$3,'S8'!C30," "))))))))</f>
        <v xml:space="preserve"> </v>
      </c>
      <c r="I26" s="48" t="str">
        <f>IF('S1'!S30=$C$3,'S1'!D30,IF('S3'!S30=$C$3,'S3'!D30,IF('S5'!S30=$C$3,'S5'!D30,IF('S7'!S30=$C$3,'S7'!D30,IF('S2'!S30=$C$3,'S2'!D30,IF('S4'!S30=$C$3,'S4'!D30,IF('S6'!S30=$C$3,'S6'!D30,IF('S8'!S30=$C$3,'S8'!D30," "))))))))</f>
        <v xml:space="preserve"> </v>
      </c>
      <c r="J26" s="48" t="str">
        <f>IF('S1'!T30=$C$3,'S1'!E30,IF('S3'!T30=$C$3,'S3'!E30,IF('S5'!T30=$C$3,'S5'!E30,IF('S7'!T30=$C$3,'S7'!E30,IF('S2'!T30=$C$3,'S2'!E30,IF('S4'!T30=$C$3,'S4'!E30,IF('S6'!T30=$C$3,'S6'!E30,IF('S8'!T30=$C$3,'S8'!E30," "))))))))</f>
        <v xml:space="preserve"> </v>
      </c>
      <c r="K26" s="48" t="str">
        <f>IF('S1'!U30=$C$3,'S1'!F30,IF('S3'!U30=$C$3,'S3'!F30,IF('S5'!U30=$C$3,'S5'!F30,IF('S7'!U30=$C$3,'S7'!F30,IF('S2'!U30=$C$3,'S2'!F30,IF('S4'!U30=$C$3,'S4'!F30,IF('S6'!U30=$C$3,'S6'!F30,IF('S8'!U30=$C$3,'S8'!F30," "))))))))</f>
        <v xml:space="preserve"> </v>
      </c>
      <c r="L26" s="48" t="str">
        <f>IF('S1'!V30=$C$3,'S1'!G30,IF('S3'!V30=$C$3,'S3'!G30,IF('S5'!V30=$C$3,'S5'!G30,IF('S7'!V30=$C$3,'S7'!G30,IF('S2'!V30=$C$3,'S2'!G30,IF('S4'!V30=$C$3,'S4'!G30,IF('S6'!V30=$C$3,'S6'!G30,IF('S8'!V30=$C$3,'S8'!G30," "))))))))</f>
        <v xml:space="preserve"> </v>
      </c>
    </row>
    <row r="27" spans="1:12" ht="15" customHeight="1" x14ac:dyDescent="0.2">
      <c r="A27" s="52">
        <v>0.70833333333333304</v>
      </c>
      <c r="B27" s="48" t="str">
        <f>IF('S1'!R11=$C$3,'S1'!C11,IF('S3'!R11=$C$3,'S3'!C11,IF('S5'!R11=$C$3,'S5'!C11,IF('S7'!R11=$C$3,'S7'!C11,IF('S2'!R11=$C$3,'S2'!C11,IF('S4'!R11=$C$3,'S4'!C11,IF('S6'!R11=$C$3,'S6'!C11,IF('S8'!R11=$C$3,'S8'!C11," "))))))))</f>
        <v>ARCH 251.11</v>
      </c>
      <c r="C27" s="48" t="str">
        <f>IF('S1'!S11=$C$3,'S1'!D11,IF('S3'!S11=$C$3,'S3'!D11,IF('S5'!S11=$C$3,'S5'!D11,IF('S7'!S11=$C$3,'S7'!D11,IF('S2'!S11=$C$3,'S2'!D11,IF('S4'!S11=$C$3,'S4'!D11,IF('S6'!S11=$C$3,'S6'!D11,IF('S8'!S11=$C$3,'S8'!D11," "))))))))</f>
        <v xml:space="preserve"> </v>
      </c>
      <c r="D27" s="48" t="str">
        <f>IF('S1'!T11=$C$3,'S1'!E11,IF('S3'!T11=$C$3,'S3'!E11,IF('S5'!T11=$C$3,'S5'!E11,IF('S7'!T11=$C$3,'S7'!E11,IF('S2'!T11=$C$3,'S2'!E11,IF('S4'!T11=$C$3,'S4'!E11,IF('S6'!T11=$C$3,'S6'!E11,IF('S8'!T11=$C$3,'S8'!E11," "))))))))</f>
        <v xml:space="preserve"> </v>
      </c>
      <c r="E27" s="48" t="str">
        <f>IF('S1'!U11=$C$3,'S1'!F11,IF('S3'!U11=$C$3,'S3'!F11,IF('S5'!U11=$C$3,'S5'!F11,IF('S7'!U11=$C$3,'S7'!F11,IF('S2'!U11=$C$3,'S2'!F11,IF('S4'!U11=$C$3,'S4'!F11,IF('S6'!U11=$C$3,'S6'!F11,IF('S8'!U11=$C$3,'S8'!F11," "))))))))</f>
        <v>ARCH 492.11</v>
      </c>
      <c r="F27" s="48" t="str">
        <f>IF('S1'!V11=$C$3,'S1'!G11,IF('S3'!V11=$C$3,'S3'!G11,IF('S5'!V11=$C$3,'S5'!G11,IF('S7'!V11=$C$3,'S7'!G11,IF('S2'!V11=$C$3,'S2'!G11,IF('S4'!V11=$C$3,'S4'!G11,IF('S6'!V11=$C$3,'S6'!G11,IF('S8'!V11=$C$3,'S8'!G11," "))))))))</f>
        <v xml:space="preserve"> </v>
      </c>
      <c r="G27" s="52">
        <v>0.70833333333333304</v>
      </c>
      <c r="H27" s="48" t="str">
        <f>IF('S1'!R31=$C$3,'S1'!C31,IF('S3'!R31=$C$3,'S3'!C31,IF('S5'!R31=$C$3,'S5'!C31,IF('S7'!R31=$C$3,'S7'!C31,IF('S2'!R31=$C$3,'S2'!C31,IF('S4'!R31=$C$3,'S4'!C31,IF('S6'!R31=$C$3,'S6'!C31,IF('S8'!R31=$C$3,'S8'!C31," "))))))))</f>
        <v xml:space="preserve"> </v>
      </c>
      <c r="I27" s="48" t="str">
        <f>IF('S1'!S31=$C$3,'S1'!D31,IF('S3'!S31=$C$3,'S3'!D31,IF('S5'!S31=$C$3,'S5'!D31,IF('S7'!S31=$C$3,'S7'!D31,IF('S2'!S31=$C$3,'S2'!D31,IF('S4'!S31=$C$3,'S4'!D31,IF('S6'!S31=$C$3,'S6'!D31,IF('S8'!S31=$C$3,'S8'!D31," "))))))))</f>
        <v xml:space="preserve"> </v>
      </c>
      <c r="J27" s="48" t="str">
        <f>IF('S1'!T31=$C$3,'S1'!E31,IF('S3'!T31=$C$3,'S3'!E31,IF('S5'!T31=$C$3,'S5'!E31,IF('S7'!T31=$C$3,'S7'!E31,IF('S2'!T31=$C$3,'S2'!E31,IF('S4'!T31=$C$3,'S4'!E31,IF('S6'!T31=$C$3,'S6'!E31,IF('S8'!T31=$C$3,'S8'!E31," "))))))))</f>
        <v xml:space="preserve"> </v>
      </c>
      <c r="K27" s="48" t="str">
        <f>IF('S1'!U31=$C$3,'S1'!F31,IF('S3'!U31=$C$3,'S3'!F31,IF('S5'!U31=$C$3,'S5'!F31,IF('S7'!U31=$C$3,'S7'!F31,IF('S2'!U31=$C$3,'S2'!F31,IF('S4'!U31=$C$3,'S4'!F31,IF('S6'!U31=$C$3,'S6'!F31,IF('S8'!U31=$C$3,'S8'!F31," "))))))))</f>
        <v xml:space="preserve"> </v>
      </c>
      <c r="L27" s="48" t="str">
        <f>IF('S1'!V31=$C$3,'S1'!G31,IF('S3'!V31=$C$3,'S3'!G31,IF('S5'!V31=$C$3,'S5'!G31,IF('S7'!V31=$C$3,'S7'!G31,IF('S2'!V31=$C$3,'S2'!G31,IF('S4'!V31=$C$3,'S4'!G31,IF('S6'!V31=$C$3,'S6'!G31,IF('S8'!V31=$C$3,'S8'!G31," "))))))))</f>
        <v xml:space="preserve"> </v>
      </c>
    </row>
    <row r="28" spans="1:12" ht="15" customHeight="1" x14ac:dyDescent="0.2">
      <c r="A28" s="52">
        <v>0.75</v>
      </c>
      <c r="B28" s="49" t="str">
        <f>IF('S1'!R12=$C$3,'S1'!C12,IF('S3'!R12=$C$3,'S3'!C12,IF('S5'!R12=$C$3,'S5'!C12,IF('S7'!R12=$C$3,'S7'!C12,IF('S2'!R12=$C$3,'S2'!C12,IF('S4'!R12=$C$3,'S4'!C12,IF('S6'!R12=$C$3,'S6'!C12,IF('S8'!R12=$C$3,'S8'!C12," "))))))))</f>
        <v xml:space="preserve"> </v>
      </c>
      <c r="C28" s="49" t="str">
        <f>IF('S1'!S12=$C$3,'S1'!D12,IF('S3'!S12=$C$3,'S3'!D12,IF('S5'!S12=$C$3,'S5'!D12,IF('S7'!S12=$C$3,'S7'!D12,IF('S2'!S12=$C$3,'S2'!D12,IF('S4'!S12=$C$3,'S4'!D12,IF('S6'!S12=$C$3,'S6'!D12,IF('S8'!S12=$C$3,'S8'!D12," "))))))))</f>
        <v xml:space="preserve"> </v>
      </c>
      <c r="D28" s="49" t="str">
        <f>IF('S1'!T12=$C$3,'S1'!E12,IF('S3'!T12=$C$3,'S3'!E12,IF('S5'!T12=$C$3,'S5'!E12,IF('S7'!T12=$C$3,'S7'!E12,IF('S2'!T12=$C$3,'S2'!E12,IF('S4'!T12=$C$3,'S4'!E12,IF('S6'!T12=$C$3,'S6'!E12,IF('S8'!T12=$C$3,'S8'!E12," "))))))))</f>
        <v xml:space="preserve"> </v>
      </c>
      <c r="E28" s="49" t="str">
        <f>IF('S1'!U12=$C$3,'S1'!F12,IF('S3'!U12=$C$3,'S3'!F12,IF('S5'!U12=$C$3,'S5'!F12,IF('S7'!U12=$C$3,'S7'!F12,IF('S2'!U12=$C$3,'S2'!F12,IF('S4'!U12=$C$3,'S4'!F12,IF('S6'!U12=$C$3,'S6'!F12,IF('S8'!U12=$C$3,'S8'!F12," "))))))))</f>
        <v xml:space="preserve"> </v>
      </c>
      <c r="F28" s="49" t="str">
        <f>IF('S1'!V12=$C$3,'S1'!G12,IF('S3'!V12=$C$3,'S3'!G12,IF('S5'!V12=$C$3,'S5'!G12,IF('S7'!V12=$C$3,'S7'!G12,IF('S2'!V12=$C$3,'S2'!G12,IF('S4'!V12=$C$3,'S4'!G12,IF('S6'!V12=$C$3,'S6'!G12,IF('S8'!V12=$C$3,'S8'!G12," "))))))))</f>
        <v xml:space="preserve"> </v>
      </c>
      <c r="G28" s="52">
        <v>0.75</v>
      </c>
      <c r="H28" s="49" t="str">
        <f>IF('S1'!R32=$C$3,'S1'!C32,IF('S3'!R32=$C$3,'S3'!C32,IF('S5'!R32=$C$3,'S5'!C32,IF('S7'!R32=$C$3,'S7'!C32,IF('S2'!R32=$C$3,'S2'!C32,IF('S4'!R32=$C$3,'S4'!C32,IF('S6'!R32=$C$3,'S6'!C32,IF('S8'!R32=$C$3,'S8'!C32," "))))))))</f>
        <v xml:space="preserve"> </v>
      </c>
      <c r="I28" s="49" t="str">
        <f>IF('S1'!S32=$C$3,'S1'!D32,IF('S3'!S32=$C$3,'S3'!D32,IF('S5'!S32=$C$3,'S5'!D32,IF('S7'!S32=$C$3,'S7'!D32,IF('S2'!S32=$C$3,'S2'!D32,IF('S4'!S32=$C$3,'S4'!D32,IF('S6'!S32=$C$3,'S6'!D32,IF('S8'!S32=$C$3,'S8'!D32," "))))))))</f>
        <v xml:space="preserve"> </v>
      </c>
      <c r="J28" s="49" t="str">
        <f>IF('S1'!T32=$C$3,'S1'!E32,IF('S3'!T32=$C$3,'S3'!E32,IF('S5'!T32=$C$3,'S5'!E32,IF('S7'!T32=$C$3,'S7'!E32,IF('S2'!T32=$C$3,'S2'!E32,IF('S4'!T32=$C$3,'S4'!E32,IF('S6'!T32=$C$3,'S6'!E32,IF('S8'!T32=$C$3,'S8'!E32," "))))))))</f>
        <v xml:space="preserve"> </v>
      </c>
      <c r="K28" s="49" t="str">
        <f>IF('S1'!U32=$C$3,'S1'!F32,IF('S3'!U32=$C$3,'S3'!F32,IF('S5'!U32=$C$3,'S5'!F32,IF('S7'!U32=$C$3,'S7'!F32,IF('S2'!U32=$C$3,'S2'!F32,IF('S4'!U32=$C$3,'S4'!F32,IF('S6'!U32=$C$3,'S6'!F32,IF('S8'!U32=$C$3,'S8'!F32," "))))))))</f>
        <v xml:space="preserve"> </v>
      </c>
      <c r="L28" s="49" t="str">
        <f>IF('S1'!V32=$C$3,'S1'!G32,IF('S3'!V32=$C$3,'S3'!G32,IF('S5'!V32=$C$3,'S5'!G32,IF('S7'!V32=$C$3,'S7'!G32,IF('S2'!V32=$C$3,'S2'!G32,IF('S4'!V32=$C$3,'S4'!G32,IF('S6'!V32=$C$3,'S6'!G32,IF('S8'!V32=$C$3,'S8'!G32," "))))))))</f>
        <v xml:space="preserve"> </v>
      </c>
    </row>
    <row r="29" spans="1:12" ht="15" customHeight="1" x14ac:dyDescent="0.2">
      <c r="A29" s="263" t="s">
        <v>261</v>
      </c>
      <c r="B29" s="51" t="s">
        <v>153</v>
      </c>
      <c r="C29" s="51" t="s">
        <v>37</v>
      </c>
      <c r="D29" s="51" t="s">
        <v>154</v>
      </c>
      <c r="E29" s="51" t="s">
        <v>155</v>
      </c>
      <c r="F29" s="51" t="s">
        <v>40</v>
      </c>
      <c r="G29" s="263" t="s">
        <v>263</v>
      </c>
      <c r="H29" s="51" t="s">
        <v>153</v>
      </c>
      <c r="I29" s="51" t="s">
        <v>37</v>
      </c>
      <c r="J29" s="51" t="s">
        <v>154</v>
      </c>
      <c r="K29" s="51" t="s">
        <v>155</v>
      </c>
      <c r="L29" s="51" t="s">
        <v>40</v>
      </c>
    </row>
    <row r="30" spans="1:12" ht="15" customHeight="1" x14ac:dyDescent="0.2">
      <c r="A30" s="52">
        <v>0.375</v>
      </c>
      <c r="B30" s="48" t="str">
        <f>IF('S1'!R13=$C$3,'S1'!C13,IF('S3'!R13=$C$3,'S3'!C13,IF('S5'!R13=$C$3,'S5'!C13,IF('S7'!R13=$C$3,'S7'!C13,IF('S2'!R13=$C$3,'S2'!C13,IF('S4'!R13=$C$3,'S4'!C13,IF('S6'!R13=$C$3,'S6'!C13,IF('S8'!R13=$C$3,'S8'!C13," "))))))))</f>
        <v xml:space="preserve"> </v>
      </c>
      <c r="C30" s="48" t="str">
        <f>IF('S1'!S13=$C$3,'S1'!D13,IF('S3'!S13=$C$3,'S3'!D13,IF('S5'!S13=$C$3,'S5'!D13,IF('S7'!S13=$C$3,'S7'!D13,IF('S2'!S13=$C$3,'S2'!D13,IF('S4'!S13=$C$3,'S4'!D13,IF('S6'!S13=$C$3,'S6'!D13,IF('S8'!S13=$C$3,'S8'!D13," "))))))))</f>
        <v xml:space="preserve"> </v>
      </c>
      <c r="D30" s="48" t="str">
        <f>IF('S1'!T13=$C$3,'S1'!E13,IF('S3'!T13=$C$3,'S3'!E13,IF('S5'!T13=$C$3,'S5'!E13,IF('S7'!T13=$C$3,'S7'!E13,IF('S2'!T13=$C$3,'S2'!E13,IF('S4'!T13=$C$3,'S4'!E13,IF('S6'!T13=$C$3,'S6'!E13,IF('S8'!T13=$C$3,'S8'!E13," "))))))))</f>
        <v xml:space="preserve"> </v>
      </c>
      <c r="E30" s="48" t="str">
        <f>IF('S1'!U13=$C$3,'S1'!F13,IF('S3'!U13=$C$3,'S3'!F13,IF('S5'!U13=$C$3,'S5'!F13,IF('S7'!U13=$C$3,'S7'!F13,IF('S2'!U13=$C$3,'S2'!F13,IF('S4'!U13=$C$3,'S4'!F13,IF('S6'!U13=$C$3,'S6'!F13,IF('S8'!U13=$C$3,'S8'!F13," "))))))))</f>
        <v xml:space="preserve"> </v>
      </c>
      <c r="F30" s="48" t="str">
        <f>IF('S1'!V13=$C$3,'S1'!G13,IF('S3'!V13=$C$3,'S3'!G13,IF('S5'!V13=$C$3,'S5'!G13,IF('S7'!V13=$C$3,'S7'!G13,IF('S2'!V13=$C$3,'S2'!G13,IF('S4'!V13=$C$3,'S4'!G13,IF('S6'!V13=$C$3,'S6'!G13,IF('S8'!V13=$C$3,'S8'!G13," "))))))))</f>
        <v xml:space="preserve"> </v>
      </c>
      <c r="G30" s="52">
        <v>0.375</v>
      </c>
      <c r="H30" s="48" t="str">
        <f>IF('S1'!R33=$C$3,'S1'!C33,IF('S3'!R33=$C$3,'S3'!C33,IF('S5'!R33=$C$3,'S5'!C33,IF('S7'!R33=$C$3,'S7'!C33,IF('S2'!R33=$C$3,'S2'!C33,IF('S4'!R33=$C$3,'S4'!C33,IF('S6'!R33=$C$3,'S6'!C33,IF('S8'!R33=$C$3,'S8'!C33," "))))))))</f>
        <v xml:space="preserve"> </v>
      </c>
      <c r="I30" s="48" t="str">
        <f>IF('S1'!S33=$C$3,'S1'!D33,IF('S3'!S33=$C$3,'S3'!D33,IF('S5'!S33=$C$3,'S5'!D33,IF('S7'!S33=$C$3,'S7'!D33,IF('S2'!S33=$C$3,'S2'!D33,IF('S4'!S33=$C$3,'S4'!D33,IF('S6'!S33=$C$3,'S6'!D33,IF('S8'!S33=$C$3,'S8'!D33," "))))))))</f>
        <v xml:space="preserve"> </v>
      </c>
      <c r="J30" s="48" t="str">
        <f>IF('S1'!T33=$C$3,'S1'!E33,IF('S3'!T33=$C$3,'S3'!E33,IF('S5'!T33=$C$3,'S5'!E33,IF('S7'!T33=$C$3,'S7'!E33,IF('S2'!T33=$C$3,'S2'!E33,IF('S4'!T33=$C$3,'S4'!E33,IF('S6'!T33=$C$3,'S6'!E33,IF('S8'!T33=$C$3,'S8'!E33," "))))))))</f>
        <v xml:space="preserve"> </v>
      </c>
      <c r="K30" s="48" t="str">
        <f>IF('S1'!U33=$C$3,'S1'!F33,IF('S3'!U33=$C$3,'S3'!F33,IF('S5'!U33=$C$3,'S5'!F33,IF('S7'!U33=$C$3,'S7'!F33,IF('S2'!U33=$C$3,'S2'!F33,IF('S4'!U33=$C$3,'S4'!F33,IF('S6'!U33=$C$3,'S6'!F33,IF('S8'!U33=$C$3,'S8'!F33," "))))))))</f>
        <v xml:space="preserve"> </v>
      </c>
      <c r="L30" s="48" t="str">
        <f>IF('S1'!V33=$C$3,'S1'!G33,IF('S3'!V33=$C$3,'S3'!G33,IF('S5'!V33=$C$3,'S5'!G33,IF('S7'!V33=$C$3,'S7'!G33,IF('S2'!V33=$C$3,'S2'!G33,IF('S4'!V33=$C$3,'S4'!G33,IF('S6'!V33=$C$3,'S6'!G33,IF('S8'!V33=$C$3,'S8'!G33," "))))))))</f>
        <v xml:space="preserve"> </v>
      </c>
    </row>
    <row r="31" spans="1:12" ht="15" customHeight="1" x14ac:dyDescent="0.2">
      <c r="A31" s="52">
        <v>0.41666666666666669</v>
      </c>
      <c r="B31" s="48" t="str">
        <f>IF('S1'!R14=$C$3,'S1'!C14,IF('S3'!R14=$C$3,'S3'!C14,IF('S5'!R14=$C$3,'S5'!C14,IF('S7'!R14=$C$3,'S7'!C14,IF('S2'!R14=$C$3,'S2'!C14,IF('S4'!R14=$C$3,'S4'!C14,IF('S6'!R14=$C$3,'S6'!C14,IF('S8'!R14=$C$3,'S8'!C14," "))))))))</f>
        <v xml:space="preserve"> </v>
      </c>
      <c r="C31" s="48" t="str">
        <f>IF('S1'!S14=$C$3,'S1'!D14,IF('S3'!S14=$C$3,'S3'!D14,IF('S5'!S14=$C$3,'S5'!D14,IF('S7'!S14=$C$3,'S7'!D14,IF('S2'!S14=$C$3,'S2'!D14,IF('S4'!S14=$C$3,'S4'!D14,IF('S6'!S14=$C$3,'S6'!D14,IF('S8'!S14=$C$3,'S8'!D14," "))))))))</f>
        <v xml:space="preserve"> </v>
      </c>
      <c r="D31" s="48" t="str">
        <f>IF('S1'!T14=$C$3,'S1'!E14,IF('S3'!T14=$C$3,'S3'!E14,IF('S5'!T14=$C$3,'S5'!E14,IF('S7'!T14=$C$3,'S7'!E14,IF('S2'!T14=$C$3,'S2'!E14,IF('S4'!T14=$C$3,'S4'!E14,IF('S6'!T14=$C$3,'S6'!E14,IF('S8'!T14=$C$3,'S8'!E14," "))))))))</f>
        <v xml:space="preserve"> </v>
      </c>
      <c r="E31" s="48" t="str">
        <f>IF('S1'!U14=$C$3,'S1'!F14,IF('S3'!U14=$C$3,'S3'!F14,IF('S5'!U14=$C$3,'S5'!F14,IF('S7'!U14=$C$3,'S7'!F14,IF('S2'!U14=$C$3,'S2'!F14,IF('S4'!U14=$C$3,'S4'!F14,IF('S6'!U14=$C$3,'S6'!F14,IF('S8'!U14=$C$3,'S8'!F14," "))))))))</f>
        <v xml:space="preserve"> </v>
      </c>
      <c r="F31" s="48" t="str">
        <f>IF('S1'!V14=$C$3,'S1'!G14,IF('S3'!V14=$C$3,'S3'!G14,IF('S5'!V14=$C$3,'S5'!G14,IF('S7'!V14=$C$3,'S7'!G14,IF('S2'!V14=$C$3,'S2'!G14,IF('S4'!V14=$C$3,'S4'!G14,IF('S6'!V14=$C$3,'S6'!G14,IF('S8'!V14=$C$3,'S8'!G14," "))))))))</f>
        <v xml:space="preserve"> </v>
      </c>
      <c r="G31" s="52">
        <v>0.41666666666666669</v>
      </c>
      <c r="H31" s="48" t="str">
        <f>IF('S1'!R34=$C$3,'S1'!C34,IF('S3'!R34=$C$3,'S3'!C34,IF('S5'!R34=$C$3,'S5'!C34,IF('S7'!R34=$C$3,'S7'!C34,IF('S2'!R34=$C$3,'S2'!C34,IF('S4'!R34=$C$3,'S4'!C34,IF('S6'!R34=$C$3,'S6'!C34,IF('S8'!R34=$C$3,'S8'!C34," "))))))))</f>
        <v xml:space="preserve"> </v>
      </c>
      <c r="I31" s="48" t="str">
        <f>IF('S1'!S34=$C$3,'S1'!D34,IF('S3'!S34=$C$3,'S3'!D34,IF('S5'!S34=$C$3,'S5'!D34,IF('S7'!S34=$C$3,'S7'!D34,IF('S2'!S34=$C$3,'S2'!D34,IF('S4'!S34=$C$3,'S4'!D34,IF('S6'!S34=$C$3,'S6'!D34,IF('S8'!S34=$C$3,'S8'!D34," "))))))))</f>
        <v xml:space="preserve"> </v>
      </c>
      <c r="J31" s="48" t="str">
        <f>IF('S1'!T34=$C$3,'S1'!E34,IF('S3'!T34=$C$3,'S3'!E34,IF('S5'!T34=$C$3,'S5'!E34,IF('S7'!T34=$C$3,'S7'!E34,IF('S2'!T34=$C$3,'S2'!E34,IF('S4'!T34=$C$3,'S4'!E34,IF('S6'!T34=$C$3,'S6'!E34,IF('S8'!T34=$C$3,'S8'!E34," "))))))))</f>
        <v xml:space="preserve"> </v>
      </c>
      <c r="K31" s="48" t="str">
        <f>IF('S1'!U34=$C$3,'S1'!F34,IF('S3'!U34=$C$3,'S3'!F34,IF('S5'!U34=$C$3,'S5'!F34,IF('S7'!U34=$C$3,'S7'!F34,IF('S2'!U34=$C$3,'S2'!F34,IF('S4'!U34=$C$3,'S4'!F34,IF('S6'!U34=$C$3,'S6'!F34,IF('S8'!U34=$C$3,'S8'!F34," "))))))))</f>
        <v xml:space="preserve"> </v>
      </c>
      <c r="L31" s="48" t="str">
        <f>IF('S1'!V34=$C$3,'S1'!G34,IF('S3'!V34=$C$3,'S3'!G34,IF('S5'!V34=$C$3,'S5'!G34,IF('S7'!V34=$C$3,'S7'!G34,IF('S2'!V34=$C$3,'S2'!G34,IF('S4'!V34=$C$3,'S4'!G34,IF('S6'!V34=$C$3,'S6'!G34,IF('S8'!V34=$C$3,'S8'!G34," "))))))))</f>
        <v xml:space="preserve"> </v>
      </c>
    </row>
    <row r="32" spans="1:12" ht="15" customHeight="1" x14ac:dyDescent="0.2">
      <c r="A32" s="52">
        <v>0.45833333333333298</v>
      </c>
      <c r="B32" s="48" t="str">
        <f>IF('S1'!R15=$C$3,'S1'!C15,IF('S3'!R15=$C$3,'S3'!C15,IF('S5'!R15=$C$3,'S5'!C15,IF('S7'!R15=$C$3,'S7'!C15,IF('S2'!R15=$C$3,'S2'!C15,IF('S4'!R15=$C$3,'S4'!C15,IF('S6'!R15=$C$3,'S6'!C15,IF('S8'!R15=$C$3,'S8'!C15," "))))))))</f>
        <v xml:space="preserve"> </v>
      </c>
      <c r="C32" s="48" t="str">
        <f>IF('S1'!S15=$C$3,'S1'!D15,IF('S3'!S15=$C$3,'S3'!D15,IF('S5'!S15=$C$3,'S5'!D15,IF('S7'!S15=$C$3,'S7'!D15,IF('S2'!S15=$C$3,'S2'!D15,IF('S4'!S15=$C$3,'S4'!D15,IF('S6'!S15=$C$3,'S6'!D15,IF('S8'!S15=$C$3,'S8'!D15," "))))))))</f>
        <v xml:space="preserve"> </v>
      </c>
      <c r="D32" s="48" t="str">
        <f>IF('S1'!T15=$C$3,'S1'!E15,IF('S3'!T15=$C$3,'S3'!E15,IF('S5'!T15=$C$3,'S5'!E15,IF('S7'!T15=$C$3,'S7'!E15,IF('S2'!T15=$C$3,'S2'!E15,IF('S4'!T15=$C$3,'S4'!E15,IF('S6'!T15=$C$3,'S6'!E15,IF('S8'!T15=$C$3,'S8'!E15," "))))))))</f>
        <v xml:space="preserve"> </v>
      </c>
      <c r="E32" s="48" t="str">
        <f>IF('S1'!U15=$C$3,'S1'!F15,IF('S3'!U15=$C$3,'S3'!F15,IF('S5'!U15=$C$3,'S5'!F15,IF('S7'!U15=$C$3,'S7'!F15,IF('S2'!U15=$C$3,'S2'!F15,IF('S4'!U15=$C$3,'S4'!F15,IF('S6'!U15=$C$3,'S6'!F15,IF('S8'!U15=$C$3,'S8'!F15," "))))))))</f>
        <v xml:space="preserve"> </v>
      </c>
      <c r="F32" s="48" t="str">
        <f>IF('S1'!V15=$C$3,'S1'!G15,IF('S3'!V15=$C$3,'S3'!G15,IF('S5'!V15=$C$3,'S5'!G15,IF('S7'!V15=$C$3,'S7'!G15,IF('S2'!V15=$C$3,'S2'!G15,IF('S4'!V15=$C$3,'S4'!G15,IF('S6'!V15=$C$3,'S6'!G15,IF('S8'!V15=$C$3,'S8'!G15," "))))))))</f>
        <v xml:space="preserve"> </v>
      </c>
      <c r="G32" s="52">
        <v>0.45833333333333298</v>
      </c>
      <c r="H32" s="48" t="str">
        <f>IF('S1'!R35=$C$3,'S1'!C35,IF('S3'!R35=$C$3,'S3'!C35,IF('S5'!R35=$C$3,'S5'!C35,IF('S7'!R35=$C$3,'S7'!C35,IF('S2'!R35=$C$3,'S2'!C35,IF('S4'!R35=$C$3,'S4'!C35,IF('S6'!R35=$C$3,'S6'!C35,IF('S8'!R35=$C$3,'S8'!C35," "))))))))</f>
        <v xml:space="preserve"> </v>
      </c>
      <c r="I32" s="48" t="str">
        <f>IF('S1'!S35=$C$3,'S1'!D35,IF('S3'!S35=$C$3,'S3'!D35,IF('S5'!S35=$C$3,'S5'!D35,IF('S7'!S35=$C$3,'S7'!D35,IF('S2'!S35=$C$3,'S2'!D35,IF('S4'!S35=$C$3,'S4'!D35,IF('S6'!S35=$C$3,'S6'!D35,IF('S8'!S35=$C$3,'S8'!D35," "))))))))</f>
        <v xml:space="preserve"> </v>
      </c>
      <c r="J32" s="48" t="str">
        <f>IF('S1'!T35=$C$3,'S1'!E35,IF('S3'!T35=$C$3,'S3'!E35,IF('S5'!T35=$C$3,'S5'!E35,IF('S7'!T35=$C$3,'S7'!E35,IF('S2'!T35=$C$3,'S2'!E35,IF('S4'!T35=$C$3,'S4'!E35,IF('S6'!T35=$C$3,'S6'!E35,IF('S8'!T35=$C$3,'S8'!E35," "))))))))</f>
        <v xml:space="preserve"> </v>
      </c>
      <c r="K32" s="48" t="str">
        <f>IF('S1'!U35=$C$3,'S1'!F35,IF('S3'!U35=$C$3,'S3'!F35,IF('S5'!U35=$C$3,'S5'!F35,IF('S7'!U35=$C$3,'S7'!F35,IF('S2'!U35=$C$3,'S2'!F35,IF('S4'!U35=$C$3,'S4'!F35,IF('S6'!U35=$C$3,'S6'!F35,IF('S8'!U35=$C$3,'S8'!F35," "))))))))</f>
        <v xml:space="preserve"> </v>
      </c>
      <c r="L32" s="48" t="str">
        <f>IF('S1'!V35=$C$3,'S1'!G35,IF('S3'!V35=$C$3,'S3'!G35,IF('S5'!V35=$C$3,'S5'!G35,IF('S7'!V35=$C$3,'S7'!G35,IF('S2'!V35=$C$3,'S2'!G35,IF('S4'!V35=$C$3,'S4'!G35,IF('S6'!V35=$C$3,'S6'!G35,IF('S8'!V35=$C$3,'S8'!G35," "))))))))</f>
        <v xml:space="preserve"> </v>
      </c>
    </row>
    <row r="33" spans="1:12" ht="15" customHeight="1" x14ac:dyDescent="0.2">
      <c r="A33" s="52">
        <v>0.5</v>
      </c>
      <c r="B33" s="48" t="str">
        <f>IF('S1'!R16=$C$3,'S1'!C16,IF('S3'!R16=$C$3,'S3'!C16,IF('S5'!R16=$C$3,'S5'!C16,IF('S7'!R16=$C$3,'S7'!C16,IF('S2'!R16=$C$3,'S2'!C16,IF('S4'!R16=$C$3,'S4'!C16,IF('S6'!R16=$C$3,'S6'!C16,IF('S8'!R16=$C$3,'S8'!C16," "))))))))</f>
        <v xml:space="preserve"> </v>
      </c>
      <c r="C33" s="48" t="str">
        <f>IF('S1'!S16=$C$3,'S1'!D16,IF('S3'!S16=$C$3,'S3'!D16,IF('S5'!S16=$C$3,'S5'!D16,IF('S7'!S16=$C$3,'S7'!D16,IF('S2'!S16=$C$3,'S2'!D16,IF('S4'!S16=$C$3,'S4'!D16,IF('S6'!S16=$C$3,'S6'!D16,IF('S8'!S16=$C$3,'S8'!D16," "))))))))</f>
        <v xml:space="preserve"> </v>
      </c>
      <c r="D33" s="48" t="str">
        <f>IF('S1'!T16=$C$3,'S1'!E16,IF('S3'!T16=$C$3,'S3'!E16,IF('S5'!T16=$C$3,'S5'!E16,IF('S7'!T16=$C$3,'S7'!E16,IF('S2'!T16=$C$3,'S2'!E16,IF('S4'!T16=$C$3,'S4'!E16,IF('S6'!T16=$C$3,'S6'!E16,IF('S8'!T16=$C$3,'S8'!E16," "))))))))</f>
        <v xml:space="preserve"> </v>
      </c>
      <c r="E33" s="48" t="str">
        <f>IF('S1'!U16=$C$3,'S1'!F16,IF('S3'!U16=$C$3,'S3'!F16,IF('S5'!U16=$C$3,'S5'!F16,IF('S7'!U16=$C$3,'S7'!F16,IF('S2'!U16=$C$3,'S2'!F16,IF('S4'!U16=$C$3,'S4'!F16,IF('S6'!U16=$C$3,'S6'!F16,IF('S8'!U16=$C$3,'S8'!F16," "))))))))</f>
        <v xml:space="preserve"> </v>
      </c>
      <c r="F33" s="48" t="str">
        <f>IF('S1'!V16=$C$3,'S1'!G16,IF('S3'!V16=$C$3,'S3'!G16,IF('S5'!V16=$C$3,'S5'!G16,IF('S7'!V16=$C$3,'S7'!G16,IF('S2'!V16=$C$3,'S2'!G16,IF('S4'!V16=$C$3,'S4'!G16,IF('S6'!V16=$C$3,'S6'!G16,IF('S8'!V16=$C$3,'S8'!G16," "))))))))</f>
        <v xml:space="preserve"> </v>
      </c>
      <c r="G33" s="52">
        <v>0.5</v>
      </c>
      <c r="H33" s="48" t="str">
        <f>IF('S1'!R36=$C$3,'S1'!C36,IF('S3'!R36=$C$3,'S3'!C36,IF('S5'!R36=$C$3,'S5'!C36,IF('S7'!R36=$C$3,'S7'!C36,IF('S2'!R36=$C$3,'S2'!C36,IF('S4'!R36=$C$3,'S4'!C36,IF('S6'!R36=$C$3,'S6'!C36,IF('S8'!R36=$C$3,'S8'!C36," "))))))))</f>
        <v xml:space="preserve"> </v>
      </c>
      <c r="I33" s="48" t="str">
        <f>IF('S1'!S36=$C$3,'S1'!D36,IF('S3'!S36=$C$3,'S3'!D36,IF('S5'!S36=$C$3,'S5'!D36,IF('S7'!S36=$C$3,'S7'!D36,IF('S2'!S36=$C$3,'S2'!D36,IF('S4'!S36=$C$3,'S4'!D36,IF('S6'!S36=$C$3,'S6'!D36,IF('S8'!S36=$C$3,'S8'!D36," "))))))))</f>
        <v xml:space="preserve"> </v>
      </c>
      <c r="J33" s="48" t="str">
        <f>IF('S1'!T36=$C$3,'S1'!E36,IF('S3'!T36=$C$3,'S3'!E36,IF('S5'!T36=$C$3,'S5'!E36,IF('S7'!T36=$C$3,'S7'!E36,IF('S2'!T36=$C$3,'S2'!E36,IF('S4'!T36=$C$3,'S4'!E36,IF('S6'!T36=$C$3,'S6'!E36,IF('S8'!T36=$C$3,'S8'!E36," "))))))))</f>
        <v xml:space="preserve"> </v>
      </c>
      <c r="K33" s="48" t="str">
        <f>IF('S1'!U36=$C$3,'S1'!F36,IF('S3'!U36=$C$3,'S3'!F36,IF('S5'!U36=$C$3,'S5'!F36,IF('S7'!U36=$C$3,'S7'!F36,IF('S2'!U36=$C$3,'S2'!F36,IF('S4'!U36=$C$3,'S4'!F36,IF('S6'!U36=$C$3,'S6'!F36,IF('S8'!U36=$C$3,'S8'!F36," "))))))))</f>
        <v xml:space="preserve"> </v>
      </c>
      <c r="L33" s="48" t="str">
        <f>IF('S1'!V36=$C$3,'S1'!G36,IF('S3'!V36=$C$3,'S3'!G36,IF('S5'!V36=$C$3,'S5'!G36,IF('S7'!V36=$C$3,'S7'!G36,IF('S2'!V36=$C$3,'S2'!G36,IF('S4'!V36=$C$3,'S4'!G36,IF('S6'!V36=$C$3,'S6'!G36,IF('S8'!V36=$C$3,'S8'!G36," "))))))))</f>
        <v xml:space="preserve"> </v>
      </c>
    </row>
    <row r="34" spans="1:12" ht="15" customHeight="1" x14ac:dyDescent="0.2">
      <c r="A34" s="52">
        <v>0.54166666666666696</v>
      </c>
      <c r="B34" s="49" t="str">
        <f>IF('S1'!R17=$C$3,'S1'!C17,IF('S3'!R17=$C$3,'S3'!C17,IF('S5'!R17=$C$3,'S5'!C17,IF('S7'!R17=$C$3,'S7'!C17,IF('S2'!R17=$C$3,'S2'!C17,IF('S4'!R17=$C$3,'S4'!C17,IF('S6'!R17=$C$3,'S6'!C17,IF('S8'!R17=$C$3,'S8'!C17," "))))))))</f>
        <v xml:space="preserve"> </v>
      </c>
      <c r="C34" s="49" t="str">
        <f>IF('S1'!S17=$C$3,'S1'!D17,IF('S3'!S17=$C$3,'S3'!D17,IF('S5'!S17=$C$3,'S5'!D17,IF('S7'!S17=$C$3,'S7'!D17,IF('S2'!S17=$C$3,'S2'!D17,IF('S4'!S17=$C$3,'S4'!D17,IF('S6'!S17=$C$3,'S6'!D17,IF('S8'!S17=$C$3,'S8'!D17," "))))))))</f>
        <v xml:space="preserve"> </v>
      </c>
      <c r="D34" s="49" t="str">
        <f>IF('S1'!T17=$C$3,'S1'!E17,IF('S3'!T17=$C$3,'S3'!E17,IF('S5'!T17=$C$3,'S5'!E17,IF('S7'!T17=$C$3,'S7'!E17,IF('S2'!T17=$C$3,'S2'!E17,IF('S4'!T17=$C$3,'S4'!E17,IF('S6'!T17=$C$3,'S6'!E17,IF('S8'!T17=$C$3,'S8'!E17," "))))))))</f>
        <v xml:space="preserve"> </v>
      </c>
      <c r="E34" s="49" t="str">
        <f>IF('S1'!U17=$C$3,'S1'!F17,IF('S3'!U17=$C$3,'S3'!F17,IF('S5'!U17=$C$3,'S5'!F17,IF('S7'!U17=$C$3,'S7'!F17,IF('S2'!U17=$C$3,'S2'!F17,IF('S4'!U17=$C$3,'S4'!F17,IF('S6'!U17=$C$3,'S6'!F17,IF('S8'!U17=$C$3,'S8'!F17," "))))))))</f>
        <v xml:space="preserve"> </v>
      </c>
      <c r="F34" s="49" t="str">
        <f>IF('S1'!V17=$C$3,'S1'!G17,IF('S3'!V17=$C$3,'S3'!G17,IF('S5'!V17=$C$3,'S5'!G17,IF('S7'!V17=$C$3,'S7'!G17,IF('S2'!V17=$C$3,'S2'!G17,IF('S4'!V17=$C$3,'S4'!G17,IF('S6'!V17=$C$3,'S6'!G17,IF('S8'!V17=$C$3,'S8'!G17," "))))))))</f>
        <v xml:space="preserve"> </v>
      </c>
      <c r="G34" s="52">
        <v>0.54166666666666696</v>
      </c>
      <c r="H34" s="49" t="str">
        <f>IF('S1'!R37=$C$3,'S1'!C37,IF('S3'!R37=$C$3,'S3'!C37,IF('S5'!R37=$C$3,'S5'!C37,IF('S7'!R37=$C$3,'S7'!C37,IF('S2'!R37=$C$3,'S2'!C37,IF('S4'!R37=$C$3,'S4'!C37,IF('S6'!R37=$C$3,'S6'!C37,IF('S8'!R37=$C$3,'S8'!C37," "))))))))</f>
        <v xml:space="preserve"> </v>
      </c>
      <c r="I34" s="49" t="str">
        <f>IF('S1'!S37=$C$3,'S1'!D37,IF('S3'!S37=$C$3,'S3'!D37,IF('S5'!S37=$C$3,'S5'!D37,IF('S7'!S37=$C$3,'S7'!D37,IF('S2'!S37=$C$3,'S2'!D37,IF('S4'!S37=$C$3,'S4'!D37,IF('S6'!S37=$C$3,'S6'!D37,IF('S8'!S37=$C$3,'S8'!D37," "))))))))</f>
        <v xml:space="preserve"> </v>
      </c>
      <c r="J34" s="49" t="str">
        <f>IF('S1'!T37=$C$3,'S1'!E37,IF('S3'!T37=$C$3,'S3'!E37,IF('S5'!T37=$C$3,'S5'!E37,IF('S7'!T37=$C$3,'S7'!E37,IF('S2'!T37=$C$3,'S2'!E37,IF('S4'!T37=$C$3,'S4'!E37,IF('S6'!T37=$C$3,'S6'!E37,IF('S8'!T37=$C$3,'S8'!E37," "))))))))</f>
        <v xml:space="preserve"> </v>
      </c>
      <c r="K34" s="49" t="str">
        <f>IF('S1'!U37=$C$3,'S1'!F37,IF('S3'!U37=$C$3,'S3'!F37,IF('S5'!U37=$C$3,'S5'!F37,IF('S7'!U37=$C$3,'S7'!F37,IF('S2'!U37=$C$3,'S2'!F37,IF('S4'!U37=$C$3,'S4'!F37,IF('S6'!U37=$C$3,'S6'!F37,IF('S8'!U37=$C$3,'S8'!F37," "))))))))</f>
        <v xml:space="preserve"> </v>
      </c>
      <c r="L34" s="49" t="str">
        <f>IF('S1'!V37=$C$3,'S1'!G37,IF('S3'!V37=$C$3,'S3'!G37,IF('S5'!V37=$C$3,'S5'!G37,IF('S7'!V37=$C$3,'S7'!G37,IF('S2'!V37=$C$3,'S2'!G37,IF('S4'!V37=$C$3,'S4'!G37,IF('S6'!V37=$C$3,'S6'!G37,IF('S8'!V37=$C$3,'S8'!G37," "))))))))</f>
        <v xml:space="preserve"> </v>
      </c>
    </row>
    <row r="35" spans="1:12" ht="15" customHeight="1" x14ac:dyDescent="0.2">
      <c r="A35" s="52">
        <v>0.58333333333333304</v>
      </c>
      <c r="B35" s="50" t="str">
        <f>IF('S1'!R18=$C$3,'S1'!C18,IF('S3'!R18=$C$3,'S3'!C18,IF('S5'!R18=$C$3,'S5'!C18,IF('S7'!R18=$C$3,'S7'!C18,IF('S2'!R18=$C$3,'S2'!C18,IF('S4'!R18=$C$3,'S4'!C18,IF('S6'!R18=$C$3,'S6'!C18,IF('S8'!R18=$C$3,'S8'!C18," "))))))))</f>
        <v xml:space="preserve"> </v>
      </c>
      <c r="C35" s="50" t="str">
        <f>IF('S1'!S18=$C$3,'S1'!D18,IF('S3'!S18=$C$3,'S3'!D18,IF('S5'!S18=$C$3,'S5'!D18,IF('S7'!S18=$C$3,'S7'!D18,IF('S2'!S18=$C$3,'S2'!D18,IF('S4'!S18=$C$3,'S4'!D18,IF('S6'!S18=$C$3,'S6'!D18,IF('S8'!S18=$C$3,'S8'!D18," "))))))))</f>
        <v xml:space="preserve"> </v>
      </c>
      <c r="D35" s="50" t="str">
        <f>IF('S1'!T18=$C$3,'S1'!E18,IF('S3'!T18=$C$3,'S3'!E18,IF('S5'!T18=$C$3,'S5'!E18,IF('S7'!T18=$C$3,'S7'!E18,IF('S2'!T18=$C$3,'S2'!E18,IF('S4'!T18=$C$3,'S4'!E18,IF('S6'!T18=$C$3,'S6'!E18,IF('S8'!T18=$C$3,'S8'!E18," "))))))))</f>
        <v xml:space="preserve"> </v>
      </c>
      <c r="E35" s="50" t="str">
        <f>IF('S1'!U18=$C$3,'S1'!F18,IF('S3'!U18=$C$3,'S3'!F18,IF('S5'!U18=$C$3,'S5'!F18,IF('S7'!U18=$C$3,'S7'!F18,IF('S2'!U18=$C$3,'S2'!F18,IF('S4'!U18=$C$3,'S4'!F18,IF('S6'!U18=$C$3,'S6'!F18,IF('S8'!U18=$C$3,'S8'!F18," "))))))))</f>
        <v xml:space="preserve"> </v>
      </c>
      <c r="F35" s="50" t="str">
        <f>IF('S1'!V18=$C$3,'S1'!G18,IF('S3'!V18=$C$3,'S3'!G18,IF('S5'!V18=$C$3,'S5'!G18,IF('S7'!V18=$C$3,'S7'!G18,IF('S2'!V18=$C$3,'S2'!G18,IF('S4'!V18=$C$3,'S4'!G18,IF('S6'!V18=$C$3,'S6'!G18,IF('S8'!V18=$C$3,'S8'!G18," "))))))))</f>
        <v xml:space="preserve"> </v>
      </c>
      <c r="G35" s="52">
        <v>0.58333333333333304</v>
      </c>
      <c r="H35" s="50" t="str">
        <f>IF('S1'!R38=$C$3,'S1'!C38,IF('S3'!R38=$C$3,'S3'!C38,IF('S5'!R38=$C$3,'S5'!C38,IF('S7'!R38=$C$3,'S7'!C38,IF('S2'!R38=$C$3,'S2'!C38,IF('S4'!R38=$C$3,'S4'!C38,IF('S6'!R38=$C$3,'S6'!C38,IF('S8'!R38=$C$3,'S8'!C38," "))))))))</f>
        <v xml:space="preserve"> </v>
      </c>
      <c r="I35" s="50" t="str">
        <f>IF('S1'!S38=$C$3,'S1'!D38,IF('S3'!S38=$C$3,'S3'!D38,IF('S5'!S38=$C$3,'S5'!D38,IF('S7'!S38=$C$3,'S7'!D38,IF('S2'!S38=$C$3,'S2'!D38,IF('S4'!S38=$C$3,'S4'!D38,IF('S6'!S38=$C$3,'S6'!D38,IF('S8'!S38=$C$3,'S8'!D38," "))))))))</f>
        <v xml:space="preserve"> </v>
      </c>
      <c r="J35" s="50" t="str">
        <f>IF('S1'!T38=$C$3,'S1'!E38,IF('S3'!T38=$C$3,'S3'!E38,IF('S5'!T38=$C$3,'S5'!E38,IF('S7'!T38=$C$3,'S7'!E38,IF('S2'!T38=$C$3,'S2'!E38,IF('S4'!T38=$C$3,'S4'!E38,IF('S6'!T38=$C$3,'S6'!E38,IF('S8'!T38=$C$3,'S8'!E38," "))))))))</f>
        <v xml:space="preserve"> </v>
      </c>
      <c r="K35" s="50" t="str">
        <f>IF('S1'!U38=$C$3,'S1'!F38,IF('S3'!U38=$C$3,'S3'!F38,IF('S5'!U38=$C$3,'S5'!F38,IF('S7'!U38=$C$3,'S7'!F38,IF('S2'!U38=$C$3,'S2'!F38,IF('S4'!U38=$C$3,'S4'!F38,IF('S6'!U38=$C$3,'S6'!F38,IF('S8'!U38=$C$3,'S8'!F38," "))))))))</f>
        <v xml:space="preserve"> </v>
      </c>
      <c r="L35" s="50" t="str">
        <f>IF('S1'!V38=$C$3,'S1'!G38,IF('S3'!V38=$C$3,'S3'!G38,IF('S5'!V38=$C$3,'S5'!G38,IF('S7'!V38=$C$3,'S7'!G38,IF('S2'!V38=$C$3,'S2'!G38,IF('S4'!V38=$C$3,'S4'!G38,IF('S6'!V38=$C$3,'S6'!G38,IF('S8'!V38=$C$3,'S8'!G38," "))))))))</f>
        <v xml:space="preserve"> </v>
      </c>
    </row>
    <row r="36" spans="1:12" ht="15" customHeight="1" x14ac:dyDescent="0.2">
      <c r="A36" s="52">
        <v>0.625</v>
      </c>
      <c r="B36" s="48" t="str">
        <f>IF('S1'!R19=$C$3,'S1'!C19,IF('S3'!R19=$C$3,'S3'!C19,IF('S5'!R19=$C$3,'S5'!C19,IF('S7'!R19=$C$3,'S7'!C19,IF('S2'!R19=$C$3,'S2'!C19,IF('S4'!R19=$C$3,'S4'!C19,IF('S6'!R19=$C$3,'S6'!C19,IF('S8'!R19=$C$3,'S8'!C19," "))))))))</f>
        <v xml:space="preserve"> </v>
      </c>
      <c r="C36" s="48" t="str">
        <f>IF('S1'!S19=$C$3,'S1'!D19,IF('S3'!S19=$C$3,'S3'!D19,IF('S5'!S19=$C$3,'S5'!D19,IF('S7'!S19=$C$3,'S7'!D19,IF('S2'!S19=$C$3,'S2'!D19,IF('S4'!S19=$C$3,'S4'!D19,IF('S6'!S19=$C$3,'S6'!D19,IF('S8'!S19=$C$3,'S8'!D19," "))))))))</f>
        <v xml:space="preserve"> </v>
      </c>
      <c r="D36" s="48" t="str">
        <f>IF('S1'!T19=$C$3,'S1'!E19,IF('S3'!T19=$C$3,'S3'!E19,IF('S5'!T19=$C$3,'S5'!E19,IF('S7'!T19=$C$3,'S7'!E19,IF('S2'!T19=$C$3,'S2'!E19,IF('S4'!T19=$C$3,'S4'!E19,IF('S6'!T19=$C$3,'S6'!E19,IF('S8'!T19=$C$3,'S8'!E19," "))))))))</f>
        <v xml:space="preserve"> </v>
      </c>
      <c r="E36" s="48" t="str">
        <f>IF('S1'!U19=$C$3,'S1'!F19,IF('S3'!U19=$C$3,'S3'!F19,IF('S5'!U19=$C$3,'S5'!F19,IF('S7'!U19=$C$3,'S7'!F19,IF('S2'!U19=$C$3,'S2'!F19,IF('S4'!U19=$C$3,'S4'!F19,IF('S6'!U19=$C$3,'S6'!F19,IF('S8'!U19=$C$3,'S8'!F19," "))))))))</f>
        <v xml:space="preserve"> </v>
      </c>
      <c r="F36" s="48" t="str">
        <f>IF('S1'!V19=$C$3,'S1'!G19,IF('S3'!V19=$C$3,'S3'!G19,IF('S5'!V19=$C$3,'S5'!G19,IF('S7'!V19=$C$3,'S7'!G19,IF('S2'!V19=$C$3,'S2'!G19,IF('S4'!V19=$C$3,'S4'!G19,IF('S6'!V19=$C$3,'S6'!G19,IF('S8'!V19=$C$3,'S8'!G19," "))))))))</f>
        <v xml:space="preserve"> </v>
      </c>
      <c r="G36" s="52">
        <v>0.625</v>
      </c>
      <c r="H36" s="48" t="str">
        <f>IF('S1'!R39=$C$3,'S1'!C39,IF('S3'!R39=$C$3,'S3'!C39,IF('S5'!R39=$C$3,'S5'!C39,IF('S7'!R39=$C$3,'S7'!C39,IF('S2'!R39=$C$3,'S2'!C39,IF('S4'!R39=$C$3,'S4'!C39,IF('S6'!R39=$C$3,'S6'!C39,IF('S8'!R39=$C$3,'S8'!C39," "))))))))</f>
        <v xml:space="preserve"> </v>
      </c>
      <c r="I36" s="48" t="str">
        <f>IF('S1'!S39=$C$3,'S1'!D39,IF('S3'!S39=$C$3,'S3'!D39,IF('S5'!S39=$C$3,'S5'!D39,IF('S7'!S39=$C$3,'S7'!D39,IF('S2'!S39=$C$3,'S2'!D39,IF('S4'!S39=$C$3,'S4'!D39,IF('S6'!S39=$C$3,'S6'!D39,IF('S8'!S39=$C$3,'S8'!D39," "))))))))</f>
        <v xml:space="preserve"> </v>
      </c>
      <c r="J36" s="48" t="str">
        <f>IF('S1'!T39=$C$3,'S1'!E39,IF('S3'!T39=$C$3,'S3'!E39,IF('S5'!T39=$C$3,'S5'!E39,IF('S7'!T39=$C$3,'S7'!E39,IF('S2'!T39=$C$3,'S2'!E39,IF('S4'!T39=$C$3,'S4'!E39,IF('S6'!T39=$C$3,'S6'!E39,IF('S8'!T39=$C$3,'S8'!E39," "))))))))</f>
        <v xml:space="preserve"> </v>
      </c>
      <c r="K36" s="48" t="str">
        <f>IF('S1'!U39=$C$3,'S1'!F39,IF('S3'!U39=$C$3,'S3'!F39,IF('S5'!U39=$C$3,'S5'!F39,IF('S7'!U39=$C$3,'S7'!F39,IF('S2'!U39=$C$3,'S2'!F39,IF('S4'!U39=$C$3,'S4'!F39,IF('S6'!U39=$C$3,'S6'!F39,IF('S8'!U39=$C$3,'S8'!F39," "))))))))</f>
        <v xml:space="preserve"> </v>
      </c>
      <c r="L36" s="48" t="str">
        <f>IF('S1'!V39=$C$3,'S1'!G39,IF('S3'!V39=$C$3,'S3'!G39,IF('S5'!V39=$C$3,'S5'!G39,IF('S7'!V39=$C$3,'S7'!G39,IF('S2'!V39=$C$3,'S2'!G39,IF('S4'!V39=$C$3,'S4'!G39,IF('S6'!V39=$C$3,'S6'!G39,IF('S8'!V39=$C$3,'S8'!G39," "))))))))</f>
        <v xml:space="preserve"> </v>
      </c>
    </row>
    <row r="37" spans="1:12" ht="15" customHeight="1" x14ac:dyDescent="0.2">
      <c r="A37" s="52">
        <v>0.66666666666666696</v>
      </c>
      <c r="B37" s="48" t="str">
        <f>IF('S1'!R20=$C$3,'S1'!C20,IF('S3'!R20=$C$3,'S3'!C20,IF('S5'!R20=$C$3,'S5'!C20,IF('S7'!R20=$C$3,'S7'!C20,IF('S2'!R20=$C$3,'S2'!C20,IF('S4'!R20=$C$3,'S4'!C20,IF('S6'!R20=$C$3,'S6'!C20,IF('S8'!R20=$C$3,'S8'!C20," "))))))))</f>
        <v xml:space="preserve"> </v>
      </c>
      <c r="C37" s="48" t="str">
        <f>IF('S1'!S20=$C$3,'S1'!D20,IF('S3'!S20=$C$3,'S3'!D20,IF('S5'!S20=$C$3,'S5'!D20,IF('S7'!S20=$C$3,'S7'!D20,IF('S2'!S20=$C$3,'S2'!D20,IF('S4'!S20=$C$3,'S4'!D20,IF('S6'!S20=$C$3,'S6'!D20,IF('S8'!S20=$C$3,'S8'!D20," "))))))))</f>
        <v xml:space="preserve"> </v>
      </c>
      <c r="D37" s="48" t="str">
        <f>IF('S1'!T20=$C$3,'S1'!E20,IF('S3'!T20=$C$3,'S3'!E20,IF('S5'!T20=$C$3,'S5'!E20,IF('S7'!T20=$C$3,'S7'!E20,IF('S2'!T20=$C$3,'S2'!E20,IF('S4'!T20=$C$3,'S4'!E20,IF('S6'!T20=$C$3,'S6'!E20,IF('S8'!T20=$C$3,'S8'!E20," "))))))))</f>
        <v xml:space="preserve"> </v>
      </c>
      <c r="E37" s="48" t="str">
        <f>IF('S1'!U20=$C$3,'S1'!F20,IF('S3'!U20=$C$3,'S3'!F20,IF('S5'!U20=$C$3,'S5'!F20,IF('S7'!U20=$C$3,'S7'!F20,IF('S2'!U20=$C$3,'S2'!F20,IF('S4'!U20=$C$3,'S4'!F20,IF('S6'!U20=$C$3,'S6'!F20,IF('S8'!U20=$C$3,'S8'!F20," "))))))))</f>
        <v xml:space="preserve"> </v>
      </c>
      <c r="F37" s="48" t="str">
        <f>IF('S1'!V20=$C$3,'S1'!G20,IF('S3'!V20=$C$3,'S3'!G20,IF('S5'!V20=$C$3,'S5'!G20,IF('S7'!V20=$C$3,'S7'!G20,IF('S2'!V20=$C$3,'S2'!G20,IF('S4'!V20=$C$3,'S4'!G20,IF('S6'!V20=$C$3,'S6'!G20,IF('S8'!V20=$C$3,'S8'!G20," "))))))))</f>
        <v xml:space="preserve"> </v>
      </c>
      <c r="G37" s="52">
        <v>0.66666666666666696</v>
      </c>
      <c r="H37" s="48" t="str">
        <f>IF('S1'!R40=$C$3,'S1'!C40,IF('S3'!R40=$C$3,'S3'!C40,IF('S5'!R40=$C$3,'S5'!C40,IF('S7'!R40=$C$3,'S7'!C40,IF('S2'!R40=$C$3,'S2'!C40,IF('S4'!R40=$C$3,'S4'!C40,IF('S6'!R40=$C$3,'S6'!C40,IF('S8'!R40=$C$3,'S8'!C40," "))))))))</f>
        <v xml:space="preserve"> </v>
      </c>
      <c r="I37" s="48" t="str">
        <f>IF('S1'!S40=$C$3,'S1'!D40,IF('S3'!S40=$C$3,'S3'!D40,IF('S5'!S40=$C$3,'S5'!D40,IF('S7'!S40=$C$3,'S7'!D40,IF('S2'!S40=$C$3,'S2'!D40,IF('S4'!S40=$C$3,'S4'!D40,IF('S6'!S40=$C$3,'S6'!D40,IF('S8'!S40=$C$3,'S8'!D40," "))))))))</f>
        <v xml:space="preserve"> </v>
      </c>
      <c r="J37" s="48" t="str">
        <f>IF('S1'!T40=$C$3,'S1'!E40,IF('S3'!T40=$C$3,'S3'!E40,IF('S5'!T40=$C$3,'S5'!E40,IF('S7'!T40=$C$3,'S7'!E40,IF('S2'!T40=$C$3,'S2'!E40,IF('S4'!T40=$C$3,'S4'!E40,IF('S6'!T40=$C$3,'S6'!E40,IF('S8'!T40=$C$3,'S8'!E40," "))))))))</f>
        <v xml:space="preserve"> </v>
      </c>
      <c r="K37" s="48" t="str">
        <f>IF('S1'!U40=$C$3,'S1'!F40,IF('S3'!U40=$C$3,'S3'!F40,IF('S5'!U40=$C$3,'S5'!F40,IF('S7'!U40=$C$3,'S7'!F40,IF('S2'!U40=$C$3,'S2'!F40,IF('S4'!U40=$C$3,'S4'!F40,IF('S6'!U40=$C$3,'S6'!F40,IF('S8'!U40=$C$3,'S8'!F40," "))))))))</f>
        <v xml:space="preserve"> </v>
      </c>
      <c r="L37" s="48" t="str">
        <f>IF('S1'!V40=$C$3,'S1'!G40,IF('S3'!V40=$C$3,'S3'!G40,IF('S5'!V40=$C$3,'S5'!G40,IF('S7'!V40=$C$3,'S7'!G40,IF('S2'!V40=$C$3,'S2'!G40,IF('S4'!V40=$C$3,'S4'!G40,IF('S6'!V40=$C$3,'S6'!G40,IF('S8'!V40=$C$3,'S8'!G40," "))))))))</f>
        <v xml:space="preserve"> </v>
      </c>
    </row>
    <row r="38" spans="1:12" ht="15" customHeight="1" x14ac:dyDescent="0.2">
      <c r="A38" s="52">
        <v>0.70833333333333304</v>
      </c>
      <c r="B38" s="48" t="str">
        <f>IF('S1'!R21=$C$3,'S1'!C21,IF('S3'!R21=$C$3,'S3'!C21,IF('S5'!R21=$C$3,'S5'!C21,IF('S7'!R21=$C$3,'S7'!C21,IF('S2'!R21=$C$3,'S2'!C21,IF('S4'!R21=$C$3,'S4'!C21,IF('S6'!R21=$C$3,'S6'!C21,IF('S8'!R21=$C$3,'S8'!C21," "))))))))</f>
        <v xml:space="preserve"> </v>
      </c>
      <c r="C38" s="48" t="str">
        <f>IF('S1'!S21=$C$3,'S1'!D21,IF('S3'!S21=$C$3,'S3'!D21,IF('S5'!S21=$C$3,'S5'!D21,IF('S7'!S21=$C$3,'S7'!D21,IF('S2'!S21=$C$3,'S2'!D21,IF('S4'!S21=$C$3,'S4'!D21,IF('S6'!S21=$C$3,'S6'!D21,IF('S8'!S21=$C$3,'S8'!D21," "))))))))</f>
        <v xml:space="preserve"> </v>
      </c>
      <c r="D38" s="48" t="str">
        <f>IF('S1'!T21=$C$3,'S1'!E21,IF('S3'!T21=$C$3,'S3'!E21,IF('S5'!T21=$C$3,'S5'!E21,IF('S7'!T21=$C$3,'S7'!E21,IF('S2'!T21=$C$3,'S2'!E21,IF('S4'!T21=$C$3,'S4'!E21,IF('S6'!T21=$C$3,'S6'!E21,IF('S8'!T21=$C$3,'S8'!E21," "))))))))</f>
        <v xml:space="preserve"> </v>
      </c>
      <c r="E38" s="48" t="str">
        <f>IF('S1'!U21=$C$3,'S1'!F21,IF('S3'!U21=$C$3,'S3'!F21,IF('S5'!U21=$C$3,'S5'!F21,IF('S7'!U21=$C$3,'S7'!F21,IF('S2'!U21=$C$3,'S2'!F21,IF('S4'!U21=$C$3,'S4'!F21,IF('S6'!U21=$C$3,'S6'!F21,IF('S8'!U21=$C$3,'S8'!F21," "))))))))</f>
        <v xml:space="preserve"> </v>
      </c>
      <c r="F38" s="48" t="str">
        <f>IF('S1'!V21=$C$3,'S1'!G21,IF('S3'!V21=$C$3,'S3'!G21,IF('S5'!V21=$C$3,'S5'!G21,IF('S7'!V21=$C$3,'S7'!G21,IF('S2'!V21=$C$3,'S2'!G21,IF('S4'!V21=$C$3,'S4'!G21,IF('S6'!V21=$C$3,'S6'!G21,IF('S8'!V21=$C$3,'S8'!G21," "))))))))</f>
        <v xml:space="preserve"> </v>
      </c>
      <c r="G38" s="52">
        <v>0.70833333333333304</v>
      </c>
      <c r="H38" s="48" t="str">
        <f>IF('S1'!R41=$C$3,'S1'!C41,IF('S3'!R41=$C$3,'S3'!C41,IF('S5'!R41=$C$3,'S5'!C41,IF('S7'!R41=$C$3,'S7'!C41,IF('S2'!R41=$C$3,'S2'!C41,IF('S4'!R41=$C$3,'S4'!C41,IF('S6'!R41=$C$3,'S6'!C41,IF('S8'!R41=$C$3,'S8'!C41," "))))))))</f>
        <v xml:space="preserve"> </v>
      </c>
      <c r="I38" s="48" t="str">
        <f>IF('S1'!S41=$C$3,'S1'!D41,IF('S3'!S41=$C$3,'S3'!D41,IF('S5'!S41=$C$3,'S5'!D41,IF('S7'!S41=$C$3,'S7'!D41,IF('S2'!S41=$C$3,'S2'!D41,IF('S4'!S41=$C$3,'S4'!D41,IF('S6'!S41=$C$3,'S6'!D41,IF('S8'!S41=$C$3,'S8'!D41," "))))))))</f>
        <v xml:space="preserve"> </v>
      </c>
      <c r="J38" s="48" t="str">
        <f>IF('S1'!T41=$C$3,'S1'!E41,IF('S3'!T41=$C$3,'S3'!E41,IF('S5'!T41=$C$3,'S5'!E41,IF('S7'!T41=$C$3,'S7'!E41,IF('S2'!T41=$C$3,'S2'!E41,IF('S4'!T41=$C$3,'S4'!E41,IF('S6'!T41=$C$3,'S6'!E41,IF('S8'!T41=$C$3,'S8'!E41," "))))))))</f>
        <v xml:space="preserve"> </v>
      </c>
      <c r="K38" s="48" t="str">
        <f>IF('S1'!U41=$C$3,'S1'!F41,IF('S3'!U41=$C$3,'S3'!F41,IF('S5'!U41=$C$3,'S5'!F41,IF('S7'!U41=$C$3,'S7'!F41,IF('S2'!U41=$C$3,'S2'!F41,IF('S4'!U41=$C$3,'S4'!F41,IF('S6'!U41=$C$3,'S6'!F41,IF('S8'!U41=$C$3,'S8'!F41," "))))))))</f>
        <v xml:space="preserve"> </v>
      </c>
      <c r="L38" s="48" t="str">
        <f>IF('S1'!V41=$C$3,'S1'!G41,IF('S3'!V41=$C$3,'S3'!G41,IF('S5'!V41=$C$3,'S5'!G41,IF('S7'!V41=$C$3,'S7'!G41,IF('S2'!V41=$C$3,'S2'!G41,IF('S4'!V41=$C$3,'S4'!G41,IF('S6'!V41=$C$3,'S6'!G41,IF('S8'!V41=$C$3,'S8'!G41," "))))))))</f>
        <v xml:space="preserve"> </v>
      </c>
    </row>
    <row r="39" spans="1:12" ht="15" customHeight="1" x14ac:dyDescent="0.2">
      <c r="A39" s="52">
        <v>0.75</v>
      </c>
      <c r="B39" s="49" t="str">
        <f>IF('S1'!R22=$C$3,'S1'!C22,IF('S3'!R22=$C$3,'S3'!C22,IF('S5'!R22=$C$3,'S5'!C22,IF('S7'!R22=$C$3,'S7'!C22,IF('S2'!R22=$C$3,'S2'!C22,IF('S4'!R22=$C$3,'S4'!C22,IF('S6'!R22=$C$3,'S6'!C22,IF('S8'!R22=$C$3,'S8'!C22," "))))))))</f>
        <v xml:space="preserve"> </v>
      </c>
      <c r="C39" s="49" t="str">
        <f>IF('S1'!S22=$C$3,'S1'!D22,IF('S3'!S22=$C$3,'S3'!D22,IF('S5'!S22=$C$3,'S5'!D22,IF('S7'!S22=$C$3,'S7'!D22,IF('S2'!S22=$C$3,'S2'!D22,IF('S4'!S22=$C$3,'S4'!D22,IF('S6'!S22=$C$3,'S6'!D22,IF('S8'!S22=$C$3,'S8'!D22," "))))))))</f>
        <v xml:space="preserve"> </v>
      </c>
      <c r="D39" s="49" t="str">
        <f>IF('S1'!T22=$C$3,'S1'!E22,IF('S3'!T22=$C$3,'S3'!E22,IF('S5'!T22=$C$3,'S5'!E22,IF('S7'!T22=$C$3,'S7'!E22,IF('S2'!T22=$C$3,'S2'!E22,IF('S4'!T22=$C$3,'S4'!E22,IF('S6'!T22=$C$3,'S6'!E22,IF('S8'!T22=$C$3,'S8'!E22," "))))))))</f>
        <v xml:space="preserve"> </v>
      </c>
      <c r="E39" s="49" t="str">
        <f>IF('S1'!U22=$C$3,'S1'!F22,IF('S3'!U22=$C$3,'S3'!F22,IF('S5'!U22=$C$3,'S5'!F22,IF('S7'!U22=$C$3,'S7'!F22,IF('S2'!U22=$C$3,'S2'!F22,IF('S4'!U22=$C$3,'S4'!F22,IF('S6'!U22=$C$3,'S6'!F22,IF('S8'!U22=$C$3,'S8'!F22," "))))))))</f>
        <v xml:space="preserve"> </v>
      </c>
      <c r="F39" s="49" t="str">
        <f>IF('S1'!V22=$C$3,'S1'!G22,IF('S3'!V22=$C$3,'S3'!G22,IF('S5'!V22=$C$3,'S5'!G22,IF('S7'!V22=$C$3,'S7'!G22,IF('S2'!V22=$C$3,'S2'!G22,IF('S4'!V22=$C$3,'S4'!G22,IF('S6'!V22=$C$3,'S6'!G22,IF('S8'!V22=$C$3,'S8'!G22," "))))))))</f>
        <v xml:space="preserve"> </v>
      </c>
      <c r="G39" s="52">
        <v>0.75</v>
      </c>
      <c r="H39" s="49" t="str">
        <f>IF('S1'!R42=$C$3,'S1'!C42,IF('S3'!R42=$C$3,'S3'!C42,IF('S5'!R42=$C$3,'S5'!C42,IF('S7'!R42=$C$3,'S7'!C42,IF('S2'!R42=$C$3,'S2'!C42,IF('S4'!R42=$C$3,'S4'!C42,IF('S6'!R42=$C$3,'S6'!C42,IF('S8'!R42=$C$3,'S8'!C42," "))))))))</f>
        <v xml:space="preserve"> </v>
      </c>
      <c r="I39" s="49" t="str">
        <f>IF('S1'!S42=$C$3,'S1'!D42,IF('S3'!S42=$C$3,'S3'!D42,IF('S5'!S42=$C$3,'S5'!D42,IF('S7'!S42=$C$3,'S7'!D42,IF('S2'!S42=$C$3,'S2'!D42,IF('S4'!S42=$C$3,'S4'!D42,IF('S6'!S42=$C$3,'S6'!D42,IF('S8'!S42=$C$3,'S8'!D42," "))))))))</f>
        <v xml:space="preserve"> </v>
      </c>
      <c r="J39" s="49" t="str">
        <f>IF('S1'!T42=$C$3,'S1'!E42,IF('S3'!T42=$C$3,'S3'!E42,IF('S5'!T42=$C$3,'S5'!E42,IF('S7'!T42=$C$3,'S7'!E42,IF('S2'!T42=$C$3,'S2'!E42,IF('S4'!T42=$C$3,'S4'!E42,IF('S6'!T42=$C$3,'S6'!E42,IF('S8'!T42=$C$3,'S8'!E42," "))))))))</f>
        <v xml:space="preserve"> </v>
      </c>
      <c r="K39" s="49" t="str">
        <f>IF('S1'!U42=$C$3,'S1'!F42,IF('S3'!U42=$C$3,'S3'!F42,IF('S5'!U42=$C$3,'S5'!F42,IF('S7'!U42=$C$3,'S7'!F42,IF('S2'!U42=$C$3,'S2'!F42,IF('S4'!U42=$C$3,'S4'!F42,IF('S6'!U42=$C$3,'S6'!F42,IF('S8'!U42=$C$3,'S8'!F42," "))))))))</f>
        <v xml:space="preserve"> </v>
      </c>
      <c r="L39" s="49" t="str">
        <f>IF('S1'!V42=$C$3,'S1'!G42,IF('S3'!V42=$C$3,'S3'!G42,IF('S5'!V42=$C$3,'S5'!G42,IF('S7'!V42=$C$3,'S7'!G42,IF('S2'!V42=$C$3,'S2'!G42,IF('S4'!V42=$C$3,'S4'!G42,IF('S6'!V42=$C$3,'S6'!G42,IF('S8'!V42=$C$3,'S8'!G42," "))))))))</f>
        <v xml:space="preserve"> </v>
      </c>
    </row>
  </sheetData>
  <phoneticPr fontId="0" type="noConversion"/>
  <printOptions horizontalCentered="1" verticalCentered="1"/>
  <pageMargins left="0.74803149606299213" right="0.74803149606299213" top="0.98425196850393704" bottom="0.98425196850393704" header="0.51181102362204722" footer="0.51181102362204722"/>
  <pageSetup paperSize="9" scale="16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265" r:id="rId4" name="Drop Down 1">
              <controlPr defaultSize="0" autoLine="0" autoPict="0">
                <anchor moveWithCells="1">
                  <from>
                    <xdr:col>0</xdr:col>
                    <xdr:colOff>19050</xdr:colOff>
                    <xdr:row>1</xdr:row>
                    <xdr:rowOff>133350</xdr:rowOff>
                  </from>
                  <to>
                    <xdr:col>3</xdr:col>
                    <xdr:colOff>1028700</xdr:colOff>
                    <xdr:row>3</xdr:row>
                    <xdr:rowOff>38100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5">
    <tabColor indexed="17"/>
  </sheetPr>
  <dimension ref="A1:AA103"/>
  <sheetViews>
    <sheetView topLeftCell="G1" workbookViewId="0">
      <selection activeCell="O3" sqref="O1:O1048576"/>
    </sheetView>
  </sheetViews>
  <sheetFormatPr defaultColWidth="6" defaultRowHeight="15" x14ac:dyDescent="0.3"/>
  <cols>
    <col min="1" max="1" width="12.5703125" style="610" bestFit="1" customWidth="1"/>
    <col min="2" max="2" width="11.85546875" style="611" bestFit="1" customWidth="1"/>
    <col min="3" max="3" width="13.42578125" style="611" bestFit="1" customWidth="1"/>
    <col min="4" max="4" width="8.85546875" style="610" bestFit="1" customWidth="1"/>
    <col min="5" max="5" width="24.85546875" style="610" bestFit="1" customWidth="1"/>
    <col min="6" max="6" width="22.140625" style="610" bestFit="1" customWidth="1"/>
    <col min="7" max="7" width="9" style="605" bestFit="1" customWidth="1"/>
    <col min="8" max="8" width="5.42578125" style="610" bestFit="1" customWidth="1"/>
    <col min="9" max="9" width="4.42578125" style="610" bestFit="1" customWidth="1"/>
    <col min="10" max="10" width="42.5703125" style="612" bestFit="1" customWidth="1"/>
    <col min="11" max="11" width="14.42578125" style="611" bestFit="1" customWidth="1"/>
    <col min="12" max="12" width="10.140625" style="610" bestFit="1" customWidth="1"/>
    <col min="13" max="13" width="5.140625" style="610" bestFit="1" customWidth="1"/>
    <col min="14" max="14" width="10.28515625" style="610" bestFit="1" customWidth="1"/>
    <col min="15" max="15" width="5.28515625" style="605" hidden="1" customWidth="1"/>
    <col min="16" max="26" width="6" style="605"/>
    <col min="27" max="27" width="24.5703125" style="605" bestFit="1" customWidth="1"/>
    <col min="28" max="16384" width="6" style="605"/>
  </cols>
  <sheetData>
    <row r="1" spans="1:27" s="590" customFormat="1" ht="18" x14ac:dyDescent="0.35">
      <c r="A1" s="1033" t="str">
        <f>Section1Program!A1</f>
        <v>2009 / 2010 - SPRING TERM</v>
      </c>
      <c r="B1" s="1033"/>
      <c r="C1" s="1033"/>
      <c r="D1" s="1033"/>
      <c r="E1" s="1033"/>
      <c r="F1" s="1033"/>
      <c r="G1" s="1033"/>
      <c r="H1" s="1034">
        <f ca="1">NOW()</f>
        <v>42904.800879513889</v>
      </c>
      <c r="I1" s="1034"/>
      <c r="J1" s="1034"/>
      <c r="K1" s="1034"/>
      <c r="L1" s="1034"/>
      <c r="M1" s="1034"/>
      <c r="N1" s="1034"/>
      <c r="O1" s="589"/>
    </row>
    <row r="2" spans="1:27" s="592" customFormat="1" ht="24.75" customHeight="1" x14ac:dyDescent="0.2">
      <c r="A2" s="1035" t="s">
        <v>632</v>
      </c>
      <c r="B2" s="1035"/>
      <c r="C2" s="1035"/>
      <c r="D2" s="1035"/>
      <c r="E2" s="1035"/>
      <c r="F2" s="1035"/>
      <c r="G2" s="1035"/>
      <c r="H2" s="1036" t="s">
        <v>633</v>
      </c>
      <c r="I2" s="1036"/>
      <c r="J2" s="1036"/>
      <c r="K2" s="1036"/>
      <c r="L2" s="1036"/>
      <c r="M2" s="1036"/>
      <c r="N2" s="1036"/>
      <c r="O2" s="591"/>
    </row>
    <row r="3" spans="1:27" s="597" customFormat="1" x14ac:dyDescent="0.3">
      <c r="A3" s="1031" t="s">
        <v>634</v>
      </c>
      <c r="B3" s="1031"/>
      <c r="C3" s="1031"/>
      <c r="D3" s="1031"/>
      <c r="E3" s="1031"/>
      <c r="F3" s="1031"/>
      <c r="G3" s="1031" t="s">
        <v>635</v>
      </c>
      <c r="H3" s="1031"/>
      <c r="I3" s="1031"/>
      <c r="J3" s="1031"/>
      <c r="K3" s="594" t="s">
        <v>636</v>
      </c>
      <c r="L3" s="595" t="s">
        <v>637</v>
      </c>
      <c r="M3" s="1032" t="s">
        <v>638</v>
      </c>
      <c r="N3" s="1032"/>
      <c r="O3" s="596"/>
    </row>
    <row r="4" spans="1:27" s="597" customFormat="1" x14ac:dyDescent="0.3">
      <c r="A4" s="593" t="s">
        <v>639</v>
      </c>
      <c r="B4" s="594" t="s">
        <v>640</v>
      </c>
      <c r="C4" s="594" t="s">
        <v>592</v>
      </c>
      <c r="D4" s="593" t="s">
        <v>641</v>
      </c>
      <c r="E4" s="593" t="s">
        <v>642</v>
      </c>
      <c r="F4" s="593" t="s">
        <v>643</v>
      </c>
      <c r="G4" s="593" t="s">
        <v>644</v>
      </c>
      <c r="H4" s="593" t="s">
        <v>645</v>
      </c>
      <c r="I4" s="593" t="s">
        <v>646</v>
      </c>
      <c r="J4" s="598" t="s">
        <v>647</v>
      </c>
      <c r="K4" s="594" t="s">
        <v>648</v>
      </c>
      <c r="L4" s="595" t="s">
        <v>649</v>
      </c>
      <c r="M4" s="595" t="s">
        <v>650</v>
      </c>
      <c r="N4" s="595" t="s">
        <v>651</v>
      </c>
      <c r="O4" s="596"/>
    </row>
    <row r="5" spans="1:27" ht="5.0999999999999996" customHeight="1" x14ac:dyDescent="0.3">
      <c r="A5" s="599"/>
      <c r="B5" s="600"/>
      <c r="C5" s="600"/>
      <c r="D5" s="599"/>
      <c r="E5" s="599"/>
      <c r="F5" s="601"/>
      <c r="G5" s="602"/>
      <c r="H5" s="603"/>
      <c r="I5" s="599"/>
      <c r="J5" s="604"/>
      <c r="K5" s="600"/>
      <c r="L5" s="599"/>
      <c r="M5" s="599"/>
      <c r="N5" s="599"/>
    </row>
    <row r="6" spans="1:27" ht="14.1" customHeight="1" x14ac:dyDescent="0.3">
      <c r="A6" s="607" t="str">
        <f>IF(VLOOKUP('Course List (program)'!I2,Teachers!$B$2:$I$50,4,FALSE)="Öğr. Gör.","4.1",IF(VLOOKUP('Course List (program)'!I2,Teachers!$B$2:$E$45,4,FALSE)="Öğr. Gör. Dr.","4",IF(VLOOKUP('Course List (program)'!I2,Teachers!$B$2:$E$45,4,FALSE)="Yrd. Doç. Dr.","3",IF(VLOOKUP('Course List (program)'!I2,Teachers!$B$2:$E$45,4,FALSE)="Doç. Dr.","2",IF(VLOOKUP('Course List (program)'!I2,Teachers!$B$2:$E$45,4,FALSE)="Doç.","2.1","1")))))</f>
        <v>3</v>
      </c>
      <c r="B6" s="606" t="str">
        <f>VLOOKUP('Course List (program)'!I2,Teachers!$B$2:$I$50,2,FALSE)</f>
        <v>Aslı</v>
      </c>
      <c r="C6" s="606" t="str">
        <f>VLOOKUP('Course List (program)'!I2,Teachers!$B$2:$I$50,3,FALSE)</f>
        <v>ERGENOĞLU</v>
      </c>
      <c r="D6" s="606" t="str">
        <f>VLOOKUP('Course List (program)'!I2,Teachers!$B$2:$I$50,5,FALSE)</f>
        <v>DSÜ</v>
      </c>
      <c r="E6" s="606">
        <f>VLOOKUP('Course List (program)'!I2,Teachers!$B$2:$I$50,7,FALSE)</f>
        <v>0</v>
      </c>
      <c r="F6" s="606" t="str">
        <f>VLOOKUP('Course List (program)'!I2,Teachers!$B$2:$I$50,6,FALSE)</f>
        <v>3</v>
      </c>
      <c r="G6" s="606" t="str">
        <f>CONCATENATE(LEFT('Course List (program)'!C2,4),(RIGHT('Course List (program)'!C2,3)))</f>
        <v>ARCH101</v>
      </c>
      <c r="H6" s="608">
        <f>'Course List (program)'!D2</f>
        <v>1</v>
      </c>
      <c r="I6" s="610" t="str">
        <f>IF('Course List (program)'!E2=0,"LEC","STD")</f>
        <v>LEC</v>
      </c>
      <c r="J6" s="609" t="str">
        <f>'Course List (program)'!H2</f>
        <v>Architectural Basic Design I</v>
      </c>
      <c r="K6" s="635" t="str">
        <f>VLOOKUP(O6,'Course List (schedule)'!$C$4:$G$125,5,FALSE)</f>
        <v>W12</v>
      </c>
      <c r="M6" s="607" t="s">
        <v>659</v>
      </c>
      <c r="N6" s="630">
        <f>'Course List (program)'!L2</f>
        <v>0</v>
      </c>
      <c r="O6" s="616" t="str">
        <f>'Course List (program)'!G2</f>
        <v>ARCH 101.01</v>
      </c>
      <c r="Z6" s="605">
        <v>15</v>
      </c>
      <c r="AA6" s="605" t="e">
        <f>(LEFT('Course List (program)'!I3,((FIND(".",'Course List (program)'!I3,Z7))-1)))</f>
        <v>#VALUE!</v>
      </c>
    </row>
    <row r="7" spans="1:27" ht="14.1" customHeight="1" x14ac:dyDescent="0.3">
      <c r="A7" s="607" t="str">
        <f>IF(VLOOKUP('Course List (program)'!I3,Teachers!$B$2:$I$50,4,FALSE)="Öğr. Gör.","4.1",IF(VLOOKUP('Course List (program)'!I3,Teachers!$B$2:$E$45,4,FALSE)="Öğr. Gör. Dr.","4",IF(VLOOKUP('Course List (program)'!I3,Teachers!$B$2:$E$45,4,FALSE)="Yrd. Doç. Dr.","3",IF(VLOOKUP('Course List (program)'!I3,Teachers!$B$2:$E$45,4,FALSE)="Doç. Dr.","2",IF(VLOOKUP('Course List (program)'!I3,Teachers!$B$2:$E$45,4,FALSE)="Doç.","2.1","1")))))</f>
        <v>3</v>
      </c>
      <c r="B7" s="606" t="str">
        <f>VLOOKUP('Course List (program)'!I3,Teachers!$B$2:$I$50,2,FALSE)</f>
        <v>Aslı</v>
      </c>
      <c r="C7" s="606" t="str">
        <f>VLOOKUP('Course List (program)'!I3,Teachers!$B$2:$I$50,3,FALSE)</f>
        <v>ERGENOĞLU</v>
      </c>
      <c r="D7" s="606" t="str">
        <f>VLOOKUP('Course List (program)'!I3,Teachers!$B$2:$I$50,5,FALSE)</f>
        <v>DSÜ</v>
      </c>
      <c r="E7" s="606">
        <f>VLOOKUP('Course List (program)'!I3,Teachers!$B$2:$I$50,7,FALSE)</f>
        <v>0</v>
      </c>
      <c r="F7" s="606" t="str">
        <f>VLOOKUP('Course List (program)'!I3,Teachers!$B$2:$I$50,6,FALSE)</f>
        <v>3</v>
      </c>
      <c r="G7" s="606" t="str">
        <f>CONCATENATE(LEFT('Course List (program)'!C3,4),(RIGHT('Course List (program)'!C3,3)))</f>
        <v>ARCH101</v>
      </c>
      <c r="H7" s="608">
        <f>'Course List (program)'!D3</f>
        <v>1</v>
      </c>
      <c r="I7" s="610" t="str">
        <f>IF('Course List (program)'!E3=0,"LEC","STD")</f>
        <v>STD</v>
      </c>
      <c r="J7" s="609" t="str">
        <f>'Course List (program)'!H3</f>
        <v>Architectural Basic Design I</v>
      </c>
      <c r="K7" s="635" t="str">
        <f>VLOOKUP(O7,'Course List (schedule)'!$C$4:$G$125,5,FALSE)</f>
        <v>W4567</v>
      </c>
      <c r="M7" s="607" t="s">
        <v>659</v>
      </c>
      <c r="N7" s="630">
        <f>'Course List (program)'!L3</f>
        <v>0</v>
      </c>
      <c r="O7" s="616" t="str">
        <f>'Course List (program)'!G3</f>
        <v>ARCH 101.11</v>
      </c>
      <c r="Z7" s="605">
        <v>15</v>
      </c>
      <c r="AA7" s="605" t="e">
        <f>(LEFT('Course List (program)'!I4,((FIND(".",'Course List (program)'!I4,Z8))-1)))</f>
        <v>#VALUE!</v>
      </c>
    </row>
    <row r="8" spans="1:27" ht="14.1" customHeight="1" x14ac:dyDescent="0.3">
      <c r="A8" s="607" t="str">
        <f>IF(VLOOKUP('Course List (program)'!I4,Teachers!$B$2:$I$50,4,FALSE)="Öğr. Gör.","4.1",IF(VLOOKUP('Course List (program)'!I4,Teachers!$B$2:$E$45,4,FALSE)="Öğr. Gör. Dr.","4",IF(VLOOKUP('Course List (program)'!I4,Teachers!$B$2:$E$45,4,FALSE)="Yrd. Doç. Dr.","3",IF(VLOOKUP('Course List (program)'!I4,Teachers!$B$2:$E$45,4,FALSE)="Doç. Dr.","2",IF(VLOOKUP('Course List (program)'!I4,Teachers!$B$2:$E$45,4,FALSE)="Doç.","2.1","1")))))</f>
        <v>1</v>
      </c>
      <c r="B8" s="606" t="str">
        <f>VLOOKUP('Course List (program)'!I4,Teachers!$B$2:$I$50,2,FALSE)</f>
        <v>Ömer</v>
      </c>
      <c r="C8" s="606" t="str">
        <f>VLOOKUP('Course List (program)'!I4,Teachers!$B$2:$I$50,3,FALSE)</f>
        <v>GÜLSEN</v>
      </c>
      <c r="D8" s="606" t="str">
        <f>VLOOKUP('Course List (program)'!I4,Teachers!$B$2:$I$50,5,FALSE)</f>
        <v>SÖZ</v>
      </c>
      <c r="E8" s="606">
        <f>VLOOKUP('Course List (program)'!I4,Teachers!$B$2:$I$50,7,FALSE)</f>
        <v>0</v>
      </c>
      <c r="F8" s="606" t="str">
        <f>VLOOKUP('Course List (program)'!I4,Teachers!$B$2:$I$50,6,FALSE)</f>
        <v>1</v>
      </c>
      <c r="G8" s="606" t="str">
        <f>CONCATENATE(LEFT('Course List (program)'!C4,4),(RIGHT('Course List (program)'!C4,3)))</f>
        <v>ARCH102</v>
      </c>
      <c r="H8" s="608">
        <f>'Course List (program)'!D4</f>
        <v>1</v>
      </c>
      <c r="I8" s="610" t="str">
        <f>IF('Course List (program)'!E4=0,"LEC","STD")</f>
        <v>LEC</v>
      </c>
      <c r="J8" s="609" t="str">
        <f>'Course List (program)'!H4</f>
        <v>Architectural Basic Design II</v>
      </c>
      <c r="K8" s="635" t="str">
        <f>VLOOKUP(O8,'Course List (schedule)'!$C$4:$G$125,5,FALSE)</f>
        <v>M67</v>
      </c>
      <c r="M8" s="607" t="s">
        <v>659</v>
      </c>
      <c r="N8" s="630">
        <f>'Course List (program)'!L4</f>
        <v>0</v>
      </c>
      <c r="O8" s="616" t="str">
        <f>'Course List (program)'!G4</f>
        <v>ARCH 102.01</v>
      </c>
      <c r="Z8" s="605">
        <v>15</v>
      </c>
      <c r="AA8" s="605" t="e">
        <f>(LEFT('Course List (program)'!I5,((FIND(".",'Course List (program)'!I5,Z9))-1)))</f>
        <v>#VALUE!</v>
      </c>
    </row>
    <row r="9" spans="1:27" ht="14.1" customHeight="1" x14ac:dyDescent="0.3">
      <c r="A9" s="607" t="str">
        <f>IF(VLOOKUP('Course List (program)'!I5,Teachers!$B$2:$I$50,4,FALSE)="Öğr. Gör.","4.1",IF(VLOOKUP('Course List (program)'!I5,Teachers!$B$2:$E$45,4,FALSE)="Öğr. Gör. Dr.","4",IF(VLOOKUP('Course List (program)'!I5,Teachers!$B$2:$E$45,4,FALSE)="Yrd. Doç. Dr.","3",IF(VLOOKUP('Course List (program)'!I5,Teachers!$B$2:$E$45,4,FALSE)="Doç. Dr.","2",IF(VLOOKUP('Course List (program)'!I5,Teachers!$B$2:$E$45,4,FALSE)="Doç.","2.1","1")))))</f>
        <v>1</v>
      </c>
      <c r="B9" s="606" t="str">
        <f>VLOOKUP('Course List (program)'!I5,Teachers!$B$2:$I$50,2,FALSE)</f>
        <v>Ömer</v>
      </c>
      <c r="C9" s="606" t="str">
        <f>VLOOKUP('Course List (program)'!I5,Teachers!$B$2:$I$50,3,FALSE)</f>
        <v>GÜLSEN</v>
      </c>
      <c r="D9" s="606" t="str">
        <f>VLOOKUP('Course List (program)'!I5,Teachers!$B$2:$I$50,5,FALSE)</f>
        <v>SÖZ</v>
      </c>
      <c r="E9" s="606">
        <f>VLOOKUP('Course List (program)'!I5,Teachers!$B$2:$I$50,7,FALSE)</f>
        <v>0</v>
      </c>
      <c r="F9" s="606" t="str">
        <f>VLOOKUP('Course List (program)'!I5,Teachers!$B$2:$I$50,6,FALSE)</f>
        <v>1</v>
      </c>
      <c r="G9" s="606" t="str">
        <f>CONCATENATE(LEFT('Course List (program)'!C5,4),(RIGHT('Course List (program)'!C5,3)))</f>
        <v>ARCH102</v>
      </c>
      <c r="H9" s="608">
        <v>3</v>
      </c>
      <c r="I9" s="610" t="str">
        <f>IF('Course List (program)'!E5=0,"LEC","STD")</f>
        <v>STD</v>
      </c>
      <c r="J9" s="609" t="str">
        <f>'Course List (program)'!H5</f>
        <v>Architectural Basic Design II</v>
      </c>
      <c r="K9" s="635" t="str">
        <f>VLOOKUP(O9,'Course List (schedule)'!$C$4:$G$125,5,FALSE)</f>
        <v>F5678</v>
      </c>
      <c r="M9" s="607" t="s">
        <v>659</v>
      </c>
      <c r="N9" s="630">
        <f>'Course List (program)'!L5</f>
        <v>0</v>
      </c>
      <c r="O9" s="616" t="str">
        <f>'Course List (program)'!G5</f>
        <v>ARCH 102.11</v>
      </c>
      <c r="Z9" s="605">
        <v>15</v>
      </c>
      <c r="AA9" s="605" t="e">
        <f>(LEFT('Course List (program)'!I6,((FIND(".",'Course List (program)'!I6,Z10))-1)))</f>
        <v>#VALUE!</v>
      </c>
    </row>
    <row r="10" spans="1:27" ht="14.1" customHeight="1" x14ac:dyDescent="0.3">
      <c r="A10" s="607" t="str">
        <f>IF(VLOOKUP('Course List (program)'!I6,Teachers!$B$2:$I$50,4,FALSE)="Öğr. Gör.","4.1",IF(VLOOKUP('Course List (program)'!I6,Teachers!$B$2:$E$45,4,FALSE)="Öğr. Gör. Dr.","4",IF(VLOOKUP('Course List (program)'!I6,Teachers!$B$2:$E$45,4,FALSE)="Yrd. Doç. Dr.","3",IF(VLOOKUP('Course List (program)'!I6,Teachers!$B$2:$E$45,4,FALSE)="Doç. Dr.","2",IF(VLOOKUP('Course List (program)'!I6,Teachers!$B$2:$E$45,4,FALSE)="Doç.","2.1","1")))))</f>
        <v>1</v>
      </c>
      <c r="B10" s="606" t="str">
        <f>VLOOKUP('Course List (program)'!I6,Teachers!$B$2:$I$50,2,FALSE)</f>
        <v>Ömer</v>
      </c>
      <c r="C10" s="606" t="str">
        <f>VLOOKUP('Course List (program)'!I6,Teachers!$B$2:$I$50,3,FALSE)</f>
        <v>GÜLSEN</v>
      </c>
      <c r="D10" s="606" t="str">
        <f>VLOOKUP('Course List (program)'!I6,Teachers!$B$2:$I$50,5,FALSE)</f>
        <v>SÖZ</v>
      </c>
      <c r="E10" s="606">
        <f>VLOOKUP('Course List (program)'!I6,Teachers!$B$2:$I$50,7,FALSE)</f>
        <v>0</v>
      </c>
      <c r="F10" s="606" t="str">
        <f>VLOOKUP('Course List (program)'!I6,Teachers!$B$2:$I$50,6,FALSE)</f>
        <v>1</v>
      </c>
      <c r="G10" s="606" t="str">
        <f>CONCATENATE(LEFT('Course List (program)'!C6,4),(RIGHT('Course List (program)'!C6,3)))</f>
        <v>ARCH102</v>
      </c>
      <c r="H10" s="608">
        <f>'Course List (program)'!D6</f>
        <v>2</v>
      </c>
      <c r="I10" s="610" t="str">
        <f>IF('Course List (program)'!E6=0,"LEC","STD")</f>
        <v>STD</v>
      </c>
      <c r="J10" s="609" t="str">
        <f>'Course List (program)'!H6</f>
        <v>Architectural Basic Design II</v>
      </c>
      <c r="K10" s="635" t="str">
        <f>VLOOKUP(O10,'Course List (schedule)'!$C$4:$G$125,5,FALSE)</f>
        <v>F5678</v>
      </c>
      <c r="M10" s="607" t="s">
        <v>659</v>
      </c>
      <c r="N10" s="630">
        <f>'Course List (program)'!L6</f>
        <v>0</v>
      </c>
      <c r="O10" s="616" t="str">
        <f>'Course List (program)'!G6</f>
        <v>ARCH 102.12</v>
      </c>
      <c r="Z10" s="605">
        <v>15</v>
      </c>
      <c r="AA10" s="605" t="e">
        <f>(LEFT('Course List (program)'!I7,((FIND(".",'Course List (program)'!I7,Z11))-1)))</f>
        <v>#VALUE!</v>
      </c>
    </row>
    <row r="11" spans="1:27" ht="14.1" customHeight="1" x14ac:dyDescent="0.3">
      <c r="A11" s="607" t="str">
        <f>IF(VLOOKUP('Course List (program)'!I7,Teachers!$B$2:$I$50,4,FALSE)="Öğr. Gör.","4.1",IF(VLOOKUP('Course List (program)'!I7,Teachers!$B$2:$E$45,4,FALSE)="Öğr. Gör. Dr.","4",IF(VLOOKUP('Course List (program)'!I7,Teachers!$B$2:$E$45,4,FALSE)="Yrd. Doç. Dr.","3",IF(VLOOKUP('Course List (program)'!I7,Teachers!$B$2:$E$45,4,FALSE)="Doç. Dr.","2",IF(VLOOKUP('Course List (program)'!I7,Teachers!$B$2:$E$45,4,FALSE)="Doç.","2.1","1")))))</f>
        <v>1</v>
      </c>
      <c r="B11" s="606" t="str">
        <f>VLOOKUP('Course List (program)'!I7,Teachers!$B$2:$I$50,2,FALSE)</f>
        <v>Ömer</v>
      </c>
      <c r="C11" s="606" t="str">
        <f>VLOOKUP('Course List (program)'!I7,Teachers!$B$2:$I$50,3,FALSE)</f>
        <v>GÜLSEN</v>
      </c>
      <c r="D11" s="606" t="str">
        <f>VLOOKUP('Course List (program)'!I7,Teachers!$B$2:$I$50,5,FALSE)</f>
        <v>SÖZ</v>
      </c>
      <c r="E11" s="606">
        <f>VLOOKUP('Course List (program)'!I7,Teachers!$B$2:$I$50,7,FALSE)</f>
        <v>0</v>
      </c>
      <c r="F11" s="606" t="str">
        <f>VLOOKUP('Course List (program)'!I7,Teachers!$B$2:$I$50,6,FALSE)</f>
        <v>1</v>
      </c>
      <c r="G11" s="606" t="str">
        <f>CONCATENATE(LEFT('Course List (program)'!C7,4),(RIGHT('Course List (program)'!C7,3)))</f>
        <v>ARCH102</v>
      </c>
      <c r="H11" s="608">
        <v>1</v>
      </c>
      <c r="I11" s="610" t="str">
        <f>IF('Course List (program)'!E7=0,"LEC","STD")</f>
        <v>STD</v>
      </c>
      <c r="J11" s="609" t="str">
        <f>'Course List (program)'!H7</f>
        <v>Architectural Basic Design II</v>
      </c>
      <c r="K11" s="635" t="str">
        <f>VLOOKUP(O11,'Course List (schedule)'!$C$4:$G$125,5,FALSE)</f>
        <v>F5678</v>
      </c>
      <c r="M11" s="607" t="s">
        <v>659</v>
      </c>
      <c r="N11" s="630">
        <f>'Course List (program)'!L7</f>
        <v>0</v>
      </c>
      <c r="O11" s="616" t="str">
        <f>'Course List (program)'!G7</f>
        <v>ARCH 102.13</v>
      </c>
      <c r="Z11" s="605">
        <v>15</v>
      </c>
      <c r="AA11" s="605" t="e">
        <f>(LEFT('Course List (program)'!I8,((FIND(".",'Course List (program)'!I8,Z12))-1)))</f>
        <v>#VALUE!</v>
      </c>
    </row>
    <row r="12" spans="1:27" ht="14.1" customHeight="1" x14ac:dyDescent="0.3">
      <c r="A12" s="607" t="str">
        <f>IF(VLOOKUP('Course List (program)'!I8,Teachers!$B$2:$I$50,4,FALSE)="Öğr. Gör.","4.1",IF(VLOOKUP('Course List (program)'!I8,Teachers!$B$2:$E$45,4,FALSE)="Öğr. Gör. Dr.","4",IF(VLOOKUP('Course List (program)'!I8,Teachers!$B$2:$E$45,4,FALSE)="Yrd. Doç. Dr.","3",IF(VLOOKUP('Course List (program)'!I8,Teachers!$B$2:$E$45,4,FALSE)="Doç. Dr.","2",IF(VLOOKUP('Course List (program)'!I8,Teachers!$B$2:$E$45,4,FALSE)="Doç.","2.1","1")))))</f>
        <v>3</v>
      </c>
      <c r="B12" s="606" t="str">
        <f>VLOOKUP('Course List (program)'!I8,Teachers!$B$2:$I$50,2,FALSE)</f>
        <v>Kerem</v>
      </c>
      <c r="C12" s="606" t="str">
        <f>VLOOKUP('Course List (program)'!I8,Teachers!$B$2:$I$50,3,FALSE)</f>
        <v>ERCOŞKUN</v>
      </c>
      <c r="D12" s="606" t="str">
        <f>VLOOKUP('Course List (program)'!I8,Teachers!$B$2:$I$50,5,FALSE)</f>
        <v>SÖZ</v>
      </c>
      <c r="E12" s="606">
        <f>VLOOKUP('Course List (program)'!I8,Teachers!$B$2:$I$50,7,FALSE)</f>
        <v>0</v>
      </c>
      <c r="F12" s="606" t="str">
        <f>VLOOKUP('Course List (program)'!I8,Teachers!$B$2:$I$50,6,FALSE)</f>
        <v>3</v>
      </c>
      <c r="G12" s="606" t="str">
        <f>CONCATENATE(LEFT('Course List (program)'!C8,4),(RIGHT('Course List (program)'!C8,3)))</f>
        <v>ARCH103</v>
      </c>
      <c r="H12" s="608">
        <f>'Course List (program)'!D8</f>
        <v>1</v>
      </c>
      <c r="I12" s="610" t="str">
        <f>IF('Course List (program)'!E8=0,"LEC","STD")</f>
        <v>LEC</v>
      </c>
      <c r="J12" s="609" t="str">
        <f>'Course List (program)'!H8</f>
        <v>Information Technology for Architects</v>
      </c>
      <c r="K12" s="635" t="str">
        <f>VLOOKUP(O12,'Course List (schedule)'!$C$4:$G$125,5,FALSE)</f>
        <v>M678</v>
      </c>
      <c r="M12" s="607" t="s">
        <v>659</v>
      </c>
      <c r="N12" s="630" t="str">
        <f>'Course List (program)'!L8</f>
        <v>GSF.222</v>
      </c>
      <c r="O12" s="616" t="str">
        <f>'Course List (program)'!G8</f>
        <v>ARCH 103.01</v>
      </c>
      <c r="Z12" s="605">
        <v>15</v>
      </c>
      <c r="AA12" s="605" t="e">
        <f>(LEFT('Course List (program)'!I9,((FIND(".",'Course List (program)'!I9,Z13))-1)))</f>
        <v>#VALUE!</v>
      </c>
    </row>
    <row r="13" spans="1:27" ht="14.1" customHeight="1" x14ac:dyDescent="0.3">
      <c r="A13" s="607" t="str">
        <f>IF(VLOOKUP('Course List (program)'!I9,Teachers!$B$2:$I$50,4,FALSE)="Öğr. Gör.","4.1",IF(VLOOKUP('Course List (program)'!I9,Teachers!$B$2:$E$45,4,FALSE)="Öğr. Gör. Dr.","4",IF(VLOOKUP('Course List (program)'!I9,Teachers!$B$2:$E$45,4,FALSE)="Yrd. Doç. Dr.","3",IF(VLOOKUP('Course List (program)'!I9,Teachers!$B$2:$E$45,4,FALSE)="Doç. Dr.","2",IF(VLOOKUP('Course List (program)'!I9,Teachers!$B$2:$E$45,4,FALSE)="Doç.","2.1","1")))))</f>
        <v>4.1</v>
      </c>
      <c r="B13" s="606" t="str">
        <f>VLOOKUP('Course List (program)'!I9,Teachers!$B$2:$I$50,2,FALSE)</f>
        <v>M. Arman</v>
      </c>
      <c r="C13" s="606" t="str">
        <f>VLOOKUP('Course List (program)'!I9,Teachers!$B$2:$I$50,3,FALSE)</f>
        <v>GÜRAN</v>
      </c>
      <c r="D13" s="606" t="str">
        <f>VLOOKUP('Course List (program)'!I9,Teachers!$B$2:$I$50,5,FALSE)</f>
        <v>SÖZ</v>
      </c>
      <c r="E13" s="606">
        <f>VLOOKUP('Course List (program)'!I9,Teachers!$B$2:$I$50,7,FALSE)</f>
        <v>0</v>
      </c>
      <c r="F13" s="606" t="str">
        <f>VLOOKUP('Course List (program)'!I9,Teachers!$B$2:$I$50,6,FALSE)</f>
        <v>4.1</v>
      </c>
      <c r="G13" s="606" t="str">
        <f>CONCATENATE(LEFT('Course List (program)'!C9,4),(RIGHT('Course List (program)'!C9,3)))</f>
        <v>ARCH105</v>
      </c>
      <c r="H13" s="608">
        <f>'Course List (program)'!D9</f>
        <v>1</v>
      </c>
      <c r="I13" s="610" t="str">
        <f>IF('Course List (program)'!E9=0,"LEC","STD")</f>
        <v>LEC</v>
      </c>
      <c r="J13" s="609" t="str">
        <f>'Course List (program)'!H9</f>
        <v>Fundamentals of Architecture I</v>
      </c>
      <c r="K13" s="635" t="str">
        <f>VLOOKUP(O13,'Course List (schedule)'!$C$4:$G$125,5,FALSE)</f>
        <v>W89</v>
      </c>
      <c r="M13" s="607" t="s">
        <v>659</v>
      </c>
      <c r="N13" s="630">
        <f>'Course List (program)'!L9</f>
        <v>0</v>
      </c>
      <c r="O13" s="616" t="str">
        <f>'Course List (program)'!G9</f>
        <v>ARCH 105.01</v>
      </c>
      <c r="Z13" s="605">
        <v>15</v>
      </c>
      <c r="AA13" s="605" t="e">
        <f>(LEFT('Course List (program)'!I10,((FIND(".",'Course List (program)'!I10,Z14))-1)))</f>
        <v>#VALUE!</v>
      </c>
    </row>
    <row r="14" spans="1:27" ht="14.1" customHeight="1" x14ac:dyDescent="0.3">
      <c r="A14" s="607" t="str">
        <f>IF(VLOOKUP('Course List (program)'!I10,Teachers!$B$2:$I$50,4,FALSE)="Öğr. Gör.","4.1",IF(VLOOKUP('Course List (program)'!I10,Teachers!$B$2:$E$45,4,FALSE)="Öğr. Gör. Dr.","4",IF(VLOOKUP('Course List (program)'!I10,Teachers!$B$2:$E$45,4,FALSE)="Yrd. Doç. Dr.","3",IF(VLOOKUP('Course List (program)'!I10,Teachers!$B$2:$E$45,4,FALSE)="Doç. Dr.","2",IF(VLOOKUP('Course List (program)'!I10,Teachers!$B$2:$E$45,4,FALSE)="Doç.","2.1","1")))))</f>
        <v>1</v>
      </c>
      <c r="B14" s="606" t="str">
        <f>VLOOKUP('Course List (program)'!I10,Teachers!$B$2:$I$50,2,FALSE)</f>
        <v>Ayfer</v>
      </c>
      <c r="C14" s="606" t="str">
        <f>VLOOKUP('Course List (program)'!I10,Teachers!$B$2:$I$50,3,FALSE)</f>
        <v>AYTUĞ</v>
      </c>
      <c r="D14" s="606" t="str">
        <f>VLOOKUP('Course List (program)'!I10,Teachers!$B$2:$I$50,5,FALSE)</f>
        <v>DSÜ</v>
      </c>
      <c r="E14" s="606">
        <f>VLOOKUP('Course List (program)'!I10,Teachers!$B$2:$I$50,7,FALSE)</f>
        <v>0</v>
      </c>
      <c r="F14" s="606" t="str">
        <f>VLOOKUP('Course List (program)'!I10,Teachers!$B$2:$I$50,6,FALSE)</f>
        <v>1</v>
      </c>
      <c r="G14" s="606" t="str">
        <f>CONCATENATE(LEFT('Course List (program)'!C10,4),(RIGHT('Course List (program)'!C10,3)))</f>
        <v>ARCH105</v>
      </c>
      <c r="H14" s="608">
        <f>'Course List (program)'!D10</f>
        <v>2</v>
      </c>
      <c r="I14" s="610" t="str">
        <f>IF('Course List (program)'!E10=0,"LEC","STD")</f>
        <v>LEC</v>
      </c>
      <c r="J14" s="609" t="str">
        <f>'Course List (program)'!H10</f>
        <v>Fundamentals of Architecture I</v>
      </c>
      <c r="K14" s="635" t="str">
        <f>VLOOKUP(O14,'Course List (schedule)'!$C$4:$G$125,5,FALSE)</f>
        <v>W89</v>
      </c>
      <c r="M14" s="607" t="s">
        <v>659</v>
      </c>
      <c r="N14" s="630">
        <f>'Course List (program)'!L10</f>
        <v>0</v>
      </c>
      <c r="O14" s="616" t="str">
        <f>'Course List (program)'!G10</f>
        <v>ARCH 105.02</v>
      </c>
      <c r="Z14" s="605">
        <v>15</v>
      </c>
      <c r="AA14" s="605" t="e">
        <f>(LEFT('Course List (program)'!I11,((FIND(".",'Course List (program)'!I11,Z15))-1)))</f>
        <v>#VALUE!</v>
      </c>
    </row>
    <row r="15" spans="1:27" ht="14.1" customHeight="1" x14ac:dyDescent="0.3">
      <c r="A15" s="607" t="str">
        <f>IF(VLOOKUP('Course List (program)'!I11,Teachers!$B$2:$I$50,4,FALSE)="Öğr. Gör.","4.1",IF(VLOOKUP('Course List (program)'!I11,Teachers!$B$2:$E$45,4,FALSE)="Öğr. Gör. Dr.","4",IF(VLOOKUP('Course List (program)'!I11,Teachers!$B$2:$E$45,4,FALSE)="Yrd. Doç. Dr.","3",IF(VLOOKUP('Course List (program)'!I11,Teachers!$B$2:$E$45,4,FALSE)="Doç. Dr.","2",IF(VLOOKUP('Course List (program)'!I11,Teachers!$B$2:$E$45,4,FALSE)="Doç.","2.1","1")))))</f>
        <v>4.1</v>
      </c>
      <c r="B15" s="606" t="str">
        <f>VLOOKUP('Course List (program)'!I11,Teachers!$B$2:$I$50,2,FALSE)</f>
        <v>M. Arman</v>
      </c>
      <c r="C15" s="606" t="str">
        <f>VLOOKUP('Course List (program)'!I11,Teachers!$B$2:$I$50,3,FALSE)</f>
        <v>GÜRAN</v>
      </c>
      <c r="D15" s="606" t="str">
        <f>VLOOKUP('Course List (program)'!I11,Teachers!$B$2:$I$50,5,FALSE)</f>
        <v>SÖZ</v>
      </c>
      <c r="E15" s="606">
        <f>VLOOKUP('Course List (program)'!I11,Teachers!$B$2:$I$50,7,FALSE)</f>
        <v>0</v>
      </c>
      <c r="F15" s="606" t="str">
        <f>VLOOKUP('Course List (program)'!I11,Teachers!$B$2:$I$50,6,FALSE)</f>
        <v>4.1</v>
      </c>
      <c r="G15" s="606" t="str">
        <f>CONCATENATE(LEFT('Course List (program)'!C11,4),(RIGHT('Course List (program)'!C11,3)))</f>
        <v>ARCH106</v>
      </c>
      <c r="H15" s="613">
        <f>'Course List (program)'!D11</f>
        <v>1</v>
      </c>
      <c r="I15" s="614" t="str">
        <f>IF('Course List (program)'!E11=0,"LEC","STD")</f>
        <v>LEC</v>
      </c>
      <c r="J15" s="615" t="str">
        <f>'Course List (program)'!H11</f>
        <v>Fundamentals of Architecture II</v>
      </c>
      <c r="K15" s="636" t="str">
        <f>VLOOKUP(O15,'Course List (schedule)'!$C$4:$G$125,5,FALSE)</f>
        <v>W56</v>
      </c>
      <c r="L15" s="614"/>
      <c r="M15" s="607" t="s">
        <v>659</v>
      </c>
      <c r="N15" s="630">
        <f>'Course List (program)'!L11</f>
        <v>0</v>
      </c>
      <c r="O15" s="616" t="str">
        <f>'Course List (program)'!G11</f>
        <v>ARCH 106.01</v>
      </c>
      <c r="Z15" s="605">
        <v>15</v>
      </c>
      <c r="AA15" s="605" t="e">
        <f>(LEFT('Course List (program)'!I12,((FIND(".",'Course List (program)'!I12,Z16))-1)))</f>
        <v>#VALUE!</v>
      </c>
    </row>
    <row r="16" spans="1:27" ht="14.1" customHeight="1" x14ac:dyDescent="0.3">
      <c r="A16" s="607" t="str">
        <f>IF(VLOOKUP('Course List (program)'!I12,Teachers!$B$2:$I$50,4,FALSE)="Öğr. Gör.","4.1",IF(VLOOKUP('Course List (program)'!I12,Teachers!$B$2:$E$45,4,FALSE)="Öğr. Gör. Dr.","4",IF(VLOOKUP('Course List (program)'!I12,Teachers!$B$2:$E$45,4,FALSE)="Yrd. Doç. Dr.","3",IF(VLOOKUP('Course List (program)'!I12,Teachers!$B$2:$E$45,4,FALSE)="Doç. Dr.","2",IF(VLOOKUP('Course List (program)'!I12,Teachers!$B$2:$E$45,4,FALSE)="Doç.","2.1","1")))))</f>
        <v>2</v>
      </c>
      <c r="B16" s="606" t="str">
        <f>VLOOKUP('Course List (program)'!I12,Teachers!$B$2:$I$50,2,FALSE)</f>
        <v>Çiğdem</v>
      </c>
      <c r="C16" s="606" t="str">
        <f>VLOOKUP('Course List (program)'!I12,Teachers!$B$2:$I$50,3,FALSE)</f>
        <v>POLATOĞLU</v>
      </c>
      <c r="D16" s="606" t="str">
        <f>VLOOKUP('Course List (program)'!I12,Teachers!$B$2:$I$50,5,FALSE)</f>
        <v>DSÜ</v>
      </c>
      <c r="E16" s="606">
        <f>VLOOKUP('Course List (program)'!I12,Teachers!$B$2:$I$50,7,FALSE)</f>
        <v>0</v>
      </c>
      <c r="F16" s="606" t="str">
        <f>VLOOKUP('Course List (program)'!I12,Teachers!$B$2:$I$50,6,FALSE)</f>
        <v>2</v>
      </c>
      <c r="G16" s="606" t="str">
        <f>CONCATENATE(LEFT('Course List (program)'!C12,4),(RIGHT('Course List (program)'!C12,3)))</f>
        <v>ARCH106</v>
      </c>
      <c r="H16" s="613">
        <f>'Course List (program)'!D12</f>
        <v>2</v>
      </c>
      <c r="I16" s="614" t="str">
        <f>IF('Course List (program)'!E12=0,"LEC","STD")</f>
        <v>LEC</v>
      </c>
      <c r="J16" s="615" t="str">
        <f>'Course List (program)'!H12</f>
        <v>Fundamentals of Architecture II</v>
      </c>
      <c r="K16" s="636" t="str">
        <f>VLOOKUP(O16,'Course List (schedule)'!$C$4:$G$125,5,FALSE)</f>
        <v>W89</v>
      </c>
      <c r="L16" s="614"/>
      <c r="M16" s="607" t="s">
        <v>659</v>
      </c>
      <c r="N16" s="630">
        <f>'Course List (program)'!L12</f>
        <v>0</v>
      </c>
      <c r="O16" s="616" t="str">
        <f>'Course List (program)'!G12</f>
        <v>ARCH 106.02</v>
      </c>
      <c r="Z16" s="605">
        <v>15</v>
      </c>
      <c r="AA16" s="605" t="e">
        <f>(LEFT('Course List (program)'!I13,((FIND(".",'Course List (program)'!I13,Z17))-1)))</f>
        <v>#VALUE!</v>
      </c>
    </row>
    <row r="17" spans="1:27" ht="14.1" customHeight="1" x14ac:dyDescent="0.3">
      <c r="A17" s="607" t="str">
        <f>IF(VLOOKUP('Course List (program)'!I13,Teachers!$B$2:$I$50,4,FALSE)="Öğr. Gör.","4.1",IF(VLOOKUP('Course List (program)'!I13,Teachers!$B$2:$E$45,4,FALSE)="Öğr. Gör. Dr.","4",IF(VLOOKUP('Course List (program)'!I13,Teachers!$B$2:$E$45,4,FALSE)="Yrd. Doç. Dr.","3",IF(VLOOKUP('Course List (program)'!I13,Teachers!$B$2:$E$45,4,FALSE)="Doç. Dr.","2",IF(VLOOKUP('Course List (program)'!I13,Teachers!$B$2:$E$45,4,FALSE)="Doç.","2.1","1")))))</f>
        <v>2</v>
      </c>
      <c r="B17" s="606" t="str">
        <f>VLOOKUP('Course List (program)'!I13,Teachers!$B$2:$I$50,2,FALSE)</f>
        <v>Füsun</v>
      </c>
      <c r="C17" s="606" t="str">
        <f>VLOOKUP('Course List (program)'!I13,Teachers!$B$2:$I$50,3,FALSE)</f>
        <v>SEZEN</v>
      </c>
      <c r="D17" s="606" t="str">
        <f>VLOOKUP('Course List (program)'!I13,Teachers!$B$2:$I$50,5,FALSE)</f>
        <v>SÖZ</v>
      </c>
      <c r="E17" s="606">
        <f>VLOOKUP('Course List (program)'!I13,Teachers!$B$2:$I$50,7,FALSE)</f>
        <v>0</v>
      </c>
      <c r="F17" s="606" t="str">
        <f>VLOOKUP('Course List (program)'!I13,Teachers!$B$2:$I$50,6,FALSE)</f>
        <v>2</v>
      </c>
      <c r="G17" s="606" t="str">
        <f>CONCATENATE(LEFT('Course List (program)'!C13,4),(RIGHT('Course List (program)'!C13,3)))</f>
        <v>ARCH112</v>
      </c>
      <c r="H17" s="613">
        <f>'Course List (program)'!D13</f>
        <v>1</v>
      </c>
      <c r="I17" s="614" t="str">
        <f>IF('Course List (program)'!E13=0,"LEC","STD")</f>
        <v>STD</v>
      </c>
      <c r="J17" s="615" t="str">
        <f>'Course List (program)'!H13</f>
        <v>Construction I</v>
      </c>
      <c r="K17" s="636" t="str">
        <f>VLOOKUP(O17,'Course List (schedule)'!$C$4:$G$125,5,FALSE)</f>
        <v>TH5678</v>
      </c>
      <c r="L17" s="614"/>
      <c r="M17" s="607" t="s">
        <v>659</v>
      </c>
      <c r="N17" s="630">
        <f>'Course List (program)'!L13</f>
        <v>0</v>
      </c>
      <c r="O17" s="616" t="str">
        <f>'Course List (program)'!G13</f>
        <v>ARCH 112.11</v>
      </c>
      <c r="Z17" s="605">
        <v>15</v>
      </c>
      <c r="AA17" s="605" t="e">
        <f>(LEFT('Course List (program)'!I14,((FIND(".",'Course List (program)'!I14,Z18))-1)))</f>
        <v>#VALUE!</v>
      </c>
    </row>
    <row r="18" spans="1:27" ht="14.1" customHeight="1" x14ac:dyDescent="0.3">
      <c r="A18" s="607" t="str">
        <f>IF(VLOOKUP('Course List (program)'!I14,Teachers!$B$2:$I$50,4,FALSE)="Öğr. Gör.","4.1",IF(VLOOKUP('Course List (program)'!I14,Teachers!$B$2:$E$45,4,FALSE)="Öğr. Gör. Dr.","4",IF(VLOOKUP('Course List (program)'!I14,Teachers!$B$2:$E$45,4,FALSE)="Yrd. Doç. Dr.","3",IF(VLOOKUP('Course List (program)'!I14,Teachers!$B$2:$E$45,4,FALSE)="Doç. Dr.","2",IF(VLOOKUP('Course List (program)'!I14,Teachers!$B$2:$E$45,4,FALSE)="Doç.","2.1","1")))))</f>
        <v>2</v>
      </c>
      <c r="B18" s="606" t="str">
        <f>VLOOKUP('Course List (program)'!I14,Teachers!$B$2:$I$50,2,FALSE)</f>
        <v xml:space="preserve">Ayşe </v>
      </c>
      <c r="C18" s="606" t="str">
        <f>VLOOKUP('Course List (program)'!I14,Teachers!$B$2:$I$50,3,FALSE)</f>
        <v>ELEGÖZ</v>
      </c>
      <c r="D18" s="606" t="str">
        <f>VLOOKUP('Course List (program)'!I14,Teachers!$B$2:$I$50,5,FALSE)</f>
        <v>DSÜ</v>
      </c>
      <c r="E18" s="606">
        <f>VLOOKUP('Course List (program)'!I14,Teachers!$B$2:$I$50,7,FALSE)</f>
        <v>0</v>
      </c>
      <c r="F18" s="606" t="str">
        <f>VLOOKUP('Course List (program)'!I14,Teachers!$B$2:$I$50,6,FALSE)</f>
        <v>2</v>
      </c>
      <c r="G18" s="606" t="str">
        <f>CONCATENATE(LEFT('Course List (program)'!C14,4),(RIGHT('Course List (program)'!C14,3)))</f>
        <v>ARCH112</v>
      </c>
      <c r="H18" s="613">
        <f>'Course List (program)'!D14</f>
        <v>2</v>
      </c>
      <c r="I18" s="614" t="str">
        <f>IF('Course List (program)'!E14=0,"LEC","STD")</f>
        <v>STD</v>
      </c>
      <c r="J18" s="615" t="str">
        <f>'Course List (program)'!H14</f>
        <v>Construction I</v>
      </c>
      <c r="K18" s="636" t="str">
        <f>VLOOKUP(O18,'Course List (schedule)'!$C$4:$G$125,5,FALSE)</f>
        <v>TH6789</v>
      </c>
      <c r="L18" s="614"/>
      <c r="M18" s="607" t="s">
        <v>659</v>
      </c>
      <c r="N18" s="630">
        <f>'Course List (program)'!L14</f>
        <v>0</v>
      </c>
      <c r="O18" s="616" t="str">
        <f>'Course List (program)'!G14</f>
        <v>ARCH 112.12</v>
      </c>
      <c r="Z18" s="605">
        <v>15</v>
      </c>
      <c r="AA18" s="605" t="e">
        <f>(LEFT('Course List (program)'!I15,((FIND(".",'Course List (program)'!I15,Z19))-1)))</f>
        <v>#VALUE!</v>
      </c>
    </row>
    <row r="19" spans="1:27" ht="14.1" customHeight="1" x14ac:dyDescent="0.3">
      <c r="A19" s="607" t="str">
        <f>IF(VLOOKUP('Course List (program)'!I15,Teachers!$B$2:$I$50,4,FALSE)="Öğr. Gör.","4.1",IF(VLOOKUP('Course List (program)'!I15,Teachers!$B$2:$E$45,4,FALSE)="Öğr. Gör. Dr.","4",IF(VLOOKUP('Course List (program)'!I15,Teachers!$B$2:$E$45,4,FALSE)="Yrd. Doç. Dr.","3",IF(VLOOKUP('Course List (program)'!I15,Teachers!$B$2:$E$45,4,FALSE)="Doç. Dr.","2",IF(VLOOKUP('Course List (program)'!I15,Teachers!$B$2:$E$45,4,FALSE)="Doç.","2.1","1")))))</f>
        <v>1</v>
      </c>
      <c r="B19" s="606" t="str">
        <f>VLOOKUP('Course List (program)'!I15,Teachers!$B$2:$I$50,2,FALSE)</f>
        <v>Yavuz</v>
      </c>
      <c r="C19" s="606" t="str">
        <f>VLOOKUP('Course List (program)'!I15,Teachers!$B$2:$I$50,3,FALSE)</f>
        <v>KOŞANER</v>
      </c>
      <c r="D19" s="606" t="str">
        <f>VLOOKUP('Course List (program)'!I15,Teachers!$B$2:$I$50,5,FALSE)</f>
        <v>SÖZ</v>
      </c>
      <c r="E19" s="606" t="str">
        <f>VLOOKUP('Course List (program)'!I15,Teachers!$B$2:$I$50,7,FALSE)</f>
        <v>Bölüm Başkanı</v>
      </c>
      <c r="F19" s="606" t="str">
        <f>VLOOKUP('Course List (program)'!I15,Teachers!$B$2:$I$50,6,FALSE)</f>
        <v>1</v>
      </c>
      <c r="G19" s="606" t="str">
        <f>CONCATENATE(LEFT('Course List (program)'!C15,4),(RIGHT('Course List (program)'!C15,3)))</f>
        <v>ARCH112</v>
      </c>
      <c r="H19" s="613">
        <f>'Course List (program)'!D15</f>
        <v>3</v>
      </c>
      <c r="I19" s="614" t="str">
        <f>IF('Course List (program)'!E15=0,"LEC","STD")</f>
        <v>STD</v>
      </c>
      <c r="J19" s="615" t="str">
        <f>'Course List (program)'!H15</f>
        <v>Construction I</v>
      </c>
      <c r="K19" s="636" t="str">
        <f>VLOOKUP(O19,'Course List (schedule)'!$C$4:$G$125,5,FALSE)</f>
        <v>TH5678</v>
      </c>
      <c r="L19" s="614"/>
      <c r="M19" s="607" t="s">
        <v>659</v>
      </c>
      <c r="N19" s="630">
        <f>'Course List (program)'!L15</f>
        <v>0</v>
      </c>
      <c r="O19" s="616" t="str">
        <f>'Course List (program)'!G15</f>
        <v>ARCH 112.13</v>
      </c>
      <c r="Z19" s="605">
        <v>15</v>
      </c>
      <c r="AA19" s="605" t="e">
        <f>(LEFT('Course List (program)'!I16,((FIND(".",'Course List (program)'!I16,Z20))-1)))</f>
        <v>#VALUE!</v>
      </c>
    </row>
    <row r="20" spans="1:27" ht="14.1" customHeight="1" x14ac:dyDescent="0.3">
      <c r="A20" s="607" t="str">
        <f>IF(VLOOKUP('Course List (program)'!I16,Teachers!$B$2:$I$50,4,FALSE)="Öğr. Gör.","4.1",IF(VLOOKUP('Course List (program)'!I16,Teachers!$B$2:$E$45,4,FALSE)="Öğr. Gör. Dr.","4",IF(VLOOKUP('Course List (program)'!I16,Teachers!$B$2:$E$45,4,FALSE)="Yrd. Doç. Dr.","3",IF(VLOOKUP('Course List (program)'!I16,Teachers!$B$2:$E$45,4,FALSE)="Doç. Dr.","2",IF(VLOOKUP('Course List (program)'!I16,Teachers!$B$2:$E$45,4,FALSE)="Doç.","2.1","1")))))</f>
        <v>4.1</v>
      </c>
      <c r="B20" s="606" t="str">
        <f>VLOOKUP('Course List (program)'!I16,Teachers!$B$2:$I$50,2,FALSE)</f>
        <v>Sadrettin</v>
      </c>
      <c r="C20" s="606" t="str">
        <f>VLOOKUP('Course List (program)'!I16,Teachers!$B$2:$I$50,3,FALSE)</f>
        <v>USLU</v>
      </c>
      <c r="D20" s="606" t="str">
        <f>VLOOKUP('Course List (program)'!I16,Teachers!$B$2:$I$50,5,FALSE)</f>
        <v>DSÜ</v>
      </c>
      <c r="E20" s="606">
        <f>VLOOKUP('Course List (program)'!I16,Teachers!$B$2:$I$50,7,FALSE)</f>
        <v>0</v>
      </c>
      <c r="F20" s="606" t="str">
        <f>VLOOKUP('Course List (program)'!I16,Teachers!$B$2:$I$50,6,FALSE)</f>
        <v>4.1</v>
      </c>
      <c r="G20" s="606" t="str">
        <f>CONCATENATE(LEFT('Course List (program)'!C16,4),(RIGHT('Course List (program)'!C16,3)))</f>
        <v>ARCH142</v>
      </c>
      <c r="H20" s="608">
        <f>'Course List (program)'!D16</f>
        <v>1</v>
      </c>
      <c r="I20" s="610" t="str">
        <f>IF('Course List (program)'!E16=0,"LEC","STD")</f>
        <v>STD</v>
      </c>
      <c r="J20" s="609" t="str">
        <f>'Course List (program)'!H16</f>
        <v>Architectural Drawing</v>
      </c>
      <c r="K20" s="635" t="str">
        <f>VLOOKUP(O20,'Course List (schedule)'!$C$4:$G$125,5,FALSE)</f>
        <v>F56789</v>
      </c>
      <c r="M20" s="607" t="s">
        <v>659</v>
      </c>
      <c r="N20" s="630">
        <f>'Course List (program)'!L16</f>
        <v>0</v>
      </c>
      <c r="O20" s="616" t="str">
        <f>'Course List (program)'!G16</f>
        <v>ARCH 142.11</v>
      </c>
      <c r="Z20" s="605">
        <v>15</v>
      </c>
      <c r="AA20" s="605" t="e">
        <f>(LEFT('Course List (program)'!I17,((FIND(".",'Course List (program)'!I17,Z21))-1)))</f>
        <v>#VALUE!</v>
      </c>
    </row>
    <row r="21" spans="1:27" ht="14.1" customHeight="1" x14ac:dyDescent="0.3">
      <c r="A21" s="607" t="str">
        <f>IF(VLOOKUP('Course List (program)'!I17,Teachers!$B$2:$I$50,4,FALSE)="Öğr. Gör.","4.1",IF(VLOOKUP('Course List (program)'!I17,Teachers!$B$2:$E$45,4,FALSE)="Öğr. Gör. Dr.","4",IF(VLOOKUP('Course List (program)'!I17,Teachers!$B$2:$E$45,4,FALSE)="Yrd. Doç. Dr.","3",IF(VLOOKUP('Course List (program)'!I17,Teachers!$B$2:$E$45,4,FALSE)="Doç. Dr.","2",IF(VLOOKUP('Course List (program)'!I17,Teachers!$B$2:$E$45,4,FALSE)="Doç.","2.1","1")))))</f>
        <v>2</v>
      </c>
      <c r="B21" s="606" t="str">
        <f>VLOOKUP('Course List (program)'!I17,Teachers!$B$2:$I$50,2,FALSE)</f>
        <v>Füsun</v>
      </c>
      <c r="C21" s="606" t="str">
        <f>VLOOKUP('Course List (program)'!I17,Teachers!$B$2:$I$50,3,FALSE)</f>
        <v>SEZEN</v>
      </c>
      <c r="D21" s="606" t="str">
        <f>VLOOKUP('Course List (program)'!I17,Teachers!$B$2:$I$50,5,FALSE)</f>
        <v>SÖZ</v>
      </c>
      <c r="E21" s="606">
        <f>VLOOKUP('Course List (program)'!I17,Teachers!$B$2:$I$50,7,FALSE)</f>
        <v>0</v>
      </c>
      <c r="F21" s="606" t="str">
        <f>VLOOKUP('Course List (program)'!I17,Teachers!$B$2:$I$50,6,FALSE)</f>
        <v>2</v>
      </c>
      <c r="G21" s="606" t="str">
        <f>CONCATENATE(LEFT('Course List (program)'!C17,4),(RIGHT('Course List (program)'!C17,3)))</f>
        <v>ARCH143</v>
      </c>
      <c r="H21" s="608">
        <f>'Course List (program)'!D17</f>
        <v>1</v>
      </c>
      <c r="I21" s="610" t="str">
        <f>IF('Course List (program)'!E17=0,"LEC","STD")</f>
        <v>LEC</v>
      </c>
      <c r="J21" s="609" t="str">
        <f>'Course List (program)'!H17</f>
        <v>Building Materials</v>
      </c>
      <c r="K21" s="635" t="str">
        <f>VLOOKUP(O21,'Course List (schedule)'!$C$4:$G$125,5,FALSE)</f>
        <v>TU123</v>
      </c>
      <c r="M21" s="607" t="s">
        <v>659</v>
      </c>
      <c r="N21" s="630">
        <f>'Course List (program)'!L17</f>
        <v>0</v>
      </c>
      <c r="O21" s="616" t="str">
        <f>'Course List (program)'!G17</f>
        <v>ARCH 143.01</v>
      </c>
      <c r="Z21" s="605">
        <v>15</v>
      </c>
      <c r="AA21" s="605" t="e">
        <f>(LEFT('Course List (program)'!I18,((FIND(".",'Course List (program)'!I18,Z22))-1)))</f>
        <v>#VALUE!</v>
      </c>
    </row>
    <row r="22" spans="1:27" ht="14.1" customHeight="1" x14ac:dyDescent="0.3">
      <c r="A22" s="607" t="str">
        <f>IF(VLOOKUP('Course List (program)'!I18,Teachers!$B$2:$I$50,4,FALSE)="Öğr. Gör.","4.1",IF(VLOOKUP('Course List (program)'!I18,Teachers!$B$2:$E$45,4,FALSE)="Öğr. Gör. Dr.","4",IF(VLOOKUP('Course List (program)'!I18,Teachers!$B$2:$E$45,4,FALSE)="Yrd. Doç. Dr.","3",IF(VLOOKUP('Course List (program)'!I18,Teachers!$B$2:$E$45,4,FALSE)="Doç. Dr.","2",IF(VLOOKUP('Course List (program)'!I18,Teachers!$B$2:$E$45,4,FALSE)="Doç.","2.1","1")))))</f>
        <v>3</v>
      </c>
      <c r="B22" s="606" t="str">
        <f>VLOOKUP('Course List (program)'!I18,Teachers!$B$2:$I$50,2,FALSE)</f>
        <v>Ayşe Nur</v>
      </c>
      <c r="C22" s="606" t="str">
        <f>VLOOKUP('Course List (program)'!I18,Teachers!$B$2:$I$50,3,FALSE)</f>
        <v>EREK</v>
      </c>
      <c r="D22" s="606" t="str">
        <f>VLOOKUP('Course List (program)'!I18,Teachers!$B$2:$I$50,5,FALSE)</f>
        <v>SÖZ</v>
      </c>
      <c r="E22" s="606">
        <f>VLOOKUP('Course List (program)'!I18,Teachers!$B$2:$I$50,7,FALSE)</f>
        <v>0</v>
      </c>
      <c r="F22" s="606" t="str">
        <f>VLOOKUP('Course List (program)'!I18,Teachers!$B$2:$I$50,6,FALSE)</f>
        <v>3</v>
      </c>
      <c r="G22" s="606" t="str">
        <f>CONCATENATE(LEFT('Course List (program)'!C18,4),(RIGHT('Course List (program)'!C18,3)))</f>
        <v>ARCH205</v>
      </c>
      <c r="H22" s="608">
        <f>'Course List (program)'!D18</f>
        <v>1</v>
      </c>
      <c r="I22" s="610" t="str">
        <f>IF('Course List (program)'!E18=0,"LEC","STD")</f>
        <v>LEC</v>
      </c>
      <c r="J22" s="609" t="str">
        <f>'Course List (program)'!H18</f>
        <v>History of Art I</v>
      </c>
      <c r="K22" s="635" t="str">
        <f>VLOOKUP(O22,'Course List (schedule)'!$C$4:$G$125,5,FALSE)</f>
        <v>TU12</v>
      </c>
      <c r="M22" s="607" t="s">
        <v>659</v>
      </c>
      <c r="N22" s="630">
        <f>'Course List (program)'!L18</f>
        <v>0</v>
      </c>
      <c r="O22" s="616" t="str">
        <f>'Course List (program)'!G18</f>
        <v>ARCH 205.01</v>
      </c>
      <c r="Z22" s="605">
        <v>15</v>
      </c>
      <c r="AA22" s="605" t="e">
        <f>(LEFT('Course List (program)'!I19,((FIND(".",'Course List (program)'!I19,Z23))-1)))</f>
        <v>#VALUE!</v>
      </c>
    </row>
    <row r="23" spans="1:27" ht="14.1" customHeight="1" x14ac:dyDescent="0.3">
      <c r="A23" s="607" t="str">
        <f>IF(VLOOKUP('Course List (program)'!I19,Teachers!$B$2:$I$50,4,FALSE)="Öğr. Gör.","4.1",IF(VLOOKUP('Course List (program)'!I19,Teachers!$B$2:$E$45,4,FALSE)="Öğr. Gör. Dr.","4",IF(VLOOKUP('Course List (program)'!I19,Teachers!$B$2:$E$45,4,FALSE)="Yrd. Doç. Dr.","3",IF(VLOOKUP('Course List (program)'!I19,Teachers!$B$2:$E$45,4,FALSE)="Doç. Dr.","2",IF(VLOOKUP('Course List (program)'!I19,Teachers!$B$2:$E$45,4,FALSE)="Doç.","2.1","1")))))</f>
        <v>3</v>
      </c>
      <c r="B23" s="606" t="str">
        <f>VLOOKUP('Course List (program)'!I19,Teachers!$B$2:$I$50,2,FALSE)</f>
        <v>Ayşe Nur</v>
      </c>
      <c r="C23" s="606" t="str">
        <f>VLOOKUP('Course List (program)'!I19,Teachers!$B$2:$I$50,3,FALSE)</f>
        <v>EREK</v>
      </c>
      <c r="D23" s="606" t="str">
        <f>VLOOKUP('Course List (program)'!I19,Teachers!$B$2:$I$50,5,FALSE)</f>
        <v>SÖZ</v>
      </c>
      <c r="E23" s="606">
        <f>VLOOKUP('Course List (program)'!I19,Teachers!$B$2:$I$50,7,FALSE)</f>
        <v>0</v>
      </c>
      <c r="F23" s="606" t="str">
        <f>VLOOKUP('Course List (program)'!I19,Teachers!$B$2:$I$50,6,FALSE)</f>
        <v>3</v>
      </c>
      <c r="G23" s="606" t="str">
        <f>CONCATENATE(LEFT('Course List (program)'!C19,4),(RIGHT('Course List (program)'!C19,3)))</f>
        <v>ARCH206</v>
      </c>
      <c r="H23" s="608">
        <f>'Course List (program)'!D19</f>
        <v>1</v>
      </c>
      <c r="I23" s="610" t="str">
        <f>IF('Course List (program)'!E19=0,"LEC","STD")</f>
        <v>LEC</v>
      </c>
      <c r="J23" s="609" t="str">
        <f>'Course List (program)'!H19</f>
        <v xml:space="preserve">History of Art II </v>
      </c>
      <c r="K23" s="635" t="str">
        <f>VLOOKUP(O23,'Course List (schedule)'!$C$4:$G$125,5,FALSE)</f>
        <v>TU4</v>
      </c>
      <c r="M23" s="607" t="s">
        <v>659</v>
      </c>
      <c r="N23" s="630">
        <f>'Course List (program)'!L19</f>
        <v>0</v>
      </c>
      <c r="O23" s="616" t="str">
        <f>'Course List (program)'!G19</f>
        <v>ARCH 206.01</v>
      </c>
      <c r="Z23" s="605">
        <v>15</v>
      </c>
      <c r="AA23" s="605" t="e">
        <f>(LEFT('Course List (program)'!I20,((FIND(".",'Course List (program)'!I20,Z24))-1)))</f>
        <v>#VALUE!</v>
      </c>
    </row>
    <row r="24" spans="1:27" ht="14.1" customHeight="1" x14ac:dyDescent="0.3">
      <c r="A24" s="607" t="str">
        <f>IF(VLOOKUP('Course List (program)'!I20,Teachers!$B$2:$I$50,4,FALSE)="Öğr. Gör.","4.1",IF(VLOOKUP('Course List (program)'!I20,Teachers!$B$2:$E$45,4,FALSE)="Öğr. Gör. Dr.","4",IF(VLOOKUP('Course List (program)'!I20,Teachers!$B$2:$E$45,4,FALSE)="Yrd. Doç. Dr.","3",IF(VLOOKUP('Course List (program)'!I20,Teachers!$B$2:$E$45,4,FALSE)="Doç. Dr.","2",IF(VLOOKUP('Course List (program)'!I20,Teachers!$B$2:$E$45,4,FALSE)="Doç.","2.1","1")))))</f>
        <v>3</v>
      </c>
      <c r="B24" s="606" t="str">
        <f>VLOOKUP('Course List (program)'!I20,Teachers!$B$2:$I$50,2,FALSE)</f>
        <v>Murat</v>
      </c>
      <c r="C24" s="606" t="str">
        <f>VLOOKUP('Course List (program)'!I20,Teachers!$B$2:$I$50,3,FALSE)</f>
        <v>ŞAHİN</v>
      </c>
      <c r="D24" s="606" t="str">
        <f>VLOOKUP('Course List (program)'!I20,Teachers!$B$2:$I$50,5,FALSE)</f>
        <v>SÖZ</v>
      </c>
      <c r="E24" s="606">
        <f>VLOOKUP('Course List (program)'!I20,Teachers!$B$2:$I$50,7,FALSE)</f>
        <v>0</v>
      </c>
      <c r="F24" s="606" t="str">
        <f>VLOOKUP('Course List (program)'!I20,Teachers!$B$2:$I$50,6,FALSE)</f>
        <v>3</v>
      </c>
      <c r="G24" s="606" t="str">
        <f>CONCATENATE(LEFT('Course List (program)'!C20,4),(RIGHT('Course List (program)'!C20,3)))</f>
        <v>ARCH207</v>
      </c>
      <c r="H24" s="608">
        <f>'Course List (program)'!D20</f>
        <v>1</v>
      </c>
      <c r="I24" s="610" t="str">
        <f>IF('Course List (program)'!E20=0,"LEC","STD")</f>
        <v>STD</v>
      </c>
      <c r="J24" s="609" t="str">
        <f>'Course List (program)'!H20</f>
        <v>Architectural Presentation Techniques</v>
      </c>
      <c r="K24" s="635" t="str">
        <f>VLOOKUP(O24,'Course List (schedule)'!$C$4:$G$125,5,FALSE)</f>
        <v>W6789</v>
      </c>
      <c r="M24" s="607" t="s">
        <v>659</v>
      </c>
      <c r="N24" s="630">
        <f>'Course List (program)'!L20</f>
        <v>0</v>
      </c>
      <c r="O24" s="616" t="str">
        <f>'Course List (program)'!G20</f>
        <v>ARCH 207.11</v>
      </c>
      <c r="Z24" s="605">
        <v>15</v>
      </c>
      <c r="AA24" s="605" t="e">
        <f>(LEFT('Course List (program)'!I21,((FIND(".",'Course List (program)'!I21,Z25))-1)))</f>
        <v>#VALUE!</v>
      </c>
    </row>
    <row r="25" spans="1:27" ht="14.1" customHeight="1" x14ac:dyDescent="0.3">
      <c r="A25" s="607" t="str">
        <f>IF(VLOOKUP('Course List (program)'!I21,Teachers!$B$2:$I$50,4,FALSE)="Öğr. Gör.","4.1",IF(VLOOKUP('Course List (program)'!I21,Teachers!$B$2:$E$45,4,FALSE)="Öğr. Gör. Dr.","4",IF(VLOOKUP('Course List (program)'!I21,Teachers!$B$2:$E$45,4,FALSE)="Yrd. Doç. Dr.","3",IF(VLOOKUP('Course List (program)'!I21,Teachers!$B$2:$E$45,4,FALSE)="Doç. Dr.","2",IF(VLOOKUP('Course List (program)'!I21,Teachers!$B$2:$E$45,4,FALSE)="Doç.","2.1","1")))))</f>
        <v>4.1</v>
      </c>
      <c r="B25" s="606" t="str">
        <f>VLOOKUP('Course List (program)'!I21,Teachers!$B$2:$I$50,2,FALSE)</f>
        <v>Turan</v>
      </c>
      <c r="C25" s="606" t="str">
        <f>VLOOKUP('Course List (program)'!I21,Teachers!$B$2:$I$50,3,FALSE)</f>
        <v>DÜNDAR</v>
      </c>
      <c r="D25" s="606" t="str">
        <f>VLOOKUP('Course List (program)'!I21,Teachers!$B$2:$I$50,5,FALSE)</f>
        <v>DSÜ</v>
      </c>
      <c r="E25" s="606">
        <f>VLOOKUP('Course List (program)'!I21,Teachers!$B$2:$I$50,7,FALSE)</f>
        <v>0</v>
      </c>
      <c r="F25" s="606" t="str">
        <f>VLOOKUP('Course List (program)'!I21,Teachers!$B$2:$I$50,6,FALSE)</f>
        <v>4.1</v>
      </c>
      <c r="G25" s="606" t="str">
        <f>CONCATENATE(LEFT('Course List (program)'!C21,4),(RIGHT('Course List (program)'!C21,3)))</f>
        <v>ARCH208</v>
      </c>
      <c r="H25" s="608">
        <f>'Course List (program)'!D21</f>
        <v>1</v>
      </c>
      <c r="I25" s="610" t="str">
        <f>IF('Course List (program)'!E21=0,"LEC","STD")</f>
        <v>STD</v>
      </c>
      <c r="J25" s="609" t="str">
        <f>'Course List (program)'!H21</f>
        <v>Land Survey</v>
      </c>
      <c r="K25" s="635" t="str">
        <f>VLOOKUP(O25,'Course List (schedule)'!$C$4:$G$125,5,FALSE)</f>
        <v>TU5678</v>
      </c>
      <c r="M25" s="607" t="s">
        <v>659</v>
      </c>
      <c r="N25" s="630">
        <f>'Course List (program)'!L21</f>
        <v>0</v>
      </c>
      <c r="O25" s="616" t="str">
        <f>'Course List (program)'!G21</f>
        <v>ARCH 208.11</v>
      </c>
      <c r="Z25" s="605">
        <v>15</v>
      </c>
      <c r="AA25" s="605" t="e">
        <f>(LEFT('Course List (program)'!I22,((FIND(".",'Course List (program)'!I22,Z26))-1)))</f>
        <v>#VALUE!</v>
      </c>
    </row>
    <row r="26" spans="1:27" ht="14.1" customHeight="1" x14ac:dyDescent="0.3">
      <c r="A26" s="607" t="str">
        <f>IF(VLOOKUP('Course List (program)'!I22,Teachers!$B$2:$I$50,4,FALSE)="Öğr. Gör.","4.1",IF(VLOOKUP('Course List (program)'!I22,Teachers!$B$2:$E$45,4,FALSE)="Öğr. Gör. Dr.","4",IF(VLOOKUP('Course List (program)'!I22,Teachers!$B$2:$E$45,4,FALSE)="Yrd. Doç. Dr.","3",IF(VLOOKUP('Course List (program)'!I22,Teachers!$B$2:$E$45,4,FALSE)="Doç. Dr.","2",IF(VLOOKUP('Course List (program)'!I22,Teachers!$B$2:$E$45,4,FALSE)="Doç.","2.1","1")))))</f>
        <v>4.1</v>
      </c>
      <c r="B26" s="606" t="str">
        <f>VLOOKUP('Course List (program)'!I22,Teachers!$B$2:$I$50,2,FALSE)</f>
        <v>Turan</v>
      </c>
      <c r="C26" s="606" t="str">
        <f>VLOOKUP('Course List (program)'!I22,Teachers!$B$2:$I$50,3,FALSE)</f>
        <v>DÜNDAR</v>
      </c>
      <c r="D26" s="606" t="str">
        <f>VLOOKUP('Course List (program)'!I22,Teachers!$B$2:$I$50,5,FALSE)</f>
        <v>DSÜ</v>
      </c>
      <c r="E26" s="606">
        <f>VLOOKUP('Course List (program)'!I22,Teachers!$B$2:$I$50,7,FALSE)</f>
        <v>0</v>
      </c>
      <c r="F26" s="606" t="str">
        <f>VLOOKUP('Course List (program)'!I22,Teachers!$B$2:$I$50,6,FALSE)</f>
        <v>4.1</v>
      </c>
      <c r="G26" s="606" t="str">
        <f>CONCATENATE(LEFT('Course List (program)'!C22,4),(RIGHT('Course List (program)'!C22,3)))</f>
        <v>ARCH208</v>
      </c>
      <c r="H26" s="608">
        <f>'Course List (program)'!D22</f>
        <v>2</v>
      </c>
      <c r="I26" s="610" t="str">
        <f>IF('Course List (program)'!E22=0,"LEC","STD")</f>
        <v>STD</v>
      </c>
      <c r="J26" s="609" t="str">
        <f>'Course List (program)'!H22</f>
        <v>Land Survey</v>
      </c>
      <c r="K26" s="635" t="str">
        <f>VLOOKUP(O26,'Course List (schedule)'!$C$4:$G$125,5,FALSE)</f>
        <v>F1234</v>
      </c>
      <c r="M26" s="607" t="s">
        <v>659</v>
      </c>
      <c r="N26" s="630">
        <f>'Course List (program)'!L22</f>
        <v>0</v>
      </c>
      <c r="O26" s="616" t="str">
        <f>'Course List (program)'!G22</f>
        <v>ARCH 208.12</v>
      </c>
      <c r="Z26" s="605">
        <v>15</v>
      </c>
      <c r="AA26" s="605" t="e">
        <f>(LEFT('Course List (program)'!I23,((FIND(".",'Course List (program)'!I23,Z27))-1)))</f>
        <v>#VALUE!</v>
      </c>
    </row>
    <row r="27" spans="1:27" ht="14.1" customHeight="1" x14ac:dyDescent="0.3">
      <c r="A27" s="607" t="str">
        <f>IF(VLOOKUP('Course List (program)'!I23,Teachers!$B$2:$I$50,4,FALSE)="Öğr. Gör.","4.1",IF(VLOOKUP('Course List (program)'!I23,Teachers!$B$2:$E$45,4,FALSE)="Öğr. Gör. Dr.","4",IF(VLOOKUP('Course List (program)'!I23,Teachers!$B$2:$E$45,4,FALSE)="Yrd. Doç. Dr.","3",IF(VLOOKUP('Course List (program)'!I23,Teachers!$B$2:$E$45,4,FALSE)="Doç. Dr.","2",IF(VLOOKUP('Course List (program)'!I23,Teachers!$B$2:$E$45,4,FALSE)="Doç.","2.1","1")))))</f>
        <v>4.1</v>
      </c>
      <c r="B27" s="606" t="str">
        <f>VLOOKUP('Course List (program)'!I23,Teachers!$B$2:$I$50,2,FALSE)</f>
        <v>Gülçin</v>
      </c>
      <c r="C27" s="606" t="str">
        <f>VLOOKUP('Course List (program)'!I23,Teachers!$B$2:$I$50,3,FALSE)</f>
        <v>SOYAK</v>
      </c>
      <c r="D27" s="606" t="str">
        <f>VLOOKUP('Course List (program)'!I23,Teachers!$B$2:$I$50,5,FALSE)</f>
        <v>SÖZ</v>
      </c>
      <c r="E27" s="606">
        <f>VLOOKUP('Course List (program)'!I23,Teachers!$B$2:$I$50,7,FALSE)</f>
        <v>0</v>
      </c>
      <c r="F27" s="606" t="str">
        <f>VLOOKUP('Course List (program)'!I23,Teachers!$B$2:$I$50,6,FALSE)</f>
        <v>4.1</v>
      </c>
      <c r="G27" s="606" t="str">
        <f>CONCATENATE(LEFT('Course List (program)'!C23,4),(RIGHT('Course List (program)'!C23,3)))</f>
        <v>ARCH213</v>
      </c>
      <c r="H27" s="613">
        <f>'Course List (program)'!D23</f>
        <v>1</v>
      </c>
      <c r="I27" s="614" t="str">
        <f>IF('Course List (program)'!E23=0,"LEC","STD")</f>
        <v>STD</v>
      </c>
      <c r="J27" s="615" t="str">
        <f>'Course List (program)'!H23</f>
        <v>Construction II</v>
      </c>
      <c r="K27" s="636" t="str">
        <f>VLOOKUP(O27,'Course List (schedule)'!$C$4:$G$125,5,FALSE)</f>
        <v>W1234</v>
      </c>
      <c r="L27" s="614"/>
      <c r="M27" s="607" t="s">
        <v>659</v>
      </c>
      <c r="N27" s="630">
        <f>'Course List (program)'!L23</f>
        <v>0</v>
      </c>
      <c r="O27" s="616" t="str">
        <f>'Course List (program)'!G23</f>
        <v>ARCH 213.11</v>
      </c>
      <c r="Z27" s="605">
        <v>15</v>
      </c>
      <c r="AA27" s="605" t="e">
        <f>(LEFT('Course List (program)'!I24,((FIND(".",'Course List (program)'!I24,Z28))-1)))</f>
        <v>#VALUE!</v>
      </c>
    </row>
    <row r="28" spans="1:27" ht="14.1" customHeight="1" x14ac:dyDescent="0.3">
      <c r="A28" s="607" t="str">
        <f>IF(VLOOKUP('Course List (program)'!I24,Teachers!$B$2:$I$50,4,FALSE)="Öğr. Gör.","4.1",IF(VLOOKUP('Course List (program)'!I24,Teachers!$B$2:$E$45,4,FALSE)="Öğr. Gör. Dr.","4",IF(VLOOKUP('Course List (program)'!I24,Teachers!$B$2:$E$45,4,FALSE)="Yrd. Doç. Dr.","3",IF(VLOOKUP('Course List (program)'!I24,Teachers!$B$2:$E$45,4,FALSE)="Doç. Dr.","2",IF(VLOOKUP('Course List (program)'!I24,Teachers!$B$2:$E$45,4,FALSE)="Doç.","2.1","1")))))</f>
        <v>3</v>
      </c>
      <c r="B28" s="606" t="str">
        <f>VLOOKUP('Course List (program)'!I24,Teachers!$B$2:$I$50,2,FALSE)</f>
        <v>Kerem</v>
      </c>
      <c r="C28" s="606" t="str">
        <f>VLOOKUP('Course List (program)'!I24,Teachers!$B$2:$I$50,3,FALSE)</f>
        <v>ERCOŞKUN</v>
      </c>
      <c r="D28" s="606" t="str">
        <f>VLOOKUP('Course List (program)'!I24,Teachers!$B$2:$I$50,5,FALSE)</f>
        <v>SÖZ</v>
      </c>
      <c r="E28" s="606">
        <f>VLOOKUP('Course List (program)'!I24,Teachers!$B$2:$I$50,7,FALSE)</f>
        <v>0</v>
      </c>
      <c r="F28" s="606" t="str">
        <f>VLOOKUP('Course List (program)'!I24,Teachers!$B$2:$I$50,6,FALSE)</f>
        <v>3</v>
      </c>
      <c r="G28" s="606" t="str">
        <f>CONCATENATE(LEFT('Course List (program)'!C24,4),(RIGHT('Course List (program)'!C24,3)))</f>
        <v>ARCH214</v>
      </c>
      <c r="H28" s="613">
        <f>'Course List (program)'!D24</f>
        <v>1</v>
      </c>
      <c r="I28" s="614" t="str">
        <f>IF('Course List (program)'!E24=0,"LEC","STD")</f>
        <v>STD</v>
      </c>
      <c r="J28" s="615" t="str">
        <f>'Course List (program)'!H24</f>
        <v>Construction Project</v>
      </c>
      <c r="K28" s="636" t="str">
        <f>VLOOKUP(O28,'Course List (schedule)'!$C$4:$G$125,5,FALSE)</f>
        <v>W6789</v>
      </c>
      <c r="L28" s="614"/>
      <c r="M28" s="607" t="s">
        <v>659</v>
      </c>
      <c r="N28" s="630">
        <f>'Course List (program)'!L24</f>
        <v>0</v>
      </c>
      <c r="O28" s="616" t="str">
        <f>'Course List (program)'!G24</f>
        <v>ARCH 214.11</v>
      </c>
      <c r="Z28" s="605">
        <v>15</v>
      </c>
      <c r="AA28" s="605" t="e">
        <f>(LEFT('Course List (program)'!I25,((FIND(".",'Course List (program)'!I25,Z29))-1)))</f>
        <v>#VALUE!</v>
      </c>
    </row>
    <row r="29" spans="1:27" ht="14.1" customHeight="1" x14ac:dyDescent="0.3">
      <c r="A29" s="607" t="str">
        <f>IF(VLOOKUP('Course List (program)'!I25,Teachers!$B$2:$I$50,4,FALSE)="Öğr. Gör.","4.1",IF(VLOOKUP('Course List (program)'!I25,Teachers!$B$2:$E$45,4,FALSE)="Öğr. Gör. Dr.","4",IF(VLOOKUP('Course List (program)'!I25,Teachers!$B$2:$E$45,4,FALSE)="Yrd. Doç. Dr.","3",IF(VLOOKUP('Course List (program)'!I25,Teachers!$B$2:$E$45,4,FALSE)="Doç. Dr.","2",IF(VLOOKUP('Course List (program)'!I25,Teachers!$B$2:$E$45,4,FALSE)="Doç.","2.1","1")))))</f>
        <v>1</v>
      </c>
      <c r="B29" s="606" t="str">
        <f>VLOOKUP('Course List (program)'!I25,Teachers!$B$2:$I$50,2,FALSE)</f>
        <v>Yavuz</v>
      </c>
      <c r="C29" s="606" t="str">
        <f>VLOOKUP('Course List (program)'!I25,Teachers!$B$2:$I$50,3,FALSE)</f>
        <v>KOŞANER</v>
      </c>
      <c r="D29" s="606" t="str">
        <f>VLOOKUP('Course List (program)'!I25,Teachers!$B$2:$I$50,5,FALSE)</f>
        <v>SÖZ</v>
      </c>
      <c r="E29" s="606" t="str">
        <f>VLOOKUP('Course List (program)'!I25,Teachers!$B$2:$I$50,7,FALSE)</f>
        <v>Bölüm Başkanı</v>
      </c>
      <c r="F29" s="606" t="str">
        <f>VLOOKUP('Course List (program)'!I25,Teachers!$B$2:$I$50,6,FALSE)</f>
        <v>1</v>
      </c>
      <c r="G29" s="606" t="str">
        <f>CONCATENATE(LEFT('Course List (program)'!C25,4),(RIGHT('Course List (program)'!C25,3)))</f>
        <v>ARCH214</v>
      </c>
      <c r="H29" s="613">
        <f>'Course List (program)'!D25</f>
        <v>2</v>
      </c>
      <c r="I29" s="614" t="str">
        <f>IF('Course List (program)'!E25=0,"LEC","STD")</f>
        <v>STD</v>
      </c>
      <c r="J29" s="615" t="str">
        <f>'Course List (program)'!H25</f>
        <v>Construction Project</v>
      </c>
      <c r="K29" s="636" t="str">
        <f>VLOOKUP(O29,'Course List (schedule)'!$C$4:$G$125,5,FALSE)</f>
        <v>TU6789</v>
      </c>
      <c r="L29" s="614"/>
      <c r="M29" s="607" t="s">
        <v>659</v>
      </c>
      <c r="N29" s="630">
        <f>'Course List (program)'!L25</f>
        <v>0</v>
      </c>
      <c r="O29" s="616" t="str">
        <f>'Course List (program)'!G25</f>
        <v>ARCH 214.12</v>
      </c>
      <c r="Z29" s="605">
        <v>15</v>
      </c>
      <c r="AA29" s="605" t="e">
        <f>(LEFT('Course List (program)'!I26,((FIND(".",'Course List (program)'!I26,Z30))-1)))</f>
        <v>#VALUE!</v>
      </c>
    </row>
    <row r="30" spans="1:27" ht="14.1" customHeight="1" x14ac:dyDescent="0.3">
      <c r="A30" s="607" t="str">
        <f>IF(VLOOKUP('Course List (program)'!I26,Teachers!$B$2:$I$50,4,FALSE)="Öğr. Gör.","4.1",IF(VLOOKUP('Course List (program)'!I26,Teachers!$B$2:$E$45,4,FALSE)="Öğr. Gör. Dr.","4",IF(VLOOKUP('Course List (program)'!I26,Teachers!$B$2:$E$45,4,FALSE)="Yrd. Doç. Dr.","3",IF(VLOOKUP('Course List (program)'!I26,Teachers!$B$2:$E$45,4,FALSE)="Doç. Dr.","2",IF(VLOOKUP('Course List (program)'!I26,Teachers!$B$2:$E$45,4,FALSE)="Doç.","2.1","1")))))</f>
        <v>2</v>
      </c>
      <c r="B30" s="606" t="str">
        <f>VLOOKUP('Course List (program)'!I26,Teachers!$B$2:$I$50,2,FALSE)</f>
        <v xml:space="preserve">Ayşe </v>
      </c>
      <c r="C30" s="606" t="str">
        <f>VLOOKUP('Course List (program)'!I26,Teachers!$B$2:$I$50,3,FALSE)</f>
        <v>ELEGÖZ</v>
      </c>
      <c r="D30" s="606" t="str">
        <f>VLOOKUP('Course List (program)'!I26,Teachers!$B$2:$I$50,5,FALSE)</f>
        <v>DSÜ</v>
      </c>
      <c r="E30" s="606">
        <f>VLOOKUP('Course List (program)'!I26,Teachers!$B$2:$I$50,7,FALSE)</f>
        <v>0</v>
      </c>
      <c r="F30" s="606" t="str">
        <f>VLOOKUP('Course List (program)'!I26,Teachers!$B$2:$I$50,6,FALSE)</f>
        <v>2</v>
      </c>
      <c r="G30" s="606" t="str">
        <f>CONCATENATE(LEFT('Course List (program)'!C26,4),(RIGHT('Course List (program)'!C26,3)))</f>
        <v>ARCH214</v>
      </c>
      <c r="H30" s="613">
        <f>'Course List (program)'!D26</f>
        <v>3</v>
      </c>
      <c r="I30" s="614" t="str">
        <f>IF('Course List (program)'!E26=0,"LEC","STD")</f>
        <v>STD</v>
      </c>
      <c r="J30" s="615" t="str">
        <f>'Course List (program)'!H26</f>
        <v>Construction Project</v>
      </c>
      <c r="K30" s="636" t="str">
        <f>VLOOKUP(O30,'Course List (schedule)'!$C$4:$G$125,5,FALSE)</f>
        <v>TU6789</v>
      </c>
      <c r="L30" s="614"/>
      <c r="M30" s="607" t="s">
        <v>659</v>
      </c>
      <c r="N30" s="630">
        <f>'Course List (program)'!L26</f>
        <v>0</v>
      </c>
      <c r="O30" s="616" t="str">
        <f>'Course List (program)'!G26</f>
        <v>ARCH 214.13</v>
      </c>
      <c r="Z30" s="605">
        <v>15</v>
      </c>
      <c r="AA30" s="605" t="e">
        <f>(LEFT('Course List (program)'!I27,((FIND(".",'Course List (program)'!I27,Z31))-1)))</f>
        <v>#VALUE!</v>
      </c>
    </row>
    <row r="31" spans="1:27" ht="14.1" customHeight="1" x14ac:dyDescent="0.3">
      <c r="A31" s="607" t="str">
        <f>IF(VLOOKUP('Course List (program)'!I27,Teachers!$B$2:$I$50,4,FALSE)="Öğr. Gör.","4.1",IF(VLOOKUP('Course List (program)'!I27,Teachers!$B$2:$E$45,4,FALSE)="Öğr. Gör. Dr.","4",IF(VLOOKUP('Course List (program)'!I27,Teachers!$B$2:$E$45,4,FALSE)="Yrd. Doç. Dr.","3",IF(VLOOKUP('Course List (program)'!I27,Teachers!$B$2:$E$45,4,FALSE)="Doç. Dr.","2",IF(VLOOKUP('Course List (program)'!I27,Teachers!$B$2:$E$45,4,FALSE)="Doç.","2.1","1")))))</f>
        <v>4.1</v>
      </c>
      <c r="B31" s="606" t="str">
        <f>VLOOKUP('Course List (program)'!I27,Teachers!$B$2:$I$50,2,FALSE)</f>
        <v>Gülçin</v>
      </c>
      <c r="C31" s="606" t="str">
        <f>VLOOKUP('Course List (program)'!I27,Teachers!$B$2:$I$50,3,FALSE)</f>
        <v>SOYAK</v>
      </c>
      <c r="D31" s="606" t="str">
        <f>VLOOKUP('Course List (program)'!I27,Teachers!$B$2:$I$50,5,FALSE)</f>
        <v>SÖZ</v>
      </c>
      <c r="E31" s="606">
        <f>VLOOKUP('Course List (program)'!I27,Teachers!$B$2:$I$50,7,FALSE)</f>
        <v>0</v>
      </c>
      <c r="F31" s="606" t="str">
        <f>VLOOKUP('Course List (program)'!I27,Teachers!$B$2:$I$50,6,FALSE)</f>
        <v>4.1</v>
      </c>
      <c r="G31" s="606" t="str">
        <f>CONCATENATE(LEFT('Course List (program)'!C27,4),(RIGHT('Course List (program)'!C27,3)))</f>
        <v>ARCH214</v>
      </c>
      <c r="H31" s="613">
        <f>'Course List (program)'!D27</f>
        <v>4</v>
      </c>
      <c r="I31" s="614" t="str">
        <f>IF('Course List (program)'!E27=0,"LEC","STD")</f>
        <v>STD</v>
      </c>
      <c r="J31" s="615" t="str">
        <f>'Course List (program)'!H27</f>
        <v>Construction Project</v>
      </c>
      <c r="K31" s="636" t="e">
        <f>VLOOKUP(O31,'Course List (schedule)'!$C$4:$G$125,5,FALSE)</f>
        <v>#N/A</v>
      </c>
      <c r="L31" s="614"/>
      <c r="M31" s="607" t="s">
        <v>659</v>
      </c>
      <c r="N31" s="630">
        <f>'Course List (program)'!L27</f>
        <v>0</v>
      </c>
      <c r="O31" s="616" t="str">
        <f>'Course List (program)'!G27</f>
        <v>ARCH 214.14</v>
      </c>
      <c r="Z31" s="605">
        <v>15</v>
      </c>
      <c r="AA31" s="605" t="e">
        <f>(LEFT('Course List (program)'!I28,((FIND(".",'Course List (program)'!I28,Z32))-1)))</f>
        <v>#VALUE!</v>
      </c>
    </row>
    <row r="32" spans="1:27" ht="14.1" customHeight="1" x14ac:dyDescent="0.3">
      <c r="A32" s="607" t="str">
        <f>IF(VLOOKUP('Course List (program)'!I28,Teachers!$B$2:$I$50,4,FALSE)="Öğr. Gör.","4.1",IF(VLOOKUP('Course List (program)'!I28,Teachers!$B$2:$E$45,4,FALSE)="Öğr. Gör. Dr.","4",IF(VLOOKUP('Course List (program)'!I28,Teachers!$B$2:$E$45,4,FALSE)="Yrd. Doç. Dr.","3",IF(VLOOKUP('Course List (program)'!I28,Teachers!$B$2:$E$45,4,FALSE)="Doç. Dr.","2",IF(VLOOKUP('Course List (program)'!I28,Teachers!$B$2:$E$45,4,FALSE)="Doç.","2.1","1")))))</f>
        <v>1</v>
      </c>
      <c r="B32" s="606" t="str">
        <f>VLOOKUP('Course List (program)'!I28,Teachers!$B$2:$I$50,2,FALSE)</f>
        <v>A. Zekiye</v>
      </c>
      <c r="C32" s="606" t="str">
        <f>VLOOKUP('Course List (program)'!I28,Teachers!$B$2:$I$50,3,FALSE)</f>
        <v>ABALI</v>
      </c>
      <c r="D32" s="606" t="str">
        <f>VLOOKUP('Course List (program)'!I28,Teachers!$B$2:$I$50,5,FALSE)</f>
        <v>DSÜ</v>
      </c>
      <c r="E32" s="606">
        <f>VLOOKUP('Course List (program)'!I28,Teachers!$B$2:$I$50,7,FALSE)</f>
        <v>0</v>
      </c>
      <c r="F32" s="606" t="str">
        <f>VLOOKUP('Course List (program)'!I28,Teachers!$B$2:$I$50,6,FALSE)</f>
        <v>1</v>
      </c>
      <c r="G32" s="606" t="str">
        <f>CONCATENATE(LEFT('Course List (program)'!C28,4),(RIGHT('Course List (program)'!C28,3)))</f>
        <v>ARCH243</v>
      </c>
      <c r="H32" s="613">
        <f>'Course List (program)'!D28</f>
        <v>1</v>
      </c>
      <c r="I32" s="614" t="str">
        <f>IF('Course List (program)'!E28=0,"LEC","STD")</f>
        <v>LEC</v>
      </c>
      <c r="J32" s="615" t="str">
        <f>'Course List (program)'!H28</f>
        <v>Theory of Buildings I</v>
      </c>
      <c r="K32" s="636" t="str">
        <f>VLOOKUP(O32,'Course List (schedule)'!$C$4:$G$125,5,FALSE)</f>
        <v>TH12</v>
      </c>
      <c r="L32" s="614"/>
      <c r="M32" s="607" t="s">
        <v>659</v>
      </c>
      <c r="N32" s="630">
        <f>'Course List (program)'!L28</f>
        <v>0</v>
      </c>
      <c r="O32" s="616" t="str">
        <f>'Course List (program)'!G28</f>
        <v>ARCH 243.01</v>
      </c>
      <c r="Z32" s="605">
        <v>15</v>
      </c>
      <c r="AA32" s="605" t="e">
        <f>(LEFT('Course List (program)'!I29,((FIND(".",'Course List (program)'!I29,Z33))-1)))</f>
        <v>#VALUE!</v>
      </c>
    </row>
    <row r="33" spans="1:27" ht="14.1" customHeight="1" x14ac:dyDescent="0.3">
      <c r="A33" s="607" t="str">
        <f>IF(VLOOKUP('Course List (program)'!I29,Teachers!$B$2:$I$50,4,FALSE)="Öğr. Gör.","4.1",IF(VLOOKUP('Course List (program)'!I29,Teachers!$B$2:$E$45,4,FALSE)="Öğr. Gör. Dr.","4",IF(VLOOKUP('Course List (program)'!I29,Teachers!$B$2:$E$45,4,FALSE)="Yrd. Doç. Dr.","3",IF(VLOOKUP('Course List (program)'!I29,Teachers!$B$2:$E$45,4,FALSE)="Doç. Dr.","2",IF(VLOOKUP('Course List (program)'!I29,Teachers!$B$2:$E$45,4,FALSE)="Doç.","2.1","1")))))</f>
        <v>1</v>
      </c>
      <c r="B33" s="606" t="str">
        <f>VLOOKUP('Course List (program)'!I29,Teachers!$B$2:$I$50,2,FALSE)</f>
        <v>A. Zekiye</v>
      </c>
      <c r="C33" s="606" t="str">
        <f>VLOOKUP('Course List (program)'!I29,Teachers!$B$2:$I$50,3,FALSE)</f>
        <v>ABALI</v>
      </c>
      <c r="D33" s="606" t="str">
        <f>VLOOKUP('Course List (program)'!I29,Teachers!$B$2:$I$50,5,FALSE)</f>
        <v>DSÜ</v>
      </c>
      <c r="E33" s="606">
        <f>VLOOKUP('Course List (program)'!I29,Teachers!$B$2:$I$50,7,FALSE)</f>
        <v>0</v>
      </c>
      <c r="F33" s="606" t="str">
        <f>VLOOKUP('Course List (program)'!I29,Teachers!$B$2:$I$50,6,FALSE)</f>
        <v>1</v>
      </c>
      <c r="G33" s="606" t="str">
        <f>CONCATENATE(LEFT('Course List (program)'!C29,4),(RIGHT('Course List (program)'!C29,3)))</f>
        <v>ARCH243</v>
      </c>
      <c r="H33" s="613">
        <f>'Course List (program)'!D29</f>
        <v>1</v>
      </c>
      <c r="I33" s="614" t="str">
        <f>IF('Course List (program)'!E29=0,"LEC","STD")</f>
        <v>STD</v>
      </c>
      <c r="J33" s="615" t="str">
        <f>'Course List (program)'!H29</f>
        <v>Theory of Buildings I</v>
      </c>
      <c r="K33" s="636" t="str">
        <f>VLOOKUP(O33,'Course List (schedule)'!$C$4:$G$125,5,FALSE)</f>
        <v>TH34</v>
      </c>
      <c r="L33" s="614"/>
      <c r="M33" s="607" t="s">
        <v>659</v>
      </c>
      <c r="N33" s="630">
        <f>'Course List (program)'!L29</f>
        <v>0</v>
      </c>
      <c r="O33" s="616" t="str">
        <f>'Course List (program)'!G29</f>
        <v>ARCH 243.11</v>
      </c>
      <c r="Z33" s="605">
        <v>15</v>
      </c>
      <c r="AA33" s="605" t="e">
        <f>(LEFT('Course List (program)'!I30,((FIND(".",'Course List (program)'!I30,Z34))-1)))</f>
        <v>#VALUE!</v>
      </c>
    </row>
    <row r="34" spans="1:27" ht="14.1" customHeight="1" x14ac:dyDescent="0.3">
      <c r="A34" s="607" t="str">
        <f>IF(VLOOKUP('Course List (program)'!I30,Teachers!$B$2:$I$50,4,FALSE)="Öğr. Gör.","4.1",IF(VLOOKUP('Course List (program)'!I30,Teachers!$B$2:$E$45,4,FALSE)="Öğr. Gör. Dr.","4",IF(VLOOKUP('Course List (program)'!I30,Teachers!$B$2:$E$45,4,FALSE)="Yrd. Doç. Dr.","3",IF(VLOOKUP('Course List (program)'!I30,Teachers!$B$2:$E$45,4,FALSE)="Doç. Dr.","2",IF(VLOOKUP('Course List (program)'!I30,Teachers!$B$2:$E$45,4,FALSE)="Doç.","2.1","1")))))</f>
        <v>3</v>
      </c>
      <c r="B34" s="606" t="str">
        <f>VLOOKUP('Course List (program)'!I30,Teachers!$B$2:$I$50,2,FALSE)</f>
        <v>Hakan</v>
      </c>
      <c r="C34" s="606" t="str">
        <f>VLOOKUP('Course List (program)'!I30,Teachers!$B$2:$I$50,3,FALSE)</f>
        <v>UZBERK</v>
      </c>
      <c r="D34" s="606" t="str">
        <f>VLOOKUP('Course List (program)'!I30,Teachers!$B$2:$I$50,5,FALSE)</f>
        <v>SÖZ</v>
      </c>
      <c r="E34" s="606">
        <f>VLOOKUP('Course List (program)'!I30,Teachers!$B$2:$I$50,7,FALSE)</f>
        <v>0</v>
      </c>
      <c r="F34" s="606" t="str">
        <f>VLOOKUP('Course List (program)'!I30,Teachers!$B$2:$I$50,6,FALSE)</f>
        <v>3</v>
      </c>
      <c r="G34" s="606" t="str">
        <f>CONCATENATE(LEFT('Course List (program)'!C30,4),(RIGHT('Course List (program)'!C30,3)))</f>
        <v>ARCH243</v>
      </c>
      <c r="H34" s="613">
        <f>'Course List (program)'!D30</f>
        <v>2</v>
      </c>
      <c r="I34" s="614" t="str">
        <f>IF('Course List (program)'!E30=0,"LEC","STD")</f>
        <v>STD</v>
      </c>
      <c r="J34" s="615" t="str">
        <f>'Course List (program)'!H30</f>
        <v>Theory of Buildings I</v>
      </c>
      <c r="K34" s="636" t="str">
        <f>VLOOKUP(O34,'Course List (schedule)'!$C$4:$G$125,5,FALSE)</f>
        <v>TH34</v>
      </c>
      <c r="L34" s="614"/>
      <c r="M34" s="607" t="s">
        <v>659</v>
      </c>
      <c r="N34" s="630">
        <f>'Course List (program)'!L30</f>
        <v>0</v>
      </c>
      <c r="O34" s="616" t="str">
        <f>'Course List (program)'!G30</f>
        <v>ARCH 243.12</v>
      </c>
      <c r="Z34" s="605">
        <v>15</v>
      </c>
      <c r="AA34" s="605" t="e">
        <f>(LEFT('Course List (program)'!I31,((FIND(".",'Course List (program)'!I31,Z35))-1)))</f>
        <v>#VALUE!</v>
      </c>
    </row>
    <row r="35" spans="1:27" ht="14.1" customHeight="1" x14ac:dyDescent="0.3">
      <c r="A35" s="607" t="str">
        <f>IF(VLOOKUP('Course List (program)'!I31,Teachers!$B$2:$I$50,4,FALSE)="Öğr. Gör.","4.1",IF(VLOOKUP('Course List (program)'!I31,Teachers!$B$2:$E$45,4,FALSE)="Öğr. Gör. Dr.","4",IF(VLOOKUP('Course List (program)'!I31,Teachers!$B$2:$E$45,4,FALSE)="Yrd. Doç. Dr.","3",IF(VLOOKUP('Course List (program)'!I31,Teachers!$B$2:$E$45,4,FALSE)="Doç. Dr.","2",IF(VLOOKUP('Course List (program)'!I31,Teachers!$B$2:$E$45,4,FALSE)="Doç.","2.1","1")))))</f>
        <v>1</v>
      </c>
      <c r="B35" s="606" t="str">
        <f>VLOOKUP('Course List (program)'!I31,Teachers!$B$2:$I$50,2,FALSE)</f>
        <v>A. Zekiye</v>
      </c>
      <c r="C35" s="606" t="str">
        <f>VLOOKUP('Course List (program)'!I31,Teachers!$B$2:$I$50,3,FALSE)</f>
        <v>ABALI</v>
      </c>
      <c r="D35" s="606" t="str">
        <f>VLOOKUP('Course List (program)'!I31,Teachers!$B$2:$I$50,5,FALSE)</f>
        <v>DSÜ</v>
      </c>
      <c r="E35" s="606">
        <f>VLOOKUP('Course List (program)'!I31,Teachers!$B$2:$I$50,7,FALSE)</f>
        <v>0</v>
      </c>
      <c r="F35" s="606" t="str">
        <f>VLOOKUP('Course List (program)'!I31,Teachers!$B$2:$I$50,6,FALSE)</f>
        <v>1</v>
      </c>
      <c r="G35" s="606" t="str">
        <f>CONCATENATE(LEFT('Course List (program)'!C31,4),(RIGHT('Course List (program)'!C31,3)))</f>
        <v>ARCH244</v>
      </c>
      <c r="H35" s="613">
        <f>'Course List (program)'!D31</f>
        <v>1</v>
      </c>
      <c r="I35" s="614" t="str">
        <f>IF('Course List (program)'!E31=0,"LEC","STD")</f>
        <v>LEC</v>
      </c>
      <c r="J35" s="615" t="str">
        <f>'Course List (program)'!H31</f>
        <v>Theory of Buildings II</v>
      </c>
      <c r="K35" s="636" t="str">
        <f>VLOOKUP(O35,'Course List (schedule)'!$C$4:$G$125,5,FALSE)</f>
        <v>W12</v>
      </c>
      <c r="L35" s="614"/>
      <c r="M35" s="607" t="s">
        <v>659</v>
      </c>
      <c r="N35" s="630">
        <f>'Course List (program)'!L31</f>
        <v>0</v>
      </c>
      <c r="O35" s="616" t="str">
        <f>'Course List (program)'!G31</f>
        <v>ARCH 244.01</v>
      </c>
      <c r="Z35" s="605">
        <v>15</v>
      </c>
      <c r="AA35" s="605" t="e">
        <f>(LEFT('Course List (program)'!I32,((FIND(".",'Course List (program)'!I32,Z36))-1)))</f>
        <v>#VALUE!</v>
      </c>
    </row>
    <row r="36" spans="1:27" ht="14.1" customHeight="1" x14ac:dyDescent="0.3">
      <c r="A36" s="607" t="str">
        <f>IF(VLOOKUP('Course List (program)'!I32,Teachers!$B$2:$I$50,4,FALSE)="Öğr. Gör.","4.1",IF(VLOOKUP('Course List (program)'!I32,Teachers!$B$2:$E$45,4,FALSE)="Öğr. Gör. Dr.","4",IF(VLOOKUP('Course List (program)'!I32,Teachers!$B$2:$E$45,4,FALSE)="Yrd. Doç. Dr.","3",IF(VLOOKUP('Course List (program)'!I32,Teachers!$B$2:$E$45,4,FALSE)="Doç. Dr.","2",IF(VLOOKUP('Course List (program)'!I32,Teachers!$B$2:$E$45,4,FALSE)="Doç.","2.1","1")))))</f>
        <v>1</v>
      </c>
      <c r="B36" s="606" t="str">
        <f>VLOOKUP('Course List (program)'!I32,Teachers!$B$2:$I$50,2,FALSE)</f>
        <v>A. Zekiye</v>
      </c>
      <c r="C36" s="606" t="str">
        <f>VLOOKUP('Course List (program)'!I32,Teachers!$B$2:$I$50,3,FALSE)</f>
        <v>ABALI</v>
      </c>
      <c r="D36" s="606" t="str">
        <f>VLOOKUP('Course List (program)'!I32,Teachers!$B$2:$I$50,5,FALSE)</f>
        <v>DSÜ</v>
      </c>
      <c r="E36" s="606">
        <f>VLOOKUP('Course List (program)'!I32,Teachers!$B$2:$I$50,7,FALSE)</f>
        <v>0</v>
      </c>
      <c r="F36" s="606" t="str">
        <f>VLOOKUP('Course List (program)'!I32,Teachers!$B$2:$I$50,6,FALSE)</f>
        <v>1</v>
      </c>
      <c r="G36" s="606" t="str">
        <f>CONCATENATE(LEFT('Course List (program)'!C32,4),(RIGHT('Course List (program)'!C32,3)))</f>
        <v>ARCH244</v>
      </c>
      <c r="H36" s="613">
        <f>'Course List (program)'!D32</f>
        <v>1</v>
      </c>
      <c r="I36" s="614" t="str">
        <f>IF('Course List (program)'!E32=0,"LEC","STD")</f>
        <v>STD</v>
      </c>
      <c r="J36" s="615" t="str">
        <f>'Course List (program)'!H32</f>
        <v>Theory of Buildings II</v>
      </c>
      <c r="K36" s="636" t="str">
        <f>VLOOKUP(O36,'Course List (schedule)'!$C$4:$G$125,5,FALSE)</f>
        <v>W34</v>
      </c>
      <c r="L36" s="614"/>
      <c r="M36" s="607" t="s">
        <v>659</v>
      </c>
      <c r="N36" s="630">
        <f>'Course List (program)'!L32</f>
        <v>0</v>
      </c>
      <c r="O36" s="616" t="str">
        <f>'Course List (program)'!G32</f>
        <v>ARCH 244.11</v>
      </c>
      <c r="Z36" s="605">
        <v>15</v>
      </c>
      <c r="AA36" s="605" t="e">
        <f>(LEFT('Course List (program)'!I33,((FIND(".",'Course List (program)'!I33,Z37))-1)))</f>
        <v>#VALUE!</v>
      </c>
    </row>
    <row r="37" spans="1:27" ht="14.1" customHeight="1" x14ac:dyDescent="0.3">
      <c r="A37" s="607" t="str">
        <f>IF(VLOOKUP('Course List (program)'!I33,Teachers!$B$2:$I$50,4,FALSE)="Öğr. Gör.","4.1",IF(VLOOKUP('Course List (program)'!I33,Teachers!$B$2:$E$45,4,FALSE)="Öğr. Gör. Dr.","4",IF(VLOOKUP('Course List (program)'!I33,Teachers!$B$2:$E$45,4,FALSE)="Yrd. Doç. Dr.","3",IF(VLOOKUP('Course List (program)'!I33,Teachers!$B$2:$E$45,4,FALSE)="Doç. Dr.","2",IF(VLOOKUP('Course List (program)'!I33,Teachers!$B$2:$E$45,4,FALSE)="Doç.","2.1","1")))))</f>
        <v>3</v>
      </c>
      <c r="B37" s="606" t="str">
        <f>VLOOKUP('Course List (program)'!I33,Teachers!$B$2:$I$50,2,FALSE)</f>
        <v xml:space="preserve">Sevim </v>
      </c>
      <c r="C37" s="606" t="str">
        <f>VLOOKUP('Course List (program)'!I33,Teachers!$B$2:$I$50,3,FALSE)</f>
        <v>ATEŞ</v>
      </c>
      <c r="D37" s="606" t="str">
        <f>VLOOKUP('Course List (program)'!I33,Teachers!$B$2:$I$50,5,FALSE)</f>
        <v>SÖZ</v>
      </c>
      <c r="E37" s="606">
        <f>VLOOKUP('Course List (program)'!I33,Teachers!$B$2:$I$50,7,FALSE)</f>
        <v>0</v>
      </c>
      <c r="F37" s="606" t="str">
        <f>VLOOKUP('Course List (program)'!I33,Teachers!$B$2:$I$50,6,FALSE)</f>
        <v>3</v>
      </c>
      <c r="G37" s="606" t="str">
        <f>CONCATENATE(LEFT('Course List (program)'!C33,4),(RIGHT('Course List (program)'!C33,3)))</f>
        <v>ARCH244</v>
      </c>
      <c r="H37" s="613">
        <f>'Course List (program)'!D33</f>
        <v>2</v>
      </c>
      <c r="I37" s="614" t="str">
        <f>IF('Course List (program)'!E33=0,"LEC","STD")</f>
        <v>STD</v>
      </c>
      <c r="J37" s="615" t="str">
        <f>'Course List (program)'!H33</f>
        <v>Theory of Buildings II</v>
      </c>
      <c r="K37" s="636" t="str">
        <f>VLOOKUP(O37,'Course List (schedule)'!$C$4:$G$125,5,FALSE)</f>
        <v>W34</v>
      </c>
      <c r="L37" s="614"/>
      <c r="M37" s="607" t="s">
        <v>659</v>
      </c>
      <c r="N37" s="630">
        <f>'Course List (program)'!L33</f>
        <v>0</v>
      </c>
      <c r="O37" s="616" t="str">
        <f>'Course List (program)'!G33</f>
        <v>ARCH 244.12</v>
      </c>
      <c r="Z37" s="605">
        <v>15</v>
      </c>
      <c r="AA37" s="605" t="e">
        <f>(LEFT('Course List (program)'!I34,((FIND(".",'Course List (program)'!I34,Z38))-1)))</f>
        <v>#VALUE!</v>
      </c>
    </row>
    <row r="38" spans="1:27" ht="14.1" customHeight="1" x14ac:dyDescent="0.3">
      <c r="A38" s="607" t="str">
        <f>IF(VLOOKUP('Course List (program)'!I34,Teachers!$B$2:$I$50,4,FALSE)="Öğr. Gör.","4.1",IF(VLOOKUP('Course List (program)'!I34,Teachers!$B$2:$E$45,4,FALSE)="Öğr. Gör. Dr.","4",IF(VLOOKUP('Course List (program)'!I34,Teachers!$B$2:$E$45,4,FALSE)="Yrd. Doç. Dr.","3",IF(VLOOKUP('Course List (program)'!I34,Teachers!$B$2:$E$45,4,FALSE)="Doç. Dr.","2",IF(VLOOKUP('Course List (program)'!I34,Teachers!$B$2:$E$45,4,FALSE)="Doç.","2.1","1")))))</f>
        <v>3</v>
      </c>
      <c r="B38" s="606" t="str">
        <f>VLOOKUP('Course List (program)'!I34,Teachers!$B$2:$I$50,2,FALSE)</f>
        <v>Hakan</v>
      </c>
      <c r="C38" s="606" t="str">
        <f>VLOOKUP('Course List (program)'!I34,Teachers!$B$2:$I$50,3,FALSE)</f>
        <v>UZBERK</v>
      </c>
      <c r="D38" s="606" t="str">
        <f>VLOOKUP('Course List (program)'!I34,Teachers!$B$2:$I$50,5,FALSE)</f>
        <v>SÖZ</v>
      </c>
      <c r="E38" s="606">
        <f>VLOOKUP('Course List (program)'!I34,Teachers!$B$2:$I$50,7,FALSE)</f>
        <v>0</v>
      </c>
      <c r="F38" s="606" t="str">
        <f>VLOOKUP('Course List (program)'!I34,Teachers!$B$2:$I$50,6,FALSE)</f>
        <v>3</v>
      </c>
      <c r="G38" s="606" t="str">
        <f>CONCATENATE(LEFT('Course List (program)'!C34,4),(RIGHT('Course List (program)'!C34,3)))</f>
        <v>ARCH244</v>
      </c>
      <c r="H38" s="613">
        <f>'Course List (program)'!D34</f>
        <v>3</v>
      </c>
      <c r="I38" s="614" t="str">
        <f>IF('Course List (program)'!E34=0,"LEC","STD")</f>
        <v>STD</v>
      </c>
      <c r="J38" s="615" t="str">
        <f>'Course List (program)'!H34</f>
        <v>Theory of Buildings II</v>
      </c>
      <c r="K38" s="636" t="e">
        <f>VLOOKUP(O38,'Course List (schedule)'!$C$4:$G$125,5,FALSE)</f>
        <v>#N/A</v>
      </c>
      <c r="L38" s="614"/>
      <c r="M38" s="607" t="s">
        <v>659</v>
      </c>
      <c r="N38" s="630">
        <f>'Course List (program)'!L34</f>
        <v>0</v>
      </c>
      <c r="O38" s="616" t="str">
        <f>'Course List (program)'!G34</f>
        <v>ARCH 244.13</v>
      </c>
      <c r="Z38" s="605">
        <v>15</v>
      </c>
      <c r="AA38" s="605" t="e">
        <f>(LEFT('Course List (program)'!I35,((FIND(".",'Course List (program)'!I35,Z39))-1)))</f>
        <v>#VALUE!</v>
      </c>
    </row>
    <row r="39" spans="1:27" ht="14.1" customHeight="1" x14ac:dyDescent="0.3">
      <c r="A39" s="607" t="str">
        <f>IF(VLOOKUP('Course List (program)'!I35,Teachers!$B$2:$I$50,4,FALSE)="Öğr. Gör.","4.1",IF(VLOOKUP('Course List (program)'!I35,Teachers!$B$2:$E$45,4,FALSE)="Öğr. Gör. Dr.","4",IF(VLOOKUP('Course List (program)'!I35,Teachers!$B$2:$E$45,4,FALSE)="Yrd. Doç. Dr.","3",IF(VLOOKUP('Course List (program)'!I35,Teachers!$B$2:$E$45,4,FALSE)="Doç. Dr.","2",IF(VLOOKUP('Course List (program)'!I35,Teachers!$B$2:$E$45,4,FALSE)="Doç.","2.1","1")))))</f>
        <v>2.1</v>
      </c>
      <c r="B39" s="606" t="str">
        <f>VLOOKUP('Course List (program)'!I35,Teachers!$B$2:$I$50,2,FALSE)</f>
        <v>Orhan</v>
      </c>
      <c r="C39" s="606" t="str">
        <f>VLOOKUP('Course List (program)'!I35,Teachers!$B$2:$I$50,3,FALSE)</f>
        <v>ÖZGÜNER</v>
      </c>
      <c r="D39" s="606" t="str">
        <f>VLOOKUP('Course List (program)'!I35,Teachers!$B$2:$I$50,5,FALSE)</f>
        <v>SÖZ</v>
      </c>
      <c r="E39" s="606">
        <f>VLOOKUP('Course List (program)'!I35,Teachers!$B$2:$I$50,7,FALSE)</f>
        <v>0</v>
      </c>
      <c r="F39" s="606" t="str">
        <f>VLOOKUP('Course List (program)'!I35,Teachers!$B$2:$I$50,6,FALSE)</f>
        <v>2.1</v>
      </c>
      <c r="G39" s="606" t="str">
        <f>CONCATENATE(LEFT('Course List (program)'!C35,4),(RIGHT('Course List (program)'!C35,3)))</f>
        <v>ARCH251</v>
      </c>
      <c r="H39" s="613">
        <f>'Course List (program)'!D35</f>
        <v>1</v>
      </c>
      <c r="I39" s="614" t="str">
        <f>IF('Course List (program)'!E35=0,"LEC","STD")</f>
        <v>STD</v>
      </c>
      <c r="J39" s="615" t="str">
        <f>'Course List (program)'!H35</f>
        <v>Architectural Design Studio I</v>
      </c>
      <c r="K39" s="636" t="str">
        <f>VLOOKUP(O39,'Course List (schedule)'!$C$4:$G$125,5,FALSE)</f>
        <v>M12346789</v>
      </c>
      <c r="L39" s="614"/>
      <c r="M39" s="607" t="s">
        <v>659</v>
      </c>
      <c r="N39" s="630">
        <f>'Course List (program)'!L35</f>
        <v>0</v>
      </c>
      <c r="O39" s="616" t="str">
        <f>'Course List (program)'!G35</f>
        <v>ARCH 251.11</v>
      </c>
      <c r="Z39" s="605">
        <v>15</v>
      </c>
      <c r="AA39" s="605" t="e">
        <f>(LEFT('Course List (program)'!I36,((FIND(".",'Course List (program)'!I36,Z40))-1)))</f>
        <v>#VALUE!</v>
      </c>
    </row>
    <row r="40" spans="1:27" ht="14.1" customHeight="1" x14ac:dyDescent="0.3">
      <c r="A40" s="607" t="str">
        <f>IF(VLOOKUP('Course List (program)'!I36,Teachers!$B$2:$I$50,4,FALSE)="Öğr. Gör.","4.1",IF(VLOOKUP('Course List (program)'!I36,Teachers!$B$2:$E$45,4,FALSE)="Öğr. Gör. Dr.","4",IF(VLOOKUP('Course List (program)'!I36,Teachers!$B$2:$E$45,4,FALSE)="Yrd. Doç. Dr.","3",IF(VLOOKUP('Course List (program)'!I36,Teachers!$B$2:$E$45,4,FALSE)="Doç. Dr.","2",IF(VLOOKUP('Course List (program)'!I36,Teachers!$B$2:$E$45,4,FALSE)="Doç.","2.1","1")))))</f>
        <v>1</v>
      </c>
      <c r="B40" s="606" t="str">
        <f>VLOOKUP('Course List (program)'!I36,Teachers!$B$2:$I$50,2,FALSE)</f>
        <v>Yavuz</v>
      </c>
      <c r="C40" s="606" t="str">
        <f>VLOOKUP('Course List (program)'!I36,Teachers!$B$2:$I$50,3,FALSE)</f>
        <v>KOŞANER</v>
      </c>
      <c r="D40" s="606" t="str">
        <f>VLOOKUP('Course List (program)'!I36,Teachers!$B$2:$I$50,5,FALSE)</f>
        <v>SÖZ</v>
      </c>
      <c r="E40" s="606" t="str">
        <f>VLOOKUP('Course List (program)'!I36,Teachers!$B$2:$I$50,7,FALSE)</f>
        <v>Bölüm Başkanı</v>
      </c>
      <c r="F40" s="606" t="str">
        <f>VLOOKUP('Course List (program)'!I36,Teachers!$B$2:$I$50,6,FALSE)</f>
        <v>1</v>
      </c>
      <c r="G40" s="606" t="str">
        <f>CONCATENATE(LEFT('Course List (program)'!C36,4),(RIGHT('Course List (program)'!C36,3)))</f>
        <v>ARCH251</v>
      </c>
      <c r="H40" s="613">
        <f>'Course List (program)'!D36</f>
        <v>2</v>
      </c>
      <c r="I40" s="614" t="str">
        <f>IF('Course List (program)'!E36=0,"LEC","STD")</f>
        <v>STD</v>
      </c>
      <c r="J40" s="615" t="str">
        <f>'Course List (program)'!H36</f>
        <v>Architectural Design Studio I</v>
      </c>
      <c r="K40" s="636" t="str">
        <f>VLOOKUP(O40,'Course List (schedule)'!$C$4:$G$125,5,FALSE)</f>
        <v>M12346789</v>
      </c>
      <c r="L40" s="614"/>
      <c r="M40" s="607" t="s">
        <v>659</v>
      </c>
      <c r="N40" s="630">
        <f>'Course List (program)'!L36</f>
        <v>0</v>
      </c>
      <c r="O40" s="616" t="str">
        <f>'Course List (program)'!G36</f>
        <v>ARCH 251.12</v>
      </c>
      <c r="Z40" s="605">
        <v>15</v>
      </c>
      <c r="AA40" s="605" t="e">
        <f>(LEFT('Course List (program)'!I37,((FIND(".",'Course List (program)'!I37,Z41))-1)))</f>
        <v>#VALUE!</v>
      </c>
    </row>
    <row r="41" spans="1:27" ht="14.1" customHeight="1" x14ac:dyDescent="0.3">
      <c r="A41" s="607" t="str">
        <f>IF(VLOOKUP('Course List (program)'!I37,Teachers!$B$2:$I$50,4,FALSE)="Öğr. Gör.","4.1",IF(VLOOKUP('Course List (program)'!I37,Teachers!$B$2:$E$45,4,FALSE)="Öğr. Gör. Dr.","4",IF(VLOOKUP('Course List (program)'!I37,Teachers!$B$2:$E$45,4,FALSE)="Yrd. Doç. Dr.","3",IF(VLOOKUP('Course List (program)'!I37,Teachers!$B$2:$E$45,4,FALSE)="Doç. Dr.","2",IF(VLOOKUP('Course List (program)'!I37,Teachers!$B$2:$E$45,4,FALSE)="Doç.","2.1","1")))))</f>
        <v>4.1</v>
      </c>
      <c r="B41" s="606" t="str">
        <f>VLOOKUP('Course List (program)'!I37,Teachers!$B$2:$I$50,2,FALSE)</f>
        <v>Orhun</v>
      </c>
      <c r="C41" s="606" t="str">
        <f>VLOOKUP('Course List (program)'!I37,Teachers!$B$2:$I$50,3,FALSE)</f>
        <v>ALKAN</v>
      </c>
      <c r="D41" s="606" t="str">
        <f>VLOOKUP('Course List (program)'!I37,Teachers!$B$2:$I$50,5,FALSE)</f>
        <v>DSÜ</v>
      </c>
      <c r="E41" s="606">
        <f>VLOOKUP('Course List (program)'!I37,Teachers!$B$2:$I$50,7,FALSE)</f>
        <v>0</v>
      </c>
      <c r="F41" s="606" t="str">
        <f>VLOOKUP('Course List (program)'!I37,Teachers!$B$2:$I$50,6,FALSE)</f>
        <v>4.1</v>
      </c>
      <c r="G41" s="606" t="str">
        <f>CONCATENATE(LEFT('Course List (program)'!C37,4),(RIGHT('Course List (program)'!C37,3)))</f>
        <v>ARCH252</v>
      </c>
      <c r="H41" s="613">
        <f>'Course List (program)'!D37</f>
        <v>1</v>
      </c>
      <c r="I41" s="614" t="str">
        <f>IF('Course List (program)'!E37=0,"LEC","STD")</f>
        <v>STD</v>
      </c>
      <c r="J41" s="615" t="str">
        <f>'Course List (program)'!H37</f>
        <v>Architectural Design Studio II</v>
      </c>
      <c r="K41" s="636" t="str">
        <f>VLOOKUP(O41,'Course List (schedule)'!$C$4:$G$125,5,FALSE)</f>
        <v>M12346789</v>
      </c>
      <c r="L41" s="614"/>
      <c r="M41" s="607" t="s">
        <v>659</v>
      </c>
      <c r="N41" s="630">
        <f>'Course List (program)'!L37</f>
        <v>0</v>
      </c>
      <c r="O41" s="616" t="str">
        <f>'Course List (program)'!G37</f>
        <v>ARCH 252.11</v>
      </c>
      <c r="Z41" s="605">
        <v>15</v>
      </c>
      <c r="AA41" s="605" t="e">
        <f>(LEFT('Course List (program)'!I38,((FIND(".",'Course List (program)'!I38,Z42))-1)))</f>
        <v>#VALUE!</v>
      </c>
    </row>
    <row r="42" spans="1:27" ht="14.1" customHeight="1" x14ac:dyDescent="0.3">
      <c r="A42" s="607" t="str">
        <f>IF(VLOOKUP('Course List (program)'!I38,Teachers!$B$2:$I$50,4,FALSE)="Öğr. Gör.","4.1",IF(VLOOKUP('Course List (program)'!I38,Teachers!$B$2:$E$45,4,FALSE)="Öğr. Gör. Dr.","4",IF(VLOOKUP('Course List (program)'!I38,Teachers!$B$2:$E$45,4,FALSE)="Yrd. Doç. Dr.","3",IF(VLOOKUP('Course List (program)'!I38,Teachers!$B$2:$E$45,4,FALSE)="Doç. Dr.","2",IF(VLOOKUP('Course List (program)'!I38,Teachers!$B$2:$E$45,4,FALSE)="Doç.","2.1","1")))))</f>
        <v>4.1</v>
      </c>
      <c r="B42" s="606" t="str">
        <f>VLOOKUP('Course List (program)'!I38,Teachers!$B$2:$I$50,2,FALSE)</f>
        <v>Nazmi</v>
      </c>
      <c r="C42" s="606" t="str">
        <f>VLOOKUP('Course List (program)'!I38,Teachers!$B$2:$I$50,3,FALSE)</f>
        <v>KARAKUŞ</v>
      </c>
      <c r="D42" s="606" t="str">
        <f>VLOOKUP('Course List (program)'!I38,Teachers!$B$2:$I$50,5,FALSE)</f>
        <v>DSÜ</v>
      </c>
      <c r="E42" s="606">
        <f>VLOOKUP('Course List (program)'!I38,Teachers!$B$2:$I$50,7,FALSE)</f>
        <v>0</v>
      </c>
      <c r="F42" s="606" t="str">
        <f>VLOOKUP('Course List (program)'!I38,Teachers!$B$2:$I$50,6,FALSE)</f>
        <v>4.1</v>
      </c>
      <c r="G42" s="606" t="str">
        <f>CONCATENATE(LEFT('Course List (program)'!C38,4),(RIGHT('Course List (program)'!C38,3)))</f>
        <v>ARCH252</v>
      </c>
      <c r="H42" s="613">
        <f>'Course List (program)'!D38</f>
        <v>2</v>
      </c>
      <c r="I42" s="614" t="str">
        <f>IF('Course List (program)'!E38=0,"LEC","STD")</f>
        <v>STD</v>
      </c>
      <c r="J42" s="615" t="str">
        <f>'Course List (program)'!H38</f>
        <v>Architectural Design Studio II</v>
      </c>
      <c r="K42" s="636" t="str">
        <f>VLOOKUP(O42,'Course List (schedule)'!$C$4:$G$125,5,FALSE)</f>
        <v>M1236789</v>
      </c>
      <c r="L42" s="614"/>
      <c r="M42" s="607" t="s">
        <v>686</v>
      </c>
      <c r="N42" s="630">
        <f>'Course List (program)'!L38</f>
        <v>0</v>
      </c>
      <c r="O42" s="616" t="str">
        <f>'Course List (program)'!G38</f>
        <v>ARCH 252.12</v>
      </c>
      <c r="Z42" s="605">
        <v>15</v>
      </c>
      <c r="AA42" s="605" t="e">
        <f>(LEFT('Course List (program)'!I39,((FIND(".",'Course List (program)'!I39,Z43))-1)))</f>
        <v>#VALUE!</v>
      </c>
    </row>
    <row r="43" spans="1:27" ht="14.1" customHeight="1" x14ac:dyDescent="0.3">
      <c r="A43" s="607" t="str">
        <f>IF(VLOOKUP('Course List (program)'!I39,Teachers!$B$2:$I$50,4,FALSE)="Öğr. Gör.","4.1",IF(VLOOKUP('Course List (program)'!I39,Teachers!$B$2:$E$45,4,FALSE)="Öğr. Gör. Dr.","4",IF(VLOOKUP('Course List (program)'!I39,Teachers!$B$2:$E$45,4,FALSE)="Yrd. Doç. Dr.","3",IF(VLOOKUP('Course List (program)'!I39,Teachers!$B$2:$E$45,4,FALSE)="Doç. Dr.","2",IF(VLOOKUP('Course List (program)'!I39,Teachers!$B$2:$E$45,4,FALSE)="Doç.","2.1","1")))))</f>
        <v>4.1</v>
      </c>
      <c r="B43" s="606" t="str">
        <f>VLOOKUP('Course List (program)'!I39,Teachers!$B$2:$I$50,2,FALSE)</f>
        <v>Nişan</v>
      </c>
      <c r="C43" s="606" t="str">
        <f>VLOOKUP('Course List (program)'!I39,Teachers!$B$2:$I$50,3,FALSE)</f>
        <v>YAUBYAN</v>
      </c>
      <c r="D43" s="606" t="str">
        <f>VLOOKUP('Course List (program)'!I39,Teachers!$B$2:$I$50,5,FALSE)</f>
        <v>DSÜ</v>
      </c>
      <c r="E43" s="606">
        <f>VLOOKUP('Course List (program)'!I39,Teachers!$B$2:$I$50,7,FALSE)</f>
        <v>0</v>
      </c>
      <c r="F43" s="606" t="str">
        <f>VLOOKUP('Course List (program)'!I39,Teachers!$B$2:$I$50,6,FALSE)</f>
        <v>4.1</v>
      </c>
      <c r="G43" s="606" t="str">
        <f>CONCATENATE(LEFT('Course List (program)'!C39,4),(RIGHT('Course List (program)'!C39,3)))</f>
        <v>ARCH252</v>
      </c>
      <c r="H43" s="613">
        <f>'Course List (program)'!D39</f>
        <v>3</v>
      </c>
      <c r="I43" s="614" t="s">
        <v>663</v>
      </c>
      <c r="J43" s="615" t="str">
        <f>'Course List (program)'!H39</f>
        <v>Architectural Design Studio II</v>
      </c>
      <c r="K43" s="636" t="str">
        <f>VLOOKUP(O43,'Course List (schedule)'!$C$4:$G$125,5,FALSE)</f>
        <v>TH12346789</v>
      </c>
      <c r="L43" s="614"/>
      <c r="M43" s="607" t="s">
        <v>686</v>
      </c>
      <c r="N43" s="630">
        <f>'Course List (program)'!L39</f>
        <v>0</v>
      </c>
      <c r="O43" s="616" t="str">
        <f>'Course List (program)'!G39</f>
        <v>ARCH 252.13</v>
      </c>
      <c r="Z43" s="605">
        <v>15</v>
      </c>
      <c r="AA43" s="605" t="e">
        <f>(LEFT('Course List (program)'!I40,((FIND(".",'Course List (program)'!I40,Z44))-1)))</f>
        <v>#VALUE!</v>
      </c>
    </row>
    <row r="44" spans="1:27" ht="14.1" customHeight="1" x14ac:dyDescent="0.3">
      <c r="A44" s="607" t="str">
        <f>IF(VLOOKUP('Course List (program)'!I40,Teachers!$B$2:$I$50,4,FALSE)="Öğr. Gör.","4.1",IF(VLOOKUP('Course List (program)'!I40,Teachers!$B$2:$E$45,4,FALSE)="Öğr. Gör. Dr.","4",IF(VLOOKUP('Course List (program)'!I40,Teachers!$B$2:$E$45,4,FALSE)="Yrd. Doç. Dr.","3",IF(VLOOKUP('Course List (program)'!I40,Teachers!$B$2:$E$45,4,FALSE)="Doç. Dr.","2",IF(VLOOKUP('Course List (program)'!I40,Teachers!$B$2:$E$45,4,FALSE)="Doç.","2.1","1")))))</f>
        <v>3</v>
      </c>
      <c r="B44" s="606" t="str">
        <f>VLOOKUP('Course List (program)'!I40,Teachers!$B$2:$I$50,2,FALSE)</f>
        <v>Murat</v>
      </c>
      <c r="C44" s="606" t="str">
        <f>VLOOKUP('Course List (program)'!I40,Teachers!$B$2:$I$50,3,FALSE)</f>
        <v>ŞAHİN</v>
      </c>
      <c r="D44" s="606" t="str">
        <f>VLOOKUP('Course List (program)'!I40,Teachers!$B$2:$I$50,5,FALSE)</f>
        <v>SÖZ</v>
      </c>
      <c r="E44" s="606">
        <f>VLOOKUP('Course List (program)'!I40,Teachers!$B$2:$I$50,7,FALSE)</f>
        <v>0</v>
      </c>
      <c r="F44" s="606" t="str">
        <f>VLOOKUP('Course List (program)'!I40,Teachers!$B$2:$I$50,6,FALSE)</f>
        <v>3</v>
      </c>
      <c r="G44" s="606" t="str">
        <f>CONCATENATE(LEFT('Course List (program)'!C40,4),(RIGHT('Course List (program)'!C40,3)))</f>
        <v>ARCH252</v>
      </c>
      <c r="H44" s="613">
        <f>'Course List (program)'!D40</f>
        <v>4</v>
      </c>
      <c r="I44" s="614" t="str">
        <f>IF('Course List (program)'!E40=0,"LEC","STD")</f>
        <v>STD</v>
      </c>
      <c r="J44" s="615" t="str">
        <f>'Course List (program)'!H40</f>
        <v>Architectural Design Studio II</v>
      </c>
      <c r="K44" s="636" t="str">
        <f>VLOOKUP(O44,'Course List (schedule)'!$C$4:$G$125,5,FALSE)</f>
        <v>TH12346789</v>
      </c>
      <c r="L44" s="626"/>
      <c r="M44" s="607" t="s">
        <v>686</v>
      </c>
      <c r="N44" s="630">
        <f>'Course List (program)'!L40</f>
        <v>0</v>
      </c>
      <c r="O44" s="616" t="str">
        <f>'Course List (program)'!G40</f>
        <v>ARCH 252.14</v>
      </c>
      <c r="Z44" s="605">
        <v>15</v>
      </c>
      <c r="AA44" s="605" t="e">
        <f>(LEFT('Course List (program)'!I41,((FIND(".",'Course List (program)'!I41,Z45))-1)))</f>
        <v>#VALUE!</v>
      </c>
    </row>
    <row r="45" spans="1:27" ht="14.1" customHeight="1" x14ac:dyDescent="0.3">
      <c r="A45" s="607" t="str">
        <f>IF(VLOOKUP('Course List (program)'!I41,Teachers!$B$2:$I$50,4,FALSE)="Öğr. Gör.","4.1",IF(VLOOKUP('Course List (program)'!I41,Teachers!$B$2:$E$45,4,FALSE)="Öğr. Gör. Dr.","4",IF(VLOOKUP('Course List (program)'!I41,Teachers!$B$2:$E$45,4,FALSE)="Yrd. Doç. Dr.","3",IF(VLOOKUP('Course List (program)'!I41,Teachers!$B$2:$E$45,4,FALSE)="Doç. Dr.","2",IF(VLOOKUP('Course List (program)'!I41,Teachers!$B$2:$E$45,4,FALSE)="Doç.","2.1","1")))))</f>
        <v>4.1</v>
      </c>
      <c r="B45" s="606" t="str">
        <f>VLOOKUP('Course List (program)'!I41,Teachers!$B$2:$I$50,2,FALSE)</f>
        <v>Cem</v>
      </c>
      <c r="C45" s="606" t="str">
        <f>VLOOKUP('Course List (program)'!I41,Teachers!$B$2:$I$50,3,FALSE)</f>
        <v>KUM</v>
      </c>
      <c r="D45" s="606" t="str">
        <f>VLOOKUP('Course List (program)'!I41,Teachers!$B$2:$I$50,5,FALSE)</f>
        <v>DSÜ</v>
      </c>
      <c r="E45" s="606">
        <f>VLOOKUP('Course List (program)'!I41,Teachers!$B$2:$I$50,7,FALSE)</f>
        <v>0</v>
      </c>
      <c r="F45" s="606" t="str">
        <f>VLOOKUP('Course List (program)'!I41,Teachers!$B$2:$I$50,6,FALSE)</f>
        <v>4.1</v>
      </c>
      <c r="G45" s="606" t="str">
        <f>CONCATENATE(LEFT('Course List (program)'!C41,4),(RIGHT('Course List (program)'!C41,3)))</f>
        <v>ARCH261</v>
      </c>
      <c r="H45" s="613">
        <f>'Course List (program)'!D41</f>
        <v>1</v>
      </c>
      <c r="I45" s="614" t="str">
        <f>IF('Course List (program)'!E41=0,"LEC","STD")</f>
        <v>LEC</v>
      </c>
      <c r="J45" s="615" t="str">
        <f>'Course List (program)'!H41</f>
        <v>Building Statics</v>
      </c>
      <c r="K45" s="637" t="str">
        <f>VLOOKUP(O45,'Course List (schedule)'!$C$4:$G$125,5,FALSE)</f>
        <v>TU5,F34</v>
      </c>
      <c r="L45" s="625"/>
      <c r="M45" s="607" t="s">
        <v>659</v>
      </c>
      <c r="N45" s="630">
        <f>'Course List (program)'!L41</f>
        <v>0</v>
      </c>
      <c r="O45" s="616" t="str">
        <f>'Course List (program)'!G41</f>
        <v>ARCH 261.01</v>
      </c>
      <c r="Z45" s="605">
        <v>15</v>
      </c>
      <c r="AA45" s="605" t="e">
        <f>(LEFT('Course List (program)'!I42,((FIND(".",'Course List (program)'!I42,Z46))-1)))</f>
        <v>#VALUE!</v>
      </c>
    </row>
    <row r="46" spans="1:27" ht="14.1" customHeight="1" x14ac:dyDescent="0.3">
      <c r="A46" s="607" t="str">
        <f>IF(VLOOKUP('Course List (program)'!I42,Teachers!$B$2:$I$50,4,FALSE)="Öğr. Gör.","4.1",IF(VLOOKUP('Course List (program)'!I42,Teachers!$B$2:$E$45,4,FALSE)="Öğr. Gör. Dr.","4",IF(VLOOKUP('Course List (program)'!I42,Teachers!$B$2:$E$45,4,FALSE)="Yrd. Doç. Dr.","3",IF(VLOOKUP('Course List (program)'!I42,Teachers!$B$2:$E$45,4,FALSE)="Doç. Dr.","2",IF(VLOOKUP('Course List (program)'!I42,Teachers!$B$2:$E$45,4,FALSE)="Doç.","2.1","1")))))</f>
        <v>1</v>
      </c>
      <c r="B46" s="606" t="str">
        <f>VLOOKUP('Course List (program)'!I42,Teachers!$B$2:$I$50,2,FALSE)</f>
        <v>Cengiz</v>
      </c>
      <c r="C46" s="606" t="str">
        <f>VLOOKUP('Course List (program)'!I42,Teachers!$B$2:$I$50,3,FALSE)</f>
        <v>TOKLU</v>
      </c>
      <c r="D46" s="606" t="str">
        <f>VLOOKUP('Course List (program)'!I42,Teachers!$B$2:$I$50,5,FALSE)</f>
        <v>SÖZ</v>
      </c>
      <c r="E46" s="606">
        <f>VLOOKUP('Course List (program)'!I42,Teachers!$B$2:$I$50,7,FALSE)</f>
        <v>0</v>
      </c>
      <c r="F46" s="606" t="str">
        <f>VLOOKUP('Course List (program)'!I42,Teachers!$B$2:$I$50,6,FALSE)</f>
        <v>1</v>
      </c>
      <c r="G46" s="606" t="str">
        <f>CONCATENATE(LEFT('Course List (program)'!C42,4),(RIGHT('Course List (program)'!C42,3)))</f>
        <v>ARCH262</v>
      </c>
      <c r="H46" s="613">
        <f>'Course List (program)'!D42</f>
        <v>1</v>
      </c>
      <c r="I46" s="614" t="str">
        <f>IF('Course List (program)'!E42=0,"LEC","STD")</f>
        <v>LEC</v>
      </c>
      <c r="J46" s="615" t="str">
        <f>'Course List (program)'!H42</f>
        <v xml:space="preserve">Reinforced Concrete </v>
      </c>
      <c r="K46" s="636" t="str">
        <f>VLOOKUP(O46,'Course List (schedule)'!$C$4:$G$125,5,FALSE)</f>
        <v>TU123</v>
      </c>
      <c r="L46" s="614"/>
      <c r="M46" s="607" t="s">
        <v>659</v>
      </c>
      <c r="N46" s="630">
        <f>'Course List (program)'!L42</f>
        <v>0</v>
      </c>
      <c r="O46" s="616" t="str">
        <f>'Course List (program)'!G42</f>
        <v>ARCH 262.01</v>
      </c>
      <c r="Z46" s="605">
        <v>15</v>
      </c>
      <c r="AA46" s="605" t="e">
        <f>(LEFT('Course List (program)'!I43,((FIND(".",'Course List (program)'!I43,Z47))-1)))</f>
        <v>#VALUE!</v>
      </c>
    </row>
    <row r="47" spans="1:27" ht="14.1" customHeight="1" x14ac:dyDescent="0.3">
      <c r="A47" s="607" t="str">
        <f>IF(VLOOKUP('Course List (program)'!I43,Teachers!$B$2:$I$50,4,FALSE)="Öğr. Gör.","4.1",IF(VLOOKUP('Course List (program)'!I43,Teachers!$B$2:$E$45,4,FALSE)="Öğr. Gör. Dr.","4",IF(VLOOKUP('Course List (program)'!I43,Teachers!$B$2:$E$45,4,FALSE)="Yrd. Doç. Dr.","3",IF(VLOOKUP('Course List (program)'!I43,Teachers!$B$2:$E$45,4,FALSE)="Doç. Dr.","2",IF(VLOOKUP('Course List (program)'!I43,Teachers!$B$2:$E$45,4,FALSE)="Doç.","2.1","1")))))</f>
        <v>4.1</v>
      </c>
      <c r="B47" s="606" t="str">
        <f>VLOOKUP('Course List (program)'!I43,Teachers!$B$2:$I$50,2,FALSE)</f>
        <v>Cengiz</v>
      </c>
      <c r="C47" s="606" t="str">
        <f>VLOOKUP('Course List (program)'!I43,Teachers!$B$2:$I$50,3,FALSE)</f>
        <v>GÖKÇE</v>
      </c>
      <c r="D47" s="606" t="str">
        <f>VLOOKUP('Course List (program)'!I43,Teachers!$B$2:$I$50,5,FALSE)</f>
        <v>SÖZ</v>
      </c>
      <c r="E47" s="606">
        <f>VLOOKUP('Course List (program)'!I43,Teachers!$B$2:$I$50,7,FALSE)</f>
        <v>0</v>
      </c>
      <c r="F47" s="606" t="str">
        <f>VLOOKUP('Course List (program)'!I43,Teachers!$B$2:$I$50,6,FALSE)</f>
        <v>4.1</v>
      </c>
      <c r="G47" s="606" t="str">
        <f>CONCATENATE(LEFT('Course List (program)'!C43,4),(RIGHT('Course List (program)'!C43,3)))</f>
        <v>ARCH264</v>
      </c>
      <c r="H47" s="613">
        <f>'Course List (program)'!D43</f>
        <v>1</v>
      </c>
      <c r="I47" s="614" t="str">
        <f>IF('Course List (program)'!E43=0,"LEC","STD")</f>
        <v>LEC</v>
      </c>
      <c r="J47" s="615" t="str">
        <f>'Course List (program)'!H43</f>
        <v xml:space="preserve">Mechanical and Electrical Building Services </v>
      </c>
      <c r="K47" s="636" t="str">
        <f>VLOOKUP(O47,'Course List (schedule)'!$C$4:$G$125,5,FALSE)</f>
        <v>F1234</v>
      </c>
      <c r="L47" s="614"/>
      <c r="M47" s="607" t="s">
        <v>659</v>
      </c>
      <c r="N47" s="630">
        <f>'Course List (program)'!L43</f>
        <v>0</v>
      </c>
      <c r="O47" s="616" t="str">
        <f>'Course List (program)'!G43</f>
        <v>ARCH 264.01</v>
      </c>
      <c r="Z47" s="605">
        <v>15</v>
      </c>
      <c r="AA47" s="605" t="e">
        <f>(LEFT('Course List (program)'!I44,((FIND(".",'Course List (program)'!I44,Z48))-1)))</f>
        <v>#VALUE!</v>
      </c>
    </row>
    <row r="48" spans="1:27" ht="14.1" customHeight="1" x14ac:dyDescent="0.3">
      <c r="A48" s="607" t="str">
        <f>IF(VLOOKUP('Course List (program)'!I44,Teachers!$B$2:$I$50,4,FALSE)="Öğr. Gör.","4.1",IF(VLOOKUP('Course List (program)'!I44,Teachers!$B$2:$E$45,4,FALSE)="Öğr. Gör. Dr.","4",IF(VLOOKUP('Course List (program)'!I44,Teachers!$B$2:$E$45,4,FALSE)="Yrd. Doç. Dr.","3",IF(VLOOKUP('Course List (program)'!I44,Teachers!$B$2:$E$45,4,FALSE)="Doç. Dr.","2",IF(VLOOKUP('Course List (program)'!I44,Teachers!$B$2:$E$45,4,FALSE)="Doç.","2.1","1")))))</f>
        <v>4.1</v>
      </c>
      <c r="B48" s="606" t="str">
        <f>VLOOKUP('Course List (program)'!I44,Teachers!$B$2:$I$50,2,FALSE)</f>
        <v>Cengiz</v>
      </c>
      <c r="C48" s="606" t="str">
        <f>VLOOKUP('Course List (program)'!I44,Teachers!$B$2:$I$50,3,FALSE)</f>
        <v>GÖKÇE</v>
      </c>
      <c r="D48" s="606" t="str">
        <f>VLOOKUP('Course List (program)'!I44,Teachers!$B$2:$I$50,5,FALSE)</f>
        <v>SÖZ</v>
      </c>
      <c r="E48" s="606">
        <f>VLOOKUP('Course List (program)'!I44,Teachers!$B$2:$I$50,7,FALSE)</f>
        <v>0</v>
      </c>
      <c r="F48" s="606" t="str">
        <f>VLOOKUP('Course List (program)'!I44,Teachers!$B$2:$I$50,6,FALSE)</f>
        <v>4.1</v>
      </c>
      <c r="G48" s="606" t="str">
        <f>CONCATENATE(LEFT('Course List (program)'!C44,4),(RIGHT('Course List (program)'!C44,3)))</f>
        <v>ARCH264</v>
      </c>
      <c r="H48" s="613">
        <f>'Course List (program)'!D44</f>
        <v>2</v>
      </c>
      <c r="I48" s="614" t="str">
        <f>IF('Course List (program)'!E44=0,"LEC","STD")</f>
        <v>LEC</v>
      </c>
      <c r="J48" s="615" t="str">
        <f>'Course List (program)'!H44</f>
        <v xml:space="preserve">Mechanical and Electrical Building Services </v>
      </c>
      <c r="K48" s="636" t="str">
        <f>VLOOKUP(O48,'Course List (schedule)'!$C$4:$G$125,5,FALSE)</f>
        <v>F6789</v>
      </c>
      <c r="L48" s="614"/>
      <c r="M48" s="607" t="s">
        <v>659</v>
      </c>
      <c r="N48" s="630">
        <f>'Course List (program)'!L44</f>
        <v>0</v>
      </c>
      <c r="O48" s="616" t="str">
        <f>'Course List (program)'!G44</f>
        <v>ARCH 264.02</v>
      </c>
      <c r="Z48" s="605">
        <v>15</v>
      </c>
      <c r="AA48" s="605" t="e">
        <f>(LEFT('Course List (program)'!I45,((FIND(".",'Course List (program)'!I45,Z49))-1)))</f>
        <v>#VALUE!</v>
      </c>
    </row>
    <row r="49" spans="1:27" ht="14.1" customHeight="1" x14ac:dyDescent="0.3">
      <c r="A49" s="607" t="str">
        <f>IF(VLOOKUP('Course List (program)'!I45,Teachers!$B$2:$I$50,4,FALSE)="Öğr. Gör.","4.1",IF(VLOOKUP('Course List (program)'!I45,Teachers!$B$2:$E$45,4,FALSE)="Öğr. Gör. Dr.","4",IF(VLOOKUP('Course List (program)'!I45,Teachers!$B$2:$E$45,4,FALSE)="Yrd. Doç. Dr.","3",IF(VLOOKUP('Course List (program)'!I45,Teachers!$B$2:$E$45,4,FALSE)="Doç. Dr.","2",IF(VLOOKUP('Course List (program)'!I45,Teachers!$B$2:$E$45,4,FALSE)="Doç.","2.1","1")))))</f>
        <v>3</v>
      </c>
      <c r="B49" s="606" t="str">
        <f>VLOOKUP('Course List (program)'!I45,Teachers!$B$2:$I$50,2,FALSE)</f>
        <v>Kerem</v>
      </c>
      <c r="C49" s="606" t="str">
        <f>VLOOKUP('Course List (program)'!I45,Teachers!$B$2:$I$50,3,FALSE)</f>
        <v>ERCOŞKUN</v>
      </c>
      <c r="D49" s="606" t="str">
        <f>VLOOKUP('Course List (program)'!I45,Teachers!$B$2:$I$50,5,FALSE)</f>
        <v>SÖZ</v>
      </c>
      <c r="E49" s="606">
        <f>VLOOKUP('Course List (program)'!I45,Teachers!$B$2:$I$50,7,FALSE)</f>
        <v>0</v>
      </c>
      <c r="F49" s="606" t="str">
        <f>VLOOKUP('Course List (program)'!I45,Teachers!$B$2:$I$50,6,FALSE)</f>
        <v>3</v>
      </c>
      <c r="G49" s="606" t="str">
        <f>CONCATENATE(LEFT('Course List (program)'!C45,4),(RIGHT('Course List (program)'!C45,3)))</f>
        <v>ARCH307</v>
      </c>
      <c r="H49" s="613">
        <f>'Course List (program)'!D45</f>
        <v>1</v>
      </c>
      <c r="I49" s="614" t="str">
        <f>IF('Course List (program)'!E45=0,"LEC","STD")</f>
        <v>LEC</v>
      </c>
      <c r="J49" s="615" t="str">
        <f>'Course List (program)'!H45</f>
        <v xml:space="preserve">Environmental Control </v>
      </c>
      <c r="K49" s="636" t="str">
        <f>VLOOKUP(O49,'Course List (schedule)'!$C$4:$G$125,5,FALSE)</f>
        <v>TU678</v>
      </c>
      <c r="L49" s="614"/>
      <c r="M49" s="607" t="s">
        <v>659</v>
      </c>
      <c r="N49" s="630">
        <f>'Course List (program)'!L45</f>
        <v>0</v>
      </c>
      <c r="O49" s="616" t="str">
        <f>'Course List (program)'!G45</f>
        <v>ARCH 307.01</v>
      </c>
      <c r="Z49" s="605">
        <v>15</v>
      </c>
      <c r="AA49" s="605" t="e">
        <f>(LEFT('Course List (program)'!I46,((FIND(".",'Course List (program)'!I46,Z50))-1)))</f>
        <v>#VALUE!</v>
      </c>
    </row>
    <row r="50" spans="1:27" ht="14.1" customHeight="1" x14ac:dyDescent="0.3">
      <c r="A50" s="607" t="str">
        <f>IF(VLOOKUP('Course List (program)'!I46,Teachers!$B$2:$I$50,4,FALSE)="Öğr. Gör.","4.1",IF(VLOOKUP('Course List (program)'!I46,Teachers!$B$2:$E$45,4,FALSE)="Öğr. Gör. Dr.","4",IF(VLOOKUP('Course List (program)'!I46,Teachers!$B$2:$E$45,4,FALSE)="Yrd. Doç. Dr.","3",IF(VLOOKUP('Course List (program)'!I46,Teachers!$B$2:$E$45,4,FALSE)="Doç. Dr.","2",IF(VLOOKUP('Course List (program)'!I46,Teachers!$B$2:$E$45,4,FALSE)="Doç.","2.1","1")))))</f>
        <v>3</v>
      </c>
      <c r="B50" s="606" t="str">
        <f>VLOOKUP('Course List (program)'!I46,Teachers!$B$2:$I$50,2,FALSE)</f>
        <v>Mari</v>
      </c>
      <c r="C50" s="606" t="str">
        <f>VLOOKUP('Course List (program)'!I46,Teachers!$B$2:$I$50,3,FALSE)</f>
        <v>ITO ALPTÜRER</v>
      </c>
      <c r="D50" s="606" t="str">
        <f>VLOOKUP('Course List (program)'!I46,Teachers!$B$2:$I$50,5,FALSE)</f>
        <v>SÖZ</v>
      </c>
      <c r="E50" s="606">
        <f>VLOOKUP('Course List (program)'!I46,Teachers!$B$2:$I$50,7,FALSE)</f>
        <v>0</v>
      </c>
      <c r="F50" s="606" t="str">
        <f>VLOOKUP('Course List (program)'!I46,Teachers!$B$2:$I$50,6,FALSE)</f>
        <v>3</v>
      </c>
      <c r="G50" s="606" t="str">
        <f>CONCATENATE(LEFT('Course List (program)'!C46,4),(RIGHT('Course List (program)'!C46,3)))</f>
        <v>ARCH308</v>
      </c>
      <c r="H50" s="613">
        <f>'Course List (program)'!D46</f>
        <v>1</v>
      </c>
      <c r="I50" s="614" t="str">
        <f>IF('Course List (program)'!E46=0,"LEC","STD")</f>
        <v>LEC</v>
      </c>
      <c r="J50" s="615" t="str">
        <f>'Course List (program)'!H46</f>
        <v>Architectural Psychology</v>
      </c>
      <c r="K50" s="636" t="str">
        <f>VLOOKUP(O50,'Course List (schedule)'!$C$4:$G$125,5,FALSE)</f>
        <v>TH123</v>
      </c>
      <c r="L50" s="614"/>
      <c r="M50" s="607" t="s">
        <v>659</v>
      </c>
      <c r="N50" s="630">
        <f>'Course List (program)'!L46</f>
        <v>0</v>
      </c>
      <c r="O50" s="616" t="str">
        <f>'Course List (program)'!G46</f>
        <v>ARCH 308.01</v>
      </c>
      <c r="Z50" s="605">
        <v>15</v>
      </c>
      <c r="AA50" s="605" t="e">
        <f>(LEFT('Course List (program)'!I47,((FIND(".",'Course List (program)'!I47,Z51))-1)))</f>
        <v>#VALUE!</v>
      </c>
    </row>
    <row r="51" spans="1:27" ht="14.1" customHeight="1" x14ac:dyDescent="0.3">
      <c r="A51" s="607" t="str">
        <f>IF(VLOOKUP('Course List (program)'!I47,Teachers!$B$2:$I$50,4,FALSE)="Öğr. Gör.","4.1",IF(VLOOKUP('Course List (program)'!I47,Teachers!$B$2:$E$45,4,FALSE)="Öğr. Gör. Dr.","4",IF(VLOOKUP('Course List (program)'!I47,Teachers!$B$2:$E$45,4,FALSE)="Yrd. Doç. Dr.","3",IF(VLOOKUP('Course List (program)'!I47,Teachers!$B$2:$E$45,4,FALSE)="Doç. Dr.","2",IF(VLOOKUP('Course List (program)'!I47,Teachers!$B$2:$E$45,4,FALSE)="Doç.","2.1","1")))))</f>
        <v>2</v>
      </c>
      <c r="B51" s="606" t="str">
        <f>VLOOKUP('Course List (program)'!I47,Teachers!$B$2:$I$50,2,FALSE)</f>
        <v>Füsun</v>
      </c>
      <c r="C51" s="606" t="str">
        <f>VLOOKUP('Course List (program)'!I47,Teachers!$B$2:$I$50,3,FALSE)</f>
        <v>SEZEN</v>
      </c>
      <c r="D51" s="606" t="str">
        <f>VLOOKUP('Course List (program)'!I47,Teachers!$B$2:$I$50,5,FALSE)</f>
        <v>SÖZ</v>
      </c>
      <c r="E51" s="606">
        <f>VLOOKUP('Course List (program)'!I47,Teachers!$B$2:$I$50,7,FALSE)</f>
        <v>0</v>
      </c>
      <c r="F51" s="606" t="str">
        <f>VLOOKUP('Course List (program)'!I47,Teachers!$B$2:$I$50,6,FALSE)</f>
        <v>2</v>
      </c>
      <c r="G51" s="606" t="str">
        <f>CONCATENATE(LEFT('Course List (program)'!C47,4),(RIGHT('Course List (program)'!C47,3)))</f>
        <v>ARCH309</v>
      </c>
      <c r="H51" s="613">
        <f>'Course List (program)'!D47</f>
        <v>1</v>
      </c>
      <c r="I51" s="614" t="str">
        <f>IF('Course List (program)'!E47=0,"LEC","STD")</f>
        <v>LEC</v>
      </c>
      <c r="J51" s="615" t="str">
        <f>'Course List (program)'!H47</f>
        <v xml:space="preserve">Building Physics </v>
      </c>
      <c r="K51" s="636" t="str">
        <f>VLOOKUP(O51,'Course List (schedule)'!$C$4:$G$125,5,FALSE)</f>
        <v>W123</v>
      </c>
      <c r="L51" s="614"/>
      <c r="M51" s="607" t="s">
        <v>659</v>
      </c>
      <c r="N51" s="630">
        <f>'Course List (program)'!L47</f>
        <v>0</v>
      </c>
      <c r="O51" s="616" t="str">
        <f>'Course List (program)'!G47</f>
        <v>ARCH 309.01</v>
      </c>
      <c r="Z51" s="605">
        <v>15</v>
      </c>
      <c r="AA51" s="605" t="e">
        <f>(LEFT('Course List (program)'!I48,((FIND(".",'Course List (program)'!I48,Z52))-1)))</f>
        <v>#VALUE!</v>
      </c>
    </row>
    <row r="52" spans="1:27" ht="14.1" customHeight="1" x14ac:dyDescent="0.3">
      <c r="A52" s="607" t="str">
        <f>IF(VLOOKUP('Course List (program)'!I48,Teachers!$B$2:$I$50,4,FALSE)="Öğr. Gör.","4.1",IF(VLOOKUP('Course List (program)'!I48,Teachers!$B$2:$E$45,4,FALSE)="Öğr. Gör. Dr.","4",IF(VLOOKUP('Course List (program)'!I48,Teachers!$B$2:$E$45,4,FALSE)="Yrd. Doç. Dr.","3",IF(VLOOKUP('Course List (program)'!I48,Teachers!$B$2:$E$45,4,FALSE)="Doç. Dr.","2",IF(VLOOKUP('Course List (program)'!I48,Teachers!$B$2:$E$45,4,FALSE)="Doç.","2.1","1")))))</f>
        <v>1</v>
      </c>
      <c r="B52" s="606" t="str">
        <f>VLOOKUP('Course List (program)'!I48,Teachers!$B$2:$I$50,2,FALSE)</f>
        <v>Reha</v>
      </c>
      <c r="C52" s="606" t="str">
        <f>VLOOKUP('Course List (program)'!I48,Teachers!$B$2:$I$50,3,FALSE)</f>
        <v>GÜNAY</v>
      </c>
      <c r="D52" s="606" t="str">
        <f>VLOOKUP('Course List (program)'!I48,Teachers!$B$2:$I$50,5,FALSE)</f>
        <v>SÖZ</v>
      </c>
      <c r="E52" s="606">
        <f>VLOOKUP('Course List (program)'!I48,Teachers!$B$2:$I$50,7,FALSE)</f>
        <v>0</v>
      </c>
      <c r="F52" s="606" t="str">
        <f>VLOOKUP('Course List (program)'!I48,Teachers!$B$2:$I$50,6,FALSE)</f>
        <v>1</v>
      </c>
      <c r="G52" s="606" t="str">
        <f>CONCATENATE(LEFT('Course List (program)'!C48,4),(RIGHT('Course List (program)'!C48,3)))</f>
        <v>ARCH311</v>
      </c>
      <c r="H52" s="613">
        <f>'Course List (program)'!D48</f>
        <v>1</v>
      </c>
      <c r="I52" s="614" t="str">
        <f>IF('Course List (program)'!E48=0,"LEC","STD")</f>
        <v>STD</v>
      </c>
      <c r="J52" s="615" t="str">
        <f>'Course List (program)'!H48</f>
        <v xml:space="preserve">Analysis of Historical Buildings </v>
      </c>
      <c r="K52" s="636" t="str">
        <f>VLOOKUP(O52,'Course List (schedule)'!$C$4:$G$125,5,FALSE)</f>
        <v>F123</v>
      </c>
      <c r="L52" s="614"/>
      <c r="M52" s="607" t="s">
        <v>659</v>
      </c>
      <c r="N52" s="630">
        <f>'Course List (program)'!L48</f>
        <v>0</v>
      </c>
      <c r="O52" s="616" t="str">
        <f>'Course List (program)'!G48</f>
        <v>ARCH 311.11</v>
      </c>
      <c r="Z52" s="605">
        <v>15</v>
      </c>
      <c r="AA52" s="605" t="e">
        <f>(LEFT('Course List (program)'!I49,((FIND(".",'Course List (program)'!I49,Z53))-1)))</f>
        <v>#VALUE!</v>
      </c>
    </row>
    <row r="53" spans="1:27" ht="14.1" customHeight="1" x14ac:dyDescent="0.3">
      <c r="A53" s="607" t="str">
        <f>IF(VLOOKUP('Course List (program)'!I49,Teachers!$B$2:$I$50,4,FALSE)="Öğr. Gör.","4.1",IF(VLOOKUP('Course List (program)'!I49,Teachers!$B$2:$E$45,4,FALSE)="Öğr. Gör. Dr.","4",IF(VLOOKUP('Course List (program)'!I49,Teachers!$B$2:$E$45,4,FALSE)="Yrd. Doç. Dr.","3",IF(VLOOKUP('Course List (program)'!I49,Teachers!$B$2:$E$45,4,FALSE)="Doç. Dr.","2",IF(VLOOKUP('Course List (program)'!I49,Teachers!$B$2:$E$45,4,FALSE)="Doç.","2.1","1")))))</f>
        <v>3</v>
      </c>
      <c r="B53" s="606" t="str">
        <f>VLOOKUP('Course List (program)'!I49,Teachers!$B$2:$I$50,2,FALSE)</f>
        <v>Soner</v>
      </c>
      <c r="C53" s="606" t="str">
        <f>VLOOKUP('Course List (program)'!I49,Teachers!$B$2:$I$50,3,FALSE)</f>
        <v>ŞAHİN</v>
      </c>
      <c r="D53" s="606" t="str">
        <f>VLOOKUP('Course List (program)'!I49,Teachers!$B$2:$I$50,5,FALSE)</f>
        <v>SÖZ</v>
      </c>
      <c r="E53" s="606" t="str">
        <f>VLOOKUP('Course List (program)'!I49,Teachers!$B$2:$I$50,7,FALSE)</f>
        <v>Bölüm Başkan Yardımcısı</v>
      </c>
      <c r="F53" s="606" t="str">
        <f>VLOOKUP('Course List (program)'!I49,Teachers!$B$2:$I$50,6,FALSE)</f>
        <v>3</v>
      </c>
      <c r="G53" s="606" t="str">
        <f>CONCATENATE(LEFT('Course List (program)'!C49,4),(RIGHT('Course List (program)'!C49,3)))</f>
        <v>ARCH315</v>
      </c>
      <c r="H53" s="613">
        <f>'Course List (program)'!D49</f>
        <v>1</v>
      </c>
      <c r="I53" s="614" t="str">
        <f>IF('Course List (program)'!E49=0,"LEC","STD")</f>
        <v>LEC</v>
      </c>
      <c r="J53" s="615" t="str">
        <f>'Course List (program)'!H49</f>
        <v>History of Architecture I</v>
      </c>
      <c r="K53" s="636" t="str">
        <f>VLOOKUP(O53,'Course List (schedule)'!$C$4:$G$125,5,FALSE)</f>
        <v>W678</v>
      </c>
      <c r="L53" s="614"/>
      <c r="M53" s="607" t="s">
        <v>659</v>
      </c>
      <c r="N53" s="630">
        <f>'Course List (program)'!L49</f>
        <v>0</v>
      </c>
      <c r="O53" s="616" t="str">
        <f>'Course List (program)'!G49</f>
        <v>ARCH 315.01</v>
      </c>
      <c r="Z53" s="605">
        <v>15</v>
      </c>
      <c r="AA53" s="605" t="e">
        <f>(LEFT('Course List (program)'!I50,((FIND(".",'Course List (program)'!I50,Z54))-1)))</f>
        <v>#VALUE!</v>
      </c>
    </row>
    <row r="54" spans="1:27" ht="14.1" customHeight="1" x14ac:dyDescent="0.3">
      <c r="A54" s="607" t="str">
        <f>IF(VLOOKUP('Course List (program)'!I50,Teachers!$B$2:$I$50,4,FALSE)="Öğr. Gör.","4.1",IF(VLOOKUP('Course List (program)'!I50,Teachers!$B$2:$E$45,4,FALSE)="Öğr. Gör. Dr.","4",IF(VLOOKUP('Course List (program)'!I50,Teachers!$B$2:$E$45,4,FALSE)="Yrd. Doç. Dr.","3",IF(VLOOKUP('Course List (program)'!I50,Teachers!$B$2:$E$45,4,FALSE)="Doç. Dr.","2",IF(VLOOKUP('Course List (program)'!I50,Teachers!$B$2:$E$45,4,FALSE)="Doç.","2.1","1")))))</f>
        <v>3</v>
      </c>
      <c r="B54" s="606" t="str">
        <f>VLOOKUP('Course List (program)'!I50,Teachers!$B$2:$I$50,2,FALSE)</f>
        <v>Soner</v>
      </c>
      <c r="C54" s="606" t="str">
        <f>VLOOKUP('Course List (program)'!I50,Teachers!$B$2:$I$50,3,FALSE)</f>
        <v>ŞAHİN</v>
      </c>
      <c r="D54" s="606" t="str">
        <f>VLOOKUP('Course List (program)'!I50,Teachers!$B$2:$I$50,5,FALSE)</f>
        <v>SÖZ</v>
      </c>
      <c r="E54" s="606" t="str">
        <f>VLOOKUP('Course List (program)'!I50,Teachers!$B$2:$I$50,7,FALSE)</f>
        <v>Bölüm Başkan Yardımcısı</v>
      </c>
      <c r="F54" s="606" t="str">
        <f>VLOOKUP('Course List (program)'!I50,Teachers!$B$2:$I$50,6,FALSE)</f>
        <v>3</v>
      </c>
      <c r="G54" s="606" t="str">
        <f>CONCATENATE(LEFT('Course List (program)'!C50,4),(RIGHT('Course List (program)'!C50,3)))</f>
        <v>ARCH316</v>
      </c>
      <c r="H54" s="613">
        <f>'Course List (program)'!D50</f>
        <v>1</v>
      </c>
      <c r="I54" s="614" t="str">
        <f>IF('Course List (program)'!E50=0,"LEC","STD")</f>
        <v>LEC</v>
      </c>
      <c r="J54" s="615" t="str">
        <f>'Course List (program)'!H50</f>
        <v>History of Architecture II</v>
      </c>
      <c r="K54" s="636" t="str">
        <f>VLOOKUP(O54,'Course List (schedule)'!$C$4:$G$125,5,FALSE)</f>
        <v>W345</v>
      </c>
      <c r="L54" s="614"/>
      <c r="M54" s="607" t="s">
        <v>659</v>
      </c>
      <c r="N54" s="630">
        <f>'Course List (program)'!L50</f>
        <v>0</v>
      </c>
      <c r="O54" s="616" t="str">
        <f>'Course List (program)'!G50</f>
        <v>ARCH 316.01</v>
      </c>
      <c r="Z54" s="605">
        <v>15</v>
      </c>
      <c r="AA54" s="605" t="e">
        <f>(LEFT('Course List (program)'!I51,((FIND(".",'Course List (program)'!I51,Z55))-1)))</f>
        <v>#VALUE!</v>
      </c>
    </row>
    <row r="55" spans="1:27" ht="14.1" customHeight="1" x14ac:dyDescent="0.3">
      <c r="A55" s="607" t="str">
        <f>IF(VLOOKUP('Course List (program)'!I51,Teachers!$B$2:$I$50,4,FALSE)="Öğr. Gör.","4.1",IF(VLOOKUP('Course List (program)'!I51,Teachers!$B$2:$E$45,4,FALSE)="Öğr. Gör. Dr.","4",IF(VLOOKUP('Course List (program)'!I51,Teachers!$B$2:$E$45,4,FALSE)="Yrd. Doç. Dr.","3",IF(VLOOKUP('Course List (program)'!I51,Teachers!$B$2:$E$45,4,FALSE)="Doç. Dr.","2",IF(VLOOKUP('Course List (program)'!I51,Teachers!$B$2:$E$45,4,FALSE)="Doç.","2.1","1")))))</f>
        <v>3</v>
      </c>
      <c r="B55" s="606" t="str">
        <f>VLOOKUP('Course List (program)'!I51,Teachers!$B$2:$I$50,2,FALSE)</f>
        <v>Soner</v>
      </c>
      <c r="C55" s="606" t="str">
        <f>VLOOKUP('Course List (program)'!I51,Teachers!$B$2:$I$50,3,FALSE)</f>
        <v>ŞAHİN</v>
      </c>
      <c r="D55" s="606" t="str">
        <f>VLOOKUP('Course List (program)'!I51,Teachers!$B$2:$I$50,5,FALSE)</f>
        <v>SÖZ</v>
      </c>
      <c r="E55" s="606" t="str">
        <f>VLOOKUP('Course List (program)'!I51,Teachers!$B$2:$I$50,7,FALSE)</f>
        <v>Bölüm Başkan Yardımcısı</v>
      </c>
      <c r="F55" s="606" t="str">
        <f>VLOOKUP('Course List (program)'!I51,Teachers!$B$2:$I$50,6,FALSE)</f>
        <v>3</v>
      </c>
      <c r="G55" s="606" t="str">
        <f>CONCATENATE(LEFT('Course List (program)'!C51,4),(RIGHT('Course List (program)'!C51,3)))</f>
        <v>ARCH316</v>
      </c>
      <c r="H55" s="613">
        <f>'Course List (program)'!D51</f>
        <v>2</v>
      </c>
      <c r="I55" s="614" t="str">
        <f>IF('Course List (program)'!E51=0,"LEC","STD")</f>
        <v>LEC</v>
      </c>
      <c r="J55" s="615" t="str">
        <f>'Course List (program)'!H51</f>
        <v>History of Architecture II</v>
      </c>
      <c r="K55" s="636" t="e">
        <f>VLOOKUP(O55,'Course List (schedule)'!$C$4:$G$125,5,FALSE)</f>
        <v>#N/A</v>
      </c>
      <c r="L55" s="614"/>
      <c r="M55" s="607" t="s">
        <v>659</v>
      </c>
      <c r="N55" s="630">
        <f>'Course List (program)'!L51</f>
        <v>0</v>
      </c>
      <c r="O55" s="616" t="str">
        <f>'Course List (program)'!G51</f>
        <v>ARCH 316.02</v>
      </c>
      <c r="Z55" s="605">
        <v>15</v>
      </c>
      <c r="AA55" s="605" t="e">
        <f>(LEFT('Course List (program)'!I52,((FIND(".",'Course List (program)'!I52,Z56))-1)))</f>
        <v>#VALUE!</v>
      </c>
    </row>
    <row r="56" spans="1:27" ht="14.1" customHeight="1" x14ac:dyDescent="0.3">
      <c r="A56" s="607" t="str">
        <f>IF(VLOOKUP('Course List (program)'!I52,Teachers!$B$2:$I$50,4,FALSE)="Öğr. Gör.","4.1",IF(VLOOKUP('Course List (program)'!I52,Teachers!$B$2:$E$45,4,FALSE)="Öğr. Gör. Dr.","4",IF(VLOOKUP('Course List (program)'!I52,Teachers!$B$2:$E$45,4,FALSE)="Yrd. Doç. Dr.","3",IF(VLOOKUP('Course List (program)'!I52,Teachers!$B$2:$E$45,4,FALSE)="Doç. Dr.","2",IF(VLOOKUP('Course List (program)'!I52,Teachers!$B$2:$E$45,4,FALSE)="Doç.","2.1","1")))))</f>
        <v>3</v>
      </c>
      <c r="B56" s="606" t="str">
        <f>VLOOKUP('Course List (program)'!I52,Teachers!$B$2:$I$50,2,FALSE)</f>
        <v>Soner</v>
      </c>
      <c r="C56" s="606" t="str">
        <f>VLOOKUP('Course List (program)'!I52,Teachers!$B$2:$I$50,3,FALSE)</f>
        <v>ŞAHİN</v>
      </c>
      <c r="D56" s="606" t="str">
        <f>VLOOKUP('Course List (program)'!I52,Teachers!$B$2:$I$50,5,FALSE)</f>
        <v>SÖZ</v>
      </c>
      <c r="E56" s="606" t="str">
        <f>VLOOKUP('Course List (program)'!I52,Teachers!$B$2:$I$50,7,FALSE)</f>
        <v>Bölüm Başkan Yardımcısı</v>
      </c>
      <c r="F56" s="606" t="str">
        <f>VLOOKUP('Course List (program)'!I52,Teachers!$B$2:$I$50,6,FALSE)</f>
        <v>3</v>
      </c>
      <c r="G56" s="606" t="str">
        <f>CONCATENATE(LEFT('Course List (program)'!C52,4),(RIGHT('Course List (program)'!C52,3)))</f>
        <v>ARCH326</v>
      </c>
      <c r="H56" s="613">
        <f>'Course List (program)'!D52</f>
        <v>1</v>
      </c>
      <c r="I56" s="614" t="str">
        <f>IF('Course List (program)'!E52=0,"LEC","STD")</f>
        <v>LEC</v>
      </c>
      <c r="J56" s="615" t="str">
        <f>'Course List (program)'!H52</f>
        <v>Culture and Architecture</v>
      </c>
      <c r="K56" s="636" t="str">
        <f>VLOOKUP(O56,'Course List (schedule)'!$C$4:$G$125,5,FALSE)</f>
        <v>F678</v>
      </c>
      <c r="L56" s="614"/>
      <c r="M56" s="607" t="s">
        <v>659</v>
      </c>
      <c r="N56" s="630">
        <f>'Course List (program)'!L52</f>
        <v>0</v>
      </c>
      <c r="O56" s="616" t="str">
        <f>'Course List (program)'!G52</f>
        <v>ARCH 326.01</v>
      </c>
      <c r="Z56" s="605">
        <v>15</v>
      </c>
      <c r="AA56" s="605" t="e">
        <f>(LEFT('Course List (program)'!I53,((FIND(".",'Course List (program)'!I53,Z57))-1)))</f>
        <v>#VALUE!</v>
      </c>
    </row>
    <row r="57" spans="1:27" ht="14.1" customHeight="1" x14ac:dyDescent="0.3">
      <c r="A57" s="607" t="str">
        <f>IF(VLOOKUP('Course List (program)'!I53,Teachers!$B$2:$I$50,4,FALSE)="Öğr. Gör.","4.1",IF(VLOOKUP('Course List (program)'!I53,Teachers!$B$2:$E$45,4,FALSE)="Öğr. Gör. Dr.","4",IF(VLOOKUP('Course List (program)'!I53,Teachers!$B$2:$E$45,4,FALSE)="Yrd. Doç. Dr.","3",IF(VLOOKUP('Course List (program)'!I53,Teachers!$B$2:$E$45,4,FALSE)="Doç. Dr.","2",IF(VLOOKUP('Course List (program)'!I53,Teachers!$B$2:$E$45,4,FALSE)="Doç.","2.1","1")))))</f>
        <v>4.1</v>
      </c>
      <c r="B57" s="606" t="str">
        <f>VLOOKUP('Course List (program)'!I53,Teachers!$B$2:$I$50,2,FALSE)</f>
        <v xml:space="preserve">Mine </v>
      </c>
      <c r="C57" s="606" t="str">
        <f>VLOOKUP('Course List (program)'!I53,Teachers!$B$2:$I$50,3,FALSE)</f>
        <v>ÖZOĞUZ</v>
      </c>
      <c r="D57" s="606" t="str">
        <f>VLOOKUP('Course List (program)'!I53,Teachers!$B$2:$I$50,5,FALSE)</f>
        <v>DSÜ</v>
      </c>
      <c r="E57" s="606">
        <f>VLOOKUP('Course List (program)'!I53,Teachers!$B$2:$I$50,7,FALSE)</f>
        <v>0</v>
      </c>
      <c r="F57" s="606" t="str">
        <f>VLOOKUP('Course List (program)'!I53,Teachers!$B$2:$I$50,6,FALSE)</f>
        <v>4.1</v>
      </c>
      <c r="G57" s="606" t="str">
        <f>CONCATENATE(LEFT('Course List (program)'!C53,4),(RIGHT('Course List (program)'!C53,3)))</f>
        <v>ARCH332</v>
      </c>
      <c r="H57" s="613">
        <f>'Course List (program)'!D53</f>
        <v>1</v>
      </c>
      <c r="I57" s="614" t="str">
        <f>IF('Course List (program)'!E53=0,"LEC","STD")</f>
        <v>LEC</v>
      </c>
      <c r="J57" s="615" t="str">
        <f>'Course List (program)'!H53</f>
        <v>Color in Architecture</v>
      </c>
      <c r="K57" s="636" t="str">
        <f>VLOOKUP(O57,'Course List (schedule)'!$C$4:$G$125,5,FALSE)</f>
        <v>W1234</v>
      </c>
      <c r="L57" s="614"/>
      <c r="M57" s="607" t="s">
        <v>659</v>
      </c>
      <c r="N57" s="630">
        <f>'Course List (program)'!L53</f>
        <v>0</v>
      </c>
      <c r="O57" s="616" t="str">
        <f>'Course List (program)'!G53</f>
        <v>ARCH 332.01</v>
      </c>
      <c r="Z57" s="605">
        <v>15</v>
      </c>
      <c r="AA57" s="605" t="e">
        <f>(LEFT('Course List (program)'!I54,((FIND(".",'Course List (program)'!I54,Z58))-1)))</f>
        <v>#VALUE!</v>
      </c>
    </row>
    <row r="58" spans="1:27" ht="14.1" customHeight="1" x14ac:dyDescent="0.3">
      <c r="A58" s="607" t="str">
        <f>IF(VLOOKUP('Course List (program)'!I54,Teachers!$B$2:$I$50,4,FALSE)="Öğr. Gör.","4.1",IF(VLOOKUP('Course List (program)'!I54,Teachers!$B$2:$E$45,4,FALSE)="Öğr. Gör. Dr.","4",IF(VLOOKUP('Course List (program)'!I54,Teachers!$B$2:$E$45,4,FALSE)="Yrd. Doç. Dr.","3",IF(VLOOKUP('Course List (program)'!I54,Teachers!$B$2:$E$45,4,FALSE)="Doç. Dr.","2",IF(VLOOKUP('Course List (program)'!I54,Teachers!$B$2:$E$45,4,FALSE)="Doç.","2.1","1")))))</f>
        <v>3</v>
      </c>
      <c r="B58" s="606" t="str">
        <f>VLOOKUP('Course List (program)'!I54,Teachers!$B$2:$I$50,2,FALSE)</f>
        <v>Kerem</v>
      </c>
      <c r="C58" s="606" t="str">
        <f>VLOOKUP('Course List (program)'!I54,Teachers!$B$2:$I$50,3,FALSE)</f>
        <v>ERCOŞKUN</v>
      </c>
      <c r="D58" s="606" t="str">
        <f>VLOOKUP('Course List (program)'!I54,Teachers!$B$2:$I$50,5,FALSE)</f>
        <v>SÖZ</v>
      </c>
      <c r="E58" s="606">
        <f>VLOOKUP('Course List (program)'!I54,Teachers!$B$2:$I$50,7,FALSE)</f>
        <v>0</v>
      </c>
      <c r="F58" s="606" t="str">
        <f>VLOOKUP('Course List (program)'!I54,Teachers!$B$2:$I$50,6,FALSE)</f>
        <v>3</v>
      </c>
      <c r="G58" s="606" t="str">
        <f>CONCATENATE(LEFT('Course List (program)'!C54,4),(RIGHT('Course List (program)'!C54,3)))</f>
        <v>ARCH337</v>
      </c>
      <c r="H58" s="613">
        <f>'Course List (program)'!D54</f>
        <v>1</v>
      </c>
      <c r="I58" s="614" t="str">
        <f>IF('Course List (program)'!E54=0,"LEC","STD")</f>
        <v>STD</v>
      </c>
      <c r="J58" s="615" t="str">
        <f>'Course List (program)'!H54</f>
        <v>CAD for Architects I</v>
      </c>
      <c r="K58" s="636" t="str">
        <f>VLOOKUP(O58,'Course List (schedule)'!$C$4:$G$125,5,FALSE)</f>
        <v>TU1234</v>
      </c>
      <c r="L58" s="614"/>
      <c r="M58" s="607" t="s">
        <v>659</v>
      </c>
      <c r="N58" s="630" t="str">
        <f>'Course List (program)'!L54</f>
        <v>GSF.222</v>
      </c>
      <c r="O58" s="616" t="str">
        <f>'Course List (program)'!G54</f>
        <v>ARCH 337.11</v>
      </c>
      <c r="Z58" s="605">
        <v>15</v>
      </c>
      <c r="AA58" s="605" t="e">
        <f>(LEFT('Course List (program)'!I55,((FIND(".",'Course List (program)'!I55,Z59))-1)))</f>
        <v>#VALUE!</v>
      </c>
    </row>
    <row r="59" spans="1:27" ht="14.1" customHeight="1" x14ac:dyDescent="0.3">
      <c r="A59" s="607" t="str">
        <f>IF(VLOOKUP('Course List (program)'!I55,Teachers!$B$2:$I$50,4,FALSE)="Öğr. Gör.","4.1",IF(VLOOKUP('Course List (program)'!I55,Teachers!$B$2:$E$45,4,FALSE)="Öğr. Gör. Dr.","4",IF(VLOOKUP('Course List (program)'!I55,Teachers!$B$2:$E$45,4,FALSE)="Yrd. Doç. Dr.","3",IF(VLOOKUP('Course List (program)'!I55,Teachers!$B$2:$E$45,4,FALSE)="Doç. Dr.","2",IF(VLOOKUP('Course List (program)'!I55,Teachers!$B$2:$E$45,4,FALSE)="Doç.","2.1","1")))))</f>
        <v>3</v>
      </c>
      <c r="B59" s="606" t="str">
        <f>VLOOKUP('Course List (program)'!I55,Teachers!$B$2:$I$50,2,FALSE)</f>
        <v>Togan</v>
      </c>
      <c r="C59" s="606" t="str">
        <f>VLOOKUP('Course List (program)'!I55,Teachers!$B$2:$I$50,3,FALSE)</f>
        <v>TONG</v>
      </c>
      <c r="D59" s="606" t="str">
        <f>VLOOKUP('Course List (program)'!I55,Teachers!$B$2:$I$50,5,FALSE)</f>
        <v>DSÜ</v>
      </c>
      <c r="E59" s="606">
        <f>VLOOKUP('Course List (program)'!I55,Teachers!$B$2:$I$50,7,FALSE)</f>
        <v>0</v>
      </c>
      <c r="F59" s="606" t="str">
        <f>VLOOKUP('Course List (program)'!I55,Teachers!$B$2:$I$50,6,FALSE)</f>
        <v>3</v>
      </c>
      <c r="G59" s="606" t="str">
        <f>CONCATENATE(LEFT('Course List (program)'!C55,4),(RIGHT('Course List (program)'!C55,3)))</f>
        <v>ARCH338</v>
      </c>
      <c r="H59" s="613">
        <f>'Course List (program)'!D55</f>
        <v>1</v>
      </c>
      <c r="I59" s="614" t="str">
        <f>IF('Course List (program)'!E55=0,"LEC","STD")</f>
        <v>STD</v>
      </c>
      <c r="J59" s="615" t="str">
        <f>'Course List (program)'!H55</f>
        <v xml:space="preserve">CAD for Architects II </v>
      </c>
      <c r="K59" s="636" t="str">
        <f>VLOOKUP(O59,'Course List (schedule)'!$C$4:$G$125,5,FALSE)</f>
        <v>F1234</v>
      </c>
      <c r="L59" s="627"/>
      <c r="M59" s="607" t="s">
        <v>659</v>
      </c>
      <c r="N59" s="630" t="str">
        <f>'Course List (program)'!L55</f>
        <v>GSF.222</v>
      </c>
      <c r="O59" s="616" t="str">
        <f>'Course List (program)'!G55</f>
        <v>ARCH 338.11</v>
      </c>
      <c r="Z59" s="605">
        <v>15</v>
      </c>
      <c r="AA59" s="605" t="e">
        <f>(LEFT('Course List (program)'!I56,((FIND(".",'Course List (program)'!I56,Z60))-1)))</f>
        <v>#VALUE!</v>
      </c>
    </row>
    <row r="60" spans="1:27" ht="14.1" customHeight="1" x14ac:dyDescent="0.3">
      <c r="A60" s="607" t="str">
        <f>IF(VLOOKUP('Course List (program)'!I56,Teachers!$B$2:$I$50,4,FALSE)="Öğr. Gör.","4.1",IF(VLOOKUP('Course List (program)'!I56,Teachers!$B$2:$E$45,4,FALSE)="Öğr. Gör. Dr.","4",IF(VLOOKUP('Course List (program)'!I56,Teachers!$B$2:$E$45,4,FALSE)="Yrd. Doç. Dr.","3",IF(VLOOKUP('Course List (program)'!I56,Teachers!$B$2:$E$45,4,FALSE)="Doç. Dr.","2",IF(VLOOKUP('Course List (program)'!I56,Teachers!$B$2:$E$45,4,FALSE)="Doç.","2.1","1")))))</f>
        <v>3</v>
      </c>
      <c r="B60" s="606" t="str">
        <f>VLOOKUP('Course List (program)'!I56,Teachers!$B$2:$I$50,2,FALSE)</f>
        <v>Togan</v>
      </c>
      <c r="C60" s="606" t="str">
        <f>VLOOKUP('Course List (program)'!I56,Teachers!$B$2:$I$50,3,FALSE)</f>
        <v>TONG</v>
      </c>
      <c r="D60" s="606" t="str">
        <f>VLOOKUP('Course List (program)'!I56,Teachers!$B$2:$I$50,5,FALSE)</f>
        <v>DSÜ</v>
      </c>
      <c r="E60" s="606">
        <f>VLOOKUP('Course List (program)'!I56,Teachers!$B$2:$I$50,7,FALSE)</f>
        <v>0</v>
      </c>
      <c r="F60" s="606" t="str">
        <f>VLOOKUP('Course List (program)'!I56,Teachers!$B$2:$I$50,6,FALSE)</f>
        <v>3</v>
      </c>
      <c r="G60" s="606" t="str">
        <f>CONCATENATE(LEFT('Course List (program)'!C56,4),(RIGHT('Course List (program)'!C56,3)))</f>
        <v>ARCH338</v>
      </c>
      <c r="H60" s="613">
        <f>'Course List (program)'!D56</f>
        <v>2</v>
      </c>
      <c r="I60" s="614" t="str">
        <f>IF('Course List (program)'!E56=0,"LEC","STD")</f>
        <v>STD</v>
      </c>
      <c r="J60" s="615" t="str">
        <f>'Course List (program)'!H56</f>
        <v xml:space="preserve">CAD for Architects II </v>
      </c>
      <c r="K60" s="636" t="str">
        <f>VLOOKUP(O60,'Course List (schedule)'!$C$4:$G$125,5,FALSE)</f>
        <v>F6789</v>
      </c>
      <c r="L60" s="627"/>
      <c r="M60" s="607" t="s">
        <v>659</v>
      </c>
      <c r="N60" s="630" t="str">
        <f>'Course List (program)'!L56</f>
        <v>GSF.222</v>
      </c>
      <c r="O60" s="616" t="str">
        <f>'Course List (program)'!G56</f>
        <v>ARCH 338.12</v>
      </c>
      <c r="Z60" s="605">
        <v>15</v>
      </c>
      <c r="AA60" s="605" t="e">
        <f>(LEFT('Course List (program)'!I57,((FIND(".",'Course List (program)'!I57,Z61))-1)))</f>
        <v>#VALUE!</v>
      </c>
    </row>
    <row r="61" spans="1:27" ht="14.1" customHeight="1" x14ac:dyDescent="0.3">
      <c r="A61" s="607" t="str">
        <f>IF(VLOOKUP('Course List (program)'!I57,Teachers!$B$2:$I$50,4,FALSE)="Öğr. Gör.","4.1",IF(VLOOKUP('Course List (program)'!I57,Teachers!$B$2:$E$45,4,FALSE)="Öğr. Gör. Dr.","4",IF(VLOOKUP('Course List (program)'!I57,Teachers!$B$2:$E$45,4,FALSE)="Yrd. Doç. Dr.","3",IF(VLOOKUP('Course List (program)'!I57,Teachers!$B$2:$E$45,4,FALSE)="Doç. Dr.","2",IF(VLOOKUP('Course List (program)'!I57,Teachers!$B$2:$E$45,4,FALSE)="Doç.","2.1","1")))))</f>
        <v>3</v>
      </c>
      <c r="B61" s="606" t="str">
        <f>VLOOKUP('Course List (program)'!I57,Teachers!$B$2:$I$50,2,FALSE)</f>
        <v>Engin</v>
      </c>
      <c r="C61" s="606" t="str">
        <f>VLOOKUP('Course List (program)'!I57,Teachers!$B$2:$I$50,3,FALSE)</f>
        <v>ÜNAL</v>
      </c>
      <c r="D61" s="606" t="str">
        <f>VLOOKUP('Course List (program)'!I57,Teachers!$B$2:$I$50,5,FALSE)</f>
        <v>SÖZ</v>
      </c>
      <c r="E61" s="606">
        <f>VLOOKUP('Course List (program)'!I57,Teachers!$B$2:$I$50,7,FALSE)</f>
        <v>0</v>
      </c>
      <c r="F61" s="606" t="str">
        <f>VLOOKUP('Course List (program)'!I57,Teachers!$B$2:$I$50,6,FALSE)</f>
        <v>3</v>
      </c>
      <c r="G61" s="606" t="str">
        <f>CONCATENATE(LEFT('Course List (program)'!C57,4),(RIGHT('Course List (program)'!C57,3)))</f>
        <v>ARCH341</v>
      </c>
      <c r="H61" s="613">
        <f>'Course List (program)'!D57</f>
        <v>1</v>
      </c>
      <c r="I61" s="614" t="str">
        <f>IF('Course List (program)'!E57=0,"LEC","STD")</f>
        <v>STD</v>
      </c>
      <c r="J61" s="615" t="str">
        <f>'Course List (program)'!H57</f>
        <v>Architectural Structures</v>
      </c>
      <c r="K61" s="636" t="str">
        <f>VLOOKUP(O61,'Course List (schedule)'!$C$4:$G$125,5,FALSE)</f>
        <v>TU6789</v>
      </c>
      <c r="L61" s="614"/>
      <c r="M61" s="607" t="s">
        <v>659</v>
      </c>
      <c r="N61" s="630">
        <f>'Course List (program)'!L57</f>
        <v>0</v>
      </c>
      <c r="O61" s="616" t="str">
        <f>'Course List (program)'!G57</f>
        <v>ARCH 341.11</v>
      </c>
      <c r="Z61" s="605">
        <v>15</v>
      </c>
      <c r="AA61" s="605" t="e">
        <f>(LEFT('Course List (program)'!I58,((FIND(".",'Course List (program)'!I58,Z62))-1)))</f>
        <v>#VALUE!</v>
      </c>
    </row>
    <row r="62" spans="1:27" ht="14.1" customHeight="1" x14ac:dyDescent="0.3">
      <c r="A62" s="607" t="str">
        <f>IF(VLOOKUP('Course List (program)'!I58,Teachers!$B$2:$I$50,4,FALSE)="Öğr. Gör.","4.1",IF(VLOOKUP('Course List (program)'!I58,Teachers!$B$2:$E$45,4,FALSE)="Öğr. Gör. Dr.","4",IF(VLOOKUP('Course List (program)'!I58,Teachers!$B$2:$E$45,4,FALSE)="Yrd. Doç. Dr.","3",IF(VLOOKUP('Course List (program)'!I58,Teachers!$B$2:$E$45,4,FALSE)="Doç. Dr.","2",IF(VLOOKUP('Course List (program)'!I58,Teachers!$B$2:$E$45,4,FALSE)="Doç.","2.1","1")))))</f>
        <v>1</v>
      </c>
      <c r="B62" s="606" t="str">
        <f>VLOOKUP('Course List (program)'!I58,Teachers!$B$2:$I$50,2,FALSE)</f>
        <v>Nesrin</v>
      </c>
      <c r="C62" s="606" t="str">
        <f>VLOOKUP('Course List (program)'!I58,Teachers!$B$2:$I$50,3,FALSE)</f>
        <v>YARDIMCI</v>
      </c>
      <c r="D62" s="606" t="str">
        <f>VLOOKUP('Course List (program)'!I58,Teachers!$B$2:$I$50,5,FALSE)</f>
        <v>SÖZ</v>
      </c>
      <c r="E62" s="606">
        <f>VLOOKUP('Course List (program)'!I58,Teachers!$B$2:$I$50,7,FALSE)</f>
        <v>0</v>
      </c>
      <c r="F62" s="606" t="str">
        <f>VLOOKUP('Course List (program)'!I58,Teachers!$B$2:$I$50,6,FALSE)</f>
        <v>1</v>
      </c>
      <c r="G62" s="606" t="str">
        <f>CONCATENATE(LEFT('Course List (program)'!C58,4),(RIGHT('Course List (program)'!C58,3)))</f>
        <v>ARCH342</v>
      </c>
      <c r="H62" s="613">
        <f>'Course List (program)'!D58</f>
        <v>1</v>
      </c>
      <c r="I62" s="614" t="str">
        <f>IF('Course List (program)'!E58=0,"LEC","STD")</f>
        <v>LEC</v>
      </c>
      <c r="J62" s="615" t="str">
        <f>'Course List (program)'!H58</f>
        <v xml:space="preserve">Steel Structures </v>
      </c>
      <c r="K62" s="636" t="str">
        <f>VLOOKUP(O62,'Course List (schedule)'!$C$4:$G$125,5,FALSE)</f>
        <v>W12</v>
      </c>
      <c r="L62" s="614"/>
      <c r="M62" s="607" t="s">
        <v>659</v>
      </c>
      <c r="N62" s="630">
        <f>'Course List (program)'!L58</f>
        <v>0</v>
      </c>
      <c r="O62" s="616" t="str">
        <f>'Course List (program)'!G58</f>
        <v>ARCH 342.01</v>
      </c>
      <c r="Z62" s="605">
        <v>15</v>
      </c>
      <c r="AA62" s="605" t="e">
        <f>(LEFT('Course List (program)'!I59,((FIND(".",'Course List (program)'!I59,Z63))-1)))</f>
        <v>#VALUE!</v>
      </c>
    </row>
    <row r="63" spans="1:27" ht="14.1" customHeight="1" x14ac:dyDescent="0.3">
      <c r="A63" s="607" t="str">
        <f>IF(VLOOKUP('Course List (program)'!I59,Teachers!$B$2:$I$50,4,FALSE)="Öğr. Gör.","4.1",IF(VLOOKUP('Course List (program)'!I59,Teachers!$B$2:$E$45,4,FALSE)="Öğr. Gör. Dr.","4",IF(VLOOKUP('Course List (program)'!I59,Teachers!$B$2:$E$45,4,FALSE)="Yrd. Doç. Dr.","3",IF(VLOOKUP('Course List (program)'!I59,Teachers!$B$2:$E$45,4,FALSE)="Doç. Dr.","2",IF(VLOOKUP('Course List (program)'!I59,Teachers!$B$2:$E$45,4,FALSE)="Doç.","2.1","1")))))</f>
        <v>3</v>
      </c>
      <c r="B63" s="606" t="str">
        <f>VLOOKUP('Course List (program)'!I59,Teachers!$B$2:$I$50,2,FALSE)</f>
        <v>Engin</v>
      </c>
      <c r="C63" s="606" t="str">
        <f>VLOOKUP('Course List (program)'!I59,Teachers!$B$2:$I$50,3,FALSE)</f>
        <v>ÜNAL</v>
      </c>
      <c r="D63" s="606" t="str">
        <f>VLOOKUP('Course List (program)'!I59,Teachers!$B$2:$I$50,5,FALSE)</f>
        <v>SÖZ</v>
      </c>
      <c r="E63" s="606">
        <f>VLOOKUP('Course List (program)'!I59,Teachers!$B$2:$I$50,7,FALSE)</f>
        <v>0</v>
      </c>
      <c r="F63" s="606" t="str">
        <f>VLOOKUP('Course List (program)'!I59,Teachers!$B$2:$I$50,6,FALSE)</f>
        <v>3</v>
      </c>
      <c r="G63" s="606" t="str">
        <f>CONCATENATE(LEFT('Course List (program)'!C59,4),(RIGHT('Course List (program)'!C59,3)))</f>
        <v>ARCH351</v>
      </c>
      <c r="H63" s="613">
        <f>'Course List (program)'!D59</f>
        <v>1</v>
      </c>
      <c r="I63" s="614" t="str">
        <f>IF('Course List (program)'!E59=0,"LEC","STD")</f>
        <v>STD</v>
      </c>
      <c r="J63" s="615" t="str">
        <f>'Course List (program)'!H59</f>
        <v xml:space="preserve">Architectural Design Studio III </v>
      </c>
      <c r="K63" s="636" t="str">
        <f>VLOOKUP(O63,'Course List (schedule)'!$C$4:$G$125,5,FALSE)</f>
        <v>M12346789</v>
      </c>
      <c r="L63" s="614"/>
      <c r="M63" s="607" t="s">
        <v>686</v>
      </c>
      <c r="N63" s="630">
        <f>'Course List (program)'!L59</f>
        <v>0</v>
      </c>
      <c r="O63" s="616" t="str">
        <f>'Course List (program)'!G59</f>
        <v>ARCH 351.11</v>
      </c>
      <c r="Z63" s="605">
        <v>15</v>
      </c>
      <c r="AA63" s="605" t="e">
        <f>(LEFT('Course List (program)'!I60,((FIND(".",'Course List (program)'!I60,Z64))-1)))</f>
        <v>#VALUE!</v>
      </c>
    </row>
    <row r="64" spans="1:27" ht="14.1" customHeight="1" x14ac:dyDescent="0.3">
      <c r="A64" s="607" t="str">
        <f>IF(VLOOKUP('Course List (program)'!I60,Teachers!$B$2:$I$50,4,FALSE)="Öğr. Gör.","4.1",IF(VLOOKUP('Course List (program)'!I60,Teachers!$B$2:$E$45,4,FALSE)="Öğr. Gör. Dr.","4",IF(VLOOKUP('Course List (program)'!I60,Teachers!$B$2:$E$45,4,FALSE)="Yrd. Doç. Dr.","3",IF(VLOOKUP('Course List (program)'!I60,Teachers!$B$2:$E$45,4,FALSE)="Doç. Dr.","2",IF(VLOOKUP('Course List (program)'!I60,Teachers!$B$2:$E$45,4,FALSE)="Doç.","2.1","1")))))</f>
        <v>4.1</v>
      </c>
      <c r="B64" s="606" t="str">
        <f>VLOOKUP('Course List (program)'!I60,Teachers!$B$2:$I$50,2,FALSE)</f>
        <v>Ayla</v>
      </c>
      <c r="C64" s="606" t="str">
        <f>VLOOKUP('Course List (program)'!I60,Teachers!$B$2:$I$50,3,FALSE)</f>
        <v>KARACABEY</v>
      </c>
      <c r="D64" s="606" t="str">
        <f>VLOOKUP('Course List (program)'!I60,Teachers!$B$2:$I$50,5,FALSE)</f>
        <v>DSÜ</v>
      </c>
      <c r="E64" s="606">
        <f>VLOOKUP('Course List (program)'!I60,Teachers!$B$2:$I$50,7,FALSE)</f>
        <v>0</v>
      </c>
      <c r="F64" s="606" t="str">
        <f>VLOOKUP('Course List (program)'!I60,Teachers!$B$2:$I$50,6,FALSE)</f>
        <v>4.1</v>
      </c>
      <c r="G64" s="606" t="str">
        <f>CONCATENATE(LEFT('Course List (program)'!C60,4),(RIGHT('Course List (program)'!C60,3)))</f>
        <v>ARCH351</v>
      </c>
      <c r="H64" s="613">
        <f>'Course List (program)'!D60</f>
        <v>2</v>
      </c>
      <c r="I64" s="614" t="str">
        <f>IF('Course List (program)'!E60=0,"LEC","STD")</f>
        <v>STD</v>
      </c>
      <c r="J64" s="615" t="str">
        <f>'Course List (program)'!H60</f>
        <v xml:space="preserve">Architectural Design Studio III </v>
      </c>
      <c r="K64" s="636" t="str">
        <f>VLOOKUP(O64,'Course List (schedule)'!$C$4:$G$125,5,FALSE)</f>
        <v>TH12346789</v>
      </c>
      <c r="L64" s="614"/>
      <c r="M64" s="607" t="s">
        <v>659</v>
      </c>
      <c r="N64" s="630">
        <f>'Course List (program)'!L60</f>
        <v>0</v>
      </c>
      <c r="O64" s="616" t="str">
        <f>'Course List (program)'!G60</f>
        <v>ARCH 351.12</v>
      </c>
      <c r="Z64" s="605">
        <v>15</v>
      </c>
      <c r="AA64" s="605" t="e">
        <f>(LEFT('Course List (program)'!I61,((FIND(".",'Course List (program)'!I61,Z65))-1)))</f>
        <v>#VALUE!</v>
      </c>
    </row>
    <row r="65" spans="1:27" ht="14.1" customHeight="1" x14ac:dyDescent="0.3">
      <c r="A65" s="607" t="str">
        <f>IF(VLOOKUP('Course List (program)'!I61,Teachers!$B$2:$I$50,4,FALSE)="Öğr. Gör.","4.1",IF(VLOOKUP('Course List (program)'!I61,Teachers!$B$2:$E$45,4,FALSE)="Öğr. Gör. Dr.","4",IF(VLOOKUP('Course List (program)'!I61,Teachers!$B$2:$E$45,4,FALSE)="Yrd. Doç. Dr.","3",IF(VLOOKUP('Course List (program)'!I61,Teachers!$B$2:$E$45,4,FALSE)="Doç. Dr.","2",IF(VLOOKUP('Course List (program)'!I61,Teachers!$B$2:$E$45,4,FALSE)="Doç.","2.1","1")))))</f>
        <v>1</v>
      </c>
      <c r="B65" s="606" t="str">
        <f>VLOOKUP('Course List (program)'!I61,Teachers!$B$2:$I$50,2,FALSE)</f>
        <v>Oya</v>
      </c>
      <c r="C65" s="606" t="str">
        <f>VLOOKUP('Course List (program)'!I61,Teachers!$B$2:$I$50,3,FALSE)</f>
        <v>PAKDİL</v>
      </c>
      <c r="D65" s="606" t="str">
        <f>VLOOKUP('Course List (program)'!I61,Teachers!$B$2:$I$50,5,FALSE)</f>
        <v>DSÜ</v>
      </c>
      <c r="E65" s="606">
        <f>VLOOKUP('Course List (program)'!I61,Teachers!$B$2:$I$50,7,FALSE)</f>
        <v>0</v>
      </c>
      <c r="F65" s="606" t="str">
        <f>VLOOKUP('Course List (program)'!I61,Teachers!$B$2:$I$50,6,FALSE)</f>
        <v>1</v>
      </c>
      <c r="G65" s="606" t="str">
        <f>CONCATENATE(LEFT('Course List (program)'!C61,4),(RIGHT('Course List (program)'!C61,3)))</f>
        <v>ARCH352</v>
      </c>
      <c r="H65" s="613">
        <f>'Course List (program)'!D61</f>
        <v>1</v>
      </c>
      <c r="I65" s="614" t="str">
        <f>IF('Course List (program)'!E61=0,"LEC","STD")</f>
        <v>STD</v>
      </c>
      <c r="J65" s="615" t="str">
        <f>'Course List (program)'!H61</f>
        <v>Architectural Design Studio IV</v>
      </c>
      <c r="K65" s="636" t="str">
        <f>VLOOKUP(O65,'Course List (schedule)'!$C$4:$G$125,5,FALSE)</f>
        <v>TH12346789</v>
      </c>
      <c r="L65" s="626"/>
      <c r="M65" s="607" t="s">
        <v>659</v>
      </c>
      <c r="N65" s="630">
        <f>'Course List (program)'!L61</f>
        <v>0</v>
      </c>
      <c r="O65" s="616" t="str">
        <f>'Course List (program)'!G61</f>
        <v>ARCH 352.11</v>
      </c>
      <c r="Z65" s="605">
        <v>15</v>
      </c>
      <c r="AA65" s="605" t="e">
        <f>(LEFT('Course List (program)'!I62,((FIND(".",'Course List (program)'!I62,Z66))-1)))</f>
        <v>#VALUE!</v>
      </c>
    </row>
    <row r="66" spans="1:27" ht="14.1" customHeight="1" x14ac:dyDescent="0.3">
      <c r="A66" s="607" t="str">
        <f>IF(VLOOKUP('Course List (program)'!I62,Teachers!$B$2:$I$50,4,FALSE)="Öğr. Gör.","4.1",IF(VLOOKUP('Course List (program)'!I62,Teachers!$B$2:$E$45,4,FALSE)="Öğr. Gör. Dr.","4",IF(VLOOKUP('Course List (program)'!I62,Teachers!$B$2:$E$45,4,FALSE)="Yrd. Doç. Dr.","3",IF(VLOOKUP('Course List (program)'!I62,Teachers!$B$2:$E$45,4,FALSE)="Doç. Dr.","2",IF(VLOOKUP('Course List (program)'!I62,Teachers!$B$2:$E$45,4,FALSE)="Doç.","2.1","1")))))</f>
        <v>1</v>
      </c>
      <c r="B66" s="606" t="str">
        <f>VLOOKUP('Course List (program)'!I62,Teachers!$B$2:$I$50,2,FALSE)</f>
        <v>Şahap</v>
      </c>
      <c r="C66" s="606" t="str">
        <f>VLOOKUP('Course List (program)'!I62,Teachers!$B$2:$I$50,3,FALSE)</f>
        <v>ÇAKIN</v>
      </c>
      <c r="D66" s="606" t="str">
        <f>VLOOKUP('Course List (program)'!I62,Teachers!$B$2:$I$50,5,FALSE)</f>
        <v>DSÜ</v>
      </c>
      <c r="E66" s="606">
        <f>VLOOKUP('Course List (program)'!I62,Teachers!$B$2:$I$50,7,FALSE)</f>
        <v>0</v>
      </c>
      <c r="F66" s="606" t="str">
        <f>VLOOKUP('Course List (program)'!I62,Teachers!$B$2:$I$50,6,FALSE)</f>
        <v>1</v>
      </c>
      <c r="G66" s="606" t="str">
        <f>CONCATENATE(LEFT('Course List (program)'!C62,4),(RIGHT('Course List (program)'!C62,3)))</f>
        <v>ARCH352</v>
      </c>
      <c r="H66" s="613">
        <f>'Course List (program)'!D62</f>
        <v>2</v>
      </c>
      <c r="I66" s="614" t="str">
        <f>IF('Course List (program)'!E62=0,"LEC","STD")</f>
        <v>STD</v>
      </c>
      <c r="J66" s="615" t="str">
        <f>'Course List (program)'!H62</f>
        <v>Architectural Design Studio IV</v>
      </c>
      <c r="K66" s="637" t="str">
        <f>VLOOKUP(O66,'Course List (schedule)'!$C$4:$G$125,5,FALSE)</f>
        <v>TH12346789</v>
      </c>
      <c r="L66" s="625"/>
      <c r="M66" s="607" t="s">
        <v>659</v>
      </c>
      <c r="N66" s="630">
        <f>'Course List (program)'!L62</f>
        <v>0</v>
      </c>
      <c r="O66" s="616" t="str">
        <f>'Course List (program)'!G62</f>
        <v>ARCH 352.12</v>
      </c>
      <c r="Z66" s="605">
        <v>15</v>
      </c>
      <c r="AA66" s="605" t="e">
        <f>(LEFT('Course List (program)'!I63,((FIND(".",'Course List (program)'!I63,Z67))-1)))</f>
        <v>#VALUE!</v>
      </c>
    </row>
    <row r="67" spans="1:27" ht="14.1" customHeight="1" x14ac:dyDescent="0.3">
      <c r="A67" s="607" t="str">
        <f>IF(VLOOKUP('Course List (program)'!I63,Teachers!$B$2:$I$50,4,FALSE)="Öğr. Gör.","4.1",IF(VLOOKUP('Course List (program)'!I63,Teachers!$B$2:$E$45,4,FALSE)="Öğr. Gör. Dr.","4",IF(VLOOKUP('Course List (program)'!I63,Teachers!$B$2:$E$45,4,FALSE)="Yrd. Doç. Dr.","3",IF(VLOOKUP('Course List (program)'!I63,Teachers!$B$2:$E$45,4,FALSE)="Doç. Dr.","2",IF(VLOOKUP('Course List (program)'!I63,Teachers!$B$2:$E$45,4,FALSE)="Doç.","2.1","1")))))</f>
        <v>4.1</v>
      </c>
      <c r="B67" s="606" t="str">
        <f>VLOOKUP('Course List (program)'!I63,Teachers!$B$2:$I$50,2,FALSE)</f>
        <v>Erdal</v>
      </c>
      <c r="C67" s="606" t="str">
        <f>VLOOKUP('Course List (program)'!I63,Teachers!$B$2:$I$50,3,FALSE)</f>
        <v>ÖZYURT</v>
      </c>
      <c r="D67" s="606" t="str">
        <f>VLOOKUP('Course List (program)'!I63,Teachers!$B$2:$I$50,5,FALSE)</f>
        <v>DSÜ</v>
      </c>
      <c r="E67" s="606">
        <f>VLOOKUP('Course List (program)'!I63,Teachers!$B$2:$I$50,7,FALSE)</f>
        <v>0</v>
      </c>
      <c r="F67" s="606" t="str">
        <f>VLOOKUP('Course List (program)'!I63,Teachers!$B$2:$I$50,6,FALSE)</f>
        <v>4.1</v>
      </c>
      <c r="G67" s="606" t="str">
        <f>CONCATENATE(LEFT('Course List (program)'!C63,4),(RIGHT('Course List (program)'!C63,3)))</f>
        <v>ARCH352</v>
      </c>
      <c r="H67" s="613">
        <f>'Course List (program)'!D63</f>
        <v>3</v>
      </c>
      <c r="I67" s="614" t="str">
        <f>IF('Course List (program)'!E63=0,"LEC","STD")</f>
        <v>STD</v>
      </c>
      <c r="J67" s="615" t="str">
        <f>'Course List (program)'!H63</f>
        <v>Architectural Design Studio IV</v>
      </c>
      <c r="K67" s="636" t="e">
        <f>VLOOKUP(O67,'Course List (schedule)'!$C$4:$G$125,5,FALSE)</f>
        <v>#N/A</v>
      </c>
      <c r="L67" s="614"/>
      <c r="M67" s="607" t="s">
        <v>659</v>
      </c>
      <c r="N67" s="630">
        <f>'Course List (program)'!L63</f>
        <v>0</v>
      </c>
      <c r="O67" s="616" t="str">
        <f>'Course List (program)'!G63</f>
        <v>ARCH 352.13</v>
      </c>
      <c r="Z67" s="605">
        <v>15</v>
      </c>
      <c r="AA67" s="605" t="e">
        <f>(LEFT('Course List (program)'!I64,((FIND(".",'Course List (program)'!I64,Z68))-1)))</f>
        <v>#VALUE!</v>
      </c>
    </row>
    <row r="68" spans="1:27" ht="14.1" customHeight="1" x14ac:dyDescent="0.3">
      <c r="A68" s="607" t="str">
        <f>IF(VLOOKUP('Course List (program)'!I64,Teachers!$B$2:$I$50,4,FALSE)="Öğr. Gör.","4.1",IF(VLOOKUP('Course List (program)'!I64,Teachers!$B$2:$E$45,4,FALSE)="Öğr. Gör. Dr.","4",IF(VLOOKUP('Course List (program)'!I64,Teachers!$B$2:$E$45,4,FALSE)="Yrd. Doç. Dr.","3",IF(VLOOKUP('Course List (program)'!I64,Teachers!$B$2:$E$45,4,FALSE)="Doç. Dr.","2",IF(VLOOKUP('Course List (program)'!I64,Teachers!$B$2:$E$45,4,FALSE)="Doç.","2.1","1")))))</f>
        <v>2</v>
      </c>
      <c r="B68" s="606" t="str">
        <f>VLOOKUP('Course List (program)'!I64,Teachers!$B$2:$I$50,2,FALSE)</f>
        <v>A. Dilek</v>
      </c>
      <c r="C68" s="606" t="str">
        <f>VLOOKUP('Course List (program)'!I64,Teachers!$B$2:$I$50,3,FALSE)</f>
        <v>ÖZDEMİR</v>
      </c>
      <c r="D68" s="606" t="str">
        <f>VLOOKUP('Course List (program)'!I64,Teachers!$B$2:$I$50,5,FALSE)</f>
        <v>SÖZ</v>
      </c>
      <c r="E68" s="606" t="str">
        <f>VLOOKUP('Course List (program)'!I64,Teachers!$B$2:$I$50,7,FALSE)</f>
        <v>Bölüm Başkan Yardımcısı</v>
      </c>
      <c r="F68" s="606" t="str">
        <f>VLOOKUP('Course List (program)'!I64,Teachers!$B$2:$I$50,6,FALSE)</f>
        <v>2</v>
      </c>
      <c r="G68" s="606" t="str">
        <f>CONCATENATE(LEFT('Course List (program)'!C64,4),(RIGHT('Course List (program)'!C64,3)))</f>
        <v>ARCH362</v>
      </c>
      <c r="H68" s="613">
        <f>'Course List (program)'!D64</f>
        <v>1</v>
      </c>
      <c r="I68" s="614" t="str">
        <f>IF('Course List (program)'!E64=0,"LEC","STD")</f>
        <v>LEC</v>
      </c>
      <c r="J68" s="615" t="str">
        <f>'Course List (program)'!H64</f>
        <v>History of Town Planning</v>
      </c>
      <c r="K68" s="636" t="str">
        <f>VLOOKUP(O68,'Course List (schedule)'!$C$4:$G$125,5,FALSE)</f>
        <v>W4,F34</v>
      </c>
      <c r="L68" s="614"/>
      <c r="M68" s="607" t="s">
        <v>659</v>
      </c>
      <c r="N68" s="630">
        <f>'Course List (program)'!L64</f>
        <v>0</v>
      </c>
      <c r="O68" s="616" t="str">
        <f>'Course List (program)'!G64</f>
        <v>ARCH 362.01</v>
      </c>
      <c r="Z68" s="605">
        <v>15</v>
      </c>
      <c r="AA68" s="605" t="e">
        <f>(LEFT('Course List (program)'!I65,((FIND(".",'Course List (program)'!I65,Z69))-1)))</f>
        <v>#VALUE!</v>
      </c>
    </row>
    <row r="69" spans="1:27" ht="14.1" customHeight="1" x14ac:dyDescent="0.3">
      <c r="A69" s="607" t="str">
        <f>IF(VLOOKUP('Course List (program)'!I65,Teachers!$B$2:$I$50,4,FALSE)="Öğr. Gör.","4.1",IF(VLOOKUP('Course List (program)'!I65,Teachers!$B$2:$E$45,4,FALSE)="Öğr. Gör. Dr.","4",IF(VLOOKUP('Course List (program)'!I65,Teachers!$B$2:$E$45,4,FALSE)="Yrd. Doç. Dr.","3",IF(VLOOKUP('Course List (program)'!I65,Teachers!$B$2:$E$45,4,FALSE)="Doç. Dr.","2",IF(VLOOKUP('Course List (program)'!I65,Teachers!$B$2:$E$45,4,FALSE)="Doç.","2.1","1")))))</f>
        <v>3</v>
      </c>
      <c r="B69" s="606" t="str">
        <f>VLOOKUP('Course List (program)'!I65,Teachers!$B$2:$I$50,2,FALSE)</f>
        <v>Soner</v>
      </c>
      <c r="C69" s="606" t="str">
        <f>VLOOKUP('Course List (program)'!I65,Teachers!$B$2:$I$50,3,FALSE)</f>
        <v>ŞAHİN</v>
      </c>
      <c r="D69" s="606" t="str">
        <f>VLOOKUP('Course List (program)'!I65,Teachers!$B$2:$I$50,5,FALSE)</f>
        <v>SÖZ</v>
      </c>
      <c r="E69" s="606" t="str">
        <f>VLOOKUP('Course List (program)'!I65,Teachers!$B$2:$I$50,7,FALSE)</f>
        <v>Bölüm Başkan Yardımcısı</v>
      </c>
      <c r="F69" s="606" t="str">
        <f>VLOOKUP('Course List (program)'!I65,Teachers!$B$2:$I$50,6,FALSE)</f>
        <v>3</v>
      </c>
      <c r="G69" s="606" t="str">
        <f>CONCATENATE(LEFT('Course List (program)'!C65,4),(RIGHT('Course List (program)'!C65,3)))</f>
        <v>ARCH413</v>
      </c>
      <c r="H69" s="613">
        <f>'Course List (program)'!D65</f>
        <v>1</v>
      </c>
      <c r="I69" s="614" t="str">
        <f>IF('Course List (program)'!E65=0,"LEC","STD")</f>
        <v>LEC</v>
      </c>
      <c r="J69" s="615" t="str">
        <f>'Course List (program)'!H65</f>
        <v>Contemporary World Architecture</v>
      </c>
      <c r="K69" s="636" t="str">
        <f>VLOOKUP(O69,'Course List (schedule)'!$C$4:$G$125,5,FALSE)</f>
        <v>F123</v>
      </c>
      <c r="L69" s="614"/>
      <c r="M69" s="607" t="s">
        <v>659</v>
      </c>
      <c r="N69" s="630">
        <f>'Course List (program)'!L65</f>
        <v>0</v>
      </c>
      <c r="O69" s="616" t="str">
        <f>'Course List (program)'!G65</f>
        <v>ARCH 413.01</v>
      </c>
      <c r="Z69" s="605">
        <v>15</v>
      </c>
      <c r="AA69" s="605" t="e">
        <f>(LEFT('Course List (program)'!I66,((FIND(".",'Course List (program)'!I66,Z70))-1)))</f>
        <v>#VALUE!</v>
      </c>
    </row>
    <row r="70" spans="1:27" ht="14.1" customHeight="1" x14ac:dyDescent="0.3">
      <c r="A70" s="607" t="str">
        <f>IF(VLOOKUP('Course List (program)'!I66,Teachers!$B$2:$I$50,4,FALSE)="Öğr. Gör.","4.1",IF(VLOOKUP('Course List (program)'!I66,Teachers!$B$2:$E$45,4,FALSE)="Öğr. Gör. Dr.","4",IF(VLOOKUP('Course List (program)'!I66,Teachers!$B$2:$E$45,4,FALSE)="Yrd. Doç. Dr.","3",IF(VLOOKUP('Course List (program)'!I66,Teachers!$B$2:$E$45,4,FALSE)="Doç. Dr.","2",IF(VLOOKUP('Course List (program)'!I66,Teachers!$B$2:$E$45,4,FALSE)="Doç.","2.1","1")))))</f>
        <v>4.1</v>
      </c>
      <c r="B70" s="606" t="str">
        <f>VLOOKUP('Course List (program)'!I66,Teachers!$B$2:$I$50,2,FALSE)</f>
        <v>M. Cem</v>
      </c>
      <c r="C70" s="606" t="str">
        <f>VLOOKUP('Course List (program)'!I66,Teachers!$B$2:$I$50,3,FALSE)</f>
        <v>AKDAMAR</v>
      </c>
      <c r="D70" s="606" t="str">
        <f>VLOOKUP('Course List (program)'!I66,Teachers!$B$2:$I$50,5,FALSE)</f>
        <v>DSÜ</v>
      </c>
      <c r="E70" s="606">
        <f>VLOOKUP('Course List (program)'!I66,Teachers!$B$2:$I$50,7,FALSE)</f>
        <v>0</v>
      </c>
      <c r="F70" s="606" t="str">
        <f>VLOOKUP('Course List (program)'!I66,Teachers!$B$2:$I$50,6,FALSE)</f>
        <v>4.1</v>
      </c>
      <c r="G70" s="606" t="str">
        <f>CONCATENATE(LEFT('Course List (program)'!C66,4),(RIGHT('Course List (program)'!C66,3)))</f>
        <v>ARCH415</v>
      </c>
      <c r="H70" s="613">
        <f>'Course List (program)'!D66</f>
        <v>1</v>
      </c>
      <c r="I70" s="614" t="str">
        <f>IF('Course List (program)'!E66=0,"LEC","STD")</f>
        <v>LEC</v>
      </c>
      <c r="J70" s="615" t="str">
        <f>'Course List (program)'!H66</f>
        <v>Construction Management</v>
      </c>
      <c r="K70" s="636" t="str">
        <f>VLOOKUP(O70,'Course List (schedule)'!$C$4:$G$125,5,FALSE)</f>
        <v>TU6789</v>
      </c>
      <c r="L70" s="614"/>
      <c r="M70" s="607" t="s">
        <v>659</v>
      </c>
      <c r="N70" s="630">
        <f>'Course List (program)'!L66</f>
        <v>0</v>
      </c>
      <c r="O70" s="616" t="str">
        <f>'Course List (program)'!G66</f>
        <v>ARCH 415.01</v>
      </c>
      <c r="Z70" s="605">
        <v>15</v>
      </c>
      <c r="AA70" s="605" t="e">
        <f>(LEFT('Course List (program)'!I67,((FIND(".",'Course List (program)'!I67,Z71))-1)))</f>
        <v>#VALUE!</v>
      </c>
    </row>
    <row r="71" spans="1:27" ht="14.1" customHeight="1" x14ac:dyDescent="0.3">
      <c r="A71" s="607" t="str">
        <f>IF(VLOOKUP('Course List (program)'!I67,Teachers!$B$2:$I$50,4,FALSE)="Öğr. Gör.","4.1",IF(VLOOKUP('Course List (program)'!I67,Teachers!$B$2:$E$45,4,FALSE)="Öğr. Gör. Dr.","4",IF(VLOOKUP('Course List (program)'!I67,Teachers!$B$2:$E$45,4,FALSE)="Yrd. Doç. Dr.","3",IF(VLOOKUP('Course List (program)'!I67,Teachers!$B$2:$E$45,4,FALSE)="Doç. Dr.","2",IF(VLOOKUP('Course List (program)'!I67,Teachers!$B$2:$E$45,4,FALSE)="Doç.","2.1","1")))))</f>
        <v>4</v>
      </c>
      <c r="B71" s="606" t="str">
        <f>VLOOKUP('Course List (program)'!I67,Teachers!$B$2:$I$50,2,FALSE)</f>
        <v>Jülide</v>
      </c>
      <c r="C71" s="606" t="str">
        <f>VLOOKUP('Course List (program)'!I67,Teachers!$B$2:$I$50,3,FALSE)</f>
        <v>DEMİRDÖVEN</v>
      </c>
      <c r="D71" s="606" t="str">
        <f>VLOOKUP('Course List (program)'!I67,Teachers!$B$2:$I$50,5,FALSE)</f>
        <v>DSÜ</v>
      </c>
      <c r="E71" s="606">
        <f>VLOOKUP('Course List (program)'!I67,Teachers!$B$2:$I$50,7,FALSE)</f>
        <v>0</v>
      </c>
      <c r="F71" s="606" t="str">
        <f>VLOOKUP('Course List (program)'!I67,Teachers!$B$2:$I$50,6,FALSE)</f>
        <v>4</v>
      </c>
      <c r="G71" s="606" t="str">
        <f>CONCATENATE(LEFT('Course List (program)'!C67,4),(RIGHT('Course List (program)'!C67,3)))</f>
        <v>ARCH416</v>
      </c>
      <c r="H71" s="613">
        <f>'Course List (program)'!D67</f>
        <v>1</v>
      </c>
      <c r="I71" s="614" t="str">
        <f>IF('Course List (program)'!E67=0,"LEC","STD")</f>
        <v>LEC</v>
      </c>
      <c r="J71" s="615" t="str">
        <f>'Course List (program)'!H67</f>
        <v>Cost Estimate &amp; Professional Practice</v>
      </c>
      <c r="K71" s="636" t="str">
        <f>VLOOKUP(O71,'Course List (schedule)'!$C$4:$G$125,5,FALSE)</f>
        <v>W123</v>
      </c>
      <c r="L71" s="614"/>
      <c r="M71" s="607" t="s">
        <v>659</v>
      </c>
      <c r="N71" s="630">
        <f>'Course List (program)'!L67</f>
        <v>0</v>
      </c>
      <c r="O71" s="616" t="str">
        <f>'Course List (program)'!G67</f>
        <v>ARCH 416.01</v>
      </c>
      <c r="Z71" s="605">
        <v>15</v>
      </c>
      <c r="AA71" s="605" t="e">
        <f>(LEFT('Course List (program)'!I68,((FIND(".",'Course List (program)'!I68,Z72))-1)))</f>
        <v>#VALUE!</v>
      </c>
    </row>
    <row r="72" spans="1:27" ht="14.1" customHeight="1" x14ac:dyDescent="0.3">
      <c r="A72" s="607" t="str">
        <f>IF(VLOOKUP('Course List (program)'!I68,Teachers!$B$2:$I$50,4,FALSE)="Öğr. Gör.","4.1",IF(VLOOKUP('Course List (program)'!I68,Teachers!$B$2:$E$45,4,FALSE)="Öğr. Gör. Dr.","4",IF(VLOOKUP('Course List (program)'!I68,Teachers!$B$2:$E$45,4,FALSE)="Yrd. Doç. Dr.","3",IF(VLOOKUP('Course List (program)'!I68,Teachers!$B$2:$E$45,4,FALSE)="Doç. Dr.","2",IF(VLOOKUP('Course List (program)'!I68,Teachers!$B$2:$E$45,4,FALSE)="Doç.","2.1","1")))))</f>
        <v>4</v>
      </c>
      <c r="B72" s="606" t="str">
        <f>VLOOKUP('Course List (program)'!I68,Teachers!$B$2:$I$50,2,FALSE)</f>
        <v>Jülide</v>
      </c>
      <c r="C72" s="606" t="str">
        <f>VLOOKUP('Course List (program)'!I68,Teachers!$B$2:$I$50,3,FALSE)</f>
        <v>DEMİRDÖVEN</v>
      </c>
      <c r="D72" s="606" t="str">
        <f>VLOOKUP('Course List (program)'!I68,Teachers!$B$2:$I$50,5,FALSE)</f>
        <v>DSÜ</v>
      </c>
      <c r="E72" s="606">
        <f>VLOOKUP('Course List (program)'!I68,Teachers!$B$2:$I$50,7,FALSE)</f>
        <v>0</v>
      </c>
      <c r="F72" s="606" t="str">
        <f>VLOOKUP('Course List (program)'!I68,Teachers!$B$2:$I$50,6,FALSE)</f>
        <v>4</v>
      </c>
      <c r="G72" s="606" t="str">
        <f>CONCATENATE(LEFT('Course List (program)'!C68,4),(RIGHT('Course List (program)'!C68,3)))</f>
        <v>ARCH416</v>
      </c>
      <c r="H72" s="613">
        <f>'Course List (program)'!D68</f>
        <v>2</v>
      </c>
      <c r="I72" s="614" t="str">
        <f>IF('Course List (program)'!E68=0,"LEC","STD")</f>
        <v>LEC</v>
      </c>
      <c r="J72" s="615" t="str">
        <f>'Course List (program)'!H68</f>
        <v>Cost Estimate &amp; Professional Practice</v>
      </c>
      <c r="K72" s="636" t="str">
        <f>VLOOKUP(O72,'Course List (schedule)'!$C$4:$G$125,5,FALSE)</f>
        <v>W678</v>
      </c>
      <c r="L72" s="614"/>
      <c r="M72" s="607" t="s">
        <v>659</v>
      </c>
      <c r="N72" s="630">
        <f>'Course List (program)'!L68</f>
        <v>0</v>
      </c>
      <c r="O72" s="616" t="str">
        <f>'Course List (program)'!G68</f>
        <v>ARCH 416.02</v>
      </c>
      <c r="Z72" s="605">
        <v>15</v>
      </c>
      <c r="AA72" s="605" t="e">
        <f>(LEFT('Course List (program)'!I69,((FIND(".",'Course List (program)'!I69,Z73))-1)))</f>
        <v>#VALUE!</v>
      </c>
    </row>
    <row r="73" spans="1:27" ht="14.1" customHeight="1" x14ac:dyDescent="0.3">
      <c r="A73" s="607" t="str">
        <f>IF(VLOOKUP('Course List (program)'!I69,Teachers!$B$2:$I$50,4,FALSE)="Öğr. Gör.","4.1",IF(VLOOKUP('Course List (program)'!I69,Teachers!$B$2:$E$45,4,FALSE)="Öğr. Gör. Dr.","4",IF(VLOOKUP('Course List (program)'!I69,Teachers!$B$2:$E$45,4,FALSE)="Yrd. Doç. Dr.","3",IF(VLOOKUP('Course List (program)'!I69,Teachers!$B$2:$E$45,4,FALSE)="Doç. Dr.","2",IF(VLOOKUP('Course List (program)'!I69,Teachers!$B$2:$E$45,4,FALSE)="Doç.","2.1","1")))))</f>
        <v>4.1</v>
      </c>
      <c r="B73" s="606" t="str">
        <f>VLOOKUP('Course List (program)'!I69,Teachers!$B$2:$I$50,2,FALSE)</f>
        <v>Cengiz</v>
      </c>
      <c r="C73" s="606" t="str">
        <f>VLOOKUP('Course List (program)'!I69,Teachers!$B$2:$I$50,3,FALSE)</f>
        <v>GÖKÇE</v>
      </c>
      <c r="D73" s="606" t="str">
        <f>VLOOKUP('Course List (program)'!I69,Teachers!$B$2:$I$50,5,FALSE)</f>
        <v>SÖZ</v>
      </c>
      <c r="E73" s="606">
        <f>VLOOKUP('Course List (program)'!I69,Teachers!$B$2:$I$50,7,FALSE)</f>
        <v>0</v>
      </c>
      <c r="F73" s="606" t="str">
        <f>VLOOKUP('Course List (program)'!I69,Teachers!$B$2:$I$50,6,FALSE)</f>
        <v>4.1</v>
      </c>
      <c r="G73" s="606" t="str">
        <f>CONCATENATE(LEFT('Course List (program)'!C69,4),(RIGHT('Course List (program)'!C69,3)))</f>
        <v>ARCH426</v>
      </c>
      <c r="H73" s="613">
        <f>'Course List (program)'!D69</f>
        <v>1</v>
      </c>
      <c r="I73" s="614" t="str">
        <f>IF('Course List (program)'!E69=0,"LEC","STD")</f>
        <v>LEC</v>
      </c>
      <c r="J73" s="615" t="str">
        <f>'Course List (program)'!H69</f>
        <v xml:space="preserve">Building Safety Systems </v>
      </c>
      <c r="K73" s="636" t="str">
        <f>VLOOKUP(O73,'Course List (schedule)'!$C$4:$G$125,5,FALSE)</f>
        <v>TU678</v>
      </c>
      <c r="L73" s="614"/>
      <c r="M73" s="607" t="s">
        <v>659</v>
      </c>
      <c r="N73" s="630">
        <f>'Course List (program)'!L69</f>
        <v>0</v>
      </c>
      <c r="O73" s="616" t="str">
        <f>'Course List (program)'!G69</f>
        <v>ARCH 426.01</v>
      </c>
      <c r="Z73" s="605">
        <v>15</v>
      </c>
      <c r="AA73" s="605" t="e">
        <f>(LEFT('Course List (program)'!I70,((FIND(".",'Course List (program)'!I70,Z74))-1)))</f>
        <v>#VALUE!</v>
      </c>
    </row>
    <row r="74" spans="1:27" ht="14.1" customHeight="1" x14ac:dyDescent="0.3">
      <c r="A74" s="607" t="str">
        <f>IF(VLOOKUP('Course List (program)'!I70,Teachers!$B$2:$I$50,4,FALSE)="Öğr. Gör.","4.1",IF(VLOOKUP('Course List (program)'!I70,Teachers!$B$2:$E$45,4,FALSE)="Öğr. Gör. Dr.","4",IF(VLOOKUP('Course List (program)'!I70,Teachers!$B$2:$E$45,4,FALSE)="Yrd. Doç. Dr.","3",IF(VLOOKUP('Course List (program)'!I70,Teachers!$B$2:$E$45,4,FALSE)="Doç. Dr.","2",IF(VLOOKUP('Course List (program)'!I70,Teachers!$B$2:$E$45,4,FALSE)="Doç.","2.1","1")))))</f>
        <v>1</v>
      </c>
      <c r="B74" s="606" t="str">
        <f>VLOOKUP('Course List (program)'!I70,Teachers!$B$2:$I$50,2,FALSE)</f>
        <v>Reha</v>
      </c>
      <c r="C74" s="606" t="str">
        <f>VLOOKUP('Course List (program)'!I70,Teachers!$B$2:$I$50,3,FALSE)</f>
        <v>GÜNAY</v>
      </c>
      <c r="D74" s="606" t="str">
        <f>VLOOKUP('Course List (program)'!I70,Teachers!$B$2:$I$50,5,FALSE)</f>
        <v>SÖZ</v>
      </c>
      <c r="E74" s="606">
        <f>VLOOKUP('Course List (program)'!I70,Teachers!$B$2:$I$50,7,FALSE)</f>
        <v>0</v>
      </c>
      <c r="F74" s="606" t="str">
        <f>VLOOKUP('Course List (program)'!I70,Teachers!$B$2:$I$50,6,FALSE)</f>
        <v>1</v>
      </c>
      <c r="G74" s="606" t="str">
        <f>CONCATENATE(LEFT('Course List (program)'!C70,4),(RIGHT('Course List (program)'!C70,3)))</f>
        <v>ARCH432</v>
      </c>
      <c r="H74" s="613">
        <f>'Course List (program)'!D70</f>
        <v>1</v>
      </c>
      <c r="I74" s="614" t="str">
        <f>IF('Course List (program)'!E70=0,"LEC","STD")</f>
        <v>STD</v>
      </c>
      <c r="J74" s="615" t="str">
        <f>'Course List (program)'!H70</f>
        <v>Modelling and Photography</v>
      </c>
      <c r="K74" s="636" t="str">
        <f>VLOOKUP(O74,'Course List (schedule)'!$C$4:$G$125,5,FALSE)</f>
        <v>W1234</v>
      </c>
      <c r="L74" s="614"/>
      <c r="M74" s="607" t="s">
        <v>659</v>
      </c>
      <c r="N74" s="630">
        <f>'Course List (program)'!L70</f>
        <v>0</v>
      </c>
      <c r="O74" s="616" t="str">
        <f>'Course List (program)'!G70</f>
        <v>ARCH 432.11</v>
      </c>
      <c r="Z74" s="605">
        <v>15</v>
      </c>
      <c r="AA74" s="605" t="e">
        <f>(LEFT('Course List (program)'!I71,((FIND(".",'Course List (program)'!I71,Z75))-1)))</f>
        <v>#VALUE!</v>
      </c>
    </row>
    <row r="75" spans="1:27" ht="14.1" customHeight="1" x14ac:dyDescent="0.3">
      <c r="A75" s="607" t="str">
        <f>IF(VLOOKUP('Course List (program)'!I71,Teachers!$B$2:$I$50,4,FALSE)="Öğr. Gör.","4.1",IF(VLOOKUP('Course List (program)'!I71,Teachers!$B$2:$E$45,4,FALSE)="Öğr. Gör. Dr.","4",IF(VLOOKUP('Course List (program)'!I71,Teachers!$B$2:$E$45,4,FALSE)="Yrd. Doç. Dr.","3",IF(VLOOKUP('Course List (program)'!I71,Teachers!$B$2:$E$45,4,FALSE)="Doç. Dr.","2",IF(VLOOKUP('Course List (program)'!I71,Teachers!$B$2:$E$45,4,FALSE)="Doç.","2.1","1")))))</f>
        <v>1</v>
      </c>
      <c r="B75" s="606" t="str">
        <f>VLOOKUP('Course List (program)'!I71,Teachers!$B$2:$I$50,2,FALSE)</f>
        <v>A. Fatih</v>
      </c>
      <c r="C75" s="606" t="str">
        <f>VLOOKUP('Course List (program)'!I71,Teachers!$B$2:$I$50,3,FALSE)</f>
        <v>PAKDİL</v>
      </c>
      <c r="D75" s="606" t="str">
        <f>VLOOKUP('Course List (program)'!I71,Teachers!$B$2:$I$50,5,FALSE)</f>
        <v>SÖZ</v>
      </c>
      <c r="E75" s="606">
        <f>VLOOKUP('Course List (program)'!I71,Teachers!$B$2:$I$50,7,FALSE)</f>
        <v>0</v>
      </c>
      <c r="F75" s="606" t="str">
        <f>VLOOKUP('Course List (program)'!I71,Teachers!$B$2:$I$50,6,FALSE)</f>
        <v>1</v>
      </c>
      <c r="G75" s="606" t="str">
        <f>CONCATENATE(LEFT('Course List (program)'!C71,4),(RIGHT('Course List (program)'!C71,3)))</f>
        <v>ARCH451</v>
      </c>
      <c r="H75" s="613">
        <f>'Course List (program)'!D71</f>
        <v>1</v>
      </c>
      <c r="I75" s="614" t="str">
        <f>IF('Course List (program)'!E71=0,"LEC","STD")</f>
        <v>STD</v>
      </c>
      <c r="J75" s="615" t="str">
        <f>'Course List (program)'!H71</f>
        <v>Architectural Design Studio V</v>
      </c>
      <c r="K75" s="636" t="str">
        <f>VLOOKUP(O75,'Course List (schedule)'!$C$4:$G$125,5,FALSE)</f>
        <v>M12346789</v>
      </c>
      <c r="L75" s="614"/>
      <c r="M75" s="607" t="s">
        <v>686</v>
      </c>
      <c r="N75" s="630">
        <f>'Course List (program)'!L71</f>
        <v>0</v>
      </c>
      <c r="O75" s="616" t="str">
        <f>'Course List (program)'!G71</f>
        <v>ARCH 451.11</v>
      </c>
      <c r="Z75" s="605">
        <v>15</v>
      </c>
      <c r="AA75" s="605" t="e">
        <f>(LEFT('Course List (program)'!I72,((FIND(".",'Course List (program)'!I72,Z76))-1)))</f>
        <v>#VALUE!</v>
      </c>
    </row>
    <row r="76" spans="1:27" ht="14.1" customHeight="1" x14ac:dyDescent="0.3">
      <c r="A76" s="607" t="str">
        <f>IF(VLOOKUP('Course List (program)'!I72,Teachers!$B$2:$I$50,4,FALSE)="Öğr. Gör.","4.1",IF(VLOOKUP('Course List (program)'!I72,Teachers!$B$2:$E$45,4,FALSE)="Öğr. Gör. Dr.","4",IF(VLOOKUP('Course List (program)'!I72,Teachers!$B$2:$E$45,4,FALSE)="Yrd. Doç. Dr.","3",IF(VLOOKUP('Course List (program)'!I72,Teachers!$B$2:$E$45,4,FALSE)="Doç. Dr.","2",IF(VLOOKUP('Course List (program)'!I72,Teachers!$B$2:$E$45,4,FALSE)="Doç.","2.1","1")))))</f>
        <v>1</v>
      </c>
      <c r="B76" s="606" t="str">
        <f>VLOOKUP('Course List (program)'!I72,Teachers!$B$2:$I$50,2,FALSE)</f>
        <v>Ahmet Vefik</v>
      </c>
      <c r="C76" s="606" t="str">
        <f>VLOOKUP('Course List (program)'!I72,Teachers!$B$2:$I$50,3,FALSE)</f>
        <v>ALP</v>
      </c>
      <c r="D76" s="606" t="str">
        <f>VLOOKUP('Course List (program)'!I72,Teachers!$B$2:$I$50,5,FALSE)</f>
        <v>DSÜ</v>
      </c>
      <c r="E76" s="606">
        <f>VLOOKUP('Course List (program)'!I72,Teachers!$B$2:$I$50,7,FALSE)</f>
        <v>0</v>
      </c>
      <c r="F76" s="606" t="str">
        <f>VLOOKUP('Course List (program)'!I72,Teachers!$B$2:$I$50,6,FALSE)</f>
        <v>1</v>
      </c>
      <c r="G76" s="606" t="str">
        <f>CONCATENATE(LEFT('Course List (program)'!C72,4),(RIGHT('Course List (program)'!C72,3)))</f>
        <v>ARCH451</v>
      </c>
      <c r="H76" s="613">
        <f>'Course List (program)'!D72</f>
        <v>2</v>
      </c>
      <c r="I76" s="614" t="str">
        <f>IF('Course List (program)'!E72=0,"LEC","STD")</f>
        <v>STD</v>
      </c>
      <c r="J76" s="615" t="str">
        <f>'Course List (program)'!H72</f>
        <v>Architectural Design Studio V</v>
      </c>
      <c r="K76" s="636" t="str">
        <f>VLOOKUP(O76,'Course List (schedule)'!$C$4:$G$125,5,FALSE)</f>
        <v>TH12346789</v>
      </c>
      <c r="L76" s="614"/>
      <c r="M76" s="607" t="s">
        <v>659</v>
      </c>
      <c r="N76" s="630">
        <f>'Course List (program)'!L72</f>
        <v>0</v>
      </c>
      <c r="O76" s="616" t="str">
        <f>'Course List (program)'!G72</f>
        <v>ARCH 451.12</v>
      </c>
      <c r="Z76" s="605">
        <v>15</v>
      </c>
      <c r="AA76" s="605" t="e">
        <f>(LEFT('Course List (program)'!I73,((FIND(".",'Course List (program)'!I73,Z77))-1)))</f>
        <v>#VALUE!</v>
      </c>
    </row>
    <row r="77" spans="1:27" ht="14.1" customHeight="1" x14ac:dyDescent="0.3">
      <c r="A77" s="607" t="str">
        <f>IF(VLOOKUP('Course List (program)'!I73,Teachers!$B$2:$I$50,4,FALSE)="Öğr. Gör.","4.1",IF(VLOOKUP('Course List (program)'!I73,Teachers!$B$2:$E$45,4,FALSE)="Öğr. Gör. Dr.","4",IF(VLOOKUP('Course List (program)'!I73,Teachers!$B$2:$E$45,4,FALSE)="Yrd. Doç. Dr.","3",IF(VLOOKUP('Course List (program)'!I73,Teachers!$B$2:$E$45,4,FALSE)="Doç. Dr.","2",IF(VLOOKUP('Course List (program)'!I73,Teachers!$B$2:$E$45,4,FALSE)="Doç.","2.1","1")))))</f>
        <v>2</v>
      </c>
      <c r="B77" s="606" t="str">
        <f>VLOOKUP('Course List (program)'!I73,Teachers!$B$2:$I$50,2,FALSE)</f>
        <v>A. Dilek</v>
      </c>
      <c r="C77" s="606" t="str">
        <f>VLOOKUP('Course List (program)'!I73,Teachers!$B$2:$I$50,3,FALSE)</f>
        <v>ÖZDEMİR</v>
      </c>
      <c r="D77" s="606" t="str">
        <f>VLOOKUP('Course List (program)'!I73,Teachers!$B$2:$I$50,5,FALSE)</f>
        <v>SÖZ</v>
      </c>
      <c r="E77" s="606" t="str">
        <f>VLOOKUP('Course List (program)'!I73,Teachers!$B$2:$I$50,7,FALSE)</f>
        <v>Bölüm Başkan Yardımcısı</v>
      </c>
      <c r="F77" s="606" t="str">
        <f>VLOOKUP('Course List (program)'!I73,Teachers!$B$2:$I$50,6,FALSE)</f>
        <v>2</v>
      </c>
      <c r="G77" s="606" t="str">
        <f>CONCATENATE(LEFT('Course List (program)'!C73,4),(RIGHT('Course List (program)'!C73,3)))</f>
        <v>ARCH467</v>
      </c>
      <c r="H77" s="613">
        <f>'Course List (program)'!D73</f>
        <v>1</v>
      </c>
      <c r="I77" s="614" t="str">
        <f>IF('Course List (program)'!E73=0,"LEC","STD")</f>
        <v>STD</v>
      </c>
      <c r="J77" s="615" t="str">
        <f>'Course List (program)'!H73</f>
        <v>Theory and Application of Town Planning</v>
      </c>
      <c r="K77" s="636" t="str">
        <f>VLOOKUP(O77,'Course List (schedule)'!$C$4:$G$125,5,FALSE)</f>
        <v>W6789</v>
      </c>
      <c r="L77" s="614"/>
      <c r="M77" s="607" t="s">
        <v>659</v>
      </c>
      <c r="N77" s="630">
        <f>'Course List (program)'!L73</f>
        <v>0</v>
      </c>
      <c r="O77" s="616" t="str">
        <f>'Course List (program)'!G73</f>
        <v>ARCH 467.11</v>
      </c>
      <c r="Z77" s="605">
        <v>15</v>
      </c>
      <c r="AA77" s="605" t="e">
        <f>(LEFT('Course List (program)'!I74,((FIND(".",'Course List (program)'!I74,Z78))-1)))</f>
        <v>#VALUE!</v>
      </c>
    </row>
    <row r="78" spans="1:27" ht="14.1" customHeight="1" x14ac:dyDescent="0.3">
      <c r="A78" s="607" t="str">
        <f>IF(VLOOKUP('Course List (program)'!I74,Teachers!$B$2:$I$50,4,FALSE)="Öğr. Gör.","4.1",IF(VLOOKUP('Course List (program)'!I74,Teachers!$B$2:$E$45,4,FALSE)="Öğr. Gör. Dr.","4",IF(VLOOKUP('Course List (program)'!I74,Teachers!$B$2:$E$45,4,FALSE)="Yrd. Doç. Dr.","3",IF(VLOOKUP('Course List (program)'!I74,Teachers!$B$2:$E$45,4,FALSE)="Doç. Dr.","2",IF(VLOOKUP('Course List (program)'!I74,Teachers!$B$2:$E$45,4,FALSE)="Doç.","2.1","1")))))</f>
        <v>1</v>
      </c>
      <c r="B78" s="606" t="str">
        <f>VLOOKUP('Course List (program)'!I74,Teachers!$B$2:$I$50,2,FALSE)</f>
        <v>Güzin</v>
      </c>
      <c r="C78" s="606" t="str">
        <f>VLOOKUP('Course List (program)'!I74,Teachers!$B$2:$I$50,3,FALSE)</f>
        <v>KONUK</v>
      </c>
      <c r="D78" s="606" t="str">
        <f>VLOOKUP('Course List (program)'!I74,Teachers!$B$2:$I$50,5,FALSE)</f>
        <v>DSÜ</v>
      </c>
      <c r="E78" s="606">
        <f>VLOOKUP('Course List (program)'!I74,Teachers!$B$2:$I$50,7,FALSE)</f>
        <v>0</v>
      </c>
      <c r="F78" s="606" t="str">
        <f>VLOOKUP('Course List (program)'!I74,Teachers!$B$2:$I$50,6,FALSE)</f>
        <v>1</v>
      </c>
      <c r="G78" s="606" t="str">
        <f>CONCATENATE(LEFT('Course List (program)'!C74,4),(RIGHT('Course List (program)'!C74,3)))</f>
        <v>ARCH467</v>
      </c>
      <c r="H78" s="613">
        <f>'Course List (program)'!D74</f>
        <v>2</v>
      </c>
      <c r="I78" s="614" t="str">
        <f>IF('Course List (program)'!E74=0,"LEC","STD")</f>
        <v>STD</v>
      </c>
      <c r="J78" s="615" t="str">
        <f>'Course List (program)'!H74</f>
        <v>Theory and Application of Town Planning</v>
      </c>
      <c r="K78" s="636" t="e">
        <f>VLOOKUP(O78,'Course List (schedule)'!$C$4:$G$125,5,FALSE)</f>
        <v>#N/A</v>
      </c>
      <c r="L78" s="614"/>
      <c r="M78" s="607" t="s">
        <v>659</v>
      </c>
      <c r="N78" s="630">
        <f>'Course List (program)'!L74</f>
        <v>0</v>
      </c>
      <c r="O78" s="616" t="str">
        <f>'Course List (program)'!G74</f>
        <v>ARCH 467.12</v>
      </c>
      <c r="Z78" s="605">
        <v>15</v>
      </c>
      <c r="AA78" s="605" t="e">
        <f>(LEFT('Course List (program)'!I75,((FIND(".",'Course List (program)'!I75,Z79))-1)))</f>
        <v>#VALUE!</v>
      </c>
    </row>
    <row r="79" spans="1:27" ht="14.1" customHeight="1" x14ac:dyDescent="0.3">
      <c r="A79" s="607" t="str">
        <f>IF(VLOOKUP('Course List (program)'!I75,Teachers!$B$2:$I$50,4,FALSE)="Öğr. Gör.","4.1",IF(VLOOKUP('Course List (program)'!I75,Teachers!$B$2:$E$45,4,FALSE)="Öğr. Gör. Dr.","4",IF(VLOOKUP('Course List (program)'!I75,Teachers!$B$2:$E$45,4,FALSE)="Yrd. Doç. Dr.","3",IF(VLOOKUP('Course List (program)'!I75,Teachers!$B$2:$E$45,4,FALSE)="Doç. Dr.","2",IF(VLOOKUP('Course List (program)'!I75,Teachers!$B$2:$E$45,4,FALSE)="Doç.","2.1","1")))))</f>
        <v>2</v>
      </c>
      <c r="B79" s="606" t="str">
        <f>VLOOKUP('Course List (program)'!I75,Teachers!$B$2:$I$50,2,FALSE)</f>
        <v>A. Dilek</v>
      </c>
      <c r="C79" s="606" t="str">
        <f>VLOOKUP('Course List (program)'!I75,Teachers!$B$2:$I$50,3,FALSE)</f>
        <v>ÖZDEMİR</v>
      </c>
      <c r="D79" s="606" t="str">
        <f>VLOOKUP('Course List (program)'!I75,Teachers!$B$2:$I$50,5,FALSE)</f>
        <v>SÖZ</v>
      </c>
      <c r="E79" s="606" t="str">
        <f>VLOOKUP('Course List (program)'!I75,Teachers!$B$2:$I$50,7,FALSE)</f>
        <v>Bölüm Başkan Yardımcısı</v>
      </c>
      <c r="F79" s="606" t="str">
        <f>VLOOKUP('Course List (program)'!I75,Teachers!$B$2:$I$50,6,FALSE)</f>
        <v>2</v>
      </c>
      <c r="G79" s="606" t="str">
        <f>CONCATENATE(LEFT('Course List (program)'!C75,4),(RIGHT('Course List (program)'!C75,3)))</f>
        <v>ARCH469</v>
      </c>
      <c r="H79" s="613">
        <f>'Course List (program)'!D75</f>
        <v>1</v>
      </c>
      <c r="I79" s="614" t="str">
        <f>IF('Course List (program)'!E75=0,"LEC","STD")</f>
        <v>STD</v>
      </c>
      <c r="J79" s="615" t="str">
        <f>'Course List (program)'!H75</f>
        <v>Residential Environment Project</v>
      </c>
      <c r="K79" s="636" t="str">
        <f>VLOOKUP(O79,'Course List (schedule)'!$C$4:$G$125,5,FALSE)</f>
        <v>F6789</v>
      </c>
      <c r="L79" s="614"/>
      <c r="M79" s="607" t="s">
        <v>659</v>
      </c>
      <c r="N79" s="630">
        <f>'Course List (program)'!L75</f>
        <v>0</v>
      </c>
      <c r="O79" s="616" t="str">
        <f>'Course List (program)'!G75</f>
        <v>ARCH 469.11</v>
      </c>
      <c r="Z79" s="605">
        <v>15</v>
      </c>
      <c r="AA79" s="605" t="e">
        <f>(LEFT('Course List (program)'!I76,((FIND(".",'Course List (program)'!I76,Z80))-1)))</f>
        <v>#VALUE!</v>
      </c>
    </row>
    <row r="80" spans="1:27" ht="14.1" customHeight="1" x14ac:dyDescent="0.3">
      <c r="A80" s="607" t="str">
        <f>IF(VLOOKUP('Course List (program)'!I76,Teachers!$B$2:$I$50,4,FALSE)="Öğr. Gör.","4.1",IF(VLOOKUP('Course List (program)'!I76,Teachers!$B$2:$E$45,4,FALSE)="Öğr. Gör. Dr.","4",IF(VLOOKUP('Course List (program)'!I76,Teachers!$B$2:$E$45,4,FALSE)="Yrd. Doç. Dr.","3",IF(VLOOKUP('Course List (program)'!I76,Teachers!$B$2:$E$45,4,FALSE)="Doç. Dr.","2",IF(VLOOKUP('Course List (program)'!I76,Teachers!$B$2:$E$45,4,FALSE)="Doç.","2.1","1")))))</f>
        <v>3</v>
      </c>
      <c r="B80" s="606" t="str">
        <f>VLOOKUP('Course List (program)'!I76,Teachers!$B$2:$I$50,2,FALSE)</f>
        <v>Hakan</v>
      </c>
      <c r="C80" s="606" t="str">
        <f>VLOOKUP('Course List (program)'!I76,Teachers!$B$2:$I$50,3,FALSE)</f>
        <v>UZBERK</v>
      </c>
      <c r="D80" s="606" t="str">
        <f>VLOOKUP('Course List (program)'!I76,Teachers!$B$2:$I$50,5,FALSE)</f>
        <v>SÖZ</v>
      </c>
      <c r="E80" s="606">
        <f>VLOOKUP('Course List (program)'!I76,Teachers!$B$2:$I$50,7,FALSE)</f>
        <v>0</v>
      </c>
      <c r="F80" s="606" t="str">
        <f>VLOOKUP('Course List (program)'!I76,Teachers!$B$2:$I$50,6,FALSE)</f>
        <v>3</v>
      </c>
      <c r="G80" s="606" t="str">
        <f>CONCATENATE(LEFT('Course List (program)'!C76,4),(RIGHT('Course List (program)'!C76,3)))</f>
        <v>ARCH469</v>
      </c>
      <c r="H80" s="613">
        <f>'Course List (program)'!D76</f>
        <v>2</v>
      </c>
      <c r="I80" s="614" t="str">
        <f>IF('Course List (program)'!E76=0,"LEC","STD")</f>
        <v>STD</v>
      </c>
      <c r="J80" s="615" t="str">
        <f>'Course List (program)'!H76</f>
        <v>Residential Environment Project</v>
      </c>
      <c r="K80" s="636" t="str">
        <f>VLOOKUP(O80,'Course List (schedule)'!$C$4:$G$125,5,FALSE)</f>
        <v>M6789</v>
      </c>
      <c r="L80" s="614"/>
      <c r="M80" s="607" t="s">
        <v>659</v>
      </c>
      <c r="N80" s="630">
        <f>'Course List (program)'!L76</f>
        <v>0</v>
      </c>
      <c r="O80" s="616" t="str">
        <f>'Course List (program)'!G76</f>
        <v>ARCH 469.12</v>
      </c>
      <c r="Z80" s="605">
        <v>15</v>
      </c>
      <c r="AA80" s="605" t="e">
        <f>(LEFT('Course List (program)'!I77,((FIND(".",'Course List (program)'!I77,Z81))-1)))</f>
        <v>#VALUE!</v>
      </c>
    </row>
    <row r="81" spans="1:27" ht="14.1" customHeight="1" x14ac:dyDescent="0.3">
      <c r="A81" s="607" t="str">
        <f>IF(VLOOKUP('Course List (program)'!I77,Teachers!$B$2:$I$50,4,FALSE)="Öğr. Gör.","4.1",IF(VLOOKUP('Course List (program)'!I77,Teachers!$B$2:$E$45,4,FALSE)="Öğr. Gör. Dr.","4",IF(VLOOKUP('Course List (program)'!I77,Teachers!$B$2:$E$45,4,FALSE)="Yrd. Doç. Dr.","3",IF(VLOOKUP('Course List (program)'!I77,Teachers!$B$2:$E$45,4,FALSE)="Doç. Dr.","2",IF(VLOOKUP('Course List (program)'!I77,Teachers!$B$2:$E$45,4,FALSE)="Doç.","2.1","1")))))</f>
        <v>1</v>
      </c>
      <c r="B81" s="606" t="str">
        <f>VLOOKUP('Course List (program)'!I77,Teachers!$B$2:$I$50,2,FALSE)</f>
        <v>Belkıs</v>
      </c>
      <c r="C81" s="606" t="str">
        <f>VLOOKUP('Course List (program)'!I77,Teachers!$B$2:$I$50,3,FALSE)</f>
        <v>ULUOĞLU</v>
      </c>
      <c r="D81" s="606" t="str">
        <f>VLOOKUP('Course List (program)'!I77,Teachers!$B$2:$I$50,5,FALSE)</f>
        <v>SÖZ</v>
      </c>
      <c r="E81" s="606">
        <f>VLOOKUP('Course List (program)'!I77,Teachers!$B$2:$I$50,7,FALSE)</f>
        <v>0</v>
      </c>
      <c r="F81" s="606" t="str">
        <f>VLOOKUP('Course List (program)'!I77,Teachers!$B$2:$I$50,6,FALSE)</f>
        <v>1</v>
      </c>
      <c r="G81" s="606" t="str">
        <f>CONCATENATE(LEFT('Course List (program)'!C77,4),(RIGHT('Course List (program)'!C77,3)))</f>
        <v>ARCH492</v>
      </c>
      <c r="H81" s="613">
        <f>'Course List (program)'!D77</f>
        <v>1</v>
      </c>
      <c r="I81" s="614" t="str">
        <f>IF('Course List (program)'!E77=0,"LEC","STD")</f>
        <v>STD</v>
      </c>
      <c r="J81" s="615" t="str">
        <f>'Course List (program)'!H77</f>
        <v>Graduation Project</v>
      </c>
      <c r="K81" s="636" t="str">
        <f>VLOOKUP(O81,'Course List (schedule)'!$C$4:$G$125,5,FALSE)</f>
        <v>TH12346789</v>
      </c>
      <c r="L81" s="614"/>
      <c r="M81" s="607" t="s">
        <v>659</v>
      </c>
      <c r="N81" s="630">
        <f>'Course List (program)'!L77</f>
        <v>0</v>
      </c>
      <c r="O81" s="616" t="str">
        <f>'Course List (program)'!G77</f>
        <v>ARCH 492.11</v>
      </c>
      <c r="Z81" s="605">
        <v>15</v>
      </c>
      <c r="AA81" s="605" t="e">
        <f>(LEFT('Course List (program)'!I78,((FIND(".",'Course List (program)'!I78,Z82))-1)))</f>
        <v>#VALUE!</v>
      </c>
    </row>
    <row r="82" spans="1:27" ht="14.1" customHeight="1" x14ac:dyDescent="0.3">
      <c r="A82" s="607" t="str">
        <f>IF(VLOOKUP('Course List (program)'!I78,Teachers!$B$2:$I$50,4,FALSE)="Öğr. Gör.","4.1",IF(VLOOKUP('Course List (program)'!I78,Teachers!$B$2:$E$45,4,FALSE)="Öğr. Gör. Dr.","4",IF(VLOOKUP('Course List (program)'!I78,Teachers!$B$2:$E$45,4,FALSE)="Yrd. Doç. Dr.","3",IF(VLOOKUP('Course List (program)'!I78,Teachers!$B$2:$E$45,4,FALSE)="Doç. Dr.","2",IF(VLOOKUP('Course List (program)'!I78,Teachers!$B$2:$E$45,4,FALSE)="Doç.","2.1","1")))))</f>
        <v>1</v>
      </c>
      <c r="B82" s="606" t="str">
        <f>VLOOKUP('Course List (program)'!I78,Teachers!$B$2:$I$50,2,FALSE)</f>
        <v>Sevinç</v>
      </c>
      <c r="C82" s="606" t="str">
        <f>VLOOKUP('Course List (program)'!I78,Teachers!$B$2:$I$50,3,FALSE)</f>
        <v>HADİ</v>
      </c>
      <c r="D82" s="606" t="str">
        <f>VLOOKUP('Course List (program)'!I78,Teachers!$B$2:$I$50,5,FALSE)</f>
        <v>SÖZ</v>
      </c>
      <c r="E82" s="606">
        <f>VLOOKUP('Course List (program)'!I78,Teachers!$B$2:$I$50,7,FALSE)</f>
        <v>0</v>
      </c>
      <c r="F82" s="606" t="str">
        <f>VLOOKUP('Course List (program)'!I78,Teachers!$B$2:$I$50,6,FALSE)</f>
        <v>1</v>
      </c>
      <c r="G82" s="606" t="str">
        <f>CONCATENATE(LEFT('Course List (program)'!C78,4),(RIGHT('Course List (program)'!C78,3)))</f>
        <v>ARCH492</v>
      </c>
      <c r="H82" s="613">
        <f>'Course List (program)'!D78</f>
        <v>2</v>
      </c>
      <c r="I82" s="614" t="str">
        <f>IF('Course List (program)'!E78=0,"LEC","STD")</f>
        <v>STD</v>
      </c>
      <c r="J82" s="615" t="str">
        <f>'Course List (program)'!H78</f>
        <v>Graduation Project</v>
      </c>
      <c r="K82" s="636" t="str">
        <f>VLOOKUP(O82,'Course List (schedule)'!$C$4:$G$125,5,FALSE)</f>
        <v>TH12346789</v>
      </c>
      <c r="L82" s="614"/>
      <c r="M82" s="607" t="s">
        <v>659</v>
      </c>
      <c r="N82" s="630">
        <f>'Course List (program)'!L78</f>
        <v>0</v>
      </c>
      <c r="O82" s="616" t="str">
        <f>'Course List (program)'!G78</f>
        <v>ARCH 492.12</v>
      </c>
      <c r="Z82" s="605">
        <v>15</v>
      </c>
      <c r="AA82" s="605" t="e">
        <f>(LEFT('Course List (program)'!I79,((FIND(".",'Course List (program)'!I79,Z83))-1)))</f>
        <v>#VALUE!</v>
      </c>
    </row>
    <row r="83" spans="1:27" ht="14.1" customHeight="1" x14ac:dyDescent="0.3">
      <c r="A83" s="607" t="str">
        <f>IF(VLOOKUP('Course List (program)'!I79,Teachers!$B$2:$I$50,4,FALSE)="Öğr. Gör.","4.1",IF(VLOOKUP('Course List (program)'!I79,Teachers!$B$2:$E$45,4,FALSE)="Öğr. Gör. Dr.","4",IF(VLOOKUP('Course List (program)'!I79,Teachers!$B$2:$E$45,4,FALSE)="Yrd. Doç. Dr.","3",IF(VLOOKUP('Course List (program)'!I79,Teachers!$B$2:$E$45,4,FALSE)="Doç. Dr.","2",IF(VLOOKUP('Course List (program)'!I79,Teachers!$B$2:$E$45,4,FALSE)="Doç.","2.1","1")))))</f>
        <v>4</v>
      </c>
      <c r="B83" s="606" t="str">
        <f>VLOOKUP('Course List (program)'!I79,Teachers!$B$2:$I$50,2,FALSE)</f>
        <v>Nihat</v>
      </c>
      <c r="C83" s="606" t="str">
        <f>VLOOKUP('Course List (program)'!I79,Teachers!$B$2:$I$50,3,FALSE)</f>
        <v>GÜNDÜZ</v>
      </c>
      <c r="D83" s="606" t="str">
        <f>VLOOKUP('Course List (program)'!I79,Teachers!$B$2:$I$50,5,FALSE)</f>
        <v>DSÜ</v>
      </c>
      <c r="E83" s="606">
        <f>VLOOKUP('Course List (program)'!I79,Teachers!$B$2:$I$50,7,FALSE)</f>
        <v>0</v>
      </c>
      <c r="F83" s="606" t="str">
        <f>VLOOKUP('Course List (program)'!I79,Teachers!$B$2:$I$50,6,FALSE)</f>
        <v>4</v>
      </c>
      <c r="G83" s="606" t="str">
        <f>CONCATENATE(LEFT('Course List (program)'!C79,4),(RIGHT('Course List (program)'!C79,3)))</f>
        <v>ARCH492</v>
      </c>
      <c r="H83" s="613">
        <f>'Course List (program)'!D79</f>
        <v>3</v>
      </c>
      <c r="I83" s="614" t="str">
        <f>IF('Course List (program)'!E79=0,"LEC","STD")</f>
        <v>STD</v>
      </c>
      <c r="J83" s="615" t="str">
        <f>'Course List (program)'!H79</f>
        <v>Graduation Project</v>
      </c>
      <c r="K83" s="636" t="str">
        <f>VLOOKUP(O83,'Course List (schedule)'!$C$4:$G$125,5,FALSE)</f>
        <v>M12346789</v>
      </c>
      <c r="L83" s="614"/>
      <c r="M83" s="607" t="s">
        <v>659</v>
      </c>
      <c r="N83" s="630">
        <f>'Course List (program)'!L79</f>
        <v>0</v>
      </c>
      <c r="O83" s="616" t="str">
        <f>'Course List (program)'!G79</f>
        <v>ARCH 492.13</v>
      </c>
      <c r="Z83" s="605">
        <v>15</v>
      </c>
      <c r="AA83" s="605" t="e">
        <f>(LEFT('Course List (program)'!I80,((FIND(".",'Course List (program)'!I80,Z84))-1)))</f>
        <v>#VALUE!</v>
      </c>
    </row>
    <row r="84" spans="1:27" ht="14.1" customHeight="1" x14ac:dyDescent="0.3">
      <c r="A84" s="607" t="str">
        <f>IF(VLOOKUP('Course List (program)'!I80,Teachers!$B$2:$I$50,4,FALSE)="Öğr. Gör.","4.1",IF(VLOOKUP('Course List (program)'!I80,Teachers!$B$2:$E$45,4,FALSE)="Öğr. Gör. Dr.","4",IF(VLOOKUP('Course List (program)'!I80,Teachers!$B$2:$E$45,4,FALSE)="Yrd. Doç. Dr.","3",IF(VLOOKUP('Course List (program)'!I80,Teachers!$B$2:$E$45,4,FALSE)="Doç. Dr.","2",IF(VLOOKUP('Course List (program)'!I80,Teachers!$B$2:$E$45,4,FALSE)="Doç.","2.1","1")))))</f>
        <v>2</v>
      </c>
      <c r="B84" s="606" t="str">
        <f>VLOOKUP('Course List (program)'!I80,Teachers!$B$2:$I$50,2,FALSE)</f>
        <v>Ayşin</v>
      </c>
      <c r="C84" s="606" t="str">
        <f>VLOOKUP('Course List (program)'!I80,Teachers!$B$2:$I$50,3,FALSE)</f>
        <v>SEV</v>
      </c>
      <c r="D84" s="606" t="str">
        <f>VLOOKUP('Course List (program)'!I80,Teachers!$B$2:$I$50,5,FALSE)</f>
        <v>DSÜ</v>
      </c>
      <c r="E84" s="606">
        <f>VLOOKUP('Course List (program)'!I80,Teachers!$B$2:$I$50,7,FALSE)</f>
        <v>0</v>
      </c>
      <c r="F84" s="606" t="str">
        <f>VLOOKUP('Course List (program)'!I80,Teachers!$B$2:$I$50,6,FALSE)</f>
        <v>2</v>
      </c>
      <c r="G84" s="606" t="str">
        <f>CONCATENATE(LEFT('Course List (program)'!C80,4),(RIGHT('Course List (program)'!C80,3)))</f>
        <v>ARCH372</v>
      </c>
      <c r="H84" s="613">
        <f>'Course List (program)'!D80</f>
        <v>1</v>
      </c>
      <c r="I84" s="614" t="str">
        <f>IF('Course List (program)'!E80=0,"LEC","STD")</f>
        <v>LEC</v>
      </c>
      <c r="J84" s="615" t="str">
        <f>'Course List (program)'!H80</f>
        <v>Energy Efficient Buildings</v>
      </c>
      <c r="K84" s="636" t="str">
        <f>VLOOKUP(O84,'Course List (schedule)'!$C$4:$G$125,5,FALSE)</f>
        <v>W678</v>
      </c>
      <c r="L84" s="614"/>
      <c r="M84" s="607" t="s">
        <v>659</v>
      </c>
      <c r="N84" s="630">
        <f>'Course List (program)'!L80</f>
        <v>0</v>
      </c>
      <c r="O84" s="616" t="str">
        <f>'Course List (program)'!G80</f>
        <v>ARCH 372.01</v>
      </c>
      <c r="Z84" s="605">
        <v>15</v>
      </c>
      <c r="AA84" s="605" t="e">
        <f>(LEFT('Course List (program)'!I81,((FIND(".",'Course List (program)'!I81,Z85))-1)))</f>
        <v>#VALUE!</v>
      </c>
    </row>
    <row r="85" spans="1:27" ht="14.1" customHeight="1" x14ac:dyDescent="0.3">
      <c r="A85" s="607" t="str">
        <f>IF(VLOOKUP('Course List (program)'!I81,Teachers!$B$2:$I$50,4,FALSE)="Öğr. Gör.","4.1",IF(VLOOKUP('Course List (program)'!I81,Teachers!$B$2:$E$45,4,FALSE)="Öğr. Gör. Dr.","4",IF(VLOOKUP('Course List (program)'!I81,Teachers!$B$2:$E$45,4,FALSE)="Yrd. Doç. Dr.","3",IF(VLOOKUP('Course List (program)'!I81,Teachers!$B$2:$E$45,4,FALSE)="Doç. Dr.","2",IF(VLOOKUP('Course List (program)'!I81,Teachers!$B$2:$E$45,4,FALSE)="Doç.","2.1","1")))))</f>
        <v>1</v>
      </c>
      <c r="B85" s="606" t="str">
        <f>VLOOKUP('Course List (program)'!I81,Teachers!$B$2:$I$50,2,FALSE)</f>
        <v>A. Zekiye</v>
      </c>
      <c r="C85" s="606" t="str">
        <f>VLOOKUP('Course List (program)'!I81,Teachers!$B$2:$I$50,3,FALSE)</f>
        <v>ABALI</v>
      </c>
      <c r="D85" s="606" t="str">
        <f>VLOOKUP('Course List (program)'!I81,Teachers!$B$2:$I$50,5,FALSE)</f>
        <v>DSÜ</v>
      </c>
      <c r="E85" s="606">
        <f>VLOOKUP('Course List (program)'!I81,Teachers!$B$2:$I$50,7,FALSE)</f>
        <v>0</v>
      </c>
      <c r="F85" s="606" t="str">
        <f>VLOOKUP('Course List (program)'!I81,Teachers!$B$2:$I$50,6,FALSE)</f>
        <v>1</v>
      </c>
      <c r="G85" s="606" t="str">
        <f>CONCATENATE(LEFT('Course List (program)'!C81,4),(RIGHT('Course List (program)'!C81,3)))</f>
        <v>ARCH446</v>
      </c>
      <c r="H85" s="613">
        <f>'Course List (program)'!D81</f>
        <v>1</v>
      </c>
      <c r="I85" s="614" t="str">
        <f>IF('Course List (program)'!E81=0,"LEC","STD")</f>
        <v>LEC</v>
      </c>
      <c r="J85" s="615" t="str">
        <f>'Course List (program)'!H81</f>
        <v>Environmental Image</v>
      </c>
      <c r="K85" s="636" t="str">
        <f>VLOOKUP(O85,'Course List (schedule)'!$C$4:$G$125,5,FALSE)</f>
        <v>TU678</v>
      </c>
      <c r="L85" s="614"/>
      <c r="M85" s="607" t="s">
        <v>659</v>
      </c>
      <c r="N85" s="630">
        <f>'Course List (program)'!L81</f>
        <v>0</v>
      </c>
      <c r="O85" s="616" t="str">
        <f>'Course List (program)'!G81</f>
        <v>ARCH 446.01</v>
      </c>
      <c r="Z85" s="605">
        <v>15</v>
      </c>
      <c r="AA85" s="605" t="e">
        <f>(LEFT('Course List (program)'!I82,((FIND(".",'Course List (program)'!I82,Z86))-1)))</f>
        <v>#VALUE!</v>
      </c>
    </row>
    <row r="86" spans="1:27" x14ac:dyDescent="0.3">
      <c r="A86" s="607" t="str">
        <f>IF(VLOOKUP('Course List (program)'!I82,Teachers!$B$2:$I$50,4,FALSE)="Öğr. Gör.","4.1",IF(VLOOKUP('Course List (program)'!I82,Teachers!$B$2:$E$45,4,FALSE)="Öğr. Gör. Dr.","4",IF(VLOOKUP('Course List (program)'!I82,Teachers!$B$2:$E$45,4,FALSE)="Yrd. Doç. Dr.","3",IF(VLOOKUP('Course List (program)'!I82,Teachers!$B$2:$E$45,4,FALSE)="Doç. Dr.","2",IF(VLOOKUP('Course List (program)'!I82,Teachers!$B$2:$E$45,4,FALSE)="Doç.","2.1","1")))))</f>
        <v>4.1</v>
      </c>
      <c r="B86" s="606" t="str">
        <f>VLOOKUP('Course List (program)'!I82,Teachers!$B$2:$I$50,2,FALSE)</f>
        <v>M. Cem</v>
      </c>
      <c r="C86" s="606" t="str">
        <f>VLOOKUP('Course List (program)'!I82,Teachers!$B$2:$I$50,3,FALSE)</f>
        <v>AKDAMAR</v>
      </c>
      <c r="D86" s="606" t="str">
        <f>VLOOKUP('Course List (program)'!I82,Teachers!$B$2:$I$50,5,FALSE)</f>
        <v>DSÜ</v>
      </c>
      <c r="E86" s="606">
        <f>VLOOKUP('Course List (program)'!I82,Teachers!$B$2:$I$50,7,FALSE)</f>
        <v>0</v>
      </c>
      <c r="F86" s="606" t="str">
        <f>VLOOKUP('Course List (program)'!I82,Teachers!$B$2:$I$50,6,FALSE)</f>
        <v>4.1</v>
      </c>
      <c r="G86" s="606" t="str">
        <f>CONCATENATE(LEFT('Course List (program)'!C82,2),(RIGHT('Course List (program)'!C82,3)))</f>
        <v>ES302</v>
      </c>
      <c r="H86" s="613">
        <f>'Course List (program)'!D82</f>
        <v>1</v>
      </c>
      <c r="I86" s="614" t="str">
        <f>IF('Course List (program)'!E82=0,"LEC","STD")</f>
        <v>LEC</v>
      </c>
      <c r="J86" s="615" t="str">
        <f>'Course List (program)'!H82</f>
        <v>Architectural Project Management</v>
      </c>
      <c r="K86" s="636" t="str">
        <f>VLOOKUP(O86,'Course List (schedule)'!$C$4:$G$125,5,FALSE)</f>
        <v>W678</v>
      </c>
      <c r="M86" s="607" t="s">
        <v>659</v>
      </c>
      <c r="N86" s="630">
        <f>'Course List (program)'!L82</f>
        <v>0</v>
      </c>
      <c r="O86" s="616" t="str">
        <f>'Course List (program)'!G82</f>
        <v>ES 302.01</v>
      </c>
      <c r="Z86" s="605">
        <v>15</v>
      </c>
      <c r="AA86" s="605" t="e">
        <f>(LEFT('Course List (program)'!I83,((FIND(".",'Course List (program)'!I83,Z87))-1)))</f>
        <v>#VALUE!</v>
      </c>
    </row>
    <row r="87" spans="1:27" x14ac:dyDescent="0.3">
      <c r="A87" s="607" t="str">
        <f>IF(VLOOKUP('Course List (program)'!I83,Teachers!$B$2:$I$50,4,FALSE)="Öğr. Gör.","4.1",IF(VLOOKUP('Course List (program)'!I83,Teachers!$B$2:$E$45,4,FALSE)="Öğr. Gör. Dr.","4",IF(VLOOKUP('Course List (program)'!I83,Teachers!$B$2:$E$45,4,FALSE)="Yrd. Doç. Dr.","3",IF(VLOOKUP('Course List (program)'!I83,Teachers!$B$2:$E$45,4,FALSE)="Doç. Dr.","2",IF(VLOOKUP('Course List (program)'!I83,Teachers!$B$2:$E$45,4,FALSE)="Doç.","2.1","1")))))</f>
        <v>4.1</v>
      </c>
      <c r="B87" s="606" t="str">
        <f>VLOOKUP('Course List (program)'!I83,Teachers!$B$2:$I$50,2,FALSE)</f>
        <v>M. Cem</v>
      </c>
      <c r="C87" s="606" t="str">
        <f>VLOOKUP('Course List (program)'!I83,Teachers!$B$2:$I$50,3,FALSE)</f>
        <v>AKDAMAR</v>
      </c>
      <c r="D87" s="606" t="str">
        <f>VLOOKUP('Course List (program)'!I83,Teachers!$B$2:$I$50,5,FALSE)</f>
        <v>DSÜ</v>
      </c>
      <c r="E87" s="606">
        <f>VLOOKUP('Course List (program)'!I83,Teachers!$B$2:$I$50,7,FALSE)</f>
        <v>0</v>
      </c>
      <c r="F87" s="606" t="str">
        <f>VLOOKUP('Course List (program)'!I83,Teachers!$B$2:$I$50,6,FALSE)</f>
        <v>4.1</v>
      </c>
      <c r="G87" s="606" t="str">
        <f>CONCATENATE(LEFT('Course List (program)'!C83,2),(RIGHT('Course List (program)'!C83,3)))</f>
        <v>ES302</v>
      </c>
      <c r="H87" s="613">
        <f>'Course List (program)'!D83</f>
        <v>2</v>
      </c>
      <c r="I87" s="614" t="str">
        <f>IF('Course List (program)'!E83=0,"LEC","STD")</f>
        <v>LEC</v>
      </c>
      <c r="J87" s="615" t="str">
        <f>'Course List (program)'!H83</f>
        <v>Architectural Project Management</v>
      </c>
      <c r="K87" s="636" t="str">
        <f>VLOOKUP(O87,'Course List (schedule)'!$C$4:$G$125,5,FALSE)</f>
        <v>W123</v>
      </c>
      <c r="M87" s="607" t="s">
        <v>659</v>
      </c>
      <c r="N87" s="630">
        <f>'Course List (program)'!L83</f>
        <v>0</v>
      </c>
      <c r="O87" s="616" t="str">
        <f>'Course List (program)'!G83</f>
        <v>ES 302.02</v>
      </c>
      <c r="Z87" s="605">
        <v>15</v>
      </c>
      <c r="AA87" s="605" t="e">
        <f>(LEFT('Course List (program)'!I84,((FIND(".",'Course List (program)'!I84,Z88))-1)))</f>
        <v>#VALUE!</v>
      </c>
    </row>
    <row r="88" spans="1:27" x14ac:dyDescent="0.3">
      <c r="A88" s="607" t="e">
        <f>IF(VLOOKUP('Course List (program)'!I84,Teachers!$B$2:$I$50,4,FALSE)="Öğr. Gör.","4.1",IF(VLOOKUP('Course List (program)'!I84,Teachers!$B$2:$E$45,4,FALSE)="Öğr. Gör. Dr.","4",IF(VLOOKUP('Course List (program)'!I84,Teachers!$B$2:$E$45,4,FALSE)="Yrd. Doç. Dr.","3",IF(VLOOKUP('Course List (program)'!I84,Teachers!$B$2:$E$45,4,FALSE)="Doç. Dr.","2",IF(VLOOKUP('Course List (program)'!I84,Teachers!$B$2:$E$45,4,FALSE)="Doç.","2.1","1")))))</f>
        <v>#N/A</v>
      </c>
      <c r="B88" s="606" t="e">
        <f>VLOOKUP('Course List (program)'!I84,Teachers!$B$2:$I$50,2,FALSE)</f>
        <v>#N/A</v>
      </c>
      <c r="C88" s="606" t="e">
        <f>VLOOKUP('Course List (program)'!I84,Teachers!$B$2:$I$50,3,FALSE)</f>
        <v>#N/A</v>
      </c>
      <c r="D88" s="606" t="e">
        <f>VLOOKUP('Course List (program)'!I84,Teachers!$B$2:$I$50,5,FALSE)</f>
        <v>#N/A</v>
      </c>
      <c r="E88" s="606" t="e">
        <f>VLOOKUP('Course List (program)'!I84,Teachers!$B$2:$I$50,7,FALSE)</f>
        <v>#N/A</v>
      </c>
      <c r="F88" s="606" t="e">
        <f>VLOOKUP('Course List (program)'!I84,Teachers!$B$2:$I$50,6,FALSE)</f>
        <v>#N/A</v>
      </c>
      <c r="G88" s="606" t="str">
        <f>CONCATENATE(LEFT('Course List (program)'!C84,4),(RIGHT('Course List (program)'!C84,3)))</f>
        <v>MATH153</v>
      </c>
      <c r="H88" s="613">
        <f>'Course List (program)'!D84</f>
        <v>1</v>
      </c>
      <c r="I88" s="614" t="str">
        <f>IF('Course List (program)'!E84=0,"LEC","STD")</f>
        <v>LEC</v>
      </c>
      <c r="J88" s="615" t="str">
        <f>'Course List (program)'!H84</f>
        <v>Mathematics for Architects</v>
      </c>
      <c r="K88" s="636" t="str">
        <f>VLOOKUP(O88,'Course List (schedule)'!$C$4:$G$125,5,FALSE)</f>
        <v>M34,W34</v>
      </c>
      <c r="M88" s="607" t="s">
        <v>771</v>
      </c>
      <c r="N88" s="630">
        <f>'Course List (program)'!L84</f>
        <v>0</v>
      </c>
      <c r="O88" s="616" t="str">
        <f>'Course List (program)'!G84</f>
        <v>MATH 153.01</v>
      </c>
      <c r="Z88" s="605">
        <v>15</v>
      </c>
      <c r="AA88" s="605" t="e">
        <f>(LEFT('Course List (program)'!I85,((FIND(".",'Course List (program)'!I85,Z89))-1)))</f>
        <v>#VALUE!</v>
      </c>
    </row>
    <row r="89" spans="1:27" x14ac:dyDescent="0.3">
      <c r="A89" s="607" t="e">
        <f>IF(VLOOKUP('Course List (program)'!I85,Teachers!$B$2:$I$50,4,FALSE)="Öğr. Gör.","4.1",IF(VLOOKUP('Course List (program)'!I85,Teachers!$B$2:$E$45,4,FALSE)="Öğr. Gör. Dr.","4",IF(VLOOKUP('Course List (program)'!I85,Teachers!$B$2:$E$45,4,FALSE)="Yrd. Doç. Dr.","3",IF(VLOOKUP('Course List (program)'!I85,Teachers!$B$2:$E$45,4,FALSE)="Doç. Dr.","2",IF(VLOOKUP('Course List (program)'!I85,Teachers!$B$2:$E$45,4,FALSE)="Doç.","2.1","1")))))</f>
        <v>#N/A</v>
      </c>
      <c r="B89" s="606" t="e">
        <f>VLOOKUP('Course List (program)'!I85,Teachers!$B$2:$I$50,2,FALSE)</f>
        <v>#N/A</v>
      </c>
      <c r="C89" s="606" t="e">
        <f>VLOOKUP('Course List (program)'!I85,Teachers!$B$2:$I$50,3,FALSE)</f>
        <v>#N/A</v>
      </c>
      <c r="D89" s="606" t="e">
        <f>VLOOKUP('Course List (program)'!I85,Teachers!$B$2:$I$50,5,FALSE)</f>
        <v>#N/A</v>
      </c>
      <c r="E89" s="606" t="e">
        <f>VLOOKUP('Course List (program)'!I85,Teachers!$B$2:$I$50,7,FALSE)</f>
        <v>#N/A</v>
      </c>
      <c r="F89" s="606" t="e">
        <f>VLOOKUP('Course List (program)'!I85,Teachers!$B$2:$I$50,6,FALSE)</f>
        <v>#N/A</v>
      </c>
      <c r="G89" s="606" t="str">
        <f>CONCATENATE(LEFT('Course List (program)'!C85,3),(RIGHT('Course List (program)'!C85,3)))</f>
        <v>HUM101</v>
      </c>
      <c r="H89" s="613" t="str">
        <f>'Course List (program)'!D85</f>
        <v>A</v>
      </c>
      <c r="I89" s="614" t="str">
        <f>IF('Course List (program)'!E85=0,"LEC","STD")</f>
        <v>LEC</v>
      </c>
      <c r="J89" s="615" t="str">
        <f>'Course List (program)'!H85</f>
        <v>Humanities I</v>
      </c>
      <c r="K89" s="636" t="str">
        <f>VLOOKUP(O89,'Course List (schedule)'!$C$4:$G$125,5,FALSE)</f>
        <v>M5,TH89</v>
      </c>
      <c r="M89" s="607" t="s">
        <v>710</v>
      </c>
      <c r="N89" s="630">
        <f>'Course List (program)'!L85</f>
        <v>0</v>
      </c>
      <c r="O89" s="616" t="str">
        <f>'Course List (program)'!G85</f>
        <v>HUM 101.0A</v>
      </c>
      <c r="Z89" s="605">
        <v>15</v>
      </c>
      <c r="AA89" s="605" t="e">
        <f>(LEFT('Course List (program)'!I86,((FIND(".",'Course List (program)'!I86,Z90))-1)))</f>
        <v>#VALUE!</v>
      </c>
    </row>
    <row r="90" spans="1:27" x14ac:dyDescent="0.3">
      <c r="A90" s="607" t="e">
        <f>IF(VLOOKUP('Course List (program)'!I86,Teachers!$B$2:$I$50,4,FALSE)="Öğr. Gör.","4.1",IF(VLOOKUP('Course List (program)'!I86,Teachers!$B$2:$E$45,4,FALSE)="Öğr. Gör. Dr.","4",IF(VLOOKUP('Course List (program)'!I86,Teachers!$B$2:$E$45,4,FALSE)="Yrd. Doç. Dr.","3",IF(VLOOKUP('Course List (program)'!I86,Teachers!$B$2:$E$45,4,FALSE)="Doç. Dr.","2",IF(VLOOKUP('Course List (program)'!I86,Teachers!$B$2:$E$45,4,FALSE)="Doç.","2.1","1")))))</f>
        <v>#N/A</v>
      </c>
      <c r="B90" s="606" t="e">
        <f>VLOOKUP('Course List (program)'!I86,Teachers!$B$2:$I$50,2,FALSE)</f>
        <v>#N/A</v>
      </c>
      <c r="C90" s="606" t="e">
        <f>VLOOKUP('Course List (program)'!I86,Teachers!$B$2:$I$50,3,FALSE)</f>
        <v>#N/A</v>
      </c>
      <c r="D90" s="606" t="e">
        <f>VLOOKUP('Course List (program)'!I86,Teachers!$B$2:$I$50,5,FALSE)</f>
        <v>#N/A</v>
      </c>
      <c r="E90" s="606" t="e">
        <f>VLOOKUP('Course List (program)'!I86,Teachers!$B$2:$I$50,7,FALSE)</f>
        <v>#N/A</v>
      </c>
      <c r="F90" s="606" t="e">
        <f>VLOOKUP('Course List (program)'!I86,Teachers!$B$2:$I$50,6,FALSE)</f>
        <v>#N/A</v>
      </c>
      <c r="G90" s="606" t="str">
        <f>CONCATENATE(LEFT('Course List (program)'!C86,3),(RIGHT('Course List (program)'!C86,3)))</f>
        <v>HUM102</v>
      </c>
      <c r="H90" s="613" t="str">
        <f>'Course List (program)'!D86</f>
        <v>A</v>
      </c>
      <c r="I90" s="614" t="str">
        <f>IF('Course List (program)'!E86=0,"LEC","STD")</f>
        <v>LEC</v>
      </c>
      <c r="J90" s="615" t="str">
        <f>'Course List (program)'!H86</f>
        <v>Humanities II</v>
      </c>
      <c r="K90" s="636" t="e">
        <f>VLOOKUP(O90,'Course List (schedule)'!$C$4:$G$125,5,FALSE)</f>
        <v>#N/A</v>
      </c>
      <c r="M90" s="607" t="s">
        <v>710</v>
      </c>
      <c r="N90" s="630">
        <f>'Course List (program)'!L86</f>
        <v>0</v>
      </c>
      <c r="O90" s="616" t="str">
        <f>'Course List (program)'!G86</f>
        <v>HUM 102.0A</v>
      </c>
      <c r="Z90" s="605">
        <v>15</v>
      </c>
      <c r="AA90" s="605" t="e">
        <f>(LEFT('Course List (program)'!I87,((FIND(".",'Course List (program)'!I87,Z91))-1)))</f>
        <v>#VALUE!</v>
      </c>
    </row>
    <row r="91" spans="1:27" x14ac:dyDescent="0.3">
      <c r="A91" s="607" t="e">
        <f>IF(VLOOKUP('Course List (program)'!I87,Teachers!$B$2:$I$50,4,FALSE)="Öğr. Gör.","4.1",IF(VLOOKUP('Course List (program)'!I87,Teachers!$B$2:$E$45,4,FALSE)="Öğr. Gör. Dr.","4",IF(VLOOKUP('Course List (program)'!I87,Teachers!$B$2:$E$45,4,FALSE)="Yrd. Doç. Dr.","3",IF(VLOOKUP('Course List (program)'!I87,Teachers!$B$2:$E$45,4,FALSE)="Doç. Dr.","2",IF(VLOOKUP('Course List (program)'!I87,Teachers!$B$2:$E$45,4,FALSE)="Doç.","2.1","1")))))</f>
        <v>#N/A</v>
      </c>
      <c r="B91" s="606" t="e">
        <f>VLOOKUP('Course List (program)'!I87,Teachers!$B$2:$I$50,2,FALSE)</f>
        <v>#N/A</v>
      </c>
      <c r="C91" s="606" t="e">
        <f>VLOOKUP('Course List (program)'!I87,Teachers!$B$2:$I$50,3,FALSE)</f>
        <v>#N/A</v>
      </c>
      <c r="D91" s="606" t="e">
        <f>VLOOKUP('Course List (program)'!I87,Teachers!$B$2:$I$50,5,FALSE)</f>
        <v>#N/A</v>
      </c>
      <c r="E91" s="606" t="e">
        <f>VLOOKUP('Course List (program)'!I87,Teachers!$B$2:$I$50,7,FALSE)</f>
        <v>#N/A</v>
      </c>
      <c r="F91" s="606" t="e">
        <f>VLOOKUP('Course List (program)'!I87,Teachers!$B$2:$I$50,6,FALSE)</f>
        <v>#N/A</v>
      </c>
      <c r="G91" s="606" t="str">
        <f>CONCATENATE(LEFT('Course List (program)'!C87,3),(RIGHT('Course List (program)'!C87,3)))</f>
        <v>TKL202</v>
      </c>
      <c r="H91" s="613" t="str">
        <f>'Course List (program)'!D87</f>
        <v>A</v>
      </c>
      <c r="I91" s="614" t="str">
        <f>IF('Course List (program)'!E87=0,"LEC","STD")</f>
        <v>LEC</v>
      </c>
      <c r="J91" s="615" t="str">
        <f>'Course List (program)'!H87</f>
        <v>Turkish II</v>
      </c>
      <c r="K91" s="636" t="str">
        <f>VLOOKUP(O91,'Course List (schedule)'!$C$4:$G$125,5,FALSE)</f>
        <v>TU89</v>
      </c>
      <c r="M91" s="607" t="s">
        <v>710</v>
      </c>
      <c r="N91" s="630">
        <f>'Course List (program)'!L87</f>
        <v>0</v>
      </c>
      <c r="O91" s="616" t="str">
        <f>'Course List (program)'!G87</f>
        <v>TKL 202.0A</v>
      </c>
      <c r="Z91" s="605">
        <v>15</v>
      </c>
      <c r="AA91" s="605" t="e">
        <f>(LEFT('Course List (program)'!I88,((FIND(".",'Course List (program)'!I88,Z92))-1)))</f>
        <v>#VALUE!</v>
      </c>
    </row>
    <row r="92" spans="1:27" x14ac:dyDescent="0.3">
      <c r="A92" s="607" t="e">
        <f>IF(VLOOKUP('Course List (program)'!I88,Teachers!$B$2:$I$50,4,FALSE)="Öğr. Gör.","4.1",IF(VLOOKUP('Course List (program)'!I88,Teachers!$B$2:$E$45,4,FALSE)="Öğr. Gör. Dr.","4",IF(VLOOKUP('Course List (program)'!I88,Teachers!$B$2:$E$45,4,FALSE)="Yrd. Doç. Dr.","3",IF(VLOOKUP('Course List (program)'!I88,Teachers!$B$2:$E$45,4,FALSE)="Doç. Dr.","2",IF(VLOOKUP('Course List (program)'!I88,Teachers!$B$2:$E$45,4,FALSE)="Doç.","2.1","1")))))</f>
        <v>#N/A</v>
      </c>
      <c r="B92" s="606" t="e">
        <f>VLOOKUP('Course List (program)'!I88,Teachers!$B$2:$I$50,2,FALSE)</f>
        <v>#N/A</v>
      </c>
      <c r="C92" s="606" t="e">
        <f>VLOOKUP('Course List (program)'!I88,Teachers!$B$2:$I$50,3,FALSE)</f>
        <v>#N/A</v>
      </c>
      <c r="D92" s="606" t="e">
        <f>VLOOKUP('Course List (program)'!I88,Teachers!$B$2:$I$50,5,FALSE)</f>
        <v>#N/A</v>
      </c>
      <c r="E92" s="606" t="e">
        <f>VLOOKUP('Course List (program)'!I88,Teachers!$B$2:$I$50,7,FALSE)</f>
        <v>#N/A</v>
      </c>
      <c r="F92" s="606" t="e">
        <f>VLOOKUP('Course List (program)'!I88,Teachers!$B$2:$I$50,6,FALSE)</f>
        <v>#N/A</v>
      </c>
      <c r="G92" s="606" t="str">
        <f>CONCATENATE(LEFT('Course List (program)'!C88,3),(RIGHT('Course List (program)'!C88,3)))</f>
        <v>HTR302</v>
      </c>
      <c r="H92" s="613" t="str">
        <f>'Course List (program)'!D88</f>
        <v>A</v>
      </c>
      <c r="I92" s="614" t="str">
        <f>IF('Course List (program)'!E88=0,"LEC","STD")</f>
        <v>LEC</v>
      </c>
      <c r="J92" s="615" t="str">
        <f>'Course List (program)'!H88</f>
        <v>History of Turkish Revolution II</v>
      </c>
      <c r="K92" s="636" t="str">
        <f>VLOOKUP(O92,'Course List (schedule)'!$C$4:$G$125,5,FALSE)</f>
        <v>M89,F89</v>
      </c>
      <c r="M92" s="607" t="s">
        <v>710</v>
      </c>
      <c r="N92" s="630">
        <f>'Course List (program)'!L88</f>
        <v>0</v>
      </c>
      <c r="O92" s="616" t="str">
        <f>'Course List (program)'!G88</f>
        <v>HTR 302.0A</v>
      </c>
      <c r="Z92" s="605">
        <v>15</v>
      </c>
      <c r="AA92" s="605" t="e">
        <f>(LEFT('Course List (program)'!I89,((FIND(".",'Course List (program)'!I89,Z93))-1)))</f>
        <v>#VALUE!</v>
      </c>
    </row>
    <row r="93" spans="1:27" x14ac:dyDescent="0.3">
      <c r="A93" s="607" t="e">
        <f>IF(VLOOKUP('Course List (program)'!I89,Teachers!$B$2:$I$50,4,FALSE)="Öğr. Gör.","4.1",IF(VLOOKUP('Course List (program)'!I89,Teachers!$B$2:$E$45,4,FALSE)="Öğr. Gör. Dr.","4",IF(VLOOKUP('Course List (program)'!I89,Teachers!$B$2:$E$45,4,FALSE)="Yrd. Doç. Dr.","3",IF(VLOOKUP('Course List (program)'!I89,Teachers!$B$2:$E$45,4,FALSE)="Doç. Dr.","2",IF(VLOOKUP('Course List (program)'!I89,Teachers!$B$2:$E$45,4,FALSE)="Doç.","2.1","1")))))</f>
        <v>#N/A</v>
      </c>
      <c r="B93" s="606" t="e">
        <f>VLOOKUP('Course List (program)'!I89,Teachers!$B$2:$I$50,2,FALSE)</f>
        <v>#N/A</v>
      </c>
      <c r="C93" s="606" t="e">
        <f>VLOOKUP('Course List (program)'!I89,Teachers!$B$2:$I$50,3,FALSE)</f>
        <v>#N/A</v>
      </c>
      <c r="D93" s="606" t="e">
        <f>VLOOKUP('Course List (program)'!I89,Teachers!$B$2:$I$50,5,FALSE)</f>
        <v>#N/A</v>
      </c>
      <c r="E93" s="606" t="e">
        <f>VLOOKUP('Course List (program)'!I89,Teachers!$B$2:$I$50,7,FALSE)</f>
        <v>#N/A</v>
      </c>
      <c r="F93" s="606" t="e">
        <f>VLOOKUP('Course List (program)'!I89,Teachers!$B$2:$I$50,6,FALSE)</f>
        <v>#N/A</v>
      </c>
      <c r="G93" s="606" t="str">
        <f>CONCATENATE(LEFT('Course List (program)'!C89,3),(RIGHT('Course List (program)'!C89,3)))</f>
        <v>TKL201</v>
      </c>
      <c r="H93" s="613" t="str">
        <f>'Course List (program)'!D89</f>
        <v>A</v>
      </c>
      <c r="I93" s="614" t="str">
        <f>IF('Course List (program)'!E89=0,"LEC","STD")</f>
        <v>LEC</v>
      </c>
      <c r="J93" s="615" t="str">
        <f>'Course List (program)'!H89</f>
        <v>Turkish I</v>
      </c>
      <c r="K93" s="636" t="str">
        <f>VLOOKUP(O93,'Course List (schedule)'!$C$4:$G$125,5,FALSE)</f>
        <v/>
      </c>
      <c r="M93" s="607" t="s">
        <v>710</v>
      </c>
      <c r="N93" s="630">
        <f>'Course List (program)'!L89</f>
        <v>0</v>
      </c>
      <c r="O93" s="616" t="str">
        <f>'Course List (program)'!G89</f>
        <v>TKL 201.0A</v>
      </c>
      <c r="Z93" s="605">
        <v>15</v>
      </c>
      <c r="AA93" s="605" t="e">
        <f>(LEFT('Course List (program)'!I90,((FIND(".",'Course List (program)'!I90,Z94))-1)))</f>
        <v>#VALUE!</v>
      </c>
    </row>
    <row r="94" spans="1:27" x14ac:dyDescent="0.3">
      <c r="A94" s="607" t="e">
        <f>IF(VLOOKUP('Course List (program)'!I90,Teachers!$B$2:$I$50,4,FALSE)="Öğr. Gör.","4.1",IF(VLOOKUP('Course List (program)'!I90,Teachers!$B$2:$E$45,4,FALSE)="Öğr. Gör. Dr.","4",IF(VLOOKUP('Course List (program)'!I90,Teachers!$B$2:$E$45,4,FALSE)="Yrd. Doç. Dr.","3",IF(VLOOKUP('Course List (program)'!I90,Teachers!$B$2:$E$45,4,FALSE)="Doç. Dr.","2",IF(VLOOKUP('Course List (program)'!I90,Teachers!$B$2:$E$45,4,FALSE)="Doç.","2.1","1")))))</f>
        <v>#N/A</v>
      </c>
      <c r="B94" s="606" t="e">
        <f>VLOOKUP('Course List (program)'!I90,Teachers!$B$2:$I$50,2,FALSE)</f>
        <v>#N/A</v>
      </c>
      <c r="C94" s="606" t="e">
        <f>VLOOKUP('Course List (program)'!I90,Teachers!$B$2:$I$50,3,FALSE)</f>
        <v>#N/A</v>
      </c>
      <c r="D94" s="606" t="e">
        <f>VLOOKUP('Course List (program)'!I90,Teachers!$B$2:$I$50,5,FALSE)</f>
        <v>#N/A</v>
      </c>
      <c r="E94" s="606" t="e">
        <f>VLOOKUP('Course List (program)'!I90,Teachers!$B$2:$I$50,7,FALSE)</f>
        <v>#N/A</v>
      </c>
      <c r="F94" s="606" t="e">
        <f>VLOOKUP('Course List (program)'!I90,Teachers!$B$2:$I$50,6,FALSE)</f>
        <v>#N/A</v>
      </c>
      <c r="G94" s="606" t="str">
        <f>CONCATENATE(LEFT('Course List (program)'!C90,3),(RIGHT('Course List (program)'!C90,3)))</f>
        <v>HTR301</v>
      </c>
      <c r="H94" s="613" t="str">
        <f>'Course List (program)'!D90</f>
        <v>A</v>
      </c>
      <c r="I94" s="614" t="str">
        <f>IF('Course List (program)'!E90=0,"LEC","STD")</f>
        <v>LEC</v>
      </c>
      <c r="J94" s="615" t="str">
        <f>'Course List (program)'!H90</f>
        <v>History of Turkish Revolution I</v>
      </c>
      <c r="K94" s="636" t="str">
        <f>VLOOKUP(O94,'Course List (schedule)'!$C$4:$G$125,5,FALSE)</f>
        <v/>
      </c>
      <c r="M94" s="607" t="s">
        <v>710</v>
      </c>
      <c r="N94" s="630">
        <f>'Course List (program)'!L90</f>
        <v>0</v>
      </c>
      <c r="O94" s="616" t="str">
        <f>'Course List (program)'!G90</f>
        <v>HTR 301.0A</v>
      </c>
      <c r="Z94" s="605">
        <v>15</v>
      </c>
      <c r="AA94" s="605" t="e">
        <f>(LEFT('Course List (program)'!I91,((FIND(".",'Course List (program)'!I91,Z95))-1)))</f>
        <v>#VALUE!</v>
      </c>
    </row>
    <row r="95" spans="1:27" x14ac:dyDescent="0.3">
      <c r="A95" s="607" t="e">
        <f>IF(VLOOKUP('Course List (program)'!I91,Teachers!$B$2:$I$50,4,FALSE)="Öğr. Gör.","4.1",IF(VLOOKUP('Course List (program)'!I91,Teachers!$B$2:$E$45,4,FALSE)="Öğr. Gör. Dr.","4",IF(VLOOKUP('Course List (program)'!I91,Teachers!$B$2:$E$45,4,FALSE)="Yrd. Doç. Dr.","3",IF(VLOOKUP('Course List (program)'!I91,Teachers!$B$2:$E$45,4,FALSE)="Doç. Dr.","2",IF(VLOOKUP('Course List (program)'!I91,Teachers!$B$2:$E$45,4,FALSE)="Doç.","2.1","1")))))</f>
        <v>#N/A</v>
      </c>
      <c r="B95" s="606" t="e">
        <f>VLOOKUP('Course List (program)'!I91,Teachers!$B$2:$I$50,2,FALSE)</f>
        <v>#N/A</v>
      </c>
      <c r="C95" s="606" t="e">
        <f>VLOOKUP('Course List (program)'!I91,Teachers!$B$2:$I$50,3,FALSE)</f>
        <v>#N/A</v>
      </c>
      <c r="D95" s="606" t="e">
        <f>VLOOKUP('Course List (program)'!I91,Teachers!$B$2:$I$50,5,FALSE)</f>
        <v>#N/A</v>
      </c>
      <c r="E95" s="606" t="e">
        <f>VLOOKUP('Course List (program)'!I91,Teachers!$B$2:$I$50,7,FALSE)</f>
        <v>#N/A</v>
      </c>
      <c r="F95" s="606" t="e">
        <f>VLOOKUP('Course List (program)'!I91,Teachers!$B$2:$I$50,6,FALSE)</f>
        <v>#N/A</v>
      </c>
      <c r="G95" s="606" t="str">
        <f>CONCATENATE(LEFT('Course List (program)'!C91,3),(RIGHT('Course List (program)'!C91,3)))</f>
        <v>TKL202</v>
      </c>
      <c r="H95" s="613" t="str">
        <f>'Course List (program)'!D91</f>
        <v>A</v>
      </c>
      <c r="I95" s="614" t="str">
        <f>IF('Course List (program)'!E91=0,"LEC","STD")</f>
        <v>LEC</v>
      </c>
      <c r="J95" s="615" t="str">
        <f>'Course List (program)'!H91</f>
        <v>Turkish II</v>
      </c>
      <c r="K95" s="636" t="str">
        <f>VLOOKUP(O95,'Course List (schedule)'!$C$4:$G$125,5,FALSE)</f>
        <v>TU89</v>
      </c>
      <c r="M95" s="607" t="s">
        <v>710</v>
      </c>
      <c r="N95" s="630">
        <f>'Course List (program)'!L91</f>
        <v>0</v>
      </c>
      <c r="O95" s="616" t="str">
        <f>'Course List (program)'!G91</f>
        <v>TKL 202.0A</v>
      </c>
      <c r="Z95" s="605">
        <v>15</v>
      </c>
      <c r="AA95" s="605" t="e">
        <f>(LEFT('Course List (program)'!I92,((FIND(".",'Course List (program)'!I92,Z96))-1)))</f>
        <v>#VALUE!</v>
      </c>
    </row>
    <row r="96" spans="1:27" x14ac:dyDescent="0.3">
      <c r="A96" s="607" t="e">
        <f>IF(VLOOKUP('Course List (program)'!I92,Teachers!$B$2:$I$50,4,FALSE)="Öğr. Gör.","4.1",IF(VLOOKUP('Course List (program)'!I92,Teachers!$B$2:$E$45,4,FALSE)="Öğr. Gör. Dr.","4",IF(VLOOKUP('Course List (program)'!I92,Teachers!$B$2:$E$45,4,FALSE)="Yrd. Doç. Dr.","3",IF(VLOOKUP('Course List (program)'!I92,Teachers!$B$2:$E$45,4,FALSE)="Doç. Dr.","2",IF(VLOOKUP('Course List (program)'!I92,Teachers!$B$2:$E$45,4,FALSE)="Doç.","2.1","1")))))</f>
        <v>#N/A</v>
      </c>
      <c r="B96" s="606" t="e">
        <f>VLOOKUP('Course List (program)'!I92,Teachers!$B$2:$I$50,2,FALSE)</f>
        <v>#N/A</v>
      </c>
      <c r="C96" s="606" t="e">
        <f>VLOOKUP('Course List (program)'!I92,Teachers!$B$2:$I$50,3,FALSE)</f>
        <v>#N/A</v>
      </c>
      <c r="D96" s="606" t="e">
        <f>VLOOKUP('Course List (program)'!I92,Teachers!$B$2:$I$50,5,FALSE)</f>
        <v>#N/A</v>
      </c>
      <c r="E96" s="606" t="e">
        <f>VLOOKUP('Course List (program)'!I92,Teachers!$B$2:$I$50,7,FALSE)</f>
        <v>#N/A</v>
      </c>
      <c r="F96" s="606" t="e">
        <f>VLOOKUP('Course List (program)'!I92,Teachers!$B$2:$I$50,6,FALSE)</f>
        <v>#N/A</v>
      </c>
      <c r="G96" s="606" t="str">
        <f>CONCATENATE(LEFT('Course List (program)'!C92,3),(RIGHT('Course List (program)'!C92,3)))</f>
        <v>HTR302</v>
      </c>
      <c r="H96" s="613" t="str">
        <f>'Course List (program)'!D92</f>
        <v>A</v>
      </c>
      <c r="I96" s="614" t="s">
        <v>663</v>
      </c>
      <c r="J96" s="615" t="str">
        <f>'Course List (program)'!H92</f>
        <v>History of Turkish Revolution II</v>
      </c>
      <c r="K96" s="636" t="str">
        <f>VLOOKUP(O96,'Course List (schedule)'!$C$4:$G$125,5,FALSE)</f>
        <v>M89,F89</v>
      </c>
      <c r="M96" s="607" t="s">
        <v>710</v>
      </c>
      <c r="N96" s="630">
        <f>'Course List (program)'!L92</f>
        <v>0</v>
      </c>
      <c r="O96" s="616" t="str">
        <f>'Course List (program)'!G92</f>
        <v>HTR 302.0A</v>
      </c>
      <c r="Z96" s="605">
        <v>15</v>
      </c>
      <c r="AA96" s="605" t="e">
        <f>(LEFT('Course List (program)'!I93,((FIND(".",'Course List (program)'!I93,Z97))-1)))</f>
        <v>#VALUE!</v>
      </c>
    </row>
    <row r="97" spans="1:27" x14ac:dyDescent="0.3">
      <c r="A97" s="607" t="e">
        <f>IF(VLOOKUP('Course List (program)'!I93,Teachers!$B$2:$I$50,4,FALSE)="Öğr. Gör.","4.1",IF(VLOOKUP('Course List (program)'!I93,Teachers!$B$2:$E$45,4,FALSE)="Öğr. Gör. Dr.","4",IF(VLOOKUP('Course List (program)'!I93,Teachers!$B$2:$E$45,4,FALSE)="Yrd. Doç. Dr.","3",IF(VLOOKUP('Course List (program)'!I93,Teachers!$B$2:$E$45,4,FALSE)="Doç. Dr.","2",IF(VLOOKUP('Course List (program)'!I93,Teachers!$B$2:$E$45,4,FALSE)="Doç.","2.1","1")))))</f>
        <v>#N/A</v>
      </c>
      <c r="B97" s="606" t="e">
        <f>VLOOKUP('Course List (program)'!I93,Teachers!$B$2:$I$50,2,FALSE)</f>
        <v>#N/A</v>
      </c>
      <c r="C97" s="606" t="e">
        <f>VLOOKUP('Course List (program)'!I93,Teachers!$B$2:$I$50,3,FALSE)</f>
        <v>#N/A</v>
      </c>
      <c r="D97" s="606" t="e">
        <f>VLOOKUP('Course List (program)'!I93,Teachers!$B$2:$I$50,5,FALSE)</f>
        <v>#N/A</v>
      </c>
      <c r="E97" s="606" t="e">
        <f>VLOOKUP('Course List (program)'!I93,Teachers!$B$2:$I$50,7,FALSE)</f>
        <v>#N/A</v>
      </c>
      <c r="F97" s="606" t="e">
        <f>VLOOKUP('Course List (program)'!I93,Teachers!$B$2:$I$50,6,FALSE)</f>
        <v>#N/A</v>
      </c>
      <c r="G97" s="606" t="str">
        <f>CONCATENATE(LEFT('Course List (program)'!C93,3),(RIGHT('Course List (program)'!C93,3)))</f>
        <v>LAW481</v>
      </c>
      <c r="H97" s="613">
        <f>'Course List (program)'!D93</f>
        <v>1</v>
      </c>
      <c r="I97" s="614" t="s">
        <v>663</v>
      </c>
      <c r="J97" s="615" t="str">
        <f>'Course List (program)'!H93</f>
        <v xml:space="preserve">Law for Architects </v>
      </c>
      <c r="K97" s="636" t="str">
        <f>VLOOKUP(O97,'Course List (schedule)'!$C$4:$G$125,5,FALSE)</f>
        <v>W45</v>
      </c>
      <c r="M97" s="610" t="s">
        <v>771</v>
      </c>
      <c r="N97" s="630">
        <f>'Course List (program)'!L93</f>
        <v>0</v>
      </c>
      <c r="O97" s="616" t="str">
        <f>'Course List (program)'!G93</f>
        <v>LAW 481.01</v>
      </c>
      <c r="Z97" s="605">
        <v>15</v>
      </c>
      <c r="AA97" s="605" t="e">
        <f>(LEFT('Course List (program)'!I94,((FIND(".",'Course List (program)'!I94,Z98))-1)))</f>
        <v>#VALUE!</v>
      </c>
    </row>
    <row r="98" spans="1:27" x14ac:dyDescent="0.3">
      <c r="A98" s="607" t="e">
        <f>IF(VLOOKUP('Course List (program)'!I94,Teachers!$B$2:$I$50,4,FALSE)="Öğr. Gör.","4.1",IF(VLOOKUP('Course List (program)'!I94,Teachers!$B$2:$E$45,4,FALSE)="Öğr. Gör. Dr.","4",IF(VLOOKUP('Course List (program)'!I94,Teachers!$B$2:$E$45,4,FALSE)="Yrd. Doç. Dr.","3",IF(VLOOKUP('Course List (program)'!I94,Teachers!$B$2:$E$45,4,FALSE)="Doç. Dr.","2",IF(VLOOKUP('Course List (program)'!I94,Teachers!$B$2:$E$45,4,FALSE)="Doç.","2.1","1")))))</f>
        <v>#N/A</v>
      </c>
      <c r="B98" s="606" t="e">
        <f>VLOOKUP('Course List (program)'!I94,Teachers!$B$2:$I$50,2,FALSE)</f>
        <v>#N/A</v>
      </c>
      <c r="C98" s="606" t="e">
        <f>VLOOKUP('Course List (program)'!I94,Teachers!$B$2:$I$50,3,FALSE)</f>
        <v>#N/A</v>
      </c>
      <c r="D98" s="606" t="e">
        <f>VLOOKUP('Course List (program)'!I94,Teachers!$B$2:$I$50,5,FALSE)</f>
        <v>#N/A</v>
      </c>
      <c r="E98" s="606" t="e">
        <f>VLOOKUP('Course List (program)'!I94,Teachers!$B$2:$I$50,7,FALSE)</f>
        <v>#N/A</v>
      </c>
      <c r="F98" s="606" t="e">
        <f>VLOOKUP('Course List (program)'!I94,Teachers!$B$2:$I$50,6,FALSE)</f>
        <v>#N/A</v>
      </c>
      <c r="G98" s="606" t="str">
        <f>CONCATENATE(LEFT('Course List (program)'!C94,2),(RIGHT('Course List (program)'!C94,3)))</f>
        <v>ES105</v>
      </c>
      <c r="H98" s="613">
        <f>'Course List (program)'!D94</f>
        <v>1</v>
      </c>
      <c r="I98" s="614" t="s">
        <v>663</v>
      </c>
      <c r="J98" s="615" t="str">
        <f>'Course List (program)'!H94</f>
        <v>Engineering &amp; Architectural Literature</v>
      </c>
      <c r="K98" s="636" t="e">
        <f>VLOOKUP(O98,'Course List (schedule)'!$C$4:$G$125,5,FALSE)</f>
        <v>#N/A</v>
      </c>
      <c r="M98" s="610" t="s">
        <v>686</v>
      </c>
      <c r="N98" s="630">
        <f>'Course List (program)'!L94</f>
        <v>0</v>
      </c>
      <c r="O98" s="616" t="str">
        <f>'Course List (program)'!G94</f>
        <v>ES 105.01</v>
      </c>
      <c r="Z98" s="605">
        <v>15</v>
      </c>
      <c r="AA98" s="605" t="e">
        <f>(LEFT('Course List (program)'!I95,((FIND(".",'Course List (program)'!I95,Z99))-1)))</f>
        <v>#VALUE!</v>
      </c>
    </row>
    <row r="99" spans="1:27" x14ac:dyDescent="0.3">
      <c r="A99" s="607" t="e">
        <f>IF(VLOOKUP('Course List (program)'!I95,Teachers!$B$2:$I$50,4,FALSE)="Öğr. Gör.","4.1",IF(VLOOKUP('Course List (program)'!I95,Teachers!$B$2:$E$45,4,FALSE)="Öğr. Gör. Dr.","4",IF(VLOOKUP('Course List (program)'!I95,Teachers!$B$2:$E$45,4,FALSE)="Yrd. Doç. Dr.","3",IF(VLOOKUP('Course List (program)'!I95,Teachers!$B$2:$E$45,4,FALSE)="Doç. Dr.","2",IF(VLOOKUP('Course List (program)'!I95,Teachers!$B$2:$E$45,4,FALSE)="Doç.","2.1","1")))))</f>
        <v>#N/A</v>
      </c>
      <c r="B99" s="606" t="e">
        <f>VLOOKUP('Course List (program)'!I95,Teachers!$B$2:$I$50,2,FALSE)</f>
        <v>#N/A</v>
      </c>
      <c r="C99" s="606" t="e">
        <f>VLOOKUP('Course List (program)'!I95,Teachers!$B$2:$I$50,3,FALSE)</f>
        <v>#N/A</v>
      </c>
      <c r="D99" s="606" t="e">
        <f>VLOOKUP('Course List (program)'!I95,Teachers!$B$2:$I$50,5,FALSE)</f>
        <v>#N/A</v>
      </c>
      <c r="E99" s="606" t="e">
        <f>VLOOKUP('Course List (program)'!I95,Teachers!$B$2:$I$50,7,FALSE)</f>
        <v>#N/A</v>
      </c>
      <c r="F99" s="606" t="e">
        <f>VLOOKUP('Course List (program)'!I95,Teachers!$B$2:$I$50,6,FALSE)</f>
        <v>#N/A</v>
      </c>
      <c r="G99" s="606" t="str">
        <f>CONCATENATE(LEFT('Course List (program)'!C95,2),(RIGHT('Course List (program)'!C95,3)))</f>
        <v>ES106</v>
      </c>
      <c r="H99" s="613">
        <f>'Course List (program)'!D95</f>
        <v>4</v>
      </c>
      <c r="I99" s="614" t="s">
        <v>663</v>
      </c>
      <c r="J99" s="615" t="str">
        <f>'Course List (program)'!H95</f>
        <v>Technical Report Writing and Presentation Skills</v>
      </c>
      <c r="K99" s="636" t="str">
        <f>VLOOKUP(O99,'Course List (schedule)'!$C$4:$G$125,5,FALSE)</f>
        <v>W12,TH4</v>
      </c>
      <c r="M99" s="610" t="s">
        <v>686</v>
      </c>
      <c r="N99" s="630">
        <f>'Course List (program)'!L95</f>
        <v>0</v>
      </c>
      <c r="O99" s="616" t="str">
        <f>'Course List (program)'!G95</f>
        <v>ES 106.04</v>
      </c>
      <c r="Z99" s="605">
        <v>15</v>
      </c>
      <c r="AA99" s="605" t="e">
        <f>(LEFT('Course List (program)'!I96,((FIND(".",'Course List (program)'!I96,Z100))-1)))</f>
        <v>#VALUE!</v>
      </c>
    </row>
    <row r="100" spans="1:27" x14ac:dyDescent="0.3">
      <c r="A100" s="607" t="e">
        <f>IF(VLOOKUP('Course List (program)'!I96,Teachers!$B$2:$I$50,4,FALSE)="Öğr. Gör.","4.1",IF(VLOOKUP('Course List (program)'!I96,Teachers!$B$2:$E$45,4,FALSE)="Öğr. Gör. Dr.","4",IF(VLOOKUP('Course List (program)'!I96,Teachers!$B$2:$E$45,4,FALSE)="Yrd. Doç. Dr.","3",IF(VLOOKUP('Course List (program)'!I96,Teachers!$B$2:$E$45,4,FALSE)="Doç. Dr.","2",IF(VLOOKUP('Course List (program)'!I96,Teachers!$B$2:$E$45,4,FALSE)="Doç.","2.1","1")))))</f>
        <v>#N/A</v>
      </c>
      <c r="B100" s="606" t="e">
        <f>VLOOKUP('Course List (program)'!I96,Teachers!$B$2:$I$50,2,FALSE)</f>
        <v>#N/A</v>
      </c>
      <c r="C100" s="606" t="e">
        <f>VLOOKUP('Course List (program)'!I96,Teachers!$B$2:$I$50,3,FALSE)</f>
        <v>#N/A</v>
      </c>
      <c r="D100" s="606" t="e">
        <f>VLOOKUP('Course List (program)'!I96,Teachers!$B$2:$I$50,5,FALSE)</f>
        <v>#N/A</v>
      </c>
      <c r="E100" s="606" t="e">
        <f>VLOOKUP('Course List (program)'!I96,Teachers!$B$2:$I$50,7,FALSE)</f>
        <v>#N/A</v>
      </c>
      <c r="F100" s="606" t="e">
        <f>VLOOKUP('Course List (program)'!I96,Teachers!$B$2:$I$50,6,FALSE)</f>
        <v>#N/A</v>
      </c>
      <c r="G100" s="606" t="str">
        <f>CONCATENATE(LEFT('Course List (program)'!C96,2),(RIGHT('Course List (program)'!C96,3)))</f>
        <v>ES106</v>
      </c>
      <c r="H100" s="613">
        <f>'Course List (program)'!D96</f>
        <v>8</v>
      </c>
      <c r="I100" s="614" t="s">
        <v>663</v>
      </c>
      <c r="J100" s="615" t="str">
        <f>'Course List (program)'!H96</f>
        <v>Technical Report Writing and Presentation Skills</v>
      </c>
      <c r="K100" s="636" t="str">
        <f>VLOOKUP(O100,'Course List (schedule)'!$C$4:$G$125,5,FALSE)</f>
        <v>W67,TH5</v>
      </c>
      <c r="M100" s="610" t="s">
        <v>686</v>
      </c>
      <c r="N100" s="630">
        <f>'Course List (program)'!L96</f>
        <v>0</v>
      </c>
      <c r="O100" s="616" t="str">
        <f>'Course List (program)'!G96</f>
        <v>ES 106.08</v>
      </c>
      <c r="Z100" s="605">
        <v>15</v>
      </c>
      <c r="AA100" s="605" t="e">
        <f>(LEFT('Course List (program)'!I97,((FIND(".",'Course List (program)'!I97,Z101))-1)))</f>
        <v>#VALUE!</v>
      </c>
    </row>
    <row r="101" spans="1:27" x14ac:dyDescent="0.3">
      <c r="A101" s="607" t="e">
        <f>IF(VLOOKUP('Course List (program)'!I97,Teachers!$B$2:$I$50,4,FALSE)="Öğr. Gör.","4.1",IF(VLOOKUP('Course List (program)'!I97,Teachers!$B$2:$E$45,4,FALSE)="Öğr. Gör. Dr.","4",IF(VLOOKUP('Course List (program)'!I97,Teachers!$B$2:$E$45,4,FALSE)="Yrd. Doç. Dr.","3",IF(VLOOKUP('Course List (program)'!I97,Teachers!$B$2:$E$45,4,FALSE)="Doç. Dr.","2",IF(VLOOKUP('Course List (program)'!I97,Teachers!$B$2:$E$45,4,FALSE)="Doç.","2.1","1")))))</f>
        <v>#N/A</v>
      </c>
      <c r="B101" s="606" t="e">
        <f>VLOOKUP('Course List (program)'!I97,Teachers!$B$2:$I$50,2,FALSE)</f>
        <v>#N/A</v>
      </c>
      <c r="C101" s="606" t="e">
        <f>VLOOKUP('Course List (program)'!I97,Teachers!$B$2:$I$50,3,FALSE)</f>
        <v>#N/A</v>
      </c>
      <c r="D101" s="606" t="e">
        <f>VLOOKUP('Course List (program)'!I97,Teachers!$B$2:$I$50,5,FALSE)</f>
        <v>#N/A</v>
      </c>
      <c r="E101" s="606" t="e">
        <f>VLOOKUP('Course List (program)'!I97,Teachers!$B$2:$I$50,7,FALSE)</f>
        <v>#N/A</v>
      </c>
      <c r="F101" s="606" t="e">
        <f>VLOOKUP('Course List (program)'!I97,Teachers!$B$2:$I$50,6,FALSE)</f>
        <v>#N/A</v>
      </c>
      <c r="G101" s="606" t="str">
        <f>CONCATENATE(LEFT('Course List (program)'!C97,4),(RIGHT('Course List (program)'!C97,3)))</f>
        <v>MATH153</v>
      </c>
      <c r="H101" s="613">
        <f>'Course List (program)'!D97</f>
        <v>2</v>
      </c>
      <c r="I101" s="614" t="s">
        <v>663</v>
      </c>
      <c r="J101" s="615" t="str">
        <f>'Course List (program)'!H97</f>
        <v>Mathematics for Architects</v>
      </c>
      <c r="K101" s="636" t="str">
        <f>VLOOKUP(O101,'Course List (schedule)'!$C$4:$G$125,5,FALSE)</f>
        <v>M12,W12</v>
      </c>
      <c r="M101" s="610" t="s">
        <v>686</v>
      </c>
      <c r="O101" s="616" t="str">
        <f>'Course List (program)'!G97</f>
        <v>MATH 153.02</v>
      </c>
    </row>
    <row r="102" spans="1:27" x14ac:dyDescent="0.3">
      <c r="A102" s="607" t="str">
        <f>IF(VLOOKUP('Course List (program)'!I98,Teachers!$B$2:$I$50,4,FALSE)="Öğr. Gör.","4.1",IF(VLOOKUP('Course List (program)'!I98,Teachers!$B$2:$E$45,4,FALSE)="Öğr. Gör. Dr.","4",IF(VLOOKUP('Course List (program)'!I98,Teachers!$B$2:$E$45,4,FALSE)="Yrd. Doç. Dr.","3",IF(VLOOKUP('Course List (program)'!I98,Teachers!$B$2:$E$45,4,FALSE)="Doç. Dr.","2",IF(VLOOKUP('Course List (program)'!I98,Teachers!$B$2:$E$45,4,FALSE)="Doç.","2.1","1")))))</f>
        <v>2</v>
      </c>
      <c r="B102" s="606" t="str">
        <f>VLOOKUP('Course List (program)'!I98,Teachers!$B$2:$I$50,2,FALSE)</f>
        <v>Çiğdem</v>
      </c>
      <c r="C102" s="606" t="str">
        <f>VLOOKUP('Course List (program)'!I98,Teachers!$B$2:$I$50,3,FALSE)</f>
        <v>POLATOĞLU</v>
      </c>
      <c r="D102" s="606" t="str">
        <f>VLOOKUP('Course List (program)'!I98,Teachers!$B$2:$I$50,5,FALSE)</f>
        <v>DSÜ</v>
      </c>
      <c r="E102" s="606">
        <f>VLOOKUP('Course List (program)'!I98,Teachers!$B$2:$I$50,7,FALSE)</f>
        <v>0</v>
      </c>
      <c r="F102" s="606" t="str">
        <f>VLOOKUP('Course List (program)'!I98,Teachers!$B$2:$I$50,6,FALSE)</f>
        <v>2</v>
      </c>
      <c r="G102" s="606" t="str">
        <f>CONCATENATE(LEFT('Course List (program)'!C98,4),(RIGHT('Course List (program)'!C98,3)))</f>
        <v>ARCH364</v>
      </c>
      <c r="H102" s="613">
        <f>'Course List (program)'!D98</f>
        <v>1</v>
      </c>
      <c r="I102" s="614" t="s">
        <v>663</v>
      </c>
      <c r="J102" s="615" t="str">
        <f>'Course List (program)'!H98</f>
        <v>New Design in Existing Environment</v>
      </c>
      <c r="K102" s="636" t="str">
        <f>VLOOKUP(O102,'Course List (schedule)'!$C$4:$G$125,5,FALSE)</f>
        <v>W345</v>
      </c>
      <c r="M102" s="610" t="s">
        <v>686</v>
      </c>
      <c r="O102" s="616" t="str">
        <f>'Course List (program)'!G98</f>
        <v>ARCH 364.01</v>
      </c>
    </row>
    <row r="103" spans="1:27" x14ac:dyDescent="0.3">
      <c r="G103" s="606" t="str">
        <f>CONCATENATE(LEFT('Course List (program)'!C99,4),(RIGHT('Course List (program)'!C99,3)))</f>
        <v/>
      </c>
    </row>
  </sheetData>
  <protectedRanges>
    <protectedRange sqref="N86:N100 H86:J90 A6:IV6 A103:IV1408 H101:J102 H91:M100 L86:M90 K85:K102 G7:N7 A7:G102 H8:N85 L101:IV102 P7:IV100 O7:O102" name="Range1" securityDescriptor="O:WDG:WDD:(A;;CC;;;WD)"/>
    <protectedRange sqref="A2:N2" name="Range2_1" securityDescriptor="O:WDG:WDD:(A;;CC;;;WD)"/>
  </protectedRanges>
  <mergeCells count="7">
    <mergeCell ref="A3:F3"/>
    <mergeCell ref="G3:J3"/>
    <mergeCell ref="M3:N3"/>
    <mergeCell ref="A1:G1"/>
    <mergeCell ref="H1:N1"/>
    <mergeCell ref="A2:G2"/>
    <mergeCell ref="H2:N2"/>
  </mergeCells>
  <phoneticPr fontId="10" type="noConversion"/>
  <conditionalFormatting sqref="N6:N100 E6:F102">
    <cfRule type="cellIs" dxfId="143" priority="1" stopIfTrue="1" operator="equal">
      <formula>0</formula>
    </cfRule>
  </conditionalFormatting>
  <dataValidations count="2">
    <dataValidation type="textLength" operator="lessThanOrEqual" showErrorMessage="1" errorTitle="HATALI DERS KODU GİRİŞİ !" error="DERS KODLARI &quot;DEPT101&quot; ŞEKLİNDE, EN FAZLA 7 KARAKTER UZUNLUĞUNDA VE BOŞLUK BIRAKILMADAN YAZILMALIDIR !..." sqref="G6:G1408">
      <formula1>7</formula1>
    </dataValidation>
    <dataValidation type="whole" operator="greaterThan" allowBlank="1" showErrorMessage="1" errorTitle="HATALI GİRİŞ" error="BU ALANA SADECE RAKAM YAZILABİLİR!..." sqref="H6:H1408">
      <formula1>0</formula1>
    </dataValidation>
  </dataValidations>
  <printOptions horizontalCentered="1"/>
  <pageMargins left="0.74803149606299213" right="0.74803149606299213" top="0.98425196850393704" bottom="0.78740157480314965" header="0.51181102362204722" footer="0.51181102362204722"/>
  <pageSetup paperSize="9" scale="65" orientation="landscape" r:id="rId1"/>
  <headerFooter alignWithMargins="0">
    <oddFoote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indexed="17"/>
    <pageSetUpPr fitToPage="1"/>
  </sheetPr>
  <dimension ref="A1:DN125"/>
  <sheetViews>
    <sheetView topLeftCell="A18" zoomScale="50" zoomScaleNormal="85" zoomScaleSheetLayoutView="70" workbookViewId="0">
      <selection activeCell="G115" sqref="G115"/>
    </sheetView>
  </sheetViews>
  <sheetFormatPr defaultRowHeight="12.75" x14ac:dyDescent="0.2"/>
  <cols>
    <col min="1" max="1" width="5.7109375" customWidth="1"/>
    <col min="2" max="2" width="1.7109375" style="42" customWidth="1"/>
    <col min="3" max="3" width="18.5703125" style="234" bestFit="1" customWidth="1"/>
    <col min="4" max="4" width="58.85546875" style="228" customWidth="1"/>
    <col min="5" max="5" width="35.7109375" style="228" customWidth="1"/>
    <col min="6" max="6" width="35.7109375" style="236" customWidth="1"/>
    <col min="7" max="8" width="20.7109375" customWidth="1"/>
    <col min="9" max="14" width="2.7109375" customWidth="1"/>
    <col min="15" max="15" width="2.7109375" hidden="1" customWidth="1"/>
    <col min="16" max="58" width="2.7109375" customWidth="1"/>
    <col min="59" max="107" width="2.7109375" style="228" customWidth="1"/>
    <col min="108" max="108" width="5.7109375" style="228" customWidth="1"/>
    <col min="109" max="109" width="15.7109375" customWidth="1"/>
    <col min="110" max="110" width="5.7109375" style="228" customWidth="1"/>
    <col min="111" max="111" width="15.7109375" customWidth="1"/>
    <col min="112" max="112" width="5.7109375" style="228" customWidth="1"/>
    <col min="113" max="113" width="15.7109375" customWidth="1"/>
    <col min="114" max="114" width="5.7109375" style="228" customWidth="1"/>
    <col min="115" max="115" width="15.7109375" customWidth="1"/>
    <col min="116" max="116" width="5.7109375" style="228" customWidth="1"/>
    <col min="117" max="117" width="15.7109375" customWidth="1"/>
    <col min="118" max="118" width="5.7109375" style="228" customWidth="1"/>
  </cols>
  <sheetData>
    <row r="1" spans="1:118" x14ac:dyDescent="0.2">
      <c r="A1" s="617" t="s">
        <v>666</v>
      </c>
      <c r="B1" s="618"/>
      <c r="C1" s="619"/>
      <c r="D1" s="620"/>
      <c r="E1" s="620"/>
      <c r="F1" s="621"/>
      <c r="G1" s="617"/>
      <c r="H1" s="617"/>
      <c r="I1" t="s">
        <v>665</v>
      </c>
    </row>
    <row r="2" spans="1:118" ht="39.950000000000003" customHeight="1" thickBot="1" x14ac:dyDescent="0.25">
      <c r="A2" s="638" t="str">
        <f>Section1Program!A1</f>
        <v>2009 / 2010 - SPRING TERM</v>
      </c>
      <c r="B2" s="639"/>
      <c r="C2" s="640"/>
      <c r="D2" s="638"/>
      <c r="E2" s="1037">
        <f ca="1">NOW()</f>
        <v>42904.800879513889</v>
      </c>
      <c r="F2" s="1038"/>
      <c r="G2" s="1038"/>
      <c r="H2" s="1038"/>
    </row>
    <row r="3" spans="1:118" ht="15" customHeight="1" thickBot="1" x14ac:dyDescent="0.25">
      <c r="A3" s="412"/>
      <c r="B3" s="413"/>
      <c r="C3" s="414" t="s">
        <v>616</v>
      </c>
      <c r="D3" s="416" t="s">
        <v>52</v>
      </c>
      <c r="E3" s="416" t="s">
        <v>612</v>
      </c>
      <c r="F3" s="628" t="s">
        <v>613</v>
      </c>
      <c r="G3" s="416" t="s">
        <v>614</v>
      </c>
      <c r="H3" s="629" t="s">
        <v>615</v>
      </c>
      <c r="I3" s="444"/>
      <c r="J3" s="444"/>
      <c r="K3" s="444"/>
      <c r="L3" s="444"/>
      <c r="M3" s="444"/>
      <c r="N3" s="444"/>
      <c r="O3" s="444"/>
      <c r="P3" s="444"/>
      <c r="Q3" s="444"/>
      <c r="R3" s="444"/>
      <c r="S3" s="444"/>
      <c r="T3" s="444"/>
      <c r="U3" s="444"/>
      <c r="V3" s="444"/>
      <c r="W3" s="444"/>
      <c r="X3" s="444"/>
      <c r="Y3" s="444"/>
      <c r="Z3" s="444"/>
      <c r="AA3" s="444"/>
      <c r="AB3" s="444"/>
      <c r="AC3" s="444"/>
      <c r="AD3" s="444"/>
      <c r="AE3" s="444"/>
      <c r="AF3" s="444"/>
      <c r="AG3" s="444"/>
      <c r="AH3" s="444"/>
      <c r="AI3" s="444"/>
      <c r="AJ3" s="444"/>
      <c r="AK3" s="444"/>
      <c r="AL3" s="444"/>
      <c r="AM3" s="444"/>
      <c r="AN3" s="444"/>
      <c r="AO3" s="444"/>
      <c r="AP3" s="444"/>
      <c r="AQ3" s="444"/>
      <c r="AR3" s="444"/>
      <c r="AS3" s="444"/>
      <c r="AT3" s="444"/>
      <c r="AU3" s="444"/>
      <c r="AV3" s="444"/>
      <c r="AW3" s="444"/>
      <c r="AX3" s="444"/>
      <c r="AY3" s="444"/>
      <c r="AZ3" s="444"/>
      <c r="BA3" s="444"/>
      <c r="BB3" s="444"/>
      <c r="BC3" s="444"/>
      <c r="BD3" s="444"/>
      <c r="BE3" s="444"/>
      <c r="BF3" s="444"/>
      <c r="BG3" s="440">
        <v>1</v>
      </c>
      <c r="BH3" s="440">
        <v>2</v>
      </c>
      <c r="BI3" s="440">
        <v>3</v>
      </c>
      <c r="BJ3" s="440">
        <v>4</v>
      </c>
      <c r="BK3" s="440">
        <v>5</v>
      </c>
      <c r="BL3" s="440">
        <v>6</v>
      </c>
      <c r="BM3" s="440">
        <v>7</v>
      </c>
      <c r="BN3" s="440">
        <v>8</v>
      </c>
      <c r="BO3" s="440">
        <v>9</v>
      </c>
      <c r="BP3" s="440">
        <v>10</v>
      </c>
      <c r="BQ3" s="440">
        <v>1</v>
      </c>
      <c r="BR3" s="440">
        <v>2</v>
      </c>
      <c r="BS3" s="440">
        <v>3</v>
      </c>
      <c r="BT3" s="440">
        <v>4</v>
      </c>
      <c r="BU3" s="440">
        <v>5</v>
      </c>
      <c r="BV3" s="440">
        <v>6</v>
      </c>
      <c r="BW3" s="440">
        <v>7</v>
      </c>
      <c r="BX3" s="440">
        <v>8</v>
      </c>
      <c r="BY3" s="440">
        <v>9</v>
      </c>
      <c r="BZ3" s="440">
        <v>10</v>
      </c>
      <c r="CA3" s="440">
        <v>1</v>
      </c>
      <c r="CB3" s="440">
        <v>2</v>
      </c>
      <c r="CC3" s="440">
        <v>3</v>
      </c>
      <c r="CD3" s="440">
        <v>4</v>
      </c>
      <c r="CE3" s="440">
        <v>5</v>
      </c>
      <c r="CF3" s="440">
        <v>6</v>
      </c>
      <c r="CG3" s="440">
        <v>7</v>
      </c>
      <c r="CH3" s="440">
        <v>8</v>
      </c>
      <c r="CI3" s="440">
        <v>9</v>
      </c>
      <c r="CJ3" s="440">
        <v>10</v>
      </c>
      <c r="CK3" s="440">
        <v>1</v>
      </c>
      <c r="CL3" s="440">
        <v>2</v>
      </c>
      <c r="CM3" s="440">
        <v>3</v>
      </c>
      <c r="CN3" s="440">
        <v>4</v>
      </c>
      <c r="CO3" s="440">
        <v>5</v>
      </c>
      <c r="CP3" s="440">
        <v>6</v>
      </c>
      <c r="CQ3" s="440">
        <v>7</v>
      </c>
      <c r="CR3" s="440">
        <v>8</v>
      </c>
      <c r="CS3" s="440">
        <v>9</v>
      </c>
      <c r="CT3" s="440">
        <v>10</v>
      </c>
      <c r="CU3" s="440">
        <v>1</v>
      </c>
      <c r="CV3" s="440">
        <v>2</v>
      </c>
      <c r="CW3" s="440">
        <v>3</v>
      </c>
      <c r="CX3" s="440">
        <v>4</v>
      </c>
      <c r="CY3" s="440">
        <v>5</v>
      </c>
      <c r="CZ3" s="440">
        <v>6</v>
      </c>
      <c r="DA3" s="440">
        <v>7</v>
      </c>
      <c r="DB3" s="440">
        <v>8</v>
      </c>
      <c r="DC3" s="440">
        <v>9</v>
      </c>
      <c r="DD3" s="440">
        <v>10</v>
      </c>
      <c r="DE3" s="442" t="s">
        <v>352</v>
      </c>
      <c r="DF3" s="442"/>
      <c r="DG3" s="442" t="s">
        <v>353</v>
      </c>
      <c r="DH3" s="442"/>
      <c r="DI3" s="442" t="s">
        <v>354</v>
      </c>
      <c r="DJ3" s="442"/>
      <c r="DK3" s="442" t="s">
        <v>355</v>
      </c>
      <c r="DL3" s="442"/>
      <c r="DM3" s="442" t="s">
        <v>356</v>
      </c>
    </row>
    <row r="4" spans="1:118" ht="20.100000000000001" customHeight="1" x14ac:dyDescent="0.2">
      <c r="A4" s="1039" t="s">
        <v>59</v>
      </c>
      <c r="B4" s="39">
        <f>B3+1</f>
        <v>1</v>
      </c>
      <c r="C4" s="641" t="s">
        <v>534</v>
      </c>
      <c r="D4" s="642" t="str">
        <f>VLOOKUP($C4,'Course List (program)'!$G$2:$L$100,2,FALSE)</f>
        <v>Architectural Basic Design I</v>
      </c>
      <c r="E4" s="643" t="str">
        <f>VLOOKUP($C4,'Course List (program)'!$G$2:$L$100,3,FALSE)</f>
        <v>Yrd. Doç. Dr. Aslı ERGENOĞLU</v>
      </c>
      <c r="F4" s="644">
        <f>VLOOKUP($C4,'Course List (program)'!$G$2:$L$100,4,FALSE)</f>
        <v>0</v>
      </c>
      <c r="G4" s="645" t="str">
        <f>CONCATENATE(DF4,DH4,DJ4,DL4,DN4)</f>
        <v>W12</v>
      </c>
      <c r="H4" s="702">
        <f>VLOOKUP($C4,'Course List (program)'!$G$2:$L$100,6,FALSE)</f>
        <v>0</v>
      </c>
      <c r="I4" s="441">
        <f>IF((OR($C4='S1'!$C$3,$C4='S1'!$C$13,$C4='S1'!$C$23,$C4='S1'!$C$33)),1,0)</f>
        <v>0</v>
      </c>
      <c r="J4" s="441">
        <f>IF((OR($C4='S1'!$C$4,$C4='S1'!$C$14,$C4='S1'!$C$24,$C4='S1'!$C$34)),1,0)</f>
        <v>0</v>
      </c>
      <c r="K4" s="441">
        <f>IF((OR($C4='S1'!$C$5,$C4='S1'!$C$15,$C4='S1'!$C$25,$C4='S1'!$C$35)),1,0)</f>
        <v>0</v>
      </c>
      <c r="L4" s="441">
        <f>IF((OR($C4='S1'!$C$6,$C4='S1'!$C$16,$C4='S1'!$C$26,$C4='S1'!$C$36)),1,0)</f>
        <v>0</v>
      </c>
      <c r="M4" s="441">
        <f>IF((OR($C4='S1'!$C$7,$C4='S1'!$C$17,$C4='S1'!$C$27,$C4='S1'!$C$37)),1,0)</f>
        <v>0</v>
      </c>
      <c r="N4" s="441">
        <f>IF((OR($C4='S1'!$C$8,$C4='S1'!$C$18,$C4='S1'!$C$28,$C4='S1'!$C$38)),1,0)</f>
        <v>0</v>
      </c>
      <c r="O4" s="441">
        <f>IF((OR($C4='S1'!$C$9,$C4='S1'!$C$19,$C4='S1'!$C$29,$C4='S1'!$C$39)),1,0)</f>
        <v>0</v>
      </c>
      <c r="P4" s="441">
        <f>IF((OR($C4='S1'!$C$10,$C4='S1'!$C$20,$C4='S1'!$C$30,$C4='S1'!$C$40)),1,0)</f>
        <v>0</v>
      </c>
      <c r="Q4" s="441">
        <f>IF((OR($C4='S1'!$C$11,$C4='S1'!$C$21,$C4='S1'!$C$31,$C4='S1'!$C$41)),1,0)</f>
        <v>0</v>
      </c>
      <c r="R4" s="441">
        <f>IF((OR($C4='S1'!$C$12,$C4='S1'!$C$22,$C4='S1'!$C$32,$C4='S1'!$C$42)),1,0)</f>
        <v>0</v>
      </c>
      <c r="S4" s="439">
        <f>IF((OR($C4='S1'!$D$3,$C4='S1'!$D$13,$C4='S1'!$D$23,$C4='S1'!$D$33)),1,0)</f>
        <v>0</v>
      </c>
      <c r="T4" s="439">
        <f>IF((OR($C4='S1'!$D$4,$C4='S1'!$D$14,$C4='S1'!$D$24,$C4='S1'!$D$34)),1,0)</f>
        <v>0</v>
      </c>
      <c r="U4" s="439">
        <f>IF((OR($C4='S1'!$D$5,$C4='S1'!$D$15,$C4='S1'!$D$25,$C4='S1'!$D$35)),1,0)</f>
        <v>0</v>
      </c>
      <c r="V4" s="439">
        <f>IF((OR($C4='S1'!$D$6,$C4='S1'!$D$16,$C4='S1'!$D$26,$C4='S1'!$D$36)),1,0)</f>
        <v>0</v>
      </c>
      <c r="W4" s="439">
        <f>IF((OR($C4='S1'!$D$7,$C4='S1'!$D$17,$C4='S1'!$D$27,$C4='S1'!$D$37)),1,0)</f>
        <v>0</v>
      </c>
      <c r="X4" s="439">
        <f>IF((OR($C4='S1'!$D$8,$C4='S1'!$D$18,$C4='S1'!$D$28,$C4='S1'!$D$38)),1,0)</f>
        <v>0</v>
      </c>
      <c r="Y4" s="439">
        <f>IF((OR($C4='S1'!$D$9,$C4='S1'!$D$19,$C4='S1'!$D$29,$C4='S1'!$D$39)),1,0)</f>
        <v>0</v>
      </c>
      <c r="Z4" s="439">
        <f>IF((OR($C4='S1'!$D$10,$C4='S1'!$D$20,$C4='S1'!$D$30,$C4='S1'!$D$40)),1,0)</f>
        <v>0</v>
      </c>
      <c r="AA4" s="439">
        <f>IF((OR($C4='S1'!$D$11,$C4='S1'!$D$21,$C4='S1'!$D$31,$C4='S1'!$D$41)),1,0)</f>
        <v>0</v>
      </c>
      <c r="AB4" s="439">
        <f>IF((OR($C4='S1'!$D$12,$C4='S1'!$D$22,$C4='S1'!$D$32,$C4='S1'!$D$42)),1,0)</f>
        <v>0</v>
      </c>
      <c r="AC4" s="441">
        <f>IF((OR($C4='S1'!$E$3,$C4='S1'!$E$13,$C4='S1'!$E$23,$C4='S1'!$E$33)),1,0)</f>
        <v>1</v>
      </c>
      <c r="AD4" s="441">
        <f>IF((OR($C4='S1'!$E$4,$C4='S1'!$E$14,$C4='S1'!$E$24,$C4='S1'!$E$34)),1,0)</f>
        <v>1</v>
      </c>
      <c r="AE4" s="441">
        <f>IF((OR($C4='S1'!$E$5,$C4='S1'!$E$15,$C4='S1'!$E$25,$C4='S1'!$E$35)),1,0)</f>
        <v>0</v>
      </c>
      <c r="AF4" s="441">
        <f>IF((OR($C4='S1'!$E$6,$C4='S1'!$E$16,$C4='S1'!$E$26,$C4='S1'!$E$36)),1,0)</f>
        <v>0</v>
      </c>
      <c r="AG4" s="441">
        <f>IF((OR($C4='S1'!$E$7,$C4='S1'!$E$17,$C4='S1'!$E$27,$C4='S1'!$E$37)),1,0)</f>
        <v>0</v>
      </c>
      <c r="AH4" s="441">
        <f>IF((OR($C4='S1'!$E$8,$C4='S1'!$E$18,$C4='S1'!$E$28,$C4='S1'!$E$38)),1,0)</f>
        <v>0</v>
      </c>
      <c r="AI4" s="441">
        <f>IF((OR($C4='S1'!$E$9,$C4='S1'!$E$19,$C4='S1'!$E$29,$C4='S1'!$E$39)),1,0)</f>
        <v>0</v>
      </c>
      <c r="AJ4" s="441">
        <f>IF((OR($C4='S1'!$E$10,$C4='S1'!$E$20,$C4='S1'!$E$30,$C4='S1'!$E$40)),1,0)</f>
        <v>0</v>
      </c>
      <c r="AK4" s="441">
        <f>IF((OR($C4='S1'!$E$11,$C4='S1'!$E$21,$C4='S1'!$E$31,$C4='S1'!$E$41)),1,0)</f>
        <v>0</v>
      </c>
      <c r="AL4" s="441">
        <f>IF((OR($C4='S1'!$E$12,$C4='S1'!$E$22,$C4='S1'!$E$32,$C4='S1'!$E$42)),1,0)</f>
        <v>0</v>
      </c>
      <c r="AM4" s="439">
        <f>IF((OR($C4='S1'!$F$3,$C4='S1'!$F$13,$C4='S1'!$F$23,$C4='S1'!$F$33)),1,0)</f>
        <v>0</v>
      </c>
      <c r="AN4" s="439">
        <f>IF((OR($C4='S1'!$F$4,$C4='S1'!$F$14,$C4='S1'!$F$24,$C4='S1'!$F$34)),1,0)</f>
        <v>0</v>
      </c>
      <c r="AO4" s="439">
        <f>IF((OR($C4='S1'!$F$5,$C4='S1'!$F$15,$C4='S1'!$F$25,$C4='S1'!$F$35)),1,0)</f>
        <v>0</v>
      </c>
      <c r="AP4" s="439">
        <f>IF((OR($C4='S1'!$F$6,$C4='S1'!$F$16,$C4='S1'!$F$26,$C4='S1'!$F$36)),1,0)</f>
        <v>0</v>
      </c>
      <c r="AQ4" s="439">
        <f>IF((OR($C4='S1'!$F$7,$C4='S1'!$F$17,$C4='S1'!$F$27,$C4='S1'!$F$37)),1,0)</f>
        <v>0</v>
      </c>
      <c r="AR4" s="439">
        <f>IF((OR($C4='S1'!$F$8,$C4='S1'!$F$18,$C4='S1'!$F$28,$C4='S1'!$F$38)),1,0)</f>
        <v>0</v>
      </c>
      <c r="AS4" s="439">
        <f>IF((OR($C4='S1'!$F$9,$C4='S1'!$F$19,$C4='S1'!$F$29,$C4='S1'!$F$39)),1,0)</f>
        <v>0</v>
      </c>
      <c r="AT4" s="439">
        <f>IF((OR($C4='S1'!$F$10,$C4='S1'!$F$20,$C4='S1'!$F$30,$C4='S1'!$F$40)),1,0)</f>
        <v>0</v>
      </c>
      <c r="AU4" s="439">
        <f>IF((OR($C4='S1'!$F$11,$C4='S1'!$F$21,$C4='S1'!$F$31,$C4='S1'!$F$41)),1,0)</f>
        <v>0</v>
      </c>
      <c r="AV4" s="439">
        <f>IF((OR($C4='S1'!$F$12,$C4='S1'!$F$22,$C4='S1'!$F$32,$C4='S1'!$F$42)),1,0)</f>
        <v>0</v>
      </c>
      <c r="AW4" s="441">
        <f>IF((OR($C4='S1'!$G$3,$C4='S1'!$G$13,$C4='S1'!$G$23,$C4='S1'!$G$33)),1,0)</f>
        <v>0</v>
      </c>
      <c r="AX4" s="441">
        <f>IF((OR($C4='S1'!$G$4,$C4='S1'!$G$14,$C4='S1'!$G$24,$C4='S1'!$G$34)),1,0)</f>
        <v>0</v>
      </c>
      <c r="AY4" s="441">
        <f>IF((OR($C4='S1'!$G$5,$C4='S1'!$G$15,$C4='S1'!$G$25,$C4='S1'!$G$35)),1,0)</f>
        <v>0</v>
      </c>
      <c r="AZ4" s="441">
        <f>IF((OR($C4='S1'!$G$6,$C4='S1'!$G$16,$C4='S1'!$G$26,$C4='S1'!$G$36)),1,0)</f>
        <v>0</v>
      </c>
      <c r="BA4" s="441">
        <f>IF((OR($C4='S1'!$G$7,$C4='S1'!$G$17,$C4='S1'!$G$27,$C4='S1'!$G$37)),1,0)</f>
        <v>0</v>
      </c>
      <c r="BB4" s="441">
        <f>IF((OR($C4='S1'!$G$8,$C4='S1'!$G$18,$C4='S1'!$G$28,$C4='S1'!$G$38)),1,0)</f>
        <v>0</v>
      </c>
      <c r="BC4" s="441">
        <f>IF((OR($C4='S1'!$G$9,$C4='S1'!$G$19,$C4='S1'!$G$29,$C4='S1'!$G$39)),1,0)</f>
        <v>0</v>
      </c>
      <c r="BD4" s="441">
        <f>IF((OR($C4='S1'!$G$10,$C4='S1'!$G$20,$C4='S1'!$G$30,$C4='S1'!$G$40)),1,0)</f>
        <v>0</v>
      </c>
      <c r="BE4" s="441">
        <f>IF((OR($C4='S1'!$G$11,$C4='S1'!$G$21,$C4='S1'!$G$31,$C4='S1'!$G$41)),1,0)</f>
        <v>0</v>
      </c>
      <c r="BF4" s="441">
        <f>IF((OR($C4='S1'!$G$12,$C4='S1'!$G$22,$C4='S1'!$G$32,$C4='S1'!$G$42)),1,0)</f>
        <v>0</v>
      </c>
      <c r="BG4" s="441" t="str">
        <f t="shared" ref="BG4:BG19" si="0">IF(I4=1,BG$3,"")</f>
        <v/>
      </c>
      <c r="BH4" s="441" t="str">
        <f t="shared" ref="BH4:BH19" si="1">IF(J4=1,BH$3,"")</f>
        <v/>
      </c>
      <c r="BI4" s="441" t="str">
        <f t="shared" ref="BI4:BI19" si="2">IF(K4=1,BI$3,"")</f>
        <v/>
      </c>
      <c r="BJ4" s="441" t="str">
        <f t="shared" ref="BJ4:BJ19" si="3">IF(L4=1,BJ$3,"")</f>
        <v/>
      </c>
      <c r="BK4" s="441" t="str">
        <f t="shared" ref="BK4:BK19" si="4">IF(M4=1,BK$3,"")</f>
        <v/>
      </c>
      <c r="BL4" s="441" t="str">
        <f t="shared" ref="BL4:BL19" si="5">IF(N4=1,BL$3,"")</f>
        <v/>
      </c>
      <c r="BM4" s="441" t="str">
        <f t="shared" ref="BM4:BM19" si="6">IF(O4=1,BM$3,"")</f>
        <v/>
      </c>
      <c r="BN4" s="441" t="str">
        <f t="shared" ref="BN4:BN19" si="7">IF(P4=1,BN$3,"")</f>
        <v/>
      </c>
      <c r="BO4" s="441" t="str">
        <f t="shared" ref="BO4:BO19" si="8">IF(Q4=1,BO$3,"")</f>
        <v/>
      </c>
      <c r="BP4" s="441" t="str">
        <f t="shared" ref="BP4:BP19" si="9">IF(R4=1,BP$3,"")</f>
        <v/>
      </c>
      <c r="BQ4" s="439" t="str">
        <f t="shared" ref="BQ4:BQ19" si="10">IF(S4=1,BQ$3,"")</f>
        <v/>
      </c>
      <c r="BR4" s="439" t="str">
        <f t="shared" ref="BR4:BR19" si="11">IF(T4=1,BR$3,"")</f>
        <v/>
      </c>
      <c r="BS4" s="439" t="str">
        <f t="shared" ref="BS4:BS19" si="12">IF(U4=1,BS$3,"")</f>
        <v/>
      </c>
      <c r="BT4" s="439" t="str">
        <f t="shared" ref="BT4:BT19" si="13">IF(V4=1,BT$3,"")</f>
        <v/>
      </c>
      <c r="BU4" s="439" t="str">
        <f t="shared" ref="BU4:BU19" si="14">IF(W4=1,BU$3,"")</f>
        <v/>
      </c>
      <c r="BV4" s="439" t="str">
        <f t="shared" ref="BV4:BV19" si="15">IF(X4=1,BV$3,"")</f>
        <v/>
      </c>
      <c r="BW4" s="439" t="str">
        <f t="shared" ref="BW4:BW19" si="16">IF(Y4=1,BW$3,"")</f>
        <v/>
      </c>
      <c r="BX4" s="439" t="str">
        <f t="shared" ref="BX4:BX19" si="17">IF(Z4=1,BX$3,"")</f>
        <v/>
      </c>
      <c r="BY4" s="439" t="str">
        <f t="shared" ref="BY4:BY19" si="18">IF(AA4=1,BY$3,"")</f>
        <v/>
      </c>
      <c r="BZ4" s="439" t="str">
        <f t="shared" ref="BZ4:BZ19" si="19">IF(AB4=1,BZ$3,"")</f>
        <v/>
      </c>
      <c r="CA4" s="441">
        <f t="shared" ref="CA4:CA19" si="20">IF(AC4=1,CA$3,"")</f>
        <v>1</v>
      </c>
      <c r="CB4" s="441">
        <f t="shared" ref="CB4:CB19" si="21">IF(AD4=1,CB$3,"")</f>
        <v>2</v>
      </c>
      <c r="CC4" s="441" t="str">
        <f t="shared" ref="CC4:CC19" si="22">IF(AE4=1,CC$3,"")</f>
        <v/>
      </c>
      <c r="CD4" s="441" t="str">
        <f t="shared" ref="CD4:CD19" si="23">IF(AF4=1,CD$3,"")</f>
        <v/>
      </c>
      <c r="CE4" s="441" t="str">
        <f t="shared" ref="CE4:CE19" si="24">IF(AG4=1,CE$3,"")</f>
        <v/>
      </c>
      <c r="CF4" s="441" t="str">
        <f t="shared" ref="CF4:CF19" si="25">IF(AH4=1,CF$3,"")</f>
        <v/>
      </c>
      <c r="CG4" s="441" t="str">
        <f t="shared" ref="CG4:CG19" si="26">IF(AI4=1,CG$3,"")</f>
        <v/>
      </c>
      <c r="CH4" s="441" t="str">
        <f t="shared" ref="CH4:CH19" si="27">IF(AJ4=1,CH$3,"")</f>
        <v/>
      </c>
      <c r="CI4" s="441" t="str">
        <f t="shared" ref="CI4:CI19" si="28">IF(AK4=1,CI$3,"")</f>
        <v/>
      </c>
      <c r="CJ4" s="441" t="str">
        <f t="shared" ref="CJ4:CJ19" si="29">IF(AL4=1,CJ$3,"")</f>
        <v/>
      </c>
      <c r="CK4" s="439" t="str">
        <f t="shared" ref="CK4:CK19" si="30">IF(AM4=1,CK$3,"")</f>
        <v/>
      </c>
      <c r="CL4" s="439" t="str">
        <f t="shared" ref="CL4:CL19" si="31">IF(AN4=1,CL$3,"")</f>
        <v/>
      </c>
      <c r="CM4" s="439" t="str">
        <f t="shared" ref="CM4:CM19" si="32">IF(AO4=1,CM$3,"")</f>
        <v/>
      </c>
      <c r="CN4" s="439" t="str">
        <f t="shared" ref="CN4:CN19" si="33">IF(AP4=1,CN$3,"")</f>
        <v/>
      </c>
      <c r="CO4" s="439" t="str">
        <f t="shared" ref="CO4:CO19" si="34">IF(AQ4=1,CO$3,"")</f>
        <v/>
      </c>
      <c r="CP4" s="439" t="str">
        <f t="shared" ref="CP4:CP19" si="35">IF(AR4=1,CP$3,"")</f>
        <v/>
      </c>
      <c r="CQ4" s="439" t="str">
        <f t="shared" ref="CQ4:CQ19" si="36">IF(AS4=1,CQ$3,"")</f>
        <v/>
      </c>
      <c r="CR4" s="439" t="str">
        <f t="shared" ref="CR4:CR19" si="37">IF(AT4=1,CR$3,"")</f>
        <v/>
      </c>
      <c r="CS4" s="439" t="str">
        <f t="shared" ref="CS4:CS19" si="38">IF(AU4=1,CS$3,"")</f>
        <v/>
      </c>
      <c r="CT4" s="439" t="str">
        <f t="shared" ref="CT4:CT19" si="39">IF(AV4=1,CT$3,"")</f>
        <v/>
      </c>
      <c r="CU4" s="441" t="str">
        <f t="shared" ref="CU4:CU19" si="40">IF(AW4=1,CU$3,"")</f>
        <v/>
      </c>
      <c r="CV4" s="441" t="str">
        <f t="shared" ref="CV4:CV19" si="41">IF(AX4=1,CV$3,"")</f>
        <v/>
      </c>
      <c r="CW4" s="441" t="str">
        <f t="shared" ref="CW4:CW19" si="42">IF(AY4=1,CW$3,"")</f>
        <v/>
      </c>
      <c r="CX4" s="441" t="str">
        <f t="shared" ref="CX4:CX19" si="43">IF(AZ4=1,CX$3,"")</f>
        <v/>
      </c>
      <c r="CY4" s="441" t="str">
        <f t="shared" ref="CY4:CY19" si="44">IF(BA4=1,CY$3,"")</f>
        <v/>
      </c>
      <c r="CZ4" s="441" t="str">
        <f t="shared" ref="CZ4:CZ19" si="45">IF(BB4=1,CZ$3,"")</f>
        <v/>
      </c>
      <c r="DA4" s="441" t="str">
        <f t="shared" ref="DA4:DA19" si="46">IF(BC4=1,DA$3,"")</f>
        <v/>
      </c>
      <c r="DB4" s="441" t="str">
        <f t="shared" ref="DB4:DB19" si="47">IF(BD4=1,DB$3,"")</f>
        <v/>
      </c>
      <c r="DC4" s="441" t="str">
        <f t="shared" ref="DC4:DC19" si="48">IF(BE4=1,DC$3,"")</f>
        <v/>
      </c>
      <c r="DD4" s="441" t="str">
        <f t="shared" ref="DD4:DD19" si="49">IF(BF4=1,DD$3,"")</f>
        <v/>
      </c>
      <c r="DE4" s="443" t="str">
        <f>CONCATENATE(BG4,BH4,BI4,BJ4,BK4,BL4,BM4,BN4,BO4,BP4)</f>
        <v/>
      </c>
      <c r="DF4" s="443" t="str">
        <f>IF(T(DE4)="","",CONCATENATE(DE$3,DE4))</f>
        <v/>
      </c>
      <c r="DG4" s="443" t="str">
        <f t="shared" ref="DG4:DG19" si="50">CONCATENATE(BQ4,BR4,BS4,BT4,BU4,BV4,BW4,BX4,BY4,BZ4)</f>
        <v/>
      </c>
      <c r="DH4" s="443" t="str">
        <f>IF(AND(T(DF4)="",T(DG4)=""),"",IF(T(DG4)="","",IF(T(DF4)="",CONCATENATE(DG$3,DG4),CONCATENATE(",",DG$3,DG4))))</f>
        <v/>
      </c>
      <c r="DI4" t="str">
        <f t="shared" ref="DI4:DI19" si="51">CONCATENATE(CA4,CB4,CC4,CD4,CE4,CF4,CG4,CH4,CI4,CJ4)</f>
        <v>12</v>
      </c>
      <c r="DJ4" s="443" t="str">
        <f>IF(AND(T(DF4)="",T(DH4)="",T(DI4)=""),"",IF(AND(OR(NOT(T(DF4)=""),NOT(T(DH4)="")),NOT(T(DI4)="")),CONCATENATE(",",$DI$3,DI4),IF(T(DI4)="","",CONCATENATE($DI$3,DI4))))</f>
        <v>W12</v>
      </c>
      <c r="DK4" t="str">
        <f t="shared" ref="DK4:DK19" si="52">CONCATENATE(CK4,CL4,CM4,CN4,CO4,CP4,CQ4,CR4,CS4,CT4)</f>
        <v/>
      </c>
      <c r="DL4" s="443" t="str">
        <f>IF(AND(T(DF4)="",T(DH4)="",T(DJ4)="",T(DK4)=""),"",IF(AND(OR(NOT(T(DH4)=""),NOT(T(DJ4)=""),NOT(T(DF4)="")),NOT(T(DK4)="")),CONCATENATE(",",$DI$3,DK4),IF(T(DK4)="","",CONCATENATE($DI$3,DK4))))</f>
        <v/>
      </c>
      <c r="DM4" t="str">
        <f t="shared" ref="DM4:DM19" si="53">CONCATENATE(CU4,CV4,CW4,CX4,CY4,CZ4,DA4,DB4,DC4,DD4)</f>
        <v/>
      </c>
      <c r="DN4" s="443" t="str">
        <f>IF(AND(T(DF4)="",T(DH4)="",T(DJ4)="",T(DL4)="",T(DM4)=""),"",IF(AND(OR(NOT(T(DF4)=""),NOT(T(DJ4)=""),NOT(T(DL4)=""),NOT(T(DH4)="")),NOT(T(DM4)="")),CONCATENATE(",",$DM$3,DM4),IF(T(DM4)="","",CONCATENATE($DM$3,DM4))))</f>
        <v/>
      </c>
    </row>
    <row r="5" spans="1:118" ht="20.100000000000001" customHeight="1" x14ac:dyDescent="0.2">
      <c r="A5" s="1040"/>
      <c r="B5" s="40">
        <f t="shared" ref="B5:B70" si="54">B4+1</f>
        <v>2</v>
      </c>
      <c r="C5" s="647" t="s">
        <v>668</v>
      </c>
      <c r="D5" s="648" t="str">
        <f>VLOOKUP($C5,'Course List (program)'!$G$2:$L$100,2,FALSE)</f>
        <v>Architectural Basic Design I</v>
      </c>
      <c r="E5" s="649" t="str">
        <f>VLOOKUP($C5,'Course List (program)'!$G$2:$L$100,3,FALSE)</f>
        <v>Yrd. Doç. Dr. Aslı ERGENOĞLU</v>
      </c>
      <c r="F5" s="650">
        <f>VLOOKUP($C5,'Course List (program)'!$G$2:$L$100,4,FALSE)</f>
        <v>0</v>
      </c>
      <c r="G5" s="648" t="str">
        <f t="shared" ref="G5:G68" si="55">CONCATENATE(DF5,DH5,DJ5,DL5,DN5)</f>
        <v>W4567</v>
      </c>
      <c r="H5" s="651">
        <f>VLOOKUP($C5,'Course List (program)'!$G$2:$L$100,6,FALSE)</f>
        <v>0</v>
      </c>
      <c r="I5" s="441">
        <f>IF((OR($C5='S1'!$C$3,$C5='S1'!$C$13,$C5='S1'!$C$23,$C5='S1'!$C$33)),1,0)</f>
        <v>0</v>
      </c>
      <c r="J5" s="441">
        <f>IF((OR($C5='S1'!$C$4,$C5='S1'!$C$14,$C5='S1'!$C$24,$C5='S1'!$C$34)),1,0)</f>
        <v>0</v>
      </c>
      <c r="K5" s="441">
        <f>IF((OR($C5='S1'!$C$5,$C5='S1'!$C$15,$C5='S1'!$C$25,$C5='S1'!$C$35)),1,0)</f>
        <v>0</v>
      </c>
      <c r="L5" s="441">
        <f>IF((OR($C5='S1'!$C$6,$C5='S1'!$C$16,$C5='S1'!$C$26,$C5='S1'!$C$36)),1,0)</f>
        <v>0</v>
      </c>
      <c r="M5" s="441">
        <f>IF((OR($C5='S1'!$C$7,$C5='S1'!$C$17,$C5='S1'!$C$27,$C5='S1'!$C$37)),1,0)</f>
        <v>0</v>
      </c>
      <c r="N5" s="441">
        <f>IF((OR($C5='S1'!$C$8,$C5='S1'!$C$18,$C5='S1'!$C$28,$C5='S1'!$C$38)),1,0)</f>
        <v>0</v>
      </c>
      <c r="O5" s="441">
        <f>IF((OR($C5='S1'!$C$9,$C5='S1'!$C$19,$C5='S1'!$C$29,$C5='S1'!$C$39)),1,0)</f>
        <v>0</v>
      </c>
      <c r="P5" s="441">
        <f>IF((OR($C5='S1'!$C$10,$C5='S1'!$C$20,$C5='S1'!$C$30,$C5='S1'!$C$40)),1,0)</f>
        <v>0</v>
      </c>
      <c r="Q5" s="441">
        <f>IF((OR($C5='S1'!$C$11,$C5='S1'!$C$21,$C5='S1'!$C$31,$C5='S1'!$C$41)),1,0)</f>
        <v>0</v>
      </c>
      <c r="R5" s="441">
        <f>IF((OR($C5='S1'!$C$12,$C5='S1'!$C$22,$C5='S1'!$C$32,$C5='S1'!$C$42)),1,0)</f>
        <v>0</v>
      </c>
      <c r="S5" s="439">
        <f>IF((OR($C5='S1'!$D$3,$C5='S1'!$D$13,$C5='S1'!$D$23,$C5='S1'!$D$33)),1,0)</f>
        <v>0</v>
      </c>
      <c r="T5" s="439">
        <f>IF((OR($C5='S1'!$D$4,$C5='S1'!$D$14,$C5='S1'!$D$24,$C5='S1'!$D$34)),1,0)</f>
        <v>0</v>
      </c>
      <c r="U5" s="439">
        <f>IF((OR($C5='S1'!$D$5,$C5='S1'!$D$15,$C5='S1'!$D$25,$C5='S1'!$D$35)),1,0)</f>
        <v>0</v>
      </c>
      <c r="V5" s="439">
        <f>IF((OR($C5='S1'!$D$6,$C5='S1'!$D$16,$C5='S1'!$D$26,$C5='S1'!$D$36)),1,0)</f>
        <v>0</v>
      </c>
      <c r="W5" s="439">
        <f>IF((OR($C5='S1'!$D$7,$C5='S1'!$D$17,$C5='S1'!$D$27,$C5='S1'!$D$37)),1,0)</f>
        <v>0</v>
      </c>
      <c r="X5" s="439">
        <f>IF((OR($C5='S1'!$D$8,$C5='S1'!$D$18,$C5='S1'!$D$28,$C5='S1'!$D$38)),1,0)</f>
        <v>0</v>
      </c>
      <c r="Y5" s="439">
        <f>IF((OR($C5='S1'!$D$9,$C5='S1'!$D$19,$C5='S1'!$D$29,$C5='S1'!$D$39)),1,0)</f>
        <v>0</v>
      </c>
      <c r="Z5" s="439">
        <f>IF((OR($C5='S1'!$D$10,$C5='S1'!$D$20,$C5='S1'!$D$30,$C5='S1'!$D$40)),1,0)</f>
        <v>0</v>
      </c>
      <c r="AA5" s="439">
        <f>IF((OR($C5='S1'!$D$11,$C5='S1'!$D$21,$C5='S1'!$D$31,$C5='S1'!$D$41)),1,0)</f>
        <v>0</v>
      </c>
      <c r="AB5" s="439">
        <f>IF((OR($C5='S1'!$D$12,$C5='S1'!$D$22,$C5='S1'!$D$32,$C5='S1'!$D$42)),1,0)</f>
        <v>0</v>
      </c>
      <c r="AC5" s="441">
        <f>IF((OR($C5='S1'!$E$3,$C5='S1'!$E$13,$C5='S1'!$E$23,$C5='S1'!$E$33)),1,0)</f>
        <v>0</v>
      </c>
      <c r="AD5" s="441">
        <f>IF((OR($C5='S1'!$E$4,$C5='S1'!$E$14,$C5='S1'!$E$24,$C5='S1'!$E$34)),1,0)</f>
        <v>0</v>
      </c>
      <c r="AE5" s="441">
        <f>IF((OR($C5='S1'!$E$5,$C5='S1'!$E$15,$C5='S1'!$E$25,$C5='S1'!$E$35)),1,0)</f>
        <v>0</v>
      </c>
      <c r="AF5" s="441">
        <f>IF((OR($C5='S1'!$E$6,$C5='S1'!$E$16,$C5='S1'!$E$26,$C5='S1'!$E$36)),1,0)</f>
        <v>1</v>
      </c>
      <c r="AG5" s="441">
        <f>IF((OR($C5='S1'!$E$7,$C5='S1'!$E$17,$C5='S1'!$E$27,$C5='S1'!$E$37)),1,0)</f>
        <v>1</v>
      </c>
      <c r="AH5" s="441">
        <f>IF((OR($C5='S1'!$E$8,$C5='S1'!$E$18,$C5='S1'!$E$28,$C5='S1'!$E$38)),1,0)</f>
        <v>1</v>
      </c>
      <c r="AI5" s="441">
        <f>IF((OR($C5='S1'!$E$9,$C5='S1'!$E$19,$C5='S1'!$E$29,$C5='S1'!$E$39)),1,0)</f>
        <v>1</v>
      </c>
      <c r="AJ5" s="441">
        <f>IF((OR($C5='S1'!$E$10,$C5='S1'!$E$20,$C5='S1'!$E$30,$C5='S1'!$E$40)),1,0)</f>
        <v>0</v>
      </c>
      <c r="AK5" s="441">
        <f>IF((OR($C5='S1'!$E$11,$C5='S1'!$E$21,$C5='S1'!$E$31,$C5='S1'!$E$41)),1,0)</f>
        <v>0</v>
      </c>
      <c r="AL5" s="441">
        <f>IF((OR($C5='S1'!$E$12,$C5='S1'!$E$22,$C5='S1'!$E$32,$C5='S1'!$E$42)),1,0)</f>
        <v>0</v>
      </c>
      <c r="AM5" s="439">
        <f>IF((OR($C5='S1'!$F$3,$C5='S1'!$F$13,$C5='S1'!$F$23,$C5='S1'!$F$33)),1,0)</f>
        <v>0</v>
      </c>
      <c r="AN5" s="439">
        <f>IF((OR($C5='S1'!$F$4,$C5='S1'!$F$14,$C5='S1'!$F$24,$C5='S1'!$F$34)),1,0)</f>
        <v>0</v>
      </c>
      <c r="AO5" s="439">
        <f>IF((OR($C5='S1'!$F$5,$C5='S1'!$F$15,$C5='S1'!$F$25,$C5='S1'!$F$35)),1,0)</f>
        <v>0</v>
      </c>
      <c r="AP5" s="439">
        <f>IF((OR($C5='S1'!$F$6,$C5='S1'!$F$16,$C5='S1'!$F$26,$C5='S1'!$F$36)),1,0)</f>
        <v>0</v>
      </c>
      <c r="AQ5" s="439">
        <f>IF((OR($C5='S1'!$F$7,$C5='S1'!$F$17,$C5='S1'!$F$27,$C5='S1'!$F$37)),1,0)</f>
        <v>0</v>
      </c>
      <c r="AR5" s="439">
        <f>IF((OR($C5='S1'!$F$8,$C5='S1'!$F$18,$C5='S1'!$F$28,$C5='S1'!$F$38)),1,0)</f>
        <v>0</v>
      </c>
      <c r="AS5" s="439">
        <f>IF((OR($C5='S1'!$F$9,$C5='S1'!$F$19,$C5='S1'!$F$29,$C5='S1'!$F$39)),1,0)</f>
        <v>0</v>
      </c>
      <c r="AT5" s="439">
        <f>IF((OR($C5='S1'!$F$10,$C5='S1'!$F$20,$C5='S1'!$F$30,$C5='S1'!$F$40)),1,0)</f>
        <v>0</v>
      </c>
      <c r="AU5" s="439">
        <f>IF((OR($C5='S1'!$F$11,$C5='S1'!$F$21,$C5='S1'!$F$31,$C5='S1'!$F$41)),1,0)</f>
        <v>0</v>
      </c>
      <c r="AV5" s="439">
        <f>IF((OR($C5='S1'!$F$12,$C5='S1'!$F$22,$C5='S1'!$F$32,$C5='S1'!$F$42)),1,0)</f>
        <v>0</v>
      </c>
      <c r="AW5" s="441">
        <f>IF((OR($C5='S1'!$G$3,$C5='S1'!$G$13,$C5='S1'!$G$23,$C5='S1'!$G$33)),1,0)</f>
        <v>0</v>
      </c>
      <c r="AX5" s="441">
        <f>IF((OR($C5='S1'!$G$4,$C5='S1'!$G$14,$C5='S1'!$G$24,$C5='S1'!$G$34)),1,0)</f>
        <v>0</v>
      </c>
      <c r="AY5" s="441">
        <f>IF((OR($C5='S1'!$G$5,$C5='S1'!$G$15,$C5='S1'!$G$25,$C5='S1'!$G$35)),1,0)</f>
        <v>0</v>
      </c>
      <c r="AZ5" s="441">
        <f>IF((OR($C5='S1'!$G$6,$C5='S1'!$G$16,$C5='S1'!$G$26,$C5='S1'!$G$36)),1,0)</f>
        <v>0</v>
      </c>
      <c r="BA5" s="441">
        <f>IF((OR($C5='S1'!$G$7,$C5='S1'!$G$17,$C5='S1'!$G$27,$C5='S1'!$G$37)),1,0)</f>
        <v>0</v>
      </c>
      <c r="BB5" s="441">
        <f>IF((OR($C5='S1'!$G$8,$C5='S1'!$G$18,$C5='S1'!$G$28,$C5='S1'!$G$38)),1,0)</f>
        <v>0</v>
      </c>
      <c r="BC5" s="441">
        <f>IF((OR($C5='S1'!$G$9,$C5='S1'!$G$19,$C5='S1'!$G$29,$C5='S1'!$G$39)),1,0)</f>
        <v>0</v>
      </c>
      <c r="BD5" s="441">
        <f>IF((OR($C5='S1'!$G$10,$C5='S1'!$G$20,$C5='S1'!$G$30,$C5='S1'!$G$40)),1,0)</f>
        <v>0</v>
      </c>
      <c r="BE5" s="441">
        <f>IF((OR($C5='S1'!$G$11,$C5='S1'!$G$21,$C5='S1'!$G$31,$C5='S1'!$G$41)),1,0)</f>
        <v>0</v>
      </c>
      <c r="BF5" s="441">
        <f>IF((OR($C5='S1'!$G$12,$C5='S1'!$G$22,$C5='S1'!$G$32,$C5='S1'!$G$42)),1,0)</f>
        <v>0</v>
      </c>
      <c r="BG5" s="441" t="str">
        <f t="shared" si="0"/>
        <v/>
      </c>
      <c r="BH5" s="441" t="str">
        <f t="shared" si="1"/>
        <v/>
      </c>
      <c r="BI5" s="441" t="str">
        <f t="shared" si="2"/>
        <v/>
      </c>
      <c r="BJ5" s="441" t="str">
        <f t="shared" si="3"/>
        <v/>
      </c>
      <c r="BK5" s="441" t="str">
        <f t="shared" si="4"/>
        <v/>
      </c>
      <c r="BL5" s="441" t="str">
        <f t="shared" si="5"/>
        <v/>
      </c>
      <c r="BM5" s="441" t="str">
        <f t="shared" si="6"/>
        <v/>
      </c>
      <c r="BN5" s="441" t="str">
        <f t="shared" si="7"/>
        <v/>
      </c>
      <c r="BO5" s="441" t="str">
        <f t="shared" si="8"/>
        <v/>
      </c>
      <c r="BP5" s="441" t="str">
        <f t="shared" si="9"/>
        <v/>
      </c>
      <c r="BQ5" s="439" t="str">
        <f t="shared" si="10"/>
        <v/>
      </c>
      <c r="BR5" s="439" t="str">
        <f t="shared" si="11"/>
        <v/>
      </c>
      <c r="BS5" s="439" t="str">
        <f t="shared" si="12"/>
        <v/>
      </c>
      <c r="BT5" s="439" t="str">
        <f t="shared" si="13"/>
        <v/>
      </c>
      <c r="BU5" s="439" t="str">
        <f t="shared" si="14"/>
        <v/>
      </c>
      <c r="BV5" s="439" t="str">
        <f t="shared" si="15"/>
        <v/>
      </c>
      <c r="BW5" s="439" t="str">
        <f t="shared" si="16"/>
        <v/>
      </c>
      <c r="BX5" s="439" t="str">
        <f t="shared" si="17"/>
        <v/>
      </c>
      <c r="BY5" s="439" t="str">
        <f t="shared" si="18"/>
        <v/>
      </c>
      <c r="BZ5" s="439" t="str">
        <f t="shared" si="19"/>
        <v/>
      </c>
      <c r="CA5" s="441" t="str">
        <f t="shared" si="20"/>
        <v/>
      </c>
      <c r="CB5" s="441" t="str">
        <f t="shared" si="21"/>
        <v/>
      </c>
      <c r="CC5" s="441" t="str">
        <f t="shared" si="22"/>
        <v/>
      </c>
      <c r="CD5" s="441">
        <f t="shared" si="23"/>
        <v>4</v>
      </c>
      <c r="CE5" s="441">
        <f t="shared" si="24"/>
        <v>5</v>
      </c>
      <c r="CF5" s="441">
        <f t="shared" si="25"/>
        <v>6</v>
      </c>
      <c r="CG5" s="441">
        <f t="shared" si="26"/>
        <v>7</v>
      </c>
      <c r="CH5" s="441" t="str">
        <f t="shared" si="27"/>
        <v/>
      </c>
      <c r="CI5" s="441" t="str">
        <f t="shared" si="28"/>
        <v/>
      </c>
      <c r="CJ5" s="441" t="str">
        <f t="shared" si="29"/>
        <v/>
      </c>
      <c r="CK5" s="439" t="str">
        <f t="shared" si="30"/>
        <v/>
      </c>
      <c r="CL5" s="439" t="str">
        <f t="shared" si="31"/>
        <v/>
      </c>
      <c r="CM5" s="439" t="str">
        <f t="shared" si="32"/>
        <v/>
      </c>
      <c r="CN5" s="439" t="str">
        <f t="shared" si="33"/>
        <v/>
      </c>
      <c r="CO5" s="439" t="str">
        <f t="shared" si="34"/>
        <v/>
      </c>
      <c r="CP5" s="439" t="str">
        <f t="shared" si="35"/>
        <v/>
      </c>
      <c r="CQ5" s="439" t="str">
        <f t="shared" si="36"/>
        <v/>
      </c>
      <c r="CR5" s="439" t="str">
        <f t="shared" si="37"/>
        <v/>
      </c>
      <c r="CS5" s="439" t="str">
        <f t="shared" si="38"/>
        <v/>
      </c>
      <c r="CT5" s="439" t="str">
        <f t="shared" si="39"/>
        <v/>
      </c>
      <c r="CU5" s="441" t="str">
        <f t="shared" si="40"/>
        <v/>
      </c>
      <c r="CV5" s="441" t="str">
        <f t="shared" si="41"/>
        <v/>
      </c>
      <c r="CW5" s="441" t="str">
        <f t="shared" si="42"/>
        <v/>
      </c>
      <c r="CX5" s="441" t="str">
        <f t="shared" si="43"/>
        <v/>
      </c>
      <c r="CY5" s="441" t="str">
        <f t="shared" si="44"/>
        <v/>
      </c>
      <c r="CZ5" s="441" t="str">
        <f t="shared" si="45"/>
        <v/>
      </c>
      <c r="DA5" s="441" t="str">
        <f t="shared" si="46"/>
        <v/>
      </c>
      <c r="DB5" s="441" t="str">
        <f t="shared" si="47"/>
        <v/>
      </c>
      <c r="DC5" s="441" t="str">
        <f t="shared" si="48"/>
        <v/>
      </c>
      <c r="DD5" s="441" t="str">
        <f t="shared" si="49"/>
        <v/>
      </c>
      <c r="DE5" s="443" t="str">
        <f t="shared" ref="DE5:DE19" si="56">CONCATENATE(BG5,BH5,BI5,BJ5,BK5,BL5,BM5,BN5,BO5,BP5)</f>
        <v/>
      </c>
      <c r="DF5" s="443" t="str">
        <f t="shared" ref="DF5:DF70" si="57">IF(T(DE5)="","",CONCATENATE(DE$3,DE5))</f>
        <v/>
      </c>
      <c r="DG5" s="443" t="str">
        <f t="shared" si="50"/>
        <v/>
      </c>
      <c r="DH5" s="443" t="str">
        <f t="shared" ref="DH5:DH70" si="58">IF(AND(T(DF5)="",T(DG5)=""),"",IF(T(DG5)="","",IF(T(DF5)="",CONCATENATE(DG$3,DG5),CONCATENATE(",",DG$3,DG5))))</f>
        <v/>
      </c>
      <c r="DI5" t="str">
        <f t="shared" si="51"/>
        <v>4567</v>
      </c>
      <c r="DJ5" s="443" t="str">
        <f t="shared" ref="DJ5:DJ70" si="59">IF(AND(T(DF5)="",T(DH5)="",T(DI5)=""),"",IF(AND(OR(NOT(T(DF5)=""),NOT(T(DH5)="")),NOT(T(DI5)="")),CONCATENATE(",",$DI$3,DI5),IF(T(DI5)="","",CONCATENATE($DI$3,DI5))))</f>
        <v>W4567</v>
      </c>
      <c r="DK5" t="str">
        <f t="shared" si="52"/>
        <v/>
      </c>
      <c r="DL5" s="443" t="str">
        <f>IF(AND(T(DF5)="",T(DH5)="",T(DJ5)="",T(DK5)=""),"",IF(AND(OR(NOT(T(DH5)=""),NOT(T(DJ5)=""),NOT(T(DF5)="")),NOT(T(DK5)="")),CONCATENATE(",",$DK$3,DK5),IF(T(DK5)="","",CONCATENATE($DK$3,DK5))))</f>
        <v/>
      </c>
      <c r="DM5" t="str">
        <f t="shared" si="53"/>
        <v/>
      </c>
      <c r="DN5" s="443" t="str">
        <f t="shared" ref="DN5:DN70" si="60">IF(AND(T(DF5)="",T(DH5)="",T(DJ5)="",T(DL5)="",T(DM5)=""),"",IF(AND(OR(NOT(T(DF5)=""),NOT(T(DJ5)=""),NOT(T(DL5)=""),NOT(T(DH5)="")),NOT(T(DM5)="")),CONCATENATE(",",$DM$3,DM5),IF(T(DM5)="","",CONCATENATE($DM$3,DM5))))</f>
        <v/>
      </c>
    </row>
    <row r="6" spans="1:118" ht="20.100000000000001" customHeight="1" x14ac:dyDescent="0.2">
      <c r="A6" s="1040"/>
      <c r="B6" s="40">
        <f t="shared" si="54"/>
        <v>3</v>
      </c>
      <c r="C6" s="647" t="s">
        <v>366</v>
      </c>
      <c r="D6" s="648" t="str">
        <f>VLOOKUP($C6,'Course List (program)'!$G$2:$L$100,2,FALSE)</f>
        <v>Information Technology for Architects</v>
      </c>
      <c r="E6" s="649" t="str">
        <f>VLOOKUP($C6,'Course List (program)'!$G$2:$L$100,3,FALSE)</f>
        <v>Yrd. Doç. Dr. Kerem ERCOŞKUN</v>
      </c>
      <c r="F6" s="650">
        <f>VLOOKUP($C6,'Course List (program)'!$G$2:$L$100,4,FALSE)</f>
        <v>0</v>
      </c>
      <c r="G6" s="648" t="str">
        <f t="shared" si="55"/>
        <v>M678</v>
      </c>
      <c r="H6" s="652" t="str">
        <f>VLOOKUP($C6,'Course List (program)'!$G$2:$L$100,6,FALSE)</f>
        <v>GSF.222</v>
      </c>
      <c r="I6" s="441">
        <f>IF((OR($C6='S1'!$C$3,$C6='S1'!$C$13,$C6='S1'!$C$23,$C6='S1'!$C$33)),1,0)</f>
        <v>0</v>
      </c>
      <c r="J6" s="441">
        <f>IF((OR($C6='S1'!$C$4,$C6='S1'!$C$14,$C6='S1'!$C$24,$C6='S1'!$C$34)),1,0)</f>
        <v>0</v>
      </c>
      <c r="K6" s="441">
        <f>IF((OR($C6='S1'!$C$5,$C6='S1'!$C$15,$C6='S1'!$C$25,$C6='S1'!$C$35)),1,0)</f>
        <v>0</v>
      </c>
      <c r="L6" s="441">
        <f>IF((OR($C6='S1'!$C$6,$C6='S1'!$C$16,$C6='S1'!$C$26,$C6='S1'!$C$36)),1,0)</f>
        <v>0</v>
      </c>
      <c r="M6" s="441">
        <f>IF((OR($C6='S1'!$C$7,$C6='S1'!$C$17,$C6='S1'!$C$27,$C6='S1'!$C$37)),1,0)</f>
        <v>0</v>
      </c>
      <c r="N6" s="441">
        <f>IF((OR($C6='S1'!$C$8,$C6='S1'!$C$18,$C6='S1'!$C$28,$C6='S1'!$C$38)),1,0)</f>
        <v>1</v>
      </c>
      <c r="O6" s="441">
        <f>IF((OR($C6='S1'!$C$9,$C6='S1'!$C$19,$C6='S1'!$C$29,$C6='S1'!$C$39)),1,0)</f>
        <v>1</v>
      </c>
      <c r="P6" s="441">
        <f>IF((OR($C6='S1'!$C$10,$C6='S1'!$C$20,$C6='S1'!$C$30,$C6='S1'!$C$40)),1,0)</f>
        <v>1</v>
      </c>
      <c r="Q6" s="441">
        <f>IF((OR($C6='S1'!$C$11,$C6='S1'!$C$21,$C6='S1'!$C$31,$C6='S1'!$C$41)),1,0)</f>
        <v>0</v>
      </c>
      <c r="R6" s="441">
        <f>IF((OR($C6='S1'!$C$12,$C6='S1'!$C$22,$C6='S1'!$C$32,$C6='S1'!$C$42)),1,0)</f>
        <v>0</v>
      </c>
      <c r="S6" s="439">
        <f>IF((OR($C6='S1'!$D$3,$C6='S1'!$D$13,$C6='S1'!$D$23,$C6='S1'!$D$33)),1,0)</f>
        <v>0</v>
      </c>
      <c r="T6" s="439">
        <f>IF((OR($C6='S1'!$D$4,$C6='S1'!$D$14,$C6='S1'!$D$24,$C6='S1'!$D$34)),1,0)</f>
        <v>0</v>
      </c>
      <c r="U6" s="439">
        <f>IF((OR($C6='S1'!$D$5,$C6='S1'!$D$15,$C6='S1'!$D$25,$C6='S1'!$D$35)),1,0)</f>
        <v>0</v>
      </c>
      <c r="V6" s="439">
        <f>IF((OR($C6='S1'!$D$6,$C6='S1'!$D$16,$C6='S1'!$D$26,$C6='S1'!$D$36)),1,0)</f>
        <v>0</v>
      </c>
      <c r="W6" s="439">
        <f>IF((OR($C6='S1'!$D$7,$C6='S1'!$D$17,$C6='S1'!$D$27,$C6='S1'!$D$37)),1,0)</f>
        <v>0</v>
      </c>
      <c r="X6" s="439">
        <f>IF((OR($C6='S1'!$D$8,$C6='S1'!$D$18,$C6='S1'!$D$28,$C6='S1'!$D$38)),1,0)</f>
        <v>0</v>
      </c>
      <c r="Y6" s="439">
        <f>IF((OR($C6='S1'!$D$9,$C6='S1'!$D$19,$C6='S1'!$D$29,$C6='S1'!$D$39)),1,0)</f>
        <v>0</v>
      </c>
      <c r="Z6" s="439">
        <f>IF((OR($C6='S1'!$D$10,$C6='S1'!$D$20,$C6='S1'!$D$30,$C6='S1'!$D$40)),1,0)</f>
        <v>0</v>
      </c>
      <c r="AA6" s="439">
        <f>IF((OR($C6='S1'!$D$11,$C6='S1'!$D$21,$C6='S1'!$D$31,$C6='S1'!$D$41)),1,0)</f>
        <v>0</v>
      </c>
      <c r="AB6" s="439">
        <f>IF((OR($C6='S1'!$D$12,$C6='S1'!$D$22,$C6='S1'!$D$32,$C6='S1'!$D$42)),1,0)</f>
        <v>0</v>
      </c>
      <c r="AC6" s="441">
        <f>IF((OR($C6='S1'!$E$3,$C6='S1'!$E$13,$C6='S1'!$E$23,$C6='S1'!$E$33)),1,0)</f>
        <v>0</v>
      </c>
      <c r="AD6" s="441">
        <f>IF((OR($C6='S1'!$E$4,$C6='S1'!$E$14,$C6='S1'!$E$24,$C6='S1'!$E$34)),1,0)</f>
        <v>0</v>
      </c>
      <c r="AE6" s="441">
        <f>IF((OR($C6='S1'!$E$5,$C6='S1'!$E$15,$C6='S1'!$E$25,$C6='S1'!$E$35)),1,0)</f>
        <v>0</v>
      </c>
      <c r="AF6" s="441">
        <f>IF((OR($C6='S1'!$E$6,$C6='S1'!$E$16,$C6='S1'!$E$26,$C6='S1'!$E$36)),1,0)</f>
        <v>0</v>
      </c>
      <c r="AG6" s="441">
        <f>IF((OR($C6='S1'!$E$7,$C6='S1'!$E$17,$C6='S1'!$E$27,$C6='S1'!$E$37)),1,0)</f>
        <v>0</v>
      </c>
      <c r="AH6" s="441">
        <f>IF((OR($C6='S1'!$E$8,$C6='S1'!$E$18,$C6='S1'!$E$28,$C6='S1'!$E$38)),1,0)</f>
        <v>0</v>
      </c>
      <c r="AI6" s="441">
        <f>IF((OR($C6='S1'!$E$9,$C6='S1'!$E$19,$C6='S1'!$E$29,$C6='S1'!$E$39)),1,0)</f>
        <v>0</v>
      </c>
      <c r="AJ6" s="441">
        <f>IF((OR($C6='S1'!$E$10,$C6='S1'!$E$20,$C6='S1'!$E$30,$C6='S1'!$E$40)),1,0)</f>
        <v>0</v>
      </c>
      <c r="AK6" s="441">
        <f>IF((OR($C6='S1'!$E$11,$C6='S1'!$E$21,$C6='S1'!$E$31,$C6='S1'!$E$41)),1,0)</f>
        <v>0</v>
      </c>
      <c r="AL6" s="441">
        <f>IF((OR($C6='S1'!$E$12,$C6='S1'!$E$22,$C6='S1'!$E$32,$C6='S1'!$E$42)),1,0)</f>
        <v>0</v>
      </c>
      <c r="AM6" s="439">
        <f>IF((OR($C6='S1'!$F$3,$C6='S1'!$F$13,$C6='S1'!$F$23,$C6='S1'!$F$33)),1,0)</f>
        <v>0</v>
      </c>
      <c r="AN6" s="439">
        <f>IF((OR($C6='S1'!$F$4,$C6='S1'!$F$14,$C6='S1'!$F$24,$C6='S1'!$F$34)),1,0)</f>
        <v>0</v>
      </c>
      <c r="AO6" s="439">
        <f>IF((OR($C6='S1'!$F$5,$C6='S1'!$F$15,$C6='S1'!$F$25,$C6='S1'!$F$35)),1,0)</f>
        <v>0</v>
      </c>
      <c r="AP6" s="439">
        <f>IF((OR($C6='S1'!$F$6,$C6='S1'!$F$16,$C6='S1'!$F$26,$C6='S1'!$F$36)),1,0)</f>
        <v>0</v>
      </c>
      <c r="AQ6" s="439">
        <f>IF((OR($C6='S1'!$F$7,$C6='S1'!$F$17,$C6='S1'!$F$27,$C6='S1'!$F$37)),1,0)</f>
        <v>0</v>
      </c>
      <c r="AR6" s="439">
        <f>IF((OR($C6='S1'!$F$8,$C6='S1'!$F$18,$C6='S1'!$F$28,$C6='S1'!$F$38)),1,0)</f>
        <v>0</v>
      </c>
      <c r="AS6" s="439">
        <f>IF((OR($C6='S1'!$F$9,$C6='S1'!$F$19,$C6='S1'!$F$29,$C6='S1'!$F$39)),1,0)</f>
        <v>0</v>
      </c>
      <c r="AT6" s="439">
        <f>IF((OR($C6='S1'!$F$10,$C6='S1'!$F$20,$C6='S1'!$F$30,$C6='S1'!$F$40)),1,0)</f>
        <v>0</v>
      </c>
      <c r="AU6" s="439">
        <f>IF((OR($C6='S1'!$F$11,$C6='S1'!$F$21,$C6='S1'!$F$31,$C6='S1'!$F$41)),1,0)</f>
        <v>0</v>
      </c>
      <c r="AV6" s="439">
        <f>IF((OR($C6='S1'!$F$12,$C6='S1'!$F$22,$C6='S1'!$F$32,$C6='S1'!$F$42)),1,0)</f>
        <v>0</v>
      </c>
      <c r="AW6" s="441">
        <f>IF((OR($C6='S1'!$G$3,$C6='S1'!$G$13,$C6='S1'!$G$23,$C6='S1'!$G$33)),1,0)</f>
        <v>0</v>
      </c>
      <c r="AX6" s="441">
        <f>IF((OR($C6='S1'!$G$4,$C6='S1'!$G$14,$C6='S1'!$G$24,$C6='S1'!$G$34)),1,0)</f>
        <v>0</v>
      </c>
      <c r="AY6" s="441">
        <f>IF((OR($C6='S1'!$G$5,$C6='S1'!$G$15,$C6='S1'!$G$25,$C6='S1'!$G$35)),1,0)</f>
        <v>0</v>
      </c>
      <c r="AZ6" s="441">
        <f>IF((OR($C6='S1'!$G$6,$C6='S1'!$G$16,$C6='S1'!$G$26,$C6='S1'!$G$36)),1,0)</f>
        <v>0</v>
      </c>
      <c r="BA6" s="441">
        <f>IF((OR($C6='S1'!$G$7,$C6='S1'!$G$17,$C6='S1'!$G$27,$C6='S1'!$G$37)),1,0)</f>
        <v>0</v>
      </c>
      <c r="BB6" s="441">
        <f>IF((OR($C6='S1'!$G$8,$C6='S1'!$G$18,$C6='S1'!$G$28,$C6='S1'!$G$38)),1,0)</f>
        <v>0</v>
      </c>
      <c r="BC6" s="441">
        <f>IF((OR($C6='S1'!$G$9,$C6='S1'!$G$19,$C6='S1'!$G$29,$C6='S1'!$G$39)),1,0)</f>
        <v>0</v>
      </c>
      <c r="BD6" s="441">
        <f>IF((OR($C6='S1'!$G$10,$C6='S1'!$G$20,$C6='S1'!$G$30,$C6='S1'!$G$40)),1,0)</f>
        <v>0</v>
      </c>
      <c r="BE6" s="441">
        <f>IF((OR($C6='S1'!$G$11,$C6='S1'!$G$21,$C6='S1'!$G$31,$C6='S1'!$G$41)),1,0)</f>
        <v>0</v>
      </c>
      <c r="BF6" s="441">
        <f>IF((OR($C6='S1'!$G$12,$C6='S1'!$G$22,$C6='S1'!$G$32,$C6='S1'!$G$42)),1,0)</f>
        <v>0</v>
      </c>
      <c r="BG6" s="441" t="str">
        <f t="shared" si="0"/>
        <v/>
      </c>
      <c r="BH6" s="441" t="str">
        <f t="shared" si="1"/>
        <v/>
      </c>
      <c r="BI6" s="441" t="str">
        <f t="shared" si="2"/>
        <v/>
      </c>
      <c r="BJ6" s="441" t="str">
        <f t="shared" si="3"/>
        <v/>
      </c>
      <c r="BK6" s="441" t="str">
        <f t="shared" si="4"/>
        <v/>
      </c>
      <c r="BL6" s="441">
        <f t="shared" si="5"/>
        <v>6</v>
      </c>
      <c r="BM6" s="441">
        <f t="shared" si="6"/>
        <v>7</v>
      </c>
      <c r="BN6" s="441">
        <f t="shared" si="7"/>
        <v>8</v>
      </c>
      <c r="BO6" s="441" t="str">
        <f t="shared" si="8"/>
        <v/>
      </c>
      <c r="BP6" s="441" t="str">
        <f t="shared" si="9"/>
        <v/>
      </c>
      <c r="BQ6" s="439" t="str">
        <f t="shared" si="10"/>
        <v/>
      </c>
      <c r="BR6" s="439" t="str">
        <f t="shared" si="11"/>
        <v/>
      </c>
      <c r="BS6" s="439" t="str">
        <f t="shared" si="12"/>
        <v/>
      </c>
      <c r="BT6" s="439" t="str">
        <f t="shared" si="13"/>
        <v/>
      </c>
      <c r="BU6" s="439" t="str">
        <f t="shared" si="14"/>
        <v/>
      </c>
      <c r="BV6" s="439" t="str">
        <f t="shared" si="15"/>
        <v/>
      </c>
      <c r="BW6" s="439" t="str">
        <f t="shared" si="16"/>
        <v/>
      </c>
      <c r="BX6" s="439" t="str">
        <f t="shared" si="17"/>
        <v/>
      </c>
      <c r="BY6" s="439" t="str">
        <f t="shared" si="18"/>
        <v/>
      </c>
      <c r="BZ6" s="439" t="str">
        <f t="shared" si="19"/>
        <v/>
      </c>
      <c r="CA6" s="441" t="str">
        <f t="shared" si="20"/>
        <v/>
      </c>
      <c r="CB6" s="441" t="str">
        <f t="shared" si="21"/>
        <v/>
      </c>
      <c r="CC6" s="441" t="str">
        <f t="shared" si="22"/>
        <v/>
      </c>
      <c r="CD6" s="441" t="str">
        <f t="shared" si="23"/>
        <v/>
      </c>
      <c r="CE6" s="441" t="str">
        <f t="shared" si="24"/>
        <v/>
      </c>
      <c r="CF6" s="441" t="str">
        <f t="shared" si="25"/>
        <v/>
      </c>
      <c r="CG6" s="441" t="str">
        <f t="shared" si="26"/>
        <v/>
      </c>
      <c r="CH6" s="441" t="str">
        <f t="shared" si="27"/>
        <v/>
      </c>
      <c r="CI6" s="441" t="str">
        <f t="shared" si="28"/>
        <v/>
      </c>
      <c r="CJ6" s="441" t="str">
        <f t="shared" si="29"/>
        <v/>
      </c>
      <c r="CK6" s="439" t="str">
        <f t="shared" si="30"/>
        <v/>
      </c>
      <c r="CL6" s="439" t="str">
        <f t="shared" si="31"/>
        <v/>
      </c>
      <c r="CM6" s="439" t="str">
        <f t="shared" si="32"/>
        <v/>
      </c>
      <c r="CN6" s="439" t="str">
        <f t="shared" si="33"/>
        <v/>
      </c>
      <c r="CO6" s="439" t="str">
        <f t="shared" si="34"/>
        <v/>
      </c>
      <c r="CP6" s="439" t="str">
        <f t="shared" si="35"/>
        <v/>
      </c>
      <c r="CQ6" s="439" t="str">
        <f t="shared" si="36"/>
        <v/>
      </c>
      <c r="CR6" s="439" t="str">
        <f t="shared" si="37"/>
        <v/>
      </c>
      <c r="CS6" s="439" t="str">
        <f t="shared" si="38"/>
        <v/>
      </c>
      <c r="CT6" s="439" t="str">
        <f t="shared" si="39"/>
        <v/>
      </c>
      <c r="CU6" s="441" t="str">
        <f t="shared" si="40"/>
        <v/>
      </c>
      <c r="CV6" s="441" t="str">
        <f t="shared" si="41"/>
        <v/>
      </c>
      <c r="CW6" s="441" t="str">
        <f t="shared" si="42"/>
        <v/>
      </c>
      <c r="CX6" s="441" t="str">
        <f t="shared" si="43"/>
        <v/>
      </c>
      <c r="CY6" s="441" t="str">
        <f t="shared" si="44"/>
        <v/>
      </c>
      <c r="CZ6" s="441" t="str">
        <f t="shared" si="45"/>
        <v/>
      </c>
      <c r="DA6" s="441" t="str">
        <f t="shared" si="46"/>
        <v/>
      </c>
      <c r="DB6" s="441" t="str">
        <f t="shared" si="47"/>
        <v/>
      </c>
      <c r="DC6" s="441" t="str">
        <f t="shared" si="48"/>
        <v/>
      </c>
      <c r="DD6" s="441" t="str">
        <f t="shared" si="49"/>
        <v/>
      </c>
      <c r="DE6" s="443" t="str">
        <f t="shared" si="56"/>
        <v>678</v>
      </c>
      <c r="DF6" s="443" t="str">
        <f t="shared" si="57"/>
        <v>M678</v>
      </c>
      <c r="DG6" s="443" t="str">
        <f t="shared" si="50"/>
        <v/>
      </c>
      <c r="DH6" s="443" t="str">
        <f t="shared" si="58"/>
        <v/>
      </c>
      <c r="DI6" t="str">
        <f t="shared" si="51"/>
        <v/>
      </c>
      <c r="DJ6" s="443" t="str">
        <f t="shared" si="59"/>
        <v/>
      </c>
      <c r="DK6" t="str">
        <f t="shared" si="52"/>
        <v/>
      </c>
      <c r="DL6" s="443" t="str">
        <f t="shared" ref="DL6:DL71" si="61">IF(AND(T(DF6)="",T(DH6)="",T(DJ6)="",T(DK6)=""),"",IF(AND(OR(NOT(T(DH6)=""),NOT(T(DJ6)=""),NOT(T(DF6)="")),NOT(T(DK6)="")),CONCATENATE(",",$DK$3,DK6),IF(T(DK6)="","",CONCATENATE($DK$3,DK6))))</f>
        <v/>
      </c>
      <c r="DM6" t="str">
        <f t="shared" si="53"/>
        <v/>
      </c>
      <c r="DN6" s="443" t="str">
        <f t="shared" si="60"/>
        <v/>
      </c>
    </row>
    <row r="7" spans="1:118" ht="20.100000000000001" customHeight="1" x14ac:dyDescent="0.2">
      <c r="A7" s="1040"/>
      <c r="B7" s="40">
        <f t="shared" si="54"/>
        <v>4</v>
      </c>
      <c r="C7" s="647" t="s">
        <v>369</v>
      </c>
      <c r="D7" s="648" t="str">
        <f>VLOOKUP($C7,'Course List (program)'!$G$2:$L$100,2,FALSE)</f>
        <v>Fundamentals of Architecture I</v>
      </c>
      <c r="E7" s="653" t="str">
        <f>VLOOKUP($C7,'Course List (program)'!$G$2:$L$100,3,FALSE)</f>
        <v>Öğr. Gör. M. Arman GÜRAN</v>
      </c>
      <c r="F7" s="650">
        <f>VLOOKUP($C7,'Course List (program)'!$G$2:$L$100,4,FALSE)</f>
        <v>0</v>
      </c>
      <c r="G7" s="648" t="str">
        <f t="shared" si="55"/>
        <v>W89</v>
      </c>
      <c r="H7" s="652">
        <f>VLOOKUP($C7,'Course List (program)'!$G$2:$L$100,6,FALSE)</f>
        <v>0</v>
      </c>
      <c r="I7" s="441">
        <f>IF((OR($C7='S1'!$C$3,$C7='S1'!$C$13,$C7='S1'!$C$23,$C7='S1'!$C$33)),1,0)</f>
        <v>0</v>
      </c>
      <c r="J7" s="441">
        <f>IF((OR($C7='S1'!$C$4,$C7='S1'!$C$14,$C7='S1'!$C$24,$C7='S1'!$C$34)),1,0)</f>
        <v>0</v>
      </c>
      <c r="K7" s="441">
        <f>IF((OR($C7='S1'!$C$5,$C7='S1'!$C$15,$C7='S1'!$C$25,$C7='S1'!$C$35)),1,0)</f>
        <v>0</v>
      </c>
      <c r="L7" s="441">
        <f>IF((OR($C7='S1'!$C$6,$C7='S1'!$C$16,$C7='S1'!$C$26,$C7='S1'!$C$36)),1,0)</f>
        <v>0</v>
      </c>
      <c r="M7" s="441">
        <f>IF((OR($C7='S1'!$C$7,$C7='S1'!$C$17,$C7='S1'!$C$27,$C7='S1'!$C$37)),1,0)</f>
        <v>0</v>
      </c>
      <c r="N7" s="441">
        <f>IF((OR($C7='S1'!$C$8,$C7='S1'!$C$18,$C7='S1'!$C$28,$C7='S1'!$C$38)),1,0)</f>
        <v>0</v>
      </c>
      <c r="O7" s="441">
        <f>IF((OR($C7='S1'!$C$9,$C7='S1'!$C$19,$C7='S1'!$C$29,$C7='S1'!$C$39)),1,0)</f>
        <v>0</v>
      </c>
      <c r="P7" s="441">
        <f>IF((OR($C7='S1'!$C$10,$C7='S1'!$C$20,$C7='S1'!$C$30,$C7='S1'!$C$40)),1,0)</f>
        <v>0</v>
      </c>
      <c r="Q7" s="441">
        <f>IF((OR($C7='S1'!$C$11,$C7='S1'!$C$21,$C7='S1'!$C$31,$C7='S1'!$C$41)),1,0)</f>
        <v>0</v>
      </c>
      <c r="R7" s="441">
        <f>IF((OR($C7='S1'!$C$12,$C7='S1'!$C$22,$C7='S1'!$C$32,$C7='S1'!$C$42)),1,0)</f>
        <v>0</v>
      </c>
      <c r="S7" s="439">
        <f>IF((OR($C7='S1'!$D$3,$C7='S1'!$D$13,$C7='S1'!$D$23,$C7='S1'!$D$33)),1,0)</f>
        <v>0</v>
      </c>
      <c r="T7" s="439">
        <f>IF((OR($C7='S1'!$D$4,$C7='S1'!$D$14,$C7='S1'!$D$24,$C7='S1'!$D$34)),1,0)</f>
        <v>0</v>
      </c>
      <c r="U7" s="439">
        <f>IF((OR($C7='S1'!$D$5,$C7='S1'!$D$15,$C7='S1'!$D$25,$C7='S1'!$D$35)),1,0)</f>
        <v>0</v>
      </c>
      <c r="V7" s="439">
        <f>IF((OR($C7='S1'!$D$6,$C7='S1'!$D$16,$C7='S1'!$D$26,$C7='S1'!$D$36)),1,0)</f>
        <v>0</v>
      </c>
      <c r="W7" s="439">
        <f>IF((OR($C7='S1'!$D$7,$C7='S1'!$D$17,$C7='S1'!$D$27,$C7='S1'!$D$37)),1,0)</f>
        <v>0</v>
      </c>
      <c r="X7" s="439">
        <f>IF((OR($C7='S1'!$D$8,$C7='S1'!$D$18,$C7='S1'!$D$28,$C7='S1'!$D$38)),1,0)</f>
        <v>0</v>
      </c>
      <c r="Y7" s="439">
        <f>IF((OR($C7='S1'!$D$9,$C7='S1'!$D$19,$C7='S1'!$D$29,$C7='S1'!$D$39)),1,0)</f>
        <v>0</v>
      </c>
      <c r="Z7" s="439">
        <f>IF((OR($C7='S1'!$D$10,$C7='S1'!$D$20,$C7='S1'!$D$30,$C7='S1'!$D$40)),1,0)</f>
        <v>0</v>
      </c>
      <c r="AA7" s="439">
        <f>IF((OR($C7='S1'!$D$11,$C7='S1'!$D$21,$C7='S1'!$D$31,$C7='S1'!$D$41)),1,0)</f>
        <v>0</v>
      </c>
      <c r="AB7" s="439">
        <f>IF((OR($C7='S1'!$D$12,$C7='S1'!$D$22,$C7='S1'!$D$32,$C7='S1'!$D$42)),1,0)</f>
        <v>0</v>
      </c>
      <c r="AC7" s="441">
        <f>IF((OR($C7='S1'!$E$3,$C7='S1'!$E$13,$C7='S1'!$E$23,$C7='S1'!$E$33)),1,0)</f>
        <v>0</v>
      </c>
      <c r="AD7" s="441">
        <f>IF((OR($C7='S1'!$E$4,$C7='S1'!$E$14,$C7='S1'!$E$24,$C7='S1'!$E$34)),1,0)</f>
        <v>0</v>
      </c>
      <c r="AE7" s="441">
        <f>IF((OR($C7='S1'!$E$5,$C7='S1'!$E$15,$C7='S1'!$E$25,$C7='S1'!$E$35)),1,0)</f>
        <v>0</v>
      </c>
      <c r="AF7" s="441">
        <f>IF((OR($C7='S1'!$E$6,$C7='S1'!$E$16,$C7='S1'!$E$26,$C7='S1'!$E$36)),1,0)</f>
        <v>0</v>
      </c>
      <c r="AG7" s="441">
        <f>IF((OR($C7='S1'!$E$7,$C7='S1'!$E$17,$C7='S1'!$E$27,$C7='S1'!$E$37)),1,0)</f>
        <v>0</v>
      </c>
      <c r="AH7" s="441">
        <f>IF((OR($C7='S1'!$E$8,$C7='S1'!$E$18,$C7='S1'!$E$28,$C7='S1'!$E$38)),1,0)</f>
        <v>0</v>
      </c>
      <c r="AI7" s="441">
        <f>IF((OR($C7='S1'!$E$9,$C7='S1'!$E$19,$C7='S1'!$E$29,$C7='S1'!$E$39)),1,0)</f>
        <v>0</v>
      </c>
      <c r="AJ7" s="441">
        <f>IF((OR($C7='S1'!$E$10,$C7='S1'!$E$20,$C7='S1'!$E$30,$C7='S1'!$E$40)),1,0)</f>
        <v>1</v>
      </c>
      <c r="AK7" s="441">
        <f>IF((OR($C7='S1'!$E$11,$C7='S1'!$E$21,$C7='S1'!$E$31,$C7='S1'!$E$41)),1,0)</f>
        <v>1</v>
      </c>
      <c r="AL7" s="441">
        <f>IF((OR($C7='S1'!$E$12,$C7='S1'!$E$22,$C7='S1'!$E$32,$C7='S1'!$E$42)),1,0)</f>
        <v>0</v>
      </c>
      <c r="AM7" s="439">
        <f>IF((OR($C7='S1'!$F$3,$C7='S1'!$F$13,$C7='S1'!$F$23,$C7='S1'!$F$33)),1,0)</f>
        <v>0</v>
      </c>
      <c r="AN7" s="439">
        <f>IF((OR($C7='S1'!$F$4,$C7='S1'!$F$14,$C7='S1'!$F$24,$C7='S1'!$F$34)),1,0)</f>
        <v>0</v>
      </c>
      <c r="AO7" s="439">
        <f>IF((OR($C7='S1'!$F$5,$C7='S1'!$F$15,$C7='S1'!$F$25,$C7='S1'!$F$35)),1,0)</f>
        <v>0</v>
      </c>
      <c r="AP7" s="439">
        <f>IF((OR($C7='S1'!$F$6,$C7='S1'!$F$16,$C7='S1'!$F$26,$C7='S1'!$F$36)),1,0)</f>
        <v>0</v>
      </c>
      <c r="AQ7" s="439">
        <f>IF((OR($C7='S1'!$F$7,$C7='S1'!$F$17,$C7='S1'!$F$27,$C7='S1'!$F$37)),1,0)</f>
        <v>0</v>
      </c>
      <c r="AR7" s="439">
        <f>IF((OR($C7='S1'!$F$8,$C7='S1'!$F$18,$C7='S1'!$F$28,$C7='S1'!$F$38)),1,0)</f>
        <v>0</v>
      </c>
      <c r="AS7" s="439">
        <f>IF((OR($C7='S1'!$F$9,$C7='S1'!$F$19,$C7='S1'!$F$29,$C7='S1'!$F$39)),1,0)</f>
        <v>0</v>
      </c>
      <c r="AT7" s="439">
        <f>IF((OR($C7='S1'!$F$10,$C7='S1'!$F$20,$C7='S1'!$F$30,$C7='S1'!$F$40)),1,0)</f>
        <v>0</v>
      </c>
      <c r="AU7" s="439">
        <f>IF((OR($C7='S1'!$F$11,$C7='S1'!$F$21,$C7='S1'!$F$31,$C7='S1'!$F$41)),1,0)</f>
        <v>0</v>
      </c>
      <c r="AV7" s="439">
        <f>IF((OR($C7='S1'!$F$12,$C7='S1'!$F$22,$C7='S1'!$F$32,$C7='S1'!$F$42)),1,0)</f>
        <v>0</v>
      </c>
      <c r="AW7" s="441">
        <f>IF((OR($C7='S1'!$G$3,$C7='S1'!$G$13,$C7='S1'!$G$23,$C7='S1'!$G$33)),1,0)</f>
        <v>0</v>
      </c>
      <c r="AX7" s="441">
        <f>IF((OR($C7='S1'!$G$4,$C7='S1'!$G$14,$C7='S1'!$G$24,$C7='S1'!$G$34)),1,0)</f>
        <v>0</v>
      </c>
      <c r="AY7" s="441">
        <f>IF((OR($C7='S1'!$G$5,$C7='S1'!$G$15,$C7='S1'!$G$25,$C7='S1'!$G$35)),1,0)</f>
        <v>0</v>
      </c>
      <c r="AZ7" s="441">
        <f>IF((OR($C7='S1'!$G$6,$C7='S1'!$G$16,$C7='S1'!$G$26,$C7='S1'!$G$36)),1,0)</f>
        <v>0</v>
      </c>
      <c r="BA7" s="441">
        <f>IF((OR($C7='S1'!$G$7,$C7='S1'!$G$17,$C7='S1'!$G$27,$C7='S1'!$G$37)),1,0)</f>
        <v>0</v>
      </c>
      <c r="BB7" s="441">
        <f>IF((OR($C7='S1'!$G$8,$C7='S1'!$G$18,$C7='S1'!$G$28,$C7='S1'!$G$38)),1,0)</f>
        <v>0</v>
      </c>
      <c r="BC7" s="441">
        <f>IF((OR($C7='S1'!$G$9,$C7='S1'!$G$19,$C7='S1'!$G$29,$C7='S1'!$G$39)),1,0)</f>
        <v>0</v>
      </c>
      <c r="BD7" s="441">
        <f>IF((OR($C7='S1'!$G$10,$C7='S1'!$G$20,$C7='S1'!$G$30,$C7='S1'!$G$40)),1,0)</f>
        <v>0</v>
      </c>
      <c r="BE7" s="441">
        <f>IF((OR($C7='S1'!$G$11,$C7='S1'!$G$21,$C7='S1'!$G$31,$C7='S1'!$G$41)),1,0)</f>
        <v>0</v>
      </c>
      <c r="BF7" s="441">
        <f>IF((OR($C7='S1'!$G$12,$C7='S1'!$G$22,$C7='S1'!$G$32,$C7='S1'!$G$42)),1,0)</f>
        <v>0</v>
      </c>
      <c r="BG7" s="441" t="str">
        <f t="shared" si="0"/>
        <v/>
      </c>
      <c r="BH7" s="441" t="str">
        <f t="shared" si="1"/>
        <v/>
      </c>
      <c r="BI7" s="441" t="str">
        <f t="shared" si="2"/>
        <v/>
      </c>
      <c r="BJ7" s="441" t="str">
        <f t="shared" si="3"/>
        <v/>
      </c>
      <c r="BK7" s="441" t="str">
        <f t="shared" si="4"/>
        <v/>
      </c>
      <c r="BL7" s="441" t="str">
        <f t="shared" si="5"/>
        <v/>
      </c>
      <c r="BM7" s="441" t="str">
        <f t="shared" si="6"/>
        <v/>
      </c>
      <c r="BN7" s="441" t="str">
        <f t="shared" si="7"/>
        <v/>
      </c>
      <c r="BO7" s="441" t="str">
        <f t="shared" si="8"/>
        <v/>
      </c>
      <c r="BP7" s="441" t="str">
        <f t="shared" si="9"/>
        <v/>
      </c>
      <c r="BQ7" s="439" t="str">
        <f t="shared" si="10"/>
        <v/>
      </c>
      <c r="BR7" s="439" t="str">
        <f t="shared" si="11"/>
        <v/>
      </c>
      <c r="BS7" s="439" t="str">
        <f t="shared" si="12"/>
        <v/>
      </c>
      <c r="BT7" s="439" t="str">
        <f t="shared" si="13"/>
        <v/>
      </c>
      <c r="BU7" s="439" t="str">
        <f t="shared" si="14"/>
        <v/>
      </c>
      <c r="BV7" s="439" t="str">
        <f t="shared" si="15"/>
        <v/>
      </c>
      <c r="BW7" s="439" t="str">
        <f t="shared" si="16"/>
        <v/>
      </c>
      <c r="BX7" s="439" t="str">
        <f t="shared" si="17"/>
        <v/>
      </c>
      <c r="BY7" s="439" t="str">
        <f t="shared" si="18"/>
        <v/>
      </c>
      <c r="BZ7" s="439" t="str">
        <f t="shared" si="19"/>
        <v/>
      </c>
      <c r="CA7" s="441" t="str">
        <f t="shared" si="20"/>
        <v/>
      </c>
      <c r="CB7" s="441" t="str">
        <f t="shared" si="21"/>
        <v/>
      </c>
      <c r="CC7" s="441" t="str">
        <f t="shared" si="22"/>
        <v/>
      </c>
      <c r="CD7" s="441" t="str">
        <f t="shared" si="23"/>
        <v/>
      </c>
      <c r="CE7" s="441" t="str">
        <f t="shared" si="24"/>
        <v/>
      </c>
      <c r="CF7" s="441" t="str">
        <f t="shared" si="25"/>
        <v/>
      </c>
      <c r="CG7" s="441" t="str">
        <f t="shared" si="26"/>
        <v/>
      </c>
      <c r="CH7" s="441">
        <f t="shared" si="27"/>
        <v>8</v>
      </c>
      <c r="CI7" s="441">
        <f t="shared" si="28"/>
        <v>9</v>
      </c>
      <c r="CJ7" s="441" t="str">
        <f t="shared" si="29"/>
        <v/>
      </c>
      <c r="CK7" s="439" t="str">
        <f t="shared" si="30"/>
        <v/>
      </c>
      <c r="CL7" s="439" t="str">
        <f t="shared" si="31"/>
        <v/>
      </c>
      <c r="CM7" s="439" t="str">
        <f t="shared" si="32"/>
        <v/>
      </c>
      <c r="CN7" s="439" t="str">
        <f t="shared" si="33"/>
        <v/>
      </c>
      <c r="CO7" s="439" t="str">
        <f t="shared" si="34"/>
        <v/>
      </c>
      <c r="CP7" s="439" t="str">
        <f t="shared" si="35"/>
        <v/>
      </c>
      <c r="CQ7" s="439" t="str">
        <f t="shared" si="36"/>
        <v/>
      </c>
      <c r="CR7" s="439" t="str">
        <f t="shared" si="37"/>
        <v/>
      </c>
      <c r="CS7" s="439" t="str">
        <f t="shared" si="38"/>
        <v/>
      </c>
      <c r="CT7" s="439" t="str">
        <f t="shared" si="39"/>
        <v/>
      </c>
      <c r="CU7" s="441" t="str">
        <f t="shared" si="40"/>
        <v/>
      </c>
      <c r="CV7" s="441" t="str">
        <f t="shared" si="41"/>
        <v/>
      </c>
      <c r="CW7" s="441" t="str">
        <f t="shared" si="42"/>
        <v/>
      </c>
      <c r="CX7" s="441" t="str">
        <f t="shared" si="43"/>
        <v/>
      </c>
      <c r="CY7" s="441" t="str">
        <f t="shared" si="44"/>
        <v/>
      </c>
      <c r="CZ7" s="441" t="str">
        <f t="shared" si="45"/>
        <v/>
      </c>
      <c r="DA7" s="441" t="str">
        <f t="shared" si="46"/>
        <v/>
      </c>
      <c r="DB7" s="441" t="str">
        <f t="shared" si="47"/>
        <v/>
      </c>
      <c r="DC7" s="441" t="str">
        <f t="shared" si="48"/>
        <v/>
      </c>
      <c r="DD7" s="441" t="str">
        <f t="shared" si="49"/>
        <v/>
      </c>
      <c r="DE7" s="443" t="str">
        <f t="shared" si="56"/>
        <v/>
      </c>
      <c r="DF7" s="443" t="str">
        <f t="shared" si="57"/>
        <v/>
      </c>
      <c r="DG7" s="443" t="str">
        <f t="shared" si="50"/>
        <v/>
      </c>
      <c r="DH7" s="443" t="str">
        <f t="shared" si="58"/>
        <v/>
      </c>
      <c r="DI7" t="str">
        <f t="shared" si="51"/>
        <v>89</v>
      </c>
      <c r="DJ7" s="443" t="str">
        <f t="shared" si="59"/>
        <v>W89</v>
      </c>
      <c r="DK7" t="str">
        <f t="shared" si="52"/>
        <v/>
      </c>
      <c r="DL7" s="443" t="str">
        <f t="shared" si="61"/>
        <v/>
      </c>
      <c r="DM7" t="str">
        <f t="shared" si="53"/>
        <v/>
      </c>
      <c r="DN7" s="443" t="str">
        <f t="shared" si="60"/>
        <v/>
      </c>
    </row>
    <row r="8" spans="1:118" ht="20.100000000000001" customHeight="1" x14ac:dyDescent="0.2">
      <c r="A8" s="1040"/>
      <c r="B8" s="40">
        <f t="shared" si="54"/>
        <v>5</v>
      </c>
      <c r="C8" s="647" t="s">
        <v>883</v>
      </c>
      <c r="D8" s="648" t="str">
        <f>VLOOKUP($C8,'Course List (program)'!$G$2:$L$100,2,FALSE)</f>
        <v>Fundamentals of Architecture I</v>
      </c>
      <c r="E8" s="653" t="str">
        <f>VLOOKUP($C8,'Course List (program)'!$G$2:$L$100,3,FALSE)</f>
        <v>Prof. Dr. Ayfer AYTUĞ</v>
      </c>
      <c r="F8" s="650">
        <f>VLOOKUP($C8,'Course List (program)'!$G$2:$L$100,4,FALSE)</f>
        <v>0</v>
      </c>
      <c r="G8" s="648" t="str">
        <f t="shared" si="55"/>
        <v>W89</v>
      </c>
      <c r="H8" s="652">
        <f>VLOOKUP($C8,'Course List (program)'!$G$2:$L$100,6,FALSE)</f>
        <v>0</v>
      </c>
      <c r="I8" s="441">
        <f>IF((OR($C8='S1'!$C$3,$C8='S1'!$C$13,$C8='S1'!$C$23,$C8='S1'!$C$33)),1,0)</f>
        <v>0</v>
      </c>
      <c r="J8" s="441">
        <f>IF((OR($C8='S1'!$C$4,$C8='S1'!$C$14,$C8='S1'!$C$24,$C8='S1'!$C$34)),1,0)</f>
        <v>0</v>
      </c>
      <c r="K8" s="441">
        <f>IF((OR($C8='S1'!$C$5,$C8='S1'!$C$15,$C8='S1'!$C$25,$C8='S1'!$C$35)),1,0)</f>
        <v>0</v>
      </c>
      <c r="L8" s="441">
        <f>IF((OR($C8='S1'!$C$6,$C8='S1'!$C$16,$C8='S1'!$C$26,$C8='S1'!$C$36)),1,0)</f>
        <v>0</v>
      </c>
      <c r="M8" s="441">
        <f>IF((OR($C8='S1'!$C$7,$C8='S1'!$C$17,$C8='S1'!$C$27,$C8='S1'!$C$37)),1,0)</f>
        <v>0</v>
      </c>
      <c r="N8" s="441">
        <f>IF((OR($C8='S1'!$C$8,$C8='S1'!$C$18,$C8='S1'!$C$28,$C8='S1'!$C$38)),1,0)</f>
        <v>0</v>
      </c>
      <c r="O8" s="441">
        <f>IF((OR($C8='S1'!$C$9,$C8='S1'!$C$19,$C8='S1'!$C$29,$C8='S1'!$C$39)),1,0)</f>
        <v>0</v>
      </c>
      <c r="P8" s="441">
        <f>IF((OR($C8='S1'!$C$10,$C8='S1'!$C$20,$C8='S1'!$C$30,$C8='S1'!$C$40)),1,0)</f>
        <v>0</v>
      </c>
      <c r="Q8" s="441">
        <f>IF((OR($C8='S1'!$C$11,$C8='S1'!$C$21,$C8='S1'!$C$31,$C8='S1'!$C$41)),1,0)</f>
        <v>0</v>
      </c>
      <c r="R8" s="441">
        <f>IF((OR($C8='S1'!$C$12,$C8='S1'!$C$22,$C8='S1'!$C$32,$C8='S1'!$C$42)),1,0)</f>
        <v>0</v>
      </c>
      <c r="S8" s="439">
        <f>IF((OR($C8='S1'!$D$3,$C8='S1'!$D$13,$C8='S1'!$D$23,$C8='S1'!$D$33)),1,0)</f>
        <v>0</v>
      </c>
      <c r="T8" s="439">
        <f>IF((OR($C8='S1'!$D$4,$C8='S1'!$D$14,$C8='S1'!$D$24,$C8='S1'!$D$34)),1,0)</f>
        <v>0</v>
      </c>
      <c r="U8" s="439">
        <f>IF((OR($C8='S1'!$D$5,$C8='S1'!$D$15,$C8='S1'!$D$25,$C8='S1'!$D$35)),1,0)</f>
        <v>0</v>
      </c>
      <c r="V8" s="439">
        <f>IF((OR($C8='S1'!$D$6,$C8='S1'!$D$16,$C8='S1'!$D$26,$C8='S1'!$D$36)),1,0)</f>
        <v>0</v>
      </c>
      <c r="W8" s="439">
        <f>IF((OR($C8='S1'!$D$7,$C8='S1'!$D$17,$C8='S1'!$D$27,$C8='S1'!$D$37)),1,0)</f>
        <v>0</v>
      </c>
      <c r="X8" s="439">
        <f>IF((OR($C8='S1'!$D$8,$C8='S1'!$D$18,$C8='S1'!$D$28,$C8='S1'!$D$38)),1,0)</f>
        <v>0</v>
      </c>
      <c r="Y8" s="439">
        <f>IF((OR($C8='S1'!$D$9,$C8='S1'!$D$19,$C8='S1'!$D$29,$C8='S1'!$D$39)),1,0)</f>
        <v>0</v>
      </c>
      <c r="Z8" s="439">
        <f>IF((OR($C8='S1'!$D$10,$C8='S1'!$D$20,$C8='S1'!$D$30,$C8='S1'!$D$40)),1,0)</f>
        <v>0</v>
      </c>
      <c r="AA8" s="439">
        <f>IF((OR($C8='S1'!$D$11,$C8='S1'!$D$21,$C8='S1'!$D$31,$C8='S1'!$D$41)),1,0)</f>
        <v>0</v>
      </c>
      <c r="AB8" s="439">
        <f>IF((OR($C8='S1'!$D$12,$C8='S1'!$D$22,$C8='S1'!$D$32,$C8='S1'!$D$42)),1,0)</f>
        <v>0</v>
      </c>
      <c r="AC8" s="441">
        <f>IF((OR($C8='S1'!$E$3,$C8='S1'!$E$13,$C8='S1'!$E$23,$C8='S1'!$E$33)),1,0)</f>
        <v>0</v>
      </c>
      <c r="AD8" s="441">
        <f>IF((OR($C8='S1'!$E$4,$C8='S1'!$E$14,$C8='S1'!$E$24,$C8='S1'!$E$34)),1,0)</f>
        <v>0</v>
      </c>
      <c r="AE8" s="441">
        <f>IF((OR($C8='S1'!$E$5,$C8='S1'!$E$15,$C8='S1'!$E$25,$C8='S1'!$E$35)),1,0)</f>
        <v>0</v>
      </c>
      <c r="AF8" s="441">
        <f>IF((OR($C8='S1'!$E$6,$C8='S1'!$E$16,$C8='S1'!$E$26,$C8='S1'!$E$36)),1,0)</f>
        <v>0</v>
      </c>
      <c r="AG8" s="441">
        <f>IF((OR($C8='S1'!$E$7,$C8='S1'!$E$17,$C8='S1'!$E$27,$C8='S1'!$E$37)),1,0)</f>
        <v>0</v>
      </c>
      <c r="AH8" s="441">
        <f>IF((OR($C8='S1'!$E$8,$C8='S1'!$E$18,$C8='S1'!$E$28,$C8='S1'!$E$38)),1,0)</f>
        <v>0</v>
      </c>
      <c r="AI8" s="441">
        <f>IF((OR($C8='S1'!$E$9,$C8='S1'!$E$19,$C8='S1'!$E$29,$C8='S1'!$E$39)),1,0)</f>
        <v>0</v>
      </c>
      <c r="AJ8" s="441">
        <f>IF((OR($C8='S1'!$E$10,$C8='S1'!$E$20,$C8='S1'!$E$30,$C8='S1'!$E$40)),1,0)</f>
        <v>1</v>
      </c>
      <c r="AK8" s="441">
        <f>IF((OR($C8='S1'!$E$11,$C8='S1'!$E$21,$C8='S1'!$E$31,$C8='S1'!$E$41)),1,0)</f>
        <v>1</v>
      </c>
      <c r="AL8" s="441">
        <f>IF((OR($C8='S1'!$E$12,$C8='S1'!$E$22,$C8='S1'!$E$32,$C8='S1'!$E$42)),1,0)</f>
        <v>0</v>
      </c>
      <c r="AM8" s="439">
        <f>IF((OR($C8='S1'!$F$3,$C8='S1'!$F$13,$C8='S1'!$F$23,$C8='S1'!$F$33)),1,0)</f>
        <v>0</v>
      </c>
      <c r="AN8" s="439">
        <f>IF((OR($C8='S1'!$F$4,$C8='S1'!$F$14,$C8='S1'!$F$24,$C8='S1'!$F$34)),1,0)</f>
        <v>0</v>
      </c>
      <c r="AO8" s="439">
        <f>IF((OR($C8='S1'!$F$5,$C8='S1'!$F$15,$C8='S1'!$F$25,$C8='S1'!$F$35)),1,0)</f>
        <v>0</v>
      </c>
      <c r="AP8" s="439">
        <f>IF((OR($C8='S1'!$F$6,$C8='S1'!$F$16,$C8='S1'!$F$26,$C8='S1'!$F$36)),1,0)</f>
        <v>0</v>
      </c>
      <c r="AQ8" s="439">
        <f>IF((OR($C8='S1'!$F$7,$C8='S1'!$F$17,$C8='S1'!$F$27,$C8='S1'!$F$37)),1,0)</f>
        <v>0</v>
      </c>
      <c r="AR8" s="439">
        <f>IF((OR($C8='S1'!$F$8,$C8='S1'!$F$18,$C8='S1'!$F$28,$C8='S1'!$F$38)),1,0)</f>
        <v>0</v>
      </c>
      <c r="AS8" s="439">
        <f>IF((OR($C8='S1'!$F$9,$C8='S1'!$F$19,$C8='S1'!$F$29,$C8='S1'!$F$39)),1,0)</f>
        <v>0</v>
      </c>
      <c r="AT8" s="439">
        <f>IF((OR($C8='S1'!$F$10,$C8='S1'!$F$20,$C8='S1'!$F$30,$C8='S1'!$F$40)),1,0)</f>
        <v>0</v>
      </c>
      <c r="AU8" s="439">
        <f>IF((OR($C8='S1'!$F$11,$C8='S1'!$F$21,$C8='S1'!$F$31,$C8='S1'!$F$41)),1,0)</f>
        <v>0</v>
      </c>
      <c r="AV8" s="439">
        <f>IF((OR($C8='S1'!$F$12,$C8='S1'!$F$22,$C8='S1'!$F$32,$C8='S1'!$F$42)),1,0)</f>
        <v>0</v>
      </c>
      <c r="AW8" s="441">
        <f>IF((OR($C8='S1'!$G$3,$C8='S1'!$G$13,$C8='S1'!$G$23,$C8='S1'!$G$33)),1,0)</f>
        <v>0</v>
      </c>
      <c r="AX8" s="441">
        <f>IF((OR($C8='S1'!$G$4,$C8='S1'!$G$14,$C8='S1'!$G$24,$C8='S1'!$G$34)),1,0)</f>
        <v>0</v>
      </c>
      <c r="AY8" s="441">
        <f>IF((OR($C8='S1'!$G$5,$C8='S1'!$G$15,$C8='S1'!$G$25,$C8='S1'!$G$35)),1,0)</f>
        <v>0</v>
      </c>
      <c r="AZ8" s="441">
        <f>IF((OR($C8='S1'!$G$6,$C8='S1'!$G$16,$C8='S1'!$G$26,$C8='S1'!$G$36)),1,0)</f>
        <v>0</v>
      </c>
      <c r="BA8" s="441">
        <f>IF((OR($C8='S1'!$G$7,$C8='S1'!$G$17,$C8='S1'!$G$27,$C8='S1'!$G$37)),1,0)</f>
        <v>0</v>
      </c>
      <c r="BB8" s="441">
        <f>IF((OR($C8='S1'!$G$8,$C8='S1'!$G$18,$C8='S1'!$G$28,$C8='S1'!$G$38)),1,0)</f>
        <v>0</v>
      </c>
      <c r="BC8" s="441">
        <f>IF((OR($C8='S1'!$G$9,$C8='S1'!$G$19,$C8='S1'!$G$29,$C8='S1'!$G$39)),1,0)</f>
        <v>0</v>
      </c>
      <c r="BD8" s="441">
        <f>IF((OR($C8='S1'!$G$10,$C8='S1'!$G$20,$C8='S1'!$G$30,$C8='S1'!$G$40)),1,0)</f>
        <v>0</v>
      </c>
      <c r="BE8" s="441">
        <f>IF((OR($C8='S1'!$G$11,$C8='S1'!$G$21,$C8='S1'!$G$31,$C8='S1'!$G$41)),1,0)</f>
        <v>0</v>
      </c>
      <c r="BF8" s="441">
        <f>IF((OR($C8='S1'!$G$12,$C8='S1'!$G$22,$C8='S1'!$G$32,$C8='S1'!$G$42)),1,0)</f>
        <v>0</v>
      </c>
      <c r="BG8" s="441" t="str">
        <f t="shared" si="0"/>
        <v/>
      </c>
      <c r="BH8" s="441" t="str">
        <f t="shared" si="1"/>
        <v/>
      </c>
      <c r="BI8" s="441" t="str">
        <f t="shared" si="2"/>
        <v/>
      </c>
      <c r="BJ8" s="441" t="str">
        <f t="shared" si="3"/>
        <v/>
      </c>
      <c r="BK8" s="441" t="str">
        <f t="shared" si="4"/>
        <v/>
      </c>
      <c r="BL8" s="441" t="str">
        <f t="shared" si="5"/>
        <v/>
      </c>
      <c r="BM8" s="441" t="str">
        <f t="shared" si="6"/>
        <v/>
      </c>
      <c r="BN8" s="441" t="str">
        <f t="shared" si="7"/>
        <v/>
      </c>
      <c r="BO8" s="441" t="str">
        <f t="shared" si="8"/>
        <v/>
      </c>
      <c r="BP8" s="441" t="str">
        <f t="shared" si="9"/>
        <v/>
      </c>
      <c r="BQ8" s="439" t="str">
        <f t="shared" si="10"/>
        <v/>
      </c>
      <c r="BR8" s="439" t="str">
        <f t="shared" si="11"/>
        <v/>
      </c>
      <c r="BS8" s="439" t="str">
        <f t="shared" si="12"/>
        <v/>
      </c>
      <c r="BT8" s="439" t="str">
        <f t="shared" si="13"/>
        <v/>
      </c>
      <c r="BU8" s="439" t="str">
        <f t="shared" si="14"/>
        <v/>
      </c>
      <c r="BV8" s="439" t="str">
        <f t="shared" si="15"/>
        <v/>
      </c>
      <c r="BW8" s="439" t="str">
        <f t="shared" si="16"/>
        <v/>
      </c>
      <c r="BX8" s="439" t="str">
        <f t="shared" si="17"/>
        <v/>
      </c>
      <c r="BY8" s="439" t="str">
        <f t="shared" si="18"/>
        <v/>
      </c>
      <c r="BZ8" s="439" t="str">
        <f t="shared" si="19"/>
        <v/>
      </c>
      <c r="CA8" s="441" t="str">
        <f t="shared" si="20"/>
        <v/>
      </c>
      <c r="CB8" s="441" t="str">
        <f t="shared" si="21"/>
        <v/>
      </c>
      <c r="CC8" s="441" t="str">
        <f t="shared" si="22"/>
        <v/>
      </c>
      <c r="CD8" s="441" t="str">
        <f t="shared" si="23"/>
        <v/>
      </c>
      <c r="CE8" s="441" t="str">
        <f t="shared" si="24"/>
        <v/>
      </c>
      <c r="CF8" s="441" t="str">
        <f t="shared" si="25"/>
        <v/>
      </c>
      <c r="CG8" s="441" t="str">
        <f t="shared" si="26"/>
        <v/>
      </c>
      <c r="CH8" s="441">
        <f t="shared" si="27"/>
        <v>8</v>
      </c>
      <c r="CI8" s="441">
        <f t="shared" si="28"/>
        <v>9</v>
      </c>
      <c r="CJ8" s="441" t="str">
        <f t="shared" si="29"/>
        <v/>
      </c>
      <c r="CK8" s="439" t="str">
        <f t="shared" si="30"/>
        <v/>
      </c>
      <c r="CL8" s="439" t="str">
        <f t="shared" si="31"/>
        <v/>
      </c>
      <c r="CM8" s="439" t="str">
        <f t="shared" si="32"/>
        <v/>
      </c>
      <c r="CN8" s="439" t="str">
        <f t="shared" si="33"/>
        <v/>
      </c>
      <c r="CO8" s="439" t="str">
        <f t="shared" si="34"/>
        <v/>
      </c>
      <c r="CP8" s="439" t="str">
        <f t="shared" si="35"/>
        <v/>
      </c>
      <c r="CQ8" s="439" t="str">
        <f t="shared" si="36"/>
        <v/>
      </c>
      <c r="CR8" s="439" t="str">
        <f t="shared" si="37"/>
        <v/>
      </c>
      <c r="CS8" s="439" t="str">
        <f t="shared" si="38"/>
        <v/>
      </c>
      <c r="CT8" s="439" t="str">
        <f t="shared" si="39"/>
        <v/>
      </c>
      <c r="CU8" s="441" t="str">
        <f t="shared" si="40"/>
        <v/>
      </c>
      <c r="CV8" s="441" t="str">
        <f t="shared" si="41"/>
        <v/>
      </c>
      <c r="CW8" s="441" t="str">
        <f t="shared" si="42"/>
        <v/>
      </c>
      <c r="CX8" s="441" t="str">
        <f t="shared" si="43"/>
        <v/>
      </c>
      <c r="CY8" s="441" t="str">
        <f t="shared" si="44"/>
        <v/>
      </c>
      <c r="CZ8" s="441" t="str">
        <f t="shared" si="45"/>
        <v/>
      </c>
      <c r="DA8" s="441" t="str">
        <f t="shared" si="46"/>
        <v/>
      </c>
      <c r="DB8" s="441" t="str">
        <f t="shared" si="47"/>
        <v/>
      </c>
      <c r="DC8" s="441" t="str">
        <f t="shared" si="48"/>
        <v/>
      </c>
      <c r="DD8" s="441" t="str">
        <f t="shared" si="49"/>
        <v/>
      </c>
      <c r="DE8" s="443" t="str">
        <f t="shared" si="56"/>
        <v/>
      </c>
      <c r="DF8" s="443" t="str">
        <f t="shared" si="57"/>
        <v/>
      </c>
      <c r="DG8" s="443" t="str">
        <f t="shared" si="50"/>
        <v/>
      </c>
      <c r="DH8" s="443" t="str">
        <f t="shared" si="58"/>
        <v/>
      </c>
      <c r="DI8" t="str">
        <f t="shared" si="51"/>
        <v>89</v>
      </c>
      <c r="DJ8" s="443" t="str">
        <f t="shared" si="59"/>
        <v>W89</v>
      </c>
      <c r="DK8" t="str">
        <f t="shared" si="52"/>
        <v/>
      </c>
      <c r="DL8" s="443" t="str">
        <f t="shared" si="61"/>
        <v/>
      </c>
      <c r="DM8" t="str">
        <f t="shared" si="53"/>
        <v/>
      </c>
      <c r="DN8" s="443" t="str">
        <f t="shared" si="60"/>
        <v/>
      </c>
    </row>
    <row r="9" spans="1:118" ht="20.100000000000001" customHeight="1" x14ac:dyDescent="0.2">
      <c r="A9" s="1040"/>
      <c r="B9" s="40">
        <f t="shared" si="54"/>
        <v>6</v>
      </c>
      <c r="C9" s="647" t="s">
        <v>535</v>
      </c>
      <c r="D9" s="648" t="str">
        <f>VLOOKUP($C9,'Course List (program)'!$G$2:$L$100,2,FALSE)</f>
        <v>Architectural Drawing</v>
      </c>
      <c r="E9" s="649" t="str">
        <f>VLOOKUP($C9,'Course List (program)'!$G$2:$L$100,3,FALSE)</f>
        <v>Öğr. Gör. Sadrettin USLU</v>
      </c>
      <c r="F9" s="650">
        <f>VLOOKUP($C9,'Course List (program)'!$G$2:$L$100,4,FALSE)</f>
        <v>0</v>
      </c>
      <c r="G9" s="648" t="str">
        <f t="shared" si="55"/>
        <v>F56789</v>
      </c>
      <c r="H9" s="652">
        <f>VLOOKUP($C9,'Course List (program)'!$G$2:$L$100,6,FALSE)</f>
        <v>0</v>
      </c>
      <c r="I9" s="441">
        <f>IF((OR($C9='S1'!$C$3,$C9='S1'!$C$13,$C9='S1'!$C$23,$C9='S1'!$C$33)),1,0)</f>
        <v>0</v>
      </c>
      <c r="J9" s="441">
        <f>IF((OR($C9='S1'!$C$4,$C9='S1'!$C$14,$C9='S1'!$C$24,$C9='S1'!$C$34)),1,0)</f>
        <v>0</v>
      </c>
      <c r="K9" s="441">
        <f>IF((OR($C9='S1'!$C$5,$C9='S1'!$C$15,$C9='S1'!$C$25,$C9='S1'!$C$35)),1,0)</f>
        <v>0</v>
      </c>
      <c r="L9" s="441">
        <f>IF((OR($C9='S1'!$C$6,$C9='S1'!$C$16,$C9='S1'!$C$26,$C9='S1'!$C$36)),1,0)</f>
        <v>0</v>
      </c>
      <c r="M9" s="441">
        <f>IF((OR($C9='S1'!$C$7,$C9='S1'!$C$17,$C9='S1'!$C$27,$C9='S1'!$C$37)),1,0)</f>
        <v>0</v>
      </c>
      <c r="N9" s="441">
        <f>IF((OR($C9='S1'!$C$8,$C9='S1'!$C$18,$C9='S1'!$C$28,$C9='S1'!$C$38)),1,0)</f>
        <v>0</v>
      </c>
      <c r="O9" s="441">
        <f>IF((OR($C9='S1'!$C$9,$C9='S1'!$C$19,$C9='S1'!$C$29,$C9='S1'!$C$39)),1,0)</f>
        <v>0</v>
      </c>
      <c r="P9" s="441">
        <f>IF((OR($C9='S1'!$C$10,$C9='S1'!$C$20,$C9='S1'!$C$30,$C9='S1'!$C$40)),1,0)</f>
        <v>0</v>
      </c>
      <c r="Q9" s="441">
        <f>IF((OR($C9='S1'!$C$11,$C9='S1'!$C$21,$C9='S1'!$C$31,$C9='S1'!$C$41)),1,0)</f>
        <v>0</v>
      </c>
      <c r="R9" s="441">
        <f>IF((OR($C9='S1'!$C$12,$C9='S1'!$C$22,$C9='S1'!$C$32,$C9='S1'!$C$42)),1,0)</f>
        <v>0</v>
      </c>
      <c r="S9" s="439">
        <f>IF((OR($C9='S1'!$D$3,$C9='S1'!$D$13,$C9='S1'!$D$23,$C9='S1'!$D$33)),1,0)</f>
        <v>0</v>
      </c>
      <c r="T9" s="439">
        <f>IF((OR($C9='S1'!$D$4,$C9='S1'!$D$14,$C9='S1'!$D$24,$C9='S1'!$D$34)),1,0)</f>
        <v>0</v>
      </c>
      <c r="U9" s="439">
        <f>IF((OR($C9='S1'!$D$5,$C9='S1'!$D$15,$C9='S1'!$D$25,$C9='S1'!$D$35)),1,0)</f>
        <v>0</v>
      </c>
      <c r="V9" s="439">
        <f>IF((OR($C9='S1'!$D$6,$C9='S1'!$D$16,$C9='S1'!$D$26,$C9='S1'!$D$36)),1,0)</f>
        <v>0</v>
      </c>
      <c r="W9" s="439">
        <f>IF((OR($C9='S1'!$D$7,$C9='S1'!$D$17,$C9='S1'!$D$27,$C9='S1'!$D$37)),1,0)</f>
        <v>0</v>
      </c>
      <c r="X9" s="439">
        <f>IF((OR($C9='S1'!$D$8,$C9='S1'!$D$18,$C9='S1'!$D$28,$C9='S1'!$D$38)),1,0)</f>
        <v>0</v>
      </c>
      <c r="Y9" s="439">
        <f>IF((OR($C9='S1'!$D$9,$C9='S1'!$D$19,$C9='S1'!$D$29,$C9='S1'!$D$39)),1,0)</f>
        <v>0</v>
      </c>
      <c r="Z9" s="439">
        <f>IF((OR($C9='S1'!$D$10,$C9='S1'!$D$20,$C9='S1'!$D$30,$C9='S1'!$D$40)),1,0)</f>
        <v>0</v>
      </c>
      <c r="AA9" s="439">
        <f>IF((OR($C9='S1'!$D$11,$C9='S1'!$D$21,$C9='S1'!$D$31,$C9='S1'!$D$41)),1,0)</f>
        <v>0</v>
      </c>
      <c r="AB9" s="439">
        <f>IF((OR($C9='S1'!$D$12,$C9='S1'!$D$22,$C9='S1'!$D$32,$C9='S1'!$D$42)),1,0)</f>
        <v>0</v>
      </c>
      <c r="AC9" s="441">
        <f>IF((OR($C9='S1'!$E$3,$C9='S1'!$E$13,$C9='S1'!$E$23,$C9='S1'!$E$33)),1,0)</f>
        <v>0</v>
      </c>
      <c r="AD9" s="441">
        <f>IF((OR($C9='S1'!$E$4,$C9='S1'!$E$14,$C9='S1'!$E$24,$C9='S1'!$E$34)),1,0)</f>
        <v>0</v>
      </c>
      <c r="AE9" s="441">
        <f>IF((OR($C9='S1'!$E$5,$C9='S1'!$E$15,$C9='S1'!$E$25,$C9='S1'!$E$35)),1,0)</f>
        <v>0</v>
      </c>
      <c r="AF9" s="441">
        <f>IF((OR($C9='S1'!$E$6,$C9='S1'!$E$16,$C9='S1'!$E$26,$C9='S1'!$E$36)),1,0)</f>
        <v>0</v>
      </c>
      <c r="AG9" s="441">
        <f>IF((OR($C9='S1'!$E$7,$C9='S1'!$E$17,$C9='S1'!$E$27,$C9='S1'!$E$37)),1,0)</f>
        <v>0</v>
      </c>
      <c r="AH9" s="441">
        <f>IF((OR($C9='S1'!$E$8,$C9='S1'!$E$18,$C9='S1'!$E$28,$C9='S1'!$E$38)),1,0)</f>
        <v>0</v>
      </c>
      <c r="AI9" s="441">
        <f>IF((OR($C9='S1'!$E$9,$C9='S1'!$E$19,$C9='S1'!$E$29,$C9='S1'!$E$39)),1,0)</f>
        <v>0</v>
      </c>
      <c r="AJ9" s="441">
        <f>IF((OR($C9='S1'!$E$10,$C9='S1'!$E$20,$C9='S1'!$E$30,$C9='S1'!$E$40)),1,0)</f>
        <v>0</v>
      </c>
      <c r="AK9" s="441">
        <f>IF((OR($C9='S1'!$E$11,$C9='S1'!$E$21,$C9='S1'!$E$31,$C9='S1'!$E$41)),1,0)</f>
        <v>0</v>
      </c>
      <c r="AL9" s="441">
        <f>IF((OR($C9='S1'!$E$12,$C9='S1'!$E$22,$C9='S1'!$E$32,$C9='S1'!$E$42)),1,0)</f>
        <v>0</v>
      </c>
      <c r="AM9" s="439">
        <f>IF((OR($C9='S1'!$F$3,$C9='S1'!$F$13,$C9='S1'!$F$23,$C9='S1'!$F$33)),1,0)</f>
        <v>0</v>
      </c>
      <c r="AN9" s="439">
        <f>IF((OR($C9='S1'!$F$4,$C9='S1'!$F$14,$C9='S1'!$F$24,$C9='S1'!$F$34)),1,0)</f>
        <v>0</v>
      </c>
      <c r="AO9" s="439">
        <f>IF((OR($C9='S1'!$F$5,$C9='S1'!$F$15,$C9='S1'!$F$25,$C9='S1'!$F$35)),1,0)</f>
        <v>0</v>
      </c>
      <c r="AP9" s="439">
        <f>IF((OR($C9='S1'!$F$6,$C9='S1'!$F$16,$C9='S1'!$F$26,$C9='S1'!$F$36)),1,0)</f>
        <v>0</v>
      </c>
      <c r="AQ9" s="439">
        <f>IF((OR($C9='S1'!$F$7,$C9='S1'!$F$17,$C9='S1'!$F$27,$C9='S1'!$F$37)),1,0)</f>
        <v>0</v>
      </c>
      <c r="AR9" s="439">
        <f>IF((OR($C9='S1'!$F$8,$C9='S1'!$F$18,$C9='S1'!$F$28,$C9='S1'!$F$38)),1,0)</f>
        <v>0</v>
      </c>
      <c r="AS9" s="439">
        <f>IF((OR($C9='S1'!$F$9,$C9='S1'!$F$19,$C9='S1'!$F$29,$C9='S1'!$F$39)),1,0)</f>
        <v>0</v>
      </c>
      <c r="AT9" s="439">
        <f>IF((OR($C9='S1'!$F$10,$C9='S1'!$F$20,$C9='S1'!$F$30,$C9='S1'!$F$40)),1,0)</f>
        <v>0</v>
      </c>
      <c r="AU9" s="439">
        <f>IF((OR($C9='S1'!$F$11,$C9='S1'!$F$21,$C9='S1'!$F$31,$C9='S1'!$F$41)),1,0)</f>
        <v>0</v>
      </c>
      <c r="AV9" s="439">
        <f>IF((OR($C9='S1'!$F$12,$C9='S1'!$F$22,$C9='S1'!$F$32,$C9='S1'!$F$42)),1,0)</f>
        <v>0</v>
      </c>
      <c r="AW9" s="441">
        <f>IF((OR($C9='S1'!$G$3,$C9='S1'!$G$13,$C9='S1'!$G$23,$C9='S1'!$G$33)),1,0)</f>
        <v>0</v>
      </c>
      <c r="AX9" s="441">
        <f>IF((OR($C9='S1'!$G$4,$C9='S1'!$G$14,$C9='S1'!$G$24,$C9='S1'!$G$34)),1,0)</f>
        <v>0</v>
      </c>
      <c r="AY9" s="441">
        <f>IF((OR($C9='S1'!$G$5,$C9='S1'!$G$15,$C9='S1'!$G$25,$C9='S1'!$G$35)),1,0)</f>
        <v>0</v>
      </c>
      <c r="AZ9" s="441">
        <f>IF((OR($C9='S1'!$G$6,$C9='S1'!$G$16,$C9='S1'!$G$26,$C9='S1'!$G$36)),1,0)</f>
        <v>0</v>
      </c>
      <c r="BA9" s="441">
        <f>IF((OR($C9='S1'!$G$7,$C9='S1'!$G$17,$C9='S1'!$G$27,$C9='S1'!$G$37)),1,0)</f>
        <v>1</v>
      </c>
      <c r="BB9" s="441">
        <f>IF((OR($C9='S1'!$G$8,$C9='S1'!$G$18,$C9='S1'!$G$28,$C9='S1'!$G$38)),1,0)</f>
        <v>1</v>
      </c>
      <c r="BC9" s="441">
        <f>IF((OR($C9='S1'!$G$9,$C9='S1'!$G$19,$C9='S1'!$G$29,$C9='S1'!$G$39)),1,0)</f>
        <v>1</v>
      </c>
      <c r="BD9" s="441">
        <f>IF((OR($C9='S1'!$G$10,$C9='S1'!$G$20,$C9='S1'!$G$30,$C9='S1'!$G$40)),1,0)</f>
        <v>1</v>
      </c>
      <c r="BE9" s="441">
        <f>IF((OR($C9='S1'!$G$11,$C9='S1'!$G$21,$C9='S1'!$G$31,$C9='S1'!$G$41)),1,0)</f>
        <v>1</v>
      </c>
      <c r="BF9" s="441">
        <f>IF((OR($C9='S1'!$G$12,$C9='S1'!$G$22,$C9='S1'!$G$32,$C9='S1'!$G$42)),1,0)</f>
        <v>0</v>
      </c>
      <c r="BG9" s="441" t="str">
        <f t="shared" si="0"/>
        <v/>
      </c>
      <c r="BH9" s="441" t="str">
        <f t="shared" si="1"/>
        <v/>
      </c>
      <c r="BI9" s="441" t="str">
        <f t="shared" si="2"/>
        <v/>
      </c>
      <c r="BJ9" s="441" t="str">
        <f t="shared" si="3"/>
        <v/>
      </c>
      <c r="BK9" s="441" t="str">
        <f t="shared" si="4"/>
        <v/>
      </c>
      <c r="BL9" s="441" t="str">
        <f t="shared" si="5"/>
        <v/>
      </c>
      <c r="BM9" s="441" t="str">
        <f t="shared" si="6"/>
        <v/>
      </c>
      <c r="BN9" s="441" t="str">
        <f t="shared" si="7"/>
        <v/>
      </c>
      <c r="BO9" s="441" t="str">
        <f t="shared" si="8"/>
        <v/>
      </c>
      <c r="BP9" s="441" t="str">
        <f t="shared" si="9"/>
        <v/>
      </c>
      <c r="BQ9" s="439" t="str">
        <f t="shared" si="10"/>
        <v/>
      </c>
      <c r="BR9" s="439" t="str">
        <f t="shared" si="11"/>
        <v/>
      </c>
      <c r="BS9" s="439" t="str">
        <f t="shared" si="12"/>
        <v/>
      </c>
      <c r="BT9" s="439" t="str">
        <f t="shared" si="13"/>
        <v/>
      </c>
      <c r="BU9" s="439" t="str">
        <f t="shared" si="14"/>
        <v/>
      </c>
      <c r="BV9" s="439" t="str">
        <f t="shared" si="15"/>
        <v/>
      </c>
      <c r="BW9" s="439" t="str">
        <f t="shared" si="16"/>
        <v/>
      </c>
      <c r="BX9" s="439" t="str">
        <f t="shared" si="17"/>
        <v/>
      </c>
      <c r="BY9" s="439" t="str">
        <f t="shared" si="18"/>
        <v/>
      </c>
      <c r="BZ9" s="439" t="str">
        <f t="shared" si="19"/>
        <v/>
      </c>
      <c r="CA9" s="441" t="str">
        <f t="shared" si="20"/>
        <v/>
      </c>
      <c r="CB9" s="441" t="str">
        <f t="shared" si="21"/>
        <v/>
      </c>
      <c r="CC9" s="441" t="str">
        <f t="shared" si="22"/>
        <v/>
      </c>
      <c r="CD9" s="441" t="str">
        <f t="shared" si="23"/>
        <v/>
      </c>
      <c r="CE9" s="441" t="str">
        <f t="shared" si="24"/>
        <v/>
      </c>
      <c r="CF9" s="441" t="str">
        <f t="shared" si="25"/>
        <v/>
      </c>
      <c r="CG9" s="441" t="str">
        <f t="shared" si="26"/>
        <v/>
      </c>
      <c r="CH9" s="441" t="str">
        <f t="shared" si="27"/>
        <v/>
      </c>
      <c r="CI9" s="441" t="str">
        <f t="shared" si="28"/>
        <v/>
      </c>
      <c r="CJ9" s="441" t="str">
        <f t="shared" si="29"/>
        <v/>
      </c>
      <c r="CK9" s="439" t="str">
        <f t="shared" si="30"/>
        <v/>
      </c>
      <c r="CL9" s="439" t="str">
        <f t="shared" si="31"/>
        <v/>
      </c>
      <c r="CM9" s="439" t="str">
        <f t="shared" si="32"/>
        <v/>
      </c>
      <c r="CN9" s="439" t="str">
        <f t="shared" si="33"/>
        <v/>
      </c>
      <c r="CO9" s="439" t="str">
        <f t="shared" si="34"/>
        <v/>
      </c>
      <c r="CP9" s="439" t="str">
        <f t="shared" si="35"/>
        <v/>
      </c>
      <c r="CQ9" s="439" t="str">
        <f t="shared" si="36"/>
        <v/>
      </c>
      <c r="CR9" s="439" t="str">
        <f t="shared" si="37"/>
        <v/>
      </c>
      <c r="CS9" s="439" t="str">
        <f t="shared" si="38"/>
        <v/>
      </c>
      <c r="CT9" s="439" t="str">
        <f t="shared" si="39"/>
        <v/>
      </c>
      <c r="CU9" s="441" t="str">
        <f t="shared" si="40"/>
        <v/>
      </c>
      <c r="CV9" s="441" t="str">
        <f t="shared" si="41"/>
        <v/>
      </c>
      <c r="CW9" s="441" t="str">
        <f t="shared" si="42"/>
        <v/>
      </c>
      <c r="CX9" s="441" t="str">
        <f t="shared" si="43"/>
        <v/>
      </c>
      <c r="CY9" s="441">
        <f t="shared" si="44"/>
        <v>5</v>
      </c>
      <c r="CZ9" s="441">
        <f t="shared" si="45"/>
        <v>6</v>
      </c>
      <c r="DA9" s="441">
        <f t="shared" si="46"/>
        <v>7</v>
      </c>
      <c r="DB9" s="441">
        <f t="shared" si="47"/>
        <v>8</v>
      </c>
      <c r="DC9" s="441">
        <f t="shared" si="48"/>
        <v>9</v>
      </c>
      <c r="DD9" s="441" t="str">
        <f t="shared" si="49"/>
        <v/>
      </c>
      <c r="DE9" s="443" t="str">
        <f t="shared" si="56"/>
        <v/>
      </c>
      <c r="DF9" s="443" t="str">
        <f t="shared" si="57"/>
        <v/>
      </c>
      <c r="DG9" s="443" t="str">
        <f t="shared" si="50"/>
        <v/>
      </c>
      <c r="DH9" s="443" t="str">
        <f t="shared" si="58"/>
        <v/>
      </c>
      <c r="DI9" t="str">
        <f t="shared" si="51"/>
        <v/>
      </c>
      <c r="DJ9" s="443" t="str">
        <f t="shared" si="59"/>
        <v/>
      </c>
      <c r="DK9" t="str">
        <f t="shared" si="52"/>
        <v/>
      </c>
      <c r="DL9" s="443" t="str">
        <f t="shared" si="61"/>
        <v/>
      </c>
      <c r="DM9" t="str">
        <f t="shared" si="53"/>
        <v>56789</v>
      </c>
      <c r="DN9" s="443" t="str">
        <f t="shared" si="60"/>
        <v>F56789</v>
      </c>
    </row>
    <row r="10" spans="1:118" ht="20.100000000000001" customHeight="1" x14ac:dyDescent="0.2">
      <c r="A10" s="1040"/>
      <c r="B10" s="40">
        <f t="shared" si="54"/>
        <v>7</v>
      </c>
      <c r="C10" s="647" t="s">
        <v>371</v>
      </c>
      <c r="D10" s="648" t="str">
        <f>VLOOKUP($C10,'Course List (program)'!$G$2:$L$100,2,FALSE)</f>
        <v>Building Materials</v>
      </c>
      <c r="E10" s="649" t="str">
        <f>VLOOKUP($C10,'Course List (program)'!$G$2:$L$100,3,FALSE)</f>
        <v>Doç. Dr. Füsun SEZEN</v>
      </c>
      <c r="F10" s="650" t="str">
        <f>VLOOKUP($C10,'Course List (program)'!$G$2:$L$100,4,FALSE)</f>
        <v>Hande GÜLTEKİN</v>
      </c>
      <c r="G10" s="648" t="str">
        <f t="shared" si="55"/>
        <v>TU123</v>
      </c>
      <c r="H10" s="652">
        <f>VLOOKUP($C10,'Course List (program)'!$G$2:$L$100,6,FALSE)</f>
        <v>0</v>
      </c>
      <c r="I10" s="441">
        <f>IF((OR($C10='S1'!$C$3,$C10='S1'!$C$13,$C10='S1'!$C$23,$C10='S1'!$C$33)),1,0)</f>
        <v>0</v>
      </c>
      <c r="J10" s="441">
        <f>IF((OR($C10='S1'!$C$4,$C10='S1'!$C$14,$C10='S1'!$C$24,$C10='S1'!$C$34)),1,0)</f>
        <v>0</v>
      </c>
      <c r="K10" s="441">
        <f>IF((OR($C10='S1'!$C$5,$C10='S1'!$C$15,$C10='S1'!$C$25,$C10='S1'!$C$35)),1,0)</f>
        <v>0</v>
      </c>
      <c r="L10" s="441">
        <f>IF((OR($C10='S1'!$C$6,$C10='S1'!$C$16,$C10='S1'!$C$26,$C10='S1'!$C$36)),1,0)</f>
        <v>0</v>
      </c>
      <c r="M10" s="441">
        <f>IF((OR($C10='S1'!$C$7,$C10='S1'!$C$17,$C10='S1'!$C$27,$C10='S1'!$C$37)),1,0)</f>
        <v>0</v>
      </c>
      <c r="N10" s="441">
        <f>IF((OR($C10='S1'!$C$8,$C10='S1'!$C$18,$C10='S1'!$C$28,$C10='S1'!$C$38)),1,0)</f>
        <v>0</v>
      </c>
      <c r="O10" s="441">
        <f>IF((OR($C10='S1'!$C$9,$C10='S1'!$C$19,$C10='S1'!$C$29,$C10='S1'!$C$39)),1,0)</f>
        <v>0</v>
      </c>
      <c r="P10" s="441">
        <f>IF((OR($C10='S1'!$C$10,$C10='S1'!$C$20,$C10='S1'!$C$30,$C10='S1'!$C$40)),1,0)</f>
        <v>0</v>
      </c>
      <c r="Q10" s="441">
        <f>IF((OR($C10='S1'!$C$11,$C10='S1'!$C$21,$C10='S1'!$C$31,$C10='S1'!$C$41)),1,0)</f>
        <v>0</v>
      </c>
      <c r="R10" s="441">
        <f>IF((OR($C10='S1'!$C$12,$C10='S1'!$C$22,$C10='S1'!$C$32,$C10='S1'!$C$42)),1,0)</f>
        <v>0</v>
      </c>
      <c r="S10" s="439">
        <f>IF((OR($C10='S1'!$D$3,$C10='S1'!$D$13,$C10='S1'!$D$23,$C10='S1'!$D$33)),1,0)</f>
        <v>1</v>
      </c>
      <c r="T10" s="439">
        <f>IF((OR($C10='S1'!$D$4,$C10='S1'!$D$14,$C10='S1'!$D$24,$C10='S1'!$D$34)),1,0)</f>
        <v>1</v>
      </c>
      <c r="U10" s="439">
        <f>IF((OR($C10='S1'!$D$5,$C10='S1'!$D$15,$C10='S1'!$D$25,$C10='S1'!$D$35)),1,0)</f>
        <v>1</v>
      </c>
      <c r="V10" s="439">
        <f>IF((OR($C10='S1'!$D$6,$C10='S1'!$D$16,$C10='S1'!$D$26,$C10='S1'!$D$36)),1,0)</f>
        <v>0</v>
      </c>
      <c r="W10" s="439">
        <f>IF((OR($C10='S1'!$D$7,$C10='S1'!$D$17,$C10='S1'!$D$27,$C10='S1'!$D$37)),1,0)</f>
        <v>0</v>
      </c>
      <c r="X10" s="439">
        <f>IF((OR($C10='S1'!$D$8,$C10='S1'!$D$18,$C10='S1'!$D$28,$C10='S1'!$D$38)),1,0)</f>
        <v>0</v>
      </c>
      <c r="Y10" s="439">
        <f>IF((OR($C10='S1'!$D$9,$C10='S1'!$D$19,$C10='S1'!$D$29,$C10='S1'!$D$39)),1,0)</f>
        <v>0</v>
      </c>
      <c r="Z10" s="439">
        <f>IF((OR($C10='S1'!$D$10,$C10='S1'!$D$20,$C10='S1'!$D$30,$C10='S1'!$D$40)),1,0)</f>
        <v>0</v>
      </c>
      <c r="AA10" s="439">
        <f>IF((OR($C10='S1'!$D$11,$C10='S1'!$D$21,$C10='S1'!$D$31,$C10='S1'!$D$41)),1,0)</f>
        <v>0</v>
      </c>
      <c r="AB10" s="439">
        <f>IF((OR($C10='S1'!$D$12,$C10='S1'!$D$22,$C10='S1'!$D$32,$C10='S1'!$D$42)),1,0)</f>
        <v>0</v>
      </c>
      <c r="AC10" s="441">
        <f>IF((OR($C10='S1'!$E$3,$C10='S1'!$E$13,$C10='S1'!$E$23,$C10='S1'!$E$33)),1,0)</f>
        <v>0</v>
      </c>
      <c r="AD10" s="441">
        <f>IF((OR($C10='S1'!$E$4,$C10='S1'!$E$14,$C10='S1'!$E$24,$C10='S1'!$E$34)),1,0)</f>
        <v>0</v>
      </c>
      <c r="AE10" s="441">
        <f>IF((OR($C10='S1'!$E$5,$C10='S1'!$E$15,$C10='S1'!$E$25,$C10='S1'!$E$35)),1,0)</f>
        <v>0</v>
      </c>
      <c r="AF10" s="441">
        <f>IF((OR($C10='S1'!$E$6,$C10='S1'!$E$16,$C10='S1'!$E$26,$C10='S1'!$E$36)),1,0)</f>
        <v>0</v>
      </c>
      <c r="AG10" s="441">
        <f>IF((OR($C10='S1'!$E$7,$C10='S1'!$E$17,$C10='S1'!$E$27,$C10='S1'!$E$37)),1,0)</f>
        <v>0</v>
      </c>
      <c r="AH10" s="441">
        <f>IF((OR($C10='S1'!$E$8,$C10='S1'!$E$18,$C10='S1'!$E$28,$C10='S1'!$E$38)),1,0)</f>
        <v>0</v>
      </c>
      <c r="AI10" s="441">
        <f>IF((OR($C10='S1'!$E$9,$C10='S1'!$E$19,$C10='S1'!$E$29,$C10='S1'!$E$39)),1,0)</f>
        <v>0</v>
      </c>
      <c r="AJ10" s="441">
        <f>IF((OR($C10='S1'!$E$10,$C10='S1'!$E$20,$C10='S1'!$E$30,$C10='S1'!$E$40)),1,0)</f>
        <v>0</v>
      </c>
      <c r="AK10" s="441">
        <f>IF((OR($C10='S1'!$E$11,$C10='S1'!$E$21,$C10='S1'!$E$31,$C10='S1'!$E$41)),1,0)</f>
        <v>0</v>
      </c>
      <c r="AL10" s="441">
        <f>IF((OR($C10='S1'!$E$12,$C10='S1'!$E$22,$C10='S1'!$E$32,$C10='S1'!$E$42)),1,0)</f>
        <v>0</v>
      </c>
      <c r="AM10" s="439">
        <f>IF((OR($C10='S1'!$F$3,$C10='S1'!$F$13,$C10='S1'!$F$23,$C10='S1'!$F$33)),1,0)</f>
        <v>0</v>
      </c>
      <c r="AN10" s="439">
        <f>IF((OR($C10='S1'!$F$4,$C10='S1'!$F$14,$C10='S1'!$F$24,$C10='S1'!$F$34)),1,0)</f>
        <v>0</v>
      </c>
      <c r="AO10" s="439">
        <f>IF((OR($C10='S1'!$F$5,$C10='S1'!$F$15,$C10='S1'!$F$25,$C10='S1'!$F$35)),1,0)</f>
        <v>0</v>
      </c>
      <c r="AP10" s="439">
        <f>IF((OR($C10='S1'!$F$6,$C10='S1'!$F$16,$C10='S1'!$F$26,$C10='S1'!$F$36)),1,0)</f>
        <v>0</v>
      </c>
      <c r="AQ10" s="439">
        <f>IF((OR($C10='S1'!$F$7,$C10='S1'!$F$17,$C10='S1'!$F$27,$C10='S1'!$F$37)),1,0)</f>
        <v>0</v>
      </c>
      <c r="AR10" s="439">
        <f>IF((OR($C10='S1'!$F$8,$C10='S1'!$F$18,$C10='S1'!$F$28,$C10='S1'!$F$38)),1,0)</f>
        <v>0</v>
      </c>
      <c r="AS10" s="439">
        <f>IF((OR($C10='S1'!$F$9,$C10='S1'!$F$19,$C10='S1'!$F$29,$C10='S1'!$F$39)),1,0)</f>
        <v>0</v>
      </c>
      <c r="AT10" s="439">
        <f>IF((OR($C10='S1'!$F$10,$C10='S1'!$F$20,$C10='S1'!$F$30,$C10='S1'!$F$40)),1,0)</f>
        <v>0</v>
      </c>
      <c r="AU10" s="439">
        <f>IF((OR($C10='S1'!$F$11,$C10='S1'!$F$21,$C10='S1'!$F$31,$C10='S1'!$F$41)),1,0)</f>
        <v>0</v>
      </c>
      <c r="AV10" s="439">
        <f>IF((OR($C10='S1'!$F$12,$C10='S1'!$F$22,$C10='S1'!$F$32,$C10='S1'!$F$42)),1,0)</f>
        <v>0</v>
      </c>
      <c r="AW10" s="441">
        <f>IF((OR($C10='S1'!$G$3,$C10='S1'!$G$13,$C10='S1'!$G$23,$C10='S1'!$G$33)),1,0)</f>
        <v>0</v>
      </c>
      <c r="AX10" s="441">
        <f>IF((OR($C10='S1'!$G$4,$C10='S1'!$G$14,$C10='S1'!$G$24,$C10='S1'!$G$34)),1,0)</f>
        <v>0</v>
      </c>
      <c r="AY10" s="441">
        <f>IF((OR($C10='S1'!$G$5,$C10='S1'!$G$15,$C10='S1'!$G$25,$C10='S1'!$G$35)),1,0)</f>
        <v>0</v>
      </c>
      <c r="AZ10" s="441">
        <f>IF((OR($C10='S1'!$G$6,$C10='S1'!$G$16,$C10='S1'!$G$26,$C10='S1'!$G$36)),1,0)</f>
        <v>0</v>
      </c>
      <c r="BA10" s="441">
        <f>IF((OR($C10='S1'!$G$7,$C10='S1'!$G$17,$C10='S1'!$G$27,$C10='S1'!$G$37)),1,0)</f>
        <v>0</v>
      </c>
      <c r="BB10" s="441">
        <f>IF((OR($C10='S1'!$G$8,$C10='S1'!$G$18,$C10='S1'!$G$28,$C10='S1'!$G$38)),1,0)</f>
        <v>0</v>
      </c>
      <c r="BC10" s="441">
        <f>IF((OR($C10='S1'!$G$9,$C10='S1'!$G$19,$C10='S1'!$G$29,$C10='S1'!$G$39)),1,0)</f>
        <v>0</v>
      </c>
      <c r="BD10" s="441">
        <f>IF((OR($C10='S1'!$G$10,$C10='S1'!$G$20,$C10='S1'!$G$30,$C10='S1'!$G$40)),1,0)</f>
        <v>0</v>
      </c>
      <c r="BE10" s="441">
        <f>IF((OR($C10='S1'!$G$11,$C10='S1'!$G$21,$C10='S1'!$G$31,$C10='S1'!$G$41)),1,0)</f>
        <v>0</v>
      </c>
      <c r="BF10" s="441">
        <f>IF((OR($C10='S1'!$G$12,$C10='S1'!$G$22,$C10='S1'!$G$32,$C10='S1'!$G$42)),1,0)</f>
        <v>0</v>
      </c>
      <c r="BG10" s="441" t="str">
        <f t="shared" si="0"/>
        <v/>
      </c>
      <c r="BH10" s="441" t="str">
        <f t="shared" si="1"/>
        <v/>
      </c>
      <c r="BI10" s="441" t="str">
        <f t="shared" si="2"/>
        <v/>
      </c>
      <c r="BJ10" s="441" t="str">
        <f t="shared" si="3"/>
        <v/>
      </c>
      <c r="BK10" s="441" t="str">
        <f t="shared" si="4"/>
        <v/>
      </c>
      <c r="BL10" s="441" t="str">
        <f t="shared" si="5"/>
        <v/>
      </c>
      <c r="BM10" s="441" t="str">
        <f t="shared" si="6"/>
        <v/>
      </c>
      <c r="BN10" s="441" t="str">
        <f t="shared" si="7"/>
        <v/>
      </c>
      <c r="BO10" s="441" t="str">
        <f t="shared" si="8"/>
        <v/>
      </c>
      <c r="BP10" s="441" t="str">
        <f t="shared" si="9"/>
        <v/>
      </c>
      <c r="BQ10" s="439">
        <f t="shared" si="10"/>
        <v>1</v>
      </c>
      <c r="BR10" s="439">
        <f t="shared" si="11"/>
        <v>2</v>
      </c>
      <c r="BS10" s="439">
        <f t="shared" si="12"/>
        <v>3</v>
      </c>
      <c r="BT10" s="439" t="str">
        <f t="shared" si="13"/>
        <v/>
      </c>
      <c r="BU10" s="439" t="str">
        <f t="shared" si="14"/>
        <v/>
      </c>
      <c r="BV10" s="439" t="str">
        <f t="shared" si="15"/>
        <v/>
      </c>
      <c r="BW10" s="439" t="str">
        <f t="shared" si="16"/>
        <v/>
      </c>
      <c r="BX10" s="439" t="str">
        <f t="shared" si="17"/>
        <v/>
      </c>
      <c r="BY10" s="439" t="str">
        <f t="shared" si="18"/>
        <v/>
      </c>
      <c r="BZ10" s="439" t="str">
        <f t="shared" si="19"/>
        <v/>
      </c>
      <c r="CA10" s="441" t="str">
        <f t="shared" si="20"/>
        <v/>
      </c>
      <c r="CB10" s="441" t="str">
        <f t="shared" si="21"/>
        <v/>
      </c>
      <c r="CC10" s="441" t="str">
        <f t="shared" si="22"/>
        <v/>
      </c>
      <c r="CD10" s="441" t="str">
        <f t="shared" si="23"/>
        <v/>
      </c>
      <c r="CE10" s="441" t="str">
        <f t="shared" si="24"/>
        <v/>
      </c>
      <c r="CF10" s="441" t="str">
        <f t="shared" si="25"/>
        <v/>
      </c>
      <c r="CG10" s="441" t="str">
        <f t="shared" si="26"/>
        <v/>
      </c>
      <c r="CH10" s="441" t="str">
        <f t="shared" si="27"/>
        <v/>
      </c>
      <c r="CI10" s="441" t="str">
        <f t="shared" si="28"/>
        <v/>
      </c>
      <c r="CJ10" s="441" t="str">
        <f t="shared" si="29"/>
        <v/>
      </c>
      <c r="CK10" s="439" t="str">
        <f t="shared" si="30"/>
        <v/>
      </c>
      <c r="CL10" s="439" t="str">
        <f t="shared" si="31"/>
        <v/>
      </c>
      <c r="CM10" s="439" t="str">
        <f t="shared" si="32"/>
        <v/>
      </c>
      <c r="CN10" s="439" t="str">
        <f t="shared" si="33"/>
        <v/>
      </c>
      <c r="CO10" s="439" t="str">
        <f t="shared" si="34"/>
        <v/>
      </c>
      <c r="CP10" s="439" t="str">
        <f t="shared" si="35"/>
        <v/>
      </c>
      <c r="CQ10" s="439" t="str">
        <f t="shared" si="36"/>
        <v/>
      </c>
      <c r="CR10" s="439" t="str">
        <f t="shared" si="37"/>
        <v/>
      </c>
      <c r="CS10" s="439" t="str">
        <f t="shared" si="38"/>
        <v/>
      </c>
      <c r="CT10" s="439" t="str">
        <f t="shared" si="39"/>
        <v/>
      </c>
      <c r="CU10" s="441" t="str">
        <f t="shared" si="40"/>
        <v/>
      </c>
      <c r="CV10" s="441" t="str">
        <f t="shared" si="41"/>
        <v/>
      </c>
      <c r="CW10" s="441" t="str">
        <f t="shared" si="42"/>
        <v/>
      </c>
      <c r="CX10" s="441" t="str">
        <f t="shared" si="43"/>
        <v/>
      </c>
      <c r="CY10" s="441" t="str">
        <f t="shared" si="44"/>
        <v/>
      </c>
      <c r="CZ10" s="441" t="str">
        <f t="shared" si="45"/>
        <v/>
      </c>
      <c r="DA10" s="441" t="str">
        <f t="shared" si="46"/>
        <v/>
      </c>
      <c r="DB10" s="441" t="str">
        <f t="shared" si="47"/>
        <v/>
      </c>
      <c r="DC10" s="441" t="str">
        <f t="shared" si="48"/>
        <v/>
      </c>
      <c r="DD10" s="441" t="str">
        <f t="shared" si="49"/>
        <v/>
      </c>
      <c r="DE10" s="443" t="str">
        <f t="shared" si="56"/>
        <v/>
      </c>
      <c r="DF10" s="443" t="str">
        <f t="shared" si="57"/>
        <v/>
      </c>
      <c r="DG10" s="443" t="str">
        <f t="shared" si="50"/>
        <v>123</v>
      </c>
      <c r="DH10" s="443" t="str">
        <f t="shared" si="58"/>
        <v>TU123</v>
      </c>
      <c r="DI10" t="str">
        <f t="shared" si="51"/>
        <v/>
      </c>
      <c r="DJ10" s="443" t="str">
        <f t="shared" si="59"/>
        <v/>
      </c>
      <c r="DK10" t="str">
        <f t="shared" si="52"/>
        <v/>
      </c>
      <c r="DL10" s="443" t="str">
        <f t="shared" si="61"/>
        <v/>
      </c>
      <c r="DM10" t="str">
        <f t="shared" si="53"/>
        <v/>
      </c>
      <c r="DN10" s="443" t="str">
        <f t="shared" si="60"/>
        <v/>
      </c>
    </row>
    <row r="11" spans="1:118" ht="20.100000000000001" customHeight="1" x14ac:dyDescent="0.2">
      <c r="A11" s="1040"/>
      <c r="B11" s="40">
        <f t="shared" si="54"/>
        <v>8</v>
      </c>
      <c r="C11" s="647" t="s">
        <v>357</v>
      </c>
      <c r="D11" s="648" t="str">
        <f>VLOOKUP($C11,'Course List (program)'!$G$2:$L$100,2,FALSE)</f>
        <v>Humanities I</v>
      </c>
      <c r="E11" s="649" t="str">
        <f>VLOOKUP($C11,'Course List (program)'!$G$2:$L$100,3,FALSE)</f>
        <v>Rectorate1</v>
      </c>
      <c r="F11" s="650">
        <f>VLOOKUP($C11,'Course List (program)'!$G$2:$L$100,4,FALSE)</f>
        <v>0</v>
      </c>
      <c r="G11" s="648" t="str">
        <f t="shared" si="55"/>
        <v>M5,TH89</v>
      </c>
      <c r="H11" s="652">
        <f>VLOOKUP($C11,'Course List (program)'!$G$2:$L$100,6,FALSE)</f>
        <v>0</v>
      </c>
      <c r="I11" s="441">
        <f>IF((OR($C11='S1'!$C$3,$C11='S1'!$C$13,$C11='S1'!$C$23,$C11='S1'!$C$33)),1,0)</f>
        <v>0</v>
      </c>
      <c r="J11" s="441">
        <f>IF((OR($C11='S1'!$C$4,$C11='S1'!$C$14,$C11='S1'!$C$24,$C11='S1'!$C$34)),1,0)</f>
        <v>0</v>
      </c>
      <c r="K11" s="441">
        <f>IF((OR($C11='S1'!$C$5,$C11='S1'!$C$15,$C11='S1'!$C$25,$C11='S1'!$C$35)),1,0)</f>
        <v>0</v>
      </c>
      <c r="L11" s="441">
        <f>IF((OR($C11='S1'!$C$6,$C11='S1'!$C$16,$C11='S1'!$C$26,$C11='S1'!$C$36)),1,0)</f>
        <v>0</v>
      </c>
      <c r="M11" s="441">
        <f>IF((OR($C11='S1'!$C$7,$C11='S1'!$C$17,$C11='S1'!$C$27,$C11='S1'!$C$37)),1,0)</f>
        <v>1</v>
      </c>
      <c r="N11" s="441">
        <f>IF((OR($C11='S1'!$C$8,$C11='S1'!$C$18,$C11='S1'!$C$28,$C11='S1'!$C$38)),1,0)</f>
        <v>0</v>
      </c>
      <c r="O11" s="441">
        <f>IF((OR($C11='S1'!$C$9,$C11='S1'!$C$19,$C11='S1'!$C$29,$C11='S1'!$C$39)),1,0)</f>
        <v>0</v>
      </c>
      <c r="P11" s="441">
        <f>IF((OR($C11='S1'!$C$10,$C11='S1'!$C$20,$C11='S1'!$C$30,$C11='S1'!$C$40)),1,0)</f>
        <v>0</v>
      </c>
      <c r="Q11" s="441">
        <f>IF((OR($C11='S1'!$C$11,$C11='S1'!$C$21,$C11='S1'!$C$31,$C11='S1'!$C$41)),1,0)</f>
        <v>0</v>
      </c>
      <c r="R11" s="441">
        <f>IF((OR($C11='S1'!$C$12,$C11='S1'!$C$22,$C11='S1'!$C$32,$C11='S1'!$C$42)),1,0)</f>
        <v>0</v>
      </c>
      <c r="S11" s="439">
        <f>IF((OR($C11='S1'!$D$3,$C11='S1'!$D$13,$C11='S1'!$D$23,$C11='S1'!$D$33)),1,0)</f>
        <v>0</v>
      </c>
      <c r="T11" s="439">
        <f>IF((OR($C11='S1'!$D$4,$C11='S1'!$D$14,$C11='S1'!$D$24,$C11='S1'!$D$34)),1,0)</f>
        <v>0</v>
      </c>
      <c r="U11" s="439">
        <f>IF((OR($C11='S1'!$D$5,$C11='S1'!$D$15,$C11='S1'!$D$25,$C11='S1'!$D$35)),1,0)</f>
        <v>0</v>
      </c>
      <c r="V11" s="439">
        <f>IF((OR($C11='S1'!$D$6,$C11='S1'!$D$16,$C11='S1'!$D$26,$C11='S1'!$D$36)),1,0)</f>
        <v>0</v>
      </c>
      <c r="W11" s="439">
        <f>IF((OR($C11='S1'!$D$7,$C11='S1'!$D$17,$C11='S1'!$D$27,$C11='S1'!$D$37)),1,0)</f>
        <v>0</v>
      </c>
      <c r="X11" s="439">
        <f>IF((OR($C11='S1'!$D$8,$C11='S1'!$D$18,$C11='S1'!$D$28,$C11='S1'!$D$38)),1,0)</f>
        <v>0</v>
      </c>
      <c r="Y11" s="439">
        <f>IF((OR($C11='S1'!$D$9,$C11='S1'!$D$19,$C11='S1'!$D$29,$C11='S1'!$D$39)),1,0)</f>
        <v>0</v>
      </c>
      <c r="Z11" s="439">
        <f>IF((OR($C11='S1'!$D$10,$C11='S1'!$D$20,$C11='S1'!$D$30,$C11='S1'!$D$40)),1,0)</f>
        <v>0</v>
      </c>
      <c r="AA11" s="439">
        <f>IF((OR($C11='S1'!$D$11,$C11='S1'!$D$21,$C11='S1'!$D$31,$C11='S1'!$D$41)),1,0)</f>
        <v>0</v>
      </c>
      <c r="AB11" s="439">
        <f>IF((OR($C11='S1'!$D$12,$C11='S1'!$D$22,$C11='S1'!$D$32,$C11='S1'!$D$42)),1,0)</f>
        <v>0</v>
      </c>
      <c r="AC11" s="441">
        <f>IF((OR($C11='S1'!$E$3,$C11='S1'!$E$13,$C11='S1'!$E$23,$C11='S1'!$E$33)),1,0)</f>
        <v>0</v>
      </c>
      <c r="AD11" s="441">
        <f>IF((OR($C11='S1'!$E$4,$C11='S1'!$E$14,$C11='S1'!$E$24,$C11='S1'!$E$34)),1,0)</f>
        <v>0</v>
      </c>
      <c r="AE11" s="441">
        <f>IF((OR($C11='S1'!$E$5,$C11='S1'!$E$15,$C11='S1'!$E$25,$C11='S1'!$E$35)),1,0)</f>
        <v>0</v>
      </c>
      <c r="AF11" s="441">
        <f>IF((OR($C11='S1'!$E$6,$C11='S1'!$E$16,$C11='S1'!$E$26,$C11='S1'!$E$36)),1,0)</f>
        <v>0</v>
      </c>
      <c r="AG11" s="441">
        <f>IF((OR($C11='S1'!$E$7,$C11='S1'!$E$17,$C11='S1'!$E$27,$C11='S1'!$E$37)),1,0)</f>
        <v>0</v>
      </c>
      <c r="AH11" s="441">
        <f>IF((OR($C11='S1'!$E$8,$C11='S1'!$E$18,$C11='S1'!$E$28,$C11='S1'!$E$38)),1,0)</f>
        <v>0</v>
      </c>
      <c r="AI11" s="441">
        <f>IF((OR($C11='S1'!$E$9,$C11='S1'!$E$19,$C11='S1'!$E$29,$C11='S1'!$E$39)),1,0)</f>
        <v>0</v>
      </c>
      <c r="AJ11" s="441">
        <f>IF((OR($C11='S1'!$E$10,$C11='S1'!$E$20,$C11='S1'!$E$30,$C11='S1'!$E$40)),1,0)</f>
        <v>0</v>
      </c>
      <c r="AK11" s="441">
        <f>IF((OR($C11='S1'!$E$11,$C11='S1'!$E$21,$C11='S1'!$E$31,$C11='S1'!$E$41)),1,0)</f>
        <v>0</v>
      </c>
      <c r="AL11" s="441">
        <f>IF((OR($C11='S1'!$E$12,$C11='S1'!$E$22,$C11='S1'!$E$32,$C11='S1'!$E$42)),1,0)</f>
        <v>0</v>
      </c>
      <c r="AM11" s="439">
        <f>IF((OR($C11='S1'!$F$3,$C11='S1'!$F$13,$C11='S1'!$F$23,$C11='S1'!$F$33)),1,0)</f>
        <v>0</v>
      </c>
      <c r="AN11" s="439">
        <f>IF((OR($C11='S1'!$F$4,$C11='S1'!$F$14,$C11='S1'!$F$24,$C11='S1'!$F$34)),1,0)</f>
        <v>0</v>
      </c>
      <c r="AO11" s="439">
        <f>IF((OR($C11='S1'!$F$5,$C11='S1'!$F$15,$C11='S1'!$F$25,$C11='S1'!$F$35)),1,0)</f>
        <v>0</v>
      </c>
      <c r="AP11" s="439">
        <f>IF((OR($C11='S1'!$F$6,$C11='S1'!$F$16,$C11='S1'!$F$26,$C11='S1'!$F$36)),1,0)</f>
        <v>0</v>
      </c>
      <c r="AQ11" s="439">
        <f>IF((OR($C11='S1'!$F$7,$C11='S1'!$F$17,$C11='S1'!$F$27,$C11='S1'!$F$37)),1,0)</f>
        <v>0</v>
      </c>
      <c r="AR11" s="439">
        <f>IF((OR($C11='S1'!$F$8,$C11='S1'!$F$18,$C11='S1'!$F$28,$C11='S1'!$F$38)),1,0)</f>
        <v>0</v>
      </c>
      <c r="AS11" s="439">
        <f>IF((OR($C11='S1'!$F$9,$C11='S1'!$F$19,$C11='S1'!$F$29,$C11='S1'!$F$39)),1,0)</f>
        <v>0</v>
      </c>
      <c r="AT11" s="439">
        <f>IF((OR($C11='S1'!$F$10,$C11='S1'!$F$20,$C11='S1'!$F$30,$C11='S1'!$F$40)),1,0)</f>
        <v>1</v>
      </c>
      <c r="AU11" s="439">
        <f>IF((OR($C11='S1'!$F$11,$C11='S1'!$F$21,$C11='S1'!$F$31,$C11='S1'!$F$41)),1,0)</f>
        <v>1</v>
      </c>
      <c r="AV11" s="439">
        <f>IF((OR($C11='S1'!$F$12,$C11='S1'!$F$22,$C11='S1'!$F$32,$C11='S1'!$F$42)),1,0)</f>
        <v>0</v>
      </c>
      <c r="AW11" s="441">
        <f>IF((OR($C11='S1'!$G$3,$C11='S1'!$G$13,$C11='S1'!$G$23,$C11='S1'!$G$33)),1,0)</f>
        <v>0</v>
      </c>
      <c r="AX11" s="441">
        <f>IF((OR($C11='S1'!$G$4,$C11='S1'!$G$14,$C11='S1'!$G$24,$C11='S1'!$G$34)),1,0)</f>
        <v>0</v>
      </c>
      <c r="AY11" s="441">
        <f>IF((OR($C11='S1'!$G$5,$C11='S1'!$G$15,$C11='S1'!$G$25,$C11='S1'!$G$35)),1,0)</f>
        <v>0</v>
      </c>
      <c r="AZ11" s="441">
        <f>IF((OR($C11='S1'!$G$6,$C11='S1'!$G$16,$C11='S1'!$G$26,$C11='S1'!$G$36)),1,0)</f>
        <v>0</v>
      </c>
      <c r="BA11" s="441">
        <f>IF((OR($C11='S1'!$G$7,$C11='S1'!$G$17,$C11='S1'!$G$27,$C11='S1'!$G$37)),1,0)</f>
        <v>0</v>
      </c>
      <c r="BB11" s="441">
        <f>IF((OR($C11='S1'!$G$8,$C11='S1'!$G$18,$C11='S1'!$G$28,$C11='S1'!$G$38)),1,0)</f>
        <v>0</v>
      </c>
      <c r="BC11" s="441">
        <f>IF((OR($C11='S1'!$G$9,$C11='S1'!$G$19,$C11='S1'!$G$29,$C11='S1'!$G$39)),1,0)</f>
        <v>0</v>
      </c>
      <c r="BD11" s="441">
        <f>IF((OR($C11='S1'!$G$10,$C11='S1'!$G$20,$C11='S1'!$G$30,$C11='S1'!$G$40)),1,0)</f>
        <v>0</v>
      </c>
      <c r="BE11" s="441">
        <f>IF((OR($C11='S1'!$G$11,$C11='S1'!$G$21,$C11='S1'!$G$31,$C11='S1'!$G$41)),1,0)</f>
        <v>0</v>
      </c>
      <c r="BF11" s="441">
        <f>IF((OR($C11='S1'!$G$12,$C11='S1'!$G$22,$C11='S1'!$G$32,$C11='S1'!$G$42)),1,0)</f>
        <v>0</v>
      </c>
      <c r="BG11" s="441" t="str">
        <f t="shared" si="0"/>
        <v/>
      </c>
      <c r="BH11" s="441" t="str">
        <f t="shared" si="1"/>
        <v/>
      </c>
      <c r="BI11" s="441" t="str">
        <f t="shared" si="2"/>
        <v/>
      </c>
      <c r="BJ11" s="441" t="str">
        <f t="shared" si="3"/>
        <v/>
      </c>
      <c r="BK11" s="441">
        <f t="shared" si="4"/>
        <v>5</v>
      </c>
      <c r="BL11" s="441" t="str">
        <f t="shared" si="5"/>
        <v/>
      </c>
      <c r="BM11" s="441" t="str">
        <f t="shared" si="6"/>
        <v/>
      </c>
      <c r="BN11" s="441" t="str">
        <f t="shared" si="7"/>
        <v/>
      </c>
      <c r="BO11" s="441" t="str">
        <f t="shared" si="8"/>
        <v/>
      </c>
      <c r="BP11" s="441" t="str">
        <f t="shared" si="9"/>
        <v/>
      </c>
      <c r="BQ11" s="439" t="str">
        <f t="shared" si="10"/>
        <v/>
      </c>
      <c r="BR11" s="439" t="str">
        <f t="shared" si="11"/>
        <v/>
      </c>
      <c r="BS11" s="439" t="str">
        <f t="shared" si="12"/>
        <v/>
      </c>
      <c r="BT11" s="439" t="str">
        <f t="shared" si="13"/>
        <v/>
      </c>
      <c r="BU11" s="439" t="str">
        <f t="shared" si="14"/>
        <v/>
      </c>
      <c r="BV11" s="439" t="str">
        <f t="shared" si="15"/>
        <v/>
      </c>
      <c r="BW11" s="439" t="str">
        <f t="shared" si="16"/>
        <v/>
      </c>
      <c r="BX11" s="439" t="str">
        <f t="shared" si="17"/>
        <v/>
      </c>
      <c r="BY11" s="439" t="str">
        <f t="shared" si="18"/>
        <v/>
      </c>
      <c r="BZ11" s="439" t="str">
        <f t="shared" si="19"/>
        <v/>
      </c>
      <c r="CA11" s="441" t="str">
        <f t="shared" si="20"/>
        <v/>
      </c>
      <c r="CB11" s="441" t="str">
        <f t="shared" si="21"/>
        <v/>
      </c>
      <c r="CC11" s="441" t="str">
        <f t="shared" si="22"/>
        <v/>
      </c>
      <c r="CD11" s="441" t="str">
        <f t="shared" si="23"/>
        <v/>
      </c>
      <c r="CE11" s="441" t="str">
        <f t="shared" si="24"/>
        <v/>
      </c>
      <c r="CF11" s="441" t="str">
        <f t="shared" si="25"/>
        <v/>
      </c>
      <c r="CG11" s="441" t="str">
        <f t="shared" si="26"/>
        <v/>
      </c>
      <c r="CH11" s="441" t="str">
        <f t="shared" si="27"/>
        <v/>
      </c>
      <c r="CI11" s="441" t="str">
        <f t="shared" si="28"/>
        <v/>
      </c>
      <c r="CJ11" s="441" t="str">
        <f t="shared" si="29"/>
        <v/>
      </c>
      <c r="CK11" s="439" t="str">
        <f t="shared" si="30"/>
        <v/>
      </c>
      <c r="CL11" s="439" t="str">
        <f t="shared" si="31"/>
        <v/>
      </c>
      <c r="CM11" s="439" t="str">
        <f t="shared" si="32"/>
        <v/>
      </c>
      <c r="CN11" s="439" t="str">
        <f t="shared" si="33"/>
        <v/>
      </c>
      <c r="CO11" s="439" t="str">
        <f t="shared" si="34"/>
        <v/>
      </c>
      <c r="CP11" s="439" t="str">
        <f t="shared" si="35"/>
        <v/>
      </c>
      <c r="CQ11" s="439" t="str">
        <f t="shared" si="36"/>
        <v/>
      </c>
      <c r="CR11" s="439">
        <f t="shared" si="37"/>
        <v>8</v>
      </c>
      <c r="CS11" s="439">
        <f t="shared" si="38"/>
        <v>9</v>
      </c>
      <c r="CT11" s="439" t="str">
        <f t="shared" si="39"/>
        <v/>
      </c>
      <c r="CU11" s="441" t="str">
        <f t="shared" si="40"/>
        <v/>
      </c>
      <c r="CV11" s="441" t="str">
        <f t="shared" si="41"/>
        <v/>
      </c>
      <c r="CW11" s="441" t="str">
        <f t="shared" si="42"/>
        <v/>
      </c>
      <c r="CX11" s="441" t="str">
        <f t="shared" si="43"/>
        <v/>
      </c>
      <c r="CY11" s="441" t="str">
        <f t="shared" si="44"/>
        <v/>
      </c>
      <c r="CZ11" s="441" t="str">
        <f t="shared" si="45"/>
        <v/>
      </c>
      <c r="DA11" s="441" t="str">
        <f t="shared" si="46"/>
        <v/>
      </c>
      <c r="DB11" s="441" t="str">
        <f t="shared" si="47"/>
        <v/>
      </c>
      <c r="DC11" s="441" t="str">
        <f t="shared" si="48"/>
        <v/>
      </c>
      <c r="DD11" s="441" t="str">
        <f t="shared" si="49"/>
        <v/>
      </c>
      <c r="DE11" s="443" t="str">
        <f t="shared" si="56"/>
        <v>5</v>
      </c>
      <c r="DF11" s="443" t="str">
        <f t="shared" si="57"/>
        <v>M5</v>
      </c>
      <c r="DG11" s="443" t="str">
        <f t="shared" si="50"/>
        <v/>
      </c>
      <c r="DH11" s="443" t="str">
        <f t="shared" si="58"/>
        <v/>
      </c>
      <c r="DI11" t="str">
        <f t="shared" si="51"/>
        <v/>
      </c>
      <c r="DJ11" s="443" t="str">
        <f t="shared" si="59"/>
        <v/>
      </c>
      <c r="DK11" t="str">
        <f t="shared" si="52"/>
        <v>89</v>
      </c>
      <c r="DL11" s="443" t="str">
        <f t="shared" si="61"/>
        <v>,TH89</v>
      </c>
      <c r="DM11" t="str">
        <f t="shared" si="53"/>
        <v/>
      </c>
      <c r="DN11" s="443" t="str">
        <f t="shared" si="60"/>
        <v/>
      </c>
    </row>
    <row r="12" spans="1:118" ht="20.100000000000001" hidden="1" customHeight="1" x14ac:dyDescent="0.2">
      <c r="A12" s="1040"/>
      <c r="B12" s="40">
        <f t="shared" si="54"/>
        <v>9</v>
      </c>
      <c r="C12" s="647" t="s">
        <v>49</v>
      </c>
      <c r="D12" s="648">
        <f>VLOOKUP($C12,'Course List (program)'!$G$2:$L$100,2,FALSE)</f>
        <v>0</v>
      </c>
      <c r="E12" s="649">
        <f>VLOOKUP($C12,'Course List (program)'!$G$2:$L$100,3,FALSE)</f>
        <v>0</v>
      </c>
      <c r="F12" s="654">
        <f>VLOOKUP($C12,'Course List (program)'!$G$2:$L$100,4,FALSE)</f>
        <v>0</v>
      </c>
      <c r="G12" s="648" t="str">
        <f t="shared" si="55"/>
        <v/>
      </c>
      <c r="H12" s="652">
        <f>VLOOKUP($C12,'Course List (program)'!$G$2:$L$100,6,FALSE)</f>
        <v>0</v>
      </c>
      <c r="I12" s="441">
        <f>IF((OR($C12='S1'!$C$3,$C12='S1'!$C$13,$C12='S1'!$C$23,$C12='S1'!$C$33)),1,0)</f>
        <v>0</v>
      </c>
      <c r="J12" s="441">
        <f>IF((OR($C12='S1'!$C$4,$C12='S1'!$C$14,$C12='S1'!$C$24,$C12='S1'!$C$34)),1,0)</f>
        <v>0</v>
      </c>
      <c r="K12" s="441">
        <f>IF((OR($C12='S1'!$C$5,$C12='S1'!$C$15,$C12='S1'!$C$25,$C12='S1'!$C$35)),1,0)</f>
        <v>0</v>
      </c>
      <c r="L12" s="441">
        <f>IF((OR($C12='S1'!$C$6,$C12='S1'!$C$16,$C12='S1'!$C$26,$C12='S1'!$C$36)),1,0)</f>
        <v>0</v>
      </c>
      <c r="M12" s="441">
        <f>IF((OR($C12='S1'!$C$7,$C12='S1'!$C$17,$C12='S1'!$C$27,$C12='S1'!$C$37)),1,0)</f>
        <v>0</v>
      </c>
      <c r="N12" s="441">
        <f>IF((OR($C12='S1'!$C$8,$C12='S1'!$C$18,$C12='S1'!$C$28,$C12='S1'!$C$38)),1,0)</f>
        <v>0</v>
      </c>
      <c r="O12" s="441">
        <f>IF((OR($C12='S1'!$C$9,$C12='S1'!$C$19,$C12='S1'!$C$29,$C12='S1'!$C$39)),1,0)</f>
        <v>0</v>
      </c>
      <c r="P12" s="441">
        <f>IF((OR($C12='S1'!$C$10,$C12='S1'!$C$20,$C12='S1'!$C$30,$C12='S1'!$C$40)),1,0)</f>
        <v>0</v>
      </c>
      <c r="Q12" s="441">
        <f>IF((OR($C12='S1'!$C$11,$C12='S1'!$C$21,$C12='S1'!$C$31,$C12='S1'!$C$41)),1,0)</f>
        <v>0</v>
      </c>
      <c r="R12" s="441">
        <f>IF((OR($C12='S1'!$C$12,$C12='S1'!$C$22,$C12='S1'!$C$32,$C12='S1'!$C$42)),1,0)</f>
        <v>0</v>
      </c>
      <c r="S12" s="439">
        <f>IF((OR($C12='S1'!$D$3,$C12='S1'!$D$13,$C12='S1'!$D$23,$C12='S1'!$D$33)),1,0)</f>
        <v>0</v>
      </c>
      <c r="T12" s="439">
        <f>IF((OR($C12='S1'!$D$4,$C12='S1'!$D$14,$C12='S1'!$D$24,$C12='S1'!$D$34)),1,0)</f>
        <v>0</v>
      </c>
      <c r="U12" s="439">
        <f>IF((OR($C12='S1'!$D$5,$C12='S1'!$D$15,$C12='S1'!$D$25,$C12='S1'!$D$35)),1,0)</f>
        <v>0</v>
      </c>
      <c r="V12" s="439">
        <f>IF((OR($C12='S1'!$D$6,$C12='S1'!$D$16,$C12='S1'!$D$26,$C12='S1'!$D$36)),1,0)</f>
        <v>0</v>
      </c>
      <c r="W12" s="439">
        <f>IF((OR($C12='S1'!$D$7,$C12='S1'!$D$17,$C12='S1'!$D$27,$C12='S1'!$D$37)),1,0)</f>
        <v>0</v>
      </c>
      <c r="X12" s="439">
        <f>IF((OR($C12='S1'!$D$8,$C12='S1'!$D$18,$C12='S1'!$D$28,$C12='S1'!$D$38)),1,0)</f>
        <v>0</v>
      </c>
      <c r="Y12" s="439">
        <f>IF((OR($C12='S1'!$D$9,$C12='S1'!$D$19,$C12='S1'!$D$29,$C12='S1'!$D$39)),1,0)</f>
        <v>0</v>
      </c>
      <c r="Z12" s="439">
        <f>IF((OR($C12='S1'!$D$10,$C12='S1'!$D$20,$C12='S1'!$D$30,$C12='S1'!$D$40)),1,0)</f>
        <v>0</v>
      </c>
      <c r="AA12" s="439">
        <f>IF((OR($C12='S1'!$D$11,$C12='S1'!$D$21,$C12='S1'!$D$31,$C12='S1'!$D$41)),1,0)</f>
        <v>0</v>
      </c>
      <c r="AB12" s="439">
        <f>IF((OR($C12='S1'!$D$12,$C12='S1'!$D$22,$C12='S1'!$D$32,$C12='S1'!$D$42)),1,0)</f>
        <v>0</v>
      </c>
      <c r="AC12" s="441">
        <f>IF((OR($C12='S1'!$E$3,$C12='S1'!$E$13,$C12='S1'!$E$23,$C12='S1'!$E$33)),1,0)</f>
        <v>0</v>
      </c>
      <c r="AD12" s="441">
        <f>IF((OR($C12='S1'!$E$4,$C12='S1'!$E$14,$C12='S1'!$E$24,$C12='S1'!$E$34)),1,0)</f>
        <v>0</v>
      </c>
      <c r="AE12" s="441">
        <f>IF((OR($C12='S1'!$E$5,$C12='S1'!$E$15,$C12='S1'!$E$25,$C12='S1'!$E$35)),1,0)</f>
        <v>0</v>
      </c>
      <c r="AF12" s="441">
        <f>IF((OR($C12='S1'!$E$6,$C12='S1'!$E$16,$C12='S1'!$E$26,$C12='S1'!$E$36)),1,0)</f>
        <v>0</v>
      </c>
      <c r="AG12" s="441">
        <f>IF((OR($C12='S1'!$E$7,$C12='S1'!$E$17,$C12='S1'!$E$27,$C12='S1'!$E$37)),1,0)</f>
        <v>0</v>
      </c>
      <c r="AH12" s="441">
        <f>IF((OR($C12='S1'!$E$8,$C12='S1'!$E$18,$C12='S1'!$E$28,$C12='S1'!$E$38)),1,0)</f>
        <v>0</v>
      </c>
      <c r="AI12" s="441">
        <f>IF((OR($C12='S1'!$E$9,$C12='S1'!$E$19,$C12='S1'!$E$29,$C12='S1'!$E$39)),1,0)</f>
        <v>0</v>
      </c>
      <c r="AJ12" s="441">
        <f>IF((OR($C12='S1'!$E$10,$C12='S1'!$E$20,$C12='S1'!$E$30,$C12='S1'!$E$40)),1,0)</f>
        <v>0</v>
      </c>
      <c r="AK12" s="441">
        <f>IF((OR($C12='S1'!$E$11,$C12='S1'!$E$21,$C12='S1'!$E$31,$C12='S1'!$E$41)),1,0)</f>
        <v>0</v>
      </c>
      <c r="AL12" s="441">
        <f>IF((OR($C12='S1'!$E$12,$C12='S1'!$E$22,$C12='S1'!$E$32,$C12='S1'!$E$42)),1,0)</f>
        <v>0</v>
      </c>
      <c r="AM12" s="439">
        <f>IF((OR($C12='S1'!$F$3,$C12='S1'!$F$13,$C12='S1'!$F$23,$C12='S1'!$F$33)),1,0)</f>
        <v>0</v>
      </c>
      <c r="AN12" s="439">
        <f>IF((OR($C12='S1'!$F$4,$C12='S1'!$F$14,$C12='S1'!$F$24,$C12='S1'!$F$34)),1,0)</f>
        <v>0</v>
      </c>
      <c r="AO12" s="439">
        <f>IF((OR($C12='S1'!$F$5,$C12='S1'!$F$15,$C12='S1'!$F$25,$C12='S1'!$F$35)),1,0)</f>
        <v>0</v>
      </c>
      <c r="AP12" s="439">
        <f>IF((OR($C12='S1'!$F$6,$C12='S1'!$F$16,$C12='S1'!$F$26,$C12='S1'!$F$36)),1,0)</f>
        <v>0</v>
      </c>
      <c r="AQ12" s="439">
        <f>IF((OR($C12='S1'!$F$7,$C12='S1'!$F$17,$C12='S1'!$F$27,$C12='S1'!$F$37)),1,0)</f>
        <v>0</v>
      </c>
      <c r="AR12" s="439">
        <f>IF((OR($C12='S1'!$F$8,$C12='S1'!$F$18,$C12='S1'!$F$28,$C12='S1'!$F$38)),1,0)</f>
        <v>0</v>
      </c>
      <c r="AS12" s="439">
        <f>IF((OR($C12='S1'!$F$9,$C12='S1'!$F$19,$C12='S1'!$F$29,$C12='S1'!$F$39)),1,0)</f>
        <v>0</v>
      </c>
      <c r="AT12" s="439">
        <f>IF((OR($C12='S1'!$F$10,$C12='S1'!$F$20,$C12='S1'!$F$30,$C12='S1'!$F$40)),1,0)</f>
        <v>0</v>
      </c>
      <c r="AU12" s="439">
        <f>IF((OR($C12='S1'!$F$11,$C12='S1'!$F$21,$C12='S1'!$F$31,$C12='S1'!$F$41)),1,0)</f>
        <v>0</v>
      </c>
      <c r="AV12" s="439">
        <f>IF((OR($C12='S1'!$F$12,$C12='S1'!$F$22,$C12='S1'!$F$32,$C12='S1'!$F$42)),1,0)</f>
        <v>0</v>
      </c>
      <c r="AW12" s="441">
        <f>IF((OR($C12='S1'!$G$3,$C12='S1'!$G$13,$C12='S1'!$G$23,$C12='S1'!$G$33)),1,0)</f>
        <v>0</v>
      </c>
      <c r="AX12" s="441">
        <f>IF((OR($C12='S1'!$G$4,$C12='S1'!$G$14,$C12='S1'!$G$24,$C12='S1'!$G$34)),1,0)</f>
        <v>0</v>
      </c>
      <c r="AY12" s="441">
        <f>IF((OR($C12='S1'!$G$5,$C12='S1'!$G$15,$C12='S1'!$G$25,$C12='S1'!$G$35)),1,0)</f>
        <v>0</v>
      </c>
      <c r="AZ12" s="441">
        <f>IF((OR($C12='S1'!$G$6,$C12='S1'!$G$16,$C12='S1'!$G$26,$C12='S1'!$G$36)),1,0)</f>
        <v>0</v>
      </c>
      <c r="BA12" s="441">
        <f>IF((OR($C12='S1'!$G$7,$C12='S1'!$G$17,$C12='S1'!$G$27,$C12='S1'!$G$37)),1,0)</f>
        <v>0</v>
      </c>
      <c r="BB12" s="441">
        <f>IF((OR($C12='S1'!$G$8,$C12='S1'!$G$18,$C12='S1'!$G$28,$C12='S1'!$G$38)),1,0)</f>
        <v>0</v>
      </c>
      <c r="BC12" s="441">
        <f>IF((OR($C12='S1'!$G$9,$C12='S1'!$G$19,$C12='S1'!$G$29,$C12='S1'!$G$39)),1,0)</f>
        <v>0</v>
      </c>
      <c r="BD12" s="441">
        <f>IF((OR($C12='S1'!$G$10,$C12='S1'!$G$20,$C12='S1'!$G$30,$C12='S1'!$G$40)),1,0)</f>
        <v>0</v>
      </c>
      <c r="BE12" s="441">
        <f>IF((OR($C12='S1'!$G$11,$C12='S1'!$G$21,$C12='S1'!$G$31,$C12='S1'!$G$41)),1,0)</f>
        <v>0</v>
      </c>
      <c r="BF12" s="441">
        <f>IF((OR($C12='S1'!$G$12,$C12='S1'!$G$22,$C12='S1'!$G$32,$C12='S1'!$G$42)),1,0)</f>
        <v>0</v>
      </c>
      <c r="BG12" s="441" t="str">
        <f t="shared" si="0"/>
        <v/>
      </c>
      <c r="BH12" s="441" t="str">
        <f t="shared" si="1"/>
        <v/>
      </c>
      <c r="BI12" s="441" t="str">
        <f t="shared" si="2"/>
        <v/>
      </c>
      <c r="BJ12" s="441" t="str">
        <f t="shared" si="3"/>
        <v/>
      </c>
      <c r="BK12" s="441" t="str">
        <f t="shared" si="4"/>
        <v/>
      </c>
      <c r="BL12" s="441" t="str">
        <f t="shared" si="5"/>
        <v/>
      </c>
      <c r="BM12" s="441" t="str">
        <f t="shared" si="6"/>
        <v/>
      </c>
      <c r="BN12" s="441" t="str">
        <f t="shared" si="7"/>
        <v/>
      </c>
      <c r="BO12" s="441" t="str">
        <f t="shared" si="8"/>
        <v/>
      </c>
      <c r="BP12" s="441" t="str">
        <f t="shared" si="9"/>
        <v/>
      </c>
      <c r="BQ12" s="439" t="str">
        <f t="shared" si="10"/>
        <v/>
      </c>
      <c r="BR12" s="439" t="str">
        <f t="shared" si="11"/>
        <v/>
      </c>
      <c r="BS12" s="439" t="str">
        <f t="shared" si="12"/>
        <v/>
      </c>
      <c r="BT12" s="439" t="str">
        <f t="shared" si="13"/>
        <v/>
      </c>
      <c r="BU12" s="439" t="str">
        <f t="shared" si="14"/>
        <v/>
      </c>
      <c r="BV12" s="439" t="str">
        <f t="shared" si="15"/>
        <v/>
      </c>
      <c r="BW12" s="439" t="str">
        <f t="shared" si="16"/>
        <v/>
      </c>
      <c r="BX12" s="439" t="str">
        <f t="shared" si="17"/>
        <v/>
      </c>
      <c r="BY12" s="439" t="str">
        <f t="shared" si="18"/>
        <v/>
      </c>
      <c r="BZ12" s="439" t="str">
        <f t="shared" si="19"/>
        <v/>
      </c>
      <c r="CA12" s="441" t="str">
        <f t="shared" si="20"/>
        <v/>
      </c>
      <c r="CB12" s="441" t="str">
        <f t="shared" si="21"/>
        <v/>
      </c>
      <c r="CC12" s="441" t="str">
        <f t="shared" si="22"/>
        <v/>
      </c>
      <c r="CD12" s="441" t="str">
        <f t="shared" si="23"/>
        <v/>
      </c>
      <c r="CE12" s="441" t="str">
        <f t="shared" si="24"/>
        <v/>
      </c>
      <c r="CF12" s="441" t="str">
        <f t="shared" si="25"/>
        <v/>
      </c>
      <c r="CG12" s="441" t="str">
        <f t="shared" si="26"/>
        <v/>
      </c>
      <c r="CH12" s="441" t="str">
        <f t="shared" si="27"/>
        <v/>
      </c>
      <c r="CI12" s="441" t="str">
        <f t="shared" si="28"/>
        <v/>
      </c>
      <c r="CJ12" s="441" t="str">
        <f t="shared" si="29"/>
        <v/>
      </c>
      <c r="CK12" s="439" t="str">
        <f t="shared" si="30"/>
        <v/>
      </c>
      <c r="CL12" s="439" t="str">
        <f t="shared" si="31"/>
        <v/>
      </c>
      <c r="CM12" s="439" t="str">
        <f t="shared" si="32"/>
        <v/>
      </c>
      <c r="CN12" s="439" t="str">
        <f t="shared" si="33"/>
        <v/>
      </c>
      <c r="CO12" s="439" t="str">
        <f t="shared" si="34"/>
        <v/>
      </c>
      <c r="CP12" s="439" t="str">
        <f t="shared" si="35"/>
        <v/>
      </c>
      <c r="CQ12" s="439" t="str">
        <f t="shared" si="36"/>
        <v/>
      </c>
      <c r="CR12" s="439" t="str">
        <f t="shared" si="37"/>
        <v/>
      </c>
      <c r="CS12" s="439" t="str">
        <f t="shared" si="38"/>
        <v/>
      </c>
      <c r="CT12" s="439" t="str">
        <f t="shared" si="39"/>
        <v/>
      </c>
      <c r="CU12" s="441" t="str">
        <f t="shared" si="40"/>
        <v/>
      </c>
      <c r="CV12" s="441" t="str">
        <f t="shared" si="41"/>
        <v/>
      </c>
      <c r="CW12" s="441" t="str">
        <f t="shared" si="42"/>
        <v/>
      </c>
      <c r="CX12" s="441" t="str">
        <f t="shared" si="43"/>
        <v/>
      </c>
      <c r="CY12" s="441" t="str">
        <f t="shared" si="44"/>
        <v/>
      </c>
      <c r="CZ12" s="441" t="str">
        <f t="shared" si="45"/>
        <v/>
      </c>
      <c r="DA12" s="441" t="str">
        <f t="shared" si="46"/>
        <v/>
      </c>
      <c r="DB12" s="441" t="str">
        <f t="shared" si="47"/>
        <v/>
      </c>
      <c r="DC12" s="441" t="str">
        <f t="shared" si="48"/>
        <v/>
      </c>
      <c r="DD12" s="441" t="str">
        <f t="shared" si="49"/>
        <v/>
      </c>
      <c r="DE12" s="443" t="str">
        <f t="shared" si="56"/>
        <v/>
      </c>
      <c r="DF12" s="443" t="str">
        <f t="shared" si="57"/>
        <v/>
      </c>
      <c r="DG12" s="443" t="str">
        <f t="shared" si="50"/>
        <v/>
      </c>
      <c r="DH12" s="443" t="str">
        <f t="shared" si="58"/>
        <v/>
      </c>
      <c r="DI12" t="str">
        <f t="shared" si="51"/>
        <v/>
      </c>
      <c r="DJ12" s="443" t="str">
        <f t="shared" si="59"/>
        <v/>
      </c>
      <c r="DK12" t="str">
        <f t="shared" si="52"/>
        <v/>
      </c>
      <c r="DL12" s="443" t="str">
        <f t="shared" si="61"/>
        <v/>
      </c>
      <c r="DM12" t="str">
        <f t="shared" si="53"/>
        <v/>
      </c>
      <c r="DN12" s="443" t="str">
        <f t="shared" si="60"/>
        <v/>
      </c>
    </row>
    <row r="13" spans="1:118" ht="20.100000000000001" hidden="1" customHeight="1" x14ac:dyDescent="0.2">
      <c r="A13" s="1040"/>
      <c r="B13" s="40">
        <f t="shared" si="54"/>
        <v>10</v>
      </c>
      <c r="C13" s="647" t="s">
        <v>49</v>
      </c>
      <c r="D13" s="648">
        <f>VLOOKUP($C13,'Course List (program)'!$G$2:$L$100,2,FALSE)</f>
        <v>0</v>
      </c>
      <c r="E13" s="653">
        <f>VLOOKUP($C13,'Course List (program)'!$G$2:$L$100,3,FALSE)</f>
        <v>0</v>
      </c>
      <c r="F13" s="655">
        <f>VLOOKUP($C13,'Course List (program)'!$G$2:$L$100,4,FALSE)</f>
        <v>0</v>
      </c>
      <c r="G13" s="656" t="str">
        <f t="shared" si="55"/>
        <v/>
      </c>
      <c r="H13" s="652">
        <f>VLOOKUP($C13,'Course List (program)'!$G$2:$L$100,6,FALSE)</f>
        <v>0</v>
      </c>
      <c r="I13" s="441">
        <f>IF((OR($C13='S1'!$C$3,$C13='S1'!$C$13,$C13='S1'!$C$23,$C13='S1'!$C$33)),1,0)</f>
        <v>0</v>
      </c>
      <c r="J13" s="441">
        <f>IF((OR($C13='S1'!$C$4,$C13='S1'!$C$14,$C13='S1'!$C$24,$C13='S1'!$C$34)),1,0)</f>
        <v>0</v>
      </c>
      <c r="K13" s="441">
        <f>IF((OR($C13='S1'!$C$5,$C13='S1'!$C$15,$C13='S1'!$C$25,$C13='S1'!$C$35)),1,0)</f>
        <v>0</v>
      </c>
      <c r="L13" s="441">
        <f>IF((OR($C13='S1'!$C$6,$C13='S1'!$C$16,$C13='S1'!$C$26,$C13='S1'!$C$36)),1,0)</f>
        <v>0</v>
      </c>
      <c r="M13" s="441">
        <f>IF((OR($C13='S1'!$C$7,$C13='S1'!$C$17,$C13='S1'!$C$27,$C13='S1'!$C$37)),1,0)</f>
        <v>0</v>
      </c>
      <c r="N13" s="441">
        <f>IF((OR($C13='S1'!$C$8,$C13='S1'!$C$18,$C13='S1'!$C$28,$C13='S1'!$C$38)),1,0)</f>
        <v>0</v>
      </c>
      <c r="O13" s="441">
        <f>IF((OR($C13='S1'!$C$9,$C13='S1'!$C$19,$C13='S1'!$C$29,$C13='S1'!$C$39)),1,0)</f>
        <v>0</v>
      </c>
      <c r="P13" s="441">
        <f>IF((OR($C13='S1'!$C$10,$C13='S1'!$C$20,$C13='S1'!$C$30,$C13='S1'!$C$40)),1,0)</f>
        <v>0</v>
      </c>
      <c r="Q13" s="441">
        <f>IF((OR($C13='S1'!$C$11,$C13='S1'!$C$21,$C13='S1'!$C$31,$C13='S1'!$C$41)),1,0)</f>
        <v>0</v>
      </c>
      <c r="R13" s="441">
        <f>IF((OR($C13='S1'!$C$12,$C13='S1'!$C$22,$C13='S1'!$C$32,$C13='S1'!$C$42)),1,0)</f>
        <v>0</v>
      </c>
      <c r="S13" s="439">
        <f>IF((OR($C13='S1'!$D$3,$C13='S1'!$D$13,$C13='S1'!$D$23,$C13='S1'!$D$33)),1,0)</f>
        <v>0</v>
      </c>
      <c r="T13" s="439">
        <f>IF((OR($C13='S1'!$D$4,$C13='S1'!$D$14,$C13='S1'!$D$24,$C13='S1'!$D$34)),1,0)</f>
        <v>0</v>
      </c>
      <c r="U13" s="439">
        <f>IF((OR($C13='S1'!$D$5,$C13='S1'!$D$15,$C13='S1'!$D$25,$C13='S1'!$D$35)),1,0)</f>
        <v>0</v>
      </c>
      <c r="V13" s="439">
        <f>IF((OR($C13='S1'!$D$6,$C13='S1'!$D$16,$C13='S1'!$D$26,$C13='S1'!$D$36)),1,0)</f>
        <v>0</v>
      </c>
      <c r="W13" s="439">
        <f>IF((OR($C13='S1'!$D$7,$C13='S1'!$D$17,$C13='S1'!$D$27,$C13='S1'!$D$37)),1,0)</f>
        <v>0</v>
      </c>
      <c r="X13" s="439">
        <f>IF((OR($C13='S1'!$D$8,$C13='S1'!$D$18,$C13='S1'!$D$28,$C13='S1'!$D$38)),1,0)</f>
        <v>0</v>
      </c>
      <c r="Y13" s="439">
        <f>IF((OR($C13='S1'!$D$9,$C13='S1'!$D$19,$C13='S1'!$D$29,$C13='S1'!$D$39)),1,0)</f>
        <v>0</v>
      </c>
      <c r="Z13" s="439">
        <f>IF((OR($C13='S1'!$D$10,$C13='S1'!$D$20,$C13='S1'!$D$30,$C13='S1'!$D$40)),1,0)</f>
        <v>0</v>
      </c>
      <c r="AA13" s="439">
        <f>IF((OR($C13='S1'!$D$11,$C13='S1'!$D$21,$C13='S1'!$D$31,$C13='S1'!$D$41)),1,0)</f>
        <v>0</v>
      </c>
      <c r="AB13" s="439">
        <f>IF((OR($C13='S1'!$D$12,$C13='S1'!$D$22,$C13='S1'!$D$32,$C13='S1'!$D$42)),1,0)</f>
        <v>0</v>
      </c>
      <c r="AC13" s="441">
        <f>IF((OR($C13='S1'!$E$3,$C13='S1'!$E$13,$C13='S1'!$E$23,$C13='S1'!$E$33)),1,0)</f>
        <v>0</v>
      </c>
      <c r="AD13" s="441">
        <f>IF((OR($C13='S1'!$E$4,$C13='S1'!$E$14,$C13='S1'!$E$24,$C13='S1'!$E$34)),1,0)</f>
        <v>0</v>
      </c>
      <c r="AE13" s="441">
        <f>IF((OR($C13='S1'!$E$5,$C13='S1'!$E$15,$C13='S1'!$E$25,$C13='S1'!$E$35)),1,0)</f>
        <v>0</v>
      </c>
      <c r="AF13" s="441">
        <f>IF((OR($C13='S1'!$E$6,$C13='S1'!$E$16,$C13='S1'!$E$26,$C13='S1'!$E$36)),1,0)</f>
        <v>0</v>
      </c>
      <c r="AG13" s="441">
        <f>IF((OR($C13='S1'!$E$7,$C13='S1'!$E$17,$C13='S1'!$E$27,$C13='S1'!$E$37)),1,0)</f>
        <v>0</v>
      </c>
      <c r="AH13" s="441">
        <f>IF((OR($C13='S1'!$E$8,$C13='S1'!$E$18,$C13='S1'!$E$28,$C13='S1'!$E$38)),1,0)</f>
        <v>0</v>
      </c>
      <c r="AI13" s="441">
        <f>IF((OR($C13='S1'!$E$9,$C13='S1'!$E$19,$C13='S1'!$E$29,$C13='S1'!$E$39)),1,0)</f>
        <v>0</v>
      </c>
      <c r="AJ13" s="441">
        <f>IF((OR($C13='S1'!$E$10,$C13='S1'!$E$20,$C13='S1'!$E$30,$C13='S1'!$E$40)),1,0)</f>
        <v>0</v>
      </c>
      <c r="AK13" s="441">
        <f>IF((OR($C13='S1'!$E$11,$C13='S1'!$E$21,$C13='S1'!$E$31,$C13='S1'!$E$41)),1,0)</f>
        <v>0</v>
      </c>
      <c r="AL13" s="441">
        <f>IF((OR($C13='S1'!$E$12,$C13='S1'!$E$22,$C13='S1'!$E$32,$C13='S1'!$E$42)),1,0)</f>
        <v>0</v>
      </c>
      <c r="AM13" s="439">
        <f>IF((OR($C13='S1'!$F$3,$C13='S1'!$F$13,$C13='S1'!$F$23,$C13='S1'!$F$33)),1,0)</f>
        <v>0</v>
      </c>
      <c r="AN13" s="439">
        <f>IF((OR($C13='S1'!$F$4,$C13='S1'!$F$14,$C13='S1'!$F$24,$C13='S1'!$F$34)),1,0)</f>
        <v>0</v>
      </c>
      <c r="AO13" s="439">
        <f>IF((OR($C13='S1'!$F$5,$C13='S1'!$F$15,$C13='S1'!$F$25,$C13='S1'!$F$35)),1,0)</f>
        <v>0</v>
      </c>
      <c r="AP13" s="439">
        <f>IF((OR($C13='S1'!$F$6,$C13='S1'!$F$16,$C13='S1'!$F$26,$C13='S1'!$F$36)),1,0)</f>
        <v>0</v>
      </c>
      <c r="AQ13" s="439">
        <f>IF((OR($C13='S1'!$F$7,$C13='S1'!$F$17,$C13='S1'!$F$27,$C13='S1'!$F$37)),1,0)</f>
        <v>0</v>
      </c>
      <c r="AR13" s="439">
        <f>IF((OR($C13='S1'!$F$8,$C13='S1'!$F$18,$C13='S1'!$F$28,$C13='S1'!$F$38)),1,0)</f>
        <v>0</v>
      </c>
      <c r="AS13" s="439">
        <f>IF((OR($C13='S1'!$F$9,$C13='S1'!$F$19,$C13='S1'!$F$29,$C13='S1'!$F$39)),1,0)</f>
        <v>0</v>
      </c>
      <c r="AT13" s="439">
        <f>IF((OR($C13='S1'!$F$10,$C13='S1'!$F$20,$C13='S1'!$F$30,$C13='S1'!$F$40)),1,0)</f>
        <v>0</v>
      </c>
      <c r="AU13" s="439">
        <f>IF((OR($C13='S1'!$F$11,$C13='S1'!$F$21,$C13='S1'!$F$31,$C13='S1'!$F$41)),1,0)</f>
        <v>0</v>
      </c>
      <c r="AV13" s="439">
        <f>IF((OR($C13='S1'!$F$12,$C13='S1'!$F$22,$C13='S1'!$F$32,$C13='S1'!$F$42)),1,0)</f>
        <v>0</v>
      </c>
      <c r="AW13" s="441">
        <f>IF((OR($C13='S1'!$G$3,$C13='S1'!$G$13,$C13='S1'!$G$23,$C13='S1'!$G$33)),1,0)</f>
        <v>0</v>
      </c>
      <c r="AX13" s="441">
        <f>IF((OR($C13='S1'!$G$4,$C13='S1'!$G$14,$C13='S1'!$G$24,$C13='S1'!$G$34)),1,0)</f>
        <v>0</v>
      </c>
      <c r="AY13" s="441">
        <f>IF((OR($C13='S1'!$G$5,$C13='S1'!$G$15,$C13='S1'!$G$25,$C13='S1'!$G$35)),1,0)</f>
        <v>0</v>
      </c>
      <c r="AZ13" s="441">
        <f>IF((OR($C13='S1'!$G$6,$C13='S1'!$G$16,$C13='S1'!$G$26,$C13='S1'!$G$36)),1,0)</f>
        <v>0</v>
      </c>
      <c r="BA13" s="441">
        <f>IF((OR($C13='S1'!$G$7,$C13='S1'!$G$17,$C13='S1'!$G$27,$C13='S1'!$G$37)),1,0)</f>
        <v>0</v>
      </c>
      <c r="BB13" s="441">
        <f>IF((OR($C13='S1'!$G$8,$C13='S1'!$G$18,$C13='S1'!$G$28,$C13='S1'!$G$38)),1,0)</f>
        <v>0</v>
      </c>
      <c r="BC13" s="441">
        <f>IF((OR($C13='S1'!$G$9,$C13='S1'!$G$19,$C13='S1'!$G$29,$C13='S1'!$G$39)),1,0)</f>
        <v>0</v>
      </c>
      <c r="BD13" s="441">
        <f>IF((OR($C13='S1'!$G$10,$C13='S1'!$G$20,$C13='S1'!$G$30,$C13='S1'!$G$40)),1,0)</f>
        <v>0</v>
      </c>
      <c r="BE13" s="441">
        <f>IF((OR($C13='S1'!$G$11,$C13='S1'!$G$21,$C13='S1'!$G$31,$C13='S1'!$G$41)),1,0)</f>
        <v>0</v>
      </c>
      <c r="BF13" s="441">
        <f>IF((OR($C13='S1'!$G$12,$C13='S1'!$G$22,$C13='S1'!$G$32,$C13='S1'!$G$42)),1,0)</f>
        <v>0</v>
      </c>
      <c r="BG13" s="441" t="str">
        <f t="shared" si="0"/>
        <v/>
      </c>
      <c r="BH13" s="441" t="str">
        <f t="shared" si="1"/>
        <v/>
      </c>
      <c r="BI13" s="441" t="str">
        <f t="shared" si="2"/>
        <v/>
      </c>
      <c r="BJ13" s="441" t="str">
        <f t="shared" si="3"/>
        <v/>
      </c>
      <c r="BK13" s="441" t="str">
        <f t="shared" si="4"/>
        <v/>
      </c>
      <c r="BL13" s="441" t="str">
        <f t="shared" si="5"/>
        <v/>
      </c>
      <c r="BM13" s="441" t="str">
        <f t="shared" si="6"/>
        <v/>
      </c>
      <c r="BN13" s="441" t="str">
        <f t="shared" si="7"/>
        <v/>
      </c>
      <c r="BO13" s="441" t="str">
        <f t="shared" si="8"/>
        <v/>
      </c>
      <c r="BP13" s="441" t="str">
        <f t="shared" si="9"/>
        <v/>
      </c>
      <c r="BQ13" s="439" t="str">
        <f t="shared" si="10"/>
        <v/>
      </c>
      <c r="BR13" s="439" t="str">
        <f t="shared" si="11"/>
        <v/>
      </c>
      <c r="BS13" s="439" t="str">
        <f t="shared" si="12"/>
        <v/>
      </c>
      <c r="BT13" s="439" t="str">
        <f t="shared" si="13"/>
        <v/>
      </c>
      <c r="BU13" s="439" t="str">
        <f t="shared" si="14"/>
        <v/>
      </c>
      <c r="BV13" s="439" t="str">
        <f t="shared" si="15"/>
        <v/>
      </c>
      <c r="BW13" s="439" t="str">
        <f t="shared" si="16"/>
        <v/>
      </c>
      <c r="BX13" s="439" t="str">
        <f t="shared" si="17"/>
        <v/>
      </c>
      <c r="BY13" s="439" t="str">
        <f t="shared" si="18"/>
        <v/>
      </c>
      <c r="BZ13" s="439" t="str">
        <f t="shared" si="19"/>
        <v/>
      </c>
      <c r="CA13" s="441" t="str">
        <f t="shared" si="20"/>
        <v/>
      </c>
      <c r="CB13" s="441" t="str">
        <f t="shared" si="21"/>
        <v/>
      </c>
      <c r="CC13" s="441" t="str">
        <f t="shared" si="22"/>
        <v/>
      </c>
      <c r="CD13" s="441" t="str">
        <f t="shared" si="23"/>
        <v/>
      </c>
      <c r="CE13" s="441" t="str">
        <f t="shared" si="24"/>
        <v/>
      </c>
      <c r="CF13" s="441" t="str">
        <f t="shared" si="25"/>
        <v/>
      </c>
      <c r="CG13" s="441" t="str">
        <f t="shared" si="26"/>
        <v/>
      </c>
      <c r="CH13" s="441" t="str">
        <f t="shared" si="27"/>
        <v/>
      </c>
      <c r="CI13" s="441" t="str">
        <f t="shared" si="28"/>
        <v/>
      </c>
      <c r="CJ13" s="441" t="str">
        <f t="shared" si="29"/>
        <v/>
      </c>
      <c r="CK13" s="439" t="str">
        <f t="shared" si="30"/>
        <v/>
      </c>
      <c r="CL13" s="439" t="str">
        <f t="shared" si="31"/>
        <v/>
      </c>
      <c r="CM13" s="439" t="str">
        <f t="shared" si="32"/>
        <v/>
      </c>
      <c r="CN13" s="439" t="str">
        <f t="shared" si="33"/>
        <v/>
      </c>
      <c r="CO13" s="439" t="str">
        <f t="shared" si="34"/>
        <v/>
      </c>
      <c r="CP13" s="439" t="str">
        <f t="shared" si="35"/>
        <v/>
      </c>
      <c r="CQ13" s="439" t="str">
        <f t="shared" si="36"/>
        <v/>
      </c>
      <c r="CR13" s="439" t="str">
        <f t="shared" si="37"/>
        <v/>
      </c>
      <c r="CS13" s="439" t="str">
        <f t="shared" si="38"/>
        <v/>
      </c>
      <c r="CT13" s="439" t="str">
        <f t="shared" si="39"/>
        <v/>
      </c>
      <c r="CU13" s="441" t="str">
        <f t="shared" si="40"/>
        <v/>
      </c>
      <c r="CV13" s="441" t="str">
        <f t="shared" si="41"/>
        <v/>
      </c>
      <c r="CW13" s="441" t="str">
        <f t="shared" si="42"/>
        <v/>
      </c>
      <c r="CX13" s="441" t="str">
        <f t="shared" si="43"/>
        <v/>
      </c>
      <c r="CY13" s="441" t="str">
        <f t="shared" si="44"/>
        <v/>
      </c>
      <c r="CZ13" s="441" t="str">
        <f t="shared" si="45"/>
        <v/>
      </c>
      <c r="DA13" s="441" t="str">
        <f t="shared" si="46"/>
        <v/>
      </c>
      <c r="DB13" s="441" t="str">
        <f t="shared" si="47"/>
        <v/>
      </c>
      <c r="DC13" s="441" t="str">
        <f t="shared" si="48"/>
        <v/>
      </c>
      <c r="DD13" s="441" t="str">
        <f t="shared" si="49"/>
        <v/>
      </c>
      <c r="DE13" s="443" t="str">
        <f t="shared" si="56"/>
        <v/>
      </c>
      <c r="DF13" s="443" t="str">
        <f t="shared" si="57"/>
        <v/>
      </c>
      <c r="DG13" s="443" t="str">
        <f t="shared" si="50"/>
        <v/>
      </c>
      <c r="DH13" s="443" t="str">
        <f t="shared" si="58"/>
        <v/>
      </c>
      <c r="DI13" t="str">
        <f t="shared" si="51"/>
        <v/>
      </c>
      <c r="DJ13" s="443" t="str">
        <f t="shared" si="59"/>
        <v/>
      </c>
      <c r="DK13" t="str">
        <f t="shared" si="52"/>
        <v/>
      </c>
      <c r="DL13" s="443" t="str">
        <f t="shared" si="61"/>
        <v/>
      </c>
      <c r="DM13" t="str">
        <f t="shared" si="53"/>
        <v/>
      </c>
      <c r="DN13" s="443" t="str">
        <f t="shared" si="60"/>
        <v/>
      </c>
    </row>
    <row r="14" spans="1:118" ht="20.100000000000001" hidden="1" customHeight="1" x14ac:dyDescent="0.2">
      <c r="A14" s="1040"/>
      <c r="B14" s="40">
        <f t="shared" si="54"/>
        <v>11</v>
      </c>
      <c r="C14" s="647" t="s">
        <v>49</v>
      </c>
      <c r="D14" s="648">
        <f>VLOOKUP($C14,'Course List (program)'!$G$2:$L$100,2,FALSE)</f>
        <v>0</v>
      </c>
      <c r="E14" s="653">
        <f>VLOOKUP($C14,'Course List (program)'!$G$2:$L$100,3,FALSE)</f>
        <v>0</v>
      </c>
      <c r="F14" s="655">
        <f>VLOOKUP($C14,'Course List (program)'!$G$2:$L$100,4,FALSE)</f>
        <v>0</v>
      </c>
      <c r="G14" s="656" t="str">
        <f t="shared" si="55"/>
        <v/>
      </c>
      <c r="H14" s="652">
        <f>VLOOKUP($C14,'Course List (program)'!$G$2:$L$100,6,FALSE)</f>
        <v>0</v>
      </c>
      <c r="I14" s="441">
        <f>IF((OR($C14='S1'!$C$3,$C14='S1'!$C$13,$C14='S1'!$C$23,$C14='S1'!$C$33)),1,0)</f>
        <v>0</v>
      </c>
      <c r="J14" s="441">
        <f>IF((OR($C14='S1'!$C$4,$C14='S1'!$C$14,$C14='S1'!$C$24,$C14='S1'!$C$34)),1,0)</f>
        <v>0</v>
      </c>
      <c r="K14" s="441">
        <f>IF((OR($C14='S1'!$C$5,$C14='S1'!$C$15,$C14='S1'!$C$25,$C14='S1'!$C$35)),1,0)</f>
        <v>0</v>
      </c>
      <c r="L14" s="441">
        <f>IF((OR($C14='S1'!$C$6,$C14='S1'!$C$16,$C14='S1'!$C$26,$C14='S1'!$C$36)),1,0)</f>
        <v>0</v>
      </c>
      <c r="M14" s="441">
        <f>IF((OR($C14='S1'!$C$7,$C14='S1'!$C$17,$C14='S1'!$C$27,$C14='S1'!$C$37)),1,0)</f>
        <v>0</v>
      </c>
      <c r="N14" s="441">
        <f>IF((OR($C14='S1'!$C$8,$C14='S1'!$C$18,$C14='S1'!$C$28,$C14='S1'!$C$38)),1,0)</f>
        <v>0</v>
      </c>
      <c r="O14" s="441">
        <f>IF((OR($C14='S1'!$C$9,$C14='S1'!$C$19,$C14='S1'!$C$29,$C14='S1'!$C$39)),1,0)</f>
        <v>0</v>
      </c>
      <c r="P14" s="441">
        <f>IF((OR($C14='S1'!$C$10,$C14='S1'!$C$20,$C14='S1'!$C$30,$C14='S1'!$C$40)),1,0)</f>
        <v>0</v>
      </c>
      <c r="Q14" s="441">
        <f>IF((OR($C14='S1'!$C$11,$C14='S1'!$C$21,$C14='S1'!$C$31,$C14='S1'!$C$41)),1,0)</f>
        <v>0</v>
      </c>
      <c r="R14" s="441">
        <f>IF((OR($C14='S1'!$C$12,$C14='S1'!$C$22,$C14='S1'!$C$32,$C14='S1'!$C$42)),1,0)</f>
        <v>0</v>
      </c>
      <c r="S14" s="439">
        <f>IF((OR($C14='S1'!$D$3,$C14='S1'!$D$13,$C14='S1'!$D$23,$C14='S1'!$D$33)),1,0)</f>
        <v>0</v>
      </c>
      <c r="T14" s="439">
        <f>IF((OR($C14='S1'!$D$4,$C14='S1'!$D$14,$C14='S1'!$D$24,$C14='S1'!$D$34)),1,0)</f>
        <v>0</v>
      </c>
      <c r="U14" s="439">
        <f>IF((OR($C14='S1'!$D$5,$C14='S1'!$D$15,$C14='S1'!$D$25,$C14='S1'!$D$35)),1,0)</f>
        <v>0</v>
      </c>
      <c r="V14" s="439">
        <f>IF((OR($C14='S1'!$D$6,$C14='S1'!$D$16,$C14='S1'!$D$26,$C14='S1'!$D$36)),1,0)</f>
        <v>0</v>
      </c>
      <c r="W14" s="439">
        <f>IF((OR($C14='S1'!$D$7,$C14='S1'!$D$17,$C14='S1'!$D$27,$C14='S1'!$D$37)),1,0)</f>
        <v>0</v>
      </c>
      <c r="X14" s="439">
        <f>IF((OR($C14='S1'!$D$8,$C14='S1'!$D$18,$C14='S1'!$D$28,$C14='S1'!$D$38)),1,0)</f>
        <v>0</v>
      </c>
      <c r="Y14" s="439">
        <f>IF((OR($C14='S1'!$D$9,$C14='S1'!$D$19,$C14='S1'!$D$29,$C14='S1'!$D$39)),1,0)</f>
        <v>0</v>
      </c>
      <c r="Z14" s="439">
        <f>IF((OR($C14='S1'!$D$10,$C14='S1'!$D$20,$C14='S1'!$D$30,$C14='S1'!$D$40)),1,0)</f>
        <v>0</v>
      </c>
      <c r="AA14" s="439">
        <f>IF((OR($C14='S1'!$D$11,$C14='S1'!$D$21,$C14='S1'!$D$31,$C14='S1'!$D$41)),1,0)</f>
        <v>0</v>
      </c>
      <c r="AB14" s="439">
        <f>IF((OR($C14='S1'!$D$12,$C14='S1'!$D$22,$C14='S1'!$D$32,$C14='S1'!$D$42)),1,0)</f>
        <v>0</v>
      </c>
      <c r="AC14" s="441">
        <f>IF((OR($C14='S1'!$E$3,$C14='S1'!$E$13,$C14='S1'!$E$23,$C14='S1'!$E$33)),1,0)</f>
        <v>0</v>
      </c>
      <c r="AD14" s="441">
        <f>IF((OR($C14='S1'!$E$4,$C14='S1'!$E$14,$C14='S1'!$E$24,$C14='S1'!$E$34)),1,0)</f>
        <v>0</v>
      </c>
      <c r="AE14" s="441">
        <f>IF((OR($C14='S1'!$E$5,$C14='S1'!$E$15,$C14='S1'!$E$25,$C14='S1'!$E$35)),1,0)</f>
        <v>0</v>
      </c>
      <c r="AF14" s="441">
        <f>IF((OR($C14='S1'!$E$6,$C14='S1'!$E$16,$C14='S1'!$E$26,$C14='S1'!$E$36)),1,0)</f>
        <v>0</v>
      </c>
      <c r="AG14" s="441">
        <f>IF((OR($C14='S1'!$E$7,$C14='S1'!$E$17,$C14='S1'!$E$27,$C14='S1'!$E$37)),1,0)</f>
        <v>0</v>
      </c>
      <c r="AH14" s="441">
        <f>IF((OR($C14='S1'!$E$8,$C14='S1'!$E$18,$C14='S1'!$E$28,$C14='S1'!$E$38)),1,0)</f>
        <v>0</v>
      </c>
      <c r="AI14" s="441">
        <f>IF((OR($C14='S1'!$E$9,$C14='S1'!$E$19,$C14='S1'!$E$29,$C14='S1'!$E$39)),1,0)</f>
        <v>0</v>
      </c>
      <c r="AJ14" s="441">
        <f>IF((OR($C14='S1'!$E$10,$C14='S1'!$E$20,$C14='S1'!$E$30,$C14='S1'!$E$40)),1,0)</f>
        <v>0</v>
      </c>
      <c r="AK14" s="441">
        <f>IF((OR($C14='S1'!$E$11,$C14='S1'!$E$21,$C14='S1'!$E$31,$C14='S1'!$E$41)),1,0)</f>
        <v>0</v>
      </c>
      <c r="AL14" s="441">
        <f>IF((OR($C14='S1'!$E$12,$C14='S1'!$E$22,$C14='S1'!$E$32,$C14='S1'!$E$42)),1,0)</f>
        <v>0</v>
      </c>
      <c r="AM14" s="439">
        <f>IF((OR($C14='S1'!$F$3,$C14='S1'!$F$13,$C14='S1'!$F$23,$C14='S1'!$F$33)),1,0)</f>
        <v>0</v>
      </c>
      <c r="AN14" s="439">
        <f>IF((OR($C14='S1'!$F$4,$C14='S1'!$F$14,$C14='S1'!$F$24,$C14='S1'!$F$34)),1,0)</f>
        <v>0</v>
      </c>
      <c r="AO14" s="439">
        <f>IF((OR($C14='S1'!$F$5,$C14='S1'!$F$15,$C14='S1'!$F$25,$C14='S1'!$F$35)),1,0)</f>
        <v>0</v>
      </c>
      <c r="AP14" s="439">
        <f>IF((OR($C14='S1'!$F$6,$C14='S1'!$F$16,$C14='S1'!$F$26,$C14='S1'!$F$36)),1,0)</f>
        <v>0</v>
      </c>
      <c r="AQ14" s="439">
        <f>IF((OR($C14='S1'!$F$7,$C14='S1'!$F$17,$C14='S1'!$F$27,$C14='S1'!$F$37)),1,0)</f>
        <v>0</v>
      </c>
      <c r="AR14" s="439">
        <f>IF((OR($C14='S1'!$F$8,$C14='S1'!$F$18,$C14='S1'!$F$28,$C14='S1'!$F$38)),1,0)</f>
        <v>0</v>
      </c>
      <c r="AS14" s="439">
        <f>IF((OR($C14='S1'!$F$9,$C14='S1'!$F$19,$C14='S1'!$F$29,$C14='S1'!$F$39)),1,0)</f>
        <v>0</v>
      </c>
      <c r="AT14" s="439">
        <f>IF((OR($C14='S1'!$F$10,$C14='S1'!$F$20,$C14='S1'!$F$30,$C14='S1'!$F$40)),1,0)</f>
        <v>0</v>
      </c>
      <c r="AU14" s="439">
        <f>IF((OR($C14='S1'!$F$11,$C14='S1'!$F$21,$C14='S1'!$F$31,$C14='S1'!$F$41)),1,0)</f>
        <v>0</v>
      </c>
      <c r="AV14" s="439">
        <f>IF((OR($C14='S1'!$F$12,$C14='S1'!$F$22,$C14='S1'!$F$32,$C14='S1'!$F$42)),1,0)</f>
        <v>0</v>
      </c>
      <c r="AW14" s="441">
        <f>IF((OR($C14='S1'!$G$3,$C14='S1'!$G$13,$C14='S1'!$G$23,$C14='S1'!$G$33)),1,0)</f>
        <v>0</v>
      </c>
      <c r="AX14" s="441">
        <f>IF((OR($C14='S1'!$G$4,$C14='S1'!$G$14,$C14='S1'!$G$24,$C14='S1'!$G$34)),1,0)</f>
        <v>0</v>
      </c>
      <c r="AY14" s="441">
        <f>IF((OR($C14='S1'!$G$5,$C14='S1'!$G$15,$C14='S1'!$G$25,$C14='S1'!$G$35)),1,0)</f>
        <v>0</v>
      </c>
      <c r="AZ14" s="441">
        <f>IF((OR($C14='S1'!$G$6,$C14='S1'!$G$16,$C14='S1'!$G$26,$C14='S1'!$G$36)),1,0)</f>
        <v>0</v>
      </c>
      <c r="BA14" s="441">
        <f>IF((OR($C14='S1'!$G$7,$C14='S1'!$G$17,$C14='S1'!$G$27,$C14='S1'!$G$37)),1,0)</f>
        <v>0</v>
      </c>
      <c r="BB14" s="441">
        <f>IF((OR($C14='S1'!$G$8,$C14='S1'!$G$18,$C14='S1'!$G$28,$C14='S1'!$G$38)),1,0)</f>
        <v>0</v>
      </c>
      <c r="BC14" s="441">
        <f>IF((OR($C14='S1'!$G$9,$C14='S1'!$G$19,$C14='S1'!$G$29,$C14='S1'!$G$39)),1,0)</f>
        <v>0</v>
      </c>
      <c r="BD14" s="441">
        <f>IF((OR($C14='S1'!$G$10,$C14='S1'!$G$20,$C14='S1'!$G$30,$C14='S1'!$G$40)),1,0)</f>
        <v>0</v>
      </c>
      <c r="BE14" s="441">
        <f>IF((OR($C14='S1'!$G$11,$C14='S1'!$G$21,$C14='S1'!$G$31,$C14='S1'!$G$41)),1,0)</f>
        <v>0</v>
      </c>
      <c r="BF14" s="441">
        <f>IF((OR($C14='S1'!$G$12,$C14='S1'!$G$22,$C14='S1'!$G$32,$C14='S1'!$G$42)),1,0)</f>
        <v>0</v>
      </c>
      <c r="BG14" s="441" t="str">
        <f t="shared" si="0"/>
        <v/>
      </c>
      <c r="BH14" s="441" t="str">
        <f t="shared" si="1"/>
        <v/>
      </c>
      <c r="BI14" s="441" t="str">
        <f t="shared" si="2"/>
        <v/>
      </c>
      <c r="BJ14" s="441" t="str">
        <f t="shared" si="3"/>
        <v/>
      </c>
      <c r="BK14" s="441" t="str">
        <f t="shared" si="4"/>
        <v/>
      </c>
      <c r="BL14" s="441" t="str">
        <f t="shared" si="5"/>
        <v/>
      </c>
      <c r="BM14" s="441" t="str">
        <f t="shared" si="6"/>
        <v/>
      </c>
      <c r="BN14" s="441" t="str">
        <f t="shared" si="7"/>
        <v/>
      </c>
      <c r="BO14" s="441" t="str">
        <f t="shared" si="8"/>
        <v/>
      </c>
      <c r="BP14" s="441" t="str">
        <f t="shared" si="9"/>
        <v/>
      </c>
      <c r="BQ14" s="439" t="str">
        <f t="shared" si="10"/>
        <v/>
      </c>
      <c r="BR14" s="439" t="str">
        <f t="shared" si="11"/>
        <v/>
      </c>
      <c r="BS14" s="439" t="str">
        <f t="shared" si="12"/>
        <v/>
      </c>
      <c r="BT14" s="439" t="str">
        <f t="shared" si="13"/>
        <v/>
      </c>
      <c r="BU14" s="439" t="str">
        <f t="shared" si="14"/>
        <v/>
      </c>
      <c r="BV14" s="439" t="str">
        <f t="shared" si="15"/>
        <v/>
      </c>
      <c r="BW14" s="439" t="str">
        <f t="shared" si="16"/>
        <v/>
      </c>
      <c r="BX14" s="439" t="str">
        <f t="shared" si="17"/>
        <v/>
      </c>
      <c r="BY14" s="439" t="str">
        <f t="shared" si="18"/>
        <v/>
      </c>
      <c r="BZ14" s="439" t="str">
        <f t="shared" si="19"/>
        <v/>
      </c>
      <c r="CA14" s="441" t="str">
        <f t="shared" si="20"/>
        <v/>
      </c>
      <c r="CB14" s="441" t="str">
        <f t="shared" si="21"/>
        <v/>
      </c>
      <c r="CC14" s="441" t="str">
        <f t="shared" si="22"/>
        <v/>
      </c>
      <c r="CD14" s="441" t="str">
        <f t="shared" si="23"/>
        <v/>
      </c>
      <c r="CE14" s="441" t="str">
        <f t="shared" si="24"/>
        <v/>
      </c>
      <c r="CF14" s="441" t="str">
        <f t="shared" si="25"/>
        <v/>
      </c>
      <c r="CG14" s="441" t="str">
        <f t="shared" si="26"/>
        <v/>
      </c>
      <c r="CH14" s="441" t="str">
        <f t="shared" si="27"/>
        <v/>
      </c>
      <c r="CI14" s="441" t="str">
        <f t="shared" si="28"/>
        <v/>
      </c>
      <c r="CJ14" s="441" t="str">
        <f t="shared" si="29"/>
        <v/>
      </c>
      <c r="CK14" s="439" t="str">
        <f t="shared" si="30"/>
        <v/>
      </c>
      <c r="CL14" s="439" t="str">
        <f t="shared" si="31"/>
        <v/>
      </c>
      <c r="CM14" s="439" t="str">
        <f t="shared" si="32"/>
        <v/>
      </c>
      <c r="CN14" s="439" t="str">
        <f t="shared" si="33"/>
        <v/>
      </c>
      <c r="CO14" s="439" t="str">
        <f t="shared" si="34"/>
        <v/>
      </c>
      <c r="CP14" s="439" t="str">
        <f t="shared" si="35"/>
        <v/>
      </c>
      <c r="CQ14" s="439" t="str">
        <f t="shared" si="36"/>
        <v/>
      </c>
      <c r="CR14" s="439" t="str">
        <f t="shared" si="37"/>
        <v/>
      </c>
      <c r="CS14" s="439" t="str">
        <f t="shared" si="38"/>
        <v/>
      </c>
      <c r="CT14" s="439" t="str">
        <f t="shared" si="39"/>
        <v/>
      </c>
      <c r="CU14" s="441" t="str">
        <f t="shared" si="40"/>
        <v/>
      </c>
      <c r="CV14" s="441" t="str">
        <f t="shared" si="41"/>
        <v/>
      </c>
      <c r="CW14" s="441" t="str">
        <f t="shared" si="42"/>
        <v/>
      </c>
      <c r="CX14" s="441" t="str">
        <f t="shared" si="43"/>
        <v/>
      </c>
      <c r="CY14" s="441" t="str">
        <f t="shared" si="44"/>
        <v/>
      </c>
      <c r="CZ14" s="441" t="str">
        <f t="shared" si="45"/>
        <v/>
      </c>
      <c r="DA14" s="441" t="str">
        <f t="shared" si="46"/>
        <v/>
      </c>
      <c r="DB14" s="441" t="str">
        <f t="shared" si="47"/>
        <v/>
      </c>
      <c r="DC14" s="441" t="str">
        <f t="shared" si="48"/>
        <v/>
      </c>
      <c r="DD14" s="441" t="str">
        <f t="shared" si="49"/>
        <v/>
      </c>
      <c r="DE14" s="443" t="str">
        <f t="shared" si="56"/>
        <v/>
      </c>
      <c r="DF14" s="443" t="str">
        <f t="shared" si="57"/>
        <v/>
      </c>
      <c r="DG14" s="443" t="str">
        <f t="shared" si="50"/>
        <v/>
      </c>
      <c r="DH14" s="443" t="str">
        <f t="shared" si="58"/>
        <v/>
      </c>
      <c r="DI14" t="str">
        <f t="shared" si="51"/>
        <v/>
      </c>
      <c r="DJ14" s="443" t="str">
        <f t="shared" si="59"/>
        <v/>
      </c>
      <c r="DK14" t="str">
        <f t="shared" si="52"/>
        <v/>
      </c>
      <c r="DL14" s="443" t="str">
        <f t="shared" si="61"/>
        <v/>
      </c>
      <c r="DM14" t="str">
        <f t="shared" si="53"/>
        <v/>
      </c>
      <c r="DN14" s="443" t="str">
        <f t="shared" si="60"/>
        <v/>
      </c>
    </row>
    <row r="15" spans="1:118" ht="20.100000000000001" hidden="1" customHeight="1" x14ac:dyDescent="0.2">
      <c r="A15" s="1040"/>
      <c r="B15" s="40">
        <f t="shared" si="54"/>
        <v>12</v>
      </c>
      <c r="C15" s="647" t="s">
        <v>49</v>
      </c>
      <c r="D15" s="648">
        <f>VLOOKUP($C15,'Course List (program)'!$G$2:$L$100,2,FALSE)</f>
        <v>0</v>
      </c>
      <c r="E15" s="649">
        <f>VLOOKUP($C15,'Course List (program)'!$G$2:$L$100,3,FALSE)</f>
        <v>0</v>
      </c>
      <c r="F15" s="650">
        <f>VLOOKUP($C15,'Course List (program)'!$G$2:$L$100,4,FALSE)</f>
        <v>0</v>
      </c>
      <c r="G15" s="648" t="str">
        <f t="shared" si="55"/>
        <v/>
      </c>
      <c r="H15" s="652">
        <f>VLOOKUP($C15,'Course List (program)'!$G$2:$L$100,6,FALSE)</f>
        <v>0</v>
      </c>
      <c r="I15" s="441">
        <f>IF((OR($C15='S1'!$C$3,$C15='S1'!$C$13,$C15='S1'!$C$23,$C15='S1'!$C$33)),1,0)</f>
        <v>0</v>
      </c>
      <c r="J15" s="441">
        <f>IF((OR($C15='S1'!$C$4,$C15='S1'!$C$14,$C15='S1'!$C$24,$C15='S1'!$C$34)),1,0)</f>
        <v>0</v>
      </c>
      <c r="K15" s="441">
        <f>IF((OR($C15='S1'!$C$5,$C15='S1'!$C$15,$C15='S1'!$C$25,$C15='S1'!$C$35)),1,0)</f>
        <v>0</v>
      </c>
      <c r="L15" s="441">
        <f>IF((OR($C15='S1'!$C$6,$C15='S1'!$C$16,$C15='S1'!$C$26,$C15='S1'!$C$36)),1,0)</f>
        <v>0</v>
      </c>
      <c r="M15" s="441">
        <f>IF((OR($C15='S1'!$C$7,$C15='S1'!$C$17,$C15='S1'!$C$27,$C15='S1'!$C$37)),1,0)</f>
        <v>0</v>
      </c>
      <c r="N15" s="441">
        <f>IF((OR($C15='S1'!$C$8,$C15='S1'!$C$18,$C15='S1'!$C$28,$C15='S1'!$C$38)),1,0)</f>
        <v>0</v>
      </c>
      <c r="O15" s="441">
        <f>IF((OR($C15='S1'!$C$9,$C15='S1'!$C$19,$C15='S1'!$C$29,$C15='S1'!$C$39)),1,0)</f>
        <v>0</v>
      </c>
      <c r="P15" s="441">
        <f>IF((OR($C15='S1'!$C$10,$C15='S1'!$C$20,$C15='S1'!$C$30,$C15='S1'!$C$40)),1,0)</f>
        <v>0</v>
      </c>
      <c r="Q15" s="441">
        <f>IF((OR($C15='S1'!$C$11,$C15='S1'!$C$21,$C15='S1'!$C$31,$C15='S1'!$C$41)),1,0)</f>
        <v>0</v>
      </c>
      <c r="R15" s="441">
        <f>IF((OR($C15='S1'!$C$12,$C15='S1'!$C$22,$C15='S1'!$C$32,$C15='S1'!$C$42)),1,0)</f>
        <v>0</v>
      </c>
      <c r="S15" s="439">
        <f>IF((OR($C15='S1'!$D$3,$C15='S1'!$D$13,$C15='S1'!$D$23,$C15='S1'!$D$33)),1,0)</f>
        <v>0</v>
      </c>
      <c r="T15" s="439">
        <f>IF((OR($C15='S1'!$D$4,$C15='S1'!$D$14,$C15='S1'!$D$24,$C15='S1'!$D$34)),1,0)</f>
        <v>0</v>
      </c>
      <c r="U15" s="439">
        <f>IF((OR($C15='S1'!$D$5,$C15='S1'!$D$15,$C15='S1'!$D$25,$C15='S1'!$D$35)),1,0)</f>
        <v>0</v>
      </c>
      <c r="V15" s="439">
        <f>IF((OR($C15='S1'!$D$6,$C15='S1'!$D$16,$C15='S1'!$D$26,$C15='S1'!$D$36)),1,0)</f>
        <v>0</v>
      </c>
      <c r="W15" s="439">
        <f>IF((OR($C15='S1'!$D$7,$C15='S1'!$D$17,$C15='S1'!$D$27,$C15='S1'!$D$37)),1,0)</f>
        <v>0</v>
      </c>
      <c r="X15" s="439">
        <f>IF((OR($C15='S1'!$D$8,$C15='S1'!$D$18,$C15='S1'!$D$28,$C15='S1'!$D$38)),1,0)</f>
        <v>0</v>
      </c>
      <c r="Y15" s="439">
        <f>IF((OR($C15='S1'!$D$9,$C15='S1'!$D$19,$C15='S1'!$D$29,$C15='S1'!$D$39)),1,0)</f>
        <v>0</v>
      </c>
      <c r="Z15" s="439">
        <f>IF((OR($C15='S1'!$D$10,$C15='S1'!$D$20,$C15='S1'!$D$30,$C15='S1'!$D$40)),1,0)</f>
        <v>0</v>
      </c>
      <c r="AA15" s="439">
        <f>IF((OR($C15='S1'!$D$11,$C15='S1'!$D$21,$C15='S1'!$D$31,$C15='S1'!$D$41)),1,0)</f>
        <v>0</v>
      </c>
      <c r="AB15" s="439">
        <f>IF((OR($C15='S1'!$D$12,$C15='S1'!$D$22,$C15='S1'!$D$32,$C15='S1'!$D$42)),1,0)</f>
        <v>0</v>
      </c>
      <c r="AC15" s="441">
        <f>IF((OR($C15='S1'!$E$3,$C15='S1'!$E$13,$C15='S1'!$E$23,$C15='S1'!$E$33)),1,0)</f>
        <v>0</v>
      </c>
      <c r="AD15" s="441">
        <f>IF((OR($C15='S1'!$E$4,$C15='S1'!$E$14,$C15='S1'!$E$24,$C15='S1'!$E$34)),1,0)</f>
        <v>0</v>
      </c>
      <c r="AE15" s="441">
        <f>IF((OR($C15='S1'!$E$5,$C15='S1'!$E$15,$C15='S1'!$E$25,$C15='S1'!$E$35)),1,0)</f>
        <v>0</v>
      </c>
      <c r="AF15" s="441">
        <f>IF((OR($C15='S1'!$E$6,$C15='S1'!$E$16,$C15='S1'!$E$26,$C15='S1'!$E$36)),1,0)</f>
        <v>0</v>
      </c>
      <c r="AG15" s="441">
        <f>IF((OR($C15='S1'!$E$7,$C15='S1'!$E$17,$C15='S1'!$E$27,$C15='S1'!$E$37)),1,0)</f>
        <v>0</v>
      </c>
      <c r="AH15" s="441">
        <f>IF((OR($C15='S1'!$E$8,$C15='S1'!$E$18,$C15='S1'!$E$28,$C15='S1'!$E$38)),1,0)</f>
        <v>0</v>
      </c>
      <c r="AI15" s="441">
        <f>IF((OR($C15='S1'!$E$9,$C15='S1'!$E$19,$C15='S1'!$E$29,$C15='S1'!$E$39)),1,0)</f>
        <v>0</v>
      </c>
      <c r="AJ15" s="441">
        <f>IF((OR($C15='S1'!$E$10,$C15='S1'!$E$20,$C15='S1'!$E$30,$C15='S1'!$E$40)),1,0)</f>
        <v>0</v>
      </c>
      <c r="AK15" s="441">
        <f>IF((OR($C15='S1'!$E$11,$C15='S1'!$E$21,$C15='S1'!$E$31,$C15='S1'!$E$41)),1,0)</f>
        <v>0</v>
      </c>
      <c r="AL15" s="441">
        <f>IF((OR($C15='S1'!$E$12,$C15='S1'!$E$22,$C15='S1'!$E$32,$C15='S1'!$E$42)),1,0)</f>
        <v>0</v>
      </c>
      <c r="AM15" s="439">
        <f>IF((OR($C15='S1'!$F$3,$C15='S1'!$F$13,$C15='S1'!$F$23,$C15='S1'!$F$33)),1,0)</f>
        <v>0</v>
      </c>
      <c r="AN15" s="439">
        <f>IF((OR($C15='S1'!$F$4,$C15='S1'!$F$14,$C15='S1'!$F$24,$C15='S1'!$F$34)),1,0)</f>
        <v>0</v>
      </c>
      <c r="AO15" s="439">
        <f>IF((OR($C15='S1'!$F$5,$C15='S1'!$F$15,$C15='S1'!$F$25,$C15='S1'!$F$35)),1,0)</f>
        <v>0</v>
      </c>
      <c r="AP15" s="439">
        <f>IF((OR($C15='S1'!$F$6,$C15='S1'!$F$16,$C15='S1'!$F$26,$C15='S1'!$F$36)),1,0)</f>
        <v>0</v>
      </c>
      <c r="AQ15" s="439">
        <f>IF((OR($C15='S1'!$F$7,$C15='S1'!$F$17,$C15='S1'!$F$27,$C15='S1'!$F$37)),1,0)</f>
        <v>0</v>
      </c>
      <c r="AR15" s="439">
        <f>IF((OR($C15='S1'!$F$8,$C15='S1'!$F$18,$C15='S1'!$F$28,$C15='S1'!$F$38)),1,0)</f>
        <v>0</v>
      </c>
      <c r="AS15" s="439">
        <f>IF((OR($C15='S1'!$F$9,$C15='S1'!$F$19,$C15='S1'!$F$29,$C15='S1'!$F$39)),1,0)</f>
        <v>0</v>
      </c>
      <c r="AT15" s="439">
        <f>IF((OR($C15='S1'!$F$10,$C15='S1'!$F$20,$C15='S1'!$F$30,$C15='S1'!$F$40)),1,0)</f>
        <v>0</v>
      </c>
      <c r="AU15" s="439">
        <f>IF((OR($C15='S1'!$F$11,$C15='S1'!$F$21,$C15='S1'!$F$31,$C15='S1'!$F$41)),1,0)</f>
        <v>0</v>
      </c>
      <c r="AV15" s="439">
        <f>IF((OR($C15='S1'!$F$12,$C15='S1'!$F$22,$C15='S1'!$F$32,$C15='S1'!$F$42)),1,0)</f>
        <v>0</v>
      </c>
      <c r="AW15" s="441">
        <f>IF((OR($C15='S1'!$G$3,$C15='S1'!$G$13,$C15='S1'!$G$23,$C15='S1'!$G$33)),1,0)</f>
        <v>0</v>
      </c>
      <c r="AX15" s="441">
        <f>IF((OR($C15='S1'!$G$4,$C15='S1'!$G$14,$C15='S1'!$G$24,$C15='S1'!$G$34)),1,0)</f>
        <v>0</v>
      </c>
      <c r="AY15" s="441">
        <f>IF((OR($C15='S1'!$G$5,$C15='S1'!$G$15,$C15='S1'!$G$25,$C15='S1'!$G$35)),1,0)</f>
        <v>0</v>
      </c>
      <c r="AZ15" s="441">
        <f>IF((OR($C15='S1'!$G$6,$C15='S1'!$G$16,$C15='S1'!$G$26,$C15='S1'!$G$36)),1,0)</f>
        <v>0</v>
      </c>
      <c r="BA15" s="441">
        <f>IF((OR($C15='S1'!$G$7,$C15='S1'!$G$17,$C15='S1'!$G$27,$C15='S1'!$G$37)),1,0)</f>
        <v>0</v>
      </c>
      <c r="BB15" s="441">
        <f>IF((OR($C15='S1'!$G$8,$C15='S1'!$G$18,$C15='S1'!$G$28,$C15='S1'!$G$38)),1,0)</f>
        <v>0</v>
      </c>
      <c r="BC15" s="441">
        <f>IF((OR($C15='S1'!$G$9,$C15='S1'!$G$19,$C15='S1'!$G$29,$C15='S1'!$G$39)),1,0)</f>
        <v>0</v>
      </c>
      <c r="BD15" s="441">
        <f>IF((OR($C15='S1'!$G$10,$C15='S1'!$G$20,$C15='S1'!$G$30,$C15='S1'!$G$40)),1,0)</f>
        <v>0</v>
      </c>
      <c r="BE15" s="441">
        <f>IF((OR($C15='S1'!$G$11,$C15='S1'!$G$21,$C15='S1'!$G$31,$C15='S1'!$G$41)),1,0)</f>
        <v>0</v>
      </c>
      <c r="BF15" s="441">
        <f>IF((OR($C15='S1'!$G$12,$C15='S1'!$G$22,$C15='S1'!$G$32,$C15='S1'!$G$42)),1,0)</f>
        <v>0</v>
      </c>
      <c r="BG15" s="441" t="str">
        <f t="shared" si="0"/>
        <v/>
      </c>
      <c r="BH15" s="441" t="str">
        <f t="shared" si="1"/>
        <v/>
      </c>
      <c r="BI15" s="441" t="str">
        <f t="shared" si="2"/>
        <v/>
      </c>
      <c r="BJ15" s="441" t="str">
        <f t="shared" si="3"/>
        <v/>
      </c>
      <c r="BK15" s="441" t="str">
        <f t="shared" si="4"/>
        <v/>
      </c>
      <c r="BL15" s="441" t="str">
        <f t="shared" si="5"/>
        <v/>
      </c>
      <c r="BM15" s="441" t="str">
        <f t="shared" si="6"/>
        <v/>
      </c>
      <c r="BN15" s="441" t="str">
        <f t="shared" si="7"/>
        <v/>
      </c>
      <c r="BO15" s="441" t="str">
        <f t="shared" si="8"/>
        <v/>
      </c>
      <c r="BP15" s="441" t="str">
        <f t="shared" si="9"/>
        <v/>
      </c>
      <c r="BQ15" s="439" t="str">
        <f t="shared" si="10"/>
        <v/>
      </c>
      <c r="BR15" s="439" t="str">
        <f t="shared" si="11"/>
        <v/>
      </c>
      <c r="BS15" s="439" t="str">
        <f t="shared" si="12"/>
        <v/>
      </c>
      <c r="BT15" s="439" t="str">
        <f t="shared" si="13"/>
        <v/>
      </c>
      <c r="BU15" s="439" t="str">
        <f t="shared" si="14"/>
        <v/>
      </c>
      <c r="BV15" s="439" t="str">
        <f t="shared" si="15"/>
        <v/>
      </c>
      <c r="BW15" s="439" t="str">
        <f t="shared" si="16"/>
        <v/>
      </c>
      <c r="BX15" s="439" t="str">
        <f t="shared" si="17"/>
        <v/>
      </c>
      <c r="BY15" s="439" t="str">
        <f t="shared" si="18"/>
        <v/>
      </c>
      <c r="BZ15" s="439" t="str">
        <f t="shared" si="19"/>
        <v/>
      </c>
      <c r="CA15" s="441" t="str">
        <f t="shared" si="20"/>
        <v/>
      </c>
      <c r="CB15" s="441" t="str">
        <f t="shared" si="21"/>
        <v/>
      </c>
      <c r="CC15" s="441" t="str">
        <f t="shared" si="22"/>
        <v/>
      </c>
      <c r="CD15" s="441" t="str">
        <f t="shared" si="23"/>
        <v/>
      </c>
      <c r="CE15" s="441" t="str">
        <f t="shared" si="24"/>
        <v/>
      </c>
      <c r="CF15" s="441" t="str">
        <f t="shared" si="25"/>
        <v/>
      </c>
      <c r="CG15" s="441" t="str">
        <f t="shared" si="26"/>
        <v/>
      </c>
      <c r="CH15" s="441" t="str">
        <f t="shared" si="27"/>
        <v/>
      </c>
      <c r="CI15" s="441" t="str">
        <f t="shared" si="28"/>
        <v/>
      </c>
      <c r="CJ15" s="441" t="str">
        <f t="shared" si="29"/>
        <v/>
      </c>
      <c r="CK15" s="439" t="str">
        <f t="shared" si="30"/>
        <v/>
      </c>
      <c r="CL15" s="439" t="str">
        <f t="shared" si="31"/>
        <v/>
      </c>
      <c r="CM15" s="439" t="str">
        <f t="shared" si="32"/>
        <v/>
      </c>
      <c r="CN15" s="439" t="str">
        <f t="shared" si="33"/>
        <v/>
      </c>
      <c r="CO15" s="439" t="str">
        <f t="shared" si="34"/>
        <v/>
      </c>
      <c r="CP15" s="439" t="str">
        <f t="shared" si="35"/>
        <v/>
      </c>
      <c r="CQ15" s="439" t="str">
        <f t="shared" si="36"/>
        <v/>
      </c>
      <c r="CR15" s="439" t="str">
        <f t="shared" si="37"/>
        <v/>
      </c>
      <c r="CS15" s="439" t="str">
        <f t="shared" si="38"/>
        <v/>
      </c>
      <c r="CT15" s="439" t="str">
        <f t="shared" si="39"/>
        <v/>
      </c>
      <c r="CU15" s="441" t="str">
        <f t="shared" si="40"/>
        <v/>
      </c>
      <c r="CV15" s="441" t="str">
        <f t="shared" si="41"/>
        <v/>
      </c>
      <c r="CW15" s="441" t="str">
        <f t="shared" si="42"/>
        <v/>
      </c>
      <c r="CX15" s="441" t="str">
        <f t="shared" si="43"/>
        <v/>
      </c>
      <c r="CY15" s="441" t="str">
        <f t="shared" si="44"/>
        <v/>
      </c>
      <c r="CZ15" s="441" t="str">
        <f t="shared" si="45"/>
        <v/>
      </c>
      <c r="DA15" s="441" t="str">
        <f t="shared" si="46"/>
        <v/>
      </c>
      <c r="DB15" s="441" t="str">
        <f t="shared" si="47"/>
        <v/>
      </c>
      <c r="DC15" s="441" t="str">
        <f t="shared" si="48"/>
        <v/>
      </c>
      <c r="DD15" s="441" t="str">
        <f t="shared" si="49"/>
        <v/>
      </c>
      <c r="DE15" s="443" t="str">
        <f t="shared" si="56"/>
        <v/>
      </c>
      <c r="DF15" s="443" t="str">
        <f t="shared" si="57"/>
        <v/>
      </c>
      <c r="DG15" s="443" t="str">
        <f t="shared" si="50"/>
        <v/>
      </c>
      <c r="DH15" s="443" t="str">
        <f t="shared" si="58"/>
        <v/>
      </c>
      <c r="DI15" t="str">
        <f t="shared" si="51"/>
        <v/>
      </c>
      <c r="DJ15" s="443" t="str">
        <f t="shared" si="59"/>
        <v/>
      </c>
      <c r="DK15" t="str">
        <f t="shared" si="52"/>
        <v/>
      </c>
      <c r="DL15" s="443" t="str">
        <f t="shared" si="61"/>
        <v/>
      </c>
      <c r="DM15" t="str">
        <f t="shared" si="53"/>
        <v/>
      </c>
      <c r="DN15" s="443" t="str">
        <f t="shared" si="60"/>
        <v/>
      </c>
    </row>
    <row r="16" spans="1:118" ht="20.100000000000001" hidden="1" customHeight="1" x14ac:dyDescent="0.2">
      <c r="A16" s="1040"/>
      <c r="B16" s="40">
        <f t="shared" si="54"/>
        <v>13</v>
      </c>
      <c r="C16" s="647" t="s">
        <v>49</v>
      </c>
      <c r="D16" s="648">
        <f>VLOOKUP($C16,'Course List (program)'!$G$2:$L$100,2,FALSE)</f>
        <v>0</v>
      </c>
      <c r="E16" s="649">
        <f>VLOOKUP($C16,'Course List (program)'!$G$2:$L$100,3,FALSE)</f>
        <v>0</v>
      </c>
      <c r="F16" s="650">
        <f>VLOOKUP($C16,'Course List (program)'!$G$2:$L$100,4,FALSE)</f>
        <v>0</v>
      </c>
      <c r="G16" s="648" t="str">
        <f t="shared" si="55"/>
        <v/>
      </c>
      <c r="H16" s="652">
        <f>VLOOKUP($C16,'Course List (program)'!$G$2:$L$100,6,FALSE)</f>
        <v>0</v>
      </c>
      <c r="I16" s="441">
        <f>IF((OR($C16='S1'!$C$3,$C16='S1'!$C$13,$C16='S1'!$C$23,$C16='S1'!$C$33)),1,0)</f>
        <v>0</v>
      </c>
      <c r="J16" s="441">
        <f>IF((OR($C16='S1'!$C$4,$C16='S1'!$C$14,$C16='S1'!$C$24,$C16='S1'!$C$34)),1,0)</f>
        <v>0</v>
      </c>
      <c r="K16" s="441">
        <f>IF((OR($C16='S1'!$C$5,$C16='S1'!$C$15,$C16='S1'!$C$25,$C16='S1'!$C$35)),1,0)</f>
        <v>0</v>
      </c>
      <c r="L16" s="441">
        <f>IF((OR($C16='S1'!$C$6,$C16='S1'!$C$16,$C16='S1'!$C$26,$C16='S1'!$C$36)),1,0)</f>
        <v>0</v>
      </c>
      <c r="M16" s="441">
        <f>IF((OR($C16='S1'!$C$7,$C16='S1'!$C$17,$C16='S1'!$C$27,$C16='S1'!$C$37)),1,0)</f>
        <v>0</v>
      </c>
      <c r="N16" s="441">
        <f>IF((OR($C16='S1'!$C$8,$C16='S1'!$C$18,$C16='S1'!$C$28,$C16='S1'!$C$38)),1,0)</f>
        <v>0</v>
      </c>
      <c r="O16" s="441">
        <f>IF((OR($C16='S1'!$C$9,$C16='S1'!$C$19,$C16='S1'!$C$29,$C16='S1'!$C$39)),1,0)</f>
        <v>0</v>
      </c>
      <c r="P16" s="441">
        <f>IF((OR($C16='S1'!$C$10,$C16='S1'!$C$20,$C16='S1'!$C$30,$C16='S1'!$C$40)),1,0)</f>
        <v>0</v>
      </c>
      <c r="Q16" s="441">
        <f>IF((OR($C16='S1'!$C$11,$C16='S1'!$C$21,$C16='S1'!$C$31,$C16='S1'!$C$41)),1,0)</f>
        <v>0</v>
      </c>
      <c r="R16" s="441">
        <f>IF((OR($C16='S1'!$C$12,$C16='S1'!$C$22,$C16='S1'!$C$32,$C16='S1'!$C$42)),1,0)</f>
        <v>0</v>
      </c>
      <c r="S16" s="439">
        <f>IF((OR($C16='S1'!$D$3,$C16='S1'!$D$13,$C16='S1'!$D$23,$C16='S1'!$D$33)),1,0)</f>
        <v>0</v>
      </c>
      <c r="T16" s="439">
        <f>IF((OR($C16='S1'!$D$4,$C16='S1'!$D$14,$C16='S1'!$D$24,$C16='S1'!$D$34)),1,0)</f>
        <v>0</v>
      </c>
      <c r="U16" s="439">
        <f>IF((OR($C16='S1'!$D$5,$C16='S1'!$D$15,$C16='S1'!$D$25,$C16='S1'!$D$35)),1,0)</f>
        <v>0</v>
      </c>
      <c r="V16" s="439">
        <f>IF((OR($C16='S1'!$D$6,$C16='S1'!$D$16,$C16='S1'!$D$26,$C16='S1'!$D$36)),1,0)</f>
        <v>0</v>
      </c>
      <c r="W16" s="439">
        <f>IF((OR($C16='S1'!$D$7,$C16='S1'!$D$17,$C16='S1'!$D$27,$C16='S1'!$D$37)),1,0)</f>
        <v>0</v>
      </c>
      <c r="X16" s="439">
        <f>IF((OR($C16='S1'!$D$8,$C16='S1'!$D$18,$C16='S1'!$D$28,$C16='S1'!$D$38)),1,0)</f>
        <v>0</v>
      </c>
      <c r="Y16" s="439">
        <f>IF((OR($C16='S1'!$D$9,$C16='S1'!$D$19,$C16='S1'!$D$29,$C16='S1'!$D$39)),1,0)</f>
        <v>0</v>
      </c>
      <c r="Z16" s="439">
        <f>IF((OR($C16='S1'!$D$10,$C16='S1'!$D$20,$C16='S1'!$D$30,$C16='S1'!$D$40)),1,0)</f>
        <v>0</v>
      </c>
      <c r="AA16" s="439">
        <f>IF((OR($C16='S1'!$D$11,$C16='S1'!$D$21,$C16='S1'!$D$31,$C16='S1'!$D$41)),1,0)</f>
        <v>0</v>
      </c>
      <c r="AB16" s="439">
        <f>IF((OR($C16='S1'!$D$12,$C16='S1'!$D$22,$C16='S1'!$D$32,$C16='S1'!$D$42)),1,0)</f>
        <v>0</v>
      </c>
      <c r="AC16" s="441">
        <f>IF((OR($C16='S1'!$E$3,$C16='S1'!$E$13,$C16='S1'!$E$23,$C16='S1'!$E$33)),1,0)</f>
        <v>0</v>
      </c>
      <c r="AD16" s="441">
        <f>IF((OR($C16='S1'!$E$4,$C16='S1'!$E$14,$C16='S1'!$E$24,$C16='S1'!$E$34)),1,0)</f>
        <v>0</v>
      </c>
      <c r="AE16" s="441">
        <f>IF((OR($C16='S1'!$E$5,$C16='S1'!$E$15,$C16='S1'!$E$25,$C16='S1'!$E$35)),1,0)</f>
        <v>0</v>
      </c>
      <c r="AF16" s="441">
        <f>IF((OR($C16='S1'!$E$6,$C16='S1'!$E$16,$C16='S1'!$E$26,$C16='S1'!$E$36)),1,0)</f>
        <v>0</v>
      </c>
      <c r="AG16" s="441">
        <f>IF((OR($C16='S1'!$E$7,$C16='S1'!$E$17,$C16='S1'!$E$27,$C16='S1'!$E$37)),1,0)</f>
        <v>0</v>
      </c>
      <c r="AH16" s="441">
        <f>IF((OR($C16='S1'!$E$8,$C16='S1'!$E$18,$C16='S1'!$E$28,$C16='S1'!$E$38)),1,0)</f>
        <v>0</v>
      </c>
      <c r="AI16" s="441">
        <f>IF((OR($C16='S1'!$E$9,$C16='S1'!$E$19,$C16='S1'!$E$29,$C16='S1'!$E$39)),1,0)</f>
        <v>0</v>
      </c>
      <c r="AJ16" s="441">
        <f>IF((OR($C16='S1'!$E$10,$C16='S1'!$E$20,$C16='S1'!$E$30,$C16='S1'!$E$40)),1,0)</f>
        <v>0</v>
      </c>
      <c r="AK16" s="441">
        <f>IF((OR($C16='S1'!$E$11,$C16='S1'!$E$21,$C16='S1'!$E$31,$C16='S1'!$E$41)),1,0)</f>
        <v>0</v>
      </c>
      <c r="AL16" s="441">
        <f>IF((OR($C16='S1'!$E$12,$C16='S1'!$E$22,$C16='S1'!$E$32,$C16='S1'!$E$42)),1,0)</f>
        <v>0</v>
      </c>
      <c r="AM16" s="439">
        <f>IF((OR($C16='S1'!$F$3,$C16='S1'!$F$13,$C16='S1'!$F$23,$C16='S1'!$F$33)),1,0)</f>
        <v>0</v>
      </c>
      <c r="AN16" s="439">
        <f>IF((OR($C16='S1'!$F$4,$C16='S1'!$F$14,$C16='S1'!$F$24,$C16='S1'!$F$34)),1,0)</f>
        <v>0</v>
      </c>
      <c r="AO16" s="439">
        <f>IF((OR($C16='S1'!$F$5,$C16='S1'!$F$15,$C16='S1'!$F$25,$C16='S1'!$F$35)),1,0)</f>
        <v>0</v>
      </c>
      <c r="AP16" s="439">
        <f>IF((OR($C16='S1'!$F$6,$C16='S1'!$F$16,$C16='S1'!$F$26,$C16='S1'!$F$36)),1,0)</f>
        <v>0</v>
      </c>
      <c r="AQ16" s="439">
        <f>IF((OR($C16='S1'!$F$7,$C16='S1'!$F$17,$C16='S1'!$F$27,$C16='S1'!$F$37)),1,0)</f>
        <v>0</v>
      </c>
      <c r="AR16" s="439">
        <f>IF((OR($C16='S1'!$F$8,$C16='S1'!$F$18,$C16='S1'!$F$28,$C16='S1'!$F$38)),1,0)</f>
        <v>0</v>
      </c>
      <c r="AS16" s="439">
        <f>IF((OR($C16='S1'!$F$9,$C16='S1'!$F$19,$C16='S1'!$F$29,$C16='S1'!$F$39)),1,0)</f>
        <v>0</v>
      </c>
      <c r="AT16" s="439">
        <f>IF((OR($C16='S1'!$F$10,$C16='S1'!$F$20,$C16='S1'!$F$30,$C16='S1'!$F$40)),1,0)</f>
        <v>0</v>
      </c>
      <c r="AU16" s="439">
        <f>IF((OR($C16='S1'!$F$11,$C16='S1'!$F$21,$C16='S1'!$F$31,$C16='S1'!$F$41)),1,0)</f>
        <v>0</v>
      </c>
      <c r="AV16" s="439">
        <f>IF((OR($C16='S1'!$F$12,$C16='S1'!$F$22,$C16='S1'!$F$32,$C16='S1'!$F$42)),1,0)</f>
        <v>0</v>
      </c>
      <c r="AW16" s="441">
        <f>IF((OR($C16='S1'!$G$3,$C16='S1'!$G$13,$C16='S1'!$G$23,$C16='S1'!$G$33)),1,0)</f>
        <v>0</v>
      </c>
      <c r="AX16" s="441">
        <f>IF((OR($C16='S1'!$G$4,$C16='S1'!$G$14,$C16='S1'!$G$24,$C16='S1'!$G$34)),1,0)</f>
        <v>0</v>
      </c>
      <c r="AY16" s="441">
        <f>IF((OR($C16='S1'!$G$5,$C16='S1'!$G$15,$C16='S1'!$G$25,$C16='S1'!$G$35)),1,0)</f>
        <v>0</v>
      </c>
      <c r="AZ16" s="441">
        <f>IF((OR($C16='S1'!$G$6,$C16='S1'!$G$16,$C16='S1'!$G$26,$C16='S1'!$G$36)),1,0)</f>
        <v>0</v>
      </c>
      <c r="BA16" s="441">
        <f>IF((OR($C16='S1'!$G$7,$C16='S1'!$G$17,$C16='S1'!$G$27,$C16='S1'!$G$37)),1,0)</f>
        <v>0</v>
      </c>
      <c r="BB16" s="441">
        <f>IF((OR($C16='S1'!$G$8,$C16='S1'!$G$18,$C16='S1'!$G$28,$C16='S1'!$G$38)),1,0)</f>
        <v>0</v>
      </c>
      <c r="BC16" s="441">
        <f>IF((OR($C16='S1'!$G$9,$C16='S1'!$G$19,$C16='S1'!$G$29,$C16='S1'!$G$39)),1,0)</f>
        <v>0</v>
      </c>
      <c r="BD16" s="441">
        <f>IF((OR($C16='S1'!$G$10,$C16='S1'!$G$20,$C16='S1'!$G$30,$C16='S1'!$G$40)),1,0)</f>
        <v>0</v>
      </c>
      <c r="BE16" s="441">
        <f>IF((OR($C16='S1'!$G$11,$C16='S1'!$G$21,$C16='S1'!$G$31,$C16='S1'!$G$41)),1,0)</f>
        <v>0</v>
      </c>
      <c r="BF16" s="441">
        <f>IF((OR($C16='S1'!$G$12,$C16='S1'!$G$22,$C16='S1'!$G$32,$C16='S1'!$G$42)),1,0)</f>
        <v>0</v>
      </c>
      <c r="BG16" s="441" t="str">
        <f t="shared" si="0"/>
        <v/>
      </c>
      <c r="BH16" s="441" t="str">
        <f t="shared" si="1"/>
        <v/>
      </c>
      <c r="BI16" s="441" t="str">
        <f t="shared" si="2"/>
        <v/>
      </c>
      <c r="BJ16" s="441" t="str">
        <f t="shared" si="3"/>
        <v/>
      </c>
      <c r="BK16" s="441" t="str">
        <f t="shared" si="4"/>
        <v/>
      </c>
      <c r="BL16" s="441" t="str">
        <f t="shared" si="5"/>
        <v/>
      </c>
      <c r="BM16" s="441" t="str">
        <f t="shared" si="6"/>
        <v/>
      </c>
      <c r="BN16" s="441" t="str">
        <f t="shared" si="7"/>
        <v/>
      </c>
      <c r="BO16" s="441" t="str">
        <f t="shared" si="8"/>
        <v/>
      </c>
      <c r="BP16" s="441" t="str">
        <f t="shared" si="9"/>
        <v/>
      </c>
      <c r="BQ16" s="439" t="str">
        <f t="shared" si="10"/>
        <v/>
      </c>
      <c r="BR16" s="439" t="str">
        <f t="shared" si="11"/>
        <v/>
      </c>
      <c r="BS16" s="439" t="str">
        <f t="shared" si="12"/>
        <v/>
      </c>
      <c r="BT16" s="439" t="str">
        <f t="shared" si="13"/>
        <v/>
      </c>
      <c r="BU16" s="439" t="str">
        <f t="shared" si="14"/>
        <v/>
      </c>
      <c r="BV16" s="439" t="str">
        <f t="shared" si="15"/>
        <v/>
      </c>
      <c r="BW16" s="439" t="str">
        <f t="shared" si="16"/>
        <v/>
      </c>
      <c r="BX16" s="439" t="str">
        <f t="shared" si="17"/>
        <v/>
      </c>
      <c r="BY16" s="439" t="str">
        <f t="shared" si="18"/>
        <v/>
      </c>
      <c r="BZ16" s="439" t="str">
        <f t="shared" si="19"/>
        <v/>
      </c>
      <c r="CA16" s="441" t="str">
        <f t="shared" si="20"/>
        <v/>
      </c>
      <c r="CB16" s="441" t="str">
        <f t="shared" si="21"/>
        <v/>
      </c>
      <c r="CC16" s="441" t="str">
        <f t="shared" si="22"/>
        <v/>
      </c>
      <c r="CD16" s="441" t="str">
        <f t="shared" si="23"/>
        <v/>
      </c>
      <c r="CE16" s="441" t="str">
        <f t="shared" si="24"/>
        <v/>
      </c>
      <c r="CF16" s="441" t="str">
        <f t="shared" si="25"/>
        <v/>
      </c>
      <c r="CG16" s="441" t="str">
        <f t="shared" si="26"/>
        <v/>
      </c>
      <c r="CH16" s="441" t="str">
        <f t="shared" si="27"/>
        <v/>
      </c>
      <c r="CI16" s="441" t="str">
        <f t="shared" si="28"/>
        <v/>
      </c>
      <c r="CJ16" s="441" t="str">
        <f t="shared" si="29"/>
        <v/>
      </c>
      <c r="CK16" s="439" t="str">
        <f t="shared" si="30"/>
        <v/>
      </c>
      <c r="CL16" s="439" t="str">
        <f t="shared" si="31"/>
        <v/>
      </c>
      <c r="CM16" s="439" t="str">
        <f t="shared" si="32"/>
        <v/>
      </c>
      <c r="CN16" s="439" t="str">
        <f t="shared" si="33"/>
        <v/>
      </c>
      <c r="CO16" s="439" t="str">
        <f t="shared" si="34"/>
        <v/>
      </c>
      <c r="CP16" s="439" t="str">
        <f t="shared" si="35"/>
        <v/>
      </c>
      <c r="CQ16" s="439" t="str">
        <f t="shared" si="36"/>
        <v/>
      </c>
      <c r="CR16" s="439" t="str">
        <f t="shared" si="37"/>
        <v/>
      </c>
      <c r="CS16" s="439" t="str">
        <f t="shared" si="38"/>
        <v/>
      </c>
      <c r="CT16" s="439" t="str">
        <f t="shared" si="39"/>
        <v/>
      </c>
      <c r="CU16" s="441" t="str">
        <f t="shared" si="40"/>
        <v/>
      </c>
      <c r="CV16" s="441" t="str">
        <f t="shared" si="41"/>
        <v/>
      </c>
      <c r="CW16" s="441" t="str">
        <f t="shared" si="42"/>
        <v/>
      </c>
      <c r="CX16" s="441" t="str">
        <f t="shared" si="43"/>
        <v/>
      </c>
      <c r="CY16" s="441" t="str">
        <f t="shared" si="44"/>
        <v/>
      </c>
      <c r="CZ16" s="441" t="str">
        <f t="shared" si="45"/>
        <v/>
      </c>
      <c r="DA16" s="441" t="str">
        <f t="shared" si="46"/>
        <v/>
      </c>
      <c r="DB16" s="441" t="str">
        <f t="shared" si="47"/>
        <v/>
      </c>
      <c r="DC16" s="441" t="str">
        <f t="shared" si="48"/>
        <v/>
      </c>
      <c r="DD16" s="441" t="str">
        <f t="shared" si="49"/>
        <v/>
      </c>
      <c r="DE16" s="443" t="str">
        <f t="shared" si="56"/>
        <v/>
      </c>
      <c r="DF16" s="443" t="str">
        <f t="shared" si="57"/>
        <v/>
      </c>
      <c r="DG16" s="443" t="str">
        <f t="shared" si="50"/>
        <v/>
      </c>
      <c r="DH16" s="443" t="str">
        <f t="shared" si="58"/>
        <v/>
      </c>
      <c r="DI16" t="str">
        <f t="shared" si="51"/>
        <v/>
      </c>
      <c r="DJ16" s="443" t="str">
        <f t="shared" si="59"/>
        <v/>
      </c>
      <c r="DK16" t="str">
        <f t="shared" si="52"/>
        <v/>
      </c>
      <c r="DL16" s="443" t="str">
        <f t="shared" si="61"/>
        <v/>
      </c>
      <c r="DM16" t="str">
        <f t="shared" si="53"/>
        <v/>
      </c>
      <c r="DN16" s="443" t="str">
        <f t="shared" si="60"/>
        <v/>
      </c>
    </row>
    <row r="17" spans="1:118" ht="20.100000000000001" hidden="1" customHeight="1" x14ac:dyDescent="0.2">
      <c r="A17" s="1040"/>
      <c r="B17" s="40">
        <f t="shared" si="54"/>
        <v>14</v>
      </c>
      <c r="C17" s="647" t="s">
        <v>49</v>
      </c>
      <c r="D17" s="648">
        <f>VLOOKUP($C17,'Course List (program)'!$G$2:$L$100,2,FALSE)</f>
        <v>0</v>
      </c>
      <c r="E17" s="649">
        <f>VLOOKUP($C17,'Course List (program)'!$G$2:$L$100,3,FALSE)</f>
        <v>0</v>
      </c>
      <c r="F17" s="650">
        <f>VLOOKUP($C17,'Course List (program)'!$G$2:$L$100,4,FALSE)</f>
        <v>0</v>
      </c>
      <c r="G17" s="648" t="str">
        <f t="shared" si="55"/>
        <v/>
      </c>
      <c r="H17" s="652">
        <f>VLOOKUP($C17,'Course List (program)'!$G$2:$L$100,6,FALSE)</f>
        <v>0</v>
      </c>
      <c r="I17" s="441">
        <f>IF((OR($C17='S1'!$C$3,$C17='S1'!$C$13,$C17='S1'!$C$23,$C17='S1'!$C$33)),1,0)</f>
        <v>0</v>
      </c>
      <c r="J17" s="441">
        <f>IF((OR($C17='S1'!$C$4,$C17='S1'!$C$14,$C17='S1'!$C$24,$C17='S1'!$C$34)),1,0)</f>
        <v>0</v>
      </c>
      <c r="K17" s="441">
        <f>IF((OR($C17='S1'!$C$5,$C17='S1'!$C$15,$C17='S1'!$C$25,$C17='S1'!$C$35)),1,0)</f>
        <v>0</v>
      </c>
      <c r="L17" s="441">
        <f>IF((OR($C17='S1'!$C$6,$C17='S1'!$C$16,$C17='S1'!$C$26,$C17='S1'!$C$36)),1,0)</f>
        <v>0</v>
      </c>
      <c r="M17" s="441">
        <f>IF((OR($C17='S1'!$C$7,$C17='S1'!$C$17,$C17='S1'!$C$27,$C17='S1'!$C$37)),1,0)</f>
        <v>0</v>
      </c>
      <c r="N17" s="441">
        <f>IF((OR($C17='S1'!$C$8,$C17='S1'!$C$18,$C17='S1'!$C$28,$C17='S1'!$C$38)),1,0)</f>
        <v>0</v>
      </c>
      <c r="O17" s="441">
        <f>IF((OR($C17='S1'!$C$9,$C17='S1'!$C$19,$C17='S1'!$C$29,$C17='S1'!$C$39)),1,0)</f>
        <v>0</v>
      </c>
      <c r="P17" s="441">
        <f>IF((OR($C17='S1'!$C$10,$C17='S1'!$C$20,$C17='S1'!$C$30,$C17='S1'!$C$40)),1,0)</f>
        <v>0</v>
      </c>
      <c r="Q17" s="441">
        <f>IF((OR($C17='S1'!$C$11,$C17='S1'!$C$21,$C17='S1'!$C$31,$C17='S1'!$C$41)),1,0)</f>
        <v>0</v>
      </c>
      <c r="R17" s="441">
        <f>IF((OR($C17='S1'!$C$12,$C17='S1'!$C$22,$C17='S1'!$C$32,$C17='S1'!$C$42)),1,0)</f>
        <v>0</v>
      </c>
      <c r="S17" s="439">
        <f>IF((OR($C17='S1'!$D$3,$C17='S1'!$D$13,$C17='S1'!$D$23,$C17='S1'!$D$33)),1,0)</f>
        <v>0</v>
      </c>
      <c r="T17" s="439">
        <f>IF((OR($C17='S1'!$D$4,$C17='S1'!$D$14,$C17='S1'!$D$24,$C17='S1'!$D$34)),1,0)</f>
        <v>0</v>
      </c>
      <c r="U17" s="439">
        <f>IF((OR($C17='S1'!$D$5,$C17='S1'!$D$15,$C17='S1'!$D$25,$C17='S1'!$D$35)),1,0)</f>
        <v>0</v>
      </c>
      <c r="V17" s="439">
        <f>IF((OR($C17='S1'!$D$6,$C17='S1'!$D$16,$C17='S1'!$D$26,$C17='S1'!$D$36)),1,0)</f>
        <v>0</v>
      </c>
      <c r="W17" s="439">
        <f>IF((OR($C17='S1'!$D$7,$C17='S1'!$D$17,$C17='S1'!$D$27,$C17='S1'!$D$37)),1,0)</f>
        <v>0</v>
      </c>
      <c r="X17" s="439">
        <f>IF((OR($C17='S1'!$D$8,$C17='S1'!$D$18,$C17='S1'!$D$28,$C17='S1'!$D$38)),1,0)</f>
        <v>0</v>
      </c>
      <c r="Y17" s="439">
        <f>IF((OR($C17='S1'!$D$9,$C17='S1'!$D$19,$C17='S1'!$D$29,$C17='S1'!$D$39)),1,0)</f>
        <v>0</v>
      </c>
      <c r="Z17" s="439">
        <f>IF((OR($C17='S1'!$D$10,$C17='S1'!$D$20,$C17='S1'!$D$30,$C17='S1'!$D$40)),1,0)</f>
        <v>0</v>
      </c>
      <c r="AA17" s="439">
        <f>IF((OR($C17='S1'!$D$11,$C17='S1'!$D$21,$C17='S1'!$D$31,$C17='S1'!$D$41)),1,0)</f>
        <v>0</v>
      </c>
      <c r="AB17" s="439">
        <f>IF((OR($C17='S1'!$D$12,$C17='S1'!$D$22,$C17='S1'!$D$32,$C17='S1'!$D$42)),1,0)</f>
        <v>0</v>
      </c>
      <c r="AC17" s="441">
        <f>IF((OR($C17='S1'!$E$3,$C17='S1'!$E$13,$C17='S1'!$E$23,$C17='S1'!$E$33)),1,0)</f>
        <v>0</v>
      </c>
      <c r="AD17" s="441">
        <f>IF((OR($C17='S1'!$E$4,$C17='S1'!$E$14,$C17='S1'!$E$24,$C17='S1'!$E$34)),1,0)</f>
        <v>0</v>
      </c>
      <c r="AE17" s="441">
        <f>IF((OR($C17='S1'!$E$5,$C17='S1'!$E$15,$C17='S1'!$E$25,$C17='S1'!$E$35)),1,0)</f>
        <v>0</v>
      </c>
      <c r="AF17" s="441">
        <f>IF((OR($C17='S1'!$E$6,$C17='S1'!$E$16,$C17='S1'!$E$26,$C17='S1'!$E$36)),1,0)</f>
        <v>0</v>
      </c>
      <c r="AG17" s="441">
        <f>IF((OR($C17='S1'!$E$7,$C17='S1'!$E$17,$C17='S1'!$E$27,$C17='S1'!$E$37)),1,0)</f>
        <v>0</v>
      </c>
      <c r="AH17" s="441">
        <f>IF((OR($C17='S1'!$E$8,$C17='S1'!$E$18,$C17='S1'!$E$28,$C17='S1'!$E$38)),1,0)</f>
        <v>0</v>
      </c>
      <c r="AI17" s="441">
        <f>IF((OR($C17='S1'!$E$9,$C17='S1'!$E$19,$C17='S1'!$E$29,$C17='S1'!$E$39)),1,0)</f>
        <v>0</v>
      </c>
      <c r="AJ17" s="441">
        <f>IF((OR($C17='S1'!$E$10,$C17='S1'!$E$20,$C17='S1'!$E$30,$C17='S1'!$E$40)),1,0)</f>
        <v>0</v>
      </c>
      <c r="AK17" s="441">
        <f>IF((OR($C17='S1'!$E$11,$C17='S1'!$E$21,$C17='S1'!$E$31,$C17='S1'!$E$41)),1,0)</f>
        <v>0</v>
      </c>
      <c r="AL17" s="441">
        <f>IF((OR($C17='S1'!$E$12,$C17='S1'!$E$22,$C17='S1'!$E$32,$C17='S1'!$E$42)),1,0)</f>
        <v>0</v>
      </c>
      <c r="AM17" s="439">
        <f>IF((OR($C17='S1'!$F$3,$C17='S1'!$F$13,$C17='S1'!$F$23,$C17='S1'!$F$33)),1,0)</f>
        <v>0</v>
      </c>
      <c r="AN17" s="439">
        <f>IF((OR($C17='S1'!$F$4,$C17='S1'!$F$14,$C17='S1'!$F$24,$C17='S1'!$F$34)),1,0)</f>
        <v>0</v>
      </c>
      <c r="AO17" s="439">
        <f>IF((OR($C17='S1'!$F$5,$C17='S1'!$F$15,$C17='S1'!$F$25,$C17='S1'!$F$35)),1,0)</f>
        <v>0</v>
      </c>
      <c r="AP17" s="439">
        <f>IF((OR($C17='S1'!$F$6,$C17='S1'!$F$16,$C17='S1'!$F$26,$C17='S1'!$F$36)),1,0)</f>
        <v>0</v>
      </c>
      <c r="AQ17" s="439">
        <f>IF((OR($C17='S1'!$F$7,$C17='S1'!$F$17,$C17='S1'!$F$27,$C17='S1'!$F$37)),1,0)</f>
        <v>0</v>
      </c>
      <c r="AR17" s="439">
        <f>IF((OR($C17='S1'!$F$8,$C17='S1'!$F$18,$C17='S1'!$F$28,$C17='S1'!$F$38)),1,0)</f>
        <v>0</v>
      </c>
      <c r="AS17" s="439">
        <f>IF((OR($C17='S1'!$F$9,$C17='S1'!$F$19,$C17='S1'!$F$29,$C17='S1'!$F$39)),1,0)</f>
        <v>0</v>
      </c>
      <c r="AT17" s="439">
        <f>IF((OR($C17='S1'!$F$10,$C17='S1'!$F$20,$C17='S1'!$F$30,$C17='S1'!$F$40)),1,0)</f>
        <v>0</v>
      </c>
      <c r="AU17" s="439">
        <f>IF((OR($C17='S1'!$F$11,$C17='S1'!$F$21,$C17='S1'!$F$31,$C17='S1'!$F$41)),1,0)</f>
        <v>0</v>
      </c>
      <c r="AV17" s="439">
        <f>IF((OR($C17='S1'!$F$12,$C17='S1'!$F$22,$C17='S1'!$F$32,$C17='S1'!$F$42)),1,0)</f>
        <v>0</v>
      </c>
      <c r="AW17" s="441">
        <f>IF((OR($C17='S1'!$G$3,$C17='S1'!$G$13,$C17='S1'!$G$23,$C17='S1'!$G$33)),1,0)</f>
        <v>0</v>
      </c>
      <c r="AX17" s="441">
        <f>IF((OR($C17='S1'!$G$4,$C17='S1'!$G$14,$C17='S1'!$G$24,$C17='S1'!$G$34)),1,0)</f>
        <v>0</v>
      </c>
      <c r="AY17" s="441">
        <f>IF((OR($C17='S1'!$G$5,$C17='S1'!$G$15,$C17='S1'!$G$25,$C17='S1'!$G$35)),1,0)</f>
        <v>0</v>
      </c>
      <c r="AZ17" s="441">
        <f>IF((OR($C17='S1'!$G$6,$C17='S1'!$G$16,$C17='S1'!$G$26,$C17='S1'!$G$36)),1,0)</f>
        <v>0</v>
      </c>
      <c r="BA17" s="441">
        <f>IF((OR($C17='S1'!$G$7,$C17='S1'!$G$17,$C17='S1'!$G$27,$C17='S1'!$G$37)),1,0)</f>
        <v>0</v>
      </c>
      <c r="BB17" s="441">
        <f>IF((OR($C17='S1'!$G$8,$C17='S1'!$G$18,$C17='S1'!$G$28,$C17='S1'!$G$38)),1,0)</f>
        <v>0</v>
      </c>
      <c r="BC17" s="441">
        <f>IF((OR($C17='S1'!$G$9,$C17='S1'!$G$19,$C17='S1'!$G$29,$C17='S1'!$G$39)),1,0)</f>
        <v>0</v>
      </c>
      <c r="BD17" s="441">
        <f>IF((OR($C17='S1'!$G$10,$C17='S1'!$G$20,$C17='S1'!$G$30,$C17='S1'!$G$40)),1,0)</f>
        <v>0</v>
      </c>
      <c r="BE17" s="441">
        <f>IF((OR($C17='S1'!$G$11,$C17='S1'!$G$21,$C17='S1'!$G$31,$C17='S1'!$G$41)),1,0)</f>
        <v>0</v>
      </c>
      <c r="BF17" s="441">
        <f>IF((OR($C17='S1'!$G$12,$C17='S1'!$G$22,$C17='S1'!$G$32,$C17='S1'!$G$42)),1,0)</f>
        <v>0</v>
      </c>
      <c r="BG17" s="441" t="str">
        <f t="shared" si="0"/>
        <v/>
      </c>
      <c r="BH17" s="441" t="str">
        <f t="shared" si="1"/>
        <v/>
      </c>
      <c r="BI17" s="441" t="str">
        <f t="shared" si="2"/>
        <v/>
      </c>
      <c r="BJ17" s="441" t="str">
        <f t="shared" si="3"/>
        <v/>
      </c>
      <c r="BK17" s="441" t="str">
        <f t="shared" si="4"/>
        <v/>
      </c>
      <c r="BL17" s="441" t="str">
        <f t="shared" si="5"/>
        <v/>
      </c>
      <c r="BM17" s="441" t="str">
        <f t="shared" si="6"/>
        <v/>
      </c>
      <c r="BN17" s="441" t="str">
        <f t="shared" si="7"/>
        <v/>
      </c>
      <c r="BO17" s="441" t="str">
        <f t="shared" si="8"/>
        <v/>
      </c>
      <c r="BP17" s="441" t="str">
        <f t="shared" si="9"/>
        <v/>
      </c>
      <c r="BQ17" s="439" t="str">
        <f t="shared" si="10"/>
        <v/>
      </c>
      <c r="BR17" s="439" t="str">
        <f t="shared" si="11"/>
        <v/>
      </c>
      <c r="BS17" s="439" t="str">
        <f t="shared" si="12"/>
        <v/>
      </c>
      <c r="BT17" s="439" t="str">
        <f t="shared" si="13"/>
        <v/>
      </c>
      <c r="BU17" s="439" t="str">
        <f t="shared" si="14"/>
        <v/>
      </c>
      <c r="BV17" s="439" t="str">
        <f t="shared" si="15"/>
        <v/>
      </c>
      <c r="BW17" s="439" t="str">
        <f t="shared" si="16"/>
        <v/>
      </c>
      <c r="BX17" s="439" t="str">
        <f t="shared" si="17"/>
        <v/>
      </c>
      <c r="BY17" s="439" t="str">
        <f t="shared" si="18"/>
        <v/>
      </c>
      <c r="BZ17" s="439" t="str">
        <f t="shared" si="19"/>
        <v/>
      </c>
      <c r="CA17" s="441" t="str">
        <f t="shared" si="20"/>
        <v/>
      </c>
      <c r="CB17" s="441" t="str">
        <f t="shared" si="21"/>
        <v/>
      </c>
      <c r="CC17" s="441" t="str">
        <f t="shared" si="22"/>
        <v/>
      </c>
      <c r="CD17" s="441" t="str">
        <f t="shared" si="23"/>
        <v/>
      </c>
      <c r="CE17" s="441" t="str">
        <f t="shared" si="24"/>
        <v/>
      </c>
      <c r="CF17" s="441" t="str">
        <f t="shared" si="25"/>
        <v/>
      </c>
      <c r="CG17" s="441" t="str">
        <f t="shared" si="26"/>
        <v/>
      </c>
      <c r="CH17" s="441" t="str">
        <f t="shared" si="27"/>
        <v/>
      </c>
      <c r="CI17" s="441" t="str">
        <f t="shared" si="28"/>
        <v/>
      </c>
      <c r="CJ17" s="441" t="str">
        <f t="shared" si="29"/>
        <v/>
      </c>
      <c r="CK17" s="439" t="str">
        <f t="shared" si="30"/>
        <v/>
      </c>
      <c r="CL17" s="439" t="str">
        <f t="shared" si="31"/>
        <v/>
      </c>
      <c r="CM17" s="439" t="str">
        <f t="shared" si="32"/>
        <v/>
      </c>
      <c r="CN17" s="439" t="str">
        <f t="shared" si="33"/>
        <v/>
      </c>
      <c r="CO17" s="439" t="str">
        <f t="shared" si="34"/>
        <v/>
      </c>
      <c r="CP17" s="439" t="str">
        <f t="shared" si="35"/>
        <v/>
      </c>
      <c r="CQ17" s="439" t="str">
        <f t="shared" si="36"/>
        <v/>
      </c>
      <c r="CR17" s="439" t="str">
        <f t="shared" si="37"/>
        <v/>
      </c>
      <c r="CS17" s="439" t="str">
        <f t="shared" si="38"/>
        <v/>
      </c>
      <c r="CT17" s="439" t="str">
        <f t="shared" si="39"/>
        <v/>
      </c>
      <c r="CU17" s="441" t="str">
        <f t="shared" si="40"/>
        <v/>
      </c>
      <c r="CV17" s="441" t="str">
        <f t="shared" si="41"/>
        <v/>
      </c>
      <c r="CW17" s="441" t="str">
        <f t="shared" si="42"/>
        <v/>
      </c>
      <c r="CX17" s="441" t="str">
        <f t="shared" si="43"/>
        <v/>
      </c>
      <c r="CY17" s="441" t="str">
        <f t="shared" si="44"/>
        <v/>
      </c>
      <c r="CZ17" s="441" t="str">
        <f t="shared" si="45"/>
        <v/>
      </c>
      <c r="DA17" s="441" t="str">
        <f t="shared" si="46"/>
        <v/>
      </c>
      <c r="DB17" s="441" t="str">
        <f t="shared" si="47"/>
        <v/>
      </c>
      <c r="DC17" s="441" t="str">
        <f t="shared" si="48"/>
        <v/>
      </c>
      <c r="DD17" s="441" t="str">
        <f t="shared" si="49"/>
        <v/>
      </c>
      <c r="DE17" s="443" t="str">
        <f t="shared" si="56"/>
        <v/>
      </c>
      <c r="DF17" s="443" t="str">
        <f t="shared" si="57"/>
        <v/>
      </c>
      <c r="DG17" s="443" t="str">
        <f t="shared" si="50"/>
        <v/>
      </c>
      <c r="DH17" s="443" t="str">
        <f t="shared" si="58"/>
        <v/>
      </c>
      <c r="DI17" t="str">
        <f t="shared" si="51"/>
        <v/>
      </c>
      <c r="DJ17" s="443" t="str">
        <f t="shared" si="59"/>
        <v/>
      </c>
      <c r="DK17" t="str">
        <f t="shared" si="52"/>
        <v/>
      </c>
      <c r="DL17" s="443" t="str">
        <f t="shared" si="61"/>
        <v/>
      </c>
      <c r="DM17" t="str">
        <f t="shared" si="53"/>
        <v/>
      </c>
      <c r="DN17" s="443" t="str">
        <f t="shared" si="60"/>
        <v/>
      </c>
    </row>
    <row r="18" spans="1:118" ht="20.100000000000001" customHeight="1" thickBot="1" x14ac:dyDescent="0.25">
      <c r="A18" s="1041"/>
      <c r="B18" s="41">
        <f t="shared" si="54"/>
        <v>15</v>
      </c>
      <c r="C18" s="665" t="s">
        <v>49</v>
      </c>
      <c r="D18" s="657">
        <f>VLOOKUP($C18,'Course List (program)'!$G$2:$L$100,2,FALSE)</f>
        <v>0</v>
      </c>
      <c r="E18" s="658">
        <f>VLOOKUP($C18,'Course List (program)'!$G$2:$L$100,3,FALSE)</f>
        <v>0</v>
      </c>
      <c r="F18" s="659">
        <f>VLOOKUP($C18,'Course List (program)'!$G$2:$L$100,4,FALSE)</f>
        <v>0</v>
      </c>
      <c r="G18" s="657" t="str">
        <f t="shared" si="55"/>
        <v/>
      </c>
      <c r="H18" s="660">
        <f>VLOOKUP($C18,'Course List (program)'!$G$2:$L$100,6,FALSE)</f>
        <v>0</v>
      </c>
      <c r="I18" s="441">
        <f>IF((OR($C18='S1'!$C$3,$C18='S1'!$C$13,$C18='S1'!$C$23,$C18='S1'!$C$33)),1,0)</f>
        <v>0</v>
      </c>
      <c r="J18" s="441">
        <f>IF((OR($C18='S1'!$C$4,$C18='S1'!$C$14,$C18='S1'!$C$24,$C18='S1'!$C$34)),1,0)</f>
        <v>0</v>
      </c>
      <c r="K18" s="441">
        <f>IF((OR($C18='S1'!$C$5,$C18='S1'!$C$15,$C18='S1'!$C$25,$C18='S1'!$C$35)),1,0)</f>
        <v>0</v>
      </c>
      <c r="L18" s="441">
        <f>IF((OR($C18='S1'!$C$6,$C18='S1'!$C$16,$C18='S1'!$C$26,$C18='S1'!$C$36)),1,0)</f>
        <v>0</v>
      </c>
      <c r="M18" s="441">
        <f>IF((OR($C18='S1'!$C$7,$C18='S1'!$C$17,$C18='S1'!$C$27,$C18='S1'!$C$37)),1,0)</f>
        <v>0</v>
      </c>
      <c r="N18" s="441">
        <f>IF((OR($C18='S1'!$C$8,$C18='S1'!$C$18,$C18='S1'!$C$28,$C18='S1'!$C$38)),1,0)</f>
        <v>0</v>
      </c>
      <c r="O18" s="441">
        <f>IF((OR($C18='S1'!$C$9,$C18='S1'!$C$19,$C18='S1'!$C$29,$C18='S1'!$C$39)),1,0)</f>
        <v>0</v>
      </c>
      <c r="P18" s="441">
        <f>IF((OR($C18='S1'!$C$10,$C18='S1'!$C$20,$C18='S1'!$C$30,$C18='S1'!$C$40)),1,0)</f>
        <v>0</v>
      </c>
      <c r="Q18" s="441">
        <f>IF((OR($C18='S1'!$C$11,$C18='S1'!$C$21,$C18='S1'!$C$31,$C18='S1'!$C$41)),1,0)</f>
        <v>0</v>
      </c>
      <c r="R18" s="441">
        <f>IF((OR($C18='S1'!$C$12,$C18='S1'!$C$22,$C18='S1'!$C$32,$C18='S1'!$C$42)),1,0)</f>
        <v>0</v>
      </c>
      <c r="S18" s="439">
        <f>IF((OR($C18='S1'!$D$3,$C18='S1'!$D$13,$C18='S1'!$D$23,$C18='S1'!$D$33)),1,0)</f>
        <v>0</v>
      </c>
      <c r="T18" s="439">
        <f>IF((OR($C18='S1'!$D$4,$C18='S1'!$D$14,$C18='S1'!$D$24,$C18='S1'!$D$34)),1,0)</f>
        <v>0</v>
      </c>
      <c r="U18" s="439">
        <f>IF((OR($C18='S1'!$D$5,$C18='S1'!$D$15,$C18='S1'!$D$25,$C18='S1'!$D$35)),1,0)</f>
        <v>0</v>
      </c>
      <c r="V18" s="439">
        <f>IF((OR($C18='S1'!$D$6,$C18='S1'!$D$16,$C18='S1'!$D$26,$C18='S1'!$D$36)),1,0)</f>
        <v>0</v>
      </c>
      <c r="W18" s="439">
        <f>IF((OR($C18='S1'!$D$7,$C18='S1'!$D$17,$C18='S1'!$D$27,$C18='S1'!$D$37)),1,0)</f>
        <v>0</v>
      </c>
      <c r="X18" s="439">
        <f>IF((OR($C18='S1'!$D$8,$C18='S1'!$D$18,$C18='S1'!$D$28,$C18='S1'!$D$38)),1,0)</f>
        <v>0</v>
      </c>
      <c r="Y18" s="439">
        <f>IF((OR($C18='S1'!$D$9,$C18='S1'!$D$19,$C18='S1'!$D$29,$C18='S1'!$D$39)),1,0)</f>
        <v>0</v>
      </c>
      <c r="Z18" s="439">
        <f>IF((OR($C18='S1'!$D$10,$C18='S1'!$D$20,$C18='S1'!$D$30,$C18='S1'!$D$40)),1,0)</f>
        <v>0</v>
      </c>
      <c r="AA18" s="439">
        <f>IF((OR($C18='S1'!$D$11,$C18='S1'!$D$21,$C18='S1'!$D$31,$C18='S1'!$D$41)),1,0)</f>
        <v>0</v>
      </c>
      <c r="AB18" s="439">
        <f>IF((OR($C18='S1'!$D$12,$C18='S1'!$D$22,$C18='S1'!$D$32,$C18='S1'!$D$42)),1,0)</f>
        <v>0</v>
      </c>
      <c r="AC18" s="441">
        <f>IF((OR($C18='S1'!$E$3,$C18='S1'!$E$13,$C18='S1'!$E$23,$C18='S1'!$E$33)),1,0)</f>
        <v>0</v>
      </c>
      <c r="AD18" s="441">
        <f>IF((OR($C18='S1'!$E$4,$C18='S1'!$E$14,$C18='S1'!$E$24,$C18='S1'!$E$34)),1,0)</f>
        <v>0</v>
      </c>
      <c r="AE18" s="441">
        <f>IF((OR($C18='S1'!$E$5,$C18='S1'!$E$15,$C18='S1'!$E$25,$C18='S1'!$E$35)),1,0)</f>
        <v>0</v>
      </c>
      <c r="AF18" s="441">
        <f>IF((OR($C18='S1'!$E$6,$C18='S1'!$E$16,$C18='S1'!$E$26,$C18='S1'!$E$36)),1,0)</f>
        <v>0</v>
      </c>
      <c r="AG18" s="441">
        <f>IF((OR($C18='S1'!$E$7,$C18='S1'!$E$17,$C18='S1'!$E$27,$C18='S1'!$E$37)),1,0)</f>
        <v>0</v>
      </c>
      <c r="AH18" s="441">
        <f>IF((OR($C18='S1'!$E$8,$C18='S1'!$E$18,$C18='S1'!$E$28,$C18='S1'!$E$38)),1,0)</f>
        <v>0</v>
      </c>
      <c r="AI18" s="441">
        <f>IF((OR($C18='S1'!$E$9,$C18='S1'!$E$19,$C18='S1'!$E$29,$C18='S1'!$E$39)),1,0)</f>
        <v>0</v>
      </c>
      <c r="AJ18" s="441">
        <f>IF((OR($C18='S1'!$E$10,$C18='S1'!$E$20,$C18='S1'!$E$30,$C18='S1'!$E$40)),1,0)</f>
        <v>0</v>
      </c>
      <c r="AK18" s="441">
        <f>IF((OR($C18='S1'!$E$11,$C18='S1'!$E$21,$C18='S1'!$E$31,$C18='S1'!$E$41)),1,0)</f>
        <v>0</v>
      </c>
      <c r="AL18" s="441">
        <f>IF((OR($C18='S1'!$E$12,$C18='S1'!$E$22,$C18='S1'!$E$32,$C18='S1'!$E$42)),1,0)</f>
        <v>0</v>
      </c>
      <c r="AM18" s="439">
        <f>IF((OR($C18='S1'!$F$3,$C18='S1'!$F$13,$C18='S1'!$F$23,$C18='S1'!$F$33)),1,0)</f>
        <v>0</v>
      </c>
      <c r="AN18" s="439">
        <f>IF((OR($C18='S1'!$F$4,$C18='S1'!$F$14,$C18='S1'!$F$24,$C18='S1'!$F$34)),1,0)</f>
        <v>0</v>
      </c>
      <c r="AO18" s="439">
        <f>IF((OR($C18='S1'!$F$5,$C18='S1'!$F$15,$C18='S1'!$F$25,$C18='S1'!$F$35)),1,0)</f>
        <v>0</v>
      </c>
      <c r="AP18" s="439">
        <f>IF((OR($C18='S1'!$F$6,$C18='S1'!$F$16,$C18='S1'!$F$26,$C18='S1'!$F$36)),1,0)</f>
        <v>0</v>
      </c>
      <c r="AQ18" s="439">
        <f>IF((OR($C18='S1'!$F$7,$C18='S1'!$F$17,$C18='S1'!$F$27,$C18='S1'!$F$37)),1,0)</f>
        <v>0</v>
      </c>
      <c r="AR18" s="439">
        <f>IF((OR($C18='S1'!$F$8,$C18='S1'!$F$18,$C18='S1'!$F$28,$C18='S1'!$F$38)),1,0)</f>
        <v>0</v>
      </c>
      <c r="AS18" s="439">
        <f>IF((OR($C18='S1'!$F$9,$C18='S1'!$F$19,$C18='S1'!$F$29,$C18='S1'!$F$39)),1,0)</f>
        <v>0</v>
      </c>
      <c r="AT18" s="439">
        <f>IF((OR($C18='S1'!$F$10,$C18='S1'!$F$20,$C18='S1'!$F$30,$C18='S1'!$F$40)),1,0)</f>
        <v>0</v>
      </c>
      <c r="AU18" s="439">
        <f>IF((OR($C18='S1'!$F$11,$C18='S1'!$F$21,$C18='S1'!$F$31,$C18='S1'!$F$41)),1,0)</f>
        <v>0</v>
      </c>
      <c r="AV18" s="439">
        <f>IF((OR($C18='S1'!$F$12,$C18='S1'!$F$22,$C18='S1'!$F$32,$C18='S1'!$F$42)),1,0)</f>
        <v>0</v>
      </c>
      <c r="AW18" s="441">
        <f>IF((OR($C18='S1'!$G$3,$C18='S1'!$G$13,$C18='S1'!$G$23,$C18='S1'!$G$33)),1,0)</f>
        <v>0</v>
      </c>
      <c r="AX18" s="441">
        <f>IF((OR($C18='S1'!$G$4,$C18='S1'!$G$14,$C18='S1'!$G$24,$C18='S1'!$G$34)),1,0)</f>
        <v>0</v>
      </c>
      <c r="AY18" s="441">
        <f>IF((OR($C18='S1'!$G$5,$C18='S1'!$G$15,$C18='S1'!$G$25,$C18='S1'!$G$35)),1,0)</f>
        <v>0</v>
      </c>
      <c r="AZ18" s="441">
        <f>IF((OR($C18='S1'!$G$6,$C18='S1'!$G$16,$C18='S1'!$G$26,$C18='S1'!$G$36)),1,0)</f>
        <v>0</v>
      </c>
      <c r="BA18" s="441">
        <f>IF((OR($C18='S1'!$G$7,$C18='S1'!$G$17,$C18='S1'!$G$27,$C18='S1'!$G$37)),1,0)</f>
        <v>0</v>
      </c>
      <c r="BB18" s="441">
        <f>IF((OR($C18='S1'!$G$8,$C18='S1'!$G$18,$C18='S1'!$G$28,$C18='S1'!$G$38)),1,0)</f>
        <v>0</v>
      </c>
      <c r="BC18" s="441">
        <f>IF((OR($C18='S1'!$G$9,$C18='S1'!$G$19,$C18='S1'!$G$29,$C18='S1'!$G$39)),1,0)</f>
        <v>0</v>
      </c>
      <c r="BD18" s="441">
        <f>IF((OR($C18='S1'!$G$10,$C18='S1'!$G$20,$C18='S1'!$G$30,$C18='S1'!$G$40)),1,0)</f>
        <v>0</v>
      </c>
      <c r="BE18" s="441">
        <f>IF((OR($C18='S1'!$G$11,$C18='S1'!$G$21,$C18='S1'!$G$31,$C18='S1'!$G$41)),1,0)</f>
        <v>0</v>
      </c>
      <c r="BF18" s="441">
        <f>IF((OR($C18='S1'!$G$12,$C18='S1'!$G$22,$C18='S1'!$G$32,$C18='S1'!$G$42)),1,0)</f>
        <v>0</v>
      </c>
      <c r="BG18" s="441" t="str">
        <f t="shared" si="0"/>
        <v/>
      </c>
      <c r="BH18" s="441" t="str">
        <f t="shared" si="1"/>
        <v/>
      </c>
      <c r="BI18" s="441" t="str">
        <f t="shared" si="2"/>
        <v/>
      </c>
      <c r="BJ18" s="441" t="str">
        <f t="shared" si="3"/>
        <v/>
      </c>
      <c r="BK18" s="441" t="str">
        <f t="shared" si="4"/>
        <v/>
      </c>
      <c r="BL18" s="441" t="str">
        <f t="shared" si="5"/>
        <v/>
      </c>
      <c r="BM18" s="441" t="str">
        <f t="shared" si="6"/>
        <v/>
      </c>
      <c r="BN18" s="441" t="str">
        <f t="shared" si="7"/>
        <v/>
      </c>
      <c r="BO18" s="441" t="str">
        <f t="shared" si="8"/>
        <v/>
      </c>
      <c r="BP18" s="441" t="str">
        <f t="shared" si="9"/>
        <v/>
      </c>
      <c r="BQ18" s="439" t="str">
        <f t="shared" si="10"/>
        <v/>
      </c>
      <c r="BR18" s="439" t="str">
        <f t="shared" si="11"/>
        <v/>
      </c>
      <c r="BS18" s="439" t="str">
        <f t="shared" si="12"/>
        <v/>
      </c>
      <c r="BT18" s="439" t="str">
        <f t="shared" si="13"/>
        <v/>
      </c>
      <c r="BU18" s="439" t="str">
        <f t="shared" si="14"/>
        <v/>
      </c>
      <c r="BV18" s="439" t="str">
        <f t="shared" si="15"/>
        <v/>
      </c>
      <c r="BW18" s="439" t="str">
        <f t="shared" si="16"/>
        <v/>
      </c>
      <c r="BX18" s="439" t="str">
        <f t="shared" si="17"/>
        <v/>
      </c>
      <c r="BY18" s="439" t="str">
        <f t="shared" si="18"/>
        <v/>
      </c>
      <c r="BZ18" s="439" t="str">
        <f t="shared" si="19"/>
        <v/>
      </c>
      <c r="CA18" s="441" t="str">
        <f t="shared" si="20"/>
        <v/>
      </c>
      <c r="CB18" s="441" t="str">
        <f t="shared" si="21"/>
        <v/>
      </c>
      <c r="CC18" s="441" t="str">
        <f t="shared" si="22"/>
        <v/>
      </c>
      <c r="CD18" s="441" t="str">
        <f t="shared" si="23"/>
        <v/>
      </c>
      <c r="CE18" s="441" t="str">
        <f t="shared" si="24"/>
        <v/>
      </c>
      <c r="CF18" s="441" t="str">
        <f t="shared" si="25"/>
        <v/>
      </c>
      <c r="CG18" s="441" t="str">
        <f t="shared" si="26"/>
        <v/>
      </c>
      <c r="CH18" s="441" t="str">
        <f t="shared" si="27"/>
        <v/>
      </c>
      <c r="CI18" s="441" t="str">
        <f t="shared" si="28"/>
        <v/>
      </c>
      <c r="CJ18" s="441" t="str">
        <f t="shared" si="29"/>
        <v/>
      </c>
      <c r="CK18" s="439" t="str">
        <f t="shared" si="30"/>
        <v/>
      </c>
      <c r="CL18" s="439" t="str">
        <f t="shared" si="31"/>
        <v/>
      </c>
      <c r="CM18" s="439" t="str">
        <f t="shared" si="32"/>
        <v/>
      </c>
      <c r="CN18" s="439" t="str">
        <f t="shared" si="33"/>
        <v/>
      </c>
      <c r="CO18" s="439" t="str">
        <f t="shared" si="34"/>
        <v/>
      </c>
      <c r="CP18" s="439" t="str">
        <f t="shared" si="35"/>
        <v/>
      </c>
      <c r="CQ18" s="439" t="str">
        <f t="shared" si="36"/>
        <v/>
      </c>
      <c r="CR18" s="439" t="str">
        <f t="shared" si="37"/>
        <v/>
      </c>
      <c r="CS18" s="439" t="str">
        <f t="shared" si="38"/>
        <v/>
      </c>
      <c r="CT18" s="439" t="str">
        <f t="shared" si="39"/>
        <v/>
      </c>
      <c r="CU18" s="441" t="str">
        <f t="shared" si="40"/>
        <v/>
      </c>
      <c r="CV18" s="441" t="str">
        <f t="shared" si="41"/>
        <v/>
      </c>
      <c r="CW18" s="441" t="str">
        <f t="shared" si="42"/>
        <v/>
      </c>
      <c r="CX18" s="441" t="str">
        <f t="shared" si="43"/>
        <v/>
      </c>
      <c r="CY18" s="441" t="str">
        <f t="shared" si="44"/>
        <v/>
      </c>
      <c r="CZ18" s="441" t="str">
        <f t="shared" si="45"/>
        <v/>
      </c>
      <c r="DA18" s="441" t="str">
        <f t="shared" si="46"/>
        <v/>
      </c>
      <c r="DB18" s="441" t="str">
        <f t="shared" si="47"/>
        <v/>
      </c>
      <c r="DC18" s="441" t="str">
        <f t="shared" si="48"/>
        <v/>
      </c>
      <c r="DD18" s="441" t="str">
        <f t="shared" si="49"/>
        <v/>
      </c>
      <c r="DE18" s="443" t="str">
        <f t="shared" si="56"/>
        <v/>
      </c>
      <c r="DF18" s="443" t="str">
        <f t="shared" si="57"/>
        <v/>
      </c>
      <c r="DG18" s="443" t="str">
        <f t="shared" si="50"/>
        <v/>
      </c>
      <c r="DH18" s="443" t="str">
        <f t="shared" si="58"/>
        <v/>
      </c>
      <c r="DI18" t="str">
        <f t="shared" si="51"/>
        <v/>
      </c>
      <c r="DJ18" s="443" t="str">
        <f t="shared" si="59"/>
        <v/>
      </c>
      <c r="DK18" t="str">
        <f t="shared" si="52"/>
        <v/>
      </c>
      <c r="DL18" s="443" t="str">
        <f t="shared" si="61"/>
        <v/>
      </c>
      <c r="DM18" t="str">
        <f t="shared" si="53"/>
        <v/>
      </c>
      <c r="DN18" s="443" t="str">
        <f t="shared" si="60"/>
        <v/>
      </c>
    </row>
    <row r="19" spans="1:118" ht="20.100000000000001" customHeight="1" x14ac:dyDescent="0.2">
      <c r="A19" s="1039" t="s">
        <v>60</v>
      </c>
      <c r="B19" s="39">
        <f t="shared" si="54"/>
        <v>16</v>
      </c>
      <c r="C19" s="641" t="s">
        <v>538</v>
      </c>
      <c r="D19" s="642" t="str">
        <f>VLOOKUP($C19,'Course List (program)'!$G$2:$L$100,2,FALSE)</f>
        <v>Architectural Basic Design II</v>
      </c>
      <c r="E19" s="643" t="str">
        <f>VLOOKUP($C19,'Course List (program)'!$G$2:$L$100,3,FALSE)</f>
        <v>Prof. Dr. Ömer GÜLSEN</v>
      </c>
      <c r="F19" s="661">
        <f>VLOOKUP($C19,'Course List (program)'!$G$2:$L$100,4,FALSE)</f>
        <v>0</v>
      </c>
      <c r="G19" s="642" t="str">
        <f t="shared" si="55"/>
        <v>M67</v>
      </c>
      <c r="H19" s="646">
        <f>VLOOKUP($C19,'Course List (program)'!$G$2:$L$100,6,FALSE)</f>
        <v>0</v>
      </c>
      <c r="I19" s="441">
        <f>IF((OR($C19='S2'!$C$3,$C19='S2'!$C$13,$C19='S2'!$C$23,$C19='S2'!$C$33)),1,0)</f>
        <v>0</v>
      </c>
      <c r="J19" s="441">
        <f>IF((OR($C19='S2'!$C$4,$C19='S2'!$C$14,$C19='S2'!$C$24,$C19='S2'!$C$34)),1,0)</f>
        <v>0</v>
      </c>
      <c r="K19" s="441">
        <f>IF((OR($C19='S2'!$C$5,$C19='S2'!$C$15,$C19='S2'!$C$25,$C19='S2'!$C$35)),1,0)</f>
        <v>0</v>
      </c>
      <c r="L19" s="441">
        <f>IF((OR($C19='S2'!$C$6,$C19='S2'!$C$16,$C19='S2'!$C$26,$C19='S2'!$C$36)),1,0)</f>
        <v>0</v>
      </c>
      <c r="M19" s="441">
        <f>IF((OR($C19='S2'!$C$7,$C19='S2'!$C$17,$C19='S2'!$C$27,$C19='S2'!$C$37)),1,0)</f>
        <v>0</v>
      </c>
      <c r="N19" s="441">
        <f>IF((OR($C19='S2'!$C$8,$C19='S2'!$C$18,$C19='S2'!$C$28,$C19='S2'!$C$38)),1,0)</f>
        <v>1</v>
      </c>
      <c r="O19" s="441">
        <f>IF((OR($C19='S2'!$C$9,$C19='S2'!$C$19,$C19='S2'!$C$29,$C19='S2'!$C$39)),1,0)</f>
        <v>1</v>
      </c>
      <c r="P19" s="441">
        <f>IF((OR($C19='S2'!$C$10,$C19='S2'!$C$20,$C19='S2'!$C$30,$C19='S2'!$C$40)),1,0)</f>
        <v>0</v>
      </c>
      <c r="Q19" s="441">
        <f>IF((OR($C19='S2'!$C$11,$C19='S2'!$C$21,$C19='S2'!$C$31,$C19='S2'!$C$41)),1,0)</f>
        <v>0</v>
      </c>
      <c r="R19" s="441">
        <f>IF((OR($C19='S2'!$C$12,$C19='S2'!$C$22,$C19='S2'!$C$32,$C19='S2'!$C$42)),1,0)</f>
        <v>0</v>
      </c>
      <c r="S19" s="439">
        <f>IF((OR($C19='S2'!$D$3,$C19='S2'!$D$13,$C19='S2'!$D$23,$C19='S2'!$D$33)),1,0)</f>
        <v>0</v>
      </c>
      <c r="T19" s="439">
        <f>IF((OR($C19='S2'!$D$4,$C19='S2'!$D$14,$C19='S2'!$D$24,$C19='S2'!$D$34)),1,0)</f>
        <v>0</v>
      </c>
      <c r="U19" s="439">
        <f>IF((OR($C19='S2'!$D$5,$C19='S2'!$D$15,$C19='S2'!$D$25,$C19='S2'!$D$35)),1,0)</f>
        <v>0</v>
      </c>
      <c r="V19" s="439">
        <f>IF((OR($C19='S2'!$D$6,$C19='S2'!$D$16,$C19='S2'!$D$26,$C19='S2'!$D$36)),1,0)</f>
        <v>0</v>
      </c>
      <c r="W19" s="439">
        <f>IF((OR($C19='S2'!$D$7,$C19='S2'!$D$17,$C19='S2'!$D$27,$C19='S2'!$D$37)),1,0)</f>
        <v>0</v>
      </c>
      <c r="X19" s="439">
        <f>IF((OR($C19='S2'!$D$8,$C19='S2'!$D$18,$C19='S2'!$D$28,$C19='S2'!$D$38)),1,0)</f>
        <v>0</v>
      </c>
      <c r="Y19" s="439">
        <f>IF((OR($C19='S2'!$D$9,$C19='S2'!$D$19,$C19='S2'!$D$29,$C19='S2'!$D$39)),1,0)</f>
        <v>0</v>
      </c>
      <c r="Z19" s="439">
        <f>IF((OR($C19='S2'!$D$10,$C19='S2'!$D$20,$C19='S2'!$D$30,$C19='S2'!$D$40)),1,0)</f>
        <v>0</v>
      </c>
      <c r="AA19" s="439">
        <f>IF((OR($C19='S2'!$D$11,$C19='S2'!$D$21,$C19='S2'!$D$31,$C19='S2'!$D$41)),1,0)</f>
        <v>0</v>
      </c>
      <c r="AB19" s="439">
        <f>IF((OR($C19='S2'!$D$12,$C19='S2'!$D$22,$C19='S2'!$D$32,$C19='S2'!$D$42)),1,0)</f>
        <v>0</v>
      </c>
      <c r="AC19" s="441">
        <f>IF((OR($C19='S2'!$E$3,$C19='S2'!$E$13,$C19='S2'!$E$23,$C19='S2'!$E$33)),1,0)</f>
        <v>0</v>
      </c>
      <c r="AD19" s="441">
        <f>IF((OR($C19='S2'!$E$4,$C19='S2'!$E$14,$C19='S2'!$E$24,$C19='S2'!$E$34)),1,0)</f>
        <v>0</v>
      </c>
      <c r="AE19" s="441">
        <f>IF((OR($C19='S2'!$E$5,$C19='S2'!$E$15,$C19='S2'!$E$25,$C19='S2'!$E$35)),1,0)</f>
        <v>0</v>
      </c>
      <c r="AF19" s="441">
        <f>IF((OR($C19='S2'!$E$6,$C19='S2'!$E$16,$C19='S2'!$E$26,$C19='S2'!$E$36)),1,0)</f>
        <v>0</v>
      </c>
      <c r="AG19" s="441">
        <f>IF((OR($C19='S2'!$E$7,$C19='S2'!$E$17,$C19='S2'!$E$27,$C19='S2'!$E$37)),1,0)</f>
        <v>0</v>
      </c>
      <c r="AH19" s="441">
        <f>IF((OR($C19='S2'!$E$8,$C19='S2'!$E$18,$C19='S2'!$E$28,$C19='S2'!$E$38)),1,0)</f>
        <v>0</v>
      </c>
      <c r="AI19" s="441">
        <f>IF((OR($C19='S2'!$E$9,$C19='S2'!$E$19,$C19='S2'!$E$29,$C19='S2'!$E$39)),1,0)</f>
        <v>0</v>
      </c>
      <c r="AJ19" s="441">
        <f>IF((OR($C19='S2'!$E$10,$C19='S2'!$E$20,$C19='S2'!$E$30,$C19='S2'!$E$40)),1,0)</f>
        <v>0</v>
      </c>
      <c r="AK19" s="441">
        <f>IF((OR($C19='S2'!$E$11,$C19='S2'!$E$21,$C19='S2'!$E$31,$C19='S2'!$E$41)),1,0)</f>
        <v>0</v>
      </c>
      <c r="AL19" s="441">
        <f>IF((OR($C19='S2'!$E$12,$C19='S2'!$E$22,$C19='S2'!$E$32,$C19='S2'!$E$42)),1,0)</f>
        <v>0</v>
      </c>
      <c r="AM19" s="439">
        <f>IF((OR($C19='S2'!$F$3,$C19='S2'!$F$13,$C19='S2'!$F$23,$C19='S2'!$F$33)),1,0)</f>
        <v>0</v>
      </c>
      <c r="AN19" s="439">
        <f>IF((OR($C19='S2'!$F$4,$C19='S2'!$F$14,$C19='S2'!$F$24,$C19='S2'!$F$34)),1,0)</f>
        <v>0</v>
      </c>
      <c r="AO19" s="439">
        <f>IF((OR($C19='S2'!$F$5,$C19='S2'!$F$15,$C19='S2'!$F$25,$C19='S2'!$F$35)),1,0)</f>
        <v>0</v>
      </c>
      <c r="AP19" s="439">
        <f>IF((OR($C19='S2'!$F$6,$C19='S2'!$F$16,$C19='S2'!$F$26,$C19='S2'!$F$36)),1,0)</f>
        <v>0</v>
      </c>
      <c r="AQ19" s="439">
        <f>IF((OR($C19='S2'!$F$7,$C19='S2'!$F$17,$C19='S2'!$F$27,$C19='S2'!$F$37)),1,0)</f>
        <v>0</v>
      </c>
      <c r="AR19" s="439">
        <f>IF((OR($C19='S2'!$F$8,$C19='S2'!$F$18,$C19='S2'!$F$28,$C19='S2'!$F$38)),1,0)</f>
        <v>0</v>
      </c>
      <c r="AS19" s="439">
        <f>IF((OR($C19='S2'!$F$9,$C19='S2'!$F$19,$C19='S2'!$F$29,$C19='S2'!$F$39)),1,0)</f>
        <v>0</v>
      </c>
      <c r="AT19" s="439">
        <f>IF((OR($C19='S2'!$F$10,$C19='S2'!$F$20,$C19='S2'!$F$30,$C19='S2'!$F$40)),1,0)</f>
        <v>0</v>
      </c>
      <c r="AU19" s="439">
        <f>IF((OR($C19='S2'!$F$11,$C19='S2'!$F$21,$C19='S2'!$F$31,$C19='S2'!$F$41)),1,0)</f>
        <v>0</v>
      </c>
      <c r="AV19" s="439">
        <f>IF((OR($C19='S2'!$F$12,$C19='S2'!$F$22,$C19='S2'!$F$32,$C19='S2'!$F$42)),1,0)</f>
        <v>0</v>
      </c>
      <c r="AW19" s="441">
        <f>IF((OR($C19='S2'!$G$3,$C19='S2'!$G$13,$C19='S2'!$G$23,$C19='S2'!$G$33)),1,0)</f>
        <v>0</v>
      </c>
      <c r="AX19" s="441">
        <f>IF((OR($C19='S2'!$G$4,$C19='S2'!$G$14,$C19='S2'!$G$24,$C19='S2'!$G$34)),1,0)</f>
        <v>0</v>
      </c>
      <c r="AY19" s="441">
        <f>IF((OR($C19='S2'!$G$5,$C19='S2'!$G$15,$C19='S2'!$G$25,$C19='S2'!$G$35)),1,0)</f>
        <v>0</v>
      </c>
      <c r="AZ19" s="441">
        <f>IF((OR($C19='S2'!$G$6,$C19='S2'!$G$16,$C19='S2'!$G$26,$C19='S2'!$G$36)),1,0)</f>
        <v>0</v>
      </c>
      <c r="BA19" s="441">
        <f>IF((OR($C19='S2'!$G$7,$C19='S2'!$G$17,$C19='S2'!$G$27,$C19='S2'!$G$37)),1,0)</f>
        <v>0</v>
      </c>
      <c r="BB19" s="441">
        <f>IF((OR($C19='S2'!$G$8,$C19='S2'!$G$18,$C19='S2'!$G$28,$C19='S2'!$G$38)),1,0)</f>
        <v>0</v>
      </c>
      <c r="BC19" s="441">
        <f>IF((OR($C19='S2'!$G$9,$C19='S2'!$G$19,$C19='S2'!$G$29,$C19='S2'!$G$39)),1,0)</f>
        <v>0</v>
      </c>
      <c r="BD19" s="441">
        <f>IF((OR($C19='S2'!$G$10,$C19='S2'!$G$20,$C19='S2'!$G$30,$C19='S2'!$G$40)),1,0)</f>
        <v>0</v>
      </c>
      <c r="BE19" s="441">
        <f>IF((OR($C19='S2'!$G$11,$C19='S2'!$G$21,$C19='S2'!$G$31,$C19='S2'!$G$41)),1,0)</f>
        <v>0</v>
      </c>
      <c r="BF19" s="441">
        <f>IF((OR($C19='S2'!$G$12,$C19='S2'!$G$22,$C19='S2'!$G$32,$C19='S2'!$G$42)),1,0)</f>
        <v>0</v>
      </c>
      <c r="BG19" s="441" t="str">
        <f t="shared" si="0"/>
        <v/>
      </c>
      <c r="BH19" s="441" t="str">
        <f t="shared" si="1"/>
        <v/>
      </c>
      <c r="BI19" s="441" t="str">
        <f t="shared" si="2"/>
        <v/>
      </c>
      <c r="BJ19" s="441" t="str">
        <f t="shared" si="3"/>
        <v/>
      </c>
      <c r="BK19" s="441" t="str">
        <f t="shared" si="4"/>
        <v/>
      </c>
      <c r="BL19" s="441">
        <f t="shared" si="5"/>
        <v>6</v>
      </c>
      <c r="BM19" s="441">
        <f t="shared" si="6"/>
        <v>7</v>
      </c>
      <c r="BN19" s="441" t="str">
        <f t="shared" si="7"/>
        <v/>
      </c>
      <c r="BO19" s="441" t="str">
        <f t="shared" si="8"/>
        <v/>
      </c>
      <c r="BP19" s="441" t="str">
        <f t="shared" si="9"/>
        <v/>
      </c>
      <c r="BQ19" s="439" t="str">
        <f t="shared" si="10"/>
        <v/>
      </c>
      <c r="BR19" s="439" t="str">
        <f t="shared" si="11"/>
        <v/>
      </c>
      <c r="BS19" s="439" t="str">
        <f t="shared" si="12"/>
        <v/>
      </c>
      <c r="BT19" s="439" t="str">
        <f t="shared" si="13"/>
        <v/>
      </c>
      <c r="BU19" s="439" t="str">
        <f t="shared" si="14"/>
        <v/>
      </c>
      <c r="BV19" s="439" t="str">
        <f t="shared" si="15"/>
        <v/>
      </c>
      <c r="BW19" s="439" t="str">
        <f t="shared" si="16"/>
        <v/>
      </c>
      <c r="BX19" s="439" t="str">
        <f t="shared" si="17"/>
        <v/>
      </c>
      <c r="BY19" s="439" t="str">
        <f t="shared" si="18"/>
        <v/>
      </c>
      <c r="BZ19" s="439" t="str">
        <f t="shared" si="19"/>
        <v/>
      </c>
      <c r="CA19" s="441" t="str">
        <f t="shared" si="20"/>
        <v/>
      </c>
      <c r="CB19" s="441" t="str">
        <f t="shared" si="21"/>
        <v/>
      </c>
      <c r="CC19" s="441" t="str">
        <f t="shared" si="22"/>
        <v/>
      </c>
      <c r="CD19" s="441" t="str">
        <f t="shared" si="23"/>
        <v/>
      </c>
      <c r="CE19" s="441" t="str">
        <f t="shared" si="24"/>
        <v/>
      </c>
      <c r="CF19" s="441" t="str">
        <f t="shared" si="25"/>
        <v/>
      </c>
      <c r="CG19" s="441" t="str">
        <f t="shared" si="26"/>
        <v/>
      </c>
      <c r="CH19" s="441" t="str">
        <f t="shared" si="27"/>
        <v/>
      </c>
      <c r="CI19" s="441" t="str">
        <f t="shared" si="28"/>
        <v/>
      </c>
      <c r="CJ19" s="441" t="str">
        <f t="shared" si="29"/>
        <v/>
      </c>
      <c r="CK19" s="439" t="str">
        <f t="shared" si="30"/>
        <v/>
      </c>
      <c r="CL19" s="439" t="str">
        <f t="shared" si="31"/>
        <v/>
      </c>
      <c r="CM19" s="439" t="str">
        <f t="shared" si="32"/>
        <v/>
      </c>
      <c r="CN19" s="439" t="str">
        <f t="shared" si="33"/>
        <v/>
      </c>
      <c r="CO19" s="439" t="str">
        <f t="shared" si="34"/>
        <v/>
      </c>
      <c r="CP19" s="439" t="str">
        <f t="shared" si="35"/>
        <v/>
      </c>
      <c r="CQ19" s="439" t="str">
        <f t="shared" si="36"/>
        <v/>
      </c>
      <c r="CR19" s="439" t="str">
        <f t="shared" si="37"/>
        <v/>
      </c>
      <c r="CS19" s="439" t="str">
        <f t="shared" si="38"/>
        <v/>
      </c>
      <c r="CT19" s="439" t="str">
        <f t="shared" si="39"/>
        <v/>
      </c>
      <c r="CU19" s="441" t="str">
        <f t="shared" si="40"/>
        <v/>
      </c>
      <c r="CV19" s="441" t="str">
        <f t="shared" si="41"/>
        <v/>
      </c>
      <c r="CW19" s="441" t="str">
        <f t="shared" si="42"/>
        <v/>
      </c>
      <c r="CX19" s="441" t="str">
        <f t="shared" si="43"/>
        <v/>
      </c>
      <c r="CY19" s="441" t="str">
        <f t="shared" si="44"/>
        <v/>
      </c>
      <c r="CZ19" s="441" t="str">
        <f t="shared" si="45"/>
        <v/>
      </c>
      <c r="DA19" s="441" t="str">
        <f t="shared" si="46"/>
        <v/>
      </c>
      <c r="DB19" s="441" t="str">
        <f t="shared" si="47"/>
        <v/>
      </c>
      <c r="DC19" s="441" t="str">
        <f t="shared" si="48"/>
        <v/>
      </c>
      <c r="DD19" s="441" t="str">
        <f t="shared" si="49"/>
        <v/>
      </c>
      <c r="DE19" s="443" t="str">
        <f t="shared" si="56"/>
        <v>67</v>
      </c>
      <c r="DF19" s="443" t="str">
        <f t="shared" si="57"/>
        <v>M67</v>
      </c>
      <c r="DG19" s="443" t="str">
        <f t="shared" si="50"/>
        <v/>
      </c>
      <c r="DH19" s="443" t="str">
        <f t="shared" si="58"/>
        <v/>
      </c>
      <c r="DI19" t="str">
        <f t="shared" si="51"/>
        <v/>
      </c>
      <c r="DJ19" s="443" t="str">
        <f t="shared" si="59"/>
        <v/>
      </c>
      <c r="DK19" t="str">
        <f t="shared" si="52"/>
        <v/>
      </c>
      <c r="DL19" s="443" t="str">
        <f t="shared" si="61"/>
        <v/>
      </c>
      <c r="DM19" t="str">
        <f t="shared" si="53"/>
        <v/>
      </c>
      <c r="DN19" s="443" t="str">
        <f t="shared" si="60"/>
        <v/>
      </c>
    </row>
    <row r="20" spans="1:118" ht="20.100000000000001" customHeight="1" x14ac:dyDescent="0.2">
      <c r="A20" s="1040"/>
      <c r="B20" s="40">
        <f t="shared" si="54"/>
        <v>17</v>
      </c>
      <c r="C20" s="647" t="s">
        <v>669</v>
      </c>
      <c r="D20" s="648" t="str">
        <f>VLOOKUP($C20,'Course List (program)'!$G$2:$L$100,2,FALSE)</f>
        <v>Architectural Basic Design II</v>
      </c>
      <c r="E20" s="649" t="str">
        <f>VLOOKUP($C20,'Course List (program)'!$G$2:$L$100,3,FALSE)</f>
        <v>Prof. Dr. Ömer GÜLSEN</v>
      </c>
      <c r="F20" s="650">
        <f>VLOOKUP($C20,'Course List (program)'!$G$2:$L$100,4,FALSE)</f>
        <v>0</v>
      </c>
      <c r="G20" s="648" t="str">
        <f t="shared" si="55"/>
        <v>F5678</v>
      </c>
      <c r="H20" s="651">
        <f>VLOOKUP($C20,'Course List (program)'!$G$2:$L$100,6,FALSE)</f>
        <v>0</v>
      </c>
      <c r="I20" s="441">
        <f>IF((OR($C20='S2'!$C$3,$C20='S2'!$C$13,$C20='S2'!$C$23,$C20='S2'!$C$33)),1,0)</f>
        <v>0</v>
      </c>
      <c r="J20" s="441">
        <f>IF((OR($C20='S2'!$C$4,$C20='S2'!$C$14,$C20='S2'!$C$24,$C20='S2'!$C$34)),1,0)</f>
        <v>0</v>
      </c>
      <c r="K20" s="441">
        <f>IF((OR($C20='S2'!$C$5,$C20='S2'!$C$15,$C20='S2'!$C$25,$C20='S2'!$C$35)),1,0)</f>
        <v>0</v>
      </c>
      <c r="L20" s="441">
        <f>IF((OR($C20='S2'!$C$6,$C20='S2'!$C$16,$C20='S2'!$C$26,$C20='S2'!$C$36)),1,0)</f>
        <v>0</v>
      </c>
      <c r="M20" s="441">
        <f>IF((OR($C20='S2'!$C$7,$C20='S2'!$C$17,$C20='S2'!$C$27,$C20='S2'!$C$37)),1,0)</f>
        <v>0</v>
      </c>
      <c r="N20" s="441">
        <f>IF((OR($C20='S2'!$C$8,$C20='S2'!$C$18,$C20='S2'!$C$28,$C20='S2'!$C$38)),1,0)</f>
        <v>0</v>
      </c>
      <c r="O20" s="441">
        <f>IF((OR($C20='S2'!$C$9,$C20='S2'!$C$19,$C20='S2'!$C$29,$C20='S2'!$C$39)),1,0)</f>
        <v>0</v>
      </c>
      <c r="P20" s="441">
        <f>IF((OR($C20='S2'!$C$10,$C20='S2'!$C$20,$C20='S2'!$C$30,$C20='S2'!$C$40)),1,0)</f>
        <v>0</v>
      </c>
      <c r="Q20" s="441">
        <f>IF((OR($C20='S2'!$C$11,$C20='S2'!$C$21,$C20='S2'!$C$31,$C20='S2'!$C$41)),1,0)</f>
        <v>0</v>
      </c>
      <c r="R20" s="441">
        <f>IF((OR($C20='S2'!$C$12,$C20='S2'!$C$22,$C20='S2'!$C$32,$C20='S2'!$C$42)),1,0)</f>
        <v>0</v>
      </c>
      <c r="S20" s="439">
        <f>IF((OR($C20='S2'!$D$3,$C20='S2'!$D$13,$C20='S2'!$D$23,$C20='S2'!$D$33)),1,0)</f>
        <v>0</v>
      </c>
      <c r="T20" s="439">
        <f>IF((OR($C20='S2'!$D$4,$C20='S2'!$D$14,$C20='S2'!$D$24,$C20='S2'!$D$34)),1,0)</f>
        <v>0</v>
      </c>
      <c r="U20" s="439">
        <f>IF((OR($C20='S2'!$D$5,$C20='S2'!$D$15,$C20='S2'!$D$25,$C20='S2'!$D$35)),1,0)</f>
        <v>0</v>
      </c>
      <c r="V20" s="439">
        <f>IF((OR($C20='S2'!$D$6,$C20='S2'!$D$16,$C20='S2'!$D$26,$C20='S2'!$D$36)),1,0)</f>
        <v>0</v>
      </c>
      <c r="W20" s="439">
        <f>IF((OR($C20='S2'!$D$7,$C20='S2'!$D$17,$C20='S2'!$D$27,$C20='S2'!$D$37)),1,0)</f>
        <v>0</v>
      </c>
      <c r="X20" s="439">
        <f>IF((OR($C20='S2'!$D$8,$C20='S2'!$D$18,$C20='S2'!$D$28,$C20='S2'!$D$38)),1,0)</f>
        <v>0</v>
      </c>
      <c r="Y20" s="439">
        <f>IF((OR($C20='S2'!$D$9,$C20='S2'!$D$19,$C20='S2'!$D$29,$C20='S2'!$D$39)),1,0)</f>
        <v>0</v>
      </c>
      <c r="Z20" s="439">
        <f>IF((OR($C20='S2'!$D$10,$C20='S2'!$D$20,$C20='S2'!$D$30,$C20='S2'!$D$40)),1,0)</f>
        <v>0</v>
      </c>
      <c r="AA20" s="439">
        <f>IF((OR($C20='S2'!$D$11,$C20='S2'!$D$21,$C20='S2'!$D$31,$C20='S2'!$D$41)),1,0)</f>
        <v>0</v>
      </c>
      <c r="AB20" s="439">
        <f>IF((OR($C20='S2'!$D$12,$C20='S2'!$D$22,$C20='S2'!$D$32,$C20='S2'!$D$42)),1,0)</f>
        <v>0</v>
      </c>
      <c r="AC20" s="441">
        <f>IF((OR($C20='S2'!$E$3,$C20='S2'!$E$13,$C20='S2'!$E$23,$C20='S2'!$E$33)),1,0)</f>
        <v>0</v>
      </c>
      <c r="AD20" s="441">
        <f>IF((OR($C20='S2'!$E$4,$C20='S2'!$E$14,$C20='S2'!$E$24,$C20='S2'!$E$34)),1,0)</f>
        <v>0</v>
      </c>
      <c r="AE20" s="441">
        <f>IF((OR($C20='S2'!$E$5,$C20='S2'!$E$15,$C20='S2'!$E$25,$C20='S2'!$E$35)),1,0)</f>
        <v>0</v>
      </c>
      <c r="AF20" s="441">
        <f>IF((OR($C20='S2'!$E$6,$C20='S2'!$E$16,$C20='S2'!$E$26,$C20='S2'!$E$36)),1,0)</f>
        <v>0</v>
      </c>
      <c r="AG20" s="441">
        <f>IF((OR($C20='S2'!$E$7,$C20='S2'!$E$17,$C20='S2'!$E$27,$C20='S2'!$E$37)),1,0)</f>
        <v>0</v>
      </c>
      <c r="AH20" s="441">
        <f>IF((OR($C20='S2'!$E$8,$C20='S2'!$E$18,$C20='S2'!$E$28,$C20='S2'!$E$38)),1,0)</f>
        <v>0</v>
      </c>
      <c r="AI20" s="441">
        <f>IF((OR($C20='S2'!$E$9,$C20='S2'!$E$19,$C20='S2'!$E$29,$C20='S2'!$E$39)),1,0)</f>
        <v>0</v>
      </c>
      <c r="AJ20" s="441">
        <f>IF((OR($C20='S2'!$E$10,$C20='S2'!$E$20,$C20='S2'!$E$30,$C20='S2'!$E$40)),1,0)</f>
        <v>0</v>
      </c>
      <c r="AK20" s="441">
        <f>IF((OR($C20='S2'!$E$11,$C20='S2'!$E$21,$C20='S2'!$E$31,$C20='S2'!$E$41)),1,0)</f>
        <v>0</v>
      </c>
      <c r="AL20" s="441">
        <f>IF((OR($C20='S2'!$E$12,$C20='S2'!$E$22,$C20='S2'!$E$32,$C20='S2'!$E$42)),1,0)</f>
        <v>0</v>
      </c>
      <c r="AM20" s="439">
        <f>IF((OR($C20='S2'!$F$3,$C20='S2'!$F$13,$C20='S2'!$F$23,$C20='S2'!$F$33)),1,0)</f>
        <v>0</v>
      </c>
      <c r="AN20" s="439">
        <f>IF((OR($C20='S2'!$F$4,$C20='S2'!$F$14,$C20='S2'!$F$24,$C20='S2'!$F$34)),1,0)</f>
        <v>0</v>
      </c>
      <c r="AO20" s="439">
        <f>IF((OR($C20='S2'!$F$5,$C20='S2'!$F$15,$C20='S2'!$F$25,$C20='S2'!$F$35)),1,0)</f>
        <v>0</v>
      </c>
      <c r="AP20" s="439">
        <f>IF((OR($C20='S2'!$F$6,$C20='S2'!$F$16,$C20='S2'!$F$26,$C20='S2'!$F$36)),1,0)</f>
        <v>0</v>
      </c>
      <c r="AQ20" s="439">
        <f>IF((OR($C20='S2'!$F$7,$C20='S2'!$F$17,$C20='S2'!$F$27,$C20='S2'!$F$37)),1,0)</f>
        <v>0</v>
      </c>
      <c r="AR20" s="439">
        <f>IF((OR($C20='S2'!$F$8,$C20='S2'!$F$18,$C20='S2'!$F$28,$C20='S2'!$F$38)),1,0)</f>
        <v>0</v>
      </c>
      <c r="AS20" s="439">
        <f>IF((OR($C20='S2'!$F$9,$C20='S2'!$F$19,$C20='S2'!$F$29,$C20='S2'!$F$39)),1,0)</f>
        <v>0</v>
      </c>
      <c r="AT20" s="439">
        <f>IF((OR($C20='S2'!$F$10,$C20='S2'!$F$20,$C20='S2'!$F$30,$C20='S2'!$F$40)),1,0)</f>
        <v>0</v>
      </c>
      <c r="AU20" s="439">
        <f>IF((OR($C20='S2'!$F$11,$C20='S2'!$F$21,$C20='S2'!$F$31,$C20='S2'!$F$41)),1,0)</f>
        <v>0</v>
      </c>
      <c r="AV20" s="439">
        <f>IF((OR($C20='S2'!$F$12,$C20='S2'!$F$22,$C20='S2'!$F$32,$C20='S2'!$F$42)),1,0)</f>
        <v>0</v>
      </c>
      <c r="AW20" s="441">
        <f>IF((OR($C20='S2'!$G$3,$C20='S2'!$G$13,$C20='S2'!$G$23,$C20='S2'!$G$33)),1,0)</f>
        <v>0</v>
      </c>
      <c r="AX20" s="441">
        <f>IF((OR($C20='S2'!$G$4,$C20='S2'!$G$14,$C20='S2'!$G$24,$C20='S2'!$G$34)),1,0)</f>
        <v>0</v>
      </c>
      <c r="AY20" s="441">
        <f>IF((OR($C20='S2'!$G$5,$C20='S2'!$G$15,$C20='S2'!$G$25,$C20='S2'!$G$35)),1,0)</f>
        <v>0</v>
      </c>
      <c r="AZ20" s="441">
        <f>IF((OR($C20='S2'!$G$6,$C20='S2'!$G$16,$C20='S2'!$G$26,$C20='S2'!$G$36)),1,0)</f>
        <v>0</v>
      </c>
      <c r="BA20" s="441">
        <f>IF((OR($C20='S2'!$G$7,$C20='S2'!$G$17,$C20='S2'!$G$27,$C20='S2'!$G$37)),1,0)</f>
        <v>1</v>
      </c>
      <c r="BB20" s="441">
        <f>IF((OR($C20='S2'!$G$8,$C20='S2'!$G$18,$C20='S2'!$G$28,$C20='S2'!$G$38)),1,0)</f>
        <v>1</v>
      </c>
      <c r="BC20" s="441">
        <f>IF((OR($C20='S2'!$G$9,$C20='S2'!$G$19,$C20='S2'!$G$29,$C20='S2'!$G$39)),1,0)</f>
        <v>1</v>
      </c>
      <c r="BD20" s="441">
        <f>IF((OR($C20='S2'!$G$10,$C20='S2'!$G$20,$C20='S2'!$G$30,$C20='S2'!$G$40)),1,0)</f>
        <v>1</v>
      </c>
      <c r="BE20" s="441">
        <f>IF((OR($C20='S2'!$G$11,$C20='S2'!$G$21,$C20='S2'!$G$31,$C20='S2'!$G$41)),1,0)</f>
        <v>0</v>
      </c>
      <c r="BF20" s="441">
        <f>IF((OR($C20='S2'!$G$12,$C20='S2'!$G$22,$C20='S2'!$G$32,$C20='S2'!$G$42)),1,0)</f>
        <v>0</v>
      </c>
      <c r="BG20" s="441" t="str">
        <f t="shared" ref="BG20:BG33" si="62">IF(I20=1,BG$3,"")</f>
        <v/>
      </c>
      <c r="BH20" s="441" t="str">
        <f t="shared" ref="BH20:BH33" si="63">IF(J20=1,BH$3,"")</f>
        <v/>
      </c>
      <c r="BI20" s="441" t="str">
        <f t="shared" ref="BI20:BI33" si="64">IF(K20=1,BI$3,"")</f>
        <v/>
      </c>
      <c r="BJ20" s="441" t="str">
        <f t="shared" ref="BJ20:BJ33" si="65">IF(L20=1,BJ$3,"")</f>
        <v/>
      </c>
      <c r="BK20" s="441" t="str">
        <f t="shared" ref="BK20:BK33" si="66">IF(M20=1,BK$3,"")</f>
        <v/>
      </c>
      <c r="BL20" s="441" t="str">
        <f t="shared" ref="BL20:BL33" si="67">IF(N20=1,BL$3,"")</f>
        <v/>
      </c>
      <c r="BM20" s="441" t="str">
        <f t="shared" ref="BM20:BM33" si="68">IF(O20=1,BM$3,"")</f>
        <v/>
      </c>
      <c r="BN20" s="441" t="str">
        <f t="shared" ref="BN20:BN33" si="69">IF(P20=1,BN$3,"")</f>
        <v/>
      </c>
      <c r="BO20" s="441" t="str">
        <f t="shared" ref="BO20:BO33" si="70">IF(Q20=1,BO$3,"")</f>
        <v/>
      </c>
      <c r="BP20" s="441" t="str">
        <f t="shared" ref="BP20:BP33" si="71">IF(R20=1,BP$3,"")</f>
        <v/>
      </c>
      <c r="BQ20" s="439" t="str">
        <f t="shared" ref="BQ20:BQ33" si="72">IF(S20=1,BQ$3,"")</f>
        <v/>
      </c>
      <c r="BR20" s="439" t="str">
        <f t="shared" ref="BR20:BR33" si="73">IF(T20=1,BR$3,"")</f>
        <v/>
      </c>
      <c r="BS20" s="439" t="str">
        <f t="shared" ref="BS20:BS33" si="74">IF(U20=1,BS$3,"")</f>
        <v/>
      </c>
      <c r="BT20" s="439" t="str">
        <f t="shared" ref="BT20:BT33" si="75">IF(V20=1,BT$3,"")</f>
        <v/>
      </c>
      <c r="BU20" s="439" t="str">
        <f t="shared" ref="BU20:BU33" si="76">IF(W20=1,BU$3,"")</f>
        <v/>
      </c>
      <c r="BV20" s="439" t="str">
        <f t="shared" ref="BV20:BV33" si="77">IF(X20=1,BV$3,"")</f>
        <v/>
      </c>
      <c r="BW20" s="439" t="str">
        <f t="shared" ref="BW20:BW33" si="78">IF(Y20=1,BW$3,"")</f>
        <v/>
      </c>
      <c r="BX20" s="439" t="str">
        <f t="shared" ref="BX20:BX33" si="79">IF(Z20=1,BX$3,"")</f>
        <v/>
      </c>
      <c r="BY20" s="439" t="str">
        <f t="shared" ref="BY20:BY33" si="80">IF(AA20=1,BY$3,"")</f>
        <v/>
      </c>
      <c r="BZ20" s="439" t="str">
        <f t="shared" ref="BZ20:BZ33" si="81">IF(AB20=1,BZ$3,"")</f>
        <v/>
      </c>
      <c r="CA20" s="441" t="str">
        <f t="shared" ref="CA20:CA33" si="82">IF(AC20=1,CA$3,"")</f>
        <v/>
      </c>
      <c r="CB20" s="441" t="str">
        <f t="shared" ref="CB20:CB33" si="83">IF(AD20=1,CB$3,"")</f>
        <v/>
      </c>
      <c r="CC20" s="441" t="str">
        <f t="shared" ref="CC20:CC33" si="84">IF(AE20=1,CC$3,"")</f>
        <v/>
      </c>
      <c r="CD20" s="441" t="str">
        <f t="shared" ref="CD20:CD33" si="85">IF(AF20=1,CD$3,"")</f>
        <v/>
      </c>
      <c r="CE20" s="441" t="str">
        <f t="shared" ref="CE20:CE33" si="86">IF(AG20=1,CE$3,"")</f>
        <v/>
      </c>
      <c r="CF20" s="441" t="str">
        <f t="shared" ref="CF20:CF33" si="87">IF(AH20=1,CF$3,"")</f>
        <v/>
      </c>
      <c r="CG20" s="441" t="str">
        <f t="shared" ref="CG20:CG33" si="88">IF(AI20=1,CG$3,"")</f>
        <v/>
      </c>
      <c r="CH20" s="441" t="str">
        <f t="shared" ref="CH20:CH33" si="89">IF(AJ20=1,CH$3,"")</f>
        <v/>
      </c>
      <c r="CI20" s="441" t="str">
        <f t="shared" ref="CI20:CI33" si="90">IF(AK20=1,CI$3,"")</f>
        <v/>
      </c>
      <c r="CJ20" s="441" t="str">
        <f t="shared" ref="CJ20:CJ33" si="91">IF(AL20=1,CJ$3,"")</f>
        <v/>
      </c>
      <c r="CK20" s="439" t="str">
        <f t="shared" ref="CK20:CK33" si="92">IF(AM20=1,CK$3,"")</f>
        <v/>
      </c>
      <c r="CL20" s="439" t="str">
        <f t="shared" ref="CL20:CL33" si="93">IF(AN20=1,CL$3,"")</f>
        <v/>
      </c>
      <c r="CM20" s="439" t="str">
        <f t="shared" ref="CM20:CM33" si="94">IF(AO20=1,CM$3,"")</f>
        <v/>
      </c>
      <c r="CN20" s="439" t="str">
        <f t="shared" ref="CN20:CN33" si="95">IF(AP20=1,CN$3,"")</f>
        <v/>
      </c>
      <c r="CO20" s="439" t="str">
        <f t="shared" ref="CO20:CO33" si="96">IF(AQ20=1,CO$3,"")</f>
        <v/>
      </c>
      <c r="CP20" s="439" t="str">
        <f t="shared" ref="CP20:CP33" si="97">IF(AR20=1,CP$3,"")</f>
        <v/>
      </c>
      <c r="CQ20" s="439" t="str">
        <f t="shared" ref="CQ20:CQ33" si="98">IF(AS20=1,CQ$3,"")</f>
        <v/>
      </c>
      <c r="CR20" s="439" t="str">
        <f t="shared" ref="CR20:CR33" si="99">IF(AT20=1,CR$3,"")</f>
        <v/>
      </c>
      <c r="CS20" s="439" t="str">
        <f t="shared" ref="CS20:CS33" si="100">IF(AU20=1,CS$3,"")</f>
        <v/>
      </c>
      <c r="CT20" s="439" t="str">
        <f t="shared" ref="CT20:CT33" si="101">IF(AV20=1,CT$3,"")</f>
        <v/>
      </c>
      <c r="CU20" s="441" t="str">
        <f t="shared" ref="CU20:CU33" si="102">IF(AW20=1,CU$3,"")</f>
        <v/>
      </c>
      <c r="CV20" s="441" t="str">
        <f t="shared" ref="CV20:CV33" si="103">IF(AX20=1,CV$3,"")</f>
        <v/>
      </c>
      <c r="CW20" s="441" t="str">
        <f t="shared" ref="CW20:CW33" si="104">IF(AY20=1,CW$3,"")</f>
        <v/>
      </c>
      <c r="CX20" s="441" t="str">
        <f t="shared" ref="CX20:CX33" si="105">IF(AZ20=1,CX$3,"")</f>
        <v/>
      </c>
      <c r="CY20" s="441">
        <f t="shared" ref="CY20:CY33" si="106">IF(BA20=1,CY$3,"")</f>
        <v>5</v>
      </c>
      <c r="CZ20" s="441">
        <f t="shared" ref="CZ20:CZ33" si="107">IF(BB20=1,CZ$3,"")</f>
        <v>6</v>
      </c>
      <c r="DA20" s="441">
        <f t="shared" ref="DA20:DA33" si="108">IF(BC20=1,DA$3,"")</f>
        <v>7</v>
      </c>
      <c r="DB20" s="441">
        <f t="shared" ref="DB20:DB33" si="109">IF(BD20=1,DB$3,"")</f>
        <v>8</v>
      </c>
      <c r="DC20" s="441" t="str">
        <f t="shared" ref="DC20:DC33" si="110">IF(BE20=1,DC$3,"")</f>
        <v/>
      </c>
      <c r="DD20" s="441" t="str">
        <f t="shared" ref="DD20:DD33" si="111">IF(BF20=1,DD$3,"")</f>
        <v/>
      </c>
      <c r="DE20" s="443" t="str">
        <f t="shared" ref="DE20:DE33" si="112">CONCATENATE(BG20,BH20,BI20,BJ20,BK20,BL20,BM20,BN20,BO20,BP20)</f>
        <v/>
      </c>
      <c r="DF20" s="443" t="str">
        <f t="shared" si="57"/>
        <v/>
      </c>
      <c r="DG20" s="443" t="str">
        <f t="shared" ref="DG20:DG33" si="113">CONCATENATE(BQ20,BR20,BS20,BT20,BU20,BV20,BW20,BX20,BY20,BZ20)</f>
        <v/>
      </c>
      <c r="DH20" s="443" t="str">
        <f t="shared" si="58"/>
        <v/>
      </c>
      <c r="DI20" t="str">
        <f t="shared" ref="DI20:DI33" si="114">CONCATENATE(CA20,CB20,CC20,CD20,CE20,CF20,CG20,CH20,CI20,CJ20)</f>
        <v/>
      </c>
      <c r="DJ20" s="443" t="str">
        <f t="shared" si="59"/>
        <v/>
      </c>
      <c r="DK20" t="str">
        <f t="shared" ref="DK20:DK33" si="115">CONCATENATE(CK20,CL20,CM20,CN20,CO20,CP20,CQ20,CR20,CS20,CT20)</f>
        <v/>
      </c>
      <c r="DL20" s="443" t="str">
        <f t="shared" si="61"/>
        <v/>
      </c>
      <c r="DM20" t="str">
        <f t="shared" ref="DM20:DM33" si="116">CONCATENATE(CU20,CV20,CW20,CX20,CY20,CZ20,DA20,DB20,DC20,DD20)</f>
        <v>5678</v>
      </c>
      <c r="DN20" s="443" t="str">
        <f t="shared" si="60"/>
        <v>F5678</v>
      </c>
    </row>
    <row r="21" spans="1:118" ht="20.100000000000001" customHeight="1" x14ac:dyDescent="0.2">
      <c r="A21" s="1040"/>
      <c r="B21" s="40">
        <f t="shared" si="54"/>
        <v>18</v>
      </c>
      <c r="C21" s="647" t="s">
        <v>892</v>
      </c>
      <c r="D21" s="648" t="str">
        <f>VLOOKUP($C21,'Course List (program)'!$G$2:$L$100,2,FALSE)</f>
        <v>Architectural Basic Design II</v>
      </c>
      <c r="E21" s="649" t="str">
        <f>VLOOKUP($C21,'Course List (program)'!$G$2:$L$100,3,FALSE)</f>
        <v>Prof. Dr. Ömer GÜLSEN</v>
      </c>
      <c r="F21" s="650">
        <f>VLOOKUP($C21,'Course List (program)'!$G$2:$L$100,4,FALSE)</f>
        <v>0</v>
      </c>
      <c r="G21" s="648" t="str">
        <f t="shared" si="55"/>
        <v>F5678</v>
      </c>
      <c r="H21" s="651">
        <f>VLOOKUP($C21,'Course List (program)'!$G$2:$L$100,6,FALSE)</f>
        <v>0</v>
      </c>
      <c r="I21" s="441">
        <f>IF((OR($C21='S2'!$C$3,$C21='S2'!$C$13,$C21='S2'!$C$23,$C21='S2'!$C$33)),1,0)</f>
        <v>0</v>
      </c>
      <c r="J21" s="441">
        <f>IF((OR($C21='S2'!$C$4,$C21='S2'!$C$14,$C21='S2'!$C$24,$C21='S2'!$C$34)),1,0)</f>
        <v>0</v>
      </c>
      <c r="K21" s="441">
        <f>IF((OR($C21='S2'!$C$5,$C21='S2'!$C$15,$C21='S2'!$C$25,$C21='S2'!$C$35)),1,0)</f>
        <v>0</v>
      </c>
      <c r="L21" s="441">
        <f>IF((OR($C21='S2'!$C$6,$C21='S2'!$C$16,$C21='S2'!$C$26,$C21='S2'!$C$36)),1,0)</f>
        <v>0</v>
      </c>
      <c r="M21" s="441">
        <f>IF((OR($C21='S2'!$C$7,$C21='S2'!$C$17,$C21='S2'!$C$27,$C21='S2'!$C$37)),1,0)</f>
        <v>0</v>
      </c>
      <c r="N21" s="441">
        <f>IF((OR($C21='S2'!$C$8,$C21='S2'!$C$18,$C21='S2'!$C$28,$C21='S2'!$C$38)),1,0)</f>
        <v>0</v>
      </c>
      <c r="O21" s="441">
        <f>IF((OR($C21='S2'!$C$9,$C21='S2'!$C$19,$C21='S2'!$C$29,$C21='S2'!$C$39)),1,0)</f>
        <v>0</v>
      </c>
      <c r="P21" s="441">
        <f>IF((OR($C21='S2'!$C$10,$C21='S2'!$C$20,$C21='S2'!$C$30,$C21='S2'!$C$40)),1,0)</f>
        <v>0</v>
      </c>
      <c r="Q21" s="441">
        <f>IF((OR($C21='S2'!$C$11,$C21='S2'!$C$21,$C21='S2'!$C$31,$C21='S2'!$C$41)),1,0)</f>
        <v>0</v>
      </c>
      <c r="R21" s="441">
        <f>IF((OR($C21='S2'!$C$12,$C21='S2'!$C$22,$C21='S2'!$C$32,$C21='S2'!$C$42)),1,0)</f>
        <v>0</v>
      </c>
      <c r="S21" s="439">
        <f>IF((OR($C21='S2'!$D$3,$C21='S2'!$D$13,$C21='S2'!$D$23,$C21='S2'!$D$33)),1,0)</f>
        <v>0</v>
      </c>
      <c r="T21" s="439">
        <f>IF((OR($C21='S2'!$D$4,$C21='S2'!$D$14,$C21='S2'!$D$24,$C21='S2'!$D$34)),1,0)</f>
        <v>0</v>
      </c>
      <c r="U21" s="439">
        <f>IF((OR($C21='S2'!$D$5,$C21='S2'!$D$15,$C21='S2'!$D$25,$C21='S2'!$D$35)),1,0)</f>
        <v>0</v>
      </c>
      <c r="V21" s="439">
        <f>IF((OR($C21='S2'!$D$6,$C21='S2'!$D$16,$C21='S2'!$D$26,$C21='S2'!$D$36)),1,0)</f>
        <v>0</v>
      </c>
      <c r="W21" s="439">
        <f>IF((OR($C21='S2'!$D$7,$C21='S2'!$D$17,$C21='S2'!$D$27,$C21='S2'!$D$37)),1,0)</f>
        <v>0</v>
      </c>
      <c r="X21" s="439">
        <f>IF((OR($C21='S2'!$D$8,$C21='S2'!$D$18,$C21='S2'!$D$28,$C21='S2'!$D$38)),1,0)</f>
        <v>0</v>
      </c>
      <c r="Y21" s="439">
        <f>IF((OR($C21='S2'!$D$9,$C21='S2'!$D$19,$C21='S2'!$D$29,$C21='S2'!$D$39)),1,0)</f>
        <v>0</v>
      </c>
      <c r="Z21" s="439">
        <f>IF((OR($C21='S2'!$D$10,$C21='S2'!$D$20,$C21='S2'!$D$30,$C21='S2'!$D$40)),1,0)</f>
        <v>0</v>
      </c>
      <c r="AA21" s="439">
        <f>IF((OR($C21='S2'!$D$11,$C21='S2'!$D$21,$C21='S2'!$D$31,$C21='S2'!$D$41)),1,0)</f>
        <v>0</v>
      </c>
      <c r="AB21" s="439">
        <f>IF((OR($C21='S2'!$D$12,$C21='S2'!$D$22,$C21='S2'!$D$32,$C21='S2'!$D$42)),1,0)</f>
        <v>0</v>
      </c>
      <c r="AC21" s="441">
        <f>IF((OR($C21='S2'!$E$3,$C21='S2'!$E$13,$C21='S2'!$E$23,$C21='S2'!$E$33)),1,0)</f>
        <v>0</v>
      </c>
      <c r="AD21" s="441">
        <f>IF((OR($C21='S2'!$E$4,$C21='S2'!$E$14,$C21='S2'!$E$24,$C21='S2'!$E$34)),1,0)</f>
        <v>0</v>
      </c>
      <c r="AE21" s="441">
        <f>IF((OR($C21='S2'!$E$5,$C21='S2'!$E$15,$C21='S2'!$E$25,$C21='S2'!$E$35)),1,0)</f>
        <v>0</v>
      </c>
      <c r="AF21" s="441">
        <f>IF((OR($C21='S2'!$E$6,$C21='S2'!$E$16,$C21='S2'!$E$26,$C21='S2'!$E$36)),1,0)</f>
        <v>0</v>
      </c>
      <c r="AG21" s="441">
        <f>IF((OR($C21='S2'!$E$7,$C21='S2'!$E$17,$C21='S2'!$E$27,$C21='S2'!$E$37)),1,0)</f>
        <v>0</v>
      </c>
      <c r="AH21" s="441">
        <f>IF((OR($C21='S2'!$E$8,$C21='S2'!$E$18,$C21='S2'!$E$28,$C21='S2'!$E$38)),1,0)</f>
        <v>0</v>
      </c>
      <c r="AI21" s="441">
        <f>IF((OR($C21='S2'!$E$9,$C21='S2'!$E$19,$C21='S2'!$E$29,$C21='S2'!$E$39)),1,0)</f>
        <v>0</v>
      </c>
      <c r="AJ21" s="441">
        <f>IF((OR($C21='S2'!$E$10,$C21='S2'!$E$20,$C21='S2'!$E$30,$C21='S2'!$E$40)),1,0)</f>
        <v>0</v>
      </c>
      <c r="AK21" s="441">
        <f>IF((OR($C21='S2'!$E$11,$C21='S2'!$E$21,$C21='S2'!$E$31,$C21='S2'!$E$41)),1,0)</f>
        <v>0</v>
      </c>
      <c r="AL21" s="441">
        <f>IF((OR($C21='S2'!$E$12,$C21='S2'!$E$22,$C21='S2'!$E$32,$C21='S2'!$E$42)),1,0)</f>
        <v>0</v>
      </c>
      <c r="AM21" s="439">
        <f>IF((OR($C21='S2'!$F$3,$C21='S2'!$F$13,$C21='S2'!$F$23,$C21='S2'!$F$33)),1,0)</f>
        <v>0</v>
      </c>
      <c r="AN21" s="439">
        <f>IF((OR($C21='S2'!$F$4,$C21='S2'!$F$14,$C21='S2'!$F$24,$C21='S2'!$F$34)),1,0)</f>
        <v>0</v>
      </c>
      <c r="AO21" s="439">
        <f>IF((OR($C21='S2'!$F$5,$C21='S2'!$F$15,$C21='S2'!$F$25,$C21='S2'!$F$35)),1,0)</f>
        <v>0</v>
      </c>
      <c r="AP21" s="439">
        <f>IF((OR($C21='S2'!$F$6,$C21='S2'!$F$16,$C21='S2'!$F$26,$C21='S2'!$F$36)),1,0)</f>
        <v>0</v>
      </c>
      <c r="AQ21" s="439">
        <f>IF((OR($C21='S2'!$F$7,$C21='S2'!$F$17,$C21='S2'!$F$27,$C21='S2'!$F$37)),1,0)</f>
        <v>0</v>
      </c>
      <c r="AR21" s="439">
        <f>IF((OR($C21='S2'!$F$8,$C21='S2'!$F$18,$C21='S2'!$F$28,$C21='S2'!$F$38)),1,0)</f>
        <v>0</v>
      </c>
      <c r="AS21" s="439">
        <f>IF((OR($C21='S2'!$F$9,$C21='S2'!$F$19,$C21='S2'!$F$29,$C21='S2'!$F$39)),1,0)</f>
        <v>0</v>
      </c>
      <c r="AT21" s="439">
        <f>IF((OR($C21='S2'!$F$10,$C21='S2'!$F$20,$C21='S2'!$F$30,$C21='S2'!$F$40)),1,0)</f>
        <v>0</v>
      </c>
      <c r="AU21" s="439">
        <f>IF((OR($C21='S2'!$F$11,$C21='S2'!$F$21,$C21='S2'!$F$31,$C21='S2'!$F$41)),1,0)</f>
        <v>0</v>
      </c>
      <c r="AV21" s="439">
        <f>IF((OR($C21='S2'!$F$12,$C21='S2'!$F$22,$C21='S2'!$F$32,$C21='S2'!$F$42)),1,0)</f>
        <v>0</v>
      </c>
      <c r="AW21" s="441">
        <f>IF((OR($C21='S2'!$G$3,$C21='S2'!$G$13,$C21='S2'!$G$23,$C21='S2'!$G$33)),1,0)</f>
        <v>0</v>
      </c>
      <c r="AX21" s="441">
        <f>IF((OR($C21='S2'!$G$4,$C21='S2'!$G$14,$C21='S2'!$G$24,$C21='S2'!$G$34)),1,0)</f>
        <v>0</v>
      </c>
      <c r="AY21" s="441">
        <f>IF((OR($C21='S2'!$G$5,$C21='S2'!$G$15,$C21='S2'!$G$25,$C21='S2'!$G$35)),1,0)</f>
        <v>0</v>
      </c>
      <c r="AZ21" s="441">
        <f>IF((OR($C21='S2'!$G$6,$C21='S2'!$G$16,$C21='S2'!$G$26,$C21='S2'!$G$36)),1,0)</f>
        <v>0</v>
      </c>
      <c r="BA21" s="441">
        <f>IF((OR($C21='S2'!$G$7,$C21='S2'!$G$17,$C21='S2'!$G$27,$C21='S2'!$G$37)),1,0)</f>
        <v>1</v>
      </c>
      <c r="BB21" s="441">
        <f>IF((OR($C21='S2'!$G$8,$C21='S2'!$G$18,$C21='S2'!$G$28,$C21='S2'!$G$38)),1,0)</f>
        <v>1</v>
      </c>
      <c r="BC21" s="441">
        <f>IF((OR($C21='S2'!$G$9,$C21='S2'!$G$19,$C21='S2'!$G$29,$C21='S2'!$G$39)),1,0)</f>
        <v>1</v>
      </c>
      <c r="BD21" s="441">
        <f>IF((OR($C21='S2'!$G$10,$C21='S2'!$G$20,$C21='S2'!$G$30,$C21='S2'!$G$40)),1,0)</f>
        <v>1</v>
      </c>
      <c r="BE21" s="441">
        <f>IF((OR($C21='S2'!$G$11,$C21='S2'!$G$21,$C21='S2'!$G$31,$C21='S2'!$G$41)),1,0)</f>
        <v>0</v>
      </c>
      <c r="BF21" s="441">
        <f>IF((OR($C21='S2'!$G$12,$C21='S2'!$G$22,$C21='S2'!$G$32,$C21='S2'!$G$42)),1,0)</f>
        <v>0</v>
      </c>
      <c r="BG21" s="441" t="str">
        <f t="shared" si="62"/>
        <v/>
      </c>
      <c r="BH21" s="441" t="str">
        <f t="shared" si="63"/>
        <v/>
      </c>
      <c r="BI21" s="441" t="str">
        <f t="shared" si="64"/>
        <v/>
      </c>
      <c r="BJ21" s="441" t="str">
        <f t="shared" si="65"/>
        <v/>
      </c>
      <c r="BK21" s="441" t="str">
        <f t="shared" si="66"/>
        <v/>
      </c>
      <c r="BL21" s="441" t="str">
        <f t="shared" si="67"/>
        <v/>
      </c>
      <c r="BM21" s="441" t="str">
        <f t="shared" si="68"/>
        <v/>
      </c>
      <c r="BN21" s="441" t="str">
        <f t="shared" si="69"/>
        <v/>
      </c>
      <c r="BO21" s="441" t="str">
        <f t="shared" si="70"/>
        <v/>
      </c>
      <c r="BP21" s="441" t="str">
        <f t="shared" si="71"/>
        <v/>
      </c>
      <c r="BQ21" s="439" t="str">
        <f t="shared" si="72"/>
        <v/>
      </c>
      <c r="BR21" s="439" t="str">
        <f t="shared" si="73"/>
        <v/>
      </c>
      <c r="BS21" s="439" t="str">
        <f t="shared" si="74"/>
        <v/>
      </c>
      <c r="BT21" s="439" t="str">
        <f t="shared" si="75"/>
        <v/>
      </c>
      <c r="BU21" s="439" t="str">
        <f t="shared" si="76"/>
        <v/>
      </c>
      <c r="BV21" s="439" t="str">
        <f t="shared" si="77"/>
        <v/>
      </c>
      <c r="BW21" s="439" t="str">
        <f t="shared" si="78"/>
        <v/>
      </c>
      <c r="BX21" s="439" t="str">
        <f t="shared" si="79"/>
        <v/>
      </c>
      <c r="BY21" s="439" t="str">
        <f t="shared" si="80"/>
        <v/>
      </c>
      <c r="BZ21" s="439" t="str">
        <f t="shared" si="81"/>
        <v/>
      </c>
      <c r="CA21" s="441" t="str">
        <f t="shared" si="82"/>
        <v/>
      </c>
      <c r="CB21" s="441" t="str">
        <f t="shared" si="83"/>
        <v/>
      </c>
      <c r="CC21" s="441" t="str">
        <f t="shared" si="84"/>
        <v/>
      </c>
      <c r="CD21" s="441" t="str">
        <f t="shared" si="85"/>
        <v/>
      </c>
      <c r="CE21" s="441" t="str">
        <f t="shared" si="86"/>
        <v/>
      </c>
      <c r="CF21" s="441" t="str">
        <f t="shared" si="87"/>
        <v/>
      </c>
      <c r="CG21" s="441" t="str">
        <f t="shared" si="88"/>
        <v/>
      </c>
      <c r="CH21" s="441" t="str">
        <f t="shared" si="89"/>
        <v/>
      </c>
      <c r="CI21" s="441" t="str">
        <f t="shared" si="90"/>
        <v/>
      </c>
      <c r="CJ21" s="441" t="str">
        <f t="shared" si="91"/>
        <v/>
      </c>
      <c r="CK21" s="439" t="str">
        <f t="shared" si="92"/>
        <v/>
      </c>
      <c r="CL21" s="439" t="str">
        <f t="shared" si="93"/>
        <v/>
      </c>
      <c r="CM21" s="439" t="str">
        <f t="shared" si="94"/>
        <v/>
      </c>
      <c r="CN21" s="439" t="str">
        <f t="shared" si="95"/>
        <v/>
      </c>
      <c r="CO21" s="439" t="str">
        <f t="shared" si="96"/>
        <v/>
      </c>
      <c r="CP21" s="439" t="str">
        <f t="shared" si="97"/>
        <v/>
      </c>
      <c r="CQ21" s="439" t="str">
        <f t="shared" si="98"/>
        <v/>
      </c>
      <c r="CR21" s="439" t="str">
        <f t="shared" si="99"/>
        <v/>
      </c>
      <c r="CS21" s="439" t="str">
        <f t="shared" si="100"/>
        <v/>
      </c>
      <c r="CT21" s="439" t="str">
        <f t="shared" si="101"/>
        <v/>
      </c>
      <c r="CU21" s="441" t="str">
        <f t="shared" si="102"/>
        <v/>
      </c>
      <c r="CV21" s="441" t="str">
        <f t="shared" si="103"/>
        <v/>
      </c>
      <c r="CW21" s="441" t="str">
        <f t="shared" si="104"/>
        <v/>
      </c>
      <c r="CX21" s="441" t="str">
        <f t="shared" si="105"/>
        <v/>
      </c>
      <c r="CY21" s="441">
        <f t="shared" si="106"/>
        <v>5</v>
      </c>
      <c r="CZ21" s="441">
        <f t="shared" si="107"/>
        <v>6</v>
      </c>
      <c r="DA21" s="441">
        <f t="shared" si="108"/>
        <v>7</v>
      </c>
      <c r="DB21" s="441">
        <f t="shared" si="109"/>
        <v>8</v>
      </c>
      <c r="DC21" s="441" t="str">
        <f t="shared" si="110"/>
        <v/>
      </c>
      <c r="DD21" s="441" t="str">
        <f t="shared" si="111"/>
        <v/>
      </c>
      <c r="DE21" s="443" t="str">
        <f t="shared" si="112"/>
        <v/>
      </c>
      <c r="DF21" s="443" t="str">
        <f t="shared" si="57"/>
        <v/>
      </c>
      <c r="DG21" s="443" t="str">
        <f t="shared" si="113"/>
        <v/>
      </c>
      <c r="DH21" s="443" t="str">
        <f t="shared" si="58"/>
        <v/>
      </c>
      <c r="DI21" t="str">
        <f t="shared" si="114"/>
        <v/>
      </c>
      <c r="DJ21" s="443" t="str">
        <f t="shared" si="59"/>
        <v/>
      </c>
      <c r="DK21" t="str">
        <f t="shared" si="115"/>
        <v/>
      </c>
      <c r="DL21" s="443" t="str">
        <f t="shared" si="61"/>
        <v/>
      </c>
      <c r="DM21" t="str">
        <f t="shared" si="116"/>
        <v>5678</v>
      </c>
      <c r="DN21" s="443" t="str">
        <f t="shared" si="60"/>
        <v>F5678</v>
      </c>
    </row>
    <row r="22" spans="1:118" ht="20.100000000000001" customHeight="1" x14ac:dyDescent="0.2">
      <c r="A22" s="1040"/>
      <c r="B22" s="40">
        <f t="shared" si="54"/>
        <v>19</v>
      </c>
      <c r="C22" s="647" t="s">
        <v>893</v>
      </c>
      <c r="D22" s="648" t="str">
        <f>VLOOKUP($C22,'Course List (program)'!$G$2:$L$100,2,FALSE)</f>
        <v>Architectural Basic Design II</v>
      </c>
      <c r="E22" s="649" t="str">
        <f>VLOOKUP($C22,'Course List (program)'!$G$2:$L$100,3,FALSE)</f>
        <v>Prof. Dr. Ömer GÜLSEN</v>
      </c>
      <c r="F22" s="655">
        <f>VLOOKUP($C22,'Course List (program)'!$G$2:$L$100,4,FALSE)</f>
        <v>0</v>
      </c>
      <c r="G22" s="648" t="str">
        <f t="shared" si="55"/>
        <v>F5678</v>
      </c>
      <c r="H22" s="652">
        <f>VLOOKUP($C22,'Course List (program)'!$G$2:$L$100,6,FALSE)</f>
        <v>0</v>
      </c>
      <c r="I22" s="441">
        <f>IF((OR($C22='S2'!$C$3,$C22='S2'!$C$13,$C22='S2'!$C$23,$C22='S2'!$C$33)),1,0)</f>
        <v>0</v>
      </c>
      <c r="J22" s="441">
        <f>IF((OR($C22='S2'!$C$4,$C22='S2'!$C$14,$C22='S2'!$C$24,$C22='S2'!$C$34)),1,0)</f>
        <v>0</v>
      </c>
      <c r="K22" s="441">
        <f>IF((OR($C22='S2'!$C$5,$C22='S2'!$C$15,$C22='S2'!$C$25,$C22='S2'!$C$35)),1,0)</f>
        <v>0</v>
      </c>
      <c r="L22" s="441">
        <f>IF((OR($C22='S2'!$C$6,$C22='S2'!$C$16,$C22='S2'!$C$26,$C22='S2'!$C$36)),1,0)</f>
        <v>0</v>
      </c>
      <c r="M22" s="441">
        <f>IF((OR($C22='S2'!$C$7,$C22='S2'!$C$17,$C22='S2'!$C$27,$C22='S2'!$C$37)),1,0)</f>
        <v>0</v>
      </c>
      <c r="N22" s="441">
        <f>IF((OR($C22='S2'!$C$8,$C22='S2'!$C$18,$C22='S2'!$C$28,$C22='S2'!$C$38)),1,0)</f>
        <v>0</v>
      </c>
      <c r="O22" s="441">
        <f>IF((OR($C22='S2'!$C$9,$C22='S2'!$C$19,$C22='S2'!$C$29,$C22='S2'!$C$39)),1,0)</f>
        <v>0</v>
      </c>
      <c r="P22" s="441">
        <f>IF((OR($C22='S2'!$C$10,$C22='S2'!$C$20,$C22='S2'!$C$30,$C22='S2'!$C$40)),1,0)</f>
        <v>0</v>
      </c>
      <c r="Q22" s="441">
        <f>IF((OR($C22='S2'!$C$11,$C22='S2'!$C$21,$C22='S2'!$C$31,$C22='S2'!$C$41)),1,0)</f>
        <v>0</v>
      </c>
      <c r="R22" s="441">
        <f>IF((OR($C22='S2'!$C$12,$C22='S2'!$C$22,$C22='S2'!$C$32,$C22='S2'!$C$42)),1,0)</f>
        <v>0</v>
      </c>
      <c r="S22" s="439">
        <f>IF((OR($C22='S2'!$D$3,$C22='S2'!$D$13,$C22='S2'!$D$23,$C22='S2'!$D$33)),1,0)</f>
        <v>0</v>
      </c>
      <c r="T22" s="439">
        <f>IF((OR($C22='S2'!$D$4,$C22='S2'!$D$14,$C22='S2'!$D$24,$C22='S2'!$D$34)),1,0)</f>
        <v>0</v>
      </c>
      <c r="U22" s="439">
        <f>IF((OR($C22='S2'!$D$5,$C22='S2'!$D$15,$C22='S2'!$D$25,$C22='S2'!$D$35)),1,0)</f>
        <v>0</v>
      </c>
      <c r="V22" s="439">
        <f>IF((OR($C22='S2'!$D$6,$C22='S2'!$D$16,$C22='S2'!$D$26,$C22='S2'!$D$36)),1,0)</f>
        <v>0</v>
      </c>
      <c r="W22" s="439">
        <f>IF((OR($C22='S2'!$D$7,$C22='S2'!$D$17,$C22='S2'!$D$27,$C22='S2'!$D$37)),1,0)</f>
        <v>0</v>
      </c>
      <c r="X22" s="439">
        <f>IF((OR($C22='S2'!$D$8,$C22='S2'!$D$18,$C22='S2'!$D$28,$C22='S2'!$D$38)),1,0)</f>
        <v>0</v>
      </c>
      <c r="Y22" s="439">
        <f>IF((OR($C22='S2'!$D$9,$C22='S2'!$D$19,$C22='S2'!$D$29,$C22='S2'!$D$39)),1,0)</f>
        <v>0</v>
      </c>
      <c r="Z22" s="439">
        <f>IF((OR($C22='S2'!$D$10,$C22='S2'!$D$20,$C22='S2'!$D$30,$C22='S2'!$D$40)),1,0)</f>
        <v>0</v>
      </c>
      <c r="AA22" s="439">
        <f>IF((OR($C22='S2'!$D$11,$C22='S2'!$D$21,$C22='S2'!$D$31,$C22='S2'!$D$41)),1,0)</f>
        <v>0</v>
      </c>
      <c r="AB22" s="439">
        <f>IF((OR($C22='S2'!$D$12,$C22='S2'!$D$22,$C22='S2'!$D$32,$C22='S2'!$D$42)),1,0)</f>
        <v>0</v>
      </c>
      <c r="AC22" s="441">
        <f>IF((OR($C22='S2'!$E$3,$C22='S2'!$E$13,$C22='S2'!$E$23,$C22='S2'!$E$33)),1,0)</f>
        <v>0</v>
      </c>
      <c r="AD22" s="441">
        <f>IF((OR($C22='S2'!$E$4,$C22='S2'!$E$14,$C22='S2'!$E$24,$C22='S2'!$E$34)),1,0)</f>
        <v>0</v>
      </c>
      <c r="AE22" s="441">
        <f>IF((OR($C22='S2'!$E$5,$C22='S2'!$E$15,$C22='S2'!$E$25,$C22='S2'!$E$35)),1,0)</f>
        <v>0</v>
      </c>
      <c r="AF22" s="441">
        <f>IF((OR($C22='S2'!$E$6,$C22='S2'!$E$16,$C22='S2'!$E$26,$C22='S2'!$E$36)),1,0)</f>
        <v>0</v>
      </c>
      <c r="AG22" s="441">
        <f>IF((OR($C22='S2'!$E$7,$C22='S2'!$E$17,$C22='S2'!$E$27,$C22='S2'!$E$37)),1,0)</f>
        <v>0</v>
      </c>
      <c r="AH22" s="441">
        <f>IF((OR($C22='S2'!$E$8,$C22='S2'!$E$18,$C22='S2'!$E$28,$C22='S2'!$E$38)),1,0)</f>
        <v>0</v>
      </c>
      <c r="AI22" s="441">
        <f>IF((OR($C22='S2'!$E$9,$C22='S2'!$E$19,$C22='S2'!$E$29,$C22='S2'!$E$39)),1,0)</f>
        <v>0</v>
      </c>
      <c r="AJ22" s="441">
        <f>IF((OR($C22='S2'!$E$10,$C22='S2'!$E$20,$C22='S2'!$E$30,$C22='S2'!$E$40)),1,0)</f>
        <v>0</v>
      </c>
      <c r="AK22" s="441">
        <f>IF((OR($C22='S2'!$E$11,$C22='S2'!$E$21,$C22='S2'!$E$31,$C22='S2'!$E$41)),1,0)</f>
        <v>0</v>
      </c>
      <c r="AL22" s="441">
        <f>IF((OR($C22='S2'!$E$12,$C22='S2'!$E$22,$C22='S2'!$E$32,$C22='S2'!$E$42)),1,0)</f>
        <v>0</v>
      </c>
      <c r="AM22" s="439">
        <f>IF((OR($C22='S2'!$F$3,$C22='S2'!$F$13,$C22='S2'!$F$23,$C22='S2'!$F$33)),1,0)</f>
        <v>0</v>
      </c>
      <c r="AN22" s="439">
        <f>IF((OR($C22='S2'!$F$4,$C22='S2'!$F$14,$C22='S2'!$F$24,$C22='S2'!$F$34)),1,0)</f>
        <v>0</v>
      </c>
      <c r="AO22" s="439">
        <f>IF((OR($C22='S2'!$F$5,$C22='S2'!$F$15,$C22='S2'!$F$25,$C22='S2'!$F$35)),1,0)</f>
        <v>0</v>
      </c>
      <c r="AP22" s="439">
        <f>IF((OR($C22='S2'!$F$6,$C22='S2'!$F$16,$C22='S2'!$F$26,$C22='S2'!$F$36)),1,0)</f>
        <v>0</v>
      </c>
      <c r="AQ22" s="439">
        <f>IF((OR($C22='S2'!$F$7,$C22='S2'!$F$17,$C22='S2'!$F$27,$C22='S2'!$F$37)),1,0)</f>
        <v>0</v>
      </c>
      <c r="AR22" s="439">
        <f>IF((OR($C22='S2'!$F$8,$C22='S2'!$F$18,$C22='S2'!$F$28,$C22='S2'!$F$38)),1,0)</f>
        <v>0</v>
      </c>
      <c r="AS22" s="439">
        <f>IF((OR($C22='S2'!$F$9,$C22='S2'!$F$19,$C22='S2'!$F$29,$C22='S2'!$F$39)),1,0)</f>
        <v>0</v>
      </c>
      <c r="AT22" s="439">
        <f>IF((OR($C22='S2'!$F$10,$C22='S2'!$F$20,$C22='S2'!$F$30,$C22='S2'!$F$40)),1,0)</f>
        <v>0</v>
      </c>
      <c r="AU22" s="439">
        <f>IF((OR($C22='S2'!$F$11,$C22='S2'!$F$21,$C22='S2'!$F$31,$C22='S2'!$F$41)),1,0)</f>
        <v>0</v>
      </c>
      <c r="AV22" s="439">
        <f>IF((OR($C22='S2'!$F$12,$C22='S2'!$F$22,$C22='S2'!$F$32,$C22='S2'!$F$42)),1,0)</f>
        <v>0</v>
      </c>
      <c r="AW22" s="441">
        <f>IF((OR($C22='S2'!$G$3,$C22='S2'!$G$13,$C22='S2'!$G$23,$C22='S2'!$G$33)),1,0)</f>
        <v>0</v>
      </c>
      <c r="AX22" s="441">
        <f>IF((OR($C22='S2'!$G$4,$C22='S2'!$G$14,$C22='S2'!$G$24,$C22='S2'!$G$34)),1,0)</f>
        <v>0</v>
      </c>
      <c r="AY22" s="441">
        <f>IF((OR($C22='S2'!$G$5,$C22='S2'!$G$15,$C22='S2'!$G$25,$C22='S2'!$G$35)),1,0)</f>
        <v>0</v>
      </c>
      <c r="AZ22" s="441">
        <f>IF((OR($C22='S2'!$G$6,$C22='S2'!$G$16,$C22='S2'!$G$26,$C22='S2'!$G$36)),1,0)</f>
        <v>0</v>
      </c>
      <c r="BA22" s="441">
        <f>IF((OR($C22='S2'!$G$7,$C22='S2'!$G$17,$C22='S2'!$G$27,$C22='S2'!$G$37)),1,0)</f>
        <v>1</v>
      </c>
      <c r="BB22" s="441">
        <f>IF((OR($C22='S2'!$G$8,$C22='S2'!$G$18,$C22='S2'!$G$28,$C22='S2'!$G$38)),1,0)</f>
        <v>1</v>
      </c>
      <c r="BC22" s="441">
        <f>IF((OR($C22='S2'!$G$9,$C22='S2'!$G$19,$C22='S2'!$G$29,$C22='S2'!$G$39)),1,0)</f>
        <v>1</v>
      </c>
      <c r="BD22" s="441">
        <f>IF((OR($C22='S2'!$G$10,$C22='S2'!$G$20,$C22='S2'!$G$30,$C22='S2'!$G$40)),1,0)</f>
        <v>1</v>
      </c>
      <c r="BE22" s="441">
        <f>IF((OR($C22='S2'!$G$11,$C22='S2'!$G$21,$C22='S2'!$G$31,$C22='S2'!$G$41)),1,0)</f>
        <v>0</v>
      </c>
      <c r="BF22" s="441">
        <f>IF((OR($C22='S2'!$G$12,$C22='S2'!$G$22,$C22='S2'!$G$32,$C22='S2'!$G$42)),1,0)</f>
        <v>0</v>
      </c>
      <c r="BG22" s="441" t="str">
        <f t="shared" si="62"/>
        <v/>
      </c>
      <c r="BH22" s="441" t="str">
        <f t="shared" si="63"/>
        <v/>
      </c>
      <c r="BI22" s="441" t="str">
        <f t="shared" si="64"/>
        <v/>
      </c>
      <c r="BJ22" s="441" t="str">
        <f t="shared" si="65"/>
        <v/>
      </c>
      <c r="BK22" s="441" t="str">
        <f t="shared" si="66"/>
        <v/>
      </c>
      <c r="BL22" s="441" t="str">
        <f t="shared" si="67"/>
        <v/>
      </c>
      <c r="BM22" s="441" t="str">
        <f t="shared" si="68"/>
        <v/>
      </c>
      <c r="BN22" s="441" t="str">
        <f t="shared" si="69"/>
        <v/>
      </c>
      <c r="BO22" s="441" t="str">
        <f t="shared" si="70"/>
        <v/>
      </c>
      <c r="BP22" s="441" t="str">
        <f t="shared" si="71"/>
        <v/>
      </c>
      <c r="BQ22" s="439" t="str">
        <f t="shared" si="72"/>
        <v/>
      </c>
      <c r="BR22" s="439" t="str">
        <f t="shared" si="73"/>
        <v/>
      </c>
      <c r="BS22" s="439" t="str">
        <f t="shared" si="74"/>
        <v/>
      </c>
      <c r="BT22" s="439" t="str">
        <f t="shared" si="75"/>
        <v/>
      </c>
      <c r="BU22" s="439" t="str">
        <f t="shared" si="76"/>
        <v/>
      </c>
      <c r="BV22" s="439" t="str">
        <f t="shared" si="77"/>
        <v/>
      </c>
      <c r="BW22" s="439" t="str">
        <f t="shared" si="78"/>
        <v/>
      </c>
      <c r="BX22" s="439" t="str">
        <f t="shared" si="79"/>
        <v/>
      </c>
      <c r="BY22" s="439" t="str">
        <f t="shared" si="80"/>
        <v/>
      </c>
      <c r="BZ22" s="439" t="str">
        <f t="shared" si="81"/>
        <v/>
      </c>
      <c r="CA22" s="441" t="str">
        <f t="shared" si="82"/>
        <v/>
      </c>
      <c r="CB22" s="441" t="str">
        <f t="shared" si="83"/>
        <v/>
      </c>
      <c r="CC22" s="441" t="str">
        <f t="shared" si="84"/>
        <v/>
      </c>
      <c r="CD22" s="441" t="str">
        <f t="shared" si="85"/>
        <v/>
      </c>
      <c r="CE22" s="441" t="str">
        <f t="shared" si="86"/>
        <v/>
      </c>
      <c r="CF22" s="441" t="str">
        <f t="shared" si="87"/>
        <v/>
      </c>
      <c r="CG22" s="441" t="str">
        <f t="shared" si="88"/>
        <v/>
      </c>
      <c r="CH22" s="441" t="str">
        <f t="shared" si="89"/>
        <v/>
      </c>
      <c r="CI22" s="441" t="str">
        <f t="shared" si="90"/>
        <v/>
      </c>
      <c r="CJ22" s="441" t="str">
        <f t="shared" si="91"/>
        <v/>
      </c>
      <c r="CK22" s="439" t="str">
        <f t="shared" si="92"/>
        <v/>
      </c>
      <c r="CL22" s="439" t="str">
        <f t="shared" si="93"/>
        <v/>
      </c>
      <c r="CM22" s="439" t="str">
        <f t="shared" si="94"/>
        <v/>
      </c>
      <c r="CN22" s="439" t="str">
        <f t="shared" si="95"/>
        <v/>
      </c>
      <c r="CO22" s="439" t="str">
        <f t="shared" si="96"/>
        <v/>
      </c>
      <c r="CP22" s="439" t="str">
        <f t="shared" si="97"/>
        <v/>
      </c>
      <c r="CQ22" s="439" t="str">
        <f t="shared" si="98"/>
        <v/>
      </c>
      <c r="CR22" s="439" t="str">
        <f t="shared" si="99"/>
        <v/>
      </c>
      <c r="CS22" s="439" t="str">
        <f t="shared" si="100"/>
        <v/>
      </c>
      <c r="CT22" s="439" t="str">
        <f t="shared" si="101"/>
        <v/>
      </c>
      <c r="CU22" s="441" t="str">
        <f t="shared" si="102"/>
        <v/>
      </c>
      <c r="CV22" s="441" t="str">
        <f t="shared" si="103"/>
        <v/>
      </c>
      <c r="CW22" s="441" t="str">
        <f t="shared" si="104"/>
        <v/>
      </c>
      <c r="CX22" s="441" t="str">
        <f t="shared" si="105"/>
        <v/>
      </c>
      <c r="CY22" s="441">
        <f t="shared" si="106"/>
        <v>5</v>
      </c>
      <c r="CZ22" s="441">
        <f t="shared" si="107"/>
        <v>6</v>
      </c>
      <c r="DA22" s="441">
        <f t="shared" si="108"/>
        <v>7</v>
      </c>
      <c r="DB22" s="441">
        <f t="shared" si="109"/>
        <v>8</v>
      </c>
      <c r="DC22" s="441" t="str">
        <f t="shared" si="110"/>
        <v/>
      </c>
      <c r="DD22" s="441" t="str">
        <f t="shared" si="111"/>
        <v/>
      </c>
      <c r="DE22" s="443" t="str">
        <f t="shared" si="112"/>
        <v/>
      </c>
      <c r="DF22" s="443" t="str">
        <f t="shared" si="57"/>
        <v/>
      </c>
      <c r="DG22" s="443" t="str">
        <f t="shared" si="113"/>
        <v/>
      </c>
      <c r="DH22" s="443" t="str">
        <f t="shared" si="58"/>
        <v/>
      </c>
      <c r="DI22" t="str">
        <f t="shared" si="114"/>
        <v/>
      </c>
      <c r="DJ22" s="443" t="str">
        <f t="shared" si="59"/>
        <v/>
      </c>
      <c r="DK22" t="str">
        <f t="shared" si="115"/>
        <v/>
      </c>
      <c r="DL22" s="443" t="str">
        <f t="shared" si="61"/>
        <v/>
      </c>
      <c r="DM22" t="str">
        <f t="shared" si="116"/>
        <v>5678</v>
      </c>
      <c r="DN22" s="443" t="str">
        <f t="shared" si="60"/>
        <v>F5678</v>
      </c>
    </row>
    <row r="23" spans="1:118" ht="20.100000000000001" customHeight="1" x14ac:dyDescent="0.2">
      <c r="A23" s="1040"/>
      <c r="B23" s="40">
        <f t="shared" si="54"/>
        <v>20</v>
      </c>
      <c r="C23" s="647" t="s">
        <v>370</v>
      </c>
      <c r="D23" s="648" t="str">
        <f>VLOOKUP($C23,'Course List (program)'!$G$2:$L$100,2,FALSE)</f>
        <v>Fundamentals of Architecture II</v>
      </c>
      <c r="E23" s="649" t="str">
        <f>VLOOKUP($C23,'Course List (program)'!$G$2:$L$100,3,FALSE)</f>
        <v>Öğr. Gör. M. Arman GÜRAN</v>
      </c>
      <c r="F23" s="650">
        <f>VLOOKUP($C23,'Course List (program)'!$G$2:$L$100,4,FALSE)</f>
        <v>0</v>
      </c>
      <c r="G23" s="648" t="str">
        <f t="shared" si="55"/>
        <v>W56</v>
      </c>
      <c r="H23" s="652">
        <f>VLOOKUP($C23,'Course List (program)'!$G$2:$L$100,6,FALSE)</f>
        <v>0</v>
      </c>
      <c r="I23" s="441">
        <f>IF((OR($C23='S2'!$C$3,$C23='S2'!$C$13,$C23='S2'!$C$23,$C23='S2'!$C$33)),1,0)</f>
        <v>0</v>
      </c>
      <c r="J23" s="441">
        <f>IF((OR($C23='S2'!$C$4,$C23='S2'!$C$14,$C23='S2'!$C$24,$C23='S2'!$C$34)),1,0)</f>
        <v>0</v>
      </c>
      <c r="K23" s="441">
        <f>IF((OR($C23='S2'!$C$5,$C23='S2'!$C$15,$C23='S2'!$C$25,$C23='S2'!$C$35)),1,0)</f>
        <v>0</v>
      </c>
      <c r="L23" s="441">
        <f>IF((OR($C23='S2'!$C$6,$C23='S2'!$C$16,$C23='S2'!$C$26,$C23='S2'!$C$36)),1,0)</f>
        <v>0</v>
      </c>
      <c r="M23" s="441">
        <f>IF((OR($C23='S2'!$C$7,$C23='S2'!$C$17,$C23='S2'!$C$27,$C23='S2'!$C$37)),1,0)</f>
        <v>0</v>
      </c>
      <c r="N23" s="441">
        <f>IF((OR($C23='S2'!$C$8,$C23='S2'!$C$18,$C23='S2'!$C$28,$C23='S2'!$C$38)),1,0)</f>
        <v>0</v>
      </c>
      <c r="O23" s="441">
        <f>IF((OR($C23='S2'!$C$9,$C23='S2'!$C$19,$C23='S2'!$C$29,$C23='S2'!$C$39)),1,0)</f>
        <v>0</v>
      </c>
      <c r="P23" s="441">
        <f>IF((OR($C23='S2'!$C$10,$C23='S2'!$C$20,$C23='S2'!$C$30,$C23='S2'!$C$40)),1,0)</f>
        <v>0</v>
      </c>
      <c r="Q23" s="441">
        <f>IF((OR($C23='S2'!$C$11,$C23='S2'!$C$21,$C23='S2'!$C$31,$C23='S2'!$C$41)),1,0)</f>
        <v>0</v>
      </c>
      <c r="R23" s="441">
        <f>IF((OR($C23='S2'!$C$12,$C23='S2'!$C$22,$C23='S2'!$C$32,$C23='S2'!$C$42)),1,0)</f>
        <v>0</v>
      </c>
      <c r="S23" s="439">
        <f>IF((OR($C23='S2'!$D$3,$C23='S2'!$D$13,$C23='S2'!$D$23,$C23='S2'!$D$33)),1,0)</f>
        <v>0</v>
      </c>
      <c r="T23" s="439">
        <f>IF((OR($C23='S2'!$D$4,$C23='S2'!$D$14,$C23='S2'!$D$24,$C23='S2'!$D$34)),1,0)</f>
        <v>0</v>
      </c>
      <c r="U23" s="439">
        <f>IF((OR($C23='S2'!$D$5,$C23='S2'!$D$15,$C23='S2'!$D$25,$C23='S2'!$D$35)),1,0)</f>
        <v>0</v>
      </c>
      <c r="V23" s="439">
        <f>IF((OR($C23='S2'!$D$6,$C23='S2'!$D$16,$C23='S2'!$D$26,$C23='S2'!$D$36)),1,0)</f>
        <v>0</v>
      </c>
      <c r="W23" s="439">
        <f>IF((OR($C23='S2'!$D$7,$C23='S2'!$D$17,$C23='S2'!$D$27,$C23='S2'!$D$37)),1,0)</f>
        <v>0</v>
      </c>
      <c r="X23" s="439">
        <f>IF((OR($C23='S2'!$D$8,$C23='S2'!$D$18,$C23='S2'!$D$28,$C23='S2'!$D$38)),1,0)</f>
        <v>0</v>
      </c>
      <c r="Y23" s="439">
        <f>IF((OR($C23='S2'!$D$9,$C23='S2'!$D$19,$C23='S2'!$D$29,$C23='S2'!$D$39)),1,0)</f>
        <v>0</v>
      </c>
      <c r="Z23" s="439">
        <f>IF((OR($C23='S2'!$D$10,$C23='S2'!$D$20,$C23='S2'!$D$30,$C23='S2'!$D$40)),1,0)</f>
        <v>0</v>
      </c>
      <c r="AA23" s="439">
        <f>IF((OR($C23='S2'!$D$11,$C23='S2'!$D$21,$C23='S2'!$D$31,$C23='S2'!$D$41)),1,0)</f>
        <v>0</v>
      </c>
      <c r="AB23" s="439">
        <f>IF((OR($C23='S2'!$D$12,$C23='S2'!$D$22,$C23='S2'!$D$32,$C23='S2'!$D$42)),1,0)</f>
        <v>0</v>
      </c>
      <c r="AC23" s="441">
        <f>IF((OR($C23='S2'!$E$3,$C23='S2'!$E$13,$C23='S2'!$E$23,$C23='S2'!$E$33)),1,0)</f>
        <v>0</v>
      </c>
      <c r="AD23" s="441">
        <f>IF((OR($C23='S2'!$E$4,$C23='S2'!$E$14,$C23='S2'!$E$24,$C23='S2'!$E$34)),1,0)</f>
        <v>0</v>
      </c>
      <c r="AE23" s="441">
        <f>IF((OR($C23='S2'!$E$5,$C23='S2'!$E$15,$C23='S2'!$E$25,$C23='S2'!$E$35)),1,0)</f>
        <v>0</v>
      </c>
      <c r="AF23" s="441">
        <f>IF((OR($C23='S2'!$E$6,$C23='S2'!$E$16,$C23='S2'!$E$26,$C23='S2'!$E$36)),1,0)</f>
        <v>0</v>
      </c>
      <c r="AG23" s="441">
        <f>IF((OR($C23='S2'!$E$7,$C23='S2'!$E$17,$C23='S2'!$E$27,$C23='S2'!$E$37)),1,0)</f>
        <v>1</v>
      </c>
      <c r="AH23" s="441">
        <f>IF((OR($C23='S2'!$E$8,$C23='S2'!$E$18,$C23='S2'!$E$28,$C23='S2'!$E$38)),1,0)</f>
        <v>1</v>
      </c>
      <c r="AI23" s="441">
        <f>IF((OR($C23='S2'!$E$9,$C23='S2'!$E$19,$C23='S2'!$E$29,$C23='S2'!$E$39)),1,0)</f>
        <v>0</v>
      </c>
      <c r="AJ23" s="441">
        <f>IF((OR($C23='S2'!$E$10,$C23='S2'!$E$20,$C23='S2'!$E$30,$C23='S2'!$E$40)),1,0)</f>
        <v>0</v>
      </c>
      <c r="AK23" s="441">
        <f>IF((OR($C23='S2'!$E$11,$C23='S2'!$E$21,$C23='S2'!$E$31,$C23='S2'!$E$41)),1,0)</f>
        <v>0</v>
      </c>
      <c r="AL23" s="441">
        <f>IF((OR($C23='S2'!$E$12,$C23='S2'!$E$22,$C23='S2'!$E$32,$C23='S2'!$E$42)),1,0)</f>
        <v>0</v>
      </c>
      <c r="AM23" s="439">
        <f>IF((OR($C23='S2'!$F$3,$C23='S2'!$F$13,$C23='S2'!$F$23,$C23='S2'!$F$33)),1,0)</f>
        <v>0</v>
      </c>
      <c r="AN23" s="439">
        <f>IF((OR($C23='S2'!$F$4,$C23='S2'!$F$14,$C23='S2'!$F$24,$C23='S2'!$F$34)),1,0)</f>
        <v>0</v>
      </c>
      <c r="AO23" s="439">
        <f>IF((OR($C23='S2'!$F$5,$C23='S2'!$F$15,$C23='S2'!$F$25,$C23='S2'!$F$35)),1,0)</f>
        <v>0</v>
      </c>
      <c r="AP23" s="439">
        <f>IF((OR($C23='S2'!$F$6,$C23='S2'!$F$16,$C23='S2'!$F$26,$C23='S2'!$F$36)),1,0)</f>
        <v>0</v>
      </c>
      <c r="AQ23" s="439">
        <f>IF((OR($C23='S2'!$F$7,$C23='S2'!$F$17,$C23='S2'!$F$27,$C23='S2'!$F$37)),1,0)</f>
        <v>0</v>
      </c>
      <c r="AR23" s="439">
        <f>IF((OR($C23='S2'!$F$8,$C23='S2'!$F$18,$C23='S2'!$F$28,$C23='S2'!$F$38)),1,0)</f>
        <v>0</v>
      </c>
      <c r="AS23" s="439">
        <f>IF((OR($C23='S2'!$F$9,$C23='S2'!$F$19,$C23='S2'!$F$29,$C23='S2'!$F$39)),1,0)</f>
        <v>0</v>
      </c>
      <c r="AT23" s="439">
        <f>IF((OR($C23='S2'!$F$10,$C23='S2'!$F$20,$C23='S2'!$F$30,$C23='S2'!$F$40)),1,0)</f>
        <v>0</v>
      </c>
      <c r="AU23" s="439">
        <f>IF((OR($C23='S2'!$F$11,$C23='S2'!$F$21,$C23='S2'!$F$31,$C23='S2'!$F$41)),1,0)</f>
        <v>0</v>
      </c>
      <c r="AV23" s="439">
        <f>IF((OR($C23='S2'!$F$12,$C23='S2'!$F$22,$C23='S2'!$F$32,$C23='S2'!$F$42)),1,0)</f>
        <v>0</v>
      </c>
      <c r="AW23" s="441">
        <f>IF((OR($C23='S2'!$G$3,$C23='S2'!$G$13,$C23='S2'!$G$23,$C23='S2'!$G$33)),1,0)</f>
        <v>0</v>
      </c>
      <c r="AX23" s="441">
        <f>IF((OR($C23='S2'!$G$4,$C23='S2'!$G$14,$C23='S2'!$G$24,$C23='S2'!$G$34)),1,0)</f>
        <v>0</v>
      </c>
      <c r="AY23" s="441">
        <f>IF((OR($C23='S2'!$G$5,$C23='S2'!$G$15,$C23='S2'!$G$25,$C23='S2'!$G$35)),1,0)</f>
        <v>0</v>
      </c>
      <c r="AZ23" s="441">
        <f>IF((OR($C23='S2'!$G$6,$C23='S2'!$G$16,$C23='S2'!$G$26,$C23='S2'!$G$36)),1,0)</f>
        <v>0</v>
      </c>
      <c r="BA23" s="441">
        <f>IF((OR($C23='S2'!$G$7,$C23='S2'!$G$17,$C23='S2'!$G$27,$C23='S2'!$G$37)),1,0)</f>
        <v>0</v>
      </c>
      <c r="BB23" s="441">
        <f>IF((OR($C23='S2'!$G$8,$C23='S2'!$G$18,$C23='S2'!$G$28,$C23='S2'!$G$38)),1,0)</f>
        <v>0</v>
      </c>
      <c r="BC23" s="441">
        <f>IF((OR($C23='S2'!$G$9,$C23='S2'!$G$19,$C23='S2'!$G$29,$C23='S2'!$G$39)),1,0)</f>
        <v>0</v>
      </c>
      <c r="BD23" s="441">
        <f>IF((OR($C23='S2'!$G$10,$C23='S2'!$G$20,$C23='S2'!$G$30,$C23='S2'!$G$40)),1,0)</f>
        <v>0</v>
      </c>
      <c r="BE23" s="441">
        <f>IF((OR($C23='S2'!$G$11,$C23='S2'!$G$21,$C23='S2'!$G$31,$C23='S2'!$G$41)),1,0)</f>
        <v>0</v>
      </c>
      <c r="BF23" s="441">
        <f>IF((OR($C23='S2'!$G$12,$C23='S2'!$G$22,$C23='S2'!$G$32,$C23='S2'!$G$42)),1,0)</f>
        <v>0</v>
      </c>
      <c r="BG23" s="441" t="str">
        <f t="shared" si="62"/>
        <v/>
      </c>
      <c r="BH23" s="441" t="str">
        <f t="shared" si="63"/>
        <v/>
      </c>
      <c r="BI23" s="441" t="str">
        <f t="shared" si="64"/>
        <v/>
      </c>
      <c r="BJ23" s="441" t="str">
        <f t="shared" si="65"/>
        <v/>
      </c>
      <c r="BK23" s="441" t="str">
        <f t="shared" si="66"/>
        <v/>
      </c>
      <c r="BL23" s="441" t="str">
        <f t="shared" si="67"/>
        <v/>
      </c>
      <c r="BM23" s="441" t="str">
        <f t="shared" si="68"/>
        <v/>
      </c>
      <c r="BN23" s="441" t="str">
        <f t="shared" si="69"/>
        <v/>
      </c>
      <c r="BO23" s="441" t="str">
        <f t="shared" si="70"/>
        <v/>
      </c>
      <c r="BP23" s="441" t="str">
        <f t="shared" si="71"/>
        <v/>
      </c>
      <c r="BQ23" s="439" t="str">
        <f t="shared" si="72"/>
        <v/>
      </c>
      <c r="BR23" s="439" t="str">
        <f t="shared" si="73"/>
        <v/>
      </c>
      <c r="BS23" s="439" t="str">
        <f t="shared" si="74"/>
        <v/>
      </c>
      <c r="BT23" s="439" t="str">
        <f t="shared" si="75"/>
        <v/>
      </c>
      <c r="BU23" s="439" t="str">
        <f t="shared" si="76"/>
        <v/>
      </c>
      <c r="BV23" s="439" t="str">
        <f t="shared" si="77"/>
        <v/>
      </c>
      <c r="BW23" s="439" t="str">
        <f t="shared" si="78"/>
        <v/>
      </c>
      <c r="BX23" s="439" t="str">
        <f t="shared" si="79"/>
        <v/>
      </c>
      <c r="BY23" s="439" t="str">
        <f t="shared" si="80"/>
        <v/>
      </c>
      <c r="BZ23" s="439" t="str">
        <f t="shared" si="81"/>
        <v/>
      </c>
      <c r="CA23" s="441" t="str">
        <f t="shared" si="82"/>
        <v/>
      </c>
      <c r="CB23" s="441" t="str">
        <f t="shared" si="83"/>
        <v/>
      </c>
      <c r="CC23" s="441" t="str">
        <f t="shared" si="84"/>
        <v/>
      </c>
      <c r="CD23" s="441" t="str">
        <f t="shared" si="85"/>
        <v/>
      </c>
      <c r="CE23" s="441">
        <f t="shared" si="86"/>
        <v>5</v>
      </c>
      <c r="CF23" s="441">
        <f t="shared" si="87"/>
        <v>6</v>
      </c>
      <c r="CG23" s="441" t="str">
        <f t="shared" si="88"/>
        <v/>
      </c>
      <c r="CH23" s="441" t="str">
        <f t="shared" si="89"/>
        <v/>
      </c>
      <c r="CI23" s="441" t="str">
        <f t="shared" si="90"/>
        <v/>
      </c>
      <c r="CJ23" s="441" t="str">
        <f t="shared" si="91"/>
        <v/>
      </c>
      <c r="CK23" s="439" t="str">
        <f t="shared" si="92"/>
        <v/>
      </c>
      <c r="CL23" s="439" t="str">
        <f t="shared" si="93"/>
        <v/>
      </c>
      <c r="CM23" s="439" t="str">
        <f t="shared" si="94"/>
        <v/>
      </c>
      <c r="CN23" s="439" t="str">
        <f t="shared" si="95"/>
        <v/>
      </c>
      <c r="CO23" s="439" t="str">
        <f t="shared" si="96"/>
        <v/>
      </c>
      <c r="CP23" s="439" t="str">
        <f t="shared" si="97"/>
        <v/>
      </c>
      <c r="CQ23" s="439" t="str">
        <f t="shared" si="98"/>
        <v/>
      </c>
      <c r="CR23" s="439" t="str">
        <f t="shared" si="99"/>
        <v/>
      </c>
      <c r="CS23" s="439" t="str">
        <f t="shared" si="100"/>
        <v/>
      </c>
      <c r="CT23" s="439" t="str">
        <f t="shared" si="101"/>
        <v/>
      </c>
      <c r="CU23" s="441" t="str">
        <f t="shared" si="102"/>
        <v/>
      </c>
      <c r="CV23" s="441" t="str">
        <f t="shared" si="103"/>
        <v/>
      </c>
      <c r="CW23" s="441" t="str">
        <f t="shared" si="104"/>
        <v/>
      </c>
      <c r="CX23" s="441" t="str">
        <f t="shared" si="105"/>
        <v/>
      </c>
      <c r="CY23" s="441" t="str">
        <f t="shared" si="106"/>
        <v/>
      </c>
      <c r="CZ23" s="441" t="str">
        <f t="shared" si="107"/>
        <v/>
      </c>
      <c r="DA23" s="441" t="str">
        <f t="shared" si="108"/>
        <v/>
      </c>
      <c r="DB23" s="441" t="str">
        <f t="shared" si="109"/>
        <v/>
      </c>
      <c r="DC23" s="441" t="str">
        <f t="shared" si="110"/>
        <v/>
      </c>
      <c r="DD23" s="441" t="str">
        <f t="shared" si="111"/>
        <v/>
      </c>
      <c r="DE23" s="443" t="str">
        <f t="shared" si="112"/>
        <v/>
      </c>
      <c r="DF23" s="443" t="str">
        <f t="shared" si="57"/>
        <v/>
      </c>
      <c r="DG23" s="443" t="str">
        <f t="shared" si="113"/>
        <v/>
      </c>
      <c r="DH23" s="443" t="str">
        <f t="shared" si="58"/>
        <v/>
      </c>
      <c r="DI23" t="str">
        <f t="shared" si="114"/>
        <v>56</v>
      </c>
      <c r="DJ23" s="443" t="str">
        <f t="shared" si="59"/>
        <v>W56</v>
      </c>
      <c r="DK23" t="str">
        <f t="shared" si="115"/>
        <v/>
      </c>
      <c r="DL23" s="443" t="str">
        <f t="shared" si="61"/>
        <v/>
      </c>
      <c r="DM23" t="str">
        <f t="shared" si="116"/>
        <v/>
      </c>
      <c r="DN23" s="443" t="str">
        <f t="shared" si="60"/>
        <v/>
      </c>
    </row>
    <row r="24" spans="1:118" ht="20.100000000000001" customHeight="1" x14ac:dyDescent="0.2">
      <c r="A24" s="1040"/>
      <c r="B24" s="40">
        <f t="shared" si="54"/>
        <v>21</v>
      </c>
      <c r="C24" s="647" t="s">
        <v>882</v>
      </c>
      <c r="D24" s="648" t="str">
        <f>VLOOKUP($C24,'Course List (program)'!$G$2:$L$100,2,FALSE)</f>
        <v>Fundamentals of Architecture II</v>
      </c>
      <c r="E24" s="649" t="str">
        <f>VLOOKUP($C24,'Course List (program)'!$G$2:$L$100,3,FALSE)</f>
        <v>Doç. Dr. Çiğdem POLATOĞLU</v>
      </c>
      <c r="F24" s="650">
        <f>VLOOKUP($C24,'Course List (program)'!$G$2:$L$100,4,FALSE)</f>
        <v>0</v>
      </c>
      <c r="G24" s="648" t="str">
        <f t="shared" si="55"/>
        <v>W89</v>
      </c>
      <c r="H24" s="652">
        <f>VLOOKUP($C24,'Course List (program)'!$G$2:$L$100,6,FALSE)</f>
        <v>0</v>
      </c>
      <c r="I24" s="441">
        <f>IF((OR($C24='S2'!$C$3,$C24='S2'!$C$13,$C24='S2'!$C$23,$C24='S2'!$C$33)),1,0)</f>
        <v>0</v>
      </c>
      <c r="J24" s="441">
        <f>IF((OR($C24='S2'!$C$4,$C24='S2'!$C$14,$C24='S2'!$C$24,$C24='S2'!$C$34)),1,0)</f>
        <v>0</v>
      </c>
      <c r="K24" s="441">
        <f>IF((OR($C24='S2'!$C$5,$C24='S2'!$C$15,$C24='S2'!$C$25,$C24='S2'!$C$35)),1,0)</f>
        <v>0</v>
      </c>
      <c r="L24" s="441">
        <f>IF((OR($C24='S2'!$C$6,$C24='S2'!$C$16,$C24='S2'!$C$26,$C24='S2'!$C$36)),1,0)</f>
        <v>0</v>
      </c>
      <c r="M24" s="441">
        <f>IF((OR($C24='S2'!$C$7,$C24='S2'!$C$17,$C24='S2'!$C$27,$C24='S2'!$C$37)),1,0)</f>
        <v>0</v>
      </c>
      <c r="N24" s="441">
        <f>IF((OR($C24='S2'!$C$8,$C24='S2'!$C$18,$C24='S2'!$C$28,$C24='S2'!$C$38)),1,0)</f>
        <v>0</v>
      </c>
      <c r="O24" s="441">
        <f>IF((OR($C24='S2'!$C$9,$C24='S2'!$C$19,$C24='S2'!$C$29,$C24='S2'!$C$39)),1,0)</f>
        <v>0</v>
      </c>
      <c r="P24" s="441">
        <f>IF((OR($C24='S2'!$C$10,$C24='S2'!$C$20,$C24='S2'!$C$30,$C24='S2'!$C$40)),1,0)</f>
        <v>0</v>
      </c>
      <c r="Q24" s="441">
        <f>IF((OR($C24='S2'!$C$11,$C24='S2'!$C$21,$C24='S2'!$C$31,$C24='S2'!$C$41)),1,0)</f>
        <v>0</v>
      </c>
      <c r="R24" s="441">
        <f>IF((OR($C24='S2'!$C$12,$C24='S2'!$C$22,$C24='S2'!$C$32,$C24='S2'!$C$42)),1,0)</f>
        <v>0</v>
      </c>
      <c r="S24" s="439">
        <f>IF((OR($C24='S2'!$D$3,$C24='S2'!$D$13,$C24='S2'!$D$23,$C24='S2'!$D$33)),1,0)</f>
        <v>0</v>
      </c>
      <c r="T24" s="439">
        <f>IF((OR($C24='S2'!$D$4,$C24='S2'!$D$14,$C24='S2'!$D$24,$C24='S2'!$D$34)),1,0)</f>
        <v>0</v>
      </c>
      <c r="U24" s="439">
        <f>IF((OR($C24='S2'!$D$5,$C24='S2'!$D$15,$C24='S2'!$D$25,$C24='S2'!$D$35)),1,0)</f>
        <v>0</v>
      </c>
      <c r="V24" s="439">
        <f>IF((OR($C24='S2'!$D$6,$C24='S2'!$D$16,$C24='S2'!$D$26,$C24='S2'!$D$36)),1,0)</f>
        <v>0</v>
      </c>
      <c r="W24" s="439">
        <f>IF((OR($C24='S2'!$D$7,$C24='S2'!$D$17,$C24='S2'!$D$27,$C24='S2'!$D$37)),1,0)</f>
        <v>0</v>
      </c>
      <c r="X24" s="439">
        <f>IF((OR($C24='S2'!$D$8,$C24='S2'!$D$18,$C24='S2'!$D$28,$C24='S2'!$D$38)),1,0)</f>
        <v>0</v>
      </c>
      <c r="Y24" s="439">
        <f>IF((OR($C24='S2'!$D$9,$C24='S2'!$D$19,$C24='S2'!$D$29,$C24='S2'!$D$39)),1,0)</f>
        <v>0</v>
      </c>
      <c r="Z24" s="439">
        <f>IF((OR($C24='S2'!$D$10,$C24='S2'!$D$20,$C24='S2'!$D$30,$C24='S2'!$D$40)),1,0)</f>
        <v>0</v>
      </c>
      <c r="AA24" s="439">
        <f>IF((OR($C24='S2'!$D$11,$C24='S2'!$D$21,$C24='S2'!$D$31,$C24='S2'!$D$41)),1,0)</f>
        <v>0</v>
      </c>
      <c r="AB24" s="439">
        <f>IF((OR($C24='S2'!$D$12,$C24='S2'!$D$22,$C24='S2'!$D$32,$C24='S2'!$D$42)),1,0)</f>
        <v>0</v>
      </c>
      <c r="AC24" s="441">
        <f>IF((OR($C24='S2'!$E$3,$C24='S2'!$E$13,$C24='S2'!$E$23,$C24='S2'!$E$33)),1,0)</f>
        <v>0</v>
      </c>
      <c r="AD24" s="441">
        <f>IF((OR($C24='S2'!$E$4,$C24='S2'!$E$14,$C24='S2'!$E$24,$C24='S2'!$E$34)),1,0)</f>
        <v>0</v>
      </c>
      <c r="AE24" s="441">
        <f>IF((OR($C24='S2'!$E$5,$C24='S2'!$E$15,$C24='S2'!$E$25,$C24='S2'!$E$35)),1,0)</f>
        <v>0</v>
      </c>
      <c r="AF24" s="441">
        <f>IF((OR($C24='S2'!$E$6,$C24='S2'!$E$16,$C24='S2'!$E$26,$C24='S2'!$E$36)),1,0)</f>
        <v>0</v>
      </c>
      <c r="AG24" s="441">
        <f>IF((OR($C24='S2'!$E$7,$C24='S2'!$E$17,$C24='S2'!$E$27,$C24='S2'!$E$37)),1,0)</f>
        <v>0</v>
      </c>
      <c r="AH24" s="441">
        <f>IF((OR($C24='S2'!$E$8,$C24='S2'!$E$18,$C24='S2'!$E$28,$C24='S2'!$E$38)),1,0)</f>
        <v>0</v>
      </c>
      <c r="AI24" s="441">
        <f>IF((OR($C24='S2'!$E$9,$C24='S2'!$E$19,$C24='S2'!$E$29,$C24='S2'!$E$39)),1,0)</f>
        <v>0</v>
      </c>
      <c r="AJ24" s="441">
        <f>IF((OR($C24='S2'!$E$10,$C24='S2'!$E$20,$C24='S2'!$E$30,$C24='S2'!$E$40)),1,0)</f>
        <v>1</v>
      </c>
      <c r="AK24" s="441">
        <f>IF((OR($C24='S2'!$E$11,$C24='S2'!$E$21,$C24='S2'!$E$31,$C24='S2'!$E$41)),1,0)</f>
        <v>1</v>
      </c>
      <c r="AL24" s="441">
        <f>IF((OR($C24='S2'!$E$12,$C24='S2'!$E$22,$C24='S2'!$E$32,$C24='S2'!$E$42)),1,0)</f>
        <v>0</v>
      </c>
      <c r="AM24" s="439">
        <f>IF((OR($C24='S2'!$F$3,$C24='S2'!$F$13,$C24='S2'!$F$23,$C24='S2'!$F$33)),1,0)</f>
        <v>0</v>
      </c>
      <c r="AN24" s="439">
        <f>IF((OR($C24='S2'!$F$4,$C24='S2'!$F$14,$C24='S2'!$F$24,$C24='S2'!$F$34)),1,0)</f>
        <v>0</v>
      </c>
      <c r="AO24" s="439">
        <f>IF((OR($C24='S2'!$F$5,$C24='S2'!$F$15,$C24='S2'!$F$25,$C24='S2'!$F$35)),1,0)</f>
        <v>0</v>
      </c>
      <c r="AP24" s="439">
        <f>IF((OR($C24='S2'!$F$6,$C24='S2'!$F$16,$C24='S2'!$F$26,$C24='S2'!$F$36)),1,0)</f>
        <v>0</v>
      </c>
      <c r="AQ24" s="439">
        <f>IF((OR($C24='S2'!$F$7,$C24='S2'!$F$17,$C24='S2'!$F$27,$C24='S2'!$F$37)),1,0)</f>
        <v>0</v>
      </c>
      <c r="AR24" s="439">
        <f>IF((OR($C24='S2'!$F$8,$C24='S2'!$F$18,$C24='S2'!$F$28,$C24='S2'!$F$38)),1,0)</f>
        <v>0</v>
      </c>
      <c r="AS24" s="439">
        <f>IF((OR($C24='S2'!$F$9,$C24='S2'!$F$19,$C24='S2'!$F$29,$C24='S2'!$F$39)),1,0)</f>
        <v>0</v>
      </c>
      <c r="AT24" s="439">
        <f>IF((OR($C24='S2'!$F$10,$C24='S2'!$F$20,$C24='S2'!$F$30,$C24='S2'!$F$40)),1,0)</f>
        <v>0</v>
      </c>
      <c r="AU24" s="439">
        <f>IF((OR($C24='S2'!$F$11,$C24='S2'!$F$21,$C24='S2'!$F$31,$C24='S2'!$F$41)),1,0)</f>
        <v>0</v>
      </c>
      <c r="AV24" s="439">
        <f>IF((OR($C24='S2'!$F$12,$C24='S2'!$F$22,$C24='S2'!$F$32,$C24='S2'!$F$42)),1,0)</f>
        <v>0</v>
      </c>
      <c r="AW24" s="441">
        <f>IF((OR($C24='S2'!$G$3,$C24='S2'!$G$13,$C24='S2'!$G$23,$C24='S2'!$G$33)),1,0)</f>
        <v>0</v>
      </c>
      <c r="AX24" s="441">
        <f>IF((OR($C24='S2'!$G$4,$C24='S2'!$G$14,$C24='S2'!$G$24,$C24='S2'!$G$34)),1,0)</f>
        <v>0</v>
      </c>
      <c r="AY24" s="441">
        <f>IF((OR($C24='S2'!$G$5,$C24='S2'!$G$15,$C24='S2'!$G$25,$C24='S2'!$G$35)),1,0)</f>
        <v>0</v>
      </c>
      <c r="AZ24" s="441">
        <f>IF((OR($C24='S2'!$G$6,$C24='S2'!$G$16,$C24='S2'!$G$26,$C24='S2'!$G$36)),1,0)</f>
        <v>0</v>
      </c>
      <c r="BA24" s="441">
        <f>IF((OR($C24='S2'!$G$7,$C24='S2'!$G$17,$C24='S2'!$G$27,$C24='S2'!$G$37)),1,0)</f>
        <v>0</v>
      </c>
      <c r="BB24" s="441">
        <f>IF((OR($C24='S2'!$G$8,$C24='S2'!$G$18,$C24='S2'!$G$28,$C24='S2'!$G$38)),1,0)</f>
        <v>0</v>
      </c>
      <c r="BC24" s="441">
        <f>IF((OR($C24='S2'!$G$9,$C24='S2'!$G$19,$C24='S2'!$G$29,$C24='S2'!$G$39)),1,0)</f>
        <v>0</v>
      </c>
      <c r="BD24" s="441">
        <f>IF((OR($C24='S2'!$G$10,$C24='S2'!$G$20,$C24='S2'!$G$30,$C24='S2'!$G$40)),1,0)</f>
        <v>0</v>
      </c>
      <c r="BE24" s="441">
        <f>IF((OR($C24='S2'!$G$11,$C24='S2'!$G$21,$C24='S2'!$G$31,$C24='S2'!$G$41)),1,0)</f>
        <v>0</v>
      </c>
      <c r="BF24" s="441">
        <f>IF((OR($C24='S2'!$G$12,$C24='S2'!$G$22,$C24='S2'!$G$32,$C24='S2'!$G$42)),1,0)</f>
        <v>0</v>
      </c>
      <c r="BG24" s="441" t="str">
        <f t="shared" si="62"/>
        <v/>
      </c>
      <c r="BH24" s="441" t="str">
        <f t="shared" si="63"/>
        <v/>
      </c>
      <c r="BI24" s="441" t="str">
        <f t="shared" si="64"/>
        <v/>
      </c>
      <c r="BJ24" s="441" t="str">
        <f t="shared" si="65"/>
        <v/>
      </c>
      <c r="BK24" s="441" t="str">
        <f t="shared" si="66"/>
        <v/>
      </c>
      <c r="BL24" s="441" t="str">
        <f t="shared" si="67"/>
        <v/>
      </c>
      <c r="BM24" s="441" t="str">
        <f t="shared" si="68"/>
        <v/>
      </c>
      <c r="BN24" s="441" t="str">
        <f t="shared" si="69"/>
        <v/>
      </c>
      <c r="BO24" s="441" t="str">
        <f t="shared" si="70"/>
        <v/>
      </c>
      <c r="BP24" s="441" t="str">
        <f t="shared" si="71"/>
        <v/>
      </c>
      <c r="BQ24" s="439" t="str">
        <f t="shared" si="72"/>
        <v/>
      </c>
      <c r="BR24" s="439" t="str">
        <f t="shared" si="73"/>
        <v/>
      </c>
      <c r="BS24" s="439" t="str">
        <f t="shared" si="74"/>
        <v/>
      </c>
      <c r="BT24" s="439" t="str">
        <f t="shared" si="75"/>
        <v/>
      </c>
      <c r="BU24" s="439" t="str">
        <f t="shared" si="76"/>
        <v/>
      </c>
      <c r="BV24" s="439" t="str">
        <f t="shared" si="77"/>
        <v/>
      </c>
      <c r="BW24" s="439" t="str">
        <f t="shared" si="78"/>
        <v/>
      </c>
      <c r="BX24" s="439" t="str">
        <f t="shared" si="79"/>
        <v/>
      </c>
      <c r="BY24" s="439" t="str">
        <f t="shared" si="80"/>
        <v/>
      </c>
      <c r="BZ24" s="439" t="str">
        <f t="shared" si="81"/>
        <v/>
      </c>
      <c r="CA24" s="441" t="str">
        <f t="shared" si="82"/>
        <v/>
      </c>
      <c r="CB24" s="441" t="str">
        <f t="shared" si="83"/>
        <v/>
      </c>
      <c r="CC24" s="441" t="str">
        <f t="shared" si="84"/>
        <v/>
      </c>
      <c r="CD24" s="441" t="str">
        <f t="shared" si="85"/>
        <v/>
      </c>
      <c r="CE24" s="441" t="str">
        <f t="shared" si="86"/>
        <v/>
      </c>
      <c r="CF24" s="441" t="str">
        <f t="shared" si="87"/>
        <v/>
      </c>
      <c r="CG24" s="441" t="str">
        <f t="shared" si="88"/>
        <v/>
      </c>
      <c r="CH24" s="441">
        <f t="shared" si="89"/>
        <v>8</v>
      </c>
      <c r="CI24" s="441">
        <f t="shared" si="90"/>
        <v>9</v>
      </c>
      <c r="CJ24" s="441" t="str">
        <f t="shared" si="91"/>
        <v/>
      </c>
      <c r="CK24" s="439" t="str">
        <f t="shared" si="92"/>
        <v/>
      </c>
      <c r="CL24" s="439" t="str">
        <f t="shared" si="93"/>
        <v/>
      </c>
      <c r="CM24" s="439" t="str">
        <f t="shared" si="94"/>
        <v/>
      </c>
      <c r="CN24" s="439" t="str">
        <f t="shared" si="95"/>
        <v/>
      </c>
      <c r="CO24" s="439" t="str">
        <f t="shared" si="96"/>
        <v/>
      </c>
      <c r="CP24" s="439" t="str">
        <f t="shared" si="97"/>
        <v/>
      </c>
      <c r="CQ24" s="439" t="str">
        <f t="shared" si="98"/>
        <v/>
      </c>
      <c r="CR24" s="439" t="str">
        <f t="shared" si="99"/>
        <v/>
      </c>
      <c r="CS24" s="439" t="str">
        <f t="shared" si="100"/>
        <v/>
      </c>
      <c r="CT24" s="439" t="str">
        <f t="shared" si="101"/>
        <v/>
      </c>
      <c r="CU24" s="441" t="str">
        <f t="shared" si="102"/>
        <v/>
      </c>
      <c r="CV24" s="441" t="str">
        <f t="shared" si="103"/>
        <v/>
      </c>
      <c r="CW24" s="441" t="str">
        <f t="shared" si="104"/>
        <v/>
      </c>
      <c r="CX24" s="441" t="str">
        <f t="shared" si="105"/>
        <v/>
      </c>
      <c r="CY24" s="441" t="str">
        <f t="shared" si="106"/>
        <v/>
      </c>
      <c r="CZ24" s="441" t="str">
        <f t="shared" si="107"/>
        <v/>
      </c>
      <c r="DA24" s="441" t="str">
        <f t="shared" si="108"/>
        <v/>
      </c>
      <c r="DB24" s="441" t="str">
        <f t="shared" si="109"/>
        <v/>
      </c>
      <c r="DC24" s="441" t="str">
        <f t="shared" si="110"/>
        <v/>
      </c>
      <c r="DD24" s="441" t="str">
        <f t="shared" si="111"/>
        <v/>
      </c>
      <c r="DE24" s="443" t="str">
        <f t="shared" si="112"/>
        <v/>
      </c>
      <c r="DF24" s="443" t="str">
        <f t="shared" si="57"/>
        <v/>
      </c>
      <c r="DG24" s="443" t="str">
        <f t="shared" si="113"/>
        <v/>
      </c>
      <c r="DH24" s="443" t="str">
        <f t="shared" si="58"/>
        <v/>
      </c>
      <c r="DI24" t="str">
        <f t="shared" si="114"/>
        <v>89</v>
      </c>
      <c r="DJ24" s="443" t="str">
        <f t="shared" si="59"/>
        <v>W89</v>
      </c>
      <c r="DK24" t="str">
        <f t="shared" si="115"/>
        <v/>
      </c>
      <c r="DL24" s="443" t="str">
        <f t="shared" si="61"/>
        <v/>
      </c>
      <c r="DM24" t="str">
        <f t="shared" si="116"/>
        <v/>
      </c>
      <c r="DN24" s="443" t="str">
        <f t="shared" si="60"/>
        <v/>
      </c>
    </row>
    <row r="25" spans="1:118" ht="20.100000000000001" customHeight="1" x14ac:dyDescent="0.2">
      <c r="A25" s="1040"/>
      <c r="B25" s="40">
        <f t="shared" si="54"/>
        <v>22</v>
      </c>
      <c r="C25" s="647" t="s">
        <v>536</v>
      </c>
      <c r="D25" s="648" t="str">
        <f>VLOOKUP($C25,'Course List (program)'!$G$2:$L$100,2,FALSE)</f>
        <v>Construction I</v>
      </c>
      <c r="E25" s="649" t="str">
        <f>VLOOKUP($C25,'Course List (program)'!$G$2:$L$100,3,FALSE)</f>
        <v>Doç. Dr. Füsun SEZEN</v>
      </c>
      <c r="F25" s="655" t="str">
        <f>VLOOKUP($C25,'Course List (program)'!$G$2:$L$100,4,FALSE)</f>
        <v>Pelin KARAÇAR ERCOŞKUN</v>
      </c>
      <c r="G25" s="648" t="str">
        <f t="shared" si="55"/>
        <v>TH5678</v>
      </c>
      <c r="H25" s="652">
        <f>VLOOKUP($C25,'Course List (program)'!$G$2:$L$100,6,FALSE)</f>
        <v>0</v>
      </c>
      <c r="I25" s="441">
        <f>IF((OR($C25='S2'!$C$3,$C25='S2'!$C$13,$C25='S2'!$C$23,$C25='S2'!$C$33)),1,0)</f>
        <v>0</v>
      </c>
      <c r="J25" s="441">
        <f>IF((OR($C25='S2'!$C$4,$C25='S2'!$C$14,$C25='S2'!$C$24,$C25='S2'!$C$34)),1,0)</f>
        <v>0</v>
      </c>
      <c r="K25" s="441">
        <f>IF((OR($C25='S2'!$C$5,$C25='S2'!$C$15,$C25='S2'!$C$25,$C25='S2'!$C$35)),1,0)</f>
        <v>0</v>
      </c>
      <c r="L25" s="441">
        <f>IF((OR($C25='S2'!$C$6,$C25='S2'!$C$16,$C25='S2'!$C$26,$C25='S2'!$C$36)),1,0)</f>
        <v>0</v>
      </c>
      <c r="M25" s="441">
        <f>IF((OR($C25='S2'!$C$7,$C25='S2'!$C$17,$C25='S2'!$C$27,$C25='S2'!$C$37)),1,0)</f>
        <v>0</v>
      </c>
      <c r="N25" s="441">
        <f>IF((OR($C25='S2'!$C$8,$C25='S2'!$C$18,$C25='S2'!$C$28,$C25='S2'!$C$38)),1,0)</f>
        <v>0</v>
      </c>
      <c r="O25" s="441">
        <f>IF((OR($C25='S2'!$C$9,$C25='S2'!$C$19,$C25='S2'!$C$29,$C25='S2'!$C$39)),1,0)</f>
        <v>0</v>
      </c>
      <c r="P25" s="441">
        <f>IF((OR($C25='S2'!$C$10,$C25='S2'!$C$20,$C25='S2'!$C$30,$C25='S2'!$C$40)),1,0)</f>
        <v>0</v>
      </c>
      <c r="Q25" s="441">
        <f>IF((OR($C25='S2'!$C$11,$C25='S2'!$C$21,$C25='S2'!$C$31,$C25='S2'!$C$41)),1,0)</f>
        <v>0</v>
      </c>
      <c r="R25" s="441">
        <f>IF((OR($C25='S2'!$C$12,$C25='S2'!$C$22,$C25='S2'!$C$32,$C25='S2'!$C$42)),1,0)</f>
        <v>0</v>
      </c>
      <c r="S25" s="439">
        <f>IF((OR($C25='S2'!$D$3,$C25='S2'!$D$13,$C25='S2'!$D$23,$C25='S2'!$D$33)),1,0)</f>
        <v>0</v>
      </c>
      <c r="T25" s="439">
        <f>IF((OR($C25='S2'!$D$4,$C25='S2'!$D$14,$C25='S2'!$D$24,$C25='S2'!$D$34)),1,0)</f>
        <v>0</v>
      </c>
      <c r="U25" s="439">
        <f>IF((OR($C25='S2'!$D$5,$C25='S2'!$D$15,$C25='S2'!$D$25,$C25='S2'!$D$35)),1,0)</f>
        <v>0</v>
      </c>
      <c r="V25" s="439">
        <f>IF((OR($C25='S2'!$D$6,$C25='S2'!$D$16,$C25='S2'!$D$26,$C25='S2'!$D$36)),1,0)</f>
        <v>0</v>
      </c>
      <c r="W25" s="439">
        <f>IF((OR($C25='S2'!$D$7,$C25='S2'!$D$17,$C25='S2'!$D$27,$C25='S2'!$D$37)),1,0)</f>
        <v>0</v>
      </c>
      <c r="X25" s="439">
        <f>IF((OR($C25='S2'!$D$8,$C25='S2'!$D$18,$C25='S2'!$D$28,$C25='S2'!$D$38)),1,0)</f>
        <v>0</v>
      </c>
      <c r="Y25" s="439">
        <f>IF((OR($C25='S2'!$D$9,$C25='S2'!$D$19,$C25='S2'!$D$29,$C25='S2'!$D$39)),1,0)</f>
        <v>0</v>
      </c>
      <c r="Z25" s="439">
        <f>IF((OR($C25='S2'!$D$10,$C25='S2'!$D$20,$C25='S2'!$D$30,$C25='S2'!$D$40)),1,0)</f>
        <v>0</v>
      </c>
      <c r="AA25" s="439">
        <f>IF((OR($C25='S2'!$D$11,$C25='S2'!$D$21,$C25='S2'!$D$31,$C25='S2'!$D$41)),1,0)</f>
        <v>0</v>
      </c>
      <c r="AB25" s="439">
        <f>IF((OR($C25='S2'!$D$12,$C25='S2'!$D$22,$C25='S2'!$D$32,$C25='S2'!$D$42)),1,0)</f>
        <v>0</v>
      </c>
      <c r="AC25" s="441">
        <f>IF((OR($C25='S2'!$E$3,$C25='S2'!$E$13,$C25='S2'!$E$23,$C25='S2'!$E$33)),1,0)</f>
        <v>0</v>
      </c>
      <c r="AD25" s="441">
        <f>IF((OR($C25='S2'!$E$4,$C25='S2'!$E$14,$C25='S2'!$E$24,$C25='S2'!$E$34)),1,0)</f>
        <v>0</v>
      </c>
      <c r="AE25" s="441">
        <f>IF((OR($C25='S2'!$E$5,$C25='S2'!$E$15,$C25='S2'!$E$25,$C25='S2'!$E$35)),1,0)</f>
        <v>0</v>
      </c>
      <c r="AF25" s="441">
        <f>IF((OR($C25='S2'!$E$6,$C25='S2'!$E$16,$C25='S2'!$E$26,$C25='S2'!$E$36)),1,0)</f>
        <v>0</v>
      </c>
      <c r="AG25" s="441">
        <f>IF((OR($C25='S2'!$E$7,$C25='S2'!$E$17,$C25='S2'!$E$27,$C25='S2'!$E$37)),1,0)</f>
        <v>0</v>
      </c>
      <c r="AH25" s="441">
        <f>IF((OR($C25='S2'!$E$8,$C25='S2'!$E$18,$C25='S2'!$E$28,$C25='S2'!$E$38)),1,0)</f>
        <v>0</v>
      </c>
      <c r="AI25" s="441">
        <f>IF((OR($C25='S2'!$E$9,$C25='S2'!$E$19,$C25='S2'!$E$29,$C25='S2'!$E$39)),1,0)</f>
        <v>0</v>
      </c>
      <c r="AJ25" s="441">
        <f>IF((OR($C25='S2'!$E$10,$C25='S2'!$E$20,$C25='S2'!$E$30,$C25='S2'!$E$40)),1,0)</f>
        <v>0</v>
      </c>
      <c r="AK25" s="441">
        <f>IF((OR($C25='S2'!$E$11,$C25='S2'!$E$21,$C25='S2'!$E$31,$C25='S2'!$E$41)),1,0)</f>
        <v>0</v>
      </c>
      <c r="AL25" s="441">
        <f>IF((OR($C25='S2'!$E$12,$C25='S2'!$E$22,$C25='S2'!$E$32,$C25='S2'!$E$42)),1,0)</f>
        <v>0</v>
      </c>
      <c r="AM25" s="439">
        <f>IF((OR($C25='S2'!$F$3,$C25='S2'!$F$13,$C25='S2'!$F$23,$C25='S2'!$F$33)),1,0)</f>
        <v>0</v>
      </c>
      <c r="AN25" s="439">
        <f>IF((OR($C25='S2'!$F$4,$C25='S2'!$F$14,$C25='S2'!$F$24,$C25='S2'!$F$34)),1,0)</f>
        <v>0</v>
      </c>
      <c r="AO25" s="439">
        <f>IF((OR($C25='S2'!$F$5,$C25='S2'!$F$15,$C25='S2'!$F$25,$C25='S2'!$F$35)),1,0)</f>
        <v>0</v>
      </c>
      <c r="AP25" s="439">
        <f>IF((OR($C25='S2'!$F$6,$C25='S2'!$F$16,$C25='S2'!$F$26,$C25='S2'!$F$36)),1,0)</f>
        <v>0</v>
      </c>
      <c r="AQ25" s="439">
        <f>IF((OR($C25='S2'!$F$7,$C25='S2'!$F$17,$C25='S2'!$F$27,$C25='S2'!$F$37)),1,0)</f>
        <v>1</v>
      </c>
      <c r="AR25" s="439">
        <f>IF((OR($C25='S2'!$F$8,$C25='S2'!$F$18,$C25='S2'!$F$28,$C25='S2'!$F$38)),1,0)</f>
        <v>1</v>
      </c>
      <c r="AS25" s="439">
        <f>IF((OR($C25='S2'!$F$9,$C25='S2'!$F$19,$C25='S2'!$F$29,$C25='S2'!$F$39)),1,0)</f>
        <v>1</v>
      </c>
      <c r="AT25" s="439">
        <f>IF((OR($C25='S2'!$F$10,$C25='S2'!$F$20,$C25='S2'!$F$30,$C25='S2'!$F$40)),1,0)</f>
        <v>1</v>
      </c>
      <c r="AU25" s="439">
        <f>IF((OR($C25='S2'!$F$11,$C25='S2'!$F$21,$C25='S2'!$F$31,$C25='S2'!$F$41)),1,0)</f>
        <v>0</v>
      </c>
      <c r="AV25" s="439">
        <f>IF((OR($C25='S2'!$F$12,$C25='S2'!$F$22,$C25='S2'!$F$32,$C25='S2'!$F$42)),1,0)</f>
        <v>0</v>
      </c>
      <c r="AW25" s="441">
        <f>IF((OR($C25='S2'!$G$3,$C25='S2'!$G$13,$C25='S2'!$G$23,$C25='S2'!$G$33)),1,0)</f>
        <v>0</v>
      </c>
      <c r="AX25" s="441">
        <f>IF((OR($C25='S2'!$G$4,$C25='S2'!$G$14,$C25='S2'!$G$24,$C25='S2'!$G$34)),1,0)</f>
        <v>0</v>
      </c>
      <c r="AY25" s="441">
        <f>IF((OR($C25='S2'!$G$5,$C25='S2'!$G$15,$C25='S2'!$G$25,$C25='S2'!$G$35)),1,0)</f>
        <v>0</v>
      </c>
      <c r="AZ25" s="441">
        <f>IF((OR($C25='S2'!$G$6,$C25='S2'!$G$16,$C25='S2'!$G$26,$C25='S2'!$G$36)),1,0)</f>
        <v>0</v>
      </c>
      <c r="BA25" s="441">
        <f>IF((OR($C25='S2'!$G$7,$C25='S2'!$G$17,$C25='S2'!$G$27,$C25='S2'!$G$37)),1,0)</f>
        <v>0</v>
      </c>
      <c r="BB25" s="441">
        <f>IF((OR($C25='S2'!$G$8,$C25='S2'!$G$18,$C25='S2'!$G$28,$C25='S2'!$G$38)),1,0)</f>
        <v>0</v>
      </c>
      <c r="BC25" s="441">
        <f>IF((OR($C25='S2'!$G$9,$C25='S2'!$G$19,$C25='S2'!$G$29,$C25='S2'!$G$39)),1,0)</f>
        <v>0</v>
      </c>
      <c r="BD25" s="441">
        <f>IF((OR($C25='S2'!$G$10,$C25='S2'!$G$20,$C25='S2'!$G$30,$C25='S2'!$G$40)),1,0)</f>
        <v>0</v>
      </c>
      <c r="BE25" s="441">
        <f>IF((OR($C25='S2'!$G$11,$C25='S2'!$G$21,$C25='S2'!$G$31,$C25='S2'!$G$41)),1,0)</f>
        <v>0</v>
      </c>
      <c r="BF25" s="441">
        <f>IF((OR($C25='S2'!$G$12,$C25='S2'!$G$22,$C25='S2'!$G$32,$C25='S2'!$G$42)),1,0)</f>
        <v>0</v>
      </c>
      <c r="BG25" s="441" t="str">
        <f t="shared" si="62"/>
        <v/>
      </c>
      <c r="BH25" s="441" t="str">
        <f t="shared" si="63"/>
        <v/>
      </c>
      <c r="BI25" s="441" t="str">
        <f t="shared" si="64"/>
        <v/>
      </c>
      <c r="BJ25" s="441" t="str">
        <f t="shared" si="65"/>
        <v/>
      </c>
      <c r="BK25" s="441" t="str">
        <f t="shared" si="66"/>
        <v/>
      </c>
      <c r="BL25" s="441" t="str">
        <f t="shared" si="67"/>
        <v/>
      </c>
      <c r="BM25" s="441" t="str">
        <f t="shared" si="68"/>
        <v/>
      </c>
      <c r="BN25" s="441" t="str">
        <f t="shared" si="69"/>
        <v/>
      </c>
      <c r="BO25" s="441" t="str">
        <f t="shared" si="70"/>
        <v/>
      </c>
      <c r="BP25" s="441" t="str">
        <f t="shared" si="71"/>
        <v/>
      </c>
      <c r="BQ25" s="439" t="str">
        <f t="shared" si="72"/>
        <v/>
      </c>
      <c r="BR25" s="439" t="str">
        <f t="shared" si="73"/>
        <v/>
      </c>
      <c r="BS25" s="439" t="str">
        <f t="shared" si="74"/>
        <v/>
      </c>
      <c r="BT25" s="439" t="str">
        <f t="shared" si="75"/>
        <v/>
      </c>
      <c r="BU25" s="439" t="str">
        <f t="shared" si="76"/>
        <v/>
      </c>
      <c r="BV25" s="439" t="str">
        <f t="shared" si="77"/>
        <v/>
      </c>
      <c r="BW25" s="439" t="str">
        <f t="shared" si="78"/>
        <v/>
      </c>
      <c r="BX25" s="439" t="str">
        <f t="shared" si="79"/>
        <v/>
      </c>
      <c r="BY25" s="439" t="str">
        <f t="shared" si="80"/>
        <v/>
      </c>
      <c r="BZ25" s="439" t="str">
        <f t="shared" si="81"/>
        <v/>
      </c>
      <c r="CA25" s="441" t="str">
        <f t="shared" si="82"/>
        <v/>
      </c>
      <c r="CB25" s="441" t="str">
        <f t="shared" si="83"/>
        <v/>
      </c>
      <c r="CC25" s="441" t="str">
        <f t="shared" si="84"/>
        <v/>
      </c>
      <c r="CD25" s="441" t="str">
        <f t="shared" si="85"/>
        <v/>
      </c>
      <c r="CE25" s="441" t="str">
        <f t="shared" si="86"/>
        <v/>
      </c>
      <c r="CF25" s="441" t="str">
        <f t="shared" si="87"/>
        <v/>
      </c>
      <c r="CG25" s="441" t="str">
        <f t="shared" si="88"/>
        <v/>
      </c>
      <c r="CH25" s="441" t="str">
        <f t="shared" si="89"/>
        <v/>
      </c>
      <c r="CI25" s="441" t="str">
        <f t="shared" si="90"/>
        <v/>
      </c>
      <c r="CJ25" s="441" t="str">
        <f t="shared" si="91"/>
        <v/>
      </c>
      <c r="CK25" s="439" t="str">
        <f t="shared" si="92"/>
        <v/>
      </c>
      <c r="CL25" s="439" t="str">
        <f t="shared" si="93"/>
        <v/>
      </c>
      <c r="CM25" s="439" t="str">
        <f t="shared" si="94"/>
        <v/>
      </c>
      <c r="CN25" s="439" t="str">
        <f t="shared" si="95"/>
        <v/>
      </c>
      <c r="CO25" s="439">
        <f t="shared" si="96"/>
        <v>5</v>
      </c>
      <c r="CP25" s="439">
        <f t="shared" si="97"/>
        <v>6</v>
      </c>
      <c r="CQ25" s="439">
        <f t="shared" si="98"/>
        <v>7</v>
      </c>
      <c r="CR25" s="439">
        <f t="shared" si="99"/>
        <v>8</v>
      </c>
      <c r="CS25" s="439" t="str">
        <f t="shared" si="100"/>
        <v/>
      </c>
      <c r="CT25" s="439" t="str">
        <f t="shared" si="101"/>
        <v/>
      </c>
      <c r="CU25" s="441" t="str">
        <f t="shared" si="102"/>
        <v/>
      </c>
      <c r="CV25" s="441" t="str">
        <f t="shared" si="103"/>
        <v/>
      </c>
      <c r="CW25" s="441" t="str">
        <f t="shared" si="104"/>
        <v/>
      </c>
      <c r="CX25" s="441" t="str">
        <f t="shared" si="105"/>
        <v/>
      </c>
      <c r="CY25" s="441" t="str">
        <f t="shared" si="106"/>
        <v/>
      </c>
      <c r="CZ25" s="441" t="str">
        <f t="shared" si="107"/>
        <v/>
      </c>
      <c r="DA25" s="441" t="str">
        <f t="shared" si="108"/>
        <v/>
      </c>
      <c r="DB25" s="441" t="str">
        <f t="shared" si="109"/>
        <v/>
      </c>
      <c r="DC25" s="441" t="str">
        <f t="shared" si="110"/>
        <v/>
      </c>
      <c r="DD25" s="441" t="str">
        <f t="shared" si="111"/>
        <v/>
      </c>
      <c r="DE25" s="443" t="str">
        <f t="shared" si="112"/>
        <v/>
      </c>
      <c r="DF25" s="443" t="str">
        <f t="shared" si="57"/>
        <v/>
      </c>
      <c r="DG25" s="443" t="str">
        <f t="shared" si="113"/>
        <v/>
      </c>
      <c r="DH25" s="443" t="str">
        <f t="shared" si="58"/>
        <v/>
      </c>
      <c r="DI25" t="str">
        <f t="shared" si="114"/>
        <v/>
      </c>
      <c r="DJ25" s="443" t="str">
        <f t="shared" si="59"/>
        <v/>
      </c>
      <c r="DK25" t="str">
        <f t="shared" si="115"/>
        <v>5678</v>
      </c>
      <c r="DL25" s="443" t="str">
        <f t="shared" si="61"/>
        <v>TH5678</v>
      </c>
      <c r="DM25" t="str">
        <f t="shared" si="116"/>
        <v/>
      </c>
      <c r="DN25" s="443" t="str">
        <f t="shared" si="60"/>
        <v/>
      </c>
    </row>
    <row r="26" spans="1:118" ht="20.100000000000001" customHeight="1" x14ac:dyDescent="0.2">
      <c r="A26" s="1040"/>
      <c r="B26" s="40">
        <f t="shared" si="54"/>
        <v>23</v>
      </c>
      <c r="C26" s="647" t="s">
        <v>821</v>
      </c>
      <c r="D26" s="648" t="str">
        <f>VLOOKUP($C26,'Course List (program)'!$G$2:$L$100,2,FALSE)</f>
        <v>Construction I</v>
      </c>
      <c r="E26" s="653" t="str">
        <f>VLOOKUP($C26,'Course List (program)'!$G$2:$L$100,3,FALSE)</f>
        <v>Doç. Dr. Ayşe  ELEGÖZ</v>
      </c>
      <c r="F26" s="650">
        <f>VLOOKUP($C26,'Course List (program)'!$G$2:$L$100,4,FALSE)</f>
        <v>0</v>
      </c>
      <c r="G26" s="648" t="str">
        <f t="shared" si="55"/>
        <v>TH6789</v>
      </c>
      <c r="H26" s="652">
        <f>VLOOKUP($C26,'Course List (program)'!$G$2:$L$100,6,FALSE)</f>
        <v>0</v>
      </c>
      <c r="I26" s="441">
        <f>IF((OR($C26='S2'!$C$3,$C26='S2'!$C$13,$C26='S2'!$C$23,$C26='S2'!$C$33)),1,0)</f>
        <v>0</v>
      </c>
      <c r="J26" s="441">
        <f>IF((OR($C26='S2'!$C$4,$C26='S2'!$C$14,$C26='S2'!$C$24,$C26='S2'!$C$34)),1,0)</f>
        <v>0</v>
      </c>
      <c r="K26" s="441">
        <f>IF((OR($C26='S2'!$C$5,$C26='S2'!$C$15,$C26='S2'!$C$25,$C26='S2'!$C$35)),1,0)</f>
        <v>0</v>
      </c>
      <c r="L26" s="441">
        <f>IF((OR($C26='S2'!$C$6,$C26='S2'!$C$16,$C26='S2'!$C$26,$C26='S2'!$C$36)),1,0)</f>
        <v>0</v>
      </c>
      <c r="M26" s="441">
        <f>IF((OR($C26='S2'!$C$7,$C26='S2'!$C$17,$C26='S2'!$C$27,$C26='S2'!$C$37)),1,0)</f>
        <v>0</v>
      </c>
      <c r="N26" s="441">
        <f>IF((OR($C26='S2'!$C$8,$C26='S2'!$C$18,$C26='S2'!$C$28,$C26='S2'!$C$38)),1,0)</f>
        <v>0</v>
      </c>
      <c r="O26" s="441">
        <f>IF((OR($C26='S2'!$C$9,$C26='S2'!$C$19,$C26='S2'!$C$29,$C26='S2'!$C$39)),1,0)</f>
        <v>0</v>
      </c>
      <c r="P26" s="441">
        <f>IF((OR($C26='S2'!$C$10,$C26='S2'!$C$20,$C26='S2'!$C$30,$C26='S2'!$C$40)),1,0)</f>
        <v>0</v>
      </c>
      <c r="Q26" s="441">
        <f>IF((OR($C26='S2'!$C$11,$C26='S2'!$C$21,$C26='S2'!$C$31,$C26='S2'!$C$41)),1,0)</f>
        <v>0</v>
      </c>
      <c r="R26" s="441">
        <f>IF((OR($C26='S2'!$C$12,$C26='S2'!$C$22,$C26='S2'!$C$32,$C26='S2'!$C$42)),1,0)</f>
        <v>0</v>
      </c>
      <c r="S26" s="439">
        <f>IF((OR($C26='S2'!$D$3,$C26='S2'!$D$13,$C26='S2'!$D$23,$C26='S2'!$D$33)),1,0)</f>
        <v>0</v>
      </c>
      <c r="T26" s="439">
        <f>IF((OR($C26='S2'!$D$4,$C26='S2'!$D$14,$C26='S2'!$D$24,$C26='S2'!$D$34)),1,0)</f>
        <v>0</v>
      </c>
      <c r="U26" s="439">
        <f>IF((OR($C26='S2'!$D$5,$C26='S2'!$D$15,$C26='S2'!$D$25,$C26='S2'!$D$35)),1,0)</f>
        <v>0</v>
      </c>
      <c r="V26" s="439">
        <f>IF((OR($C26='S2'!$D$6,$C26='S2'!$D$16,$C26='S2'!$D$26,$C26='S2'!$D$36)),1,0)</f>
        <v>0</v>
      </c>
      <c r="W26" s="439">
        <f>IF((OR($C26='S2'!$D$7,$C26='S2'!$D$17,$C26='S2'!$D$27,$C26='S2'!$D$37)),1,0)</f>
        <v>0</v>
      </c>
      <c r="X26" s="439">
        <f>IF((OR($C26='S2'!$D$8,$C26='S2'!$D$18,$C26='S2'!$D$28,$C26='S2'!$D$38)),1,0)</f>
        <v>0</v>
      </c>
      <c r="Y26" s="439">
        <f>IF((OR($C26='S2'!$D$9,$C26='S2'!$D$19,$C26='S2'!$D$29,$C26='S2'!$D$39)),1,0)</f>
        <v>0</v>
      </c>
      <c r="Z26" s="439">
        <f>IF((OR($C26='S2'!$D$10,$C26='S2'!$D$20,$C26='S2'!$D$30,$C26='S2'!$D$40)),1,0)</f>
        <v>0</v>
      </c>
      <c r="AA26" s="439">
        <f>IF((OR($C26='S2'!$D$11,$C26='S2'!$D$21,$C26='S2'!$D$31,$C26='S2'!$D$41)),1,0)</f>
        <v>0</v>
      </c>
      <c r="AB26" s="439">
        <f>IF((OR($C26='S2'!$D$12,$C26='S2'!$D$22,$C26='S2'!$D$32,$C26='S2'!$D$42)),1,0)</f>
        <v>0</v>
      </c>
      <c r="AC26" s="441">
        <f>IF((OR($C26='S2'!$E$3,$C26='S2'!$E$13,$C26='S2'!$E$23,$C26='S2'!$E$33)),1,0)</f>
        <v>0</v>
      </c>
      <c r="AD26" s="441">
        <f>IF((OR($C26='S2'!$E$4,$C26='S2'!$E$14,$C26='S2'!$E$24,$C26='S2'!$E$34)),1,0)</f>
        <v>0</v>
      </c>
      <c r="AE26" s="441">
        <f>IF((OR($C26='S2'!$E$5,$C26='S2'!$E$15,$C26='S2'!$E$25,$C26='S2'!$E$35)),1,0)</f>
        <v>0</v>
      </c>
      <c r="AF26" s="441">
        <f>IF((OR($C26='S2'!$E$6,$C26='S2'!$E$16,$C26='S2'!$E$26,$C26='S2'!$E$36)),1,0)</f>
        <v>0</v>
      </c>
      <c r="AG26" s="441">
        <f>IF((OR($C26='S2'!$E$7,$C26='S2'!$E$17,$C26='S2'!$E$27,$C26='S2'!$E$37)),1,0)</f>
        <v>0</v>
      </c>
      <c r="AH26" s="441">
        <f>IF((OR($C26='S2'!$E$8,$C26='S2'!$E$18,$C26='S2'!$E$28,$C26='S2'!$E$38)),1,0)</f>
        <v>0</v>
      </c>
      <c r="AI26" s="441">
        <f>IF((OR($C26='S2'!$E$9,$C26='S2'!$E$19,$C26='S2'!$E$29,$C26='S2'!$E$39)),1,0)</f>
        <v>0</v>
      </c>
      <c r="AJ26" s="441">
        <f>IF((OR($C26='S2'!$E$10,$C26='S2'!$E$20,$C26='S2'!$E$30,$C26='S2'!$E$40)),1,0)</f>
        <v>0</v>
      </c>
      <c r="AK26" s="441">
        <f>IF((OR($C26='S2'!$E$11,$C26='S2'!$E$21,$C26='S2'!$E$31,$C26='S2'!$E$41)),1,0)</f>
        <v>0</v>
      </c>
      <c r="AL26" s="441">
        <f>IF((OR($C26='S2'!$E$12,$C26='S2'!$E$22,$C26='S2'!$E$32,$C26='S2'!$E$42)),1,0)</f>
        <v>0</v>
      </c>
      <c r="AM26" s="439">
        <f>IF((OR($C26='S2'!$F$3,$C26='S2'!$F$13,$C26='S2'!$F$23,$C26='S2'!$F$33)),1,0)</f>
        <v>0</v>
      </c>
      <c r="AN26" s="439">
        <f>IF((OR($C26='S2'!$F$4,$C26='S2'!$F$14,$C26='S2'!$F$24,$C26='S2'!$F$34)),1,0)</f>
        <v>0</v>
      </c>
      <c r="AO26" s="439">
        <f>IF((OR($C26='S2'!$F$5,$C26='S2'!$F$15,$C26='S2'!$F$25,$C26='S2'!$F$35)),1,0)</f>
        <v>0</v>
      </c>
      <c r="AP26" s="439">
        <f>IF((OR($C26='S2'!$F$6,$C26='S2'!$F$16,$C26='S2'!$F$26,$C26='S2'!$F$36)),1,0)</f>
        <v>0</v>
      </c>
      <c r="AQ26" s="439">
        <f>IF((OR($C26='S2'!$F$7,$C26='S2'!$F$17,$C26='S2'!$F$27,$C26='S2'!$F$37)),1,0)</f>
        <v>0</v>
      </c>
      <c r="AR26" s="439">
        <f>IF((OR($C26='S2'!$F$8,$C26='S2'!$F$18,$C26='S2'!$F$28,$C26='S2'!$F$38)),1,0)</f>
        <v>1</v>
      </c>
      <c r="AS26" s="439">
        <f>IF((OR($C26='S2'!$F$9,$C26='S2'!$F$19,$C26='S2'!$F$29,$C26='S2'!$F$39)),1,0)</f>
        <v>1</v>
      </c>
      <c r="AT26" s="439">
        <f>IF((OR($C26='S2'!$F$10,$C26='S2'!$F$20,$C26='S2'!$F$30,$C26='S2'!$F$40)),1,0)</f>
        <v>1</v>
      </c>
      <c r="AU26" s="439">
        <f>IF((OR($C26='S2'!$F$11,$C26='S2'!$F$21,$C26='S2'!$F$31,$C26='S2'!$F$41)),1,0)</f>
        <v>1</v>
      </c>
      <c r="AV26" s="439">
        <f>IF((OR($C26='S2'!$F$12,$C26='S2'!$F$22,$C26='S2'!$F$32,$C26='S2'!$F$42)),1,0)</f>
        <v>0</v>
      </c>
      <c r="AW26" s="441">
        <f>IF((OR($C26='S2'!$G$3,$C26='S2'!$G$13,$C26='S2'!$G$23,$C26='S2'!$G$33)),1,0)</f>
        <v>0</v>
      </c>
      <c r="AX26" s="441">
        <f>IF((OR($C26='S2'!$G$4,$C26='S2'!$G$14,$C26='S2'!$G$24,$C26='S2'!$G$34)),1,0)</f>
        <v>0</v>
      </c>
      <c r="AY26" s="441">
        <f>IF((OR($C26='S2'!$G$5,$C26='S2'!$G$15,$C26='S2'!$G$25,$C26='S2'!$G$35)),1,0)</f>
        <v>0</v>
      </c>
      <c r="AZ26" s="441">
        <f>IF((OR($C26='S2'!$G$6,$C26='S2'!$G$16,$C26='S2'!$G$26,$C26='S2'!$G$36)),1,0)</f>
        <v>0</v>
      </c>
      <c r="BA26" s="441">
        <f>IF((OR($C26='S2'!$G$7,$C26='S2'!$G$17,$C26='S2'!$G$27,$C26='S2'!$G$37)),1,0)</f>
        <v>0</v>
      </c>
      <c r="BB26" s="441">
        <f>IF((OR($C26='S2'!$G$8,$C26='S2'!$G$18,$C26='S2'!$G$28,$C26='S2'!$G$38)),1,0)</f>
        <v>0</v>
      </c>
      <c r="BC26" s="441">
        <f>IF((OR($C26='S2'!$G$9,$C26='S2'!$G$19,$C26='S2'!$G$29,$C26='S2'!$G$39)),1,0)</f>
        <v>0</v>
      </c>
      <c r="BD26" s="441">
        <f>IF((OR($C26='S2'!$G$10,$C26='S2'!$G$20,$C26='S2'!$G$30,$C26='S2'!$G$40)),1,0)</f>
        <v>0</v>
      </c>
      <c r="BE26" s="441">
        <f>IF((OR($C26='S2'!$G$11,$C26='S2'!$G$21,$C26='S2'!$G$31,$C26='S2'!$G$41)),1,0)</f>
        <v>0</v>
      </c>
      <c r="BF26" s="441">
        <f>IF((OR($C26='S2'!$G$12,$C26='S2'!$G$22,$C26='S2'!$G$32,$C26='S2'!$G$42)),1,0)</f>
        <v>0</v>
      </c>
      <c r="BG26" s="441" t="str">
        <f t="shared" si="62"/>
        <v/>
      </c>
      <c r="BH26" s="441" t="str">
        <f t="shared" si="63"/>
        <v/>
      </c>
      <c r="BI26" s="441" t="str">
        <f t="shared" si="64"/>
        <v/>
      </c>
      <c r="BJ26" s="441" t="str">
        <f t="shared" si="65"/>
        <v/>
      </c>
      <c r="BK26" s="441" t="str">
        <f t="shared" si="66"/>
        <v/>
      </c>
      <c r="BL26" s="441" t="str">
        <f t="shared" si="67"/>
        <v/>
      </c>
      <c r="BM26" s="441" t="str">
        <f t="shared" si="68"/>
        <v/>
      </c>
      <c r="BN26" s="441" t="str">
        <f t="shared" si="69"/>
        <v/>
      </c>
      <c r="BO26" s="441" t="str">
        <f t="shared" si="70"/>
        <v/>
      </c>
      <c r="BP26" s="441" t="str">
        <f t="shared" si="71"/>
        <v/>
      </c>
      <c r="BQ26" s="439" t="str">
        <f t="shared" si="72"/>
        <v/>
      </c>
      <c r="BR26" s="439" t="str">
        <f t="shared" si="73"/>
        <v/>
      </c>
      <c r="BS26" s="439" t="str">
        <f t="shared" si="74"/>
        <v/>
      </c>
      <c r="BT26" s="439" t="str">
        <f t="shared" si="75"/>
        <v/>
      </c>
      <c r="BU26" s="439" t="str">
        <f t="shared" si="76"/>
        <v/>
      </c>
      <c r="BV26" s="439" t="str">
        <f t="shared" si="77"/>
        <v/>
      </c>
      <c r="BW26" s="439" t="str">
        <f t="shared" si="78"/>
        <v/>
      </c>
      <c r="BX26" s="439" t="str">
        <f t="shared" si="79"/>
        <v/>
      </c>
      <c r="BY26" s="439" t="str">
        <f t="shared" si="80"/>
        <v/>
      </c>
      <c r="BZ26" s="439" t="str">
        <f t="shared" si="81"/>
        <v/>
      </c>
      <c r="CA26" s="441" t="str">
        <f t="shared" si="82"/>
        <v/>
      </c>
      <c r="CB26" s="441" t="str">
        <f t="shared" si="83"/>
        <v/>
      </c>
      <c r="CC26" s="441" t="str">
        <f t="shared" si="84"/>
        <v/>
      </c>
      <c r="CD26" s="441" t="str">
        <f t="shared" si="85"/>
        <v/>
      </c>
      <c r="CE26" s="441" t="str">
        <f t="shared" si="86"/>
        <v/>
      </c>
      <c r="CF26" s="441" t="str">
        <f t="shared" si="87"/>
        <v/>
      </c>
      <c r="CG26" s="441" t="str">
        <f t="shared" si="88"/>
        <v/>
      </c>
      <c r="CH26" s="441" t="str">
        <f t="shared" si="89"/>
        <v/>
      </c>
      <c r="CI26" s="441" t="str">
        <f t="shared" si="90"/>
        <v/>
      </c>
      <c r="CJ26" s="441" t="str">
        <f t="shared" si="91"/>
        <v/>
      </c>
      <c r="CK26" s="439" t="str">
        <f t="shared" si="92"/>
        <v/>
      </c>
      <c r="CL26" s="439" t="str">
        <f t="shared" si="93"/>
        <v/>
      </c>
      <c r="CM26" s="439" t="str">
        <f t="shared" si="94"/>
        <v/>
      </c>
      <c r="CN26" s="439" t="str">
        <f t="shared" si="95"/>
        <v/>
      </c>
      <c r="CO26" s="439" t="str">
        <f t="shared" si="96"/>
        <v/>
      </c>
      <c r="CP26" s="439">
        <f t="shared" si="97"/>
        <v>6</v>
      </c>
      <c r="CQ26" s="439">
        <f t="shared" si="98"/>
        <v>7</v>
      </c>
      <c r="CR26" s="439">
        <f t="shared" si="99"/>
        <v>8</v>
      </c>
      <c r="CS26" s="439">
        <f t="shared" si="100"/>
        <v>9</v>
      </c>
      <c r="CT26" s="439" t="str">
        <f t="shared" si="101"/>
        <v/>
      </c>
      <c r="CU26" s="441" t="str">
        <f t="shared" si="102"/>
        <v/>
      </c>
      <c r="CV26" s="441" t="str">
        <f t="shared" si="103"/>
        <v/>
      </c>
      <c r="CW26" s="441" t="str">
        <f t="shared" si="104"/>
        <v/>
      </c>
      <c r="CX26" s="441" t="str">
        <f t="shared" si="105"/>
        <v/>
      </c>
      <c r="CY26" s="441" t="str">
        <f t="shared" si="106"/>
        <v/>
      </c>
      <c r="CZ26" s="441" t="str">
        <f t="shared" si="107"/>
        <v/>
      </c>
      <c r="DA26" s="441" t="str">
        <f t="shared" si="108"/>
        <v/>
      </c>
      <c r="DB26" s="441" t="str">
        <f t="shared" si="109"/>
        <v/>
      </c>
      <c r="DC26" s="441" t="str">
        <f t="shared" si="110"/>
        <v/>
      </c>
      <c r="DD26" s="441" t="str">
        <f t="shared" si="111"/>
        <v/>
      </c>
      <c r="DE26" s="443" t="str">
        <f t="shared" si="112"/>
        <v/>
      </c>
      <c r="DF26" s="443" t="str">
        <f t="shared" si="57"/>
        <v/>
      </c>
      <c r="DG26" s="443" t="str">
        <f t="shared" si="113"/>
        <v/>
      </c>
      <c r="DH26" s="443" t="str">
        <f t="shared" si="58"/>
        <v/>
      </c>
      <c r="DI26" t="str">
        <f t="shared" si="114"/>
        <v/>
      </c>
      <c r="DJ26" s="443" t="str">
        <f t="shared" si="59"/>
        <v/>
      </c>
      <c r="DK26" t="str">
        <f t="shared" si="115"/>
        <v>6789</v>
      </c>
      <c r="DL26" s="443" t="str">
        <f t="shared" si="61"/>
        <v>TH6789</v>
      </c>
      <c r="DM26" t="str">
        <f t="shared" si="116"/>
        <v/>
      </c>
      <c r="DN26" s="443" t="str">
        <f t="shared" si="60"/>
        <v/>
      </c>
    </row>
    <row r="27" spans="1:118" ht="20.100000000000001" customHeight="1" x14ac:dyDescent="0.2">
      <c r="A27" s="1040"/>
      <c r="B27" s="40">
        <f t="shared" si="54"/>
        <v>24</v>
      </c>
      <c r="C27" s="647" t="s">
        <v>881</v>
      </c>
      <c r="D27" s="648" t="str">
        <f>VLOOKUP($C27,'Course List (program)'!$G$2:$L$100,2,FALSE)</f>
        <v>Construction I</v>
      </c>
      <c r="E27" s="653" t="str">
        <f>VLOOKUP($C27,'Course List (program)'!$G$2:$L$100,3,FALSE)</f>
        <v>Prof. Dr. Yavuz KOŞANER</v>
      </c>
      <c r="F27" s="650">
        <f>VLOOKUP($C27,'Course List (program)'!$G$2:$L$100,4,FALSE)</f>
        <v>0</v>
      </c>
      <c r="G27" s="648" t="str">
        <f t="shared" si="55"/>
        <v>TH5678</v>
      </c>
      <c r="H27" s="652">
        <f>VLOOKUP($C27,'Course List (program)'!$G$2:$L$100,6,FALSE)</f>
        <v>0</v>
      </c>
      <c r="I27" s="441">
        <f>IF((OR($C27='S2'!$C$3,$C27='S2'!$C$13,$C27='S2'!$C$23,$C27='S2'!$C$33)),1,0)</f>
        <v>0</v>
      </c>
      <c r="J27" s="441">
        <f>IF((OR($C27='S2'!$C$4,$C27='S2'!$C$14,$C27='S2'!$C$24,$C27='S2'!$C$34)),1,0)</f>
        <v>0</v>
      </c>
      <c r="K27" s="441">
        <f>IF((OR($C27='S2'!$C$5,$C27='S2'!$C$15,$C27='S2'!$C$25,$C27='S2'!$C$35)),1,0)</f>
        <v>0</v>
      </c>
      <c r="L27" s="441">
        <f>IF((OR($C27='S2'!$C$6,$C27='S2'!$C$16,$C27='S2'!$C$26,$C27='S2'!$C$36)),1,0)</f>
        <v>0</v>
      </c>
      <c r="M27" s="441">
        <f>IF((OR($C27='S2'!$C$7,$C27='S2'!$C$17,$C27='S2'!$C$27,$C27='S2'!$C$37)),1,0)</f>
        <v>0</v>
      </c>
      <c r="N27" s="441">
        <f>IF((OR($C27='S2'!$C$8,$C27='S2'!$C$18,$C27='S2'!$C$28,$C27='S2'!$C$38)),1,0)</f>
        <v>0</v>
      </c>
      <c r="O27" s="441">
        <f>IF((OR($C27='S2'!$C$9,$C27='S2'!$C$19,$C27='S2'!$C$29,$C27='S2'!$C$39)),1,0)</f>
        <v>0</v>
      </c>
      <c r="P27" s="441">
        <f>IF((OR($C27='S2'!$C$10,$C27='S2'!$C$20,$C27='S2'!$C$30,$C27='S2'!$C$40)),1,0)</f>
        <v>0</v>
      </c>
      <c r="Q27" s="441">
        <f>IF((OR($C27='S2'!$C$11,$C27='S2'!$C$21,$C27='S2'!$C$31,$C27='S2'!$C$41)),1,0)</f>
        <v>0</v>
      </c>
      <c r="R27" s="441">
        <f>IF((OR($C27='S2'!$C$12,$C27='S2'!$C$22,$C27='S2'!$C$32,$C27='S2'!$C$42)),1,0)</f>
        <v>0</v>
      </c>
      <c r="S27" s="439">
        <f>IF((OR($C27='S2'!$D$3,$C27='S2'!$D$13,$C27='S2'!$D$23,$C27='S2'!$D$33)),1,0)</f>
        <v>0</v>
      </c>
      <c r="T27" s="439">
        <f>IF((OR($C27='S2'!$D$4,$C27='S2'!$D$14,$C27='S2'!$D$24,$C27='S2'!$D$34)),1,0)</f>
        <v>0</v>
      </c>
      <c r="U27" s="439">
        <f>IF((OR($C27='S2'!$D$5,$C27='S2'!$D$15,$C27='S2'!$D$25,$C27='S2'!$D$35)),1,0)</f>
        <v>0</v>
      </c>
      <c r="V27" s="439">
        <f>IF((OR($C27='S2'!$D$6,$C27='S2'!$D$16,$C27='S2'!$D$26,$C27='S2'!$D$36)),1,0)</f>
        <v>0</v>
      </c>
      <c r="W27" s="439">
        <f>IF((OR($C27='S2'!$D$7,$C27='S2'!$D$17,$C27='S2'!$D$27,$C27='S2'!$D$37)),1,0)</f>
        <v>0</v>
      </c>
      <c r="X27" s="439">
        <f>IF((OR($C27='S2'!$D$8,$C27='S2'!$D$18,$C27='S2'!$D$28,$C27='S2'!$D$38)),1,0)</f>
        <v>0</v>
      </c>
      <c r="Y27" s="439">
        <f>IF((OR($C27='S2'!$D$9,$C27='S2'!$D$19,$C27='S2'!$D$29,$C27='S2'!$D$39)),1,0)</f>
        <v>0</v>
      </c>
      <c r="Z27" s="439">
        <f>IF((OR($C27='S2'!$D$10,$C27='S2'!$D$20,$C27='S2'!$D$30,$C27='S2'!$D$40)),1,0)</f>
        <v>0</v>
      </c>
      <c r="AA27" s="439">
        <f>IF((OR($C27='S2'!$D$11,$C27='S2'!$D$21,$C27='S2'!$D$31,$C27='S2'!$D$41)),1,0)</f>
        <v>0</v>
      </c>
      <c r="AB27" s="439">
        <f>IF((OR($C27='S2'!$D$12,$C27='S2'!$D$22,$C27='S2'!$D$32,$C27='S2'!$D$42)),1,0)</f>
        <v>0</v>
      </c>
      <c r="AC27" s="441">
        <f>IF((OR($C27='S2'!$E$3,$C27='S2'!$E$13,$C27='S2'!$E$23,$C27='S2'!$E$33)),1,0)</f>
        <v>0</v>
      </c>
      <c r="AD27" s="441">
        <f>IF((OR($C27='S2'!$E$4,$C27='S2'!$E$14,$C27='S2'!$E$24,$C27='S2'!$E$34)),1,0)</f>
        <v>0</v>
      </c>
      <c r="AE27" s="441">
        <f>IF((OR($C27='S2'!$E$5,$C27='S2'!$E$15,$C27='S2'!$E$25,$C27='S2'!$E$35)),1,0)</f>
        <v>0</v>
      </c>
      <c r="AF27" s="441">
        <f>IF((OR($C27='S2'!$E$6,$C27='S2'!$E$16,$C27='S2'!$E$26,$C27='S2'!$E$36)),1,0)</f>
        <v>0</v>
      </c>
      <c r="AG27" s="441">
        <f>IF((OR($C27='S2'!$E$7,$C27='S2'!$E$17,$C27='S2'!$E$27,$C27='S2'!$E$37)),1,0)</f>
        <v>0</v>
      </c>
      <c r="AH27" s="441">
        <f>IF((OR($C27='S2'!$E$8,$C27='S2'!$E$18,$C27='S2'!$E$28,$C27='S2'!$E$38)),1,0)</f>
        <v>0</v>
      </c>
      <c r="AI27" s="441">
        <f>IF((OR($C27='S2'!$E$9,$C27='S2'!$E$19,$C27='S2'!$E$29,$C27='S2'!$E$39)),1,0)</f>
        <v>0</v>
      </c>
      <c r="AJ27" s="441">
        <f>IF((OR($C27='S2'!$E$10,$C27='S2'!$E$20,$C27='S2'!$E$30,$C27='S2'!$E$40)),1,0)</f>
        <v>0</v>
      </c>
      <c r="AK27" s="441">
        <f>IF((OR($C27='S2'!$E$11,$C27='S2'!$E$21,$C27='S2'!$E$31,$C27='S2'!$E$41)),1,0)</f>
        <v>0</v>
      </c>
      <c r="AL27" s="441">
        <f>IF((OR($C27='S2'!$E$12,$C27='S2'!$E$22,$C27='S2'!$E$32,$C27='S2'!$E$42)),1,0)</f>
        <v>0</v>
      </c>
      <c r="AM27" s="439">
        <f>IF((OR($C27='S2'!$F$3,$C27='S2'!$F$13,$C27='S2'!$F$23,$C27='S2'!$F$33)),1,0)</f>
        <v>0</v>
      </c>
      <c r="AN27" s="439">
        <f>IF((OR($C27='S2'!$F$4,$C27='S2'!$F$14,$C27='S2'!$F$24,$C27='S2'!$F$34)),1,0)</f>
        <v>0</v>
      </c>
      <c r="AO27" s="439">
        <f>IF((OR($C27='S2'!$F$5,$C27='S2'!$F$15,$C27='S2'!$F$25,$C27='S2'!$F$35)),1,0)</f>
        <v>0</v>
      </c>
      <c r="AP27" s="439">
        <f>IF((OR($C27='S2'!$F$6,$C27='S2'!$F$16,$C27='S2'!$F$26,$C27='S2'!$F$36)),1,0)</f>
        <v>0</v>
      </c>
      <c r="AQ27" s="439">
        <f>IF((OR($C27='S2'!$F$7,$C27='S2'!$F$17,$C27='S2'!$F$27,$C27='S2'!$F$37)),1,0)</f>
        <v>1</v>
      </c>
      <c r="AR27" s="439">
        <f>IF((OR($C27='S2'!$F$8,$C27='S2'!$F$18,$C27='S2'!$F$28,$C27='S2'!$F$38)),1,0)</f>
        <v>1</v>
      </c>
      <c r="AS27" s="439">
        <f>IF((OR($C27='S2'!$F$9,$C27='S2'!$F$19,$C27='S2'!$F$29,$C27='S2'!$F$39)),1,0)</f>
        <v>1</v>
      </c>
      <c r="AT27" s="439">
        <f>IF((OR($C27='S2'!$F$10,$C27='S2'!$F$20,$C27='S2'!$F$30,$C27='S2'!$F$40)),1,0)</f>
        <v>1</v>
      </c>
      <c r="AU27" s="439">
        <f>IF((OR($C27='S2'!$F$11,$C27='S2'!$F$21,$C27='S2'!$F$31,$C27='S2'!$F$41)),1,0)</f>
        <v>0</v>
      </c>
      <c r="AV27" s="439">
        <f>IF((OR($C27='S2'!$F$12,$C27='S2'!$F$22,$C27='S2'!$F$32,$C27='S2'!$F$42)),1,0)</f>
        <v>0</v>
      </c>
      <c r="AW27" s="441">
        <f>IF((OR($C27='S2'!$G$3,$C27='S2'!$G$13,$C27='S2'!$G$23,$C27='S2'!$G$33)),1,0)</f>
        <v>0</v>
      </c>
      <c r="AX27" s="441">
        <f>IF((OR($C27='S2'!$G$4,$C27='S2'!$G$14,$C27='S2'!$G$24,$C27='S2'!$G$34)),1,0)</f>
        <v>0</v>
      </c>
      <c r="AY27" s="441">
        <f>IF((OR($C27='S2'!$G$5,$C27='S2'!$G$15,$C27='S2'!$G$25,$C27='S2'!$G$35)),1,0)</f>
        <v>0</v>
      </c>
      <c r="AZ27" s="441">
        <f>IF((OR($C27='S2'!$G$6,$C27='S2'!$G$16,$C27='S2'!$G$26,$C27='S2'!$G$36)),1,0)</f>
        <v>0</v>
      </c>
      <c r="BA27" s="441">
        <f>IF((OR($C27='S2'!$G$7,$C27='S2'!$G$17,$C27='S2'!$G$27,$C27='S2'!$G$37)),1,0)</f>
        <v>0</v>
      </c>
      <c r="BB27" s="441">
        <f>IF((OR($C27='S2'!$G$8,$C27='S2'!$G$18,$C27='S2'!$G$28,$C27='S2'!$G$38)),1,0)</f>
        <v>0</v>
      </c>
      <c r="BC27" s="441">
        <f>IF((OR($C27='S2'!$G$9,$C27='S2'!$G$19,$C27='S2'!$G$29,$C27='S2'!$G$39)),1,0)</f>
        <v>0</v>
      </c>
      <c r="BD27" s="441">
        <f>IF((OR($C27='S2'!$G$10,$C27='S2'!$G$20,$C27='S2'!$G$30,$C27='S2'!$G$40)),1,0)</f>
        <v>0</v>
      </c>
      <c r="BE27" s="441">
        <f>IF((OR($C27='S2'!$G$11,$C27='S2'!$G$21,$C27='S2'!$G$31,$C27='S2'!$G$41)),1,0)</f>
        <v>0</v>
      </c>
      <c r="BF27" s="441">
        <f>IF((OR($C27='S2'!$G$12,$C27='S2'!$G$22,$C27='S2'!$G$32,$C27='S2'!$G$42)),1,0)</f>
        <v>0</v>
      </c>
      <c r="BG27" s="441" t="str">
        <f t="shared" si="62"/>
        <v/>
      </c>
      <c r="BH27" s="441" t="str">
        <f t="shared" si="63"/>
        <v/>
      </c>
      <c r="BI27" s="441" t="str">
        <f t="shared" si="64"/>
        <v/>
      </c>
      <c r="BJ27" s="441" t="str">
        <f t="shared" si="65"/>
        <v/>
      </c>
      <c r="BK27" s="441" t="str">
        <f t="shared" si="66"/>
        <v/>
      </c>
      <c r="BL27" s="441" t="str">
        <f t="shared" si="67"/>
        <v/>
      </c>
      <c r="BM27" s="441" t="str">
        <f t="shared" si="68"/>
        <v/>
      </c>
      <c r="BN27" s="441" t="str">
        <f t="shared" si="69"/>
        <v/>
      </c>
      <c r="BO27" s="441" t="str">
        <f t="shared" si="70"/>
        <v/>
      </c>
      <c r="BP27" s="441" t="str">
        <f t="shared" si="71"/>
        <v/>
      </c>
      <c r="BQ27" s="439" t="str">
        <f t="shared" si="72"/>
        <v/>
      </c>
      <c r="BR27" s="439" t="str">
        <f t="shared" si="73"/>
        <v/>
      </c>
      <c r="BS27" s="439" t="str">
        <f t="shared" si="74"/>
        <v/>
      </c>
      <c r="BT27" s="439" t="str">
        <f t="shared" si="75"/>
        <v/>
      </c>
      <c r="BU27" s="439" t="str">
        <f t="shared" si="76"/>
        <v/>
      </c>
      <c r="BV27" s="439" t="str">
        <f t="shared" si="77"/>
        <v/>
      </c>
      <c r="BW27" s="439" t="str">
        <f t="shared" si="78"/>
        <v/>
      </c>
      <c r="BX27" s="439" t="str">
        <f t="shared" si="79"/>
        <v/>
      </c>
      <c r="BY27" s="439" t="str">
        <f t="shared" si="80"/>
        <v/>
      </c>
      <c r="BZ27" s="439" t="str">
        <f t="shared" si="81"/>
        <v/>
      </c>
      <c r="CA27" s="441" t="str">
        <f t="shared" si="82"/>
        <v/>
      </c>
      <c r="CB27" s="441" t="str">
        <f t="shared" si="83"/>
        <v/>
      </c>
      <c r="CC27" s="441" t="str">
        <f t="shared" si="84"/>
        <v/>
      </c>
      <c r="CD27" s="441" t="str">
        <f t="shared" si="85"/>
        <v/>
      </c>
      <c r="CE27" s="441" t="str">
        <f t="shared" si="86"/>
        <v/>
      </c>
      <c r="CF27" s="441" t="str">
        <f t="shared" si="87"/>
        <v/>
      </c>
      <c r="CG27" s="441" t="str">
        <f t="shared" si="88"/>
        <v/>
      </c>
      <c r="CH27" s="441" t="str">
        <f t="shared" si="89"/>
        <v/>
      </c>
      <c r="CI27" s="441" t="str">
        <f t="shared" si="90"/>
        <v/>
      </c>
      <c r="CJ27" s="441" t="str">
        <f t="shared" si="91"/>
        <v/>
      </c>
      <c r="CK27" s="439" t="str">
        <f t="shared" si="92"/>
        <v/>
      </c>
      <c r="CL27" s="439" t="str">
        <f t="shared" si="93"/>
        <v/>
      </c>
      <c r="CM27" s="439" t="str">
        <f t="shared" si="94"/>
        <v/>
      </c>
      <c r="CN27" s="439" t="str">
        <f t="shared" si="95"/>
        <v/>
      </c>
      <c r="CO27" s="439">
        <f t="shared" si="96"/>
        <v>5</v>
      </c>
      <c r="CP27" s="439">
        <f t="shared" si="97"/>
        <v>6</v>
      </c>
      <c r="CQ27" s="439">
        <f t="shared" si="98"/>
        <v>7</v>
      </c>
      <c r="CR27" s="439">
        <f t="shared" si="99"/>
        <v>8</v>
      </c>
      <c r="CS27" s="439" t="str">
        <f t="shared" si="100"/>
        <v/>
      </c>
      <c r="CT27" s="439" t="str">
        <f t="shared" si="101"/>
        <v/>
      </c>
      <c r="CU27" s="441" t="str">
        <f t="shared" si="102"/>
        <v/>
      </c>
      <c r="CV27" s="441" t="str">
        <f t="shared" si="103"/>
        <v/>
      </c>
      <c r="CW27" s="441" t="str">
        <f t="shared" si="104"/>
        <v/>
      </c>
      <c r="CX27" s="441" t="str">
        <f t="shared" si="105"/>
        <v/>
      </c>
      <c r="CY27" s="441" t="str">
        <f t="shared" si="106"/>
        <v/>
      </c>
      <c r="CZ27" s="441" t="str">
        <f t="shared" si="107"/>
        <v/>
      </c>
      <c r="DA27" s="441" t="str">
        <f t="shared" si="108"/>
        <v/>
      </c>
      <c r="DB27" s="441" t="str">
        <f t="shared" si="109"/>
        <v/>
      </c>
      <c r="DC27" s="441" t="str">
        <f t="shared" si="110"/>
        <v/>
      </c>
      <c r="DD27" s="441" t="str">
        <f t="shared" si="111"/>
        <v/>
      </c>
      <c r="DE27" s="443" t="str">
        <f t="shared" si="112"/>
        <v/>
      </c>
      <c r="DF27" s="443" t="str">
        <f t="shared" si="57"/>
        <v/>
      </c>
      <c r="DG27" s="443" t="str">
        <f t="shared" si="113"/>
        <v/>
      </c>
      <c r="DH27" s="443" t="str">
        <f t="shared" si="58"/>
        <v/>
      </c>
      <c r="DI27" t="str">
        <f t="shared" si="114"/>
        <v/>
      </c>
      <c r="DJ27" s="443" t="str">
        <f t="shared" si="59"/>
        <v/>
      </c>
      <c r="DK27" t="str">
        <f t="shared" si="115"/>
        <v>5678</v>
      </c>
      <c r="DL27" s="443" t="str">
        <f t="shared" si="61"/>
        <v>TH5678</v>
      </c>
      <c r="DM27" t="str">
        <f t="shared" si="116"/>
        <v/>
      </c>
      <c r="DN27" s="443" t="str">
        <f t="shared" si="60"/>
        <v/>
      </c>
    </row>
    <row r="28" spans="1:118" ht="20.100000000000001" customHeight="1" x14ac:dyDescent="0.2">
      <c r="A28" s="1040"/>
      <c r="B28" s="40">
        <f t="shared" si="54"/>
        <v>25</v>
      </c>
      <c r="C28" s="647" t="s">
        <v>537</v>
      </c>
      <c r="D28" s="648" t="str">
        <f>VLOOKUP($C28,'Course List (program)'!$G$2:$L$100,2,FALSE)</f>
        <v>Land Survey</v>
      </c>
      <c r="E28" s="653" t="str">
        <f>VLOOKUP($C28,'Course List (program)'!$G$2:$L$100,3,FALSE)</f>
        <v>Öğr. Gör. Turan DÜNDAR</v>
      </c>
      <c r="F28" s="650">
        <f>VLOOKUP($C28,'Course List (program)'!$G$2:$L$100,4,FALSE)</f>
        <v>0</v>
      </c>
      <c r="G28" s="656" t="str">
        <f t="shared" si="55"/>
        <v>TU5678</v>
      </c>
      <c r="H28" s="652">
        <f>VLOOKUP($C28,'Course List (program)'!$G$2:$L$100,6,FALSE)</f>
        <v>0</v>
      </c>
      <c r="I28" s="441">
        <f>IF((OR($C28='S2'!$C$3,$C28='S2'!$C$13,$C28='S2'!$C$23,$C28='S2'!$C$33)),1,0)</f>
        <v>0</v>
      </c>
      <c r="J28" s="441">
        <f>IF((OR($C28='S2'!$C$4,$C28='S2'!$C$14,$C28='S2'!$C$24,$C28='S2'!$C$34)),1,0)</f>
        <v>0</v>
      </c>
      <c r="K28" s="441">
        <f>IF((OR($C28='S2'!$C$5,$C28='S2'!$C$15,$C28='S2'!$C$25,$C28='S2'!$C$35)),1,0)</f>
        <v>0</v>
      </c>
      <c r="L28" s="441">
        <f>IF((OR($C28='S2'!$C$6,$C28='S2'!$C$16,$C28='S2'!$C$26,$C28='S2'!$C$36)),1,0)</f>
        <v>0</v>
      </c>
      <c r="M28" s="441">
        <f>IF((OR($C28='S2'!$C$7,$C28='S2'!$C$17,$C28='S2'!$C$27,$C28='S2'!$C$37)),1,0)</f>
        <v>0</v>
      </c>
      <c r="N28" s="441">
        <f>IF((OR($C28='S2'!$C$8,$C28='S2'!$C$18,$C28='S2'!$C$28,$C28='S2'!$C$38)),1,0)</f>
        <v>0</v>
      </c>
      <c r="O28" s="441">
        <f>IF((OR($C28='S2'!$C$9,$C28='S2'!$C$19,$C28='S2'!$C$29,$C28='S2'!$C$39)),1,0)</f>
        <v>0</v>
      </c>
      <c r="P28" s="441">
        <f>IF((OR($C28='S2'!$C$10,$C28='S2'!$C$20,$C28='S2'!$C$30,$C28='S2'!$C$40)),1,0)</f>
        <v>0</v>
      </c>
      <c r="Q28" s="441">
        <f>IF((OR($C28='S2'!$C$11,$C28='S2'!$C$21,$C28='S2'!$C$31,$C28='S2'!$C$41)),1,0)</f>
        <v>0</v>
      </c>
      <c r="R28" s="441">
        <f>IF((OR($C28='S2'!$C$12,$C28='S2'!$C$22,$C28='S2'!$C$32,$C28='S2'!$C$42)),1,0)</f>
        <v>0</v>
      </c>
      <c r="S28" s="439">
        <f>IF((OR($C28='S2'!$D$3,$C28='S2'!$D$13,$C28='S2'!$D$23,$C28='S2'!$D$33)),1,0)</f>
        <v>0</v>
      </c>
      <c r="T28" s="439">
        <f>IF((OR($C28='S2'!$D$4,$C28='S2'!$D$14,$C28='S2'!$D$24,$C28='S2'!$D$34)),1,0)</f>
        <v>0</v>
      </c>
      <c r="U28" s="439">
        <f>IF((OR($C28='S2'!$D$5,$C28='S2'!$D$15,$C28='S2'!$D$25,$C28='S2'!$D$35)),1,0)</f>
        <v>0</v>
      </c>
      <c r="V28" s="439">
        <f>IF((OR($C28='S2'!$D$6,$C28='S2'!$D$16,$C28='S2'!$D$26,$C28='S2'!$D$36)),1,0)</f>
        <v>0</v>
      </c>
      <c r="W28" s="439">
        <f>IF((OR($C28='S2'!$D$7,$C28='S2'!$D$17,$C28='S2'!$D$27,$C28='S2'!$D$37)),1,0)</f>
        <v>1</v>
      </c>
      <c r="X28" s="439">
        <f>IF((OR($C28='S2'!$D$8,$C28='S2'!$D$18,$C28='S2'!$D$28,$C28='S2'!$D$38)),1,0)</f>
        <v>1</v>
      </c>
      <c r="Y28" s="439">
        <f>IF((OR($C28='S2'!$D$9,$C28='S2'!$D$19,$C28='S2'!$D$29,$C28='S2'!$D$39)),1,0)</f>
        <v>1</v>
      </c>
      <c r="Z28" s="439">
        <f>IF((OR($C28='S2'!$D$10,$C28='S2'!$D$20,$C28='S2'!$D$30,$C28='S2'!$D$40)),1,0)</f>
        <v>1</v>
      </c>
      <c r="AA28" s="439">
        <f>IF((OR($C28='S2'!$D$11,$C28='S2'!$D$21,$C28='S2'!$D$31,$C28='S2'!$D$41)),1,0)</f>
        <v>0</v>
      </c>
      <c r="AB28" s="439">
        <f>IF((OR($C28='S2'!$D$12,$C28='S2'!$D$22,$C28='S2'!$D$32,$C28='S2'!$D$42)),1,0)</f>
        <v>0</v>
      </c>
      <c r="AC28" s="441">
        <f>IF((OR($C28='S2'!$E$3,$C28='S2'!$E$13,$C28='S2'!$E$23,$C28='S2'!$E$33)),1,0)</f>
        <v>0</v>
      </c>
      <c r="AD28" s="441">
        <f>IF((OR($C28='S2'!$E$4,$C28='S2'!$E$14,$C28='S2'!$E$24,$C28='S2'!$E$34)),1,0)</f>
        <v>0</v>
      </c>
      <c r="AE28" s="441">
        <f>IF((OR($C28='S2'!$E$5,$C28='S2'!$E$15,$C28='S2'!$E$25,$C28='S2'!$E$35)),1,0)</f>
        <v>0</v>
      </c>
      <c r="AF28" s="441">
        <f>IF((OR($C28='S2'!$E$6,$C28='S2'!$E$16,$C28='S2'!$E$26,$C28='S2'!$E$36)),1,0)</f>
        <v>0</v>
      </c>
      <c r="AG28" s="441">
        <f>IF((OR($C28='S2'!$E$7,$C28='S2'!$E$17,$C28='S2'!$E$27,$C28='S2'!$E$37)),1,0)</f>
        <v>0</v>
      </c>
      <c r="AH28" s="441">
        <f>IF((OR($C28='S2'!$E$8,$C28='S2'!$E$18,$C28='S2'!$E$28,$C28='S2'!$E$38)),1,0)</f>
        <v>0</v>
      </c>
      <c r="AI28" s="441">
        <f>IF((OR($C28='S2'!$E$9,$C28='S2'!$E$19,$C28='S2'!$E$29,$C28='S2'!$E$39)),1,0)</f>
        <v>0</v>
      </c>
      <c r="AJ28" s="441">
        <f>IF((OR($C28='S2'!$E$10,$C28='S2'!$E$20,$C28='S2'!$E$30,$C28='S2'!$E$40)),1,0)</f>
        <v>0</v>
      </c>
      <c r="AK28" s="441">
        <f>IF((OR($C28='S2'!$E$11,$C28='S2'!$E$21,$C28='S2'!$E$31,$C28='S2'!$E$41)),1,0)</f>
        <v>0</v>
      </c>
      <c r="AL28" s="441">
        <f>IF((OR($C28='S2'!$E$12,$C28='S2'!$E$22,$C28='S2'!$E$32,$C28='S2'!$E$42)),1,0)</f>
        <v>0</v>
      </c>
      <c r="AM28" s="439">
        <f>IF((OR($C28='S2'!$F$3,$C28='S2'!$F$13,$C28='S2'!$F$23,$C28='S2'!$F$33)),1,0)</f>
        <v>0</v>
      </c>
      <c r="AN28" s="439">
        <f>IF((OR($C28='S2'!$F$4,$C28='S2'!$F$14,$C28='S2'!$F$24,$C28='S2'!$F$34)),1,0)</f>
        <v>0</v>
      </c>
      <c r="AO28" s="439">
        <f>IF((OR($C28='S2'!$F$5,$C28='S2'!$F$15,$C28='S2'!$F$25,$C28='S2'!$F$35)),1,0)</f>
        <v>0</v>
      </c>
      <c r="AP28" s="439">
        <f>IF((OR($C28='S2'!$F$6,$C28='S2'!$F$16,$C28='S2'!$F$26,$C28='S2'!$F$36)),1,0)</f>
        <v>0</v>
      </c>
      <c r="AQ28" s="439">
        <f>IF((OR($C28='S2'!$F$7,$C28='S2'!$F$17,$C28='S2'!$F$27,$C28='S2'!$F$37)),1,0)</f>
        <v>0</v>
      </c>
      <c r="AR28" s="439">
        <f>IF((OR($C28='S2'!$F$8,$C28='S2'!$F$18,$C28='S2'!$F$28,$C28='S2'!$F$38)),1,0)</f>
        <v>0</v>
      </c>
      <c r="AS28" s="439">
        <f>IF((OR($C28='S2'!$F$9,$C28='S2'!$F$19,$C28='S2'!$F$29,$C28='S2'!$F$39)),1,0)</f>
        <v>0</v>
      </c>
      <c r="AT28" s="439">
        <f>IF((OR($C28='S2'!$F$10,$C28='S2'!$F$20,$C28='S2'!$F$30,$C28='S2'!$F$40)),1,0)</f>
        <v>0</v>
      </c>
      <c r="AU28" s="439">
        <f>IF((OR($C28='S2'!$F$11,$C28='S2'!$F$21,$C28='S2'!$F$31,$C28='S2'!$F$41)),1,0)</f>
        <v>0</v>
      </c>
      <c r="AV28" s="439">
        <f>IF((OR($C28='S2'!$F$12,$C28='S2'!$F$22,$C28='S2'!$F$32,$C28='S2'!$F$42)),1,0)</f>
        <v>0</v>
      </c>
      <c r="AW28" s="441">
        <f>IF((OR($C28='S2'!$G$3,$C28='S2'!$G$13,$C28='S2'!$G$23,$C28='S2'!$G$33)),1,0)</f>
        <v>0</v>
      </c>
      <c r="AX28" s="441">
        <f>IF((OR($C28='S2'!$G$4,$C28='S2'!$G$14,$C28='S2'!$G$24,$C28='S2'!$G$34)),1,0)</f>
        <v>0</v>
      </c>
      <c r="AY28" s="441">
        <f>IF((OR($C28='S2'!$G$5,$C28='S2'!$G$15,$C28='S2'!$G$25,$C28='S2'!$G$35)),1,0)</f>
        <v>0</v>
      </c>
      <c r="AZ28" s="441">
        <f>IF((OR($C28='S2'!$G$6,$C28='S2'!$G$16,$C28='S2'!$G$26,$C28='S2'!$G$36)),1,0)</f>
        <v>0</v>
      </c>
      <c r="BA28" s="441">
        <f>IF((OR($C28='S2'!$G$7,$C28='S2'!$G$17,$C28='S2'!$G$27,$C28='S2'!$G$37)),1,0)</f>
        <v>0</v>
      </c>
      <c r="BB28" s="441">
        <f>IF((OR($C28='S2'!$G$8,$C28='S2'!$G$18,$C28='S2'!$G$28,$C28='S2'!$G$38)),1,0)</f>
        <v>0</v>
      </c>
      <c r="BC28" s="441">
        <f>IF((OR($C28='S2'!$G$9,$C28='S2'!$G$19,$C28='S2'!$G$29,$C28='S2'!$G$39)),1,0)</f>
        <v>0</v>
      </c>
      <c r="BD28" s="441">
        <f>IF((OR($C28='S2'!$G$10,$C28='S2'!$G$20,$C28='S2'!$G$30,$C28='S2'!$G$40)),1,0)</f>
        <v>0</v>
      </c>
      <c r="BE28" s="441">
        <f>IF((OR($C28='S2'!$G$11,$C28='S2'!$G$21,$C28='S2'!$G$31,$C28='S2'!$G$41)),1,0)</f>
        <v>0</v>
      </c>
      <c r="BF28" s="441">
        <f>IF((OR($C28='S2'!$G$12,$C28='S2'!$G$22,$C28='S2'!$G$32,$C28='S2'!$G$42)),1,0)</f>
        <v>0</v>
      </c>
      <c r="BG28" s="441" t="str">
        <f t="shared" si="62"/>
        <v/>
      </c>
      <c r="BH28" s="441" t="str">
        <f t="shared" si="63"/>
        <v/>
      </c>
      <c r="BI28" s="441" t="str">
        <f t="shared" si="64"/>
        <v/>
      </c>
      <c r="BJ28" s="441" t="str">
        <f t="shared" si="65"/>
        <v/>
      </c>
      <c r="BK28" s="441" t="str">
        <f t="shared" si="66"/>
        <v/>
      </c>
      <c r="BL28" s="441" t="str">
        <f t="shared" si="67"/>
        <v/>
      </c>
      <c r="BM28" s="441" t="str">
        <f t="shared" si="68"/>
        <v/>
      </c>
      <c r="BN28" s="441" t="str">
        <f t="shared" si="69"/>
        <v/>
      </c>
      <c r="BO28" s="441" t="str">
        <f t="shared" si="70"/>
        <v/>
      </c>
      <c r="BP28" s="441" t="str">
        <f t="shared" si="71"/>
        <v/>
      </c>
      <c r="BQ28" s="439" t="str">
        <f t="shared" si="72"/>
        <v/>
      </c>
      <c r="BR28" s="439" t="str">
        <f t="shared" si="73"/>
        <v/>
      </c>
      <c r="BS28" s="439" t="str">
        <f t="shared" si="74"/>
        <v/>
      </c>
      <c r="BT28" s="439" t="str">
        <f t="shared" si="75"/>
        <v/>
      </c>
      <c r="BU28" s="439">
        <f t="shared" si="76"/>
        <v>5</v>
      </c>
      <c r="BV28" s="439">
        <f t="shared" si="77"/>
        <v>6</v>
      </c>
      <c r="BW28" s="439">
        <f t="shared" si="78"/>
        <v>7</v>
      </c>
      <c r="BX28" s="439">
        <f t="shared" si="79"/>
        <v>8</v>
      </c>
      <c r="BY28" s="439" t="str">
        <f t="shared" si="80"/>
        <v/>
      </c>
      <c r="BZ28" s="439" t="str">
        <f t="shared" si="81"/>
        <v/>
      </c>
      <c r="CA28" s="441" t="str">
        <f t="shared" si="82"/>
        <v/>
      </c>
      <c r="CB28" s="441" t="str">
        <f t="shared" si="83"/>
        <v/>
      </c>
      <c r="CC28" s="441" t="str">
        <f t="shared" si="84"/>
        <v/>
      </c>
      <c r="CD28" s="441" t="str">
        <f t="shared" si="85"/>
        <v/>
      </c>
      <c r="CE28" s="441" t="str">
        <f t="shared" si="86"/>
        <v/>
      </c>
      <c r="CF28" s="441" t="str">
        <f t="shared" si="87"/>
        <v/>
      </c>
      <c r="CG28" s="441" t="str">
        <f t="shared" si="88"/>
        <v/>
      </c>
      <c r="CH28" s="441" t="str">
        <f t="shared" si="89"/>
        <v/>
      </c>
      <c r="CI28" s="441" t="str">
        <f t="shared" si="90"/>
        <v/>
      </c>
      <c r="CJ28" s="441" t="str">
        <f t="shared" si="91"/>
        <v/>
      </c>
      <c r="CK28" s="439" t="str">
        <f t="shared" si="92"/>
        <v/>
      </c>
      <c r="CL28" s="439" t="str">
        <f t="shared" si="93"/>
        <v/>
      </c>
      <c r="CM28" s="439" t="str">
        <f t="shared" si="94"/>
        <v/>
      </c>
      <c r="CN28" s="439" t="str">
        <f t="shared" si="95"/>
        <v/>
      </c>
      <c r="CO28" s="439" t="str">
        <f t="shared" si="96"/>
        <v/>
      </c>
      <c r="CP28" s="439" t="str">
        <f t="shared" si="97"/>
        <v/>
      </c>
      <c r="CQ28" s="439" t="str">
        <f t="shared" si="98"/>
        <v/>
      </c>
      <c r="CR28" s="439" t="str">
        <f t="shared" si="99"/>
        <v/>
      </c>
      <c r="CS28" s="439" t="str">
        <f t="shared" si="100"/>
        <v/>
      </c>
      <c r="CT28" s="439" t="str">
        <f t="shared" si="101"/>
        <v/>
      </c>
      <c r="CU28" s="441" t="str">
        <f t="shared" si="102"/>
        <v/>
      </c>
      <c r="CV28" s="441" t="str">
        <f t="shared" si="103"/>
        <v/>
      </c>
      <c r="CW28" s="441" t="str">
        <f t="shared" si="104"/>
        <v/>
      </c>
      <c r="CX28" s="441" t="str">
        <f t="shared" si="105"/>
        <v/>
      </c>
      <c r="CY28" s="441" t="str">
        <f t="shared" si="106"/>
        <v/>
      </c>
      <c r="CZ28" s="441" t="str">
        <f t="shared" si="107"/>
        <v/>
      </c>
      <c r="DA28" s="441" t="str">
        <f t="shared" si="108"/>
        <v/>
      </c>
      <c r="DB28" s="441" t="str">
        <f t="shared" si="109"/>
        <v/>
      </c>
      <c r="DC28" s="441" t="str">
        <f t="shared" si="110"/>
        <v/>
      </c>
      <c r="DD28" s="441" t="str">
        <f t="shared" si="111"/>
        <v/>
      </c>
      <c r="DE28" s="443" t="str">
        <f t="shared" si="112"/>
        <v/>
      </c>
      <c r="DF28" s="443" t="str">
        <f t="shared" si="57"/>
        <v/>
      </c>
      <c r="DG28" s="443" t="str">
        <f t="shared" si="113"/>
        <v>5678</v>
      </c>
      <c r="DH28" s="443" t="str">
        <f t="shared" si="58"/>
        <v>TU5678</v>
      </c>
      <c r="DI28" t="str">
        <f t="shared" si="114"/>
        <v/>
      </c>
      <c r="DJ28" s="443" t="str">
        <f t="shared" si="59"/>
        <v/>
      </c>
      <c r="DK28" t="str">
        <f t="shared" si="115"/>
        <v/>
      </c>
      <c r="DL28" s="443" t="str">
        <f t="shared" si="61"/>
        <v/>
      </c>
      <c r="DM28" t="str">
        <f t="shared" si="116"/>
        <v/>
      </c>
      <c r="DN28" s="443" t="str">
        <f t="shared" si="60"/>
        <v/>
      </c>
    </row>
    <row r="29" spans="1:118" ht="20.100000000000001" customHeight="1" x14ac:dyDescent="0.2">
      <c r="A29" s="1040"/>
      <c r="B29" s="40">
        <f t="shared" si="54"/>
        <v>26</v>
      </c>
      <c r="C29" s="647" t="s">
        <v>822</v>
      </c>
      <c r="D29" s="648" t="str">
        <f>VLOOKUP($C29,'Course List (program)'!$G$2:$L$100,2,FALSE)</f>
        <v>Land Survey</v>
      </c>
      <c r="E29" s="649" t="str">
        <f>VLOOKUP($C29,'Course List (program)'!$G$2:$L$100,3,FALSE)</f>
        <v>Öğr. Gör. Turan DÜNDAR</v>
      </c>
      <c r="F29" s="650">
        <f>VLOOKUP($C29,'Course List (program)'!$G$2:$L$100,4,FALSE)</f>
        <v>0</v>
      </c>
      <c r="G29" s="656" t="str">
        <f t="shared" si="55"/>
        <v>F1234</v>
      </c>
      <c r="H29" s="652">
        <f>VLOOKUP($C29,'Course List (program)'!$G$2:$L$100,6,FALSE)</f>
        <v>0</v>
      </c>
      <c r="I29" s="441">
        <f>IF((OR($C29='S2'!$C$3,$C29='S2'!$C$13,$C29='S2'!$C$23,$C29='S2'!$C$33)),1,0)</f>
        <v>0</v>
      </c>
      <c r="J29" s="441">
        <f>IF((OR($C29='S2'!$C$4,$C29='S2'!$C$14,$C29='S2'!$C$24,$C29='S2'!$C$34)),1,0)</f>
        <v>0</v>
      </c>
      <c r="K29" s="441">
        <f>IF((OR($C29='S2'!$C$5,$C29='S2'!$C$15,$C29='S2'!$C$25,$C29='S2'!$C$35)),1,0)</f>
        <v>0</v>
      </c>
      <c r="L29" s="441">
        <f>IF((OR($C29='S2'!$C$6,$C29='S2'!$C$16,$C29='S2'!$C$26,$C29='S2'!$C$36)),1,0)</f>
        <v>0</v>
      </c>
      <c r="M29" s="441">
        <f>IF((OR($C29='S2'!$C$7,$C29='S2'!$C$17,$C29='S2'!$C$27,$C29='S2'!$C$37)),1,0)</f>
        <v>0</v>
      </c>
      <c r="N29" s="441">
        <f>IF((OR($C29='S2'!$C$8,$C29='S2'!$C$18,$C29='S2'!$C$28,$C29='S2'!$C$38)),1,0)</f>
        <v>0</v>
      </c>
      <c r="O29" s="441">
        <f>IF((OR($C29='S2'!$C$9,$C29='S2'!$C$19,$C29='S2'!$C$29,$C29='S2'!$C$39)),1,0)</f>
        <v>0</v>
      </c>
      <c r="P29" s="441">
        <f>IF((OR($C29='S2'!$C$10,$C29='S2'!$C$20,$C29='S2'!$C$30,$C29='S2'!$C$40)),1,0)</f>
        <v>0</v>
      </c>
      <c r="Q29" s="441">
        <f>IF((OR($C29='S2'!$C$11,$C29='S2'!$C$21,$C29='S2'!$C$31,$C29='S2'!$C$41)),1,0)</f>
        <v>0</v>
      </c>
      <c r="R29" s="441">
        <f>IF((OR($C29='S2'!$C$12,$C29='S2'!$C$22,$C29='S2'!$C$32,$C29='S2'!$C$42)),1,0)</f>
        <v>0</v>
      </c>
      <c r="S29" s="439">
        <f>IF((OR($C29='S2'!$D$3,$C29='S2'!$D$13,$C29='S2'!$D$23,$C29='S2'!$D$33)),1,0)</f>
        <v>0</v>
      </c>
      <c r="T29" s="439">
        <f>IF((OR($C29='S2'!$D$4,$C29='S2'!$D$14,$C29='S2'!$D$24,$C29='S2'!$D$34)),1,0)</f>
        <v>0</v>
      </c>
      <c r="U29" s="439">
        <f>IF((OR($C29='S2'!$D$5,$C29='S2'!$D$15,$C29='S2'!$D$25,$C29='S2'!$D$35)),1,0)</f>
        <v>0</v>
      </c>
      <c r="V29" s="439">
        <f>IF((OR($C29='S2'!$D$6,$C29='S2'!$D$16,$C29='S2'!$D$26,$C29='S2'!$D$36)),1,0)</f>
        <v>0</v>
      </c>
      <c r="W29" s="439">
        <f>IF((OR($C29='S2'!$D$7,$C29='S2'!$D$17,$C29='S2'!$D$27,$C29='S2'!$D$37)),1,0)</f>
        <v>0</v>
      </c>
      <c r="X29" s="439">
        <f>IF((OR($C29='S2'!$D$8,$C29='S2'!$D$18,$C29='S2'!$D$28,$C29='S2'!$D$38)),1,0)</f>
        <v>0</v>
      </c>
      <c r="Y29" s="439">
        <f>IF((OR($C29='S2'!$D$9,$C29='S2'!$D$19,$C29='S2'!$D$29,$C29='S2'!$D$39)),1,0)</f>
        <v>0</v>
      </c>
      <c r="Z29" s="439">
        <f>IF((OR($C29='S2'!$D$10,$C29='S2'!$D$20,$C29='S2'!$D$30,$C29='S2'!$D$40)),1,0)</f>
        <v>0</v>
      </c>
      <c r="AA29" s="439">
        <f>IF((OR($C29='S2'!$D$11,$C29='S2'!$D$21,$C29='S2'!$D$31,$C29='S2'!$D$41)),1,0)</f>
        <v>0</v>
      </c>
      <c r="AB29" s="439">
        <f>IF((OR($C29='S2'!$D$12,$C29='S2'!$D$22,$C29='S2'!$D$32,$C29='S2'!$D$42)),1,0)</f>
        <v>0</v>
      </c>
      <c r="AC29" s="441">
        <f>IF((OR($C29='S2'!$E$3,$C29='S2'!$E$13,$C29='S2'!$E$23,$C29='S2'!$E$33)),1,0)</f>
        <v>0</v>
      </c>
      <c r="AD29" s="441">
        <f>IF((OR($C29='S2'!$E$4,$C29='S2'!$E$14,$C29='S2'!$E$24,$C29='S2'!$E$34)),1,0)</f>
        <v>0</v>
      </c>
      <c r="AE29" s="441">
        <f>IF((OR($C29='S2'!$E$5,$C29='S2'!$E$15,$C29='S2'!$E$25,$C29='S2'!$E$35)),1,0)</f>
        <v>0</v>
      </c>
      <c r="AF29" s="441">
        <f>IF((OR($C29='S2'!$E$6,$C29='S2'!$E$16,$C29='S2'!$E$26,$C29='S2'!$E$36)),1,0)</f>
        <v>0</v>
      </c>
      <c r="AG29" s="441">
        <f>IF((OR($C29='S2'!$E$7,$C29='S2'!$E$17,$C29='S2'!$E$27,$C29='S2'!$E$37)),1,0)</f>
        <v>0</v>
      </c>
      <c r="AH29" s="441">
        <f>IF((OR($C29='S2'!$E$8,$C29='S2'!$E$18,$C29='S2'!$E$28,$C29='S2'!$E$38)),1,0)</f>
        <v>0</v>
      </c>
      <c r="AI29" s="441">
        <f>IF((OR($C29='S2'!$E$9,$C29='S2'!$E$19,$C29='S2'!$E$29,$C29='S2'!$E$39)),1,0)</f>
        <v>0</v>
      </c>
      <c r="AJ29" s="441">
        <f>IF((OR($C29='S2'!$E$10,$C29='S2'!$E$20,$C29='S2'!$E$30,$C29='S2'!$E$40)),1,0)</f>
        <v>0</v>
      </c>
      <c r="AK29" s="441">
        <f>IF((OR($C29='S2'!$E$11,$C29='S2'!$E$21,$C29='S2'!$E$31,$C29='S2'!$E$41)),1,0)</f>
        <v>0</v>
      </c>
      <c r="AL29" s="441">
        <f>IF((OR($C29='S2'!$E$12,$C29='S2'!$E$22,$C29='S2'!$E$32,$C29='S2'!$E$42)),1,0)</f>
        <v>0</v>
      </c>
      <c r="AM29" s="439">
        <f>IF((OR($C29='S2'!$F$3,$C29='S2'!$F$13,$C29='S2'!$F$23,$C29='S2'!$F$33)),1,0)</f>
        <v>0</v>
      </c>
      <c r="AN29" s="439">
        <f>IF((OR($C29='S2'!$F$4,$C29='S2'!$F$14,$C29='S2'!$F$24,$C29='S2'!$F$34)),1,0)</f>
        <v>0</v>
      </c>
      <c r="AO29" s="439">
        <f>IF((OR($C29='S2'!$F$5,$C29='S2'!$F$15,$C29='S2'!$F$25,$C29='S2'!$F$35)),1,0)</f>
        <v>0</v>
      </c>
      <c r="AP29" s="439">
        <f>IF((OR($C29='S2'!$F$6,$C29='S2'!$F$16,$C29='S2'!$F$26,$C29='S2'!$F$36)),1,0)</f>
        <v>0</v>
      </c>
      <c r="AQ29" s="439">
        <f>IF((OR($C29='S2'!$F$7,$C29='S2'!$F$17,$C29='S2'!$F$27,$C29='S2'!$F$37)),1,0)</f>
        <v>0</v>
      </c>
      <c r="AR29" s="439">
        <f>IF((OR($C29='S2'!$F$8,$C29='S2'!$F$18,$C29='S2'!$F$28,$C29='S2'!$F$38)),1,0)</f>
        <v>0</v>
      </c>
      <c r="AS29" s="439">
        <f>IF((OR($C29='S2'!$F$9,$C29='S2'!$F$19,$C29='S2'!$F$29,$C29='S2'!$F$39)),1,0)</f>
        <v>0</v>
      </c>
      <c r="AT29" s="439">
        <f>IF((OR($C29='S2'!$F$10,$C29='S2'!$F$20,$C29='S2'!$F$30,$C29='S2'!$F$40)),1,0)</f>
        <v>0</v>
      </c>
      <c r="AU29" s="439">
        <f>IF((OR($C29='S2'!$F$11,$C29='S2'!$F$21,$C29='S2'!$F$31,$C29='S2'!$F$41)),1,0)</f>
        <v>0</v>
      </c>
      <c r="AV29" s="439">
        <f>IF((OR($C29='S2'!$F$12,$C29='S2'!$F$22,$C29='S2'!$F$32,$C29='S2'!$F$42)),1,0)</f>
        <v>0</v>
      </c>
      <c r="AW29" s="441">
        <f>IF((OR($C29='S2'!$G$3,$C29='S2'!$G$13,$C29='S2'!$G$23,$C29='S2'!$G$33)),1,0)</f>
        <v>1</v>
      </c>
      <c r="AX29" s="441">
        <f>IF((OR($C29='S2'!$G$4,$C29='S2'!$G$14,$C29='S2'!$G$24,$C29='S2'!$G$34)),1,0)</f>
        <v>1</v>
      </c>
      <c r="AY29" s="441">
        <f>IF((OR($C29='S2'!$G$5,$C29='S2'!$G$15,$C29='S2'!$G$25,$C29='S2'!$G$35)),1,0)</f>
        <v>1</v>
      </c>
      <c r="AZ29" s="441">
        <f>IF((OR($C29='S2'!$G$6,$C29='S2'!$G$16,$C29='S2'!$G$26,$C29='S2'!$G$36)),1,0)</f>
        <v>1</v>
      </c>
      <c r="BA29" s="441">
        <f>IF((OR($C29='S2'!$G$7,$C29='S2'!$G$17,$C29='S2'!$G$27,$C29='S2'!$G$37)),1,0)</f>
        <v>0</v>
      </c>
      <c r="BB29" s="441">
        <f>IF((OR($C29='S2'!$G$8,$C29='S2'!$G$18,$C29='S2'!$G$28,$C29='S2'!$G$38)),1,0)</f>
        <v>0</v>
      </c>
      <c r="BC29" s="441">
        <f>IF((OR($C29='S2'!$G$9,$C29='S2'!$G$19,$C29='S2'!$G$29,$C29='S2'!$G$39)),1,0)</f>
        <v>0</v>
      </c>
      <c r="BD29" s="441">
        <f>IF((OR($C29='S2'!$G$10,$C29='S2'!$G$20,$C29='S2'!$G$30,$C29='S2'!$G$40)),1,0)</f>
        <v>0</v>
      </c>
      <c r="BE29" s="441">
        <f>IF((OR($C29='S2'!$G$11,$C29='S2'!$G$21,$C29='S2'!$G$31,$C29='S2'!$G$41)),1,0)</f>
        <v>0</v>
      </c>
      <c r="BF29" s="441">
        <f>IF((OR($C29='S2'!$G$12,$C29='S2'!$G$22,$C29='S2'!$G$32,$C29='S2'!$G$42)),1,0)</f>
        <v>0</v>
      </c>
      <c r="BG29" s="441" t="str">
        <f t="shared" si="62"/>
        <v/>
      </c>
      <c r="BH29" s="441" t="str">
        <f t="shared" si="63"/>
        <v/>
      </c>
      <c r="BI29" s="441" t="str">
        <f t="shared" si="64"/>
        <v/>
      </c>
      <c r="BJ29" s="441" t="str">
        <f t="shared" si="65"/>
        <v/>
      </c>
      <c r="BK29" s="441" t="str">
        <f t="shared" si="66"/>
        <v/>
      </c>
      <c r="BL29" s="441" t="str">
        <f t="shared" si="67"/>
        <v/>
      </c>
      <c r="BM29" s="441" t="str">
        <f t="shared" si="68"/>
        <v/>
      </c>
      <c r="BN29" s="441" t="str">
        <f t="shared" si="69"/>
        <v/>
      </c>
      <c r="BO29" s="441" t="str">
        <f t="shared" si="70"/>
        <v/>
      </c>
      <c r="BP29" s="441" t="str">
        <f t="shared" si="71"/>
        <v/>
      </c>
      <c r="BQ29" s="439" t="str">
        <f t="shared" si="72"/>
        <v/>
      </c>
      <c r="BR29" s="439" t="str">
        <f t="shared" si="73"/>
        <v/>
      </c>
      <c r="BS29" s="439" t="str">
        <f t="shared" si="74"/>
        <v/>
      </c>
      <c r="BT29" s="439" t="str">
        <f t="shared" si="75"/>
        <v/>
      </c>
      <c r="BU29" s="439" t="str">
        <f t="shared" si="76"/>
        <v/>
      </c>
      <c r="BV29" s="439" t="str">
        <f t="shared" si="77"/>
        <v/>
      </c>
      <c r="BW29" s="439" t="str">
        <f t="shared" si="78"/>
        <v/>
      </c>
      <c r="BX29" s="439" t="str">
        <f t="shared" si="79"/>
        <v/>
      </c>
      <c r="BY29" s="439" t="str">
        <f t="shared" si="80"/>
        <v/>
      </c>
      <c r="BZ29" s="439" t="str">
        <f t="shared" si="81"/>
        <v/>
      </c>
      <c r="CA29" s="441" t="str">
        <f t="shared" si="82"/>
        <v/>
      </c>
      <c r="CB29" s="441" t="str">
        <f t="shared" si="83"/>
        <v/>
      </c>
      <c r="CC29" s="441" t="str">
        <f t="shared" si="84"/>
        <v/>
      </c>
      <c r="CD29" s="441" t="str">
        <f t="shared" si="85"/>
        <v/>
      </c>
      <c r="CE29" s="441" t="str">
        <f t="shared" si="86"/>
        <v/>
      </c>
      <c r="CF29" s="441" t="str">
        <f t="shared" si="87"/>
        <v/>
      </c>
      <c r="CG29" s="441" t="str">
        <f t="shared" si="88"/>
        <v/>
      </c>
      <c r="CH29" s="441" t="str">
        <f t="shared" si="89"/>
        <v/>
      </c>
      <c r="CI29" s="441" t="str">
        <f t="shared" si="90"/>
        <v/>
      </c>
      <c r="CJ29" s="441" t="str">
        <f t="shared" si="91"/>
        <v/>
      </c>
      <c r="CK29" s="439" t="str">
        <f t="shared" si="92"/>
        <v/>
      </c>
      <c r="CL29" s="439" t="str">
        <f t="shared" si="93"/>
        <v/>
      </c>
      <c r="CM29" s="439" t="str">
        <f t="shared" si="94"/>
        <v/>
      </c>
      <c r="CN29" s="439" t="str">
        <f t="shared" si="95"/>
        <v/>
      </c>
      <c r="CO29" s="439" t="str">
        <f t="shared" si="96"/>
        <v/>
      </c>
      <c r="CP29" s="439" t="str">
        <f t="shared" si="97"/>
        <v/>
      </c>
      <c r="CQ29" s="439" t="str">
        <f t="shared" si="98"/>
        <v/>
      </c>
      <c r="CR29" s="439" t="str">
        <f t="shared" si="99"/>
        <v/>
      </c>
      <c r="CS29" s="439" t="str">
        <f t="shared" si="100"/>
        <v/>
      </c>
      <c r="CT29" s="439" t="str">
        <f t="shared" si="101"/>
        <v/>
      </c>
      <c r="CU29" s="441">
        <f t="shared" si="102"/>
        <v>1</v>
      </c>
      <c r="CV29" s="441">
        <f t="shared" si="103"/>
        <v>2</v>
      </c>
      <c r="CW29" s="441">
        <f t="shared" si="104"/>
        <v>3</v>
      </c>
      <c r="CX29" s="441">
        <f t="shared" si="105"/>
        <v>4</v>
      </c>
      <c r="CY29" s="441" t="str">
        <f t="shared" si="106"/>
        <v/>
      </c>
      <c r="CZ29" s="441" t="str">
        <f t="shared" si="107"/>
        <v/>
      </c>
      <c r="DA29" s="441" t="str">
        <f t="shared" si="108"/>
        <v/>
      </c>
      <c r="DB29" s="441" t="str">
        <f t="shared" si="109"/>
        <v/>
      </c>
      <c r="DC29" s="441" t="str">
        <f t="shared" si="110"/>
        <v/>
      </c>
      <c r="DD29" s="441" t="str">
        <f t="shared" si="111"/>
        <v/>
      </c>
      <c r="DE29" s="443" t="str">
        <f t="shared" si="112"/>
        <v/>
      </c>
      <c r="DF29" s="443" t="str">
        <f t="shared" si="57"/>
        <v/>
      </c>
      <c r="DG29" s="443" t="str">
        <f t="shared" si="113"/>
        <v/>
      </c>
      <c r="DH29" s="443" t="str">
        <f t="shared" si="58"/>
        <v/>
      </c>
      <c r="DI29" t="str">
        <f t="shared" si="114"/>
        <v/>
      </c>
      <c r="DJ29" s="443" t="str">
        <f t="shared" si="59"/>
        <v/>
      </c>
      <c r="DK29" t="str">
        <f t="shared" si="115"/>
        <v/>
      </c>
      <c r="DL29" s="443" t="str">
        <f t="shared" si="61"/>
        <v/>
      </c>
      <c r="DM29" t="str">
        <f t="shared" si="116"/>
        <v>1234</v>
      </c>
      <c r="DN29" s="443" t="str">
        <f t="shared" si="60"/>
        <v>F1234</v>
      </c>
    </row>
    <row r="30" spans="1:118" ht="20.100000000000001" customHeight="1" x14ac:dyDescent="0.2">
      <c r="A30" s="1040"/>
      <c r="B30" s="40">
        <f t="shared" si="54"/>
        <v>27</v>
      </c>
      <c r="C30" s="647" t="s">
        <v>437</v>
      </c>
      <c r="D30" s="648" t="str">
        <f>VLOOKUP($C30,'Course List (program)'!$G$2:$L$100,2,FALSE)</f>
        <v>Mathematics for Architects</v>
      </c>
      <c r="E30" s="649" t="str">
        <f>VLOOKUP($C30,'Course List (program)'!$G$2:$L$100,3,FALSE)</f>
        <v>Doç. Dr. Ender ABADOĞLU</v>
      </c>
      <c r="F30" s="650">
        <f>VLOOKUP($C30,'Course List (program)'!$G$2:$L$100,4,FALSE)</f>
        <v>0</v>
      </c>
      <c r="G30" s="648" t="str">
        <f t="shared" si="55"/>
        <v>M34,W34</v>
      </c>
      <c r="H30" s="652">
        <f>VLOOKUP($C30,'Course List (program)'!$G$2:$L$100,6,FALSE)</f>
        <v>0</v>
      </c>
      <c r="I30" s="441">
        <f>IF((OR($C30='S2'!$C$3,$C30='S2'!$C$13,$C30='S2'!$C$23,$C30='S2'!$C$33)),1,0)</f>
        <v>0</v>
      </c>
      <c r="J30" s="441">
        <f>IF((OR($C30='S2'!$C$4,$C30='S2'!$C$14,$C30='S2'!$C$24,$C30='S2'!$C$34)),1,0)</f>
        <v>0</v>
      </c>
      <c r="K30" s="441">
        <f>IF((OR($C30='S2'!$C$5,$C30='S2'!$C$15,$C30='S2'!$C$25,$C30='S2'!$C$35)),1,0)</f>
        <v>1</v>
      </c>
      <c r="L30" s="441">
        <f>IF((OR($C30='S2'!$C$6,$C30='S2'!$C$16,$C30='S2'!$C$26,$C30='S2'!$C$36)),1,0)</f>
        <v>1</v>
      </c>
      <c r="M30" s="441">
        <f>IF((OR($C30='S2'!$C$7,$C30='S2'!$C$17,$C30='S2'!$C$27,$C30='S2'!$C$37)),1,0)</f>
        <v>0</v>
      </c>
      <c r="N30" s="441">
        <f>IF((OR($C30='S2'!$C$8,$C30='S2'!$C$18,$C30='S2'!$C$28,$C30='S2'!$C$38)),1,0)</f>
        <v>0</v>
      </c>
      <c r="O30" s="441">
        <f>IF((OR($C30='S2'!$C$9,$C30='S2'!$C$19,$C30='S2'!$C$29,$C30='S2'!$C$39)),1,0)</f>
        <v>0</v>
      </c>
      <c r="P30" s="441">
        <f>IF((OR($C30='S2'!$C$10,$C30='S2'!$C$20,$C30='S2'!$C$30,$C30='S2'!$C$40)),1,0)</f>
        <v>0</v>
      </c>
      <c r="Q30" s="441">
        <f>IF((OR($C30='S2'!$C$11,$C30='S2'!$C$21,$C30='S2'!$C$31,$C30='S2'!$C$41)),1,0)</f>
        <v>0</v>
      </c>
      <c r="R30" s="441">
        <f>IF((OR($C30='S2'!$C$12,$C30='S2'!$C$22,$C30='S2'!$C$32,$C30='S2'!$C$42)),1,0)</f>
        <v>0</v>
      </c>
      <c r="S30" s="439">
        <f>IF((OR($C30='S2'!$D$3,$C30='S2'!$D$13,$C30='S2'!$D$23,$C30='S2'!$D$33)),1,0)</f>
        <v>0</v>
      </c>
      <c r="T30" s="439">
        <f>IF((OR($C30='S2'!$D$4,$C30='S2'!$D$14,$C30='S2'!$D$24,$C30='S2'!$D$34)),1,0)</f>
        <v>0</v>
      </c>
      <c r="U30" s="439">
        <f>IF((OR($C30='S2'!$D$5,$C30='S2'!$D$15,$C30='S2'!$D$25,$C30='S2'!$D$35)),1,0)</f>
        <v>0</v>
      </c>
      <c r="V30" s="439">
        <f>IF((OR($C30='S2'!$D$6,$C30='S2'!$D$16,$C30='S2'!$D$26,$C30='S2'!$D$36)),1,0)</f>
        <v>0</v>
      </c>
      <c r="W30" s="439">
        <f>IF((OR($C30='S2'!$D$7,$C30='S2'!$D$17,$C30='S2'!$D$27,$C30='S2'!$D$37)),1,0)</f>
        <v>0</v>
      </c>
      <c r="X30" s="439">
        <f>IF((OR($C30='S2'!$D$8,$C30='S2'!$D$18,$C30='S2'!$D$28,$C30='S2'!$D$38)),1,0)</f>
        <v>0</v>
      </c>
      <c r="Y30" s="439">
        <f>IF((OR($C30='S2'!$D$9,$C30='S2'!$D$19,$C30='S2'!$D$29,$C30='S2'!$D$39)),1,0)</f>
        <v>0</v>
      </c>
      <c r="Z30" s="439">
        <f>IF((OR($C30='S2'!$D$10,$C30='S2'!$D$20,$C30='S2'!$D$30,$C30='S2'!$D$40)),1,0)</f>
        <v>0</v>
      </c>
      <c r="AA30" s="439">
        <f>IF((OR($C30='S2'!$D$11,$C30='S2'!$D$21,$C30='S2'!$D$31,$C30='S2'!$D$41)),1,0)</f>
        <v>0</v>
      </c>
      <c r="AB30" s="439">
        <f>IF((OR($C30='S2'!$D$12,$C30='S2'!$D$22,$C30='S2'!$D$32,$C30='S2'!$D$42)),1,0)</f>
        <v>0</v>
      </c>
      <c r="AC30" s="441">
        <f>IF((OR($C30='S2'!$E$3,$C30='S2'!$E$13,$C30='S2'!$E$23,$C30='S2'!$E$33)),1,0)</f>
        <v>0</v>
      </c>
      <c r="AD30" s="441">
        <f>IF((OR($C30='S2'!$E$4,$C30='S2'!$E$14,$C30='S2'!$E$24,$C30='S2'!$E$34)),1,0)</f>
        <v>0</v>
      </c>
      <c r="AE30" s="441">
        <f>IF((OR($C30='S2'!$E$5,$C30='S2'!$E$15,$C30='S2'!$E$25,$C30='S2'!$E$35)),1,0)</f>
        <v>1</v>
      </c>
      <c r="AF30" s="441">
        <f>IF((OR($C30='S2'!$E$6,$C30='S2'!$E$16,$C30='S2'!$E$26,$C30='S2'!$E$36)),1,0)</f>
        <v>1</v>
      </c>
      <c r="AG30" s="441">
        <f>IF((OR($C30='S2'!$E$7,$C30='S2'!$E$17,$C30='S2'!$E$27,$C30='S2'!$E$37)),1,0)</f>
        <v>0</v>
      </c>
      <c r="AH30" s="441">
        <f>IF((OR($C30='S2'!$E$8,$C30='S2'!$E$18,$C30='S2'!$E$28,$C30='S2'!$E$38)),1,0)</f>
        <v>0</v>
      </c>
      <c r="AI30" s="441">
        <f>IF((OR($C30='S2'!$E$9,$C30='S2'!$E$19,$C30='S2'!$E$29,$C30='S2'!$E$39)),1,0)</f>
        <v>0</v>
      </c>
      <c r="AJ30" s="441">
        <f>IF((OR($C30='S2'!$E$10,$C30='S2'!$E$20,$C30='S2'!$E$30,$C30='S2'!$E$40)),1,0)</f>
        <v>0</v>
      </c>
      <c r="AK30" s="441">
        <f>IF((OR($C30='S2'!$E$11,$C30='S2'!$E$21,$C30='S2'!$E$31,$C30='S2'!$E$41)),1,0)</f>
        <v>0</v>
      </c>
      <c r="AL30" s="441">
        <f>IF((OR($C30='S2'!$E$12,$C30='S2'!$E$22,$C30='S2'!$E$32,$C30='S2'!$E$42)),1,0)</f>
        <v>0</v>
      </c>
      <c r="AM30" s="439">
        <f>IF((OR($C30='S2'!$F$3,$C30='S2'!$F$13,$C30='S2'!$F$23,$C30='S2'!$F$33)),1,0)</f>
        <v>0</v>
      </c>
      <c r="AN30" s="439">
        <f>IF((OR($C30='S2'!$F$4,$C30='S2'!$F$14,$C30='S2'!$F$24,$C30='S2'!$F$34)),1,0)</f>
        <v>0</v>
      </c>
      <c r="AO30" s="439">
        <f>IF((OR($C30='S2'!$F$5,$C30='S2'!$F$15,$C30='S2'!$F$25,$C30='S2'!$F$35)),1,0)</f>
        <v>0</v>
      </c>
      <c r="AP30" s="439">
        <f>IF((OR($C30='S2'!$F$6,$C30='S2'!$F$16,$C30='S2'!$F$26,$C30='S2'!$F$36)),1,0)</f>
        <v>0</v>
      </c>
      <c r="AQ30" s="439">
        <f>IF((OR($C30='S2'!$F$7,$C30='S2'!$F$17,$C30='S2'!$F$27,$C30='S2'!$F$37)),1,0)</f>
        <v>0</v>
      </c>
      <c r="AR30" s="439">
        <f>IF((OR($C30='S2'!$F$8,$C30='S2'!$F$18,$C30='S2'!$F$28,$C30='S2'!$F$38)),1,0)</f>
        <v>0</v>
      </c>
      <c r="AS30" s="439">
        <f>IF((OR($C30='S2'!$F$9,$C30='S2'!$F$19,$C30='S2'!$F$29,$C30='S2'!$F$39)),1,0)</f>
        <v>0</v>
      </c>
      <c r="AT30" s="439">
        <f>IF((OR($C30='S2'!$F$10,$C30='S2'!$F$20,$C30='S2'!$F$30,$C30='S2'!$F$40)),1,0)</f>
        <v>0</v>
      </c>
      <c r="AU30" s="439">
        <f>IF((OR($C30='S2'!$F$11,$C30='S2'!$F$21,$C30='S2'!$F$31,$C30='S2'!$F$41)),1,0)</f>
        <v>0</v>
      </c>
      <c r="AV30" s="439">
        <f>IF((OR($C30='S2'!$F$12,$C30='S2'!$F$22,$C30='S2'!$F$32,$C30='S2'!$F$42)),1,0)</f>
        <v>0</v>
      </c>
      <c r="AW30" s="441">
        <f>IF((OR($C30='S2'!$G$3,$C30='S2'!$G$13,$C30='S2'!$G$23,$C30='S2'!$G$33)),1,0)</f>
        <v>0</v>
      </c>
      <c r="AX30" s="441">
        <f>IF((OR($C30='S2'!$G$4,$C30='S2'!$G$14,$C30='S2'!$G$24,$C30='S2'!$G$34)),1,0)</f>
        <v>0</v>
      </c>
      <c r="AY30" s="441">
        <f>IF((OR($C30='S2'!$G$5,$C30='S2'!$G$15,$C30='S2'!$G$25,$C30='S2'!$G$35)),1,0)</f>
        <v>0</v>
      </c>
      <c r="AZ30" s="441">
        <f>IF((OR($C30='S2'!$G$6,$C30='S2'!$G$16,$C30='S2'!$G$26,$C30='S2'!$G$36)),1,0)</f>
        <v>0</v>
      </c>
      <c r="BA30" s="441">
        <f>IF((OR($C30='S2'!$G$7,$C30='S2'!$G$17,$C30='S2'!$G$27,$C30='S2'!$G$37)),1,0)</f>
        <v>0</v>
      </c>
      <c r="BB30" s="441">
        <f>IF((OR($C30='S2'!$G$8,$C30='S2'!$G$18,$C30='S2'!$G$28,$C30='S2'!$G$38)),1,0)</f>
        <v>0</v>
      </c>
      <c r="BC30" s="441">
        <f>IF((OR($C30='S2'!$G$9,$C30='S2'!$G$19,$C30='S2'!$G$29,$C30='S2'!$G$39)),1,0)</f>
        <v>0</v>
      </c>
      <c r="BD30" s="441">
        <f>IF((OR($C30='S2'!$G$10,$C30='S2'!$G$20,$C30='S2'!$G$30,$C30='S2'!$G$40)),1,0)</f>
        <v>0</v>
      </c>
      <c r="BE30" s="441">
        <f>IF((OR($C30='S2'!$G$11,$C30='S2'!$G$21,$C30='S2'!$G$31,$C30='S2'!$G$41)),1,0)</f>
        <v>0</v>
      </c>
      <c r="BF30" s="441">
        <f>IF((OR($C30='S2'!$G$12,$C30='S2'!$G$22,$C30='S2'!$G$32,$C30='S2'!$G$42)),1,0)</f>
        <v>0</v>
      </c>
      <c r="BG30" s="441" t="str">
        <f t="shared" si="62"/>
        <v/>
      </c>
      <c r="BH30" s="441" t="str">
        <f t="shared" si="63"/>
        <v/>
      </c>
      <c r="BI30" s="441">
        <f t="shared" si="64"/>
        <v>3</v>
      </c>
      <c r="BJ30" s="441">
        <f t="shared" si="65"/>
        <v>4</v>
      </c>
      <c r="BK30" s="441" t="str">
        <f t="shared" si="66"/>
        <v/>
      </c>
      <c r="BL30" s="441" t="str">
        <f t="shared" si="67"/>
        <v/>
      </c>
      <c r="BM30" s="441" t="str">
        <f t="shared" si="68"/>
        <v/>
      </c>
      <c r="BN30" s="441" t="str">
        <f t="shared" si="69"/>
        <v/>
      </c>
      <c r="BO30" s="441" t="str">
        <f t="shared" si="70"/>
        <v/>
      </c>
      <c r="BP30" s="441" t="str">
        <f t="shared" si="71"/>
        <v/>
      </c>
      <c r="BQ30" s="439" t="str">
        <f t="shared" si="72"/>
        <v/>
      </c>
      <c r="BR30" s="439" t="str">
        <f t="shared" si="73"/>
        <v/>
      </c>
      <c r="BS30" s="439" t="str">
        <f t="shared" si="74"/>
        <v/>
      </c>
      <c r="BT30" s="439" t="str">
        <f t="shared" si="75"/>
        <v/>
      </c>
      <c r="BU30" s="439" t="str">
        <f t="shared" si="76"/>
        <v/>
      </c>
      <c r="BV30" s="439" t="str">
        <f t="shared" si="77"/>
        <v/>
      </c>
      <c r="BW30" s="439" t="str">
        <f t="shared" si="78"/>
        <v/>
      </c>
      <c r="BX30" s="439" t="str">
        <f t="shared" si="79"/>
        <v/>
      </c>
      <c r="BY30" s="439" t="str">
        <f t="shared" si="80"/>
        <v/>
      </c>
      <c r="BZ30" s="439" t="str">
        <f t="shared" si="81"/>
        <v/>
      </c>
      <c r="CA30" s="441" t="str">
        <f t="shared" si="82"/>
        <v/>
      </c>
      <c r="CB30" s="441" t="str">
        <f t="shared" si="83"/>
        <v/>
      </c>
      <c r="CC30" s="441">
        <f t="shared" si="84"/>
        <v>3</v>
      </c>
      <c r="CD30" s="441">
        <f t="shared" si="85"/>
        <v>4</v>
      </c>
      <c r="CE30" s="441" t="str">
        <f t="shared" si="86"/>
        <v/>
      </c>
      <c r="CF30" s="441" t="str">
        <f t="shared" si="87"/>
        <v/>
      </c>
      <c r="CG30" s="441" t="str">
        <f t="shared" si="88"/>
        <v/>
      </c>
      <c r="CH30" s="441" t="str">
        <f t="shared" si="89"/>
        <v/>
      </c>
      <c r="CI30" s="441" t="str">
        <f t="shared" si="90"/>
        <v/>
      </c>
      <c r="CJ30" s="441" t="str">
        <f t="shared" si="91"/>
        <v/>
      </c>
      <c r="CK30" s="439" t="str">
        <f t="shared" si="92"/>
        <v/>
      </c>
      <c r="CL30" s="439" t="str">
        <f t="shared" si="93"/>
        <v/>
      </c>
      <c r="CM30" s="439" t="str">
        <f t="shared" si="94"/>
        <v/>
      </c>
      <c r="CN30" s="439" t="str">
        <f t="shared" si="95"/>
        <v/>
      </c>
      <c r="CO30" s="439" t="str">
        <f t="shared" si="96"/>
        <v/>
      </c>
      <c r="CP30" s="439" t="str">
        <f t="shared" si="97"/>
        <v/>
      </c>
      <c r="CQ30" s="439" t="str">
        <f t="shared" si="98"/>
        <v/>
      </c>
      <c r="CR30" s="439" t="str">
        <f t="shared" si="99"/>
        <v/>
      </c>
      <c r="CS30" s="439" t="str">
        <f t="shared" si="100"/>
        <v/>
      </c>
      <c r="CT30" s="439" t="str">
        <f t="shared" si="101"/>
        <v/>
      </c>
      <c r="CU30" s="441" t="str">
        <f t="shared" si="102"/>
        <v/>
      </c>
      <c r="CV30" s="441" t="str">
        <f t="shared" si="103"/>
        <v/>
      </c>
      <c r="CW30" s="441" t="str">
        <f t="shared" si="104"/>
        <v/>
      </c>
      <c r="CX30" s="441" t="str">
        <f t="shared" si="105"/>
        <v/>
      </c>
      <c r="CY30" s="441" t="str">
        <f t="shared" si="106"/>
        <v/>
      </c>
      <c r="CZ30" s="441" t="str">
        <f t="shared" si="107"/>
        <v/>
      </c>
      <c r="DA30" s="441" t="str">
        <f t="shared" si="108"/>
        <v/>
      </c>
      <c r="DB30" s="441" t="str">
        <f t="shared" si="109"/>
        <v/>
      </c>
      <c r="DC30" s="441" t="str">
        <f t="shared" si="110"/>
        <v/>
      </c>
      <c r="DD30" s="441" t="str">
        <f t="shared" si="111"/>
        <v/>
      </c>
      <c r="DE30" s="443" t="str">
        <f t="shared" si="112"/>
        <v>34</v>
      </c>
      <c r="DF30" s="443" t="str">
        <f t="shared" si="57"/>
        <v>M34</v>
      </c>
      <c r="DG30" s="443" t="str">
        <f t="shared" si="113"/>
        <v/>
      </c>
      <c r="DH30" s="443" t="str">
        <f t="shared" si="58"/>
        <v/>
      </c>
      <c r="DI30" t="str">
        <f t="shared" si="114"/>
        <v>34</v>
      </c>
      <c r="DJ30" s="443" t="str">
        <f t="shared" si="59"/>
        <v>,W34</v>
      </c>
      <c r="DK30" t="str">
        <f t="shared" si="115"/>
        <v/>
      </c>
      <c r="DL30" s="443" t="str">
        <f t="shared" si="61"/>
        <v/>
      </c>
      <c r="DM30" t="str">
        <f t="shared" si="116"/>
        <v/>
      </c>
      <c r="DN30" s="443" t="str">
        <f t="shared" si="60"/>
        <v/>
      </c>
    </row>
    <row r="31" spans="1:118" ht="20.100000000000001" customHeight="1" x14ac:dyDescent="0.2">
      <c r="A31" s="1040"/>
      <c r="B31" s="40">
        <f t="shared" si="54"/>
        <v>28</v>
      </c>
      <c r="C31" s="647" t="s">
        <v>894</v>
      </c>
      <c r="D31" s="648" t="str">
        <f>VLOOKUP($C31,'Course List (program)'!$G$2:$L$100,2,FALSE)</f>
        <v>Mathematics for Architects</v>
      </c>
      <c r="E31" s="653" t="str">
        <f>VLOOKUP($C31,'Course List (program)'!$G$2:$L$100,3,FALSE)</f>
        <v>Staff3</v>
      </c>
      <c r="F31" s="655">
        <f>VLOOKUP($C31,'Course List (program)'!$G$2:$L$100,4,FALSE)</f>
        <v>0</v>
      </c>
      <c r="G31" s="648" t="str">
        <f t="shared" si="55"/>
        <v>M12,W12</v>
      </c>
      <c r="H31" s="652">
        <f>VLOOKUP($C31,'Course List (program)'!$G$2:$L$100,6,FALSE)</f>
        <v>0</v>
      </c>
      <c r="I31" s="441">
        <f>IF((OR($C31='S2'!$C$3,$C31='S2'!$C$13,$C31='S2'!$C$23,$C31='S2'!$C$33)),1,0)</f>
        <v>1</v>
      </c>
      <c r="J31" s="441">
        <f>IF((OR($C31='S2'!$C$4,$C31='S2'!$C$14,$C31='S2'!$C$24,$C31='S2'!$C$34)),1,0)</f>
        <v>1</v>
      </c>
      <c r="K31" s="441">
        <f>IF((OR($C31='S2'!$C$5,$C31='S2'!$C$15,$C31='S2'!$C$25,$C31='S2'!$C$35)),1,0)</f>
        <v>0</v>
      </c>
      <c r="L31" s="441">
        <f>IF((OR($C31='S2'!$C$6,$C31='S2'!$C$16,$C31='S2'!$C$26,$C31='S2'!$C$36)),1,0)</f>
        <v>0</v>
      </c>
      <c r="M31" s="441">
        <f>IF((OR($C31='S2'!$C$7,$C31='S2'!$C$17,$C31='S2'!$C$27,$C31='S2'!$C$37)),1,0)</f>
        <v>0</v>
      </c>
      <c r="N31" s="441">
        <f>IF((OR($C31='S2'!$C$8,$C31='S2'!$C$18,$C31='S2'!$C$28,$C31='S2'!$C$38)),1,0)</f>
        <v>0</v>
      </c>
      <c r="O31" s="441">
        <f>IF((OR($C31='S2'!$C$9,$C31='S2'!$C$19,$C31='S2'!$C$29,$C31='S2'!$C$39)),1,0)</f>
        <v>0</v>
      </c>
      <c r="P31" s="441">
        <f>IF((OR($C31='S2'!$C$10,$C31='S2'!$C$20,$C31='S2'!$C$30,$C31='S2'!$C$40)),1,0)</f>
        <v>0</v>
      </c>
      <c r="Q31" s="441">
        <f>IF((OR($C31='S2'!$C$11,$C31='S2'!$C$21,$C31='S2'!$C$31,$C31='S2'!$C$41)),1,0)</f>
        <v>0</v>
      </c>
      <c r="R31" s="441">
        <f>IF((OR($C31='S2'!$C$12,$C31='S2'!$C$22,$C31='S2'!$C$32,$C31='S2'!$C$42)),1,0)</f>
        <v>0</v>
      </c>
      <c r="S31" s="439">
        <f>IF((OR($C31='S2'!$D$3,$C31='S2'!$D$13,$C31='S2'!$D$23,$C31='S2'!$D$33)),1,0)</f>
        <v>0</v>
      </c>
      <c r="T31" s="439">
        <f>IF((OR($C31='S2'!$D$4,$C31='S2'!$D$14,$C31='S2'!$D$24,$C31='S2'!$D$34)),1,0)</f>
        <v>0</v>
      </c>
      <c r="U31" s="439">
        <f>IF((OR($C31='S2'!$D$5,$C31='S2'!$D$15,$C31='S2'!$D$25,$C31='S2'!$D$35)),1,0)</f>
        <v>0</v>
      </c>
      <c r="V31" s="439">
        <f>IF((OR($C31='S2'!$D$6,$C31='S2'!$D$16,$C31='S2'!$D$26,$C31='S2'!$D$36)),1,0)</f>
        <v>0</v>
      </c>
      <c r="W31" s="439">
        <f>IF((OR($C31='S2'!$D$7,$C31='S2'!$D$17,$C31='S2'!$D$27,$C31='S2'!$D$37)),1,0)</f>
        <v>0</v>
      </c>
      <c r="X31" s="439">
        <f>IF((OR($C31='S2'!$D$8,$C31='S2'!$D$18,$C31='S2'!$D$28,$C31='S2'!$D$38)),1,0)</f>
        <v>0</v>
      </c>
      <c r="Y31" s="439">
        <f>IF((OR($C31='S2'!$D$9,$C31='S2'!$D$19,$C31='S2'!$D$29,$C31='S2'!$D$39)),1,0)</f>
        <v>0</v>
      </c>
      <c r="Z31" s="439">
        <f>IF((OR($C31='S2'!$D$10,$C31='S2'!$D$20,$C31='S2'!$D$30,$C31='S2'!$D$40)),1,0)</f>
        <v>0</v>
      </c>
      <c r="AA31" s="439">
        <f>IF((OR($C31='S2'!$D$11,$C31='S2'!$D$21,$C31='S2'!$D$31,$C31='S2'!$D$41)),1,0)</f>
        <v>0</v>
      </c>
      <c r="AB31" s="439">
        <f>IF((OR($C31='S2'!$D$12,$C31='S2'!$D$22,$C31='S2'!$D$32,$C31='S2'!$D$42)),1,0)</f>
        <v>0</v>
      </c>
      <c r="AC31" s="441">
        <f>IF((OR($C31='S2'!$E$3,$C31='S2'!$E$13,$C31='S2'!$E$23,$C31='S2'!$E$33)),1,0)</f>
        <v>1</v>
      </c>
      <c r="AD31" s="441">
        <f>IF((OR($C31='S2'!$E$4,$C31='S2'!$E$14,$C31='S2'!$E$24,$C31='S2'!$E$34)),1,0)</f>
        <v>1</v>
      </c>
      <c r="AE31" s="441">
        <f>IF((OR($C31='S2'!$E$5,$C31='S2'!$E$15,$C31='S2'!$E$25,$C31='S2'!$E$35)),1,0)</f>
        <v>0</v>
      </c>
      <c r="AF31" s="441">
        <f>IF((OR($C31='S2'!$E$6,$C31='S2'!$E$16,$C31='S2'!$E$26,$C31='S2'!$E$36)),1,0)</f>
        <v>0</v>
      </c>
      <c r="AG31" s="441">
        <f>IF((OR($C31='S2'!$E$7,$C31='S2'!$E$17,$C31='S2'!$E$27,$C31='S2'!$E$37)),1,0)</f>
        <v>0</v>
      </c>
      <c r="AH31" s="441">
        <f>IF((OR($C31='S2'!$E$8,$C31='S2'!$E$18,$C31='S2'!$E$28,$C31='S2'!$E$38)),1,0)</f>
        <v>0</v>
      </c>
      <c r="AI31" s="441">
        <f>IF((OR($C31='S2'!$E$9,$C31='S2'!$E$19,$C31='S2'!$E$29,$C31='S2'!$E$39)),1,0)</f>
        <v>0</v>
      </c>
      <c r="AJ31" s="441">
        <f>IF((OR($C31='S2'!$E$10,$C31='S2'!$E$20,$C31='S2'!$E$30,$C31='S2'!$E$40)),1,0)</f>
        <v>0</v>
      </c>
      <c r="AK31" s="441">
        <f>IF((OR($C31='S2'!$E$11,$C31='S2'!$E$21,$C31='S2'!$E$31,$C31='S2'!$E$41)),1,0)</f>
        <v>0</v>
      </c>
      <c r="AL31" s="441">
        <f>IF((OR($C31='S2'!$E$12,$C31='S2'!$E$22,$C31='S2'!$E$32,$C31='S2'!$E$42)),1,0)</f>
        <v>0</v>
      </c>
      <c r="AM31" s="439">
        <f>IF((OR($C31='S2'!$F$3,$C31='S2'!$F$13,$C31='S2'!$F$23,$C31='S2'!$F$33)),1,0)</f>
        <v>0</v>
      </c>
      <c r="AN31" s="439">
        <f>IF((OR($C31='S2'!$F$4,$C31='S2'!$F$14,$C31='S2'!$F$24,$C31='S2'!$F$34)),1,0)</f>
        <v>0</v>
      </c>
      <c r="AO31" s="439">
        <f>IF((OR($C31='S2'!$F$5,$C31='S2'!$F$15,$C31='S2'!$F$25,$C31='S2'!$F$35)),1,0)</f>
        <v>0</v>
      </c>
      <c r="AP31" s="439">
        <f>IF((OR($C31='S2'!$F$6,$C31='S2'!$F$16,$C31='S2'!$F$26,$C31='S2'!$F$36)),1,0)</f>
        <v>0</v>
      </c>
      <c r="AQ31" s="439">
        <f>IF((OR($C31='S2'!$F$7,$C31='S2'!$F$17,$C31='S2'!$F$27,$C31='S2'!$F$37)),1,0)</f>
        <v>0</v>
      </c>
      <c r="AR31" s="439">
        <f>IF((OR($C31='S2'!$F$8,$C31='S2'!$F$18,$C31='S2'!$F$28,$C31='S2'!$F$38)),1,0)</f>
        <v>0</v>
      </c>
      <c r="AS31" s="439">
        <f>IF((OR($C31='S2'!$F$9,$C31='S2'!$F$19,$C31='S2'!$F$29,$C31='S2'!$F$39)),1,0)</f>
        <v>0</v>
      </c>
      <c r="AT31" s="439">
        <f>IF((OR($C31='S2'!$F$10,$C31='S2'!$F$20,$C31='S2'!$F$30,$C31='S2'!$F$40)),1,0)</f>
        <v>0</v>
      </c>
      <c r="AU31" s="439">
        <f>IF((OR($C31='S2'!$F$11,$C31='S2'!$F$21,$C31='S2'!$F$31,$C31='S2'!$F$41)),1,0)</f>
        <v>0</v>
      </c>
      <c r="AV31" s="439">
        <f>IF((OR($C31='S2'!$F$12,$C31='S2'!$F$22,$C31='S2'!$F$32,$C31='S2'!$F$42)),1,0)</f>
        <v>0</v>
      </c>
      <c r="AW31" s="441">
        <f>IF((OR($C31='S2'!$G$3,$C31='S2'!$G$13,$C31='S2'!$G$23,$C31='S2'!$G$33)),1,0)</f>
        <v>0</v>
      </c>
      <c r="AX31" s="441">
        <f>IF((OR($C31='S2'!$G$4,$C31='S2'!$G$14,$C31='S2'!$G$24,$C31='S2'!$G$34)),1,0)</f>
        <v>0</v>
      </c>
      <c r="AY31" s="441">
        <f>IF((OR($C31='S2'!$G$5,$C31='S2'!$G$15,$C31='S2'!$G$25,$C31='S2'!$G$35)),1,0)</f>
        <v>0</v>
      </c>
      <c r="AZ31" s="441">
        <f>IF((OR($C31='S2'!$G$6,$C31='S2'!$G$16,$C31='S2'!$G$26,$C31='S2'!$G$36)),1,0)</f>
        <v>0</v>
      </c>
      <c r="BA31" s="441">
        <f>IF((OR($C31='S2'!$G$7,$C31='S2'!$G$17,$C31='S2'!$G$27,$C31='S2'!$G$37)),1,0)</f>
        <v>0</v>
      </c>
      <c r="BB31" s="441">
        <f>IF((OR($C31='S2'!$G$8,$C31='S2'!$G$18,$C31='S2'!$G$28,$C31='S2'!$G$38)),1,0)</f>
        <v>0</v>
      </c>
      <c r="BC31" s="441">
        <f>IF((OR($C31='S2'!$G$9,$C31='S2'!$G$19,$C31='S2'!$G$29,$C31='S2'!$G$39)),1,0)</f>
        <v>0</v>
      </c>
      <c r="BD31" s="441">
        <f>IF((OR($C31='S2'!$G$10,$C31='S2'!$G$20,$C31='S2'!$G$30,$C31='S2'!$G$40)),1,0)</f>
        <v>0</v>
      </c>
      <c r="BE31" s="441">
        <f>IF((OR($C31='S2'!$G$11,$C31='S2'!$G$21,$C31='S2'!$G$31,$C31='S2'!$G$41)),1,0)</f>
        <v>0</v>
      </c>
      <c r="BF31" s="441">
        <f>IF((OR($C31='S2'!$G$12,$C31='S2'!$G$22,$C31='S2'!$G$32,$C31='S2'!$G$42)),1,0)</f>
        <v>0</v>
      </c>
      <c r="BG31" s="441">
        <f t="shared" si="62"/>
        <v>1</v>
      </c>
      <c r="BH31" s="441">
        <f t="shared" si="63"/>
        <v>2</v>
      </c>
      <c r="BI31" s="441" t="str">
        <f t="shared" si="64"/>
        <v/>
      </c>
      <c r="BJ31" s="441" t="str">
        <f t="shared" si="65"/>
        <v/>
      </c>
      <c r="BK31" s="441" t="str">
        <f t="shared" si="66"/>
        <v/>
      </c>
      <c r="BL31" s="441" t="str">
        <f t="shared" si="67"/>
        <v/>
      </c>
      <c r="BM31" s="441" t="str">
        <f t="shared" si="68"/>
        <v/>
      </c>
      <c r="BN31" s="441" t="str">
        <f t="shared" si="69"/>
        <v/>
      </c>
      <c r="BO31" s="441" t="str">
        <f t="shared" si="70"/>
        <v/>
      </c>
      <c r="BP31" s="441" t="str">
        <f t="shared" si="71"/>
        <v/>
      </c>
      <c r="BQ31" s="439" t="str">
        <f t="shared" si="72"/>
        <v/>
      </c>
      <c r="BR31" s="439" t="str">
        <f t="shared" si="73"/>
        <v/>
      </c>
      <c r="BS31" s="439" t="str">
        <f t="shared" si="74"/>
        <v/>
      </c>
      <c r="BT31" s="439" t="str">
        <f t="shared" si="75"/>
        <v/>
      </c>
      <c r="BU31" s="439" t="str">
        <f t="shared" si="76"/>
        <v/>
      </c>
      <c r="BV31" s="439" t="str">
        <f t="shared" si="77"/>
        <v/>
      </c>
      <c r="BW31" s="439" t="str">
        <f t="shared" si="78"/>
        <v/>
      </c>
      <c r="BX31" s="439" t="str">
        <f t="shared" si="79"/>
        <v/>
      </c>
      <c r="BY31" s="439" t="str">
        <f t="shared" si="80"/>
        <v/>
      </c>
      <c r="BZ31" s="439" t="str">
        <f t="shared" si="81"/>
        <v/>
      </c>
      <c r="CA31" s="441">
        <f t="shared" si="82"/>
        <v>1</v>
      </c>
      <c r="CB31" s="441">
        <f t="shared" si="83"/>
        <v>2</v>
      </c>
      <c r="CC31" s="441" t="str">
        <f t="shared" si="84"/>
        <v/>
      </c>
      <c r="CD31" s="441" t="str">
        <f t="shared" si="85"/>
        <v/>
      </c>
      <c r="CE31" s="441" t="str">
        <f t="shared" si="86"/>
        <v/>
      </c>
      <c r="CF31" s="441" t="str">
        <f t="shared" si="87"/>
        <v/>
      </c>
      <c r="CG31" s="441" t="str">
        <f t="shared" si="88"/>
        <v/>
      </c>
      <c r="CH31" s="441" t="str">
        <f t="shared" si="89"/>
        <v/>
      </c>
      <c r="CI31" s="441" t="str">
        <f t="shared" si="90"/>
        <v/>
      </c>
      <c r="CJ31" s="441" t="str">
        <f t="shared" si="91"/>
        <v/>
      </c>
      <c r="CK31" s="439" t="str">
        <f t="shared" si="92"/>
        <v/>
      </c>
      <c r="CL31" s="439" t="str">
        <f t="shared" si="93"/>
        <v/>
      </c>
      <c r="CM31" s="439" t="str">
        <f t="shared" si="94"/>
        <v/>
      </c>
      <c r="CN31" s="439" t="str">
        <f t="shared" si="95"/>
        <v/>
      </c>
      <c r="CO31" s="439" t="str">
        <f t="shared" si="96"/>
        <v/>
      </c>
      <c r="CP31" s="439" t="str">
        <f t="shared" si="97"/>
        <v/>
      </c>
      <c r="CQ31" s="439" t="str">
        <f t="shared" si="98"/>
        <v/>
      </c>
      <c r="CR31" s="439" t="str">
        <f t="shared" si="99"/>
        <v/>
      </c>
      <c r="CS31" s="439" t="str">
        <f t="shared" si="100"/>
        <v/>
      </c>
      <c r="CT31" s="439" t="str">
        <f t="shared" si="101"/>
        <v/>
      </c>
      <c r="CU31" s="441" t="str">
        <f t="shared" si="102"/>
        <v/>
      </c>
      <c r="CV31" s="441" t="str">
        <f t="shared" si="103"/>
        <v/>
      </c>
      <c r="CW31" s="441" t="str">
        <f t="shared" si="104"/>
        <v/>
      </c>
      <c r="CX31" s="441" t="str">
        <f t="shared" si="105"/>
        <v/>
      </c>
      <c r="CY31" s="441" t="str">
        <f t="shared" si="106"/>
        <v/>
      </c>
      <c r="CZ31" s="441" t="str">
        <f t="shared" si="107"/>
        <v/>
      </c>
      <c r="DA31" s="441" t="str">
        <f t="shared" si="108"/>
        <v/>
      </c>
      <c r="DB31" s="441" t="str">
        <f t="shared" si="109"/>
        <v/>
      </c>
      <c r="DC31" s="441" t="str">
        <f t="shared" si="110"/>
        <v/>
      </c>
      <c r="DD31" s="441" t="str">
        <f t="shared" si="111"/>
        <v/>
      </c>
      <c r="DE31" s="443" t="str">
        <f t="shared" si="112"/>
        <v>12</v>
      </c>
      <c r="DF31" s="443" t="str">
        <f t="shared" si="57"/>
        <v>M12</v>
      </c>
      <c r="DG31" s="443" t="str">
        <f t="shared" si="113"/>
        <v/>
      </c>
      <c r="DH31" s="443" t="str">
        <f t="shared" si="58"/>
        <v/>
      </c>
      <c r="DI31" t="str">
        <f t="shared" si="114"/>
        <v>12</v>
      </c>
      <c r="DJ31" s="443" t="str">
        <f t="shared" si="59"/>
        <v>,W12</v>
      </c>
      <c r="DK31" t="str">
        <f t="shared" si="115"/>
        <v/>
      </c>
      <c r="DL31" s="443" t="str">
        <f t="shared" si="61"/>
        <v/>
      </c>
      <c r="DM31" t="str">
        <f t="shared" si="116"/>
        <v/>
      </c>
      <c r="DN31" s="443" t="str">
        <f t="shared" si="60"/>
        <v/>
      </c>
    </row>
    <row r="32" spans="1:118" ht="20.100000000000001" customHeight="1" x14ac:dyDescent="0.2">
      <c r="A32" s="1040"/>
      <c r="B32" s="40">
        <f t="shared" si="54"/>
        <v>29</v>
      </c>
      <c r="C32" s="647" t="s">
        <v>896</v>
      </c>
      <c r="D32" s="648" t="str">
        <f>VLOOKUP($C32,'Course List (program)'!$G$2:$L$100,2,FALSE)</f>
        <v>Technical Report Writing and Presentation Skills</v>
      </c>
      <c r="E32" s="649" t="str">
        <f>VLOOKUP($C32,'Course List (program)'!$G$2:$L$100,3,FALSE)</f>
        <v>Staff1</v>
      </c>
      <c r="F32" s="650">
        <f>VLOOKUP($C32,'Course List (program)'!$G$2:$L$100,4,FALSE)</f>
        <v>0</v>
      </c>
      <c r="G32" s="648" t="str">
        <f t="shared" si="55"/>
        <v>W12,TH4</v>
      </c>
      <c r="H32" s="652">
        <f>VLOOKUP($C32,'Course List (program)'!$G$2:$L$100,6,FALSE)</f>
        <v>0</v>
      </c>
      <c r="I32" s="441">
        <f>IF((OR($C32='S2'!$C$3,$C32='S2'!$C$13,$C32='S2'!$C$23,$C32='S2'!$C$33)),1,0)</f>
        <v>0</v>
      </c>
      <c r="J32" s="441">
        <f>IF((OR($C32='S2'!$C$4,$C32='S2'!$C$14,$C32='S2'!$C$24,$C32='S2'!$C$34)),1,0)</f>
        <v>0</v>
      </c>
      <c r="K32" s="441">
        <f>IF((OR($C32='S2'!$C$5,$C32='S2'!$C$15,$C32='S2'!$C$25,$C32='S2'!$C$35)),1,0)</f>
        <v>0</v>
      </c>
      <c r="L32" s="441">
        <f>IF((OR($C32='S2'!$C$6,$C32='S2'!$C$16,$C32='S2'!$C$26,$C32='S2'!$C$36)),1,0)</f>
        <v>0</v>
      </c>
      <c r="M32" s="441">
        <f>IF((OR($C32='S2'!$C$7,$C32='S2'!$C$17,$C32='S2'!$C$27,$C32='S2'!$C$37)),1,0)</f>
        <v>0</v>
      </c>
      <c r="N32" s="441">
        <f>IF((OR($C32='S2'!$C$8,$C32='S2'!$C$18,$C32='S2'!$C$28,$C32='S2'!$C$38)),1,0)</f>
        <v>0</v>
      </c>
      <c r="O32" s="441">
        <f>IF((OR($C32='S2'!$C$9,$C32='S2'!$C$19,$C32='S2'!$C$29,$C32='S2'!$C$39)),1,0)</f>
        <v>0</v>
      </c>
      <c r="P32" s="441">
        <f>IF((OR($C32='S2'!$C$10,$C32='S2'!$C$20,$C32='S2'!$C$30,$C32='S2'!$C$40)),1,0)</f>
        <v>0</v>
      </c>
      <c r="Q32" s="441">
        <f>IF((OR($C32='S2'!$C$11,$C32='S2'!$C$21,$C32='S2'!$C$31,$C32='S2'!$C$41)),1,0)</f>
        <v>0</v>
      </c>
      <c r="R32" s="441">
        <f>IF((OR($C32='S2'!$C$12,$C32='S2'!$C$22,$C32='S2'!$C$32,$C32='S2'!$C$42)),1,0)</f>
        <v>0</v>
      </c>
      <c r="S32" s="439">
        <f>IF((OR($C32='S2'!$D$3,$C32='S2'!$D$13,$C32='S2'!$D$23,$C32='S2'!$D$33)),1,0)</f>
        <v>0</v>
      </c>
      <c r="T32" s="439">
        <f>IF((OR($C32='S2'!$D$4,$C32='S2'!$D$14,$C32='S2'!$D$24,$C32='S2'!$D$34)),1,0)</f>
        <v>0</v>
      </c>
      <c r="U32" s="439">
        <f>IF((OR($C32='S2'!$D$5,$C32='S2'!$D$15,$C32='S2'!$D$25,$C32='S2'!$D$35)),1,0)</f>
        <v>0</v>
      </c>
      <c r="V32" s="439">
        <f>IF((OR($C32='S2'!$D$6,$C32='S2'!$D$16,$C32='S2'!$D$26,$C32='S2'!$D$36)),1,0)</f>
        <v>0</v>
      </c>
      <c r="W32" s="439">
        <f>IF((OR($C32='S2'!$D$7,$C32='S2'!$D$17,$C32='S2'!$D$27,$C32='S2'!$D$37)),1,0)</f>
        <v>0</v>
      </c>
      <c r="X32" s="439">
        <f>IF((OR($C32='S2'!$D$8,$C32='S2'!$D$18,$C32='S2'!$D$28,$C32='S2'!$D$38)),1,0)</f>
        <v>0</v>
      </c>
      <c r="Y32" s="439">
        <f>IF((OR($C32='S2'!$D$9,$C32='S2'!$D$19,$C32='S2'!$D$29,$C32='S2'!$D$39)),1,0)</f>
        <v>0</v>
      </c>
      <c r="Z32" s="439">
        <f>IF((OR($C32='S2'!$D$10,$C32='S2'!$D$20,$C32='S2'!$D$30,$C32='S2'!$D$40)),1,0)</f>
        <v>0</v>
      </c>
      <c r="AA32" s="439">
        <f>IF((OR($C32='S2'!$D$11,$C32='S2'!$D$21,$C32='S2'!$D$31,$C32='S2'!$D$41)),1,0)</f>
        <v>0</v>
      </c>
      <c r="AB32" s="439">
        <f>IF((OR($C32='S2'!$D$12,$C32='S2'!$D$22,$C32='S2'!$D$32,$C32='S2'!$D$42)),1,0)</f>
        <v>0</v>
      </c>
      <c r="AC32" s="441">
        <f>IF((OR($C32='S2'!$E$3,$C32='S2'!$E$13,$C32='S2'!$E$23,$C32='S2'!$E$33)),1,0)</f>
        <v>1</v>
      </c>
      <c r="AD32" s="441">
        <f>IF((OR($C32='S2'!$E$4,$C32='S2'!$E$14,$C32='S2'!$E$24,$C32='S2'!$E$34)),1,0)</f>
        <v>1</v>
      </c>
      <c r="AE32" s="441">
        <f>IF((OR($C32='S2'!$E$5,$C32='S2'!$E$15,$C32='S2'!$E$25,$C32='S2'!$E$35)),1,0)</f>
        <v>0</v>
      </c>
      <c r="AF32" s="441">
        <f>IF((OR($C32='S2'!$E$6,$C32='S2'!$E$16,$C32='S2'!$E$26,$C32='S2'!$E$36)),1,0)</f>
        <v>0</v>
      </c>
      <c r="AG32" s="441">
        <f>IF((OR($C32='S2'!$E$7,$C32='S2'!$E$17,$C32='S2'!$E$27,$C32='S2'!$E$37)),1,0)</f>
        <v>0</v>
      </c>
      <c r="AH32" s="441">
        <f>IF((OR($C32='S2'!$E$8,$C32='S2'!$E$18,$C32='S2'!$E$28,$C32='S2'!$E$38)),1,0)</f>
        <v>0</v>
      </c>
      <c r="AI32" s="441">
        <f>IF((OR($C32='S2'!$E$9,$C32='S2'!$E$19,$C32='S2'!$E$29,$C32='S2'!$E$39)),1,0)</f>
        <v>0</v>
      </c>
      <c r="AJ32" s="441">
        <f>IF((OR($C32='S2'!$E$10,$C32='S2'!$E$20,$C32='S2'!$E$30,$C32='S2'!$E$40)),1,0)</f>
        <v>0</v>
      </c>
      <c r="AK32" s="441">
        <f>IF((OR($C32='S2'!$E$11,$C32='S2'!$E$21,$C32='S2'!$E$31,$C32='S2'!$E$41)),1,0)</f>
        <v>0</v>
      </c>
      <c r="AL32" s="441">
        <f>IF((OR($C32='S2'!$E$12,$C32='S2'!$E$22,$C32='S2'!$E$32,$C32='S2'!$E$42)),1,0)</f>
        <v>0</v>
      </c>
      <c r="AM32" s="439">
        <f>IF((OR($C32='S2'!$F$3,$C32='S2'!$F$13,$C32='S2'!$F$23,$C32='S2'!$F$33)),1,0)</f>
        <v>0</v>
      </c>
      <c r="AN32" s="439">
        <f>IF((OR($C32='S2'!$F$4,$C32='S2'!$F$14,$C32='S2'!$F$24,$C32='S2'!$F$34)),1,0)</f>
        <v>0</v>
      </c>
      <c r="AO32" s="439">
        <f>IF((OR($C32='S2'!$F$5,$C32='S2'!$F$15,$C32='S2'!$F$25,$C32='S2'!$F$35)),1,0)</f>
        <v>0</v>
      </c>
      <c r="AP32" s="439">
        <f>IF((OR($C32='S2'!$F$6,$C32='S2'!$F$16,$C32='S2'!$F$26,$C32='S2'!$F$36)),1,0)</f>
        <v>1</v>
      </c>
      <c r="AQ32" s="439">
        <f>IF((OR($C32='S2'!$F$7,$C32='S2'!$F$17,$C32='S2'!$F$27,$C32='S2'!$F$37)),1,0)</f>
        <v>0</v>
      </c>
      <c r="AR32" s="439">
        <f>IF((OR($C32='S2'!$F$8,$C32='S2'!$F$18,$C32='S2'!$F$28,$C32='S2'!$F$38)),1,0)</f>
        <v>0</v>
      </c>
      <c r="AS32" s="439">
        <f>IF((OR($C32='S2'!$F$9,$C32='S2'!$F$19,$C32='S2'!$F$29,$C32='S2'!$F$39)),1,0)</f>
        <v>0</v>
      </c>
      <c r="AT32" s="439">
        <f>IF((OR($C32='S2'!$F$10,$C32='S2'!$F$20,$C32='S2'!$F$30,$C32='S2'!$F$40)),1,0)</f>
        <v>0</v>
      </c>
      <c r="AU32" s="439">
        <f>IF((OR($C32='S2'!$F$11,$C32='S2'!$F$21,$C32='S2'!$F$31,$C32='S2'!$F$41)),1,0)</f>
        <v>0</v>
      </c>
      <c r="AV32" s="439">
        <f>IF((OR($C32='S2'!$F$12,$C32='S2'!$F$22,$C32='S2'!$F$32,$C32='S2'!$F$42)),1,0)</f>
        <v>0</v>
      </c>
      <c r="AW32" s="441">
        <f>IF((OR($C32='S2'!$G$3,$C32='S2'!$G$13,$C32='S2'!$G$23,$C32='S2'!$G$33)),1,0)</f>
        <v>0</v>
      </c>
      <c r="AX32" s="441">
        <f>IF((OR($C32='S2'!$G$4,$C32='S2'!$G$14,$C32='S2'!$G$24,$C32='S2'!$G$34)),1,0)</f>
        <v>0</v>
      </c>
      <c r="AY32" s="441">
        <f>IF((OR($C32='S2'!$G$5,$C32='S2'!$G$15,$C32='S2'!$G$25,$C32='S2'!$G$35)),1,0)</f>
        <v>0</v>
      </c>
      <c r="AZ32" s="441">
        <f>IF((OR($C32='S2'!$G$6,$C32='S2'!$G$16,$C32='S2'!$G$26,$C32='S2'!$G$36)),1,0)</f>
        <v>0</v>
      </c>
      <c r="BA32" s="441">
        <f>IF((OR($C32='S2'!$G$7,$C32='S2'!$G$17,$C32='S2'!$G$27,$C32='S2'!$G$37)),1,0)</f>
        <v>0</v>
      </c>
      <c r="BB32" s="441">
        <f>IF((OR($C32='S2'!$G$8,$C32='S2'!$G$18,$C32='S2'!$G$28,$C32='S2'!$G$38)),1,0)</f>
        <v>0</v>
      </c>
      <c r="BC32" s="441">
        <f>IF((OR($C32='S2'!$G$9,$C32='S2'!$G$19,$C32='S2'!$G$29,$C32='S2'!$G$39)),1,0)</f>
        <v>0</v>
      </c>
      <c r="BD32" s="441">
        <f>IF((OR($C32='S2'!$G$10,$C32='S2'!$G$20,$C32='S2'!$G$30,$C32='S2'!$G$40)),1,0)</f>
        <v>0</v>
      </c>
      <c r="BE32" s="441">
        <f>IF((OR($C32='S2'!$G$11,$C32='S2'!$G$21,$C32='S2'!$G$31,$C32='S2'!$G$41)),1,0)</f>
        <v>0</v>
      </c>
      <c r="BF32" s="441">
        <f>IF((OR($C32='S2'!$G$12,$C32='S2'!$G$22,$C32='S2'!$G$32,$C32='S2'!$G$42)),1,0)</f>
        <v>0</v>
      </c>
      <c r="BG32" s="441" t="str">
        <f t="shared" si="62"/>
        <v/>
      </c>
      <c r="BH32" s="441" t="str">
        <f t="shared" si="63"/>
        <v/>
      </c>
      <c r="BI32" s="441" t="str">
        <f t="shared" si="64"/>
        <v/>
      </c>
      <c r="BJ32" s="441" t="str">
        <f t="shared" si="65"/>
        <v/>
      </c>
      <c r="BK32" s="441" t="str">
        <f t="shared" si="66"/>
        <v/>
      </c>
      <c r="BL32" s="441" t="str">
        <f t="shared" si="67"/>
        <v/>
      </c>
      <c r="BM32" s="441" t="str">
        <f t="shared" si="68"/>
        <v/>
      </c>
      <c r="BN32" s="441" t="str">
        <f t="shared" si="69"/>
        <v/>
      </c>
      <c r="BO32" s="441" t="str">
        <f t="shared" si="70"/>
        <v/>
      </c>
      <c r="BP32" s="441" t="str">
        <f t="shared" si="71"/>
        <v/>
      </c>
      <c r="BQ32" s="439" t="str">
        <f t="shared" si="72"/>
        <v/>
      </c>
      <c r="BR32" s="439" t="str">
        <f t="shared" si="73"/>
        <v/>
      </c>
      <c r="BS32" s="439" t="str">
        <f t="shared" si="74"/>
        <v/>
      </c>
      <c r="BT32" s="439" t="str">
        <f t="shared" si="75"/>
        <v/>
      </c>
      <c r="BU32" s="439" t="str">
        <f t="shared" si="76"/>
        <v/>
      </c>
      <c r="BV32" s="439" t="str">
        <f t="shared" si="77"/>
        <v/>
      </c>
      <c r="BW32" s="439" t="str">
        <f t="shared" si="78"/>
        <v/>
      </c>
      <c r="BX32" s="439" t="str">
        <f t="shared" si="79"/>
        <v/>
      </c>
      <c r="BY32" s="439" t="str">
        <f t="shared" si="80"/>
        <v/>
      </c>
      <c r="BZ32" s="439" t="str">
        <f t="shared" si="81"/>
        <v/>
      </c>
      <c r="CA32" s="441">
        <f t="shared" si="82"/>
        <v>1</v>
      </c>
      <c r="CB32" s="441">
        <f t="shared" si="83"/>
        <v>2</v>
      </c>
      <c r="CC32" s="441" t="str">
        <f t="shared" si="84"/>
        <v/>
      </c>
      <c r="CD32" s="441" t="str">
        <f t="shared" si="85"/>
        <v/>
      </c>
      <c r="CE32" s="441" t="str">
        <f t="shared" si="86"/>
        <v/>
      </c>
      <c r="CF32" s="441" t="str">
        <f t="shared" si="87"/>
        <v/>
      </c>
      <c r="CG32" s="441" t="str">
        <f t="shared" si="88"/>
        <v/>
      </c>
      <c r="CH32" s="441" t="str">
        <f t="shared" si="89"/>
        <v/>
      </c>
      <c r="CI32" s="441" t="str">
        <f t="shared" si="90"/>
        <v/>
      </c>
      <c r="CJ32" s="441" t="str">
        <f t="shared" si="91"/>
        <v/>
      </c>
      <c r="CK32" s="439" t="str">
        <f t="shared" si="92"/>
        <v/>
      </c>
      <c r="CL32" s="439" t="str">
        <f t="shared" si="93"/>
        <v/>
      </c>
      <c r="CM32" s="439" t="str">
        <f t="shared" si="94"/>
        <v/>
      </c>
      <c r="CN32" s="439">
        <f t="shared" si="95"/>
        <v>4</v>
      </c>
      <c r="CO32" s="439" t="str">
        <f t="shared" si="96"/>
        <v/>
      </c>
      <c r="CP32" s="439" t="str">
        <f t="shared" si="97"/>
        <v/>
      </c>
      <c r="CQ32" s="439" t="str">
        <f t="shared" si="98"/>
        <v/>
      </c>
      <c r="CR32" s="439" t="str">
        <f t="shared" si="99"/>
        <v/>
      </c>
      <c r="CS32" s="439" t="str">
        <f t="shared" si="100"/>
        <v/>
      </c>
      <c r="CT32" s="439" t="str">
        <f t="shared" si="101"/>
        <v/>
      </c>
      <c r="CU32" s="441" t="str">
        <f t="shared" si="102"/>
        <v/>
      </c>
      <c r="CV32" s="441" t="str">
        <f t="shared" si="103"/>
        <v/>
      </c>
      <c r="CW32" s="441" t="str">
        <f t="shared" si="104"/>
        <v/>
      </c>
      <c r="CX32" s="441" t="str">
        <f t="shared" si="105"/>
        <v/>
      </c>
      <c r="CY32" s="441" t="str">
        <f t="shared" si="106"/>
        <v/>
      </c>
      <c r="CZ32" s="441" t="str">
        <f t="shared" si="107"/>
        <v/>
      </c>
      <c r="DA32" s="441" t="str">
        <f t="shared" si="108"/>
        <v/>
      </c>
      <c r="DB32" s="441" t="str">
        <f t="shared" si="109"/>
        <v/>
      </c>
      <c r="DC32" s="441" t="str">
        <f t="shared" si="110"/>
        <v/>
      </c>
      <c r="DD32" s="441" t="str">
        <f t="shared" si="111"/>
        <v/>
      </c>
      <c r="DE32" s="443" t="str">
        <f t="shared" si="112"/>
        <v/>
      </c>
      <c r="DF32" s="443" t="str">
        <f t="shared" si="57"/>
        <v/>
      </c>
      <c r="DG32" s="443" t="str">
        <f t="shared" si="113"/>
        <v/>
      </c>
      <c r="DH32" s="443" t="str">
        <f t="shared" si="58"/>
        <v/>
      </c>
      <c r="DI32" t="str">
        <f t="shared" si="114"/>
        <v>12</v>
      </c>
      <c r="DJ32" s="443" t="str">
        <f t="shared" si="59"/>
        <v>W12</v>
      </c>
      <c r="DK32" t="str">
        <f t="shared" si="115"/>
        <v>4</v>
      </c>
      <c r="DL32" s="443" t="str">
        <f t="shared" si="61"/>
        <v>,TH4</v>
      </c>
      <c r="DM32" t="str">
        <f t="shared" si="116"/>
        <v/>
      </c>
      <c r="DN32" s="443" t="str">
        <f t="shared" si="60"/>
        <v/>
      </c>
    </row>
    <row r="33" spans="1:118" ht="20.100000000000001" customHeight="1" thickBot="1" x14ac:dyDescent="0.25">
      <c r="A33" s="1041"/>
      <c r="B33" s="41">
        <f t="shared" si="54"/>
        <v>30</v>
      </c>
      <c r="C33" s="647" t="s">
        <v>827</v>
      </c>
      <c r="D33" s="657" t="str">
        <f>VLOOKUP($C33,'Course List (program)'!$G$2:$L$100,2,FALSE)</f>
        <v>Technical Report Writing and Presentation Skills</v>
      </c>
      <c r="E33" s="658" t="str">
        <f>VLOOKUP($C33,'Course List (program)'!$G$2:$L$100,3,FALSE)</f>
        <v>Staff2</v>
      </c>
      <c r="F33" s="659">
        <f>VLOOKUP($C33,'Course List (program)'!$G$2:$L$100,4,FALSE)</f>
        <v>0</v>
      </c>
      <c r="G33" s="657" t="str">
        <f t="shared" si="55"/>
        <v>W67,TH5</v>
      </c>
      <c r="H33" s="660">
        <f>VLOOKUP($C33,'Course List (program)'!$G$2:$L$100,6,FALSE)</f>
        <v>0</v>
      </c>
      <c r="I33" s="441">
        <f>IF((OR($C33='S2'!$C$3,$C33='S2'!$C$13,$C33='S2'!$C$23,$C33='S2'!$C$33)),1,0)</f>
        <v>0</v>
      </c>
      <c r="J33" s="441">
        <f>IF((OR($C33='S2'!$C$4,$C33='S2'!$C$14,$C33='S2'!$C$24,$C33='S2'!$C$34)),1,0)</f>
        <v>0</v>
      </c>
      <c r="K33" s="441">
        <f>IF((OR($C33='S2'!$C$5,$C33='S2'!$C$15,$C33='S2'!$C$25,$C33='S2'!$C$35)),1,0)</f>
        <v>0</v>
      </c>
      <c r="L33" s="441">
        <f>IF((OR($C33='S2'!$C$6,$C33='S2'!$C$16,$C33='S2'!$C$26,$C33='S2'!$C$36)),1,0)</f>
        <v>0</v>
      </c>
      <c r="M33" s="441">
        <f>IF((OR($C33='S2'!$C$7,$C33='S2'!$C$17,$C33='S2'!$C$27,$C33='S2'!$C$37)),1,0)</f>
        <v>0</v>
      </c>
      <c r="N33" s="441">
        <f>IF((OR($C33='S2'!$C$8,$C33='S2'!$C$18,$C33='S2'!$C$28,$C33='S2'!$C$38)),1,0)</f>
        <v>0</v>
      </c>
      <c r="O33" s="441">
        <f>IF((OR($C33='S2'!$C$9,$C33='S2'!$C$19,$C33='S2'!$C$29,$C33='S2'!$C$39)),1,0)</f>
        <v>0</v>
      </c>
      <c r="P33" s="441">
        <f>IF((OR($C33='S2'!$C$10,$C33='S2'!$C$20,$C33='S2'!$C$30,$C33='S2'!$C$40)),1,0)</f>
        <v>0</v>
      </c>
      <c r="Q33" s="441">
        <f>IF((OR($C33='S2'!$C$11,$C33='S2'!$C$21,$C33='S2'!$C$31,$C33='S2'!$C$41)),1,0)</f>
        <v>0</v>
      </c>
      <c r="R33" s="441">
        <f>IF((OR($C33='S2'!$C$12,$C33='S2'!$C$22,$C33='S2'!$C$32,$C33='S2'!$C$42)),1,0)</f>
        <v>0</v>
      </c>
      <c r="S33" s="439">
        <f>IF((OR($C33='S2'!$D$3,$C33='S2'!$D$13,$C33='S2'!$D$23,$C33='S2'!$D$33)),1,0)</f>
        <v>0</v>
      </c>
      <c r="T33" s="439">
        <f>IF((OR($C33='S2'!$D$4,$C33='S2'!$D$14,$C33='S2'!$D$24,$C33='S2'!$D$34)),1,0)</f>
        <v>0</v>
      </c>
      <c r="U33" s="439">
        <f>IF((OR($C33='S2'!$D$5,$C33='S2'!$D$15,$C33='S2'!$D$25,$C33='S2'!$D$35)),1,0)</f>
        <v>0</v>
      </c>
      <c r="V33" s="439">
        <f>IF((OR($C33='S2'!$D$6,$C33='S2'!$D$16,$C33='S2'!$D$26,$C33='S2'!$D$36)),1,0)</f>
        <v>0</v>
      </c>
      <c r="W33" s="439">
        <f>IF((OR($C33='S2'!$D$7,$C33='S2'!$D$17,$C33='S2'!$D$27,$C33='S2'!$D$37)),1,0)</f>
        <v>0</v>
      </c>
      <c r="X33" s="439">
        <f>IF((OR($C33='S2'!$D$8,$C33='S2'!$D$18,$C33='S2'!$D$28,$C33='S2'!$D$38)),1,0)</f>
        <v>0</v>
      </c>
      <c r="Y33" s="439">
        <f>IF((OR($C33='S2'!$D$9,$C33='S2'!$D$19,$C33='S2'!$D$29,$C33='S2'!$D$39)),1,0)</f>
        <v>0</v>
      </c>
      <c r="Z33" s="439">
        <f>IF((OR($C33='S2'!$D$10,$C33='S2'!$D$20,$C33='S2'!$D$30,$C33='S2'!$D$40)),1,0)</f>
        <v>0</v>
      </c>
      <c r="AA33" s="439">
        <f>IF((OR($C33='S2'!$D$11,$C33='S2'!$D$21,$C33='S2'!$D$31,$C33='S2'!$D$41)),1,0)</f>
        <v>0</v>
      </c>
      <c r="AB33" s="439">
        <f>IF((OR($C33='S2'!$D$12,$C33='S2'!$D$22,$C33='S2'!$D$32,$C33='S2'!$D$42)),1,0)</f>
        <v>0</v>
      </c>
      <c r="AC33" s="441">
        <f>IF((OR($C33='S2'!$E$3,$C33='S2'!$E$13,$C33='S2'!$E$23,$C33='S2'!$E$33)),1,0)</f>
        <v>0</v>
      </c>
      <c r="AD33" s="441">
        <f>IF((OR($C33='S2'!$E$4,$C33='S2'!$E$14,$C33='S2'!$E$24,$C33='S2'!$E$34)),1,0)</f>
        <v>0</v>
      </c>
      <c r="AE33" s="441">
        <f>IF((OR($C33='S2'!$E$5,$C33='S2'!$E$15,$C33='S2'!$E$25,$C33='S2'!$E$35)),1,0)</f>
        <v>0</v>
      </c>
      <c r="AF33" s="441">
        <f>IF((OR($C33='S2'!$E$6,$C33='S2'!$E$16,$C33='S2'!$E$26,$C33='S2'!$E$36)),1,0)</f>
        <v>0</v>
      </c>
      <c r="AG33" s="441">
        <f>IF((OR($C33='S2'!$E$7,$C33='S2'!$E$17,$C33='S2'!$E$27,$C33='S2'!$E$37)),1,0)</f>
        <v>0</v>
      </c>
      <c r="AH33" s="441">
        <f>IF((OR($C33='S2'!$E$8,$C33='S2'!$E$18,$C33='S2'!$E$28,$C33='S2'!$E$38)),1,0)</f>
        <v>1</v>
      </c>
      <c r="AI33" s="441">
        <f>IF((OR($C33='S2'!$E$9,$C33='S2'!$E$19,$C33='S2'!$E$29,$C33='S2'!$E$39)),1,0)</f>
        <v>1</v>
      </c>
      <c r="AJ33" s="441">
        <f>IF((OR($C33='S2'!$E$10,$C33='S2'!$E$20,$C33='S2'!$E$30,$C33='S2'!$E$40)),1,0)</f>
        <v>0</v>
      </c>
      <c r="AK33" s="441">
        <f>IF((OR($C33='S2'!$E$11,$C33='S2'!$E$21,$C33='S2'!$E$31,$C33='S2'!$E$41)),1,0)</f>
        <v>0</v>
      </c>
      <c r="AL33" s="441">
        <f>IF((OR($C33='S2'!$E$12,$C33='S2'!$E$22,$C33='S2'!$E$32,$C33='S2'!$E$42)),1,0)</f>
        <v>0</v>
      </c>
      <c r="AM33" s="439">
        <f>IF((OR($C33='S2'!$F$3,$C33='S2'!$F$13,$C33='S2'!$F$23,$C33='S2'!$F$33)),1,0)</f>
        <v>0</v>
      </c>
      <c r="AN33" s="439">
        <f>IF((OR($C33='S2'!$F$4,$C33='S2'!$F$14,$C33='S2'!$F$24,$C33='S2'!$F$34)),1,0)</f>
        <v>0</v>
      </c>
      <c r="AO33" s="439">
        <f>IF((OR($C33='S2'!$F$5,$C33='S2'!$F$15,$C33='S2'!$F$25,$C33='S2'!$F$35)),1,0)</f>
        <v>0</v>
      </c>
      <c r="AP33" s="439">
        <f>IF((OR($C33='S2'!$F$6,$C33='S2'!$F$16,$C33='S2'!$F$26,$C33='S2'!$F$36)),1,0)</f>
        <v>0</v>
      </c>
      <c r="AQ33" s="439">
        <f>IF((OR($C33='S2'!$F$7,$C33='S2'!$F$17,$C33='S2'!$F$27,$C33='S2'!$F$37)),1,0)</f>
        <v>1</v>
      </c>
      <c r="AR33" s="439">
        <f>IF((OR($C33='S2'!$F$8,$C33='S2'!$F$18,$C33='S2'!$F$28,$C33='S2'!$F$38)),1,0)</f>
        <v>0</v>
      </c>
      <c r="AS33" s="439">
        <f>IF((OR($C33='S2'!$F$9,$C33='S2'!$F$19,$C33='S2'!$F$29,$C33='S2'!$F$39)),1,0)</f>
        <v>0</v>
      </c>
      <c r="AT33" s="439">
        <f>IF((OR($C33='S2'!$F$10,$C33='S2'!$F$20,$C33='S2'!$F$30,$C33='S2'!$F$40)),1,0)</f>
        <v>0</v>
      </c>
      <c r="AU33" s="439">
        <f>IF((OR($C33='S2'!$F$11,$C33='S2'!$F$21,$C33='S2'!$F$31,$C33='S2'!$F$41)),1,0)</f>
        <v>0</v>
      </c>
      <c r="AV33" s="439">
        <f>IF((OR($C33='S2'!$F$12,$C33='S2'!$F$22,$C33='S2'!$F$32,$C33='S2'!$F$42)),1,0)</f>
        <v>0</v>
      </c>
      <c r="AW33" s="441">
        <f>IF((OR($C33='S2'!$G$3,$C33='S2'!$G$13,$C33='S2'!$G$23,$C33='S2'!$G$33)),1,0)</f>
        <v>0</v>
      </c>
      <c r="AX33" s="441">
        <f>IF((OR($C33='S2'!$G$4,$C33='S2'!$G$14,$C33='S2'!$G$24,$C33='S2'!$G$34)),1,0)</f>
        <v>0</v>
      </c>
      <c r="AY33" s="441">
        <f>IF((OR($C33='S2'!$G$5,$C33='S2'!$G$15,$C33='S2'!$G$25,$C33='S2'!$G$35)),1,0)</f>
        <v>0</v>
      </c>
      <c r="AZ33" s="441">
        <f>IF((OR($C33='S2'!$G$6,$C33='S2'!$G$16,$C33='S2'!$G$26,$C33='S2'!$G$36)),1,0)</f>
        <v>0</v>
      </c>
      <c r="BA33" s="441">
        <f>IF((OR($C33='S2'!$G$7,$C33='S2'!$G$17,$C33='S2'!$G$27,$C33='S2'!$G$37)),1,0)</f>
        <v>0</v>
      </c>
      <c r="BB33" s="441">
        <f>IF((OR($C33='S2'!$G$8,$C33='S2'!$G$18,$C33='S2'!$G$28,$C33='S2'!$G$38)),1,0)</f>
        <v>0</v>
      </c>
      <c r="BC33" s="441">
        <f>IF((OR($C33='S2'!$G$9,$C33='S2'!$G$19,$C33='S2'!$G$29,$C33='S2'!$G$39)),1,0)</f>
        <v>0</v>
      </c>
      <c r="BD33" s="441">
        <f>IF((OR($C33='S2'!$G$10,$C33='S2'!$G$20,$C33='S2'!$G$30,$C33='S2'!$G$40)),1,0)</f>
        <v>0</v>
      </c>
      <c r="BE33" s="441">
        <f>IF((OR($C33='S2'!$G$11,$C33='S2'!$G$21,$C33='S2'!$G$31,$C33='S2'!$G$41)),1,0)</f>
        <v>0</v>
      </c>
      <c r="BF33" s="441">
        <f>IF((OR($C33='S2'!$G$12,$C33='S2'!$G$22,$C33='S2'!$G$32,$C33='S2'!$G$42)),1,0)</f>
        <v>0</v>
      </c>
      <c r="BG33" s="441" t="str">
        <f t="shared" si="62"/>
        <v/>
      </c>
      <c r="BH33" s="441" t="str">
        <f t="shared" si="63"/>
        <v/>
      </c>
      <c r="BI33" s="441" t="str">
        <f t="shared" si="64"/>
        <v/>
      </c>
      <c r="BJ33" s="441" t="str">
        <f t="shared" si="65"/>
        <v/>
      </c>
      <c r="BK33" s="441" t="str">
        <f t="shared" si="66"/>
        <v/>
      </c>
      <c r="BL33" s="441" t="str">
        <f t="shared" si="67"/>
        <v/>
      </c>
      <c r="BM33" s="441" t="str">
        <f t="shared" si="68"/>
        <v/>
      </c>
      <c r="BN33" s="441" t="str">
        <f t="shared" si="69"/>
        <v/>
      </c>
      <c r="BO33" s="441" t="str">
        <f t="shared" si="70"/>
        <v/>
      </c>
      <c r="BP33" s="441" t="str">
        <f t="shared" si="71"/>
        <v/>
      </c>
      <c r="BQ33" s="439" t="str">
        <f t="shared" si="72"/>
        <v/>
      </c>
      <c r="BR33" s="439" t="str">
        <f t="shared" si="73"/>
        <v/>
      </c>
      <c r="BS33" s="439" t="str">
        <f t="shared" si="74"/>
        <v/>
      </c>
      <c r="BT33" s="439" t="str">
        <f t="shared" si="75"/>
        <v/>
      </c>
      <c r="BU33" s="439" t="str">
        <f t="shared" si="76"/>
        <v/>
      </c>
      <c r="BV33" s="439" t="str">
        <f t="shared" si="77"/>
        <v/>
      </c>
      <c r="BW33" s="439" t="str">
        <f t="shared" si="78"/>
        <v/>
      </c>
      <c r="BX33" s="439" t="str">
        <f t="shared" si="79"/>
        <v/>
      </c>
      <c r="BY33" s="439" t="str">
        <f t="shared" si="80"/>
        <v/>
      </c>
      <c r="BZ33" s="439" t="str">
        <f t="shared" si="81"/>
        <v/>
      </c>
      <c r="CA33" s="441" t="str">
        <f t="shared" si="82"/>
        <v/>
      </c>
      <c r="CB33" s="441" t="str">
        <f t="shared" si="83"/>
        <v/>
      </c>
      <c r="CC33" s="441" t="str">
        <f t="shared" si="84"/>
        <v/>
      </c>
      <c r="CD33" s="441" t="str">
        <f t="shared" si="85"/>
        <v/>
      </c>
      <c r="CE33" s="441" t="str">
        <f t="shared" si="86"/>
        <v/>
      </c>
      <c r="CF33" s="441">
        <f t="shared" si="87"/>
        <v>6</v>
      </c>
      <c r="CG33" s="441">
        <f t="shared" si="88"/>
        <v>7</v>
      </c>
      <c r="CH33" s="441" t="str">
        <f t="shared" si="89"/>
        <v/>
      </c>
      <c r="CI33" s="441" t="str">
        <f t="shared" si="90"/>
        <v/>
      </c>
      <c r="CJ33" s="441" t="str">
        <f t="shared" si="91"/>
        <v/>
      </c>
      <c r="CK33" s="439" t="str">
        <f t="shared" si="92"/>
        <v/>
      </c>
      <c r="CL33" s="439" t="str">
        <f t="shared" si="93"/>
        <v/>
      </c>
      <c r="CM33" s="439" t="str">
        <f t="shared" si="94"/>
        <v/>
      </c>
      <c r="CN33" s="439" t="str">
        <f t="shared" si="95"/>
        <v/>
      </c>
      <c r="CO33" s="439">
        <f t="shared" si="96"/>
        <v>5</v>
      </c>
      <c r="CP33" s="439" t="str">
        <f t="shared" si="97"/>
        <v/>
      </c>
      <c r="CQ33" s="439" t="str">
        <f t="shared" si="98"/>
        <v/>
      </c>
      <c r="CR33" s="439" t="str">
        <f t="shared" si="99"/>
        <v/>
      </c>
      <c r="CS33" s="439" t="str">
        <f t="shared" si="100"/>
        <v/>
      </c>
      <c r="CT33" s="439" t="str">
        <f t="shared" si="101"/>
        <v/>
      </c>
      <c r="CU33" s="441" t="str">
        <f t="shared" si="102"/>
        <v/>
      </c>
      <c r="CV33" s="441" t="str">
        <f t="shared" si="103"/>
        <v/>
      </c>
      <c r="CW33" s="441" t="str">
        <f t="shared" si="104"/>
        <v/>
      </c>
      <c r="CX33" s="441" t="str">
        <f t="shared" si="105"/>
        <v/>
      </c>
      <c r="CY33" s="441" t="str">
        <f t="shared" si="106"/>
        <v/>
      </c>
      <c r="CZ33" s="441" t="str">
        <f t="shared" si="107"/>
        <v/>
      </c>
      <c r="DA33" s="441" t="str">
        <f t="shared" si="108"/>
        <v/>
      </c>
      <c r="DB33" s="441" t="str">
        <f t="shared" si="109"/>
        <v/>
      </c>
      <c r="DC33" s="441" t="str">
        <f t="shared" si="110"/>
        <v/>
      </c>
      <c r="DD33" s="441" t="str">
        <f t="shared" si="111"/>
        <v/>
      </c>
      <c r="DE33" s="443" t="str">
        <f t="shared" si="112"/>
        <v/>
      </c>
      <c r="DF33" s="443" t="str">
        <f t="shared" si="57"/>
        <v/>
      </c>
      <c r="DG33" s="443" t="str">
        <f t="shared" si="113"/>
        <v/>
      </c>
      <c r="DH33" s="443" t="str">
        <f t="shared" si="58"/>
        <v/>
      </c>
      <c r="DI33" t="str">
        <f t="shared" si="114"/>
        <v>67</v>
      </c>
      <c r="DJ33" s="443" t="str">
        <f t="shared" si="59"/>
        <v>W67</v>
      </c>
      <c r="DK33" t="str">
        <f t="shared" si="115"/>
        <v>5</v>
      </c>
      <c r="DL33" s="443" t="str">
        <f t="shared" si="61"/>
        <v>,TH5</v>
      </c>
      <c r="DM33" t="str">
        <f t="shared" si="116"/>
        <v/>
      </c>
      <c r="DN33" s="443" t="str">
        <f t="shared" si="60"/>
        <v/>
      </c>
    </row>
    <row r="34" spans="1:118" ht="20.100000000000001" customHeight="1" x14ac:dyDescent="0.2">
      <c r="A34" s="1039" t="s">
        <v>61</v>
      </c>
      <c r="B34" s="39">
        <f t="shared" si="54"/>
        <v>31</v>
      </c>
      <c r="C34" s="641" t="s">
        <v>376</v>
      </c>
      <c r="D34" s="642" t="str">
        <f>VLOOKUP($C34,'Course List (program)'!$G$2:$L$100,2,FALSE)</f>
        <v>History of Art I</v>
      </c>
      <c r="E34" s="643" t="str">
        <f>VLOOKUP($C34,'Course List (program)'!$G$2:$L$100,3,FALSE)</f>
        <v>Yrd. Doç. Dr. Ayşe Nur EREK</v>
      </c>
      <c r="F34" s="644">
        <f>VLOOKUP($C34,'Course List (program)'!$G$2:$L$100,4,FALSE)</f>
        <v>0</v>
      </c>
      <c r="G34" s="642" t="str">
        <f t="shared" si="55"/>
        <v>TU12</v>
      </c>
      <c r="H34" s="662">
        <f>VLOOKUP($C34,'Course List (program)'!$G$2:$L$100,6,FALSE)</f>
        <v>0</v>
      </c>
      <c r="I34" s="441">
        <f>IF((OR($C34='S3'!$C$3,$C34='S3'!$C$13,$C34='S3'!$C$23,$C34='S3'!$C$33)),1,0)</f>
        <v>0</v>
      </c>
      <c r="J34" s="441">
        <f>IF((OR($C34='S3'!$C$4,$C34='S3'!$C$14,$C34='S3'!$C$24,$C34='S3'!$C$34)),1,0)</f>
        <v>0</v>
      </c>
      <c r="K34" s="441">
        <f>IF((OR($C34='S3'!$C$5,$C34='S3'!$C$15,$C34='S3'!$C$25,$C34='S3'!$C$35)),1,0)</f>
        <v>0</v>
      </c>
      <c r="L34" s="441">
        <f>IF((OR($C34='S3'!$C$6,$C34='S3'!$C$16,$C34='S3'!$C$26,$C34='S3'!$C$36)),1,0)</f>
        <v>0</v>
      </c>
      <c r="M34" s="441">
        <f>IF((OR($C34='S3'!$C$7,$C34='S3'!$C$17,$C34='S3'!$C$27,$C34='S3'!$C$37)),1,0)</f>
        <v>0</v>
      </c>
      <c r="N34" s="441">
        <f>IF((OR($C34='S3'!$C$8,$C34='S3'!$C$18,$C34='S3'!$C$28,$C34='S3'!$C$38)),1,0)</f>
        <v>0</v>
      </c>
      <c r="O34" s="441">
        <f>IF((OR($C34='S3'!$C$9,$C34='S3'!$C$19,$C34='S3'!$C$29,$C34='S3'!$C$39)),1,0)</f>
        <v>0</v>
      </c>
      <c r="P34" s="441">
        <f>IF((OR($C34='S3'!$C$10,$C34='S3'!$C$20,$C34='S3'!$C$30,$C34='S3'!$C$40)),1,0)</f>
        <v>0</v>
      </c>
      <c r="Q34" s="441">
        <f>IF((OR($C34='S3'!$C$11,$C34='S3'!$C$21,$C34='S3'!$C$31,$C34='S3'!$C$41)),1,0)</f>
        <v>0</v>
      </c>
      <c r="R34" s="441">
        <f>IF((OR($C34='S3'!$C$12,$C34='S3'!$C$22,$C34='S3'!$C$32,$C34='S3'!$C$42)),1,0)</f>
        <v>0</v>
      </c>
      <c r="S34" s="439">
        <f>IF((OR($C34='S3'!$D$3,$C34='S3'!$D$13,$C34='S3'!$D$23,$C34='S3'!$D$33)),1,0)</f>
        <v>1</v>
      </c>
      <c r="T34" s="439">
        <f>IF((OR($C34='S3'!$D$4,$C34='S3'!$D$14,$C34='S3'!$D$24,$C34='S3'!$D$34)),1,0)</f>
        <v>1</v>
      </c>
      <c r="U34" s="439">
        <f>IF((OR($C34='S3'!$D$5,$C34='S3'!$D$15,$C34='S3'!$D$25,$C34='S3'!$D$35)),1,0)</f>
        <v>0</v>
      </c>
      <c r="V34" s="439">
        <f>IF((OR($C34='S3'!$D$6,$C34='S3'!$D$16,$C34='S3'!$D$26,$C34='S3'!$D$36)),1,0)</f>
        <v>0</v>
      </c>
      <c r="W34" s="439">
        <f>IF((OR($C34='S3'!$D$7,$C34='S3'!$D$17,$C34='S3'!$D$27,$C34='S3'!$D$37)),1,0)</f>
        <v>0</v>
      </c>
      <c r="X34" s="439">
        <f>IF((OR($C34='S3'!$D$8,$C34='S3'!$D$18,$C34='S3'!$D$28,$C34='S3'!$D$38)),1,0)</f>
        <v>0</v>
      </c>
      <c r="Y34" s="439">
        <f>IF((OR($C34='S3'!$D$9,$C34='S3'!$D$19,$C34='S3'!$D$29,$C34='S3'!$D$39)),1,0)</f>
        <v>0</v>
      </c>
      <c r="Z34" s="439">
        <f>IF((OR($C34='S3'!$D$10,$C34='S3'!$D$20,$C34='S3'!$D$30,$C34='S3'!$D$40)),1,0)</f>
        <v>0</v>
      </c>
      <c r="AA34" s="439">
        <f>IF((OR($C34='S3'!$D$11,$C34='S3'!$D$21,$C34='S3'!$D$31,$C34='S3'!$D$41)),1,0)</f>
        <v>0</v>
      </c>
      <c r="AB34" s="439">
        <f>IF((OR($C34='S3'!$D$12,$C34='S3'!$D$22,$C34='S3'!$D$32,$C34='S3'!$D$42)),1,0)</f>
        <v>0</v>
      </c>
      <c r="AC34" s="441">
        <f>IF((OR($C34='S3'!$E$3,$C34='S3'!$E$13,$C34='S3'!$E$23,$C34='S3'!$E$33)),1,0)</f>
        <v>0</v>
      </c>
      <c r="AD34" s="441">
        <f>IF((OR($C34='S3'!$E$4,$C34='S3'!$E$14,$C34='S3'!$E$24,$C34='S3'!$E$34)),1,0)</f>
        <v>0</v>
      </c>
      <c r="AE34" s="441">
        <f>IF((OR($C34='S3'!$E$5,$C34='S3'!$E$15,$C34='S3'!$E$25,$C34='S3'!$E$35)),1,0)</f>
        <v>0</v>
      </c>
      <c r="AF34" s="441">
        <f>IF((OR($C34='S3'!$E$6,$C34='S3'!$E$16,$C34='S3'!$E$26,$C34='S3'!$E$36)),1,0)</f>
        <v>0</v>
      </c>
      <c r="AG34" s="441">
        <f>IF((OR($C34='S3'!$E$7,$C34='S3'!$E$17,$C34='S3'!$E$27,$C34='S3'!$E$37)),1,0)</f>
        <v>0</v>
      </c>
      <c r="AH34" s="441">
        <f>IF((OR($C34='S3'!$E$8,$C34='S3'!$E$18,$C34='S3'!$E$28,$C34='S3'!$E$38)),1,0)</f>
        <v>0</v>
      </c>
      <c r="AI34" s="441">
        <f>IF((OR($C34='S3'!$E$9,$C34='S3'!$E$19,$C34='S3'!$E$29,$C34='S3'!$E$39)),1,0)</f>
        <v>0</v>
      </c>
      <c r="AJ34" s="441">
        <f>IF((OR($C34='S3'!$E$10,$C34='S3'!$E$20,$C34='S3'!$E$30,$C34='S3'!$E$40)),1,0)</f>
        <v>0</v>
      </c>
      <c r="AK34" s="441">
        <f>IF((OR($C34='S3'!$E$11,$C34='S3'!$E$21,$C34='S3'!$E$31,$C34='S3'!$E$41)),1,0)</f>
        <v>0</v>
      </c>
      <c r="AL34" s="441">
        <f>IF((OR($C34='S3'!$E$12,$C34='S3'!$E$22,$C34='S3'!$E$32,$C34='S3'!$E$42)),1,0)</f>
        <v>0</v>
      </c>
      <c r="AM34" s="439">
        <f>IF((OR($C34='S3'!$F$3,$C34='S3'!$F$13,$C34='S3'!$F$23,$C34='S3'!$F$33)),1,0)</f>
        <v>0</v>
      </c>
      <c r="AN34" s="439">
        <f>IF((OR($C34='S3'!$F$4,$C34='S3'!$F$14,$C34='S3'!$F$24,$C34='S3'!$F$34)),1,0)</f>
        <v>0</v>
      </c>
      <c r="AO34" s="439">
        <f>IF((OR($C34='S3'!$F$5,$C34='S3'!$F$15,$C34='S3'!$F$25,$C34='S3'!$F$35)),1,0)</f>
        <v>0</v>
      </c>
      <c r="AP34" s="439">
        <f>IF((OR($C34='S3'!$F$6,$C34='S3'!$F$16,$C34='S3'!$F$26,$C34='S3'!$F$36)),1,0)</f>
        <v>0</v>
      </c>
      <c r="AQ34" s="439">
        <f>IF((OR($C34='S3'!$F$7,$C34='S3'!$F$17,$C34='S3'!$F$27,$C34='S3'!$F$37)),1,0)</f>
        <v>0</v>
      </c>
      <c r="AR34" s="439">
        <f>IF((OR($C34='S3'!$F$8,$C34='S3'!$F$18,$C34='S3'!$F$28,$C34='S3'!$F$38)),1,0)</f>
        <v>0</v>
      </c>
      <c r="AS34" s="439">
        <f>IF((OR($C34='S3'!$F$9,$C34='S3'!$F$19,$C34='S3'!$F$29,$C34='S3'!$F$39)),1,0)</f>
        <v>0</v>
      </c>
      <c r="AT34" s="439">
        <f>IF((OR($C34='S3'!$F$10,$C34='S3'!$F$20,$C34='S3'!$F$30,$C34='S3'!$F$40)),1,0)</f>
        <v>0</v>
      </c>
      <c r="AU34" s="439">
        <f>IF((OR($C34='S3'!$F$11,$C34='S3'!$F$21,$C34='S3'!$F$31,$C34='S3'!$F$41)),1,0)</f>
        <v>0</v>
      </c>
      <c r="AV34" s="439">
        <f>IF((OR($C34='S3'!$F$12,$C34='S3'!$F$22,$C34='S3'!$F$32,$C34='S3'!$F$42)),1,0)</f>
        <v>0</v>
      </c>
      <c r="AW34" s="441">
        <f>IF((OR($C34='S3'!$G$3,$C34='S3'!$G$13,$C34='S3'!$G$23,$C34='S3'!$G$33)),1,0)</f>
        <v>0</v>
      </c>
      <c r="AX34" s="441">
        <f>IF((OR($C34='S3'!$G$4,$C34='S3'!$G$14,$C34='S3'!$G$24,$C34='S3'!$G$34)),1,0)</f>
        <v>0</v>
      </c>
      <c r="AY34" s="441">
        <f>IF((OR($C34='S3'!$G$5,$C34='S3'!$G$15,$C34='S3'!$G$25,$C34='S3'!$G$35)),1,0)</f>
        <v>0</v>
      </c>
      <c r="AZ34" s="441">
        <f>IF((OR($C34='S3'!$G$6,$C34='S3'!$G$16,$C34='S3'!$G$26,$C34='S3'!$G$36)),1,0)</f>
        <v>0</v>
      </c>
      <c r="BA34" s="441">
        <f>IF((OR($C34='S3'!$G$7,$C34='S3'!$G$17,$C34='S3'!$G$27,$C34='S3'!$G$37)),1,0)</f>
        <v>0</v>
      </c>
      <c r="BB34" s="441">
        <f>IF((OR($C34='S3'!$G$8,$C34='S3'!$G$18,$C34='S3'!$G$28,$C34='S3'!$G$38)),1,0)</f>
        <v>0</v>
      </c>
      <c r="BC34" s="441">
        <f>IF((OR($C34='S3'!$G$9,$C34='S3'!$G$19,$C34='S3'!$G$29,$C34='S3'!$G$39)),1,0)</f>
        <v>0</v>
      </c>
      <c r="BD34" s="441">
        <f>IF((OR($C34='S3'!$G$10,$C34='S3'!$G$20,$C34='S3'!$G$30,$C34='S3'!$G$40)),1,0)</f>
        <v>0</v>
      </c>
      <c r="BE34" s="441">
        <f>IF((OR($C34='S3'!$G$11,$C34='S3'!$G$21,$C34='S3'!$G$31,$C34='S3'!$G$41)),1,0)</f>
        <v>0</v>
      </c>
      <c r="BF34" s="441">
        <f>IF((OR($C34='S3'!$G$12,$C34='S3'!$G$22,$C34='S3'!$G$32,$C34='S3'!$G$42)),1,0)</f>
        <v>0</v>
      </c>
      <c r="BG34" s="441" t="str">
        <f t="shared" ref="BG34:CL34" si="117">IF(I34=1,BG$3,"")</f>
        <v/>
      </c>
      <c r="BH34" s="441" t="str">
        <f t="shared" si="117"/>
        <v/>
      </c>
      <c r="BI34" s="441" t="str">
        <f t="shared" si="117"/>
        <v/>
      </c>
      <c r="BJ34" s="441" t="str">
        <f t="shared" si="117"/>
        <v/>
      </c>
      <c r="BK34" s="441" t="str">
        <f t="shared" si="117"/>
        <v/>
      </c>
      <c r="BL34" s="441" t="str">
        <f t="shared" si="117"/>
        <v/>
      </c>
      <c r="BM34" s="441" t="str">
        <f t="shared" si="117"/>
        <v/>
      </c>
      <c r="BN34" s="441" t="str">
        <f t="shared" si="117"/>
        <v/>
      </c>
      <c r="BO34" s="441" t="str">
        <f t="shared" si="117"/>
        <v/>
      </c>
      <c r="BP34" s="441" t="str">
        <f t="shared" si="117"/>
        <v/>
      </c>
      <c r="BQ34" s="439">
        <f t="shared" si="117"/>
        <v>1</v>
      </c>
      <c r="BR34" s="439">
        <f t="shared" si="117"/>
        <v>2</v>
      </c>
      <c r="BS34" s="439" t="str">
        <f t="shared" si="117"/>
        <v/>
      </c>
      <c r="BT34" s="439" t="str">
        <f t="shared" si="117"/>
        <v/>
      </c>
      <c r="BU34" s="439" t="str">
        <f t="shared" si="117"/>
        <v/>
      </c>
      <c r="BV34" s="439" t="str">
        <f t="shared" si="117"/>
        <v/>
      </c>
      <c r="BW34" s="439" t="str">
        <f t="shared" si="117"/>
        <v/>
      </c>
      <c r="BX34" s="439" t="str">
        <f t="shared" si="117"/>
        <v/>
      </c>
      <c r="BY34" s="439" t="str">
        <f t="shared" si="117"/>
        <v/>
      </c>
      <c r="BZ34" s="439" t="str">
        <f t="shared" si="117"/>
        <v/>
      </c>
      <c r="CA34" s="441" t="str">
        <f t="shared" si="117"/>
        <v/>
      </c>
      <c r="CB34" s="441" t="str">
        <f t="shared" si="117"/>
        <v/>
      </c>
      <c r="CC34" s="441" t="str">
        <f t="shared" si="117"/>
        <v/>
      </c>
      <c r="CD34" s="441" t="str">
        <f t="shared" si="117"/>
        <v/>
      </c>
      <c r="CE34" s="441" t="str">
        <f t="shared" si="117"/>
        <v/>
      </c>
      <c r="CF34" s="441" t="str">
        <f t="shared" si="117"/>
        <v/>
      </c>
      <c r="CG34" s="441" t="str">
        <f t="shared" si="117"/>
        <v/>
      </c>
      <c r="CH34" s="441" t="str">
        <f t="shared" si="117"/>
        <v/>
      </c>
      <c r="CI34" s="441" t="str">
        <f t="shared" si="117"/>
        <v/>
      </c>
      <c r="CJ34" s="441" t="str">
        <f t="shared" si="117"/>
        <v/>
      </c>
      <c r="CK34" s="439" t="str">
        <f t="shared" si="117"/>
        <v/>
      </c>
      <c r="CL34" s="439" t="str">
        <f t="shared" si="117"/>
        <v/>
      </c>
      <c r="CM34" s="439" t="str">
        <f t="shared" ref="CM34:DD34" si="118">IF(AO34=1,CM$3,"")</f>
        <v/>
      </c>
      <c r="CN34" s="439" t="str">
        <f t="shared" si="118"/>
        <v/>
      </c>
      <c r="CO34" s="439" t="str">
        <f t="shared" si="118"/>
        <v/>
      </c>
      <c r="CP34" s="439" t="str">
        <f t="shared" si="118"/>
        <v/>
      </c>
      <c r="CQ34" s="439" t="str">
        <f t="shared" si="118"/>
        <v/>
      </c>
      <c r="CR34" s="439" t="str">
        <f t="shared" si="118"/>
        <v/>
      </c>
      <c r="CS34" s="439" t="str">
        <f t="shared" si="118"/>
        <v/>
      </c>
      <c r="CT34" s="439" t="str">
        <f t="shared" si="118"/>
        <v/>
      </c>
      <c r="CU34" s="441" t="str">
        <f t="shared" si="118"/>
        <v/>
      </c>
      <c r="CV34" s="441" t="str">
        <f t="shared" si="118"/>
        <v/>
      </c>
      <c r="CW34" s="441" t="str">
        <f t="shared" si="118"/>
        <v/>
      </c>
      <c r="CX34" s="441" t="str">
        <f t="shared" si="118"/>
        <v/>
      </c>
      <c r="CY34" s="441" t="str">
        <f t="shared" si="118"/>
        <v/>
      </c>
      <c r="CZ34" s="441" t="str">
        <f t="shared" si="118"/>
        <v/>
      </c>
      <c r="DA34" s="441" t="str">
        <f t="shared" si="118"/>
        <v/>
      </c>
      <c r="DB34" s="441" t="str">
        <f t="shared" si="118"/>
        <v/>
      </c>
      <c r="DC34" s="441" t="str">
        <f t="shared" si="118"/>
        <v/>
      </c>
      <c r="DD34" s="441" t="str">
        <f t="shared" si="118"/>
        <v/>
      </c>
      <c r="DE34" s="443" t="str">
        <f>CONCATENATE(BG34,BH34,BI34,BJ34,BK34,BL34,BM34,BN34,BO34,BP34)</f>
        <v/>
      </c>
      <c r="DF34" s="443" t="str">
        <f t="shared" si="57"/>
        <v/>
      </c>
      <c r="DG34" s="443" t="str">
        <f>CONCATENATE(BQ34,BR34,BS34,BT34,BU34,BV34,BW34,BX34,BY34,BZ34)</f>
        <v>12</v>
      </c>
      <c r="DH34" s="443" t="str">
        <f t="shared" si="58"/>
        <v>TU12</v>
      </c>
      <c r="DI34" t="str">
        <f>CONCATENATE(CA34,CB34,CC34,CD34,CE34,CF34,CG34,CH34,CI34,CJ34)</f>
        <v/>
      </c>
      <c r="DJ34" s="443" t="str">
        <f t="shared" si="59"/>
        <v/>
      </c>
      <c r="DK34" t="str">
        <f>CONCATENATE(CK34,CL34,CM34,CN34,CO34,CP34,CQ34,CR34,CS34,CT34)</f>
        <v/>
      </c>
      <c r="DL34" s="443" t="str">
        <f t="shared" si="61"/>
        <v/>
      </c>
      <c r="DM34" t="str">
        <f>CONCATENATE(CU34,CV34,CW34,CX34,CY34,CZ34,DA34,DB34,DC34,DD34)</f>
        <v/>
      </c>
      <c r="DN34" s="443" t="str">
        <f t="shared" si="60"/>
        <v/>
      </c>
    </row>
    <row r="35" spans="1:118" ht="20.100000000000001" customHeight="1" x14ac:dyDescent="0.2">
      <c r="A35" s="1040"/>
      <c r="B35" s="40">
        <f t="shared" si="54"/>
        <v>32</v>
      </c>
      <c r="C35" s="647" t="s">
        <v>549</v>
      </c>
      <c r="D35" s="648" t="str">
        <f>VLOOKUP($C35,'Course List (program)'!$G$2:$L$100,2,FALSE)</f>
        <v>Architectural Presentation Techniques</v>
      </c>
      <c r="E35" s="649" t="str">
        <f>VLOOKUP($C35,'Course List (program)'!$G$2:$L$100,3,FALSE)</f>
        <v>Yrd. Doç. Dr. Murat ŞAHİN</v>
      </c>
      <c r="F35" s="655" t="str">
        <f>VLOOKUP($C35,'Course List (program)'!$G$2:$L$100,4,FALSE)</f>
        <v>Student1</v>
      </c>
      <c r="G35" s="648" t="str">
        <f t="shared" si="55"/>
        <v>W6789</v>
      </c>
      <c r="H35" s="652">
        <f>VLOOKUP($C35,'Course List (program)'!$G$2:$L$100,6,FALSE)</f>
        <v>0</v>
      </c>
      <c r="I35" s="441">
        <f>IF((OR($C35='S3'!$C$3,$C35='S3'!$C$13,$C35='S3'!$C$23,$C35='S3'!$C$33)),1,0)</f>
        <v>0</v>
      </c>
      <c r="J35" s="441">
        <f>IF((OR($C35='S3'!$C$4,$C35='S3'!$C$14,$C35='S3'!$C$24,$C35='S3'!$C$34)),1,0)</f>
        <v>0</v>
      </c>
      <c r="K35" s="441">
        <f>IF((OR($C35='S3'!$C$5,$C35='S3'!$C$15,$C35='S3'!$C$25,$C35='S3'!$C$35)),1,0)</f>
        <v>0</v>
      </c>
      <c r="L35" s="441">
        <f>IF((OR($C35='S3'!$C$6,$C35='S3'!$C$16,$C35='S3'!$C$26,$C35='S3'!$C$36)),1,0)</f>
        <v>0</v>
      </c>
      <c r="M35" s="441">
        <f>IF((OR($C35='S3'!$C$7,$C35='S3'!$C$17,$C35='S3'!$C$27,$C35='S3'!$C$37)),1,0)</f>
        <v>0</v>
      </c>
      <c r="N35" s="441">
        <f>IF((OR($C35='S3'!$C$8,$C35='S3'!$C$18,$C35='S3'!$C$28,$C35='S3'!$C$38)),1,0)</f>
        <v>0</v>
      </c>
      <c r="O35" s="441">
        <f>IF((OR($C35='S3'!$C$9,$C35='S3'!$C$19,$C35='S3'!$C$29,$C35='S3'!$C$39)),1,0)</f>
        <v>0</v>
      </c>
      <c r="P35" s="441">
        <f>IF((OR($C35='S3'!$C$10,$C35='S3'!$C$20,$C35='S3'!$C$30,$C35='S3'!$C$40)),1,0)</f>
        <v>0</v>
      </c>
      <c r="Q35" s="441">
        <f>IF((OR($C35='S3'!$C$11,$C35='S3'!$C$21,$C35='S3'!$C$31,$C35='S3'!$C$41)),1,0)</f>
        <v>0</v>
      </c>
      <c r="R35" s="441">
        <f>IF((OR($C35='S3'!$C$12,$C35='S3'!$C$22,$C35='S3'!$C$32,$C35='S3'!$C$42)),1,0)</f>
        <v>0</v>
      </c>
      <c r="S35" s="439">
        <f>IF((OR($C35='S3'!$D$3,$C35='S3'!$D$13,$C35='S3'!$D$23,$C35='S3'!$D$33)),1,0)</f>
        <v>0</v>
      </c>
      <c r="T35" s="439">
        <f>IF((OR($C35='S3'!$D$4,$C35='S3'!$D$14,$C35='S3'!$D$24,$C35='S3'!$D$34)),1,0)</f>
        <v>0</v>
      </c>
      <c r="U35" s="439">
        <f>IF((OR($C35='S3'!$D$5,$C35='S3'!$D$15,$C35='S3'!$D$25,$C35='S3'!$D$35)),1,0)</f>
        <v>0</v>
      </c>
      <c r="V35" s="439">
        <f>IF((OR($C35='S3'!$D$6,$C35='S3'!$D$16,$C35='S3'!$D$26,$C35='S3'!$D$36)),1,0)</f>
        <v>0</v>
      </c>
      <c r="W35" s="439">
        <f>IF((OR($C35='S3'!$D$7,$C35='S3'!$D$17,$C35='S3'!$D$27,$C35='S3'!$D$37)),1,0)</f>
        <v>0</v>
      </c>
      <c r="X35" s="439">
        <f>IF((OR($C35='S3'!$D$8,$C35='S3'!$D$18,$C35='S3'!$D$28,$C35='S3'!$D$38)),1,0)</f>
        <v>0</v>
      </c>
      <c r="Y35" s="439">
        <f>IF((OR($C35='S3'!$D$9,$C35='S3'!$D$19,$C35='S3'!$D$29,$C35='S3'!$D$39)),1,0)</f>
        <v>0</v>
      </c>
      <c r="Z35" s="439">
        <f>IF((OR($C35='S3'!$D$10,$C35='S3'!$D$20,$C35='S3'!$D$30,$C35='S3'!$D$40)),1,0)</f>
        <v>0</v>
      </c>
      <c r="AA35" s="439">
        <f>IF((OR($C35='S3'!$D$11,$C35='S3'!$D$21,$C35='S3'!$D$31,$C35='S3'!$D$41)),1,0)</f>
        <v>0</v>
      </c>
      <c r="AB35" s="439">
        <f>IF((OR($C35='S3'!$D$12,$C35='S3'!$D$22,$C35='S3'!$D$32,$C35='S3'!$D$42)),1,0)</f>
        <v>0</v>
      </c>
      <c r="AC35" s="441">
        <f>IF((OR($C35='S3'!$E$3,$C35='S3'!$E$13,$C35='S3'!$E$23,$C35='S3'!$E$33)),1,0)</f>
        <v>0</v>
      </c>
      <c r="AD35" s="441">
        <f>IF((OR($C35='S3'!$E$4,$C35='S3'!$E$14,$C35='S3'!$E$24,$C35='S3'!$E$34)),1,0)</f>
        <v>0</v>
      </c>
      <c r="AE35" s="441">
        <f>IF((OR($C35='S3'!$E$5,$C35='S3'!$E$15,$C35='S3'!$E$25,$C35='S3'!$E$35)),1,0)</f>
        <v>0</v>
      </c>
      <c r="AF35" s="441">
        <f>IF((OR($C35='S3'!$E$6,$C35='S3'!$E$16,$C35='S3'!$E$26,$C35='S3'!$E$36)),1,0)</f>
        <v>0</v>
      </c>
      <c r="AG35" s="441">
        <f>IF((OR($C35='S3'!$E$7,$C35='S3'!$E$17,$C35='S3'!$E$27,$C35='S3'!$E$37)),1,0)</f>
        <v>0</v>
      </c>
      <c r="AH35" s="441">
        <f>IF((OR($C35='S3'!$E$8,$C35='S3'!$E$18,$C35='S3'!$E$28,$C35='S3'!$E$38)),1,0)</f>
        <v>1</v>
      </c>
      <c r="AI35" s="441">
        <f>IF((OR($C35='S3'!$E$9,$C35='S3'!$E$19,$C35='S3'!$E$29,$C35='S3'!$E$39)),1,0)</f>
        <v>1</v>
      </c>
      <c r="AJ35" s="441">
        <f>IF((OR($C35='S3'!$E$10,$C35='S3'!$E$20,$C35='S3'!$E$30,$C35='S3'!$E$40)),1,0)</f>
        <v>1</v>
      </c>
      <c r="AK35" s="441">
        <f>IF((OR($C35='S3'!$E$11,$C35='S3'!$E$21,$C35='S3'!$E$31,$C35='S3'!$E$41)),1,0)</f>
        <v>1</v>
      </c>
      <c r="AL35" s="441">
        <f>IF((OR($C35='S3'!$E$12,$C35='S3'!$E$22,$C35='S3'!$E$32,$C35='S3'!$E$42)),1,0)</f>
        <v>0</v>
      </c>
      <c r="AM35" s="439">
        <f>IF((OR($C35='S3'!$F$3,$C35='S3'!$F$13,$C35='S3'!$F$23,$C35='S3'!$F$33)),1,0)</f>
        <v>0</v>
      </c>
      <c r="AN35" s="439">
        <f>IF((OR($C35='S3'!$F$4,$C35='S3'!$F$14,$C35='S3'!$F$24,$C35='S3'!$F$34)),1,0)</f>
        <v>0</v>
      </c>
      <c r="AO35" s="439">
        <f>IF((OR($C35='S3'!$F$5,$C35='S3'!$F$15,$C35='S3'!$F$25,$C35='S3'!$F$35)),1,0)</f>
        <v>0</v>
      </c>
      <c r="AP35" s="439">
        <f>IF((OR($C35='S3'!$F$6,$C35='S3'!$F$16,$C35='S3'!$F$26,$C35='S3'!$F$36)),1,0)</f>
        <v>0</v>
      </c>
      <c r="AQ35" s="439">
        <f>IF((OR($C35='S3'!$F$7,$C35='S3'!$F$17,$C35='S3'!$F$27,$C35='S3'!$F$37)),1,0)</f>
        <v>0</v>
      </c>
      <c r="AR35" s="439">
        <f>IF((OR($C35='S3'!$F$8,$C35='S3'!$F$18,$C35='S3'!$F$28,$C35='S3'!$F$38)),1,0)</f>
        <v>0</v>
      </c>
      <c r="AS35" s="439">
        <f>IF((OR($C35='S3'!$F$9,$C35='S3'!$F$19,$C35='S3'!$F$29,$C35='S3'!$F$39)),1,0)</f>
        <v>0</v>
      </c>
      <c r="AT35" s="439">
        <f>IF((OR($C35='S3'!$F$10,$C35='S3'!$F$20,$C35='S3'!$F$30,$C35='S3'!$F$40)),1,0)</f>
        <v>0</v>
      </c>
      <c r="AU35" s="439">
        <f>IF((OR($C35='S3'!$F$11,$C35='S3'!$F$21,$C35='S3'!$F$31,$C35='S3'!$F$41)),1,0)</f>
        <v>0</v>
      </c>
      <c r="AV35" s="439">
        <f>IF((OR($C35='S3'!$F$12,$C35='S3'!$F$22,$C35='S3'!$F$32,$C35='S3'!$F$42)),1,0)</f>
        <v>0</v>
      </c>
      <c r="AW35" s="441">
        <f>IF((OR($C35='S3'!$G$3,$C35='S3'!$G$13,$C35='S3'!$G$23,$C35='S3'!$G$33)),1,0)</f>
        <v>0</v>
      </c>
      <c r="AX35" s="441">
        <f>IF((OR($C35='S3'!$G$4,$C35='S3'!$G$14,$C35='S3'!$G$24,$C35='S3'!$G$34)),1,0)</f>
        <v>0</v>
      </c>
      <c r="AY35" s="441">
        <f>IF((OR($C35='S3'!$G$5,$C35='S3'!$G$15,$C35='S3'!$G$25,$C35='S3'!$G$35)),1,0)</f>
        <v>0</v>
      </c>
      <c r="AZ35" s="441">
        <f>IF((OR($C35='S3'!$G$6,$C35='S3'!$G$16,$C35='S3'!$G$26,$C35='S3'!$G$36)),1,0)</f>
        <v>0</v>
      </c>
      <c r="BA35" s="441">
        <f>IF((OR($C35='S3'!$G$7,$C35='S3'!$G$17,$C35='S3'!$G$27,$C35='S3'!$G$37)),1,0)</f>
        <v>0</v>
      </c>
      <c r="BB35" s="441">
        <f>IF((OR($C35='S3'!$G$8,$C35='S3'!$G$18,$C35='S3'!$G$28,$C35='S3'!$G$38)),1,0)</f>
        <v>0</v>
      </c>
      <c r="BC35" s="441">
        <f>IF((OR($C35='S3'!$G$9,$C35='S3'!$G$19,$C35='S3'!$G$29,$C35='S3'!$G$39)),1,0)</f>
        <v>0</v>
      </c>
      <c r="BD35" s="441">
        <f>IF((OR($C35='S3'!$G$10,$C35='S3'!$G$20,$C35='S3'!$G$30,$C35='S3'!$G$40)),1,0)</f>
        <v>0</v>
      </c>
      <c r="BE35" s="441">
        <f>IF((OR($C35='S3'!$G$11,$C35='S3'!$G$21,$C35='S3'!$G$31,$C35='S3'!$G$41)),1,0)</f>
        <v>0</v>
      </c>
      <c r="BF35" s="441">
        <f>IF((OR($C35='S3'!$G$12,$C35='S3'!$G$22,$C35='S3'!$G$32,$C35='S3'!$G$42)),1,0)</f>
        <v>0</v>
      </c>
      <c r="BG35" s="441" t="str">
        <f t="shared" ref="BG35:BG48" si="119">IF(I35=1,BG$3,"")</f>
        <v/>
      </c>
      <c r="BH35" s="441" t="str">
        <f t="shared" ref="BH35:BH48" si="120">IF(J35=1,BH$3,"")</f>
        <v/>
      </c>
      <c r="BI35" s="441" t="str">
        <f t="shared" ref="BI35:BI48" si="121">IF(K35=1,BI$3,"")</f>
        <v/>
      </c>
      <c r="BJ35" s="441" t="str">
        <f t="shared" ref="BJ35:BJ48" si="122">IF(L35=1,BJ$3,"")</f>
        <v/>
      </c>
      <c r="BK35" s="441" t="str">
        <f t="shared" ref="BK35:BK48" si="123">IF(M35=1,BK$3,"")</f>
        <v/>
      </c>
      <c r="BL35" s="441" t="str">
        <f t="shared" ref="BL35:BL48" si="124">IF(N35=1,BL$3,"")</f>
        <v/>
      </c>
      <c r="BM35" s="441" t="str">
        <f t="shared" ref="BM35:BM48" si="125">IF(O35=1,BM$3,"")</f>
        <v/>
      </c>
      <c r="BN35" s="441" t="str">
        <f t="shared" ref="BN35:BN48" si="126">IF(P35=1,BN$3,"")</f>
        <v/>
      </c>
      <c r="BO35" s="441" t="str">
        <f t="shared" ref="BO35:BO48" si="127">IF(Q35=1,BO$3,"")</f>
        <v/>
      </c>
      <c r="BP35" s="441" t="str">
        <f t="shared" ref="BP35:BP48" si="128">IF(R35=1,BP$3,"")</f>
        <v/>
      </c>
      <c r="BQ35" s="439" t="str">
        <f t="shared" ref="BQ35:BQ48" si="129">IF(S35=1,BQ$3,"")</f>
        <v/>
      </c>
      <c r="BR35" s="439" t="str">
        <f t="shared" ref="BR35:BR48" si="130">IF(T35=1,BR$3,"")</f>
        <v/>
      </c>
      <c r="BS35" s="439" t="str">
        <f t="shared" ref="BS35:BS48" si="131">IF(U35=1,BS$3,"")</f>
        <v/>
      </c>
      <c r="BT35" s="439" t="str">
        <f t="shared" ref="BT35:BT48" si="132">IF(V35=1,BT$3,"")</f>
        <v/>
      </c>
      <c r="BU35" s="439" t="str">
        <f t="shared" ref="BU35:BU48" si="133">IF(W35=1,BU$3,"")</f>
        <v/>
      </c>
      <c r="BV35" s="439" t="str">
        <f t="shared" ref="BV35:BV48" si="134">IF(X35=1,BV$3,"")</f>
        <v/>
      </c>
      <c r="BW35" s="439" t="str">
        <f t="shared" ref="BW35:BW48" si="135">IF(Y35=1,BW$3,"")</f>
        <v/>
      </c>
      <c r="BX35" s="439" t="str">
        <f t="shared" ref="BX35:BX48" si="136">IF(Z35=1,BX$3,"")</f>
        <v/>
      </c>
      <c r="BY35" s="439" t="str">
        <f t="shared" ref="BY35:BY48" si="137">IF(AA35=1,BY$3,"")</f>
        <v/>
      </c>
      <c r="BZ35" s="439" t="str">
        <f t="shared" ref="BZ35:BZ48" si="138">IF(AB35=1,BZ$3,"")</f>
        <v/>
      </c>
      <c r="CA35" s="441" t="str">
        <f t="shared" ref="CA35:CA48" si="139">IF(AC35=1,CA$3,"")</f>
        <v/>
      </c>
      <c r="CB35" s="441" t="str">
        <f t="shared" ref="CB35:CB48" si="140">IF(AD35=1,CB$3,"")</f>
        <v/>
      </c>
      <c r="CC35" s="441" t="str">
        <f t="shared" ref="CC35:CC48" si="141">IF(AE35=1,CC$3,"")</f>
        <v/>
      </c>
      <c r="CD35" s="441" t="str">
        <f t="shared" ref="CD35:CD48" si="142">IF(AF35=1,CD$3,"")</f>
        <v/>
      </c>
      <c r="CE35" s="441" t="str">
        <f t="shared" ref="CE35:CE48" si="143">IF(AG35=1,CE$3,"")</f>
        <v/>
      </c>
      <c r="CF35" s="441">
        <f t="shared" ref="CF35:CF48" si="144">IF(AH35=1,CF$3,"")</f>
        <v>6</v>
      </c>
      <c r="CG35" s="441">
        <f t="shared" ref="CG35:CG48" si="145">IF(AI35=1,CG$3,"")</f>
        <v>7</v>
      </c>
      <c r="CH35" s="441">
        <f t="shared" ref="CH35:CH48" si="146">IF(AJ35=1,CH$3,"")</f>
        <v>8</v>
      </c>
      <c r="CI35" s="441">
        <f t="shared" ref="CI35:CI48" si="147">IF(AK35=1,CI$3,"")</f>
        <v>9</v>
      </c>
      <c r="CJ35" s="441" t="str">
        <f t="shared" ref="CJ35:CJ48" si="148">IF(AL35=1,CJ$3,"")</f>
        <v/>
      </c>
      <c r="CK35" s="439" t="str">
        <f t="shared" ref="CK35:CK48" si="149">IF(AM35=1,CK$3,"")</f>
        <v/>
      </c>
      <c r="CL35" s="439" t="str">
        <f t="shared" ref="CL35:CL48" si="150">IF(AN35=1,CL$3,"")</f>
        <v/>
      </c>
      <c r="CM35" s="439" t="str">
        <f t="shared" ref="CM35:CM48" si="151">IF(AO35=1,CM$3,"")</f>
        <v/>
      </c>
      <c r="CN35" s="439" t="str">
        <f t="shared" ref="CN35:CN48" si="152">IF(AP35=1,CN$3,"")</f>
        <v/>
      </c>
      <c r="CO35" s="439" t="str">
        <f t="shared" ref="CO35:CO48" si="153">IF(AQ35=1,CO$3,"")</f>
        <v/>
      </c>
      <c r="CP35" s="439" t="str">
        <f t="shared" ref="CP35:CP48" si="154">IF(AR35=1,CP$3,"")</f>
        <v/>
      </c>
      <c r="CQ35" s="439" t="str">
        <f t="shared" ref="CQ35:CQ48" si="155">IF(AS35=1,CQ$3,"")</f>
        <v/>
      </c>
      <c r="CR35" s="439" t="str">
        <f t="shared" ref="CR35:CR48" si="156">IF(AT35=1,CR$3,"")</f>
        <v/>
      </c>
      <c r="CS35" s="439" t="str">
        <f t="shared" ref="CS35:CS48" si="157">IF(AU35=1,CS$3,"")</f>
        <v/>
      </c>
      <c r="CT35" s="439" t="str">
        <f t="shared" ref="CT35:CT48" si="158">IF(AV35=1,CT$3,"")</f>
        <v/>
      </c>
      <c r="CU35" s="441" t="str">
        <f t="shared" ref="CU35:CU48" si="159">IF(AW35=1,CU$3,"")</f>
        <v/>
      </c>
      <c r="CV35" s="441" t="str">
        <f t="shared" ref="CV35:CV48" si="160">IF(AX35=1,CV$3,"")</f>
        <v/>
      </c>
      <c r="CW35" s="441" t="str">
        <f t="shared" ref="CW35:CW48" si="161">IF(AY35=1,CW$3,"")</f>
        <v/>
      </c>
      <c r="CX35" s="441" t="str">
        <f t="shared" ref="CX35:CX48" si="162">IF(AZ35=1,CX$3,"")</f>
        <v/>
      </c>
      <c r="CY35" s="441" t="str">
        <f t="shared" ref="CY35:CY48" si="163">IF(BA35=1,CY$3,"")</f>
        <v/>
      </c>
      <c r="CZ35" s="441" t="str">
        <f t="shared" ref="CZ35:CZ48" si="164">IF(BB35=1,CZ$3,"")</f>
        <v/>
      </c>
      <c r="DA35" s="441" t="str">
        <f t="shared" ref="DA35:DA48" si="165">IF(BC35=1,DA$3,"")</f>
        <v/>
      </c>
      <c r="DB35" s="441" t="str">
        <f t="shared" ref="DB35:DB48" si="166">IF(BD35=1,DB$3,"")</f>
        <v/>
      </c>
      <c r="DC35" s="441" t="str">
        <f t="shared" ref="DC35:DC48" si="167">IF(BE35=1,DC$3,"")</f>
        <v/>
      </c>
      <c r="DD35" s="441" t="str">
        <f t="shared" ref="DD35:DD48" si="168">IF(BF35=1,DD$3,"")</f>
        <v/>
      </c>
      <c r="DE35" s="443" t="str">
        <f t="shared" ref="DE35:DE48" si="169">CONCATENATE(BG35,BH35,BI35,BJ35,BK35,BL35,BM35,BN35,BO35,BP35)</f>
        <v/>
      </c>
      <c r="DF35" s="443" t="str">
        <f t="shared" si="57"/>
        <v/>
      </c>
      <c r="DG35" s="443" t="str">
        <f t="shared" ref="DG35:DG48" si="170">CONCATENATE(BQ35,BR35,BS35,BT35,BU35,BV35,BW35,BX35,BY35,BZ35)</f>
        <v/>
      </c>
      <c r="DH35" s="443" t="str">
        <f t="shared" si="58"/>
        <v/>
      </c>
      <c r="DI35" t="str">
        <f t="shared" ref="DI35:DI48" si="171">CONCATENATE(CA35,CB35,CC35,CD35,CE35,CF35,CG35,CH35,CI35,CJ35)</f>
        <v>6789</v>
      </c>
      <c r="DJ35" s="443" t="str">
        <f t="shared" si="59"/>
        <v>W6789</v>
      </c>
      <c r="DK35" t="str">
        <f t="shared" ref="DK35:DK48" si="172">CONCATENATE(CK35,CL35,CM35,CN35,CO35,CP35,CQ35,CR35,CS35,CT35)</f>
        <v/>
      </c>
      <c r="DL35" s="443" t="str">
        <f t="shared" si="61"/>
        <v/>
      </c>
      <c r="DM35" t="str">
        <f t="shared" ref="DM35:DM48" si="173">CONCATENATE(CU35,CV35,CW35,CX35,CY35,CZ35,DA35,DB35,DC35,DD35)</f>
        <v/>
      </c>
      <c r="DN35" s="443" t="str">
        <f t="shared" si="60"/>
        <v/>
      </c>
    </row>
    <row r="36" spans="1:118" ht="20.100000000000001" customHeight="1" x14ac:dyDescent="0.2">
      <c r="A36" s="1040"/>
      <c r="B36" s="40">
        <f t="shared" si="54"/>
        <v>33</v>
      </c>
      <c r="C36" s="647" t="s">
        <v>547</v>
      </c>
      <c r="D36" s="648" t="str">
        <f>VLOOKUP($C36,'Course List (program)'!$G$2:$L$100,2,FALSE)</f>
        <v>Construction II</v>
      </c>
      <c r="E36" s="649" t="str">
        <f>VLOOKUP($C36,'Course List (program)'!$G$2:$L$100,3,FALSE)</f>
        <v>Öğr. Gör. Gülçin SOYAK</v>
      </c>
      <c r="F36" s="650">
        <f>VLOOKUP($C36,'Course List (program)'!$G$2:$L$100,4,FALSE)</f>
        <v>0</v>
      </c>
      <c r="G36" s="648" t="str">
        <f t="shared" si="55"/>
        <v>W1234</v>
      </c>
      <c r="H36" s="652">
        <f>VLOOKUP($C36,'Course List (program)'!$G$2:$L$100,6,FALSE)</f>
        <v>0</v>
      </c>
      <c r="I36" s="441">
        <f>IF((OR($C36='S3'!$C$3,$C36='S3'!$C$13,$C36='S3'!$C$23,$C36='S3'!$C$33)),1,0)</f>
        <v>0</v>
      </c>
      <c r="J36" s="441">
        <f>IF((OR($C36='S3'!$C$4,$C36='S3'!$C$14,$C36='S3'!$C$24,$C36='S3'!$C$34)),1,0)</f>
        <v>0</v>
      </c>
      <c r="K36" s="441">
        <f>IF((OR($C36='S3'!$C$5,$C36='S3'!$C$15,$C36='S3'!$C$25,$C36='S3'!$C$35)),1,0)</f>
        <v>0</v>
      </c>
      <c r="L36" s="441">
        <f>IF((OR($C36='S3'!$C$6,$C36='S3'!$C$16,$C36='S3'!$C$26,$C36='S3'!$C$36)),1,0)</f>
        <v>0</v>
      </c>
      <c r="M36" s="441">
        <f>IF((OR($C36='S3'!$C$7,$C36='S3'!$C$17,$C36='S3'!$C$27,$C36='S3'!$C$37)),1,0)</f>
        <v>0</v>
      </c>
      <c r="N36" s="441">
        <f>IF((OR($C36='S3'!$C$8,$C36='S3'!$C$18,$C36='S3'!$C$28,$C36='S3'!$C$38)),1,0)</f>
        <v>0</v>
      </c>
      <c r="O36" s="441">
        <f>IF((OR($C36='S3'!$C$9,$C36='S3'!$C$19,$C36='S3'!$C$29,$C36='S3'!$C$39)),1,0)</f>
        <v>0</v>
      </c>
      <c r="P36" s="441">
        <f>IF((OR($C36='S3'!$C$10,$C36='S3'!$C$20,$C36='S3'!$C$30,$C36='S3'!$C$40)),1,0)</f>
        <v>0</v>
      </c>
      <c r="Q36" s="441">
        <f>IF((OR($C36='S3'!$C$11,$C36='S3'!$C$21,$C36='S3'!$C$31,$C36='S3'!$C$41)),1,0)</f>
        <v>0</v>
      </c>
      <c r="R36" s="441">
        <f>IF((OR($C36='S3'!$C$12,$C36='S3'!$C$22,$C36='S3'!$C$32,$C36='S3'!$C$42)),1,0)</f>
        <v>0</v>
      </c>
      <c r="S36" s="439">
        <f>IF((OR($C36='S3'!$D$3,$C36='S3'!$D$13,$C36='S3'!$D$23,$C36='S3'!$D$33)),1,0)</f>
        <v>0</v>
      </c>
      <c r="T36" s="439">
        <f>IF((OR($C36='S3'!$D$4,$C36='S3'!$D$14,$C36='S3'!$D$24,$C36='S3'!$D$34)),1,0)</f>
        <v>0</v>
      </c>
      <c r="U36" s="439">
        <f>IF((OR($C36='S3'!$D$5,$C36='S3'!$D$15,$C36='S3'!$D$25,$C36='S3'!$D$35)),1,0)</f>
        <v>0</v>
      </c>
      <c r="V36" s="439">
        <f>IF((OR($C36='S3'!$D$6,$C36='S3'!$D$16,$C36='S3'!$D$26,$C36='S3'!$D$36)),1,0)</f>
        <v>0</v>
      </c>
      <c r="W36" s="439">
        <f>IF((OR($C36='S3'!$D$7,$C36='S3'!$D$17,$C36='S3'!$D$27,$C36='S3'!$D$37)),1,0)</f>
        <v>0</v>
      </c>
      <c r="X36" s="439">
        <f>IF((OR($C36='S3'!$D$8,$C36='S3'!$D$18,$C36='S3'!$D$28,$C36='S3'!$D$38)),1,0)</f>
        <v>0</v>
      </c>
      <c r="Y36" s="439">
        <f>IF((OR($C36='S3'!$D$9,$C36='S3'!$D$19,$C36='S3'!$D$29,$C36='S3'!$D$39)),1,0)</f>
        <v>0</v>
      </c>
      <c r="Z36" s="439">
        <f>IF((OR($C36='S3'!$D$10,$C36='S3'!$D$20,$C36='S3'!$D$30,$C36='S3'!$D$40)),1,0)</f>
        <v>0</v>
      </c>
      <c r="AA36" s="439">
        <f>IF((OR($C36='S3'!$D$11,$C36='S3'!$D$21,$C36='S3'!$D$31,$C36='S3'!$D$41)),1,0)</f>
        <v>0</v>
      </c>
      <c r="AB36" s="439">
        <f>IF((OR($C36='S3'!$D$12,$C36='S3'!$D$22,$C36='S3'!$D$32,$C36='S3'!$D$42)),1,0)</f>
        <v>0</v>
      </c>
      <c r="AC36" s="441">
        <f>IF((OR($C36='S3'!$E$3,$C36='S3'!$E$13,$C36='S3'!$E$23,$C36='S3'!$E$33)),1,0)</f>
        <v>1</v>
      </c>
      <c r="AD36" s="441">
        <f>IF((OR($C36='S3'!$E$4,$C36='S3'!$E$14,$C36='S3'!$E$24,$C36='S3'!$E$34)),1,0)</f>
        <v>1</v>
      </c>
      <c r="AE36" s="441">
        <f>IF((OR($C36='S3'!$E$5,$C36='S3'!$E$15,$C36='S3'!$E$25,$C36='S3'!$E$35)),1,0)</f>
        <v>1</v>
      </c>
      <c r="AF36" s="441">
        <f>IF((OR($C36='S3'!$E$6,$C36='S3'!$E$16,$C36='S3'!$E$26,$C36='S3'!$E$36)),1,0)</f>
        <v>1</v>
      </c>
      <c r="AG36" s="441">
        <f>IF((OR($C36='S3'!$E$7,$C36='S3'!$E$17,$C36='S3'!$E$27,$C36='S3'!$E$37)),1,0)</f>
        <v>0</v>
      </c>
      <c r="AH36" s="441">
        <f>IF((OR($C36='S3'!$E$8,$C36='S3'!$E$18,$C36='S3'!$E$28,$C36='S3'!$E$38)),1,0)</f>
        <v>0</v>
      </c>
      <c r="AI36" s="441">
        <f>IF((OR($C36='S3'!$E$9,$C36='S3'!$E$19,$C36='S3'!$E$29,$C36='S3'!$E$39)),1,0)</f>
        <v>0</v>
      </c>
      <c r="AJ36" s="441">
        <f>IF((OR($C36='S3'!$E$10,$C36='S3'!$E$20,$C36='S3'!$E$30,$C36='S3'!$E$40)),1,0)</f>
        <v>0</v>
      </c>
      <c r="AK36" s="441">
        <f>IF((OR($C36='S3'!$E$11,$C36='S3'!$E$21,$C36='S3'!$E$31,$C36='S3'!$E$41)),1,0)</f>
        <v>0</v>
      </c>
      <c r="AL36" s="441">
        <f>IF((OR($C36='S3'!$E$12,$C36='S3'!$E$22,$C36='S3'!$E$32,$C36='S3'!$E$42)),1,0)</f>
        <v>0</v>
      </c>
      <c r="AM36" s="439">
        <f>IF((OR($C36='S3'!$F$3,$C36='S3'!$F$13,$C36='S3'!$F$23,$C36='S3'!$F$33)),1,0)</f>
        <v>0</v>
      </c>
      <c r="AN36" s="439">
        <f>IF((OR($C36='S3'!$F$4,$C36='S3'!$F$14,$C36='S3'!$F$24,$C36='S3'!$F$34)),1,0)</f>
        <v>0</v>
      </c>
      <c r="AO36" s="439">
        <f>IF((OR($C36='S3'!$F$5,$C36='S3'!$F$15,$C36='S3'!$F$25,$C36='S3'!$F$35)),1,0)</f>
        <v>0</v>
      </c>
      <c r="AP36" s="439">
        <f>IF((OR($C36='S3'!$F$6,$C36='S3'!$F$16,$C36='S3'!$F$26,$C36='S3'!$F$36)),1,0)</f>
        <v>0</v>
      </c>
      <c r="AQ36" s="439">
        <f>IF((OR($C36='S3'!$F$7,$C36='S3'!$F$17,$C36='S3'!$F$27,$C36='S3'!$F$37)),1,0)</f>
        <v>0</v>
      </c>
      <c r="AR36" s="439">
        <f>IF((OR($C36='S3'!$F$8,$C36='S3'!$F$18,$C36='S3'!$F$28,$C36='S3'!$F$38)),1,0)</f>
        <v>0</v>
      </c>
      <c r="AS36" s="439">
        <f>IF((OR($C36='S3'!$F$9,$C36='S3'!$F$19,$C36='S3'!$F$29,$C36='S3'!$F$39)),1,0)</f>
        <v>0</v>
      </c>
      <c r="AT36" s="439">
        <f>IF((OR($C36='S3'!$F$10,$C36='S3'!$F$20,$C36='S3'!$F$30,$C36='S3'!$F$40)),1,0)</f>
        <v>0</v>
      </c>
      <c r="AU36" s="439">
        <f>IF((OR($C36='S3'!$F$11,$C36='S3'!$F$21,$C36='S3'!$F$31,$C36='S3'!$F$41)),1,0)</f>
        <v>0</v>
      </c>
      <c r="AV36" s="439">
        <f>IF((OR($C36='S3'!$F$12,$C36='S3'!$F$22,$C36='S3'!$F$32,$C36='S3'!$F$42)),1,0)</f>
        <v>0</v>
      </c>
      <c r="AW36" s="441">
        <f>IF((OR($C36='S3'!$G$3,$C36='S3'!$G$13,$C36='S3'!$G$23,$C36='S3'!$G$33)),1,0)</f>
        <v>0</v>
      </c>
      <c r="AX36" s="441">
        <f>IF((OR($C36='S3'!$G$4,$C36='S3'!$G$14,$C36='S3'!$G$24,$C36='S3'!$G$34)),1,0)</f>
        <v>0</v>
      </c>
      <c r="AY36" s="441">
        <f>IF((OR($C36='S3'!$G$5,$C36='S3'!$G$15,$C36='S3'!$G$25,$C36='S3'!$G$35)),1,0)</f>
        <v>0</v>
      </c>
      <c r="AZ36" s="441">
        <f>IF((OR($C36='S3'!$G$6,$C36='S3'!$G$16,$C36='S3'!$G$26,$C36='S3'!$G$36)),1,0)</f>
        <v>0</v>
      </c>
      <c r="BA36" s="441">
        <f>IF((OR($C36='S3'!$G$7,$C36='S3'!$G$17,$C36='S3'!$G$27,$C36='S3'!$G$37)),1,0)</f>
        <v>0</v>
      </c>
      <c r="BB36" s="441">
        <f>IF((OR($C36='S3'!$G$8,$C36='S3'!$G$18,$C36='S3'!$G$28,$C36='S3'!$G$38)),1,0)</f>
        <v>0</v>
      </c>
      <c r="BC36" s="441">
        <f>IF((OR($C36='S3'!$G$9,$C36='S3'!$G$19,$C36='S3'!$G$29,$C36='S3'!$G$39)),1,0)</f>
        <v>0</v>
      </c>
      <c r="BD36" s="441">
        <f>IF((OR($C36='S3'!$G$10,$C36='S3'!$G$20,$C36='S3'!$G$30,$C36='S3'!$G$40)),1,0)</f>
        <v>0</v>
      </c>
      <c r="BE36" s="441">
        <f>IF((OR($C36='S3'!$G$11,$C36='S3'!$G$21,$C36='S3'!$G$31,$C36='S3'!$G$41)),1,0)</f>
        <v>0</v>
      </c>
      <c r="BF36" s="441">
        <f>IF((OR($C36='S3'!$G$12,$C36='S3'!$G$22,$C36='S3'!$G$32,$C36='S3'!$G$42)),1,0)</f>
        <v>0</v>
      </c>
      <c r="BG36" s="441" t="str">
        <f t="shared" si="119"/>
        <v/>
      </c>
      <c r="BH36" s="441" t="str">
        <f t="shared" si="120"/>
        <v/>
      </c>
      <c r="BI36" s="441" t="str">
        <f t="shared" si="121"/>
        <v/>
      </c>
      <c r="BJ36" s="441" t="str">
        <f t="shared" si="122"/>
        <v/>
      </c>
      <c r="BK36" s="441" t="str">
        <f t="shared" si="123"/>
        <v/>
      </c>
      <c r="BL36" s="441" t="str">
        <f t="shared" si="124"/>
        <v/>
      </c>
      <c r="BM36" s="441" t="str">
        <f t="shared" si="125"/>
        <v/>
      </c>
      <c r="BN36" s="441" t="str">
        <f t="shared" si="126"/>
        <v/>
      </c>
      <c r="BO36" s="441" t="str">
        <f t="shared" si="127"/>
        <v/>
      </c>
      <c r="BP36" s="441" t="str">
        <f t="shared" si="128"/>
        <v/>
      </c>
      <c r="BQ36" s="439" t="str">
        <f t="shared" si="129"/>
        <v/>
      </c>
      <c r="BR36" s="439" t="str">
        <f t="shared" si="130"/>
        <v/>
      </c>
      <c r="BS36" s="439" t="str">
        <f t="shared" si="131"/>
        <v/>
      </c>
      <c r="BT36" s="439" t="str">
        <f t="shared" si="132"/>
        <v/>
      </c>
      <c r="BU36" s="439" t="str">
        <f t="shared" si="133"/>
        <v/>
      </c>
      <c r="BV36" s="439" t="str">
        <f t="shared" si="134"/>
        <v/>
      </c>
      <c r="BW36" s="439" t="str">
        <f t="shared" si="135"/>
        <v/>
      </c>
      <c r="BX36" s="439" t="str">
        <f t="shared" si="136"/>
        <v/>
      </c>
      <c r="BY36" s="439" t="str">
        <f t="shared" si="137"/>
        <v/>
      </c>
      <c r="BZ36" s="439" t="str">
        <f t="shared" si="138"/>
        <v/>
      </c>
      <c r="CA36" s="441">
        <f t="shared" si="139"/>
        <v>1</v>
      </c>
      <c r="CB36" s="441">
        <f t="shared" si="140"/>
        <v>2</v>
      </c>
      <c r="CC36" s="441">
        <f t="shared" si="141"/>
        <v>3</v>
      </c>
      <c r="CD36" s="441">
        <f t="shared" si="142"/>
        <v>4</v>
      </c>
      <c r="CE36" s="441" t="str">
        <f t="shared" si="143"/>
        <v/>
      </c>
      <c r="CF36" s="441" t="str">
        <f t="shared" si="144"/>
        <v/>
      </c>
      <c r="CG36" s="441" t="str">
        <f t="shared" si="145"/>
        <v/>
      </c>
      <c r="CH36" s="441" t="str">
        <f t="shared" si="146"/>
        <v/>
      </c>
      <c r="CI36" s="441" t="str">
        <f t="shared" si="147"/>
        <v/>
      </c>
      <c r="CJ36" s="441" t="str">
        <f t="shared" si="148"/>
        <v/>
      </c>
      <c r="CK36" s="439" t="str">
        <f t="shared" si="149"/>
        <v/>
      </c>
      <c r="CL36" s="439" t="str">
        <f t="shared" si="150"/>
        <v/>
      </c>
      <c r="CM36" s="439" t="str">
        <f t="shared" si="151"/>
        <v/>
      </c>
      <c r="CN36" s="439" t="str">
        <f t="shared" si="152"/>
        <v/>
      </c>
      <c r="CO36" s="439" t="str">
        <f t="shared" si="153"/>
        <v/>
      </c>
      <c r="CP36" s="439" t="str">
        <f t="shared" si="154"/>
        <v/>
      </c>
      <c r="CQ36" s="439" t="str">
        <f t="shared" si="155"/>
        <v/>
      </c>
      <c r="CR36" s="439" t="str">
        <f t="shared" si="156"/>
        <v/>
      </c>
      <c r="CS36" s="439" t="str">
        <f t="shared" si="157"/>
        <v/>
      </c>
      <c r="CT36" s="439" t="str">
        <f t="shared" si="158"/>
        <v/>
      </c>
      <c r="CU36" s="441" t="str">
        <f t="shared" si="159"/>
        <v/>
      </c>
      <c r="CV36" s="441" t="str">
        <f t="shared" si="160"/>
        <v/>
      </c>
      <c r="CW36" s="441" t="str">
        <f t="shared" si="161"/>
        <v/>
      </c>
      <c r="CX36" s="441" t="str">
        <f t="shared" si="162"/>
        <v/>
      </c>
      <c r="CY36" s="441" t="str">
        <f t="shared" si="163"/>
        <v/>
      </c>
      <c r="CZ36" s="441" t="str">
        <f t="shared" si="164"/>
        <v/>
      </c>
      <c r="DA36" s="441" t="str">
        <f t="shared" si="165"/>
        <v/>
      </c>
      <c r="DB36" s="441" t="str">
        <f t="shared" si="166"/>
        <v/>
      </c>
      <c r="DC36" s="441" t="str">
        <f t="shared" si="167"/>
        <v/>
      </c>
      <c r="DD36" s="441" t="str">
        <f t="shared" si="168"/>
        <v/>
      </c>
      <c r="DE36" s="443" t="str">
        <f t="shared" si="169"/>
        <v/>
      </c>
      <c r="DF36" s="443" t="str">
        <f t="shared" si="57"/>
        <v/>
      </c>
      <c r="DG36" s="443" t="str">
        <f t="shared" si="170"/>
        <v/>
      </c>
      <c r="DH36" s="443" t="str">
        <f t="shared" si="58"/>
        <v/>
      </c>
      <c r="DI36" t="str">
        <f t="shared" si="171"/>
        <v>1234</v>
      </c>
      <c r="DJ36" s="443" t="str">
        <f t="shared" si="59"/>
        <v>W1234</v>
      </c>
      <c r="DK36" t="str">
        <f t="shared" si="172"/>
        <v/>
      </c>
      <c r="DL36" s="443" t="str">
        <f t="shared" si="61"/>
        <v/>
      </c>
      <c r="DM36" t="str">
        <f t="shared" si="173"/>
        <v/>
      </c>
      <c r="DN36" s="443" t="str">
        <f t="shared" si="60"/>
        <v/>
      </c>
    </row>
    <row r="37" spans="1:118" ht="20.100000000000001" customHeight="1" x14ac:dyDescent="0.2">
      <c r="A37" s="1040"/>
      <c r="B37" s="40">
        <f t="shared" si="54"/>
        <v>34</v>
      </c>
      <c r="C37" s="647" t="s">
        <v>413</v>
      </c>
      <c r="D37" s="648" t="str">
        <f>VLOOKUP($C37,'Course List (program)'!$G$2:$L$100,2,FALSE)</f>
        <v>Theory of Buildings I</v>
      </c>
      <c r="E37" s="649" t="str">
        <f>VLOOKUP($C37,'Course List (program)'!$G$2:$L$100,3,FALSE)</f>
        <v>Prof. Dr. A. Zekiye ABALI</v>
      </c>
      <c r="F37" s="650">
        <f>VLOOKUP($C37,'Course List (program)'!$G$2:$L$100,4,FALSE)</f>
        <v>0</v>
      </c>
      <c r="G37" s="648" t="str">
        <f t="shared" si="55"/>
        <v>TH12</v>
      </c>
      <c r="H37" s="651">
        <f>VLOOKUP($C37,'Course List (program)'!$G$2:$L$100,6,FALSE)</f>
        <v>0</v>
      </c>
      <c r="I37" s="441">
        <f>IF((OR($C37='S3'!$C$3,$C37='S3'!$C$13,$C37='S3'!$C$23,$C37='S3'!$C$33)),1,0)</f>
        <v>0</v>
      </c>
      <c r="J37" s="441">
        <f>IF((OR($C37='S3'!$C$4,$C37='S3'!$C$14,$C37='S3'!$C$24,$C37='S3'!$C$34)),1,0)</f>
        <v>0</v>
      </c>
      <c r="K37" s="441">
        <f>IF((OR($C37='S3'!$C$5,$C37='S3'!$C$15,$C37='S3'!$C$25,$C37='S3'!$C$35)),1,0)</f>
        <v>0</v>
      </c>
      <c r="L37" s="441">
        <f>IF((OR($C37='S3'!$C$6,$C37='S3'!$C$16,$C37='S3'!$C$26,$C37='S3'!$C$36)),1,0)</f>
        <v>0</v>
      </c>
      <c r="M37" s="441">
        <f>IF((OR($C37='S3'!$C$7,$C37='S3'!$C$17,$C37='S3'!$C$27,$C37='S3'!$C$37)),1,0)</f>
        <v>0</v>
      </c>
      <c r="N37" s="441">
        <f>IF((OR($C37='S3'!$C$8,$C37='S3'!$C$18,$C37='S3'!$C$28,$C37='S3'!$C$38)),1,0)</f>
        <v>0</v>
      </c>
      <c r="O37" s="441">
        <f>IF((OR($C37='S3'!$C$9,$C37='S3'!$C$19,$C37='S3'!$C$29,$C37='S3'!$C$39)),1,0)</f>
        <v>0</v>
      </c>
      <c r="P37" s="441">
        <f>IF((OR($C37='S3'!$C$10,$C37='S3'!$C$20,$C37='S3'!$C$30,$C37='S3'!$C$40)),1,0)</f>
        <v>0</v>
      </c>
      <c r="Q37" s="441">
        <f>IF((OR($C37='S3'!$C$11,$C37='S3'!$C$21,$C37='S3'!$C$31,$C37='S3'!$C$41)),1,0)</f>
        <v>0</v>
      </c>
      <c r="R37" s="441">
        <f>IF((OR($C37='S3'!$C$12,$C37='S3'!$C$22,$C37='S3'!$C$32,$C37='S3'!$C$42)),1,0)</f>
        <v>0</v>
      </c>
      <c r="S37" s="439">
        <f>IF((OR($C37='S3'!$D$3,$C37='S3'!$D$13,$C37='S3'!$D$23,$C37='S3'!$D$33)),1,0)</f>
        <v>0</v>
      </c>
      <c r="T37" s="439">
        <f>IF((OR($C37='S3'!$D$4,$C37='S3'!$D$14,$C37='S3'!$D$24,$C37='S3'!$D$34)),1,0)</f>
        <v>0</v>
      </c>
      <c r="U37" s="439">
        <f>IF((OR($C37='S3'!$D$5,$C37='S3'!$D$15,$C37='S3'!$D$25,$C37='S3'!$D$35)),1,0)</f>
        <v>0</v>
      </c>
      <c r="V37" s="439">
        <f>IF((OR($C37='S3'!$D$6,$C37='S3'!$D$16,$C37='S3'!$D$26,$C37='S3'!$D$36)),1,0)</f>
        <v>0</v>
      </c>
      <c r="W37" s="439">
        <f>IF((OR($C37='S3'!$D$7,$C37='S3'!$D$17,$C37='S3'!$D$27,$C37='S3'!$D$37)),1,0)</f>
        <v>0</v>
      </c>
      <c r="X37" s="439">
        <f>IF((OR($C37='S3'!$D$8,$C37='S3'!$D$18,$C37='S3'!$D$28,$C37='S3'!$D$38)),1,0)</f>
        <v>0</v>
      </c>
      <c r="Y37" s="439">
        <f>IF((OR($C37='S3'!$D$9,$C37='S3'!$D$19,$C37='S3'!$D$29,$C37='S3'!$D$39)),1,0)</f>
        <v>0</v>
      </c>
      <c r="Z37" s="439">
        <f>IF((OR($C37='S3'!$D$10,$C37='S3'!$D$20,$C37='S3'!$D$30,$C37='S3'!$D$40)),1,0)</f>
        <v>0</v>
      </c>
      <c r="AA37" s="439">
        <f>IF((OR($C37='S3'!$D$11,$C37='S3'!$D$21,$C37='S3'!$D$31,$C37='S3'!$D$41)),1,0)</f>
        <v>0</v>
      </c>
      <c r="AB37" s="439">
        <f>IF((OR($C37='S3'!$D$12,$C37='S3'!$D$22,$C37='S3'!$D$32,$C37='S3'!$D$42)),1,0)</f>
        <v>0</v>
      </c>
      <c r="AC37" s="441">
        <f>IF((OR($C37='S3'!$E$3,$C37='S3'!$E$13,$C37='S3'!$E$23,$C37='S3'!$E$33)),1,0)</f>
        <v>0</v>
      </c>
      <c r="AD37" s="441">
        <f>IF((OR($C37='S3'!$E$4,$C37='S3'!$E$14,$C37='S3'!$E$24,$C37='S3'!$E$34)),1,0)</f>
        <v>0</v>
      </c>
      <c r="AE37" s="441">
        <f>IF((OR($C37='S3'!$E$5,$C37='S3'!$E$15,$C37='S3'!$E$25,$C37='S3'!$E$35)),1,0)</f>
        <v>0</v>
      </c>
      <c r="AF37" s="441">
        <f>IF((OR($C37='S3'!$E$6,$C37='S3'!$E$16,$C37='S3'!$E$26,$C37='S3'!$E$36)),1,0)</f>
        <v>0</v>
      </c>
      <c r="AG37" s="441">
        <f>IF((OR($C37='S3'!$E$7,$C37='S3'!$E$17,$C37='S3'!$E$27,$C37='S3'!$E$37)),1,0)</f>
        <v>0</v>
      </c>
      <c r="AH37" s="441">
        <f>IF((OR($C37='S3'!$E$8,$C37='S3'!$E$18,$C37='S3'!$E$28,$C37='S3'!$E$38)),1,0)</f>
        <v>0</v>
      </c>
      <c r="AI37" s="441">
        <f>IF((OR($C37='S3'!$E$9,$C37='S3'!$E$19,$C37='S3'!$E$29,$C37='S3'!$E$39)),1,0)</f>
        <v>0</v>
      </c>
      <c r="AJ37" s="441">
        <f>IF((OR($C37='S3'!$E$10,$C37='S3'!$E$20,$C37='S3'!$E$30,$C37='S3'!$E$40)),1,0)</f>
        <v>0</v>
      </c>
      <c r="AK37" s="441">
        <f>IF((OR($C37='S3'!$E$11,$C37='S3'!$E$21,$C37='S3'!$E$31,$C37='S3'!$E$41)),1,0)</f>
        <v>0</v>
      </c>
      <c r="AL37" s="441">
        <f>IF((OR($C37='S3'!$E$12,$C37='S3'!$E$22,$C37='S3'!$E$32,$C37='S3'!$E$42)),1,0)</f>
        <v>0</v>
      </c>
      <c r="AM37" s="439">
        <f>IF((OR($C37='S3'!$F$3,$C37='S3'!$F$13,$C37='S3'!$F$23,$C37='S3'!$F$33)),1,0)</f>
        <v>1</v>
      </c>
      <c r="AN37" s="439">
        <f>IF((OR($C37='S3'!$F$4,$C37='S3'!$F$14,$C37='S3'!$F$24,$C37='S3'!$F$34)),1,0)</f>
        <v>1</v>
      </c>
      <c r="AO37" s="439">
        <f>IF((OR($C37='S3'!$F$5,$C37='S3'!$F$15,$C37='S3'!$F$25,$C37='S3'!$F$35)),1,0)</f>
        <v>0</v>
      </c>
      <c r="AP37" s="439">
        <f>IF((OR($C37='S3'!$F$6,$C37='S3'!$F$16,$C37='S3'!$F$26,$C37='S3'!$F$36)),1,0)</f>
        <v>0</v>
      </c>
      <c r="AQ37" s="439">
        <f>IF((OR($C37='S3'!$F$7,$C37='S3'!$F$17,$C37='S3'!$F$27,$C37='S3'!$F$37)),1,0)</f>
        <v>0</v>
      </c>
      <c r="AR37" s="439">
        <f>IF((OR($C37='S3'!$F$8,$C37='S3'!$F$18,$C37='S3'!$F$28,$C37='S3'!$F$38)),1,0)</f>
        <v>0</v>
      </c>
      <c r="AS37" s="439">
        <f>IF((OR($C37='S3'!$F$9,$C37='S3'!$F$19,$C37='S3'!$F$29,$C37='S3'!$F$39)),1,0)</f>
        <v>0</v>
      </c>
      <c r="AT37" s="439">
        <f>IF((OR($C37='S3'!$F$10,$C37='S3'!$F$20,$C37='S3'!$F$30,$C37='S3'!$F$40)),1,0)</f>
        <v>0</v>
      </c>
      <c r="AU37" s="439">
        <f>IF((OR($C37='S3'!$F$11,$C37='S3'!$F$21,$C37='S3'!$F$31,$C37='S3'!$F$41)),1,0)</f>
        <v>0</v>
      </c>
      <c r="AV37" s="439">
        <f>IF((OR($C37='S3'!$F$12,$C37='S3'!$F$22,$C37='S3'!$F$32,$C37='S3'!$F$42)),1,0)</f>
        <v>0</v>
      </c>
      <c r="AW37" s="441">
        <f>IF((OR($C37='S3'!$G$3,$C37='S3'!$G$13,$C37='S3'!$G$23,$C37='S3'!$G$33)),1,0)</f>
        <v>0</v>
      </c>
      <c r="AX37" s="441">
        <f>IF((OR($C37='S3'!$G$4,$C37='S3'!$G$14,$C37='S3'!$G$24,$C37='S3'!$G$34)),1,0)</f>
        <v>0</v>
      </c>
      <c r="AY37" s="441">
        <f>IF((OR($C37='S3'!$G$5,$C37='S3'!$G$15,$C37='S3'!$G$25,$C37='S3'!$G$35)),1,0)</f>
        <v>0</v>
      </c>
      <c r="AZ37" s="441">
        <f>IF((OR($C37='S3'!$G$6,$C37='S3'!$G$16,$C37='S3'!$G$26,$C37='S3'!$G$36)),1,0)</f>
        <v>0</v>
      </c>
      <c r="BA37" s="441">
        <f>IF((OR($C37='S3'!$G$7,$C37='S3'!$G$17,$C37='S3'!$G$27,$C37='S3'!$G$37)),1,0)</f>
        <v>0</v>
      </c>
      <c r="BB37" s="441">
        <f>IF((OR($C37='S3'!$G$8,$C37='S3'!$G$18,$C37='S3'!$G$28,$C37='S3'!$G$38)),1,0)</f>
        <v>0</v>
      </c>
      <c r="BC37" s="441">
        <f>IF((OR($C37='S3'!$G$9,$C37='S3'!$G$19,$C37='S3'!$G$29,$C37='S3'!$G$39)),1,0)</f>
        <v>0</v>
      </c>
      <c r="BD37" s="441">
        <f>IF((OR($C37='S3'!$G$10,$C37='S3'!$G$20,$C37='S3'!$G$30,$C37='S3'!$G$40)),1,0)</f>
        <v>0</v>
      </c>
      <c r="BE37" s="441">
        <f>IF((OR($C37='S3'!$G$11,$C37='S3'!$G$21,$C37='S3'!$G$31,$C37='S3'!$G$41)),1,0)</f>
        <v>0</v>
      </c>
      <c r="BF37" s="441">
        <f>IF((OR($C37='S3'!$G$12,$C37='S3'!$G$22,$C37='S3'!$G$32,$C37='S3'!$G$42)),1,0)</f>
        <v>0</v>
      </c>
      <c r="BG37" s="441" t="str">
        <f t="shared" si="119"/>
        <v/>
      </c>
      <c r="BH37" s="441" t="str">
        <f t="shared" si="120"/>
        <v/>
      </c>
      <c r="BI37" s="441" t="str">
        <f t="shared" si="121"/>
        <v/>
      </c>
      <c r="BJ37" s="441" t="str">
        <f t="shared" si="122"/>
        <v/>
      </c>
      <c r="BK37" s="441" t="str">
        <f t="shared" si="123"/>
        <v/>
      </c>
      <c r="BL37" s="441" t="str">
        <f t="shared" si="124"/>
        <v/>
      </c>
      <c r="BM37" s="441" t="str">
        <f t="shared" si="125"/>
        <v/>
      </c>
      <c r="BN37" s="441" t="str">
        <f t="shared" si="126"/>
        <v/>
      </c>
      <c r="BO37" s="441" t="str">
        <f t="shared" si="127"/>
        <v/>
      </c>
      <c r="BP37" s="441" t="str">
        <f t="shared" si="128"/>
        <v/>
      </c>
      <c r="BQ37" s="439" t="str">
        <f t="shared" si="129"/>
        <v/>
      </c>
      <c r="BR37" s="439" t="str">
        <f t="shared" si="130"/>
        <v/>
      </c>
      <c r="BS37" s="439" t="str">
        <f t="shared" si="131"/>
        <v/>
      </c>
      <c r="BT37" s="439" t="str">
        <f t="shared" si="132"/>
        <v/>
      </c>
      <c r="BU37" s="439" t="str">
        <f t="shared" si="133"/>
        <v/>
      </c>
      <c r="BV37" s="439" t="str">
        <f t="shared" si="134"/>
        <v/>
      </c>
      <c r="BW37" s="439" t="str">
        <f t="shared" si="135"/>
        <v/>
      </c>
      <c r="BX37" s="439" t="str">
        <f t="shared" si="136"/>
        <v/>
      </c>
      <c r="BY37" s="439" t="str">
        <f t="shared" si="137"/>
        <v/>
      </c>
      <c r="BZ37" s="439" t="str">
        <f t="shared" si="138"/>
        <v/>
      </c>
      <c r="CA37" s="441" t="str">
        <f t="shared" si="139"/>
        <v/>
      </c>
      <c r="CB37" s="441" t="str">
        <f t="shared" si="140"/>
        <v/>
      </c>
      <c r="CC37" s="441" t="str">
        <f t="shared" si="141"/>
        <v/>
      </c>
      <c r="CD37" s="441" t="str">
        <f t="shared" si="142"/>
        <v/>
      </c>
      <c r="CE37" s="441" t="str">
        <f t="shared" si="143"/>
        <v/>
      </c>
      <c r="CF37" s="441" t="str">
        <f t="shared" si="144"/>
        <v/>
      </c>
      <c r="CG37" s="441" t="str">
        <f t="shared" si="145"/>
        <v/>
      </c>
      <c r="CH37" s="441" t="str">
        <f t="shared" si="146"/>
        <v/>
      </c>
      <c r="CI37" s="441" t="str">
        <f t="shared" si="147"/>
        <v/>
      </c>
      <c r="CJ37" s="441" t="str">
        <f t="shared" si="148"/>
        <v/>
      </c>
      <c r="CK37" s="439">
        <f t="shared" si="149"/>
        <v>1</v>
      </c>
      <c r="CL37" s="439">
        <f t="shared" si="150"/>
        <v>2</v>
      </c>
      <c r="CM37" s="439" t="str">
        <f t="shared" si="151"/>
        <v/>
      </c>
      <c r="CN37" s="439" t="str">
        <f t="shared" si="152"/>
        <v/>
      </c>
      <c r="CO37" s="439" t="str">
        <f t="shared" si="153"/>
        <v/>
      </c>
      <c r="CP37" s="439" t="str">
        <f t="shared" si="154"/>
        <v/>
      </c>
      <c r="CQ37" s="439" t="str">
        <f t="shared" si="155"/>
        <v/>
      </c>
      <c r="CR37" s="439" t="str">
        <f t="shared" si="156"/>
        <v/>
      </c>
      <c r="CS37" s="439" t="str">
        <f t="shared" si="157"/>
        <v/>
      </c>
      <c r="CT37" s="439" t="str">
        <f t="shared" si="158"/>
        <v/>
      </c>
      <c r="CU37" s="441" t="str">
        <f t="shared" si="159"/>
        <v/>
      </c>
      <c r="CV37" s="441" t="str">
        <f t="shared" si="160"/>
        <v/>
      </c>
      <c r="CW37" s="441" t="str">
        <f t="shared" si="161"/>
        <v/>
      </c>
      <c r="CX37" s="441" t="str">
        <f t="shared" si="162"/>
        <v/>
      </c>
      <c r="CY37" s="441" t="str">
        <f t="shared" si="163"/>
        <v/>
      </c>
      <c r="CZ37" s="441" t="str">
        <f t="shared" si="164"/>
        <v/>
      </c>
      <c r="DA37" s="441" t="str">
        <f t="shared" si="165"/>
        <v/>
      </c>
      <c r="DB37" s="441" t="str">
        <f t="shared" si="166"/>
        <v/>
      </c>
      <c r="DC37" s="441" t="str">
        <f t="shared" si="167"/>
        <v/>
      </c>
      <c r="DD37" s="441" t="str">
        <f t="shared" si="168"/>
        <v/>
      </c>
      <c r="DE37" s="443" t="str">
        <f t="shared" si="169"/>
        <v/>
      </c>
      <c r="DF37" s="443" t="str">
        <f t="shared" si="57"/>
        <v/>
      </c>
      <c r="DG37" s="443" t="str">
        <f t="shared" si="170"/>
        <v/>
      </c>
      <c r="DH37" s="443" t="str">
        <f t="shared" si="58"/>
        <v/>
      </c>
      <c r="DI37" t="str">
        <f t="shared" si="171"/>
        <v/>
      </c>
      <c r="DJ37" s="443" t="str">
        <f t="shared" si="59"/>
        <v/>
      </c>
      <c r="DK37" t="str">
        <f t="shared" si="172"/>
        <v>12</v>
      </c>
      <c r="DL37" s="443" t="str">
        <f t="shared" si="61"/>
        <v>TH12</v>
      </c>
      <c r="DM37" t="str">
        <f t="shared" si="173"/>
        <v/>
      </c>
      <c r="DN37" s="443" t="str">
        <f t="shared" si="60"/>
        <v/>
      </c>
    </row>
    <row r="38" spans="1:118" ht="20.100000000000001" customHeight="1" x14ac:dyDescent="0.2">
      <c r="A38" s="1040"/>
      <c r="B38" s="40">
        <f t="shared" si="54"/>
        <v>35</v>
      </c>
      <c r="C38" s="647" t="s">
        <v>671</v>
      </c>
      <c r="D38" s="648" t="str">
        <f>VLOOKUP($C38,'Course List (program)'!$G$2:$L$100,2,FALSE)</f>
        <v>Theory of Buildings I</v>
      </c>
      <c r="E38" s="649" t="str">
        <f>VLOOKUP($C38,'Course List (program)'!$G$2:$L$100,3,FALSE)</f>
        <v>Prof. Dr. A. Zekiye ABALI</v>
      </c>
      <c r="F38" s="650">
        <f>VLOOKUP($C38,'Course List (program)'!$G$2:$L$100,4,FALSE)</f>
        <v>0</v>
      </c>
      <c r="G38" s="648" t="str">
        <f t="shared" si="55"/>
        <v>TH34</v>
      </c>
      <c r="H38" s="651">
        <f>VLOOKUP($C38,'Course List (program)'!$G$2:$L$100,6,FALSE)</f>
        <v>0</v>
      </c>
      <c r="I38" s="441">
        <f>IF((OR($C38='S3'!$C$3,$C38='S3'!$C$13,$C38='S3'!$C$23,$C38='S3'!$C$33)),1,0)</f>
        <v>0</v>
      </c>
      <c r="J38" s="441">
        <f>IF((OR($C38='S3'!$C$4,$C38='S3'!$C$14,$C38='S3'!$C$24,$C38='S3'!$C$34)),1,0)</f>
        <v>0</v>
      </c>
      <c r="K38" s="441">
        <f>IF((OR($C38='S3'!$C$5,$C38='S3'!$C$15,$C38='S3'!$C$25,$C38='S3'!$C$35)),1,0)</f>
        <v>0</v>
      </c>
      <c r="L38" s="441">
        <f>IF((OR($C38='S3'!$C$6,$C38='S3'!$C$16,$C38='S3'!$C$26,$C38='S3'!$C$36)),1,0)</f>
        <v>0</v>
      </c>
      <c r="M38" s="441">
        <f>IF((OR($C38='S3'!$C$7,$C38='S3'!$C$17,$C38='S3'!$C$27,$C38='S3'!$C$37)),1,0)</f>
        <v>0</v>
      </c>
      <c r="N38" s="441">
        <f>IF((OR($C38='S3'!$C$8,$C38='S3'!$C$18,$C38='S3'!$C$28,$C38='S3'!$C$38)),1,0)</f>
        <v>0</v>
      </c>
      <c r="O38" s="441">
        <f>IF((OR($C38='S3'!$C$9,$C38='S3'!$C$19,$C38='S3'!$C$29,$C38='S3'!$C$39)),1,0)</f>
        <v>0</v>
      </c>
      <c r="P38" s="441">
        <f>IF((OR($C38='S3'!$C$10,$C38='S3'!$C$20,$C38='S3'!$C$30,$C38='S3'!$C$40)),1,0)</f>
        <v>0</v>
      </c>
      <c r="Q38" s="441">
        <f>IF((OR($C38='S3'!$C$11,$C38='S3'!$C$21,$C38='S3'!$C$31,$C38='S3'!$C$41)),1,0)</f>
        <v>0</v>
      </c>
      <c r="R38" s="441">
        <f>IF((OR($C38='S3'!$C$12,$C38='S3'!$C$22,$C38='S3'!$C$32,$C38='S3'!$C$42)),1,0)</f>
        <v>0</v>
      </c>
      <c r="S38" s="439">
        <f>IF((OR($C38='S3'!$D$3,$C38='S3'!$D$13,$C38='S3'!$D$23,$C38='S3'!$D$33)),1,0)</f>
        <v>0</v>
      </c>
      <c r="T38" s="439">
        <f>IF((OR($C38='S3'!$D$4,$C38='S3'!$D$14,$C38='S3'!$D$24,$C38='S3'!$D$34)),1,0)</f>
        <v>0</v>
      </c>
      <c r="U38" s="439">
        <f>IF((OR($C38='S3'!$D$5,$C38='S3'!$D$15,$C38='S3'!$D$25,$C38='S3'!$D$35)),1,0)</f>
        <v>0</v>
      </c>
      <c r="V38" s="439">
        <f>IF((OR($C38='S3'!$D$6,$C38='S3'!$D$16,$C38='S3'!$D$26,$C38='S3'!$D$36)),1,0)</f>
        <v>0</v>
      </c>
      <c r="W38" s="439">
        <f>IF((OR($C38='S3'!$D$7,$C38='S3'!$D$17,$C38='S3'!$D$27,$C38='S3'!$D$37)),1,0)</f>
        <v>0</v>
      </c>
      <c r="X38" s="439">
        <f>IF((OR($C38='S3'!$D$8,$C38='S3'!$D$18,$C38='S3'!$D$28,$C38='S3'!$D$38)),1,0)</f>
        <v>0</v>
      </c>
      <c r="Y38" s="439">
        <f>IF((OR($C38='S3'!$D$9,$C38='S3'!$D$19,$C38='S3'!$D$29,$C38='S3'!$D$39)),1,0)</f>
        <v>0</v>
      </c>
      <c r="Z38" s="439">
        <f>IF((OR($C38='S3'!$D$10,$C38='S3'!$D$20,$C38='S3'!$D$30,$C38='S3'!$D$40)),1,0)</f>
        <v>0</v>
      </c>
      <c r="AA38" s="439">
        <f>IF((OR($C38='S3'!$D$11,$C38='S3'!$D$21,$C38='S3'!$D$31,$C38='S3'!$D$41)),1,0)</f>
        <v>0</v>
      </c>
      <c r="AB38" s="439">
        <f>IF((OR($C38='S3'!$D$12,$C38='S3'!$D$22,$C38='S3'!$D$32,$C38='S3'!$D$42)),1,0)</f>
        <v>0</v>
      </c>
      <c r="AC38" s="441">
        <f>IF((OR($C38='S3'!$E$3,$C38='S3'!$E$13,$C38='S3'!$E$23,$C38='S3'!$E$33)),1,0)</f>
        <v>0</v>
      </c>
      <c r="AD38" s="441">
        <f>IF((OR($C38='S3'!$E$4,$C38='S3'!$E$14,$C38='S3'!$E$24,$C38='S3'!$E$34)),1,0)</f>
        <v>0</v>
      </c>
      <c r="AE38" s="441">
        <f>IF((OR($C38='S3'!$E$5,$C38='S3'!$E$15,$C38='S3'!$E$25,$C38='S3'!$E$35)),1,0)</f>
        <v>0</v>
      </c>
      <c r="AF38" s="441">
        <f>IF((OR($C38='S3'!$E$6,$C38='S3'!$E$16,$C38='S3'!$E$26,$C38='S3'!$E$36)),1,0)</f>
        <v>0</v>
      </c>
      <c r="AG38" s="441">
        <f>IF((OR($C38='S3'!$E$7,$C38='S3'!$E$17,$C38='S3'!$E$27,$C38='S3'!$E$37)),1,0)</f>
        <v>0</v>
      </c>
      <c r="AH38" s="441">
        <f>IF((OR($C38='S3'!$E$8,$C38='S3'!$E$18,$C38='S3'!$E$28,$C38='S3'!$E$38)),1,0)</f>
        <v>0</v>
      </c>
      <c r="AI38" s="441">
        <f>IF((OR($C38='S3'!$E$9,$C38='S3'!$E$19,$C38='S3'!$E$29,$C38='S3'!$E$39)),1,0)</f>
        <v>0</v>
      </c>
      <c r="AJ38" s="441">
        <f>IF((OR($C38='S3'!$E$10,$C38='S3'!$E$20,$C38='S3'!$E$30,$C38='S3'!$E$40)),1,0)</f>
        <v>0</v>
      </c>
      <c r="AK38" s="441">
        <f>IF((OR($C38='S3'!$E$11,$C38='S3'!$E$21,$C38='S3'!$E$31,$C38='S3'!$E$41)),1,0)</f>
        <v>0</v>
      </c>
      <c r="AL38" s="441">
        <f>IF((OR($C38='S3'!$E$12,$C38='S3'!$E$22,$C38='S3'!$E$32,$C38='S3'!$E$42)),1,0)</f>
        <v>0</v>
      </c>
      <c r="AM38" s="439">
        <f>IF((OR($C38='S3'!$F$3,$C38='S3'!$F$13,$C38='S3'!$F$23,$C38='S3'!$F$33)),1,0)</f>
        <v>0</v>
      </c>
      <c r="AN38" s="439">
        <f>IF((OR($C38='S3'!$F$4,$C38='S3'!$F$14,$C38='S3'!$F$24,$C38='S3'!$F$34)),1,0)</f>
        <v>0</v>
      </c>
      <c r="AO38" s="439">
        <f>IF((OR($C38='S3'!$F$5,$C38='S3'!$F$15,$C38='S3'!$F$25,$C38='S3'!$F$35)),1,0)</f>
        <v>1</v>
      </c>
      <c r="AP38" s="439">
        <f>IF((OR($C38='S3'!$F$6,$C38='S3'!$F$16,$C38='S3'!$F$26,$C38='S3'!$F$36)),1,0)</f>
        <v>1</v>
      </c>
      <c r="AQ38" s="439">
        <f>IF((OR($C38='S3'!$F$7,$C38='S3'!$F$17,$C38='S3'!$F$27,$C38='S3'!$F$37)),1,0)</f>
        <v>0</v>
      </c>
      <c r="AR38" s="439">
        <f>IF((OR($C38='S3'!$F$8,$C38='S3'!$F$18,$C38='S3'!$F$28,$C38='S3'!$F$38)),1,0)</f>
        <v>0</v>
      </c>
      <c r="AS38" s="439">
        <f>IF((OR($C38='S3'!$F$9,$C38='S3'!$F$19,$C38='S3'!$F$29,$C38='S3'!$F$39)),1,0)</f>
        <v>0</v>
      </c>
      <c r="AT38" s="439">
        <f>IF((OR($C38='S3'!$F$10,$C38='S3'!$F$20,$C38='S3'!$F$30,$C38='S3'!$F$40)),1,0)</f>
        <v>0</v>
      </c>
      <c r="AU38" s="439">
        <f>IF((OR($C38='S3'!$F$11,$C38='S3'!$F$21,$C38='S3'!$F$31,$C38='S3'!$F$41)),1,0)</f>
        <v>0</v>
      </c>
      <c r="AV38" s="439">
        <f>IF((OR($C38='S3'!$F$12,$C38='S3'!$F$22,$C38='S3'!$F$32,$C38='S3'!$F$42)),1,0)</f>
        <v>0</v>
      </c>
      <c r="AW38" s="441">
        <f>IF((OR($C38='S3'!$G$3,$C38='S3'!$G$13,$C38='S3'!$G$23,$C38='S3'!$G$33)),1,0)</f>
        <v>0</v>
      </c>
      <c r="AX38" s="441">
        <f>IF((OR($C38='S3'!$G$4,$C38='S3'!$G$14,$C38='S3'!$G$24,$C38='S3'!$G$34)),1,0)</f>
        <v>0</v>
      </c>
      <c r="AY38" s="441">
        <f>IF((OR($C38='S3'!$G$5,$C38='S3'!$G$15,$C38='S3'!$G$25,$C38='S3'!$G$35)),1,0)</f>
        <v>0</v>
      </c>
      <c r="AZ38" s="441">
        <f>IF((OR($C38='S3'!$G$6,$C38='S3'!$G$16,$C38='S3'!$G$26,$C38='S3'!$G$36)),1,0)</f>
        <v>0</v>
      </c>
      <c r="BA38" s="441">
        <f>IF((OR($C38='S3'!$G$7,$C38='S3'!$G$17,$C38='S3'!$G$27,$C38='S3'!$G$37)),1,0)</f>
        <v>0</v>
      </c>
      <c r="BB38" s="441">
        <f>IF((OR($C38='S3'!$G$8,$C38='S3'!$G$18,$C38='S3'!$G$28,$C38='S3'!$G$38)),1,0)</f>
        <v>0</v>
      </c>
      <c r="BC38" s="441">
        <f>IF((OR($C38='S3'!$G$9,$C38='S3'!$G$19,$C38='S3'!$G$29,$C38='S3'!$G$39)),1,0)</f>
        <v>0</v>
      </c>
      <c r="BD38" s="441">
        <f>IF((OR($C38='S3'!$G$10,$C38='S3'!$G$20,$C38='S3'!$G$30,$C38='S3'!$G$40)),1,0)</f>
        <v>0</v>
      </c>
      <c r="BE38" s="441">
        <f>IF((OR($C38='S3'!$G$11,$C38='S3'!$G$21,$C38='S3'!$G$31,$C38='S3'!$G$41)),1,0)</f>
        <v>0</v>
      </c>
      <c r="BF38" s="441">
        <f>IF((OR($C38='S3'!$G$12,$C38='S3'!$G$22,$C38='S3'!$G$32,$C38='S3'!$G$42)),1,0)</f>
        <v>0</v>
      </c>
      <c r="BG38" s="441" t="str">
        <f t="shared" si="119"/>
        <v/>
      </c>
      <c r="BH38" s="441" t="str">
        <f t="shared" si="120"/>
        <v/>
      </c>
      <c r="BI38" s="441" t="str">
        <f t="shared" si="121"/>
        <v/>
      </c>
      <c r="BJ38" s="441" t="str">
        <f t="shared" si="122"/>
        <v/>
      </c>
      <c r="BK38" s="441" t="str">
        <f t="shared" si="123"/>
        <v/>
      </c>
      <c r="BL38" s="441" t="str">
        <f t="shared" si="124"/>
        <v/>
      </c>
      <c r="BM38" s="441" t="str">
        <f t="shared" si="125"/>
        <v/>
      </c>
      <c r="BN38" s="441" t="str">
        <f t="shared" si="126"/>
        <v/>
      </c>
      <c r="BO38" s="441" t="str">
        <f t="shared" si="127"/>
        <v/>
      </c>
      <c r="BP38" s="441" t="str">
        <f t="shared" si="128"/>
        <v/>
      </c>
      <c r="BQ38" s="439" t="str">
        <f t="shared" si="129"/>
        <v/>
      </c>
      <c r="BR38" s="439" t="str">
        <f t="shared" si="130"/>
        <v/>
      </c>
      <c r="BS38" s="439" t="str">
        <f t="shared" si="131"/>
        <v/>
      </c>
      <c r="BT38" s="439" t="str">
        <f t="shared" si="132"/>
        <v/>
      </c>
      <c r="BU38" s="439" t="str">
        <f t="shared" si="133"/>
        <v/>
      </c>
      <c r="BV38" s="439" t="str">
        <f t="shared" si="134"/>
        <v/>
      </c>
      <c r="BW38" s="439" t="str">
        <f t="shared" si="135"/>
        <v/>
      </c>
      <c r="BX38" s="439" t="str">
        <f t="shared" si="136"/>
        <v/>
      </c>
      <c r="BY38" s="439" t="str">
        <f t="shared" si="137"/>
        <v/>
      </c>
      <c r="BZ38" s="439" t="str">
        <f t="shared" si="138"/>
        <v/>
      </c>
      <c r="CA38" s="441" t="str">
        <f t="shared" si="139"/>
        <v/>
      </c>
      <c r="CB38" s="441" t="str">
        <f t="shared" si="140"/>
        <v/>
      </c>
      <c r="CC38" s="441" t="str">
        <f t="shared" si="141"/>
        <v/>
      </c>
      <c r="CD38" s="441" t="str">
        <f t="shared" si="142"/>
        <v/>
      </c>
      <c r="CE38" s="441" t="str">
        <f t="shared" si="143"/>
        <v/>
      </c>
      <c r="CF38" s="441" t="str">
        <f t="shared" si="144"/>
        <v/>
      </c>
      <c r="CG38" s="441" t="str">
        <f t="shared" si="145"/>
        <v/>
      </c>
      <c r="CH38" s="441" t="str">
        <f t="shared" si="146"/>
        <v/>
      </c>
      <c r="CI38" s="441" t="str">
        <f t="shared" si="147"/>
        <v/>
      </c>
      <c r="CJ38" s="441" t="str">
        <f t="shared" si="148"/>
        <v/>
      </c>
      <c r="CK38" s="439" t="str">
        <f t="shared" si="149"/>
        <v/>
      </c>
      <c r="CL38" s="439" t="str">
        <f t="shared" si="150"/>
        <v/>
      </c>
      <c r="CM38" s="439">
        <f t="shared" si="151"/>
        <v>3</v>
      </c>
      <c r="CN38" s="439">
        <f t="shared" si="152"/>
        <v>4</v>
      </c>
      <c r="CO38" s="439" t="str">
        <f t="shared" si="153"/>
        <v/>
      </c>
      <c r="CP38" s="439" t="str">
        <f t="shared" si="154"/>
        <v/>
      </c>
      <c r="CQ38" s="439" t="str">
        <f t="shared" si="155"/>
        <v/>
      </c>
      <c r="CR38" s="439" t="str">
        <f t="shared" si="156"/>
        <v/>
      </c>
      <c r="CS38" s="439" t="str">
        <f t="shared" si="157"/>
        <v/>
      </c>
      <c r="CT38" s="439" t="str">
        <f t="shared" si="158"/>
        <v/>
      </c>
      <c r="CU38" s="441" t="str">
        <f t="shared" si="159"/>
        <v/>
      </c>
      <c r="CV38" s="441" t="str">
        <f t="shared" si="160"/>
        <v/>
      </c>
      <c r="CW38" s="441" t="str">
        <f t="shared" si="161"/>
        <v/>
      </c>
      <c r="CX38" s="441" t="str">
        <f t="shared" si="162"/>
        <v/>
      </c>
      <c r="CY38" s="441" t="str">
        <f t="shared" si="163"/>
        <v/>
      </c>
      <c r="CZ38" s="441" t="str">
        <f t="shared" si="164"/>
        <v/>
      </c>
      <c r="DA38" s="441" t="str">
        <f t="shared" si="165"/>
        <v/>
      </c>
      <c r="DB38" s="441" t="str">
        <f t="shared" si="166"/>
        <v/>
      </c>
      <c r="DC38" s="441" t="str">
        <f t="shared" si="167"/>
        <v/>
      </c>
      <c r="DD38" s="441" t="str">
        <f t="shared" si="168"/>
        <v/>
      </c>
      <c r="DE38" s="443" t="str">
        <f t="shared" si="169"/>
        <v/>
      </c>
      <c r="DF38" s="443" t="str">
        <f t="shared" si="57"/>
        <v/>
      </c>
      <c r="DG38" s="443" t="str">
        <f t="shared" si="170"/>
        <v/>
      </c>
      <c r="DH38" s="443" t="str">
        <f t="shared" si="58"/>
        <v/>
      </c>
      <c r="DI38" t="str">
        <f t="shared" si="171"/>
        <v/>
      </c>
      <c r="DJ38" s="443" t="str">
        <f t="shared" si="59"/>
        <v/>
      </c>
      <c r="DK38" t="str">
        <f t="shared" si="172"/>
        <v>34</v>
      </c>
      <c r="DL38" s="443" t="str">
        <f t="shared" si="61"/>
        <v>TH34</v>
      </c>
      <c r="DM38" t="str">
        <f t="shared" si="173"/>
        <v/>
      </c>
      <c r="DN38" s="443" t="str">
        <f t="shared" si="60"/>
        <v/>
      </c>
    </row>
    <row r="39" spans="1:118" ht="20.100000000000001" customHeight="1" x14ac:dyDescent="0.2">
      <c r="A39" s="1040"/>
      <c r="B39" s="40">
        <f t="shared" si="54"/>
        <v>36</v>
      </c>
      <c r="C39" s="647" t="s">
        <v>672</v>
      </c>
      <c r="D39" s="648" t="str">
        <f>VLOOKUP($C39,'Course List (program)'!$G$2:$L$100,2,FALSE)</f>
        <v>Theory of Buildings I</v>
      </c>
      <c r="E39" s="649" t="str">
        <f>VLOOKUP($C39,'Course List (program)'!$G$2:$L$100,3,FALSE)</f>
        <v>Yrd. Doç. Dr. Hakan UZBERK</v>
      </c>
      <c r="F39" s="650">
        <f>VLOOKUP($C39,'Course List (program)'!$G$2:$L$100,4,FALSE)</f>
        <v>0</v>
      </c>
      <c r="G39" s="648" t="str">
        <f t="shared" si="55"/>
        <v>TH34</v>
      </c>
      <c r="H39" s="651">
        <f>VLOOKUP($C39,'Course List (program)'!$G$2:$L$100,6,FALSE)</f>
        <v>0</v>
      </c>
      <c r="I39" s="441">
        <f>IF((OR($C39='S3'!$C$3,$C39='S3'!$C$13,$C39='S3'!$C$23,$C39='S3'!$C$33)),1,0)</f>
        <v>0</v>
      </c>
      <c r="J39" s="441">
        <f>IF((OR($C39='S3'!$C$4,$C39='S3'!$C$14,$C39='S3'!$C$24,$C39='S3'!$C$34)),1,0)</f>
        <v>0</v>
      </c>
      <c r="K39" s="441">
        <f>IF((OR($C39='S3'!$C$5,$C39='S3'!$C$15,$C39='S3'!$C$25,$C39='S3'!$C$35)),1,0)</f>
        <v>0</v>
      </c>
      <c r="L39" s="441">
        <f>IF((OR($C39='S3'!$C$6,$C39='S3'!$C$16,$C39='S3'!$C$26,$C39='S3'!$C$36)),1,0)</f>
        <v>0</v>
      </c>
      <c r="M39" s="441">
        <f>IF((OR($C39='S3'!$C$7,$C39='S3'!$C$17,$C39='S3'!$C$27,$C39='S3'!$C$37)),1,0)</f>
        <v>0</v>
      </c>
      <c r="N39" s="441">
        <f>IF((OR($C39='S3'!$C$8,$C39='S3'!$C$18,$C39='S3'!$C$28,$C39='S3'!$C$38)),1,0)</f>
        <v>0</v>
      </c>
      <c r="O39" s="441">
        <f>IF((OR($C39='S3'!$C$9,$C39='S3'!$C$19,$C39='S3'!$C$29,$C39='S3'!$C$39)),1,0)</f>
        <v>0</v>
      </c>
      <c r="P39" s="441">
        <f>IF((OR($C39='S3'!$C$10,$C39='S3'!$C$20,$C39='S3'!$C$30,$C39='S3'!$C$40)),1,0)</f>
        <v>0</v>
      </c>
      <c r="Q39" s="441">
        <f>IF((OR($C39='S3'!$C$11,$C39='S3'!$C$21,$C39='S3'!$C$31,$C39='S3'!$C$41)),1,0)</f>
        <v>0</v>
      </c>
      <c r="R39" s="441">
        <f>IF((OR($C39='S3'!$C$12,$C39='S3'!$C$22,$C39='S3'!$C$32,$C39='S3'!$C$42)),1,0)</f>
        <v>0</v>
      </c>
      <c r="S39" s="439">
        <f>IF((OR($C39='S3'!$D$3,$C39='S3'!$D$13,$C39='S3'!$D$23,$C39='S3'!$D$33)),1,0)</f>
        <v>0</v>
      </c>
      <c r="T39" s="439">
        <f>IF((OR($C39='S3'!$D$4,$C39='S3'!$D$14,$C39='S3'!$D$24,$C39='S3'!$D$34)),1,0)</f>
        <v>0</v>
      </c>
      <c r="U39" s="439">
        <f>IF((OR($C39='S3'!$D$5,$C39='S3'!$D$15,$C39='S3'!$D$25,$C39='S3'!$D$35)),1,0)</f>
        <v>0</v>
      </c>
      <c r="V39" s="439">
        <f>IF((OR($C39='S3'!$D$6,$C39='S3'!$D$16,$C39='S3'!$D$26,$C39='S3'!$D$36)),1,0)</f>
        <v>0</v>
      </c>
      <c r="W39" s="439">
        <f>IF((OR($C39='S3'!$D$7,$C39='S3'!$D$17,$C39='S3'!$D$27,$C39='S3'!$D$37)),1,0)</f>
        <v>0</v>
      </c>
      <c r="X39" s="439">
        <f>IF((OR($C39='S3'!$D$8,$C39='S3'!$D$18,$C39='S3'!$D$28,$C39='S3'!$D$38)),1,0)</f>
        <v>0</v>
      </c>
      <c r="Y39" s="439">
        <f>IF((OR($C39='S3'!$D$9,$C39='S3'!$D$19,$C39='S3'!$D$29,$C39='S3'!$D$39)),1,0)</f>
        <v>0</v>
      </c>
      <c r="Z39" s="439">
        <f>IF((OR($C39='S3'!$D$10,$C39='S3'!$D$20,$C39='S3'!$D$30,$C39='S3'!$D$40)),1,0)</f>
        <v>0</v>
      </c>
      <c r="AA39" s="439">
        <f>IF((OR($C39='S3'!$D$11,$C39='S3'!$D$21,$C39='S3'!$D$31,$C39='S3'!$D$41)),1,0)</f>
        <v>0</v>
      </c>
      <c r="AB39" s="439">
        <f>IF((OR($C39='S3'!$D$12,$C39='S3'!$D$22,$C39='S3'!$D$32,$C39='S3'!$D$42)),1,0)</f>
        <v>0</v>
      </c>
      <c r="AC39" s="441">
        <f>IF((OR($C39='S3'!$E$3,$C39='S3'!$E$13,$C39='S3'!$E$23,$C39='S3'!$E$33)),1,0)</f>
        <v>0</v>
      </c>
      <c r="AD39" s="441">
        <f>IF((OR($C39='S3'!$E$4,$C39='S3'!$E$14,$C39='S3'!$E$24,$C39='S3'!$E$34)),1,0)</f>
        <v>0</v>
      </c>
      <c r="AE39" s="441">
        <f>IF((OR($C39='S3'!$E$5,$C39='S3'!$E$15,$C39='S3'!$E$25,$C39='S3'!$E$35)),1,0)</f>
        <v>0</v>
      </c>
      <c r="AF39" s="441">
        <f>IF((OR($C39='S3'!$E$6,$C39='S3'!$E$16,$C39='S3'!$E$26,$C39='S3'!$E$36)),1,0)</f>
        <v>0</v>
      </c>
      <c r="AG39" s="441">
        <f>IF((OR($C39='S3'!$E$7,$C39='S3'!$E$17,$C39='S3'!$E$27,$C39='S3'!$E$37)),1,0)</f>
        <v>0</v>
      </c>
      <c r="AH39" s="441">
        <f>IF((OR($C39='S3'!$E$8,$C39='S3'!$E$18,$C39='S3'!$E$28,$C39='S3'!$E$38)),1,0)</f>
        <v>0</v>
      </c>
      <c r="AI39" s="441">
        <f>IF((OR($C39='S3'!$E$9,$C39='S3'!$E$19,$C39='S3'!$E$29,$C39='S3'!$E$39)),1,0)</f>
        <v>0</v>
      </c>
      <c r="AJ39" s="441">
        <f>IF((OR($C39='S3'!$E$10,$C39='S3'!$E$20,$C39='S3'!$E$30,$C39='S3'!$E$40)),1,0)</f>
        <v>0</v>
      </c>
      <c r="AK39" s="441">
        <f>IF((OR($C39='S3'!$E$11,$C39='S3'!$E$21,$C39='S3'!$E$31,$C39='S3'!$E$41)),1,0)</f>
        <v>0</v>
      </c>
      <c r="AL39" s="441">
        <f>IF((OR($C39='S3'!$E$12,$C39='S3'!$E$22,$C39='S3'!$E$32,$C39='S3'!$E$42)),1,0)</f>
        <v>0</v>
      </c>
      <c r="AM39" s="439">
        <f>IF((OR($C39='S3'!$F$3,$C39='S3'!$F$13,$C39='S3'!$F$23,$C39='S3'!$F$33)),1,0)</f>
        <v>0</v>
      </c>
      <c r="AN39" s="439">
        <f>IF((OR($C39='S3'!$F$4,$C39='S3'!$F$14,$C39='S3'!$F$24,$C39='S3'!$F$34)),1,0)</f>
        <v>0</v>
      </c>
      <c r="AO39" s="439">
        <f>IF((OR($C39='S3'!$F$5,$C39='S3'!$F$15,$C39='S3'!$F$25,$C39='S3'!$F$35)),1,0)</f>
        <v>1</v>
      </c>
      <c r="AP39" s="439">
        <f>IF((OR($C39='S3'!$F$6,$C39='S3'!$F$16,$C39='S3'!$F$26,$C39='S3'!$F$36)),1,0)</f>
        <v>1</v>
      </c>
      <c r="AQ39" s="439">
        <f>IF((OR($C39='S3'!$F$7,$C39='S3'!$F$17,$C39='S3'!$F$27,$C39='S3'!$F$37)),1,0)</f>
        <v>0</v>
      </c>
      <c r="AR39" s="439">
        <f>IF((OR($C39='S3'!$F$8,$C39='S3'!$F$18,$C39='S3'!$F$28,$C39='S3'!$F$38)),1,0)</f>
        <v>0</v>
      </c>
      <c r="AS39" s="439">
        <f>IF((OR($C39='S3'!$F$9,$C39='S3'!$F$19,$C39='S3'!$F$29,$C39='S3'!$F$39)),1,0)</f>
        <v>0</v>
      </c>
      <c r="AT39" s="439">
        <f>IF((OR($C39='S3'!$F$10,$C39='S3'!$F$20,$C39='S3'!$F$30,$C39='S3'!$F$40)),1,0)</f>
        <v>0</v>
      </c>
      <c r="AU39" s="439">
        <f>IF((OR($C39='S3'!$F$11,$C39='S3'!$F$21,$C39='S3'!$F$31,$C39='S3'!$F$41)),1,0)</f>
        <v>0</v>
      </c>
      <c r="AV39" s="439">
        <f>IF((OR($C39='S3'!$F$12,$C39='S3'!$F$22,$C39='S3'!$F$32,$C39='S3'!$F$42)),1,0)</f>
        <v>0</v>
      </c>
      <c r="AW39" s="441">
        <f>IF((OR($C39='S3'!$G$3,$C39='S3'!$G$13,$C39='S3'!$G$23,$C39='S3'!$G$33)),1,0)</f>
        <v>0</v>
      </c>
      <c r="AX39" s="441">
        <f>IF((OR($C39='S3'!$G$4,$C39='S3'!$G$14,$C39='S3'!$G$24,$C39='S3'!$G$34)),1,0)</f>
        <v>0</v>
      </c>
      <c r="AY39" s="441">
        <f>IF((OR($C39='S3'!$G$5,$C39='S3'!$G$15,$C39='S3'!$G$25,$C39='S3'!$G$35)),1,0)</f>
        <v>0</v>
      </c>
      <c r="AZ39" s="441">
        <f>IF((OR($C39='S3'!$G$6,$C39='S3'!$G$16,$C39='S3'!$G$26,$C39='S3'!$G$36)),1,0)</f>
        <v>0</v>
      </c>
      <c r="BA39" s="441">
        <f>IF((OR($C39='S3'!$G$7,$C39='S3'!$G$17,$C39='S3'!$G$27,$C39='S3'!$G$37)),1,0)</f>
        <v>0</v>
      </c>
      <c r="BB39" s="441">
        <f>IF((OR($C39='S3'!$G$8,$C39='S3'!$G$18,$C39='S3'!$G$28,$C39='S3'!$G$38)),1,0)</f>
        <v>0</v>
      </c>
      <c r="BC39" s="441">
        <f>IF((OR($C39='S3'!$G$9,$C39='S3'!$G$19,$C39='S3'!$G$29,$C39='S3'!$G$39)),1,0)</f>
        <v>0</v>
      </c>
      <c r="BD39" s="441">
        <f>IF((OR($C39='S3'!$G$10,$C39='S3'!$G$20,$C39='S3'!$G$30,$C39='S3'!$G$40)),1,0)</f>
        <v>0</v>
      </c>
      <c r="BE39" s="441">
        <f>IF((OR($C39='S3'!$G$11,$C39='S3'!$G$21,$C39='S3'!$G$31,$C39='S3'!$G$41)),1,0)</f>
        <v>0</v>
      </c>
      <c r="BF39" s="441">
        <f>IF((OR($C39='S3'!$G$12,$C39='S3'!$G$22,$C39='S3'!$G$32,$C39='S3'!$G$42)),1,0)</f>
        <v>0</v>
      </c>
      <c r="BG39" s="441" t="str">
        <f t="shared" si="119"/>
        <v/>
      </c>
      <c r="BH39" s="441" t="str">
        <f t="shared" si="120"/>
        <v/>
      </c>
      <c r="BI39" s="441" t="str">
        <f t="shared" si="121"/>
        <v/>
      </c>
      <c r="BJ39" s="441" t="str">
        <f t="shared" si="122"/>
        <v/>
      </c>
      <c r="BK39" s="441" t="str">
        <f t="shared" si="123"/>
        <v/>
      </c>
      <c r="BL39" s="441" t="str">
        <f t="shared" si="124"/>
        <v/>
      </c>
      <c r="BM39" s="441" t="str">
        <f t="shared" si="125"/>
        <v/>
      </c>
      <c r="BN39" s="441" t="str">
        <f t="shared" si="126"/>
        <v/>
      </c>
      <c r="BO39" s="441" t="str">
        <f t="shared" si="127"/>
        <v/>
      </c>
      <c r="BP39" s="441" t="str">
        <f t="shared" si="128"/>
        <v/>
      </c>
      <c r="BQ39" s="439" t="str">
        <f t="shared" si="129"/>
        <v/>
      </c>
      <c r="BR39" s="439" t="str">
        <f t="shared" si="130"/>
        <v/>
      </c>
      <c r="BS39" s="439" t="str">
        <f t="shared" si="131"/>
        <v/>
      </c>
      <c r="BT39" s="439" t="str">
        <f t="shared" si="132"/>
        <v/>
      </c>
      <c r="BU39" s="439" t="str">
        <f t="shared" si="133"/>
        <v/>
      </c>
      <c r="BV39" s="439" t="str">
        <f t="shared" si="134"/>
        <v/>
      </c>
      <c r="BW39" s="439" t="str">
        <f t="shared" si="135"/>
        <v/>
      </c>
      <c r="BX39" s="439" t="str">
        <f t="shared" si="136"/>
        <v/>
      </c>
      <c r="BY39" s="439" t="str">
        <f t="shared" si="137"/>
        <v/>
      </c>
      <c r="BZ39" s="439" t="str">
        <f t="shared" si="138"/>
        <v/>
      </c>
      <c r="CA39" s="441" t="str">
        <f t="shared" si="139"/>
        <v/>
      </c>
      <c r="CB39" s="441" t="str">
        <f t="shared" si="140"/>
        <v/>
      </c>
      <c r="CC39" s="441" t="str">
        <f t="shared" si="141"/>
        <v/>
      </c>
      <c r="CD39" s="441" t="str">
        <f t="shared" si="142"/>
        <v/>
      </c>
      <c r="CE39" s="441" t="str">
        <f t="shared" si="143"/>
        <v/>
      </c>
      <c r="CF39" s="441" t="str">
        <f t="shared" si="144"/>
        <v/>
      </c>
      <c r="CG39" s="441" t="str">
        <f t="shared" si="145"/>
        <v/>
      </c>
      <c r="CH39" s="441" t="str">
        <f t="shared" si="146"/>
        <v/>
      </c>
      <c r="CI39" s="441" t="str">
        <f t="shared" si="147"/>
        <v/>
      </c>
      <c r="CJ39" s="441" t="str">
        <f t="shared" si="148"/>
        <v/>
      </c>
      <c r="CK39" s="439" t="str">
        <f t="shared" si="149"/>
        <v/>
      </c>
      <c r="CL39" s="439" t="str">
        <f t="shared" si="150"/>
        <v/>
      </c>
      <c r="CM39" s="439">
        <f t="shared" si="151"/>
        <v>3</v>
      </c>
      <c r="CN39" s="439">
        <f t="shared" si="152"/>
        <v>4</v>
      </c>
      <c r="CO39" s="439" t="str">
        <f t="shared" si="153"/>
        <v/>
      </c>
      <c r="CP39" s="439" t="str">
        <f t="shared" si="154"/>
        <v/>
      </c>
      <c r="CQ39" s="439" t="str">
        <f t="shared" si="155"/>
        <v/>
      </c>
      <c r="CR39" s="439" t="str">
        <f t="shared" si="156"/>
        <v/>
      </c>
      <c r="CS39" s="439" t="str">
        <f t="shared" si="157"/>
        <v/>
      </c>
      <c r="CT39" s="439" t="str">
        <f t="shared" si="158"/>
        <v/>
      </c>
      <c r="CU39" s="441" t="str">
        <f t="shared" si="159"/>
        <v/>
      </c>
      <c r="CV39" s="441" t="str">
        <f t="shared" si="160"/>
        <v/>
      </c>
      <c r="CW39" s="441" t="str">
        <f t="shared" si="161"/>
        <v/>
      </c>
      <c r="CX39" s="441" t="str">
        <f t="shared" si="162"/>
        <v/>
      </c>
      <c r="CY39" s="441" t="str">
        <f t="shared" si="163"/>
        <v/>
      </c>
      <c r="CZ39" s="441" t="str">
        <f t="shared" si="164"/>
        <v/>
      </c>
      <c r="DA39" s="441" t="str">
        <f t="shared" si="165"/>
        <v/>
      </c>
      <c r="DB39" s="441" t="str">
        <f t="shared" si="166"/>
        <v/>
      </c>
      <c r="DC39" s="441" t="str">
        <f t="shared" si="167"/>
        <v/>
      </c>
      <c r="DD39" s="441" t="str">
        <f t="shared" si="168"/>
        <v/>
      </c>
      <c r="DE39" s="443" t="str">
        <f t="shared" si="169"/>
        <v/>
      </c>
      <c r="DF39" s="443" t="str">
        <f t="shared" si="57"/>
        <v/>
      </c>
      <c r="DG39" s="443" t="str">
        <f t="shared" si="170"/>
        <v/>
      </c>
      <c r="DH39" s="443" t="str">
        <f t="shared" si="58"/>
        <v/>
      </c>
      <c r="DI39" t="str">
        <f t="shared" si="171"/>
        <v/>
      </c>
      <c r="DJ39" s="443" t="str">
        <f t="shared" si="59"/>
        <v/>
      </c>
      <c r="DK39" t="str">
        <f t="shared" si="172"/>
        <v>34</v>
      </c>
      <c r="DL39" s="443" t="str">
        <f t="shared" si="61"/>
        <v>TH34</v>
      </c>
      <c r="DM39" t="str">
        <f t="shared" si="173"/>
        <v/>
      </c>
      <c r="DN39" s="443" t="str">
        <f t="shared" si="60"/>
        <v/>
      </c>
    </row>
    <row r="40" spans="1:118" ht="20.100000000000001" customHeight="1" x14ac:dyDescent="0.2">
      <c r="A40" s="1040"/>
      <c r="B40" s="40">
        <f t="shared" si="54"/>
        <v>37</v>
      </c>
      <c r="C40" s="647" t="s">
        <v>362</v>
      </c>
      <c r="D40" s="648" t="str">
        <f>VLOOKUP($C40,'Course List (program)'!$G$2:$L$100,2,FALSE)</f>
        <v>Architectural Design Studio I</v>
      </c>
      <c r="E40" s="653" t="str">
        <f>VLOOKUP($C40,'Course List (program)'!$G$2:$L$100,3,FALSE)</f>
        <v>Doç. Orhan ÖZGÜNER</v>
      </c>
      <c r="F40" s="650" t="str">
        <f>VLOOKUP($C40,'Course List (program)'!$G$2:$L$100,4,FALSE)</f>
        <v>Ceren GÖĞÜŞ</v>
      </c>
      <c r="G40" s="648" t="str">
        <f t="shared" si="55"/>
        <v>M12346789</v>
      </c>
      <c r="H40" s="652">
        <f>VLOOKUP($C40,'Course List (program)'!$G$2:$L$100,6,FALSE)</f>
        <v>0</v>
      </c>
      <c r="I40" s="441">
        <f>IF((OR($C40='S3'!$C$3,$C40='S3'!$C$13,$C40='S3'!$C$23,$C40='S3'!$C$33)),1,0)</f>
        <v>1</v>
      </c>
      <c r="J40" s="441">
        <f>IF((OR($C40='S3'!$C$4,$C40='S3'!$C$14,$C40='S3'!$C$24,$C40='S3'!$C$34)),1,0)</f>
        <v>1</v>
      </c>
      <c r="K40" s="441">
        <f>IF((OR($C40='S3'!$C$5,$C40='S3'!$C$15,$C40='S3'!$C$25,$C40='S3'!$C$35)),1,0)</f>
        <v>1</v>
      </c>
      <c r="L40" s="441">
        <f>IF((OR($C40='S3'!$C$6,$C40='S3'!$C$16,$C40='S3'!$C$26,$C40='S3'!$C$36)),1,0)</f>
        <v>1</v>
      </c>
      <c r="M40" s="441">
        <f>IF((OR($C40='S3'!$C$7,$C40='S3'!$C$17,$C40='S3'!$C$27,$C40='S3'!$C$37)),1,0)</f>
        <v>0</v>
      </c>
      <c r="N40" s="441">
        <f>IF((OR($C40='S3'!$C$8,$C40='S3'!$C$18,$C40='S3'!$C$28,$C40='S3'!$C$38)),1,0)</f>
        <v>1</v>
      </c>
      <c r="O40" s="441">
        <f>IF((OR($C40='S3'!$C$9,$C40='S3'!$C$19,$C40='S3'!$C$29,$C40='S3'!$C$39)),1,0)</f>
        <v>1</v>
      </c>
      <c r="P40" s="441">
        <f>IF((OR($C40='S3'!$C$10,$C40='S3'!$C$20,$C40='S3'!$C$30,$C40='S3'!$C$40)),1,0)</f>
        <v>1</v>
      </c>
      <c r="Q40" s="441">
        <f>IF((OR($C40='S3'!$C$11,$C40='S3'!$C$21,$C40='S3'!$C$31,$C40='S3'!$C$41)),1,0)</f>
        <v>1</v>
      </c>
      <c r="R40" s="441">
        <f>IF((OR($C40='S3'!$C$12,$C40='S3'!$C$22,$C40='S3'!$C$32,$C40='S3'!$C$42)),1,0)</f>
        <v>0</v>
      </c>
      <c r="S40" s="439">
        <f>IF((OR($C40='S3'!$D$3,$C40='S3'!$D$13,$C40='S3'!$D$23,$C40='S3'!$D$33)),1,0)</f>
        <v>0</v>
      </c>
      <c r="T40" s="439">
        <f>IF((OR($C40='S3'!$D$4,$C40='S3'!$D$14,$C40='S3'!$D$24,$C40='S3'!$D$34)),1,0)</f>
        <v>0</v>
      </c>
      <c r="U40" s="439">
        <f>IF((OR($C40='S3'!$D$5,$C40='S3'!$D$15,$C40='S3'!$D$25,$C40='S3'!$D$35)),1,0)</f>
        <v>0</v>
      </c>
      <c r="V40" s="439">
        <f>IF((OR($C40='S3'!$D$6,$C40='S3'!$D$16,$C40='S3'!$D$26,$C40='S3'!$D$36)),1,0)</f>
        <v>0</v>
      </c>
      <c r="W40" s="439">
        <f>IF((OR($C40='S3'!$D$7,$C40='S3'!$D$17,$C40='S3'!$D$27,$C40='S3'!$D$37)),1,0)</f>
        <v>0</v>
      </c>
      <c r="X40" s="439">
        <f>IF((OR($C40='S3'!$D$8,$C40='S3'!$D$18,$C40='S3'!$D$28,$C40='S3'!$D$38)),1,0)</f>
        <v>0</v>
      </c>
      <c r="Y40" s="439">
        <f>IF((OR($C40='S3'!$D$9,$C40='S3'!$D$19,$C40='S3'!$D$29,$C40='S3'!$D$39)),1,0)</f>
        <v>0</v>
      </c>
      <c r="Z40" s="439">
        <f>IF((OR($C40='S3'!$D$10,$C40='S3'!$D$20,$C40='S3'!$D$30,$C40='S3'!$D$40)),1,0)</f>
        <v>0</v>
      </c>
      <c r="AA40" s="439">
        <f>IF((OR($C40='S3'!$D$11,$C40='S3'!$D$21,$C40='S3'!$D$31,$C40='S3'!$D$41)),1,0)</f>
        <v>0</v>
      </c>
      <c r="AB40" s="439">
        <f>IF((OR($C40='S3'!$D$12,$C40='S3'!$D$22,$C40='S3'!$D$32,$C40='S3'!$D$42)),1,0)</f>
        <v>0</v>
      </c>
      <c r="AC40" s="441">
        <f>IF((OR($C40='S3'!$E$3,$C40='S3'!$E$13,$C40='S3'!$E$23,$C40='S3'!$E$33)),1,0)</f>
        <v>0</v>
      </c>
      <c r="AD40" s="441">
        <f>IF((OR($C40='S3'!$E$4,$C40='S3'!$E$14,$C40='S3'!$E$24,$C40='S3'!$E$34)),1,0)</f>
        <v>0</v>
      </c>
      <c r="AE40" s="441">
        <f>IF((OR($C40='S3'!$E$5,$C40='S3'!$E$15,$C40='S3'!$E$25,$C40='S3'!$E$35)),1,0)</f>
        <v>0</v>
      </c>
      <c r="AF40" s="441">
        <f>IF((OR($C40='S3'!$E$6,$C40='S3'!$E$16,$C40='S3'!$E$26,$C40='S3'!$E$36)),1,0)</f>
        <v>0</v>
      </c>
      <c r="AG40" s="441">
        <f>IF((OR($C40='S3'!$E$7,$C40='S3'!$E$17,$C40='S3'!$E$27,$C40='S3'!$E$37)),1,0)</f>
        <v>0</v>
      </c>
      <c r="AH40" s="441">
        <f>IF((OR($C40='S3'!$E$8,$C40='S3'!$E$18,$C40='S3'!$E$28,$C40='S3'!$E$38)),1,0)</f>
        <v>0</v>
      </c>
      <c r="AI40" s="441">
        <f>IF((OR($C40='S3'!$E$9,$C40='S3'!$E$19,$C40='S3'!$E$29,$C40='S3'!$E$39)),1,0)</f>
        <v>0</v>
      </c>
      <c r="AJ40" s="441">
        <f>IF((OR($C40='S3'!$E$10,$C40='S3'!$E$20,$C40='S3'!$E$30,$C40='S3'!$E$40)),1,0)</f>
        <v>0</v>
      </c>
      <c r="AK40" s="441">
        <f>IF((OR($C40='S3'!$E$11,$C40='S3'!$E$21,$C40='S3'!$E$31,$C40='S3'!$E$41)),1,0)</f>
        <v>0</v>
      </c>
      <c r="AL40" s="441">
        <f>IF((OR($C40='S3'!$E$12,$C40='S3'!$E$22,$C40='S3'!$E$32,$C40='S3'!$E$42)),1,0)</f>
        <v>0</v>
      </c>
      <c r="AM40" s="439">
        <f>IF((OR($C40='S3'!$F$3,$C40='S3'!$F$13,$C40='S3'!$F$23,$C40='S3'!$F$33)),1,0)</f>
        <v>0</v>
      </c>
      <c r="AN40" s="439">
        <f>IF((OR($C40='S3'!$F$4,$C40='S3'!$F$14,$C40='S3'!$F$24,$C40='S3'!$F$34)),1,0)</f>
        <v>0</v>
      </c>
      <c r="AO40" s="439">
        <f>IF((OR($C40='S3'!$F$5,$C40='S3'!$F$15,$C40='S3'!$F$25,$C40='S3'!$F$35)),1,0)</f>
        <v>0</v>
      </c>
      <c r="AP40" s="439">
        <f>IF((OR($C40='S3'!$F$6,$C40='S3'!$F$16,$C40='S3'!$F$26,$C40='S3'!$F$36)),1,0)</f>
        <v>0</v>
      </c>
      <c r="AQ40" s="439">
        <f>IF((OR($C40='S3'!$F$7,$C40='S3'!$F$17,$C40='S3'!$F$27,$C40='S3'!$F$37)),1,0)</f>
        <v>0</v>
      </c>
      <c r="AR40" s="439">
        <f>IF((OR($C40='S3'!$F$8,$C40='S3'!$F$18,$C40='S3'!$F$28,$C40='S3'!$F$38)),1,0)</f>
        <v>0</v>
      </c>
      <c r="AS40" s="439">
        <f>IF((OR($C40='S3'!$F$9,$C40='S3'!$F$19,$C40='S3'!$F$29,$C40='S3'!$F$39)),1,0)</f>
        <v>0</v>
      </c>
      <c r="AT40" s="439">
        <f>IF((OR($C40='S3'!$F$10,$C40='S3'!$F$20,$C40='S3'!$F$30,$C40='S3'!$F$40)),1,0)</f>
        <v>0</v>
      </c>
      <c r="AU40" s="439">
        <f>IF((OR($C40='S3'!$F$11,$C40='S3'!$F$21,$C40='S3'!$F$31,$C40='S3'!$F$41)),1,0)</f>
        <v>0</v>
      </c>
      <c r="AV40" s="439">
        <f>IF((OR($C40='S3'!$F$12,$C40='S3'!$F$22,$C40='S3'!$F$32,$C40='S3'!$F$42)),1,0)</f>
        <v>0</v>
      </c>
      <c r="AW40" s="441">
        <f>IF((OR($C40='S3'!$G$3,$C40='S3'!$G$13,$C40='S3'!$G$23,$C40='S3'!$G$33)),1,0)</f>
        <v>0</v>
      </c>
      <c r="AX40" s="441">
        <f>IF((OR($C40='S3'!$G$4,$C40='S3'!$G$14,$C40='S3'!$G$24,$C40='S3'!$G$34)),1,0)</f>
        <v>0</v>
      </c>
      <c r="AY40" s="441">
        <f>IF((OR($C40='S3'!$G$5,$C40='S3'!$G$15,$C40='S3'!$G$25,$C40='S3'!$G$35)),1,0)</f>
        <v>0</v>
      </c>
      <c r="AZ40" s="441">
        <f>IF((OR($C40='S3'!$G$6,$C40='S3'!$G$16,$C40='S3'!$G$26,$C40='S3'!$G$36)),1,0)</f>
        <v>0</v>
      </c>
      <c r="BA40" s="441">
        <f>IF((OR($C40='S3'!$G$7,$C40='S3'!$G$17,$C40='S3'!$G$27,$C40='S3'!$G$37)),1,0)</f>
        <v>0</v>
      </c>
      <c r="BB40" s="441">
        <f>IF((OR($C40='S3'!$G$8,$C40='S3'!$G$18,$C40='S3'!$G$28,$C40='S3'!$G$38)),1,0)</f>
        <v>0</v>
      </c>
      <c r="BC40" s="441">
        <f>IF((OR($C40='S3'!$G$9,$C40='S3'!$G$19,$C40='S3'!$G$29,$C40='S3'!$G$39)),1,0)</f>
        <v>0</v>
      </c>
      <c r="BD40" s="441">
        <f>IF((OR($C40='S3'!$G$10,$C40='S3'!$G$20,$C40='S3'!$G$30,$C40='S3'!$G$40)),1,0)</f>
        <v>0</v>
      </c>
      <c r="BE40" s="441">
        <f>IF((OR($C40='S3'!$G$11,$C40='S3'!$G$21,$C40='S3'!$G$31,$C40='S3'!$G$41)),1,0)</f>
        <v>0</v>
      </c>
      <c r="BF40" s="441">
        <f>IF((OR($C40='S3'!$G$12,$C40='S3'!$G$22,$C40='S3'!$G$32,$C40='S3'!$G$42)),1,0)</f>
        <v>0</v>
      </c>
      <c r="BG40" s="441">
        <f t="shared" si="119"/>
        <v>1</v>
      </c>
      <c r="BH40" s="441">
        <f t="shared" si="120"/>
        <v>2</v>
      </c>
      <c r="BI40" s="441">
        <f t="shared" si="121"/>
        <v>3</v>
      </c>
      <c r="BJ40" s="441">
        <f t="shared" si="122"/>
        <v>4</v>
      </c>
      <c r="BK40" s="441" t="str">
        <f t="shared" si="123"/>
        <v/>
      </c>
      <c r="BL40" s="441">
        <f t="shared" si="124"/>
        <v>6</v>
      </c>
      <c r="BM40" s="441">
        <f t="shared" si="125"/>
        <v>7</v>
      </c>
      <c r="BN40" s="441">
        <f t="shared" si="126"/>
        <v>8</v>
      </c>
      <c r="BO40" s="441">
        <f t="shared" si="127"/>
        <v>9</v>
      </c>
      <c r="BP40" s="441" t="str">
        <f t="shared" si="128"/>
        <v/>
      </c>
      <c r="BQ40" s="439" t="str">
        <f t="shared" si="129"/>
        <v/>
      </c>
      <c r="BR40" s="439" t="str">
        <f t="shared" si="130"/>
        <v/>
      </c>
      <c r="BS40" s="439" t="str">
        <f t="shared" si="131"/>
        <v/>
      </c>
      <c r="BT40" s="439" t="str">
        <f t="shared" si="132"/>
        <v/>
      </c>
      <c r="BU40" s="439" t="str">
        <f t="shared" si="133"/>
        <v/>
      </c>
      <c r="BV40" s="439" t="str">
        <f t="shared" si="134"/>
        <v/>
      </c>
      <c r="BW40" s="439" t="str">
        <f t="shared" si="135"/>
        <v/>
      </c>
      <c r="BX40" s="439" t="str">
        <f t="shared" si="136"/>
        <v/>
      </c>
      <c r="BY40" s="439" t="str">
        <f t="shared" si="137"/>
        <v/>
      </c>
      <c r="BZ40" s="439" t="str">
        <f t="shared" si="138"/>
        <v/>
      </c>
      <c r="CA40" s="441" t="str">
        <f t="shared" si="139"/>
        <v/>
      </c>
      <c r="CB40" s="441" t="str">
        <f t="shared" si="140"/>
        <v/>
      </c>
      <c r="CC40" s="441" t="str">
        <f t="shared" si="141"/>
        <v/>
      </c>
      <c r="CD40" s="441" t="str">
        <f t="shared" si="142"/>
        <v/>
      </c>
      <c r="CE40" s="441" t="str">
        <f t="shared" si="143"/>
        <v/>
      </c>
      <c r="CF40" s="441" t="str">
        <f t="shared" si="144"/>
        <v/>
      </c>
      <c r="CG40" s="441" t="str">
        <f t="shared" si="145"/>
        <v/>
      </c>
      <c r="CH40" s="441" t="str">
        <f t="shared" si="146"/>
        <v/>
      </c>
      <c r="CI40" s="441" t="str">
        <f t="shared" si="147"/>
        <v/>
      </c>
      <c r="CJ40" s="441" t="str">
        <f t="shared" si="148"/>
        <v/>
      </c>
      <c r="CK40" s="439" t="str">
        <f t="shared" si="149"/>
        <v/>
      </c>
      <c r="CL40" s="439" t="str">
        <f t="shared" si="150"/>
        <v/>
      </c>
      <c r="CM40" s="439" t="str">
        <f t="shared" si="151"/>
        <v/>
      </c>
      <c r="CN40" s="439" t="str">
        <f t="shared" si="152"/>
        <v/>
      </c>
      <c r="CO40" s="439" t="str">
        <f t="shared" si="153"/>
        <v/>
      </c>
      <c r="CP40" s="439" t="str">
        <f t="shared" si="154"/>
        <v/>
      </c>
      <c r="CQ40" s="439" t="str">
        <f t="shared" si="155"/>
        <v/>
      </c>
      <c r="CR40" s="439" t="str">
        <f t="shared" si="156"/>
        <v/>
      </c>
      <c r="CS40" s="439" t="str">
        <f t="shared" si="157"/>
        <v/>
      </c>
      <c r="CT40" s="439" t="str">
        <f t="shared" si="158"/>
        <v/>
      </c>
      <c r="CU40" s="441" t="str">
        <f t="shared" si="159"/>
        <v/>
      </c>
      <c r="CV40" s="441" t="str">
        <f t="shared" si="160"/>
        <v/>
      </c>
      <c r="CW40" s="441" t="str">
        <f t="shared" si="161"/>
        <v/>
      </c>
      <c r="CX40" s="441" t="str">
        <f t="shared" si="162"/>
        <v/>
      </c>
      <c r="CY40" s="441" t="str">
        <f t="shared" si="163"/>
        <v/>
      </c>
      <c r="CZ40" s="441" t="str">
        <f t="shared" si="164"/>
        <v/>
      </c>
      <c r="DA40" s="441" t="str">
        <f t="shared" si="165"/>
        <v/>
      </c>
      <c r="DB40" s="441" t="str">
        <f t="shared" si="166"/>
        <v/>
      </c>
      <c r="DC40" s="441" t="str">
        <f t="shared" si="167"/>
        <v/>
      </c>
      <c r="DD40" s="441" t="str">
        <f t="shared" si="168"/>
        <v/>
      </c>
      <c r="DE40" s="443" t="str">
        <f t="shared" si="169"/>
        <v>12346789</v>
      </c>
      <c r="DF40" s="443" t="str">
        <f t="shared" si="57"/>
        <v>M12346789</v>
      </c>
      <c r="DG40" s="443" t="str">
        <f t="shared" si="170"/>
        <v/>
      </c>
      <c r="DH40" s="443" t="str">
        <f t="shared" si="58"/>
        <v/>
      </c>
      <c r="DI40" t="str">
        <f t="shared" si="171"/>
        <v/>
      </c>
      <c r="DJ40" s="443" t="str">
        <f t="shared" si="59"/>
        <v/>
      </c>
      <c r="DK40" t="str">
        <f t="shared" si="172"/>
        <v/>
      </c>
      <c r="DL40" s="443" t="str">
        <f t="shared" si="61"/>
        <v/>
      </c>
      <c r="DM40" t="str">
        <f t="shared" si="173"/>
        <v/>
      </c>
      <c r="DN40" s="443" t="str">
        <f t="shared" si="60"/>
        <v/>
      </c>
    </row>
    <row r="41" spans="1:118" ht="20.100000000000001" customHeight="1" x14ac:dyDescent="0.2">
      <c r="A41" s="1040"/>
      <c r="B41" s="40">
        <f t="shared" si="54"/>
        <v>38</v>
      </c>
      <c r="C41" s="647" t="s">
        <v>548</v>
      </c>
      <c r="D41" s="648" t="str">
        <f>VLOOKUP($C41,'Course List (program)'!$G$2:$L$100,2,FALSE)</f>
        <v>Architectural Design Studio I</v>
      </c>
      <c r="E41" s="649" t="str">
        <f>VLOOKUP($C41,'Course List (program)'!$G$2:$L$100,3,FALSE)</f>
        <v>Prof. Dr. Yavuz KOŞANER</v>
      </c>
      <c r="F41" s="650" t="str">
        <f>VLOOKUP($C41,'Course List (program)'!$G$2:$L$100,4,FALSE)</f>
        <v>Zeynep YAZICIOĞLU HALU</v>
      </c>
      <c r="G41" s="648" t="str">
        <f t="shared" si="55"/>
        <v>M12346789</v>
      </c>
      <c r="H41" s="652">
        <f>VLOOKUP($C41,'Course List (program)'!$G$2:$L$100,6,FALSE)</f>
        <v>0</v>
      </c>
      <c r="I41" s="441">
        <f>IF((OR($C41='S3'!$C$3,$C41='S3'!$C$13,$C41='S3'!$C$23,$C41='S3'!$C$33)),1,0)</f>
        <v>1</v>
      </c>
      <c r="J41" s="441">
        <f>IF((OR($C41='S3'!$C$4,$C41='S3'!$C$14,$C41='S3'!$C$24,$C41='S3'!$C$34)),1,0)</f>
        <v>1</v>
      </c>
      <c r="K41" s="441">
        <f>IF((OR($C41='S3'!$C$5,$C41='S3'!$C$15,$C41='S3'!$C$25,$C41='S3'!$C$35)),1,0)</f>
        <v>1</v>
      </c>
      <c r="L41" s="441">
        <f>IF((OR($C41='S3'!$C$6,$C41='S3'!$C$16,$C41='S3'!$C$26,$C41='S3'!$C$36)),1,0)</f>
        <v>1</v>
      </c>
      <c r="M41" s="441">
        <f>IF((OR($C41='S3'!$C$7,$C41='S3'!$C$17,$C41='S3'!$C$27,$C41='S3'!$C$37)),1,0)</f>
        <v>0</v>
      </c>
      <c r="N41" s="441">
        <f>IF((OR($C41='S3'!$C$8,$C41='S3'!$C$18,$C41='S3'!$C$28,$C41='S3'!$C$38)),1,0)</f>
        <v>1</v>
      </c>
      <c r="O41" s="441">
        <f>IF((OR($C41='S3'!$C$9,$C41='S3'!$C$19,$C41='S3'!$C$29,$C41='S3'!$C$39)),1,0)</f>
        <v>1</v>
      </c>
      <c r="P41" s="441">
        <f>IF((OR($C41='S3'!$C$10,$C41='S3'!$C$20,$C41='S3'!$C$30,$C41='S3'!$C$40)),1,0)</f>
        <v>1</v>
      </c>
      <c r="Q41" s="441">
        <f>IF((OR($C41='S3'!$C$11,$C41='S3'!$C$21,$C41='S3'!$C$31,$C41='S3'!$C$41)),1,0)</f>
        <v>1</v>
      </c>
      <c r="R41" s="441">
        <f>IF((OR($C41='S3'!$C$12,$C41='S3'!$C$22,$C41='S3'!$C$32,$C41='S3'!$C$42)),1,0)</f>
        <v>0</v>
      </c>
      <c r="S41" s="439">
        <f>IF((OR($C41='S3'!$D$3,$C41='S3'!$D$13,$C41='S3'!$D$23,$C41='S3'!$D$33)),1,0)</f>
        <v>0</v>
      </c>
      <c r="T41" s="439">
        <f>IF((OR($C41='S3'!$D$4,$C41='S3'!$D$14,$C41='S3'!$D$24,$C41='S3'!$D$34)),1,0)</f>
        <v>0</v>
      </c>
      <c r="U41" s="439">
        <f>IF((OR($C41='S3'!$D$5,$C41='S3'!$D$15,$C41='S3'!$D$25,$C41='S3'!$D$35)),1,0)</f>
        <v>0</v>
      </c>
      <c r="V41" s="439">
        <f>IF((OR($C41='S3'!$D$6,$C41='S3'!$D$16,$C41='S3'!$D$26,$C41='S3'!$D$36)),1,0)</f>
        <v>0</v>
      </c>
      <c r="W41" s="439">
        <f>IF((OR($C41='S3'!$D$7,$C41='S3'!$D$17,$C41='S3'!$D$27,$C41='S3'!$D$37)),1,0)</f>
        <v>0</v>
      </c>
      <c r="X41" s="439">
        <f>IF((OR($C41='S3'!$D$8,$C41='S3'!$D$18,$C41='S3'!$D$28,$C41='S3'!$D$38)),1,0)</f>
        <v>0</v>
      </c>
      <c r="Y41" s="439">
        <f>IF((OR($C41='S3'!$D$9,$C41='S3'!$D$19,$C41='S3'!$D$29,$C41='S3'!$D$39)),1,0)</f>
        <v>0</v>
      </c>
      <c r="Z41" s="439">
        <f>IF((OR($C41='S3'!$D$10,$C41='S3'!$D$20,$C41='S3'!$D$30,$C41='S3'!$D$40)),1,0)</f>
        <v>0</v>
      </c>
      <c r="AA41" s="439">
        <f>IF((OR($C41='S3'!$D$11,$C41='S3'!$D$21,$C41='S3'!$D$31,$C41='S3'!$D$41)),1,0)</f>
        <v>0</v>
      </c>
      <c r="AB41" s="439">
        <f>IF((OR($C41='S3'!$D$12,$C41='S3'!$D$22,$C41='S3'!$D$32,$C41='S3'!$D$42)),1,0)</f>
        <v>0</v>
      </c>
      <c r="AC41" s="441">
        <f>IF((OR($C41='S3'!$E$3,$C41='S3'!$E$13,$C41='S3'!$E$23,$C41='S3'!$E$33)),1,0)</f>
        <v>0</v>
      </c>
      <c r="AD41" s="441">
        <f>IF((OR($C41='S3'!$E$4,$C41='S3'!$E$14,$C41='S3'!$E$24,$C41='S3'!$E$34)),1,0)</f>
        <v>0</v>
      </c>
      <c r="AE41" s="441">
        <f>IF((OR($C41='S3'!$E$5,$C41='S3'!$E$15,$C41='S3'!$E$25,$C41='S3'!$E$35)),1,0)</f>
        <v>0</v>
      </c>
      <c r="AF41" s="441">
        <f>IF((OR($C41='S3'!$E$6,$C41='S3'!$E$16,$C41='S3'!$E$26,$C41='S3'!$E$36)),1,0)</f>
        <v>0</v>
      </c>
      <c r="AG41" s="441">
        <f>IF((OR($C41='S3'!$E$7,$C41='S3'!$E$17,$C41='S3'!$E$27,$C41='S3'!$E$37)),1,0)</f>
        <v>0</v>
      </c>
      <c r="AH41" s="441">
        <f>IF((OR($C41='S3'!$E$8,$C41='S3'!$E$18,$C41='S3'!$E$28,$C41='S3'!$E$38)),1,0)</f>
        <v>0</v>
      </c>
      <c r="AI41" s="441">
        <f>IF((OR($C41='S3'!$E$9,$C41='S3'!$E$19,$C41='S3'!$E$29,$C41='S3'!$E$39)),1,0)</f>
        <v>0</v>
      </c>
      <c r="AJ41" s="441">
        <f>IF((OR($C41='S3'!$E$10,$C41='S3'!$E$20,$C41='S3'!$E$30,$C41='S3'!$E$40)),1,0)</f>
        <v>0</v>
      </c>
      <c r="AK41" s="441">
        <f>IF((OR($C41='S3'!$E$11,$C41='S3'!$E$21,$C41='S3'!$E$31,$C41='S3'!$E$41)),1,0)</f>
        <v>0</v>
      </c>
      <c r="AL41" s="441">
        <f>IF((OR($C41='S3'!$E$12,$C41='S3'!$E$22,$C41='S3'!$E$32,$C41='S3'!$E$42)),1,0)</f>
        <v>0</v>
      </c>
      <c r="AM41" s="439">
        <f>IF((OR($C41='S3'!$F$3,$C41='S3'!$F$13,$C41='S3'!$F$23,$C41='S3'!$F$33)),1,0)</f>
        <v>0</v>
      </c>
      <c r="AN41" s="439">
        <f>IF((OR($C41='S3'!$F$4,$C41='S3'!$F$14,$C41='S3'!$F$24,$C41='S3'!$F$34)),1,0)</f>
        <v>0</v>
      </c>
      <c r="AO41" s="439">
        <f>IF((OR($C41='S3'!$F$5,$C41='S3'!$F$15,$C41='S3'!$F$25,$C41='S3'!$F$35)),1,0)</f>
        <v>0</v>
      </c>
      <c r="AP41" s="439">
        <f>IF((OR($C41='S3'!$F$6,$C41='S3'!$F$16,$C41='S3'!$F$26,$C41='S3'!$F$36)),1,0)</f>
        <v>0</v>
      </c>
      <c r="AQ41" s="439">
        <f>IF((OR($C41='S3'!$F$7,$C41='S3'!$F$17,$C41='S3'!$F$27,$C41='S3'!$F$37)),1,0)</f>
        <v>0</v>
      </c>
      <c r="AR41" s="439">
        <f>IF((OR($C41='S3'!$F$8,$C41='S3'!$F$18,$C41='S3'!$F$28,$C41='S3'!$F$38)),1,0)</f>
        <v>0</v>
      </c>
      <c r="AS41" s="439">
        <f>IF((OR($C41='S3'!$F$9,$C41='S3'!$F$19,$C41='S3'!$F$29,$C41='S3'!$F$39)),1,0)</f>
        <v>0</v>
      </c>
      <c r="AT41" s="439">
        <f>IF((OR($C41='S3'!$F$10,$C41='S3'!$F$20,$C41='S3'!$F$30,$C41='S3'!$F$40)),1,0)</f>
        <v>0</v>
      </c>
      <c r="AU41" s="439">
        <f>IF((OR($C41='S3'!$F$11,$C41='S3'!$F$21,$C41='S3'!$F$31,$C41='S3'!$F$41)),1,0)</f>
        <v>0</v>
      </c>
      <c r="AV41" s="439">
        <f>IF((OR($C41='S3'!$F$12,$C41='S3'!$F$22,$C41='S3'!$F$32,$C41='S3'!$F$42)),1,0)</f>
        <v>0</v>
      </c>
      <c r="AW41" s="441">
        <f>IF((OR($C41='S3'!$G$3,$C41='S3'!$G$13,$C41='S3'!$G$23,$C41='S3'!$G$33)),1,0)</f>
        <v>0</v>
      </c>
      <c r="AX41" s="441">
        <f>IF((OR($C41='S3'!$G$4,$C41='S3'!$G$14,$C41='S3'!$G$24,$C41='S3'!$G$34)),1,0)</f>
        <v>0</v>
      </c>
      <c r="AY41" s="441">
        <f>IF((OR($C41='S3'!$G$5,$C41='S3'!$G$15,$C41='S3'!$G$25,$C41='S3'!$G$35)),1,0)</f>
        <v>0</v>
      </c>
      <c r="AZ41" s="441">
        <f>IF((OR($C41='S3'!$G$6,$C41='S3'!$G$16,$C41='S3'!$G$26,$C41='S3'!$G$36)),1,0)</f>
        <v>0</v>
      </c>
      <c r="BA41" s="441">
        <f>IF((OR($C41='S3'!$G$7,$C41='S3'!$G$17,$C41='S3'!$G$27,$C41='S3'!$G$37)),1,0)</f>
        <v>0</v>
      </c>
      <c r="BB41" s="441">
        <f>IF((OR($C41='S3'!$G$8,$C41='S3'!$G$18,$C41='S3'!$G$28,$C41='S3'!$G$38)),1,0)</f>
        <v>0</v>
      </c>
      <c r="BC41" s="441">
        <f>IF((OR($C41='S3'!$G$9,$C41='S3'!$G$19,$C41='S3'!$G$29,$C41='S3'!$G$39)),1,0)</f>
        <v>0</v>
      </c>
      <c r="BD41" s="441">
        <f>IF((OR($C41='S3'!$G$10,$C41='S3'!$G$20,$C41='S3'!$G$30,$C41='S3'!$G$40)),1,0)</f>
        <v>0</v>
      </c>
      <c r="BE41" s="441">
        <f>IF((OR($C41='S3'!$G$11,$C41='S3'!$G$21,$C41='S3'!$G$31,$C41='S3'!$G$41)),1,0)</f>
        <v>0</v>
      </c>
      <c r="BF41" s="441">
        <f>IF((OR($C41='S3'!$G$12,$C41='S3'!$G$22,$C41='S3'!$G$32,$C41='S3'!$G$42)),1,0)</f>
        <v>0</v>
      </c>
      <c r="BG41" s="441">
        <f t="shared" si="119"/>
        <v>1</v>
      </c>
      <c r="BH41" s="441">
        <f t="shared" si="120"/>
        <v>2</v>
      </c>
      <c r="BI41" s="441">
        <f t="shared" si="121"/>
        <v>3</v>
      </c>
      <c r="BJ41" s="441">
        <f t="shared" si="122"/>
        <v>4</v>
      </c>
      <c r="BK41" s="441" t="str">
        <f t="shared" si="123"/>
        <v/>
      </c>
      <c r="BL41" s="441">
        <f t="shared" si="124"/>
        <v>6</v>
      </c>
      <c r="BM41" s="441">
        <f t="shared" si="125"/>
        <v>7</v>
      </c>
      <c r="BN41" s="441">
        <f t="shared" si="126"/>
        <v>8</v>
      </c>
      <c r="BO41" s="441">
        <f t="shared" si="127"/>
        <v>9</v>
      </c>
      <c r="BP41" s="441" t="str">
        <f t="shared" si="128"/>
        <v/>
      </c>
      <c r="BQ41" s="439" t="str">
        <f t="shared" si="129"/>
        <v/>
      </c>
      <c r="BR41" s="439" t="str">
        <f t="shared" si="130"/>
        <v/>
      </c>
      <c r="BS41" s="439" t="str">
        <f t="shared" si="131"/>
        <v/>
      </c>
      <c r="BT41" s="439" t="str">
        <f t="shared" si="132"/>
        <v/>
      </c>
      <c r="BU41" s="439" t="str">
        <f t="shared" si="133"/>
        <v/>
      </c>
      <c r="BV41" s="439" t="str">
        <f t="shared" si="134"/>
        <v/>
      </c>
      <c r="BW41" s="439" t="str">
        <f t="shared" si="135"/>
        <v/>
      </c>
      <c r="BX41" s="439" t="str">
        <f t="shared" si="136"/>
        <v/>
      </c>
      <c r="BY41" s="439" t="str">
        <f t="shared" si="137"/>
        <v/>
      </c>
      <c r="BZ41" s="439" t="str">
        <f t="shared" si="138"/>
        <v/>
      </c>
      <c r="CA41" s="441" t="str">
        <f t="shared" si="139"/>
        <v/>
      </c>
      <c r="CB41" s="441" t="str">
        <f t="shared" si="140"/>
        <v/>
      </c>
      <c r="CC41" s="441" t="str">
        <f t="shared" si="141"/>
        <v/>
      </c>
      <c r="CD41" s="441" t="str">
        <f t="shared" si="142"/>
        <v/>
      </c>
      <c r="CE41" s="441" t="str">
        <f t="shared" si="143"/>
        <v/>
      </c>
      <c r="CF41" s="441" t="str">
        <f t="shared" si="144"/>
        <v/>
      </c>
      <c r="CG41" s="441" t="str">
        <f t="shared" si="145"/>
        <v/>
      </c>
      <c r="CH41" s="441" t="str">
        <f t="shared" si="146"/>
        <v/>
      </c>
      <c r="CI41" s="441" t="str">
        <f t="shared" si="147"/>
        <v/>
      </c>
      <c r="CJ41" s="441" t="str">
        <f t="shared" si="148"/>
        <v/>
      </c>
      <c r="CK41" s="439" t="str">
        <f t="shared" si="149"/>
        <v/>
      </c>
      <c r="CL41" s="439" t="str">
        <f t="shared" si="150"/>
        <v/>
      </c>
      <c r="CM41" s="439" t="str">
        <f t="shared" si="151"/>
        <v/>
      </c>
      <c r="CN41" s="439" t="str">
        <f t="shared" si="152"/>
        <v/>
      </c>
      <c r="CO41" s="439" t="str">
        <f t="shared" si="153"/>
        <v/>
      </c>
      <c r="CP41" s="439" t="str">
        <f t="shared" si="154"/>
        <v/>
      </c>
      <c r="CQ41" s="439" t="str">
        <f t="shared" si="155"/>
        <v/>
      </c>
      <c r="CR41" s="439" t="str">
        <f t="shared" si="156"/>
        <v/>
      </c>
      <c r="CS41" s="439" t="str">
        <f t="shared" si="157"/>
        <v/>
      </c>
      <c r="CT41" s="439" t="str">
        <f t="shared" si="158"/>
        <v/>
      </c>
      <c r="CU41" s="441" t="str">
        <f t="shared" si="159"/>
        <v/>
      </c>
      <c r="CV41" s="441" t="str">
        <f t="shared" si="160"/>
        <v/>
      </c>
      <c r="CW41" s="441" t="str">
        <f t="shared" si="161"/>
        <v/>
      </c>
      <c r="CX41" s="441" t="str">
        <f t="shared" si="162"/>
        <v/>
      </c>
      <c r="CY41" s="441" t="str">
        <f t="shared" si="163"/>
        <v/>
      </c>
      <c r="CZ41" s="441" t="str">
        <f t="shared" si="164"/>
        <v/>
      </c>
      <c r="DA41" s="441" t="str">
        <f t="shared" si="165"/>
        <v/>
      </c>
      <c r="DB41" s="441" t="str">
        <f t="shared" si="166"/>
        <v/>
      </c>
      <c r="DC41" s="441" t="str">
        <f t="shared" si="167"/>
        <v/>
      </c>
      <c r="DD41" s="441" t="str">
        <f t="shared" si="168"/>
        <v/>
      </c>
      <c r="DE41" s="443" t="str">
        <f t="shared" si="169"/>
        <v>12346789</v>
      </c>
      <c r="DF41" s="443" t="str">
        <f t="shared" si="57"/>
        <v>M12346789</v>
      </c>
      <c r="DG41" s="443" t="str">
        <f t="shared" si="170"/>
        <v/>
      </c>
      <c r="DH41" s="443" t="str">
        <f t="shared" si="58"/>
        <v/>
      </c>
      <c r="DI41" t="str">
        <f t="shared" si="171"/>
        <v/>
      </c>
      <c r="DJ41" s="443" t="str">
        <f t="shared" si="59"/>
        <v/>
      </c>
      <c r="DK41" t="str">
        <f t="shared" si="172"/>
        <v/>
      </c>
      <c r="DL41" s="443" t="str">
        <f t="shared" si="61"/>
        <v/>
      </c>
      <c r="DM41" t="str">
        <f t="shared" si="173"/>
        <v/>
      </c>
      <c r="DN41" s="443" t="str">
        <f t="shared" si="60"/>
        <v/>
      </c>
    </row>
    <row r="42" spans="1:118" ht="20.100000000000001" customHeight="1" x14ac:dyDescent="0.2">
      <c r="A42" s="1040"/>
      <c r="B42" s="40">
        <f t="shared" si="54"/>
        <v>39</v>
      </c>
      <c r="C42" s="647" t="s">
        <v>374</v>
      </c>
      <c r="D42" s="648" t="str">
        <f>VLOOKUP($C42,'Course List (program)'!$G$2:$L$100,2,FALSE)</f>
        <v>Building Statics</v>
      </c>
      <c r="E42" s="649" t="str">
        <f>VLOOKUP($C42,'Course List (program)'!$G$2:$L$100,3,FALSE)</f>
        <v>Öğr. Gör. Cem KUM</v>
      </c>
      <c r="F42" s="650">
        <f>VLOOKUP($C42,'Course List (program)'!$G$2:$L$100,4,FALSE)</f>
        <v>0</v>
      </c>
      <c r="G42" s="648" t="str">
        <f t="shared" si="55"/>
        <v>TU5,F34</v>
      </c>
      <c r="H42" s="652">
        <f>VLOOKUP($C42,'Course List (program)'!$G$2:$L$100,6,FALSE)</f>
        <v>0</v>
      </c>
      <c r="I42" s="441">
        <f>IF((OR($C42='S3'!$C$3,$C42='S3'!$C$13,$C42='S3'!$C$23,$C42='S3'!$C$33)),1,0)</f>
        <v>0</v>
      </c>
      <c r="J42" s="441">
        <f>IF((OR($C42='S3'!$C$4,$C42='S3'!$C$14,$C42='S3'!$C$24,$C42='S3'!$C$34)),1,0)</f>
        <v>0</v>
      </c>
      <c r="K42" s="441">
        <f>IF((OR($C42='S3'!$C$5,$C42='S3'!$C$15,$C42='S3'!$C$25,$C42='S3'!$C$35)),1,0)</f>
        <v>0</v>
      </c>
      <c r="L42" s="441">
        <f>IF((OR($C42='S3'!$C$6,$C42='S3'!$C$16,$C42='S3'!$C$26,$C42='S3'!$C$36)),1,0)</f>
        <v>0</v>
      </c>
      <c r="M42" s="441">
        <f>IF((OR($C42='S3'!$C$7,$C42='S3'!$C$17,$C42='S3'!$C$27,$C42='S3'!$C$37)),1,0)</f>
        <v>0</v>
      </c>
      <c r="N42" s="441">
        <f>IF((OR($C42='S3'!$C$8,$C42='S3'!$C$18,$C42='S3'!$C$28,$C42='S3'!$C$38)),1,0)</f>
        <v>0</v>
      </c>
      <c r="O42" s="441">
        <f>IF((OR($C42='S3'!$C$9,$C42='S3'!$C$19,$C42='S3'!$C$29,$C42='S3'!$C$39)),1,0)</f>
        <v>0</v>
      </c>
      <c r="P42" s="441">
        <f>IF((OR($C42='S3'!$C$10,$C42='S3'!$C$20,$C42='S3'!$C$30,$C42='S3'!$C$40)),1,0)</f>
        <v>0</v>
      </c>
      <c r="Q42" s="441">
        <f>IF((OR($C42='S3'!$C$11,$C42='S3'!$C$21,$C42='S3'!$C$31,$C42='S3'!$C$41)),1,0)</f>
        <v>0</v>
      </c>
      <c r="R42" s="441">
        <f>IF((OR($C42='S3'!$C$12,$C42='S3'!$C$22,$C42='S3'!$C$32,$C42='S3'!$C$42)),1,0)</f>
        <v>0</v>
      </c>
      <c r="S42" s="439">
        <f>IF((OR($C42='S3'!$D$3,$C42='S3'!$D$13,$C42='S3'!$D$23,$C42='S3'!$D$33)),1,0)</f>
        <v>0</v>
      </c>
      <c r="T42" s="439">
        <f>IF((OR($C42='S3'!$D$4,$C42='S3'!$D$14,$C42='S3'!$D$24,$C42='S3'!$D$34)),1,0)</f>
        <v>0</v>
      </c>
      <c r="U42" s="439">
        <f>IF((OR($C42='S3'!$D$5,$C42='S3'!$D$15,$C42='S3'!$D$25,$C42='S3'!$D$35)),1,0)</f>
        <v>0</v>
      </c>
      <c r="V42" s="439">
        <f>IF((OR($C42='S3'!$D$6,$C42='S3'!$D$16,$C42='S3'!$D$26,$C42='S3'!$D$36)),1,0)</f>
        <v>0</v>
      </c>
      <c r="W42" s="439">
        <f>IF((OR($C42='S3'!$D$7,$C42='S3'!$D$17,$C42='S3'!$D$27,$C42='S3'!$D$37)),1,0)</f>
        <v>1</v>
      </c>
      <c r="X42" s="439">
        <f>IF((OR($C42='S3'!$D$8,$C42='S3'!$D$18,$C42='S3'!$D$28,$C42='S3'!$D$38)),1,0)</f>
        <v>0</v>
      </c>
      <c r="Y42" s="439">
        <f>IF((OR($C42='S3'!$D$9,$C42='S3'!$D$19,$C42='S3'!$D$29,$C42='S3'!$D$39)),1,0)</f>
        <v>0</v>
      </c>
      <c r="Z42" s="439">
        <f>IF((OR($C42='S3'!$D$10,$C42='S3'!$D$20,$C42='S3'!$D$30,$C42='S3'!$D$40)),1,0)</f>
        <v>0</v>
      </c>
      <c r="AA42" s="439">
        <f>IF((OR($C42='S3'!$D$11,$C42='S3'!$D$21,$C42='S3'!$D$31,$C42='S3'!$D$41)),1,0)</f>
        <v>0</v>
      </c>
      <c r="AB42" s="439">
        <f>IF((OR($C42='S3'!$D$12,$C42='S3'!$D$22,$C42='S3'!$D$32,$C42='S3'!$D$42)),1,0)</f>
        <v>0</v>
      </c>
      <c r="AC42" s="441">
        <f>IF((OR($C42='S3'!$E$3,$C42='S3'!$E$13,$C42='S3'!$E$23,$C42='S3'!$E$33)),1,0)</f>
        <v>0</v>
      </c>
      <c r="AD42" s="441">
        <f>IF((OR($C42='S3'!$E$4,$C42='S3'!$E$14,$C42='S3'!$E$24,$C42='S3'!$E$34)),1,0)</f>
        <v>0</v>
      </c>
      <c r="AE42" s="441">
        <f>IF((OR($C42='S3'!$E$5,$C42='S3'!$E$15,$C42='S3'!$E$25,$C42='S3'!$E$35)),1,0)</f>
        <v>0</v>
      </c>
      <c r="AF42" s="441">
        <f>IF((OR($C42='S3'!$E$6,$C42='S3'!$E$16,$C42='S3'!$E$26,$C42='S3'!$E$36)),1,0)</f>
        <v>0</v>
      </c>
      <c r="AG42" s="441">
        <f>IF((OR($C42='S3'!$E$7,$C42='S3'!$E$17,$C42='S3'!$E$27,$C42='S3'!$E$37)),1,0)</f>
        <v>0</v>
      </c>
      <c r="AH42" s="441">
        <f>IF((OR($C42='S3'!$E$8,$C42='S3'!$E$18,$C42='S3'!$E$28,$C42='S3'!$E$38)),1,0)</f>
        <v>0</v>
      </c>
      <c r="AI42" s="441">
        <f>IF((OR($C42='S3'!$E$9,$C42='S3'!$E$19,$C42='S3'!$E$29,$C42='S3'!$E$39)),1,0)</f>
        <v>0</v>
      </c>
      <c r="AJ42" s="441">
        <f>IF((OR($C42='S3'!$E$10,$C42='S3'!$E$20,$C42='S3'!$E$30,$C42='S3'!$E$40)),1,0)</f>
        <v>0</v>
      </c>
      <c r="AK42" s="441">
        <f>IF((OR($C42='S3'!$E$11,$C42='S3'!$E$21,$C42='S3'!$E$31,$C42='S3'!$E$41)),1,0)</f>
        <v>0</v>
      </c>
      <c r="AL42" s="441">
        <f>IF((OR($C42='S3'!$E$12,$C42='S3'!$E$22,$C42='S3'!$E$32,$C42='S3'!$E$42)),1,0)</f>
        <v>0</v>
      </c>
      <c r="AM42" s="439">
        <f>IF((OR($C42='S3'!$F$3,$C42='S3'!$F$13,$C42='S3'!$F$23,$C42='S3'!$F$33)),1,0)</f>
        <v>0</v>
      </c>
      <c r="AN42" s="439">
        <f>IF((OR($C42='S3'!$F$4,$C42='S3'!$F$14,$C42='S3'!$F$24,$C42='S3'!$F$34)),1,0)</f>
        <v>0</v>
      </c>
      <c r="AO42" s="439">
        <f>IF((OR($C42='S3'!$F$5,$C42='S3'!$F$15,$C42='S3'!$F$25,$C42='S3'!$F$35)),1,0)</f>
        <v>0</v>
      </c>
      <c r="AP42" s="439">
        <f>IF((OR($C42='S3'!$F$6,$C42='S3'!$F$16,$C42='S3'!$F$26,$C42='S3'!$F$36)),1,0)</f>
        <v>0</v>
      </c>
      <c r="AQ42" s="439">
        <f>IF((OR($C42='S3'!$F$7,$C42='S3'!$F$17,$C42='S3'!$F$27,$C42='S3'!$F$37)),1,0)</f>
        <v>0</v>
      </c>
      <c r="AR42" s="439">
        <f>IF((OR($C42='S3'!$F$8,$C42='S3'!$F$18,$C42='S3'!$F$28,$C42='S3'!$F$38)),1,0)</f>
        <v>0</v>
      </c>
      <c r="AS42" s="439">
        <f>IF((OR($C42='S3'!$F$9,$C42='S3'!$F$19,$C42='S3'!$F$29,$C42='S3'!$F$39)),1,0)</f>
        <v>0</v>
      </c>
      <c r="AT42" s="439">
        <f>IF((OR($C42='S3'!$F$10,$C42='S3'!$F$20,$C42='S3'!$F$30,$C42='S3'!$F$40)),1,0)</f>
        <v>0</v>
      </c>
      <c r="AU42" s="439">
        <f>IF((OR($C42='S3'!$F$11,$C42='S3'!$F$21,$C42='S3'!$F$31,$C42='S3'!$F$41)),1,0)</f>
        <v>0</v>
      </c>
      <c r="AV42" s="439">
        <f>IF((OR($C42='S3'!$F$12,$C42='S3'!$F$22,$C42='S3'!$F$32,$C42='S3'!$F$42)),1,0)</f>
        <v>0</v>
      </c>
      <c r="AW42" s="441">
        <f>IF((OR($C42='S3'!$G$3,$C42='S3'!$G$13,$C42='S3'!$G$23,$C42='S3'!$G$33)),1,0)</f>
        <v>0</v>
      </c>
      <c r="AX42" s="441">
        <f>IF((OR($C42='S3'!$G$4,$C42='S3'!$G$14,$C42='S3'!$G$24,$C42='S3'!$G$34)),1,0)</f>
        <v>0</v>
      </c>
      <c r="AY42" s="441">
        <f>IF((OR($C42='S3'!$G$5,$C42='S3'!$G$15,$C42='S3'!$G$25,$C42='S3'!$G$35)),1,0)</f>
        <v>1</v>
      </c>
      <c r="AZ42" s="441">
        <f>IF((OR($C42='S3'!$G$6,$C42='S3'!$G$16,$C42='S3'!$G$26,$C42='S3'!$G$36)),1,0)</f>
        <v>1</v>
      </c>
      <c r="BA42" s="441">
        <f>IF((OR($C42='S3'!$G$7,$C42='S3'!$G$17,$C42='S3'!$G$27,$C42='S3'!$G$37)),1,0)</f>
        <v>0</v>
      </c>
      <c r="BB42" s="441">
        <f>IF((OR($C42='S3'!$G$8,$C42='S3'!$G$18,$C42='S3'!$G$28,$C42='S3'!$G$38)),1,0)</f>
        <v>0</v>
      </c>
      <c r="BC42" s="441">
        <f>IF((OR($C42='S3'!$G$9,$C42='S3'!$G$19,$C42='S3'!$G$29,$C42='S3'!$G$39)),1,0)</f>
        <v>0</v>
      </c>
      <c r="BD42" s="441">
        <f>IF((OR($C42='S3'!$G$10,$C42='S3'!$G$20,$C42='S3'!$G$30,$C42='S3'!$G$40)),1,0)</f>
        <v>0</v>
      </c>
      <c r="BE42" s="441">
        <f>IF((OR($C42='S3'!$G$11,$C42='S3'!$G$21,$C42='S3'!$G$31,$C42='S3'!$G$41)),1,0)</f>
        <v>0</v>
      </c>
      <c r="BF42" s="441">
        <f>IF((OR($C42='S3'!$G$12,$C42='S3'!$G$22,$C42='S3'!$G$32,$C42='S3'!$G$42)),1,0)</f>
        <v>0</v>
      </c>
      <c r="BG42" s="441" t="str">
        <f t="shared" si="119"/>
        <v/>
      </c>
      <c r="BH42" s="441" t="str">
        <f t="shared" si="120"/>
        <v/>
      </c>
      <c r="BI42" s="441" t="str">
        <f t="shared" si="121"/>
        <v/>
      </c>
      <c r="BJ42" s="441" t="str">
        <f t="shared" si="122"/>
        <v/>
      </c>
      <c r="BK42" s="441" t="str">
        <f t="shared" si="123"/>
        <v/>
      </c>
      <c r="BL42" s="441" t="str">
        <f t="shared" si="124"/>
        <v/>
      </c>
      <c r="BM42" s="441" t="str">
        <f t="shared" si="125"/>
        <v/>
      </c>
      <c r="BN42" s="441" t="str">
        <f t="shared" si="126"/>
        <v/>
      </c>
      <c r="BO42" s="441" t="str">
        <f t="shared" si="127"/>
        <v/>
      </c>
      <c r="BP42" s="441" t="str">
        <f t="shared" si="128"/>
        <v/>
      </c>
      <c r="BQ42" s="439" t="str">
        <f t="shared" si="129"/>
        <v/>
      </c>
      <c r="BR42" s="439" t="str">
        <f t="shared" si="130"/>
        <v/>
      </c>
      <c r="BS42" s="439" t="str">
        <f t="shared" si="131"/>
        <v/>
      </c>
      <c r="BT42" s="439" t="str">
        <f t="shared" si="132"/>
        <v/>
      </c>
      <c r="BU42" s="439">
        <f t="shared" si="133"/>
        <v>5</v>
      </c>
      <c r="BV42" s="439" t="str">
        <f t="shared" si="134"/>
        <v/>
      </c>
      <c r="BW42" s="439" t="str">
        <f t="shared" si="135"/>
        <v/>
      </c>
      <c r="BX42" s="439" t="str">
        <f t="shared" si="136"/>
        <v/>
      </c>
      <c r="BY42" s="439" t="str">
        <f t="shared" si="137"/>
        <v/>
      </c>
      <c r="BZ42" s="439" t="str">
        <f t="shared" si="138"/>
        <v/>
      </c>
      <c r="CA42" s="441" t="str">
        <f t="shared" si="139"/>
        <v/>
      </c>
      <c r="CB42" s="441" t="str">
        <f t="shared" si="140"/>
        <v/>
      </c>
      <c r="CC42" s="441" t="str">
        <f t="shared" si="141"/>
        <v/>
      </c>
      <c r="CD42" s="441" t="str">
        <f t="shared" si="142"/>
        <v/>
      </c>
      <c r="CE42" s="441" t="str">
        <f t="shared" si="143"/>
        <v/>
      </c>
      <c r="CF42" s="441" t="str">
        <f t="shared" si="144"/>
        <v/>
      </c>
      <c r="CG42" s="441" t="str">
        <f t="shared" si="145"/>
        <v/>
      </c>
      <c r="CH42" s="441" t="str">
        <f t="shared" si="146"/>
        <v/>
      </c>
      <c r="CI42" s="441" t="str">
        <f t="shared" si="147"/>
        <v/>
      </c>
      <c r="CJ42" s="441" t="str">
        <f t="shared" si="148"/>
        <v/>
      </c>
      <c r="CK42" s="439" t="str">
        <f t="shared" si="149"/>
        <v/>
      </c>
      <c r="CL42" s="439" t="str">
        <f t="shared" si="150"/>
        <v/>
      </c>
      <c r="CM42" s="439" t="str">
        <f t="shared" si="151"/>
        <v/>
      </c>
      <c r="CN42" s="439" t="str">
        <f t="shared" si="152"/>
        <v/>
      </c>
      <c r="CO42" s="439" t="str">
        <f t="shared" si="153"/>
        <v/>
      </c>
      <c r="CP42" s="439" t="str">
        <f t="shared" si="154"/>
        <v/>
      </c>
      <c r="CQ42" s="439" t="str">
        <f t="shared" si="155"/>
        <v/>
      </c>
      <c r="CR42" s="439" t="str">
        <f t="shared" si="156"/>
        <v/>
      </c>
      <c r="CS42" s="439" t="str">
        <f t="shared" si="157"/>
        <v/>
      </c>
      <c r="CT42" s="439" t="str">
        <f t="shared" si="158"/>
        <v/>
      </c>
      <c r="CU42" s="441" t="str">
        <f t="shared" si="159"/>
        <v/>
      </c>
      <c r="CV42" s="441" t="str">
        <f t="shared" si="160"/>
        <v/>
      </c>
      <c r="CW42" s="441">
        <f t="shared" si="161"/>
        <v>3</v>
      </c>
      <c r="CX42" s="441">
        <f t="shared" si="162"/>
        <v>4</v>
      </c>
      <c r="CY42" s="441" t="str">
        <f t="shared" si="163"/>
        <v/>
      </c>
      <c r="CZ42" s="441" t="str">
        <f t="shared" si="164"/>
        <v/>
      </c>
      <c r="DA42" s="441" t="str">
        <f t="shared" si="165"/>
        <v/>
      </c>
      <c r="DB42" s="441" t="str">
        <f t="shared" si="166"/>
        <v/>
      </c>
      <c r="DC42" s="441" t="str">
        <f t="shared" si="167"/>
        <v/>
      </c>
      <c r="DD42" s="441" t="str">
        <f t="shared" si="168"/>
        <v/>
      </c>
      <c r="DE42" s="443" t="str">
        <f t="shared" si="169"/>
        <v/>
      </c>
      <c r="DF42" s="443" t="str">
        <f t="shared" si="57"/>
        <v/>
      </c>
      <c r="DG42" s="443" t="str">
        <f t="shared" si="170"/>
        <v>5</v>
      </c>
      <c r="DH42" s="443" t="str">
        <f t="shared" si="58"/>
        <v>TU5</v>
      </c>
      <c r="DI42" t="str">
        <f t="shared" si="171"/>
        <v/>
      </c>
      <c r="DJ42" s="443" t="str">
        <f t="shared" si="59"/>
        <v/>
      </c>
      <c r="DK42" t="str">
        <f t="shared" si="172"/>
        <v/>
      </c>
      <c r="DL42" s="443" t="str">
        <f t="shared" si="61"/>
        <v/>
      </c>
      <c r="DM42" t="str">
        <f t="shared" si="173"/>
        <v>34</v>
      </c>
      <c r="DN42" s="443" t="str">
        <f t="shared" si="60"/>
        <v>,F34</v>
      </c>
    </row>
    <row r="43" spans="1:118" ht="20.100000000000001" customHeight="1" x14ac:dyDescent="0.2">
      <c r="A43" s="1040"/>
      <c r="B43" s="40">
        <f t="shared" si="54"/>
        <v>40</v>
      </c>
      <c r="C43" s="647" t="s">
        <v>358</v>
      </c>
      <c r="D43" s="648" t="str">
        <f>VLOOKUP($C43,'Course List (program)'!$G$2:$L$100,2,FALSE)</f>
        <v>Turkish I</v>
      </c>
      <c r="E43" s="653" t="str">
        <f>VLOOKUP($C43,'Course List (program)'!$G$2:$L$100,3,FALSE)</f>
        <v>Rectorate5</v>
      </c>
      <c r="F43" s="655">
        <f>VLOOKUP($C43,'Course List (program)'!$G$2:$L$100,4,FALSE)</f>
        <v>0</v>
      </c>
      <c r="G43" s="656" t="str">
        <f t="shared" si="55"/>
        <v/>
      </c>
      <c r="H43" s="652">
        <f>VLOOKUP($C43,'Course List (program)'!$G$2:$L$100,6,FALSE)</f>
        <v>0</v>
      </c>
      <c r="I43" s="441">
        <f>IF((OR($C43='S3'!$C$3,$C43='S3'!$C$13,$C43='S3'!$C$23,$C43='S3'!$C$33)),1,0)</f>
        <v>0</v>
      </c>
      <c r="J43" s="441">
        <f>IF((OR($C43='S3'!$C$4,$C43='S3'!$C$14,$C43='S3'!$C$24,$C43='S3'!$C$34)),1,0)</f>
        <v>0</v>
      </c>
      <c r="K43" s="441">
        <f>IF((OR($C43='S3'!$C$5,$C43='S3'!$C$15,$C43='S3'!$C$25,$C43='S3'!$C$35)),1,0)</f>
        <v>0</v>
      </c>
      <c r="L43" s="441">
        <f>IF((OR($C43='S3'!$C$6,$C43='S3'!$C$16,$C43='S3'!$C$26,$C43='S3'!$C$36)),1,0)</f>
        <v>0</v>
      </c>
      <c r="M43" s="441">
        <f>IF((OR($C43='S3'!$C$7,$C43='S3'!$C$17,$C43='S3'!$C$27,$C43='S3'!$C$37)),1,0)</f>
        <v>0</v>
      </c>
      <c r="N43" s="441">
        <f>IF((OR($C43='S3'!$C$8,$C43='S3'!$C$18,$C43='S3'!$C$28,$C43='S3'!$C$38)),1,0)</f>
        <v>0</v>
      </c>
      <c r="O43" s="441">
        <f>IF((OR($C43='S3'!$C$9,$C43='S3'!$C$19,$C43='S3'!$C$29,$C43='S3'!$C$39)),1,0)</f>
        <v>0</v>
      </c>
      <c r="P43" s="441">
        <f>IF((OR($C43='S3'!$C$10,$C43='S3'!$C$20,$C43='S3'!$C$30,$C43='S3'!$C$40)),1,0)</f>
        <v>0</v>
      </c>
      <c r="Q43" s="441">
        <f>IF((OR($C43='S3'!$C$11,$C43='S3'!$C$21,$C43='S3'!$C$31,$C43='S3'!$C$41)),1,0)</f>
        <v>0</v>
      </c>
      <c r="R43" s="441">
        <f>IF((OR($C43='S3'!$C$12,$C43='S3'!$C$22,$C43='S3'!$C$32,$C43='S3'!$C$42)),1,0)</f>
        <v>0</v>
      </c>
      <c r="S43" s="439">
        <f>IF((OR($C43='S3'!$D$3,$C43='S3'!$D$13,$C43='S3'!$D$23,$C43='S3'!$D$33)),1,0)</f>
        <v>0</v>
      </c>
      <c r="T43" s="439">
        <f>IF((OR($C43='S3'!$D$4,$C43='S3'!$D$14,$C43='S3'!$D$24,$C43='S3'!$D$34)),1,0)</f>
        <v>0</v>
      </c>
      <c r="U43" s="439">
        <f>IF((OR($C43='S3'!$D$5,$C43='S3'!$D$15,$C43='S3'!$D$25,$C43='S3'!$D$35)),1,0)</f>
        <v>0</v>
      </c>
      <c r="V43" s="439">
        <f>IF((OR($C43='S3'!$D$6,$C43='S3'!$D$16,$C43='S3'!$D$26,$C43='S3'!$D$36)),1,0)</f>
        <v>0</v>
      </c>
      <c r="W43" s="439">
        <f>IF((OR($C43='S3'!$D$7,$C43='S3'!$D$17,$C43='S3'!$D$27,$C43='S3'!$D$37)),1,0)</f>
        <v>0</v>
      </c>
      <c r="X43" s="439">
        <f>IF((OR($C43='S3'!$D$8,$C43='S3'!$D$18,$C43='S3'!$D$28,$C43='S3'!$D$38)),1,0)</f>
        <v>0</v>
      </c>
      <c r="Y43" s="439">
        <f>IF((OR($C43='S3'!$D$9,$C43='S3'!$D$19,$C43='S3'!$D$29,$C43='S3'!$D$39)),1,0)</f>
        <v>0</v>
      </c>
      <c r="Z43" s="439">
        <f>IF((OR($C43='S3'!$D$10,$C43='S3'!$D$20,$C43='S3'!$D$30,$C43='S3'!$D$40)),1,0)</f>
        <v>0</v>
      </c>
      <c r="AA43" s="439">
        <f>IF((OR($C43='S3'!$D$11,$C43='S3'!$D$21,$C43='S3'!$D$31,$C43='S3'!$D$41)),1,0)</f>
        <v>0</v>
      </c>
      <c r="AB43" s="439">
        <f>IF((OR($C43='S3'!$D$12,$C43='S3'!$D$22,$C43='S3'!$D$32,$C43='S3'!$D$42)),1,0)</f>
        <v>0</v>
      </c>
      <c r="AC43" s="441">
        <f>IF((OR($C43='S3'!$E$3,$C43='S3'!$E$13,$C43='S3'!$E$23,$C43='S3'!$E$33)),1,0)</f>
        <v>0</v>
      </c>
      <c r="AD43" s="441">
        <f>IF((OR($C43='S3'!$E$4,$C43='S3'!$E$14,$C43='S3'!$E$24,$C43='S3'!$E$34)),1,0)</f>
        <v>0</v>
      </c>
      <c r="AE43" s="441">
        <f>IF((OR($C43='S3'!$E$5,$C43='S3'!$E$15,$C43='S3'!$E$25,$C43='S3'!$E$35)),1,0)</f>
        <v>0</v>
      </c>
      <c r="AF43" s="441">
        <f>IF((OR($C43='S3'!$E$6,$C43='S3'!$E$16,$C43='S3'!$E$26,$C43='S3'!$E$36)),1,0)</f>
        <v>0</v>
      </c>
      <c r="AG43" s="441">
        <f>IF((OR($C43='S3'!$E$7,$C43='S3'!$E$17,$C43='S3'!$E$27,$C43='S3'!$E$37)),1,0)</f>
        <v>0</v>
      </c>
      <c r="AH43" s="441">
        <f>IF((OR($C43='S3'!$E$8,$C43='S3'!$E$18,$C43='S3'!$E$28,$C43='S3'!$E$38)),1,0)</f>
        <v>0</v>
      </c>
      <c r="AI43" s="441">
        <f>IF((OR($C43='S3'!$E$9,$C43='S3'!$E$19,$C43='S3'!$E$29,$C43='S3'!$E$39)),1,0)</f>
        <v>0</v>
      </c>
      <c r="AJ43" s="441">
        <f>IF((OR($C43='S3'!$E$10,$C43='S3'!$E$20,$C43='S3'!$E$30,$C43='S3'!$E$40)),1,0)</f>
        <v>0</v>
      </c>
      <c r="AK43" s="441">
        <f>IF((OR($C43='S3'!$E$11,$C43='S3'!$E$21,$C43='S3'!$E$31,$C43='S3'!$E$41)),1,0)</f>
        <v>0</v>
      </c>
      <c r="AL43" s="441">
        <f>IF((OR($C43='S3'!$E$12,$C43='S3'!$E$22,$C43='S3'!$E$32,$C43='S3'!$E$42)),1,0)</f>
        <v>0</v>
      </c>
      <c r="AM43" s="439">
        <f>IF((OR($C43='S3'!$F$3,$C43='S3'!$F$13,$C43='S3'!$F$23,$C43='S3'!$F$33)),1,0)</f>
        <v>0</v>
      </c>
      <c r="AN43" s="439">
        <f>IF((OR($C43='S3'!$F$4,$C43='S3'!$F$14,$C43='S3'!$F$24,$C43='S3'!$F$34)),1,0)</f>
        <v>0</v>
      </c>
      <c r="AO43" s="439">
        <f>IF((OR($C43='S3'!$F$5,$C43='S3'!$F$15,$C43='S3'!$F$25,$C43='S3'!$F$35)),1,0)</f>
        <v>0</v>
      </c>
      <c r="AP43" s="439">
        <f>IF((OR($C43='S3'!$F$6,$C43='S3'!$F$16,$C43='S3'!$F$26,$C43='S3'!$F$36)),1,0)</f>
        <v>0</v>
      </c>
      <c r="AQ43" s="439">
        <f>IF((OR($C43='S3'!$F$7,$C43='S3'!$F$17,$C43='S3'!$F$27,$C43='S3'!$F$37)),1,0)</f>
        <v>0</v>
      </c>
      <c r="AR43" s="439">
        <f>IF((OR($C43='S3'!$F$8,$C43='S3'!$F$18,$C43='S3'!$F$28,$C43='S3'!$F$38)),1,0)</f>
        <v>0</v>
      </c>
      <c r="AS43" s="439">
        <f>IF((OR($C43='S3'!$F$9,$C43='S3'!$F$19,$C43='S3'!$F$29,$C43='S3'!$F$39)),1,0)</f>
        <v>0</v>
      </c>
      <c r="AT43" s="439">
        <f>IF((OR($C43='S3'!$F$10,$C43='S3'!$F$20,$C43='S3'!$F$30,$C43='S3'!$F$40)),1,0)</f>
        <v>0</v>
      </c>
      <c r="AU43" s="439">
        <f>IF((OR($C43='S3'!$F$11,$C43='S3'!$F$21,$C43='S3'!$F$31,$C43='S3'!$F$41)),1,0)</f>
        <v>0</v>
      </c>
      <c r="AV43" s="439">
        <f>IF((OR($C43='S3'!$F$12,$C43='S3'!$F$22,$C43='S3'!$F$32,$C43='S3'!$F$42)),1,0)</f>
        <v>0</v>
      </c>
      <c r="AW43" s="441">
        <f>IF((OR($C43='S3'!$G$3,$C43='S3'!$G$13,$C43='S3'!$G$23,$C43='S3'!$G$33)),1,0)</f>
        <v>0</v>
      </c>
      <c r="AX43" s="441">
        <f>IF((OR($C43='S3'!$G$4,$C43='S3'!$G$14,$C43='S3'!$G$24,$C43='S3'!$G$34)),1,0)</f>
        <v>0</v>
      </c>
      <c r="AY43" s="441">
        <f>IF((OR($C43='S3'!$G$5,$C43='S3'!$G$15,$C43='S3'!$G$25,$C43='S3'!$G$35)),1,0)</f>
        <v>0</v>
      </c>
      <c r="AZ43" s="441">
        <f>IF((OR($C43='S3'!$G$6,$C43='S3'!$G$16,$C43='S3'!$G$26,$C43='S3'!$G$36)),1,0)</f>
        <v>0</v>
      </c>
      <c r="BA43" s="441">
        <f>IF((OR($C43='S3'!$G$7,$C43='S3'!$G$17,$C43='S3'!$G$27,$C43='S3'!$G$37)),1,0)</f>
        <v>0</v>
      </c>
      <c r="BB43" s="441">
        <f>IF((OR($C43='S3'!$G$8,$C43='S3'!$G$18,$C43='S3'!$G$28,$C43='S3'!$G$38)),1,0)</f>
        <v>0</v>
      </c>
      <c r="BC43" s="441">
        <f>IF((OR($C43='S3'!$G$9,$C43='S3'!$G$19,$C43='S3'!$G$29,$C43='S3'!$G$39)),1,0)</f>
        <v>0</v>
      </c>
      <c r="BD43" s="441">
        <f>IF((OR($C43='S3'!$G$10,$C43='S3'!$G$20,$C43='S3'!$G$30,$C43='S3'!$G$40)),1,0)</f>
        <v>0</v>
      </c>
      <c r="BE43" s="441">
        <f>IF((OR($C43='S3'!$G$11,$C43='S3'!$G$21,$C43='S3'!$G$31,$C43='S3'!$G$41)),1,0)</f>
        <v>0</v>
      </c>
      <c r="BF43" s="441">
        <f>IF((OR($C43='S3'!$G$12,$C43='S3'!$G$22,$C43='S3'!$G$32,$C43='S3'!$G$42)),1,0)</f>
        <v>0</v>
      </c>
      <c r="BG43" s="441" t="str">
        <f t="shared" si="119"/>
        <v/>
      </c>
      <c r="BH43" s="441" t="str">
        <f t="shared" si="120"/>
        <v/>
      </c>
      <c r="BI43" s="441" t="str">
        <f t="shared" si="121"/>
        <v/>
      </c>
      <c r="BJ43" s="441" t="str">
        <f t="shared" si="122"/>
        <v/>
      </c>
      <c r="BK43" s="441" t="str">
        <f t="shared" si="123"/>
        <v/>
      </c>
      <c r="BL43" s="441" t="str">
        <f t="shared" si="124"/>
        <v/>
      </c>
      <c r="BM43" s="441" t="str">
        <f t="shared" si="125"/>
        <v/>
      </c>
      <c r="BN43" s="441" t="str">
        <f t="shared" si="126"/>
        <v/>
      </c>
      <c r="BO43" s="441" t="str">
        <f t="shared" si="127"/>
        <v/>
      </c>
      <c r="BP43" s="441" t="str">
        <f t="shared" si="128"/>
        <v/>
      </c>
      <c r="BQ43" s="439" t="str">
        <f t="shared" si="129"/>
        <v/>
      </c>
      <c r="BR43" s="439" t="str">
        <f t="shared" si="130"/>
        <v/>
      </c>
      <c r="BS43" s="439" t="str">
        <f t="shared" si="131"/>
        <v/>
      </c>
      <c r="BT43" s="439" t="str">
        <f t="shared" si="132"/>
        <v/>
      </c>
      <c r="BU43" s="439" t="str">
        <f t="shared" si="133"/>
        <v/>
      </c>
      <c r="BV43" s="439" t="str">
        <f t="shared" si="134"/>
        <v/>
      </c>
      <c r="BW43" s="439" t="str">
        <f t="shared" si="135"/>
        <v/>
      </c>
      <c r="BX43" s="439" t="str">
        <f t="shared" si="136"/>
        <v/>
      </c>
      <c r="BY43" s="439" t="str">
        <f t="shared" si="137"/>
        <v/>
      </c>
      <c r="BZ43" s="439" t="str">
        <f t="shared" si="138"/>
        <v/>
      </c>
      <c r="CA43" s="441" t="str">
        <f t="shared" si="139"/>
        <v/>
      </c>
      <c r="CB43" s="441" t="str">
        <f t="shared" si="140"/>
        <v/>
      </c>
      <c r="CC43" s="441" t="str">
        <f t="shared" si="141"/>
        <v/>
      </c>
      <c r="CD43" s="441" t="str">
        <f t="shared" si="142"/>
        <v/>
      </c>
      <c r="CE43" s="441" t="str">
        <f t="shared" si="143"/>
        <v/>
      </c>
      <c r="CF43" s="441" t="str">
        <f t="shared" si="144"/>
        <v/>
      </c>
      <c r="CG43" s="441" t="str">
        <f t="shared" si="145"/>
        <v/>
      </c>
      <c r="CH43" s="441" t="str">
        <f t="shared" si="146"/>
        <v/>
      </c>
      <c r="CI43" s="441" t="str">
        <f t="shared" si="147"/>
        <v/>
      </c>
      <c r="CJ43" s="441" t="str">
        <f t="shared" si="148"/>
        <v/>
      </c>
      <c r="CK43" s="439" t="str">
        <f t="shared" si="149"/>
        <v/>
      </c>
      <c r="CL43" s="439" t="str">
        <f t="shared" si="150"/>
        <v/>
      </c>
      <c r="CM43" s="439" t="str">
        <f t="shared" si="151"/>
        <v/>
      </c>
      <c r="CN43" s="439" t="str">
        <f t="shared" si="152"/>
        <v/>
      </c>
      <c r="CO43" s="439" t="str">
        <f t="shared" si="153"/>
        <v/>
      </c>
      <c r="CP43" s="439" t="str">
        <f t="shared" si="154"/>
        <v/>
      </c>
      <c r="CQ43" s="439" t="str">
        <f t="shared" si="155"/>
        <v/>
      </c>
      <c r="CR43" s="439" t="str">
        <f t="shared" si="156"/>
        <v/>
      </c>
      <c r="CS43" s="439" t="str">
        <f t="shared" si="157"/>
        <v/>
      </c>
      <c r="CT43" s="439" t="str">
        <f t="shared" si="158"/>
        <v/>
      </c>
      <c r="CU43" s="441" t="str">
        <f t="shared" si="159"/>
        <v/>
      </c>
      <c r="CV43" s="441" t="str">
        <f t="shared" si="160"/>
        <v/>
      </c>
      <c r="CW43" s="441" t="str">
        <f t="shared" si="161"/>
        <v/>
      </c>
      <c r="CX43" s="441" t="str">
        <f t="shared" si="162"/>
        <v/>
      </c>
      <c r="CY43" s="441" t="str">
        <f t="shared" si="163"/>
        <v/>
      </c>
      <c r="CZ43" s="441" t="str">
        <f t="shared" si="164"/>
        <v/>
      </c>
      <c r="DA43" s="441" t="str">
        <f t="shared" si="165"/>
        <v/>
      </c>
      <c r="DB43" s="441" t="str">
        <f t="shared" si="166"/>
        <v/>
      </c>
      <c r="DC43" s="441" t="str">
        <f t="shared" si="167"/>
        <v/>
      </c>
      <c r="DD43" s="441" t="str">
        <f t="shared" si="168"/>
        <v/>
      </c>
      <c r="DE43" s="443" t="str">
        <f t="shared" si="169"/>
        <v/>
      </c>
      <c r="DF43" s="443" t="str">
        <f t="shared" si="57"/>
        <v/>
      </c>
      <c r="DG43" s="443" t="str">
        <f t="shared" si="170"/>
        <v/>
      </c>
      <c r="DH43" s="443" t="str">
        <f t="shared" si="58"/>
        <v/>
      </c>
      <c r="DI43" t="str">
        <f t="shared" si="171"/>
        <v/>
      </c>
      <c r="DJ43" s="443" t="str">
        <f t="shared" si="59"/>
        <v/>
      </c>
      <c r="DK43" t="str">
        <f t="shared" si="172"/>
        <v/>
      </c>
      <c r="DL43" s="443" t="str">
        <f t="shared" si="61"/>
        <v/>
      </c>
      <c r="DM43" t="str">
        <f t="shared" si="173"/>
        <v/>
      </c>
      <c r="DN43" s="443" t="str">
        <f t="shared" si="60"/>
        <v/>
      </c>
    </row>
    <row r="44" spans="1:118" ht="20.100000000000001" hidden="1" customHeight="1" x14ac:dyDescent="0.2">
      <c r="A44" s="1040"/>
      <c r="B44" s="40">
        <f t="shared" si="54"/>
        <v>41</v>
      </c>
      <c r="C44" s="647" t="s">
        <v>49</v>
      </c>
      <c r="D44" s="648">
        <f>VLOOKUP($C44,'Course List (program)'!$G$2:$L$100,2,FALSE)</f>
        <v>0</v>
      </c>
      <c r="E44" s="653">
        <f>VLOOKUP($C44,'Course List (program)'!$G$2:$L$100,3,FALSE)</f>
        <v>0</v>
      </c>
      <c r="F44" s="655">
        <f>VLOOKUP($C44,'Course List (program)'!$G$2:$L$100,4,FALSE)</f>
        <v>0</v>
      </c>
      <c r="G44" s="656" t="str">
        <f t="shared" si="55"/>
        <v/>
      </c>
      <c r="H44" s="652">
        <f>VLOOKUP($C44,'Course List (program)'!$G$2:$L$100,6,FALSE)</f>
        <v>0</v>
      </c>
      <c r="I44" s="441">
        <f>IF((OR($C44='S3'!$C$3,$C44='S3'!$C$13,$C44='S3'!$C$23,$C44='S3'!$C$33)),1,0)</f>
        <v>0</v>
      </c>
      <c r="J44" s="441">
        <f>IF((OR($C44='S3'!$C$4,$C44='S3'!$C$14,$C44='S3'!$C$24,$C44='S3'!$C$34)),1,0)</f>
        <v>0</v>
      </c>
      <c r="K44" s="441">
        <f>IF((OR($C44='S3'!$C$5,$C44='S3'!$C$15,$C44='S3'!$C$25,$C44='S3'!$C$35)),1,0)</f>
        <v>0</v>
      </c>
      <c r="L44" s="441">
        <f>IF((OR($C44='S3'!$C$6,$C44='S3'!$C$16,$C44='S3'!$C$26,$C44='S3'!$C$36)),1,0)</f>
        <v>0</v>
      </c>
      <c r="M44" s="441">
        <f>IF((OR($C44='S3'!$C$7,$C44='S3'!$C$17,$C44='S3'!$C$27,$C44='S3'!$C$37)),1,0)</f>
        <v>0</v>
      </c>
      <c r="N44" s="441">
        <f>IF((OR($C44='S3'!$C$8,$C44='S3'!$C$18,$C44='S3'!$C$28,$C44='S3'!$C$38)),1,0)</f>
        <v>0</v>
      </c>
      <c r="O44" s="441">
        <f>IF((OR($C44='S3'!$C$9,$C44='S3'!$C$19,$C44='S3'!$C$29,$C44='S3'!$C$39)),1,0)</f>
        <v>0</v>
      </c>
      <c r="P44" s="441">
        <f>IF((OR($C44='S3'!$C$10,$C44='S3'!$C$20,$C44='S3'!$C$30,$C44='S3'!$C$40)),1,0)</f>
        <v>0</v>
      </c>
      <c r="Q44" s="441">
        <f>IF((OR($C44='S3'!$C$11,$C44='S3'!$C$21,$C44='S3'!$C$31,$C44='S3'!$C$41)),1,0)</f>
        <v>0</v>
      </c>
      <c r="R44" s="441">
        <f>IF((OR($C44='S3'!$C$12,$C44='S3'!$C$22,$C44='S3'!$C$32,$C44='S3'!$C$42)),1,0)</f>
        <v>0</v>
      </c>
      <c r="S44" s="439">
        <f>IF((OR($C44='S3'!$D$3,$C44='S3'!$D$13,$C44='S3'!$D$23,$C44='S3'!$D$33)),1,0)</f>
        <v>0</v>
      </c>
      <c r="T44" s="439">
        <f>IF((OR($C44='S3'!$D$4,$C44='S3'!$D$14,$C44='S3'!$D$24,$C44='S3'!$D$34)),1,0)</f>
        <v>0</v>
      </c>
      <c r="U44" s="439">
        <f>IF((OR($C44='S3'!$D$5,$C44='S3'!$D$15,$C44='S3'!$D$25,$C44='S3'!$D$35)),1,0)</f>
        <v>0</v>
      </c>
      <c r="V44" s="439">
        <f>IF((OR($C44='S3'!$D$6,$C44='S3'!$D$16,$C44='S3'!$D$26,$C44='S3'!$D$36)),1,0)</f>
        <v>0</v>
      </c>
      <c r="W44" s="439">
        <f>IF((OR($C44='S3'!$D$7,$C44='S3'!$D$17,$C44='S3'!$D$27,$C44='S3'!$D$37)),1,0)</f>
        <v>0</v>
      </c>
      <c r="X44" s="439">
        <f>IF((OR($C44='S3'!$D$8,$C44='S3'!$D$18,$C44='S3'!$D$28,$C44='S3'!$D$38)),1,0)</f>
        <v>0</v>
      </c>
      <c r="Y44" s="439">
        <f>IF((OR($C44='S3'!$D$9,$C44='S3'!$D$19,$C44='S3'!$D$29,$C44='S3'!$D$39)),1,0)</f>
        <v>0</v>
      </c>
      <c r="Z44" s="439">
        <f>IF((OR($C44='S3'!$D$10,$C44='S3'!$D$20,$C44='S3'!$D$30,$C44='S3'!$D$40)),1,0)</f>
        <v>0</v>
      </c>
      <c r="AA44" s="439">
        <f>IF((OR($C44='S3'!$D$11,$C44='S3'!$D$21,$C44='S3'!$D$31,$C44='S3'!$D$41)),1,0)</f>
        <v>0</v>
      </c>
      <c r="AB44" s="439">
        <f>IF((OR($C44='S3'!$D$12,$C44='S3'!$D$22,$C44='S3'!$D$32,$C44='S3'!$D$42)),1,0)</f>
        <v>0</v>
      </c>
      <c r="AC44" s="441">
        <f>IF((OR($C44='S3'!$E$3,$C44='S3'!$E$13,$C44='S3'!$E$23,$C44='S3'!$E$33)),1,0)</f>
        <v>0</v>
      </c>
      <c r="AD44" s="441">
        <f>IF((OR($C44='S3'!$E$4,$C44='S3'!$E$14,$C44='S3'!$E$24,$C44='S3'!$E$34)),1,0)</f>
        <v>0</v>
      </c>
      <c r="AE44" s="441">
        <f>IF((OR($C44='S3'!$E$5,$C44='S3'!$E$15,$C44='S3'!$E$25,$C44='S3'!$E$35)),1,0)</f>
        <v>0</v>
      </c>
      <c r="AF44" s="441">
        <f>IF((OR($C44='S3'!$E$6,$C44='S3'!$E$16,$C44='S3'!$E$26,$C44='S3'!$E$36)),1,0)</f>
        <v>0</v>
      </c>
      <c r="AG44" s="441">
        <f>IF((OR($C44='S3'!$E$7,$C44='S3'!$E$17,$C44='S3'!$E$27,$C44='S3'!$E$37)),1,0)</f>
        <v>0</v>
      </c>
      <c r="AH44" s="441">
        <f>IF((OR($C44='S3'!$E$8,$C44='S3'!$E$18,$C44='S3'!$E$28,$C44='S3'!$E$38)),1,0)</f>
        <v>0</v>
      </c>
      <c r="AI44" s="441">
        <f>IF((OR($C44='S3'!$E$9,$C44='S3'!$E$19,$C44='S3'!$E$29,$C44='S3'!$E$39)),1,0)</f>
        <v>0</v>
      </c>
      <c r="AJ44" s="441">
        <f>IF((OR($C44='S3'!$E$10,$C44='S3'!$E$20,$C44='S3'!$E$30,$C44='S3'!$E$40)),1,0)</f>
        <v>0</v>
      </c>
      <c r="AK44" s="441">
        <f>IF((OR($C44='S3'!$E$11,$C44='S3'!$E$21,$C44='S3'!$E$31,$C44='S3'!$E$41)),1,0)</f>
        <v>0</v>
      </c>
      <c r="AL44" s="441">
        <f>IF((OR($C44='S3'!$E$12,$C44='S3'!$E$22,$C44='S3'!$E$32,$C44='S3'!$E$42)),1,0)</f>
        <v>0</v>
      </c>
      <c r="AM44" s="439">
        <f>IF((OR($C44='S3'!$F$3,$C44='S3'!$F$13,$C44='S3'!$F$23,$C44='S3'!$F$33)),1,0)</f>
        <v>0</v>
      </c>
      <c r="AN44" s="439">
        <f>IF((OR($C44='S3'!$F$4,$C44='S3'!$F$14,$C44='S3'!$F$24,$C44='S3'!$F$34)),1,0)</f>
        <v>0</v>
      </c>
      <c r="AO44" s="439">
        <f>IF((OR($C44='S3'!$F$5,$C44='S3'!$F$15,$C44='S3'!$F$25,$C44='S3'!$F$35)),1,0)</f>
        <v>0</v>
      </c>
      <c r="AP44" s="439">
        <f>IF((OR($C44='S3'!$F$6,$C44='S3'!$F$16,$C44='S3'!$F$26,$C44='S3'!$F$36)),1,0)</f>
        <v>0</v>
      </c>
      <c r="AQ44" s="439">
        <f>IF((OR($C44='S3'!$F$7,$C44='S3'!$F$17,$C44='S3'!$F$27,$C44='S3'!$F$37)),1,0)</f>
        <v>0</v>
      </c>
      <c r="AR44" s="439">
        <f>IF((OR($C44='S3'!$F$8,$C44='S3'!$F$18,$C44='S3'!$F$28,$C44='S3'!$F$38)),1,0)</f>
        <v>0</v>
      </c>
      <c r="AS44" s="439">
        <f>IF((OR($C44='S3'!$F$9,$C44='S3'!$F$19,$C44='S3'!$F$29,$C44='S3'!$F$39)),1,0)</f>
        <v>0</v>
      </c>
      <c r="AT44" s="439">
        <f>IF((OR($C44='S3'!$F$10,$C44='S3'!$F$20,$C44='S3'!$F$30,$C44='S3'!$F$40)),1,0)</f>
        <v>0</v>
      </c>
      <c r="AU44" s="439">
        <f>IF((OR($C44='S3'!$F$11,$C44='S3'!$F$21,$C44='S3'!$F$31,$C44='S3'!$F$41)),1,0)</f>
        <v>0</v>
      </c>
      <c r="AV44" s="439">
        <f>IF((OR($C44='S3'!$F$12,$C44='S3'!$F$22,$C44='S3'!$F$32,$C44='S3'!$F$42)),1,0)</f>
        <v>0</v>
      </c>
      <c r="AW44" s="441">
        <f>IF((OR($C44='S3'!$G$3,$C44='S3'!$G$13,$C44='S3'!$G$23,$C44='S3'!$G$33)),1,0)</f>
        <v>0</v>
      </c>
      <c r="AX44" s="441">
        <f>IF((OR($C44='S3'!$G$4,$C44='S3'!$G$14,$C44='S3'!$G$24,$C44='S3'!$G$34)),1,0)</f>
        <v>0</v>
      </c>
      <c r="AY44" s="441">
        <f>IF((OR($C44='S3'!$G$5,$C44='S3'!$G$15,$C44='S3'!$G$25,$C44='S3'!$G$35)),1,0)</f>
        <v>0</v>
      </c>
      <c r="AZ44" s="441">
        <f>IF((OR($C44='S3'!$G$6,$C44='S3'!$G$16,$C44='S3'!$G$26,$C44='S3'!$G$36)),1,0)</f>
        <v>0</v>
      </c>
      <c r="BA44" s="441">
        <f>IF((OR($C44='S3'!$G$7,$C44='S3'!$G$17,$C44='S3'!$G$27,$C44='S3'!$G$37)),1,0)</f>
        <v>0</v>
      </c>
      <c r="BB44" s="441">
        <f>IF((OR($C44='S3'!$G$8,$C44='S3'!$G$18,$C44='S3'!$G$28,$C44='S3'!$G$38)),1,0)</f>
        <v>0</v>
      </c>
      <c r="BC44" s="441">
        <f>IF((OR($C44='S3'!$G$9,$C44='S3'!$G$19,$C44='S3'!$G$29,$C44='S3'!$G$39)),1,0)</f>
        <v>0</v>
      </c>
      <c r="BD44" s="441">
        <f>IF((OR($C44='S3'!$G$10,$C44='S3'!$G$20,$C44='S3'!$G$30,$C44='S3'!$G$40)),1,0)</f>
        <v>0</v>
      </c>
      <c r="BE44" s="441">
        <f>IF((OR($C44='S3'!$G$11,$C44='S3'!$G$21,$C44='S3'!$G$31,$C44='S3'!$G$41)),1,0)</f>
        <v>0</v>
      </c>
      <c r="BF44" s="441">
        <f>IF((OR($C44='S3'!$G$12,$C44='S3'!$G$22,$C44='S3'!$G$32,$C44='S3'!$G$42)),1,0)</f>
        <v>0</v>
      </c>
      <c r="BG44" s="441" t="str">
        <f t="shared" si="119"/>
        <v/>
      </c>
      <c r="BH44" s="441" t="str">
        <f t="shared" si="120"/>
        <v/>
      </c>
      <c r="BI44" s="441" t="str">
        <f t="shared" si="121"/>
        <v/>
      </c>
      <c r="BJ44" s="441" t="str">
        <f t="shared" si="122"/>
        <v/>
      </c>
      <c r="BK44" s="441" t="str">
        <f t="shared" si="123"/>
        <v/>
      </c>
      <c r="BL44" s="441" t="str">
        <f t="shared" si="124"/>
        <v/>
      </c>
      <c r="BM44" s="441" t="str">
        <f t="shared" si="125"/>
        <v/>
      </c>
      <c r="BN44" s="441" t="str">
        <f t="shared" si="126"/>
        <v/>
      </c>
      <c r="BO44" s="441" t="str">
        <f t="shared" si="127"/>
        <v/>
      </c>
      <c r="BP44" s="441" t="str">
        <f t="shared" si="128"/>
        <v/>
      </c>
      <c r="BQ44" s="439" t="str">
        <f t="shared" si="129"/>
        <v/>
      </c>
      <c r="BR44" s="439" t="str">
        <f t="shared" si="130"/>
        <v/>
      </c>
      <c r="BS44" s="439" t="str">
        <f t="shared" si="131"/>
        <v/>
      </c>
      <c r="BT44" s="439" t="str">
        <f t="shared" si="132"/>
        <v/>
      </c>
      <c r="BU44" s="439" t="str">
        <f t="shared" si="133"/>
        <v/>
      </c>
      <c r="BV44" s="439" t="str">
        <f t="shared" si="134"/>
        <v/>
      </c>
      <c r="BW44" s="439" t="str">
        <f t="shared" si="135"/>
        <v/>
      </c>
      <c r="BX44" s="439" t="str">
        <f t="shared" si="136"/>
        <v/>
      </c>
      <c r="BY44" s="439" t="str">
        <f t="shared" si="137"/>
        <v/>
      </c>
      <c r="BZ44" s="439" t="str">
        <f t="shared" si="138"/>
        <v/>
      </c>
      <c r="CA44" s="441" t="str">
        <f t="shared" si="139"/>
        <v/>
      </c>
      <c r="CB44" s="441" t="str">
        <f t="shared" si="140"/>
        <v/>
      </c>
      <c r="CC44" s="441" t="str">
        <f t="shared" si="141"/>
        <v/>
      </c>
      <c r="CD44" s="441" t="str">
        <f t="shared" si="142"/>
        <v/>
      </c>
      <c r="CE44" s="441" t="str">
        <f t="shared" si="143"/>
        <v/>
      </c>
      <c r="CF44" s="441" t="str">
        <f t="shared" si="144"/>
        <v/>
      </c>
      <c r="CG44" s="441" t="str">
        <f t="shared" si="145"/>
        <v/>
      </c>
      <c r="CH44" s="441" t="str">
        <f t="shared" si="146"/>
        <v/>
      </c>
      <c r="CI44" s="441" t="str">
        <f t="shared" si="147"/>
        <v/>
      </c>
      <c r="CJ44" s="441" t="str">
        <f t="shared" si="148"/>
        <v/>
      </c>
      <c r="CK44" s="439" t="str">
        <f t="shared" si="149"/>
        <v/>
      </c>
      <c r="CL44" s="439" t="str">
        <f t="shared" si="150"/>
        <v/>
      </c>
      <c r="CM44" s="439" t="str">
        <f t="shared" si="151"/>
        <v/>
      </c>
      <c r="CN44" s="439" t="str">
        <f t="shared" si="152"/>
        <v/>
      </c>
      <c r="CO44" s="439" t="str">
        <f t="shared" si="153"/>
        <v/>
      </c>
      <c r="CP44" s="439" t="str">
        <f t="shared" si="154"/>
        <v/>
      </c>
      <c r="CQ44" s="439" t="str">
        <f t="shared" si="155"/>
        <v/>
      </c>
      <c r="CR44" s="439" t="str">
        <f t="shared" si="156"/>
        <v/>
      </c>
      <c r="CS44" s="439" t="str">
        <f t="shared" si="157"/>
        <v/>
      </c>
      <c r="CT44" s="439" t="str">
        <f t="shared" si="158"/>
        <v/>
      </c>
      <c r="CU44" s="441" t="str">
        <f t="shared" si="159"/>
        <v/>
      </c>
      <c r="CV44" s="441" t="str">
        <f t="shared" si="160"/>
        <v/>
      </c>
      <c r="CW44" s="441" t="str">
        <f t="shared" si="161"/>
        <v/>
      </c>
      <c r="CX44" s="441" t="str">
        <f t="shared" si="162"/>
        <v/>
      </c>
      <c r="CY44" s="441" t="str">
        <f t="shared" si="163"/>
        <v/>
      </c>
      <c r="CZ44" s="441" t="str">
        <f t="shared" si="164"/>
        <v/>
      </c>
      <c r="DA44" s="441" t="str">
        <f t="shared" si="165"/>
        <v/>
      </c>
      <c r="DB44" s="441" t="str">
        <f t="shared" si="166"/>
        <v/>
      </c>
      <c r="DC44" s="441" t="str">
        <f t="shared" si="167"/>
        <v/>
      </c>
      <c r="DD44" s="441" t="str">
        <f t="shared" si="168"/>
        <v/>
      </c>
      <c r="DE44" s="443" t="str">
        <f t="shared" si="169"/>
        <v/>
      </c>
      <c r="DF44" s="443" t="str">
        <f t="shared" si="57"/>
        <v/>
      </c>
      <c r="DG44" s="443" t="str">
        <f t="shared" si="170"/>
        <v/>
      </c>
      <c r="DH44" s="443" t="str">
        <f t="shared" si="58"/>
        <v/>
      </c>
      <c r="DI44" t="str">
        <f t="shared" si="171"/>
        <v/>
      </c>
      <c r="DJ44" s="443" t="str">
        <f t="shared" si="59"/>
        <v/>
      </c>
      <c r="DK44" t="str">
        <f t="shared" si="172"/>
        <v/>
      </c>
      <c r="DL44" s="443" t="str">
        <f t="shared" si="61"/>
        <v/>
      </c>
      <c r="DM44" t="str">
        <f t="shared" si="173"/>
        <v/>
      </c>
      <c r="DN44" s="443" t="str">
        <f t="shared" si="60"/>
        <v/>
      </c>
    </row>
    <row r="45" spans="1:118" ht="20.100000000000001" hidden="1" customHeight="1" x14ac:dyDescent="0.2">
      <c r="A45" s="1040"/>
      <c r="B45" s="40">
        <f t="shared" si="54"/>
        <v>42</v>
      </c>
      <c r="C45" s="647" t="s">
        <v>49</v>
      </c>
      <c r="D45" s="648">
        <f>VLOOKUP($C45,'Course List (program)'!$G$2:$L$100,2,FALSE)</f>
        <v>0</v>
      </c>
      <c r="E45" s="649">
        <f>VLOOKUP($C45,'Course List (program)'!$G$2:$L$100,3,FALSE)</f>
        <v>0</v>
      </c>
      <c r="F45" s="650">
        <f>VLOOKUP($C45,'Course List (program)'!$G$2:$L$100,4,FALSE)</f>
        <v>0</v>
      </c>
      <c r="G45" s="648" t="str">
        <f t="shared" si="55"/>
        <v/>
      </c>
      <c r="H45" s="652">
        <f>VLOOKUP($C45,'Course List (program)'!$G$2:$L$100,6,FALSE)</f>
        <v>0</v>
      </c>
      <c r="I45" s="441">
        <f>IF((OR($C45='S3'!$C$3,$C45='S3'!$C$13,$C45='S3'!$C$23,$C45='S3'!$C$33)),1,0)</f>
        <v>0</v>
      </c>
      <c r="J45" s="441">
        <f>IF((OR($C45='S3'!$C$4,$C45='S3'!$C$14,$C45='S3'!$C$24,$C45='S3'!$C$34)),1,0)</f>
        <v>0</v>
      </c>
      <c r="K45" s="441">
        <f>IF((OR($C45='S3'!$C$5,$C45='S3'!$C$15,$C45='S3'!$C$25,$C45='S3'!$C$35)),1,0)</f>
        <v>0</v>
      </c>
      <c r="L45" s="441">
        <f>IF((OR($C45='S3'!$C$6,$C45='S3'!$C$16,$C45='S3'!$C$26,$C45='S3'!$C$36)),1,0)</f>
        <v>0</v>
      </c>
      <c r="M45" s="441">
        <f>IF((OR($C45='S3'!$C$7,$C45='S3'!$C$17,$C45='S3'!$C$27,$C45='S3'!$C$37)),1,0)</f>
        <v>0</v>
      </c>
      <c r="N45" s="441">
        <f>IF((OR($C45='S3'!$C$8,$C45='S3'!$C$18,$C45='S3'!$C$28,$C45='S3'!$C$38)),1,0)</f>
        <v>0</v>
      </c>
      <c r="O45" s="441">
        <f>IF((OR($C45='S3'!$C$9,$C45='S3'!$C$19,$C45='S3'!$C$29,$C45='S3'!$C$39)),1,0)</f>
        <v>0</v>
      </c>
      <c r="P45" s="441">
        <f>IF((OR($C45='S3'!$C$10,$C45='S3'!$C$20,$C45='S3'!$C$30,$C45='S3'!$C$40)),1,0)</f>
        <v>0</v>
      </c>
      <c r="Q45" s="441">
        <f>IF((OR($C45='S3'!$C$11,$C45='S3'!$C$21,$C45='S3'!$C$31,$C45='S3'!$C$41)),1,0)</f>
        <v>0</v>
      </c>
      <c r="R45" s="441">
        <f>IF((OR($C45='S3'!$C$12,$C45='S3'!$C$22,$C45='S3'!$C$32,$C45='S3'!$C$42)),1,0)</f>
        <v>0</v>
      </c>
      <c r="S45" s="439">
        <f>IF((OR($C45='S3'!$D$3,$C45='S3'!$D$13,$C45='S3'!$D$23,$C45='S3'!$D$33)),1,0)</f>
        <v>0</v>
      </c>
      <c r="T45" s="439">
        <f>IF((OR($C45='S3'!$D$4,$C45='S3'!$D$14,$C45='S3'!$D$24,$C45='S3'!$D$34)),1,0)</f>
        <v>0</v>
      </c>
      <c r="U45" s="439">
        <f>IF((OR($C45='S3'!$D$5,$C45='S3'!$D$15,$C45='S3'!$D$25,$C45='S3'!$D$35)),1,0)</f>
        <v>0</v>
      </c>
      <c r="V45" s="439">
        <f>IF((OR($C45='S3'!$D$6,$C45='S3'!$D$16,$C45='S3'!$D$26,$C45='S3'!$D$36)),1,0)</f>
        <v>0</v>
      </c>
      <c r="W45" s="439">
        <f>IF((OR($C45='S3'!$D$7,$C45='S3'!$D$17,$C45='S3'!$D$27,$C45='S3'!$D$37)),1,0)</f>
        <v>0</v>
      </c>
      <c r="X45" s="439">
        <f>IF((OR($C45='S3'!$D$8,$C45='S3'!$D$18,$C45='S3'!$D$28,$C45='S3'!$D$38)),1,0)</f>
        <v>0</v>
      </c>
      <c r="Y45" s="439">
        <f>IF((OR($C45='S3'!$D$9,$C45='S3'!$D$19,$C45='S3'!$D$29,$C45='S3'!$D$39)),1,0)</f>
        <v>0</v>
      </c>
      <c r="Z45" s="439">
        <f>IF((OR($C45='S3'!$D$10,$C45='S3'!$D$20,$C45='S3'!$D$30,$C45='S3'!$D$40)),1,0)</f>
        <v>0</v>
      </c>
      <c r="AA45" s="439">
        <f>IF((OR($C45='S3'!$D$11,$C45='S3'!$D$21,$C45='S3'!$D$31,$C45='S3'!$D$41)),1,0)</f>
        <v>0</v>
      </c>
      <c r="AB45" s="439">
        <f>IF((OR($C45='S3'!$D$12,$C45='S3'!$D$22,$C45='S3'!$D$32,$C45='S3'!$D$42)),1,0)</f>
        <v>0</v>
      </c>
      <c r="AC45" s="441">
        <f>IF((OR($C45='S3'!$E$3,$C45='S3'!$E$13,$C45='S3'!$E$23,$C45='S3'!$E$33)),1,0)</f>
        <v>0</v>
      </c>
      <c r="AD45" s="441">
        <f>IF((OR($C45='S3'!$E$4,$C45='S3'!$E$14,$C45='S3'!$E$24,$C45='S3'!$E$34)),1,0)</f>
        <v>0</v>
      </c>
      <c r="AE45" s="441">
        <f>IF((OR($C45='S3'!$E$5,$C45='S3'!$E$15,$C45='S3'!$E$25,$C45='S3'!$E$35)),1,0)</f>
        <v>0</v>
      </c>
      <c r="AF45" s="441">
        <f>IF((OR($C45='S3'!$E$6,$C45='S3'!$E$16,$C45='S3'!$E$26,$C45='S3'!$E$36)),1,0)</f>
        <v>0</v>
      </c>
      <c r="AG45" s="441">
        <f>IF((OR($C45='S3'!$E$7,$C45='S3'!$E$17,$C45='S3'!$E$27,$C45='S3'!$E$37)),1,0)</f>
        <v>0</v>
      </c>
      <c r="AH45" s="441">
        <f>IF((OR($C45='S3'!$E$8,$C45='S3'!$E$18,$C45='S3'!$E$28,$C45='S3'!$E$38)),1,0)</f>
        <v>0</v>
      </c>
      <c r="AI45" s="441">
        <f>IF((OR($C45='S3'!$E$9,$C45='S3'!$E$19,$C45='S3'!$E$29,$C45='S3'!$E$39)),1,0)</f>
        <v>0</v>
      </c>
      <c r="AJ45" s="441">
        <f>IF((OR($C45='S3'!$E$10,$C45='S3'!$E$20,$C45='S3'!$E$30,$C45='S3'!$E$40)),1,0)</f>
        <v>0</v>
      </c>
      <c r="AK45" s="441">
        <f>IF((OR($C45='S3'!$E$11,$C45='S3'!$E$21,$C45='S3'!$E$31,$C45='S3'!$E$41)),1,0)</f>
        <v>0</v>
      </c>
      <c r="AL45" s="441">
        <f>IF((OR($C45='S3'!$E$12,$C45='S3'!$E$22,$C45='S3'!$E$32,$C45='S3'!$E$42)),1,0)</f>
        <v>0</v>
      </c>
      <c r="AM45" s="439">
        <f>IF((OR($C45='S3'!$F$3,$C45='S3'!$F$13,$C45='S3'!$F$23,$C45='S3'!$F$33)),1,0)</f>
        <v>0</v>
      </c>
      <c r="AN45" s="439">
        <f>IF((OR($C45='S3'!$F$4,$C45='S3'!$F$14,$C45='S3'!$F$24,$C45='S3'!$F$34)),1,0)</f>
        <v>0</v>
      </c>
      <c r="AO45" s="439">
        <f>IF((OR($C45='S3'!$F$5,$C45='S3'!$F$15,$C45='S3'!$F$25,$C45='S3'!$F$35)),1,0)</f>
        <v>0</v>
      </c>
      <c r="AP45" s="439">
        <f>IF((OR($C45='S3'!$F$6,$C45='S3'!$F$16,$C45='S3'!$F$26,$C45='S3'!$F$36)),1,0)</f>
        <v>0</v>
      </c>
      <c r="AQ45" s="439">
        <f>IF((OR($C45='S3'!$F$7,$C45='S3'!$F$17,$C45='S3'!$F$27,$C45='S3'!$F$37)),1,0)</f>
        <v>0</v>
      </c>
      <c r="AR45" s="439">
        <f>IF((OR($C45='S3'!$F$8,$C45='S3'!$F$18,$C45='S3'!$F$28,$C45='S3'!$F$38)),1,0)</f>
        <v>0</v>
      </c>
      <c r="AS45" s="439">
        <f>IF((OR($C45='S3'!$F$9,$C45='S3'!$F$19,$C45='S3'!$F$29,$C45='S3'!$F$39)),1,0)</f>
        <v>0</v>
      </c>
      <c r="AT45" s="439">
        <f>IF((OR($C45='S3'!$F$10,$C45='S3'!$F$20,$C45='S3'!$F$30,$C45='S3'!$F$40)),1,0)</f>
        <v>0</v>
      </c>
      <c r="AU45" s="439">
        <f>IF((OR($C45='S3'!$F$11,$C45='S3'!$F$21,$C45='S3'!$F$31,$C45='S3'!$F$41)),1,0)</f>
        <v>0</v>
      </c>
      <c r="AV45" s="439">
        <f>IF((OR($C45='S3'!$F$12,$C45='S3'!$F$22,$C45='S3'!$F$32,$C45='S3'!$F$42)),1,0)</f>
        <v>0</v>
      </c>
      <c r="AW45" s="441">
        <f>IF((OR($C45='S3'!$G$3,$C45='S3'!$G$13,$C45='S3'!$G$23,$C45='S3'!$G$33)),1,0)</f>
        <v>0</v>
      </c>
      <c r="AX45" s="441">
        <f>IF((OR($C45='S3'!$G$4,$C45='S3'!$G$14,$C45='S3'!$G$24,$C45='S3'!$G$34)),1,0)</f>
        <v>0</v>
      </c>
      <c r="AY45" s="441">
        <f>IF((OR($C45='S3'!$G$5,$C45='S3'!$G$15,$C45='S3'!$G$25,$C45='S3'!$G$35)),1,0)</f>
        <v>0</v>
      </c>
      <c r="AZ45" s="441">
        <f>IF((OR($C45='S3'!$G$6,$C45='S3'!$G$16,$C45='S3'!$G$26,$C45='S3'!$G$36)),1,0)</f>
        <v>0</v>
      </c>
      <c r="BA45" s="441">
        <f>IF((OR($C45='S3'!$G$7,$C45='S3'!$G$17,$C45='S3'!$G$27,$C45='S3'!$G$37)),1,0)</f>
        <v>0</v>
      </c>
      <c r="BB45" s="441">
        <f>IF((OR($C45='S3'!$G$8,$C45='S3'!$G$18,$C45='S3'!$G$28,$C45='S3'!$G$38)),1,0)</f>
        <v>0</v>
      </c>
      <c r="BC45" s="441">
        <f>IF((OR($C45='S3'!$G$9,$C45='S3'!$G$19,$C45='S3'!$G$29,$C45='S3'!$G$39)),1,0)</f>
        <v>0</v>
      </c>
      <c r="BD45" s="441">
        <f>IF((OR($C45='S3'!$G$10,$C45='S3'!$G$20,$C45='S3'!$G$30,$C45='S3'!$G$40)),1,0)</f>
        <v>0</v>
      </c>
      <c r="BE45" s="441">
        <f>IF((OR($C45='S3'!$G$11,$C45='S3'!$G$21,$C45='S3'!$G$31,$C45='S3'!$G$41)),1,0)</f>
        <v>0</v>
      </c>
      <c r="BF45" s="441">
        <f>IF((OR($C45='S3'!$G$12,$C45='S3'!$G$22,$C45='S3'!$G$32,$C45='S3'!$G$42)),1,0)</f>
        <v>0</v>
      </c>
      <c r="BG45" s="441" t="str">
        <f t="shared" si="119"/>
        <v/>
      </c>
      <c r="BH45" s="441" t="str">
        <f t="shared" si="120"/>
        <v/>
      </c>
      <c r="BI45" s="441" t="str">
        <f t="shared" si="121"/>
        <v/>
      </c>
      <c r="BJ45" s="441" t="str">
        <f t="shared" si="122"/>
        <v/>
      </c>
      <c r="BK45" s="441" t="str">
        <f t="shared" si="123"/>
        <v/>
      </c>
      <c r="BL45" s="441" t="str">
        <f t="shared" si="124"/>
        <v/>
      </c>
      <c r="BM45" s="441" t="str">
        <f t="shared" si="125"/>
        <v/>
      </c>
      <c r="BN45" s="441" t="str">
        <f t="shared" si="126"/>
        <v/>
      </c>
      <c r="BO45" s="441" t="str">
        <f t="shared" si="127"/>
        <v/>
      </c>
      <c r="BP45" s="441" t="str">
        <f t="shared" si="128"/>
        <v/>
      </c>
      <c r="BQ45" s="439" t="str">
        <f t="shared" si="129"/>
        <v/>
      </c>
      <c r="BR45" s="439" t="str">
        <f t="shared" si="130"/>
        <v/>
      </c>
      <c r="BS45" s="439" t="str">
        <f t="shared" si="131"/>
        <v/>
      </c>
      <c r="BT45" s="439" t="str">
        <f t="shared" si="132"/>
        <v/>
      </c>
      <c r="BU45" s="439" t="str">
        <f t="shared" si="133"/>
        <v/>
      </c>
      <c r="BV45" s="439" t="str">
        <f t="shared" si="134"/>
        <v/>
      </c>
      <c r="BW45" s="439" t="str">
        <f t="shared" si="135"/>
        <v/>
      </c>
      <c r="BX45" s="439" t="str">
        <f t="shared" si="136"/>
        <v/>
      </c>
      <c r="BY45" s="439" t="str">
        <f t="shared" si="137"/>
        <v/>
      </c>
      <c r="BZ45" s="439" t="str">
        <f t="shared" si="138"/>
        <v/>
      </c>
      <c r="CA45" s="441" t="str">
        <f t="shared" si="139"/>
        <v/>
      </c>
      <c r="CB45" s="441" t="str">
        <f t="shared" si="140"/>
        <v/>
      </c>
      <c r="CC45" s="441" t="str">
        <f t="shared" si="141"/>
        <v/>
      </c>
      <c r="CD45" s="441" t="str">
        <f t="shared" si="142"/>
        <v/>
      </c>
      <c r="CE45" s="441" t="str">
        <f t="shared" si="143"/>
        <v/>
      </c>
      <c r="CF45" s="441" t="str">
        <f t="shared" si="144"/>
        <v/>
      </c>
      <c r="CG45" s="441" t="str">
        <f t="shared" si="145"/>
        <v/>
      </c>
      <c r="CH45" s="441" t="str">
        <f t="shared" si="146"/>
        <v/>
      </c>
      <c r="CI45" s="441" t="str">
        <f t="shared" si="147"/>
        <v/>
      </c>
      <c r="CJ45" s="441" t="str">
        <f t="shared" si="148"/>
        <v/>
      </c>
      <c r="CK45" s="439" t="str">
        <f t="shared" si="149"/>
        <v/>
      </c>
      <c r="CL45" s="439" t="str">
        <f t="shared" si="150"/>
        <v/>
      </c>
      <c r="CM45" s="439" t="str">
        <f t="shared" si="151"/>
        <v/>
      </c>
      <c r="CN45" s="439" t="str">
        <f t="shared" si="152"/>
        <v/>
      </c>
      <c r="CO45" s="439" t="str">
        <f t="shared" si="153"/>
        <v/>
      </c>
      <c r="CP45" s="439" t="str">
        <f t="shared" si="154"/>
        <v/>
      </c>
      <c r="CQ45" s="439" t="str">
        <f t="shared" si="155"/>
        <v/>
      </c>
      <c r="CR45" s="439" t="str">
        <f t="shared" si="156"/>
        <v/>
      </c>
      <c r="CS45" s="439" t="str">
        <f t="shared" si="157"/>
        <v/>
      </c>
      <c r="CT45" s="439" t="str">
        <f t="shared" si="158"/>
        <v/>
      </c>
      <c r="CU45" s="441" t="str">
        <f t="shared" si="159"/>
        <v/>
      </c>
      <c r="CV45" s="441" t="str">
        <f t="shared" si="160"/>
        <v/>
      </c>
      <c r="CW45" s="441" t="str">
        <f t="shared" si="161"/>
        <v/>
      </c>
      <c r="CX45" s="441" t="str">
        <f t="shared" si="162"/>
        <v/>
      </c>
      <c r="CY45" s="441" t="str">
        <f t="shared" si="163"/>
        <v/>
      </c>
      <c r="CZ45" s="441" t="str">
        <f t="shared" si="164"/>
        <v/>
      </c>
      <c r="DA45" s="441" t="str">
        <f t="shared" si="165"/>
        <v/>
      </c>
      <c r="DB45" s="441" t="str">
        <f t="shared" si="166"/>
        <v/>
      </c>
      <c r="DC45" s="441" t="str">
        <f t="shared" si="167"/>
        <v/>
      </c>
      <c r="DD45" s="441" t="str">
        <f t="shared" si="168"/>
        <v/>
      </c>
      <c r="DE45" s="443" t="str">
        <f t="shared" si="169"/>
        <v/>
      </c>
      <c r="DF45" s="443" t="str">
        <f t="shared" si="57"/>
        <v/>
      </c>
      <c r="DG45" s="443" t="str">
        <f t="shared" si="170"/>
        <v/>
      </c>
      <c r="DH45" s="443" t="str">
        <f t="shared" si="58"/>
        <v/>
      </c>
      <c r="DI45" t="str">
        <f t="shared" si="171"/>
        <v/>
      </c>
      <c r="DJ45" s="443" t="str">
        <f t="shared" si="59"/>
        <v/>
      </c>
      <c r="DK45" t="str">
        <f t="shared" si="172"/>
        <v/>
      </c>
      <c r="DL45" s="443" t="str">
        <f t="shared" si="61"/>
        <v/>
      </c>
      <c r="DM45" t="str">
        <f t="shared" si="173"/>
        <v/>
      </c>
      <c r="DN45" s="443" t="str">
        <f t="shared" si="60"/>
        <v/>
      </c>
    </row>
    <row r="46" spans="1:118" ht="20.100000000000001" hidden="1" customHeight="1" x14ac:dyDescent="0.2">
      <c r="A46" s="1040"/>
      <c r="B46" s="40">
        <f t="shared" si="54"/>
        <v>43</v>
      </c>
      <c r="C46" s="647" t="s">
        <v>49</v>
      </c>
      <c r="D46" s="648">
        <f>VLOOKUP($C46,'Course List (program)'!$G$2:$L$100,2,FALSE)</f>
        <v>0</v>
      </c>
      <c r="E46" s="649">
        <f>VLOOKUP($C46,'Course List (program)'!$G$2:$L$100,3,FALSE)</f>
        <v>0</v>
      </c>
      <c r="F46" s="650">
        <f>VLOOKUP($C46,'Course List (program)'!$G$2:$L$100,4,FALSE)</f>
        <v>0</v>
      </c>
      <c r="G46" s="648" t="str">
        <f>CONCATENATE(DF46,DH46,DJ46,DL46,DN46)</f>
        <v/>
      </c>
      <c r="H46" s="652">
        <f>VLOOKUP($C46,'Course List (program)'!$G$2:$L$100,6,FALSE)</f>
        <v>0</v>
      </c>
      <c r="I46" s="441">
        <f>IF((OR($C46='S3'!$C$3,$C46='S3'!$C$13,$C46='S3'!$C$23,$C46='S3'!$C$33)),1,0)</f>
        <v>0</v>
      </c>
      <c r="J46" s="441">
        <f>IF((OR($C46='S3'!$C$4,$C46='S3'!$C$14,$C46='S3'!$C$24,$C46='S3'!$C$34)),1,0)</f>
        <v>0</v>
      </c>
      <c r="K46" s="441">
        <f>IF((OR($C46='S3'!$C$5,$C46='S3'!$C$15,$C46='S3'!$C$25,$C46='S3'!$C$35)),1,0)</f>
        <v>0</v>
      </c>
      <c r="L46" s="441">
        <f>IF((OR($C46='S3'!$C$6,$C46='S3'!$C$16,$C46='S3'!$C$26,$C46='S3'!$C$36)),1,0)</f>
        <v>0</v>
      </c>
      <c r="M46" s="441">
        <f>IF((OR($C46='S3'!$C$7,$C46='S3'!$C$17,$C46='S3'!$C$27,$C46='S3'!$C$37)),1,0)</f>
        <v>0</v>
      </c>
      <c r="N46" s="441">
        <f>IF((OR($C46='S3'!$C$8,$C46='S3'!$C$18,$C46='S3'!$C$28,$C46='S3'!$C$38)),1,0)</f>
        <v>0</v>
      </c>
      <c r="O46" s="441">
        <f>IF((OR($C46='S3'!$C$9,$C46='S3'!$C$19,$C46='S3'!$C$29,$C46='S3'!$C$39)),1,0)</f>
        <v>0</v>
      </c>
      <c r="P46" s="441">
        <f>IF((OR($C46='S3'!$C$10,$C46='S3'!$C$20,$C46='S3'!$C$30,$C46='S3'!$C$40)),1,0)</f>
        <v>0</v>
      </c>
      <c r="Q46" s="441">
        <f>IF((OR($C46='S3'!$C$11,$C46='S3'!$C$21,$C46='S3'!$C$31,$C46='S3'!$C$41)),1,0)</f>
        <v>0</v>
      </c>
      <c r="R46" s="441">
        <f>IF((OR($C46='S3'!$C$12,$C46='S3'!$C$22,$C46='S3'!$C$32,$C46='S3'!$C$42)),1,0)</f>
        <v>0</v>
      </c>
      <c r="S46" s="439">
        <f>IF((OR($C46='S3'!$D$3,$C46='S3'!$D$13,$C46='S3'!$D$23,$C46='S3'!$D$33)),1,0)</f>
        <v>0</v>
      </c>
      <c r="T46" s="439">
        <f>IF((OR($C46='S3'!$D$4,$C46='S3'!$D$14,$C46='S3'!$D$24,$C46='S3'!$D$34)),1,0)</f>
        <v>0</v>
      </c>
      <c r="U46" s="439">
        <f>IF((OR($C46='S3'!$D$5,$C46='S3'!$D$15,$C46='S3'!$D$25,$C46='S3'!$D$35)),1,0)</f>
        <v>0</v>
      </c>
      <c r="V46" s="439">
        <f>IF((OR($C46='S3'!$D$6,$C46='S3'!$D$16,$C46='S3'!$D$26,$C46='S3'!$D$36)),1,0)</f>
        <v>0</v>
      </c>
      <c r="W46" s="439">
        <f>IF((OR($C46='S3'!$D$7,$C46='S3'!$D$17,$C46='S3'!$D$27,$C46='S3'!$D$37)),1,0)</f>
        <v>0</v>
      </c>
      <c r="X46" s="439">
        <f>IF((OR($C46='S3'!$D$8,$C46='S3'!$D$18,$C46='S3'!$D$28,$C46='S3'!$D$38)),1,0)</f>
        <v>0</v>
      </c>
      <c r="Y46" s="439">
        <f>IF((OR($C46='S3'!$D$9,$C46='S3'!$D$19,$C46='S3'!$D$29,$C46='S3'!$D$39)),1,0)</f>
        <v>0</v>
      </c>
      <c r="Z46" s="439">
        <f>IF((OR($C46='S3'!$D$10,$C46='S3'!$D$20,$C46='S3'!$D$30,$C46='S3'!$D$40)),1,0)</f>
        <v>0</v>
      </c>
      <c r="AA46" s="439">
        <f>IF((OR($C46='S3'!$D$11,$C46='S3'!$D$21,$C46='S3'!$D$31,$C46='S3'!$D$41)),1,0)</f>
        <v>0</v>
      </c>
      <c r="AB46" s="439">
        <f>IF((OR($C46='S3'!$D$12,$C46='S3'!$D$22,$C46='S3'!$D$32,$C46='S3'!$D$42)),1,0)</f>
        <v>0</v>
      </c>
      <c r="AC46" s="441">
        <f>IF((OR($C46='S3'!$E$3,$C46='S3'!$E$13,$C46='S3'!$E$23,$C46='S3'!$E$33)),1,0)</f>
        <v>0</v>
      </c>
      <c r="AD46" s="441">
        <f>IF((OR($C46='S3'!$E$4,$C46='S3'!$E$14,$C46='S3'!$E$24,$C46='S3'!$E$34)),1,0)</f>
        <v>0</v>
      </c>
      <c r="AE46" s="441">
        <f>IF((OR($C46='S3'!$E$5,$C46='S3'!$E$15,$C46='S3'!$E$25,$C46='S3'!$E$35)),1,0)</f>
        <v>0</v>
      </c>
      <c r="AF46" s="441">
        <f>IF((OR($C46='S3'!$E$6,$C46='S3'!$E$16,$C46='S3'!$E$26,$C46='S3'!$E$36)),1,0)</f>
        <v>0</v>
      </c>
      <c r="AG46" s="441">
        <f>IF((OR($C46='S3'!$E$7,$C46='S3'!$E$17,$C46='S3'!$E$27,$C46='S3'!$E$37)),1,0)</f>
        <v>0</v>
      </c>
      <c r="AH46" s="441">
        <f>IF((OR($C46='S3'!$E$8,$C46='S3'!$E$18,$C46='S3'!$E$28,$C46='S3'!$E$38)),1,0)</f>
        <v>0</v>
      </c>
      <c r="AI46" s="441">
        <f>IF((OR($C46='S3'!$E$9,$C46='S3'!$E$19,$C46='S3'!$E$29,$C46='S3'!$E$39)),1,0)</f>
        <v>0</v>
      </c>
      <c r="AJ46" s="441">
        <f>IF((OR($C46='S3'!$E$10,$C46='S3'!$E$20,$C46='S3'!$E$30,$C46='S3'!$E$40)),1,0)</f>
        <v>0</v>
      </c>
      <c r="AK46" s="441">
        <f>IF((OR($C46='S3'!$E$11,$C46='S3'!$E$21,$C46='S3'!$E$31,$C46='S3'!$E$41)),1,0)</f>
        <v>0</v>
      </c>
      <c r="AL46" s="441">
        <f>IF((OR($C46='S3'!$E$12,$C46='S3'!$E$22,$C46='S3'!$E$32,$C46='S3'!$E$42)),1,0)</f>
        <v>0</v>
      </c>
      <c r="AM46" s="439">
        <f>IF((OR($C46='S3'!$F$3,$C46='S3'!$F$13,$C46='S3'!$F$23,$C46='S3'!$F$33)),1,0)</f>
        <v>0</v>
      </c>
      <c r="AN46" s="439">
        <f>IF((OR($C46='S3'!$F$4,$C46='S3'!$F$14,$C46='S3'!$F$24,$C46='S3'!$F$34)),1,0)</f>
        <v>0</v>
      </c>
      <c r="AO46" s="439">
        <f>IF((OR($C46='S3'!$F$5,$C46='S3'!$F$15,$C46='S3'!$F$25,$C46='S3'!$F$35)),1,0)</f>
        <v>0</v>
      </c>
      <c r="AP46" s="439">
        <f>IF((OR($C46='S3'!$F$6,$C46='S3'!$F$16,$C46='S3'!$F$26,$C46='S3'!$F$36)),1,0)</f>
        <v>0</v>
      </c>
      <c r="AQ46" s="439">
        <f>IF((OR($C46='S3'!$F$7,$C46='S3'!$F$17,$C46='S3'!$F$27,$C46='S3'!$F$37)),1,0)</f>
        <v>0</v>
      </c>
      <c r="AR46" s="439">
        <f>IF((OR($C46='S3'!$F$8,$C46='S3'!$F$18,$C46='S3'!$F$28,$C46='S3'!$F$38)),1,0)</f>
        <v>0</v>
      </c>
      <c r="AS46" s="439">
        <f>IF((OR($C46='S3'!$F$9,$C46='S3'!$F$19,$C46='S3'!$F$29,$C46='S3'!$F$39)),1,0)</f>
        <v>0</v>
      </c>
      <c r="AT46" s="439">
        <f>IF((OR($C46='S3'!$F$10,$C46='S3'!$F$20,$C46='S3'!$F$30,$C46='S3'!$F$40)),1,0)</f>
        <v>0</v>
      </c>
      <c r="AU46" s="439">
        <f>IF((OR($C46='S3'!$F$11,$C46='S3'!$F$21,$C46='S3'!$F$31,$C46='S3'!$F$41)),1,0)</f>
        <v>0</v>
      </c>
      <c r="AV46" s="439">
        <f>IF((OR($C46='S3'!$F$12,$C46='S3'!$F$22,$C46='S3'!$F$32,$C46='S3'!$F$42)),1,0)</f>
        <v>0</v>
      </c>
      <c r="AW46" s="441">
        <f>IF((OR($C46='S3'!$G$3,$C46='S3'!$G$13,$C46='S3'!$G$23,$C46='S3'!$G$33)),1,0)</f>
        <v>0</v>
      </c>
      <c r="AX46" s="441">
        <f>IF((OR($C46='S3'!$G$4,$C46='S3'!$G$14,$C46='S3'!$G$24,$C46='S3'!$G$34)),1,0)</f>
        <v>0</v>
      </c>
      <c r="AY46" s="441">
        <f>IF((OR($C46='S3'!$G$5,$C46='S3'!$G$15,$C46='S3'!$G$25,$C46='S3'!$G$35)),1,0)</f>
        <v>0</v>
      </c>
      <c r="AZ46" s="441">
        <f>IF((OR($C46='S3'!$G$6,$C46='S3'!$G$16,$C46='S3'!$G$26,$C46='S3'!$G$36)),1,0)</f>
        <v>0</v>
      </c>
      <c r="BA46" s="441">
        <f>IF((OR($C46='S3'!$G$7,$C46='S3'!$G$17,$C46='S3'!$G$27,$C46='S3'!$G$37)),1,0)</f>
        <v>0</v>
      </c>
      <c r="BB46" s="441">
        <f>IF((OR($C46='S3'!$G$8,$C46='S3'!$G$18,$C46='S3'!$G$28,$C46='S3'!$G$38)),1,0)</f>
        <v>0</v>
      </c>
      <c r="BC46" s="441">
        <f>IF((OR($C46='S3'!$G$9,$C46='S3'!$G$19,$C46='S3'!$G$29,$C46='S3'!$G$39)),1,0)</f>
        <v>0</v>
      </c>
      <c r="BD46" s="441">
        <f>IF((OR($C46='S3'!$G$10,$C46='S3'!$G$20,$C46='S3'!$G$30,$C46='S3'!$G$40)),1,0)</f>
        <v>0</v>
      </c>
      <c r="BE46" s="441">
        <f>IF((OR($C46='S3'!$G$11,$C46='S3'!$G$21,$C46='S3'!$G$31,$C46='S3'!$G$41)),1,0)</f>
        <v>0</v>
      </c>
      <c r="BF46" s="441">
        <f>IF((OR($C46='S3'!$G$12,$C46='S3'!$G$22,$C46='S3'!$G$32,$C46='S3'!$G$42)),1,0)</f>
        <v>0</v>
      </c>
      <c r="BG46" s="441" t="str">
        <f t="shared" si="119"/>
        <v/>
      </c>
      <c r="BH46" s="441" t="str">
        <f t="shared" si="120"/>
        <v/>
      </c>
      <c r="BI46" s="441" t="str">
        <f t="shared" si="121"/>
        <v/>
      </c>
      <c r="BJ46" s="441" t="str">
        <f t="shared" si="122"/>
        <v/>
      </c>
      <c r="BK46" s="441" t="str">
        <f t="shared" si="123"/>
        <v/>
      </c>
      <c r="BL46" s="441" t="str">
        <f t="shared" si="124"/>
        <v/>
      </c>
      <c r="BM46" s="441" t="str">
        <f t="shared" si="125"/>
        <v/>
      </c>
      <c r="BN46" s="441" t="str">
        <f t="shared" si="126"/>
        <v/>
      </c>
      <c r="BO46" s="441" t="str">
        <f t="shared" si="127"/>
        <v/>
      </c>
      <c r="BP46" s="441" t="str">
        <f t="shared" si="128"/>
        <v/>
      </c>
      <c r="BQ46" s="439" t="str">
        <f t="shared" si="129"/>
        <v/>
      </c>
      <c r="BR46" s="439" t="str">
        <f t="shared" si="130"/>
        <v/>
      </c>
      <c r="BS46" s="439" t="str">
        <f t="shared" si="131"/>
        <v/>
      </c>
      <c r="BT46" s="439" t="str">
        <f t="shared" si="132"/>
        <v/>
      </c>
      <c r="BU46" s="439" t="str">
        <f t="shared" si="133"/>
        <v/>
      </c>
      <c r="BV46" s="439" t="str">
        <f t="shared" si="134"/>
        <v/>
      </c>
      <c r="BW46" s="439" t="str">
        <f t="shared" si="135"/>
        <v/>
      </c>
      <c r="BX46" s="439" t="str">
        <f t="shared" si="136"/>
        <v/>
      </c>
      <c r="BY46" s="439" t="str">
        <f t="shared" si="137"/>
        <v/>
      </c>
      <c r="BZ46" s="439" t="str">
        <f t="shared" si="138"/>
        <v/>
      </c>
      <c r="CA46" s="441" t="str">
        <f t="shared" si="139"/>
        <v/>
      </c>
      <c r="CB46" s="441" t="str">
        <f t="shared" si="140"/>
        <v/>
      </c>
      <c r="CC46" s="441" t="str">
        <f t="shared" si="141"/>
        <v/>
      </c>
      <c r="CD46" s="441" t="str">
        <f t="shared" si="142"/>
        <v/>
      </c>
      <c r="CE46" s="441" t="str">
        <f t="shared" si="143"/>
        <v/>
      </c>
      <c r="CF46" s="441" t="str">
        <f t="shared" si="144"/>
        <v/>
      </c>
      <c r="CG46" s="441" t="str">
        <f t="shared" si="145"/>
        <v/>
      </c>
      <c r="CH46" s="441" t="str">
        <f t="shared" si="146"/>
        <v/>
      </c>
      <c r="CI46" s="441" t="str">
        <f t="shared" si="147"/>
        <v/>
      </c>
      <c r="CJ46" s="441" t="str">
        <f t="shared" si="148"/>
        <v/>
      </c>
      <c r="CK46" s="439" t="str">
        <f t="shared" si="149"/>
        <v/>
      </c>
      <c r="CL46" s="439" t="str">
        <f t="shared" si="150"/>
        <v/>
      </c>
      <c r="CM46" s="439" t="str">
        <f t="shared" si="151"/>
        <v/>
      </c>
      <c r="CN46" s="439" t="str">
        <f t="shared" si="152"/>
        <v/>
      </c>
      <c r="CO46" s="439" t="str">
        <f t="shared" si="153"/>
        <v/>
      </c>
      <c r="CP46" s="439" t="str">
        <f t="shared" si="154"/>
        <v/>
      </c>
      <c r="CQ46" s="439" t="str">
        <f t="shared" si="155"/>
        <v/>
      </c>
      <c r="CR46" s="439" t="str">
        <f t="shared" si="156"/>
        <v/>
      </c>
      <c r="CS46" s="439" t="str">
        <f t="shared" si="157"/>
        <v/>
      </c>
      <c r="CT46" s="439" t="str">
        <f t="shared" si="158"/>
        <v/>
      </c>
      <c r="CU46" s="441" t="str">
        <f t="shared" si="159"/>
        <v/>
      </c>
      <c r="CV46" s="441" t="str">
        <f t="shared" si="160"/>
        <v/>
      </c>
      <c r="CW46" s="441" t="str">
        <f t="shared" si="161"/>
        <v/>
      </c>
      <c r="CX46" s="441" t="str">
        <f t="shared" si="162"/>
        <v/>
      </c>
      <c r="CY46" s="441" t="str">
        <f t="shared" si="163"/>
        <v/>
      </c>
      <c r="CZ46" s="441" t="str">
        <f t="shared" si="164"/>
        <v/>
      </c>
      <c r="DA46" s="441" t="str">
        <f t="shared" si="165"/>
        <v/>
      </c>
      <c r="DB46" s="441" t="str">
        <f t="shared" si="166"/>
        <v/>
      </c>
      <c r="DC46" s="441" t="str">
        <f t="shared" si="167"/>
        <v/>
      </c>
      <c r="DD46" s="441" t="str">
        <f t="shared" si="168"/>
        <v/>
      </c>
      <c r="DE46" s="443" t="str">
        <f t="shared" si="169"/>
        <v/>
      </c>
      <c r="DF46" s="443" t="str">
        <f t="shared" si="57"/>
        <v/>
      </c>
      <c r="DG46" s="443" t="str">
        <f t="shared" si="170"/>
        <v/>
      </c>
      <c r="DH46" s="443" t="str">
        <f t="shared" si="58"/>
        <v/>
      </c>
      <c r="DI46" t="str">
        <f t="shared" si="171"/>
        <v/>
      </c>
      <c r="DJ46" s="443" t="str">
        <f t="shared" si="59"/>
        <v/>
      </c>
      <c r="DK46" t="str">
        <f t="shared" si="172"/>
        <v/>
      </c>
      <c r="DL46" s="443" t="str">
        <f t="shared" si="61"/>
        <v/>
      </c>
      <c r="DM46" t="str">
        <f t="shared" si="173"/>
        <v/>
      </c>
      <c r="DN46" s="443" t="str">
        <f t="shared" si="60"/>
        <v/>
      </c>
    </row>
    <row r="47" spans="1:118" ht="20.100000000000001" hidden="1" customHeight="1" x14ac:dyDescent="0.2">
      <c r="A47" s="1040"/>
      <c r="B47" s="40">
        <f t="shared" si="54"/>
        <v>44</v>
      </c>
      <c r="C47" s="647" t="s">
        <v>49</v>
      </c>
      <c r="D47" s="648">
        <f>VLOOKUP($C47,'Course List (program)'!$G$2:$L$100,2,FALSE)</f>
        <v>0</v>
      </c>
      <c r="E47" s="649">
        <f>VLOOKUP($C47,'Course List (program)'!$G$2:$L$100,3,FALSE)</f>
        <v>0</v>
      </c>
      <c r="F47" s="650">
        <f>VLOOKUP($C47,'Course List (program)'!$G$2:$L$100,4,FALSE)</f>
        <v>0</v>
      </c>
      <c r="G47" s="648" t="str">
        <f>CONCATENATE(DF47,DH47,DJ47,DL47,DN47)</f>
        <v/>
      </c>
      <c r="H47" s="652">
        <f>VLOOKUP($C47,'Course List (program)'!$G$2:$L$100,6,FALSE)</f>
        <v>0</v>
      </c>
      <c r="I47" s="441">
        <f>IF((OR($C47='S3'!$C$3,$C47='S3'!$C$13,$C47='S3'!$C$23,$C47='S3'!$C$33)),1,0)</f>
        <v>0</v>
      </c>
      <c r="J47" s="441">
        <f>IF((OR($C47='S3'!$C$4,$C47='S3'!$C$14,$C47='S3'!$C$24,$C47='S3'!$C$34)),1,0)</f>
        <v>0</v>
      </c>
      <c r="K47" s="441">
        <f>IF((OR($C47='S3'!$C$5,$C47='S3'!$C$15,$C47='S3'!$C$25,$C47='S3'!$C$35)),1,0)</f>
        <v>0</v>
      </c>
      <c r="L47" s="441">
        <f>IF((OR($C47='S3'!$C$6,$C47='S3'!$C$16,$C47='S3'!$C$26,$C47='S3'!$C$36)),1,0)</f>
        <v>0</v>
      </c>
      <c r="M47" s="441">
        <f>IF((OR($C47='S3'!$C$7,$C47='S3'!$C$17,$C47='S3'!$C$27,$C47='S3'!$C$37)),1,0)</f>
        <v>0</v>
      </c>
      <c r="N47" s="441">
        <f>IF((OR($C47='S3'!$C$8,$C47='S3'!$C$18,$C47='S3'!$C$28,$C47='S3'!$C$38)),1,0)</f>
        <v>0</v>
      </c>
      <c r="O47" s="441">
        <f>IF((OR($C47='S3'!$C$9,$C47='S3'!$C$19,$C47='S3'!$C$29,$C47='S3'!$C$39)),1,0)</f>
        <v>0</v>
      </c>
      <c r="P47" s="441">
        <f>IF((OR($C47='S3'!$C$10,$C47='S3'!$C$20,$C47='S3'!$C$30,$C47='S3'!$C$40)),1,0)</f>
        <v>0</v>
      </c>
      <c r="Q47" s="441">
        <f>IF((OR($C47='S3'!$C$11,$C47='S3'!$C$21,$C47='S3'!$C$31,$C47='S3'!$C$41)),1,0)</f>
        <v>0</v>
      </c>
      <c r="R47" s="441">
        <f>IF((OR($C47='S3'!$C$12,$C47='S3'!$C$22,$C47='S3'!$C$32,$C47='S3'!$C$42)),1,0)</f>
        <v>0</v>
      </c>
      <c r="S47" s="439">
        <f>IF((OR($C47='S3'!$D$3,$C47='S3'!$D$13,$C47='S3'!$D$23,$C47='S3'!$D$33)),1,0)</f>
        <v>0</v>
      </c>
      <c r="T47" s="439">
        <f>IF((OR($C47='S3'!$D$4,$C47='S3'!$D$14,$C47='S3'!$D$24,$C47='S3'!$D$34)),1,0)</f>
        <v>0</v>
      </c>
      <c r="U47" s="439">
        <f>IF((OR($C47='S3'!$D$5,$C47='S3'!$D$15,$C47='S3'!$D$25,$C47='S3'!$D$35)),1,0)</f>
        <v>0</v>
      </c>
      <c r="V47" s="439">
        <f>IF((OR($C47='S3'!$D$6,$C47='S3'!$D$16,$C47='S3'!$D$26,$C47='S3'!$D$36)),1,0)</f>
        <v>0</v>
      </c>
      <c r="W47" s="439">
        <f>IF((OR($C47='S3'!$D$7,$C47='S3'!$D$17,$C47='S3'!$D$27,$C47='S3'!$D$37)),1,0)</f>
        <v>0</v>
      </c>
      <c r="X47" s="439">
        <f>IF((OR($C47='S3'!$D$8,$C47='S3'!$D$18,$C47='S3'!$D$28,$C47='S3'!$D$38)),1,0)</f>
        <v>0</v>
      </c>
      <c r="Y47" s="439">
        <f>IF((OR($C47='S3'!$D$9,$C47='S3'!$D$19,$C47='S3'!$D$29,$C47='S3'!$D$39)),1,0)</f>
        <v>0</v>
      </c>
      <c r="Z47" s="439">
        <f>IF((OR($C47='S3'!$D$10,$C47='S3'!$D$20,$C47='S3'!$D$30,$C47='S3'!$D$40)),1,0)</f>
        <v>0</v>
      </c>
      <c r="AA47" s="439">
        <f>IF((OR($C47='S3'!$D$11,$C47='S3'!$D$21,$C47='S3'!$D$31,$C47='S3'!$D$41)),1,0)</f>
        <v>0</v>
      </c>
      <c r="AB47" s="439">
        <f>IF((OR($C47='S3'!$D$12,$C47='S3'!$D$22,$C47='S3'!$D$32,$C47='S3'!$D$42)),1,0)</f>
        <v>0</v>
      </c>
      <c r="AC47" s="441">
        <f>IF((OR($C47='S3'!$E$3,$C47='S3'!$E$13,$C47='S3'!$E$23,$C47='S3'!$E$33)),1,0)</f>
        <v>0</v>
      </c>
      <c r="AD47" s="441">
        <f>IF((OR($C47='S3'!$E$4,$C47='S3'!$E$14,$C47='S3'!$E$24,$C47='S3'!$E$34)),1,0)</f>
        <v>0</v>
      </c>
      <c r="AE47" s="441">
        <f>IF((OR($C47='S3'!$E$5,$C47='S3'!$E$15,$C47='S3'!$E$25,$C47='S3'!$E$35)),1,0)</f>
        <v>0</v>
      </c>
      <c r="AF47" s="441">
        <f>IF((OR($C47='S3'!$E$6,$C47='S3'!$E$16,$C47='S3'!$E$26,$C47='S3'!$E$36)),1,0)</f>
        <v>0</v>
      </c>
      <c r="AG47" s="441">
        <f>IF((OR($C47='S3'!$E$7,$C47='S3'!$E$17,$C47='S3'!$E$27,$C47='S3'!$E$37)),1,0)</f>
        <v>0</v>
      </c>
      <c r="AH47" s="441">
        <f>IF((OR($C47='S3'!$E$8,$C47='S3'!$E$18,$C47='S3'!$E$28,$C47='S3'!$E$38)),1,0)</f>
        <v>0</v>
      </c>
      <c r="AI47" s="441">
        <f>IF((OR($C47='S3'!$E$9,$C47='S3'!$E$19,$C47='S3'!$E$29,$C47='S3'!$E$39)),1,0)</f>
        <v>0</v>
      </c>
      <c r="AJ47" s="441">
        <f>IF((OR($C47='S3'!$E$10,$C47='S3'!$E$20,$C47='S3'!$E$30,$C47='S3'!$E$40)),1,0)</f>
        <v>0</v>
      </c>
      <c r="AK47" s="441">
        <f>IF((OR($C47='S3'!$E$11,$C47='S3'!$E$21,$C47='S3'!$E$31,$C47='S3'!$E$41)),1,0)</f>
        <v>0</v>
      </c>
      <c r="AL47" s="441">
        <f>IF((OR($C47='S3'!$E$12,$C47='S3'!$E$22,$C47='S3'!$E$32,$C47='S3'!$E$42)),1,0)</f>
        <v>0</v>
      </c>
      <c r="AM47" s="439">
        <f>IF((OR($C47='S3'!$F$3,$C47='S3'!$F$13,$C47='S3'!$F$23,$C47='S3'!$F$33)),1,0)</f>
        <v>0</v>
      </c>
      <c r="AN47" s="439">
        <f>IF((OR($C47='S3'!$F$4,$C47='S3'!$F$14,$C47='S3'!$F$24,$C47='S3'!$F$34)),1,0)</f>
        <v>0</v>
      </c>
      <c r="AO47" s="439">
        <f>IF((OR($C47='S3'!$F$5,$C47='S3'!$F$15,$C47='S3'!$F$25,$C47='S3'!$F$35)),1,0)</f>
        <v>0</v>
      </c>
      <c r="AP47" s="439">
        <f>IF((OR($C47='S3'!$F$6,$C47='S3'!$F$16,$C47='S3'!$F$26,$C47='S3'!$F$36)),1,0)</f>
        <v>0</v>
      </c>
      <c r="AQ47" s="439">
        <f>IF((OR($C47='S3'!$F$7,$C47='S3'!$F$17,$C47='S3'!$F$27,$C47='S3'!$F$37)),1,0)</f>
        <v>0</v>
      </c>
      <c r="AR47" s="439">
        <f>IF((OR($C47='S3'!$F$8,$C47='S3'!$F$18,$C47='S3'!$F$28,$C47='S3'!$F$38)),1,0)</f>
        <v>0</v>
      </c>
      <c r="AS47" s="439">
        <f>IF((OR($C47='S3'!$F$9,$C47='S3'!$F$19,$C47='S3'!$F$29,$C47='S3'!$F$39)),1,0)</f>
        <v>0</v>
      </c>
      <c r="AT47" s="439">
        <f>IF((OR($C47='S3'!$F$10,$C47='S3'!$F$20,$C47='S3'!$F$30,$C47='S3'!$F$40)),1,0)</f>
        <v>0</v>
      </c>
      <c r="AU47" s="439">
        <f>IF((OR($C47='S3'!$F$11,$C47='S3'!$F$21,$C47='S3'!$F$31,$C47='S3'!$F$41)),1,0)</f>
        <v>0</v>
      </c>
      <c r="AV47" s="439">
        <f>IF((OR($C47='S3'!$F$12,$C47='S3'!$F$22,$C47='S3'!$F$32,$C47='S3'!$F$42)),1,0)</f>
        <v>0</v>
      </c>
      <c r="AW47" s="441">
        <f>IF((OR($C47='S3'!$G$3,$C47='S3'!$G$13,$C47='S3'!$G$23,$C47='S3'!$G$33)),1,0)</f>
        <v>0</v>
      </c>
      <c r="AX47" s="441">
        <f>IF((OR($C47='S3'!$G$4,$C47='S3'!$G$14,$C47='S3'!$G$24,$C47='S3'!$G$34)),1,0)</f>
        <v>0</v>
      </c>
      <c r="AY47" s="441">
        <f>IF((OR($C47='S3'!$G$5,$C47='S3'!$G$15,$C47='S3'!$G$25,$C47='S3'!$G$35)),1,0)</f>
        <v>0</v>
      </c>
      <c r="AZ47" s="441">
        <f>IF((OR($C47='S3'!$G$6,$C47='S3'!$G$16,$C47='S3'!$G$26,$C47='S3'!$G$36)),1,0)</f>
        <v>0</v>
      </c>
      <c r="BA47" s="441">
        <f>IF((OR($C47='S3'!$G$7,$C47='S3'!$G$17,$C47='S3'!$G$27,$C47='S3'!$G$37)),1,0)</f>
        <v>0</v>
      </c>
      <c r="BB47" s="441">
        <f>IF((OR($C47='S3'!$G$8,$C47='S3'!$G$18,$C47='S3'!$G$28,$C47='S3'!$G$38)),1,0)</f>
        <v>0</v>
      </c>
      <c r="BC47" s="441">
        <f>IF((OR($C47='S3'!$G$9,$C47='S3'!$G$19,$C47='S3'!$G$29,$C47='S3'!$G$39)),1,0)</f>
        <v>0</v>
      </c>
      <c r="BD47" s="441">
        <f>IF((OR($C47='S3'!$G$10,$C47='S3'!$G$20,$C47='S3'!$G$30,$C47='S3'!$G$40)),1,0)</f>
        <v>0</v>
      </c>
      <c r="BE47" s="441">
        <f>IF((OR($C47='S3'!$G$11,$C47='S3'!$G$21,$C47='S3'!$G$31,$C47='S3'!$G$41)),1,0)</f>
        <v>0</v>
      </c>
      <c r="BF47" s="441">
        <f>IF((OR($C47='S3'!$G$12,$C47='S3'!$G$22,$C47='S3'!$G$32,$C47='S3'!$G$42)),1,0)</f>
        <v>0</v>
      </c>
      <c r="BG47" s="441" t="str">
        <f t="shared" si="119"/>
        <v/>
      </c>
      <c r="BH47" s="441" t="str">
        <f t="shared" si="120"/>
        <v/>
      </c>
      <c r="BI47" s="441" t="str">
        <f t="shared" si="121"/>
        <v/>
      </c>
      <c r="BJ47" s="441" t="str">
        <f t="shared" si="122"/>
        <v/>
      </c>
      <c r="BK47" s="441" t="str">
        <f t="shared" si="123"/>
        <v/>
      </c>
      <c r="BL47" s="441" t="str">
        <f t="shared" si="124"/>
        <v/>
      </c>
      <c r="BM47" s="441" t="str">
        <f t="shared" si="125"/>
        <v/>
      </c>
      <c r="BN47" s="441" t="str">
        <f t="shared" si="126"/>
        <v/>
      </c>
      <c r="BO47" s="441" t="str">
        <f t="shared" si="127"/>
        <v/>
      </c>
      <c r="BP47" s="441" t="str">
        <f t="shared" si="128"/>
        <v/>
      </c>
      <c r="BQ47" s="439" t="str">
        <f t="shared" si="129"/>
        <v/>
      </c>
      <c r="BR47" s="439" t="str">
        <f t="shared" si="130"/>
        <v/>
      </c>
      <c r="BS47" s="439" t="str">
        <f t="shared" si="131"/>
        <v/>
      </c>
      <c r="BT47" s="439" t="str">
        <f t="shared" si="132"/>
        <v/>
      </c>
      <c r="BU47" s="439" t="str">
        <f t="shared" si="133"/>
        <v/>
      </c>
      <c r="BV47" s="439" t="str">
        <f t="shared" si="134"/>
        <v/>
      </c>
      <c r="BW47" s="439" t="str">
        <f t="shared" si="135"/>
        <v/>
      </c>
      <c r="BX47" s="439" t="str">
        <f t="shared" si="136"/>
        <v/>
      </c>
      <c r="BY47" s="439" t="str">
        <f t="shared" si="137"/>
        <v/>
      </c>
      <c r="BZ47" s="439" t="str">
        <f t="shared" si="138"/>
        <v/>
      </c>
      <c r="CA47" s="441" t="str">
        <f t="shared" si="139"/>
        <v/>
      </c>
      <c r="CB47" s="441" t="str">
        <f t="shared" si="140"/>
        <v/>
      </c>
      <c r="CC47" s="441" t="str">
        <f t="shared" si="141"/>
        <v/>
      </c>
      <c r="CD47" s="441" t="str">
        <f t="shared" si="142"/>
        <v/>
      </c>
      <c r="CE47" s="441" t="str">
        <f t="shared" si="143"/>
        <v/>
      </c>
      <c r="CF47" s="441" t="str">
        <f t="shared" si="144"/>
        <v/>
      </c>
      <c r="CG47" s="441" t="str">
        <f t="shared" si="145"/>
        <v/>
      </c>
      <c r="CH47" s="441" t="str">
        <f t="shared" si="146"/>
        <v/>
      </c>
      <c r="CI47" s="441" t="str">
        <f t="shared" si="147"/>
        <v/>
      </c>
      <c r="CJ47" s="441" t="str">
        <f t="shared" si="148"/>
        <v/>
      </c>
      <c r="CK47" s="439" t="str">
        <f t="shared" si="149"/>
        <v/>
      </c>
      <c r="CL47" s="439" t="str">
        <f t="shared" si="150"/>
        <v/>
      </c>
      <c r="CM47" s="439" t="str">
        <f t="shared" si="151"/>
        <v/>
      </c>
      <c r="CN47" s="439" t="str">
        <f t="shared" si="152"/>
        <v/>
      </c>
      <c r="CO47" s="439" t="str">
        <f t="shared" si="153"/>
        <v/>
      </c>
      <c r="CP47" s="439" t="str">
        <f t="shared" si="154"/>
        <v/>
      </c>
      <c r="CQ47" s="439" t="str">
        <f t="shared" si="155"/>
        <v/>
      </c>
      <c r="CR47" s="439" t="str">
        <f t="shared" si="156"/>
        <v/>
      </c>
      <c r="CS47" s="439" t="str">
        <f t="shared" si="157"/>
        <v/>
      </c>
      <c r="CT47" s="439" t="str">
        <f t="shared" si="158"/>
        <v/>
      </c>
      <c r="CU47" s="441" t="str">
        <f t="shared" si="159"/>
        <v/>
      </c>
      <c r="CV47" s="441" t="str">
        <f t="shared" si="160"/>
        <v/>
      </c>
      <c r="CW47" s="441" t="str">
        <f t="shared" si="161"/>
        <v/>
      </c>
      <c r="CX47" s="441" t="str">
        <f t="shared" si="162"/>
        <v/>
      </c>
      <c r="CY47" s="441" t="str">
        <f t="shared" si="163"/>
        <v/>
      </c>
      <c r="CZ47" s="441" t="str">
        <f t="shared" si="164"/>
        <v/>
      </c>
      <c r="DA47" s="441" t="str">
        <f t="shared" si="165"/>
        <v/>
      </c>
      <c r="DB47" s="441" t="str">
        <f t="shared" si="166"/>
        <v/>
      </c>
      <c r="DC47" s="441" t="str">
        <f t="shared" si="167"/>
        <v/>
      </c>
      <c r="DD47" s="441" t="str">
        <f t="shared" si="168"/>
        <v/>
      </c>
      <c r="DE47" s="443" t="str">
        <f t="shared" si="169"/>
        <v/>
      </c>
      <c r="DF47" s="443" t="str">
        <f t="shared" si="57"/>
        <v/>
      </c>
      <c r="DG47" s="443" t="str">
        <f t="shared" si="170"/>
        <v/>
      </c>
      <c r="DH47" s="443" t="str">
        <f t="shared" si="58"/>
        <v/>
      </c>
      <c r="DI47" t="str">
        <f t="shared" si="171"/>
        <v/>
      </c>
      <c r="DJ47" s="443" t="str">
        <f t="shared" si="59"/>
        <v/>
      </c>
      <c r="DK47" t="str">
        <f t="shared" si="172"/>
        <v/>
      </c>
      <c r="DL47" s="443" t="str">
        <f t="shared" si="61"/>
        <v/>
      </c>
      <c r="DM47" t="str">
        <f t="shared" si="173"/>
        <v/>
      </c>
      <c r="DN47" s="443" t="str">
        <f t="shared" si="60"/>
        <v/>
      </c>
    </row>
    <row r="48" spans="1:118" ht="20.100000000000001" customHeight="1" thickBot="1" x14ac:dyDescent="0.25">
      <c r="A48" s="1041"/>
      <c r="B48" s="41">
        <f t="shared" si="54"/>
        <v>45</v>
      </c>
      <c r="C48" s="647" t="s">
        <v>49</v>
      </c>
      <c r="D48" s="648">
        <f>VLOOKUP($C48,'Course List (program)'!$G$2:$L$100,2,FALSE)</f>
        <v>0</v>
      </c>
      <c r="E48" s="649">
        <f>VLOOKUP($C48,'Course List (program)'!$G$2:$L$100,3,FALSE)</f>
        <v>0</v>
      </c>
      <c r="F48" s="650">
        <f>VLOOKUP($C48,'Course List (program)'!$G$2:$L$100,4,FALSE)</f>
        <v>0</v>
      </c>
      <c r="G48" s="648" t="str">
        <f>CONCATENATE(DF48,DH48,DJ48,DL48,DN48)</f>
        <v/>
      </c>
      <c r="H48" s="660">
        <f>VLOOKUP($C48,'Course List (program)'!$G$2:$L$100,6,FALSE)</f>
        <v>0</v>
      </c>
      <c r="I48" s="441">
        <f>IF((OR($C48='S3'!$C$3,$C48='S3'!$C$13,$C48='S3'!$C$23,$C48='S3'!$C$33)),1,0)</f>
        <v>0</v>
      </c>
      <c r="J48" s="441">
        <f>IF((OR($C48='S3'!$C$4,$C48='S3'!$C$14,$C48='S3'!$C$24,$C48='S3'!$C$34)),1,0)</f>
        <v>0</v>
      </c>
      <c r="K48" s="441">
        <f>IF((OR($C48='S3'!$C$5,$C48='S3'!$C$15,$C48='S3'!$C$25,$C48='S3'!$C$35)),1,0)</f>
        <v>0</v>
      </c>
      <c r="L48" s="441">
        <f>IF((OR($C48='S3'!$C$6,$C48='S3'!$C$16,$C48='S3'!$C$26,$C48='S3'!$C$36)),1,0)</f>
        <v>0</v>
      </c>
      <c r="M48" s="441">
        <f>IF((OR($C48='S3'!$C$7,$C48='S3'!$C$17,$C48='S3'!$C$27,$C48='S3'!$C$37)),1,0)</f>
        <v>0</v>
      </c>
      <c r="N48" s="441">
        <f>IF((OR($C48='S3'!$C$8,$C48='S3'!$C$18,$C48='S3'!$C$28,$C48='S3'!$C$38)),1,0)</f>
        <v>0</v>
      </c>
      <c r="O48" s="441">
        <f>IF((OR($C48='S3'!$C$9,$C48='S3'!$C$19,$C48='S3'!$C$29,$C48='S3'!$C$39)),1,0)</f>
        <v>0</v>
      </c>
      <c r="P48" s="441">
        <f>IF((OR($C48='S3'!$C$10,$C48='S3'!$C$20,$C48='S3'!$C$30,$C48='S3'!$C$40)),1,0)</f>
        <v>0</v>
      </c>
      <c r="Q48" s="441">
        <f>IF((OR($C48='S3'!$C$11,$C48='S3'!$C$21,$C48='S3'!$C$31,$C48='S3'!$C$41)),1,0)</f>
        <v>0</v>
      </c>
      <c r="R48" s="441">
        <f>IF((OR($C48='S3'!$C$12,$C48='S3'!$C$22,$C48='S3'!$C$32,$C48='S3'!$C$42)),1,0)</f>
        <v>0</v>
      </c>
      <c r="S48" s="439">
        <f>IF((OR($C48='S3'!$D$3,$C48='S3'!$D$13,$C48='S3'!$D$23,$C48='S3'!$D$33)),1,0)</f>
        <v>0</v>
      </c>
      <c r="T48" s="439">
        <f>IF((OR($C48='S3'!$D$4,$C48='S3'!$D$14,$C48='S3'!$D$24,$C48='S3'!$D$34)),1,0)</f>
        <v>0</v>
      </c>
      <c r="U48" s="439">
        <f>IF((OR($C48='S3'!$D$5,$C48='S3'!$D$15,$C48='S3'!$D$25,$C48='S3'!$D$35)),1,0)</f>
        <v>0</v>
      </c>
      <c r="V48" s="439">
        <f>IF((OR($C48='S3'!$D$6,$C48='S3'!$D$16,$C48='S3'!$D$26,$C48='S3'!$D$36)),1,0)</f>
        <v>0</v>
      </c>
      <c r="W48" s="439">
        <f>IF((OR($C48='S3'!$D$7,$C48='S3'!$D$17,$C48='S3'!$D$27,$C48='S3'!$D$37)),1,0)</f>
        <v>0</v>
      </c>
      <c r="X48" s="439">
        <f>IF((OR($C48='S3'!$D$8,$C48='S3'!$D$18,$C48='S3'!$D$28,$C48='S3'!$D$38)),1,0)</f>
        <v>0</v>
      </c>
      <c r="Y48" s="439">
        <f>IF((OR($C48='S3'!$D$9,$C48='S3'!$D$19,$C48='S3'!$D$29,$C48='S3'!$D$39)),1,0)</f>
        <v>0</v>
      </c>
      <c r="Z48" s="439">
        <f>IF((OR($C48='S3'!$D$10,$C48='S3'!$D$20,$C48='S3'!$D$30,$C48='S3'!$D$40)),1,0)</f>
        <v>0</v>
      </c>
      <c r="AA48" s="439">
        <f>IF((OR($C48='S3'!$D$11,$C48='S3'!$D$21,$C48='S3'!$D$31,$C48='S3'!$D$41)),1,0)</f>
        <v>0</v>
      </c>
      <c r="AB48" s="439">
        <f>IF((OR($C48='S3'!$D$12,$C48='S3'!$D$22,$C48='S3'!$D$32,$C48='S3'!$D$42)),1,0)</f>
        <v>0</v>
      </c>
      <c r="AC48" s="441">
        <f>IF((OR($C48='S3'!$E$3,$C48='S3'!$E$13,$C48='S3'!$E$23,$C48='S3'!$E$33)),1,0)</f>
        <v>0</v>
      </c>
      <c r="AD48" s="441">
        <f>IF((OR($C48='S3'!$E$4,$C48='S3'!$E$14,$C48='S3'!$E$24,$C48='S3'!$E$34)),1,0)</f>
        <v>0</v>
      </c>
      <c r="AE48" s="441">
        <f>IF((OR($C48='S3'!$E$5,$C48='S3'!$E$15,$C48='S3'!$E$25,$C48='S3'!$E$35)),1,0)</f>
        <v>0</v>
      </c>
      <c r="AF48" s="441">
        <f>IF((OR($C48='S3'!$E$6,$C48='S3'!$E$16,$C48='S3'!$E$26,$C48='S3'!$E$36)),1,0)</f>
        <v>0</v>
      </c>
      <c r="AG48" s="441">
        <f>IF((OR($C48='S3'!$E$7,$C48='S3'!$E$17,$C48='S3'!$E$27,$C48='S3'!$E$37)),1,0)</f>
        <v>0</v>
      </c>
      <c r="AH48" s="441">
        <f>IF((OR($C48='S3'!$E$8,$C48='S3'!$E$18,$C48='S3'!$E$28,$C48='S3'!$E$38)),1,0)</f>
        <v>0</v>
      </c>
      <c r="AI48" s="441">
        <f>IF((OR($C48='S3'!$E$9,$C48='S3'!$E$19,$C48='S3'!$E$29,$C48='S3'!$E$39)),1,0)</f>
        <v>0</v>
      </c>
      <c r="AJ48" s="441">
        <f>IF((OR($C48='S3'!$E$10,$C48='S3'!$E$20,$C48='S3'!$E$30,$C48='S3'!$E$40)),1,0)</f>
        <v>0</v>
      </c>
      <c r="AK48" s="441">
        <f>IF((OR($C48='S3'!$E$11,$C48='S3'!$E$21,$C48='S3'!$E$31,$C48='S3'!$E$41)),1,0)</f>
        <v>0</v>
      </c>
      <c r="AL48" s="441">
        <f>IF((OR($C48='S3'!$E$12,$C48='S3'!$E$22,$C48='S3'!$E$32,$C48='S3'!$E$42)),1,0)</f>
        <v>0</v>
      </c>
      <c r="AM48" s="439">
        <f>IF((OR($C48='S3'!$F$3,$C48='S3'!$F$13,$C48='S3'!$F$23,$C48='S3'!$F$33)),1,0)</f>
        <v>0</v>
      </c>
      <c r="AN48" s="439">
        <f>IF((OR($C48='S3'!$F$4,$C48='S3'!$F$14,$C48='S3'!$F$24,$C48='S3'!$F$34)),1,0)</f>
        <v>0</v>
      </c>
      <c r="AO48" s="439">
        <f>IF((OR($C48='S3'!$F$5,$C48='S3'!$F$15,$C48='S3'!$F$25,$C48='S3'!$F$35)),1,0)</f>
        <v>0</v>
      </c>
      <c r="AP48" s="439">
        <f>IF((OR($C48='S3'!$F$6,$C48='S3'!$F$16,$C48='S3'!$F$26,$C48='S3'!$F$36)),1,0)</f>
        <v>0</v>
      </c>
      <c r="AQ48" s="439">
        <f>IF((OR($C48='S3'!$F$7,$C48='S3'!$F$17,$C48='S3'!$F$27,$C48='S3'!$F$37)),1,0)</f>
        <v>0</v>
      </c>
      <c r="AR48" s="439">
        <f>IF((OR($C48='S3'!$F$8,$C48='S3'!$F$18,$C48='S3'!$F$28,$C48='S3'!$F$38)),1,0)</f>
        <v>0</v>
      </c>
      <c r="AS48" s="439">
        <f>IF((OR($C48='S3'!$F$9,$C48='S3'!$F$19,$C48='S3'!$F$29,$C48='S3'!$F$39)),1,0)</f>
        <v>0</v>
      </c>
      <c r="AT48" s="439">
        <f>IF((OR($C48='S3'!$F$10,$C48='S3'!$F$20,$C48='S3'!$F$30,$C48='S3'!$F$40)),1,0)</f>
        <v>0</v>
      </c>
      <c r="AU48" s="439">
        <f>IF((OR($C48='S3'!$F$11,$C48='S3'!$F$21,$C48='S3'!$F$31,$C48='S3'!$F$41)),1,0)</f>
        <v>0</v>
      </c>
      <c r="AV48" s="439">
        <f>IF((OR($C48='S3'!$F$12,$C48='S3'!$F$22,$C48='S3'!$F$32,$C48='S3'!$F$42)),1,0)</f>
        <v>0</v>
      </c>
      <c r="AW48" s="441">
        <f>IF((OR($C48='S3'!$G$3,$C48='S3'!$G$13,$C48='S3'!$G$23,$C48='S3'!$G$33)),1,0)</f>
        <v>0</v>
      </c>
      <c r="AX48" s="441">
        <f>IF((OR($C48='S3'!$G$4,$C48='S3'!$G$14,$C48='S3'!$G$24,$C48='S3'!$G$34)),1,0)</f>
        <v>0</v>
      </c>
      <c r="AY48" s="441">
        <f>IF((OR($C48='S3'!$G$5,$C48='S3'!$G$15,$C48='S3'!$G$25,$C48='S3'!$G$35)),1,0)</f>
        <v>0</v>
      </c>
      <c r="AZ48" s="441">
        <f>IF((OR($C48='S3'!$G$6,$C48='S3'!$G$16,$C48='S3'!$G$26,$C48='S3'!$G$36)),1,0)</f>
        <v>0</v>
      </c>
      <c r="BA48" s="441">
        <f>IF((OR($C48='S3'!$G$7,$C48='S3'!$G$17,$C48='S3'!$G$27,$C48='S3'!$G$37)),1,0)</f>
        <v>0</v>
      </c>
      <c r="BB48" s="441">
        <f>IF((OR($C48='S3'!$G$8,$C48='S3'!$G$18,$C48='S3'!$G$28,$C48='S3'!$G$38)),1,0)</f>
        <v>0</v>
      </c>
      <c r="BC48" s="441">
        <f>IF((OR($C48='S3'!$G$9,$C48='S3'!$G$19,$C48='S3'!$G$29,$C48='S3'!$G$39)),1,0)</f>
        <v>0</v>
      </c>
      <c r="BD48" s="441">
        <f>IF((OR($C48='S3'!$G$10,$C48='S3'!$G$20,$C48='S3'!$G$30,$C48='S3'!$G$40)),1,0)</f>
        <v>0</v>
      </c>
      <c r="BE48" s="441">
        <f>IF((OR($C48='S3'!$G$11,$C48='S3'!$G$21,$C48='S3'!$G$31,$C48='S3'!$G$41)),1,0)</f>
        <v>0</v>
      </c>
      <c r="BF48" s="441">
        <f>IF((OR($C48='S3'!$G$12,$C48='S3'!$G$22,$C48='S3'!$G$32,$C48='S3'!$G$42)),1,0)</f>
        <v>0</v>
      </c>
      <c r="BG48" s="441" t="str">
        <f t="shared" si="119"/>
        <v/>
      </c>
      <c r="BH48" s="441" t="str">
        <f t="shared" si="120"/>
        <v/>
      </c>
      <c r="BI48" s="441" t="str">
        <f t="shared" si="121"/>
        <v/>
      </c>
      <c r="BJ48" s="441" t="str">
        <f t="shared" si="122"/>
        <v/>
      </c>
      <c r="BK48" s="441" t="str">
        <f t="shared" si="123"/>
        <v/>
      </c>
      <c r="BL48" s="441" t="str">
        <f t="shared" si="124"/>
        <v/>
      </c>
      <c r="BM48" s="441" t="str">
        <f t="shared" si="125"/>
        <v/>
      </c>
      <c r="BN48" s="441" t="str">
        <f t="shared" si="126"/>
        <v/>
      </c>
      <c r="BO48" s="441" t="str">
        <f t="shared" si="127"/>
        <v/>
      </c>
      <c r="BP48" s="441" t="str">
        <f t="shared" si="128"/>
        <v/>
      </c>
      <c r="BQ48" s="439" t="str">
        <f t="shared" si="129"/>
        <v/>
      </c>
      <c r="BR48" s="439" t="str">
        <f t="shared" si="130"/>
        <v/>
      </c>
      <c r="BS48" s="439" t="str">
        <f t="shared" si="131"/>
        <v/>
      </c>
      <c r="BT48" s="439" t="str">
        <f t="shared" si="132"/>
        <v/>
      </c>
      <c r="BU48" s="439" t="str">
        <f t="shared" si="133"/>
        <v/>
      </c>
      <c r="BV48" s="439" t="str">
        <f t="shared" si="134"/>
        <v/>
      </c>
      <c r="BW48" s="439" t="str">
        <f t="shared" si="135"/>
        <v/>
      </c>
      <c r="BX48" s="439" t="str">
        <f t="shared" si="136"/>
        <v/>
      </c>
      <c r="BY48" s="439" t="str">
        <f t="shared" si="137"/>
        <v/>
      </c>
      <c r="BZ48" s="439" t="str">
        <f t="shared" si="138"/>
        <v/>
      </c>
      <c r="CA48" s="441" t="str">
        <f t="shared" si="139"/>
        <v/>
      </c>
      <c r="CB48" s="441" t="str">
        <f t="shared" si="140"/>
        <v/>
      </c>
      <c r="CC48" s="441" t="str">
        <f t="shared" si="141"/>
        <v/>
      </c>
      <c r="CD48" s="441" t="str">
        <f t="shared" si="142"/>
        <v/>
      </c>
      <c r="CE48" s="441" t="str">
        <f t="shared" si="143"/>
        <v/>
      </c>
      <c r="CF48" s="441" t="str">
        <f t="shared" si="144"/>
        <v/>
      </c>
      <c r="CG48" s="441" t="str">
        <f t="shared" si="145"/>
        <v/>
      </c>
      <c r="CH48" s="441" t="str">
        <f t="shared" si="146"/>
        <v/>
      </c>
      <c r="CI48" s="441" t="str">
        <f t="shared" si="147"/>
        <v/>
      </c>
      <c r="CJ48" s="441" t="str">
        <f t="shared" si="148"/>
        <v/>
      </c>
      <c r="CK48" s="439" t="str">
        <f t="shared" si="149"/>
        <v/>
      </c>
      <c r="CL48" s="439" t="str">
        <f t="shared" si="150"/>
        <v/>
      </c>
      <c r="CM48" s="439" t="str">
        <f t="shared" si="151"/>
        <v/>
      </c>
      <c r="CN48" s="439" t="str">
        <f t="shared" si="152"/>
        <v/>
      </c>
      <c r="CO48" s="439" t="str">
        <f t="shared" si="153"/>
        <v/>
      </c>
      <c r="CP48" s="439" t="str">
        <f t="shared" si="154"/>
        <v/>
      </c>
      <c r="CQ48" s="439" t="str">
        <f t="shared" si="155"/>
        <v/>
      </c>
      <c r="CR48" s="439" t="str">
        <f t="shared" si="156"/>
        <v/>
      </c>
      <c r="CS48" s="439" t="str">
        <f t="shared" si="157"/>
        <v/>
      </c>
      <c r="CT48" s="439" t="str">
        <f t="shared" si="158"/>
        <v/>
      </c>
      <c r="CU48" s="441" t="str">
        <f t="shared" si="159"/>
        <v/>
      </c>
      <c r="CV48" s="441" t="str">
        <f t="shared" si="160"/>
        <v/>
      </c>
      <c r="CW48" s="441" t="str">
        <f t="shared" si="161"/>
        <v/>
      </c>
      <c r="CX48" s="441" t="str">
        <f t="shared" si="162"/>
        <v/>
      </c>
      <c r="CY48" s="441" t="str">
        <f t="shared" si="163"/>
        <v/>
      </c>
      <c r="CZ48" s="441" t="str">
        <f t="shared" si="164"/>
        <v/>
      </c>
      <c r="DA48" s="441" t="str">
        <f t="shared" si="165"/>
        <v/>
      </c>
      <c r="DB48" s="441" t="str">
        <f t="shared" si="166"/>
        <v/>
      </c>
      <c r="DC48" s="441" t="str">
        <f t="shared" si="167"/>
        <v/>
      </c>
      <c r="DD48" s="441" t="str">
        <f t="shared" si="168"/>
        <v/>
      </c>
      <c r="DE48" s="443" t="str">
        <f t="shared" si="169"/>
        <v/>
      </c>
      <c r="DF48" s="443" t="str">
        <f t="shared" si="57"/>
        <v/>
      </c>
      <c r="DG48" s="443" t="str">
        <f t="shared" si="170"/>
        <v/>
      </c>
      <c r="DH48" s="443" t="str">
        <f t="shared" si="58"/>
        <v/>
      </c>
      <c r="DI48" t="str">
        <f t="shared" si="171"/>
        <v/>
      </c>
      <c r="DJ48" s="443" t="str">
        <f t="shared" si="59"/>
        <v/>
      </c>
      <c r="DK48" t="str">
        <f t="shared" si="172"/>
        <v/>
      </c>
      <c r="DL48" s="443" t="str">
        <f t="shared" si="61"/>
        <v/>
      </c>
      <c r="DM48" t="str">
        <f t="shared" si="173"/>
        <v/>
      </c>
      <c r="DN48" s="443" t="str">
        <f t="shared" si="60"/>
        <v/>
      </c>
    </row>
    <row r="49" spans="1:118" ht="20.100000000000001" customHeight="1" x14ac:dyDescent="0.2">
      <c r="A49" s="1039" t="s">
        <v>62</v>
      </c>
      <c r="B49" s="39">
        <f>B48+1</f>
        <v>46</v>
      </c>
      <c r="C49" s="641" t="s">
        <v>377</v>
      </c>
      <c r="D49" s="642" t="str">
        <f>VLOOKUP($C49,'Course List (program)'!$G$2:$L$100,2,FALSE)</f>
        <v xml:space="preserve">History of Art II </v>
      </c>
      <c r="E49" s="643" t="str">
        <f>VLOOKUP($C49,'Course List (program)'!$G$2:$L$100,3,FALSE)</f>
        <v>Yrd. Doç. Dr. Ayşe Nur EREK</v>
      </c>
      <c r="F49" s="644">
        <f>VLOOKUP($C49,'Course List (program)'!$G$2:$L$100,4,FALSE)</f>
        <v>0</v>
      </c>
      <c r="G49" s="642" t="str">
        <f t="shared" si="55"/>
        <v>TU4</v>
      </c>
      <c r="H49" s="662">
        <f>VLOOKUP($C49,'Course List (program)'!$G$2:$L$100,6,FALSE)</f>
        <v>0</v>
      </c>
      <c r="I49" s="441">
        <f>IF((OR($C49='S4'!$C$3,$C49='S4'!$C$13,$C49='S4'!$C$23,$C49='S4'!$C$33)),1,0)</f>
        <v>0</v>
      </c>
      <c r="J49" s="441">
        <f>IF((OR($C49='S4'!$C$4,$C49='S4'!$C$14,$C49='S4'!$C$24,$C49='S4'!$C$34)),1,0)</f>
        <v>0</v>
      </c>
      <c r="K49" s="441">
        <f>IF((OR($C49='S4'!$C$5,$C49='S4'!$C$15,$C49='S4'!$C$25,$C49='S4'!$C$35)),1,0)</f>
        <v>0</v>
      </c>
      <c r="L49" s="441">
        <f>IF((OR($C49='S4'!$C$6,$C49='S4'!$C$16,$C49='S4'!$C$26,$C49='S4'!$C$36)),1,0)</f>
        <v>0</v>
      </c>
      <c r="M49" s="441">
        <f>IF((OR($C49='S4'!$C$7,$C49='S4'!$C$17,$C49='S4'!$C$27,$C49='S4'!$C$37)),1,0)</f>
        <v>0</v>
      </c>
      <c r="N49" s="441">
        <f>IF((OR($C49='S4'!$C$8,$C49='S4'!$C$18,$C49='S4'!$C$28,$C49='S4'!$C$38)),1,0)</f>
        <v>0</v>
      </c>
      <c r="O49" s="441">
        <f>IF((OR($C49='S4'!$C$9,$C49='S4'!$C$19,$C49='S4'!$C$29,$C49='S4'!$C$39)),1,0)</f>
        <v>0</v>
      </c>
      <c r="P49" s="441">
        <f>IF((OR($C49='S4'!$C$10,$C49='S4'!$C$20,$C49='S4'!$C$30,$C49='S4'!$C$40)),1,0)</f>
        <v>0</v>
      </c>
      <c r="Q49" s="441">
        <f>IF((OR($C49='S4'!$C$11,$C49='S4'!$C$21,$C49='S4'!$C$31,$C49='S4'!$C$41)),1,0)</f>
        <v>0</v>
      </c>
      <c r="R49" s="441">
        <f>IF((OR($C49='S4'!$C$12,$C49='S4'!$C$22,$C49='S4'!$C$32,$C49='S4'!$C$42)),1,0)</f>
        <v>0</v>
      </c>
      <c r="S49" s="439">
        <f>IF((OR($C49='S4'!$D$3,$C49='S4'!$D$13,$C49='S4'!$D$23,$C49='S4'!$D$33)),1,0)</f>
        <v>0</v>
      </c>
      <c r="T49" s="439">
        <f>IF((OR($C49='S4'!$D$4,$C49='S4'!$D$14,$C49='S4'!$D$24,$C49='S4'!$D$34)),1,0)</f>
        <v>0</v>
      </c>
      <c r="U49" s="439">
        <f>IF((OR($C49='S4'!$D$5,$C49='S4'!$D$15,$C49='S4'!$D$25,$C49='S4'!$D$35)),1,0)</f>
        <v>0</v>
      </c>
      <c r="V49" s="439">
        <f>IF((OR($C49='S4'!$D$6,$C49='S4'!$D$16,$C49='S4'!$D$26,$C49='S4'!$D$36)),1,0)</f>
        <v>1</v>
      </c>
      <c r="W49" s="439">
        <f>IF((OR($C49='S4'!$D$7,$C49='S4'!$D$17,$C49='S4'!$D$27,$C49='S4'!$D$37)),1,0)</f>
        <v>0</v>
      </c>
      <c r="X49" s="439">
        <f>IF((OR($C49='S4'!$D$8,$C49='S4'!$D$18,$C49='S4'!$D$28,$C49='S4'!$D$38)),1,0)</f>
        <v>0</v>
      </c>
      <c r="Y49" s="439">
        <f>IF((OR($C49='S4'!$D$9,$C49='S4'!$D$19,$C49='S4'!$D$29,$C49='S4'!$D$39)),1,0)</f>
        <v>0</v>
      </c>
      <c r="Z49" s="439">
        <f>IF((OR($C49='S4'!$D$10,$C49='S4'!$D$20,$C49='S4'!$D$30,$C49='S4'!$D$40)),1,0)</f>
        <v>0</v>
      </c>
      <c r="AA49" s="439">
        <f>IF((OR($C49='S4'!$D$11,$C49='S4'!$D$21,$C49='S4'!$D$31,$C49='S4'!$D$41)),1,0)</f>
        <v>0</v>
      </c>
      <c r="AB49" s="439">
        <f>IF((OR($C49='S4'!$D$12,$C49='S4'!$D$22,$C49='S4'!$D$32,$C49='S4'!$D$42)),1,0)</f>
        <v>0</v>
      </c>
      <c r="AC49" s="441">
        <f>IF((OR($C49='S4'!$E$3,$C49='S4'!$E$13,$C49='S4'!$E$23,$C49='S4'!$E$33)),1,0)</f>
        <v>0</v>
      </c>
      <c r="AD49" s="441">
        <f>IF((OR($C49='S4'!$E$4,$C49='S4'!$E$14,$C49='S4'!$E$24,$C49='S4'!$E$34)),1,0)</f>
        <v>0</v>
      </c>
      <c r="AE49" s="441">
        <f>IF((OR($C49='S4'!$E$5,$C49='S4'!$E$15,$C49='S4'!$E$25,$C49='S4'!$E$35)),1,0)</f>
        <v>0</v>
      </c>
      <c r="AF49" s="441">
        <f>IF((OR($C49='S4'!$E$6,$C49='S4'!$E$16,$C49='S4'!$E$26,$C49='S4'!$E$36)),1,0)</f>
        <v>0</v>
      </c>
      <c r="AG49" s="441">
        <f>IF((OR($C49='S4'!$E$7,$C49='S4'!$E$17,$C49='S4'!$E$27,$C49='S4'!$E$37)),1,0)</f>
        <v>0</v>
      </c>
      <c r="AH49" s="441">
        <f>IF((OR($C49='S4'!$E$8,$C49='S4'!$E$18,$C49='S4'!$E$28,$C49='S4'!$E$38)),1,0)</f>
        <v>0</v>
      </c>
      <c r="AI49" s="441">
        <f>IF((OR($C49='S4'!$E$9,$C49='S4'!$E$19,$C49='S4'!$E$29,$C49='S4'!$E$39)),1,0)</f>
        <v>0</v>
      </c>
      <c r="AJ49" s="441">
        <f>IF((OR($C49='S4'!$E$10,$C49='S4'!$E$20,$C49='S4'!$E$30,$C49='S4'!$E$40)),1,0)</f>
        <v>0</v>
      </c>
      <c r="AK49" s="441">
        <f>IF((OR($C49='S4'!$E$11,$C49='S4'!$E$21,$C49='S4'!$E$31,$C49='S4'!$E$41)),1,0)</f>
        <v>0</v>
      </c>
      <c r="AL49" s="441">
        <f>IF((OR($C49='S4'!$E$12,$C49='S4'!$E$22,$C49='S4'!$E$32,$C49='S4'!$E$42)),1,0)</f>
        <v>0</v>
      </c>
      <c r="AM49" s="439">
        <f>IF((OR($C49='S4'!$F$3,$C49='S4'!$F$13,$C49='S4'!$F$23,$C49='S4'!$F$33)),1,0)</f>
        <v>0</v>
      </c>
      <c r="AN49" s="439">
        <f>IF((OR($C49='S4'!$F$4,$C49='S4'!$F$14,$C49='S4'!$F$24,$C49='S4'!$F$34)),1,0)</f>
        <v>0</v>
      </c>
      <c r="AO49" s="439">
        <f>IF((OR($C49='S4'!$F$5,$C49='S4'!$F$15,$C49='S4'!$F$25,$C49='S4'!$F$35)),1,0)</f>
        <v>0</v>
      </c>
      <c r="AP49" s="439">
        <f>IF((OR($C49='S4'!$F$6,$C49='S4'!$F$16,$C49='S4'!$F$26,$C49='S4'!$F$36)),1,0)</f>
        <v>0</v>
      </c>
      <c r="AQ49" s="439">
        <f>IF((OR($C49='S4'!$F$7,$C49='S4'!$F$17,$C49='S4'!$F$27,$C49='S4'!$F$37)),1,0)</f>
        <v>0</v>
      </c>
      <c r="AR49" s="439">
        <f>IF((OR($C49='S4'!$F$8,$C49='S4'!$F$18,$C49='S4'!$F$28,$C49='S4'!$F$38)),1,0)</f>
        <v>0</v>
      </c>
      <c r="AS49" s="439">
        <f>IF((OR($C49='S4'!$F$9,$C49='S4'!$F$19,$C49='S4'!$F$29,$C49='S4'!$F$39)),1,0)</f>
        <v>0</v>
      </c>
      <c r="AT49" s="439">
        <f>IF((OR($C49='S4'!$F$10,$C49='S4'!$F$20,$C49='S4'!$F$30,$C49='S4'!$F$40)),1,0)</f>
        <v>0</v>
      </c>
      <c r="AU49" s="439">
        <f>IF((OR($C49='S4'!$F$11,$C49='S4'!$F$21,$C49='S4'!$F$31,$C49='S4'!$F$41)),1,0)</f>
        <v>0</v>
      </c>
      <c r="AV49" s="439">
        <f>IF((OR($C49='S4'!$F$12,$C49='S4'!$F$22,$C49='S4'!$F$32,$C49='S4'!$F$42)),1,0)</f>
        <v>0</v>
      </c>
      <c r="AW49" s="441">
        <f>IF((OR($C49='S4'!$G$3,$C49='S4'!$G$13,$C49='S4'!$G$23,$C49='S4'!$G$33)),1,0)</f>
        <v>0</v>
      </c>
      <c r="AX49" s="441">
        <f>IF((OR($C49='S4'!$G$4,$C49='S4'!$G$14,$C49='S4'!$G$24,$C49='S4'!$G$34)),1,0)</f>
        <v>0</v>
      </c>
      <c r="AY49" s="441">
        <f>IF((OR($C49='S4'!$G$5,$C49='S4'!$G$15,$C49='S4'!$G$25,$C49='S4'!$G$35)),1,0)</f>
        <v>0</v>
      </c>
      <c r="AZ49" s="441">
        <f>IF((OR($C49='S4'!$G$6,$C49='S4'!$G$16,$C49='S4'!$G$26,$C49='S4'!$G$36)),1,0)</f>
        <v>0</v>
      </c>
      <c r="BA49" s="441">
        <f>IF((OR($C49='S4'!$G$7,$C49='S4'!$G$17,$C49='S4'!$G$27,$C49='S4'!$G$37)),1,0)</f>
        <v>0</v>
      </c>
      <c r="BB49" s="441">
        <f>IF((OR($C49='S4'!$G$8,$C49='S4'!$G$18,$C49='S4'!$G$28,$C49='S4'!$G$38)),1,0)</f>
        <v>0</v>
      </c>
      <c r="BC49" s="441">
        <f>IF((OR($C49='S4'!$G$9,$C49='S4'!$G$19,$C49='S4'!$G$29,$C49='S4'!$G$39)),1,0)</f>
        <v>0</v>
      </c>
      <c r="BD49" s="441">
        <f>IF((OR($C49='S4'!$G$10,$C49='S4'!$G$20,$C49='S4'!$G$30,$C49='S4'!$G$40)),1,0)</f>
        <v>0</v>
      </c>
      <c r="BE49" s="441">
        <f>IF((OR($C49='S4'!$G$11,$C49='S4'!$G$21,$C49='S4'!$G$31,$C49='S4'!$G$41)),1,0)</f>
        <v>0</v>
      </c>
      <c r="BF49" s="441">
        <f>IF((OR($C49='S4'!$G$12,$C49='S4'!$G$22,$C49='S4'!$G$32,$C49='S4'!$G$42)),1,0)</f>
        <v>0</v>
      </c>
      <c r="BG49" s="441" t="str">
        <f t="shared" ref="BG49:CL49" si="174">IF(I49=1,BG$3,"")</f>
        <v/>
      </c>
      <c r="BH49" s="441" t="str">
        <f t="shared" si="174"/>
        <v/>
      </c>
      <c r="BI49" s="441" t="str">
        <f t="shared" si="174"/>
        <v/>
      </c>
      <c r="BJ49" s="441" t="str">
        <f t="shared" si="174"/>
        <v/>
      </c>
      <c r="BK49" s="441" t="str">
        <f t="shared" si="174"/>
        <v/>
      </c>
      <c r="BL49" s="441" t="str">
        <f t="shared" si="174"/>
        <v/>
      </c>
      <c r="BM49" s="441" t="str">
        <f t="shared" si="174"/>
        <v/>
      </c>
      <c r="BN49" s="441" t="str">
        <f t="shared" si="174"/>
        <v/>
      </c>
      <c r="BO49" s="441" t="str">
        <f t="shared" si="174"/>
        <v/>
      </c>
      <c r="BP49" s="441" t="str">
        <f t="shared" si="174"/>
        <v/>
      </c>
      <c r="BQ49" s="439" t="str">
        <f t="shared" si="174"/>
        <v/>
      </c>
      <c r="BR49" s="439" t="str">
        <f t="shared" si="174"/>
        <v/>
      </c>
      <c r="BS49" s="439" t="str">
        <f t="shared" si="174"/>
        <v/>
      </c>
      <c r="BT49" s="439">
        <f t="shared" si="174"/>
        <v>4</v>
      </c>
      <c r="BU49" s="439" t="str">
        <f t="shared" si="174"/>
        <v/>
      </c>
      <c r="BV49" s="439" t="str">
        <f t="shared" si="174"/>
        <v/>
      </c>
      <c r="BW49" s="439" t="str">
        <f t="shared" si="174"/>
        <v/>
      </c>
      <c r="BX49" s="439" t="str">
        <f t="shared" si="174"/>
        <v/>
      </c>
      <c r="BY49" s="439" t="str">
        <f t="shared" si="174"/>
        <v/>
      </c>
      <c r="BZ49" s="439" t="str">
        <f t="shared" si="174"/>
        <v/>
      </c>
      <c r="CA49" s="441" t="str">
        <f t="shared" si="174"/>
        <v/>
      </c>
      <c r="CB49" s="441" t="str">
        <f t="shared" si="174"/>
        <v/>
      </c>
      <c r="CC49" s="441" t="str">
        <f t="shared" si="174"/>
        <v/>
      </c>
      <c r="CD49" s="441" t="str">
        <f t="shared" si="174"/>
        <v/>
      </c>
      <c r="CE49" s="441" t="str">
        <f t="shared" si="174"/>
        <v/>
      </c>
      <c r="CF49" s="441" t="str">
        <f t="shared" si="174"/>
        <v/>
      </c>
      <c r="CG49" s="441" t="str">
        <f t="shared" si="174"/>
        <v/>
      </c>
      <c r="CH49" s="441" t="str">
        <f t="shared" si="174"/>
        <v/>
      </c>
      <c r="CI49" s="441" t="str">
        <f t="shared" si="174"/>
        <v/>
      </c>
      <c r="CJ49" s="441" t="str">
        <f t="shared" si="174"/>
        <v/>
      </c>
      <c r="CK49" s="439" t="str">
        <f t="shared" si="174"/>
        <v/>
      </c>
      <c r="CL49" s="439" t="str">
        <f t="shared" si="174"/>
        <v/>
      </c>
      <c r="CM49" s="439" t="str">
        <f t="shared" ref="CM49:DD49" si="175">IF(AO49=1,CM$3,"")</f>
        <v/>
      </c>
      <c r="CN49" s="439" t="str">
        <f t="shared" si="175"/>
        <v/>
      </c>
      <c r="CO49" s="439" t="str">
        <f t="shared" si="175"/>
        <v/>
      </c>
      <c r="CP49" s="439" t="str">
        <f t="shared" si="175"/>
        <v/>
      </c>
      <c r="CQ49" s="439" t="str">
        <f t="shared" si="175"/>
        <v/>
      </c>
      <c r="CR49" s="439" t="str">
        <f t="shared" si="175"/>
        <v/>
      </c>
      <c r="CS49" s="439" t="str">
        <f t="shared" si="175"/>
        <v/>
      </c>
      <c r="CT49" s="439" t="str">
        <f t="shared" si="175"/>
        <v/>
      </c>
      <c r="CU49" s="441" t="str">
        <f t="shared" si="175"/>
        <v/>
      </c>
      <c r="CV49" s="441" t="str">
        <f t="shared" si="175"/>
        <v/>
      </c>
      <c r="CW49" s="441" t="str">
        <f t="shared" si="175"/>
        <v/>
      </c>
      <c r="CX49" s="441" t="str">
        <f t="shared" si="175"/>
        <v/>
      </c>
      <c r="CY49" s="441" t="str">
        <f t="shared" si="175"/>
        <v/>
      </c>
      <c r="CZ49" s="441" t="str">
        <f t="shared" si="175"/>
        <v/>
      </c>
      <c r="DA49" s="441" t="str">
        <f t="shared" si="175"/>
        <v/>
      </c>
      <c r="DB49" s="441" t="str">
        <f t="shared" si="175"/>
        <v/>
      </c>
      <c r="DC49" s="441" t="str">
        <f t="shared" si="175"/>
        <v/>
      </c>
      <c r="DD49" s="441" t="str">
        <f t="shared" si="175"/>
        <v/>
      </c>
      <c r="DE49" s="443" t="str">
        <f>CONCATENATE(BG49,BH49,BI49,BJ49,BK49,BL49,BM49,BN49,BO49,BP49)</f>
        <v/>
      </c>
      <c r="DF49" s="443" t="str">
        <f t="shared" si="57"/>
        <v/>
      </c>
      <c r="DG49" s="443" t="str">
        <f>CONCATENATE(BQ49,BR49,BS49,BT49,BU49,BV49,BW49,BX49,BY49,BZ49)</f>
        <v>4</v>
      </c>
      <c r="DH49" s="443" t="str">
        <f t="shared" si="58"/>
        <v>TU4</v>
      </c>
      <c r="DI49" t="str">
        <f>CONCATENATE(CA49,CB49,CC49,CD49,CE49,CF49,CG49,CH49,CI49,CJ49)</f>
        <v/>
      </c>
      <c r="DJ49" s="443" t="str">
        <f t="shared" si="59"/>
        <v/>
      </c>
      <c r="DK49" t="str">
        <f>CONCATENATE(CK49,CL49,CM49,CN49,CO49,CP49,CQ49,CR49,CS49,CT49)</f>
        <v/>
      </c>
      <c r="DL49" s="443" t="str">
        <f t="shared" si="61"/>
        <v/>
      </c>
      <c r="DM49" t="str">
        <f>CONCATENATE(CU49,CV49,CW49,CX49,CY49,CZ49,DA49,DB49,DC49,DD49)</f>
        <v/>
      </c>
      <c r="DN49" s="443" t="str">
        <f t="shared" si="60"/>
        <v/>
      </c>
    </row>
    <row r="50" spans="1:118" ht="20.100000000000001" customHeight="1" x14ac:dyDescent="0.2">
      <c r="A50" s="1040"/>
      <c r="B50" s="40">
        <f t="shared" si="54"/>
        <v>47</v>
      </c>
      <c r="C50" s="647" t="s">
        <v>372</v>
      </c>
      <c r="D50" s="648" t="str">
        <f>VLOOKUP($C50,'Course List (program)'!$G$2:$L$100,2,FALSE)</f>
        <v>Construction Project</v>
      </c>
      <c r="E50" s="649" t="str">
        <f>VLOOKUP($C50,'Course List (program)'!$G$2:$L$100,3,FALSE)</f>
        <v>Yrd. Doç. Dr. Kerem ERCOŞKUN</v>
      </c>
      <c r="F50" s="655">
        <f>VLOOKUP($C50,'Course List (program)'!$G$2:$L$100,4,FALSE)</f>
        <v>0</v>
      </c>
      <c r="G50" s="648" t="str">
        <f t="shared" si="55"/>
        <v>W6789</v>
      </c>
      <c r="H50" s="652">
        <f>VLOOKUP($C50,'Course List (program)'!$G$2:$L$100,6,FALSE)</f>
        <v>0</v>
      </c>
      <c r="I50" s="441">
        <f>IF((OR($C50='S4'!$C$3,$C50='S4'!$C$13,$C50='S4'!$C$23,$C50='S4'!$C$33)),1,0)</f>
        <v>0</v>
      </c>
      <c r="J50" s="441">
        <f>IF((OR($C50='S4'!$C$4,$C50='S4'!$C$14,$C50='S4'!$C$24,$C50='S4'!$C$34)),1,0)</f>
        <v>0</v>
      </c>
      <c r="K50" s="441">
        <f>IF((OR($C50='S4'!$C$5,$C50='S4'!$C$15,$C50='S4'!$C$25,$C50='S4'!$C$35)),1,0)</f>
        <v>0</v>
      </c>
      <c r="L50" s="441">
        <f>IF((OR($C50='S4'!$C$6,$C50='S4'!$C$16,$C50='S4'!$C$26,$C50='S4'!$C$36)),1,0)</f>
        <v>0</v>
      </c>
      <c r="M50" s="441">
        <f>IF((OR($C50='S4'!$C$7,$C50='S4'!$C$17,$C50='S4'!$C$27,$C50='S4'!$C$37)),1,0)</f>
        <v>0</v>
      </c>
      <c r="N50" s="441">
        <f>IF((OR($C50='S4'!$C$8,$C50='S4'!$C$18,$C50='S4'!$C$28,$C50='S4'!$C$38)),1,0)</f>
        <v>0</v>
      </c>
      <c r="O50" s="441">
        <f>IF((OR($C50='S4'!$C$9,$C50='S4'!$C$19,$C50='S4'!$C$29,$C50='S4'!$C$39)),1,0)</f>
        <v>0</v>
      </c>
      <c r="P50" s="441">
        <f>IF((OR($C50='S4'!$C$10,$C50='S4'!$C$20,$C50='S4'!$C$30,$C50='S4'!$C$40)),1,0)</f>
        <v>0</v>
      </c>
      <c r="Q50" s="441">
        <f>IF((OR($C50='S4'!$C$11,$C50='S4'!$C$21,$C50='S4'!$C$31,$C50='S4'!$C$41)),1,0)</f>
        <v>0</v>
      </c>
      <c r="R50" s="441">
        <f>IF((OR($C50='S4'!$C$12,$C50='S4'!$C$22,$C50='S4'!$C$32,$C50='S4'!$C$42)),1,0)</f>
        <v>0</v>
      </c>
      <c r="S50" s="439">
        <f>IF((OR($C50='S4'!$D$3,$C50='S4'!$D$13,$C50='S4'!$D$23,$C50='S4'!$D$33)),1,0)</f>
        <v>0</v>
      </c>
      <c r="T50" s="439">
        <f>IF((OR($C50='S4'!$D$4,$C50='S4'!$D$14,$C50='S4'!$D$24,$C50='S4'!$D$34)),1,0)</f>
        <v>0</v>
      </c>
      <c r="U50" s="439">
        <f>IF((OR($C50='S4'!$D$5,$C50='S4'!$D$15,$C50='S4'!$D$25,$C50='S4'!$D$35)),1,0)</f>
        <v>0</v>
      </c>
      <c r="V50" s="439">
        <f>IF((OR($C50='S4'!$D$6,$C50='S4'!$D$16,$C50='S4'!$D$26,$C50='S4'!$D$36)),1,0)</f>
        <v>0</v>
      </c>
      <c r="W50" s="439">
        <f>IF((OR($C50='S4'!$D$7,$C50='S4'!$D$17,$C50='S4'!$D$27,$C50='S4'!$D$37)),1,0)</f>
        <v>0</v>
      </c>
      <c r="X50" s="439">
        <f>IF((OR($C50='S4'!$D$8,$C50='S4'!$D$18,$C50='S4'!$D$28,$C50='S4'!$D$38)),1,0)</f>
        <v>0</v>
      </c>
      <c r="Y50" s="439">
        <f>IF((OR($C50='S4'!$D$9,$C50='S4'!$D$19,$C50='S4'!$D$29,$C50='S4'!$D$39)),1,0)</f>
        <v>0</v>
      </c>
      <c r="Z50" s="439">
        <f>IF((OR($C50='S4'!$D$10,$C50='S4'!$D$20,$C50='S4'!$D$30,$C50='S4'!$D$40)),1,0)</f>
        <v>0</v>
      </c>
      <c r="AA50" s="439">
        <f>IF((OR($C50='S4'!$D$11,$C50='S4'!$D$21,$C50='S4'!$D$31,$C50='S4'!$D$41)),1,0)</f>
        <v>0</v>
      </c>
      <c r="AB50" s="439">
        <f>IF((OR($C50='S4'!$D$12,$C50='S4'!$D$22,$C50='S4'!$D$32,$C50='S4'!$D$42)),1,0)</f>
        <v>0</v>
      </c>
      <c r="AC50" s="441">
        <f>IF((OR($C50='S4'!$E$3,$C50='S4'!$E$13,$C50='S4'!$E$23,$C50='S4'!$E$33)),1,0)</f>
        <v>0</v>
      </c>
      <c r="AD50" s="441">
        <f>IF((OR($C50='S4'!$E$4,$C50='S4'!$E$14,$C50='S4'!$E$24,$C50='S4'!$E$34)),1,0)</f>
        <v>0</v>
      </c>
      <c r="AE50" s="441">
        <f>IF((OR($C50='S4'!$E$5,$C50='S4'!$E$15,$C50='S4'!$E$25,$C50='S4'!$E$35)),1,0)</f>
        <v>0</v>
      </c>
      <c r="AF50" s="441">
        <f>IF((OR($C50='S4'!$E$6,$C50='S4'!$E$16,$C50='S4'!$E$26,$C50='S4'!$E$36)),1,0)</f>
        <v>0</v>
      </c>
      <c r="AG50" s="441">
        <f>IF((OR($C50='S4'!$E$7,$C50='S4'!$E$17,$C50='S4'!$E$27,$C50='S4'!$E$37)),1,0)</f>
        <v>0</v>
      </c>
      <c r="AH50" s="441">
        <f>IF((OR($C50='S4'!$E$8,$C50='S4'!$E$18,$C50='S4'!$E$28,$C50='S4'!$E$38)),1,0)</f>
        <v>1</v>
      </c>
      <c r="AI50" s="441">
        <f>IF((OR($C50='S4'!$E$9,$C50='S4'!$E$19,$C50='S4'!$E$29,$C50='S4'!$E$39)),1,0)</f>
        <v>1</v>
      </c>
      <c r="AJ50" s="441">
        <f>IF((OR($C50='S4'!$E$10,$C50='S4'!$E$20,$C50='S4'!$E$30,$C50='S4'!$E$40)),1,0)</f>
        <v>1</v>
      </c>
      <c r="AK50" s="441">
        <f>IF((OR($C50='S4'!$E$11,$C50='S4'!$E$21,$C50='S4'!$E$31,$C50='S4'!$E$41)),1,0)</f>
        <v>1</v>
      </c>
      <c r="AL50" s="441">
        <f>IF((OR($C50='S4'!$E$12,$C50='S4'!$E$22,$C50='S4'!$E$32,$C50='S4'!$E$42)),1,0)</f>
        <v>0</v>
      </c>
      <c r="AM50" s="439">
        <f>IF((OR($C50='S4'!$F$3,$C50='S4'!$F$13,$C50='S4'!$F$23,$C50='S4'!$F$33)),1,0)</f>
        <v>0</v>
      </c>
      <c r="AN50" s="439">
        <f>IF((OR($C50='S4'!$F$4,$C50='S4'!$F$14,$C50='S4'!$F$24,$C50='S4'!$F$34)),1,0)</f>
        <v>0</v>
      </c>
      <c r="AO50" s="439">
        <f>IF((OR($C50='S4'!$F$5,$C50='S4'!$F$15,$C50='S4'!$F$25,$C50='S4'!$F$35)),1,0)</f>
        <v>0</v>
      </c>
      <c r="AP50" s="439">
        <f>IF((OR($C50='S4'!$F$6,$C50='S4'!$F$16,$C50='S4'!$F$26,$C50='S4'!$F$36)),1,0)</f>
        <v>0</v>
      </c>
      <c r="AQ50" s="439">
        <f>IF((OR($C50='S4'!$F$7,$C50='S4'!$F$17,$C50='S4'!$F$27,$C50='S4'!$F$37)),1,0)</f>
        <v>0</v>
      </c>
      <c r="AR50" s="439">
        <f>IF((OR($C50='S4'!$F$8,$C50='S4'!$F$18,$C50='S4'!$F$28,$C50='S4'!$F$38)),1,0)</f>
        <v>0</v>
      </c>
      <c r="AS50" s="439">
        <f>IF((OR($C50='S4'!$F$9,$C50='S4'!$F$19,$C50='S4'!$F$29,$C50='S4'!$F$39)),1,0)</f>
        <v>0</v>
      </c>
      <c r="AT50" s="439">
        <f>IF((OR($C50='S4'!$F$10,$C50='S4'!$F$20,$C50='S4'!$F$30,$C50='S4'!$F$40)),1,0)</f>
        <v>0</v>
      </c>
      <c r="AU50" s="439">
        <f>IF((OR($C50='S4'!$F$11,$C50='S4'!$F$21,$C50='S4'!$F$31,$C50='S4'!$F$41)),1,0)</f>
        <v>0</v>
      </c>
      <c r="AV50" s="439">
        <f>IF((OR($C50='S4'!$F$12,$C50='S4'!$F$22,$C50='S4'!$F$32,$C50='S4'!$F$42)),1,0)</f>
        <v>0</v>
      </c>
      <c r="AW50" s="441">
        <f>IF((OR($C50='S4'!$G$3,$C50='S4'!$G$13,$C50='S4'!$G$23,$C50='S4'!$G$33)),1,0)</f>
        <v>0</v>
      </c>
      <c r="AX50" s="441">
        <f>IF((OR($C50='S4'!$G$4,$C50='S4'!$G$14,$C50='S4'!$G$24,$C50='S4'!$G$34)),1,0)</f>
        <v>0</v>
      </c>
      <c r="AY50" s="441">
        <f>IF((OR($C50='S4'!$G$5,$C50='S4'!$G$15,$C50='S4'!$G$25,$C50='S4'!$G$35)),1,0)</f>
        <v>0</v>
      </c>
      <c r="AZ50" s="441">
        <f>IF((OR($C50='S4'!$G$6,$C50='S4'!$G$16,$C50='S4'!$G$26,$C50='S4'!$G$36)),1,0)</f>
        <v>0</v>
      </c>
      <c r="BA50" s="441">
        <f>IF((OR($C50='S4'!$G$7,$C50='S4'!$G$17,$C50='S4'!$G$27,$C50='S4'!$G$37)),1,0)</f>
        <v>0</v>
      </c>
      <c r="BB50" s="441">
        <f>IF((OR($C50='S4'!$G$8,$C50='S4'!$G$18,$C50='S4'!$G$28,$C50='S4'!$G$38)),1,0)</f>
        <v>0</v>
      </c>
      <c r="BC50" s="441">
        <f>IF((OR($C50='S4'!$G$9,$C50='S4'!$G$19,$C50='S4'!$G$29,$C50='S4'!$G$39)),1,0)</f>
        <v>0</v>
      </c>
      <c r="BD50" s="441">
        <f>IF((OR($C50='S4'!$G$10,$C50='S4'!$G$20,$C50='S4'!$G$30,$C50='S4'!$G$40)),1,0)</f>
        <v>0</v>
      </c>
      <c r="BE50" s="441">
        <f>IF((OR($C50='S4'!$G$11,$C50='S4'!$G$21,$C50='S4'!$G$31,$C50='S4'!$G$41)),1,0)</f>
        <v>0</v>
      </c>
      <c r="BF50" s="441">
        <f>IF((OR($C50='S4'!$G$12,$C50='S4'!$G$22,$C50='S4'!$G$32,$C50='S4'!$G$42)),1,0)</f>
        <v>0</v>
      </c>
      <c r="BG50" s="441" t="str">
        <f t="shared" ref="BG50:BG63" si="176">IF(I50=1,BG$3,"")</f>
        <v/>
      </c>
      <c r="BH50" s="441" t="str">
        <f t="shared" ref="BH50:BH63" si="177">IF(J50=1,BH$3,"")</f>
        <v/>
      </c>
      <c r="BI50" s="441" t="str">
        <f t="shared" ref="BI50:BI63" si="178">IF(K50=1,BI$3,"")</f>
        <v/>
      </c>
      <c r="BJ50" s="441" t="str">
        <f t="shared" ref="BJ50:BJ63" si="179">IF(L50=1,BJ$3,"")</f>
        <v/>
      </c>
      <c r="BK50" s="441" t="str">
        <f t="shared" ref="BK50:BK63" si="180">IF(M50=1,BK$3,"")</f>
        <v/>
      </c>
      <c r="BL50" s="441" t="str">
        <f t="shared" ref="BL50:BL63" si="181">IF(N50=1,BL$3,"")</f>
        <v/>
      </c>
      <c r="BM50" s="441" t="str">
        <f t="shared" ref="BM50:BM63" si="182">IF(O50=1,BM$3,"")</f>
        <v/>
      </c>
      <c r="BN50" s="441" t="str">
        <f t="shared" ref="BN50:BN63" si="183">IF(P50=1,BN$3,"")</f>
        <v/>
      </c>
      <c r="BO50" s="441" t="str">
        <f t="shared" ref="BO50:BO63" si="184">IF(Q50=1,BO$3,"")</f>
        <v/>
      </c>
      <c r="BP50" s="441" t="str">
        <f t="shared" ref="BP50:BP63" si="185">IF(R50=1,BP$3,"")</f>
        <v/>
      </c>
      <c r="BQ50" s="439" t="str">
        <f t="shared" ref="BQ50:BQ63" si="186">IF(S50=1,BQ$3,"")</f>
        <v/>
      </c>
      <c r="BR50" s="439" t="str">
        <f t="shared" ref="BR50:BR63" si="187">IF(T50=1,BR$3,"")</f>
        <v/>
      </c>
      <c r="BS50" s="439" t="str">
        <f t="shared" ref="BS50:BS63" si="188">IF(U50=1,BS$3,"")</f>
        <v/>
      </c>
      <c r="BT50" s="439" t="str">
        <f t="shared" ref="BT50:BT63" si="189">IF(V50=1,BT$3,"")</f>
        <v/>
      </c>
      <c r="BU50" s="439" t="str">
        <f t="shared" ref="BU50:BU63" si="190">IF(W50=1,BU$3,"")</f>
        <v/>
      </c>
      <c r="BV50" s="439" t="str">
        <f t="shared" ref="BV50:BV63" si="191">IF(X50=1,BV$3,"")</f>
        <v/>
      </c>
      <c r="BW50" s="439" t="str">
        <f t="shared" ref="BW50:BW63" si="192">IF(Y50=1,BW$3,"")</f>
        <v/>
      </c>
      <c r="BX50" s="439" t="str">
        <f t="shared" ref="BX50:BX63" si="193">IF(Z50=1,BX$3,"")</f>
        <v/>
      </c>
      <c r="BY50" s="439" t="str">
        <f t="shared" ref="BY50:BY63" si="194">IF(AA50=1,BY$3,"")</f>
        <v/>
      </c>
      <c r="BZ50" s="439" t="str">
        <f t="shared" ref="BZ50:BZ63" si="195">IF(AB50=1,BZ$3,"")</f>
        <v/>
      </c>
      <c r="CA50" s="441" t="str">
        <f t="shared" ref="CA50:CA63" si="196">IF(AC50=1,CA$3,"")</f>
        <v/>
      </c>
      <c r="CB50" s="441" t="str">
        <f t="shared" ref="CB50:CB63" si="197">IF(AD50=1,CB$3,"")</f>
        <v/>
      </c>
      <c r="CC50" s="441" t="str">
        <f t="shared" ref="CC50:CC63" si="198">IF(AE50=1,CC$3,"")</f>
        <v/>
      </c>
      <c r="CD50" s="441" t="str">
        <f t="shared" ref="CD50:CD63" si="199">IF(AF50=1,CD$3,"")</f>
        <v/>
      </c>
      <c r="CE50" s="441" t="str">
        <f t="shared" ref="CE50:CE63" si="200">IF(AG50=1,CE$3,"")</f>
        <v/>
      </c>
      <c r="CF50" s="441">
        <f t="shared" ref="CF50:CF63" si="201">IF(AH50=1,CF$3,"")</f>
        <v>6</v>
      </c>
      <c r="CG50" s="441">
        <f t="shared" ref="CG50:CG63" si="202">IF(AI50=1,CG$3,"")</f>
        <v>7</v>
      </c>
      <c r="CH50" s="441">
        <f t="shared" ref="CH50:CH63" si="203">IF(AJ50=1,CH$3,"")</f>
        <v>8</v>
      </c>
      <c r="CI50" s="441">
        <f t="shared" ref="CI50:CI63" si="204">IF(AK50=1,CI$3,"")</f>
        <v>9</v>
      </c>
      <c r="CJ50" s="441" t="str">
        <f t="shared" ref="CJ50:CJ63" si="205">IF(AL50=1,CJ$3,"")</f>
        <v/>
      </c>
      <c r="CK50" s="439" t="str">
        <f t="shared" ref="CK50:CK63" si="206">IF(AM50=1,CK$3,"")</f>
        <v/>
      </c>
      <c r="CL50" s="439" t="str">
        <f t="shared" ref="CL50:CL63" si="207">IF(AN50=1,CL$3,"")</f>
        <v/>
      </c>
      <c r="CM50" s="439" t="str">
        <f t="shared" ref="CM50:CM63" si="208">IF(AO50=1,CM$3,"")</f>
        <v/>
      </c>
      <c r="CN50" s="439" t="str">
        <f t="shared" ref="CN50:CN63" si="209">IF(AP50=1,CN$3,"")</f>
        <v/>
      </c>
      <c r="CO50" s="439" t="str">
        <f t="shared" ref="CO50:CO63" si="210">IF(AQ50=1,CO$3,"")</f>
        <v/>
      </c>
      <c r="CP50" s="439" t="str">
        <f t="shared" ref="CP50:CP63" si="211">IF(AR50=1,CP$3,"")</f>
        <v/>
      </c>
      <c r="CQ50" s="439" t="str">
        <f t="shared" ref="CQ50:CQ63" si="212">IF(AS50=1,CQ$3,"")</f>
        <v/>
      </c>
      <c r="CR50" s="439" t="str">
        <f t="shared" ref="CR50:CR63" si="213">IF(AT50=1,CR$3,"")</f>
        <v/>
      </c>
      <c r="CS50" s="439" t="str">
        <f t="shared" ref="CS50:CS63" si="214">IF(AU50=1,CS$3,"")</f>
        <v/>
      </c>
      <c r="CT50" s="439" t="str">
        <f t="shared" ref="CT50:CT63" si="215">IF(AV50=1,CT$3,"")</f>
        <v/>
      </c>
      <c r="CU50" s="441" t="str">
        <f t="shared" ref="CU50:CU63" si="216">IF(AW50=1,CU$3,"")</f>
        <v/>
      </c>
      <c r="CV50" s="441" t="str">
        <f t="shared" ref="CV50:CV63" si="217">IF(AX50=1,CV$3,"")</f>
        <v/>
      </c>
      <c r="CW50" s="441" t="str">
        <f t="shared" ref="CW50:CW63" si="218">IF(AY50=1,CW$3,"")</f>
        <v/>
      </c>
      <c r="CX50" s="441" t="str">
        <f t="shared" ref="CX50:CX63" si="219">IF(AZ50=1,CX$3,"")</f>
        <v/>
      </c>
      <c r="CY50" s="441" t="str">
        <f t="shared" ref="CY50:CY63" si="220">IF(BA50=1,CY$3,"")</f>
        <v/>
      </c>
      <c r="CZ50" s="441" t="str">
        <f t="shared" ref="CZ50:CZ63" si="221">IF(BB50=1,CZ$3,"")</f>
        <v/>
      </c>
      <c r="DA50" s="441" t="str">
        <f t="shared" ref="DA50:DA63" si="222">IF(BC50=1,DA$3,"")</f>
        <v/>
      </c>
      <c r="DB50" s="441" t="str">
        <f t="shared" ref="DB50:DB63" si="223">IF(BD50=1,DB$3,"")</f>
        <v/>
      </c>
      <c r="DC50" s="441" t="str">
        <f t="shared" ref="DC50:DC63" si="224">IF(BE50=1,DC$3,"")</f>
        <v/>
      </c>
      <c r="DD50" s="441" t="str">
        <f t="shared" ref="DD50:DD63" si="225">IF(BF50=1,DD$3,"")</f>
        <v/>
      </c>
      <c r="DE50" s="443" t="str">
        <f t="shared" ref="DE50:DE63" si="226">CONCATENATE(BG50,BH50,BI50,BJ50,BK50,BL50,BM50,BN50,BO50,BP50)</f>
        <v/>
      </c>
      <c r="DF50" s="443" t="str">
        <f t="shared" si="57"/>
        <v/>
      </c>
      <c r="DG50" s="443" t="str">
        <f t="shared" ref="DG50:DG63" si="227">CONCATENATE(BQ50,BR50,BS50,BT50,BU50,BV50,BW50,BX50,BY50,BZ50)</f>
        <v/>
      </c>
      <c r="DH50" s="443" t="str">
        <f t="shared" si="58"/>
        <v/>
      </c>
      <c r="DI50" t="str">
        <f t="shared" ref="DI50:DI63" si="228">CONCATENATE(CA50,CB50,CC50,CD50,CE50,CF50,CG50,CH50,CI50,CJ50)</f>
        <v>6789</v>
      </c>
      <c r="DJ50" s="443" t="str">
        <f t="shared" si="59"/>
        <v>W6789</v>
      </c>
      <c r="DK50" t="str">
        <f t="shared" ref="DK50:DK63" si="229">CONCATENATE(CK50,CL50,CM50,CN50,CO50,CP50,CQ50,CR50,CS50,CT50)</f>
        <v/>
      </c>
      <c r="DL50" s="443" t="str">
        <f t="shared" si="61"/>
        <v/>
      </c>
      <c r="DM50" t="str">
        <f t="shared" ref="DM50:DM63" si="230">CONCATENATE(CU50,CV50,CW50,CX50,CY50,CZ50,DA50,DB50,DC50,DD50)</f>
        <v/>
      </c>
      <c r="DN50" s="443" t="str">
        <f t="shared" si="60"/>
        <v/>
      </c>
    </row>
    <row r="51" spans="1:118" ht="20.100000000000001" customHeight="1" x14ac:dyDescent="0.2">
      <c r="A51" s="1040"/>
      <c r="B51" s="40">
        <f t="shared" si="54"/>
        <v>48</v>
      </c>
      <c r="C51" s="647" t="s">
        <v>824</v>
      </c>
      <c r="D51" s="648" t="str">
        <f>VLOOKUP($C51,'Course List (program)'!$G$2:$L$100,2,FALSE)</f>
        <v>Construction Project</v>
      </c>
      <c r="E51" s="649" t="str">
        <f>VLOOKUP($C51,'Course List (program)'!$G$2:$L$100,3,FALSE)</f>
        <v>Prof. Dr. Yavuz KOŞANER</v>
      </c>
      <c r="F51" s="650">
        <f>VLOOKUP($C51,'Course List (program)'!$G$2:$L$100,4,FALSE)</f>
        <v>0</v>
      </c>
      <c r="G51" s="648" t="str">
        <f t="shared" si="55"/>
        <v>TU6789</v>
      </c>
      <c r="H51" s="652">
        <f>VLOOKUP($C51,'Course List (program)'!$G$2:$L$100,6,FALSE)</f>
        <v>0</v>
      </c>
      <c r="I51" s="441">
        <f>IF((OR($C51='S4'!$C$3,$C51='S4'!$C$13,$C51='S4'!$C$23,$C51='S4'!$C$33)),1,0)</f>
        <v>0</v>
      </c>
      <c r="J51" s="441">
        <f>IF((OR($C51='S4'!$C$4,$C51='S4'!$C$14,$C51='S4'!$C$24,$C51='S4'!$C$34)),1,0)</f>
        <v>0</v>
      </c>
      <c r="K51" s="441">
        <f>IF((OR($C51='S4'!$C$5,$C51='S4'!$C$15,$C51='S4'!$C$25,$C51='S4'!$C$35)),1,0)</f>
        <v>0</v>
      </c>
      <c r="L51" s="441">
        <f>IF((OR($C51='S4'!$C$6,$C51='S4'!$C$16,$C51='S4'!$C$26,$C51='S4'!$C$36)),1,0)</f>
        <v>0</v>
      </c>
      <c r="M51" s="441">
        <f>IF((OR($C51='S4'!$C$7,$C51='S4'!$C$17,$C51='S4'!$C$27,$C51='S4'!$C$37)),1,0)</f>
        <v>0</v>
      </c>
      <c r="N51" s="441">
        <f>IF((OR($C51='S4'!$C$8,$C51='S4'!$C$18,$C51='S4'!$C$28,$C51='S4'!$C$38)),1,0)</f>
        <v>0</v>
      </c>
      <c r="O51" s="441">
        <f>IF((OR($C51='S4'!$C$9,$C51='S4'!$C$19,$C51='S4'!$C$29,$C51='S4'!$C$39)),1,0)</f>
        <v>0</v>
      </c>
      <c r="P51" s="441">
        <f>IF((OR($C51='S4'!$C$10,$C51='S4'!$C$20,$C51='S4'!$C$30,$C51='S4'!$C$40)),1,0)</f>
        <v>0</v>
      </c>
      <c r="Q51" s="441">
        <f>IF((OR($C51='S4'!$C$11,$C51='S4'!$C$21,$C51='S4'!$C$31,$C51='S4'!$C$41)),1,0)</f>
        <v>0</v>
      </c>
      <c r="R51" s="441">
        <f>IF((OR($C51='S4'!$C$12,$C51='S4'!$C$22,$C51='S4'!$C$32,$C51='S4'!$C$42)),1,0)</f>
        <v>0</v>
      </c>
      <c r="S51" s="439">
        <f>IF((OR($C51='S4'!$D$3,$C51='S4'!$D$13,$C51='S4'!$D$23,$C51='S4'!$D$33)),1,0)</f>
        <v>0</v>
      </c>
      <c r="T51" s="439">
        <f>IF((OR($C51='S4'!$D$4,$C51='S4'!$D$14,$C51='S4'!$D$24,$C51='S4'!$D$34)),1,0)</f>
        <v>0</v>
      </c>
      <c r="U51" s="439">
        <f>IF((OR($C51='S4'!$D$5,$C51='S4'!$D$15,$C51='S4'!$D$25,$C51='S4'!$D$35)),1,0)</f>
        <v>0</v>
      </c>
      <c r="V51" s="439">
        <f>IF((OR($C51='S4'!$D$6,$C51='S4'!$D$16,$C51='S4'!$D$26,$C51='S4'!$D$36)),1,0)</f>
        <v>0</v>
      </c>
      <c r="W51" s="439">
        <f>IF((OR($C51='S4'!$D$7,$C51='S4'!$D$17,$C51='S4'!$D$27,$C51='S4'!$D$37)),1,0)</f>
        <v>0</v>
      </c>
      <c r="X51" s="439">
        <f>IF((OR($C51='S4'!$D$8,$C51='S4'!$D$18,$C51='S4'!$D$28,$C51='S4'!$D$38)),1,0)</f>
        <v>1</v>
      </c>
      <c r="Y51" s="439">
        <f>IF((OR($C51='S4'!$D$9,$C51='S4'!$D$19,$C51='S4'!$D$29,$C51='S4'!$D$39)),1,0)</f>
        <v>1</v>
      </c>
      <c r="Z51" s="439">
        <f>IF((OR($C51='S4'!$D$10,$C51='S4'!$D$20,$C51='S4'!$D$30,$C51='S4'!$D$40)),1,0)</f>
        <v>1</v>
      </c>
      <c r="AA51" s="439">
        <f>IF((OR($C51='S4'!$D$11,$C51='S4'!$D$21,$C51='S4'!$D$31,$C51='S4'!$D$41)),1,0)</f>
        <v>1</v>
      </c>
      <c r="AB51" s="439">
        <f>IF((OR($C51='S4'!$D$12,$C51='S4'!$D$22,$C51='S4'!$D$32,$C51='S4'!$D$42)),1,0)</f>
        <v>0</v>
      </c>
      <c r="AC51" s="441">
        <f>IF((OR($C51='S4'!$E$3,$C51='S4'!$E$13,$C51='S4'!$E$23,$C51='S4'!$E$33)),1,0)</f>
        <v>0</v>
      </c>
      <c r="AD51" s="441">
        <f>IF((OR($C51='S4'!$E$4,$C51='S4'!$E$14,$C51='S4'!$E$24,$C51='S4'!$E$34)),1,0)</f>
        <v>0</v>
      </c>
      <c r="AE51" s="441">
        <f>IF((OR($C51='S4'!$E$5,$C51='S4'!$E$15,$C51='S4'!$E$25,$C51='S4'!$E$35)),1,0)</f>
        <v>0</v>
      </c>
      <c r="AF51" s="441">
        <f>IF((OR($C51='S4'!$E$6,$C51='S4'!$E$16,$C51='S4'!$E$26,$C51='S4'!$E$36)),1,0)</f>
        <v>0</v>
      </c>
      <c r="AG51" s="441">
        <f>IF((OR($C51='S4'!$E$7,$C51='S4'!$E$17,$C51='S4'!$E$27,$C51='S4'!$E$37)),1,0)</f>
        <v>0</v>
      </c>
      <c r="AH51" s="441">
        <f>IF((OR($C51='S4'!$E$8,$C51='S4'!$E$18,$C51='S4'!$E$28,$C51='S4'!$E$38)),1,0)</f>
        <v>0</v>
      </c>
      <c r="AI51" s="441">
        <f>IF((OR($C51='S4'!$E$9,$C51='S4'!$E$19,$C51='S4'!$E$29,$C51='S4'!$E$39)),1,0)</f>
        <v>0</v>
      </c>
      <c r="AJ51" s="441">
        <f>IF((OR($C51='S4'!$E$10,$C51='S4'!$E$20,$C51='S4'!$E$30,$C51='S4'!$E$40)),1,0)</f>
        <v>0</v>
      </c>
      <c r="AK51" s="441">
        <f>IF((OR($C51='S4'!$E$11,$C51='S4'!$E$21,$C51='S4'!$E$31,$C51='S4'!$E$41)),1,0)</f>
        <v>0</v>
      </c>
      <c r="AL51" s="441">
        <f>IF((OR($C51='S4'!$E$12,$C51='S4'!$E$22,$C51='S4'!$E$32,$C51='S4'!$E$42)),1,0)</f>
        <v>0</v>
      </c>
      <c r="AM51" s="439">
        <f>IF((OR($C51='S4'!$F$3,$C51='S4'!$F$13,$C51='S4'!$F$23,$C51='S4'!$F$33)),1,0)</f>
        <v>0</v>
      </c>
      <c r="AN51" s="439">
        <f>IF((OR($C51='S4'!$F$4,$C51='S4'!$F$14,$C51='S4'!$F$24,$C51='S4'!$F$34)),1,0)</f>
        <v>0</v>
      </c>
      <c r="AO51" s="439">
        <f>IF((OR($C51='S4'!$F$5,$C51='S4'!$F$15,$C51='S4'!$F$25,$C51='S4'!$F$35)),1,0)</f>
        <v>0</v>
      </c>
      <c r="AP51" s="439">
        <f>IF((OR($C51='S4'!$F$6,$C51='S4'!$F$16,$C51='S4'!$F$26,$C51='S4'!$F$36)),1,0)</f>
        <v>0</v>
      </c>
      <c r="AQ51" s="439">
        <f>IF((OR($C51='S4'!$F$7,$C51='S4'!$F$17,$C51='S4'!$F$27,$C51='S4'!$F$37)),1,0)</f>
        <v>0</v>
      </c>
      <c r="AR51" s="439">
        <f>IF((OR($C51='S4'!$F$8,$C51='S4'!$F$18,$C51='S4'!$F$28,$C51='S4'!$F$38)),1,0)</f>
        <v>0</v>
      </c>
      <c r="AS51" s="439">
        <f>IF((OR($C51='S4'!$F$9,$C51='S4'!$F$19,$C51='S4'!$F$29,$C51='S4'!$F$39)),1,0)</f>
        <v>0</v>
      </c>
      <c r="AT51" s="439">
        <f>IF((OR($C51='S4'!$F$10,$C51='S4'!$F$20,$C51='S4'!$F$30,$C51='S4'!$F$40)),1,0)</f>
        <v>0</v>
      </c>
      <c r="AU51" s="439">
        <f>IF((OR($C51='S4'!$F$11,$C51='S4'!$F$21,$C51='S4'!$F$31,$C51='S4'!$F$41)),1,0)</f>
        <v>0</v>
      </c>
      <c r="AV51" s="439">
        <f>IF((OR($C51='S4'!$F$12,$C51='S4'!$F$22,$C51='S4'!$F$32,$C51='S4'!$F$42)),1,0)</f>
        <v>0</v>
      </c>
      <c r="AW51" s="441">
        <f>IF((OR($C51='S4'!$G$3,$C51='S4'!$G$13,$C51='S4'!$G$23,$C51='S4'!$G$33)),1,0)</f>
        <v>0</v>
      </c>
      <c r="AX51" s="441">
        <f>IF((OR($C51='S4'!$G$4,$C51='S4'!$G$14,$C51='S4'!$G$24,$C51='S4'!$G$34)),1,0)</f>
        <v>0</v>
      </c>
      <c r="AY51" s="441">
        <f>IF((OR($C51='S4'!$G$5,$C51='S4'!$G$15,$C51='S4'!$G$25,$C51='S4'!$G$35)),1,0)</f>
        <v>0</v>
      </c>
      <c r="AZ51" s="441">
        <f>IF((OR($C51='S4'!$G$6,$C51='S4'!$G$16,$C51='S4'!$G$26,$C51='S4'!$G$36)),1,0)</f>
        <v>0</v>
      </c>
      <c r="BA51" s="441">
        <f>IF((OR($C51='S4'!$G$7,$C51='S4'!$G$17,$C51='S4'!$G$27,$C51='S4'!$G$37)),1,0)</f>
        <v>0</v>
      </c>
      <c r="BB51" s="441">
        <f>IF((OR($C51='S4'!$G$8,$C51='S4'!$G$18,$C51='S4'!$G$28,$C51='S4'!$G$38)),1,0)</f>
        <v>0</v>
      </c>
      <c r="BC51" s="441">
        <f>IF((OR($C51='S4'!$G$9,$C51='S4'!$G$19,$C51='S4'!$G$29,$C51='S4'!$G$39)),1,0)</f>
        <v>0</v>
      </c>
      <c r="BD51" s="441">
        <f>IF((OR($C51='S4'!$G$10,$C51='S4'!$G$20,$C51='S4'!$G$30,$C51='S4'!$G$40)),1,0)</f>
        <v>0</v>
      </c>
      <c r="BE51" s="441">
        <f>IF((OR($C51='S4'!$G$11,$C51='S4'!$G$21,$C51='S4'!$G$31,$C51='S4'!$G$41)),1,0)</f>
        <v>0</v>
      </c>
      <c r="BF51" s="441">
        <f>IF((OR($C51='S4'!$G$12,$C51='S4'!$G$22,$C51='S4'!$G$32,$C51='S4'!$G$42)),1,0)</f>
        <v>0</v>
      </c>
      <c r="BG51" s="441" t="str">
        <f t="shared" si="176"/>
        <v/>
      </c>
      <c r="BH51" s="441" t="str">
        <f t="shared" si="177"/>
        <v/>
      </c>
      <c r="BI51" s="441" t="str">
        <f t="shared" si="178"/>
        <v/>
      </c>
      <c r="BJ51" s="441" t="str">
        <f t="shared" si="179"/>
        <v/>
      </c>
      <c r="BK51" s="441" t="str">
        <f t="shared" si="180"/>
        <v/>
      </c>
      <c r="BL51" s="441" t="str">
        <f t="shared" si="181"/>
        <v/>
      </c>
      <c r="BM51" s="441" t="str">
        <f t="shared" si="182"/>
        <v/>
      </c>
      <c r="BN51" s="441" t="str">
        <f t="shared" si="183"/>
        <v/>
      </c>
      <c r="BO51" s="441" t="str">
        <f t="shared" si="184"/>
        <v/>
      </c>
      <c r="BP51" s="441" t="str">
        <f t="shared" si="185"/>
        <v/>
      </c>
      <c r="BQ51" s="439" t="str">
        <f t="shared" si="186"/>
        <v/>
      </c>
      <c r="BR51" s="439" t="str">
        <f t="shared" si="187"/>
        <v/>
      </c>
      <c r="BS51" s="439" t="str">
        <f t="shared" si="188"/>
        <v/>
      </c>
      <c r="BT51" s="439" t="str">
        <f t="shared" si="189"/>
        <v/>
      </c>
      <c r="BU51" s="439" t="str">
        <f t="shared" si="190"/>
        <v/>
      </c>
      <c r="BV51" s="439">
        <f t="shared" si="191"/>
        <v>6</v>
      </c>
      <c r="BW51" s="439">
        <f t="shared" si="192"/>
        <v>7</v>
      </c>
      <c r="BX51" s="439">
        <f t="shared" si="193"/>
        <v>8</v>
      </c>
      <c r="BY51" s="439">
        <f t="shared" si="194"/>
        <v>9</v>
      </c>
      <c r="BZ51" s="439" t="str">
        <f t="shared" si="195"/>
        <v/>
      </c>
      <c r="CA51" s="441" t="str">
        <f t="shared" si="196"/>
        <v/>
      </c>
      <c r="CB51" s="441" t="str">
        <f t="shared" si="197"/>
        <v/>
      </c>
      <c r="CC51" s="441" t="str">
        <f t="shared" si="198"/>
        <v/>
      </c>
      <c r="CD51" s="441" t="str">
        <f t="shared" si="199"/>
        <v/>
      </c>
      <c r="CE51" s="441" t="str">
        <f t="shared" si="200"/>
        <v/>
      </c>
      <c r="CF51" s="441" t="str">
        <f t="shared" si="201"/>
        <v/>
      </c>
      <c r="CG51" s="441" t="str">
        <f t="shared" si="202"/>
        <v/>
      </c>
      <c r="CH51" s="441" t="str">
        <f t="shared" si="203"/>
        <v/>
      </c>
      <c r="CI51" s="441" t="str">
        <f t="shared" si="204"/>
        <v/>
      </c>
      <c r="CJ51" s="441" t="str">
        <f t="shared" si="205"/>
        <v/>
      </c>
      <c r="CK51" s="439" t="str">
        <f t="shared" si="206"/>
        <v/>
      </c>
      <c r="CL51" s="439" t="str">
        <f t="shared" si="207"/>
        <v/>
      </c>
      <c r="CM51" s="439" t="str">
        <f t="shared" si="208"/>
        <v/>
      </c>
      <c r="CN51" s="439" t="str">
        <f t="shared" si="209"/>
        <v/>
      </c>
      <c r="CO51" s="439" t="str">
        <f t="shared" si="210"/>
        <v/>
      </c>
      <c r="CP51" s="439" t="str">
        <f t="shared" si="211"/>
        <v/>
      </c>
      <c r="CQ51" s="439" t="str">
        <f t="shared" si="212"/>
        <v/>
      </c>
      <c r="CR51" s="439" t="str">
        <f t="shared" si="213"/>
        <v/>
      </c>
      <c r="CS51" s="439" t="str">
        <f t="shared" si="214"/>
        <v/>
      </c>
      <c r="CT51" s="439" t="str">
        <f t="shared" si="215"/>
        <v/>
      </c>
      <c r="CU51" s="441" t="str">
        <f t="shared" si="216"/>
        <v/>
      </c>
      <c r="CV51" s="441" t="str">
        <f t="shared" si="217"/>
        <v/>
      </c>
      <c r="CW51" s="441" t="str">
        <f t="shared" si="218"/>
        <v/>
      </c>
      <c r="CX51" s="441" t="str">
        <f t="shared" si="219"/>
        <v/>
      </c>
      <c r="CY51" s="441" t="str">
        <f t="shared" si="220"/>
        <v/>
      </c>
      <c r="CZ51" s="441" t="str">
        <f t="shared" si="221"/>
        <v/>
      </c>
      <c r="DA51" s="441" t="str">
        <f t="shared" si="222"/>
        <v/>
      </c>
      <c r="DB51" s="441" t="str">
        <f t="shared" si="223"/>
        <v/>
      </c>
      <c r="DC51" s="441" t="str">
        <f t="shared" si="224"/>
        <v/>
      </c>
      <c r="DD51" s="441" t="str">
        <f t="shared" si="225"/>
        <v/>
      </c>
      <c r="DE51" s="443" t="str">
        <f t="shared" si="226"/>
        <v/>
      </c>
      <c r="DF51" s="443" t="str">
        <f t="shared" si="57"/>
        <v/>
      </c>
      <c r="DG51" s="443" t="str">
        <f t="shared" si="227"/>
        <v>6789</v>
      </c>
      <c r="DH51" s="443" t="str">
        <f t="shared" si="58"/>
        <v>TU6789</v>
      </c>
      <c r="DI51" t="str">
        <f t="shared" si="228"/>
        <v/>
      </c>
      <c r="DJ51" s="443" t="str">
        <f t="shared" si="59"/>
        <v/>
      </c>
      <c r="DK51" t="str">
        <f t="shared" si="229"/>
        <v/>
      </c>
      <c r="DL51" s="443" t="str">
        <f t="shared" si="61"/>
        <v/>
      </c>
      <c r="DM51" t="str">
        <f t="shared" si="230"/>
        <v/>
      </c>
      <c r="DN51" s="443" t="str">
        <f t="shared" si="60"/>
        <v/>
      </c>
    </row>
    <row r="52" spans="1:118" ht="20.100000000000001" customHeight="1" x14ac:dyDescent="0.2">
      <c r="A52" s="1040"/>
      <c r="B52" s="40">
        <f t="shared" si="54"/>
        <v>49</v>
      </c>
      <c r="C52" s="647" t="s">
        <v>829</v>
      </c>
      <c r="D52" s="648" t="str">
        <f>VLOOKUP($C52,'Course List (program)'!$G$2:$L$100,2,FALSE)</f>
        <v>Construction Project</v>
      </c>
      <c r="E52" s="649" t="str">
        <f>VLOOKUP($C52,'Course List (program)'!$G$2:$L$100,3,FALSE)</f>
        <v>Doç. Dr. Ayşe  ELEGÖZ</v>
      </c>
      <c r="F52" s="650">
        <f>VLOOKUP($C52,'Course List (program)'!$G$2:$L$100,4,FALSE)</f>
        <v>0</v>
      </c>
      <c r="G52" s="648" t="str">
        <f t="shared" si="55"/>
        <v>TU6789</v>
      </c>
      <c r="H52" s="652">
        <f>VLOOKUP($C52,'Course List (program)'!$G$2:$L$100,6,FALSE)</f>
        <v>0</v>
      </c>
      <c r="I52" s="441">
        <f>IF((OR($C52='S4'!$C$3,$C52='S4'!$C$13,$C52='S4'!$C$23,$C52='S4'!$C$33)),1,0)</f>
        <v>0</v>
      </c>
      <c r="J52" s="441">
        <f>IF((OR($C52='S4'!$C$4,$C52='S4'!$C$14,$C52='S4'!$C$24,$C52='S4'!$C$34)),1,0)</f>
        <v>0</v>
      </c>
      <c r="K52" s="441">
        <f>IF((OR($C52='S4'!$C$5,$C52='S4'!$C$15,$C52='S4'!$C$25,$C52='S4'!$C$35)),1,0)</f>
        <v>0</v>
      </c>
      <c r="L52" s="441">
        <f>IF((OR($C52='S4'!$C$6,$C52='S4'!$C$16,$C52='S4'!$C$26,$C52='S4'!$C$36)),1,0)</f>
        <v>0</v>
      </c>
      <c r="M52" s="441">
        <f>IF((OR($C52='S4'!$C$7,$C52='S4'!$C$17,$C52='S4'!$C$27,$C52='S4'!$C$37)),1,0)</f>
        <v>0</v>
      </c>
      <c r="N52" s="441">
        <f>IF((OR($C52='S4'!$C$8,$C52='S4'!$C$18,$C52='S4'!$C$28,$C52='S4'!$C$38)),1,0)</f>
        <v>0</v>
      </c>
      <c r="O52" s="441">
        <f>IF((OR($C52='S4'!$C$9,$C52='S4'!$C$19,$C52='S4'!$C$29,$C52='S4'!$C$39)),1,0)</f>
        <v>0</v>
      </c>
      <c r="P52" s="441">
        <f>IF((OR($C52='S4'!$C$10,$C52='S4'!$C$20,$C52='S4'!$C$30,$C52='S4'!$C$40)),1,0)</f>
        <v>0</v>
      </c>
      <c r="Q52" s="441">
        <f>IF((OR($C52='S4'!$C$11,$C52='S4'!$C$21,$C52='S4'!$C$31,$C52='S4'!$C$41)),1,0)</f>
        <v>0</v>
      </c>
      <c r="R52" s="441">
        <f>IF((OR($C52='S4'!$C$12,$C52='S4'!$C$22,$C52='S4'!$C$32,$C52='S4'!$C$42)),1,0)</f>
        <v>0</v>
      </c>
      <c r="S52" s="439">
        <f>IF((OR($C52='S4'!$D$3,$C52='S4'!$D$13,$C52='S4'!$D$23,$C52='S4'!$D$33)),1,0)</f>
        <v>0</v>
      </c>
      <c r="T52" s="439">
        <f>IF((OR($C52='S4'!$D$4,$C52='S4'!$D$14,$C52='S4'!$D$24,$C52='S4'!$D$34)),1,0)</f>
        <v>0</v>
      </c>
      <c r="U52" s="439">
        <f>IF((OR($C52='S4'!$D$5,$C52='S4'!$D$15,$C52='S4'!$D$25,$C52='S4'!$D$35)),1,0)</f>
        <v>0</v>
      </c>
      <c r="V52" s="439">
        <f>IF((OR($C52='S4'!$D$6,$C52='S4'!$D$16,$C52='S4'!$D$26,$C52='S4'!$D$36)),1,0)</f>
        <v>0</v>
      </c>
      <c r="W52" s="439">
        <f>IF((OR($C52='S4'!$D$7,$C52='S4'!$D$17,$C52='S4'!$D$27,$C52='S4'!$D$37)),1,0)</f>
        <v>0</v>
      </c>
      <c r="X52" s="439">
        <f>IF((OR($C52='S4'!$D$8,$C52='S4'!$D$18,$C52='S4'!$D$28,$C52='S4'!$D$38)),1,0)</f>
        <v>1</v>
      </c>
      <c r="Y52" s="439">
        <f>IF((OR($C52='S4'!$D$9,$C52='S4'!$D$19,$C52='S4'!$D$29,$C52='S4'!$D$39)),1,0)</f>
        <v>1</v>
      </c>
      <c r="Z52" s="439">
        <f>IF((OR($C52='S4'!$D$10,$C52='S4'!$D$20,$C52='S4'!$D$30,$C52='S4'!$D$40)),1,0)</f>
        <v>1</v>
      </c>
      <c r="AA52" s="439">
        <f>IF((OR($C52='S4'!$D$11,$C52='S4'!$D$21,$C52='S4'!$D$31,$C52='S4'!$D$41)),1,0)</f>
        <v>1</v>
      </c>
      <c r="AB52" s="439">
        <f>IF((OR($C52='S4'!$D$12,$C52='S4'!$D$22,$C52='S4'!$D$32,$C52='S4'!$D$42)),1,0)</f>
        <v>0</v>
      </c>
      <c r="AC52" s="441">
        <f>IF((OR($C52='S4'!$E$3,$C52='S4'!$E$13,$C52='S4'!$E$23,$C52='S4'!$E$33)),1,0)</f>
        <v>0</v>
      </c>
      <c r="AD52" s="441">
        <f>IF((OR($C52='S4'!$E$4,$C52='S4'!$E$14,$C52='S4'!$E$24,$C52='S4'!$E$34)),1,0)</f>
        <v>0</v>
      </c>
      <c r="AE52" s="441">
        <f>IF((OR($C52='S4'!$E$5,$C52='S4'!$E$15,$C52='S4'!$E$25,$C52='S4'!$E$35)),1,0)</f>
        <v>0</v>
      </c>
      <c r="AF52" s="441">
        <f>IF((OR($C52='S4'!$E$6,$C52='S4'!$E$16,$C52='S4'!$E$26,$C52='S4'!$E$36)),1,0)</f>
        <v>0</v>
      </c>
      <c r="AG52" s="441">
        <f>IF((OR($C52='S4'!$E$7,$C52='S4'!$E$17,$C52='S4'!$E$27,$C52='S4'!$E$37)),1,0)</f>
        <v>0</v>
      </c>
      <c r="AH52" s="441">
        <f>IF((OR($C52='S4'!$E$8,$C52='S4'!$E$18,$C52='S4'!$E$28,$C52='S4'!$E$38)),1,0)</f>
        <v>0</v>
      </c>
      <c r="AI52" s="441">
        <f>IF((OR($C52='S4'!$E$9,$C52='S4'!$E$19,$C52='S4'!$E$29,$C52='S4'!$E$39)),1,0)</f>
        <v>0</v>
      </c>
      <c r="AJ52" s="441">
        <f>IF((OR($C52='S4'!$E$10,$C52='S4'!$E$20,$C52='S4'!$E$30,$C52='S4'!$E$40)),1,0)</f>
        <v>0</v>
      </c>
      <c r="AK52" s="441">
        <f>IF((OR($C52='S4'!$E$11,$C52='S4'!$E$21,$C52='S4'!$E$31,$C52='S4'!$E$41)),1,0)</f>
        <v>0</v>
      </c>
      <c r="AL52" s="441">
        <f>IF((OR($C52='S4'!$E$12,$C52='S4'!$E$22,$C52='S4'!$E$32,$C52='S4'!$E$42)),1,0)</f>
        <v>0</v>
      </c>
      <c r="AM52" s="439">
        <f>IF((OR($C52='S4'!$F$3,$C52='S4'!$F$13,$C52='S4'!$F$23,$C52='S4'!$F$33)),1,0)</f>
        <v>0</v>
      </c>
      <c r="AN52" s="439">
        <f>IF((OR($C52='S4'!$F$4,$C52='S4'!$F$14,$C52='S4'!$F$24,$C52='S4'!$F$34)),1,0)</f>
        <v>0</v>
      </c>
      <c r="AO52" s="439">
        <f>IF((OR($C52='S4'!$F$5,$C52='S4'!$F$15,$C52='S4'!$F$25,$C52='S4'!$F$35)),1,0)</f>
        <v>0</v>
      </c>
      <c r="AP52" s="439">
        <f>IF((OR($C52='S4'!$F$6,$C52='S4'!$F$16,$C52='S4'!$F$26,$C52='S4'!$F$36)),1,0)</f>
        <v>0</v>
      </c>
      <c r="AQ52" s="439">
        <f>IF((OR($C52='S4'!$F$7,$C52='S4'!$F$17,$C52='S4'!$F$27,$C52='S4'!$F$37)),1,0)</f>
        <v>0</v>
      </c>
      <c r="AR52" s="439">
        <f>IF((OR($C52='S4'!$F$8,$C52='S4'!$F$18,$C52='S4'!$F$28,$C52='S4'!$F$38)),1,0)</f>
        <v>0</v>
      </c>
      <c r="AS52" s="439">
        <f>IF((OR($C52='S4'!$F$9,$C52='S4'!$F$19,$C52='S4'!$F$29,$C52='S4'!$F$39)),1,0)</f>
        <v>0</v>
      </c>
      <c r="AT52" s="439">
        <f>IF((OR($C52='S4'!$F$10,$C52='S4'!$F$20,$C52='S4'!$F$30,$C52='S4'!$F$40)),1,0)</f>
        <v>0</v>
      </c>
      <c r="AU52" s="439">
        <f>IF((OR($C52='S4'!$F$11,$C52='S4'!$F$21,$C52='S4'!$F$31,$C52='S4'!$F$41)),1,0)</f>
        <v>0</v>
      </c>
      <c r="AV52" s="439">
        <f>IF((OR($C52='S4'!$F$12,$C52='S4'!$F$22,$C52='S4'!$F$32,$C52='S4'!$F$42)),1,0)</f>
        <v>0</v>
      </c>
      <c r="AW52" s="441">
        <f>IF((OR($C52='S4'!$G$3,$C52='S4'!$G$13,$C52='S4'!$G$23,$C52='S4'!$G$33)),1,0)</f>
        <v>0</v>
      </c>
      <c r="AX52" s="441">
        <f>IF((OR($C52='S4'!$G$4,$C52='S4'!$G$14,$C52='S4'!$G$24,$C52='S4'!$G$34)),1,0)</f>
        <v>0</v>
      </c>
      <c r="AY52" s="441">
        <f>IF((OR($C52='S4'!$G$5,$C52='S4'!$G$15,$C52='S4'!$G$25,$C52='S4'!$G$35)),1,0)</f>
        <v>0</v>
      </c>
      <c r="AZ52" s="441">
        <f>IF((OR($C52='S4'!$G$6,$C52='S4'!$G$16,$C52='S4'!$G$26,$C52='S4'!$G$36)),1,0)</f>
        <v>0</v>
      </c>
      <c r="BA52" s="441">
        <f>IF((OR($C52='S4'!$G$7,$C52='S4'!$G$17,$C52='S4'!$G$27,$C52='S4'!$G$37)),1,0)</f>
        <v>0</v>
      </c>
      <c r="BB52" s="441">
        <f>IF((OR($C52='S4'!$G$8,$C52='S4'!$G$18,$C52='S4'!$G$28,$C52='S4'!$G$38)),1,0)</f>
        <v>0</v>
      </c>
      <c r="BC52" s="441">
        <f>IF((OR($C52='S4'!$G$9,$C52='S4'!$G$19,$C52='S4'!$G$29,$C52='S4'!$G$39)),1,0)</f>
        <v>0</v>
      </c>
      <c r="BD52" s="441">
        <f>IF((OR($C52='S4'!$G$10,$C52='S4'!$G$20,$C52='S4'!$G$30,$C52='S4'!$G$40)),1,0)</f>
        <v>0</v>
      </c>
      <c r="BE52" s="441">
        <f>IF((OR($C52='S4'!$G$11,$C52='S4'!$G$21,$C52='S4'!$G$31,$C52='S4'!$G$41)),1,0)</f>
        <v>0</v>
      </c>
      <c r="BF52" s="441">
        <f>IF((OR($C52='S4'!$G$12,$C52='S4'!$G$22,$C52='S4'!$G$32,$C52='S4'!$G$42)),1,0)</f>
        <v>0</v>
      </c>
      <c r="BG52" s="441" t="str">
        <f t="shared" si="176"/>
        <v/>
      </c>
      <c r="BH52" s="441" t="str">
        <f t="shared" si="177"/>
        <v/>
      </c>
      <c r="BI52" s="441" t="str">
        <f t="shared" si="178"/>
        <v/>
      </c>
      <c r="BJ52" s="441" t="str">
        <f t="shared" si="179"/>
        <v/>
      </c>
      <c r="BK52" s="441" t="str">
        <f t="shared" si="180"/>
        <v/>
      </c>
      <c r="BL52" s="441" t="str">
        <f t="shared" si="181"/>
        <v/>
      </c>
      <c r="BM52" s="441" t="str">
        <f t="shared" si="182"/>
        <v/>
      </c>
      <c r="BN52" s="441" t="str">
        <f t="shared" si="183"/>
        <v/>
      </c>
      <c r="BO52" s="441" t="str">
        <f t="shared" si="184"/>
        <v/>
      </c>
      <c r="BP52" s="441" t="str">
        <f t="shared" si="185"/>
        <v/>
      </c>
      <c r="BQ52" s="439" t="str">
        <f t="shared" si="186"/>
        <v/>
      </c>
      <c r="BR52" s="439" t="str">
        <f t="shared" si="187"/>
        <v/>
      </c>
      <c r="BS52" s="439" t="str">
        <f t="shared" si="188"/>
        <v/>
      </c>
      <c r="BT52" s="439" t="str">
        <f t="shared" si="189"/>
        <v/>
      </c>
      <c r="BU52" s="439" t="str">
        <f t="shared" si="190"/>
        <v/>
      </c>
      <c r="BV52" s="439">
        <f t="shared" si="191"/>
        <v>6</v>
      </c>
      <c r="BW52" s="439">
        <f t="shared" si="192"/>
        <v>7</v>
      </c>
      <c r="BX52" s="439">
        <f t="shared" si="193"/>
        <v>8</v>
      </c>
      <c r="BY52" s="439">
        <f t="shared" si="194"/>
        <v>9</v>
      </c>
      <c r="BZ52" s="439" t="str">
        <f t="shared" si="195"/>
        <v/>
      </c>
      <c r="CA52" s="441" t="str">
        <f t="shared" si="196"/>
        <v/>
      </c>
      <c r="CB52" s="441" t="str">
        <f t="shared" si="197"/>
        <v/>
      </c>
      <c r="CC52" s="441" t="str">
        <f t="shared" si="198"/>
        <v/>
      </c>
      <c r="CD52" s="441" t="str">
        <f t="shared" si="199"/>
        <v/>
      </c>
      <c r="CE52" s="441" t="str">
        <f t="shared" si="200"/>
        <v/>
      </c>
      <c r="CF52" s="441" t="str">
        <f t="shared" si="201"/>
        <v/>
      </c>
      <c r="CG52" s="441" t="str">
        <f t="shared" si="202"/>
        <v/>
      </c>
      <c r="CH52" s="441" t="str">
        <f t="shared" si="203"/>
        <v/>
      </c>
      <c r="CI52" s="441" t="str">
        <f t="shared" si="204"/>
        <v/>
      </c>
      <c r="CJ52" s="441" t="str">
        <f t="shared" si="205"/>
        <v/>
      </c>
      <c r="CK52" s="439" t="str">
        <f t="shared" si="206"/>
        <v/>
      </c>
      <c r="CL52" s="439" t="str">
        <f t="shared" si="207"/>
        <v/>
      </c>
      <c r="CM52" s="439" t="str">
        <f t="shared" si="208"/>
        <v/>
      </c>
      <c r="CN52" s="439" t="str">
        <f t="shared" si="209"/>
        <v/>
      </c>
      <c r="CO52" s="439" t="str">
        <f t="shared" si="210"/>
        <v/>
      </c>
      <c r="CP52" s="439" t="str">
        <f t="shared" si="211"/>
        <v/>
      </c>
      <c r="CQ52" s="439" t="str">
        <f t="shared" si="212"/>
        <v/>
      </c>
      <c r="CR52" s="439" t="str">
        <f t="shared" si="213"/>
        <v/>
      </c>
      <c r="CS52" s="439" t="str">
        <f t="shared" si="214"/>
        <v/>
      </c>
      <c r="CT52" s="439" t="str">
        <f t="shared" si="215"/>
        <v/>
      </c>
      <c r="CU52" s="441" t="str">
        <f t="shared" si="216"/>
        <v/>
      </c>
      <c r="CV52" s="441" t="str">
        <f t="shared" si="217"/>
        <v/>
      </c>
      <c r="CW52" s="441" t="str">
        <f t="shared" si="218"/>
        <v/>
      </c>
      <c r="CX52" s="441" t="str">
        <f t="shared" si="219"/>
        <v/>
      </c>
      <c r="CY52" s="441" t="str">
        <f t="shared" si="220"/>
        <v/>
      </c>
      <c r="CZ52" s="441" t="str">
        <f t="shared" si="221"/>
        <v/>
      </c>
      <c r="DA52" s="441" t="str">
        <f t="shared" si="222"/>
        <v/>
      </c>
      <c r="DB52" s="441" t="str">
        <f t="shared" si="223"/>
        <v/>
      </c>
      <c r="DC52" s="441" t="str">
        <f t="shared" si="224"/>
        <v/>
      </c>
      <c r="DD52" s="441" t="str">
        <f t="shared" si="225"/>
        <v/>
      </c>
      <c r="DE52" s="443" t="str">
        <f t="shared" si="226"/>
        <v/>
      </c>
      <c r="DF52" s="443" t="str">
        <f t="shared" si="57"/>
        <v/>
      </c>
      <c r="DG52" s="443" t="str">
        <f t="shared" si="227"/>
        <v>6789</v>
      </c>
      <c r="DH52" s="443" t="str">
        <f t="shared" si="58"/>
        <v>TU6789</v>
      </c>
      <c r="DI52" t="str">
        <f t="shared" si="228"/>
        <v/>
      </c>
      <c r="DJ52" s="443" t="str">
        <f t="shared" si="59"/>
        <v/>
      </c>
      <c r="DK52" t="str">
        <f t="shared" si="229"/>
        <v/>
      </c>
      <c r="DL52" s="443" t="str">
        <f t="shared" si="61"/>
        <v/>
      </c>
      <c r="DM52" t="str">
        <f t="shared" si="230"/>
        <v/>
      </c>
      <c r="DN52" s="443" t="str">
        <f t="shared" si="60"/>
        <v/>
      </c>
    </row>
    <row r="53" spans="1:118" ht="20.100000000000001" customHeight="1" x14ac:dyDescent="0.2">
      <c r="A53" s="1040"/>
      <c r="B53" s="40">
        <f t="shared" si="54"/>
        <v>50</v>
      </c>
      <c r="C53" s="647" t="s">
        <v>373</v>
      </c>
      <c r="D53" s="647" t="str">
        <f>VLOOKUP($C53,'Course List (program)'!$G$2:$L$100,2,FALSE)</f>
        <v>Theory of Buildings II</v>
      </c>
      <c r="E53" s="663" t="str">
        <f>VLOOKUP($C53,'Course List (program)'!$G$2:$L$100,3,FALSE)</f>
        <v>Prof. Dr. A. Zekiye ABALI</v>
      </c>
      <c r="F53" s="647">
        <f>VLOOKUP($C53,'Course List (program)'!$G$2:$L$100,4,FALSE)</f>
        <v>0</v>
      </c>
      <c r="G53" s="647" t="str">
        <f t="shared" si="55"/>
        <v>W12</v>
      </c>
      <c r="H53" s="664">
        <f>VLOOKUP($C53,'Course List (program)'!$G$2:$L$100,6,FALSE)</f>
        <v>0</v>
      </c>
      <c r="I53" s="441">
        <f>IF((OR($C53='S4'!$C$3,$C53='S4'!$C$13,$C53='S4'!$C$23,$C53='S4'!$C$33)),1,0)</f>
        <v>0</v>
      </c>
      <c r="J53" s="441">
        <f>IF((OR($C53='S4'!$C$4,$C53='S4'!$C$14,$C53='S4'!$C$24,$C53='S4'!$C$34)),1,0)</f>
        <v>0</v>
      </c>
      <c r="K53" s="441">
        <f>IF((OR($C53='S4'!$C$5,$C53='S4'!$C$15,$C53='S4'!$C$25,$C53='S4'!$C$35)),1,0)</f>
        <v>0</v>
      </c>
      <c r="L53" s="441">
        <f>IF((OR($C53='S4'!$C$6,$C53='S4'!$C$16,$C53='S4'!$C$26,$C53='S4'!$C$36)),1,0)</f>
        <v>0</v>
      </c>
      <c r="M53" s="441">
        <f>IF((OR($C53='S4'!$C$7,$C53='S4'!$C$17,$C53='S4'!$C$27,$C53='S4'!$C$37)),1,0)</f>
        <v>0</v>
      </c>
      <c r="N53" s="441">
        <f>IF((OR($C53='S4'!$C$8,$C53='S4'!$C$18,$C53='S4'!$C$28,$C53='S4'!$C$38)),1,0)</f>
        <v>0</v>
      </c>
      <c r="O53" s="441">
        <f>IF((OR($C53='S4'!$C$9,$C53='S4'!$C$19,$C53='S4'!$C$29,$C53='S4'!$C$39)),1,0)</f>
        <v>0</v>
      </c>
      <c r="P53" s="441">
        <f>IF((OR($C53='S4'!$C$10,$C53='S4'!$C$20,$C53='S4'!$C$30,$C53='S4'!$C$40)),1,0)</f>
        <v>0</v>
      </c>
      <c r="Q53" s="441">
        <f>IF((OR($C53='S4'!$C$11,$C53='S4'!$C$21,$C53='S4'!$C$31,$C53='S4'!$C$41)),1,0)</f>
        <v>0</v>
      </c>
      <c r="R53" s="441">
        <f>IF((OR($C53='S4'!$C$12,$C53='S4'!$C$22,$C53='S4'!$C$32,$C53='S4'!$C$42)),1,0)</f>
        <v>0</v>
      </c>
      <c r="S53" s="439">
        <f>IF((OR($C53='S4'!$D$3,$C53='S4'!$D$13,$C53='S4'!$D$23,$C53='S4'!$D$33)),1,0)</f>
        <v>0</v>
      </c>
      <c r="T53" s="439">
        <f>IF((OR($C53='S4'!$D$4,$C53='S4'!$D$14,$C53='S4'!$D$24,$C53='S4'!$D$34)),1,0)</f>
        <v>0</v>
      </c>
      <c r="U53" s="439">
        <f>IF((OR($C53='S4'!$D$5,$C53='S4'!$D$15,$C53='S4'!$D$25,$C53='S4'!$D$35)),1,0)</f>
        <v>0</v>
      </c>
      <c r="V53" s="439">
        <f>IF((OR($C53='S4'!$D$6,$C53='S4'!$D$16,$C53='S4'!$D$26,$C53='S4'!$D$36)),1,0)</f>
        <v>0</v>
      </c>
      <c r="W53" s="439">
        <f>IF((OR($C53='S4'!$D$7,$C53='S4'!$D$17,$C53='S4'!$D$27,$C53='S4'!$D$37)),1,0)</f>
        <v>0</v>
      </c>
      <c r="X53" s="439">
        <f>IF((OR($C53='S4'!$D$8,$C53='S4'!$D$18,$C53='S4'!$D$28,$C53='S4'!$D$38)),1,0)</f>
        <v>0</v>
      </c>
      <c r="Y53" s="439">
        <f>IF((OR($C53='S4'!$D$9,$C53='S4'!$D$19,$C53='S4'!$D$29,$C53='S4'!$D$39)),1,0)</f>
        <v>0</v>
      </c>
      <c r="Z53" s="439">
        <f>IF((OR($C53='S4'!$D$10,$C53='S4'!$D$20,$C53='S4'!$D$30,$C53='S4'!$D$40)),1,0)</f>
        <v>0</v>
      </c>
      <c r="AA53" s="439">
        <f>IF((OR($C53='S4'!$D$11,$C53='S4'!$D$21,$C53='S4'!$D$31,$C53='S4'!$D$41)),1,0)</f>
        <v>0</v>
      </c>
      <c r="AB53" s="439">
        <f>IF((OR($C53='S4'!$D$12,$C53='S4'!$D$22,$C53='S4'!$D$32,$C53='S4'!$D$42)),1,0)</f>
        <v>0</v>
      </c>
      <c r="AC53" s="441">
        <f>IF((OR($C53='S4'!$E$3,$C53='S4'!$E$13,$C53='S4'!$E$23,$C53='S4'!$E$33)),1,0)</f>
        <v>1</v>
      </c>
      <c r="AD53" s="441">
        <f>IF((OR($C53='S4'!$E$4,$C53='S4'!$E$14,$C53='S4'!$E$24,$C53='S4'!$E$34)),1,0)</f>
        <v>1</v>
      </c>
      <c r="AE53" s="441">
        <f>IF((OR($C53='S4'!$E$5,$C53='S4'!$E$15,$C53='S4'!$E$25,$C53='S4'!$E$35)),1,0)</f>
        <v>0</v>
      </c>
      <c r="AF53" s="441">
        <f>IF((OR($C53='S4'!$E$6,$C53='S4'!$E$16,$C53='S4'!$E$26,$C53='S4'!$E$36)),1,0)</f>
        <v>0</v>
      </c>
      <c r="AG53" s="441">
        <f>IF((OR($C53='S4'!$E$7,$C53='S4'!$E$17,$C53='S4'!$E$27,$C53='S4'!$E$37)),1,0)</f>
        <v>0</v>
      </c>
      <c r="AH53" s="441">
        <f>IF((OR($C53='S4'!$E$8,$C53='S4'!$E$18,$C53='S4'!$E$28,$C53='S4'!$E$38)),1,0)</f>
        <v>0</v>
      </c>
      <c r="AI53" s="441">
        <f>IF((OR($C53='S4'!$E$9,$C53='S4'!$E$19,$C53='S4'!$E$29,$C53='S4'!$E$39)),1,0)</f>
        <v>0</v>
      </c>
      <c r="AJ53" s="441">
        <f>IF((OR($C53='S4'!$E$10,$C53='S4'!$E$20,$C53='S4'!$E$30,$C53='S4'!$E$40)),1,0)</f>
        <v>0</v>
      </c>
      <c r="AK53" s="441">
        <f>IF((OR($C53='S4'!$E$11,$C53='S4'!$E$21,$C53='S4'!$E$31,$C53='S4'!$E$41)),1,0)</f>
        <v>0</v>
      </c>
      <c r="AL53" s="441">
        <f>IF((OR($C53='S4'!$E$12,$C53='S4'!$E$22,$C53='S4'!$E$32,$C53='S4'!$E$42)),1,0)</f>
        <v>0</v>
      </c>
      <c r="AM53" s="439">
        <f>IF((OR($C53='S4'!$F$3,$C53='S4'!$F$13,$C53='S4'!$F$23,$C53='S4'!$F$33)),1,0)</f>
        <v>0</v>
      </c>
      <c r="AN53" s="439">
        <f>IF((OR($C53='S4'!$F$4,$C53='S4'!$F$14,$C53='S4'!$F$24,$C53='S4'!$F$34)),1,0)</f>
        <v>0</v>
      </c>
      <c r="AO53" s="439">
        <f>IF((OR($C53='S4'!$F$5,$C53='S4'!$F$15,$C53='S4'!$F$25,$C53='S4'!$F$35)),1,0)</f>
        <v>0</v>
      </c>
      <c r="AP53" s="439">
        <f>IF((OR($C53='S4'!$F$6,$C53='S4'!$F$16,$C53='S4'!$F$26,$C53='S4'!$F$36)),1,0)</f>
        <v>0</v>
      </c>
      <c r="AQ53" s="439">
        <f>IF((OR($C53='S4'!$F$7,$C53='S4'!$F$17,$C53='S4'!$F$27,$C53='S4'!$F$37)),1,0)</f>
        <v>0</v>
      </c>
      <c r="AR53" s="439">
        <f>IF((OR($C53='S4'!$F$8,$C53='S4'!$F$18,$C53='S4'!$F$28,$C53='S4'!$F$38)),1,0)</f>
        <v>0</v>
      </c>
      <c r="AS53" s="439">
        <f>IF((OR($C53='S4'!$F$9,$C53='S4'!$F$19,$C53='S4'!$F$29,$C53='S4'!$F$39)),1,0)</f>
        <v>0</v>
      </c>
      <c r="AT53" s="439">
        <f>IF((OR($C53='S4'!$F$10,$C53='S4'!$F$20,$C53='S4'!$F$30,$C53='S4'!$F$40)),1,0)</f>
        <v>0</v>
      </c>
      <c r="AU53" s="439">
        <f>IF((OR($C53='S4'!$F$11,$C53='S4'!$F$21,$C53='S4'!$F$31,$C53='S4'!$F$41)),1,0)</f>
        <v>0</v>
      </c>
      <c r="AV53" s="439">
        <f>IF((OR($C53='S4'!$F$12,$C53='S4'!$F$22,$C53='S4'!$F$32,$C53='S4'!$F$42)),1,0)</f>
        <v>0</v>
      </c>
      <c r="AW53" s="441">
        <f>IF((OR($C53='S4'!$G$3,$C53='S4'!$G$13,$C53='S4'!$G$23,$C53='S4'!$G$33)),1,0)</f>
        <v>0</v>
      </c>
      <c r="AX53" s="441">
        <f>IF((OR($C53='S4'!$G$4,$C53='S4'!$G$14,$C53='S4'!$G$24,$C53='S4'!$G$34)),1,0)</f>
        <v>0</v>
      </c>
      <c r="AY53" s="441">
        <f>IF((OR($C53='S4'!$G$5,$C53='S4'!$G$15,$C53='S4'!$G$25,$C53='S4'!$G$35)),1,0)</f>
        <v>0</v>
      </c>
      <c r="AZ53" s="441">
        <f>IF((OR($C53='S4'!$G$6,$C53='S4'!$G$16,$C53='S4'!$G$26,$C53='S4'!$G$36)),1,0)</f>
        <v>0</v>
      </c>
      <c r="BA53" s="441">
        <f>IF((OR($C53='S4'!$G$7,$C53='S4'!$G$17,$C53='S4'!$G$27,$C53='S4'!$G$37)),1,0)</f>
        <v>0</v>
      </c>
      <c r="BB53" s="441">
        <f>IF((OR($C53='S4'!$G$8,$C53='S4'!$G$18,$C53='S4'!$G$28,$C53='S4'!$G$38)),1,0)</f>
        <v>0</v>
      </c>
      <c r="BC53" s="441">
        <f>IF((OR($C53='S4'!$G$9,$C53='S4'!$G$19,$C53='S4'!$G$29,$C53='S4'!$G$39)),1,0)</f>
        <v>0</v>
      </c>
      <c r="BD53" s="441">
        <f>IF((OR($C53='S4'!$G$10,$C53='S4'!$G$20,$C53='S4'!$G$30,$C53='S4'!$G$40)),1,0)</f>
        <v>0</v>
      </c>
      <c r="BE53" s="441">
        <f>IF((OR($C53='S4'!$G$11,$C53='S4'!$G$21,$C53='S4'!$G$31,$C53='S4'!$G$41)),1,0)</f>
        <v>0</v>
      </c>
      <c r="BF53" s="441">
        <f>IF((OR($C53='S4'!$G$12,$C53='S4'!$G$22,$C53='S4'!$G$32,$C53='S4'!$G$42)),1,0)</f>
        <v>0</v>
      </c>
      <c r="BG53" s="441" t="str">
        <f t="shared" si="176"/>
        <v/>
      </c>
      <c r="BH53" s="441" t="str">
        <f t="shared" si="177"/>
        <v/>
      </c>
      <c r="BI53" s="441" t="str">
        <f t="shared" si="178"/>
        <v/>
      </c>
      <c r="BJ53" s="441" t="str">
        <f t="shared" si="179"/>
        <v/>
      </c>
      <c r="BK53" s="441" t="str">
        <f t="shared" si="180"/>
        <v/>
      </c>
      <c r="BL53" s="441" t="str">
        <f t="shared" si="181"/>
        <v/>
      </c>
      <c r="BM53" s="441" t="str">
        <f t="shared" si="182"/>
        <v/>
      </c>
      <c r="BN53" s="441" t="str">
        <f t="shared" si="183"/>
        <v/>
      </c>
      <c r="BO53" s="441" t="str">
        <f t="shared" si="184"/>
        <v/>
      </c>
      <c r="BP53" s="441" t="str">
        <f t="shared" si="185"/>
        <v/>
      </c>
      <c r="BQ53" s="439" t="str">
        <f t="shared" si="186"/>
        <v/>
      </c>
      <c r="BR53" s="439" t="str">
        <f t="shared" si="187"/>
        <v/>
      </c>
      <c r="BS53" s="439" t="str">
        <f t="shared" si="188"/>
        <v/>
      </c>
      <c r="BT53" s="439" t="str">
        <f t="shared" si="189"/>
        <v/>
      </c>
      <c r="BU53" s="439" t="str">
        <f t="shared" si="190"/>
        <v/>
      </c>
      <c r="BV53" s="439" t="str">
        <f t="shared" si="191"/>
        <v/>
      </c>
      <c r="BW53" s="439" t="str">
        <f t="shared" si="192"/>
        <v/>
      </c>
      <c r="BX53" s="439" t="str">
        <f t="shared" si="193"/>
        <v/>
      </c>
      <c r="BY53" s="439" t="str">
        <f t="shared" si="194"/>
        <v/>
      </c>
      <c r="BZ53" s="439" t="str">
        <f t="shared" si="195"/>
        <v/>
      </c>
      <c r="CA53" s="441">
        <f t="shared" si="196"/>
        <v>1</v>
      </c>
      <c r="CB53" s="441">
        <f t="shared" si="197"/>
        <v>2</v>
      </c>
      <c r="CC53" s="441" t="str">
        <f t="shared" si="198"/>
        <v/>
      </c>
      <c r="CD53" s="441" t="str">
        <f t="shared" si="199"/>
        <v/>
      </c>
      <c r="CE53" s="441" t="str">
        <f t="shared" si="200"/>
        <v/>
      </c>
      <c r="CF53" s="441" t="str">
        <f t="shared" si="201"/>
        <v/>
      </c>
      <c r="CG53" s="441" t="str">
        <f t="shared" si="202"/>
        <v/>
      </c>
      <c r="CH53" s="441" t="str">
        <f t="shared" si="203"/>
        <v/>
      </c>
      <c r="CI53" s="441" t="str">
        <f t="shared" si="204"/>
        <v/>
      </c>
      <c r="CJ53" s="441" t="str">
        <f t="shared" si="205"/>
        <v/>
      </c>
      <c r="CK53" s="439" t="str">
        <f t="shared" si="206"/>
        <v/>
      </c>
      <c r="CL53" s="439" t="str">
        <f t="shared" si="207"/>
        <v/>
      </c>
      <c r="CM53" s="439" t="str">
        <f t="shared" si="208"/>
        <v/>
      </c>
      <c r="CN53" s="439" t="str">
        <f t="shared" si="209"/>
        <v/>
      </c>
      <c r="CO53" s="439" t="str">
        <f t="shared" si="210"/>
        <v/>
      </c>
      <c r="CP53" s="439" t="str">
        <f t="shared" si="211"/>
        <v/>
      </c>
      <c r="CQ53" s="439" t="str">
        <f t="shared" si="212"/>
        <v/>
      </c>
      <c r="CR53" s="439" t="str">
        <f t="shared" si="213"/>
        <v/>
      </c>
      <c r="CS53" s="439" t="str">
        <f t="shared" si="214"/>
        <v/>
      </c>
      <c r="CT53" s="439" t="str">
        <f t="shared" si="215"/>
        <v/>
      </c>
      <c r="CU53" s="441" t="str">
        <f t="shared" si="216"/>
        <v/>
      </c>
      <c r="CV53" s="441" t="str">
        <f t="shared" si="217"/>
        <v/>
      </c>
      <c r="CW53" s="441" t="str">
        <f t="shared" si="218"/>
        <v/>
      </c>
      <c r="CX53" s="441" t="str">
        <f t="shared" si="219"/>
        <v/>
      </c>
      <c r="CY53" s="441" t="str">
        <f t="shared" si="220"/>
        <v/>
      </c>
      <c r="CZ53" s="441" t="str">
        <f t="shared" si="221"/>
        <v/>
      </c>
      <c r="DA53" s="441" t="str">
        <f t="shared" si="222"/>
        <v/>
      </c>
      <c r="DB53" s="441" t="str">
        <f t="shared" si="223"/>
        <v/>
      </c>
      <c r="DC53" s="441" t="str">
        <f t="shared" si="224"/>
        <v/>
      </c>
      <c r="DD53" s="441" t="str">
        <f t="shared" si="225"/>
        <v/>
      </c>
      <c r="DE53" s="443" t="str">
        <f t="shared" si="226"/>
        <v/>
      </c>
      <c r="DF53" s="443" t="str">
        <f t="shared" si="57"/>
        <v/>
      </c>
      <c r="DG53" s="443" t="str">
        <f t="shared" si="227"/>
        <v/>
      </c>
      <c r="DH53" s="443" t="str">
        <f t="shared" si="58"/>
        <v/>
      </c>
      <c r="DI53" t="str">
        <f t="shared" si="228"/>
        <v>12</v>
      </c>
      <c r="DJ53" s="443" t="str">
        <f t="shared" si="59"/>
        <v>W12</v>
      </c>
      <c r="DK53" t="str">
        <f t="shared" si="229"/>
        <v/>
      </c>
      <c r="DL53" s="443" t="str">
        <f t="shared" si="61"/>
        <v/>
      </c>
      <c r="DM53" t="str">
        <f t="shared" si="230"/>
        <v/>
      </c>
      <c r="DN53" s="443" t="str">
        <f t="shared" si="60"/>
        <v/>
      </c>
    </row>
    <row r="54" spans="1:118" ht="20.100000000000001" customHeight="1" x14ac:dyDescent="0.2">
      <c r="A54" s="1040"/>
      <c r="B54" s="40">
        <f t="shared" si="54"/>
        <v>51</v>
      </c>
      <c r="C54" s="647" t="s">
        <v>673</v>
      </c>
      <c r="D54" s="647" t="str">
        <f>VLOOKUP($C54,'Course List (program)'!$G$2:$L$100,2,FALSE)</f>
        <v>Theory of Buildings II</v>
      </c>
      <c r="E54" s="663" t="str">
        <f>VLOOKUP($C54,'Course List (program)'!$G$2:$L$100,3,FALSE)</f>
        <v>Prof. Dr. A. Zekiye ABALI</v>
      </c>
      <c r="F54" s="647">
        <f>VLOOKUP($C54,'Course List (program)'!$G$2:$L$100,4,FALSE)</f>
        <v>0</v>
      </c>
      <c r="G54" s="647" t="str">
        <f t="shared" si="55"/>
        <v>W34</v>
      </c>
      <c r="H54" s="664">
        <f>VLOOKUP($C54,'Course List (program)'!$G$2:$L$100,6,FALSE)</f>
        <v>0</v>
      </c>
      <c r="I54" s="441">
        <f>IF((OR($C54='S4'!$C$3,$C54='S4'!$C$13,$C54='S4'!$C$23,$C54='S4'!$C$33)),1,0)</f>
        <v>0</v>
      </c>
      <c r="J54" s="441">
        <f>IF((OR($C54='S4'!$C$4,$C54='S4'!$C$14,$C54='S4'!$C$24,$C54='S4'!$C$34)),1,0)</f>
        <v>0</v>
      </c>
      <c r="K54" s="441">
        <f>IF((OR($C54='S4'!$C$5,$C54='S4'!$C$15,$C54='S4'!$C$25,$C54='S4'!$C$35)),1,0)</f>
        <v>0</v>
      </c>
      <c r="L54" s="441">
        <f>IF((OR($C54='S4'!$C$6,$C54='S4'!$C$16,$C54='S4'!$C$26,$C54='S4'!$C$36)),1,0)</f>
        <v>0</v>
      </c>
      <c r="M54" s="441">
        <f>IF((OR($C54='S4'!$C$7,$C54='S4'!$C$17,$C54='S4'!$C$27,$C54='S4'!$C$37)),1,0)</f>
        <v>0</v>
      </c>
      <c r="N54" s="441">
        <f>IF((OR($C54='S4'!$C$8,$C54='S4'!$C$18,$C54='S4'!$C$28,$C54='S4'!$C$38)),1,0)</f>
        <v>0</v>
      </c>
      <c r="O54" s="441">
        <f>IF((OR($C54='S4'!$C$9,$C54='S4'!$C$19,$C54='S4'!$C$29,$C54='S4'!$C$39)),1,0)</f>
        <v>0</v>
      </c>
      <c r="P54" s="441">
        <f>IF((OR($C54='S4'!$C$10,$C54='S4'!$C$20,$C54='S4'!$C$30,$C54='S4'!$C$40)),1,0)</f>
        <v>0</v>
      </c>
      <c r="Q54" s="441">
        <f>IF((OR($C54='S4'!$C$11,$C54='S4'!$C$21,$C54='S4'!$C$31,$C54='S4'!$C$41)),1,0)</f>
        <v>0</v>
      </c>
      <c r="R54" s="441">
        <f>IF((OR($C54='S4'!$C$12,$C54='S4'!$C$22,$C54='S4'!$C$32,$C54='S4'!$C$42)),1,0)</f>
        <v>0</v>
      </c>
      <c r="S54" s="439">
        <f>IF((OR($C54='S4'!$D$3,$C54='S4'!$D$13,$C54='S4'!$D$23,$C54='S4'!$D$33)),1,0)</f>
        <v>0</v>
      </c>
      <c r="T54" s="439">
        <f>IF((OR($C54='S4'!$D$4,$C54='S4'!$D$14,$C54='S4'!$D$24,$C54='S4'!$D$34)),1,0)</f>
        <v>0</v>
      </c>
      <c r="U54" s="439">
        <f>IF((OR($C54='S4'!$D$5,$C54='S4'!$D$15,$C54='S4'!$D$25,$C54='S4'!$D$35)),1,0)</f>
        <v>0</v>
      </c>
      <c r="V54" s="439">
        <f>IF((OR($C54='S4'!$D$6,$C54='S4'!$D$16,$C54='S4'!$D$26,$C54='S4'!$D$36)),1,0)</f>
        <v>0</v>
      </c>
      <c r="W54" s="439">
        <f>IF((OR($C54='S4'!$D$7,$C54='S4'!$D$17,$C54='S4'!$D$27,$C54='S4'!$D$37)),1,0)</f>
        <v>0</v>
      </c>
      <c r="X54" s="439">
        <f>IF((OR($C54='S4'!$D$8,$C54='S4'!$D$18,$C54='S4'!$D$28,$C54='S4'!$D$38)),1,0)</f>
        <v>0</v>
      </c>
      <c r="Y54" s="439">
        <f>IF((OR($C54='S4'!$D$9,$C54='S4'!$D$19,$C54='S4'!$D$29,$C54='S4'!$D$39)),1,0)</f>
        <v>0</v>
      </c>
      <c r="Z54" s="439">
        <f>IF((OR($C54='S4'!$D$10,$C54='S4'!$D$20,$C54='S4'!$D$30,$C54='S4'!$D$40)),1,0)</f>
        <v>0</v>
      </c>
      <c r="AA54" s="439">
        <f>IF((OR($C54='S4'!$D$11,$C54='S4'!$D$21,$C54='S4'!$D$31,$C54='S4'!$D$41)),1,0)</f>
        <v>0</v>
      </c>
      <c r="AB54" s="439">
        <f>IF((OR($C54='S4'!$D$12,$C54='S4'!$D$22,$C54='S4'!$D$32,$C54='S4'!$D$42)),1,0)</f>
        <v>0</v>
      </c>
      <c r="AC54" s="441">
        <f>IF((OR($C54='S4'!$E$3,$C54='S4'!$E$13,$C54='S4'!$E$23,$C54='S4'!$E$33)),1,0)</f>
        <v>0</v>
      </c>
      <c r="AD54" s="441">
        <f>IF((OR($C54='S4'!$E$4,$C54='S4'!$E$14,$C54='S4'!$E$24,$C54='S4'!$E$34)),1,0)</f>
        <v>0</v>
      </c>
      <c r="AE54" s="441">
        <f>IF((OR($C54='S4'!$E$5,$C54='S4'!$E$15,$C54='S4'!$E$25,$C54='S4'!$E$35)),1,0)</f>
        <v>1</v>
      </c>
      <c r="AF54" s="441">
        <f>IF((OR($C54='S4'!$E$6,$C54='S4'!$E$16,$C54='S4'!$E$26,$C54='S4'!$E$36)),1,0)</f>
        <v>1</v>
      </c>
      <c r="AG54" s="441">
        <f>IF((OR($C54='S4'!$E$7,$C54='S4'!$E$17,$C54='S4'!$E$27,$C54='S4'!$E$37)),1,0)</f>
        <v>0</v>
      </c>
      <c r="AH54" s="441">
        <f>IF((OR($C54='S4'!$E$8,$C54='S4'!$E$18,$C54='S4'!$E$28,$C54='S4'!$E$38)),1,0)</f>
        <v>0</v>
      </c>
      <c r="AI54" s="441">
        <f>IF((OR($C54='S4'!$E$9,$C54='S4'!$E$19,$C54='S4'!$E$29,$C54='S4'!$E$39)),1,0)</f>
        <v>0</v>
      </c>
      <c r="AJ54" s="441">
        <f>IF((OR($C54='S4'!$E$10,$C54='S4'!$E$20,$C54='S4'!$E$30,$C54='S4'!$E$40)),1,0)</f>
        <v>0</v>
      </c>
      <c r="AK54" s="441">
        <f>IF((OR($C54='S4'!$E$11,$C54='S4'!$E$21,$C54='S4'!$E$31,$C54='S4'!$E$41)),1,0)</f>
        <v>0</v>
      </c>
      <c r="AL54" s="441">
        <f>IF((OR($C54='S4'!$E$12,$C54='S4'!$E$22,$C54='S4'!$E$32,$C54='S4'!$E$42)),1,0)</f>
        <v>0</v>
      </c>
      <c r="AM54" s="439">
        <f>IF((OR($C54='S4'!$F$3,$C54='S4'!$F$13,$C54='S4'!$F$23,$C54='S4'!$F$33)),1,0)</f>
        <v>0</v>
      </c>
      <c r="AN54" s="439">
        <f>IF((OR($C54='S4'!$F$4,$C54='S4'!$F$14,$C54='S4'!$F$24,$C54='S4'!$F$34)),1,0)</f>
        <v>0</v>
      </c>
      <c r="AO54" s="439">
        <f>IF((OR($C54='S4'!$F$5,$C54='S4'!$F$15,$C54='S4'!$F$25,$C54='S4'!$F$35)),1,0)</f>
        <v>0</v>
      </c>
      <c r="AP54" s="439">
        <f>IF((OR($C54='S4'!$F$6,$C54='S4'!$F$16,$C54='S4'!$F$26,$C54='S4'!$F$36)),1,0)</f>
        <v>0</v>
      </c>
      <c r="AQ54" s="439">
        <f>IF((OR($C54='S4'!$F$7,$C54='S4'!$F$17,$C54='S4'!$F$27,$C54='S4'!$F$37)),1,0)</f>
        <v>0</v>
      </c>
      <c r="AR54" s="439">
        <f>IF((OR($C54='S4'!$F$8,$C54='S4'!$F$18,$C54='S4'!$F$28,$C54='S4'!$F$38)),1,0)</f>
        <v>0</v>
      </c>
      <c r="AS54" s="439">
        <f>IF((OR($C54='S4'!$F$9,$C54='S4'!$F$19,$C54='S4'!$F$29,$C54='S4'!$F$39)),1,0)</f>
        <v>0</v>
      </c>
      <c r="AT54" s="439">
        <f>IF((OR($C54='S4'!$F$10,$C54='S4'!$F$20,$C54='S4'!$F$30,$C54='S4'!$F$40)),1,0)</f>
        <v>0</v>
      </c>
      <c r="AU54" s="439">
        <f>IF((OR($C54='S4'!$F$11,$C54='S4'!$F$21,$C54='S4'!$F$31,$C54='S4'!$F$41)),1,0)</f>
        <v>0</v>
      </c>
      <c r="AV54" s="439">
        <f>IF((OR($C54='S4'!$F$12,$C54='S4'!$F$22,$C54='S4'!$F$32,$C54='S4'!$F$42)),1,0)</f>
        <v>0</v>
      </c>
      <c r="AW54" s="441">
        <f>IF((OR($C54='S4'!$G$3,$C54='S4'!$G$13,$C54='S4'!$G$23,$C54='S4'!$G$33)),1,0)</f>
        <v>0</v>
      </c>
      <c r="AX54" s="441">
        <f>IF((OR($C54='S4'!$G$4,$C54='S4'!$G$14,$C54='S4'!$G$24,$C54='S4'!$G$34)),1,0)</f>
        <v>0</v>
      </c>
      <c r="AY54" s="441">
        <f>IF((OR($C54='S4'!$G$5,$C54='S4'!$G$15,$C54='S4'!$G$25,$C54='S4'!$G$35)),1,0)</f>
        <v>0</v>
      </c>
      <c r="AZ54" s="441">
        <f>IF((OR($C54='S4'!$G$6,$C54='S4'!$G$16,$C54='S4'!$G$26,$C54='S4'!$G$36)),1,0)</f>
        <v>0</v>
      </c>
      <c r="BA54" s="441">
        <f>IF((OR($C54='S4'!$G$7,$C54='S4'!$G$17,$C54='S4'!$G$27,$C54='S4'!$G$37)),1,0)</f>
        <v>0</v>
      </c>
      <c r="BB54" s="441">
        <f>IF((OR($C54='S4'!$G$8,$C54='S4'!$G$18,$C54='S4'!$G$28,$C54='S4'!$G$38)),1,0)</f>
        <v>0</v>
      </c>
      <c r="BC54" s="441">
        <f>IF((OR($C54='S4'!$G$9,$C54='S4'!$G$19,$C54='S4'!$G$29,$C54='S4'!$G$39)),1,0)</f>
        <v>0</v>
      </c>
      <c r="BD54" s="441">
        <f>IF((OR($C54='S4'!$G$10,$C54='S4'!$G$20,$C54='S4'!$G$30,$C54='S4'!$G$40)),1,0)</f>
        <v>0</v>
      </c>
      <c r="BE54" s="441">
        <f>IF((OR($C54='S4'!$G$11,$C54='S4'!$G$21,$C54='S4'!$G$31,$C54='S4'!$G$41)),1,0)</f>
        <v>0</v>
      </c>
      <c r="BF54" s="441">
        <f>IF((OR($C54='S4'!$G$12,$C54='S4'!$G$22,$C54='S4'!$G$32,$C54='S4'!$G$42)),1,0)</f>
        <v>0</v>
      </c>
      <c r="BG54" s="441" t="str">
        <f t="shared" si="176"/>
        <v/>
      </c>
      <c r="BH54" s="441" t="str">
        <f t="shared" si="177"/>
        <v/>
      </c>
      <c r="BI54" s="441" t="str">
        <f t="shared" si="178"/>
        <v/>
      </c>
      <c r="BJ54" s="441" t="str">
        <f t="shared" si="179"/>
        <v/>
      </c>
      <c r="BK54" s="441" t="str">
        <f t="shared" si="180"/>
        <v/>
      </c>
      <c r="BL54" s="441" t="str">
        <f t="shared" si="181"/>
        <v/>
      </c>
      <c r="BM54" s="441" t="str">
        <f t="shared" si="182"/>
        <v/>
      </c>
      <c r="BN54" s="441" t="str">
        <f t="shared" si="183"/>
        <v/>
      </c>
      <c r="BO54" s="441" t="str">
        <f t="shared" si="184"/>
        <v/>
      </c>
      <c r="BP54" s="441" t="str">
        <f t="shared" si="185"/>
        <v/>
      </c>
      <c r="BQ54" s="439" t="str">
        <f t="shared" si="186"/>
        <v/>
      </c>
      <c r="BR54" s="439" t="str">
        <f t="shared" si="187"/>
        <v/>
      </c>
      <c r="BS54" s="439" t="str">
        <f t="shared" si="188"/>
        <v/>
      </c>
      <c r="BT54" s="439" t="str">
        <f t="shared" si="189"/>
        <v/>
      </c>
      <c r="BU54" s="439" t="str">
        <f t="shared" si="190"/>
        <v/>
      </c>
      <c r="BV54" s="439" t="str">
        <f t="shared" si="191"/>
        <v/>
      </c>
      <c r="BW54" s="439" t="str">
        <f t="shared" si="192"/>
        <v/>
      </c>
      <c r="BX54" s="439" t="str">
        <f t="shared" si="193"/>
        <v/>
      </c>
      <c r="BY54" s="439" t="str">
        <f t="shared" si="194"/>
        <v/>
      </c>
      <c r="BZ54" s="439" t="str">
        <f t="shared" si="195"/>
        <v/>
      </c>
      <c r="CA54" s="441" t="str">
        <f t="shared" si="196"/>
        <v/>
      </c>
      <c r="CB54" s="441" t="str">
        <f t="shared" si="197"/>
        <v/>
      </c>
      <c r="CC54" s="441">
        <f t="shared" si="198"/>
        <v>3</v>
      </c>
      <c r="CD54" s="441">
        <f t="shared" si="199"/>
        <v>4</v>
      </c>
      <c r="CE54" s="441" t="str">
        <f t="shared" si="200"/>
        <v/>
      </c>
      <c r="CF54" s="441" t="str">
        <f t="shared" si="201"/>
        <v/>
      </c>
      <c r="CG54" s="441" t="str">
        <f t="shared" si="202"/>
        <v/>
      </c>
      <c r="CH54" s="441" t="str">
        <f t="shared" si="203"/>
        <v/>
      </c>
      <c r="CI54" s="441" t="str">
        <f t="shared" si="204"/>
        <v/>
      </c>
      <c r="CJ54" s="441" t="str">
        <f t="shared" si="205"/>
        <v/>
      </c>
      <c r="CK54" s="439" t="str">
        <f t="shared" si="206"/>
        <v/>
      </c>
      <c r="CL54" s="439" t="str">
        <f t="shared" si="207"/>
        <v/>
      </c>
      <c r="CM54" s="439" t="str">
        <f t="shared" si="208"/>
        <v/>
      </c>
      <c r="CN54" s="439" t="str">
        <f t="shared" si="209"/>
        <v/>
      </c>
      <c r="CO54" s="439" t="str">
        <f t="shared" si="210"/>
        <v/>
      </c>
      <c r="CP54" s="439" t="str">
        <f t="shared" si="211"/>
        <v/>
      </c>
      <c r="CQ54" s="439" t="str">
        <f t="shared" si="212"/>
        <v/>
      </c>
      <c r="CR54" s="439" t="str">
        <f t="shared" si="213"/>
        <v/>
      </c>
      <c r="CS54" s="439" t="str">
        <f t="shared" si="214"/>
        <v/>
      </c>
      <c r="CT54" s="439" t="str">
        <f t="shared" si="215"/>
        <v/>
      </c>
      <c r="CU54" s="441" t="str">
        <f t="shared" si="216"/>
        <v/>
      </c>
      <c r="CV54" s="441" t="str">
        <f t="shared" si="217"/>
        <v/>
      </c>
      <c r="CW54" s="441" t="str">
        <f t="shared" si="218"/>
        <v/>
      </c>
      <c r="CX54" s="441" t="str">
        <f t="shared" si="219"/>
        <v/>
      </c>
      <c r="CY54" s="441" t="str">
        <f t="shared" si="220"/>
        <v/>
      </c>
      <c r="CZ54" s="441" t="str">
        <f t="shared" si="221"/>
        <v/>
      </c>
      <c r="DA54" s="441" t="str">
        <f t="shared" si="222"/>
        <v/>
      </c>
      <c r="DB54" s="441" t="str">
        <f t="shared" si="223"/>
        <v/>
      </c>
      <c r="DC54" s="441" t="str">
        <f t="shared" si="224"/>
        <v/>
      </c>
      <c r="DD54" s="441" t="str">
        <f t="shared" si="225"/>
        <v/>
      </c>
      <c r="DE54" s="443" t="str">
        <f t="shared" si="226"/>
        <v/>
      </c>
      <c r="DF54" s="443" t="str">
        <f t="shared" si="57"/>
        <v/>
      </c>
      <c r="DG54" s="443" t="str">
        <f t="shared" si="227"/>
        <v/>
      </c>
      <c r="DH54" s="443" t="str">
        <f t="shared" si="58"/>
        <v/>
      </c>
      <c r="DI54" t="str">
        <f t="shared" si="228"/>
        <v>34</v>
      </c>
      <c r="DJ54" s="443" t="str">
        <f t="shared" si="59"/>
        <v>W34</v>
      </c>
      <c r="DK54" t="str">
        <f t="shared" si="229"/>
        <v/>
      </c>
      <c r="DL54" s="443" t="str">
        <f t="shared" si="61"/>
        <v/>
      </c>
      <c r="DM54" t="str">
        <f t="shared" si="230"/>
        <v/>
      </c>
      <c r="DN54" s="443" t="str">
        <f t="shared" si="60"/>
        <v/>
      </c>
    </row>
    <row r="55" spans="1:118" ht="20.100000000000001" customHeight="1" x14ac:dyDescent="0.2">
      <c r="A55" s="1040"/>
      <c r="B55" s="40">
        <f t="shared" si="54"/>
        <v>52</v>
      </c>
      <c r="C55" s="647" t="s">
        <v>823</v>
      </c>
      <c r="D55" s="647" t="str">
        <f>VLOOKUP($C55,'Course List (program)'!$G$2:$L$100,2,FALSE)</f>
        <v>Theory of Buildings II</v>
      </c>
      <c r="E55" s="663" t="str">
        <f>VLOOKUP($C55,'Course List (program)'!$G$2:$L$100,3,FALSE)</f>
        <v>Yrd. Doç. Dr. Sevim  ATEŞ</v>
      </c>
      <c r="F55" s="647">
        <f>VLOOKUP($C55,'Course List (program)'!$G$2:$L$100,4,FALSE)</f>
        <v>0</v>
      </c>
      <c r="G55" s="647" t="str">
        <f>CONCATENATE(DF55,DH55,DJ55,DL55,DN55)</f>
        <v>W34</v>
      </c>
      <c r="H55" s="664">
        <f>VLOOKUP($C55,'Course List (program)'!$G$2:$L$100,6,FALSE)</f>
        <v>0</v>
      </c>
      <c r="I55" s="441">
        <f>IF((OR($C55='S4'!$C$3,$C55='S4'!$C$13,$C55='S4'!$C$23,$C55='S4'!$C$33)),1,0)</f>
        <v>0</v>
      </c>
      <c r="J55" s="441">
        <f>IF((OR($C55='S4'!$C$4,$C55='S4'!$C$14,$C55='S4'!$C$24,$C55='S4'!$C$34)),1,0)</f>
        <v>0</v>
      </c>
      <c r="K55" s="441">
        <f>IF((OR($C55='S4'!$C$5,$C55='S4'!$C$15,$C55='S4'!$C$25,$C55='S4'!$C$35)),1,0)</f>
        <v>0</v>
      </c>
      <c r="L55" s="441">
        <f>IF((OR($C55='S4'!$C$6,$C55='S4'!$C$16,$C55='S4'!$C$26,$C55='S4'!$C$36)),1,0)</f>
        <v>0</v>
      </c>
      <c r="M55" s="441">
        <f>IF((OR($C55='S4'!$C$7,$C55='S4'!$C$17,$C55='S4'!$C$27,$C55='S4'!$C$37)),1,0)</f>
        <v>0</v>
      </c>
      <c r="N55" s="441">
        <f>IF((OR($C55='S4'!$C$8,$C55='S4'!$C$18,$C55='S4'!$C$28,$C55='S4'!$C$38)),1,0)</f>
        <v>0</v>
      </c>
      <c r="O55" s="441">
        <f>IF((OR($C55='S4'!$C$9,$C55='S4'!$C$19,$C55='S4'!$C$29,$C55='S4'!$C$39)),1,0)</f>
        <v>0</v>
      </c>
      <c r="P55" s="441">
        <f>IF((OR($C55='S4'!$C$10,$C55='S4'!$C$20,$C55='S4'!$C$30,$C55='S4'!$C$40)),1,0)</f>
        <v>0</v>
      </c>
      <c r="Q55" s="441">
        <f>IF((OR($C55='S4'!$C$11,$C55='S4'!$C$21,$C55='S4'!$C$31,$C55='S4'!$C$41)),1,0)</f>
        <v>0</v>
      </c>
      <c r="R55" s="441">
        <f>IF((OR($C55='S4'!$C$12,$C55='S4'!$C$22,$C55='S4'!$C$32,$C55='S4'!$C$42)),1,0)</f>
        <v>0</v>
      </c>
      <c r="S55" s="439">
        <f>IF((OR($C55='S4'!$D$3,$C55='S4'!$D$13,$C55='S4'!$D$23,$C55='S4'!$D$33)),1,0)</f>
        <v>0</v>
      </c>
      <c r="T55" s="439">
        <f>IF((OR($C55='S4'!$D$4,$C55='S4'!$D$14,$C55='S4'!$D$24,$C55='S4'!$D$34)),1,0)</f>
        <v>0</v>
      </c>
      <c r="U55" s="439">
        <f>IF((OR($C55='S4'!$D$5,$C55='S4'!$D$15,$C55='S4'!$D$25,$C55='S4'!$D$35)),1,0)</f>
        <v>0</v>
      </c>
      <c r="V55" s="439">
        <f>IF((OR($C55='S4'!$D$6,$C55='S4'!$D$16,$C55='S4'!$D$26,$C55='S4'!$D$36)),1,0)</f>
        <v>0</v>
      </c>
      <c r="W55" s="439">
        <f>IF((OR($C55='S4'!$D$7,$C55='S4'!$D$17,$C55='S4'!$D$27,$C55='S4'!$D$37)),1,0)</f>
        <v>0</v>
      </c>
      <c r="X55" s="439">
        <f>IF((OR($C55='S4'!$D$8,$C55='S4'!$D$18,$C55='S4'!$D$28,$C55='S4'!$D$38)),1,0)</f>
        <v>0</v>
      </c>
      <c r="Y55" s="439">
        <f>IF((OR($C55='S4'!$D$9,$C55='S4'!$D$19,$C55='S4'!$D$29,$C55='S4'!$D$39)),1,0)</f>
        <v>0</v>
      </c>
      <c r="Z55" s="439">
        <f>IF((OR($C55='S4'!$D$10,$C55='S4'!$D$20,$C55='S4'!$D$30,$C55='S4'!$D$40)),1,0)</f>
        <v>0</v>
      </c>
      <c r="AA55" s="439">
        <f>IF((OR($C55='S4'!$D$11,$C55='S4'!$D$21,$C55='S4'!$D$31,$C55='S4'!$D$41)),1,0)</f>
        <v>0</v>
      </c>
      <c r="AB55" s="439">
        <f>IF((OR($C55='S4'!$D$12,$C55='S4'!$D$22,$C55='S4'!$D$32,$C55='S4'!$D$42)),1,0)</f>
        <v>0</v>
      </c>
      <c r="AC55" s="441">
        <f>IF((OR($C55='S4'!$E$3,$C55='S4'!$E$13,$C55='S4'!$E$23,$C55='S4'!$E$33)),1,0)</f>
        <v>0</v>
      </c>
      <c r="AD55" s="441">
        <f>IF((OR($C55='S4'!$E$4,$C55='S4'!$E$14,$C55='S4'!$E$24,$C55='S4'!$E$34)),1,0)</f>
        <v>0</v>
      </c>
      <c r="AE55" s="441">
        <f>IF((OR($C55='S4'!$E$5,$C55='S4'!$E$15,$C55='S4'!$E$25,$C55='S4'!$E$35)),1,0)</f>
        <v>1</v>
      </c>
      <c r="AF55" s="441">
        <f>IF((OR($C55='S4'!$E$6,$C55='S4'!$E$16,$C55='S4'!$E$26,$C55='S4'!$E$36)),1,0)</f>
        <v>1</v>
      </c>
      <c r="AG55" s="441">
        <f>IF((OR($C55='S4'!$E$7,$C55='S4'!$E$17,$C55='S4'!$E$27,$C55='S4'!$E$37)),1,0)</f>
        <v>0</v>
      </c>
      <c r="AH55" s="441">
        <f>IF((OR($C55='S4'!$E$8,$C55='S4'!$E$18,$C55='S4'!$E$28,$C55='S4'!$E$38)),1,0)</f>
        <v>0</v>
      </c>
      <c r="AI55" s="441">
        <f>IF((OR($C55='S4'!$E$9,$C55='S4'!$E$19,$C55='S4'!$E$29,$C55='S4'!$E$39)),1,0)</f>
        <v>0</v>
      </c>
      <c r="AJ55" s="441">
        <f>IF((OR($C55='S4'!$E$10,$C55='S4'!$E$20,$C55='S4'!$E$30,$C55='S4'!$E$40)),1,0)</f>
        <v>0</v>
      </c>
      <c r="AK55" s="441">
        <f>IF((OR($C55='S4'!$E$11,$C55='S4'!$E$21,$C55='S4'!$E$31,$C55='S4'!$E$41)),1,0)</f>
        <v>0</v>
      </c>
      <c r="AL55" s="441">
        <f>IF((OR($C55='S4'!$E$12,$C55='S4'!$E$22,$C55='S4'!$E$32,$C55='S4'!$E$42)),1,0)</f>
        <v>0</v>
      </c>
      <c r="AM55" s="439">
        <f>IF((OR($C55='S4'!$F$3,$C55='S4'!$F$13,$C55='S4'!$F$23,$C55='S4'!$F$33)),1,0)</f>
        <v>0</v>
      </c>
      <c r="AN55" s="439">
        <f>IF((OR($C55='S4'!$F$4,$C55='S4'!$F$14,$C55='S4'!$F$24,$C55='S4'!$F$34)),1,0)</f>
        <v>0</v>
      </c>
      <c r="AO55" s="439">
        <f>IF((OR($C55='S4'!$F$5,$C55='S4'!$F$15,$C55='S4'!$F$25,$C55='S4'!$F$35)),1,0)</f>
        <v>0</v>
      </c>
      <c r="AP55" s="439">
        <f>IF((OR($C55='S4'!$F$6,$C55='S4'!$F$16,$C55='S4'!$F$26,$C55='S4'!$F$36)),1,0)</f>
        <v>0</v>
      </c>
      <c r="AQ55" s="439">
        <f>IF((OR($C55='S4'!$F$7,$C55='S4'!$F$17,$C55='S4'!$F$27,$C55='S4'!$F$37)),1,0)</f>
        <v>0</v>
      </c>
      <c r="AR55" s="439">
        <f>IF((OR($C55='S4'!$F$8,$C55='S4'!$F$18,$C55='S4'!$F$28,$C55='S4'!$F$38)),1,0)</f>
        <v>0</v>
      </c>
      <c r="AS55" s="439">
        <f>IF((OR($C55='S4'!$F$9,$C55='S4'!$F$19,$C55='S4'!$F$29,$C55='S4'!$F$39)),1,0)</f>
        <v>0</v>
      </c>
      <c r="AT55" s="439">
        <f>IF((OR($C55='S4'!$F$10,$C55='S4'!$F$20,$C55='S4'!$F$30,$C55='S4'!$F$40)),1,0)</f>
        <v>0</v>
      </c>
      <c r="AU55" s="439">
        <f>IF((OR($C55='S4'!$F$11,$C55='S4'!$F$21,$C55='S4'!$F$31,$C55='S4'!$F$41)),1,0)</f>
        <v>0</v>
      </c>
      <c r="AV55" s="439">
        <f>IF((OR($C55='S4'!$F$12,$C55='S4'!$F$22,$C55='S4'!$F$32,$C55='S4'!$F$42)),1,0)</f>
        <v>0</v>
      </c>
      <c r="AW55" s="441">
        <f>IF((OR($C55='S4'!$G$3,$C55='S4'!$G$13,$C55='S4'!$G$23,$C55='S4'!$G$33)),1,0)</f>
        <v>0</v>
      </c>
      <c r="AX55" s="441">
        <f>IF((OR($C55='S4'!$G$4,$C55='S4'!$G$14,$C55='S4'!$G$24,$C55='S4'!$G$34)),1,0)</f>
        <v>0</v>
      </c>
      <c r="AY55" s="441">
        <f>IF((OR($C55='S4'!$G$5,$C55='S4'!$G$15,$C55='S4'!$G$25,$C55='S4'!$G$35)),1,0)</f>
        <v>0</v>
      </c>
      <c r="AZ55" s="441">
        <f>IF((OR($C55='S4'!$G$6,$C55='S4'!$G$16,$C55='S4'!$G$26,$C55='S4'!$G$36)),1,0)</f>
        <v>0</v>
      </c>
      <c r="BA55" s="441">
        <f>IF((OR($C55='S4'!$G$7,$C55='S4'!$G$17,$C55='S4'!$G$27,$C55='S4'!$G$37)),1,0)</f>
        <v>0</v>
      </c>
      <c r="BB55" s="441">
        <f>IF((OR($C55='S4'!$G$8,$C55='S4'!$G$18,$C55='S4'!$G$28,$C55='S4'!$G$38)),1,0)</f>
        <v>0</v>
      </c>
      <c r="BC55" s="441">
        <f>IF((OR($C55='S4'!$G$9,$C55='S4'!$G$19,$C55='S4'!$G$29,$C55='S4'!$G$39)),1,0)</f>
        <v>0</v>
      </c>
      <c r="BD55" s="441">
        <f>IF((OR($C55='S4'!$G$10,$C55='S4'!$G$20,$C55='S4'!$G$30,$C55='S4'!$G$40)),1,0)</f>
        <v>0</v>
      </c>
      <c r="BE55" s="441">
        <f>IF((OR($C55='S4'!$G$11,$C55='S4'!$G$21,$C55='S4'!$G$31,$C55='S4'!$G$41)),1,0)</f>
        <v>0</v>
      </c>
      <c r="BF55" s="441">
        <f>IF((OR($C55='S4'!$G$12,$C55='S4'!$G$22,$C55='S4'!$G$32,$C55='S4'!$G$42)),1,0)</f>
        <v>0</v>
      </c>
      <c r="BG55" s="441" t="str">
        <f t="shared" si="176"/>
        <v/>
      </c>
      <c r="BH55" s="441" t="str">
        <f t="shared" si="177"/>
        <v/>
      </c>
      <c r="BI55" s="441" t="str">
        <f t="shared" si="178"/>
        <v/>
      </c>
      <c r="BJ55" s="441" t="str">
        <f t="shared" si="179"/>
        <v/>
      </c>
      <c r="BK55" s="441" t="str">
        <f t="shared" si="180"/>
        <v/>
      </c>
      <c r="BL55" s="441" t="str">
        <f t="shared" si="181"/>
        <v/>
      </c>
      <c r="BM55" s="441" t="str">
        <f t="shared" si="182"/>
        <v/>
      </c>
      <c r="BN55" s="441" t="str">
        <f t="shared" si="183"/>
        <v/>
      </c>
      <c r="BO55" s="441" t="str">
        <f t="shared" si="184"/>
        <v/>
      </c>
      <c r="BP55" s="441" t="str">
        <f t="shared" si="185"/>
        <v/>
      </c>
      <c r="BQ55" s="439" t="str">
        <f t="shared" si="186"/>
        <v/>
      </c>
      <c r="BR55" s="439" t="str">
        <f t="shared" si="187"/>
        <v/>
      </c>
      <c r="BS55" s="439" t="str">
        <f t="shared" si="188"/>
        <v/>
      </c>
      <c r="BT55" s="439" t="str">
        <f t="shared" si="189"/>
        <v/>
      </c>
      <c r="BU55" s="439" t="str">
        <f t="shared" si="190"/>
        <v/>
      </c>
      <c r="BV55" s="439" t="str">
        <f t="shared" si="191"/>
        <v/>
      </c>
      <c r="BW55" s="439" t="str">
        <f t="shared" si="192"/>
        <v/>
      </c>
      <c r="BX55" s="439" t="str">
        <f t="shared" si="193"/>
        <v/>
      </c>
      <c r="BY55" s="439" t="str">
        <f t="shared" si="194"/>
        <v/>
      </c>
      <c r="BZ55" s="439" t="str">
        <f t="shared" si="195"/>
        <v/>
      </c>
      <c r="CA55" s="441" t="str">
        <f t="shared" si="196"/>
        <v/>
      </c>
      <c r="CB55" s="441" t="str">
        <f t="shared" si="197"/>
        <v/>
      </c>
      <c r="CC55" s="441">
        <f t="shared" si="198"/>
        <v>3</v>
      </c>
      <c r="CD55" s="441">
        <f t="shared" si="199"/>
        <v>4</v>
      </c>
      <c r="CE55" s="441" t="str">
        <f t="shared" si="200"/>
        <v/>
      </c>
      <c r="CF55" s="441" t="str">
        <f t="shared" si="201"/>
        <v/>
      </c>
      <c r="CG55" s="441" t="str">
        <f t="shared" si="202"/>
        <v/>
      </c>
      <c r="CH55" s="441" t="str">
        <f t="shared" si="203"/>
        <v/>
      </c>
      <c r="CI55" s="441" t="str">
        <f t="shared" si="204"/>
        <v/>
      </c>
      <c r="CJ55" s="441" t="str">
        <f t="shared" si="205"/>
        <v/>
      </c>
      <c r="CK55" s="439" t="str">
        <f t="shared" si="206"/>
        <v/>
      </c>
      <c r="CL55" s="439" t="str">
        <f t="shared" si="207"/>
        <v/>
      </c>
      <c r="CM55" s="439" t="str">
        <f t="shared" si="208"/>
        <v/>
      </c>
      <c r="CN55" s="439" t="str">
        <f t="shared" si="209"/>
        <v/>
      </c>
      <c r="CO55" s="439" t="str">
        <f t="shared" si="210"/>
        <v/>
      </c>
      <c r="CP55" s="439" t="str">
        <f t="shared" si="211"/>
        <v/>
      </c>
      <c r="CQ55" s="439" t="str">
        <f t="shared" si="212"/>
        <v/>
      </c>
      <c r="CR55" s="439" t="str">
        <f t="shared" si="213"/>
        <v/>
      </c>
      <c r="CS55" s="439" t="str">
        <f t="shared" si="214"/>
        <v/>
      </c>
      <c r="CT55" s="439" t="str">
        <f t="shared" si="215"/>
        <v/>
      </c>
      <c r="CU55" s="441" t="str">
        <f t="shared" si="216"/>
        <v/>
      </c>
      <c r="CV55" s="441" t="str">
        <f t="shared" si="217"/>
        <v/>
      </c>
      <c r="CW55" s="441" t="str">
        <f t="shared" si="218"/>
        <v/>
      </c>
      <c r="CX55" s="441" t="str">
        <f t="shared" si="219"/>
        <v/>
      </c>
      <c r="CY55" s="441" t="str">
        <f t="shared" si="220"/>
        <v/>
      </c>
      <c r="CZ55" s="441" t="str">
        <f t="shared" si="221"/>
        <v/>
      </c>
      <c r="DA55" s="441" t="str">
        <f t="shared" si="222"/>
        <v/>
      </c>
      <c r="DB55" s="441" t="str">
        <f t="shared" si="223"/>
        <v/>
      </c>
      <c r="DC55" s="441" t="str">
        <f t="shared" si="224"/>
        <v/>
      </c>
      <c r="DD55" s="441" t="str">
        <f t="shared" si="225"/>
        <v/>
      </c>
      <c r="DE55" s="443" t="str">
        <f t="shared" si="226"/>
        <v/>
      </c>
      <c r="DF55" s="443" t="str">
        <f t="shared" si="57"/>
        <v/>
      </c>
      <c r="DG55" s="443" t="str">
        <f t="shared" si="227"/>
        <v/>
      </c>
      <c r="DH55" s="443" t="str">
        <f t="shared" si="58"/>
        <v/>
      </c>
      <c r="DI55" t="str">
        <f t="shared" si="228"/>
        <v>34</v>
      </c>
      <c r="DJ55" s="443" t="str">
        <f t="shared" si="59"/>
        <v>W34</v>
      </c>
      <c r="DK55" t="str">
        <f t="shared" si="229"/>
        <v/>
      </c>
      <c r="DL55" s="443" t="str">
        <f t="shared" si="61"/>
        <v/>
      </c>
      <c r="DM55" t="str">
        <f t="shared" si="230"/>
        <v/>
      </c>
      <c r="DN55" s="443" t="str">
        <f t="shared" si="60"/>
        <v/>
      </c>
    </row>
    <row r="56" spans="1:118" ht="20.100000000000001" customHeight="1" x14ac:dyDescent="0.2">
      <c r="A56" s="1040"/>
      <c r="B56" s="40">
        <f t="shared" si="54"/>
        <v>53</v>
      </c>
      <c r="C56" s="647" t="s">
        <v>363</v>
      </c>
      <c r="D56" s="647" t="str">
        <f>VLOOKUP($C56,'Course List (program)'!$G$2:$L$100,2,FALSE)</f>
        <v>Architectural Design Studio II</v>
      </c>
      <c r="E56" s="663" t="str">
        <f>VLOOKUP($C56,'Course List (program)'!$G$2:$L$100,3,FALSE)</f>
        <v>Öğr. Gör. Orhun ALKAN</v>
      </c>
      <c r="F56" s="647">
        <f>VLOOKUP($C56,'Course List (program)'!$G$2:$L$100,4,FALSE)</f>
        <v>0</v>
      </c>
      <c r="G56" s="656" t="str">
        <f>CONCATENATE(DF56,DH56,DJ56,DL56,DN56)</f>
        <v>M12346789</v>
      </c>
      <c r="H56" s="664">
        <f>VLOOKUP($C56,'Course List (program)'!$G$2:$L$100,6,FALSE)</f>
        <v>0</v>
      </c>
      <c r="I56" s="441">
        <f>IF((OR($C56='S4'!$C$3,$C56='S4'!$C$13,$C56='S4'!$C$23,$C56='S4'!$C$33)),1,0)</f>
        <v>1</v>
      </c>
      <c r="J56" s="441">
        <f>IF((OR($C56='S4'!$C$4,$C56='S4'!$C$14,$C56='S4'!$C$24,$C56='S4'!$C$34)),1,0)</f>
        <v>1</v>
      </c>
      <c r="K56" s="441">
        <f>IF((OR($C56='S4'!$C$5,$C56='S4'!$C$15,$C56='S4'!$C$25,$C56='S4'!$C$35)),1,0)</f>
        <v>1</v>
      </c>
      <c r="L56" s="441">
        <f>IF((OR($C56='S4'!$C$6,$C56='S4'!$C$16,$C56='S4'!$C$26,$C56='S4'!$C$36)),1,0)</f>
        <v>1</v>
      </c>
      <c r="M56" s="441">
        <f>IF((OR($C56='S4'!$C$7,$C56='S4'!$C$17,$C56='S4'!$C$27,$C56='S4'!$C$37)),1,0)</f>
        <v>0</v>
      </c>
      <c r="N56" s="441">
        <f>IF((OR($C56='S4'!$C$8,$C56='S4'!$C$18,$C56='S4'!$C$28,$C56='S4'!$C$38)),1,0)</f>
        <v>1</v>
      </c>
      <c r="O56" s="441">
        <f>IF((OR($C56='S4'!$C$9,$C56='S4'!$C$19,$C56='S4'!$C$29,$C56='S4'!$C$39)),1,0)</f>
        <v>1</v>
      </c>
      <c r="P56" s="441">
        <f>IF((OR($C56='S4'!$C$10,$C56='S4'!$C$20,$C56='S4'!$C$30,$C56='S4'!$C$40)),1,0)</f>
        <v>1</v>
      </c>
      <c r="Q56" s="441">
        <f>IF((OR($C56='S4'!$C$11,$C56='S4'!$C$21,$C56='S4'!$C$31,$C56='S4'!$C$41)),1,0)</f>
        <v>1</v>
      </c>
      <c r="R56" s="441">
        <f>IF((OR($C56='S4'!$C$12,$C56='S4'!$C$22,$C56='S4'!$C$32,$C56='S4'!$C$42)),1,0)</f>
        <v>0</v>
      </c>
      <c r="S56" s="439">
        <f>IF((OR($C56='S4'!$D$3,$C56='S4'!$D$13,$C56='S4'!$D$23,$C56='S4'!$D$33)),1,0)</f>
        <v>0</v>
      </c>
      <c r="T56" s="439">
        <f>IF((OR($C56='S4'!$D$4,$C56='S4'!$D$14,$C56='S4'!$D$24,$C56='S4'!$D$34)),1,0)</f>
        <v>0</v>
      </c>
      <c r="U56" s="439">
        <f>IF((OR($C56='S4'!$D$5,$C56='S4'!$D$15,$C56='S4'!$D$25,$C56='S4'!$D$35)),1,0)</f>
        <v>0</v>
      </c>
      <c r="V56" s="439">
        <f>IF((OR($C56='S4'!$D$6,$C56='S4'!$D$16,$C56='S4'!$D$26,$C56='S4'!$D$36)),1,0)</f>
        <v>0</v>
      </c>
      <c r="W56" s="439">
        <f>IF((OR($C56='S4'!$D$7,$C56='S4'!$D$17,$C56='S4'!$D$27,$C56='S4'!$D$37)),1,0)</f>
        <v>0</v>
      </c>
      <c r="X56" s="439">
        <f>IF((OR($C56='S4'!$D$8,$C56='S4'!$D$18,$C56='S4'!$D$28,$C56='S4'!$D$38)),1,0)</f>
        <v>0</v>
      </c>
      <c r="Y56" s="439">
        <f>IF((OR($C56='S4'!$D$9,$C56='S4'!$D$19,$C56='S4'!$D$29,$C56='S4'!$D$39)),1,0)</f>
        <v>0</v>
      </c>
      <c r="Z56" s="439">
        <f>IF((OR($C56='S4'!$D$10,$C56='S4'!$D$20,$C56='S4'!$D$30,$C56='S4'!$D$40)),1,0)</f>
        <v>0</v>
      </c>
      <c r="AA56" s="439">
        <f>IF((OR($C56='S4'!$D$11,$C56='S4'!$D$21,$C56='S4'!$D$31,$C56='S4'!$D$41)),1,0)</f>
        <v>0</v>
      </c>
      <c r="AB56" s="439">
        <f>IF((OR($C56='S4'!$D$12,$C56='S4'!$D$22,$C56='S4'!$D$32,$C56='S4'!$D$42)),1,0)</f>
        <v>0</v>
      </c>
      <c r="AC56" s="441">
        <f>IF((OR($C56='S4'!$E$3,$C56='S4'!$E$13,$C56='S4'!$E$23,$C56='S4'!$E$33)),1,0)</f>
        <v>0</v>
      </c>
      <c r="AD56" s="441">
        <f>IF((OR($C56='S4'!$E$4,$C56='S4'!$E$14,$C56='S4'!$E$24,$C56='S4'!$E$34)),1,0)</f>
        <v>0</v>
      </c>
      <c r="AE56" s="441">
        <f>IF((OR($C56='S4'!$E$5,$C56='S4'!$E$15,$C56='S4'!$E$25,$C56='S4'!$E$35)),1,0)</f>
        <v>0</v>
      </c>
      <c r="AF56" s="441">
        <f>IF((OR($C56='S4'!$E$6,$C56='S4'!$E$16,$C56='S4'!$E$26,$C56='S4'!$E$36)),1,0)</f>
        <v>0</v>
      </c>
      <c r="AG56" s="441">
        <f>IF((OR($C56='S4'!$E$7,$C56='S4'!$E$17,$C56='S4'!$E$27,$C56='S4'!$E$37)),1,0)</f>
        <v>0</v>
      </c>
      <c r="AH56" s="441">
        <f>IF((OR($C56='S4'!$E$8,$C56='S4'!$E$18,$C56='S4'!$E$28,$C56='S4'!$E$38)),1,0)</f>
        <v>0</v>
      </c>
      <c r="AI56" s="441">
        <f>IF((OR($C56='S4'!$E$9,$C56='S4'!$E$19,$C56='S4'!$E$29,$C56='S4'!$E$39)),1,0)</f>
        <v>0</v>
      </c>
      <c r="AJ56" s="441">
        <f>IF((OR($C56='S4'!$E$10,$C56='S4'!$E$20,$C56='S4'!$E$30,$C56='S4'!$E$40)),1,0)</f>
        <v>0</v>
      </c>
      <c r="AK56" s="441">
        <f>IF((OR($C56='S4'!$E$11,$C56='S4'!$E$21,$C56='S4'!$E$31,$C56='S4'!$E$41)),1,0)</f>
        <v>0</v>
      </c>
      <c r="AL56" s="441">
        <f>IF((OR($C56='S4'!$E$12,$C56='S4'!$E$22,$C56='S4'!$E$32,$C56='S4'!$E$42)),1,0)</f>
        <v>0</v>
      </c>
      <c r="AM56" s="439">
        <f>IF((OR($C56='S4'!$F$3,$C56='S4'!$F$13,$C56='S4'!$F$23,$C56='S4'!$F$33)),1,0)</f>
        <v>0</v>
      </c>
      <c r="AN56" s="439">
        <f>IF((OR($C56='S4'!$F$4,$C56='S4'!$F$14,$C56='S4'!$F$24,$C56='S4'!$F$34)),1,0)</f>
        <v>0</v>
      </c>
      <c r="AO56" s="439">
        <f>IF((OR($C56='S4'!$F$5,$C56='S4'!$F$15,$C56='S4'!$F$25,$C56='S4'!$F$35)),1,0)</f>
        <v>0</v>
      </c>
      <c r="AP56" s="439">
        <f>IF((OR($C56='S4'!$F$6,$C56='S4'!$F$16,$C56='S4'!$F$26,$C56='S4'!$F$36)),1,0)</f>
        <v>0</v>
      </c>
      <c r="AQ56" s="439">
        <f>IF((OR($C56='S4'!$F$7,$C56='S4'!$F$17,$C56='S4'!$F$27,$C56='S4'!$F$37)),1,0)</f>
        <v>0</v>
      </c>
      <c r="AR56" s="439">
        <f>IF((OR($C56='S4'!$F$8,$C56='S4'!$F$18,$C56='S4'!$F$28,$C56='S4'!$F$38)),1,0)</f>
        <v>0</v>
      </c>
      <c r="AS56" s="439">
        <f>IF((OR($C56='S4'!$F$9,$C56='S4'!$F$19,$C56='S4'!$F$29,$C56='S4'!$F$39)),1,0)</f>
        <v>0</v>
      </c>
      <c r="AT56" s="439">
        <f>IF((OR($C56='S4'!$F$10,$C56='S4'!$F$20,$C56='S4'!$F$30,$C56='S4'!$F$40)),1,0)</f>
        <v>0</v>
      </c>
      <c r="AU56" s="439">
        <f>IF((OR($C56='S4'!$F$11,$C56='S4'!$F$21,$C56='S4'!$F$31,$C56='S4'!$F$41)),1,0)</f>
        <v>0</v>
      </c>
      <c r="AV56" s="439">
        <f>IF((OR($C56='S4'!$F$12,$C56='S4'!$F$22,$C56='S4'!$F$32,$C56='S4'!$F$42)),1,0)</f>
        <v>0</v>
      </c>
      <c r="AW56" s="441">
        <f>IF((OR($C56='S4'!$G$3,$C56='S4'!$G$13,$C56='S4'!$G$23,$C56='S4'!$G$33)),1,0)</f>
        <v>0</v>
      </c>
      <c r="AX56" s="441">
        <f>IF((OR($C56='S4'!$G$4,$C56='S4'!$G$14,$C56='S4'!$G$24,$C56='S4'!$G$34)),1,0)</f>
        <v>0</v>
      </c>
      <c r="AY56" s="441">
        <f>IF((OR($C56='S4'!$G$5,$C56='S4'!$G$15,$C56='S4'!$G$25,$C56='S4'!$G$35)),1,0)</f>
        <v>0</v>
      </c>
      <c r="AZ56" s="441">
        <f>IF((OR($C56='S4'!$G$6,$C56='S4'!$G$16,$C56='S4'!$G$26,$C56='S4'!$G$36)),1,0)</f>
        <v>0</v>
      </c>
      <c r="BA56" s="441">
        <f>IF((OR($C56='S4'!$G$7,$C56='S4'!$G$17,$C56='S4'!$G$27,$C56='S4'!$G$37)),1,0)</f>
        <v>0</v>
      </c>
      <c r="BB56" s="441">
        <f>IF((OR($C56='S4'!$G$8,$C56='S4'!$G$18,$C56='S4'!$G$28,$C56='S4'!$G$38)),1,0)</f>
        <v>0</v>
      </c>
      <c r="BC56" s="441">
        <f>IF((OR($C56='S4'!$G$9,$C56='S4'!$G$19,$C56='S4'!$G$29,$C56='S4'!$G$39)),1,0)</f>
        <v>0</v>
      </c>
      <c r="BD56" s="441">
        <f>IF((OR($C56='S4'!$G$10,$C56='S4'!$G$20,$C56='S4'!$G$30,$C56='S4'!$G$40)),1,0)</f>
        <v>0</v>
      </c>
      <c r="BE56" s="441">
        <f>IF((OR($C56='S4'!$G$11,$C56='S4'!$G$21,$C56='S4'!$G$31,$C56='S4'!$G$41)),1,0)</f>
        <v>0</v>
      </c>
      <c r="BF56" s="441">
        <f>IF((OR($C56='S4'!$G$12,$C56='S4'!$G$22,$C56='S4'!$G$32,$C56='S4'!$G$42)),1,0)</f>
        <v>0</v>
      </c>
      <c r="BG56" s="441">
        <f t="shared" si="176"/>
        <v>1</v>
      </c>
      <c r="BH56" s="441">
        <f t="shared" si="177"/>
        <v>2</v>
      </c>
      <c r="BI56" s="441">
        <f t="shared" si="178"/>
        <v>3</v>
      </c>
      <c r="BJ56" s="441">
        <f t="shared" si="179"/>
        <v>4</v>
      </c>
      <c r="BK56" s="441" t="str">
        <f t="shared" si="180"/>
        <v/>
      </c>
      <c r="BL56" s="441">
        <f t="shared" si="181"/>
        <v>6</v>
      </c>
      <c r="BM56" s="441">
        <f t="shared" si="182"/>
        <v>7</v>
      </c>
      <c r="BN56" s="441">
        <f t="shared" si="183"/>
        <v>8</v>
      </c>
      <c r="BO56" s="441">
        <f t="shared" si="184"/>
        <v>9</v>
      </c>
      <c r="BP56" s="441" t="str">
        <f t="shared" si="185"/>
        <v/>
      </c>
      <c r="BQ56" s="439" t="str">
        <f t="shared" si="186"/>
        <v/>
      </c>
      <c r="BR56" s="439" t="str">
        <f t="shared" si="187"/>
        <v/>
      </c>
      <c r="BS56" s="439" t="str">
        <f t="shared" si="188"/>
        <v/>
      </c>
      <c r="BT56" s="439" t="str">
        <f t="shared" si="189"/>
        <v/>
      </c>
      <c r="BU56" s="439" t="str">
        <f t="shared" si="190"/>
        <v/>
      </c>
      <c r="BV56" s="439" t="str">
        <f t="shared" si="191"/>
        <v/>
      </c>
      <c r="BW56" s="439" t="str">
        <f t="shared" si="192"/>
        <v/>
      </c>
      <c r="BX56" s="439" t="str">
        <f t="shared" si="193"/>
        <v/>
      </c>
      <c r="BY56" s="439" t="str">
        <f t="shared" si="194"/>
        <v/>
      </c>
      <c r="BZ56" s="439" t="str">
        <f t="shared" si="195"/>
        <v/>
      </c>
      <c r="CA56" s="441" t="str">
        <f t="shared" si="196"/>
        <v/>
      </c>
      <c r="CB56" s="441" t="str">
        <f t="shared" si="197"/>
        <v/>
      </c>
      <c r="CC56" s="441" t="str">
        <f t="shared" si="198"/>
        <v/>
      </c>
      <c r="CD56" s="441" t="str">
        <f t="shared" si="199"/>
        <v/>
      </c>
      <c r="CE56" s="441" t="str">
        <f t="shared" si="200"/>
        <v/>
      </c>
      <c r="CF56" s="441" t="str">
        <f t="shared" si="201"/>
        <v/>
      </c>
      <c r="CG56" s="441" t="str">
        <f t="shared" si="202"/>
        <v/>
      </c>
      <c r="CH56" s="441" t="str">
        <f t="shared" si="203"/>
        <v/>
      </c>
      <c r="CI56" s="441" t="str">
        <f t="shared" si="204"/>
        <v/>
      </c>
      <c r="CJ56" s="441" t="str">
        <f t="shared" si="205"/>
        <v/>
      </c>
      <c r="CK56" s="439" t="str">
        <f t="shared" si="206"/>
        <v/>
      </c>
      <c r="CL56" s="439" t="str">
        <f t="shared" si="207"/>
        <v/>
      </c>
      <c r="CM56" s="439" t="str">
        <f t="shared" si="208"/>
        <v/>
      </c>
      <c r="CN56" s="439" t="str">
        <f t="shared" si="209"/>
        <v/>
      </c>
      <c r="CO56" s="439" t="str">
        <f t="shared" si="210"/>
        <v/>
      </c>
      <c r="CP56" s="439" t="str">
        <f t="shared" si="211"/>
        <v/>
      </c>
      <c r="CQ56" s="439" t="str">
        <f t="shared" si="212"/>
        <v/>
      </c>
      <c r="CR56" s="439" t="str">
        <f t="shared" si="213"/>
        <v/>
      </c>
      <c r="CS56" s="439" t="str">
        <f t="shared" si="214"/>
        <v/>
      </c>
      <c r="CT56" s="439" t="str">
        <f t="shared" si="215"/>
        <v/>
      </c>
      <c r="CU56" s="441" t="str">
        <f t="shared" si="216"/>
        <v/>
      </c>
      <c r="CV56" s="441" t="str">
        <f t="shared" si="217"/>
        <v/>
      </c>
      <c r="CW56" s="441" t="str">
        <f t="shared" si="218"/>
        <v/>
      </c>
      <c r="CX56" s="441" t="str">
        <f t="shared" si="219"/>
        <v/>
      </c>
      <c r="CY56" s="441" t="str">
        <f t="shared" si="220"/>
        <v/>
      </c>
      <c r="CZ56" s="441" t="str">
        <f t="shared" si="221"/>
        <v/>
      </c>
      <c r="DA56" s="441" t="str">
        <f t="shared" si="222"/>
        <v/>
      </c>
      <c r="DB56" s="441" t="str">
        <f t="shared" si="223"/>
        <v/>
      </c>
      <c r="DC56" s="441" t="str">
        <f t="shared" si="224"/>
        <v/>
      </c>
      <c r="DD56" s="441" t="str">
        <f t="shared" si="225"/>
        <v/>
      </c>
      <c r="DE56" s="443" t="str">
        <f t="shared" si="226"/>
        <v>12346789</v>
      </c>
      <c r="DF56" s="443" t="str">
        <f t="shared" si="57"/>
        <v>M12346789</v>
      </c>
      <c r="DG56" s="443" t="str">
        <f t="shared" si="227"/>
        <v/>
      </c>
      <c r="DH56" s="443" t="str">
        <f t="shared" si="58"/>
        <v/>
      </c>
      <c r="DI56" t="str">
        <f t="shared" si="228"/>
        <v/>
      </c>
      <c r="DJ56" s="443" t="str">
        <f t="shared" si="59"/>
        <v/>
      </c>
      <c r="DK56" t="str">
        <f t="shared" si="229"/>
        <v/>
      </c>
      <c r="DL56" s="443" t="str">
        <f t="shared" si="61"/>
        <v/>
      </c>
      <c r="DM56" t="str">
        <f t="shared" si="230"/>
        <v/>
      </c>
      <c r="DN56" s="443" t="str">
        <f t="shared" si="60"/>
        <v/>
      </c>
    </row>
    <row r="57" spans="1:118" ht="20.100000000000001" customHeight="1" x14ac:dyDescent="0.2">
      <c r="A57" s="1040"/>
      <c r="B57" s="40">
        <f t="shared" si="54"/>
        <v>54</v>
      </c>
      <c r="C57" s="647" t="s">
        <v>491</v>
      </c>
      <c r="D57" s="648" t="str">
        <f>VLOOKUP($C57,'Course List (program)'!$G$2:$L$100,2,FALSE)</f>
        <v>Architectural Design Studio II</v>
      </c>
      <c r="E57" s="649" t="str">
        <f>VLOOKUP($C57,'Course List (program)'!$G$2:$L$100,3,FALSE)</f>
        <v>Öğr. Gör. Nazmi KARAKUŞ</v>
      </c>
      <c r="F57" s="650">
        <f>VLOOKUP($C57,'Course List (program)'!$G$2:$L$100,4,FALSE)</f>
        <v>0</v>
      </c>
      <c r="G57" s="656" t="str">
        <f>CONCATENATE(DF57,DH57,DJ57,DL57,DN57)</f>
        <v>M1236789</v>
      </c>
      <c r="H57" s="664">
        <f>VLOOKUP($C57,'Course List (program)'!$G$2:$L$100,6,FALSE)</f>
        <v>0</v>
      </c>
      <c r="I57" s="441">
        <f>IF((OR($C57='S4'!$C$3,$C57='S4'!$C$13,$C57='S4'!$C$23,$C57='S4'!$C$33)),1,0)</f>
        <v>1</v>
      </c>
      <c r="J57" s="441">
        <f>IF((OR($C57='S4'!$C$4,$C57='S4'!$C$14,$C57='S4'!$C$24,$C57='S4'!$C$34)),1,0)</f>
        <v>1</v>
      </c>
      <c r="K57" s="441">
        <f>IF((OR($C57='S4'!$C$5,$C57='S4'!$C$15,$C57='S4'!$C$25,$C57='S4'!$C$35)),1,0)</f>
        <v>1</v>
      </c>
      <c r="L57" s="441"/>
      <c r="M57" s="441">
        <f>IF((OR($C57='S4'!$C$7,$C57='S4'!$C$17,$C57='S4'!$C$27,$C57='S4'!$C$37)),1,0)</f>
        <v>0</v>
      </c>
      <c r="N57" s="441">
        <f>IF((OR($C57='S4'!$C$8,$C57='S4'!$C$18,$C57='S4'!$C$28,$C57='S4'!$C$38)),1,0)</f>
        <v>1</v>
      </c>
      <c r="O57" s="441">
        <f>IF((OR($C57='S4'!$C$9,$C57='S4'!$C$19,$C57='S4'!$C$29,$C57='S4'!$C$39)),1,0)</f>
        <v>1</v>
      </c>
      <c r="P57" s="441">
        <f>IF((OR($C57='S4'!$C$10,$C57='S4'!$C$20,$C57='S4'!$C$30,$C57='S4'!$C$40)),1,0)</f>
        <v>1</v>
      </c>
      <c r="Q57" s="441">
        <f>IF((OR($C57='S4'!$C$11,$C57='S4'!$C$21,$C57='S4'!$C$31,$C57='S4'!$C$41)),1,0)</f>
        <v>1</v>
      </c>
      <c r="R57" s="441">
        <f>IF((OR($C57='S4'!$C$12,$C57='S4'!$C$22,$C57='S4'!$C$32,$C57='S4'!$C$42)),1,0)</f>
        <v>0</v>
      </c>
      <c r="S57" s="439">
        <f>IF((OR($C57='S4'!$D$3,$C57='S4'!$D$13,$C57='S4'!$D$23,$C57='S4'!$D$33)),1,0)</f>
        <v>0</v>
      </c>
      <c r="T57" s="439">
        <f>IF((OR($C57='S4'!$D$4,$C57='S4'!$D$14,$C57='S4'!$D$24,$C57='S4'!$D$34)),1,0)</f>
        <v>0</v>
      </c>
      <c r="U57" s="439">
        <f>IF((OR($C57='S4'!$D$5,$C57='S4'!$D$15,$C57='S4'!$D$25,$C57='S4'!$D$35)),1,0)</f>
        <v>0</v>
      </c>
      <c r="V57" s="439">
        <f>IF((OR($C57='S4'!$D$6,$C57='S4'!$D$16,$C57='S4'!$D$26,$C57='S4'!$D$36)),1,0)</f>
        <v>0</v>
      </c>
      <c r="W57" s="439">
        <f>IF((OR($C57='S4'!$D$7,$C57='S4'!$D$17,$C57='S4'!$D$27,$C57='S4'!$D$37)),1,0)</f>
        <v>0</v>
      </c>
      <c r="X57" s="439">
        <f>IF((OR($C57='S4'!$D$8,$C57='S4'!$D$18,$C57='S4'!$D$28,$C57='S4'!$D$38)),1,0)</f>
        <v>0</v>
      </c>
      <c r="Y57" s="439">
        <f>IF((OR($C57='S4'!$D$9,$C57='S4'!$D$19,$C57='S4'!$D$29,$C57='S4'!$D$39)),1,0)</f>
        <v>0</v>
      </c>
      <c r="Z57" s="439">
        <f>IF((OR($C57='S4'!$D$10,$C57='S4'!$D$20,$C57='S4'!$D$30,$C57='S4'!$D$40)),1,0)</f>
        <v>0</v>
      </c>
      <c r="AA57" s="439">
        <f>IF((OR($C57='S4'!$D$11,$C57='S4'!$D$21,$C57='S4'!$D$31,$C57='S4'!$D$41)),1,0)</f>
        <v>0</v>
      </c>
      <c r="AB57" s="439">
        <f>IF((OR($C57='S4'!$D$12,$C57='S4'!$D$22,$C57='S4'!$D$32,$C57='S4'!$D$42)),1,0)</f>
        <v>0</v>
      </c>
      <c r="AC57" s="441">
        <f>IF((OR($C57='S4'!$E$3,$C57='S4'!$E$13,$C57='S4'!$E$23,$C57='S4'!$E$33)),1,0)</f>
        <v>0</v>
      </c>
      <c r="AD57" s="441">
        <f>IF((OR($C57='S4'!$E$4,$C57='S4'!$E$14,$C57='S4'!$E$24,$C57='S4'!$E$34)),1,0)</f>
        <v>0</v>
      </c>
      <c r="AE57" s="441">
        <f>IF((OR($C57='S4'!$E$5,$C57='S4'!$E$15,$C57='S4'!$E$25,$C57='S4'!$E$35)),1,0)</f>
        <v>0</v>
      </c>
      <c r="AF57" s="441">
        <f>IF((OR($C57='S4'!$E$6,$C57='S4'!$E$16,$C57='S4'!$E$26,$C57='S4'!$E$36)),1,0)</f>
        <v>0</v>
      </c>
      <c r="AG57" s="441">
        <f>IF((OR($C57='S4'!$E$7,$C57='S4'!$E$17,$C57='S4'!$E$27,$C57='S4'!$E$37)),1,0)</f>
        <v>0</v>
      </c>
      <c r="AH57" s="441">
        <f>IF((OR($C57='S4'!$E$8,$C57='S4'!$E$18,$C57='S4'!$E$28,$C57='S4'!$E$38)),1,0)</f>
        <v>0</v>
      </c>
      <c r="AI57" s="441">
        <f>IF((OR($C57='S4'!$E$9,$C57='S4'!$E$19,$C57='S4'!$E$29,$C57='S4'!$E$39)),1,0)</f>
        <v>0</v>
      </c>
      <c r="AJ57" s="441">
        <f>IF((OR($C57='S4'!$E$10,$C57='S4'!$E$20,$C57='S4'!$E$30,$C57='S4'!$E$40)),1,0)</f>
        <v>0</v>
      </c>
      <c r="AK57" s="441">
        <f>IF((OR($C57='S4'!$E$11,$C57='S4'!$E$21,$C57='S4'!$E$31,$C57='S4'!$E$41)),1,0)</f>
        <v>0</v>
      </c>
      <c r="AL57" s="441">
        <f>IF((OR($C57='S4'!$E$12,$C57='S4'!$E$22,$C57='S4'!$E$32,$C57='S4'!$E$42)),1,0)</f>
        <v>0</v>
      </c>
      <c r="AM57" s="439">
        <f>IF((OR($C57='S4'!$F$3,$C57='S4'!$F$13,$C57='S4'!$F$23,$C57='S4'!$F$33)),1,0)</f>
        <v>0</v>
      </c>
      <c r="AN57" s="439">
        <f>IF((OR($C57='S4'!$F$4,$C57='S4'!$F$14,$C57='S4'!$F$24,$C57='S4'!$F$34)),1,0)</f>
        <v>0</v>
      </c>
      <c r="AO57" s="439">
        <f>IF((OR($C57='S4'!$F$5,$C57='S4'!$F$15,$C57='S4'!$F$25,$C57='S4'!$F$35)),1,0)</f>
        <v>0</v>
      </c>
      <c r="AP57" s="439">
        <f>IF((OR($C57='S4'!$F$6,$C57='S4'!$F$16,$C57='S4'!$F$26,$C57='S4'!$F$36)),1,0)</f>
        <v>0</v>
      </c>
      <c r="AQ57" s="439">
        <f>IF((OR($C57='S4'!$F$7,$C57='S4'!$F$17,$C57='S4'!$F$27,$C57='S4'!$F$37)),1,0)</f>
        <v>0</v>
      </c>
      <c r="AR57" s="439">
        <f>IF((OR($C57='S4'!$F$8,$C57='S4'!$F$18,$C57='S4'!$F$28,$C57='S4'!$F$38)),1,0)</f>
        <v>0</v>
      </c>
      <c r="AS57" s="439">
        <f>IF((OR($C57='S4'!$F$9,$C57='S4'!$F$19,$C57='S4'!$F$29,$C57='S4'!$F$39)),1,0)</f>
        <v>0</v>
      </c>
      <c r="AT57" s="439">
        <f>IF((OR($C57='S4'!$F$10,$C57='S4'!$F$20,$C57='S4'!$F$30,$C57='S4'!$F$40)),1,0)</f>
        <v>0</v>
      </c>
      <c r="AU57" s="439">
        <f>IF((OR($C57='S4'!$F$11,$C57='S4'!$F$21,$C57='S4'!$F$31,$C57='S4'!$F$41)),1,0)</f>
        <v>0</v>
      </c>
      <c r="AV57" s="439">
        <f>IF((OR($C57='S4'!$F$12,$C57='S4'!$F$22,$C57='S4'!$F$32,$C57='S4'!$F$42)),1,0)</f>
        <v>0</v>
      </c>
      <c r="AW57" s="441">
        <f>IF((OR($C57='S4'!$G$3,$C57='S4'!$G$13,$C57='S4'!$G$23,$C57='S4'!$G$33)),1,0)</f>
        <v>0</v>
      </c>
      <c r="AX57" s="441">
        <f>IF((OR($C57='S4'!$G$4,$C57='S4'!$G$14,$C57='S4'!$G$24,$C57='S4'!$G$34)),1,0)</f>
        <v>0</v>
      </c>
      <c r="AY57" s="441">
        <f>IF((OR($C57='S4'!$G$5,$C57='S4'!$G$15,$C57='S4'!$G$25,$C57='S4'!$G$35)),1,0)</f>
        <v>0</v>
      </c>
      <c r="AZ57" s="441">
        <f>IF((OR($C57='S4'!$G$6,$C57='S4'!$G$16,$C57='S4'!$G$26,$C57='S4'!$G$36)),1,0)</f>
        <v>0</v>
      </c>
      <c r="BA57" s="441">
        <f>IF((OR($C57='S4'!$G$7,$C57='S4'!$G$17,$C57='S4'!$G$27,$C57='S4'!$G$37)),1,0)</f>
        <v>0</v>
      </c>
      <c r="BB57" s="441">
        <f>IF((OR($C57='S4'!$G$8,$C57='S4'!$G$18,$C57='S4'!$G$28,$C57='S4'!$G$38)),1,0)</f>
        <v>0</v>
      </c>
      <c r="BC57" s="441">
        <f>IF((OR($C57='S4'!$G$9,$C57='S4'!$G$19,$C57='S4'!$G$29,$C57='S4'!$G$39)),1,0)</f>
        <v>0</v>
      </c>
      <c r="BD57" s="441">
        <f>IF((OR($C57='S4'!$G$10,$C57='S4'!$G$20,$C57='S4'!$G$30,$C57='S4'!$G$40)),1,0)</f>
        <v>0</v>
      </c>
      <c r="BE57" s="441">
        <f>IF((OR($C57='S4'!$G$11,$C57='S4'!$G$21,$C57='S4'!$G$31,$C57='S4'!$G$41)),1,0)</f>
        <v>0</v>
      </c>
      <c r="BF57" s="441">
        <f>IF((OR($C57='S4'!$G$12,$C57='S4'!$G$22,$C57='S4'!$G$32,$C57='S4'!$G$42)),1,0)</f>
        <v>0</v>
      </c>
      <c r="BG57" s="441">
        <f t="shared" si="176"/>
        <v>1</v>
      </c>
      <c r="BH57" s="441">
        <f t="shared" si="177"/>
        <v>2</v>
      </c>
      <c r="BI57" s="441">
        <f t="shared" si="178"/>
        <v>3</v>
      </c>
      <c r="BJ57" s="441" t="str">
        <f t="shared" si="179"/>
        <v/>
      </c>
      <c r="BK57" s="441" t="str">
        <f t="shared" si="180"/>
        <v/>
      </c>
      <c r="BL57" s="441">
        <f t="shared" si="181"/>
        <v>6</v>
      </c>
      <c r="BM57" s="441">
        <f t="shared" si="182"/>
        <v>7</v>
      </c>
      <c r="BN57" s="441">
        <f t="shared" si="183"/>
        <v>8</v>
      </c>
      <c r="BO57" s="441">
        <f t="shared" si="184"/>
        <v>9</v>
      </c>
      <c r="BP57" s="441" t="str">
        <f t="shared" si="185"/>
        <v/>
      </c>
      <c r="BQ57" s="439" t="str">
        <f t="shared" si="186"/>
        <v/>
      </c>
      <c r="BR57" s="439" t="str">
        <f t="shared" si="187"/>
        <v/>
      </c>
      <c r="BS57" s="439" t="str">
        <f t="shared" si="188"/>
        <v/>
      </c>
      <c r="BT57" s="439" t="str">
        <f t="shared" si="189"/>
        <v/>
      </c>
      <c r="BU57" s="439" t="str">
        <f t="shared" si="190"/>
        <v/>
      </c>
      <c r="BV57" s="439" t="str">
        <f t="shared" si="191"/>
        <v/>
      </c>
      <c r="BW57" s="439" t="str">
        <f t="shared" si="192"/>
        <v/>
      </c>
      <c r="BX57" s="439" t="str">
        <f t="shared" si="193"/>
        <v/>
      </c>
      <c r="BY57" s="439" t="str">
        <f t="shared" si="194"/>
        <v/>
      </c>
      <c r="BZ57" s="439" t="str">
        <f t="shared" si="195"/>
        <v/>
      </c>
      <c r="CA57" s="441" t="str">
        <f t="shared" si="196"/>
        <v/>
      </c>
      <c r="CB57" s="441" t="str">
        <f t="shared" si="197"/>
        <v/>
      </c>
      <c r="CC57" s="441" t="str">
        <f t="shared" si="198"/>
        <v/>
      </c>
      <c r="CD57" s="441" t="str">
        <f t="shared" si="199"/>
        <v/>
      </c>
      <c r="CE57" s="441" t="str">
        <f t="shared" si="200"/>
        <v/>
      </c>
      <c r="CF57" s="441" t="str">
        <f t="shared" si="201"/>
        <v/>
      </c>
      <c r="CG57" s="441" t="str">
        <f t="shared" si="202"/>
        <v/>
      </c>
      <c r="CH57" s="441" t="str">
        <f t="shared" si="203"/>
        <v/>
      </c>
      <c r="CI57" s="441" t="str">
        <f t="shared" si="204"/>
        <v/>
      </c>
      <c r="CJ57" s="441" t="str">
        <f t="shared" si="205"/>
        <v/>
      </c>
      <c r="CK57" s="439" t="str">
        <f t="shared" si="206"/>
        <v/>
      </c>
      <c r="CL57" s="439" t="str">
        <f t="shared" si="207"/>
        <v/>
      </c>
      <c r="CM57" s="439" t="str">
        <f t="shared" si="208"/>
        <v/>
      </c>
      <c r="CN57" s="439" t="str">
        <f t="shared" si="209"/>
        <v/>
      </c>
      <c r="CO57" s="439" t="str">
        <f t="shared" si="210"/>
        <v/>
      </c>
      <c r="CP57" s="439" t="str">
        <f t="shared" si="211"/>
        <v/>
      </c>
      <c r="CQ57" s="439" t="str">
        <f t="shared" si="212"/>
        <v/>
      </c>
      <c r="CR57" s="439" t="str">
        <f t="shared" si="213"/>
        <v/>
      </c>
      <c r="CS57" s="439" t="str">
        <f t="shared" si="214"/>
        <v/>
      </c>
      <c r="CT57" s="439" t="str">
        <f t="shared" si="215"/>
        <v/>
      </c>
      <c r="CU57" s="441" t="str">
        <f t="shared" si="216"/>
        <v/>
      </c>
      <c r="CV57" s="441" t="str">
        <f t="shared" si="217"/>
        <v/>
      </c>
      <c r="CW57" s="441" t="str">
        <f t="shared" si="218"/>
        <v/>
      </c>
      <c r="CX57" s="441" t="str">
        <f t="shared" si="219"/>
        <v/>
      </c>
      <c r="CY57" s="441" t="str">
        <f t="shared" si="220"/>
        <v/>
      </c>
      <c r="CZ57" s="441" t="str">
        <f t="shared" si="221"/>
        <v/>
      </c>
      <c r="DA57" s="441" t="str">
        <f t="shared" si="222"/>
        <v/>
      </c>
      <c r="DB57" s="441" t="str">
        <f t="shared" si="223"/>
        <v/>
      </c>
      <c r="DC57" s="441" t="str">
        <f t="shared" si="224"/>
        <v/>
      </c>
      <c r="DD57" s="441" t="str">
        <f t="shared" si="225"/>
        <v/>
      </c>
      <c r="DE57" s="443" t="str">
        <f t="shared" si="226"/>
        <v>1236789</v>
      </c>
      <c r="DF57" s="443" t="str">
        <f t="shared" si="57"/>
        <v>M1236789</v>
      </c>
      <c r="DG57" s="443" t="str">
        <f t="shared" si="227"/>
        <v/>
      </c>
      <c r="DH57" s="443" t="str">
        <f t="shared" si="58"/>
        <v/>
      </c>
      <c r="DI57" t="str">
        <f t="shared" si="228"/>
        <v/>
      </c>
      <c r="DJ57" s="443" t="str">
        <f t="shared" si="59"/>
        <v/>
      </c>
      <c r="DK57" t="str">
        <f t="shared" si="229"/>
        <v/>
      </c>
      <c r="DL57" s="443" t="str">
        <f t="shared" si="61"/>
        <v/>
      </c>
      <c r="DM57" t="str">
        <f t="shared" si="230"/>
        <v/>
      </c>
      <c r="DN57" s="443" t="str">
        <f t="shared" si="60"/>
        <v/>
      </c>
    </row>
    <row r="58" spans="1:118" ht="20.100000000000001" customHeight="1" x14ac:dyDescent="0.2">
      <c r="A58" s="1040"/>
      <c r="B58" s="40">
        <f t="shared" si="54"/>
        <v>55</v>
      </c>
      <c r="C58" s="647" t="s">
        <v>828</v>
      </c>
      <c r="D58" s="648" t="str">
        <f>VLOOKUP($C58,'Course List (program)'!$G$2:$L$100,2,FALSE)</f>
        <v>Architectural Design Studio II</v>
      </c>
      <c r="E58" s="653" t="str">
        <f>VLOOKUP($C58,'Course List (program)'!$G$2:$L$100,3,FALSE)</f>
        <v>Öğr. Gör. Nişan YAUBYAN</v>
      </c>
      <c r="F58" s="655">
        <f>VLOOKUP($C58,'Course List (program)'!$G$2:$L$100,4,FALSE)</f>
        <v>0</v>
      </c>
      <c r="G58" s="656" t="str">
        <f>CONCATENATE(DF58,DH58,DJ58,DL58,DN58)</f>
        <v>TH12346789</v>
      </c>
      <c r="H58" s="652">
        <f>VLOOKUP($C58,'Course List (program)'!$G$2:$L$100,6,FALSE)</f>
        <v>0</v>
      </c>
      <c r="I58" s="441">
        <f>IF((OR($C58='S4'!$C$3,$C58='S4'!$C$13,$C58='S4'!$C$23,$C58='S4'!$C$33)),1,0)</f>
        <v>0</v>
      </c>
      <c r="J58" s="441">
        <f>IF((OR($C58='S4'!$C$4,$C58='S4'!$C$14,$C58='S4'!$C$24,$C58='S4'!$C$34)),1,0)</f>
        <v>0</v>
      </c>
      <c r="K58" s="441">
        <f>IF((OR($C58='S4'!$C$5,$C58='S4'!$C$15,$C58='S4'!$C$25,$C58='S4'!$C$35)),1,0)</f>
        <v>0</v>
      </c>
      <c r="L58" s="441">
        <f>IF((OR($C58='S4'!$C$6,$C58='S4'!$C$16,$C58='S4'!$C$26,$C58='S4'!$C$36)),1,0)</f>
        <v>0</v>
      </c>
      <c r="M58" s="441">
        <f>IF((OR($C58='S4'!$C$7,$C58='S4'!$C$17,$C58='S4'!$C$27,$C58='S4'!$C$37)),1,0)</f>
        <v>0</v>
      </c>
      <c r="N58" s="441">
        <f>IF((OR($C58='S4'!$C$8,$C58='S4'!$C$18,$C58='S4'!$C$28,$C58='S4'!$C$38)),1,0)</f>
        <v>0</v>
      </c>
      <c r="O58" s="441">
        <f>IF((OR($C58='S4'!$C$9,$C58='S4'!$C$19,$C58='S4'!$C$29,$C58='S4'!$C$39)),1,0)</f>
        <v>0</v>
      </c>
      <c r="P58" s="441">
        <f>IF((OR($C58='S4'!$C$10,$C58='S4'!$C$20,$C58='S4'!$C$30,$C58='S4'!$C$40)),1,0)</f>
        <v>0</v>
      </c>
      <c r="Q58" s="441">
        <f>IF((OR($C58='S4'!$C$11,$C58='S4'!$C$21,$C58='S4'!$C$31,$C58='S4'!$C$41)),1,0)</f>
        <v>0</v>
      </c>
      <c r="R58" s="441">
        <f>IF((OR($C58='S4'!$C$12,$C58='S4'!$C$22,$C58='S4'!$C$32,$C58='S4'!$C$42)),1,0)</f>
        <v>0</v>
      </c>
      <c r="S58" s="439">
        <f>IF((OR($C58='S4'!$D$3,$C58='S4'!$D$13,$C58='S4'!$D$23,$C58='S4'!$D$33)),1,0)</f>
        <v>0</v>
      </c>
      <c r="T58" s="439">
        <f>IF((OR($C58='S4'!$D$4,$C58='S4'!$D$14,$C58='S4'!$D$24,$C58='S4'!$D$34)),1,0)</f>
        <v>0</v>
      </c>
      <c r="U58" s="439">
        <f>IF((OR($C58='S4'!$D$5,$C58='S4'!$D$15,$C58='S4'!$D$25,$C58='S4'!$D$35)),1,0)</f>
        <v>0</v>
      </c>
      <c r="V58" s="439">
        <f>IF((OR($C58='S4'!$D$6,$C58='S4'!$D$16,$C58='S4'!$D$26,$C58='S4'!$D$36)),1,0)</f>
        <v>0</v>
      </c>
      <c r="W58" s="439">
        <f>IF((OR($C58='S4'!$D$7,$C58='S4'!$D$17,$C58='S4'!$D$27,$C58='S4'!$D$37)),1,0)</f>
        <v>0</v>
      </c>
      <c r="X58" s="439">
        <f>IF((OR($C58='S4'!$D$8,$C58='S4'!$D$18,$C58='S4'!$D$28,$C58='S4'!$D$38)),1,0)</f>
        <v>0</v>
      </c>
      <c r="Y58" s="439">
        <f>IF((OR($C58='S4'!$D$9,$C58='S4'!$D$19,$C58='S4'!$D$29,$C58='S4'!$D$39)),1,0)</f>
        <v>0</v>
      </c>
      <c r="Z58" s="439">
        <f>IF((OR($C58='S4'!$D$10,$C58='S4'!$D$20,$C58='S4'!$D$30,$C58='S4'!$D$40)),1,0)</f>
        <v>0</v>
      </c>
      <c r="AA58" s="439">
        <f>IF((OR($C58='S4'!$D$11,$C58='S4'!$D$21,$C58='S4'!$D$31,$C58='S4'!$D$41)),1,0)</f>
        <v>0</v>
      </c>
      <c r="AB58" s="439">
        <f>IF((OR($C58='S4'!$D$12,$C58='S4'!$D$22,$C58='S4'!$D$32,$C58='S4'!$D$42)),1,0)</f>
        <v>0</v>
      </c>
      <c r="AC58" s="441">
        <f>IF((OR($C58='S4'!$E$3,$C58='S4'!$E$13,$C58='S4'!$E$23,$C58='S4'!$E$33)),1,0)</f>
        <v>0</v>
      </c>
      <c r="AD58" s="441">
        <f>IF((OR($C58='S4'!$E$4,$C58='S4'!$E$14,$C58='S4'!$E$24,$C58='S4'!$E$34)),1,0)</f>
        <v>0</v>
      </c>
      <c r="AE58" s="441">
        <f>IF((OR($C58='S4'!$E$5,$C58='S4'!$E$15,$C58='S4'!$E$25,$C58='S4'!$E$35)),1,0)</f>
        <v>0</v>
      </c>
      <c r="AF58" s="441">
        <f>IF((OR($C58='S4'!$E$6,$C58='S4'!$E$16,$C58='S4'!$E$26,$C58='S4'!$E$36)),1,0)</f>
        <v>0</v>
      </c>
      <c r="AG58" s="441">
        <f>IF((OR($C58='S4'!$E$7,$C58='S4'!$E$17,$C58='S4'!$E$27,$C58='S4'!$E$37)),1,0)</f>
        <v>0</v>
      </c>
      <c r="AH58" s="441">
        <f>IF((OR($C58='S4'!$E$8,$C58='S4'!$E$18,$C58='S4'!$E$28,$C58='S4'!$E$38)),1,0)</f>
        <v>0</v>
      </c>
      <c r="AI58" s="441">
        <f>IF((OR($C58='S4'!$E$9,$C58='S4'!$E$19,$C58='S4'!$E$29,$C58='S4'!$E$39)),1,0)</f>
        <v>0</v>
      </c>
      <c r="AJ58" s="441">
        <f>IF((OR($C58='S4'!$E$10,$C58='S4'!$E$20,$C58='S4'!$E$30,$C58='S4'!$E$40)),1,0)</f>
        <v>0</v>
      </c>
      <c r="AK58" s="441">
        <f>IF((OR($C58='S4'!$E$11,$C58='S4'!$E$21,$C58='S4'!$E$31,$C58='S4'!$E$41)),1,0)</f>
        <v>0</v>
      </c>
      <c r="AL58" s="441">
        <f>IF((OR($C58='S4'!$E$12,$C58='S4'!$E$22,$C58='S4'!$E$32,$C58='S4'!$E$42)),1,0)</f>
        <v>0</v>
      </c>
      <c r="AM58" s="439">
        <f>IF((OR($C58='S4'!$F$3,$C58='S4'!$F$13,$C58='S4'!$F$23,$C58='S4'!$F$33)),1,0)</f>
        <v>1</v>
      </c>
      <c r="AN58" s="439">
        <f>IF((OR($C58='S4'!$F$4,$C58='S4'!$F$14,$C58='S4'!$F$24,$C58='S4'!$F$34)),1,0)</f>
        <v>1</v>
      </c>
      <c r="AO58" s="439">
        <f>IF((OR($C58='S4'!$F$5,$C58='S4'!$F$15,$C58='S4'!$F$25,$C58='S4'!$F$35)),1,0)</f>
        <v>1</v>
      </c>
      <c r="AP58" s="439">
        <f>IF((OR($C58='S4'!$F$6,$C58='S4'!$F$16,$C58='S4'!$F$26,$C58='S4'!$F$36)),1,0)</f>
        <v>1</v>
      </c>
      <c r="AQ58" s="439">
        <f>IF((OR($C58='S4'!$F$7,$C58='S4'!$F$17,$C58='S4'!$F$27,$C58='S4'!$F$37)),1,0)</f>
        <v>0</v>
      </c>
      <c r="AR58" s="439">
        <f>IF((OR($C58='S4'!$F$8,$C58='S4'!$F$18,$C58='S4'!$F$28,$C58='S4'!$F$38)),1,0)</f>
        <v>1</v>
      </c>
      <c r="AS58" s="439">
        <f>IF((OR($C58='S4'!$F$9,$C58='S4'!$F$19,$C58='S4'!$F$29,$C58='S4'!$F$39)),1,0)</f>
        <v>1</v>
      </c>
      <c r="AT58" s="439">
        <f>IF((OR($C58='S4'!$F$10,$C58='S4'!$F$20,$C58='S4'!$F$30,$C58='S4'!$F$40)),1,0)</f>
        <v>1</v>
      </c>
      <c r="AU58" s="439">
        <f>IF((OR($C58='S4'!$F$11,$C58='S4'!$F$21,$C58='S4'!$F$31,$C58='S4'!$F$41)),1,0)</f>
        <v>1</v>
      </c>
      <c r="AV58" s="439">
        <f>IF((OR($C58='S4'!$F$12,$C58='S4'!$F$22,$C58='S4'!$F$32,$C58='S4'!$F$42)),1,0)</f>
        <v>0</v>
      </c>
      <c r="AW58" s="441">
        <f>IF((OR($C58='S4'!$G$3,$C58='S4'!$G$13,$C58='S4'!$G$23,$C58='S4'!$G$33)),1,0)</f>
        <v>0</v>
      </c>
      <c r="AX58" s="441">
        <f>IF((OR($C58='S4'!$G$4,$C58='S4'!$G$14,$C58='S4'!$G$24,$C58='S4'!$G$34)),1,0)</f>
        <v>0</v>
      </c>
      <c r="AY58" s="441">
        <f>IF((OR($C58='S4'!$G$5,$C58='S4'!$G$15,$C58='S4'!$G$25,$C58='S4'!$G$35)),1,0)</f>
        <v>0</v>
      </c>
      <c r="AZ58" s="441">
        <f>IF((OR($C58='S4'!$G$6,$C58='S4'!$G$16,$C58='S4'!$G$26,$C58='S4'!$G$36)),1,0)</f>
        <v>0</v>
      </c>
      <c r="BA58" s="441">
        <f>IF((OR($C58='S4'!$G$7,$C58='S4'!$G$17,$C58='S4'!$G$27,$C58='S4'!$G$37)),1,0)</f>
        <v>0</v>
      </c>
      <c r="BB58" s="441">
        <f>IF((OR($C58='S4'!$G$8,$C58='S4'!$G$18,$C58='S4'!$G$28,$C58='S4'!$G$38)),1,0)</f>
        <v>0</v>
      </c>
      <c r="BC58" s="441">
        <f>IF((OR($C58='S4'!$G$9,$C58='S4'!$G$19,$C58='S4'!$G$29,$C58='S4'!$G$39)),1,0)</f>
        <v>0</v>
      </c>
      <c r="BD58" s="441">
        <f>IF((OR($C58='S4'!$G$10,$C58='S4'!$G$20,$C58='S4'!$G$30,$C58='S4'!$G$40)),1,0)</f>
        <v>0</v>
      </c>
      <c r="BE58" s="441">
        <f>IF((OR($C58='S4'!$G$11,$C58='S4'!$G$21,$C58='S4'!$G$31,$C58='S4'!$G$41)),1,0)</f>
        <v>0</v>
      </c>
      <c r="BF58" s="441">
        <f>IF((OR($C58='S4'!$G$12,$C58='S4'!$G$22,$C58='S4'!$G$32,$C58='S4'!$G$42)),1,0)</f>
        <v>0</v>
      </c>
      <c r="BG58" s="441" t="str">
        <f t="shared" si="176"/>
        <v/>
      </c>
      <c r="BH58" s="441" t="str">
        <f t="shared" si="177"/>
        <v/>
      </c>
      <c r="BI58" s="441" t="str">
        <f t="shared" si="178"/>
        <v/>
      </c>
      <c r="BJ58" s="441" t="str">
        <f t="shared" si="179"/>
        <v/>
      </c>
      <c r="BK58" s="441" t="str">
        <f t="shared" si="180"/>
        <v/>
      </c>
      <c r="BL58" s="441" t="str">
        <f t="shared" si="181"/>
        <v/>
      </c>
      <c r="BM58" s="441" t="str">
        <f t="shared" si="182"/>
        <v/>
      </c>
      <c r="BN58" s="441" t="str">
        <f t="shared" si="183"/>
        <v/>
      </c>
      <c r="BO58" s="441" t="str">
        <f t="shared" si="184"/>
        <v/>
      </c>
      <c r="BP58" s="441" t="str">
        <f t="shared" si="185"/>
        <v/>
      </c>
      <c r="BQ58" s="439" t="str">
        <f t="shared" si="186"/>
        <v/>
      </c>
      <c r="BR58" s="439" t="str">
        <f t="shared" si="187"/>
        <v/>
      </c>
      <c r="BS58" s="439" t="str">
        <f t="shared" si="188"/>
        <v/>
      </c>
      <c r="BT58" s="439" t="str">
        <f t="shared" si="189"/>
        <v/>
      </c>
      <c r="BU58" s="439" t="str">
        <f t="shared" si="190"/>
        <v/>
      </c>
      <c r="BV58" s="439" t="str">
        <f t="shared" si="191"/>
        <v/>
      </c>
      <c r="BW58" s="439" t="str">
        <f t="shared" si="192"/>
        <v/>
      </c>
      <c r="BX58" s="439" t="str">
        <f t="shared" si="193"/>
        <v/>
      </c>
      <c r="BY58" s="439" t="str">
        <f t="shared" si="194"/>
        <v/>
      </c>
      <c r="BZ58" s="439" t="str">
        <f t="shared" si="195"/>
        <v/>
      </c>
      <c r="CA58" s="441" t="str">
        <f t="shared" si="196"/>
        <v/>
      </c>
      <c r="CB58" s="441" t="str">
        <f t="shared" si="197"/>
        <v/>
      </c>
      <c r="CC58" s="441" t="str">
        <f t="shared" si="198"/>
        <v/>
      </c>
      <c r="CD58" s="441" t="str">
        <f t="shared" si="199"/>
        <v/>
      </c>
      <c r="CE58" s="441" t="str">
        <f t="shared" si="200"/>
        <v/>
      </c>
      <c r="CF58" s="441" t="str">
        <f t="shared" si="201"/>
        <v/>
      </c>
      <c r="CG58" s="441" t="str">
        <f t="shared" si="202"/>
        <v/>
      </c>
      <c r="CH58" s="441" t="str">
        <f t="shared" si="203"/>
        <v/>
      </c>
      <c r="CI58" s="441" t="str">
        <f t="shared" si="204"/>
        <v/>
      </c>
      <c r="CJ58" s="441" t="str">
        <f t="shared" si="205"/>
        <v/>
      </c>
      <c r="CK58" s="439">
        <f t="shared" si="206"/>
        <v>1</v>
      </c>
      <c r="CL58" s="439">
        <f t="shared" si="207"/>
        <v>2</v>
      </c>
      <c r="CM58" s="439">
        <f t="shared" si="208"/>
        <v>3</v>
      </c>
      <c r="CN58" s="439">
        <f t="shared" si="209"/>
        <v>4</v>
      </c>
      <c r="CO58" s="439" t="str">
        <f t="shared" si="210"/>
        <v/>
      </c>
      <c r="CP58" s="439">
        <f t="shared" si="211"/>
        <v>6</v>
      </c>
      <c r="CQ58" s="439">
        <f t="shared" si="212"/>
        <v>7</v>
      </c>
      <c r="CR58" s="439">
        <f t="shared" si="213"/>
        <v>8</v>
      </c>
      <c r="CS58" s="439">
        <f t="shared" si="214"/>
        <v>9</v>
      </c>
      <c r="CT58" s="439" t="str">
        <f t="shared" si="215"/>
        <v/>
      </c>
      <c r="CU58" s="441" t="str">
        <f t="shared" si="216"/>
        <v/>
      </c>
      <c r="CV58" s="441" t="str">
        <f t="shared" si="217"/>
        <v/>
      </c>
      <c r="CW58" s="441" t="str">
        <f t="shared" si="218"/>
        <v/>
      </c>
      <c r="CX58" s="441" t="str">
        <f t="shared" si="219"/>
        <v/>
      </c>
      <c r="CY58" s="441" t="str">
        <f t="shared" si="220"/>
        <v/>
      </c>
      <c r="CZ58" s="441" t="str">
        <f t="shared" si="221"/>
        <v/>
      </c>
      <c r="DA58" s="441" t="str">
        <f t="shared" si="222"/>
        <v/>
      </c>
      <c r="DB58" s="441" t="str">
        <f t="shared" si="223"/>
        <v/>
      </c>
      <c r="DC58" s="441" t="str">
        <f t="shared" si="224"/>
        <v/>
      </c>
      <c r="DD58" s="441" t="str">
        <f t="shared" si="225"/>
        <v/>
      </c>
      <c r="DE58" s="443" t="str">
        <f t="shared" si="226"/>
        <v/>
      </c>
      <c r="DF58" s="443" t="str">
        <f t="shared" si="57"/>
        <v/>
      </c>
      <c r="DG58" s="443" t="str">
        <f t="shared" si="227"/>
        <v/>
      </c>
      <c r="DH58" s="443" t="str">
        <f t="shared" si="58"/>
        <v/>
      </c>
      <c r="DI58" t="str">
        <f t="shared" si="228"/>
        <v/>
      </c>
      <c r="DJ58" s="443" t="str">
        <f t="shared" si="59"/>
        <v/>
      </c>
      <c r="DK58" t="str">
        <f t="shared" si="229"/>
        <v>12346789</v>
      </c>
      <c r="DL58" s="443" t="str">
        <f t="shared" si="61"/>
        <v>TH12346789</v>
      </c>
      <c r="DM58" t="str">
        <f t="shared" si="230"/>
        <v/>
      </c>
      <c r="DN58" s="443" t="str">
        <f t="shared" si="60"/>
        <v/>
      </c>
    </row>
    <row r="59" spans="1:118" ht="20.100000000000001" customHeight="1" x14ac:dyDescent="0.2">
      <c r="A59" s="1040"/>
      <c r="B59" s="40">
        <f t="shared" si="54"/>
        <v>56</v>
      </c>
      <c r="C59" s="647" t="s">
        <v>831</v>
      </c>
      <c r="D59" s="648" t="str">
        <f>VLOOKUP($C59,'Course List (program)'!$G$2:$L$100,2,FALSE)</f>
        <v>Architectural Design Studio II</v>
      </c>
      <c r="E59" s="653" t="str">
        <f>VLOOKUP($C59,'Course List (program)'!$G$2:$L$100,3,FALSE)</f>
        <v>Yrd. Doç. Dr. Murat ŞAHİN</v>
      </c>
      <c r="F59" s="655">
        <f>VLOOKUP($C59,'Course List (program)'!$G$2:$L$100,4,FALSE)</f>
        <v>0</v>
      </c>
      <c r="G59" s="648" t="str">
        <f>CONCATENATE(DF59,DH59,DJ59,DL59,DN59)</f>
        <v>TH12346789</v>
      </c>
      <c r="H59" s="652">
        <f>VLOOKUP($C59,'Course List (program)'!$G$2:$L$100,6,FALSE)</f>
        <v>0</v>
      </c>
      <c r="I59" s="441">
        <f>IF((OR($C59='S4'!$C$3,$C59='S4'!$C$13,$C59='S4'!$C$23,$C59='S4'!$C$33)),1,0)</f>
        <v>0</v>
      </c>
      <c r="J59" s="441">
        <f>IF((OR($C59='S4'!$C$4,$C59='S4'!$C$14,$C59='S4'!$C$24,$C59='S4'!$C$34)),1,0)</f>
        <v>0</v>
      </c>
      <c r="K59" s="441">
        <f>IF((OR($C59='S4'!$C$5,$C59='S4'!$C$15,$C59='S4'!$C$25,$C59='S4'!$C$35)),1,0)</f>
        <v>0</v>
      </c>
      <c r="L59" s="441">
        <f>IF((OR($C59='S4'!$C$6,$C59='S4'!$C$16,$C59='S4'!$C$26,$C59='S4'!$C$36)),1,0)</f>
        <v>0</v>
      </c>
      <c r="M59" s="441">
        <f>IF((OR($C59='S4'!$C$7,$C59='S4'!$C$17,$C59='S4'!$C$27,$C59='S4'!$C$37)),1,0)</f>
        <v>0</v>
      </c>
      <c r="N59" s="441">
        <f>IF((OR($C59='S4'!$C$8,$C59='S4'!$C$18,$C59='S4'!$C$28,$C59='S4'!$C$38)),1,0)</f>
        <v>0</v>
      </c>
      <c r="O59" s="441">
        <f>IF((OR($C59='S4'!$C$9,$C59='S4'!$C$19,$C59='S4'!$C$29,$C59='S4'!$C$39)),1,0)</f>
        <v>0</v>
      </c>
      <c r="P59" s="441">
        <f>IF((OR($C59='S4'!$C$10,$C59='S4'!$C$20,$C59='S4'!$C$30,$C59='S4'!$C$40)),1,0)</f>
        <v>0</v>
      </c>
      <c r="Q59" s="441">
        <f>IF((OR($C59='S4'!$C$11,$C59='S4'!$C$21,$C59='S4'!$C$31,$C59='S4'!$C$41)),1,0)</f>
        <v>0</v>
      </c>
      <c r="R59" s="441">
        <f>IF((OR($C59='S4'!$C$12,$C59='S4'!$C$22,$C59='S4'!$C$32,$C59='S4'!$C$42)),1,0)</f>
        <v>0</v>
      </c>
      <c r="S59" s="439">
        <f>IF((OR($C59='S4'!$D$3,$C59='S4'!$D$13,$C59='S4'!$D$23,$C59='S4'!$D$33)),1,0)</f>
        <v>0</v>
      </c>
      <c r="T59" s="439">
        <f>IF((OR($C59='S4'!$D$4,$C59='S4'!$D$14,$C59='S4'!$D$24,$C59='S4'!$D$34)),1,0)</f>
        <v>0</v>
      </c>
      <c r="U59" s="439">
        <f>IF((OR($C59='S4'!$D$5,$C59='S4'!$D$15,$C59='S4'!$D$25,$C59='S4'!$D$35)),1,0)</f>
        <v>0</v>
      </c>
      <c r="V59" s="439">
        <f>IF((OR($C59='S4'!$D$6,$C59='S4'!$D$16,$C59='S4'!$D$26,$C59='S4'!$D$36)),1,0)</f>
        <v>0</v>
      </c>
      <c r="W59" s="439">
        <f>IF((OR($C59='S4'!$D$7,$C59='S4'!$D$17,$C59='S4'!$D$27,$C59='S4'!$D$37)),1,0)</f>
        <v>0</v>
      </c>
      <c r="X59" s="439">
        <f>IF((OR($C59='S4'!$D$8,$C59='S4'!$D$18,$C59='S4'!$D$28,$C59='S4'!$D$38)),1,0)</f>
        <v>0</v>
      </c>
      <c r="Y59" s="439">
        <f>IF((OR($C59='S4'!$D$9,$C59='S4'!$D$19,$C59='S4'!$D$29,$C59='S4'!$D$39)),1,0)</f>
        <v>0</v>
      </c>
      <c r="Z59" s="439">
        <f>IF((OR($C59='S4'!$D$10,$C59='S4'!$D$20,$C59='S4'!$D$30,$C59='S4'!$D$40)),1,0)</f>
        <v>0</v>
      </c>
      <c r="AA59" s="439">
        <f>IF((OR($C59='S4'!$D$11,$C59='S4'!$D$21,$C59='S4'!$D$31,$C59='S4'!$D$41)),1,0)</f>
        <v>0</v>
      </c>
      <c r="AB59" s="439">
        <f>IF((OR($C59='S4'!$D$12,$C59='S4'!$D$22,$C59='S4'!$D$32,$C59='S4'!$D$42)),1,0)</f>
        <v>0</v>
      </c>
      <c r="AC59" s="441">
        <f>IF((OR($C59='S4'!$E$3,$C59='S4'!$E$13,$C59='S4'!$E$23,$C59='S4'!$E$33)),1,0)</f>
        <v>0</v>
      </c>
      <c r="AD59" s="441">
        <f>IF((OR($C59='S4'!$E$4,$C59='S4'!$E$14,$C59='S4'!$E$24,$C59='S4'!$E$34)),1,0)</f>
        <v>0</v>
      </c>
      <c r="AE59" s="441">
        <f>IF((OR($C59='S4'!$E$5,$C59='S4'!$E$15,$C59='S4'!$E$25,$C59='S4'!$E$35)),1,0)</f>
        <v>0</v>
      </c>
      <c r="AF59" s="441">
        <f>IF((OR($C59='S4'!$E$6,$C59='S4'!$E$16,$C59='S4'!$E$26,$C59='S4'!$E$36)),1,0)</f>
        <v>0</v>
      </c>
      <c r="AG59" s="441">
        <f>IF((OR($C59='S4'!$E$7,$C59='S4'!$E$17,$C59='S4'!$E$27,$C59='S4'!$E$37)),1,0)</f>
        <v>0</v>
      </c>
      <c r="AH59" s="441">
        <f>IF((OR($C59='S4'!$E$8,$C59='S4'!$E$18,$C59='S4'!$E$28,$C59='S4'!$E$38)),1,0)</f>
        <v>0</v>
      </c>
      <c r="AI59" s="441">
        <f>IF((OR($C59='S4'!$E$9,$C59='S4'!$E$19,$C59='S4'!$E$29,$C59='S4'!$E$39)),1,0)</f>
        <v>0</v>
      </c>
      <c r="AJ59" s="441">
        <f>IF((OR($C59='S4'!$E$10,$C59='S4'!$E$20,$C59='S4'!$E$30,$C59='S4'!$E$40)),1,0)</f>
        <v>0</v>
      </c>
      <c r="AK59" s="441">
        <f>IF((OR($C59='S4'!$E$11,$C59='S4'!$E$21,$C59='S4'!$E$31,$C59='S4'!$E$41)),1,0)</f>
        <v>0</v>
      </c>
      <c r="AL59" s="441">
        <f>IF((OR($C59='S4'!$E$12,$C59='S4'!$E$22,$C59='S4'!$E$32,$C59='S4'!$E$42)),1,0)</f>
        <v>0</v>
      </c>
      <c r="AM59" s="439">
        <f>IF((OR($C59='S4'!$F$3,$C59='S4'!$F$13,$C59='S4'!$F$23,$C59='S4'!$F$33)),1,0)</f>
        <v>1</v>
      </c>
      <c r="AN59" s="439">
        <f>IF((OR($C59='S4'!$F$4,$C59='S4'!$F$14,$C59='S4'!$F$24,$C59='S4'!$F$34)),1,0)</f>
        <v>1</v>
      </c>
      <c r="AO59" s="439">
        <f>IF((OR($C59='S4'!$F$5,$C59='S4'!$F$15,$C59='S4'!$F$25,$C59='S4'!$F$35)),1,0)</f>
        <v>1</v>
      </c>
      <c r="AP59" s="439">
        <f>IF((OR($C59='S4'!$F$6,$C59='S4'!$F$16,$C59='S4'!$F$26,$C59='S4'!$F$36)),1,0)</f>
        <v>1</v>
      </c>
      <c r="AQ59" s="439">
        <f>IF((OR($C59='S4'!$F$7,$C59='S4'!$F$17,$C59='S4'!$F$27,$C59='S4'!$F$37)),1,0)</f>
        <v>0</v>
      </c>
      <c r="AR59" s="439">
        <f>IF((OR($C59='S4'!$F$8,$C59='S4'!$F$18,$C59='S4'!$F$28,$C59='S4'!$F$38)),1,0)</f>
        <v>1</v>
      </c>
      <c r="AS59" s="439">
        <f>IF((OR($C59='S4'!$F$9,$C59='S4'!$F$19,$C59='S4'!$F$29,$C59='S4'!$F$39)),1,0)</f>
        <v>1</v>
      </c>
      <c r="AT59" s="439">
        <f>IF((OR($C59='S4'!$F$10,$C59='S4'!$F$20,$C59='S4'!$F$30,$C59='S4'!$F$40)),1,0)</f>
        <v>1</v>
      </c>
      <c r="AU59" s="439">
        <f>IF((OR($C59='S4'!$F$11,$C59='S4'!$F$21,$C59='S4'!$F$31,$C59='S4'!$F$41)),1,0)</f>
        <v>1</v>
      </c>
      <c r="AV59" s="439">
        <f>IF((OR($C59='S4'!$F$12,$C59='S4'!$F$22,$C59='S4'!$F$32,$C59='S4'!$F$42)),1,0)</f>
        <v>0</v>
      </c>
      <c r="AW59" s="441">
        <f>IF((OR($C59='S4'!$G$3,$C59='S4'!$G$13,$C59='S4'!$G$23,$C59='S4'!$G$33)),1,0)</f>
        <v>0</v>
      </c>
      <c r="AX59" s="441">
        <f>IF((OR($C59='S4'!$G$4,$C59='S4'!$G$14,$C59='S4'!$G$24,$C59='S4'!$G$34)),1,0)</f>
        <v>0</v>
      </c>
      <c r="AY59" s="441">
        <f>IF((OR($C59='S4'!$G$5,$C59='S4'!$G$15,$C59='S4'!$G$25,$C59='S4'!$G$35)),1,0)</f>
        <v>0</v>
      </c>
      <c r="AZ59" s="441">
        <f>IF((OR($C59='S4'!$G$6,$C59='S4'!$G$16,$C59='S4'!$G$26,$C59='S4'!$G$36)),1,0)</f>
        <v>0</v>
      </c>
      <c r="BA59" s="441">
        <f>IF((OR($C59='S4'!$G$7,$C59='S4'!$G$17,$C59='S4'!$G$27,$C59='S4'!$G$37)),1,0)</f>
        <v>0</v>
      </c>
      <c r="BB59" s="441">
        <f>IF((OR($C59='S4'!$G$8,$C59='S4'!$G$18,$C59='S4'!$G$28,$C59='S4'!$G$38)),1,0)</f>
        <v>0</v>
      </c>
      <c r="BC59" s="441">
        <f>IF((OR($C59='S4'!$G$9,$C59='S4'!$G$19,$C59='S4'!$G$29,$C59='S4'!$G$39)),1,0)</f>
        <v>0</v>
      </c>
      <c r="BD59" s="441">
        <f>IF((OR($C59='S4'!$G$10,$C59='S4'!$G$20,$C59='S4'!$G$30,$C59='S4'!$G$40)),1,0)</f>
        <v>0</v>
      </c>
      <c r="BE59" s="441">
        <f>IF((OR($C59='S4'!$G$11,$C59='S4'!$G$21,$C59='S4'!$G$31,$C59='S4'!$G$41)),1,0)</f>
        <v>0</v>
      </c>
      <c r="BF59" s="441">
        <f>IF((OR($C59='S4'!$G$12,$C59='S4'!$G$22,$C59='S4'!$G$32,$C59='S4'!$G$42)),1,0)</f>
        <v>0</v>
      </c>
      <c r="BG59" s="441" t="str">
        <f t="shared" si="176"/>
        <v/>
      </c>
      <c r="BH59" s="441" t="str">
        <f t="shared" si="177"/>
        <v/>
      </c>
      <c r="BI59" s="441" t="str">
        <f t="shared" si="178"/>
        <v/>
      </c>
      <c r="BJ59" s="441" t="str">
        <f t="shared" si="179"/>
        <v/>
      </c>
      <c r="BK59" s="441" t="str">
        <f t="shared" si="180"/>
        <v/>
      </c>
      <c r="BL59" s="441" t="str">
        <f t="shared" si="181"/>
        <v/>
      </c>
      <c r="BM59" s="441" t="str">
        <f t="shared" si="182"/>
        <v/>
      </c>
      <c r="BN59" s="441" t="str">
        <f t="shared" si="183"/>
        <v/>
      </c>
      <c r="BO59" s="441" t="str">
        <f t="shared" si="184"/>
        <v/>
      </c>
      <c r="BP59" s="441" t="str">
        <f t="shared" si="185"/>
        <v/>
      </c>
      <c r="BQ59" s="439" t="str">
        <f t="shared" si="186"/>
        <v/>
      </c>
      <c r="BR59" s="439" t="str">
        <f t="shared" si="187"/>
        <v/>
      </c>
      <c r="BS59" s="439" t="str">
        <f t="shared" si="188"/>
        <v/>
      </c>
      <c r="BT59" s="439" t="str">
        <f t="shared" si="189"/>
        <v/>
      </c>
      <c r="BU59" s="439" t="str">
        <f t="shared" si="190"/>
        <v/>
      </c>
      <c r="BV59" s="439" t="str">
        <f t="shared" si="191"/>
        <v/>
      </c>
      <c r="BW59" s="439" t="str">
        <f t="shared" si="192"/>
        <v/>
      </c>
      <c r="BX59" s="439" t="str">
        <f t="shared" si="193"/>
        <v/>
      </c>
      <c r="BY59" s="439" t="str">
        <f t="shared" si="194"/>
        <v/>
      </c>
      <c r="BZ59" s="439" t="str">
        <f t="shared" si="195"/>
        <v/>
      </c>
      <c r="CA59" s="441" t="str">
        <f t="shared" si="196"/>
        <v/>
      </c>
      <c r="CB59" s="441" t="str">
        <f t="shared" si="197"/>
        <v/>
      </c>
      <c r="CC59" s="441" t="str">
        <f t="shared" si="198"/>
        <v/>
      </c>
      <c r="CD59" s="441" t="str">
        <f t="shared" si="199"/>
        <v/>
      </c>
      <c r="CE59" s="441" t="str">
        <f t="shared" si="200"/>
        <v/>
      </c>
      <c r="CF59" s="441" t="str">
        <f t="shared" si="201"/>
        <v/>
      </c>
      <c r="CG59" s="441" t="str">
        <f t="shared" si="202"/>
        <v/>
      </c>
      <c r="CH59" s="441" t="str">
        <f t="shared" si="203"/>
        <v/>
      </c>
      <c r="CI59" s="441" t="str">
        <f t="shared" si="204"/>
        <v/>
      </c>
      <c r="CJ59" s="441" t="str">
        <f t="shared" si="205"/>
        <v/>
      </c>
      <c r="CK59" s="439">
        <f t="shared" si="206"/>
        <v>1</v>
      </c>
      <c r="CL59" s="439">
        <f t="shared" si="207"/>
        <v>2</v>
      </c>
      <c r="CM59" s="439">
        <f t="shared" si="208"/>
        <v>3</v>
      </c>
      <c r="CN59" s="439">
        <f t="shared" si="209"/>
        <v>4</v>
      </c>
      <c r="CO59" s="439" t="str">
        <f t="shared" si="210"/>
        <v/>
      </c>
      <c r="CP59" s="439">
        <f t="shared" si="211"/>
        <v>6</v>
      </c>
      <c r="CQ59" s="439">
        <f t="shared" si="212"/>
        <v>7</v>
      </c>
      <c r="CR59" s="439">
        <f t="shared" si="213"/>
        <v>8</v>
      </c>
      <c r="CS59" s="439">
        <f t="shared" si="214"/>
        <v>9</v>
      </c>
      <c r="CT59" s="439" t="str">
        <f t="shared" si="215"/>
        <v/>
      </c>
      <c r="CU59" s="441" t="str">
        <f t="shared" si="216"/>
        <v/>
      </c>
      <c r="CV59" s="441" t="str">
        <f t="shared" si="217"/>
        <v/>
      </c>
      <c r="CW59" s="441" t="str">
        <f t="shared" si="218"/>
        <v/>
      </c>
      <c r="CX59" s="441" t="str">
        <f t="shared" si="219"/>
        <v/>
      </c>
      <c r="CY59" s="441" t="str">
        <f t="shared" si="220"/>
        <v/>
      </c>
      <c r="CZ59" s="441" t="str">
        <f t="shared" si="221"/>
        <v/>
      </c>
      <c r="DA59" s="441" t="str">
        <f t="shared" si="222"/>
        <v/>
      </c>
      <c r="DB59" s="441" t="str">
        <f t="shared" si="223"/>
        <v/>
      </c>
      <c r="DC59" s="441" t="str">
        <f t="shared" si="224"/>
        <v/>
      </c>
      <c r="DD59" s="441" t="str">
        <f t="shared" si="225"/>
        <v/>
      </c>
      <c r="DE59" s="443" t="str">
        <f t="shared" si="226"/>
        <v/>
      </c>
      <c r="DF59" s="443" t="str">
        <f t="shared" si="57"/>
        <v/>
      </c>
      <c r="DG59" s="443" t="str">
        <f t="shared" si="227"/>
        <v/>
      </c>
      <c r="DH59" s="443" t="str">
        <f t="shared" si="58"/>
        <v/>
      </c>
      <c r="DI59" t="str">
        <f t="shared" si="228"/>
        <v/>
      </c>
      <c r="DJ59" s="443" t="str">
        <f t="shared" si="59"/>
        <v/>
      </c>
      <c r="DK59" t="str">
        <f t="shared" si="229"/>
        <v>12346789</v>
      </c>
      <c r="DL59" s="443" t="str">
        <f t="shared" si="61"/>
        <v>TH12346789</v>
      </c>
      <c r="DM59" t="str">
        <f t="shared" si="230"/>
        <v/>
      </c>
      <c r="DN59" s="443" t="str">
        <f t="shared" si="60"/>
        <v/>
      </c>
    </row>
    <row r="60" spans="1:118" ht="20.100000000000001" customHeight="1" x14ac:dyDescent="0.2">
      <c r="A60" s="1040"/>
      <c r="B60" s="40">
        <f t="shared" si="54"/>
        <v>57</v>
      </c>
      <c r="C60" s="647" t="s">
        <v>375</v>
      </c>
      <c r="D60" s="648" t="str">
        <f>VLOOKUP($C60,'Course List (program)'!$G$2:$L$100,2,FALSE)</f>
        <v xml:space="preserve">Reinforced Concrete </v>
      </c>
      <c r="E60" s="649" t="str">
        <f>VLOOKUP($C60,'Course List (program)'!$G$2:$L$100,3,FALSE)</f>
        <v>Prof. Dr. Cengiz TOKLU</v>
      </c>
      <c r="F60" s="650">
        <f>VLOOKUP($C60,'Course List (program)'!$G$2:$L$100,4,FALSE)</f>
        <v>0</v>
      </c>
      <c r="G60" s="648" t="str">
        <f t="shared" ref="G60:G65" si="231">CONCATENATE(DF60,DH60,DJ60,DL60,DN60)</f>
        <v>TU123</v>
      </c>
      <c r="H60" s="652">
        <f>VLOOKUP($C60,'Course List (program)'!$G$2:$L$100,6,FALSE)</f>
        <v>0</v>
      </c>
      <c r="I60" s="441">
        <f>IF((OR($C60='S4'!$C$3,$C60='S4'!$C$13,$C60='S4'!$C$23,$C60='S4'!$C$33)),1,0)</f>
        <v>0</v>
      </c>
      <c r="J60" s="441">
        <f>IF((OR($C60='S4'!$C$4,$C60='S4'!$C$14,$C60='S4'!$C$24,$C60='S4'!$C$34)),1,0)</f>
        <v>0</v>
      </c>
      <c r="K60" s="441">
        <f>IF((OR($C60='S4'!$C$5,$C60='S4'!$C$15,$C60='S4'!$C$25,$C60='S4'!$C$35)),1,0)</f>
        <v>0</v>
      </c>
      <c r="L60" s="441">
        <f>IF((OR($C60='S4'!$C$6,$C60='S4'!$C$16,$C60='S4'!$C$26,$C60='S4'!$C$36)),1,0)</f>
        <v>0</v>
      </c>
      <c r="M60" s="441">
        <f>IF((OR($C60='S4'!$C$7,$C60='S4'!$C$17,$C60='S4'!$C$27,$C60='S4'!$C$37)),1,0)</f>
        <v>0</v>
      </c>
      <c r="N60" s="441">
        <f>IF((OR($C60='S4'!$C$8,$C60='S4'!$C$18,$C60='S4'!$C$28,$C60='S4'!$C$38)),1,0)</f>
        <v>0</v>
      </c>
      <c r="O60" s="441">
        <f>IF((OR($C60='S4'!$C$9,$C60='S4'!$C$19,$C60='S4'!$C$29,$C60='S4'!$C$39)),1,0)</f>
        <v>0</v>
      </c>
      <c r="P60" s="441">
        <f>IF((OR($C60='S4'!$C$10,$C60='S4'!$C$20,$C60='S4'!$C$30,$C60='S4'!$C$40)),1,0)</f>
        <v>0</v>
      </c>
      <c r="Q60" s="441">
        <f>IF((OR($C60='S4'!$C$11,$C60='S4'!$C$21,$C60='S4'!$C$31,$C60='S4'!$C$41)),1,0)</f>
        <v>0</v>
      </c>
      <c r="R60" s="441">
        <f>IF((OR($C60='S4'!$C$12,$C60='S4'!$C$22,$C60='S4'!$C$32,$C60='S4'!$C$42)),1,0)</f>
        <v>0</v>
      </c>
      <c r="S60" s="439">
        <f>IF((OR($C60='S4'!$D$3,$C60='S4'!$D$13,$C60='S4'!$D$23,$C60='S4'!$D$33)),1,0)</f>
        <v>1</v>
      </c>
      <c r="T60" s="439">
        <f>IF((OR($C60='S4'!$D$4,$C60='S4'!$D$14,$C60='S4'!$D$24,$C60='S4'!$D$34)),1,0)</f>
        <v>1</v>
      </c>
      <c r="U60" s="439">
        <f>IF((OR($C60='S4'!$D$5,$C60='S4'!$D$15,$C60='S4'!$D$25,$C60='S4'!$D$35)),1,0)</f>
        <v>1</v>
      </c>
      <c r="V60" s="439">
        <f>IF((OR($C60='S4'!$D$6,$C60='S4'!$D$16,$C60='S4'!$D$26,$C60='S4'!$D$36)),1,0)</f>
        <v>0</v>
      </c>
      <c r="W60" s="439">
        <f>IF((OR($C60='S4'!$D$7,$C60='S4'!$D$17,$C60='S4'!$D$27,$C60='S4'!$D$37)),1,0)</f>
        <v>0</v>
      </c>
      <c r="X60" s="439">
        <f>IF((OR($C60='S4'!$D$8,$C60='S4'!$D$18,$C60='S4'!$D$28,$C60='S4'!$D$38)),1,0)</f>
        <v>0</v>
      </c>
      <c r="Y60" s="439">
        <f>IF((OR($C60='S4'!$D$9,$C60='S4'!$D$19,$C60='S4'!$D$29,$C60='S4'!$D$39)),1,0)</f>
        <v>0</v>
      </c>
      <c r="Z60" s="439">
        <f>IF((OR($C60='S4'!$D$10,$C60='S4'!$D$20,$C60='S4'!$D$30,$C60='S4'!$D$40)),1,0)</f>
        <v>0</v>
      </c>
      <c r="AA60" s="439">
        <f>IF((OR($C60='S4'!$D$11,$C60='S4'!$D$21,$C60='S4'!$D$31,$C60='S4'!$D$41)),1,0)</f>
        <v>0</v>
      </c>
      <c r="AB60" s="439">
        <f>IF((OR($C60='S4'!$D$12,$C60='S4'!$D$22,$C60='S4'!$D$32,$C60='S4'!$D$42)),1,0)</f>
        <v>0</v>
      </c>
      <c r="AC60" s="441">
        <f>IF((OR($C60='S4'!$E$3,$C60='S4'!$E$13,$C60='S4'!$E$23,$C60='S4'!$E$33)),1,0)</f>
        <v>0</v>
      </c>
      <c r="AD60" s="441">
        <f>IF((OR($C60='S4'!$E$4,$C60='S4'!$E$14,$C60='S4'!$E$24,$C60='S4'!$E$34)),1,0)</f>
        <v>0</v>
      </c>
      <c r="AE60" s="441">
        <f>IF((OR($C60='S4'!$E$5,$C60='S4'!$E$15,$C60='S4'!$E$25,$C60='S4'!$E$35)),1,0)</f>
        <v>0</v>
      </c>
      <c r="AF60" s="441">
        <f>IF((OR($C60='S4'!$E$6,$C60='S4'!$E$16,$C60='S4'!$E$26,$C60='S4'!$E$36)),1,0)</f>
        <v>0</v>
      </c>
      <c r="AG60" s="441">
        <f>IF((OR($C60='S4'!$E$7,$C60='S4'!$E$17,$C60='S4'!$E$27,$C60='S4'!$E$37)),1,0)</f>
        <v>0</v>
      </c>
      <c r="AH60" s="441">
        <f>IF((OR($C60='S4'!$E$8,$C60='S4'!$E$18,$C60='S4'!$E$28,$C60='S4'!$E$38)),1,0)</f>
        <v>0</v>
      </c>
      <c r="AI60" s="441">
        <f>IF((OR($C60='S4'!$E$9,$C60='S4'!$E$19,$C60='S4'!$E$29,$C60='S4'!$E$39)),1,0)</f>
        <v>0</v>
      </c>
      <c r="AJ60" s="441">
        <f>IF((OR($C60='S4'!$E$10,$C60='S4'!$E$20,$C60='S4'!$E$30,$C60='S4'!$E$40)),1,0)</f>
        <v>0</v>
      </c>
      <c r="AK60" s="441">
        <f>IF((OR($C60='S4'!$E$11,$C60='S4'!$E$21,$C60='S4'!$E$31,$C60='S4'!$E$41)),1,0)</f>
        <v>0</v>
      </c>
      <c r="AL60" s="441">
        <f>IF((OR($C60='S4'!$E$12,$C60='S4'!$E$22,$C60='S4'!$E$32,$C60='S4'!$E$42)),1,0)</f>
        <v>0</v>
      </c>
      <c r="AM60" s="439">
        <f>IF((OR($C60='S4'!$F$3,$C60='S4'!$F$13,$C60='S4'!$F$23,$C60='S4'!$F$33)),1,0)</f>
        <v>0</v>
      </c>
      <c r="AN60" s="439">
        <f>IF((OR($C60='S4'!$F$4,$C60='S4'!$F$14,$C60='S4'!$F$24,$C60='S4'!$F$34)),1,0)</f>
        <v>0</v>
      </c>
      <c r="AO60" s="439">
        <f>IF((OR($C60='S4'!$F$5,$C60='S4'!$F$15,$C60='S4'!$F$25,$C60='S4'!$F$35)),1,0)</f>
        <v>0</v>
      </c>
      <c r="AP60" s="439">
        <f>IF((OR($C60='S4'!$F$6,$C60='S4'!$F$16,$C60='S4'!$F$26,$C60='S4'!$F$36)),1,0)</f>
        <v>0</v>
      </c>
      <c r="AQ60" s="439">
        <f>IF((OR($C60='S4'!$F$7,$C60='S4'!$F$17,$C60='S4'!$F$27,$C60='S4'!$F$37)),1,0)</f>
        <v>0</v>
      </c>
      <c r="AR60" s="439">
        <f>IF((OR($C60='S4'!$F$8,$C60='S4'!$F$18,$C60='S4'!$F$28,$C60='S4'!$F$38)),1,0)</f>
        <v>0</v>
      </c>
      <c r="AS60" s="439">
        <f>IF((OR($C60='S4'!$F$9,$C60='S4'!$F$19,$C60='S4'!$F$29,$C60='S4'!$F$39)),1,0)</f>
        <v>0</v>
      </c>
      <c r="AT60" s="439">
        <f>IF((OR($C60='S4'!$F$10,$C60='S4'!$F$20,$C60='S4'!$F$30,$C60='S4'!$F$40)),1,0)</f>
        <v>0</v>
      </c>
      <c r="AU60" s="439">
        <f>IF((OR($C60='S4'!$F$11,$C60='S4'!$F$21,$C60='S4'!$F$31,$C60='S4'!$F$41)),1,0)</f>
        <v>0</v>
      </c>
      <c r="AV60" s="439">
        <f>IF((OR($C60='S4'!$F$12,$C60='S4'!$F$22,$C60='S4'!$F$32,$C60='S4'!$F$42)),1,0)</f>
        <v>0</v>
      </c>
      <c r="AW60" s="441">
        <f>IF((OR($C60='S4'!$G$3,$C60='S4'!$G$13,$C60='S4'!$G$23,$C60='S4'!$G$33)),1,0)</f>
        <v>0</v>
      </c>
      <c r="AX60" s="441">
        <f>IF((OR($C60='S4'!$G$4,$C60='S4'!$G$14,$C60='S4'!$G$24,$C60='S4'!$G$34)),1,0)</f>
        <v>0</v>
      </c>
      <c r="AY60" s="441">
        <f>IF((OR($C60='S4'!$G$5,$C60='S4'!$G$15,$C60='S4'!$G$25,$C60='S4'!$G$35)),1,0)</f>
        <v>0</v>
      </c>
      <c r="AZ60" s="441">
        <f>IF((OR($C60='S4'!$G$6,$C60='S4'!$G$16,$C60='S4'!$G$26,$C60='S4'!$G$36)),1,0)</f>
        <v>0</v>
      </c>
      <c r="BA60" s="441">
        <f>IF((OR($C60='S4'!$G$7,$C60='S4'!$G$17,$C60='S4'!$G$27,$C60='S4'!$G$37)),1,0)</f>
        <v>0</v>
      </c>
      <c r="BB60" s="441">
        <f>IF((OR($C60='S4'!$G$8,$C60='S4'!$G$18,$C60='S4'!$G$28,$C60='S4'!$G$38)),1,0)</f>
        <v>0</v>
      </c>
      <c r="BC60" s="441">
        <f>IF((OR($C60='S4'!$G$9,$C60='S4'!$G$19,$C60='S4'!$G$29,$C60='S4'!$G$39)),1,0)</f>
        <v>0</v>
      </c>
      <c r="BD60" s="441">
        <f>IF((OR($C60='S4'!$G$10,$C60='S4'!$G$20,$C60='S4'!$G$30,$C60='S4'!$G$40)),1,0)</f>
        <v>0</v>
      </c>
      <c r="BE60" s="441">
        <f>IF((OR($C60='S4'!$G$11,$C60='S4'!$G$21,$C60='S4'!$G$31,$C60='S4'!$G$41)),1,0)</f>
        <v>0</v>
      </c>
      <c r="BF60" s="441">
        <f>IF((OR($C60='S4'!$G$12,$C60='S4'!$G$22,$C60='S4'!$G$32,$C60='S4'!$G$42)),1,0)</f>
        <v>0</v>
      </c>
      <c r="BG60" s="441" t="str">
        <f t="shared" si="176"/>
        <v/>
      </c>
      <c r="BH60" s="441" t="str">
        <f t="shared" si="177"/>
        <v/>
      </c>
      <c r="BI60" s="441" t="str">
        <f t="shared" si="178"/>
        <v/>
      </c>
      <c r="BJ60" s="441" t="str">
        <f t="shared" si="179"/>
        <v/>
      </c>
      <c r="BK60" s="441" t="str">
        <f t="shared" si="180"/>
        <v/>
      </c>
      <c r="BL60" s="441" t="str">
        <f t="shared" si="181"/>
        <v/>
      </c>
      <c r="BM60" s="441" t="str">
        <f t="shared" si="182"/>
        <v/>
      </c>
      <c r="BN60" s="441" t="str">
        <f t="shared" si="183"/>
        <v/>
      </c>
      <c r="BO60" s="441" t="str">
        <f t="shared" si="184"/>
        <v/>
      </c>
      <c r="BP60" s="441" t="str">
        <f t="shared" si="185"/>
        <v/>
      </c>
      <c r="BQ60" s="439">
        <f t="shared" si="186"/>
        <v>1</v>
      </c>
      <c r="BR60" s="439">
        <f t="shared" si="187"/>
        <v>2</v>
      </c>
      <c r="BS60" s="439">
        <f t="shared" si="188"/>
        <v>3</v>
      </c>
      <c r="BT60" s="439" t="str">
        <f t="shared" si="189"/>
        <v/>
      </c>
      <c r="BU60" s="439" t="str">
        <f t="shared" si="190"/>
        <v/>
      </c>
      <c r="BV60" s="439" t="str">
        <f t="shared" si="191"/>
        <v/>
      </c>
      <c r="BW60" s="439" t="str">
        <f t="shared" si="192"/>
        <v/>
      </c>
      <c r="BX60" s="439" t="str">
        <f t="shared" si="193"/>
        <v/>
      </c>
      <c r="BY60" s="439" t="str">
        <f t="shared" si="194"/>
        <v/>
      </c>
      <c r="BZ60" s="439" t="str">
        <f t="shared" si="195"/>
        <v/>
      </c>
      <c r="CA60" s="441" t="str">
        <f t="shared" si="196"/>
        <v/>
      </c>
      <c r="CB60" s="441" t="str">
        <f t="shared" si="197"/>
        <v/>
      </c>
      <c r="CC60" s="441" t="str">
        <f t="shared" si="198"/>
        <v/>
      </c>
      <c r="CD60" s="441" t="str">
        <f t="shared" si="199"/>
        <v/>
      </c>
      <c r="CE60" s="441" t="str">
        <f t="shared" si="200"/>
        <v/>
      </c>
      <c r="CF60" s="441" t="str">
        <f t="shared" si="201"/>
        <v/>
      </c>
      <c r="CG60" s="441" t="str">
        <f t="shared" si="202"/>
        <v/>
      </c>
      <c r="CH60" s="441" t="str">
        <f t="shared" si="203"/>
        <v/>
      </c>
      <c r="CI60" s="441" t="str">
        <f t="shared" si="204"/>
        <v/>
      </c>
      <c r="CJ60" s="441" t="str">
        <f t="shared" si="205"/>
        <v/>
      </c>
      <c r="CK60" s="439" t="str">
        <f t="shared" si="206"/>
        <v/>
      </c>
      <c r="CL60" s="439" t="str">
        <f t="shared" si="207"/>
        <v/>
      </c>
      <c r="CM60" s="439" t="str">
        <f t="shared" si="208"/>
        <v/>
      </c>
      <c r="CN60" s="439" t="str">
        <f t="shared" si="209"/>
        <v/>
      </c>
      <c r="CO60" s="439" t="str">
        <f t="shared" si="210"/>
        <v/>
      </c>
      <c r="CP60" s="439" t="str">
        <f t="shared" si="211"/>
        <v/>
      </c>
      <c r="CQ60" s="439" t="str">
        <f t="shared" si="212"/>
        <v/>
      </c>
      <c r="CR60" s="439" t="str">
        <f t="shared" si="213"/>
        <v/>
      </c>
      <c r="CS60" s="439" t="str">
        <f t="shared" si="214"/>
        <v/>
      </c>
      <c r="CT60" s="439" t="str">
        <f t="shared" si="215"/>
        <v/>
      </c>
      <c r="CU60" s="441" t="str">
        <f t="shared" si="216"/>
        <v/>
      </c>
      <c r="CV60" s="441" t="str">
        <f t="shared" si="217"/>
        <v/>
      </c>
      <c r="CW60" s="441" t="str">
        <f t="shared" si="218"/>
        <v/>
      </c>
      <c r="CX60" s="441" t="str">
        <f t="shared" si="219"/>
        <v/>
      </c>
      <c r="CY60" s="441" t="str">
        <f t="shared" si="220"/>
        <v/>
      </c>
      <c r="CZ60" s="441" t="str">
        <f t="shared" si="221"/>
        <v/>
      </c>
      <c r="DA60" s="441" t="str">
        <f t="shared" si="222"/>
        <v/>
      </c>
      <c r="DB60" s="441" t="str">
        <f t="shared" si="223"/>
        <v/>
      </c>
      <c r="DC60" s="441" t="str">
        <f t="shared" si="224"/>
        <v/>
      </c>
      <c r="DD60" s="441" t="str">
        <f t="shared" si="225"/>
        <v/>
      </c>
      <c r="DE60" s="443" t="str">
        <f t="shared" si="226"/>
        <v/>
      </c>
      <c r="DF60" s="443" t="str">
        <f t="shared" si="57"/>
        <v/>
      </c>
      <c r="DG60" s="443" t="str">
        <f t="shared" si="227"/>
        <v>123</v>
      </c>
      <c r="DH60" s="443" t="str">
        <f t="shared" si="58"/>
        <v>TU123</v>
      </c>
      <c r="DI60" t="str">
        <f t="shared" si="228"/>
        <v/>
      </c>
      <c r="DJ60" s="443" t="str">
        <f t="shared" si="59"/>
        <v/>
      </c>
      <c r="DK60" t="str">
        <f t="shared" si="229"/>
        <v/>
      </c>
      <c r="DL60" s="443" t="str">
        <f t="shared" si="61"/>
        <v/>
      </c>
      <c r="DM60" t="str">
        <f t="shared" si="230"/>
        <v/>
      </c>
      <c r="DN60" s="443" t="str">
        <f t="shared" si="60"/>
        <v/>
      </c>
    </row>
    <row r="61" spans="1:118" ht="20.100000000000001" customHeight="1" x14ac:dyDescent="0.2">
      <c r="A61" s="1040"/>
      <c r="B61" s="40">
        <f t="shared" si="54"/>
        <v>58</v>
      </c>
      <c r="C61" s="647" t="s">
        <v>378</v>
      </c>
      <c r="D61" s="648" t="str">
        <f>VLOOKUP($C61,'Course List (program)'!$G$2:$L$100,2,FALSE)</f>
        <v xml:space="preserve">Mechanical and Electrical Building Services </v>
      </c>
      <c r="E61" s="649" t="str">
        <f>VLOOKUP($C61,'Course List (program)'!$G$2:$L$100,3,FALSE)</f>
        <v>Öğr. Gör. Cengiz GÖKÇE</v>
      </c>
      <c r="F61" s="650">
        <f>VLOOKUP($C61,'Course List (program)'!$G$2:$L$100,4,FALSE)</f>
        <v>0</v>
      </c>
      <c r="G61" s="648" t="str">
        <f t="shared" si="231"/>
        <v>F1234</v>
      </c>
      <c r="H61" s="652">
        <f>VLOOKUP($C61,'Course List (program)'!$G$2:$L$100,6,FALSE)</f>
        <v>0</v>
      </c>
      <c r="I61" s="441">
        <f>IF((OR($C61='S4'!$C$3,$C61='S4'!$C$13,$C61='S4'!$C$23,$C61='S4'!$C$33)),1,0)</f>
        <v>0</v>
      </c>
      <c r="J61" s="441">
        <f>IF((OR($C61='S4'!$C$4,$C61='S4'!$C$14,$C61='S4'!$C$24,$C61='S4'!$C$34)),1,0)</f>
        <v>0</v>
      </c>
      <c r="K61" s="441">
        <f>IF((OR($C61='S4'!$C$5,$C61='S4'!$C$15,$C61='S4'!$C$25,$C61='S4'!$C$35)),1,0)</f>
        <v>0</v>
      </c>
      <c r="L61" s="441">
        <f>IF((OR($C61='S4'!$C$6,$C61='S4'!$C$16,$C61='S4'!$C$26,$C61='S4'!$C$36)),1,0)</f>
        <v>0</v>
      </c>
      <c r="M61" s="441">
        <f>IF((OR($C61='S4'!$C$7,$C61='S4'!$C$17,$C61='S4'!$C$27,$C61='S4'!$C$37)),1,0)</f>
        <v>0</v>
      </c>
      <c r="N61" s="441">
        <f>IF((OR($C61='S4'!$C$8,$C61='S4'!$C$18,$C61='S4'!$C$28,$C61='S4'!$C$38)),1,0)</f>
        <v>0</v>
      </c>
      <c r="O61" s="441">
        <f>IF((OR($C61='S4'!$C$9,$C61='S4'!$C$19,$C61='S4'!$C$29,$C61='S4'!$C$39)),1,0)</f>
        <v>0</v>
      </c>
      <c r="P61" s="441">
        <f>IF((OR($C61='S4'!$C$10,$C61='S4'!$C$20,$C61='S4'!$C$30,$C61='S4'!$C$40)),1,0)</f>
        <v>0</v>
      </c>
      <c r="Q61" s="441">
        <f>IF((OR($C61='S4'!$C$11,$C61='S4'!$C$21,$C61='S4'!$C$31,$C61='S4'!$C$41)),1,0)</f>
        <v>0</v>
      </c>
      <c r="R61" s="441">
        <f>IF((OR($C61='S4'!$C$12,$C61='S4'!$C$22,$C61='S4'!$C$32,$C61='S4'!$C$42)),1,0)</f>
        <v>0</v>
      </c>
      <c r="S61" s="439">
        <f>IF((OR($C61='S4'!$D$3,$C61='S4'!$D$13,$C61='S4'!$D$23,$C61='S4'!$D$33)),1,0)</f>
        <v>0</v>
      </c>
      <c r="T61" s="439">
        <f>IF((OR($C61='S4'!$D$4,$C61='S4'!$D$14,$C61='S4'!$D$24,$C61='S4'!$D$34)),1,0)</f>
        <v>0</v>
      </c>
      <c r="U61" s="439">
        <f>IF((OR($C61='S4'!$D$5,$C61='S4'!$D$15,$C61='S4'!$D$25,$C61='S4'!$D$35)),1,0)</f>
        <v>0</v>
      </c>
      <c r="V61" s="439">
        <f>IF((OR($C61='S4'!$D$6,$C61='S4'!$D$16,$C61='S4'!$D$26,$C61='S4'!$D$36)),1,0)</f>
        <v>0</v>
      </c>
      <c r="W61" s="439">
        <f>IF((OR($C61='S4'!$D$7,$C61='S4'!$D$17,$C61='S4'!$D$27,$C61='S4'!$D$37)),1,0)</f>
        <v>0</v>
      </c>
      <c r="X61" s="439">
        <f>IF((OR($C61='S4'!$D$8,$C61='S4'!$D$18,$C61='S4'!$D$28,$C61='S4'!$D$38)),1,0)</f>
        <v>0</v>
      </c>
      <c r="Y61" s="439">
        <f>IF((OR($C61='S4'!$D$9,$C61='S4'!$D$19,$C61='S4'!$D$29,$C61='S4'!$D$39)),1,0)</f>
        <v>0</v>
      </c>
      <c r="Z61" s="439">
        <f>IF((OR($C61='S4'!$D$10,$C61='S4'!$D$20,$C61='S4'!$D$30,$C61='S4'!$D$40)),1,0)</f>
        <v>0</v>
      </c>
      <c r="AA61" s="439">
        <f>IF((OR($C61='S4'!$D$11,$C61='S4'!$D$21,$C61='S4'!$D$31,$C61='S4'!$D$41)),1,0)</f>
        <v>0</v>
      </c>
      <c r="AB61" s="439">
        <f>IF((OR($C61='S4'!$D$12,$C61='S4'!$D$22,$C61='S4'!$D$32,$C61='S4'!$D$42)),1,0)</f>
        <v>0</v>
      </c>
      <c r="AC61" s="441">
        <f>IF((OR($C61='S4'!$E$3,$C61='S4'!$E$13,$C61='S4'!$E$23,$C61='S4'!$E$33)),1,0)</f>
        <v>0</v>
      </c>
      <c r="AD61" s="441">
        <f>IF((OR($C61='S4'!$E$4,$C61='S4'!$E$14,$C61='S4'!$E$24,$C61='S4'!$E$34)),1,0)</f>
        <v>0</v>
      </c>
      <c r="AE61" s="441">
        <f>IF((OR($C61='S4'!$E$5,$C61='S4'!$E$15,$C61='S4'!$E$25,$C61='S4'!$E$35)),1,0)</f>
        <v>0</v>
      </c>
      <c r="AF61" s="441">
        <f>IF((OR($C61='S4'!$E$6,$C61='S4'!$E$16,$C61='S4'!$E$26,$C61='S4'!$E$36)),1,0)</f>
        <v>0</v>
      </c>
      <c r="AG61" s="441">
        <f>IF((OR($C61='S4'!$E$7,$C61='S4'!$E$17,$C61='S4'!$E$27,$C61='S4'!$E$37)),1,0)</f>
        <v>0</v>
      </c>
      <c r="AH61" s="441">
        <f>IF((OR($C61='S4'!$E$8,$C61='S4'!$E$18,$C61='S4'!$E$28,$C61='S4'!$E$38)),1,0)</f>
        <v>0</v>
      </c>
      <c r="AI61" s="441">
        <f>IF((OR($C61='S4'!$E$9,$C61='S4'!$E$19,$C61='S4'!$E$29,$C61='S4'!$E$39)),1,0)</f>
        <v>0</v>
      </c>
      <c r="AJ61" s="441">
        <f>IF((OR($C61='S4'!$E$10,$C61='S4'!$E$20,$C61='S4'!$E$30,$C61='S4'!$E$40)),1,0)</f>
        <v>0</v>
      </c>
      <c r="AK61" s="441">
        <f>IF((OR($C61='S4'!$E$11,$C61='S4'!$E$21,$C61='S4'!$E$31,$C61='S4'!$E$41)),1,0)</f>
        <v>0</v>
      </c>
      <c r="AL61" s="441">
        <f>IF((OR($C61='S4'!$E$12,$C61='S4'!$E$22,$C61='S4'!$E$32,$C61='S4'!$E$42)),1,0)</f>
        <v>0</v>
      </c>
      <c r="AM61" s="439">
        <f>IF((OR($C61='S4'!$F$3,$C61='S4'!$F$13,$C61='S4'!$F$23,$C61='S4'!$F$33)),1,0)</f>
        <v>0</v>
      </c>
      <c r="AN61" s="439">
        <f>IF((OR($C61='S4'!$F$4,$C61='S4'!$F$14,$C61='S4'!$F$24,$C61='S4'!$F$34)),1,0)</f>
        <v>0</v>
      </c>
      <c r="AO61" s="439">
        <f>IF((OR($C61='S4'!$F$5,$C61='S4'!$F$15,$C61='S4'!$F$25,$C61='S4'!$F$35)),1,0)</f>
        <v>0</v>
      </c>
      <c r="AP61" s="439">
        <f>IF((OR($C61='S4'!$F$6,$C61='S4'!$F$16,$C61='S4'!$F$26,$C61='S4'!$F$36)),1,0)</f>
        <v>0</v>
      </c>
      <c r="AQ61" s="439">
        <f>IF((OR($C61='S4'!$F$7,$C61='S4'!$F$17,$C61='S4'!$F$27,$C61='S4'!$F$37)),1,0)</f>
        <v>0</v>
      </c>
      <c r="AR61" s="439">
        <f>IF((OR($C61='S4'!$F$8,$C61='S4'!$F$18,$C61='S4'!$F$28,$C61='S4'!$F$38)),1,0)</f>
        <v>0</v>
      </c>
      <c r="AS61" s="439">
        <f>IF((OR($C61='S4'!$F$9,$C61='S4'!$F$19,$C61='S4'!$F$29,$C61='S4'!$F$39)),1,0)</f>
        <v>0</v>
      </c>
      <c r="AT61" s="439">
        <f>IF((OR($C61='S4'!$F$10,$C61='S4'!$F$20,$C61='S4'!$F$30,$C61='S4'!$F$40)),1,0)</f>
        <v>0</v>
      </c>
      <c r="AU61" s="439">
        <f>IF((OR($C61='S4'!$F$11,$C61='S4'!$F$21,$C61='S4'!$F$31,$C61='S4'!$F$41)),1,0)</f>
        <v>0</v>
      </c>
      <c r="AV61" s="439">
        <f>IF((OR($C61='S4'!$F$12,$C61='S4'!$F$22,$C61='S4'!$F$32,$C61='S4'!$F$42)),1,0)</f>
        <v>0</v>
      </c>
      <c r="AW61" s="441">
        <f>IF((OR($C61='S4'!$G$3,$C61='S4'!$G$13,$C61='S4'!$G$23,$C61='S4'!$G$33)),1,0)</f>
        <v>1</v>
      </c>
      <c r="AX61" s="441">
        <f>IF((OR($C61='S4'!$G$4,$C61='S4'!$G$14,$C61='S4'!$G$24,$C61='S4'!$G$34)),1,0)</f>
        <v>1</v>
      </c>
      <c r="AY61" s="441">
        <f>IF((OR($C61='S4'!$G$5,$C61='S4'!$G$15,$C61='S4'!$G$25,$C61='S4'!$G$35)),1,0)</f>
        <v>1</v>
      </c>
      <c r="AZ61" s="441">
        <f>IF((OR($C61='S4'!$G$6,$C61='S4'!$G$16,$C61='S4'!$G$26,$C61='S4'!$G$36)),1,0)</f>
        <v>1</v>
      </c>
      <c r="BA61" s="441">
        <f>IF((OR($C61='S4'!$G$7,$C61='S4'!$G$17,$C61='S4'!$G$27,$C61='S4'!$G$37)),1,0)</f>
        <v>0</v>
      </c>
      <c r="BB61" s="441">
        <f>IF((OR($C61='S4'!$G$8,$C61='S4'!$G$18,$C61='S4'!$G$28,$C61='S4'!$G$38)),1,0)</f>
        <v>0</v>
      </c>
      <c r="BC61" s="441">
        <f>IF((OR($C61='S4'!$G$9,$C61='S4'!$G$19,$C61='S4'!$G$29,$C61='S4'!$G$39)),1,0)</f>
        <v>0</v>
      </c>
      <c r="BD61" s="441">
        <f>IF((OR($C61='S4'!$G$10,$C61='S4'!$G$20,$C61='S4'!$G$30,$C61='S4'!$G$40)),1,0)</f>
        <v>0</v>
      </c>
      <c r="BE61" s="441">
        <f>IF((OR($C61='S4'!$G$11,$C61='S4'!$G$21,$C61='S4'!$G$31,$C61='S4'!$G$41)),1,0)</f>
        <v>0</v>
      </c>
      <c r="BF61" s="441">
        <f>IF((OR($C61='S4'!$G$12,$C61='S4'!$G$22,$C61='S4'!$G$32,$C61='S4'!$G$42)),1,0)</f>
        <v>0</v>
      </c>
      <c r="BG61" s="441" t="str">
        <f t="shared" si="176"/>
        <v/>
      </c>
      <c r="BH61" s="441" t="str">
        <f t="shared" si="177"/>
        <v/>
      </c>
      <c r="BI61" s="441" t="str">
        <f t="shared" si="178"/>
        <v/>
      </c>
      <c r="BJ61" s="441" t="str">
        <f t="shared" si="179"/>
        <v/>
      </c>
      <c r="BK61" s="441" t="str">
        <f t="shared" si="180"/>
        <v/>
      </c>
      <c r="BL61" s="441" t="str">
        <f t="shared" si="181"/>
        <v/>
      </c>
      <c r="BM61" s="441" t="str">
        <f t="shared" si="182"/>
        <v/>
      </c>
      <c r="BN61" s="441" t="str">
        <f t="shared" si="183"/>
        <v/>
      </c>
      <c r="BO61" s="441" t="str">
        <f t="shared" si="184"/>
        <v/>
      </c>
      <c r="BP61" s="441" t="str">
        <f t="shared" si="185"/>
        <v/>
      </c>
      <c r="BQ61" s="439" t="str">
        <f t="shared" si="186"/>
        <v/>
      </c>
      <c r="BR61" s="439" t="str">
        <f t="shared" si="187"/>
        <v/>
      </c>
      <c r="BS61" s="439" t="str">
        <f t="shared" si="188"/>
        <v/>
      </c>
      <c r="BT61" s="439" t="str">
        <f t="shared" si="189"/>
        <v/>
      </c>
      <c r="BU61" s="439" t="str">
        <f t="shared" si="190"/>
        <v/>
      </c>
      <c r="BV61" s="439" t="str">
        <f t="shared" si="191"/>
        <v/>
      </c>
      <c r="BW61" s="439" t="str">
        <f t="shared" si="192"/>
        <v/>
      </c>
      <c r="BX61" s="439" t="str">
        <f t="shared" si="193"/>
        <v/>
      </c>
      <c r="BY61" s="439" t="str">
        <f t="shared" si="194"/>
        <v/>
      </c>
      <c r="BZ61" s="439" t="str">
        <f t="shared" si="195"/>
        <v/>
      </c>
      <c r="CA61" s="441" t="str">
        <f t="shared" si="196"/>
        <v/>
      </c>
      <c r="CB61" s="441" t="str">
        <f t="shared" si="197"/>
        <v/>
      </c>
      <c r="CC61" s="441" t="str">
        <f t="shared" si="198"/>
        <v/>
      </c>
      <c r="CD61" s="441" t="str">
        <f t="shared" si="199"/>
        <v/>
      </c>
      <c r="CE61" s="441" t="str">
        <f t="shared" si="200"/>
        <v/>
      </c>
      <c r="CF61" s="441" t="str">
        <f t="shared" si="201"/>
        <v/>
      </c>
      <c r="CG61" s="441" t="str">
        <f t="shared" si="202"/>
        <v/>
      </c>
      <c r="CH61" s="441" t="str">
        <f t="shared" si="203"/>
        <v/>
      </c>
      <c r="CI61" s="441" t="str">
        <f t="shared" si="204"/>
        <v/>
      </c>
      <c r="CJ61" s="441" t="str">
        <f t="shared" si="205"/>
        <v/>
      </c>
      <c r="CK61" s="439" t="str">
        <f t="shared" si="206"/>
        <v/>
      </c>
      <c r="CL61" s="439" t="str">
        <f t="shared" si="207"/>
        <v/>
      </c>
      <c r="CM61" s="439" t="str">
        <f t="shared" si="208"/>
        <v/>
      </c>
      <c r="CN61" s="439" t="str">
        <f t="shared" si="209"/>
        <v/>
      </c>
      <c r="CO61" s="439" t="str">
        <f t="shared" si="210"/>
        <v/>
      </c>
      <c r="CP61" s="439" t="str">
        <f t="shared" si="211"/>
        <v/>
      </c>
      <c r="CQ61" s="439" t="str">
        <f t="shared" si="212"/>
        <v/>
      </c>
      <c r="CR61" s="439" t="str">
        <f t="shared" si="213"/>
        <v/>
      </c>
      <c r="CS61" s="439" t="str">
        <f t="shared" si="214"/>
        <v/>
      </c>
      <c r="CT61" s="439" t="str">
        <f t="shared" si="215"/>
        <v/>
      </c>
      <c r="CU61" s="441">
        <f t="shared" si="216"/>
        <v>1</v>
      </c>
      <c r="CV61" s="441">
        <f t="shared" si="217"/>
        <v>2</v>
      </c>
      <c r="CW61" s="441">
        <f t="shared" si="218"/>
        <v>3</v>
      </c>
      <c r="CX61" s="441">
        <f t="shared" si="219"/>
        <v>4</v>
      </c>
      <c r="CY61" s="441" t="str">
        <f t="shared" si="220"/>
        <v/>
      </c>
      <c r="CZ61" s="441" t="str">
        <f t="shared" si="221"/>
        <v/>
      </c>
      <c r="DA61" s="441" t="str">
        <f t="shared" si="222"/>
        <v/>
      </c>
      <c r="DB61" s="441" t="str">
        <f t="shared" si="223"/>
        <v/>
      </c>
      <c r="DC61" s="441" t="str">
        <f t="shared" si="224"/>
        <v/>
      </c>
      <c r="DD61" s="441" t="str">
        <f t="shared" si="225"/>
        <v/>
      </c>
      <c r="DE61" s="443" t="str">
        <f t="shared" si="226"/>
        <v/>
      </c>
      <c r="DF61" s="443" t="str">
        <f t="shared" si="57"/>
        <v/>
      </c>
      <c r="DG61" s="443" t="str">
        <f t="shared" si="227"/>
        <v/>
      </c>
      <c r="DH61" s="443" t="str">
        <f t="shared" si="58"/>
        <v/>
      </c>
      <c r="DI61" t="str">
        <f t="shared" si="228"/>
        <v/>
      </c>
      <c r="DJ61" s="443" t="str">
        <f t="shared" si="59"/>
        <v/>
      </c>
      <c r="DK61" t="str">
        <f t="shared" si="229"/>
        <v/>
      </c>
      <c r="DL61" s="443" t="str">
        <f t="shared" si="61"/>
        <v/>
      </c>
      <c r="DM61" t="str">
        <f t="shared" si="230"/>
        <v>1234</v>
      </c>
      <c r="DN61" s="443" t="str">
        <f t="shared" si="60"/>
        <v>F1234</v>
      </c>
    </row>
    <row r="62" spans="1:118" ht="20.100000000000001" customHeight="1" x14ac:dyDescent="0.2">
      <c r="A62" s="1040"/>
      <c r="B62" s="40">
        <f t="shared" si="54"/>
        <v>59</v>
      </c>
      <c r="C62" s="647" t="s">
        <v>617</v>
      </c>
      <c r="D62" s="648" t="str">
        <f>VLOOKUP($C62,'Course List (program)'!$G$2:$L$100,2,FALSE)</f>
        <v xml:space="preserve">Mechanical and Electrical Building Services </v>
      </c>
      <c r="E62" s="649" t="str">
        <f>VLOOKUP($C62,'Course List (program)'!$G$2:$L$100,3,FALSE)</f>
        <v>Öğr. Gör. Cengiz GÖKÇE</v>
      </c>
      <c r="F62" s="650">
        <f>VLOOKUP($C62,'Course List (program)'!$G$2:$L$100,4,FALSE)</f>
        <v>0</v>
      </c>
      <c r="G62" s="648" t="str">
        <f t="shared" si="231"/>
        <v>F6789</v>
      </c>
      <c r="H62" s="652">
        <f>VLOOKUP($C62,'Course List (program)'!$G$2:$L$100,6,FALSE)</f>
        <v>0</v>
      </c>
      <c r="I62" s="441">
        <f>IF((OR($C62='S4'!$C$3,$C62='S4'!$C$13,$C62='S4'!$C$23,$C62='S4'!$C$33)),1,0)</f>
        <v>0</v>
      </c>
      <c r="J62" s="441">
        <f>IF((OR($C62='S4'!$C$4,$C62='S4'!$C$14,$C62='S4'!$C$24,$C62='S4'!$C$34)),1,0)</f>
        <v>0</v>
      </c>
      <c r="K62" s="441">
        <f>IF((OR($C62='S4'!$C$5,$C62='S4'!$C$15,$C62='S4'!$C$25,$C62='S4'!$C$35)),1,0)</f>
        <v>0</v>
      </c>
      <c r="L62" s="441">
        <f>IF((OR($C62='S4'!$C$6,$C62='S4'!$C$16,$C62='S4'!$C$26,$C62='S4'!$C$36)),1,0)</f>
        <v>0</v>
      </c>
      <c r="M62" s="441">
        <f>IF((OR($C62='S4'!$C$7,$C62='S4'!$C$17,$C62='S4'!$C$27,$C62='S4'!$C$37)),1,0)</f>
        <v>0</v>
      </c>
      <c r="N62" s="441">
        <f>IF((OR($C62='S4'!$C$8,$C62='S4'!$C$18,$C62='S4'!$C$28,$C62='S4'!$C$38)),1,0)</f>
        <v>0</v>
      </c>
      <c r="O62" s="441">
        <f>IF((OR($C62='S4'!$C$9,$C62='S4'!$C$19,$C62='S4'!$C$29,$C62='S4'!$C$39)),1,0)</f>
        <v>0</v>
      </c>
      <c r="P62" s="441">
        <f>IF((OR($C62='S4'!$C$10,$C62='S4'!$C$20,$C62='S4'!$C$30,$C62='S4'!$C$40)),1,0)</f>
        <v>0</v>
      </c>
      <c r="Q62" s="441">
        <f>IF((OR($C62='S4'!$C$11,$C62='S4'!$C$21,$C62='S4'!$C$31,$C62='S4'!$C$41)),1,0)</f>
        <v>0</v>
      </c>
      <c r="R62" s="441">
        <f>IF((OR($C62='S4'!$C$12,$C62='S4'!$C$22,$C62='S4'!$C$32,$C62='S4'!$C$42)),1,0)</f>
        <v>0</v>
      </c>
      <c r="S62" s="439">
        <f>IF((OR($C62='S4'!$D$3,$C62='S4'!$D$13,$C62='S4'!$D$23,$C62='S4'!$D$33)),1,0)</f>
        <v>0</v>
      </c>
      <c r="T62" s="439">
        <f>IF((OR($C62='S4'!$D$4,$C62='S4'!$D$14,$C62='S4'!$D$24,$C62='S4'!$D$34)),1,0)</f>
        <v>0</v>
      </c>
      <c r="U62" s="439">
        <f>IF((OR($C62='S4'!$D$5,$C62='S4'!$D$15,$C62='S4'!$D$25,$C62='S4'!$D$35)),1,0)</f>
        <v>0</v>
      </c>
      <c r="V62" s="439">
        <f>IF((OR($C62='S4'!$D$6,$C62='S4'!$D$16,$C62='S4'!$D$26,$C62='S4'!$D$36)),1,0)</f>
        <v>0</v>
      </c>
      <c r="W62" s="439">
        <f>IF((OR($C62='S4'!$D$7,$C62='S4'!$D$17,$C62='S4'!$D$27,$C62='S4'!$D$37)),1,0)</f>
        <v>0</v>
      </c>
      <c r="X62" s="439">
        <f>IF((OR($C62='S4'!$D$8,$C62='S4'!$D$18,$C62='S4'!$D$28,$C62='S4'!$D$38)),1,0)</f>
        <v>0</v>
      </c>
      <c r="Y62" s="439">
        <f>IF((OR($C62='S4'!$D$9,$C62='S4'!$D$19,$C62='S4'!$D$29,$C62='S4'!$D$39)),1,0)</f>
        <v>0</v>
      </c>
      <c r="Z62" s="439">
        <f>IF((OR($C62='S4'!$D$10,$C62='S4'!$D$20,$C62='S4'!$D$30,$C62='S4'!$D$40)),1,0)</f>
        <v>0</v>
      </c>
      <c r="AA62" s="439">
        <f>IF((OR($C62='S4'!$D$11,$C62='S4'!$D$21,$C62='S4'!$D$31,$C62='S4'!$D$41)),1,0)</f>
        <v>0</v>
      </c>
      <c r="AB62" s="439">
        <f>IF((OR($C62='S4'!$D$12,$C62='S4'!$D$22,$C62='S4'!$D$32,$C62='S4'!$D$42)),1,0)</f>
        <v>0</v>
      </c>
      <c r="AC62" s="441">
        <f>IF((OR($C62='S4'!$E$3,$C62='S4'!$E$13,$C62='S4'!$E$23,$C62='S4'!$E$33)),1,0)</f>
        <v>0</v>
      </c>
      <c r="AD62" s="441">
        <f>IF((OR($C62='S4'!$E$4,$C62='S4'!$E$14,$C62='S4'!$E$24,$C62='S4'!$E$34)),1,0)</f>
        <v>0</v>
      </c>
      <c r="AE62" s="441">
        <f>IF((OR($C62='S4'!$E$5,$C62='S4'!$E$15,$C62='S4'!$E$25,$C62='S4'!$E$35)),1,0)</f>
        <v>0</v>
      </c>
      <c r="AF62" s="441">
        <f>IF((OR($C62='S4'!$E$6,$C62='S4'!$E$16,$C62='S4'!$E$26,$C62='S4'!$E$36)),1,0)</f>
        <v>0</v>
      </c>
      <c r="AG62" s="441">
        <f>IF((OR($C62='S4'!$E$7,$C62='S4'!$E$17,$C62='S4'!$E$27,$C62='S4'!$E$37)),1,0)</f>
        <v>0</v>
      </c>
      <c r="AH62" s="441">
        <f>IF((OR($C62='S4'!$E$8,$C62='S4'!$E$18,$C62='S4'!$E$28,$C62='S4'!$E$38)),1,0)</f>
        <v>0</v>
      </c>
      <c r="AI62" s="441">
        <f>IF((OR($C62='S4'!$E$9,$C62='S4'!$E$19,$C62='S4'!$E$29,$C62='S4'!$E$39)),1,0)</f>
        <v>0</v>
      </c>
      <c r="AJ62" s="441">
        <f>IF((OR($C62='S4'!$E$10,$C62='S4'!$E$20,$C62='S4'!$E$30,$C62='S4'!$E$40)),1,0)</f>
        <v>0</v>
      </c>
      <c r="AK62" s="441">
        <f>IF((OR($C62='S4'!$E$11,$C62='S4'!$E$21,$C62='S4'!$E$31,$C62='S4'!$E$41)),1,0)</f>
        <v>0</v>
      </c>
      <c r="AL62" s="441">
        <f>IF((OR($C62='S4'!$E$12,$C62='S4'!$E$22,$C62='S4'!$E$32,$C62='S4'!$E$42)),1,0)</f>
        <v>0</v>
      </c>
      <c r="AM62" s="439">
        <f>IF((OR($C62='S4'!$F$3,$C62='S4'!$F$13,$C62='S4'!$F$23,$C62='S4'!$F$33)),1,0)</f>
        <v>0</v>
      </c>
      <c r="AN62" s="439">
        <f>IF((OR($C62='S4'!$F$4,$C62='S4'!$F$14,$C62='S4'!$F$24,$C62='S4'!$F$34)),1,0)</f>
        <v>0</v>
      </c>
      <c r="AO62" s="439">
        <f>IF((OR($C62='S4'!$F$5,$C62='S4'!$F$15,$C62='S4'!$F$25,$C62='S4'!$F$35)),1,0)</f>
        <v>0</v>
      </c>
      <c r="AP62" s="439">
        <f>IF((OR($C62='S4'!$F$6,$C62='S4'!$F$16,$C62='S4'!$F$26,$C62='S4'!$F$36)),1,0)</f>
        <v>0</v>
      </c>
      <c r="AQ62" s="439">
        <f>IF((OR($C62='S4'!$F$7,$C62='S4'!$F$17,$C62='S4'!$F$27,$C62='S4'!$F$37)),1,0)</f>
        <v>0</v>
      </c>
      <c r="AR62" s="439">
        <f>IF((OR($C62='S4'!$F$8,$C62='S4'!$F$18,$C62='S4'!$F$28,$C62='S4'!$F$38)),1,0)</f>
        <v>0</v>
      </c>
      <c r="AS62" s="439">
        <f>IF((OR($C62='S4'!$F$9,$C62='S4'!$F$19,$C62='S4'!$F$29,$C62='S4'!$F$39)),1,0)</f>
        <v>0</v>
      </c>
      <c r="AT62" s="439">
        <f>IF((OR($C62='S4'!$F$10,$C62='S4'!$F$20,$C62='S4'!$F$30,$C62='S4'!$F$40)),1,0)</f>
        <v>0</v>
      </c>
      <c r="AU62" s="439">
        <f>IF((OR($C62='S4'!$F$11,$C62='S4'!$F$21,$C62='S4'!$F$31,$C62='S4'!$F$41)),1,0)</f>
        <v>0</v>
      </c>
      <c r="AV62" s="439">
        <f>IF((OR($C62='S4'!$F$12,$C62='S4'!$F$22,$C62='S4'!$F$32,$C62='S4'!$F$42)),1,0)</f>
        <v>0</v>
      </c>
      <c r="AW62" s="441">
        <f>IF((OR($C62='S4'!$G$3,$C62='S4'!$G$13,$C62='S4'!$G$23,$C62='S4'!$G$33)),1,0)</f>
        <v>0</v>
      </c>
      <c r="AX62" s="441">
        <f>IF((OR($C62='S4'!$G$4,$C62='S4'!$G$14,$C62='S4'!$G$24,$C62='S4'!$G$34)),1,0)</f>
        <v>0</v>
      </c>
      <c r="AY62" s="441">
        <f>IF((OR($C62='S4'!$G$5,$C62='S4'!$G$15,$C62='S4'!$G$25,$C62='S4'!$G$35)),1,0)</f>
        <v>0</v>
      </c>
      <c r="AZ62" s="441">
        <f>IF((OR($C62='S4'!$G$6,$C62='S4'!$G$16,$C62='S4'!$G$26,$C62='S4'!$G$36)),1,0)</f>
        <v>0</v>
      </c>
      <c r="BA62" s="441">
        <f>IF((OR($C62='S4'!$G$7,$C62='S4'!$G$17,$C62='S4'!$G$27,$C62='S4'!$G$37)),1,0)</f>
        <v>0</v>
      </c>
      <c r="BB62" s="441">
        <f>IF((OR($C62='S4'!$G$8,$C62='S4'!$G$18,$C62='S4'!$G$28,$C62='S4'!$G$38)),1,0)</f>
        <v>1</v>
      </c>
      <c r="BC62" s="441">
        <f>IF((OR($C62='S4'!$G$9,$C62='S4'!$G$19,$C62='S4'!$G$29,$C62='S4'!$G$39)),1,0)</f>
        <v>1</v>
      </c>
      <c r="BD62" s="441">
        <f>IF((OR($C62='S4'!$G$10,$C62='S4'!$G$20,$C62='S4'!$G$30,$C62='S4'!$G$40)),1,0)</f>
        <v>1</v>
      </c>
      <c r="BE62" s="441">
        <f>IF((OR($C62='S4'!$G$11,$C62='S4'!$G$21,$C62='S4'!$G$31,$C62='S4'!$G$41)),1,0)</f>
        <v>1</v>
      </c>
      <c r="BF62" s="441">
        <f>IF((OR($C62='S4'!$G$12,$C62='S4'!$G$22,$C62='S4'!$G$32,$C62='S4'!$G$42)),1,0)</f>
        <v>0</v>
      </c>
      <c r="BG62" s="441" t="str">
        <f t="shared" si="176"/>
        <v/>
      </c>
      <c r="BH62" s="441" t="str">
        <f t="shared" si="177"/>
        <v/>
      </c>
      <c r="BI62" s="441" t="str">
        <f t="shared" si="178"/>
        <v/>
      </c>
      <c r="BJ62" s="441" t="str">
        <f t="shared" si="179"/>
        <v/>
      </c>
      <c r="BK62" s="441" t="str">
        <f t="shared" si="180"/>
        <v/>
      </c>
      <c r="BL62" s="441" t="str">
        <f t="shared" si="181"/>
        <v/>
      </c>
      <c r="BM62" s="441" t="str">
        <f t="shared" si="182"/>
        <v/>
      </c>
      <c r="BN62" s="441" t="str">
        <f t="shared" si="183"/>
        <v/>
      </c>
      <c r="BO62" s="441" t="str">
        <f t="shared" si="184"/>
        <v/>
      </c>
      <c r="BP62" s="441" t="str">
        <f t="shared" si="185"/>
        <v/>
      </c>
      <c r="BQ62" s="439" t="str">
        <f t="shared" si="186"/>
        <v/>
      </c>
      <c r="BR62" s="439" t="str">
        <f t="shared" si="187"/>
        <v/>
      </c>
      <c r="BS62" s="439" t="str">
        <f t="shared" si="188"/>
        <v/>
      </c>
      <c r="BT62" s="439" t="str">
        <f t="shared" si="189"/>
        <v/>
      </c>
      <c r="BU62" s="439" t="str">
        <f t="shared" si="190"/>
        <v/>
      </c>
      <c r="BV62" s="439" t="str">
        <f t="shared" si="191"/>
        <v/>
      </c>
      <c r="BW62" s="439" t="str">
        <f t="shared" si="192"/>
        <v/>
      </c>
      <c r="BX62" s="439" t="str">
        <f t="shared" si="193"/>
        <v/>
      </c>
      <c r="BY62" s="439" t="str">
        <f t="shared" si="194"/>
        <v/>
      </c>
      <c r="BZ62" s="439" t="str">
        <f t="shared" si="195"/>
        <v/>
      </c>
      <c r="CA62" s="441" t="str">
        <f t="shared" si="196"/>
        <v/>
      </c>
      <c r="CB62" s="441" t="str">
        <f t="shared" si="197"/>
        <v/>
      </c>
      <c r="CC62" s="441" t="str">
        <f t="shared" si="198"/>
        <v/>
      </c>
      <c r="CD62" s="441" t="str">
        <f t="shared" si="199"/>
        <v/>
      </c>
      <c r="CE62" s="441" t="str">
        <f t="shared" si="200"/>
        <v/>
      </c>
      <c r="CF62" s="441" t="str">
        <f t="shared" si="201"/>
        <v/>
      </c>
      <c r="CG62" s="441" t="str">
        <f t="shared" si="202"/>
        <v/>
      </c>
      <c r="CH62" s="441" t="str">
        <f t="shared" si="203"/>
        <v/>
      </c>
      <c r="CI62" s="441" t="str">
        <f t="shared" si="204"/>
        <v/>
      </c>
      <c r="CJ62" s="441" t="str">
        <f t="shared" si="205"/>
        <v/>
      </c>
      <c r="CK62" s="439" t="str">
        <f t="shared" si="206"/>
        <v/>
      </c>
      <c r="CL62" s="439" t="str">
        <f t="shared" si="207"/>
        <v/>
      </c>
      <c r="CM62" s="439" t="str">
        <f t="shared" si="208"/>
        <v/>
      </c>
      <c r="CN62" s="439" t="str">
        <f t="shared" si="209"/>
        <v/>
      </c>
      <c r="CO62" s="439" t="str">
        <f t="shared" si="210"/>
        <v/>
      </c>
      <c r="CP62" s="439" t="str">
        <f t="shared" si="211"/>
        <v/>
      </c>
      <c r="CQ62" s="439" t="str">
        <f t="shared" si="212"/>
        <v/>
      </c>
      <c r="CR62" s="439" t="str">
        <f t="shared" si="213"/>
        <v/>
      </c>
      <c r="CS62" s="439" t="str">
        <f t="shared" si="214"/>
        <v/>
      </c>
      <c r="CT62" s="439" t="str">
        <f t="shared" si="215"/>
        <v/>
      </c>
      <c r="CU62" s="441" t="str">
        <f t="shared" si="216"/>
        <v/>
      </c>
      <c r="CV62" s="441" t="str">
        <f t="shared" si="217"/>
        <v/>
      </c>
      <c r="CW62" s="441" t="str">
        <f t="shared" si="218"/>
        <v/>
      </c>
      <c r="CX62" s="441" t="str">
        <f t="shared" si="219"/>
        <v/>
      </c>
      <c r="CY62" s="441" t="str">
        <f t="shared" si="220"/>
        <v/>
      </c>
      <c r="CZ62" s="441">
        <f t="shared" si="221"/>
        <v>6</v>
      </c>
      <c r="DA62" s="441">
        <f t="shared" si="222"/>
        <v>7</v>
      </c>
      <c r="DB62" s="441">
        <f t="shared" si="223"/>
        <v>8</v>
      </c>
      <c r="DC62" s="441">
        <f t="shared" si="224"/>
        <v>9</v>
      </c>
      <c r="DD62" s="441" t="str">
        <f t="shared" si="225"/>
        <v/>
      </c>
      <c r="DE62" s="443" t="str">
        <f t="shared" si="226"/>
        <v/>
      </c>
      <c r="DF62" s="443" t="str">
        <f t="shared" si="57"/>
        <v/>
      </c>
      <c r="DG62" s="443" t="str">
        <f t="shared" si="227"/>
        <v/>
      </c>
      <c r="DH62" s="443" t="str">
        <f t="shared" si="58"/>
        <v/>
      </c>
      <c r="DI62" t="str">
        <f t="shared" si="228"/>
        <v/>
      </c>
      <c r="DJ62" s="443" t="str">
        <f t="shared" si="59"/>
        <v/>
      </c>
      <c r="DK62" t="str">
        <f t="shared" si="229"/>
        <v/>
      </c>
      <c r="DL62" s="443" t="str">
        <f t="shared" si="61"/>
        <v/>
      </c>
      <c r="DM62" t="str">
        <f t="shared" si="230"/>
        <v>6789</v>
      </c>
      <c r="DN62" s="443" t="str">
        <f t="shared" si="60"/>
        <v>F6789</v>
      </c>
    </row>
    <row r="63" spans="1:118" ht="20.100000000000001" customHeight="1" x14ac:dyDescent="0.2">
      <c r="A63" s="1040"/>
      <c r="B63" s="40">
        <f t="shared" si="54"/>
        <v>60</v>
      </c>
      <c r="C63" s="647" t="s">
        <v>492</v>
      </c>
      <c r="D63" s="648" t="str">
        <f>VLOOKUP($C63,'Course List (program)'!$G$2:$L$100,2,FALSE)</f>
        <v>Turkish II</v>
      </c>
      <c r="E63" s="649" t="str">
        <f>VLOOKUP($C63,'Course List (program)'!$G$2:$L$100,3,FALSE)</f>
        <v>Rectorate3</v>
      </c>
      <c r="F63" s="650">
        <f>VLOOKUP($C63,'Course List (program)'!$G$2:$L$100,4,FALSE)</f>
        <v>0</v>
      </c>
      <c r="G63" s="648" t="str">
        <f t="shared" si="231"/>
        <v>TU89</v>
      </c>
      <c r="H63" s="652">
        <f>VLOOKUP($C63,'Course List (program)'!$G$2:$L$100,6,FALSE)</f>
        <v>0</v>
      </c>
      <c r="I63" s="441">
        <f>IF((OR($C63='S4'!$C$3,$C63='S4'!$C$13,$C63='S4'!$C$23,$C63='S4'!$C$33)),1,0)</f>
        <v>0</v>
      </c>
      <c r="J63" s="441">
        <f>IF((OR($C63='S4'!$C$4,$C63='S4'!$C$14,$C63='S4'!$C$24,$C63='S4'!$C$34)),1,0)</f>
        <v>0</v>
      </c>
      <c r="K63" s="441">
        <f>IF((OR($C63='S4'!$C$5,$C63='S4'!$C$15,$C63='S4'!$C$25,$C63='S4'!$C$35)),1,0)</f>
        <v>0</v>
      </c>
      <c r="L63" s="441">
        <f>IF((OR($C63='S4'!$C$6,$C63='S4'!$C$16,$C63='S4'!$C$26,$C63='S4'!$C$36)),1,0)</f>
        <v>0</v>
      </c>
      <c r="M63" s="441">
        <f>IF((OR($C63='S4'!$C$7,$C63='S4'!$C$17,$C63='S4'!$C$27,$C63='S4'!$C$37)),1,0)</f>
        <v>0</v>
      </c>
      <c r="N63" s="441">
        <f>IF((OR($C63='S4'!$C$8,$C63='S4'!$C$18,$C63='S4'!$C$28,$C63='S4'!$C$38)),1,0)</f>
        <v>0</v>
      </c>
      <c r="O63" s="441">
        <f>IF((OR($C63='S4'!$C$9,$C63='S4'!$C$19,$C63='S4'!$C$29,$C63='S4'!$C$39)),1,0)</f>
        <v>0</v>
      </c>
      <c r="P63" s="441">
        <f>IF((OR($C63='S4'!$C$10,$C63='S4'!$C$20,$C63='S4'!$C$30,$C63='S4'!$C$40)),1,0)</f>
        <v>0</v>
      </c>
      <c r="Q63" s="441">
        <f>IF((OR($C63='S4'!$C$11,$C63='S4'!$C$21,$C63='S4'!$C$31,$C63='S4'!$C$41)),1,0)</f>
        <v>0</v>
      </c>
      <c r="R63" s="441">
        <f>IF((OR($C63='S4'!$C$12,$C63='S4'!$C$22,$C63='S4'!$C$32,$C63='S4'!$C$42)),1,0)</f>
        <v>0</v>
      </c>
      <c r="S63" s="439">
        <f>IF((OR($C63='S4'!$D$3,$C63='S4'!$D$13,$C63='S4'!$D$23,$C63='S4'!$D$33)),1,0)</f>
        <v>0</v>
      </c>
      <c r="T63" s="439">
        <f>IF((OR($C63='S4'!$D$4,$C63='S4'!$D$14,$C63='S4'!$D$24,$C63='S4'!$D$34)),1,0)</f>
        <v>0</v>
      </c>
      <c r="U63" s="439">
        <f>IF((OR($C63='S4'!$D$5,$C63='S4'!$D$15,$C63='S4'!$D$25,$C63='S4'!$D$35)),1,0)</f>
        <v>0</v>
      </c>
      <c r="V63" s="439">
        <f>IF((OR($C63='S4'!$D$6,$C63='S4'!$D$16,$C63='S4'!$D$26,$C63='S4'!$D$36)),1,0)</f>
        <v>0</v>
      </c>
      <c r="W63" s="439">
        <f>IF((OR($C63='S4'!$D$7,$C63='S4'!$D$17,$C63='S4'!$D$27,$C63='S4'!$D$37)),1,0)</f>
        <v>0</v>
      </c>
      <c r="X63" s="439">
        <f>IF((OR($C63='S4'!$D$8,$C63='S4'!$D$18,$C63='S4'!$D$28,$C63='S4'!$D$38)),1,0)</f>
        <v>0</v>
      </c>
      <c r="Y63" s="439">
        <f>IF((OR($C63='S4'!$D$9,$C63='S4'!$D$19,$C63='S4'!$D$29,$C63='S4'!$D$39)),1,0)</f>
        <v>0</v>
      </c>
      <c r="Z63" s="439">
        <f>IF((OR($C63='S4'!$D$10,$C63='S4'!$D$20,$C63='S4'!$D$30,$C63='S4'!$D$40)),1,0)</f>
        <v>1</v>
      </c>
      <c r="AA63" s="439">
        <f>IF((OR($C63='S4'!$D$11,$C63='S4'!$D$21,$C63='S4'!$D$31,$C63='S4'!$D$41)),1,0)</f>
        <v>1</v>
      </c>
      <c r="AB63" s="439">
        <f>IF((OR($C63='S4'!$D$12,$C63='S4'!$D$22,$C63='S4'!$D$32,$C63='S4'!$D$42)),1,0)</f>
        <v>0</v>
      </c>
      <c r="AC63" s="441">
        <f>IF((OR($C63='S4'!$E$3,$C63='S4'!$E$13,$C63='S4'!$E$23,$C63='S4'!$E$33)),1,0)</f>
        <v>0</v>
      </c>
      <c r="AD63" s="441">
        <f>IF((OR($C63='S4'!$E$4,$C63='S4'!$E$14,$C63='S4'!$E$24,$C63='S4'!$E$34)),1,0)</f>
        <v>0</v>
      </c>
      <c r="AE63" s="441">
        <f>IF((OR($C63='S4'!$E$5,$C63='S4'!$E$15,$C63='S4'!$E$25,$C63='S4'!$E$35)),1,0)</f>
        <v>0</v>
      </c>
      <c r="AF63" s="441">
        <f>IF((OR($C63='S4'!$E$6,$C63='S4'!$E$16,$C63='S4'!$E$26,$C63='S4'!$E$36)),1,0)</f>
        <v>0</v>
      </c>
      <c r="AG63" s="441">
        <f>IF((OR($C63='S4'!$E$7,$C63='S4'!$E$17,$C63='S4'!$E$27,$C63='S4'!$E$37)),1,0)</f>
        <v>0</v>
      </c>
      <c r="AH63" s="441">
        <f>IF((OR($C63='S4'!$E$8,$C63='S4'!$E$18,$C63='S4'!$E$28,$C63='S4'!$E$38)),1,0)</f>
        <v>0</v>
      </c>
      <c r="AI63" s="441">
        <f>IF((OR($C63='S4'!$E$9,$C63='S4'!$E$19,$C63='S4'!$E$29,$C63='S4'!$E$39)),1,0)</f>
        <v>0</v>
      </c>
      <c r="AJ63" s="441">
        <f>IF((OR($C63='S4'!$E$10,$C63='S4'!$E$20,$C63='S4'!$E$30,$C63='S4'!$E$40)),1,0)</f>
        <v>0</v>
      </c>
      <c r="AK63" s="441">
        <f>IF((OR($C63='S4'!$E$11,$C63='S4'!$E$21,$C63='S4'!$E$31,$C63='S4'!$E$41)),1,0)</f>
        <v>0</v>
      </c>
      <c r="AL63" s="441">
        <f>IF((OR($C63='S4'!$E$12,$C63='S4'!$E$22,$C63='S4'!$E$32,$C63='S4'!$E$42)),1,0)</f>
        <v>0</v>
      </c>
      <c r="AM63" s="439">
        <f>IF((OR($C63='S4'!$F$3,$C63='S4'!$F$13,$C63='S4'!$F$23,$C63='S4'!$F$33)),1,0)</f>
        <v>0</v>
      </c>
      <c r="AN63" s="439">
        <f>IF((OR($C63='S4'!$F$4,$C63='S4'!$F$14,$C63='S4'!$F$24,$C63='S4'!$F$34)),1,0)</f>
        <v>0</v>
      </c>
      <c r="AO63" s="439">
        <f>IF((OR($C63='S4'!$F$5,$C63='S4'!$F$15,$C63='S4'!$F$25,$C63='S4'!$F$35)),1,0)</f>
        <v>0</v>
      </c>
      <c r="AP63" s="439">
        <f>IF((OR($C63='S4'!$F$6,$C63='S4'!$F$16,$C63='S4'!$F$26,$C63='S4'!$F$36)),1,0)</f>
        <v>0</v>
      </c>
      <c r="AQ63" s="439">
        <f>IF((OR($C63='S4'!$F$7,$C63='S4'!$F$17,$C63='S4'!$F$27,$C63='S4'!$F$37)),1,0)</f>
        <v>0</v>
      </c>
      <c r="AR63" s="439">
        <f>IF((OR($C63='S4'!$F$8,$C63='S4'!$F$18,$C63='S4'!$F$28,$C63='S4'!$F$38)),1,0)</f>
        <v>0</v>
      </c>
      <c r="AS63" s="439">
        <f>IF((OR($C63='S4'!$F$9,$C63='S4'!$F$19,$C63='S4'!$F$29,$C63='S4'!$F$39)),1,0)</f>
        <v>0</v>
      </c>
      <c r="AT63" s="439">
        <f>IF((OR($C63='S4'!$F$10,$C63='S4'!$F$20,$C63='S4'!$F$30,$C63='S4'!$F$40)),1,0)</f>
        <v>0</v>
      </c>
      <c r="AU63" s="439">
        <f>IF((OR($C63='S4'!$F$11,$C63='S4'!$F$21,$C63='S4'!$F$31,$C63='S4'!$F$41)),1,0)</f>
        <v>0</v>
      </c>
      <c r="AV63" s="439">
        <f>IF((OR($C63='S4'!$F$12,$C63='S4'!$F$22,$C63='S4'!$F$32,$C63='S4'!$F$42)),1,0)</f>
        <v>0</v>
      </c>
      <c r="AW63" s="441">
        <f>IF((OR($C63='S4'!$G$3,$C63='S4'!$G$13,$C63='S4'!$G$23,$C63='S4'!$G$33)),1,0)</f>
        <v>0</v>
      </c>
      <c r="AX63" s="441">
        <f>IF((OR($C63='S4'!$G$4,$C63='S4'!$G$14,$C63='S4'!$G$24,$C63='S4'!$G$34)),1,0)</f>
        <v>0</v>
      </c>
      <c r="AY63" s="441">
        <f>IF((OR($C63='S4'!$G$5,$C63='S4'!$G$15,$C63='S4'!$G$25,$C63='S4'!$G$35)),1,0)</f>
        <v>0</v>
      </c>
      <c r="AZ63" s="441">
        <f>IF((OR($C63='S4'!$G$6,$C63='S4'!$G$16,$C63='S4'!$G$26,$C63='S4'!$G$36)),1,0)</f>
        <v>0</v>
      </c>
      <c r="BA63" s="441">
        <f>IF((OR($C63='S4'!$G$7,$C63='S4'!$G$17,$C63='S4'!$G$27,$C63='S4'!$G$37)),1,0)</f>
        <v>0</v>
      </c>
      <c r="BB63" s="441">
        <f>IF((OR($C63='S4'!$G$8,$C63='S4'!$G$18,$C63='S4'!$G$28,$C63='S4'!$G$38)),1,0)</f>
        <v>0</v>
      </c>
      <c r="BC63" s="441">
        <f>IF((OR($C63='S4'!$G$9,$C63='S4'!$G$19,$C63='S4'!$G$29,$C63='S4'!$G$39)),1,0)</f>
        <v>0</v>
      </c>
      <c r="BD63" s="441">
        <f>IF((OR($C63='S4'!$G$10,$C63='S4'!$G$20,$C63='S4'!$G$30,$C63='S4'!$G$40)),1,0)</f>
        <v>0</v>
      </c>
      <c r="BE63" s="441">
        <f>IF((OR($C63='S4'!$G$11,$C63='S4'!$G$21,$C63='S4'!$G$31,$C63='S4'!$G$41)),1,0)</f>
        <v>0</v>
      </c>
      <c r="BF63" s="441">
        <f>IF((OR($C63='S4'!$G$12,$C63='S4'!$G$22,$C63='S4'!$G$32,$C63='S4'!$G$42)),1,0)</f>
        <v>0</v>
      </c>
      <c r="BG63" s="441" t="str">
        <f t="shared" si="176"/>
        <v/>
      </c>
      <c r="BH63" s="441" t="str">
        <f t="shared" si="177"/>
        <v/>
      </c>
      <c r="BI63" s="441" t="str">
        <f t="shared" si="178"/>
        <v/>
      </c>
      <c r="BJ63" s="441" t="str">
        <f t="shared" si="179"/>
        <v/>
      </c>
      <c r="BK63" s="441" t="str">
        <f t="shared" si="180"/>
        <v/>
      </c>
      <c r="BL63" s="441" t="str">
        <f t="shared" si="181"/>
        <v/>
      </c>
      <c r="BM63" s="441" t="str">
        <f t="shared" si="182"/>
        <v/>
      </c>
      <c r="BN63" s="441" t="str">
        <f t="shared" si="183"/>
        <v/>
      </c>
      <c r="BO63" s="441" t="str">
        <f t="shared" si="184"/>
        <v/>
      </c>
      <c r="BP63" s="441" t="str">
        <f t="shared" si="185"/>
        <v/>
      </c>
      <c r="BQ63" s="439" t="str">
        <f t="shared" si="186"/>
        <v/>
      </c>
      <c r="BR63" s="439" t="str">
        <f t="shared" si="187"/>
        <v/>
      </c>
      <c r="BS63" s="439" t="str">
        <f t="shared" si="188"/>
        <v/>
      </c>
      <c r="BT63" s="439" t="str">
        <f t="shared" si="189"/>
        <v/>
      </c>
      <c r="BU63" s="439" t="str">
        <f t="shared" si="190"/>
        <v/>
      </c>
      <c r="BV63" s="439" t="str">
        <f t="shared" si="191"/>
        <v/>
      </c>
      <c r="BW63" s="439" t="str">
        <f t="shared" si="192"/>
        <v/>
      </c>
      <c r="BX63" s="439">
        <f t="shared" si="193"/>
        <v>8</v>
      </c>
      <c r="BY63" s="439">
        <f t="shared" si="194"/>
        <v>9</v>
      </c>
      <c r="BZ63" s="439" t="str">
        <f t="shared" si="195"/>
        <v/>
      </c>
      <c r="CA63" s="441" t="str">
        <f t="shared" si="196"/>
        <v/>
      </c>
      <c r="CB63" s="441" t="str">
        <f t="shared" si="197"/>
        <v/>
      </c>
      <c r="CC63" s="441" t="str">
        <f t="shared" si="198"/>
        <v/>
      </c>
      <c r="CD63" s="441" t="str">
        <f t="shared" si="199"/>
        <v/>
      </c>
      <c r="CE63" s="441" t="str">
        <f t="shared" si="200"/>
        <v/>
      </c>
      <c r="CF63" s="441" t="str">
        <f t="shared" si="201"/>
        <v/>
      </c>
      <c r="CG63" s="441" t="str">
        <f t="shared" si="202"/>
        <v/>
      </c>
      <c r="CH63" s="441" t="str">
        <f t="shared" si="203"/>
        <v/>
      </c>
      <c r="CI63" s="441" t="str">
        <f t="shared" si="204"/>
        <v/>
      </c>
      <c r="CJ63" s="441" t="str">
        <f t="shared" si="205"/>
        <v/>
      </c>
      <c r="CK63" s="439" t="str">
        <f t="shared" si="206"/>
        <v/>
      </c>
      <c r="CL63" s="439" t="str">
        <f t="shared" si="207"/>
        <v/>
      </c>
      <c r="CM63" s="439" t="str">
        <f t="shared" si="208"/>
        <v/>
      </c>
      <c r="CN63" s="439" t="str">
        <f t="shared" si="209"/>
        <v/>
      </c>
      <c r="CO63" s="439" t="str">
        <f t="shared" si="210"/>
        <v/>
      </c>
      <c r="CP63" s="439" t="str">
        <f t="shared" si="211"/>
        <v/>
      </c>
      <c r="CQ63" s="439" t="str">
        <f t="shared" si="212"/>
        <v/>
      </c>
      <c r="CR63" s="439" t="str">
        <f t="shared" si="213"/>
        <v/>
      </c>
      <c r="CS63" s="439" t="str">
        <f t="shared" si="214"/>
        <v/>
      </c>
      <c r="CT63" s="439" t="str">
        <f t="shared" si="215"/>
        <v/>
      </c>
      <c r="CU63" s="441" t="str">
        <f t="shared" si="216"/>
        <v/>
      </c>
      <c r="CV63" s="441" t="str">
        <f t="shared" si="217"/>
        <v/>
      </c>
      <c r="CW63" s="441" t="str">
        <f t="shared" si="218"/>
        <v/>
      </c>
      <c r="CX63" s="441" t="str">
        <f t="shared" si="219"/>
        <v/>
      </c>
      <c r="CY63" s="441" t="str">
        <f t="shared" si="220"/>
        <v/>
      </c>
      <c r="CZ63" s="441" t="str">
        <f t="shared" si="221"/>
        <v/>
      </c>
      <c r="DA63" s="441" t="str">
        <f t="shared" si="222"/>
        <v/>
      </c>
      <c r="DB63" s="441" t="str">
        <f t="shared" si="223"/>
        <v/>
      </c>
      <c r="DC63" s="441" t="str">
        <f t="shared" si="224"/>
        <v/>
      </c>
      <c r="DD63" s="441" t="str">
        <f t="shared" si="225"/>
        <v/>
      </c>
      <c r="DE63" s="443" t="str">
        <f t="shared" si="226"/>
        <v/>
      </c>
      <c r="DF63" s="443" t="str">
        <f t="shared" si="57"/>
        <v/>
      </c>
      <c r="DG63" s="443" t="str">
        <f t="shared" si="227"/>
        <v>89</v>
      </c>
      <c r="DH63" s="443" t="str">
        <f t="shared" si="58"/>
        <v>TU89</v>
      </c>
      <c r="DI63" t="str">
        <f t="shared" si="228"/>
        <v/>
      </c>
      <c r="DJ63" s="443" t="str">
        <f t="shared" si="59"/>
        <v/>
      </c>
      <c r="DK63" t="str">
        <f t="shared" si="229"/>
        <v/>
      </c>
      <c r="DL63" s="443" t="str">
        <f t="shared" si="61"/>
        <v/>
      </c>
      <c r="DM63" t="str">
        <f t="shared" si="230"/>
        <v/>
      </c>
      <c r="DN63" s="443" t="str">
        <f t="shared" si="60"/>
        <v/>
      </c>
    </row>
    <row r="64" spans="1:118" ht="20.100000000000001" hidden="1" customHeight="1" thickBot="1" x14ac:dyDescent="0.25">
      <c r="A64" s="588"/>
      <c r="B64" s="40"/>
      <c r="C64" s="665" t="s">
        <v>49</v>
      </c>
      <c r="D64" s="648">
        <f>VLOOKUP($C64,'Course List (program)'!$G$2:$L$100,2,FALSE)</f>
        <v>0</v>
      </c>
      <c r="E64" s="649">
        <f>VLOOKUP($C64,'Course List (program)'!$G$2:$L$100,3,FALSE)</f>
        <v>0</v>
      </c>
      <c r="F64" s="650">
        <f>VLOOKUP($C64,'Course List (program)'!$G$2:$L$100,4,FALSE)</f>
        <v>0</v>
      </c>
      <c r="G64" s="648" t="str">
        <f t="shared" si="231"/>
        <v/>
      </c>
      <c r="H64" s="652">
        <f>VLOOKUP($C64,'Course List (program)'!$G$2:$L$100,6,FALSE)</f>
        <v>0</v>
      </c>
      <c r="I64" s="441">
        <f>IF((OR($C64='S4'!$C$3,$C64='S4'!$C$13,$C64='S4'!$C$23,$C64='S4'!$C$33)),1,0)</f>
        <v>0</v>
      </c>
      <c r="J64" s="441">
        <f>IF((OR($C64='S4'!$C$4,$C64='S4'!$C$14,$C64='S4'!$C$24,$C64='S4'!$C$34)),1,0)</f>
        <v>0</v>
      </c>
      <c r="K64" s="441">
        <f>IF((OR($C64='S4'!$C$5,$C64='S4'!$C$15,$C64='S4'!$C$25,$C64='S4'!$C$35)),1,0)</f>
        <v>0</v>
      </c>
      <c r="L64" s="441">
        <f>IF((OR($C64='S4'!$C$6,$C64='S4'!$C$16,$C64='S4'!$C$26,$C64='S4'!$C$36)),1,0)</f>
        <v>0</v>
      </c>
      <c r="M64" s="441">
        <f>IF((OR($C64='S4'!$C$7,$C64='S4'!$C$17,$C64='S4'!$C$27,$C64='S4'!$C$37)),1,0)</f>
        <v>0</v>
      </c>
      <c r="N64" s="441">
        <f>IF((OR($C64='S4'!$C$8,$C64='S4'!$C$18,$C64='S4'!$C$28,$C64='S4'!$C$38)),1,0)</f>
        <v>0</v>
      </c>
      <c r="O64" s="441">
        <f>IF((OR($C64='S4'!$C$9,$C64='S4'!$C$19,$C64='S4'!$C$29,$C64='S4'!$C$39)),1,0)</f>
        <v>0</v>
      </c>
      <c r="P64" s="441">
        <f>IF((OR($C64='S4'!$C$10,$C64='S4'!$C$20,$C64='S4'!$C$30,$C64='S4'!$C$40)),1,0)</f>
        <v>0</v>
      </c>
      <c r="Q64" s="441">
        <f>IF((OR($C64='S4'!$C$11,$C64='S4'!$C$21,$C64='S4'!$C$31,$C64='S4'!$C$41)),1,0)</f>
        <v>0</v>
      </c>
      <c r="R64" s="441">
        <f>IF((OR($C64='S4'!$C$12,$C64='S4'!$C$22,$C64='S4'!$C$32,$C64='S4'!$C$42)),1,0)</f>
        <v>0</v>
      </c>
      <c r="S64" s="439">
        <f>IF((OR($C64='S4'!$D$3,$C64='S4'!$D$13,$C64='S4'!$D$23,$C64='S4'!$D$33)),1,0)</f>
        <v>0</v>
      </c>
      <c r="T64" s="439">
        <f>IF((OR($C64='S4'!$D$4,$C64='S4'!$D$14,$C64='S4'!$D$24,$C64='S4'!$D$34)),1,0)</f>
        <v>0</v>
      </c>
      <c r="U64" s="439">
        <f>IF((OR($C64='S4'!$D$5,$C64='S4'!$D$15,$C64='S4'!$D$25,$C64='S4'!$D$35)),1,0)</f>
        <v>0</v>
      </c>
      <c r="V64" s="439">
        <f>IF((OR($C64='S4'!$D$6,$C64='S4'!$D$16,$C64='S4'!$D$26,$C64='S4'!$D$36)),1,0)</f>
        <v>0</v>
      </c>
      <c r="W64" s="439">
        <f>IF((OR($C64='S4'!$D$7,$C64='S4'!$D$17,$C64='S4'!$D$27,$C64='S4'!$D$37)),1,0)</f>
        <v>0</v>
      </c>
      <c r="X64" s="439">
        <f>IF((OR($C64='S4'!$D$8,$C64='S4'!$D$18,$C64='S4'!$D$28,$C64='S4'!$D$38)),1,0)</f>
        <v>0</v>
      </c>
      <c r="Y64" s="439">
        <f>IF((OR($C64='S4'!$D$9,$C64='S4'!$D$19,$C64='S4'!$D$29,$C64='S4'!$D$39)),1,0)</f>
        <v>0</v>
      </c>
      <c r="Z64" s="439">
        <f>IF((OR($C64='S4'!$D$10,$C64='S4'!$D$20,$C64='S4'!$D$30,$C64='S4'!$D$40)),1,0)</f>
        <v>0</v>
      </c>
      <c r="AA64" s="439">
        <f>IF((OR($C64='S4'!$D$11,$C64='S4'!$D$21,$C64='S4'!$D$31,$C64='S4'!$D$41)),1,0)</f>
        <v>0</v>
      </c>
      <c r="AB64" s="439">
        <f>IF((OR($C64='S4'!$D$12,$C64='S4'!$D$22,$C64='S4'!$D$32,$C64='S4'!$D$42)),1,0)</f>
        <v>0</v>
      </c>
      <c r="AC64" s="441">
        <f>IF((OR($C64='S4'!$E$3,$C64='S4'!$E$13,$C64='S4'!$E$23,$C64='S4'!$E$33)),1,0)</f>
        <v>0</v>
      </c>
      <c r="AD64" s="441">
        <f>IF((OR($C64='S4'!$E$4,$C64='S4'!$E$14,$C64='S4'!$E$24,$C64='S4'!$E$34)),1,0)</f>
        <v>0</v>
      </c>
      <c r="AE64" s="441">
        <f>IF((OR($C64='S4'!$E$5,$C64='S4'!$E$15,$C64='S4'!$E$25,$C64='S4'!$E$35)),1,0)</f>
        <v>0</v>
      </c>
      <c r="AF64" s="441">
        <f>IF((OR($C64='S4'!$E$6,$C64='S4'!$E$16,$C64='S4'!$E$26,$C64='S4'!$E$36)),1,0)</f>
        <v>0</v>
      </c>
      <c r="AG64" s="441">
        <f>IF((OR($C64='S4'!$E$7,$C64='S4'!$E$17,$C64='S4'!$E$27,$C64='S4'!$E$37)),1,0)</f>
        <v>0</v>
      </c>
      <c r="AH64" s="441">
        <f>IF((OR($C64='S4'!$E$8,$C64='S4'!$E$18,$C64='S4'!$E$28,$C64='S4'!$E$38)),1,0)</f>
        <v>0</v>
      </c>
      <c r="AI64" s="441">
        <f>IF((OR($C64='S4'!$E$9,$C64='S4'!$E$19,$C64='S4'!$E$29,$C64='S4'!$E$39)),1,0)</f>
        <v>0</v>
      </c>
      <c r="AJ64" s="441">
        <f>IF((OR($C64='S4'!$E$10,$C64='S4'!$E$20,$C64='S4'!$E$30,$C64='S4'!$E$40)),1,0)</f>
        <v>0</v>
      </c>
      <c r="AK64" s="441">
        <f>IF((OR($C64='S4'!$E$11,$C64='S4'!$E$21,$C64='S4'!$E$31,$C64='S4'!$E$41)),1,0)</f>
        <v>0</v>
      </c>
      <c r="AL64" s="441">
        <f>IF((OR($C64='S4'!$E$12,$C64='S4'!$E$22,$C64='S4'!$E$32,$C64='S4'!$E$42)),1,0)</f>
        <v>0</v>
      </c>
      <c r="AM64" s="439">
        <f>IF((OR($C64='S4'!$F$3,$C64='S4'!$F$13,$C64='S4'!$F$23,$C64='S4'!$F$33)),1,0)</f>
        <v>0</v>
      </c>
      <c r="AN64" s="439">
        <f>IF((OR($C64='S4'!$F$4,$C64='S4'!$F$14,$C64='S4'!$F$24,$C64='S4'!$F$34)),1,0)</f>
        <v>0</v>
      </c>
      <c r="AO64" s="439">
        <f>IF((OR($C64='S4'!$F$5,$C64='S4'!$F$15,$C64='S4'!$F$25,$C64='S4'!$F$35)),1,0)</f>
        <v>0</v>
      </c>
      <c r="AP64" s="439">
        <f>IF((OR($C64='S4'!$F$6,$C64='S4'!$F$16,$C64='S4'!$F$26,$C64='S4'!$F$36)),1,0)</f>
        <v>0</v>
      </c>
      <c r="AQ64" s="439">
        <f>IF((OR($C64='S4'!$F$7,$C64='S4'!$F$17,$C64='S4'!$F$27,$C64='S4'!$F$37)),1,0)</f>
        <v>0</v>
      </c>
      <c r="AR64" s="439">
        <f>IF((OR($C64='S4'!$F$8,$C64='S4'!$F$18,$C64='S4'!$F$28,$C64='S4'!$F$38)),1,0)</f>
        <v>0</v>
      </c>
      <c r="AS64" s="439">
        <f>IF((OR($C64='S4'!$F$9,$C64='S4'!$F$19,$C64='S4'!$F$29,$C64='S4'!$F$39)),1,0)</f>
        <v>0</v>
      </c>
      <c r="AT64" s="439">
        <f>IF((OR($C64='S4'!$F$10,$C64='S4'!$F$20,$C64='S4'!$F$30,$C64='S4'!$F$40)),1,0)</f>
        <v>0</v>
      </c>
      <c r="AU64" s="439">
        <f>IF((OR($C64='S4'!$F$11,$C64='S4'!$F$21,$C64='S4'!$F$31,$C64='S4'!$F$41)),1,0)</f>
        <v>0</v>
      </c>
      <c r="AV64" s="439">
        <f>IF((OR($C64='S4'!$F$12,$C64='S4'!$F$22,$C64='S4'!$F$32,$C64='S4'!$F$42)),1,0)</f>
        <v>0</v>
      </c>
      <c r="AW64" s="441">
        <f>IF((OR($C64='S4'!$G$3,$C64='S4'!$G$13,$C64='S4'!$G$23,$C64='S4'!$G$33)),1,0)</f>
        <v>0</v>
      </c>
      <c r="AX64" s="441">
        <f>IF((OR($C64='S4'!$G$4,$C64='S4'!$G$14,$C64='S4'!$G$24,$C64='S4'!$G$34)),1,0)</f>
        <v>0</v>
      </c>
      <c r="AY64" s="441">
        <f>IF((OR($C64='S4'!$G$5,$C64='S4'!$G$15,$C64='S4'!$G$25,$C64='S4'!$G$35)),1,0)</f>
        <v>0</v>
      </c>
      <c r="AZ64" s="441">
        <f>IF((OR($C64='S4'!$G$6,$C64='S4'!$G$16,$C64='S4'!$G$26,$C64='S4'!$G$36)),1,0)</f>
        <v>0</v>
      </c>
      <c r="BA64" s="441">
        <f>IF((OR($C64='S4'!$G$7,$C64='S4'!$G$17,$C64='S4'!$G$27,$C64='S4'!$G$37)),1,0)</f>
        <v>0</v>
      </c>
      <c r="BB64" s="441">
        <f>IF((OR($C64='S4'!$G$8,$C64='S4'!$G$18,$C64='S4'!$G$28,$C64='S4'!$G$38)),1,0)</f>
        <v>0</v>
      </c>
      <c r="BC64" s="441">
        <f>IF((OR($C64='S4'!$G$9,$C64='S4'!$G$19,$C64='S4'!$G$29,$C64='S4'!$G$39)),1,0)</f>
        <v>0</v>
      </c>
      <c r="BD64" s="441">
        <f>IF((OR($C64='S4'!$G$10,$C64='S4'!$G$20,$C64='S4'!$G$30,$C64='S4'!$G$40)),1,0)</f>
        <v>0</v>
      </c>
      <c r="BE64" s="441">
        <f>IF((OR($C64='S4'!$G$11,$C64='S4'!$G$21,$C64='S4'!$G$31,$C64='S4'!$G$41)),1,0)</f>
        <v>0</v>
      </c>
      <c r="BF64" s="441">
        <f>IF((OR($C64='S4'!$G$12,$C64='S4'!$G$22,$C64='S4'!$G$32,$C64='S4'!$G$42)),1,0)</f>
        <v>0</v>
      </c>
      <c r="BG64" s="441" t="str">
        <f t="shared" ref="BG64:BP65" si="232">IF(I64=1,BG$3,"")</f>
        <v/>
      </c>
      <c r="BH64" s="441" t="str">
        <f t="shared" si="232"/>
        <v/>
      </c>
      <c r="BI64" s="441" t="str">
        <f t="shared" si="232"/>
        <v/>
      </c>
      <c r="BJ64" s="441" t="str">
        <f t="shared" si="232"/>
        <v/>
      </c>
      <c r="BK64" s="441" t="str">
        <f t="shared" si="232"/>
        <v/>
      </c>
      <c r="BL64" s="441" t="str">
        <f t="shared" si="232"/>
        <v/>
      </c>
      <c r="BM64" s="441" t="str">
        <f t="shared" si="232"/>
        <v/>
      </c>
      <c r="BN64" s="441" t="str">
        <f t="shared" si="232"/>
        <v/>
      </c>
      <c r="BO64" s="441" t="str">
        <f t="shared" si="232"/>
        <v/>
      </c>
      <c r="BP64" s="441" t="str">
        <f t="shared" si="232"/>
        <v/>
      </c>
      <c r="BQ64" s="439" t="str">
        <f t="shared" ref="BQ64:BZ65" si="233">IF(S64=1,BQ$3,"")</f>
        <v/>
      </c>
      <c r="BR64" s="439" t="str">
        <f t="shared" si="233"/>
        <v/>
      </c>
      <c r="BS64" s="439" t="str">
        <f t="shared" si="233"/>
        <v/>
      </c>
      <c r="BT64" s="439" t="str">
        <f t="shared" si="233"/>
        <v/>
      </c>
      <c r="BU64" s="439" t="str">
        <f t="shared" si="233"/>
        <v/>
      </c>
      <c r="BV64" s="439" t="str">
        <f t="shared" si="233"/>
        <v/>
      </c>
      <c r="BW64" s="439" t="str">
        <f t="shared" si="233"/>
        <v/>
      </c>
      <c r="BX64" s="439" t="str">
        <f t="shared" si="233"/>
        <v/>
      </c>
      <c r="BY64" s="439" t="str">
        <f t="shared" si="233"/>
        <v/>
      </c>
      <c r="BZ64" s="439" t="str">
        <f t="shared" si="233"/>
        <v/>
      </c>
      <c r="CA64" s="441" t="str">
        <f t="shared" ref="CA64:CJ65" si="234">IF(AC64=1,CA$3,"")</f>
        <v/>
      </c>
      <c r="CB64" s="441" t="str">
        <f t="shared" si="234"/>
        <v/>
      </c>
      <c r="CC64" s="441" t="str">
        <f t="shared" si="234"/>
        <v/>
      </c>
      <c r="CD64" s="441" t="str">
        <f t="shared" si="234"/>
        <v/>
      </c>
      <c r="CE64" s="441" t="str">
        <f t="shared" si="234"/>
        <v/>
      </c>
      <c r="CF64" s="441" t="str">
        <f t="shared" si="234"/>
        <v/>
      </c>
      <c r="CG64" s="441" t="str">
        <f t="shared" si="234"/>
        <v/>
      </c>
      <c r="CH64" s="441" t="str">
        <f t="shared" si="234"/>
        <v/>
      </c>
      <c r="CI64" s="441" t="str">
        <f t="shared" si="234"/>
        <v/>
      </c>
      <c r="CJ64" s="441" t="str">
        <f t="shared" si="234"/>
        <v/>
      </c>
      <c r="CK64" s="439" t="str">
        <f t="shared" ref="CK64:CT65" si="235">IF(AM64=1,CK$3,"")</f>
        <v/>
      </c>
      <c r="CL64" s="439" t="str">
        <f t="shared" si="235"/>
        <v/>
      </c>
      <c r="CM64" s="439" t="str">
        <f t="shared" si="235"/>
        <v/>
      </c>
      <c r="CN64" s="439" t="str">
        <f t="shared" si="235"/>
        <v/>
      </c>
      <c r="CO64" s="439" t="str">
        <f t="shared" si="235"/>
        <v/>
      </c>
      <c r="CP64" s="439" t="str">
        <f t="shared" si="235"/>
        <v/>
      </c>
      <c r="CQ64" s="439" t="str">
        <f t="shared" si="235"/>
        <v/>
      </c>
      <c r="CR64" s="439" t="str">
        <f t="shared" si="235"/>
        <v/>
      </c>
      <c r="CS64" s="439" t="str">
        <f t="shared" si="235"/>
        <v/>
      </c>
      <c r="CT64" s="439" t="str">
        <f t="shared" si="235"/>
        <v/>
      </c>
      <c r="CU64" s="441" t="str">
        <f t="shared" ref="CU64:DD65" si="236">IF(AW64=1,CU$3,"")</f>
        <v/>
      </c>
      <c r="CV64" s="441" t="str">
        <f t="shared" si="236"/>
        <v/>
      </c>
      <c r="CW64" s="441" t="str">
        <f t="shared" si="236"/>
        <v/>
      </c>
      <c r="CX64" s="441" t="str">
        <f t="shared" si="236"/>
        <v/>
      </c>
      <c r="CY64" s="441" t="str">
        <f t="shared" si="236"/>
        <v/>
      </c>
      <c r="CZ64" s="441" t="str">
        <f t="shared" si="236"/>
        <v/>
      </c>
      <c r="DA64" s="441" t="str">
        <f t="shared" si="236"/>
        <v/>
      </c>
      <c r="DB64" s="441" t="str">
        <f t="shared" si="236"/>
        <v/>
      </c>
      <c r="DC64" s="441" t="str">
        <f t="shared" si="236"/>
        <v/>
      </c>
      <c r="DD64" s="441" t="str">
        <f t="shared" si="236"/>
        <v/>
      </c>
      <c r="DE64" s="443" t="str">
        <f>CONCATENATE(BG64,BH64,BI64,BJ64,BK64,BL64,BM64,BN64,BO64,BP64)</f>
        <v/>
      </c>
      <c r="DF64" s="443" t="str">
        <f t="shared" si="57"/>
        <v/>
      </c>
      <c r="DG64" s="443" t="str">
        <f>CONCATENATE(BQ64,BR64,BS64,BT64,BU64,BV64,BW64,BX64,BY64,BZ64)</f>
        <v/>
      </c>
      <c r="DH64" s="443" t="str">
        <f>IF(AND(T(DF64)="",T(DG64)=""),"",IF(T(DG64)="","",IF(T(DF64)="",CONCATENATE(DG$3,DG64),CONCATENATE(",",DG$3,DG64))))</f>
        <v/>
      </c>
      <c r="DI64" t="str">
        <f>CONCATENATE(CA64,CB64,CC64,CD64,CE64,CF64,CG64,CH64,CI64,CJ64)</f>
        <v/>
      </c>
      <c r="DJ64" s="443" t="str">
        <f>IF(AND(T(DF64)="",T(DH64)="",T(DI64)=""),"",IF(AND(OR(NOT(T(DF64)=""),NOT(T(DH64)="")),NOT(T(DI64)="")),CONCATENATE(",",$DI$3,DI64),IF(T(DI64)="","",CONCATENATE($DI$3,DI64))))</f>
        <v/>
      </c>
      <c r="DK64" t="str">
        <f>CONCATENATE(CK64,CL64,CM64,CN64,CO64,CP64,CQ64,CR64,CS64,CT64)</f>
        <v/>
      </c>
      <c r="DL64" s="443" t="str">
        <f>IF(AND(T(DF64)="",T(DH64)="",T(DJ64)="",T(DK64)=""),"",IF(AND(OR(NOT(T(DH64)=""),NOT(T(DJ64)=""),NOT(T(DF64)="")),NOT(T(DK64)="")),CONCATENATE(",",$DK$3,DK64),IF(T(DK64)="","",CONCATENATE($DK$3,DK64))))</f>
        <v/>
      </c>
      <c r="DM64" t="str">
        <f>CONCATENATE(CU64,CV64,CW64,CX64,CY64,CZ64,DA64,DB64,DC64,DD64)</f>
        <v/>
      </c>
      <c r="DN64" s="443" t="str">
        <f>IF(AND(T(DF64)="",T(DH64)="",T(DJ64)="",T(DL64)="",T(DM64)=""),"",IF(AND(OR(NOT(T(DF64)=""),NOT(T(DJ64)=""),NOT(T(DL64)=""),NOT(T(DH64)="")),NOT(T(DM64)="")),CONCATENATE(",",$DM$3,DM64),IF(T(DM64)="","",CONCATENATE($DM$3,DM64))))</f>
        <v/>
      </c>
    </row>
    <row r="65" spans="1:118" ht="20.100000000000001" customHeight="1" thickBot="1" x14ac:dyDescent="0.25">
      <c r="A65" s="588"/>
      <c r="B65" s="40"/>
      <c r="C65" s="665" t="s">
        <v>49</v>
      </c>
      <c r="D65" s="648">
        <f>VLOOKUP($C65,'Course List (program)'!$G$2:$L$100,2,FALSE)</f>
        <v>0</v>
      </c>
      <c r="E65" s="649">
        <f>VLOOKUP($C65,'Course List (program)'!$G$2:$L$100,3,FALSE)</f>
        <v>0</v>
      </c>
      <c r="F65" s="655">
        <f>VLOOKUP($C65,'Course List (program)'!$G$2:$L$100,4,FALSE)</f>
        <v>0</v>
      </c>
      <c r="G65" s="648" t="str">
        <f t="shared" si="231"/>
        <v/>
      </c>
      <c r="H65" s="652">
        <f>VLOOKUP($C65,'Course List (program)'!$G$2:$L$100,6,FALSE)</f>
        <v>0</v>
      </c>
      <c r="I65" s="441">
        <f>IF((OR($C65='S4'!$C$3,$C65='S4'!$C$13,$C65='S4'!$C$23,$C65='S4'!$C$33)),1,0)</f>
        <v>0</v>
      </c>
      <c r="J65" s="441">
        <f>IF((OR($C65='S4'!$C$4,$C65='S4'!$C$14,$C65='S4'!$C$24,$C65='S4'!$C$34)),1,0)</f>
        <v>0</v>
      </c>
      <c r="K65" s="441">
        <f>IF((OR($C65='S4'!$C$5,$C65='S4'!$C$15,$C65='S4'!$C$25,$C65='S4'!$C$35)),1,0)</f>
        <v>0</v>
      </c>
      <c r="L65" s="441">
        <f>IF((OR($C65='S4'!$C$6,$C65='S4'!$C$16,$C65='S4'!$C$26,$C65='S4'!$C$36)),1,0)</f>
        <v>0</v>
      </c>
      <c r="M65" s="441">
        <f>IF((OR($C65='S4'!$C$7,$C65='S4'!$C$17,$C65='S4'!$C$27,$C65='S4'!$C$37)),1,0)</f>
        <v>0</v>
      </c>
      <c r="N65" s="441">
        <f>IF((OR($C65='S4'!$C$8,$C65='S4'!$C$18,$C65='S4'!$C$28,$C65='S4'!$C$38)),1,0)</f>
        <v>0</v>
      </c>
      <c r="O65" s="441">
        <f>IF((OR($C65='S4'!$C$9,$C65='S4'!$C$19,$C65='S4'!$C$29,$C65='S4'!$C$39)),1,0)</f>
        <v>0</v>
      </c>
      <c r="P65" s="441">
        <f>IF((OR($C65='S4'!$C$10,$C65='S4'!$C$20,$C65='S4'!$C$30,$C65='S4'!$C$40)),1,0)</f>
        <v>0</v>
      </c>
      <c r="Q65" s="441">
        <f>IF((OR($C65='S4'!$C$11,$C65='S4'!$C$21,$C65='S4'!$C$31,$C65='S4'!$C$41)),1,0)</f>
        <v>0</v>
      </c>
      <c r="R65" s="441">
        <f>IF((OR($C65='S4'!$C$12,$C65='S4'!$C$22,$C65='S4'!$C$32,$C65='S4'!$C$42)),1,0)</f>
        <v>0</v>
      </c>
      <c r="S65" s="439">
        <f>IF((OR($C65='S4'!$D$3,$C65='S4'!$D$13,$C65='S4'!$D$23,$C65='S4'!$D$33)),1,0)</f>
        <v>0</v>
      </c>
      <c r="T65" s="439">
        <f>IF((OR($C65='S4'!$D$4,$C65='S4'!$D$14,$C65='S4'!$D$24,$C65='S4'!$D$34)),1,0)</f>
        <v>0</v>
      </c>
      <c r="U65" s="439">
        <f>IF((OR($C65='S4'!$D$5,$C65='S4'!$D$15,$C65='S4'!$D$25,$C65='S4'!$D$35)),1,0)</f>
        <v>0</v>
      </c>
      <c r="V65" s="439">
        <f>IF((OR($C65='S4'!$D$6,$C65='S4'!$D$16,$C65='S4'!$D$26,$C65='S4'!$D$36)),1,0)</f>
        <v>0</v>
      </c>
      <c r="W65" s="439">
        <f>IF((OR($C65='S4'!$D$7,$C65='S4'!$D$17,$C65='S4'!$D$27,$C65='S4'!$D$37)),1,0)</f>
        <v>0</v>
      </c>
      <c r="X65" s="439">
        <f>IF((OR($C65='S4'!$D$8,$C65='S4'!$D$18,$C65='S4'!$D$28,$C65='S4'!$D$38)),1,0)</f>
        <v>0</v>
      </c>
      <c r="Y65" s="439">
        <f>IF((OR($C65='S4'!$D$9,$C65='S4'!$D$19,$C65='S4'!$D$29,$C65='S4'!$D$39)),1,0)</f>
        <v>0</v>
      </c>
      <c r="Z65" s="439">
        <f>IF((OR($C65='S4'!$D$10,$C65='S4'!$D$20,$C65='S4'!$D$30,$C65='S4'!$D$40)),1,0)</f>
        <v>0</v>
      </c>
      <c r="AA65" s="439">
        <f>IF((OR($C65='S4'!$D$11,$C65='S4'!$D$21,$C65='S4'!$D$31,$C65='S4'!$D$41)),1,0)</f>
        <v>0</v>
      </c>
      <c r="AB65" s="439">
        <f>IF((OR($C65='S4'!$D$12,$C65='S4'!$D$22,$C65='S4'!$D$32,$C65='S4'!$D$42)),1,0)</f>
        <v>0</v>
      </c>
      <c r="AC65" s="441">
        <f>IF((OR($C65='S4'!$E$3,$C65='S4'!$E$13,$C65='S4'!$E$23,$C65='S4'!$E$33)),1,0)</f>
        <v>0</v>
      </c>
      <c r="AD65" s="441">
        <f>IF((OR($C65='S4'!$E$4,$C65='S4'!$E$14,$C65='S4'!$E$24,$C65='S4'!$E$34)),1,0)</f>
        <v>0</v>
      </c>
      <c r="AE65" s="441">
        <f>IF((OR($C65='S4'!$E$5,$C65='S4'!$E$15,$C65='S4'!$E$25,$C65='S4'!$E$35)),1,0)</f>
        <v>0</v>
      </c>
      <c r="AF65" s="441">
        <f>IF((OR($C65='S4'!$E$6,$C65='S4'!$E$16,$C65='S4'!$E$26,$C65='S4'!$E$36)),1,0)</f>
        <v>0</v>
      </c>
      <c r="AG65" s="441">
        <f>IF((OR($C65='S4'!$E$7,$C65='S4'!$E$17,$C65='S4'!$E$27,$C65='S4'!$E$37)),1,0)</f>
        <v>0</v>
      </c>
      <c r="AH65" s="441">
        <f>IF((OR($C65='S4'!$E$8,$C65='S4'!$E$18,$C65='S4'!$E$28,$C65='S4'!$E$38)),1,0)</f>
        <v>0</v>
      </c>
      <c r="AI65" s="441">
        <f>IF((OR($C65='S4'!$E$9,$C65='S4'!$E$19,$C65='S4'!$E$29,$C65='S4'!$E$39)),1,0)</f>
        <v>0</v>
      </c>
      <c r="AJ65" s="441">
        <f>IF((OR($C65='S4'!$E$10,$C65='S4'!$E$20,$C65='S4'!$E$30,$C65='S4'!$E$40)),1,0)</f>
        <v>0</v>
      </c>
      <c r="AK65" s="441">
        <f>IF((OR($C65='S4'!$E$11,$C65='S4'!$E$21,$C65='S4'!$E$31,$C65='S4'!$E$41)),1,0)</f>
        <v>0</v>
      </c>
      <c r="AL65" s="441">
        <f>IF((OR($C65='S4'!$E$12,$C65='S4'!$E$22,$C65='S4'!$E$32,$C65='S4'!$E$42)),1,0)</f>
        <v>0</v>
      </c>
      <c r="AM65" s="439">
        <f>IF((OR($C65='S4'!$F$3,$C65='S4'!$F$13,$C65='S4'!$F$23,$C65='S4'!$F$33)),1,0)</f>
        <v>0</v>
      </c>
      <c r="AN65" s="439">
        <f>IF((OR($C65='S4'!$F$4,$C65='S4'!$F$14,$C65='S4'!$F$24,$C65='S4'!$F$34)),1,0)</f>
        <v>0</v>
      </c>
      <c r="AO65" s="439">
        <f>IF((OR($C65='S4'!$F$5,$C65='S4'!$F$15,$C65='S4'!$F$25,$C65='S4'!$F$35)),1,0)</f>
        <v>0</v>
      </c>
      <c r="AP65" s="439">
        <f>IF((OR($C65='S4'!$F$6,$C65='S4'!$F$16,$C65='S4'!$F$26,$C65='S4'!$F$36)),1,0)</f>
        <v>0</v>
      </c>
      <c r="AQ65" s="439">
        <f>IF((OR($C65='S4'!$F$7,$C65='S4'!$F$17,$C65='S4'!$F$27,$C65='S4'!$F$37)),1,0)</f>
        <v>0</v>
      </c>
      <c r="AR65" s="439">
        <f>IF((OR($C65='S4'!$F$8,$C65='S4'!$F$18,$C65='S4'!$F$28,$C65='S4'!$F$38)),1,0)</f>
        <v>0</v>
      </c>
      <c r="AS65" s="439">
        <f>IF((OR($C65='S4'!$F$9,$C65='S4'!$F$19,$C65='S4'!$F$29,$C65='S4'!$F$39)),1,0)</f>
        <v>0</v>
      </c>
      <c r="AT65" s="439">
        <f>IF((OR($C65='S4'!$F$10,$C65='S4'!$F$20,$C65='S4'!$F$30,$C65='S4'!$F$40)),1,0)</f>
        <v>0</v>
      </c>
      <c r="AU65" s="439">
        <f>IF((OR($C65='S4'!$F$11,$C65='S4'!$F$21,$C65='S4'!$F$31,$C65='S4'!$F$41)),1,0)</f>
        <v>0</v>
      </c>
      <c r="AV65" s="439">
        <f>IF((OR($C65='S4'!$F$12,$C65='S4'!$F$22,$C65='S4'!$F$32,$C65='S4'!$F$42)),1,0)</f>
        <v>0</v>
      </c>
      <c r="AW65" s="441">
        <f>IF((OR($C65='S4'!$G$3,$C65='S4'!$G$13,$C65='S4'!$G$23,$C65='S4'!$G$33)),1,0)</f>
        <v>0</v>
      </c>
      <c r="AX65" s="441">
        <f>IF((OR($C65='S4'!$G$4,$C65='S4'!$G$14,$C65='S4'!$G$24,$C65='S4'!$G$34)),1,0)</f>
        <v>0</v>
      </c>
      <c r="AY65" s="441">
        <f>IF((OR($C65='S4'!$G$5,$C65='S4'!$G$15,$C65='S4'!$G$25,$C65='S4'!$G$35)),1,0)</f>
        <v>0</v>
      </c>
      <c r="AZ65" s="441">
        <f>IF((OR($C65='S4'!$G$6,$C65='S4'!$G$16,$C65='S4'!$G$26,$C65='S4'!$G$36)),1,0)</f>
        <v>0</v>
      </c>
      <c r="BA65" s="441">
        <f>IF((OR($C65='S4'!$G$7,$C65='S4'!$G$17,$C65='S4'!$G$27,$C65='S4'!$G$37)),1,0)</f>
        <v>0</v>
      </c>
      <c r="BB65" s="441">
        <f>IF((OR($C65='S4'!$G$8,$C65='S4'!$G$18,$C65='S4'!$G$28,$C65='S4'!$G$38)),1,0)</f>
        <v>0</v>
      </c>
      <c r="BC65" s="441">
        <f>IF((OR($C65='S4'!$G$9,$C65='S4'!$G$19,$C65='S4'!$G$29,$C65='S4'!$G$39)),1,0)</f>
        <v>0</v>
      </c>
      <c r="BD65" s="441">
        <f>IF((OR($C65='S4'!$G$10,$C65='S4'!$G$20,$C65='S4'!$G$30,$C65='S4'!$G$40)),1,0)</f>
        <v>0</v>
      </c>
      <c r="BE65" s="441">
        <f>IF((OR($C65='S4'!$G$11,$C65='S4'!$G$21,$C65='S4'!$G$31,$C65='S4'!$G$41)),1,0)</f>
        <v>0</v>
      </c>
      <c r="BF65" s="441">
        <f>IF((OR($C65='S4'!$G$12,$C65='S4'!$G$22,$C65='S4'!$G$32,$C65='S4'!$G$42)),1,0)</f>
        <v>0</v>
      </c>
      <c r="BG65" s="441" t="str">
        <f t="shared" si="232"/>
        <v/>
      </c>
      <c r="BH65" s="441" t="str">
        <f t="shared" si="232"/>
        <v/>
      </c>
      <c r="BI65" s="441" t="str">
        <f t="shared" si="232"/>
        <v/>
      </c>
      <c r="BJ65" s="441" t="str">
        <f t="shared" si="232"/>
        <v/>
      </c>
      <c r="BK65" s="441" t="str">
        <f t="shared" si="232"/>
        <v/>
      </c>
      <c r="BL65" s="441" t="str">
        <f t="shared" si="232"/>
        <v/>
      </c>
      <c r="BM65" s="441" t="str">
        <f t="shared" si="232"/>
        <v/>
      </c>
      <c r="BN65" s="441" t="str">
        <f t="shared" si="232"/>
        <v/>
      </c>
      <c r="BO65" s="441" t="str">
        <f t="shared" si="232"/>
        <v/>
      </c>
      <c r="BP65" s="441" t="str">
        <f t="shared" si="232"/>
        <v/>
      </c>
      <c r="BQ65" s="439" t="str">
        <f t="shared" si="233"/>
        <v/>
      </c>
      <c r="BR65" s="439" t="str">
        <f t="shared" si="233"/>
        <v/>
      </c>
      <c r="BS65" s="439" t="str">
        <f t="shared" si="233"/>
        <v/>
      </c>
      <c r="BT65" s="439" t="str">
        <f t="shared" si="233"/>
        <v/>
      </c>
      <c r="BU65" s="439" t="str">
        <f t="shared" si="233"/>
        <v/>
      </c>
      <c r="BV65" s="439" t="str">
        <f t="shared" si="233"/>
        <v/>
      </c>
      <c r="BW65" s="439" t="str">
        <f t="shared" si="233"/>
        <v/>
      </c>
      <c r="BX65" s="439" t="str">
        <f t="shared" si="233"/>
        <v/>
      </c>
      <c r="BY65" s="439" t="str">
        <f t="shared" si="233"/>
        <v/>
      </c>
      <c r="BZ65" s="439" t="str">
        <f t="shared" si="233"/>
        <v/>
      </c>
      <c r="CA65" s="441" t="str">
        <f t="shared" si="234"/>
        <v/>
      </c>
      <c r="CB65" s="441" t="str">
        <f t="shared" si="234"/>
        <v/>
      </c>
      <c r="CC65" s="441" t="str">
        <f t="shared" si="234"/>
        <v/>
      </c>
      <c r="CD65" s="441" t="str">
        <f t="shared" si="234"/>
        <v/>
      </c>
      <c r="CE65" s="441" t="str">
        <f t="shared" si="234"/>
        <v/>
      </c>
      <c r="CF65" s="441" t="str">
        <f t="shared" si="234"/>
        <v/>
      </c>
      <c r="CG65" s="441" t="str">
        <f t="shared" si="234"/>
        <v/>
      </c>
      <c r="CH65" s="441" t="str">
        <f t="shared" si="234"/>
        <v/>
      </c>
      <c r="CI65" s="441" t="str">
        <f t="shared" si="234"/>
        <v/>
      </c>
      <c r="CJ65" s="441" t="str">
        <f t="shared" si="234"/>
        <v/>
      </c>
      <c r="CK65" s="439" t="str">
        <f t="shared" si="235"/>
        <v/>
      </c>
      <c r="CL65" s="439" t="str">
        <f t="shared" si="235"/>
        <v/>
      </c>
      <c r="CM65" s="439" t="str">
        <f t="shared" si="235"/>
        <v/>
      </c>
      <c r="CN65" s="439" t="str">
        <f t="shared" si="235"/>
        <v/>
      </c>
      <c r="CO65" s="439" t="str">
        <f t="shared" si="235"/>
        <v/>
      </c>
      <c r="CP65" s="439" t="str">
        <f t="shared" si="235"/>
        <v/>
      </c>
      <c r="CQ65" s="439" t="str">
        <f t="shared" si="235"/>
        <v/>
      </c>
      <c r="CR65" s="439" t="str">
        <f t="shared" si="235"/>
        <v/>
      </c>
      <c r="CS65" s="439" t="str">
        <f t="shared" si="235"/>
        <v/>
      </c>
      <c r="CT65" s="439" t="str">
        <f t="shared" si="235"/>
        <v/>
      </c>
      <c r="CU65" s="441" t="str">
        <f t="shared" si="236"/>
        <v/>
      </c>
      <c r="CV65" s="441" t="str">
        <f t="shared" si="236"/>
        <v/>
      </c>
      <c r="CW65" s="441" t="str">
        <f t="shared" si="236"/>
        <v/>
      </c>
      <c r="CX65" s="441" t="str">
        <f t="shared" si="236"/>
        <v/>
      </c>
      <c r="CY65" s="441" t="str">
        <f t="shared" si="236"/>
        <v/>
      </c>
      <c r="CZ65" s="441" t="str">
        <f t="shared" si="236"/>
        <v/>
      </c>
      <c r="DA65" s="441" t="str">
        <f t="shared" si="236"/>
        <v/>
      </c>
      <c r="DB65" s="441" t="str">
        <f t="shared" si="236"/>
        <v/>
      </c>
      <c r="DC65" s="441" t="str">
        <f t="shared" si="236"/>
        <v/>
      </c>
      <c r="DD65" s="441" t="str">
        <f t="shared" si="236"/>
        <v/>
      </c>
      <c r="DE65" s="443" t="str">
        <f>CONCATENATE(BG65,BH65,BI65,BJ65,BK65,BL65,BM65,BN65,BO65,BP65)</f>
        <v/>
      </c>
      <c r="DF65" s="443" t="str">
        <f t="shared" si="57"/>
        <v/>
      </c>
      <c r="DG65" s="443" t="str">
        <f>CONCATENATE(BQ65,BR65,BS65,BT65,BU65,BV65,BW65,BX65,BY65,BZ65)</f>
        <v/>
      </c>
      <c r="DH65" s="443" t="str">
        <f>IF(AND(T(DF65)="",T(DG65)=""),"",IF(T(DG65)="","",IF(T(DF65)="",CONCATENATE(DG$3,DG65),CONCATENATE(",",DG$3,DG65))))</f>
        <v/>
      </c>
      <c r="DI65" t="str">
        <f>CONCATENATE(CA65,CB65,CC65,CD65,CE65,CF65,CG65,CH65,CI65,CJ65)</f>
        <v/>
      </c>
      <c r="DJ65" s="443" t="str">
        <f>IF(AND(T(DF65)="",T(DH65)="",T(DI65)=""),"",IF(AND(OR(NOT(T(DF65)=""),NOT(T(DH65)="")),NOT(T(DI65)="")),CONCATENATE(",",$DI$3,DI65),IF(T(DI65)="","",CONCATENATE($DI$3,DI65))))</f>
        <v/>
      </c>
      <c r="DK65" t="str">
        <f>CONCATENATE(CK65,CL65,CM65,CN65,CO65,CP65,CQ65,CR65,CS65,CT65)</f>
        <v/>
      </c>
      <c r="DL65" s="443" t="str">
        <f>IF(AND(T(DF65)="",T(DH65)="",T(DJ65)="",T(DK65)=""),"",IF(AND(OR(NOT(T(DH65)=""),NOT(T(DJ65)=""),NOT(T(DF65)="")),NOT(T(DK65)="")),CONCATENATE(",",$DK$3,DK65),IF(T(DK65)="","",CONCATENATE($DK$3,DK65))))</f>
        <v/>
      </c>
      <c r="DM65" t="str">
        <f>CONCATENATE(CU65,CV65,CW65,CX65,CY65,CZ65,DA65,DB65,DC65,DD65)</f>
        <v/>
      </c>
      <c r="DN65" s="443" t="str">
        <f>IF(AND(T(DF65)="",T(DH65)="",T(DJ65)="",T(DL65)="",T(DM65)=""),"",IF(AND(OR(NOT(T(DF65)=""),NOT(T(DJ65)=""),NOT(T(DL65)=""),NOT(T(DH65)="")),NOT(T(DM65)="")),CONCATENATE(",",$DM$3,DM65),IF(T(DM65)="","",CONCATENATE($DM$3,DM65))))</f>
        <v/>
      </c>
    </row>
    <row r="66" spans="1:118" ht="20.100000000000001" customHeight="1" x14ac:dyDescent="0.2">
      <c r="A66" s="1039" t="s">
        <v>63</v>
      </c>
      <c r="B66" s="39">
        <f>B63+1</f>
        <v>61</v>
      </c>
      <c r="C66" s="647" t="s">
        <v>820</v>
      </c>
      <c r="D66" s="642" t="str">
        <f>VLOOKUP($C66,'Course List (program)'!$G$2:$L$100,2,FALSE)</f>
        <v xml:space="preserve">Building Physics </v>
      </c>
      <c r="E66" s="643" t="str">
        <f>VLOOKUP($C66,'Course List (program)'!$G$2:$L$100,3,FALSE)</f>
        <v>Doç. Dr. Füsun SEZEN</v>
      </c>
      <c r="F66" s="644" t="str">
        <f>VLOOKUP($C66,'Course List (program)'!$G$2:$L$100,4,FALSE)</f>
        <v>Pelin KARAÇAR ERCOŞKUN</v>
      </c>
      <c r="G66" s="642" t="str">
        <f t="shared" si="55"/>
        <v>W123</v>
      </c>
      <c r="H66" s="662">
        <f>VLOOKUP($C66,'Course List (program)'!$G$2:$L$100,6,FALSE)</f>
        <v>0</v>
      </c>
      <c r="I66" s="441">
        <f>IF((OR($C66='S5'!$C$3,$C66='S5'!$C$13,$C66='S5'!$C$23,$C66='S5'!$C$33)),1,0)</f>
        <v>0</v>
      </c>
      <c r="J66" s="441">
        <f>IF((OR($C66='S5'!$C$4,$C66='S5'!$C$14,$C66='S5'!$C$24,$C66='S5'!$C$34)),1,0)</f>
        <v>0</v>
      </c>
      <c r="K66" s="441">
        <f>IF((OR($C66='S5'!$C$5,$C66='S5'!$C$15,$C66='S5'!$C$25,$C66='S5'!$C$35)),1,0)</f>
        <v>0</v>
      </c>
      <c r="L66" s="441">
        <f>IF((OR($C66='S5'!$C$6,$C66='S5'!$C$16,$C66='S5'!$C$26,$C66='S5'!$C$36)),1,0)</f>
        <v>0</v>
      </c>
      <c r="M66" s="441">
        <f>IF((OR($C66='S5'!$C$7,$C66='S5'!$C$17,$C66='S5'!$C$27,$C66='S5'!$C$37)),1,0)</f>
        <v>0</v>
      </c>
      <c r="N66" s="441">
        <f>IF((OR($C66='S5'!$C$8,$C66='S5'!$C$18,$C66='S5'!$C$28,$C66='S5'!$C$38)),1,0)</f>
        <v>0</v>
      </c>
      <c r="O66" s="441">
        <f>IF((OR($C66='S5'!$C$9,$C66='S5'!$C$19,$C66='S5'!$C$29,$C66='S5'!$C$39)),1,0)</f>
        <v>0</v>
      </c>
      <c r="P66" s="441">
        <f>IF((OR($C66='S5'!$C$10,$C66='S5'!$C$20,$C66='S5'!$C$30,$C66='S5'!$C$40)),1,0)</f>
        <v>0</v>
      </c>
      <c r="Q66" s="441">
        <f>IF((OR($C66='S5'!$C$11,$C66='S5'!$C$21,$C66='S5'!$C$31,$C66='S5'!$C$41)),1,0)</f>
        <v>0</v>
      </c>
      <c r="R66" s="441">
        <f>IF((OR($C66='S5'!$C$12,$C66='S5'!$C$22,$C66='S5'!$C$32,$C66='S5'!$C$42)),1,0)</f>
        <v>0</v>
      </c>
      <c r="S66" s="439">
        <f>IF((OR($C66='S5'!$D$3,$C66='S5'!$D$13,$C66='S5'!$D$23,$C66='S5'!$D$33)),1,0)</f>
        <v>0</v>
      </c>
      <c r="T66" s="439">
        <f>IF((OR($C66='S5'!$D$4,$C66='S5'!$D$14,$C66='S5'!$D$24,$C66='S5'!$D$34)),1,0)</f>
        <v>0</v>
      </c>
      <c r="U66" s="439">
        <f>IF((OR($C66='S5'!$D$5,$C66='S5'!$D$15,$C66='S5'!$D$25,$C66='S5'!$D$35)),1,0)</f>
        <v>0</v>
      </c>
      <c r="V66" s="439">
        <f>IF((OR($C66='S5'!$D$6,$C66='S5'!$D$16,$C66='S5'!$D$26,$C66='S5'!$D$36)),1,0)</f>
        <v>0</v>
      </c>
      <c r="W66" s="439">
        <f>IF((OR($C66='S5'!$D$7,$C66='S5'!$D$17,$C66='S5'!$D$27,$C66='S5'!$D$37)),1,0)</f>
        <v>0</v>
      </c>
      <c r="X66" s="439">
        <f>IF((OR($C66='S5'!$D$8,$C66='S5'!$D$18,$C66='S5'!$D$28,$C66='S5'!$D$38)),1,0)</f>
        <v>0</v>
      </c>
      <c r="Y66" s="439">
        <f>IF((OR($C66='S5'!$D$9,$C66='S5'!$D$19,$C66='S5'!$D$29,$C66='S5'!$D$39)),1,0)</f>
        <v>0</v>
      </c>
      <c r="Z66" s="439">
        <f>IF((OR($C66='S5'!$D$10,$C66='S5'!$D$20,$C66='S5'!$D$30,$C66='S5'!$D$40)),1,0)</f>
        <v>0</v>
      </c>
      <c r="AA66" s="439">
        <f>IF((OR($C66='S5'!$D$11,$C66='S5'!$D$21,$C66='S5'!$D$31,$C66='S5'!$D$41)),1,0)</f>
        <v>0</v>
      </c>
      <c r="AB66" s="439">
        <f>IF((OR($C66='S5'!$D$12,$C66='S5'!$D$22,$C66='S5'!$D$32,$C66='S5'!$D$42)),1,0)</f>
        <v>0</v>
      </c>
      <c r="AC66" s="441">
        <f>IF((OR($C66='S5'!$E$3,$C66='S5'!$E$13,$C66='S5'!$E$23,$C66='S5'!$E$33)),1,0)</f>
        <v>1</v>
      </c>
      <c r="AD66" s="441">
        <f>IF((OR($C66='S5'!$E$4,$C66='S5'!$E$14,$C66='S5'!$E$24,$C66='S5'!$E$34)),1,0)</f>
        <v>1</v>
      </c>
      <c r="AE66" s="441">
        <f>IF((OR($C66='S5'!$E$5,$C66='S5'!$E$15,$C66='S5'!$E$25,$C66='S5'!$E$35)),1,0)</f>
        <v>1</v>
      </c>
      <c r="AF66" s="441">
        <f>IF((OR($C66='S5'!$E$6,$C66='S5'!$E$16,$C66='S5'!$E$26,$C66='S5'!$E$36)),1,0)</f>
        <v>0</v>
      </c>
      <c r="AG66" s="441">
        <f>IF((OR($C66='S5'!$E$7,$C66='S5'!$E$17,$C66='S5'!$E$27,$C66='S5'!$E$37)),1,0)</f>
        <v>0</v>
      </c>
      <c r="AH66" s="441">
        <f>IF((OR($C66='S5'!$E$8,$C66='S5'!$E$18,$C66='S5'!$E$28,$C66='S5'!$E$38)),1,0)</f>
        <v>0</v>
      </c>
      <c r="AI66" s="441">
        <f>IF((OR($C66='S5'!$E$9,$C66='S5'!$E$19,$C66='S5'!$E$29,$C66='S5'!$E$39)),1,0)</f>
        <v>0</v>
      </c>
      <c r="AJ66" s="441">
        <f>IF((OR($C66='S5'!$E$10,$C66='S5'!$E$20,$C66='S5'!$E$30,$C66='S5'!$E$40)),1,0)</f>
        <v>0</v>
      </c>
      <c r="AK66" s="441">
        <f>IF((OR($C66='S5'!$E$11,$C66='S5'!$E$21,$C66='S5'!$E$31,$C66='S5'!$E$41)),1,0)</f>
        <v>0</v>
      </c>
      <c r="AL66" s="441">
        <f>IF((OR($C66='S5'!$E$12,$C66='S5'!$E$22,$C66='S5'!$E$32,$C66='S5'!$E$42)),1,0)</f>
        <v>0</v>
      </c>
      <c r="AM66" s="439">
        <f>IF((OR($C66='S5'!$F$3,$C66='S5'!$F$13,$C66='S5'!$F$23,$C66='S5'!$F$33)),1,0)</f>
        <v>0</v>
      </c>
      <c r="AN66" s="439">
        <f>IF((OR($C66='S5'!$F$4,$C66='S5'!$F$14,$C66='S5'!$F$24,$C66='S5'!$F$34)),1,0)</f>
        <v>0</v>
      </c>
      <c r="AO66" s="439">
        <f>IF((OR($C66='S5'!$F$5,$C66='S5'!$F$15,$C66='S5'!$F$25,$C66='S5'!$F$35)),1,0)</f>
        <v>0</v>
      </c>
      <c r="AP66" s="439">
        <f>IF((OR($C66='S5'!$F$6,$C66='S5'!$F$16,$C66='S5'!$F$26,$C66='S5'!$F$36)),1,0)</f>
        <v>0</v>
      </c>
      <c r="AQ66" s="439">
        <f>IF((OR($C66='S5'!$F$7,$C66='S5'!$F$17,$C66='S5'!$F$27,$C66='S5'!$F$37)),1,0)</f>
        <v>0</v>
      </c>
      <c r="AR66" s="439">
        <f>IF((OR($C66='S5'!$F$8,$C66='S5'!$F$18,$C66='S5'!$F$28,$C66='S5'!$F$38)),1,0)</f>
        <v>0</v>
      </c>
      <c r="AS66" s="439">
        <f>IF((OR($C66='S5'!$F$9,$C66='S5'!$F$19,$C66='S5'!$F$29,$C66='S5'!$F$39)),1,0)</f>
        <v>0</v>
      </c>
      <c r="AT66" s="439">
        <f>IF((OR($C66='S5'!$F$10,$C66='S5'!$F$20,$C66='S5'!$F$30,$C66='S5'!$F$40)),1,0)</f>
        <v>0</v>
      </c>
      <c r="AU66" s="439">
        <f>IF((OR($C66='S5'!$F$11,$C66='S5'!$F$21,$C66='S5'!$F$31,$C66='S5'!$F$41)),1,0)</f>
        <v>0</v>
      </c>
      <c r="AV66" s="439">
        <f>IF((OR($C66='S5'!$F$12,$C66='S5'!$F$22,$C66='S5'!$F$32,$C66='S5'!$F$42)),1,0)</f>
        <v>0</v>
      </c>
      <c r="AW66" s="441">
        <f>IF((OR($C66='S5'!$G$3,$C66='S5'!$G$13,$C66='S5'!$G$23,$C66='S5'!$G$33)),1,0)</f>
        <v>0</v>
      </c>
      <c r="AX66" s="441">
        <f>IF((OR($C66='S5'!$G$4,$C66='S5'!$G$14,$C66='S5'!$G$24,$C66='S5'!$G$34)),1,0)</f>
        <v>0</v>
      </c>
      <c r="AY66" s="441">
        <f>IF((OR($C66='S5'!$G$5,$C66='S5'!$G$15,$C66='S5'!$G$25,$C66='S5'!$G$35)),1,0)</f>
        <v>0</v>
      </c>
      <c r="AZ66" s="441">
        <f>IF((OR($C66='S5'!$G$6,$C66='S5'!$G$16,$C66='S5'!$G$26,$C66='S5'!$G$36)),1,0)</f>
        <v>0</v>
      </c>
      <c r="BA66" s="441">
        <f>IF((OR($C66='S5'!$G$7,$C66='S5'!$G$17,$C66='S5'!$G$27,$C66='S5'!$G$37)),1,0)</f>
        <v>0</v>
      </c>
      <c r="BB66" s="441">
        <f>IF((OR($C66='S5'!$G$8,$C66='S5'!$G$18,$C66='S5'!$G$28,$C66='S5'!$G$38)),1,0)</f>
        <v>0</v>
      </c>
      <c r="BC66" s="441">
        <f>IF((OR($C66='S5'!$G$9,$C66='S5'!$G$19,$C66='S5'!$G$29,$C66='S5'!$G$39)),1,0)</f>
        <v>0</v>
      </c>
      <c r="BD66" s="441">
        <f>IF((OR($C66='S5'!$G$10,$C66='S5'!$G$20,$C66='S5'!$G$30,$C66='S5'!$G$40)),1,0)</f>
        <v>0</v>
      </c>
      <c r="BE66" s="441">
        <f>IF((OR($C66='S5'!$G$11,$C66='S5'!$G$21,$C66='S5'!$G$31,$C66='S5'!$G$41)),1,0)</f>
        <v>0</v>
      </c>
      <c r="BF66" s="441">
        <f>IF((OR($C66='S5'!$G$12,$C66='S5'!$G$22,$C66='S5'!$G$32,$C66='S5'!$G$42)),1,0)</f>
        <v>0</v>
      </c>
      <c r="BG66" s="441" t="str">
        <f t="shared" ref="BG66:CL66" si="237">IF(I66=1,BG$3,"")</f>
        <v/>
      </c>
      <c r="BH66" s="441" t="str">
        <f t="shared" si="237"/>
        <v/>
      </c>
      <c r="BI66" s="441" t="str">
        <f t="shared" si="237"/>
        <v/>
      </c>
      <c r="BJ66" s="441" t="str">
        <f t="shared" si="237"/>
        <v/>
      </c>
      <c r="BK66" s="441" t="str">
        <f t="shared" si="237"/>
        <v/>
      </c>
      <c r="BL66" s="441" t="str">
        <f t="shared" si="237"/>
        <v/>
      </c>
      <c r="BM66" s="441" t="str">
        <f t="shared" si="237"/>
        <v/>
      </c>
      <c r="BN66" s="441" t="str">
        <f t="shared" si="237"/>
        <v/>
      </c>
      <c r="BO66" s="441" t="str">
        <f t="shared" si="237"/>
        <v/>
      </c>
      <c r="BP66" s="441" t="str">
        <f t="shared" si="237"/>
        <v/>
      </c>
      <c r="BQ66" s="439" t="str">
        <f t="shared" si="237"/>
        <v/>
      </c>
      <c r="BR66" s="439" t="str">
        <f t="shared" si="237"/>
        <v/>
      </c>
      <c r="BS66" s="439" t="str">
        <f t="shared" si="237"/>
        <v/>
      </c>
      <c r="BT66" s="439" t="str">
        <f t="shared" si="237"/>
        <v/>
      </c>
      <c r="BU66" s="439" t="str">
        <f t="shared" si="237"/>
        <v/>
      </c>
      <c r="BV66" s="439" t="str">
        <f t="shared" si="237"/>
        <v/>
      </c>
      <c r="BW66" s="439" t="str">
        <f t="shared" si="237"/>
        <v/>
      </c>
      <c r="BX66" s="439" t="str">
        <f t="shared" si="237"/>
        <v/>
      </c>
      <c r="BY66" s="439" t="str">
        <f t="shared" si="237"/>
        <v/>
      </c>
      <c r="BZ66" s="439" t="str">
        <f t="shared" si="237"/>
        <v/>
      </c>
      <c r="CA66" s="441">
        <f t="shared" si="237"/>
        <v>1</v>
      </c>
      <c r="CB66" s="441">
        <f t="shared" si="237"/>
        <v>2</v>
      </c>
      <c r="CC66" s="441">
        <f t="shared" si="237"/>
        <v>3</v>
      </c>
      <c r="CD66" s="441" t="str">
        <f t="shared" si="237"/>
        <v/>
      </c>
      <c r="CE66" s="441" t="str">
        <f t="shared" si="237"/>
        <v/>
      </c>
      <c r="CF66" s="441" t="str">
        <f t="shared" si="237"/>
        <v/>
      </c>
      <c r="CG66" s="441" t="str">
        <f t="shared" si="237"/>
        <v/>
      </c>
      <c r="CH66" s="441" t="str">
        <f t="shared" si="237"/>
        <v/>
      </c>
      <c r="CI66" s="441" t="str">
        <f t="shared" si="237"/>
        <v/>
      </c>
      <c r="CJ66" s="441" t="str">
        <f t="shared" si="237"/>
        <v/>
      </c>
      <c r="CK66" s="439" t="str">
        <f t="shared" si="237"/>
        <v/>
      </c>
      <c r="CL66" s="439" t="str">
        <f t="shared" si="237"/>
        <v/>
      </c>
      <c r="CM66" s="439" t="str">
        <f t="shared" ref="CM66:DD66" si="238">IF(AO66=1,CM$3,"")</f>
        <v/>
      </c>
      <c r="CN66" s="439" t="str">
        <f t="shared" si="238"/>
        <v/>
      </c>
      <c r="CO66" s="439" t="str">
        <f t="shared" si="238"/>
        <v/>
      </c>
      <c r="CP66" s="439" t="str">
        <f t="shared" si="238"/>
        <v/>
      </c>
      <c r="CQ66" s="439" t="str">
        <f t="shared" si="238"/>
        <v/>
      </c>
      <c r="CR66" s="439" t="str">
        <f t="shared" si="238"/>
        <v/>
      </c>
      <c r="CS66" s="439" t="str">
        <f t="shared" si="238"/>
        <v/>
      </c>
      <c r="CT66" s="439" t="str">
        <f t="shared" si="238"/>
        <v/>
      </c>
      <c r="CU66" s="441" t="str">
        <f t="shared" si="238"/>
        <v/>
      </c>
      <c r="CV66" s="441" t="str">
        <f t="shared" si="238"/>
        <v/>
      </c>
      <c r="CW66" s="441" t="str">
        <f t="shared" si="238"/>
        <v/>
      </c>
      <c r="CX66" s="441" t="str">
        <f t="shared" si="238"/>
        <v/>
      </c>
      <c r="CY66" s="441" t="str">
        <f t="shared" si="238"/>
        <v/>
      </c>
      <c r="CZ66" s="441" t="str">
        <f t="shared" si="238"/>
        <v/>
      </c>
      <c r="DA66" s="441" t="str">
        <f t="shared" si="238"/>
        <v/>
      </c>
      <c r="DB66" s="441" t="str">
        <f t="shared" si="238"/>
        <v/>
      </c>
      <c r="DC66" s="441" t="str">
        <f t="shared" si="238"/>
        <v/>
      </c>
      <c r="DD66" s="441" t="str">
        <f t="shared" si="238"/>
        <v/>
      </c>
      <c r="DE66" s="443" t="str">
        <f>CONCATENATE(BG66,BH66,BI66,BJ66,BK66,BL66,BM66,BN66,BO66,BP66)</f>
        <v/>
      </c>
      <c r="DF66" s="443" t="str">
        <f t="shared" si="57"/>
        <v/>
      </c>
      <c r="DG66" s="443" t="str">
        <f>CONCATENATE(BQ66,BR66,BS66,BT66,BU66,BV66,BW66,BX66,BY66,BZ66)</f>
        <v/>
      </c>
      <c r="DH66" s="443" t="str">
        <f t="shared" si="58"/>
        <v/>
      </c>
      <c r="DI66" t="str">
        <f>CONCATENATE(CA66,CB66,CC66,CD66,CE66,CF66,CG66,CH66,CI66,CJ66)</f>
        <v>123</v>
      </c>
      <c r="DJ66" s="443" t="str">
        <f t="shared" si="59"/>
        <v>W123</v>
      </c>
      <c r="DK66" t="str">
        <f>CONCATENATE(CK66,CL66,CM66,CN66,CO66,CP66,CQ66,CR66,CS66,CT66)</f>
        <v/>
      </c>
      <c r="DL66" s="443" t="str">
        <f t="shared" si="61"/>
        <v/>
      </c>
      <c r="DM66" t="str">
        <f>CONCATENATE(CU66,CV66,CW66,CX66,CY66,CZ66,DA66,DB66,DC66,DD66)</f>
        <v/>
      </c>
      <c r="DN66" s="443" t="str">
        <f t="shared" si="60"/>
        <v/>
      </c>
    </row>
    <row r="67" spans="1:118" ht="20.100000000000001" customHeight="1" x14ac:dyDescent="0.2">
      <c r="A67" s="1040"/>
      <c r="B67" s="40">
        <f t="shared" si="54"/>
        <v>62</v>
      </c>
      <c r="C67" s="647" t="s">
        <v>379</v>
      </c>
      <c r="D67" s="648" t="str">
        <f>VLOOKUP($C67,'Course List (program)'!$G$2:$L$100,2,FALSE)</f>
        <v>History of Architecture I</v>
      </c>
      <c r="E67" s="649" t="str">
        <f>VLOOKUP($C67,'Course List (program)'!$G$2:$L$100,3,FALSE)</f>
        <v>Yrd. Doç. Dr. Soner ŞAHİN</v>
      </c>
      <c r="F67" s="655">
        <f>VLOOKUP($C67,'Course List (program)'!$G$2:$L$100,4,FALSE)</f>
        <v>0</v>
      </c>
      <c r="G67" s="648" t="str">
        <f t="shared" si="55"/>
        <v>W678</v>
      </c>
      <c r="H67" s="652">
        <f>VLOOKUP($C67,'Course List (program)'!$G$2:$L$100,6,FALSE)</f>
        <v>0</v>
      </c>
      <c r="I67" s="441">
        <f>IF((OR($C67='S5'!$C$3,$C67='S5'!$C$13,$C67='S5'!$C$23,$C67='S5'!$C$33)),1,0)</f>
        <v>0</v>
      </c>
      <c r="J67" s="441">
        <f>IF((OR($C67='S5'!$C$4,$C67='S5'!$C$14,$C67='S5'!$C$24,$C67='S5'!$C$34)),1,0)</f>
        <v>0</v>
      </c>
      <c r="K67" s="441">
        <f>IF((OR($C67='S5'!$C$5,$C67='S5'!$C$15,$C67='S5'!$C$25,$C67='S5'!$C$35)),1,0)</f>
        <v>0</v>
      </c>
      <c r="L67" s="441">
        <f>IF((OR($C67='S5'!$C$6,$C67='S5'!$C$16,$C67='S5'!$C$26,$C67='S5'!$C$36)),1,0)</f>
        <v>0</v>
      </c>
      <c r="M67" s="441">
        <f>IF((OR($C67='S5'!$C$7,$C67='S5'!$C$17,$C67='S5'!$C$27,$C67='S5'!$C$37)),1,0)</f>
        <v>0</v>
      </c>
      <c r="N67" s="441">
        <f>IF((OR($C67='S5'!$C$8,$C67='S5'!$C$18,$C67='S5'!$C$28,$C67='S5'!$C$38)),1,0)</f>
        <v>0</v>
      </c>
      <c r="O67" s="441">
        <f>IF((OR($C67='S5'!$C$9,$C67='S5'!$C$19,$C67='S5'!$C$29,$C67='S5'!$C$39)),1,0)</f>
        <v>0</v>
      </c>
      <c r="P67" s="441">
        <f>IF((OR($C67='S5'!$C$10,$C67='S5'!$C$20,$C67='S5'!$C$30,$C67='S5'!$C$40)),1,0)</f>
        <v>0</v>
      </c>
      <c r="Q67" s="441">
        <f>IF((OR($C67='S5'!$C$11,$C67='S5'!$C$21,$C67='S5'!$C$31,$C67='S5'!$C$41)),1,0)</f>
        <v>0</v>
      </c>
      <c r="R67" s="441">
        <f>IF((OR($C67='S5'!$C$12,$C67='S5'!$C$22,$C67='S5'!$C$32,$C67='S5'!$C$42)),1,0)</f>
        <v>0</v>
      </c>
      <c r="S67" s="439">
        <f>IF((OR($C67='S5'!$D$3,$C67='S5'!$D$13,$C67='S5'!$D$23,$C67='S5'!$D$33)),1,0)</f>
        <v>0</v>
      </c>
      <c r="T67" s="439">
        <f>IF((OR($C67='S5'!$D$4,$C67='S5'!$D$14,$C67='S5'!$D$24,$C67='S5'!$D$34)),1,0)</f>
        <v>0</v>
      </c>
      <c r="U67" s="439">
        <f>IF((OR($C67='S5'!$D$5,$C67='S5'!$D$15,$C67='S5'!$D$25,$C67='S5'!$D$35)),1,0)</f>
        <v>0</v>
      </c>
      <c r="V67" s="439">
        <f>IF((OR($C67='S5'!$D$6,$C67='S5'!$D$16,$C67='S5'!$D$26,$C67='S5'!$D$36)),1,0)</f>
        <v>0</v>
      </c>
      <c r="W67" s="439">
        <f>IF((OR($C67='S5'!$D$7,$C67='S5'!$D$17,$C67='S5'!$D$27,$C67='S5'!$D$37)),1,0)</f>
        <v>0</v>
      </c>
      <c r="X67" s="439">
        <f>IF((OR($C67='S5'!$D$8,$C67='S5'!$D$18,$C67='S5'!$D$28,$C67='S5'!$D$38)),1,0)</f>
        <v>0</v>
      </c>
      <c r="Y67" s="439">
        <f>IF((OR($C67='S5'!$D$9,$C67='S5'!$D$19,$C67='S5'!$D$29,$C67='S5'!$D$39)),1,0)</f>
        <v>0</v>
      </c>
      <c r="Z67" s="439">
        <f>IF((OR($C67='S5'!$D$10,$C67='S5'!$D$20,$C67='S5'!$D$30,$C67='S5'!$D$40)),1,0)</f>
        <v>0</v>
      </c>
      <c r="AA67" s="439">
        <f>IF((OR($C67='S5'!$D$11,$C67='S5'!$D$21,$C67='S5'!$D$31,$C67='S5'!$D$41)),1,0)</f>
        <v>0</v>
      </c>
      <c r="AB67" s="439">
        <f>IF((OR($C67='S5'!$D$12,$C67='S5'!$D$22,$C67='S5'!$D$32,$C67='S5'!$D$42)),1,0)</f>
        <v>0</v>
      </c>
      <c r="AC67" s="441">
        <f>IF((OR($C67='S5'!$E$3,$C67='S5'!$E$13,$C67='S5'!$E$23,$C67='S5'!$E$33)),1,0)</f>
        <v>0</v>
      </c>
      <c r="AD67" s="441">
        <f>IF((OR($C67='S5'!$E$4,$C67='S5'!$E$14,$C67='S5'!$E$24,$C67='S5'!$E$34)),1,0)</f>
        <v>0</v>
      </c>
      <c r="AE67" s="441">
        <f>IF((OR($C67='S5'!$E$5,$C67='S5'!$E$15,$C67='S5'!$E$25,$C67='S5'!$E$35)),1,0)</f>
        <v>0</v>
      </c>
      <c r="AF67" s="441">
        <f>IF((OR($C67='S5'!$E$6,$C67='S5'!$E$16,$C67='S5'!$E$26,$C67='S5'!$E$36)),1,0)</f>
        <v>0</v>
      </c>
      <c r="AG67" s="441">
        <f>IF((OR($C67='S5'!$E$7,$C67='S5'!$E$17,$C67='S5'!$E$27,$C67='S5'!$E$37)),1,0)</f>
        <v>0</v>
      </c>
      <c r="AH67" s="441">
        <f>IF((OR($C67='S5'!$E$8,$C67='S5'!$E$18,$C67='S5'!$E$28,$C67='S5'!$E$38)),1,0)</f>
        <v>1</v>
      </c>
      <c r="AI67" s="441">
        <f>IF((OR($C67='S5'!$E$9,$C67='S5'!$E$19,$C67='S5'!$E$29,$C67='S5'!$E$39)),1,0)</f>
        <v>1</v>
      </c>
      <c r="AJ67" s="441">
        <f>IF((OR($C67='S5'!$E$10,$C67='S5'!$E$20,$C67='S5'!$E$30,$C67='S5'!$E$40)),1,0)</f>
        <v>1</v>
      </c>
      <c r="AK67" s="441">
        <f>IF((OR($C67='S5'!$E$11,$C67='S5'!$E$21,$C67='S5'!$E$31,$C67='S5'!$E$41)),1,0)</f>
        <v>0</v>
      </c>
      <c r="AL67" s="441">
        <f>IF((OR($C67='S5'!$E$12,$C67='S5'!$E$22,$C67='S5'!$E$32,$C67='S5'!$E$42)),1,0)</f>
        <v>0</v>
      </c>
      <c r="AM67" s="439">
        <f>IF((OR($C67='S5'!$F$3,$C67='S5'!$F$13,$C67='S5'!$F$23,$C67='S5'!$F$33)),1,0)</f>
        <v>0</v>
      </c>
      <c r="AN67" s="439">
        <f>IF((OR($C67='S5'!$F$4,$C67='S5'!$F$14,$C67='S5'!$F$24,$C67='S5'!$F$34)),1,0)</f>
        <v>0</v>
      </c>
      <c r="AO67" s="439">
        <f>IF((OR($C67='S5'!$F$5,$C67='S5'!$F$15,$C67='S5'!$F$25,$C67='S5'!$F$35)),1,0)</f>
        <v>0</v>
      </c>
      <c r="AP67" s="439">
        <f>IF((OR($C67='S5'!$F$6,$C67='S5'!$F$16,$C67='S5'!$F$26,$C67='S5'!$F$36)),1,0)</f>
        <v>0</v>
      </c>
      <c r="AQ67" s="439">
        <f>IF((OR($C67='S5'!$F$7,$C67='S5'!$F$17,$C67='S5'!$F$27,$C67='S5'!$F$37)),1,0)</f>
        <v>0</v>
      </c>
      <c r="AR67" s="439">
        <f>IF((OR($C67='S5'!$F$8,$C67='S5'!$F$18,$C67='S5'!$F$28,$C67='S5'!$F$38)),1,0)</f>
        <v>0</v>
      </c>
      <c r="AS67" s="439">
        <f>IF((OR($C67='S5'!$F$9,$C67='S5'!$F$19,$C67='S5'!$F$29,$C67='S5'!$F$39)),1,0)</f>
        <v>0</v>
      </c>
      <c r="AT67" s="439">
        <f>IF((OR($C67='S5'!$F$10,$C67='S5'!$F$20,$C67='S5'!$F$30,$C67='S5'!$F$40)),1,0)</f>
        <v>0</v>
      </c>
      <c r="AU67" s="439">
        <f>IF((OR($C67='S5'!$F$11,$C67='S5'!$F$21,$C67='S5'!$F$31,$C67='S5'!$F$41)),1,0)</f>
        <v>0</v>
      </c>
      <c r="AV67" s="439">
        <f>IF((OR($C67='S5'!$F$12,$C67='S5'!$F$22,$C67='S5'!$F$32,$C67='S5'!$F$42)),1,0)</f>
        <v>0</v>
      </c>
      <c r="AW67" s="441">
        <f>IF((OR($C67='S5'!$G$3,$C67='S5'!$G$13,$C67='S5'!$G$23,$C67='S5'!$G$33)),1,0)</f>
        <v>0</v>
      </c>
      <c r="AX67" s="441">
        <f>IF((OR($C67='S5'!$G$4,$C67='S5'!$G$14,$C67='S5'!$G$24,$C67='S5'!$G$34)),1,0)</f>
        <v>0</v>
      </c>
      <c r="AY67" s="441">
        <f>IF((OR($C67='S5'!$G$5,$C67='S5'!$G$15,$C67='S5'!$G$25,$C67='S5'!$G$35)),1,0)</f>
        <v>0</v>
      </c>
      <c r="AZ67" s="441">
        <f>IF((OR($C67='S5'!$G$6,$C67='S5'!$G$16,$C67='S5'!$G$26,$C67='S5'!$G$36)),1,0)</f>
        <v>0</v>
      </c>
      <c r="BA67" s="441">
        <f>IF((OR($C67='S5'!$G$7,$C67='S5'!$G$17,$C67='S5'!$G$27,$C67='S5'!$G$37)),1,0)</f>
        <v>0</v>
      </c>
      <c r="BB67" s="441">
        <f>IF((OR($C67='S5'!$G$8,$C67='S5'!$G$18,$C67='S5'!$G$28,$C67='S5'!$G$38)),1,0)</f>
        <v>0</v>
      </c>
      <c r="BC67" s="441">
        <f>IF((OR($C67='S5'!$G$9,$C67='S5'!$G$19,$C67='S5'!$G$29,$C67='S5'!$G$39)),1,0)</f>
        <v>0</v>
      </c>
      <c r="BD67" s="441">
        <f>IF((OR($C67='S5'!$G$10,$C67='S5'!$G$20,$C67='S5'!$G$30,$C67='S5'!$G$40)),1,0)</f>
        <v>0</v>
      </c>
      <c r="BE67" s="441">
        <f>IF((OR($C67='S5'!$G$11,$C67='S5'!$G$21,$C67='S5'!$G$31,$C67='S5'!$G$41)),1,0)</f>
        <v>0</v>
      </c>
      <c r="BF67" s="441">
        <f>IF((OR($C67='S5'!$G$12,$C67='S5'!$G$22,$C67='S5'!$G$32,$C67='S5'!$G$42)),1,0)</f>
        <v>0</v>
      </c>
      <c r="BG67" s="441" t="str">
        <f t="shared" ref="BG67:BG80" si="239">IF(I67=1,BG$3,"")</f>
        <v/>
      </c>
      <c r="BH67" s="441" t="str">
        <f t="shared" ref="BH67:BH80" si="240">IF(J67=1,BH$3,"")</f>
        <v/>
      </c>
      <c r="BI67" s="441" t="str">
        <f t="shared" ref="BI67:BI80" si="241">IF(K67=1,BI$3,"")</f>
        <v/>
      </c>
      <c r="BJ67" s="441" t="str">
        <f t="shared" ref="BJ67:BJ80" si="242">IF(L67=1,BJ$3,"")</f>
        <v/>
      </c>
      <c r="BK67" s="441" t="str">
        <f t="shared" ref="BK67:BK80" si="243">IF(M67=1,BK$3,"")</f>
        <v/>
      </c>
      <c r="BL67" s="441" t="str">
        <f t="shared" ref="BL67:BL80" si="244">IF(N67=1,BL$3,"")</f>
        <v/>
      </c>
      <c r="BM67" s="441" t="str">
        <f t="shared" ref="BM67:BM80" si="245">IF(O67=1,BM$3,"")</f>
        <v/>
      </c>
      <c r="BN67" s="441" t="str">
        <f t="shared" ref="BN67:BN80" si="246">IF(P67=1,BN$3,"")</f>
        <v/>
      </c>
      <c r="BO67" s="441" t="str">
        <f t="shared" ref="BO67:BO80" si="247">IF(Q67=1,BO$3,"")</f>
        <v/>
      </c>
      <c r="BP67" s="441" t="str">
        <f t="shared" ref="BP67:BP80" si="248">IF(R67=1,BP$3,"")</f>
        <v/>
      </c>
      <c r="BQ67" s="439" t="str">
        <f t="shared" ref="BQ67:BQ80" si="249">IF(S67=1,BQ$3,"")</f>
        <v/>
      </c>
      <c r="BR67" s="439" t="str">
        <f t="shared" ref="BR67:BR80" si="250">IF(T67=1,BR$3,"")</f>
        <v/>
      </c>
      <c r="BS67" s="439" t="str">
        <f t="shared" ref="BS67:BS80" si="251">IF(U67=1,BS$3,"")</f>
        <v/>
      </c>
      <c r="BT67" s="439" t="str">
        <f t="shared" ref="BT67:BT80" si="252">IF(V67=1,BT$3,"")</f>
        <v/>
      </c>
      <c r="BU67" s="439" t="str">
        <f t="shared" ref="BU67:BU80" si="253">IF(W67=1,BU$3,"")</f>
        <v/>
      </c>
      <c r="BV67" s="439" t="str">
        <f t="shared" ref="BV67:BV80" si="254">IF(X67=1,BV$3,"")</f>
        <v/>
      </c>
      <c r="BW67" s="439" t="str">
        <f t="shared" ref="BW67:BW80" si="255">IF(Y67=1,BW$3,"")</f>
        <v/>
      </c>
      <c r="BX67" s="439" t="str">
        <f t="shared" ref="BX67:BX80" si="256">IF(Z67=1,BX$3,"")</f>
        <v/>
      </c>
      <c r="BY67" s="439" t="str">
        <f t="shared" ref="BY67:BY80" si="257">IF(AA67=1,BY$3,"")</f>
        <v/>
      </c>
      <c r="BZ67" s="439" t="str">
        <f t="shared" ref="BZ67:BZ80" si="258">IF(AB67=1,BZ$3,"")</f>
        <v/>
      </c>
      <c r="CA67" s="441" t="str">
        <f t="shared" ref="CA67:CA80" si="259">IF(AC67=1,CA$3,"")</f>
        <v/>
      </c>
      <c r="CB67" s="441" t="str">
        <f t="shared" ref="CB67:CB80" si="260">IF(AD67=1,CB$3,"")</f>
        <v/>
      </c>
      <c r="CC67" s="441" t="str">
        <f t="shared" ref="CC67:CC80" si="261">IF(AE67=1,CC$3,"")</f>
        <v/>
      </c>
      <c r="CD67" s="441" t="str">
        <f t="shared" ref="CD67:CD80" si="262">IF(AF67=1,CD$3,"")</f>
        <v/>
      </c>
      <c r="CE67" s="441" t="str">
        <f t="shared" ref="CE67:CE80" si="263">IF(AG67=1,CE$3,"")</f>
        <v/>
      </c>
      <c r="CF67" s="441">
        <f t="shared" ref="CF67:CF80" si="264">IF(AH67=1,CF$3,"")</f>
        <v>6</v>
      </c>
      <c r="CG67" s="441">
        <f t="shared" ref="CG67:CG80" si="265">IF(AI67=1,CG$3,"")</f>
        <v>7</v>
      </c>
      <c r="CH67" s="441">
        <f t="shared" ref="CH67:CH80" si="266">IF(AJ67=1,CH$3,"")</f>
        <v>8</v>
      </c>
      <c r="CI67" s="441" t="str">
        <f t="shared" ref="CI67:CI80" si="267">IF(AK67=1,CI$3,"")</f>
        <v/>
      </c>
      <c r="CJ67" s="441" t="str">
        <f t="shared" ref="CJ67:CJ80" si="268">IF(AL67=1,CJ$3,"")</f>
        <v/>
      </c>
      <c r="CK67" s="439" t="str">
        <f t="shared" ref="CK67:CK80" si="269">IF(AM67=1,CK$3,"")</f>
        <v/>
      </c>
      <c r="CL67" s="439" t="str">
        <f t="shared" ref="CL67:CL80" si="270">IF(AN67=1,CL$3,"")</f>
        <v/>
      </c>
      <c r="CM67" s="439" t="str">
        <f t="shared" ref="CM67:CM80" si="271">IF(AO67=1,CM$3,"")</f>
        <v/>
      </c>
      <c r="CN67" s="439" t="str">
        <f t="shared" ref="CN67:CN80" si="272">IF(AP67=1,CN$3,"")</f>
        <v/>
      </c>
      <c r="CO67" s="439" t="str">
        <f t="shared" ref="CO67:CO80" si="273">IF(AQ67=1,CO$3,"")</f>
        <v/>
      </c>
      <c r="CP67" s="439" t="str">
        <f t="shared" ref="CP67:CP80" si="274">IF(AR67=1,CP$3,"")</f>
        <v/>
      </c>
      <c r="CQ67" s="439" t="str">
        <f t="shared" ref="CQ67:CQ80" si="275">IF(AS67=1,CQ$3,"")</f>
        <v/>
      </c>
      <c r="CR67" s="439" t="str">
        <f t="shared" ref="CR67:CR80" si="276">IF(AT67=1,CR$3,"")</f>
        <v/>
      </c>
      <c r="CS67" s="439" t="str">
        <f t="shared" ref="CS67:CS80" si="277">IF(AU67=1,CS$3,"")</f>
        <v/>
      </c>
      <c r="CT67" s="439" t="str">
        <f t="shared" ref="CT67:CT80" si="278">IF(AV67=1,CT$3,"")</f>
        <v/>
      </c>
      <c r="CU67" s="441" t="str">
        <f t="shared" ref="CU67:CU80" si="279">IF(AW67=1,CU$3,"")</f>
        <v/>
      </c>
      <c r="CV67" s="441" t="str">
        <f t="shared" ref="CV67:CV80" si="280">IF(AX67=1,CV$3,"")</f>
        <v/>
      </c>
      <c r="CW67" s="441" t="str">
        <f t="shared" ref="CW67:CW80" si="281">IF(AY67=1,CW$3,"")</f>
        <v/>
      </c>
      <c r="CX67" s="441" t="str">
        <f t="shared" ref="CX67:CX80" si="282">IF(AZ67=1,CX$3,"")</f>
        <v/>
      </c>
      <c r="CY67" s="441" t="str">
        <f t="shared" ref="CY67:CY80" si="283">IF(BA67=1,CY$3,"")</f>
        <v/>
      </c>
      <c r="CZ67" s="441" t="str">
        <f t="shared" ref="CZ67:CZ80" si="284">IF(BB67=1,CZ$3,"")</f>
        <v/>
      </c>
      <c r="DA67" s="441" t="str">
        <f t="shared" ref="DA67:DA80" si="285">IF(BC67=1,DA$3,"")</f>
        <v/>
      </c>
      <c r="DB67" s="441" t="str">
        <f t="shared" ref="DB67:DB80" si="286">IF(BD67=1,DB$3,"")</f>
        <v/>
      </c>
      <c r="DC67" s="441" t="str">
        <f t="shared" ref="DC67:DC80" si="287">IF(BE67=1,DC$3,"")</f>
        <v/>
      </c>
      <c r="DD67" s="441" t="str">
        <f t="shared" ref="DD67:DD80" si="288">IF(BF67=1,DD$3,"")</f>
        <v/>
      </c>
      <c r="DE67" s="443" t="str">
        <f t="shared" ref="DE67:DE80" si="289">CONCATENATE(BG67,BH67,BI67,BJ67,BK67,BL67,BM67,BN67,BO67,BP67)</f>
        <v/>
      </c>
      <c r="DF67" s="443" t="str">
        <f t="shared" si="57"/>
        <v/>
      </c>
      <c r="DG67" s="443" t="str">
        <f t="shared" ref="DG67:DG80" si="290">CONCATENATE(BQ67,BR67,BS67,BT67,BU67,BV67,BW67,BX67,BY67,BZ67)</f>
        <v/>
      </c>
      <c r="DH67" s="443" t="str">
        <f t="shared" si="58"/>
        <v/>
      </c>
      <c r="DI67" t="str">
        <f t="shared" ref="DI67:DI80" si="291">CONCATENATE(CA67,CB67,CC67,CD67,CE67,CF67,CG67,CH67,CI67,CJ67)</f>
        <v>678</v>
      </c>
      <c r="DJ67" s="443" t="str">
        <f t="shared" si="59"/>
        <v>W678</v>
      </c>
      <c r="DK67" t="str">
        <f t="shared" ref="DK67:DK80" si="292">CONCATENATE(CK67,CL67,CM67,CN67,CO67,CP67,CQ67,CR67,CS67,CT67)</f>
        <v/>
      </c>
      <c r="DL67" s="443" t="str">
        <f t="shared" si="61"/>
        <v/>
      </c>
      <c r="DM67" t="str">
        <f t="shared" ref="DM67:DM80" si="293">CONCATENATE(CU67,CV67,CW67,CX67,CY67,CZ67,DA67,DB67,DC67,DD67)</f>
        <v/>
      </c>
      <c r="DN67" s="443" t="str">
        <f t="shared" si="60"/>
        <v/>
      </c>
    </row>
    <row r="68" spans="1:118" ht="20.100000000000001" customHeight="1" x14ac:dyDescent="0.2">
      <c r="A68" s="1040"/>
      <c r="B68" s="40">
        <f t="shared" si="54"/>
        <v>63</v>
      </c>
      <c r="C68" s="647" t="s">
        <v>367</v>
      </c>
      <c r="D68" s="648" t="str">
        <f>VLOOKUP($C68,'Course List (program)'!$G$2:$L$100,2,FALSE)</f>
        <v>CAD for Architects I</v>
      </c>
      <c r="E68" s="649" t="str">
        <f>VLOOKUP($C68,'Course List (program)'!$G$2:$L$100,3,FALSE)</f>
        <v>Yrd. Doç. Dr. Kerem ERCOŞKUN</v>
      </c>
      <c r="F68" s="650">
        <f>VLOOKUP($C68,'Course List (program)'!$G$2:$L$100,4,FALSE)</f>
        <v>0</v>
      </c>
      <c r="G68" s="648" t="str">
        <f t="shared" si="55"/>
        <v>TU1234</v>
      </c>
      <c r="H68" s="652" t="str">
        <f>VLOOKUP($C68,'Course List (program)'!$G$2:$L$100,6,FALSE)</f>
        <v>GSF.222</v>
      </c>
      <c r="I68" s="441">
        <f>IF((OR($C68='S5'!$C$3,$C68='S5'!$C$13,$C68='S5'!$C$23,$C68='S5'!$C$33)),1,0)</f>
        <v>0</v>
      </c>
      <c r="J68" s="441">
        <f>IF((OR($C68='S5'!$C$4,$C68='S5'!$C$14,$C68='S5'!$C$24,$C68='S5'!$C$34)),1,0)</f>
        <v>0</v>
      </c>
      <c r="K68" s="441">
        <f>IF((OR($C68='S5'!$C$5,$C68='S5'!$C$15,$C68='S5'!$C$25,$C68='S5'!$C$35)),1,0)</f>
        <v>0</v>
      </c>
      <c r="L68" s="441">
        <f>IF((OR($C68='S5'!$C$6,$C68='S5'!$C$16,$C68='S5'!$C$26,$C68='S5'!$C$36)),1,0)</f>
        <v>0</v>
      </c>
      <c r="M68" s="441">
        <f>IF((OR($C68='S5'!$C$7,$C68='S5'!$C$17,$C68='S5'!$C$27,$C68='S5'!$C$37)),1,0)</f>
        <v>0</v>
      </c>
      <c r="N68" s="441">
        <f>IF((OR($C68='S5'!$C$8,$C68='S5'!$C$18,$C68='S5'!$C$28,$C68='S5'!$C$38)),1,0)</f>
        <v>0</v>
      </c>
      <c r="O68" s="441">
        <f>IF((OR($C68='S5'!$C$9,$C68='S5'!$C$19,$C68='S5'!$C$29,$C68='S5'!$C$39)),1,0)</f>
        <v>0</v>
      </c>
      <c r="P68" s="441">
        <f>IF((OR($C68='S5'!$C$10,$C68='S5'!$C$20,$C68='S5'!$C$30,$C68='S5'!$C$40)),1,0)</f>
        <v>0</v>
      </c>
      <c r="Q68" s="441">
        <f>IF((OR($C68='S5'!$C$11,$C68='S5'!$C$21,$C68='S5'!$C$31,$C68='S5'!$C$41)),1,0)</f>
        <v>0</v>
      </c>
      <c r="R68" s="441">
        <f>IF((OR($C68='S5'!$C$12,$C68='S5'!$C$22,$C68='S5'!$C$32,$C68='S5'!$C$42)),1,0)</f>
        <v>0</v>
      </c>
      <c r="S68" s="439">
        <f>IF((OR($C68='S5'!$D$3,$C68='S5'!$D$13,$C68='S5'!$D$23,$C68='S5'!$D$33)),1,0)</f>
        <v>1</v>
      </c>
      <c r="T68" s="439">
        <f>IF((OR($C68='S5'!$D$4,$C68='S5'!$D$14,$C68='S5'!$D$24,$C68='S5'!$D$34)),1,0)</f>
        <v>1</v>
      </c>
      <c r="U68" s="439">
        <f>IF((OR($C68='S5'!$D$5,$C68='S5'!$D$15,$C68='S5'!$D$25,$C68='S5'!$D$35)),1,0)</f>
        <v>1</v>
      </c>
      <c r="V68" s="439">
        <f>IF((OR($C68='S5'!$D$6,$C68='S5'!$D$16,$C68='S5'!$D$26,$C68='S5'!$D$36)),1,0)</f>
        <v>1</v>
      </c>
      <c r="W68" s="439">
        <f>IF((OR($C68='S5'!$D$7,$C68='S5'!$D$17,$C68='S5'!$D$27,$C68='S5'!$D$37)),1,0)</f>
        <v>0</v>
      </c>
      <c r="X68" s="439">
        <f>IF((OR($C68='S5'!$D$8,$C68='S5'!$D$18,$C68='S5'!$D$28,$C68='S5'!$D$38)),1,0)</f>
        <v>0</v>
      </c>
      <c r="Y68" s="439">
        <f>IF((OR($C68='S5'!$D$9,$C68='S5'!$D$19,$C68='S5'!$D$29,$C68='S5'!$D$39)),1,0)</f>
        <v>0</v>
      </c>
      <c r="Z68" s="439">
        <f>IF((OR($C68='S5'!$D$10,$C68='S5'!$D$20,$C68='S5'!$D$30,$C68='S5'!$D$40)),1,0)</f>
        <v>0</v>
      </c>
      <c r="AA68" s="439">
        <f>IF((OR($C68='S5'!$D$11,$C68='S5'!$D$21,$C68='S5'!$D$31,$C68='S5'!$D$41)),1,0)</f>
        <v>0</v>
      </c>
      <c r="AB68" s="439">
        <f>IF((OR($C68='S5'!$D$12,$C68='S5'!$D$22,$C68='S5'!$D$32,$C68='S5'!$D$42)),1,0)</f>
        <v>0</v>
      </c>
      <c r="AC68" s="441">
        <f>IF((OR($C68='S5'!$E$3,$C68='S5'!$E$13,$C68='S5'!$E$23,$C68='S5'!$E$33)),1,0)</f>
        <v>0</v>
      </c>
      <c r="AD68" s="441">
        <f>IF((OR($C68='S5'!$E$4,$C68='S5'!$E$14,$C68='S5'!$E$24,$C68='S5'!$E$34)),1,0)</f>
        <v>0</v>
      </c>
      <c r="AE68" s="441">
        <f>IF((OR($C68='S5'!$E$5,$C68='S5'!$E$15,$C68='S5'!$E$25,$C68='S5'!$E$35)),1,0)</f>
        <v>0</v>
      </c>
      <c r="AF68" s="441">
        <f>IF((OR($C68='S5'!$E$6,$C68='S5'!$E$16,$C68='S5'!$E$26,$C68='S5'!$E$36)),1,0)</f>
        <v>0</v>
      </c>
      <c r="AG68" s="441">
        <f>IF((OR($C68='S5'!$E$7,$C68='S5'!$E$17,$C68='S5'!$E$27,$C68='S5'!$E$37)),1,0)</f>
        <v>0</v>
      </c>
      <c r="AH68" s="441">
        <f>IF((OR($C68='S5'!$E$8,$C68='S5'!$E$18,$C68='S5'!$E$28,$C68='S5'!$E$38)),1,0)</f>
        <v>0</v>
      </c>
      <c r="AI68" s="441">
        <f>IF((OR($C68='S5'!$E$9,$C68='S5'!$E$19,$C68='S5'!$E$29,$C68='S5'!$E$39)),1,0)</f>
        <v>0</v>
      </c>
      <c r="AJ68" s="441">
        <f>IF((OR($C68='S5'!$E$10,$C68='S5'!$E$20,$C68='S5'!$E$30,$C68='S5'!$E$40)),1,0)</f>
        <v>0</v>
      </c>
      <c r="AK68" s="441">
        <f>IF((OR($C68='S5'!$E$11,$C68='S5'!$E$21,$C68='S5'!$E$31,$C68='S5'!$E$41)),1,0)</f>
        <v>0</v>
      </c>
      <c r="AL68" s="441">
        <f>IF((OR($C68='S5'!$E$12,$C68='S5'!$E$22,$C68='S5'!$E$32,$C68='S5'!$E$42)),1,0)</f>
        <v>0</v>
      </c>
      <c r="AM68" s="439">
        <f>IF((OR($C68='S5'!$F$3,$C68='S5'!$F$13,$C68='S5'!$F$23,$C68='S5'!$F$33)),1,0)</f>
        <v>0</v>
      </c>
      <c r="AN68" s="439">
        <f>IF((OR($C68='S5'!$F$4,$C68='S5'!$F$14,$C68='S5'!$F$24,$C68='S5'!$F$34)),1,0)</f>
        <v>0</v>
      </c>
      <c r="AO68" s="439">
        <f>IF((OR($C68='S5'!$F$5,$C68='S5'!$F$15,$C68='S5'!$F$25,$C68='S5'!$F$35)),1,0)</f>
        <v>0</v>
      </c>
      <c r="AP68" s="439">
        <f>IF((OR($C68='S5'!$F$6,$C68='S5'!$F$16,$C68='S5'!$F$26,$C68='S5'!$F$36)),1,0)</f>
        <v>0</v>
      </c>
      <c r="AQ68" s="439">
        <f>IF((OR($C68='S5'!$F$7,$C68='S5'!$F$17,$C68='S5'!$F$27,$C68='S5'!$F$37)),1,0)</f>
        <v>0</v>
      </c>
      <c r="AR68" s="439">
        <f>IF((OR($C68='S5'!$F$8,$C68='S5'!$F$18,$C68='S5'!$F$28,$C68='S5'!$F$38)),1,0)</f>
        <v>0</v>
      </c>
      <c r="AS68" s="439">
        <f>IF((OR($C68='S5'!$F$9,$C68='S5'!$F$19,$C68='S5'!$F$29,$C68='S5'!$F$39)),1,0)</f>
        <v>0</v>
      </c>
      <c r="AT68" s="439">
        <f>IF((OR($C68='S5'!$F$10,$C68='S5'!$F$20,$C68='S5'!$F$30,$C68='S5'!$F$40)),1,0)</f>
        <v>0</v>
      </c>
      <c r="AU68" s="439">
        <f>IF((OR($C68='S5'!$F$11,$C68='S5'!$F$21,$C68='S5'!$F$31,$C68='S5'!$F$41)),1,0)</f>
        <v>0</v>
      </c>
      <c r="AV68" s="439">
        <f>IF((OR($C68='S5'!$F$12,$C68='S5'!$F$22,$C68='S5'!$F$32,$C68='S5'!$F$42)),1,0)</f>
        <v>0</v>
      </c>
      <c r="AW68" s="441">
        <f>IF((OR($C68='S5'!$G$3,$C68='S5'!$G$13,$C68='S5'!$G$23,$C68='S5'!$G$33)),1,0)</f>
        <v>0</v>
      </c>
      <c r="AX68" s="441">
        <f>IF((OR($C68='S5'!$G$4,$C68='S5'!$G$14,$C68='S5'!$G$24,$C68='S5'!$G$34)),1,0)</f>
        <v>0</v>
      </c>
      <c r="AY68" s="441">
        <f>IF((OR($C68='S5'!$G$5,$C68='S5'!$G$15,$C68='S5'!$G$25,$C68='S5'!$G$35)),1,0)</f>
        <v>0</v>
      </c>
      <c r="AZ68" s="441">
        <f>IF((OR($C68='S5'!$G$6,$C68='S5'!$G$16,$C68='S5'!$G$26,$C68='S5'!$G$36)),1,0)</f>
        <v>0</v>
      </c>
      <c r="BA68" s="441">
        <f>IF((OR($C68='S5'!$G$7,$C68='S5'!$G$17,$C68='S5'!$G$27,$C68='S5'!$G$37)),1,0)</f>
        <v>0</v>
      </c>
      <c r="BB68" s="441">
        <f>IF((OR($C68='S5'!$G$8,$C68='S5'!$G$18,$C68='S5'!$G$28,$C68='S5'!$G$38)),1,0)</f>
        <v>0</v>
      </c>
      <c r="BC68" s="441">
        <f>IF((OR($C68='S5'!$G$9,$C68='S5'!$G$19,$C68='S5'!$G$29,$C68='S5'!$G$39)),1,0)</f>
        <v>0</v>
      </c>
      <c r="BD68" s="441">
        <f>IF((OR($C68='S5'!$G$10,$C68='S5'!$G$20,$C68='S5'!$G$30,$C68='S5'!$G$40)),1,0)</f>
        <v>0</v>
      </c>
      <c r="BE68" s="441">
        <f>IF((OR($C68='S5'!$G$11,$C68='S5'!$G$21,$C68='S5'!$G$31,$C68='S5'!$G$41)),1,0)</f>
        <v>0</v>
      </c>
      <c r="BF68" s="441">
        <f>IF((OR($C68='S5'!$G$12,$C68='S5'!$G$22,$C68='S5'!$G$32,$C68='S5'!$G$42)),1,0)</f>
        <v>0</v>
      </c>
      <c r="BG68" s="441" t="str">
        <f t="shared" si="239"/>
        <v/>
      </c>
      <c r="BH68" s="441" t="str">
        <f t="shared" si="240"/>
        <v/>
      </c>
      <c r="BI68" s="441" t="str">
        <f t="shared" si="241"/>
        <v/>
      </c>
      <c r="BJ68" s="441" t="str">
        <f t="shared" si="242"/>
        <v/>
      </c>
      <c r="BK68" s="441" t="str">
        <f t="shared" si="243"/>
        <v/>
      </c>
      <c r="BL68" s="441" t="str">
        <f t="shared" si="244"/>
        <v/>
      </c>
      <c r="BM68" s="441" t="str">
        <f t="shared" si="245"/>
        <v/>
      </c>
      <c r="BN68" s="441" t="str">
        <f t="shared" si="246"/>
        <v/>
      </c>
      <c r="BO68" s="441" t="str">
        <f t="shared" si="247"/>
        <v/>
      </c>
      <c r="BP68" s="441" t="str">
        <f t="shared" si="248"/>
        <v/>
      </c>
      <c r="BQ68" s="439">
        <f t="shared" si="249"/>
        <v>1</v>
      </c>
      <c r="BR68" s="439">
        <f t="shared" si="250"/>
        <v>2</v>
      </c>
      <c r="BS68" s="439">
        <f t="shared" si="251"/>
        <v>3</v>
      </c>
      <c r="BT68" s="439">
        <f t="shared" si="252"/>
        <v>4</v>
      </c>
      <c r="BU68" s="439" t="str">
        <f t="shared" si="253"/>
        <v/>
      </c>
      <c r="BV68" s="439" t="str">
        <f t="shared" si="254"/>
        <v/>
      </c>
      <c r="BW68" s="439" t="str">
        <f t="shared" si="255"/>
        <v/>
      </c>
      <c r="BX68" s="439" t="str">
        <f t="shared" si="256"/>
        <v/>
      </c>
      <c r="BY68" s="439" t="str">
        <f t="shared" si="257"/>
        <v/>
      </c>
      <c r="BZ68" s="439" t="str">
        <f t="shared" si="258"/>
        <v/>
      </c>
      <c r="CA68" s="441" t="str">
        <f t="shared" si="259"/>
        <v/>
      </c>
      <c r="CB68" s="441" t="str">
        <f t="shared" si="260"/>
        <v/>
      </c>
      <c r="CC68" s="441" t="str">
        <f t="shared" si="261"/>
        <v/>
      </c>
      <c r="CD68" s="441" t="str">
        <f t="shared" si="262"/>
        <v/>
      </c>
      <c r="CE68" s="441" t="str">
        <f t="shared" si="263"/>
        <v/>
      </c>
      <c r="CF68" s="441" t="str">
        <f t="shared" si="264"/>
        <v/>
      </c>
      <c r="CG68" s="441" t="str">
        <f t="shared" si="265"/>
        <v/>
      </c>
      <c r="CH68" s="441" t="str">
        <f t="shared" si="266"/>
        <v/>
      </c>
      <c r="CI68" s="441" t="str">
        <f t="shared" si="267"/>
        <v/>
      </c>
      <c r="CJ68" s="441" t="str">
        <f t="shared" si="268"/>
        <v/>
      </c>
      <c r="CK68" s="439" t="str">
        <f t="shared" si="269"/>
        <v/>
      </c>
      <c r="CL68" s="439" t="str">
        <f t="shared" si="270"/>
        <v/>
      </c>
      <c r="CM68" s="439" t="str">
        <f t="shared" si="271"/>
        <v/>
      </c>
      <c r="CN68" s="439" t="str">
        <f t="shared" si="272"/>
        <v/>
      </c>
      <c r="CO68" s="439" t="str">
        <f t="shared" si="273"/>
        <v/>
      </c>
      <c r="CP68" s="439" t="str">
        <f t="shared" si="274"/>
        <v/>
      </c>
      <c r="CQ68" s="439" t="str">
        <f t="shared" si="275"/>
        <v/>
      </c>
      <c r="CR68" s="439" t="str">
        <f t="shared" si="276"/>
        <v/>
      </c>
      <c r="CS68" s="439" t="str">
        <f t="shared" si="277"/>
        <v/>
      </c>
      <c r="CT68" s="439" t="str">
        <f t="shared" si="278"/>
        <v/>
      </c>
      <c r="CU68" s="441" t="str">
        <f t="shared" si="279"/>
        <v/>
      </c>
      <c r="CV68" s="441" t="str">
        <f t="shared" si="280"/>
        <v/>
      </c>
      <c r="CW68" s="441" t="str">
        <f t="shared" si="281"/>
        <v/>
      </c>
      <c r="CX68" s="441" t="str">
        <f t="shared" si="282"/>
        <v/>
      </c>
      <c r="CY68" s="441" t="str">
        <f t="shared" si="283"/>
        <v/>
      </c>
      <c r="CZ68" s="441" t="str">
        <f t="shared" si="284"/>
        <v/>
      </c>
      <c r="DA68" s="441" t="str">
        <f t="shared" si="285"/>
        <v/>
      </c>
      <c r="DB68" s="441" t="str">
        <f t="shared" si="286"/>
        <v/>
      </c>
      <c r="DC68" s="441" t="str">
        <f t="shared" si="287"/>
        <v/>
      </c>
      <c r="DD68" s="441" t="str">
        <f t="shared" si="288"/>
        <v/>
      </c>
      <c r="DE68" s="443" t="str">
        <f t="shared" si="289"/>
        <v/>
      </c>
      <c r="DF68" s="443" t="str">
        <f t="shared" si="57"/>
        <v/>
      </c>
      <c r="DG68" s="443" t="str">
        <f t="shared" si="290"/>
        <v>1234</v>
      </c>
      <c r="DH68" s="443" t="str">
        <f t="shared" si="58"/>
        <v>TU1234</v>
      </c>
      <c r="DI68" t="str">
        <f t="shared" si="291"/>
        <v/>
      </c>
      <c r="DJ68" s="443" t="str">
        <f t="shared" si="59"/>
        <v/>
      </c>
      <c r="DK68" t="str">
        <f t="shared" si="292"/>
        <v/>
      </c>
      <c r="DL68" s="443" t="str">
        <f t="shared" si="61"/>
        <v/>
      </c>
      <c r="DM68" t="str">
        <f t="shared" si="293"/>
        <v/>
      </c>
      <c r="DN68" s="443" t="str">
        <f t="shared" si="60"/>
        <v/>
      </c>
    </row>
    <row r="69" spans="1:118" ht="20.100000000000001" customHeight="1" x14ac:dyDescent="0.2">
      <c r="A69" s="1040"/>
      <c r="B69" s="40">
        <f t="shared" si="54"/>
        <v>64</v>
      </c>
      <c r="C69" s="647" t="s">
        <v>607</v>
      </c>
      <c r="D69" s="648" t="str">
        <f>VLOOKUP($C69,'Course List (program)'!$G$2:$L$100,2,FALSE)</f>
        <v>Architectural Structures</v>
      </c>
      <c r="E69" s="649" t="str">
        <f>VLOOKUP($C69,'Course List (program)'!$G$2:$L$100,3,FALSE)</f>
        <v>Yrd. Doç. Dr. Engin ÜNAL</v>
      </c>
      <c r="F69" s="650" t="str">
        <f>VLOOKUP($C69,'Course List (program)'!$G$2:$L$100,4,FALSE)</f>
        <v>Dicle KIZILDERE</v>
      </c>
      <c r="G69" s="648" t="str">
        <f t="shared" ref="G69:G74" si="294">CONCATENATE(DF69,DH69,DJ69,DL69,DN69)</f>
        <v>TU6789</v>
      </c>
      <c r="H69" s="652">
        <f>VLOOKUP($C69,'Course List (program)'!$G$2:$L$100,6,FALSE)</f>
        <v>0</v>
      </c>
      <c r="I69" s="441">
        <f>IF((OR($C69='S5'!$C$3,$C69='S5'!$C$13,$C69='S5'!$C$23,$C69='S5'!$C$33)),1,0)</f>
        <v>0</v>
      </c>
      <c r="J69" s="441">
        <f>IF((OR($C69='S5'!$C$4,$C69='S5'!$C$14,$C69='S5'!$C$24,$C69='S5'!$C$34)),1,0)</f>
        <v>0</v>
      </c>
      <c r="K69" s="441">
        <f>IF((OR($C69='S5'!$C$5,$C69='S5'!$C$15,$C69='S5'!$C$25,$C69='S5'!$C$35)),1,0)</f>
        <v>0</v>
      </c>
      <c r="L69" s="441">
        <f>IF((OR($C69='S5'!$C$6,$C69='S5'!$C$16,$C69='S5'!$C$26,$C69='S5'!$C$36)),1,0)</f>
        <v>0</v>
      </c>
      <c r="M69" s="441">
        <f>IF((OR($C69='S5'!$C$7,$C69='S5'!$C$17,$C69='S5'!$C$27,$C69='S5'!$C$37)),1,0)</f>
        <v>0</v>
      </c>
      <c r="N69" s="441">
        <f>IF((OR($C69='S5'!$C$8,$C69='S5'!$C$18,$C69='S5'!$C$28,$C69='S5'!$C$38)),1,0)</f>
        <v>0</v>
      </c>
      <c r="O69" s="441">
        <f>IF((OR($C69='S5'!$C$9,$C69='S5'!$C$19,$C69='S5'!$C$29,$C69='S5'!$C$39)),1,0)</f>
        <v>0</v>
      </c>
      <c r="P69" s="441">
        <f>IF((OR($C69='S5'!$C$10,$C69='S5'!$C$20,$C69='S5'!$C$30,$C69='S5'!$C$40)),1,0)</f>
        <v>0</v>
      </c>
      <c r="Q69" s="441">
        <f>IF((OR($C69='S5'!$C$11,$C69='S5'!$C$21,$C69='S5'!$C$31,$C69='S5'!$C$41)),1,0)</f>
        <v>0</v>
      </c>
      <c r="R69" s="441">
        <f>IF((OR($C69='S5'!$C$12,$C69='S5'!$C$22,$C69='S5'!$C$32,$C69='S5'!$C$42)),1,0)</f>
        <v>0</v>
      </c>
      <c r="S69" s="439">
        <f>IF((OR($C69='S5'!$D$3,$C69='S5'!$D$13,$C69='S5'!$D$23,$C69='S5'!$D$33)),1,0)</f>
        <v>0</v>
      </c>
      <c r="T69" s="439">
        <f>IF((OR($C69='S5'!$D$4,$C69='S5'!$D$14,$C69='S5'!$D$24,$C69='S5'!$D$34)),1,0)</f>
        <v>0</v>
      </c>
      <c r="U69" s="439">
        <f>IF((OR($C69='S5'!$D$5,$C69='S5'!$D$15,$C69='S5'!$D$25,$C69='S5'!$D$35)),1,0)</f>
        <v>0</v>
      </c>
      <c r="V69" s="439">
        <f>IF((OR($C69='S5'!$D$6,$C69='S5'!$D$16,$C69='S5'!$D$26,$C69='S5'!$D$36)),1,0)</f>
        <v>0</v>
      </c>
      <c r="W69" s="439">
        <f>IF((OR($C69='S5'!$D$7,$C69='S5'!$D$17,$C69='S5'!$D$27,$C69='S5'!$D$37)),1,0)</f>
        <v>0</v>
      </c>
      <c r="X69" s="439">
        <f>IF((OR($C69='S5'!$D$8,$C69='S5'!$D$18,$C69='S5'!$D$28,$C69='S5'!$D$38)),1,0)</f>
        <v>1</v>
      </c>
      <c r="Y69" s="439">
        <f>IF((OR($C69='S5'!$D$9,$C69='S5'!$D$19,$C69='S5'!$D$29,$C69='S5'!$D$39)),1,0)</f>
        <v>1</v>
      </c>
      <c r="Z69" s="439">
        <f>IF((OR($C69='S5'!$D$10,$C69='S5'!$D$20,$C69='S5'!$D$30,$C69='S5'!$D$40)),1,0)</f>
        <v>1</v>
      </c>
      <c r="AA69" s="439">
        <f>IF((OR($C69='S5'!$D$11,$C69='S5'!$D$21,$C69='S5'!$D$31,$C69='S5'!$D$41)),1,0)</f>
        <v>1</v>
      </c>
      <c r="AB69" s="439">
        <f>IF((OR($C69='S5'!$D$12,$C69='S5'!$D$22,$C69='S5'!$D$32,$C69='S5'!$D$42)),1,0)</f>
        <v>0</v>
      </c>
      <c r="AC69" s="441">
        <f>IF((OR($C69='S5'!$E$3,$C69='S5'!$E$13,$C69='S5'!$E$23,$C69='S5'!$E$33)),1,0)</f>
        <v>0</v>
      </c>
      <c r="AD69" s="441">
        <f>IF((OR($C69='S5'!$E$4,$C69='S5'!$E$14,$C69='S5'!$E$24,$C69='S5'!$E$34)),1,0)</f>
        <v>0</v>
      </c>
      <c r="AE69" s="441">
        <f>IF((OR($C69='S5'!$E$5,$C69='S5'!$E$15,$C69='S5'!$E$25,$C69='S5'!$E$35)),1,0)</f>
        <v>0</v>
      </c>
      <c r="AF69" s="441">
        <f>IF((OR($C69='S5'!$E$6,$C69='S5'!$E$16,$C69='S5'!$E$26,$C69='S5'!$E$36)),1,0)</f>
        <v>0</v>
      </c>
      <c r="AG69" s="441">
        <f>IF((OR($C69='S5'!$E$7,$C69='S5'!$E$17,$C69='S5'!$E$27,$C69='S5'!$E$37)),1,0)</f>
        <v>0</v>
      </c>
      <c r="AH69" s="441">
        <f>IF((OR($C69='S5'!$E$8,$C69='S5'!$E$18,$C69='S5'!$E$28,$C69='S5'!$E$38)),1,0)</f>
        <v>0</v>
      </c>
      <c r="AI69" s="441">
        <f>IF((OR($C69='S5'!$E$9,$C69='S5'!$E$19,$C69='S5'!$E$29,$C69='S5'!$E$39)),1,0)</f>
        <v>0</v>
      </c>
      <c r="AJ69" s="441">
        <f>IF((OR($C69='S5'!$E$10,$C69='S5'!$E$20,$C69='S5'!$E$30,$C69='S5'!$E$40)),1,0)</f>
        <v>0</v>
      </c>
      <c r="AK69" s="441">
        <f>IF((OR($C69='S5'!$E$11,$C69='S5'!$E$21,$C69='S5'!$E$31,$C69='S5'!$E$41)),1,0)</f>
        <v>0</v>
      </c>
      <c r="AL69" s="441">
        <f>IF((OR($C69='S5'!$E$12,$C69='S5'!$E$22,$C69='S5'!$E$32,$C69='S5'!$E$42)),1,0)</f>
        <v>0</v>
      </c>
      <c r="AM69" s="439">
        <f>IF((OR($C69='S5'!$F$3,$C69='S5'!$F$13,$C69='S5'!$F$23,$C69='S5'!$F$33)),1,0)</f>
        <v>0</v>
      </c>
      <c r="AN69" s="439">
        <f>IF((OR($C69='S5'!$F$4,$C69='S5'!$F$14,$C69='S5'!$F$24,$C69='S5'!$F$34)),1,0)</f>
        <v>0</v>
      </c>
      <c r="AO69" s="439">
        <f>IF((OR($C69='S5'!$F$5,$C69='S5'!$F$15,$C69='S5'!$F$25,$C69='S5'!$F$35)),1,0)</f>
        <v>0</v>
      </c>
      <c r="AP69" s="439">
        <f>IF((OR($C69='S5'!$F$6,$C69='S5'!$F$16,$C69='S5'!$F$26,$C69='S5'!$F$36)),1,0)</f>
        <v>0</v>
      </c>
      <c r="AQ69" s="439">
        <f>IF((OR($C69='S5'!$F$7,$C69='S5'!$F$17,$C69='S5'!$F$27,$C69='S5'!$F$37)),1,0)</f>
        <v>0</v>
      </c>
      <c r="AR69" s="439">
        <f>IF((OR($C69='S5'!$F$8,$C69='S5'!$F$18,$C69='S5'!$F$28,$C69='S5'!$F$38)),1,0)</f>
        <v>0</v>
      </c>
      <c r="AS69" s="439">
        <f>IF((OR($C69='S5'!$F$9,$C69='S5'!$F$19,$C69='S5'!$F$29,$C69='S5'!$F$39)),1,0)</f>
        <v>0</v>
      </c>
      <c r="AT69" s="439">
        <f>IF((OR($C69='S5'!$F$10,$C69='S5'!$F$20,$C69='S5'!$F$30,$C69='S5'!$F$40)),1,0)</f>
        <v>0</v>
      </c>
      <c r="AU69" s="439">
        <f>IF((OR($C69='S5'!$F$11,$C69='S5'!$F$21,$C69='S5'!$F$31,$C69='S5'!$F$41)),1,0)</f>
        <v>0</v>
      </c>
      <c r="AV69" s="439">
        <f>IF((OR($C69='S5'!$F$12,$C69='S5'!$F$22,$C69='S5'!$F$32,$C69='S5'!$F$42)),1,0)</f>
        <v>0</v>
      </c>
      <c r="AW69" s="441">
        <f>IF((OR($C69='S5'!$G$3,$C69='S5'!$G$13,$C69='S5'!$G$23,$C69='S5'!$G$33)),1,0)</f>
        <v>0</v>
      </c>
      <c r="AX69" s="441">
        <f>IF((OR($C69='S5'!$G$4,$C69='S5'!$G$14,$C69='S5'!$G$24,$C69='S5'!$G$34)),1,0)</f>
        <v>0</v>
      </c>
      <c r="AY69" s="441">
        <f>IF((OR($C69='S5'!$G$5,$C69='S5'!$G$15,$C69='S5'!$G$25,$C69='S5'!$G$35)),1,0)</f>
        <v>0</v>
      </c>
      <c r="AZ69" s="441">
        <f>IF((OR($C69='S5'!$G$6,$C69='S5'!$G$16,$C69='S5'!$G$26,$C69='S5'!$G$36)),1,0)</f>
        <v>0</v>
      </c>
      <c r="BA69" s="441">
        <f>IF((OR($C69='S5'!$G$7,$C69='S5'!$G$17,$C69='S5'!$G$27,$C69='S5'!$G$37)),1,0)</f>
        <v>0</v>
      </c>
      <c r="BB69" s="441">
        <f>IF((OR($C69='S5'!$G$8,$C69='S5'!$G$18,$C69='S5'!$G$28,$C69='S5'!$G$38)),1,0)</f>
        <v>0</v>
      </c>
      <c r="BC69" s="441">
        <f>IF((OR($C69='S5'!$G$9,$C69='S5'!$G$19,$C69='S5'!$G$29,$C69='S5'!$G$39)),1,0)</f>
        <v>0</v>
      </c>
      <c r="BD69" s="441">
        <f>IF((OR($C69='S5'!$G$10,$C69='S5'!$G$20,$C69='S5'!$G$30,$C69='S5'!$G$40)),1,0)</f>
        <v>0</v>
      </c>
      <c r="BE69" s="441">
        <f>IF((OR($C69='S5'!$G$11,$C69='S5'!$G$21,$C69='S5'!$G$31,$C69='S5'!$G$41)),1,0)</f>
        <v>0</v>
      </c>
      <c r="BF69" s="441">
        <f>IF((OR($C69='S5'!$G$12,$C69='S5'!$G$22,$C69='S5'!$G$32,$C69='S5'!$G$42)),1,0)</f>
        <v>0</v>
      </c>
      <c r="BG69" s="441" t="str">
        <f t="shared" si="239"/>
        <v/>
      </c>
      <c r="BH69" s="441" t="str">
        <f t="shared" si="240"/>
        <v/>
      </c>
      <c r="BI69" s="441" t="str">
        <f t="shared" si="241"/>
        <v/>
      </c>
      <c r="BJ69" s="441" t="str">
        <f t="shared" si="242"/>
        <v/>
      </c>
      <c r="BK69" s="441" t="str">
        <f t="shared" si="243"/>
        <v/>
      </c>
      <c r="BL69" s="441" t="str">
        <f t="shared" si="244"/>
        <v/>
      </c>
      <c r="BM69" s="441" t="str">
        <f t="shared" si="245"/>
        <v/>
      </c>
      <c r="BN69" s="441" t="str">
        <f t="shared" si="246"/>
        <v/>
      </c>
      <c r="BO69" s="441" t="str">
        <f t="shared" si="247"/>
        <v/>
      </c>
      <c r="BP69" s="441" t="str">
        <f t="shared" si="248"/>
        <v/>
      </c>
      <c r="BQ69" s="439" t="str">
        <f t="shared" si="249"/>
        <v/>
      </c>
      <c r="BR69" s="439" t="str">
        <f t="shared" si="250"/>
        <v/>
      </c>
      <c r="BS69" s="439" t="str">
        <f t="shared" si="251"/>
        <v/>
      </c>
      <c r="BT69" s="439" t="str">
        <f t="shared" si="252"/>
        <v/>
      </c>
      <c r="BU69" s="439" t="str">
        <f t="shared" si="253"/>
        <v/>
      </c>
      <c r="BV69" s="439">
        <f t="shared" si="254"/>
        <v>6</v>
      </c>
      <c r="BW69" s="439">
        <f t="shared" si="255"/>
        <v>7</v>
      </c>
      <c r="BX69" s="439">
        <f t="shared" si="256"/>
        <v>8</v>
      </c>
      <c r="BY69" s="439">
        <f t="shared" si="257"/>
        <v>9</v>
      </c>
      <c r="BZ69" s="439" t="str">
        <f t="shared" si="258"/>
        <v/>
      </c>
      <c r="CA69" s="441" t="str">
        <f t="shared" si="259"/>
        <v/>
      </c>
      <c r="CB69" s="441" t="str">
        <f t="shared" si="260"/>
        <v/>
      </c>
      <c r="CC69" s="441" t="str">
        <f t="shared" si="261"/>
        <v/>
      </c>
      <c r="CD69" s="441" t="str">
        <f t="shared" si="262"/>
        <v/>
      </c>
      <c r="CE69" s="441" t="str">
        <f t="shared" si="263"/>
        <v/>
      </c>
      <c r="CF69" s="441" t="str">
        <f t="shared" si="264"/>
        <v/>
      </c>
      <c r="CG69" s="441" t="str">
        <f t="shared" si="265"/>
        <v/>
      </c>
      <c r="CH69" s="441" t="str">
        <f t="shared" si="266"/>
        <v/>
      </c>
      <c r="CI69" s="441" t="str">
        <f t="shared" si="267"/>
        <v/>
      </c>
      <c r="CJ69" s="441" t="str">
        <f t="shared" si="268"/>
        <v/>
      </c>
      <c r="CK69" s="439" t="str">
        <f t="shared" si="269"/>
        <v/>
      </c>
      <c r="CL69" s="439" t="str">
        <f t="shared" si="270"/>
        <v/>
      </c>
      <c r="CM69" s="439" t="str">
        <f t="shared" si="271"/>
        <v/>
      </c>
      <c r="CN69" s="439" t="str">
        <f t="shared" si="272"/>
        <v/>
      </c>
      <c r="CO69" s="439" t="str">
        <f t="shared" si="273"/>
        <v/>
      </c>
      <c r="CP69" s="439" t="str">
        <f t="shared" si="274"/>
        <v/>
      </c>
      <c r="CQ69" s="439" t="str">
        <f t="shared" si="275"/>
        <v/>
      </c>
      <c r="CR69" s="439" t="str">
        <f t="shared" si="276"/>
        <v/>
      </c>
      <c r="CS69" s="439" t="str">
        <f t="shared" si="277"/>
        <v/>
      </c>
      <c r="CT69" s="439" t="str">
        <f t="shared" si="278"/>
        <v/>
      </c>
      <c r="CU69" s="441" t="str">
        <f t="shared" si="279"/>
        <v/>
      </c>
      <c r="CV69" s="441" t="str">
        <f t="shared" si="280"/>
        <v/>
      </c>
      <c r="CW69" s="441" t="str">
        <f t="shared" si="281"/>
        <v/>
      </c>
      <c r="CX69" s="441" t="str">
        <f t="shared" si="282"/>
        <v/>
      </c>
      <c r="CY69" s="441" t="str">
        <f t="shared" si="283"/>
        <v/>
      </c>
      <c r="CZ69" s="441" t="str">
        <f t="shared" si="284"/>
        <v/>
      </c>
      <c r="DA69" s="441" t="str">
        <f t="shared" si="285"/>
        <v/>
      </c>
      <c r="DB69" s="441" t="str">
        <f t="shared" si="286"/>
        <v/>
      </c>
      <c r="DC69" s="441" t="str">
        <f t="shared" si="287"/>
        <v/>
      </c>
      <c r="DD69" s="441" t="str">
        <f t="shared" si="288"/>
        <v/>
      </c>
      <c r="DE69" s="443" t="str">
        <f t="shared" si="289"/>
        <v/>
      </c>
      <c r="DF69" s="443" t="str">
        <f t="shared" si="57"/>
        <v/>
      </c>
      <c r="DG69" s="443" t="str">
        <f t="shared" si="290"/>
        <v>6789</v>
      </c>
      <c r="DH69" s="443" t="str">
        <f t="shared" si="58"/>
        <v>TU6789</v>
      </c>
      <c r="DI69" t="str">
        <f t="shared" si="291"/>
        <v/>
      </c>
      <c r="DJ69" s="443" t="str">
        <f t="shared" si="59"/>
        <v/>
      </c>
      <c r="DK69" t="str">
        <f t="shared" si="292"/>
        <v/>
      </c>
      <c r="DL69" s="443" t="str">
        <f t="shared" si="61"/>
        <v/>
      </c>
      <c r="DM69" t="str">
        <f t="shared" si="293"/>
        <v/>
      </c>
      <c r="DN69" s="443" t="str">
        <f t="shared" si="60"/>
        <v/>
      </c>
    </row>
    <row r="70" spans="1:118" ht="20.100000000000001" customHeight="1" x14ac:dyDescent="0.2">
      <c r="A70" s="1040"/>
      <c r="B70" s="40">
        <f t="shared" si="54"/>
        <v>65</v>
      </c>
      <c r="C70" s="647" t="s">
        <v>360</v>
      </c>
      <c r="D70" s="648" t="str">
        <f>VLOOKUP($C70,'Course List (program)'!$G$2:$L$100,2,FALSE)</f>
        <v xml:space="preserve">Architectural Design Studio III </v>
      </c>
      <c r="E70" s="649" t="str">
        <f>VLOOKUP($C70,'Course List (program)'!$G$2:$L$100,3,FALSE)</f>
        <v>Yrd. Doç. Dr. Engin ÜNAL</v>
      </c>
      <c r="F70" s="650" t="str">
        <f>VLOOKUP($C70,'Course List (program)'!$G$2:$L$100,4,FALSE)</f>
        <v>Dicle KIZILDERE</v>
      </c>
      <c r="G70" s="648" t="str">
        <f t="shared" si="294"/>
        <v>M12346789</v>
      </c>
      <c r="H70" s="652">
        <f>VLOOKUP($C70,'Course List (program)'!$G$2:$L$100,6,FALSE)</f>
        <v>0</v>
      </c>
      <c r="I70" s="441">
        <f>IF((OR($C70='S5'!$C$3,$C70='S5'!$C$13,$C70='S5'!$C$23,$C70='S5'!$C$33)),1,0)</f>
        <v>1</v>
      </c>
      <c r="J70" s="441">
        <f>IF((OR($C70='S5'!$C$4,$C70='S5'!$C$14,$C70='S5'!$C$24,$C70='S5'!$C$34)),1,0)</f>
        <v>1</v>
      </c>
      <c r="K70" s="441">
        <f>IF((OR($C70='S5'!$C$5,$C70='S5'!$C$15,$C70='S5'!$C$25,$C70='S5'!$C$35)),1,0)</f>
        <v>1</v>
      </c>
      <c r="L70" s="441">
        <f>IF((OR($C70='S5'!$C$6,$C70='S5'!$C$16,$C70='S5'!$C$26,$C70='S5'!$C$36)),1,0)</f>
        <v>1</v>
      </c>
      <c r="M70" s="441">
        <f>IF((OR($C70='S5'!$C$7,$C70='S5'!$C$17,$C70='S5'!$C$27,$C70='S5'!$C$37)),1,0)</f>
        <v>0</v>
      </c>
      <c r="N70" s="441">
        <f>IF((OR($C70='S5'!$C$8,$C70='S5'!$C$18,$C70='S5'!$C$28,$C70='S5'!$C$38)),1,0)</f>
        <v>1</v>
      </c>
      <c r="O70" s="441">
        <f>IF((OR($C70='S5'!$C$9,$C70='S5'!$C$19,$C70='S5'!$C$29,$C70='S5'!$C$39)),1,0)</f>
        <v>1</v>
      </c>
      <c r="P70" s="441">
        <f>IF((OR($C70='S5'!$C$10,$C70='S5'!$C$20,$C70='S5'!$C$30,$C70='S5'!$C$40)),1,0)</f>
        <v>1</v>
      </c>
      <c r="Q70" s="441">
        <f>IF((OR($C70='S5'!$C$11,$C70='S5'!$C$21,$C70='S5'!$C$31,$C70='S5'!$C$41)),1,0)</f>
        <v>1</v>
      </c>
      <c r="R70" s="441">
        <f>IF((OR($C70='S5'!$C$12,$C70='S5'!$C$22,$C70='S5'!$C$32,$C70='S5'!$C$42)),1,0)</f>
        <v>0</v>
      </c>
      <c r="S70" s="439">
        <f>IF((OR($C70='S5'!$D$3,$C70='S5'!$D$13,$C70='S5'!$D$23,$C70='S5'!$D$33)),1,0)</f>
        <v>0</v>
      </c>
      <c r="T70" s="439">
        <f>IF((OR($C70='S5'!$D$4,$C70='S5'!$D$14,$C70='S5'!$D$24,$C70='S5'!$D$34)),1,0)</f>
        <v>0</v>
      </c>
      <c r="U70" s="439">
        <f>IF((OR($C70='S5'!$D$5,$C70='S5'!$D$15,$C70='S5'!$D$25,$C70='S5'!$D$35)),1,0)</f>
        <v>0</v>
      </c>
      <c r="V70" s="439">
        <f>IF((OR($C70='S5'!$D$6,$C70='S5'!$D$16,$C70='S5'!$D$26,$C70='S5'!$D$36)),1,0)</f>
        <v>0</v>
      </c>
      <c r="W70" s="439">
        <f>IF((OR($C70='S5'!$D$7,$C70='S5'!$D$17,$C70='S5'!$D$27,$C70='S5'!$D$37)),1,0)</f>
        <v>0</v>
      </c>
      <c r="X70" s="439">
        <f>IF((OR($C70='S5'!$D$8,$C70='S5'!$D$18,$C70='S5'!$D$28,$C70='S5'!$D$38)),1,0)</f>
        <v>0</v>
      </c>
      <c r="Y70" s="439">
        <f>IF((OR($C70='S5'!$D$9,$C70='S5'!$D$19,$C70='S5'!$D$29,$C70='S5'!$D$39)),1,0)</f>
        <v>0</v>
      </c>
      <c r="Z70" s="439">
        <f>IF((OR($C70='S5'!$D$10,$C70='S5'!$D$20,$C70='S5'!$D$30,$C70='S5'!$D$40)),1,0)</f>
        <v>0</v>
      </c>
      <c r="AA70" s="439">
        <f>IF((OR($C70='S5'!$D$11,$C70='S5'!$D$21,$C70='S5'!$D$31,$C70='S5'!$D$41)),1,0)</f>
        <v>0</v>
      </c>
      <c r="AB70" s="439">
        <f>IF((OR($C70='S5'!$D$12,$C70='S5'!$D$22,$C70='S5'!$D$32,$C70='S5'!$D$42)),1,0)</f>
        <v>0</v>
      </c>
      <c r="AC70" s="441">
        <f>IF((OR($C70='S5'!$E$3,$C70='S5'!$E$13,$C70='S5'!$E$23,$C70='S5'!$E$33)),1,0)</f>
        <v>0</v>
      </c>
      <c r="AD70" s="441">
        <f>IF((OR($C70='S5'!$E$4,$C70='S5'!$E$14,$C70='S5'!$E$24,$C70='S5'!$E$34)),1,0)</f>
        <v>0</v>
      </c>
      <c r="AE70" s="441">
        <f>IF((OR($C70='S5'!$E$5,$C70='S5'!$E$15,$C70='S5'!$E$25,$C70='S5'!$E$35)),1,0)</f>
        <v>0</v>
      </c>
      <c r="AF70" s="441">
        <f>IF((OR($C70='S5'!$E$6,$C70='S5'!$E$16,$C70='S5'!$E$26,$C70='S5'!$E$36)),1,0)</f>
        <v>0</v>
      </c>
      <c r="AG70" s="441">
        <f>IF((OR($C70='S5'!$E$7,$C70='S5'!$E$17,$C70='S5'!$E$27,$C70='S5'!$E$37)),1,0)</f>
        <v>0</v>
      </c>
      <c r="AH70" s="441">
        <f>IF((OR($C70='S5'!$E$8,$C70='S5'!$E$18,$C70='S5'!$E$28,$C70='S5'!$E$38)),1,0)</f>
        <v>0</v>
      </c>
      <c r="AI70" s="441">
        <f>IF((OR($C70='S5'!$E$9,$C70='S5'!$E$19,$C70='S5'!$E$29,$C70='S5'!$E$39)),1,0)</f>
        <v>0</v>
      </c>
      <c r="AJ70" s="441">
        <f>IF((OR($C70='S5'!$E$10,$C70='S5'!$E$20,$C70='S5'!$E$30,$C70='S5'!$E$40)),1,0)</f>
        <v>0</v>
      </c>
      <c r="AK70" s="441">
        <f>IF((OR($C70='S5'!$E$11,$C70='S5'!$E$21,$C70='S5'!$E$31,$C70='S5'!$E$41)),1,0)</f>
        <v>0</v>
      </c>
      <c r="AL70" s="441">
        <f>IF((OR($C70='S5'!$E$12,$C70='S5'!$E$22,$C70='S5'!$E$32,$C70='S5'!$E$42)),1,0)</f>
        <v>0</v>
      </c>
      <c r="AM70" s="439">
        <f>IF((OR($C70='S5'!$F$3,$C70='S5'!$F$13,$C70='S5'!$F$23,$C70='S5'!$F$33)),1,0)</f>
        <v>0</v>
      </c>
      <c r="AN70" s="439">
        <f>IF((OR($C70='S5'!$F$4,$C70='S5'!$F$14,$C70='S5'!$F$24,$C70='S5'!$F$34)),1,0)</f>
        <v>0</v>
      </c>
      <c r="AO70" s="439">
        <f>IF((OR($C70='S5'!$F$5,$C70='S5'!$F$15,$C70='S5'!$F$25,$C70='S5'!$F$35)),1,0)</f>
        <v>0</v>
      </c>
      <c r="AP70" s="439">
        <f>IF((OR($C70='S5'!$F$6,$C70='S5'!$F$16,$C70='S5'!$F$26,$C70='S5'!$F$36)),1,0)</f>
        <v>0</v>
      </c>
      <c r="AQ70" s="439">
        <f>IF((OR($C70='S5'!$F$7,$C70='S5'!$F$17,$C70='S5'!$F$27,$C70='S5'!$F$37)),1,0)</f>
        <v>0</v>
      </c>
      <c r="AR70" s="439">
        <f>IF((OR($C70='S5'!$F$8,$C70='S5'!$F$18,$C70='S5'!$F$28,$C70='S5'!$F$38)),1,0)</f>
        <v>0</v>
      </c>
      <c r="AS70" s="439">
        <f>IF((OR($C70='S5'!$F$9,$C70='S5'!$F$19,$C70='S5'!$F$29,$C70='S5'!$F$39)),1,0)</f>
        <v>0</v>
      </c>
      <c r="AT70" s="439">
        <f>IF((OR($C70='S5'!$F$10,$C70='S5'!$F$20,$C70='S5'!$F$30,$C70='S5'!$F$40)),1,0)</f>
        <v>0</v>
      </c>
      <c r="AU70" s="439">
        <f>IF((OR($C70='S5'!$F$11,$C70='S5'!$F$21,$C70='S5'!$F$31,$C70='S5'!$F$41)),1,0)</f>
        <v>0</v>
      </c>
      <c r="AV70" s="439">
        <f>IF((OR($C70='S5'!$F$12,$C70='S5'!$F$22,$C70='S5'!$F$32,$C70='S5'!$F$42)),1,0)</f>
        <v>0</v>
      </c>
      <c r="AW70" s="441">
        <f>IF((OR($C70='S5'!$G$3,$C70='S5'!$G$13,$C70='S5'!$G$23,$C70='S5'!$G$33)),1,0)</f>
        <v>0</v>
      </c>
      <c r="AX70" s="441">
        <f>IF((OR($C70='S5'!$G$4,$C70='S5'!$G$14,$C70='S5'!$G$24,$C70='S5'!$G$34)),1,0)</f>
        <v>0</v>
      </c>
      <c r="AY70" s="441">
        <f>IF((OR($C70='S5'!$G$5,$C70='S5'!$G$15,$C70='S5'!$G$25,$C70='S5'!$G$35)),1,0)</f>
        <v>0</v>
      </c>
      <c r="AZ70" s="441">
        <f>IF((OR($C70='S5'!$G$6,$C70='S5'!$G$16,$C70='S5'!$G$26,$C70='S5'!$G$36)),1,0)</f>
        <v>0</v>
      </c>
      <c r="BA70" s="441">
        <f>IF((OR($C70='S5'!$G$7,$C70='S5'!$G$17,$C70='S5'!$G$27,$C70='S5'!$G$37)),1,0)</f>
        <v>0</v>
      </c>
      <c r="BB70" s="441">
        <f>IF((OR($C70='S5'!$G$8,$C70='S5'!$G$18,$C70='S5'!$G$28,$C70='S5'!$G$38)),1,0)</f>
        <v>0</v>
      </c>
      <c r="BC70" s="441">
        <f>IF((OR($C70='S5'!$G$9,$C70='S5'!$G$19,$C70='S5'!$G$29,$C70='S5'!$G$39)),1,0)</f>
        <v>0</v>
      </c>
      <c r="BD70" s="441">
        <f>IF((OR($C70='S5'!$G$10,$C70='S5'!$G$20,$C70='S5'!$G$30,$C70='S5'!$G$40)),1,0)</f>
        <v>0</v>
      </c>
      <c r="BE70" s="441">
        <f>IF((OR($C70='S5'!$G$11,$C70='S5'!$G$21,$C70='S5'!$G$31,$C70='S5'!$G$41)),1,0)</f>
        <v>0</v>
      </c>
      <c r="BF70" s="441">
        <f>IF((OR($C70='S5'!$G$12,$C70='S5'!$G$22,$C70='S5'!$G$32,$C70='S5'!$G$42)),1,0)</f>
        <v>0</v>
      </c>
      <c r="BG70" s="441">
        <f t="shared" si="239"/>
        <v>1</v>
      </c>
      <c r="BH70" s="441">
        <f t="shared" si="240"/>
        <v>2</v>
      </c>
      <c r="BI70" s="441">
        <f t="shared" si="241"/>
        <v>3</v>
      </c>
      <c r="BJ70" s="441">
        <f t="shared" si="242"/>
        <v>4</v>
      </c>
      <c r="BK70" s="441" t="str">
        <f t="shared" si="243"/>
        <v/>
      </c>
      <c r="BL70" s="441">
        <f t="shared" si="244"/>
        <v>6</v>
      </c>
      <c r="BM70" s="441">
        <f t="shared" si="245"/>
        <v>7</v>
      </c>
      <c r="BN70" s="441">
        <f t="shared" si="246"/>
        <v>8</v>
      </c>
      <c r="BO70" s="441">
        <f t="shared" si="247"/>
        <v>9</v>
      </c>
      <c r="BP70" s="441" t="str">
        <f t="shared" si="248"/>
        <v/>
      </c>
      <c r="BQ70" s="439" t="str">
        <f t="shared" si="249"/>
        <v/>
      </c>
      <c r="BR70" s="439" t="str">
        <f t="shared" si="250"/>
        <v/>
      </c>
      <c r="BS70" s="439" t="str">
        <f t="shared" si="251"/>
        <v/>
      </c>
      <c r="BT70" s="439" t="str">
        <f t="shared" si="252"/>
        <v/>
      </c>
      <c r="BU70" s="439" t="str">
        <f t="shared" si="253"/>
        <v/>
      </c>
      <c r="BV70" s="439" t="str">
        <f t="shared" si="254"/>
        <v/>
      </c>
      <c r="BW70" s="439" t="str">
        <f t="shared" si="255"/>
        <v/>
      </c>
      <c r="BX70" s="439" t="str">
        <f t="shared" si="256"/>
        <v/>
      </c>
      <c r="BY70" s="439" t="str">
        <f t="shared" si="257"/>
        <v/>
      </c>
      <c r="BZ70" s="439" t="str">
        <f t="shared" si="258"/>
        <v/>
      </c>
      <c r="CA70" s="441" t="str">
        <f t="shared" si="259"/>
        <v/>
      </c>
      <c r="CB70" s="441" t="str">
        <f t="shared" si="260"/>
        <v/>
      </c>
      <c r="CC70" s="441" t="str">
        <f t="shared" si="261"/>
        <v/>
      </c>
      <c r="CD70" s="441" t="str">
        <f t="shared" si="262"/>
        <v/>
      </c>
      <c r="CE70" s="441" t="str">
        <f t="shared" si="263"/>
        <v/>
      </c>
      <c r="CF70" s="441" t="str">
        <f t="shared" si="264"/>
        <v/>
      </c>
      <c r="CG70" s="441" t="str">
        <f t="shared" si="265"/>
        <v/>
      </c>
      <c r="CH70" s="441" t="str">
        <f t="shared" si="266"/>
        <v/>
      </c>
      <c r="CI70" s="441" t="str">
        <f t="shared" si="267"/>
        <v/>
      </c>
      <c r="CJ70" s="441" t="str">
        <f t="shared" si="268"/>
        <v/>
      </c>
      <c r="CK70" s="439" t="str">
        <f t="shared" si="269"/>
        <v/>
      </c>
      <c r="CL70" s="439" t="str">
        <f t="shared" si="270"/>
        <v/>
      </c>
      <c r="CM70" s="439" t="str">
        <f t="shared" si="271"/>
        <v/>
      </c>
      <c r="CN70" s="439" t="str">
        <f t="shared" si="272"/>
        <v/>
      </c>
      <c r="CO70" s="439" t="str">
        <f t="shared" si="273"/>
        <v/>
      </c>
      <c r="CP70" s="439" t="str">
        <f t="shared" si="274"/>
        <v/>
      </c>
      <c r="CQ70" s="439" t="str">
        <f t="shared" si="275"/>
        <v/>
      </c>
      <c r="CR70" s="439" t="str">
        <f t="shared" si="276"/>
        <v/>
      </c>
      <c r="CS70" s="439" t="str">
        <f t="shared" si="277"/>
        <v/>
      </c>
      <c r="CT70" s="439" t="str">
        <f t="shared" si="278"/>
        <v/>
      </c>
      <c r="CU70" s="441" t="str">
        <f t="shared" si="279"/>
        <v/>
      </c>
      <c r="CV70" s="441" t="str">
        <f t="shared" si="280"/>
        <v/>
      </c>
      <c r="CW70" s="441" t="str">
        <f t="shared" si="281"/>
        <v/>
      </c>
      <c r="CX70" s="441" t="str">
        <f t="shared" si="282"/>
        <v/>
      </c>
      <c r="CY70" s="441" t="str">
        <f t="shared" si="283"/>
        <v/>
      </c>
      <c r="CZ70" s="441" t="str">
        <f t="shared" si="284"/>
        <v/>
      </c>
      <c r="DA70" s="441" t="str">
        <f t="shared" si="285"/>
        <v/>
      </c>
      <c r="DB70" s="441" t="str">
        <f t="shared" si="286"/>
        <v/>
      </c>
      <c r="DC70" s="441" t="str">
        <f t="shared" si="287"/>
        <v/>
      </c>
      <c r="DD70" s="441" t="str">
        <f t="shared" si="288"/>
        <v/>
      </c>
      <c r="DE70" s="443" t="str">
        <f t="shared" si="289"/>
        <v>12346789</v>
      </c>
      <c r="DF70" s="443" t="str">
        <f t="shared" si="57"/>
        <v>M12346789</v>
      </c>
      <c r="DG70" s="443" t="str">
        <f t="shared" si="290"/>
        <v/>
      </c>
      <c r="DH70" s="443" t="str">
        <f t="shared" si="58"/>
        <v/>
      </c>
      <c r="DI70" t="str">
        <f t="shared" si="291"/>
        <v/>
      </c>
      <c r="DJ70" s="443" t="str">
        <f t="shared" si="59"/>
        <v/>
      </c>
      <c r="DK70" t="str">
        <f t="shared" si="292"/>
        <v/>
      </c>
      <c r="DL70" s="443" t="str">
        <f t="shared" si="61"/>
        <v/>
      </c>
      <c r="DM70" t="str">
        <f t="shared" si="293"/>
        <v/>
      </c>
      <c r="DN70" s="443" t="str">
        <f t="shared" si="60"/>
        <v/>
      </c>
    </row>
    <row r="71" spans="1:118" ht="20.100000000000001" customHeight="1" x14ac:dyDescent="0.2">
      <c r="A71" s="1040"/>
      <c r="B71" s="40">
        <f t="shared" ref="B71:B125" si="295">B70+1</f>
        <v>66</v>
      </c>
      <c r="C71" s="647" t="s">
        <v>550</v>
      </c>
      <c r="D71" s="648" t="str">
        <f>VLOOKUP($C71,'Course List (program)'!$G$2:$L$100,2,FALSE)</f>
        <v xml:space="preserve">Architectural Design Studio III </v>
      </c>
      <c r="E71" s="649" t="str">
        <f>VLOOKUP($C71,'Course List (program)'!$G$2:$L$100,3,FALSE)</f>
        <v>Öğr. Gör. Ayla KARACABEY</v>
      </c>
      <c r="F71" s="655">
        <f>VLOOKUP($C71,'Course List (program)'!$G$2:$L$100,4,FALSE)</f>
        <v>0</v>
      </c>
      <c r="G71" s="648" t="str">
        <f t="shared" si="294"/>
        <v>TH12346789</v>
      </c>
      <c r="H71" s="652">
        <f>VLOOKUP($C71,'Course List (program)'!$G$2:$L$100,6,FALSE)</f>
        <v>0</v>
      </c>
      <c r="I71" s="441">
        <f>IF((OR($C71='S5'!$C$3,$C71='S5'!$C$13,$C71='S5'!$C$23,$C71='S5'!$C$33)),1,0)</f>
        <v>0</v>
      </c>
      <c r="J71" s="441">
        <f>IF((OR($C71='S5'!$C$4,$C71='S5'!$C$14,$C71='S5'!$C$24,$C71='S5'!$C$34)),1,0)</f>
        <v>0</v>
      </c>
      <c r="K71" s="441">
        <f>IF((OR($C71='S5'!$C$5,$C71='S5'!$C$15,$C71='S5'!$C$25,$C71='S5'!$C$35)),1,0)</f>
        <v>0</v>
      </c>
      <c r="L71" s="441">
        <f>IF((OR($C71='S5'!$C$6,$C71='S5'!$C$16,$C71='S5'!$C$26,$C71='S5'!$C$36)),1,0)</f>
        <v>0</v>
      </c>
      <c r="M71" s="441">
        <f>IF((OR($C71='S5'!$C$7,$C71='S5'!$C$17,$C71='S5'!$C$27,$C71='S5'!$C$37)),1,0)</f>
        <v>0</v>
      </c>
      <c r="N71" s="441">
        <f>IF((OR($C71='S5'!$C$8,$C71='S5'!$C$18,$C71='S5'!$C$28,$C71='S5'!$C$38)),1,0)</f>
        <v>0</v>
      </c>
      <c r="O71" s="441">
        <f>IF((OR($C71='S5'!$C$9,$C71='S5'!$C$19,$C71='S5'!$C$29,$C71='S5'!$C$39)),1,0)</f>
        <v>0</v>
      </c>
      <c r="P71" s="441">
        <f>IF((OR($C71='S5'!$C$10,$C71='S5'!$C$20,$C71='S5'!$C$30,$C71='S5'!$C$40)),1,0)</f>
        <v>0</v>
      </c>
      <c r="Q71" s="441">
        <f>IF((OR($C71='S5'!$C$11,$C71='S5'!$C$21,$C71='S5'!$C$31,$C71='S5'!$C$41)),1,0)</f>
        <v>0</v>
      </c>
      <c r="R71" s="441">
        <f>IF((OR($C71='S5'!$C$12,$C71='S5'!$C$22,$C71='S5'!$C$32,$C71='S5'!$C$42)),1,0)</f>
        <v>0</v>
      </c>
      <c r="S71" s="439">
        <f>IF((OR($C71='S5'!$D$3,$C71='S5'!$D$13,$C71='S5'!$D$23,$C71='S5'!$D$33)),1,0)</f>
        <v>0</v>
      </c>
      <c r="T71" s="439">
        <f>IF((OR($C71='S5'!$D$4,$C71='S5'!$D$14,$C71='S5'!$D$24,$C71='S5'!$D$34)),1,0)</f>
        <v>0</v>
      </c>
      <c r="U71" s="439">
        <f>IF((OR($C71='S5'!$D$5,$C71='S5'!$D$15,$C71='S5'!$D$25,$C71='S5'!$D$35)),1,0)</f>
        <v>0</v>
      </c>
      <c r="V71" s="439">
        <f>IF((OR($C71='S5'!$D$6,$C71='S5'!$D$16,$C71='S5'!$D$26,$C71='S5'!$D$36)),1,0)</f>
        <v>0</v>
      </c>
      <c r="W71" s="439">
        <f>IF((OR($C71='S5'!$D$7,$C71='S5'!$D$17,$C71='S5'!$D$27,$C71='S5'!$D$37)),1,0)</f>
        <v>0</v>
      </c>
      <c r="X71" s="439">
        <f>IF((OR($C71='S5'!$D$8,$C71='S5'!$D$18,$C71='S5'!$D$28,$C71='S5'!$D$38)),1,0)</f>
        <v>0</v>
      </c>
      <c r="Y71" s="439">
        <f>IF((OR($C71='S5'!$D$9,$C71='S5'!$D$19,$C71='S5'!$D$29,$C71='S5'!$D$39)),1,0)</f>
        <v>0</v>
      </c>
      <c r="Z71" s="439">
        <f>IF((OR($C71='S5'!$D$10,$C71='S5'!$D$20,$C71='S5'!$D$30,$C71='S5'!$D$40)),1,0)</f>
        <v>0</v>
      </c>
      <c r="AA71" s="439">
        <f>IF((OR($C71='S5'!$D$11,$C71='S5'!$D$21,$C71='S5'!$D$31,$C71='S5'!$D$41)),1,0)</f>
        <v>0</v>
      </c>
      <c r="AB71" s="439">
        <f>IF((OR($C71='S5'!$D$12,$C71='S5'!$D$22,$C71='S5'!$D$32,$C71='S5'!$D$42)),1,0)</f>
        <v>0</v>
      </c>
      <c r="AC71" s="441">
        <f>IF((OR($C71='S5'!$E$3,$C71='S5'!$E$13,$C71='S5'!$E$23,$C71='S5'!$E$33)),1,0)</f>
        <v>0</v>
      </c>
      <c r="AD71" s="441">
        <f>IF((OR($C71='S5'!$E$4,$C71='S5'!$E$14,$C71='S5'!$E$24,$C71='S5'!$E$34)),1,0)</f>
        <v>0</v>
      </c>
      <c r="AE71" s="441">
        <f>IF((OR($C71='S5'!$E$5,$C71='S5'!$E$15,$C71='S5'!$E$25,$C71='S5'!$E$35)),1,0)</f>
        <v>0</v>
      </c>
      <c r="AF71" s="441">
        <f>IF((OR($C71='S5'!$E$6,$C71='S5'!$E$16,$C71='S5'!$E$26,$C71='S5'!$E$36)),1,0)</f>
        <v>0</v>
      </c>
      <c r="AG71" s="441">
        <f>IF((OR($C71='S5'!$E$7,$C71='S5'!$E$17,$C71='S5'!$E$27,$C71='S5'!$E$37)),1,0)</f>
        <v>0</v>
      </c>
      <c r="AH71" s="441">
        <f>IF((OR($C71='S5'!$E$8,$C71='S5'!$E$18,$C71='S5'!$E$28,$C71='S5'!$E$38)),1,0)</f>
        <v>0</v>
      </c>
      <c r="AI71" s="441">
        <f>IF((OR($C71='S5'!$E$9,$C71='S5'!$E$19,$C71='S5'!$E$29,$C71='S5'!$E$39)),1,0)</f>
        <v>0</v>
      </c>
      <c r="AJ71" s="441">
        <f>IF((OR($C71='S5'!$E$10,$C71='S5'!$E$20,$C71='S5'!$E$30,$C71='S5'!$E$40)),1,0)</f>
        <v>0</v>
      </c>
      <c r="AK71" s="441">
        <f>IF((OR($C71='S5'!$E$11,$C71='S5'!$E$21,$C71='S5'!$E$31,$C71='S5'!$E$41)),1,0)</f>
        <v>0</v>
      </c>
      <c r="AL71" s="441">
        <f>IF((OR($C71='S5'!$E$12,$C71='S5'!$E$22,$C71='S5'!$E$32,$C71='S5'!$E$42)),1,0)</f>
        <v>0</v>
      </c>
      <c r="AM71" s="439">
        <f>IF((OR($C71='S5'!$F$3,$C71='S5'!$F$13,$C71='S5'!$F$23,$C71='S5'!$F$33)),1,0)</f>
        <v>1</v>
      </c>
      <c r="AN71" s="439">
        <f>IF((OR($C71='S5'!$F$4,$C71='S5'!$F$14,$C71='S5'!$F$24,$C71='S5'!$F$34)),1,0)</f>
        <v>1</v>
      </c>
      <c r="AO71" s="439">
        <f>IF((OR($C71='S5'!$F$5,$C71='S5'!$F$15,$C71='S5'!$F$25,$C71='S5'!$F$35)),1,0)</f>
        <v>1</v>
      </c>
      <c r="AP71" s="439">
        <f>IF((OR($C71='S5'!$F$6,$C71='S5'!$F$16,$C71='S5'!$F$26,$C71='S5'!$F$36)),1,0)</f>
        <v>1</v>
      </c>
      <c r="AQ71" s="439">
        <f>IF((OR($C71='S5'!$F$7,$C71='S5'!$F$17,$C71='S5'!$F$27,$C71='S5'!$F$37)),1,0)</f>
        <v>0</v>
      </c>
      <c r="AR71" s="439">
        <f>IF((OR($C71='S5'!$F$8,$C71='S5'!$F$18,$C71='S5'!$F$28,$C71='S5'!$F$38)),1,0)</f>
        <v>1</v>
      </c>
      <c r="AS71" s="439">
        <f>IF((OR($C71='S5'!$F$9,$C71='S5'!$F$19,$C71='S5'!$F$29,$C71='S5'!$F$39)),1,0)</f>
        <v>1</v>
      </c>
      <c r="AT71" s="439">
        <f>IF((OR($C71='S5'!$F$10,$C71='S5'!$F$20,$C71='S5'!$F$30,$C71='S5'!$F$40)),1,0)</f>
        <v>1</v>
      </c>
      <c r="AU71" s="439">
        <f>IF((OR($C71='S5'!$F$11,$C71='S5'!$F$21,$C71='S5'!$F$31,$C71='S5'!$F$41)),1,0)</f>
        <v>1</v>
      </c>
      <c r="AV71" s="439">
        <f>IF((OR($C71='S5'!$F$12,$C71='S5'!$F$22,$C71='S5'!$F$32,$C71='S5'!$F$42)),1,0)</f>
        <v>0</v>
      </c>
      <c r="AW71" s="441">
        <f>IF((OR($C71='S5'!$G$3,$C71='S5'!$G$13,$C71='S5'!$G$23,$C71='S5'!$G$33)),1,0)</f>
        <v>0</v>
      </c>
      <c r="AX71" s="441">
        <f>IF((OR($C71='S5'!$G$4,$C71='S5'!$G$14,$C71='S5'!$G$24,$C71='S5'!$G$34)),1,0)</f>
        <v>0</v>
      </c>
      <c r="AY71" s="441">
        <f>IF((OR($C71='S5'!$G$5,$C71='S5'!$G$15,$C71='S5'!$G$25,$C71='S5'!$G$35)),1,0)</f>
        <v>0</v>
      </c>
      <c r="AZ71" s="441">
        <f>IF((OR($C71='S5'!$G$6,$C71='S5'!$G$16,$C71='S5'!$G$26,$C71='S5'!$G$36)),1,0)</f>
        <v>0</v>
      </c>
      <c r="BA71" s="441">
        <f>IF((OR($C71='S5'!$G$7,$C71='S5'!$G$17,$C71='S5'!$G$27,$C71='S5'!$G$37)),1,0)</f>
        <v>0</v>
      </c>
      <c r="BB71" s="441">
        <f>IF((OR($C71='S5'!$G$8,$C71='S5'!$G$18,$C71='S5'!$G$28,$C71='S5'!$G$38)),1,0)</f>
        <v>0</v>
      </c>
      <c r="BC71" s="441">
        <f>IF((OR($C71='S5'!$G$9,$C71='S5'!$G$19,$C71='S5'!$G$29,$C71='S5'!$G$39)),1,0)</f>
        <v>0</v>
      </c>
      <c r="BD71" s="441">
        <f>IF((OR($C71='S5'!$G$10,$C71='S5'!$G$20,$C71='S5'!$G$30,$C71='S5'!$G$40)),1,0)</f>
        <v>0</v>
      </c>
      <c r="BE71" s="441">
        <f>IF((OR($C71='S5'!$G$11,$C71='S5'!$G$21,$C71='S5'!$G$31,$C71='S5'!$G$41)),1,0)</f>
        <v>0</v>
      </c>
      <c r="BF71" s="441">
        <f>IF((OR($C71='S5'!$G$12,$C71='S5'!$G$22,$C71='S5'!$G$32,$C71='S5'!$G$42)),1,0)</f>
        <v>0</v>
      </c>
      <c r="BG71" s="441" t="str">
        <f t="shared" si="239"/>
        <v/>
      </c>
      <c r="BH71" s="441" t="str">
        <f t="shared" si="240"/>
        <v/>
      </c>
      <c r="BI71" s="441" t="str">
        <f t="shared" si="241"/>
        <v/>
      </c>
      <c r="BJ71" s="441" t="str">
        <f t="shared" si="242"/>
        <v/>
      </c>
      <c r="BK71" s="441" t="str">
        <f t="shared" si="243"/>
        <v/>
      </c>
      <c r="BL71" s="441" t="str">
        <f t="shared" si="244"/>
        <v/>
      </c>
      <c r="BM71" s="441" t="str">
        <f t="shared" si="245"/>
        <v/>
      </c>
      <c r="BN71" s="441" t="str">
        <f t="shared" si="246"/>
        <v/>
      </c>
      <c r="BO71" s="441" t="str">
        <f t="shared" si="247"/>
        <v/>
      </c>
      <c r="BP71" s="441" t="str">
        <f t="shared" si="248"/>
        <v/>
      </c>
      <c r="BQ71" s="439" t="str">
        <f t="shared" si="249"/>
        <v/>
      </c>
      <c r="BR71" s="439" t="str">
        <f t="shared" si="250"/>
        <v/>
      </c>
      <c r="BS71" s="439" t="str">
        <f t="shared" si="251"/>
        <v/>
      </c>
      <c r="BT71" s="439" t="str">
        <f t="shared" si="252"/>
        <v/>
      </c>
      <c r="BU71" s="439" t="str">
        <f t="shared" si="253"/>
        <v/>
      </c>
      <c r="BV71" s="439" t="str">
        <f t="shared" si="254"/>
        <v/>
      </c>
      <c r="BW71" s="439" t="str">
        <f t="shared" si="255"/>
        <v/>
      </c>
      <c r="BX71" s="439" t="str">
        <f t="shared" si="256"/>
        <v/>
      </c>
      <c r="BY71" s="439" t="str">
        <f t="shared" si="257"/>
        <v/>
      </c>
      <c r="BZ71" s="439" t="str">
        <f t="shared" si="258"/>
        <v/>
      </c>
      <c r="CA71" s="441" t="str">
        <f t="shared" si="259"/>
        <v/>
      </c>
      <c r="CB71" s="441" t="str">
        <f t="shared" si="260"/>
        <v/>
      </c>
      <c r="CC71" s="441" t="str">
        <f t="shared" si="261"/>
        <v/>
      </c>
      <c r="CD71" s="441" t="str">
        <f t="shared" si="262"/>
        <v/>
      </c>
      <c r="CE71" s="441" t="str">
        <f t="shared" si="263"/>
        <v/>
      </c>
      <c r="CF71" s="441" t="str">
        <f t="shared" si="264"/>
        <v/>
      </c>
      <c r="CG71" s="441" t="str">
        <f t="shared" si="265"/>
        <v/>
      </c>
      <c r="CH71" s="441" t="str">
        <f t="shared" si="266"/>
        <v/>
      </c>
      <c r="CI71" s="441" t="str">
        <f t="shared" si="267"/>
        <v/>
      </c>
      <c r="CJ71" s="441" t="str">
        <f t="shared" si="268"/>
        <v/>
      </c>
      <c r="CK71" s="439">
        <f t="shared" si="269"/>
        <v>1</v>
      </c>
      <c r="CL71" s="439">
        <f t="shared" si="270"/>
        <v>2</v>
      </c>
      <c r="CM71" s="439">
        <f t="shared" si="271"/>
        <v>3</v>
      </c>
      <c r="CN71" s="439">
        <f t="shared" si="272"/>
        <v>4</v>
      </c>
      <c r="CO71" s="439" t="str">
        <f t="shared" si="273"/>
        <v/>
      </c>
      <c r="CP71" s="439">
        <f t="shared" si="274"/>
        <v>6</v>
      </c>
      <c r="CQ71" s="439">
        <f t="shared" si="275"/>
        <v>7</v>
      </c>
      <c r="CR71" s="439">
        <f t="shared" si="276"/>
        <v>8</v>
      </c>
      <c r="CS71" s="439">
        <f t="shared" si="277"/>
        <v>9</v>
      </c>
      <c r="CT71" s="439" t="str">
        <f t="shared" si="278"/>
        <v/>
      </c>
      <c r="CU71" s="441" t="str">
        <f t="shared" si="279"/>
        <v/>
      </c>
      <c r="CV71" s="441" t="str">
        <f t="shared" si="280"/>
        <v/>
      </c>
      <c r="CW71" s="441" t="str">
        <f t="shared" si="281"/>
        <v/>
      </c>
      <c r="CX71" s="441" t="str">
        <f t="shared" si="282"/>
        <v/>
      </c>
      <c r="CY71" s="441" t="str">
        <f t="shared" si="283"/>
        <v/>
      </c>
      <c r="CZ71" s="441" t="str">
        <f t="shared" si="284"/>
        <v/>
      </c>
      <c r="DA71" s="441" t="str">
        <f t="shared" si="285"/>
        <v/>
      </c>
      <c r="DB71" s="441" t="str">
        <f t="shared" si="286"/>
        <v/>
      </c>
      <c r="DC71" s="441" t="str">
        <f t="shared" si="287"/>
        <v/>
      </c>
      <c r="DD71" s="441" t="str">
        <f t="shared" si="288"/>
        <v/>
      </c>
      <c r="DE71" s="443" t="str">
        <f t="shared" si="289"/>
        <v/>
      </c>
      <c r="DF71" s="443" t="str">
        <f t="shared" ref="DF71:DF125" si="296">IF(T(DE71)="","",CONCATENATE(DE$3,DE71))</f>
        <v/>
      </c>
      <c r="DG71" s="443" t="str">
        <f t="shared" si="290"/>
        <v/>
      </c>
      <c r="DH71" s="443" t="str">
        <f t="shared" ref="DH71:DH125" si="297">IF(AND(T(DF71)="",T(DG71)=""),"",IF(T(DG71)="","",IF(T(DF71)="",CONCATENATE(DG$3,DG71),CONCATENATE(",",DG$3,DG71))))</f>
        <v/>
      </c>
      <c r="DI71" t="str">
        <f t="shared" si="291"/>
        <v/>
      </c>
      <c r="DJ71" s="443" t="str">
        <f t="shared" ref="DJ71:DJ125" si="298">IF(AND(T(DF71)="",T(DH71)="",T(DI71)=""),"",IF(AND(OR(NOT(T(DF71)=""),NOT(T(DH71)="")),NOT(T(DI71)="")),CONCATENATE(",",$DI$3,DI71),IF(T(DI71)="","",CONCATENATE($DI$3,DI71))))</f>
        <v/>
      </c>
      <c r="DK71" t="str">
        <f t="shared" si="292"/>
        <v>12346789</v>
      </c>
      <c r="DL71" s="443" t="str">
        <f t="shared" si="61"/>
        <v>TH12346789</v>
      </c>
      <c r="DM71" t="str">
        <f t="shared" si="293"/>
        <v/>
      </c>
      <c r="DN71" s="443" t="str">
        <f t="shared" ref="DN71:DN125" si="299">IF(AND(T(DF71)="",T(DH71)="",T(DJ71)="",T(DL71)="",T(DM71)=""),"",IF(AND(OR(NOT(T(DF71)=""),NOT(T(DJ71)=""),NOT(T(DL71)=""),NOT(T(DH71)="")),NOT(T(DM71)="")),CONCATENATE(",",$DM$3,DM71),IF(T(DM71)="","",CONCATENATE($DM$3,DM71))))</f>
        <v/>
      </c>
    </row>
    <row r="72" spans="1:118" ht="20.100000000000001" customHeight="1" x14ac:dyDescent="0.2">
      <c r="A72" s="1040"/>
      <c r="B72" s="40">
        <f t="shared" si="295"/>
        <v>67</v>
      </c>
      <c r="C72" s="647" t="s">
        <v>381</v>
      </c>
      <c r="D72" s="648" t="str">
        <f>VLOOKUP($C72,'Course List (program)'!$G$2:$L$100,2,FALSE)</f>
        <v>History of Town Planning</v>
      </c>
      <c r="E72" s="649" t="str">
        <f>VLOOKUP($C72,'Course List (program)'!$G$2:$L$100,3,FALSE)</f>
        <v>Doç. Dr. A. Dilek ÖZDEMİR</v>
      </c>
      <c r="F72" s="655">
        <f>VLOOKUP($C72,'Course List (program)'!$G$2:$L$100,4,FALSE)</f>
        <v>0</v>
      </c>
      <c r="G72" s="648" t="str">
        <f t="shared" si="294"/>
        <v>W4,F34</v>
      </c>
      <c r="H72" s="652">
        <f>VLOOKUP($C72,'Course List (program)'!$G$2:$L$100,6,FALSE)</f>
        <v>0</v>
      </c>
      <c r="I72" s="441">
        <f>IF((OR($C72='S5'!$C$3,$C72='S5'!$C$13,$C72='S5'!$C$23,$C72='S5'!$C$33)),1,0)</f>
        <v>0</v>
      </c>
      <c r="J72" s="441">
        <f>IF((OR($C72='S5'!$C$4,$C72='S5'!$C$14,$C72='S5'!$C$24,$C72='S5'!$C$34)),1,0)</f>
        <v>0</v>
      </c>
      <c r="K72" s="441">
        <f>IF((OR($C72='S5'!$C$5,$C72='S5'!$C$15,$C72='S5'!$C$25,$C72='S5'!$C$35)),1,0)</f>
        <v>0</v>
      </c>
      <c r="L72" s="441">
        <f>IF((OR($C72='S5'!$C$6,$C72='S5'!$C$16,$C72='S5'!$C$26,$C72='S5'!$C$36)),1,0)</f>
        <v>0</v>
      </c>
      <c r="M72" s="441">
        <f>IF((OR($C72='S5'!$C$7,$C72='S5'!$C$17,$C72='S5'!$C$27,$C72='S5'!$C$37)),1,0)</f>
        <v>0</v>
      </c>
      <c r="N72" s="441">
        <f>IF((OR($C72='S5'!$C$8,$C72='S5'!$C$18,$C72='S5'!$C$28,$C72='S5'!$C$38)),1,0)</f>
        <v>0</v>
      </c>
      <c r="O72" s="441">
        <f>IF((OR($C72='S5'!$C$9,$C72='S5'!$C$19,$C72='S5'!$C$29,$C72='S5'!$C$39)),1,0)</f>
        <v>0</v>
      </c>
      <c r="P72" s="441">
        <f>IF((OR($C72='S5'!$C$10,$C72='S5'!$C$20,$C72='S5'!$C$30,$C72='S5'!$C$40)),1,0)</f>
        <v>0</v>
      </c>
      <c r="Q72" s="441">
        <f>IF((OR($C72='S5'!$C$11,$C72='S5'!$C$21,$C72='S5'!$C$31,$C72='S5'!$C$41)),1,0)</f>
        <v>0</v>
      </c>
      <c r="R72" s="441">
        <f>IF((OR($C72='S5'!$C$12,$C72='S5'!$C$22,$C72='S5'!$C$32,$C72='S5'!$C$42)),1,0)</f>
        <v>0</v>
      </c>
      <c r="S72" s="439">
        <f>IF((OR($C72='S5'!$D$3,$C72='S5'!$D$13,$C72='S5'!$D$23,$C72='S5'!$D$33)),1,0)</f>
        <v>0</v>
      </c>
      <c r="T72" s="439">
        <f>IF((OR($C72='S5'!$D$4,$C72='S5'!$D$14,$C72='S5'!$D$24,$C72='S5'!$D$34)),1,0)</f>
        <v>0</v>
      </c>
      <c r="U72" s="439">
        <f>IF((OR($C72='S5'!$D$5,$C72='S5'!$D$15,$C72='S5'!$D$25,$C72='S5'!$D$35)),1,0)</f>
        <v>0</v>
      </c>
      <c r="V72" s="439">
        <f>IF((OR($C72='S5'!$D$6,$C72='S5'!$D$16,$C72='S5'!$D$26,$C72='S5'!$D$36)),1,0)</f>
        <v>0</v>
      </c>
      <c r="W72" s="439">
        <f>IF((OR($C72='S5'!$D$7,$C72='S5'!$D$17,$C72='S5'!$D$27,$C72='S5'!$D$37)),1,0)</f>
        <v>0</v>
      </c>
      <c r="X72" s="439">
        <f>IF((OR($C72='S5'!$D$8,$C72='S5'!$D$18,$C72='S5'!$D$28,$C72='S5'!$D$38)),1,0)</f>
        <v>0</v>
      </c>
      <c r="Y72" s="439">
        <f>IF((OR($C72='S5'!$D$9,$C72='S5'!$D$19,$C72='S5'!$D$29,$C72='S5'!$D$39)),1,0)</f>
        <v>0</v>
      </c>
      <c r="Z72" s="439">
        <f>IF((OR($C72='S5'!$D$10,$C72='S5'!$D$20,$C72='S5'!$D$30,$C72='S5'!$D$40)),1,0)</f>
        <v>0</v>
      </c>
      <c r="AA72" s="439">
        <f>IF((OR($C72='S5'!$D$11,$C72='S5'!$D$21,$C72='S5'!$D$31,$C72='S5'!$D$41)),1,0)</f>
        <v>0</v>
      </c>
      <c r="AB72" s="439">
        <f>IF((OR($C72='S5'!$D$12,$C72='S5'!$D$22,$C72='S5'!$D$32,$C72='S5'!$D$42)),1,0)</f>
        <v>0</v>
      </c>
      <c r="AC72" s="441">
        <f>IF((OR($C72='S5'!$E$3,$C72='S5'!$E$13,$C72='S5'!$E$23,$C72='S5'!$E$33)),1,0)</f>
        <v>0</v>
      </c>
      <c r="AD72" s="441">
        <f>IF((OR($C72='S5'!$E$4,$C72='S5'!$E$14,$C72='S5'!$E$24,$C72='S5'!$E$34)),1,0)</f>
        <v>0</v>
      </c>
      <c r="AE72" s="441">
        <f>IF((OR($C72='S5'!$E$5,$C72='S5'!$E$15,$C72='S5'!$E$25,$C72='S5'!$E$35)),1,0)</f>
        <v>0</v>
      </c>
      <c r="AF72" s="441">
        <f>IF((OR($C72='S5'!$E$6,$C72='S5'!$E$16,$C72='S5'!$E$26,$C72='S5'!$E$36)),1,0)</f>
        <v>1</v>
      </c>
      <c r="AG72" s="441">
        <f>IF((OR($C72='S5'!$E$7,$C72='S5'!$E$17,$C72='S5'!$E$27,$C72='S5'!$E$37)),1,0)</f>
        <v>0</v>
      </c>
      <c r="AH72" s="441">
        <f>IF((OR($C72='S5'!$E$8,$C72='S5'!$E$18,$C72='S5'!$E$28,$C72='S5'!$E$38)),1,0)</f>
        <v>0</v>
      </c>
      <c r="AI72" s="441">
        <f>IF((OR($C72='S5'!$E$9,$C72='S5'!$E$19,$C72='S5'!$E$29,$C72='S5'!$E$39)),1,0)</f>
        <v>0</v>
      </c>
      <c r="AJ72" s="441">
        <f>IF((OR($C72='S5'!$E$10,$C72='S5'!$E$20,$C72='S5'!$E$30,$C72='S5'!$E$40)),1,0)</f>
        <v>0</v>
      </c>
      <c r="AK72" s="441">
        <f>IF((OR($C72='S5'!$E$11,$C72='S5'!$E$21,$C72='S5'!$E$31,$C72='S5'!$E$41)),1,0)</f>
        <v>0</v>
      </c>
      <c r="AL72" s="441">
        <f>IF((OR($C72='S5'!$E$12,$C72='S5'!$E$22,$C72='S5'!$E$32,$C72='S5'!$E$42)),1,0)</f>
        <v>0</v>
      </c>
      <c r="AM72" s="439">
        <f>IF((OR($C72='S5'!$F$3,$C72='S5'!$F$13,$C72='S5'!$F$23,$C72='S5'!$F$33)),1,0)</f>
        <v>0</v>
      </c>
      <c r="AN72" s="439">
        <f>IF((OR($C72='S5'!$F$4,$C72='S5'!$F$14,$C72='S5'!$F$24,$C72='S5'!$F$34)),1,0)</f>
        <v>0</v>
      </c>
      <c r="AO72" s="439">
        <f>IF((OR($C72='S5'!$F$5,$C72='S5'!$F$15,$C72='S5'!$F$25,$C72='S5'!$F$35)),1,0)</f>
        <v>0</v>
      </c>
      <c r="AP72" s="439">
        <f>IF((OR($C72='S5'!$F$6,$C72='S5'!$F$16,$C72='S5'!$F$26,$C72='S5'!$F$36)),1,0)</f>
        <v>0</v>
      </c>
      <c r="AQ72" s="439">
        <f>IF((OR($C72='S5'!$F$7,$C72='S5'!$F$17,$C72='S5'!$F$27,$C72='S5'!$F$37)),1,0)</f>
        <v>0</v>
      </c>
      <c r="AR72" s="439">
        <f>IF((OR($C72='S5'!$F$8,$C72='S5'!$F$18,$C72='S5'!$F$28,$C72='S5'!$F$38)),1,0)</f>
        <v>0</v>
      </c>
      <c r="AS72" s="439">
        <f>IF((OR($C72='S5'!$F$9,$C72='S5'!$F$19,$C72='S5'!$F$29,$C72='S5'!$F$39)),1,0)</f>
        <v>0</v>
      </c>
      <c r="AT72" s="439">
        <f>IF((OR($C72='S5'!$F$10,$C72='S5'!$F$20,$C72='S5'!$F$30,$C72='S5'!$F$40)),1,0)</f>
        <v>0</v>
      </c>
      <c r="AU72" s="439">
        <f>IF((OR($C72='S5'!$F$11,$C72='S5'!$F$21,$C72='S5'!$F$31,$C72='S5'!$F$41)),1,0)</f>
        <v>0</v>
      </c>
      <c r="AV72" s="439">
        <f>IF((OR($C72='S5'!$F$12,$C72='S5'!$F$22,$C72='S5'!$F$32,$C72='S5'!$F$42)),1,0)</f>
        <v>0</v>
      </c>
      <c r="AW72" s="441">
        <f>IF((OR($C72='S5'!$G$3,$C72='S5'!$G$13,$C72='S5'!$G$23,$C72='S5'!$G$33)),1,0)</f>
        <v>0</v>
      </c>
      <c r="AX72" s="441">
        <f>IF((OR($C72='S5'!$G$4,$C72='S5'!$G$14,$C72='S5'!$G$24,$C72='S5'!$G$34)),1,0)</f>
        <v>0</v>
      </c>
      <c r="AY72" s="441">
        <f>IF((OR($C72='S5'!$G$5,$C72='S5'!$G$15,$C72='S5'!$G$25,$C72='S5'!$G$35)),1,0)</f>
        <v>1</v>
      </c>
      <c r="AZ72" s="441">
        <f>IF((OR($C72='S5'!$G$6,$C72='S5'!$G$16,$C72='S5'!$G$26,$C72='S5'!$G$36)),1,0)</f>
        <v>1</v>
      </c>
      <c r="BA72" s="441">
        <f>IF((OR($C72='S5'!$G$7,$C72='S5'!$G$17,$C72='S5'!$G$27,$C72='S5'!$G$37)),1,0)</f>
        <v>0</v>
      </c>
      <c r="BB72" s="441">
        <f>IF((OR($C72='S5'!$G$8,$C72='S5'!$G$18,$C72='S5'!$G$28,$C72='S5'!$G$38)),1,0)</f>
        <v>0</v>
      </c>
      <c r="BC72" s="441">
        <f>IF((OR($C72='S5'!$G$9,$C72='S5'!$G$19,$C72='S5'!$G$29,$C72='S5'!$G$39)),1,0)</f>
        <v>0</v>
      </c>
      <c r="BD72" s="441">
        <f>IF((OR($C72='S5'!$G$10,$C72='S5'!$G$20,$C72='S5'!$G$30,$C72='S5'!$G$40)),1,0)</f>
        <v>0</v>
      </c>
      <c r="BE72" s="441">
        <f>IF((OR($C72='S5'!$G$11,$C72='S5'!$G$21,$C72='S5'!$G$31,$C72='S5'!$G$41)),1,0)</f>
        <v>0</v>
      </c>
      <c r="BF72" s="441">
        <f>IF((OR($C72='S5'!$G$12,$C72='S5'!$G$22,$C72='S5'!$G$32,$C72='S5'!$G$42)),1,0)</f>
        <v>0</v>
      </c>
      <c r="BG72" s="441" t="str">
        <f t="shared" si="239"/>
        <v/>
      </c>
      <c r="BH72" s="441" t="str">
        <f t="shared" si="240"/>
        <v/>
      </c>
      <c r="BI72" s="441" t="str">
        <f t="shared" si="241"/>
        <v/>
      </c>
      <c r="BJ72" s="441" t="str">
        <f t="shared" si="242"/>
        <v/>
      </c>
      <c r="BK72" s="441" t="str">
        <f t="shared" si="243"/>
        <v/>
      </c>
      <c r="BL72" s="441" t="str">
        <f t="shared" si="244"/>
        <v/>
      </c>
      <c r="BM72" s="441" t="str">
        <f t="shared" si="245"/>
        <v/>
      </c>
      <c r="BN72" s="441" t="str">
        <f t="shared" si="246"/>
        <v/>
      </c>
      <c r="BO72" s="441" t="str">
        <f t="shared" si="247"/>
        <v/>
      </c>
      <c r="BP72" s="441" t="str">
        <f t="shared" si="248"/>
        <v/>
      </c>
      <c r="BQ72" s="439" t="str">
        <f t="shared" si="249"/>
        <v/>
      </c>
      <c r="BR72" s="439" t="str">
        <f t="shared" si="250"/>
        <v/>
      </c>
      <c r="BS72" s="439" t="str">
        <f t="shared" si="251"/>
        <v/>
      </c>
      <c r="BT72" s="439" t="str">
        <f t="shared" si="252"/>
        <v/>
      </c>
      <c r="BU72" s="439" t="str">
        <f t="shared" si="253"/>
        <v/>
      </c>
      <c r="BV72" s="439" t="str">
        <f t="shared" si="254"/>
        <v/>
      </c>
      <c r="BW72" s="439" t="str">
        <f t="shared" si="255"/>
        <v/>
      </c>
      <c r="BX72" s="439" t="str">
        <f t="shared" si="256"/>
        <v/>
      </c>
      <c r="BY72" s="439" t="str">
        <f t="shared" si="257"/>
        <v/>
      </c>
      <c r="BZ72" s="439" t="str">
        <f t="shared" si="258"/>
        <v/>
      </c>
      <c r="CA72" s="441" t="str">
        <f t="shared" si="259"/>
        <v/>
      </c>
      <c r="CB72" s="441" t="str">
        <f t="shared" si="260"/>
        <v/>
      </c>
      <c r="CC72" s="441" t="str">
        <f t="shared" si="261"/>
        <v/>
      </c>
      <c r="CD72" s="441">
        <f t="shared" si="262"/>
        <v>4</v>
      </c>
      <c r="CE72" s="441" t="str">
        <f t="shared" si="263"/>
        <v/>
      </c>
      <c r="CF72" s="441" t="str">
        <f t="shared" si="264"/>
        <v/>
      </c>
      <c r="CG72" s="441" t="str">
        <f t="shared" si="265"/>
        <v/>
      </c>
      <c r="CH72" s="441" t="str">
        <f t="shared" si="266"/>
        <v/>
      </c>
      <c r="CI72" s="441" t="str">
        <f t="shared" si="267"/>
        <v/>
      </c>
      <c r="CJ72" s="441" t="str">
        <f t="shared" si="268"/>
        <v/>
      </c>
      <c r="CK72" s="439" t="str">
        <f t="shared" si="269"/>
        <v/>
      </c>
      <c r="CL72" s="439" t="str">
        <f t="shared" si="270"/>
        <v/>
      </c>
      <c r="CM72" s="439" t="str">
        <f t="shared" si="271"/>
        <v/>
      </c>
      <c r="CN72" s="439" t="str">
        <f t="shared" si="272"/>
        <v/>
      </c>
      <c r="CO72" s="439" t="str">
        <f t="shared" si="273"/>
        <v/>
      </c>
      <c r="CP72" s="439" t="str">
        <f t="shared" si="274"/>
        <v/>
      </c>
      <c r="CQ72" s="439" t="str">
        <f t="shared" si="275"/>
        <v/>
      </c>
      <c r="CR72" s="439" t="str">
        <f t="shared" si="276"/>
        <v/>
      </c>
      <c r="CS72" s="439" t="str">
        <f t="shared" si="277"/>
        <v/>
      </c>
      <c r="CT72" s="439" t="str">
        <f t="shared" si="278"/>
        <v/>
      </c>
      <c r="CU72" s="441" t="str">
        <f t="shared" si="279"/>
        <v/>
      </c>
      <c r="CV72" s="441" t="str">
        <f t="shared" si="280"/>
        <v/>
      </c>
      <c r="CW72" s="441">
        <f t="shared" si="281"/>
        <v>3</v>
      </c>
      <c r="CX72" s="441">
        <f t="shared" si="282"/>
        <v>4</v>
      </c>
      <c r="CY72" s="441" t="str">
        <f t="shared" si="283"/>
        <v/>
      </c>
      <c r="CZ72" s="441" t="str">
        <f t="shared" si="284"/>
        <v/>
      </c>
      <c r="DA72" s="441" t="str">
        <f t="shared" si="285"/>
        <v/>
      </c>
      <c r="DB72" s="441" t="str">
        <f t="shared" si="286"/>
        <v/>
      </c>
      <c r="DC72" s="441" t="str">
        <f t="shared" si="287"/>
        <v/>
      </c>
      <c r="DD72" s="441" t="str">
        <f t="shared" si="288"/>
        <v/>
      </c>
      <c r="DE72" s="443" t="str">
        <f t="shared" si="289"/>
        <v/>
      </c>
      <c r="DF72" s="443" t="str">
        <f t="shared" si="296"/>
        <v/>
      </c>
      <c r="DG72" s="443" t="str">
        <f t="shared" si="290"/>
        <v/>
      </c>
      <c r="DH72" s="443" t="str">
        <f t="shared" si="297"/>
        <v/>
      </c>
      <c r="DI72" t="str">
        <f t="shared" si="291"/>
        <v>4</v>
      </c>
      <c r="DJ72" s="443" t="str">
        <f t="shared" si="298"/>
        <v>W4</v>
      </c>
      <c r="DK72" t="str">
        <f t="shared" si="292"/>
        <v/>
      </c>
      <c r="DL72" s="443" t="str">
        <f t="shared" ref="DL72:DL125" si="300">IF(AND(T(DF72)="",T(DH72)="",T(DJ72)="",T(DK72)=""),"",IF(AND(OR(NOT(T(DH72)=""),NOT(T(DJ72)=""),NOT(T(DF72)="")),NOT(T(DK72)="")),CONCATENATE(",",$DK$3,DK72),IF(T(DK72)="","",CONCATENATE($DK$3,DK72))))</f>
        <v/>
      </c>
      <c r="DM72" t="str">
        <f t="shared" si="293"/>
        <v>34</v>
      </c>
      <c r="DN72" s="443" t="str">
        <f t="shared" si="299"/>
        <v>,F34</v>
      </c>
    </row>
    <row r="73" spans="1:118" ht="20.100000000000001" customHeight="1" x14ac:dyDescent="0.2">
      <c r="A73" s="1040"/>
      <c r="B73" s="40">
        <f t="shared" si="295"/>
        <v>68</v>
      </c>
      <c r="C73" s="647" t="s">
        <v>360</v>
      </c>
      <c r="D73" s="648" t="str">
        <f>VLOOKUP($C73,'Course List (program)'!$G$2:$L$100,2,FALSE)</f>
        <v xml:space="preserve">Architectural Design Studio III </v>
      </c>
      <c r="E73" s="653" t="str">
        <f>VLOOKUP($C73,'Course List (program)'!$G$2:$L$100,3,FALSE)</f>
        <v>Yrd. Doç. Dr. Engin ÜNAL</v>
      </c>
      <c r="F73" s="650" t="str">
        <f>VLOOKUP($C73,'Course List (program)'!$G$2:$L$100,4,FALSE)</f>
        <v>Dicle KIZILDERE</v>
      </c>
      <c r="G73" s="648" t="str">
        <f t="shared" si="294"/>
        <v>M12346789</v>
      </c>
      <c r="H73" s="652">
        <f>VLOOKUP($C73,'Course List (program)'!$G$2:$L$100,6,FALSE)</f>
        <v>0</v>
      </c>
      <c r="I73" s="441">
        <f>IF((OR($C73='S5'!$C$3,$C73='S5'!$C$13,$C73='S5'!$C$23,$C73='S5'!$C$33)),1,0)</f>
        <v>1</v>
      </c>
      <c r="J73" s="441">
        <f>IF((OR($C73='S5'!$C$4,$C73='S5'!$C$14,$C73='S5'!$C$24,$C73='S5'!$C$34)),1,0)</f>
        <v>1</v>
      </c>
      <c r="K73" s="441">
        <f>IF((OR($C73='S5'!$C$5,$C73='S5'!$C$15,$C73='S5'!$C$25,$C73='S5'!$C$35)),1,0)</f>
        <v>1</v>
      </c>
      <c r="L73" s="441">
        <f>IF((OR($C73='S5'!$C$6,$C73='S5'!$C$16,$C73='S5'!$C$26,$C73='S5'!$C$36)),1,0)</f>
        <v>1</v>
      </c>
      <c r="M73" s="441">
        <f>IF((OR($C73='S5'!$C$7,$C73='S5'!$C$17,$C73='S5'!$C$27,$C73='S5'!$C$37)),1,0)</f>
        <v>0</v>
      </c>
      <c r="N73" s="441">
        <f>IF((OR($C73='S5'!$C$8,$C73='S5'!$C$18,$C73='S5'!$C$28,$C73='S5'!$C$38)),1,0)</f>
        <v>1</v>
      </c>
      <c r="O73" s="441">
        <f>IF((OR($C73='S5'!$C$9,$C73='S5'!$C$19,$C73='S5'!$C$29,$C73='S5'!$C$39)),1,0)</f>
        <v>1</v>
      </c>
      <c r="P73" s="441">
        <f>IF((OR($C73='S5'!$C$10,$C73='S5'!$C$20,$C73='S5'!$C$30,$C73='S5'!$C$40)),1,0)</f>
        <v>1</v>
      </c>
      <c r="Q73" s="441">
        <f>IF((OR($C73='S5'!$C$11,$C73='S5'!$C$21,$C73='S5'!$C$31,$C73='S5'!$C$41)),1,0)</f>
        <v>1</v>
      </c>
      <c r="R73" s="441">
        <f>IF((OR($C73='S5'!$C$12,$C73='S5'!$C$22,$C73='S5'!$C$32,$C73='S5'!$C$42)),1,0)</f>
        <v>0</v>
      </c>
      <c r="S73" s="439">
        <f>IF((OR($C73='S5'!$D$3,$C73='S5'!$D$13,$C73='S5'!$D$23,$C73='S5'!$D$33)),1,0)</f>
        <v>0</v>
      </c>
      <c r="T73" s="439">
        <f>IF((OR($C73='S5'!$D$4,$C73='S5'!$D$14,$C73='S5'!$D$24,$C73='S5'!$D$34)),1,0)</f>
        <v>0</v>
      </c>
      <c r="U73" s="439">
        <f>IF((OR($C73='S5'!$D$5,$C73='S5'!$D$15,$C73='S5'!$D$25,$C73='S5'!$D$35)),1,0)</f>
        <v>0</v>
      </c>
      <c r="V73" s="439">
        <f>IF((OR($C73='S5'!$D$6,$C73='S5'!$D$16,$C73='S5'!$D$26,$C73='S5'!$D$36)),1,0)</f>
        <v>0</v>
      </c>
      <c r="W73" s="439">
        <f>IF((OR($C73='S5'!$D$7,$C73='S5'!$D$17,$C73='S5'!$D$27,$C73='S5'!$D$37)),1,0)</f>
        <v>0</v>
      </c>
      <c r="X73" s="439">
        <f>IF((OR($C73='S5'!$D$8,$C73='S5'!$D$18,$C73='S5'!$D$28,$C73='S5'!$D$38)),1,0)</f>
        <v>0</v>
      </c>
      <c r="Y73" s="439">
        <f>IF((OR($C73='S5'!$D$9,$C73='S5'!$D$19,$C73='S5'!$D$29,$C73='S5'!$D$39)),1,0)</f>
        <v>0</v>
      </c>
      <c r="Z73" s="439">
        <f>IF((OR($C73='S5'!$D$10,$C73='S5'!$D$20,$C73='S5'!$D$30,$C73='S5'!$D$40)),1,0)</f>
        <v>0</v>
      </c>
      <c r="AA73" s="439">
        <f>IF((OR($C73='S5'!$D$11,$C73='S5'!$D$21,$C73='S5'!$D$31,$C73='S5'!$D$41)),1,0)</f>
        <v>0</v>
      </c>
      <c r="AB73" s="439">
        <f>IF((OR($C73='S5'!$D$12,$C73='S5'!$D$22,$C73='S5'!$D$32,$C73='S5'!$D$42)),1,0)</f>
        <v>0</v>
      </c>
      <c r="AC73" s="441">
        <f>IF((OR($C73='S5'!$E$3,$C73='S5'!$E$13,$C73='S5'!$E$23,$C73='S5'!$E$33)),1,0)</f>
        <v>0</v>
      </c>
      <c r="AD73" s="441">
        <f>IF((OR($C73='S5'!$E$4,$C73='S5'!$E$14,$C73='S5'!$E$24,$C73='S5'!$E$34)),1,0)</f>
        <v>0</v>
      </c>
      <c r="AE73" s="441">
        <f>IF((OR($C73='S5'!$E$5,$C73='S5'!$E$15,$C73='S5'!$E$25,$C73='S5'!$E$35)),1,0)</f>
        <v>0</v>
      </c>
      <c r="AF73" s="441">
        <f>IF((OR($C73='S5'!$E$6,$C73='S5'!$E$16,$C73='S5'!$E$26,$C73='S5'!$E$36)),1,0)</f>
        <v>0</v>
      </c>
      <c r="AG73" s="441">
        <f>IF((OR($C73='S5'!$E$7,$C73='S5'!$E$17,$C73='S5'!$E$27,$C73='S5'!$E$37)),1,0)</f>
        <v>0</v>
      </c>
      <c r="AH73" s="441">
        <f>IF((OR($C73='S5'!$E$8,$C73='S5'!$E$18,$C73='S5'!$E$28,$C73='S5'!$E$38)),1,0)</f>
        <v>0</v>
      </c>
      <c r="AI73" s="441">
        <f>IF((OR($C73='S5'!$E$9,$C73='S5'!$E$19,$C73='S5'!$E$29,$C73='S5'!$E$39)),1,0)</f>
        <v>0</v>
      </c>
      <c r="AJ73" s="441">
        <f>IF((OR($C73='S5'!$E$10,$C73='S5'!$E$20,$C73='S5'!$E$30,$C73='S5'!$E$40)),1,0)</f>
        <v>0</v>
      </c>
      <c r="AK73" s="441">
        <f>IF((OR($C73='S5'!$E$11,$C73='S5'!$E$21,$C73='S5'!$E$31,$C73='S5'!$E$41)),1,0)</f>
        <v>0</v>
      </c>
      <c r="AL73" s="441">
        <f>IF((OR($C73='S5'!$E$12,$C73='S5'!$E$22,$C73='S5'!$E$32,$C73='S5'!$E$42)),1,0)</f>
        <v>0</v>
      </c>
      <c r="AM73" s="439">
        <f>IF((OR($C73='S5'!$F$3,$C73='S5'!$F$13,$C73='S5'!$F$23,$C73='S5'!$F$33)),1,0)</f>
        <v>0</v>
      </c>
      <c r="AN73" s="439">
        <f>IF((OR($C73='S5'!$F$4,$C73='S5'!$F$14,$C73='S5'!$F$24,$C73='S5'!$F$34)),1,0)</f>
        <v>0</v>
      </c>
      <c r="AO73" s="439">
        <f>IF((OR($C73='S5'!$F$5,$C73='S5'!$F$15,$C73='S5'!$F$25,$C73='S5'!$F$35)),1,0)</f>
        <v>0</v>
      </c>
      <c r="AP73" s="439">
        <f>IF((OR($C73='S5'!$F$6,$C73='S5'!$F$16,$C73='S5'!$F$26,$C73='S5'!$F$36)),1,0)</f>
        <v>0</v>
      </c>
      <c r="AQ73" s="439">
        <f>IF((OR($C73='S5'!$F$7,$C73='S5'!$F$17,$C73='S5'!$F$27,$C73='S5'!$F$37)),1,0)</f>
        <v>0</v>
      </c>
      <c r="AR73" s="439">
        <f>IF((OR($C73='S5'!$F$8,$C73='S5'!$F$18,$C73='S5'!$F$28,$C73='S5'!$F$38)),1,0)</f>
        <v>0</v>
      </c>
      <c r="AS73" s="439">
        <f>IF((OR($C73='S5'!$F$9,$C73='S5'!$F$19,$C73='S5'!$F$29,$C73='S5'!$F$39)),1,0)</f>
        <v>0</v>
      </c>
      <c r="AT73" s="439">
        <f>IF((OR($C73='S5'!$F$10,$C73='S5'!$F$20,$C73='S5'!$F$30,$C73='S5'!$F$40)),1,0)</f>
        <v>0</v>
      </c>
      <c r="AU73" s="439">
        <f>IF((OR($C73='S5'!$F$11,$C73='S5'!$F$21,$C73='S5'!$F$31,$C73='S5'!$F$41)),1,0)</f>
        <v>0</v>
      </c>
      <c r="AV73" s="439">
        <f>IF((OR($C73='S5'!$F$12,$C73='S5'!$F$22,$C73='S5'!$F$32,$C73='S5'!$F$42)),1,0)</f>
        <v>0</v>
      </c>
      <c r="AW73" s="441">
        <f>IF((OR($C73='S5'!$G$3,$C73='S5'!$G$13,$C73='S5'!$G$23,$C73='S5'!$G$33)),1,0)</f>
        <v>0</v>
      </c>
      <c r="AX73" s="441">
        <f>IF((OR($C73='S5'!$G$4,$C73='S5'!$G$14,$C73='S5'!$G$24,$C73='S5'!$G$34)),1,0)</f>
        <v>0</v>
      </c>
      <c r="AY73" s="441">
        <f>IF((OR($C73='S5'!$G$5,$C73='S5'!$G$15,$C73='S5'!$G$25,$C73='S5'!$G$35)),1,0)</f>
        <v>0</v>
      </c>
      <c r="AZ73" s="441">
        <f>IF((OR($C73='S5'!$G$6,$C73='S5'!$G$16,$C73='S5'!$G$26,$C73='S5'!$G$36)),1,0)</f>
        <v>0</v>
      </c>
      <c r="BA73" s="441">
        <f>IF((OR($C73='S5'!$G$7,$C73='S5'!$G$17,$C73='S5'!$G$27,$C73='S5'!$G$37)),1,0)</f>
        <v>0</v>
      </c>
      <c r="BB73" s="441">
        <f>IF((OR($C73='S5'!$G$8,$C73='S5'!$G$18,$C73='S5'!$G$28,$C73='S5'!$G$38)),1,0)</f>
        <v>0</v>
      </c>
      <c r="BC73" s="441">
        <f>IF((OR($C73='S5'!$G$9,$C73='S5'!$G$19,$C73='S5'!$G$29,$C73='S5'!$G$39)),1,0)</f>
        <v>0</v>
      </c>
      <c r="BD73" s="441">
        <f>IF((OR($C73='S5'!$G$10,$C73='S5'!$G$20,$C73='S5'!$G$30,$C73='S5'!$G$40)),1,0)</f>
        <v>0</v>
      </c>
      <c r="BE73" s="441">
        <f>IF((OR($C73='S5'!$G$11,$C73='S5'!$G$21,$C73='S5'!$G$31,$C73='S5'!$G$41)),1,0)</f>
        <v>0</v>
      </c>
      <c r="BF73" s="441">
        <f>IF((OR($C73='S5'!$G$12,$C73='S5'!$G$22,$C73='S5'!$G$32,$C73='S5'!$G$42)),1,0)</f>
        <v>0</v>
      </c>
      <c r="BG73" s="441">
        <f t="shared" si="239"/>
        <v>1</v>
      </c>
      <c r="BH73" s="441">
        <f t="shared" si="240"/>
        <v>2</v>
      </c>
      <c r="BI73" s="441">
        <f t="shared" si="241"/>
        <v>3</v>
      </c>
      <c r="BJ73" s="441">
        <f t="shared" si="242"/>
        <v>4</v>
      </c>
      <c r="BK73" s="441" t="str">
        <f t="shared" si="243"/>
        <v/>
      </c>
      <c r="BL73" s="441">
        <f t="shared" si="244"/>
        <v>6</v>
      </c>
      <c r="BM73" s="441">
        <f t="shared" si="245"/>
        <v>7</v>
      </c>
      <c r="BN73" s="441">
        <f t="shared" si="246"/>
        <v>8</v>
      </c>
      <c r="BO73" s="441">
        <f t="shared" si="247"/>
        <v>9</v>
      </c>
      <c r="BP73" s="441" t="str">
        <f t="shared" si="248"/>
        <v/>
      </c>
      <c r="BQ73" s="439" t="str">
        <f t="shared" si="249"/>
        <v/>
      </c>
      <c r="BR73" s="439" t="str">
        <f t="shared" si="250"/>
        <v/>
      </c>
      <c r="BS73" s="439" t="str">
        <f t="shared" si="251"/>
        <v/>
      </c>
      <c r="BT73" s="439" t="str">
        <f t="shared" si="252"/>
        <v/>
      </c>
      <c r="BU73" s="439" t="str">
        <f t="shared" si="253"/>
        <v/>
      </c>
      <c r="BV73" s="439" t="str">
        <f t="shared" si="254"/>
        <v/>
      </c>
      <c r="BW73" s="439" t="str">
        <f t="shared" si="255"/>
        <v/>
      </c>
      <c r="BX73" s="439" t="str">
        <f t="shared" si="256"/>
        <v/>
      </c>
      <c r="BY73" s="439" t="str">
        <f t="shared" si="257"/>
        <v/>
      </c>
      <c r="BZ73" s="439" t="str">
        <f t="shared" si="258"/>
        <v/>
      </c>
      <c r="CA73" s="441" t="str">
        <f t="shared" si="259"/>
        <v/>
      </c>
      <c r="CB73" s="441" t="str">
        <f t="shared" si="260"/>
        <v/>
      </c>
      <c r="CC73" s="441" t="str">
        <f t="shared" si="261"/>
        <v/>
      </c>
      <c r="CD73" s="441" t="str">
        <f t="shared" si="262"/>
        <v/>
      </c>
      <c r="CE73" s="441" t="str">
        <f t="shared" si="263"/>
        <v/>
      </c>
      <c r="CF73" s="441" t="str">
        <f t="shared" si="264"/>
        <v/>
      </c>
      <c r="CG73" s="441" t="str">
        <f t="shared" si="265"/>
        <v/>
      </c>
      <c r="CH73" s="441" t="str">
        <f t="shared" si="266"/>
        <v/>
      </c>
      <c r="CI73" s="441" t="str">
        <f t="shared" si="267"/>
        <v/>
      </c>
      <c r="CJ73" s="441" t="str">
        <f t="shared" si="268"/>
        <v/>
      </c>
      <c r="CK73" s="439" t="str">
        <f t="shared" si="269"/>
        <v/>
      </c>
      <c r="CL73" s="439" t="str">
        <f t="shared" si="270"/>
        <v/>
      </c>
      <c r="CM73" s="439" t="str">
        <f t="shared" si="271"/>
        <v/>
      </c>
      <c r="CN73" s="439" t="str">
        <f t="shared" si="272"/>
        <v/>
      </c>
      <c r="CO73" s="439" t="str">
        <f t="shared" si="273"/>
        <v/>
      </c>
      <c r="CP73" s="439" t="str">
        <f t="shared" si="274"/>
        <v/>
      </c>
      <c r="CQ73" s="439" t="str">
        <f t="shared" si="275"/>
        <v/>
      </c>
      <c r="CR73" s="439" t="str">
        <f t="shared" si="276"/>
        <v/>
      </c>
      <c r="CS73" s="439" t="str">
        <f t="shared" si="277"/>
        <v/>
      </c>
      <c r="CT73" s="439" t="str">
        <f t="shared" si="278"/>
        <v/>
      </c>
      <c r="CU73" s="441" t="str">
        <f t="shared" si="279"/>
        <v/>
      </c>
      <c r="CV73" s="441" t="str">
        <f t="shared" si="280"/>
        <v/>
      </c>
      <c r="CW73" s="441" t="str">
        <f t="shared" si="281"/>
        <v/>
      </c>
      <c r="CX73" s="441" t="str">
        <f t="shared" si="282"/>
        <v/>
      </c>
      <c r="CY73" s="441" t="str">
        <f t="shared" si="283"/>
        <v/>
      </c>
      <c r="CZ73" s="441" t="str">
        <f t="shared" si="284"/>
        <v/>
      </c>
      <c r="DA73" s="441" t="str">
        <f t="shared" si="285"/>
        <v/>
      </c>
      <c r="DB73" s="441" t="str">
        <f t="shared" si="286"/>
        <v/>
      </c>
      <c r="DC73" s="441" t="str">
        <f t="shared" si="287"/>
        <v/>
      </c>
      <c r="DD73" s="441" t="str">
        <f t="shared" si="288"/>
        <v/>
      </c>
      <c r="DE73" s="443" t="str">
        <f t="shared" si="289"/>
        <v>12346789</v>
      </c>
      <c r="DF73" s="443" t="str">
        <f t="shared" si="296"/>
        <v>M12346789</v>
      </c>
      <c r="DG73" s="443" t="str">
        <f t="shared" si="290"/>
        <v/>
      </c>
      <c r="DH73" s="443" t="str">
        <f t="shared" si="297"/>
        <v/>
      </c>
      <c r="DI73" t="str">
        <f t="shared" si="291"/>
        <v/>
      </c>
      <c r="DJ73" s="443" t="str">
        <f t="shared" si="298"/>
        <v/>
      </c>
      <c r="DK73" t="str">
        <f t="shared" si="292"/>
        <v/>
      </c>
      <c r="DL73" s="443" t="str">
        <f t="shared" si="300"/>
        <v/>
      </c>
      <c r="DM73" t="str">
        <f t="shared" si="293"/>
        <v/>
      </c>
      <c r="DN73" s="443" t="str">
        <f t="shared" si="299"/>
        <v/>
      </c>
    </row>
    <row r="74" spans="1:118" ht="20.100000000000001" customHeight="1" x14ac:dyDescent="0.2">
      <c r="A74" s="1040"/>
      <c r="B74" s="40">
        <f t="shared" si="295"/>
        <v>69</v>
      </c>
      <c r="C74" s="647" t="s">
        <v>550</v>
      </c>
      <c r="D74" s="648" t="str">
        <f>VLOOKUP($C74,'Course List (program)'!$G$2:$L$100,2,FALSE)</f>
        <v xml:space="preserve">Architectural Design Studio III </v>
      </c>
      <c r="E74" s="649" t="str">
        <f>VLOOKUP($C74,'Course List (program)'!$G$2:$L$100,3,FALSE)</f>
        <v>Öğr. Gör. Ayla KARACABEY</v>
      </c>
      <c r="F74" s="650">
        <f>VLOOKUP($C74,'Course List (program)'!$G$2:$L$100,4,FALSE)</f>
        <v>0</v>
      </c>
      <c r="G74" s="648" t="str">
        <f t="shared" si="294"/>
        <v>TH12346789</v>
      </c>
      <c r="H74" s="652">
        <f>VLOOKUP($C74,'Course List (program)'!$G$2:$L$100,6,FALSE)</f>
        <v>0</v>
      </c>
      <c r="I74" s="441">
        <f>IF((OR($C74='S5'!$C$3,$C74='S5'!$C$13,$C74='S5'!$C$23,$C74='S5'!$C$33)),1,0)</f>
        <v>0</v>
      </c>
      <c r="J74" s="441">
        <f>IF((OR($C74='S5'!$C$4,$C74='S5'!$C$14,$C74='S5'!$C$24,$C74='S5'!$C$34)),1,0)</f>
        <v>0</v>
      </c>
      <c r="K74" s="441">
        <f>IF((OR($C74='S5'!$C$5,$C74='S5'!$C$15,$C74='S5'!$C$25,$C74='S5'!$C$35)),1,0)</f>
        <v>0</v>
      </c>
      <c r="L74" s="441">
        <f>IF((OR($C74='S5'!$C$6,$C74='S5'!$C$16,$C74='S5'!$C$26,$C74='S5'!$C$36)),1,0)</f>
        <v>0</v>
      </c>
      <c r="M74" s="441">
        <f>IF((OR($C74='S5'!$C$7,$C74='S5'!$C$17,$C74='S5'!$C$27,$C74='S5'!$C$37)),1,0)</f>
        <v>0</v>
      </c>
      <c r="N74" s="441">
        <f>IF((OR($C74='S5'!$C$8,$C74='S5'!$C$18,$C74='S5'!$C$28,$C74='S5'!$C$38)),1,0)</f>
        <v>0</v>
      </c>
      <c r="O74" s="441">
        <f>IF((OR($C74='S5'!$C$9,$C74='S5'!$C$19,$C74='S5'!$C$29,$C74='S5'!$C$39)),1,0)</f>
        <v>0</v>
      </c>
      <c r="P74" s="441">
        <f>IF((OR($C74='S5'!$C$10,$C74='S5'!$C$20,$C74='S5'!$C$30,$C74='S5'!$C$40)),1,0)</f>
        <v>0</v>
      </c>
      <c r="Q74" s="441">
        <f>IF((OR($C74='S5'!$C$11,$C74='S5'!$C$21,$C74='S5'!$C$31,$C74='S5'!$C$41)),1,0)</f>
        <v>0</v>
      </c>
      <c r="R74" s="441">
        <f>IF((OR($C74='S5'!$C$12,$C74='S5'!$C$22,$C74='S5'!$C$32,$C74='S5'!$C$42)),1,0)</f>
        <v>0</v>
      </c>
      <c r="S74" s="439">
        <f>IF((OR($C74='S5'!$D$3,$C74='S5'!$D$13,$C74='S5'!$D$23,$C74='S5'!$D$33)),1,0)</f>
        <v>0</v>
      </c>
      <c r="T74" s="439">
        <f>IF((OR($C74='S5'!$D$4,$C74='S5'!$D$14,$C74='S5'!$D$24,$C74='S5'!$D$34)),1,0)</f>
        <v>0</v>
      </c>
      <c r="U74" s="439">
        <f>IF((OR($C74='S5'!$D$5,$C74='S5'!$D$15,$C74='S5'!$D$25,$C74='S5'!$D$35)),1,0)</f>
        <v>0</v>
      </c>
      <c r="V74" s="439">
        <f>IF((OR($C74='S5'!$D$6,$C74='S5'!$D$16,$C74='S5'!$D$26,$C74='S5'!$D$36)),1,0)</f>
        <v>0</v>
      </c>
      <c r="W74" s="439">
        <f>IF((OR($C74='S5'!$D$7,$C74='S5'!$D$17,$C74='S5'!$D$27,$C74='S5'!$D$37)),1,0)</f>
        <v>0</v>
      </c>
      <c r="X74" s="439">
        <f>IF((OR($C74='S5'!$D$8,$C74='S5'!$D$18,$C74='S5'!$D$28,$C74='S5'!$D$38)),1,0)</f>
        <v>0</v>
      </c>
      <c r="Y74" s="439">
        <f>IF((OR($C74='S5'!$D$9,$C74='S5'!$D$19,$C74='S5'!$D$29,$C74='S5'!$D$39)),1,0)</f>
        <v>0</v>
      </c>
      <c r="Z74" s="439">
        <f>IF((OR($C74='S5'!$D$10,$C74='S5'!$D$20,$C74='S5'!$D$30,$C74='S5'!$D$40)),1,0)</f>
        <v>0</v>
      </c>
      <c r="AA74" s="439">
        <f>IF((OR($C74='S5'!$D$11,$C74='S5'!$D$21,$C74='S5'!$D$31,$C74='S5'!$D$41)),1,0)</f>
        <v>0</v>
      </c>
      <c r="AB74" s="439">
        <f>IF((OR($C74='S5'!$D$12,$C74='S5'!$D$22,$C74='S5'!$D$32,$C74='S5'!$D$42)),1,0)</f>
        <v>0</v>
      </c>
      <c r="AC74" s="441">
        <f>IF((OR($C74='S5'!$E$3,$C74='S5'!$E$13,$C74='S5'!$E$23,$C74='S5'!$E$33)),1,0)</f>
        <v>0</v>
      </c>
      <c r="AD74" s="441">
        <f>IF((OR($C74='S5'!$E$4,$C74='S5'!$E$14,$C74='S5'!$E$24,$C74='S5'!$E$34)),1,0)</f>
        <v>0</v>
      </c>
      <c r="AE74" s="441">
        <f>IF((OR($C74='S5'!$E$5,$C74='S5'!$E$15,$C74='S5'!$E$25,$C74='S5'!$E$35)),1,0)</f>
        <v>0</v>
      </c>
      <c r="AF74" s="441">
        <f>IF((OR($C74='S5'!$E$6,$C74='S5'!$E$16,$C74='S5'!$E$26,$C74='S5'!$E$36)),1,0)</f>
        <v>0</v>
      </c>
      <c r="AG74" s="441">
        <f>IF((OR($C74='S5'!$E$7,$C74='S5'!$E$17,$C74='S5'!$E$27,$C74='S5'!$E$37)),1,0)</f>
        <v>0</v>
      </c>
      <c r="AH74" s="441">
        <f>IF((OR($C74='S5'!$E$8,$C74='S5'!$E$18,$C74='S5'!$E$28,$C74='S5'!$E$38)),1,0)</f>
        <v>0</v>
      </c>
      <c r="AI74" s="441">
        <f>IF((OR($C74='S5'!$E$9,$C74='S5'!$E$19,$C74='S5'!$E$29,$C74='S5'!$E$39)),1,0)</f>
        <v>0</v>
      </c>
      <c r="AJ74" s="441">
        <f>IF((OR($C74='S5'!$E$10,$C74='S5'!$E$20,$C74='S5'!$E$30,$C74='S5'!$E$40)),1,0)</f>
        <v>0</v>
      </c>
      <c r="AK74" s="441">
        <f>IF((OR($C74='S5'!$E$11,$C74='S5'!$E$21,$C74='S5'!$E$31,$C74='S5'!$E$41)),1,0)</f>
        <v>0</v>
      </c>
      <c r="AL74" s="441">
        <f>IF((OR($C74='S5'!$E$12,$C74='S5'!$E$22,$C74='S5'!$E$32,$C74='S5'!$E$42)),1,0)</f>
        <v>0</v>
      </c>
      <c r="AM74" s="439">
        <f>IF((OR($C74='S5'!$F$3,$C74='S5'!$F$13,$C74='S5'!$F$23,$C74='S5'!$F$33)),1,0)</f>
        <v>1</v>
      </c>
      <c r="AN74" s="439">
        <f>IF((OR($C74='S5'!$F$4,$C74='S5'!$F$14,$C74='S5'!$F$24,$C74='S5'!$F$34)),1,0)</f>
        <v>1</v>
      </c>
      <c r="AO74" s="439">
        <f>IF((OR($C74='S5'!$F$5,$C74='S5'!$F$15,$C74='S5'!$F$25,$C74='S5'!$F$35)),1,0)</f>
        <v>1</v>
      </c>
      <c r="AP74" s="439">
        <f>IF((OR($C74='S5'!$F$6,$C74='S5'!$F$16,$C74='S5'!$F$26,$C74='S5'!$F$36)),1,0)</f>
        <v>1</v>
      </c>
      <c r="AQ74" s="439">
        <f>IF((OR($C74='S5'!$F$7,$C74='S5'!$F$17,$C74='S5'!$F$27,$C74='S5'!$F$37)),1,0)</f>
        <v>0</v>
      </c>
      <c r="AR74" s="439">
        <f>IF((OR($C74='S5'!$F$8,$C74='S5'!$F$18,$C74='S5'!$F$28,$C74='S5'!$F$38)),1,0)</f>
        <v>1</v>
      </c>
      <c r="AS74" s="439">
        <f>IF((OR($C74='S5'!$F$9,$C74='S5'!$F$19,$C74='S5'!$F$29,$C74='S5'!$F$39)),1,0)</f>
        <v>1</v>
      </c>
      <c r="AT74" s="439">
        <f>IF((OR($C74='S5'!$F$10,$C74='S5'!$F$20,$C74='S5'!$F$30,$C74='S5'!$F$40)),1,0)</f>
        <v>1</v>
      </c>
      <c r="AU74" s="439">
        <f>IF((OR($C74='S5'!$F$11,$C74='S5'!$F$21,$C74='S5'!$F$31,$C74='S5'!$F$41)),1,0)</f>
        <v>1</v>
      </c>
      <c r="AV74" s="439">
        <f>IF((OR($C74='S5'!$F$12,$C74='S5'!$F$22,$C74='S5'!$F$32,$C74='S5'!$F$42)),1,0)</f>
        <v>0</v>
      </c>
      <c r="AW74" s="441">
        <f>IF((OR($C74='S5'!$G$3,$C74='S5'!$G$13,$C74='S5'!$G$23,$C74='S5'!$G$33)),1,0)</f>
        <v>0</v>
      </c>
      <c r="AX74" s="441">
        <f>IF((OR($C74='S5'!$G$4,$C74='S5'!$G$14,$C74='S5'!$G$24,$C74='S5'!$G$34)),1,0)</f>
        <v>0</v>
      </c>
      <c r="AY74" s="441">
        <f>IF((OR($C74='S5'!$G$5,$C74='S5'!$G$15,$C74='S5'!$G$25,$C74='S5'!$G$35)),1,0)</f>
        <v>0</v>
      </c>
      <c r="AZ74" s="441">
        <f>IF((OR($C74='S5'!$G$6,$C74='S5'!$G$16,$C74='S5'!$G$26,$C74='S5'!$G$36)),1,0)</f>
        <v>0</v>
      </c>
      <c r="BA74" s="441">
        <f>IF((OR($C74='S5'!$G$7,$C74='S5'!$G$17,$C74='S5'!$G$27,$C74='S5'!$G$37)),1,0)</f>
        <v>0</v>
      </c>
      <c r="BB74" s="441">
        <f>IF((OR($C74='S5'!$G$8,$C74='S5'!$G$18,$C74='S5'!$G$28,$C74='S5'!$G$38)),1,0)</f>
        <v>0</v>
      </c>
      <c r="BC74" s="441">
        <f>IF((OR($C74='S5'!$G$9,$C74='S5'!$G$19,$C74='S5'!$G$29,$C74='S5'!$G$39)),1,0)</f>
        <v>0</v>
      </c>
      <c r="BD74" s="441">
        <f>IF((OR($C74='S5'!$G$10,$C74='S5'!$G$20,$C74='S5'!$G$30,$C74='S5'!$G$40)),1,0)</f>
        <v>0</v>
      </c>
      <c r="BE74" s="441">
        <f>IF((OR($C74='S5'!$G$11,$C74='S5'!$G$21,$C74='S5'!$G$31,$C74='S5'!$G$41)),1,0)</f>
        <v>0</v>
      </c>
      <c r="BF74" s="441">
        <f>IF((OR($C74='S5'!$G$12,$C74='S5'!$G$22,$C74='S5'!$G$32,$C74='S5'!$G$42)),1,0)</f>
        <v>0</v>
      </c>
      <c r="BG74" s="441" t="str">
        <f t="shared" si="239"/>
        <v/>
      </c>
      <c r="BH74" s="441" t="str">
        <f t="shared" si="240"/>
        <v/>
      </c>
      <c r="BI74" s="441" t="str">
        <f t="shared" si="241"/>
        <v/>
      </c>
      <c r="BJ74" s="441" t="str">
        <f t="shared" si="242"/>
        <v/>
      </c>
      <c r="BK74" s="441" t="str">
        <f t="shared" si="243"/>
        <v/>
      </c>
      <c r="BL74" s="441" t="str">
        <f t="shared" si="244"/>
        <v/>
      </c>
      <c r="BM74" s="441" t="str">
        <f t="shared" si="245"/>
        <v/>
      </c>
      <c r="BN74" s="441" t="str">
        <f t="shared" si="246"/>
        <v/>
      </c>
      <c r="BO74" s="441" t="str">
        <f t="shared" si="247"/>
        <v/>
      </c>
      <c r="BP74" s="441" t="str">
        <f t="shared" si="248"/>
        <v/>
      </c>
      <c r="BQ74" s="439" t="str">
        <f t="shared" si="249"/>
        <v/>
      </c>
      <c r="BR74" s="439" t="str">
        <f t="shared" si="250"/>
        <v/>
      </c>
      <c r="BS74" s="439" t="str">
        <f t="shared" si="251"/>
        <v/>
      </c>
      <c r="BT74" s="439" t="str">
        <f t="shared" si="252"/>
        <v/>
      </c>
      <c r="BU74" s="439" t="str">
        <f t="shared" si="253"/>
        <v/>
      </c>
      <c r="BV74" s="439" t="str">
        <f t="shared" si="254"/>
        <v/>
      </c>
      <c r="BW74" s="439" t="str">
        <f t="shared" si="255"/>
        <v/>
      </c>
      <c r="BX74" s="439" t="str">
        <f t="shared" si="256"/>
        <v/>
      </c>
      <c r="BY74" s="439" t="str">
        <f t="shared" si="257"/>
        <v/>
      </c>
      <c r="BZ74" s="439" t="str">
        <f t="shared" si="258"/>
        <v/>
      </c>
      <c r="CA74" s="441" t="str">
        <f t="shared" si="259"/>
        <v/>
      </c>
      <c r="CB74" s="441" t="str">
        <f t="shared" si="260"/>
        <v/>
      </c>
      <c r="CC74" s="441" t="str">
        <f t="shared" si="261"/>
        <v/>
      </c>
      <c r="CD74" s="441" t="str">
        <f t="shared" si="262"/>
        <v/>
      </c>
      <c r="CE74" s="441" t="str">
        <f t="shared" si="263"/>
        <v/>
      </c>
      <c r="CF74" s="441" t="str">
        <f t="shared" si="264"/>
        <v/>
      </c>
      <c r="CG74" s="441" t="str">
        <f t="shared" si="265"/>
        <v/>
      </c>
      <c r="CH74" s="441" t="str">
        <f t="shared" si="266"/>
        <v/>
      </c>
      <c r="CI74" s="441" t="str">
        <f t="shared" si="267"/>
        <v/>
      </c>
      <c r="CJ74" s="441" t="str">
        <f t="shared" si="268"/>
        <v/>
      </c>
      <c r="CK74" s="439">
        <f t="shared" si="269"/>
        <v>1</v>
      </c>
      <c r="CL74" s="439">
        <f t="shared" si="270"/>
        <v>2</v>
      </c>
      <c r="CM74" s="439">
        <f t="shared" si="271"/>
        <v>3</v>
      </c>
      <c r="CN74" s="439">
        <f t="shared" si="272"/>
        <v>4</v>
      </c>
      <c r="CO74" s="439" t="str">
        <f t="shared" si="273"/>
        <v/>
      </c>
      <c r="CP74" s="439">
        <f t="shared" si="274"/>
        <v>6</v>
      </c>
      <c r="CQ74" s="439">
        <f t="shared" si="275"/>
        <v>7</v>
      </c>
      <c r="CR74" s="439">
        <f t="shared" si="276"/>
        <v>8</v>
      </c>
      <c r="CS74" s="439">
        <f t="shared" si="277"/>
        <v>9</v>
      </c>
      <c r="CT74" s="439" t="str">
        <f t="shared" si="278"/>
        <v/>
      </c>
      <c r="CU74" s="441" t="str">
        <f t="shared" si="279"/>
        <v/>
      </c>
      <c r="CV74" s="441" t="str">
        <f t="shared" si="280"/>
        <v/>
      </c>
      <c r="CW74" s="441" t="str">
        <f t="shared" si="281"/>
        <v/>
      </c>
      <c r="CX74" s="441" t="str">
        <f t="shared" si="282"/>
        <v/>
      </c>
      <c r="CY74" s="441" t="str">
        <f t="shared" si="283"/>
        <v/>
      </c>
      <c r="CZ74" s="441" t="str">
        <f t="shared" si="284"/>
        <v/>
      </c>
      <c r="DA74" s="441" t="str">
        <f t="shared" si="285"/>
        <v/>
      </c>
      <c r="DB74" s="441" t="str">
        <f t="shared" si="286"/>
        <v/>
      </c>
      <c r="DC74" s="441" t="str">
        <f t="shared" si="287"/>
        <v/>
      </c>
      <c r="DD74" s="441" t="str">
        <f t="shared" si="288"/>
        <v/>
      </c>
      <c r="DE74" s="443" t="str">
        <f t="shared" si="289"/>
        <v/>
      </c>
      <c r="DF74" s="443" t="str">
        <f t="shared" si="296"/>
        <v/>
      </c>
      <c r="DG74" s="443" t="str">
        <f t="shared" si="290"/>
        <v/>
      </c>
      <c r="DH74" s="443" t="str">
        <f t="shared" si="297"/>
        <v/>
      </c>
      <c r="DI74" t="str">
        <f t="shared" si="291"/>
        <v/>
      </c>
      <c r="DJ74" s="443" t="str">
        <f t="shared" si="298"/>
        <v/>
      </c>
      <c r="DK74" t="str">
        <f t="shared" si="292"/>
        <v>12346789</v>
      </c>
      <c r="DL74" s="443" t="str">
        <f t="shared" si="300"/>
        <v>TH12346789</v>
      </c>
      <c r="DM74" t="str">
        <f t="shared" si="293"/>
        <v/>
      </c>
      <c r="DN74" s="443" t="str">
        <f t="shared" si="299"/>
        <v/>
      </c>
    </row>
    <row r="75" spans="1:118" ht="20.100000000000001" customHeight="1" x14ac:dyDescent="0.2">
      <c r="A75" s="1040"/>
      <c r="B75" s="40">
        <f t="shared" si="295"/>
        <v>70</v>
      </c>
      <c r="C75" s="647" t="s">
        <v>359</v>
      </c>
      <c r="D75" s="648" t="str">
        <f>VLOOKUP($C75,'Course List (program)'!$G$2:$L$100,2,FALSE)</f>
        <v>History of Turkish Revolution I</v>
      </c>
      <c r="E75" s="649" t="str">
        <f>VLOOKUP($C75,'Course List (program)'!$G$2:$L$100,3,FALSE)</f>
        <v>Rectorate6</v>
      </c>
      <c r="F75" s="650">
        <f>VLOOKUP($C75,'Course List (program)'!$G$2:$L$100,4,FALSE)</f>
        <v>0</v>
      </c>
      <c r="G75" s="648" t="str">
        <f t="shared" ref="G75:G82" si="301">CONCATENATE(DF75,DH75,DJ75,DL75,DN75)</f>
        <v/>
      </c>
      <c r="H75" s="652">
        <f>VLOOKUP($C75,'Course List (program)'!$G$2:$L$100,6,FALSE)</f>
        <v>0</v>
      </c>
      <c r="I75" s="441">
        <f>IF((OR($C75='S5'!$C$3,$C75='S5'!$C$13,$C75='S5'!$C$23,$C75='S5'!$C$33)),1,0)</f>
        <v>0</v>
      </c>
      <c r="J75" s="441">
        <f>IF((OR($C75='S5'!$C$4,$C75='S5'!$C$14,$C75='S5'!$C$24,$C75='S5'!$C$34)),1,0)</f>
        <v>0</v>
      </c>
      <c r="K75" s="441">
        <f>IF((OR($C75='S5'!$C$5,$C75='S5'!$C$15,$C75='S5'!$C$25,$C75='S5'!$C$35)),1,0)</f>
        <v>0</v>
      </c>
      <c r="L75" s="441">
        <f>IF((OR($C75='S5'!$C$6,$C75='S5'!$C$16,$C75='S5'!$C$26,$C75='S5'!$C$36)),1,0)</f>
        <v>0</v>
      </c>
      <c r="M75" s="441">
        <f>IF((OR($C75='S5'!$C$7,$C75='S5'!$C$17,$C75='S5'!$C$27,$C75='S5'!$C$37)),1,0)</f>
        <v>0</v>
      </c>
      <c r="N75" s="441">
        <f>IF((OR($C75='S5'!$C$8,$C75='S5'!$C$18,$C75='S5'!$C$28,$C75='S5'!$C$38)),1,0)</f>
        <v>0</v>
      </c>
      <c r="O75" s="441">
        <f>IF((OR($C75='S5'!$C$9,$C75='S5'!$C$19,$C75='S5'!$C$29,$C75='S5'!$C$39)),1,0)</f>
        <v>0</v>
      </c>
      <c r="P75" s="441">
        <f>IF((OR($C75='S5'!$C$10,$C75='S5'!$C$20,$C75='S5'!$C$30,$C75='S5'!$C$40)),1,0)</f>
        <v>0</v>
      </c>
      <c r="Q75" s="441">
        <f>IF((OR($C75='S5'!$C$11,$C75='S5'!$C$21,$C75='S5'!$C$31,$C75='S5'!$C$41)),1,0)</f>
        <v>0</v>
      </c>
      <c r="R75" s="441">
        <f>IF((OR($C75='S5'!$C$12,$C75='S5'!$C$22,$C75='S5'!$C$32,$C75='S5'!$C$42)),1,0)</f>
        <v>0</v>
      </c>
      <c r="S75" s="439">
        <f>IF((OR($C75='S5'!$D$3,$C75='S5'!$D$13,$C75='S5'!$D$23,$C75='S5'!$D$33)),1,0)</f>
        <v>0</v>
      </c>
      <c r="T75" s="439">
        <f>IF((OR($C75='S5'!$D$4,$C75='S5'!$D$14,$C75='S5'!$D$24,$C75='S5'!$D$34)),1,0)</f>
        <v>0</v>
      </c>
      <c r="U75" s="439">
        <f>IF((OR($C75='S5'!$D$5,$C75='S5'!$D$15,$C75='S5'!$D$25,$C75='S5'!$D$35)),1,0)</f>
        <v>0</v>
      </c>
      <c r="V75" s="439">
        <f>IF((OR($C75='S5'!$D$6,$C75='S5'!$D$16,$C75='S5'!$D$26,$C75='S5'!$D$36)),1,0)</f>
        <v>0</v>
      </c>
      <c r="W75" s="439">
        <f>IF((OR($C75='S5'!$D$7,$C75='S5'!$D$17,$C75='S5'!$D$27,$C75='S5'!$D$37)),1,0)</f>
        <v>0</v>
      </c>
      <c r="X75" s="439">
        <f>IF((OR($C75='S5'!$D$8,$C75='S5'!$D$18,$C75='S5'!$D$28,$C75='S5'!$D$38)),1,0)</f>
        <v>0</v>
      </c>
      <c r="Y75" s="439">
        <f>IF((OR($C75='S5'!$D$9,$C75='S5'!$D$19,$C75='S5'!$D$29,$C75='S5'!$D$39)),1,0)</f>
        <v>0</v>
      </c>
      <c r="Z75" s="439">
        <f>IF((OR($C75='S5'!$D$10,$C75='S5'!$D$20,$C75='S5'!$D$30,$C75='S5'!$D$40)),1,0)</f>
        <v>0</v>
      </c>
      <c r="AA75" s="439">
        <f>IF((OR($C75='S5'!$D$11,$C75='S5'!$D$21,$C75='S5'!$D$31,$C75='S5'!$D$41)),1,0)</f>
        <v>0</v>
      </c>
      <c r="AB75" s="439">
        <f>IF((OR($C75='S5'!$D$12,$C75='S5'!$D$22,$C75='S5'!$D$32,$C75='S5'!$D$42)),1,0)</f>
        <v>0</v>
      </c>
      <c r="AC75" s="441">
        <f>IF((OR($C75='S5'!$E$3,$C75='S5'!$E$13,$C75='S5'!$E$23,$C75='S5'!$E$33)),1,0)</f>
        <v>0</v>
      </c>
      <c r="AD75" s="441">
        <f>IF((OR($C75='S5'!$E$4,$C75='S5'!$E$14,$C75='S5'!$E$24,$C75='S5'!$E$34)),1,0)</f>
        <v>0</v>
      </c>
      <c r="AE75" s="441">
        <f>IF((OR($C75='S5'!$E$5,$C75='S5'!$E$15,$C75='S5'!$E$25,$C75='S5'!$E$35)),1,0)</f>
        <v>0</v>
      </c>
      <c r="AF75" s="441">
        <f>IF((OR($C75='S5'!$E$6,$C75='S5'!$E$16,$C75='S5'!$E$26,$C75='S5'!$E$36)),1,0)</f>
        <v>0</v>
      </c>
      <c r="AG75" s="441">
        <f>IF((OR($C75='S5'!$E$7,$C75='S5'!$E$17,$C75='S5'!$E$27,$C75='S5'!$E$37)),1,0)</f>
        <v>0</v>
      </c>
      <c r="AH75" s="441">
        <f>IF((OR($C75='S5'!$E$8,$C75='S5'!$E$18,$C75='S5'!$E$28,$C75='S5'!$E$38)),1,0)</f>
        <v>0</v>
      </c>
      <c r="AI75" s="441">
        <f>IF((OR($C75='S5'!$E$9,$C75='S5'!$E$19,$C75='S5'!$E$29,$C75='S5'!$E$39)),1,0)</f>
        <v>0</v>
      </c>
      <c r="AJ75" s="441">
        <f>IF((OR($C75='S5'!$E$10,$C75='S5'!$E$20,$C75='S5'!$E$30,$C75='S5'!$E$40)),1,0)</f>
        <v>0</v>
      </c>
      <c r="AK75" s="441">
        <f>IF((OR($C75='S5'!$E$11,$C75='S5'!$E$21,$C75='S5'!$E$31,$C75='S5'!$E$41)),1,0)</f>
        <v>0</v>
      </c>
      <c r="AL75" s="441">
        <f>IF((OR($C75='S5'!$E$12,$C75='S5'!$E$22,$C75='S5'!$E$32,$C75='S5'!$E$42)),1,0)</f>
        <v>0</v>
      </c>
      <c r="AM75" s="439">
        <f>IF((OR($C75='S5'!$F$3,$C75='S5'!$F$13,$C75='S5'!$F$23,$C75='S5'!$F$33)),1,0)</f>
        <v>0</v>
      </c>
      <c r="AN75" s="439">
        <f>IF((OR($C75='S5'!$F$4,$C75='S5'!$F$14,$C75='S5'!$F$24,$C75='S5'!$F$34)),1,0)</f>
        <v>0</v>
      </c>
      <c r="AO75" s="439">
        <f>IF((OR($C75='S5'!$F$5,$C75='S5'!$F$15,$C75='S5'!$F$25,$C75='S5'!$F$35)),1,0)</f>
        <v>0</v>
      </c>
      <c r="AP75" s="439">
        <f>IF((OR($C75='S5'!$F$6,$C75='S5'!$F$16,$C75='S5'!$F$26,$C75='S5'!$F$36)),1,0)</f>
        <v>0</v>
      </c>
      <c r="AQ75" s="439">
        <f>IF((OR($C75='S5'!$F$7,$C75='S5'!$F$17,$C75='S5'!$F$27,$C75='S5'!$F$37)),1,0)</f>
        <v>0</v>
      </c>
      <c r="AR75" s="439">
        <f>IF((OR($C75='S5'!$F$8,$C75='S5'!$F$18,$C75='S5'!$F$28,$C75='S5'!$F$38)),1,0)</f>
        <v>0</v>
      </c>
      <c r="AS75" s="439">
        <f>IF((OR($C75='S5'!$F$9,$C75='S5'!$F$19,$C75='S5'!$F$29,$C75='S5'!$F$39)),1,0)</f>
        <v>0</v>
      </c>
      <c r="AT75" s="439">
        <f>IF((OR($C75='S5'!$F$10,$C75='S5'!$F$20,$C75='S5'!$F$30,$C75='S5'!$F$40)),1,0)</f>
        <v>0</v>
      </c>
      <c r="AU75" s="439">
        <f>IF((OR($C75='S5'!$F$11,$C75='S5'!$F$21,$C75='S5'!$F$31,$C75='S5'!$F$41)),1,0)</f>
        <v>0</v>
      </c>
      <c r="AV75" s="439">
        <f>IF((OR($C75='S5'!$F$12,$C75='S5'!$F$22,$C75='S5'!$F$32,$C75='S5'!$F$42)),1,0)</f>
        <v>0</v>
      </c>
      <c r="AW75" s="441">
        <f>IF((OR($C75='S5'!$G$3,$C75='S5'!$G$13,$C75='S5'!$G$23,$C75='S5'!$G$33)),1,0)</f>
        <v>0</v>
      </c>
      <c r="AX75" s="441">
        <f>IF((OR($C75='S5'!$G$4,$C75='S5'!$G$14,$C75='S5'!$G$24,$C75='S5'!$G$34)),1,0)</f>
        <v>0</v>
      </c>
      <c r="AY75" s="441">
        <f>IF((OR($C75='S5'!$G$5,$C75='S5'!$G$15,$C75='S5'!$G$25,$C75='S5'!$G$35)),1,0)</f>
        <v>0</v>
      </c>
      <c r="AZ75" s="441">
        <f>IF((OR($C75='S5'!$G$6,$C75='S5'!$G$16,$C75='S5'!$G$26,$C75='S5'!$G$36)),1,0)</f>
        <v>0</v>
      </c>
      <c r="BA75" s="441">
        <f>IF((OR($C75='S5'!$G$7,$C75='S5'!$G$17,$C75='S5'!$G$27,$C75='S5'!$G$37)),1,0)</f>
        <v>0</v>
      </c>
      <c r="BB75" s="441">
        <f>IF((OR($C75='S5'!$G$8,$C75='S5'!$G$18,$C75='S5'!$G$28,$C75='S5'!$G$38)),1,0)</f>
        <v>0</v>
      </c>
      <c r="BC75" s="441">
        <f>IF((OR($C75='S5'!$G$9,$C75='S5'!$G$19,$C75='S5'!$G$29,$C75='S5'!$G$39)),1,0)</f>
        <v>0</v>
      </c>
      <c r="BD75" s="441">
        <f>IF((OR($C75='S5'!$G$10,$C75='S5'!$G$20,$C75='S5'!$G$30,$C75='S5'!$G$40)),1,0)</f>
        <v>0</v>
      </c>
      <c r="BE75" s="441">
        <f>IF((OR($C75='S5'!$G$11,$C75='S5'!$G$21,$C75='S5'!$G$31,$C75='S5'!$G$41)),1,0)</f>
        <v>0</v>
      </c>
      <c r="BF75" s="441">
        <f>IF((OR($C75='S5'!$G$12,$C75='S5'!$G$22,$C75='S5'!$G$32,$C75='S5'!$G$42)),1,0)</f>
        <v>0</v>
      </c>
      <c r="BG75" s="441" t="str">
        <f t="shared" si="239"/>
        <v/>
      </c>
      <c r="BH75" s="441" t="str">
        <f t="shared" si="240"/>
        <v/>
      </c>
      <c r="BI75" s="441" t="str">
        <f t="shared" si="241"/>
        <v/>
      </c>
      <c r="BJ75" s="441" t="str">
        <f t="shared" si="242"/>
        <v/>
      </c>
      <c r="BK75" s="441" t="str">
        <f t="shared" si="243"/>
        <v/>
      </c>
      <c r="BL75" s="441" t="str">
        <f t="shared" si="244"/>
        <v/>
      </c>
      <c r="BM75" s="441" t="str">
        <f t="shared" si="245"/>
        <v/>
      </c>
      <c r="BN75" s="441" t="str">
        <f t="shared" si="246"/>
        <v/>
      </c>
      <c r="BO75" s="441" t="str">
        <f t="shared" si="247"/>
        <v/>
      </c>
      <c r="BP75" s="441" t="str">
        <f t="shared" si="248"/>
        <v/>
      </c>
      <c r="BQ75" s="439" t="str">
        <f t="shared" si="249"/>
        <v/>
      </c>
      <c r="BR75" s="439" t="str">
        <f t="shared" si="250"/>
        <v/>
      </c>
      <c r="BS75" s="439" t="str">
        <f t="shared" si="251"/>
        <v/>
      </c>
      <c r="BT75" s="439" t="str">
        <f t="shared" si="252"/>
        <v/>
      </c>
      <c r="BU75" s="439" t="str">
        <f t="shared" si="253"/>
        <v/>
      </c>
      <c r="BV75" s="439" t="str">
        <f t="shared" si="254"/>
        <v/>
      </c>
      <c r="BW75" s="439" t="str">
        <f t="shared" si="255"/>
        <v/>
      </c>
      <c r="BX75" s="439" t="str">
        <f t="shared" si="256"/>
        <v/>
      </c>
      <c r="BY75" s="439" t="str">
        <f t="shared" si="257"/>
        <v/>
      </c>
      <c r="BZ75" s="439" t="str">
        <f t="shared" si="258"/>
        <v/>
      </c>
      <c r="CA75" s="441" t="str">
        <f t="shared" si="259"/>
        <v/>
      </c>
      <c r="CB75" s="441" t="str">
        <f t="shared" si="260"/>
        <v/>
      </c>
      <c r="CC75" s="441" t="str">
        <f t="shared" si="261"/>
        <v/>
      </c>
      <c r="CD75" s="441" t="str">
        <f t="shared" si="262"/>
        <v/>
      </c>
      <c r="CE75" s="441" t="str">
        <f t="shared" si="263"/>
        <v/>
      </c>
      <c r="CF75" s="441" t="str">
        <f t="shared" si="264"/>
        <v/>
      </c>
      <c r="CG75" s="441" t="str">
        <f t="shared" si="265"/>
        <v/>
      </c>
      <c r="CH75" s="441" t="str">
        <f t="shared" si="266"/>
        <v/>
      </c>
      <c r="CI75" s="441" t="str">
        <f t="shared" si="267"/>
        <v/>
      </c>
      <c r="CJ75" s="441" t="str">
        <f t="shared" si="268"/>
        <v/>
      </c>
      <c r="CK75" s="439" t="str">
        <f t="shared" si="269"/>
        <v/>
      </c>
      <c r="CL75" s="439" t="str">
        <f t="shared" si="270"/>
        <v/>
      </c>
      <c r="CM75" s="439" t="str">
        <f t="shared" si="271"/>
        <v/>
      </c>
      <c r="CN75" s="439" t="str">
        <f t="shared" si="272"/>
        <v/>
      </c>
      <c r="CO75" s="439" t="str">
        <f t="shared" si="273"/>
        <v/>
      </c>
      <c r="CP75" s="439" t="str">
        <f t="shared" si="274"/>
        <v/>
      </c>
      <c r="CQ75" s="439" t="str">
        <f t="shared" si="275"/>
        <v/>
      </c>
      <c r="CR75" s="439" t="str">
        <f t="shared" si="276"/>
        <v/>
      </c>
      <c r="CS75" s="439" t="str">
        <f t="shared" si="277"/>
        <v/>
      </c>
      <c r="CT75" s="439" t="str">
        <f t="shared" si="278"/>
        <v/>
      </c>
      <c r="CU75" s="441" t="str">
        <f t="shared" si="279"/>
        <v/>
      </c>
      <c r="CV75" s="441" t="str">
        <f t="shared" si="280"/>
        <v/>
      </c>
      <c r="CW75" s="441" t="str">
        <f t="shared" si="281"/>
        <v/>
      </c>
      <c r="CX75" s="441" t="str">
        <f t="shared" si="282"/>
        <v/>
      </c>
      <c r="CY75" s="441" t="str">
        <f t="shared" si="283"/>
        <v/>
      </c>
      <c r="CZ75" s="441" t="str">
        <f t="shared" si="284"/>
        <v/>
      </c>
      <c r="DA75" s="441" t="str">
        <f t="shared" si="285"/>
        <v/>
      </c>
      <c r="DB75" s="441" t="str">
        <f t="shared" si="286"/>
        <v/>
      </c>
      <c r="DC75" s="441" t="str">
        <f t="shared" si="287"/>
        <v/>
      </c>
      <c r="DD75" s="441" t="str">
        <f t="shared" si="288"/>
        <v/>
      </c>
      <c r="DE75" s="443" t="str">
        <f t="shared" si="289"/>
        <v/>
      </c>
      <c r="DF75" s="443" t="str">
        <f t="shared" si="296"/>
        <v/>
      </c>
      <c r="DG75" s="443" t="str">
        <f t="shared" si="290"/>
        <v/>
      </c>
      <c r="DH75" s="443" t="str">
        <f t="shared" si="297"/>
        <v/>
      </c>
      <c r="DI75" t="str">
        <f t="shared" si="291"/>
        <v/>
      </c>
      <c r="DJ75" s="443" t="str">
        <f t="shared" si="298"/>
        <v/>
      </c>
      <c r="DK75" t="str">
        <f t="shared" si="292"/>
        <v/>
      </c>
      <c r="DL75" s="443" t="str">
        <f t="shared" si="300"/>
        <v/>
      </c>
      <c r="DM75" t="str">
        <f t="shared" si="293"/>
        <v/>
      </c>
      <c r="DN75" s="443" t="str">
        <f t="shared" si="299"/>
        <v/>
      </c>
    </row>
    <row r="76" spans="1:118" ht="20.100000000000001" hidden="1" customHeight="1" x14ac:dyDescent="0.2">
      <c r="A76" s="1040"/>
      <c r="B76" s="40">
        <f t="shared" si="295"/>
        <v>71</v>
      </c>
      <c r="C76" s="647" t="s">
        <v>49</v>
      </c>
      <c r="D76" s="648">
        <f>VLOOKUP($C76,'Course List (program)'!$G$2:$L$100,2,FALSE)</f>
        <v>0</v>
      </c>
      <c r="E76" s="653">
        <f>VLOOKUP($C76,'Course List (program)'!$G$2:$L$100,3,FALSE)</f>
        <v>0</v>
      </c>
      <c r="F76" s="655">
        <f>VLOOKUP($C76,'Course List (program)'!$G$2:$L$100,4,FALSE)</f>
        <v>0</v>
      </c>
      <c r="G76" s="656" t="str">
        <f t="shared" si="301"/>
        <v/>
      </c>
      <c r="H76" s="652">
        <f>VLOOKUP($C76,'Course List (program)'!$G$2:$L$100,6,FALSE)</f>
        <v>0</v>
      </c>
      <c r="I76" s="441">
        <f>IF((OR($C76='S5'!$C$3,$C76='S5'!$C$13,$C76='S5'!$C$23,$C76='S5'!$C$33)),1,0)</f>
        <v>0</v>
      </c>
      <c r="J76" s="441">
        <f>IF((OR($C76='S5'!$C$4,$C76='S5'!$C$14,$C76='S5'!$C$24,$C76='S5'!$C$34)),1,0)</f>
        <v>0</v>
      </c>
      <c r="K76" s="441">
        <f>IF((OR($C76='S5'!$C$5,$C76='S5'!$C$15,$C76='S5'!$C$25,$C76='S5'!$C$35)),1,0)</f>
        <v>0</v>
      </c>
      <c r="L76" s="441">
        <f>IF((OR($C76='S5'!$C$6,$C76='S5'!$C$16,$C76='S5'!$C$26,$C76='S5'!$C$36)),1,0)</f>
        <v>0</v>
      </c>
      <c r="M76" s="441">
        <f>IF((OR($C76='S5'!$C$7,$C76='S5'!$C$17,$C76='S5'!$C$27,$C76='S5'!$C$37)),1,0)</f>
        <v>0</v>
      </c>
      <c r="N76" s="441">
        <f>IF((OR($C76='S5'!$C$8,$C76='S5'!$C$18,$C76='S5'!$C$28,$C76='S5'!$C$38)),1,0)</f>
        <v>0</v>
      </c>
      <c r="O76" s="441">
        <f>IF((OR($C76='S5'!$C$9,$C76='S5'!$C$19,$C76='S5'!$C$29,$C76='S5'!$C$39)),1,0)</f>
        <v>0</v>
      </c>
      <c r="P76" s="441">
        <f>IF((OR($C76='S5'!$C$10,$C76='S5'!$C$20,$C76='S5'!$C$30,$C76='S5'!$C$40)),1,0)</f>
        <v>0</v>
      </c>
      <c r="Q76" s="441">
        <f>IF((OR($C76='S5'!$C$11,$C76='S5'!$C$21,$C76='S5'!$C$31,$C76='S5'!$C$41)),1,0)</f>
        <v>0</v>
      </c>
      <c r="R76" s="441">
        <f>IF((OR($C76='S5'!$C$12,$C76='S5'!$C$22,$C76='S5'!$C$32,$C76='S5'!$C$42)),1,0)</f>
        <v>0</v>
      </c>
      <c r="S76" s="439">
        <f>IF((OR($C76='S5'!$D$3,$C76='S5'!$D$13,$C76='S5'!$D$23,$C76='S5'!$D$33)),1,0)</f>
        <v>0</v>
      </c>
      <c r="T76" s="439">
        <f>IF((OR($C76='S5'!$D$4,$C76='S5'!$D$14,$C76='S5'!$D$24,$C76='S5'!$D$34)),1,0)</f>
        <v>0</v>
      </c>
      <c r="U76" s="439">
        <f>IF((OR($C76='S5'!$D$5,$C76='S5'!$D$15,$C76='S5'!$D$25,$C76='S5'!$D$35)),1,0)</f>
        <v>0</v>
      </c>
      <c r="V76" s="439">
        <f>IF((OR($C76='S5'!$D$6,$C76='S5'!$D$16,$C76='S5'!$D$26,$C76='S5'!$D$36)),1,0)</f>
        <v>0</v>
      </c>
      <c r="W76" s="439">
        <f>IF((OR($C76='S5'!$D$7,$C76='S5'!$D$17,$C76='S5'!$D$27,$C76='S5'!$D$37)),1,0)</f>
        <v>0</v>
      </c>
      <c r="X76" s="439">
        <f>IF((OR($C76='S5'!$D$8,$C76='S5'!$D$18,$C76='S5'!$D$28,$C76='S5'!$D$38)),1,0)</f>
        <v>0</v>
      </c>
      <c r="Y76" s="439">
        <f>IF((OR($C76='S5'!$D$9,$C76='S5'!$D$19,$C76='S5'!$D$29,$C76='S5'!$D$39)),1,0)</f>
        <v>0</v>
      </c>
      <c r="Z76" s="439">
        <f>IF((OR($C76='S5'!$D$10,$C76='S5'!$D$20,$C76='S5'!$D$30,$C76='S5'!$D$40)),1,0)</f>
        <v>0</v>
      </c>
      <c r="AA76" s="439">
        <f>IF((OR($C76='S5'!$D$11,$C76='S5'!$D$21,$C76='S5'!$D$31,$C76='S5'!$D$41)),1,0)</f>
        <v>0</v>
      </c>
      <c r="AB76" s="439">
        <f>IF((OR($C76='S5'!$D$12,$C76='S5'!$D$22,$C76='S5'!$D$32,$C76='S5'!$D$42)),1,0)</f>
        <v>0</v>
      </c>
      <c r="AC76" s="441">
        <f>IF((OR($C76='S5'!$E$3,$C76='S5'!$E$13,$C76='S5'!$E$23,$C76='S5'!$E$33)),1,0)</f>
        <v>0</v>
      </c>
      <c r="AD76" s="441">
        <f>IF((OR($C76='S5'!$E$4,$C76='S5'!$E$14,$C76='S5'!$E$24,$C76='S5'!$E$34)),1,0)</f>
        <v>0</v>
      </c>
      <c r="AE76" s="441">
        <f>IF((OR($C76='S5'!$E$5,$C76='S5'!$E$15,$C76='S5'!$E$25,$C76='S5'!$E$35)),1,0)</f>
        <v>0</v>
      </c>
      <c r="AF76" s="441">
        <f>IF((OR($C76='S5'!$E$6,$C76='S5'!$E$16,$C76='S5'!$E$26,$C76='S5'!$E$36)),1,0)</f>
        <v>0</v>
      </c>
      <c r="AG76" s="441">
        <f>IF((OR($C76='S5'!$E$7,$C76='S5'!$E$17,$C76='S5'!$E$27,$C76='S5'!$E$37)),1,0)</f>
        <v>0</v>
      </c>
      <c r="AH76" s="441">
        <f>IF((OR($C76='S5'!$E$8,$C76='S5'!$E$18,$C76='S5'!$E$28,$C76='S5'!$E$38)),1,0)</f>
        <v>0</v>
      </c>
      <c r="AI76" s="441">
        <f>IF((OR($C76='S5'!$E$9,$C76='S5'!$E$19,$C76='S5'!$E$29,$C76='S5'!$E$39)),1,0)</f>
        <v>0</v>
      </c>
      <c r="AJ76" s="441">
        <f>IF((OR($C76='S5'!$E$10,$C76='S5'!$E$20,$C76='S5'!$E$30,$C76='S5'!$E$40)),1,0)</f>
        <v>0</v>
      </c>
      <c r="AK76" s="441">
        <f>IF((OR($C76='S5'!$E$11,$C76='S5'!$E$21,$C76='S5'!$E$31,$C76='S5'!$E$41)),1,0)</f>
        <v>0</v>
      </c>
      <c r="AL76" s="441">
        <f>IF((OR($C76='S5'!$E$12,$C76='S5'!$E$22,$C76='S5'!$E$32,$C76='S5'!$E$42)),1,0)</f>
        <v>0</v>
      </c>
      <c r="AM76" s="439">
        <f>IF((OR($C76='S5'!$F$3,$C76='S5'!$F$13,$C76='S5'!$F$23,$C76='S5'!$F$33)),1,0)</f>
        <v>0</v>
      </c>
      <c r="AN76" s="439">
        <f>IF((OR($C76='S5'!$F$4,$C76='S5'!$F$14,$C76='S5'!$F$24,$C76='S5'!$F$34)),1,0)</f>
        <v>0</v>
      </c>
      <c r="AO76" s="439">
        <f>IF((OR($C76='S5'!$F$5,$C76='S5'!$F$15,$C76='S5'!$F$25,$C76='S5'!$F$35)),1,0)</f>
        <v>0</v>
      </c>
      <c r="AP76" s="439">
        <f>IF((OR($C76='S5'!$F$6,$C76='S5'!$F$16,$C76='S5'!$F$26,$C76='S5'!$F$36)),1,0)</f>
        <v>0</v>
      </c>
      <c r="AQ76" s="439">
        <f>IF((OR($C76='S5'!$F$7,$C76='S5'!$F$17,$C76='S5'!$F$27,$C76='S5'!$F$37)),1,0)</f>
        <v>0</v>
      </c>
      <c r="AR76" s="439">
        <f>IF((OR($C76='S5'!$F$8,$C76='S5'!$F$18,$C76='S5'!$F$28,$C76='S5'!$F$38)),1,0)</f>
        <v>0</v>
      </c>
      <c r="AS76" s="439">
        <f>IF((OR($C76='S5'!$F$9,$C76='S5'!$F$19,$C76='S5'!$F$29,$C76='S5'!$F$39)),1,0)</f>
        <v>0</v>
      </c>
      <c r="AT76" s="439">
        <f>IF((OR($C76='S5'!$F$10,$C76='S5'!$F$20,$C76='S5'!$F$30,$C76='S5'!$F$40)),1,0)</f>
        <v>0</v>
      </c>
      <c r="AU76" s="439">
        <f>IF((OR($C76='S5'!$F$11,$C76='S5'!$F$21,$C76='S5'!$F$31,$C76='S5'!$F$41)),1,0)</f>
        <v>0</v>
      </c>
      <c r="AV76" s="439">
        <f>IF((OR($C76='S5'!$F$12,$C76='S5'!$F$22,$C76='S5'!$F$32,$C76='S5'!$F$42)),1,0)</f>
        <v>0</v>
      </c>
      <c r="AW76" s="441">
        <f>IF((OR($C76='S5'!$G$3,$C76='S5'!$G$13,$C76='S5'!$G$23,$C76='S5'!$G$33)),1,0)</f>
        <v>0</v>
      </c>
      <c r="AX76" s="441">
        <f>IF((OR($C76='S5'!$G$4,$C76='S5'!$G$14,$C76='S5'!$G$24,$C76='S5'!$G$34)),1,0)</f>
        <v>0</v>
      </c>
      <c r="AY76" s="441">
        <f>IF((OR($C76='S5'!$G$5,$C76='S5'!$G$15,$C76='S5'!$G$25,$C76='S5'!$G$35)),1,0)</f>
        <v>0</v>
      </c>
      <c r="AZ76" s="441">
        <f>IF((OR($C76='S5'!$G$6,$C76='S5'!$G$16,$C76='S5'!$G$26,$C76='S5'!$G$36)),1,0)</f>
        <v>0</v>
      </c>
      <c r="BA76" s="441">
        <f>IF((OR($C76='S5'!$G$7,$C76='S5'!$G$17,$C76='S5'!$G$27,$C76='S5'!$G$37)),1,0)</f>
        <v>0</v>
      </c>
      <c r="BB76" s="441">
        <f>IF((OR($C76='S5'!$G$8,$C76='S5'!$G$18,$C76='S5'!$G$28,$C76='S5'!$G$38)),1,0)</f>
        <v>0</v>
      </c>
      <c r="BC76" s="441">
        <f>IF((OR($C76='S5'!$G$9,$C76='S5'!$G$19,$C76='S5'!$G$29,$C76='S5'!$G$39)),1,0)</f>
        <v>0</v>
      </c>
      <c r="BD76" s="441">
        <f>IF((OR($C76='S5'!$G$10,$C76='S5'!$G$20,$C76='S5'!$G$30,$C76='S5'!$G$40)),1,0)</f>
        <v>0</v>
      </c>
      <c r="BE76" s="441">
        <f>IF((OR($C76='S5'!$G$11,$C76='S5'!$G$21,$C76='S5'!$G$31,$C76='S5'!$G$41)),1,0)</f>
        <v>0</v>
      </c>
      <c r="BF76" s="441">
        <f>IF((OR($C76='S5'!$G$12,$C76='S5'!$G$22,$C76='S5'!$G$32,$C76='S5'!$G$42)),1,0)</f>
        <v>0</v>
      </c>
      <c r="BG76" s="441" t="str">
        <f t="shared" si="239"/>
        <v/>
      </c>
      <c r="BH76" s="441" t="str">
        <f t="shared" si="240"/>
        <v/>
      </c>
      <c r="BI76" s="441" t="str">
        <f t="shared" si="241"/>
        <v/>
      </c>
      <c r="BJ76" s="441" t="str">
        <f t="shared" si="242"/>
        <v/>
      </c>
      <c r="BK76" s="441" t="str">
        <f t="shared" si="243"/>
        <v/>
      </c>
      <c r="BL76" s="441" t="str">
        <f t="shared" si="244"/>
        <v/>
      </c>
      <c r="BM76" s="441" t="str">
        <f t="shared" si="245"/>
        <v/>
      </c>
      <c r="BN76" s="441" t="str">
        <f t="shared" si="246"/>
        <v/>
      </c>
      <c r="BO76" s="441" t="str">
        <f t="shared" si="247"/>
        <v/>
      </c>
      <c r="BP76" s="441" t="str">
        <f t="shared" si="248"/>
        <v/>
      </c>
      <c r="BQ76" s="439" t="str">
        <f t="shared" si="249"/>
        <v/>
      </c>
      <c r="BR76" s="439" t="str">
        <f t="shared" si="250"/>
        <v/>
      </c>
      <c r="BS76" s="439" t="str">
        <f t="shared" si="251"/>
        <v/>
      </c>
      <c r="BT76" s="439" t="str">
        <f t="shared" si="252"/>
        <v/>
      </c>
      <c r="BU76" s="439" t="str">
        <f t="shared" si="253"/>
        <v/>
      </c>
      <c r="BV76" s="439" t="str">
        <f t="shared" si="254"/>
        <v/>
      </c>
      <c r="BW76" s="439" t="str">
        <f t="shared" si="255"/>
        <v/>
      </c>
      <c r="BX76" s="439" t="str">
        <f t="shared" si="256"/>
        <v/>
      </c>
      <c r="BY76" s="439" t="str">
        <f t="shared" si="257"/>
        <v/>
      </c>
      <c r="BZ76" s="439" t="str">
        <f t="shared" si="258"/>
        <v/>
      </c>
      <c r="CA76" s="441" t="str">
        <f t="shared" si="259"/>
        <v/>
      </c>
      <c r="CB76" s="441" t="str">
        <f t="shared" si="260"/>
        <v/>
      </c>
      <c r="CC76" s="441" t="str">
        <f t="shared" si="261"/>
        <v/>
      </c>
      <c r="CD76" s="441" t="str">
        <f t="shared" si="262"/>
        <v/>
      </c>
      <c r="CE76" s="441" t="str">
        <f t="shared" si="263"/>
        <v/>
      </c>
      <c r="CF76" s="441" t="str">
        <f t="shared" si="264"/>
        <v/>
      </c>
      <c r="CG76" s="441" t="str">
        <f t="shared" si="265"/>
        <v/>
      </c>
      <c r="CH76" s="441" t="str">
        <f t="shared" si="266"/>
        <v/>
      </c>
      <c r="CI76" s="441" t="str">
        <f t="shared" si="267"/>
        <v/>
      </c>
      <c r="CJ76" s="441" t="str">
        <f t="shared" si="268"/>
        <v/>
      </c>
      <c r="CK76" s="439" t="str">
        <f t="shared" si="269"/>
        <v/>
      </c>
      <c r="CL76" s="439" t="str">
        <f t="shared" si="270"/>
        <v/>
      </c>
      <c r="CM76" s="439" t="str">
        <f t="shared" si="271"/>
        <v/>
      </c>
      <c r="CN76" s="439" t="str">
        <f t="shared" si="272"/>
        <v/>
      </c>
      <c r="CO76" s="439" t="str">
        <f t="shared" si="273"/>
        <v/>
      </c>
      <c r="CP76" s="439" t="str">
        <f t="shared" si="274"/>
        <v/>
      </c>
      <c r="CQ76" s="439" t="str">
        <f t="shared" si="275"/>
        <v/>
      </c>
      <c r="CR76" s="439" t="str">
        <f t="shared" si="276"/>
        <v/>
      </c>
      <c r="CS76" s="439" t="str">
        <f t="shared" si="277"/>
        <v/>
      </c>
      <c r="CT76" s="439" t="str">
        <f t="shared" si="278"/>
        <v/>
      </c>
      <c r="CU76" s="441" t="str">
        <f t="shared" si="279"/>
        <v/>
      </c>
      <c r="CV76" s="441" t="str">
        <f t="shared" si="280"/>
        <v/>
      </c>
      <c r="CW76" s="441" t="str">
        <f t="shared" si="281"/>
        <v/>
      </c>
      <c r="CX76" s="441" t="str">
        <f t="shared" si="282"/>
        <v/>
      </c>
      <c r="CY76" s="441" t="str">
        <f t="shared" si="283"/>
        <v/>
      </c>
      <c r="CZ76" s="441" t="str">
        <f t="shared" si="284"/>
        <v/>
      </c>
      <c r="DA76" s="441" t="str">
        <f t="shared" si="285"/>
        <v/>
      </c>
      <c r="DB76" s="441" t="str">
        <f t="shared" si="286"/>
        <v/>
      </c>
      <c r="DC76" s="441" t="str">
        <f t="shared" si="287"/>
        <v/>
      </c>
      <c r="DD76" s="441" t="str">
        <f t="shared" si="288"/>
        <v/>
      </c>
      <c r="DE76" s="443" t="str">
        <f t="shared" si="289"/>
        <v/>
      </c>
      <c r="DF76" s="443" t="str">
        <f t="shared" si="296"/>
        <v/>
      </c>
      <c r="DG76" s="443" t="str">
        <f t="shared" si="290"/>
        <v/>
      </c>
      <c r="DH76" s="443" t="str">
        <f t="shared" si="297"/>
        <v/>
      </c>
      <c r="DI76" t="str">
        <f t="shared" si="291"/>
        <v/>
      </c>
      <c r="DJ76" s="443" t="str">
        <f t="shared" si="298"/>
        <v/>
      </c>
      <c r="DK76" t="str">
        <f t="shared" si="292"/>
        <v/>
      </c>
      <c r="DL76" s="443" t="str">
        <f t="shared" si="300"/>
        <v/>
      </c>
      <c r="DM76" t="str">
        <f t="shared" si="293"/>
        <v/>
      </c>
      <c r="DN76" s="443" t="str">
        <f t="shared" si="299"/>
        <v/>
      </c>
    </row>
    <row r="77" spans="1:118" ht="20.100000000000001" hidden="1" customHeight="1" x14ac:dyDescent="0.2">
      <c r="A77" s="1040"/>
      <c r="B77" s="40">
        <f t="shared" si="295"/>
        <v>72</v>
      </c>
      <c r="C77" s="647" t="s">
        <v>49</v>
      </c>
      <c r="D77" s="648">
        <f>VLOOKUP($C77,'Course List (program)'!$G$2:$L$100,2,FALSE)</f>
        <v>0</v>
      </c>
      <c r="E77" s="653">
        <f>VLOOKUP($C77,'Course List (program)'!$G$2:$L$100,3,FALSE)</f>
        <v>0</v>
      </c>
      <c r="F77" s="655">
        <f>VLOOKUP($C77,'Course List (program)'!$G$2:$L$100,4,FALSE)</f>
        <v>0</v>
      </c>
      <c r="G77" s="656" t="str">
        <f t="shared" si="301"/>
        <v/>
      </c>
      <c r="H77" s="652">
        <f>VLOOKUP($C77,'Course List (program)'!$G$2:$L$100,6,FALSE)</f>
        <v>0</v>
      </c>
      <c r="I77" s="441">
        <f>IF((OR($C77='S5'!$C$3,$C77='S5'!$C$13,$C77='S5'!$C$23,$C77='S5'!$C$33)),1,0)</f>
        <v>0</v>
      </c>
      <c r="J77" s="441">
        <f>IF((OR($C77='S5'!$C$4,$C77='S5'!$C$14,$C77='S5'!$C$24,$C77='S5'!$C$34)),1,0)</f>
        <v>0</v>
      </c>
      <c r="K77" s="441">
        <f>IF((OR($C77='S5'!$C$5,$C77='S5'!$C$15,$C77='S5'!$C$25,$C77='S5'!$C$35)),1,0)</f>
        <v>0</v>
      </c>
      <c r="L77" s="441">
        <f>IF((OR($C77='S5'!$C$6,$C77='S5'!$C$16,$C77='S5'!$C$26,$C77='S5'!$C$36)),1,0)</f>
        <v>0</v>
      </c>
      <c r="M77" s="441">
        <f>IF((OR($C77='S5'!$C$7,$C77='S5'!$C$17,$C77='S5'!$C$27,$C77='S5'!$C$37)),1,0)</f>
        <v>0</v>
      </c>
      <c r="N77" s="441">
        <f>IF((OR($C77='S5'!$C$8,$C77='S5'!$C$18,$C77='S5'!$C$28,$C77='S5'!$C$38)),1,0)</f>
        <v>0</v>
      </c>
      <c r="O77" s="441">
        <f>IF((OR($C77='S5'!$C$9,$C77='S5'!$C$19,$C77='S5'!$C$29,$C77='S5'!$C$39)),1,0)</f>
        <v>0</v>
      </c>
      <c r="P77" s="441">
        <f>IF((OR($C77='S5'!$C$10,$C77='S5'!$C$20,$C77='S5'!$C$30,$C77='S5'!$C$40)),1,0)</f>
        <v>0</v>
      </c>
      <c r="Q77" s="441">
        <f>IF((OR($C77='S5'!$C$11,$C77='S5'!$C$21,$C77='S5'!$C$31,$C77='S5'!$C$41)),1,0)</f>
        <v>0</v>
      </c>
      <c r="R77" s="441">
        <f>IF((OR($C77='S5'!$C$12,$C77='S5'!$C$22,$C77='S5'!$C$32,$C77='S5'!$C$42)),1,0)</f>
        <v>0</v>
      </c>
      <c r="S77" s="439">
        <f>IF((OR($C77='S5'!$D$3,$C77='S5'!$D$13,$C77='S5'!$D$23,$C77='S5'!$D$33)),1,0)</f>
        <v>0</v>
      </c>
      <c r="T77" s="439">
        <f>IF((OR($C77='S5'!$D$4,$C77='S5'!$D$14,$C77='S5'!$D$24,$C77='S5'!$D$34)),1,0)</f>
        <v>0</v>
      </c>
      <c r="U77" s="439">
        <f>IF((OR($C77='S5'!$D$5,$C77='S5'!$D$15,$C77='S5'!$D$25,$C77='S5'!$D$35)),1,0)</f>
        <v>0</v>
      </c>
      <c r="V77" s="439">
        <f>IF((OR($C77='S5'!$D$6,$C77='S5'!$D$16,$C77='S5'!$D$26,$C77='S5'!$D$36)),1,0)</f>
        <v>0</v>
      </c>
      <c r="W77" s="439">
        <f>IF((OR($C77='S5'!$D$7,$C77='S5'!$D$17,$C77='S5'!$D$27,$C77='S5'!$D$37)),1,0)</f>
        <v>0</v>
      </c>
      <c r="X77" s="439">
        <f>IF((OR($C77='S5'!$D$8,$C77='S5'!$D$18,$C77='S5'!$D$28,$C77='S5'!$D$38)),1,0)</f>
        <v>0</v>
      </c>
      <c r="Y77" s="439">
        <f>IF((OR($C77='S5'!$D$9,$C77='S5'!$D$19,$C77='S5'!$D$29,$C77='S5'!$D$39)),1,0)</f>
        <v>0</v>
      </c>
      <c r="Z77" s="439">
        <f>IF((OR($C77='S5'!$D$10,$C77='S5'!$D$20,$C77='S5'!$D$30,$C77='S5'!$D$40)),1,0)</f>
        <v>0</v>
      </c>
      <c r="AA77" s="439">
        <f>IF((OR($C77='S5'!$D$11,$C77='S5'!$D$21,$C77='S5'!$D$31,$C77='S5'!$D$41)),1,0)</f>
        <v>0</v>
      </c>
      <c r="AB77" s="439">
        <f>IF((OR($C77='S5'!$D$12,$C77='S5'!$D$22,$C77='S5'!$D$32,$C77='S5'!$D$42)),1,0)</f>
        <v>0</v>
      </c>
      <c r="AC77" s="441">
        <f>IF((OR($C77='S5'!$E$3,$C77='S5'!$E$13,$C77='S5'!$E$23,$C77='S5'!$E$33)),1,0)</f>
        <v>0</v>
      </c>
      <c r="AD77" s="441">
        <f>IF((OR($C77='S5'!$E$4,$C77='S5'!$E$14,$C77='S5'!$E$24,$C77='S5'!$E$34)),1,0)</f>
        <v>0</v>
      </c>
      <c r="AE77" s="441">
        <f>IF((OR($C77='S5'!$E$5,$C77='S5'!$E$15,$C77='S5'!$E$25,$C77='S5'!$E$35)),1,0)</f>
        <v>0</v>
      </c>
      <c r="AF77" s="441">
        <f>IF((OR($C77='S5'!$E$6,$C77='S5'!$E$16,$C77='S5'!$E$26,$C77='S5'!$E$36)),1,0)</f>
        <v>0</v>
      </c>
      <c r="AG77" s="441">
        <f>IF((OR($C77='S5'!$E$7,$C77='S5'!$E$17,$C77='S5'!$E$27,$C77='S5'!$E$37)),1,0)</f>
        <v>0</v>
      </c>
      <c r="AH77" s="441">
        <f>IF((OR($C77='S5'!$E$8,$C77='S5'!$E$18,$C77='S5'!$E$28,$C77='S5'!$E$38)),1,0)</f>
        <v>0</v>
      </c>
      <c r="AI77" s="441">
        <f>IF((OR($C77='S5'!$E$9,$C77='S5'!$E$19,$C77='S5'!$E$29,$C77='S5'!$E$39)),1,0)</f>
        <v>0</v>
      </c>
      <c r="AJ77" s="441">
        <f>IF((OR($C77='S5'!$E$10,$C77='S5'!$E$20,$C77='S5'!$E$30,$C77='S5'!$E$40)),1,0)</f>
        <v>0</v>
      </c>
      <c r="AK77" s="441">
        <f>IF((OR($C77='S5'!$E$11,$C77='S5'!$E$21,$C77='S5'!$E$31,$C77='S5'!$E$41)),1,0)</f>
        <v>0</v>
      </c>
      <c r="AL77" s="441">
        <f>IF((OR($C77='S5'!$E$12,$C77='S5'!$E$22,$C77='S5'!$E$32,$C77='S5'!$E$42)),1,0)</f>
        <v>0</v>
      </c>
      <c r="AM77" s="439">
        <f>IF((OR($C77='S5'!$F$3,$C77='S5'!$F$13,$C77='S5'!$F$23,$C77='S5'!$F$33)),1,0)</f>
        <v>0</v>
      </c>
      <c r="AN77" s="439">
        <f>IF((OR($C77='S5'!$F$4,$C77='S5'!$F$14,$C77='S5'!$F$24,$C77='S5'!$F$34)),1,0)</f>
        <v>0</v>
      </c>
      <c r="AO77" s="439">
        <f>IF((OR($C77='S5'!$F$5,$C77='S5'!$F$15,$C77='S5'!$F$25,$C77='S5'!$F$35)),1,0)</f>
        <v>0</v>
      </c>
      <c r="AP77" s="439">
        <f>IF((OR($C77='S5'!$F$6,$C77='S5'!$F$16,$C77='S5'!$F$26,$C77='S5'!$F$36)),1,0)</f>
        <v>0</v>
      </c>
      <c r="AQ77" s="439">
        <f>IF((OR($C77='S5'!$F$7,$C77='S5'!$F$17,$C77='S5'!$F$27,$C77='S5'!$F$37)),1,0)</f>
        <v>0</v>
      </c>
      <c r="AR77" s="439">
        <f>IF((OR($C77='S5'!$F$8,$C77='S5'!$F$18,$C77='S5'!$F$28,$C77='S5'!$F$38)),1,0)</f>
        <v>0</v>
      </c>
      <c r="AS77" s="439">
        <f>IF((OR($C77='S5'!$F$9,$C77='S5'!$F$19,$C77='S5'!$F$29,$C77='S5'!$F$39)),1,0)</f>
        <v>0</v>
      </c>
      <c r="AT77" s="439">
        <f>IF((OR($C77='S5'!$F$10,$C77='S5'!$F$20,$C77='S5'!$F$30,$C77='S5'!$F$40)),1,0)</f>
        <v>0</v>
      </c>
      <c r="AU77" s="439">
        <f>IF((OR($C77='S5'!$F$11,$C77='S5'!$F$21,$C77='S5'!$F$31,$C77='S5'!$F$41)),1,0)</f>
        <v>0</v>
      </c>
      <c r="AV77" s="439">
        <f>IF((OR($C77='S5'!$F$12,$C77='S5'!$F$22,$C77='S5'!$F$32,$C77='S5'!$F$42)),1,0)</f>
        <v>0</v>
      </c>
      <c r="AW77" s="441">
        <f>IF((OR($C77='S5'!$G$3,$C77='S5'!$G$13,$C77='S5'!$G$23,$C77='S5'!$G$33)),1,0)</f>
        <v>0</v>
      </c>
      <c r="AX77" s="441">
        <f>IF((OR($C77='S5'!$G$4,$C77='S5'!$G$14,$C77='S5'!$G$24,$C77='S5'!$G$34)),1,0)</f>
        <v>0</v>
      </c>
      <c r="AY77" s="441">
        <f>IF((OR($C77='S5'!$G$5,$C77='S5'!$G$15,$C77='S5'!$G$25,$C77='S5'!$G$35)),1,0)</f>
        <v>0</v>
      </c>
      <c r="AZ77" s="441">
        <f>IF((OR($C77='S5'!$G$6,$C77='S5'!$G$16,$C77='S5'!$G$26,$C77='S5'!$G$36)),1,0)</f>
        <v>0</v>
      </c>
      <c r="BA77" s="441">
        <f>IF((OR($C77='S5'!$G$7,$C77='S5'!$G$17,$C77='S5'!$G$27,$C77='S5'!$G$37)),1,0)</f>
        <v>0</v>
      </c>
      <c r="BB77" s="441">
        <f>IF((OR($C77='S5'!$G$8,$C77='S5'!$G$18,$C77='S5'!$G$28,$C77='S5'!$G$38)),1,0)</f>
        <v>0</v>
      </c>
      <c r="BC77" s="441">
        <f>IF((OR($C77='S5'!$G$9,$C77='S5'!$G$19,$C77='S5'!$G$29,$C77='S5'!$G$39)),1,0)</f>
        <v>0</v>
      </c>
      <c r="BD77" s="441">
        <f>IF((OR($C77='S5'!$G$10,$C77='S5'!$G$20,$C77='S5'!$G$30,$C77='S5'!$G$40)),1,0)</f>
        <v>0</v>
      </c>
      <c r="BE77" s="441">
        <f>IF((OR($C77='S5'!$G$11,$C77='S5'!$G$21,$C77='S5'!$G$31,$C77='S5'!$G$41)),1,0)</f>
        <v>0</v>
      </c>
      <c r="BF77" s="441">
        <f>IF((OR($C77='S5'!$G$12,$C77='S5'!$G$22,$C77='S5'!$G$32,$C77='S5'!$G$42)),1,0)</f>
        <v>0</v>
      </c>
      <c r="BG77" s="441" t="str">
        <f t="shared" si="239"/>
        <v/>
      </c>
      <c r="BH77" s="441" t="str">
        <f t="shared" si="240"/>
        <v/>
      </c>
      <c r="BI77" s="441" t="str">
        <f t="shared" si="241"/>
        <v/>
      </c>
      <c r="BJ77" s="441" t="str">
        <f t="shared" si="242"/>
        <v/>
      </c>
      <c r="BK77" s="441" t="str">
        <f t="shared" si="243"/>
        <v/>
      </c>
      <c r="BL77" s="441" t="str">
        <f t="shared" si="244"/>
        <v/>
      </c>
      <c r="BM77" s="441" t="str">
        <f t="shared" si="245"/>
        <v/>
      </c>
      <c r="BN77" s="441" t="str">
        <f t="shared" si="246"/>
        <v/>
      </c>
      <c r="BO77" s="441" t="str">
        <f t="shared" si="247"/>
        <v/>
      </c>
      <c r="BP77" s="441" t="str">
        <f t="shared" si="248"/>
        <v/>
      </c>
      <c r="BQ77" s="439" t="str">
        <f t="shared" si="249"/>
        <v/>
      </c>
      <c r="BR77" s="439" t="str">
        <f t="shared" si="250"/>
        <v/>
      </c>
      <c r="BS77" s="439" t="str">
        <f t="shared" si="251"/>
        <v/>
      </c>
      <c r="BT77" s="439" t="str">
        <f t="shared" si="252"/>
        <v/>
      </c>
      <c r="BU77" s="439" t="str">
        <f t="shared" si="253"/>
        <v/>
      </c>
      <c r="BV77" s="439" t="str">
        <f t="shared" si="254"/>
        <v/>
      </c>
      <c r="BW77" s="439" t="str">
        <f t="shared" si="255"/>
        <v/>
      </c>
      <c r="BX77" s="439" t="str">
        <f t="shared" si="256"/>
        <v/>
      </c>
      <c r="BY77" s="439" t="str">
        <f t="shared" si="257"/>
        <v/>
      </c>
      <c r="BZ77" s="439" t="str">
        <f t="shared" si="258"/>
        <v/>
      </c>
      <c r="CA77" s="441" t="str">
        <f t="shared" si="259"/>
        <v/>
      </c>
      <c r="CB77" s="441" t="str">
        <f t="shared" si="260"/>
        <v/>
      </c>
      <c r="CC77" s="441" t="str">
        <f t="shared" si="261"/>
        <v/>
      </c>
      <c r="CD77" s="441" t="str">
        <f t="shared" si="262"/>
        <v/>
      </c>
      <c r="CE77" s="441" t="str">
        <f t="shared" si="263"/>
        <v/>
      </c>
      <c r="CF77" s="441" t="str">
        <f t="shared" si="264"/>
        <v/>
      </c>
      <c r="CG77" s="441" t="str">
        <f t="shared" si="265"/>
        <v/>
      </c>
      <c r="CH77" s="441" t="str">
        <f t="shared" si="266"/>
        <v/>
      </c>
      <c r="CI77" s="441" t="str">
        <f t="shared" si="267"/>
        <v/>
      </c>
      <c r="CJ77" s="441" t="str">
        <f t="shared" si="268"/>
        <v/>
      </c>
      <c r="CK77" s="439" t="str">
        <f t="shared" si="269"/>
        <v/>
      </c>
      <c r="CL77" s="439" t="str">
        <f t="shared" si="270"/>
        <v/>
      </c>
      <c r="CM77" s="439" t="str">
        <f t="shared" si="271"/>
        <v/>
      </c>
      <c r="CN77" s="439" t="str">
        <f t="shared" si="272"/>
        <v/>
      </c>
      <c r="CO77" s="439" t="str">
        <f t="shared" si="273"/>
        <v/>
      </c>
      <c r="CP77" s="439" t="str">
        <f t="shared" si="274"/>
        <v/>
      </c>
      <c r="CQ77" s="439" t="str">
        <f t="shared" si="275"/>
        <v/>
      </c>
      <c r="CR77" s="439" t="str">
        <f t="shared" si="276"/>
        <v/>
      </c>
      <c r="CS77" s="439" t="str">
        <f t="shared" si="277"/>
        <v/>
      </c>
      <c r="CT77" s="439" t="str">
        <f t="shared" si="278"/>
        <v/>
      </c>
      <c r="CU77" s="441" t="str">
        <f t="shared" si="279"/>
        <v/>
      </c>
      <c r="CV77" s="441" t="str">
        <f t="shared" si="280"/>
        <v/>
      </c>
      <c r="CW77" s="441" t="str">
        <f t="shared" si="281"/>
        <v/>
      </c>
      <c r="CX77" s="441" t="str">
        <f t="shared" si="282"/>
        <v/>
      </c>
      <c r="CY77" s="441" t="str">
        <f t="shared" si="283"/>
        <v/>
      </c>
      <c r="CZ77" s="441" t="str">
        <f t="shared" si="284"/>
        <v/>
      </c>
      <c r="DA77" s="441" t="str">
        <f t="shared" si="285"/>
        <v/>
      </c>
      <c r="DB77" s="441" t="str">
        <f t="shared" si="286"/>
        <v/>
      </c>
      <c r="DC77" s="441" t="str">
        <f t="shared" si="287"/>
        <v/>
      </c>
      <c r="DD77" s="441" t="str">
        <f t="shared" si="288"/>
        <v/>
      </c>
      <c r="DE77" s="443" t="str">
        <f t="shared" si="289"/>
        <v/>
      </c>
      <c r="DF77" s="443" t="str">
        <f t="shared" si="296"/>
        <v/>
      </c>
      <c r="DG77" s="443" t="str">
        <f t="shared" si="290"/>
        <v/>
      </c>
      <c r="DH77" s="443" t="str">
        <f t="shared" si="297"/>
        <v/>
      </c>
      <c r="DI77" t="str">
        <f t="shared" si="291"/>
        <v/>
      </c>
      <c r="DJ77" s="443" t="str">
        <f t="shared" si="298"/>
        <v/>
      </c>
      <c r="DK77" t="str">
        <f t="shared" si="292"/>
        <v/>
      </c>
      <c r="DL77" s="443" t="str">
        <f t="shared" si="300"/>
        <v/>
      </c>
      <c r="DM77" t="str">
        <f t="shared" si="293"/>
        <v/>
      </c>
      <c r="DN77" s="443" t="str">
        <f t="shared" si="299"/>
        <v/>
      </c>
    </row>
    <row r="78" spans="1:118" ht="20.100000000000001" hidden="1" customHeight="1" x14ac:dyDescent="0.2">
      <c r="A78" s="1040"/>
      <c r="B78" s="40">
        <f t="shared" si="295"/>
        <v>73</v>
      </c>
      <c r="C78" s="647" t="s">
        <v>49</v>
      </c>
      <c r="D78" s="648">
        <f>VLOOKUP($C78,'Course List (program)'!$G$2:$L$100,2,FALSE)</f>
        <v>0</v>
      </c>
      <c r="E78" s="649">
        <f>VLOOKUP($C78,'Course List (program)'!$G$2:$L$100,3,FALSE)</f>
        <v>0</v>
      </c>
      <c r="F78" s="650">
        <f>VLOOKUP($C78,'Course List (program)'!$G$2:$L$100,4,FALSE)</f>
        <v>0</v>
      </c>
      <c r="G78" s="648" t="str">
        <f t="shared" si="301"/>
        <v/>
      </c>
      <c r="H78" s="652">
        <f>VLOOKUP($C78,'Course List (program)'!$G$2:$L$100,6,FALSE)</f>
        <v>0</v>
      </c>
      <c r="I78" s="441">
        <f>IF((OR($C78='S5'!$C$3,$C78='S5'!$C$13,$C78='S5'!$C$23,$C78='S5'!$C$33)),1,0)</f>
        <v>0</v>
      </c>
      <c r="J78" s="441">
        <f>IF((OR($C78='S5'!$C$4,$C78='S5'!$C$14,$C78='S5'!$C$24,$C78='S5'!$C$34)),1,0)</f>
        <v>0</v>
      </c>
      <c r="K78" s="441">
        <f>IF((OR($C78='S5'!$C$5,$C78='S5'!$C$15,$C78='S5'!$C$25,$C78='S5'!$C$35)),1,0)</f>
        <v>0</v>
      </c>
      <c r="L78" s="441">
        <f>IF((OR($C78='S5'!$C$6,$C78='S5'!$C$16,$C78='S5'!$C$26,$C78='S5'!$C$36)),1,0)</f>
        <v>0</v>
      </c>
      <c r="M78" s="441">
        <f>IF((OR($C78='S5'!$C$7,$C78='S5'!$C$17,$C78='S5'!$C$27,$C78='S5'!$C$37)),1,0)</f>
        <v>0</v>
      </c>
      <c r="N78" s="441">
        <f>IF((OR($C78='S5'!$C$8,$C78='S5'!$C$18,$C78='S5'!$C$28,$C78='S5'!$C$38)),1,0)</f>
        <v>0</v>
      </c>
      <c r="O78" s="441">
        <f>IF((OR($C78='S5'!$C$9,$C78='S5'!$C$19,$C78='S5'!$C$29,$C78='S5'!$C$39)),1,0)</f>
        <v>0</v>
      </c>
      <c r="P78" s="441">
        <f>IF((OR($C78='S5'!$C$10,$C78='S5'!$C$20,$C78='S5'!$C$30,$C78='S5'!$C$40)),1,0)</f>
        <v>0</v>
      </c>
      <c r="Q78" s="441">
        <f>IF((OR($C78='S5'!$C$11,$C78='S5'!$C$21,$C78='S5'!$C$31,$C78='S5'!$C$41)),1,0)</f>
        <v>0</v>
      </c>
      <c r="R78" s="441">
        <f>IF((OR($C78='S5'!$C$12,$C78='S5'!$C$22,$C78='S5'!$C$32,$C78='S5'!$C$42)),1,0)</f>
        <v>0</v>
      </c>
      <c r="S78" s="439">
        <f>IF((OR($C78='S5'!$D$3,$C78='S5'!$D$13,$C78='S5'!$D$23,$C78='S5'!$D$33)),1,0)</f>
        <v>0</v>
      </c>
      <c r="T78" s="439">
        <f>IF((OR($C78='S5'!$D$4,$C78='S5'!$D$14,$C78='S5'!$D$24,$C78='S5'!$D$34)),1,0)</f>
        <v>0</v>
      </c>
      <c r="U78" s="439">
        <f>IF((OR($C78='S5'!$D$5,$C78='S5'!$D$15,$C78='S5'!$D$25,$C78='S5'!$D$35)),1,0)</f>
        <v>0</v>
      </c>
      <c r="V78" s="439">
        <f>IF((OR($C78='S5'!$D$6,$C78='S5'!$D$16,$C78='S5'!$D$26,$C78='S5'!$D$36)),1,0)</f>
        <v>0</v>
      </c>
      <c r="W78" s="439">
        <f>IF((OR($C78='S5'!$D$7,$C78='S5'!$D$17,$C78='S5'!$D$27,$C78='S5'!$D$37)),1,0)</f>
        <v>0</v>
      </c>
      <c r="X78" s="439">
        <f>IF((OR($C78='S5'!$D$8,$C78='S5'!$D$18,$C78='S5'!$D$28,$C78='S5'!$D$38)),1,0)</f>
        <v>0</v>
      </c>
      <c r="Y78" s="439">
        <f>IF((OR($C78='S5'!$D$9,$C78='S5'!$D$19,$C78='S5'!$D$29,$C78='S5'!$D$39)),1,0)</f>
        <v>0</v>
      </c>
      <c r="Z78" s="439">
        <f>IF((OR($C78='S5'!$D$10,$C78='S5'!$D$20,$C78='S5'!$D$30,$C78='S5'!$D$40)),1,0)</f>
        <v>0</v>
      </c>
      <c r="AA78" s="439">
        <f>IF((OR($C78='S5'!$D$11,$C78='S5'!$D$21,$C78='S5'!$D$31,$C78='S5'!$D$41)),1,0)</f>
        <v>0</v>
      </c>
      <c r="AB78" s="439">
        <f>IF((OR($C78='S5'!$D$12,$C78='S5'!$D$22,$C78='S5'!$D$32,$C78='S5'!$D$42)),1,0)</f>
        <v>0</v>
      </c>
      <c r="AC78" s="441">
        <f>IF((OR($C78='S5'!$E$3,$C78='S5'!$E$13,$C78='S5'!$E$23,$C78='S5'!$E$33)),1,0)</f>
        <v>0</v>
      </c>
      <c r="AD78" s="441">
        <f>IF((OR($C78='S5'!$E$4,$C78='S5'!$E$14,$C78='S5'!$E$24,$C78='S5'!$E$34)),1,0)</f>
        <v>0</v>
      </c>
      <c r="AE78" s="441">
        <f>IF((OR($C78='S5'!$E$5,$C78='S5'!$E$15,$C78='S5'!$E$25,$C78='S5'!$E$35)),1,0)</f>
        <v>0</v>
      </c>
      <c r="AF78" s="441">
        <f>IF((OR($C78='S5'!$E$6,$C78='S5'!$E$16,$C78='S5'!$E$26,$C78='S5'!$E$36)),1,0)</f>
        <v>0</v>
      </c>
      <c r="AG78" s="441">
        <f>IF((OR($C78='S5'!$E$7,$C78='S5'!$E$17,$C78='S5'!$E$27,$C78='S5'!$E$37)),1,0)</f>
        <v>0</v>
      </c>
      <c r="AH78" s="441">
        <f>IF((OR($C78='S5'!$E$8,$C78='S5'!$E$18,$C78='S5'!$E$28,$C78='S5'!$E$38)),1,0)</f>
        <v>0</v>
      </c>
      <c r="AI78" s="441">
        <f>IF((OR($C78='S5'!$E$9,$C78='S5'!$E$19,$C78='S5'!$E$29,$C78='S5'!$E$39)),1,0)</f>
        <v>0</v>
      </c>
      <c r="AJ78" s="441">
        <f>IF((OR($C78='S5'!$E$10,$C78='S5'!$E$20,$C78='S5'!$E$30,$C78='S5'!$E$40)),1,0)</f>
        <v>0</v>
      </c>
      <c r="AK78" s="441">
        <f>IF((OR($C78='S5'!$E$11,$C78='S5'!$E$21,$C78='S5'!$E$31,$C78='S5'!$E$41)),1,0)</f>
        <v>0</v>
      </c>
      <c r="AL78" s="441">
        <f>IF((OR($C78='S5'!$E$12,$C78='S5'!$E$22,$C78='S5'!$E$32,$C78='S5'!$E$42)),1,0)</f>
        <v>0</v>
      </c>
      <c r="AM78" s="439">
        <f>IF((OR($C78='S5'!$F$3,$C78='S5'!$F$13,$C78='S5'!$F$23,$C78='S5'!$F$33)),1,0)</f>
        <v>0</v>
      </c>
      <c r="AN78" s="439">
        <f>IF((OR($C78='S5'!$F$4,$C78='S5'!$F$14,$C78='S5'!$F$24,$C78='S5'!$F$34)),1,0)</f>
        <v>0</v>
      </c>
      <c r="AO78" s="439">
        <f>IF((OR($C78='S5'!$F$5,$C78='S5'!$F$15,$C78='S5'!$F$25,$C78='S5'!$F$35)),1,0)</f>
        <v>0</v>
      </c>
      <c r="AP78" s="439">
        <f>IF((OR($C78='S5'!$F$6,$C78='S5'!$F$16,$C78='S5'!$F$26,$C78='S5'!$F$36)),1,0)</f>
        <v>0</v>
      </c>
      <c r="AQ78" s="439">
        <f>IF((OR($C78='S5'!$F$7,$C78='S5'!$F$17,$C78='S5'!$F$27,$C78='S5'!$F$37)),1,0)</f>
        <v>0</v>
      </c>
      <c r="AR78" s="439">
        <f>IF((OR($C78='S5'!$F$8,$C78='S5'!$F$18,$C78='S5'!$F$28,$C78='S5'!$F$38)),1,0)</f>
        <v>0</v>
      </c>
      <c r="AS78" s="439">
        <f>IF((OR($C78='S5'!$F$9,$C78='S5'!$F$19,$C78='S5'!$F$29,$C78='S5'!$F$39)),1,0)</f>
        <v>0</v>
      </c>
      <c r="AT78" s="439">
        <f>IF((OR($C78='S5'!$F$10,$C78='S5'!$F$20,$C78='S5'!$F$30,$C78='S5'!$F$40)),1,0)</f>
        <v>0</v>
      </c>
      <c r="AU78" s="439">
        <f>IF((OR($C78='S5'!$F$11,$C78='S5'!$F$21,$C78='S5'!$F$31,$C78='S5'!$F$41)),1,0)</f>
        <v>0</v>
      </c>
      <c r="AV78" s="439">
        <f>IF((OR($C78='S5'!$F$12,$C78='S5'!$F$22,$C78='S5'!$F$32,$C78='S5'!$F$42)),1,0)</f>
        <v>0</v>
      </c>
      <c r="AW78" s="441">
        <f>IF((OR($C78='S5'!$G$3,$C78='S5'!$G$13,$C78='S5'!$G$23,$C78='S5'!$G$33)),1,0)</f>
        <v>0</v>
      </c>
      <c r="AX78" s="441">
        <f>IF((OR($C78='S5'!$G$4,$C78='S5'!$G$14,$C78='S5'!$G$24,$C78='S5'!$G$34)),1,0)</f>
        <v>0</v>
      </c>
      <c r="AY78" s="441">
        <f>IF((OR($C78='S5'!$G$5,$C78='S5'!$G$15,$C78='S5'!$G$25,$C78='S5'!$G$35)),1,0)</f>
        <v>0</v>
      </c>
      <c r="AZ78" s="441">
        <f>IF((OR($C78='S5'!$G$6,$C78='S5'!$G$16,$C78='S5'!$G$26,$C78='S5'!$G$36)),1,0)</f>
        <v>0</v>
      </c>
      <c r="BA78" s="441">
        <f>IF((OR($C78='S5'!$G$7,$C78='S5'!$G$17,$C78='S5'!$G$27,$C78='S5'!$G$37)),1,0)</f>
        <v>0</v>
      </c>
      <c r="BB78" s="441">
        <f>IF((OR($C78='S5'!$G$8,$C78='S5'!$G$18,$C78='S5'!$G$28,$C78='S5'!$G$38)),1,0)</f>
        <v>0</v>
      </c>
      <c r="BC78" s="441">
        <f>IF((OR($C78='S5'!$G$9,$C78='S5'!$G$19,$C78='S5'!$G$29,$C78='S5'!$G$39)),1,0)</f>
        <v>0</v>
      </c>
      <c r="BD78" s="441">
        <f>IF((OR($C78='S5'!$G$10,$C78='S5'!$G$20,$C78='S5'!$G$30,$C78='S5'!$G$40)),1,0)</f>
        <v>0</v>
      </c>
      <c r="BE78" s="441">
        <f>IF((OR($C78='S5'!$G$11,$C78='S5'!$G$21,$C78='S5'!$G$31,$C78='S5'!$G$41)),1,0)</f>
        <v>0</v>
      </c>
      <c r="BF78" s="441">
        <f>IF((OR($C78='S5'!$G$12,$C78='S5'!$G$22,$C78='S5'!$G$32,$C78='S5'!$G$42)),1,0)</f>
        <v>0</v>
      </c>
      <c r="BG78" s="441" t="str">
        <f t="shared" si="239"/>
        <v/>
      </c>
      <c r="BH78" s="441" t="str">
        <f t="shared" si="240"/>
        <v/>
      </c>
      <c r="BI78" s="441" t="str">
        <f t="shared" si="241"/>
        <v/>
      </c>
      <c r="BJ78" s="441" t="str">
        <f t="shared" si="242"/>
        <v/>
      </c>
      <c r="BK78" s="441" t="str">
        <f t="shared" si="243"/>
        <v/>
      </c>
      <c r="BL78" s="441" t="str">
        <f t="shared" si="244"/>
        <v/>
      </c>
      <c r="BM78" s="441" t="str">
        <f t="shared" si="245"/>
        <v/>
      </c>
      <c r="BN78" s="441" t="str">
        <f t="shared" si="246"/>
        <v/>
      </c>
      <c r="BO78" s="441" t="str">
        <f t="shared" si="247"/>
        <v/>
      </c>
      <c r="BP78" s="441" t="str">
        <f t="shared" si="248"/>
        <v/>
      </c>
      <c r="BQ78" s="439" t="str">
        <f t="shared" si="249"/>
        <v/>
      </c>
      <c r="BR78" s="439" t="str">
        <f t="shared" si="250"/>
        <v/>
      </c>
      <c r="BS78" s="439" t="str">
        <f t="shared" si="251"/>
        <v/>
      </c>
      <c r="BT78" s="439" t="str">
        <f t="shared" si="252"/>
        <v/>
      </c>
      <c r="BU78" s="439" t="str">
        <f t="shared" si="253"/>
        <v/>
      </c>
      <c r="BV78" s="439" t="str">
        <f t="shared" si="254"/>
        <v/>
      </c>
      <c r="BW78" s="439" t="str">
        <f t="shared" si="255"/>
        <v/>
      </c>
      <c r="BX78" s="439" t="str">
        <f t="shared" si="256"/>
        <v/>
      </c>
      <c r="BY78" s="439" t="str">
        <f t="shared" si="257"/>
        <v/>
      </c>
      <c r="BZ78" s="439" t="str">
        <f t="shared" si="258"/>
        <v/>
      </c>
      <c r="CA78" s="441" t="str">
        <f t="shared" si="259"/>
        <v/>
      </c>
      <c r="CB78" s="441" t="str">
        <f t="shared" si="260"/>
        <v/>
      </c>
      <c r="CC78" s="441" t="str">
        <f t="shared" si="261"/>
        <v/>
      </c>
      <c r="CD78" s="441" t="str">
        <f t="shared" si="262"/>
        <v/>
      </c>
      <c r="CE78" s="441" t="str">
        <f t="shared" si="263"/>
        <v/>
      </c>
      <c r="CF78" s="441" t="str">
        <f t="shared" si="264"/>
        <v/>
      </c>
      <c r="CG78" s="441" t="str">
        <f t="shared" si="265"/>
        <v/>
      </c>
      <c r="CH78" s="441" t="str">
        <f t="shared" si="266"/>
        <v/>
      </c>
      <c r="CI78" s="441" t="str">
        <f t="shared" si="267"/>
        <v/>
      </c>
      <c r="CJ78" s="441" t="str">
        <f t="shared" si="268"/>
        <v/>
      </c>
      <c r="CK78" s="439" t="str">
        <f t="shared" si="269"/>
        <v/>
      </c>
      <c r="CL78" s="439" t="str">
        <f t="shared" si="270"/>
        <v/>
      </c>
      <c r="CM78" s="439" t="str">
        <f t="shared" si="271"/>
        <v/>
      </c>
      <c r="CN78" s="439" t="str">
        <f t="shared" si="272"/>
        <v/>
      </c>
      <c r="CO78" s="439" t="str">
        <f t="shared" si="273"/>
        <v/>
      </c>
      <c r="CP78" s="439" t="str">
        <f t="shared" si="274"/>
        <v/>
      </c>
      <c r="CQ78" s="439" t="str">
        <f t="shared" si="275"/>
        <v/>
      </c>
      <c r="CR78" s="439" t="str">
        <f t="shared" si="276"/>
        <v/>
      </c>
      <c r="CS78" s="439" t="str">
        <f t="shared" si="277"/>
        <v/>
      </c>
      <c r="CT78" s="439" t="str">
        <f t="shared" si="278"/>
        <v/>
      </c>
      <c r="CU78" s="441" t="str">
        <f t="shared" si="279"/>
        <v/>
      </c>
      <c r="CV78" s="441" t="str">
        <f t="shared" si="280"/>
        <v/>
      </c>
      <c r="CW78" s="441" t="str">
        <f t="shared" si="281"/>
        <v/>
      </c>
      <c r="CX78" s="441" t="str">
        <f t="shared" si="282"/>
        <v/>
      </c>
      <c r="CY78" s="441" t="str">
        <f t="shared" si="283"/>
        <v/>
      </c>
      <c r="CZ78" s="441" t="str">
        <f t="shared" si="284"/>
        <v/>
      </c>
      <c r="DA78" s="441" t="str">
        <f t="shared" si="285"/>
        <v/>
      </c>
      <c r="DB78" s="441" t="str">
        <f t="shared" si="286"/>
        <v/>
      </c>
      <c r="DC78" s="441" t="str">
        <f t="shared" si="287"/>
        <v/>
      </c>
      <c r="DD78" s="441" t="str">
        <f t="shared" si="288"/>
        <v/>
      </c>
      <c r="DE78" s="443" t="str">
        <f t="shared" si="289"/>
        <v/>
      </c>
      <c r="DF78" s="443" t="str">
        <f t="shared" si="296"/>
        <v/>
      </c>
      <c r="DG78" s="443" t="str">
        <f t="shared" si="290"/>
        <v/>
      </c>
      <c r="DH78" s="443" t="str">
        <f t="shared" si="297"/>
        <v/>
      </c>
      <c r="DI78" t="str">
        <f t="shared" si="291"/>
        <v/>
      </c>
      <c r="DJ78" s="443" t="str">
        <f t="shared" si="298"/>
        <v/>
      </c>
      <c r="DK78" t="str">
        <f t="shared" si="292"/>
        <v/>
      </c>
      <c r="DL78" s="443" t="str">
        <f t="shared" si="300"/>
        <v/>
      </c>
      <c r="DM78" t="str">
        <f t="shared" si="293"/>
        <v/>
      </c>
      <c r="DN78" s="443" t="str">
        <f t="shared" si="299"/>
        <v/>
      </c>
    </row>
    <row r="79" spans="1:118" ht="20.100000000000001" hidden="1" customHeight="1" thickBot="1" x14ac:dyDescent="0.25">
      <c r="A79" s="1040"/>
      <c r="B79" s="40">
        <f t="shared" si="295"/>
        <v>74</v>
      </c>
      <c r="C79" s="665" t="s">
        <v>49</v>
      </c>
      <c r="D79" s="648">
        <f>VLOOKUP($C79,'Course List (program)'!$G$2:$L$100,2,FALSE)</f>
        <v>0</v>
      </c>
      <c r="E79" s="649">
        <f>VLOOKUP($C79,'Course List (program)'!$G$2:$L$100,3,FALSE)</f>
        <v>0</v>
      </c>
      <c r="F79" s="650">
        <f>VLOOKUP($C79,'Course List (program)'!$G$2:$L$100,4,FALSE)</f>
        <v>0</v>
      </c>
      <c r="G79" s="648" t="str">
        <f t="shared" si="301"/>
        <v/>
      </c>
      <c r="H79" s="652">
        <f>VLOOKUP($C79,'Course List (program)'!$G$2:$L$100,6,FALSE)</f>
        <v>0</v>
      </c>
      <c r="I79" s="441">
        <f>IF((OR($C79='S5'!$C$3,$C79='S5'!$C$13,$C79='S5'!$C$23,$C79='S5'!$C$33)),1,0)</f>
        <v>0</v>
      </c>
      <c r="J79" s="441">
        <f>IF((OR($C79='S5'!$C$4,$C79='S5'!$C$14,$C79='S5'!$C$24,$C79='S5'!$C$34)),1,0)</f>
        <v>0</v>
      </c>
      <c r="K79" s="441">
        <f>IF((OR($C79='S5'!$C$5,$C79='S5'!$C$15,$C79='S5'!$C$25,$C79='S5'!$C$35)),1,0)</f>
        <v>0</v>
      </c>
      <c r="L79" s="441">
        <f>IF((OR($C79='S5'!$C$6,$C79='S5'!$C$16,$C79='S5'!$C$26,$C79='S5'!$C$36)),1,0)</f>
        <v>0</v>
      </c>
      <c r="M79" s="441">
        <f>IF((OR($C79='S5'!$C$7,$C79='S5'!$C$17,$C79='S5'!$C$27,$C79='S5'!$C$37)),1,0)</f>
        <v>0</v>
      </c>
      <c r="N79" s="441">
        <f>IF((OR($C79='S5'!$C$8,$C79='S5'!$C$18,$C79='S5'!$C$28,$C79='S5'!$C$38)),1,0)</f>
        <v>0</v>
      </c>
      <c r="O79" s="441">
        <f>IF((OR($C79='S5'!$C$9,$C79='S5'!$C$19,$C79='S5'!$C$29,$C79='S5'!$C$39)),1,0)</f>
        <v>0</v>
      </c>
      <c r="P79" s="441">
        <f>IF((OR($C79='S5'!$C$10,$C79='S5'!$C$20,$C79='S5'!$C$30,$C79='S5'!$C$40)),1,0)</f>
        <v>0</v>
      </c>
      <c r="Q79" s="441">
        <f>IF((OR($C79='S5'!$C$11,$C79='S5'!$C$21,$C79='S5'!$C$31,$C79='S5'!$C$41)),1,0)</f>
        <v>0</v>
      </c>
      <c r="R79" s="441">
        <f>IF((OR($C79='S5'!$C$12,$C79='S5'!$C$22,$C79='S5'!$C$32,$C79='S5'!$C$42)),1,0)</f>
        <v>0</v>
      </c>
      <c r="S79" s="439">
        <f>IF((OR($C79='S5'!$D$3,$C79='S5'!$D$13,$C79='S5'!$D$23,$C79='S5'!$D$33)),1,0)</f>
        <v>0</v>
      </c>
      <c r="T79" s="439">
        <f>IF((OR($C79='S5'!$D$4,$C79='S5'!$D$14,$C79='S5'!$D$24,$C79='S5'!$D$34)),1,0)</f>
        <v>0</v>
      </c>
      <c r="U79" s="439">
        <f>IF((OR($C79='S5'!$D$5,$C79='S5'!$D$15,$C79='S5'!$D$25,$C79='S5'!$D$35)),1,0)</f>
        <v>0</v>
      </c>
      <c r="V79" s="439">
        <f>IF((OR($C79='S5'!$D$6,$C79='S5'!$D$16,$C79='S5'!$D$26,$C79='S5'!$D$36)),1,0)</f>
        <v>0</v>
      </c>
      <c r="W79" s="439">
        <f>IF((OR($C79='S5'!$D$7,$C79='S5'!$D$17,$C79='S5'!$D$27,$C79='S5'!$D$37)),1,0)</f>
        <v>0</v>
      </c>
      <c r="X79" s="439">
        <f>IF((OR($C79='S5'!$D$8,$C79='S5'!$D$18,$C79='S5'!$D$28,$C79='S5'!$D$38)),1,0)</f>
        <v>0</v>
      </c>
      <c r="Y79" s="439">
        <f>IF((OR($C79='S5'!$D$9,$C79='S5'!$D$19,$C79='S5'!$D$29,$C79='S5'!$D$39)),1,0)</f>
        <v>0</v>
      </c>
      <c r="Z79" s="439">
        <f>IF((OR($C79='S5'!$D$10,$C79='S5'!$D$20,$C79='S5'!$D$30,$C79='S5'!$D$40)),1,0)</f>
        <v>0</v>
      </c>
      <c r="AA79" s="439">
        <f>IF((OR($C79='S5'!$D$11,$C79='S5'!$D$21,$C79='S5'!$D$31,$C79='S5'!$D$41)),1,0)</f>
        <v>0</v>
      </c>
      <c r="AB79" s="439">
        <f>IF((OR($C79='S5'!$D$12,$C79='S5'!$D$22,$C79='S5'!$D$32,$C79='S5'!$D$42)),1,0)</f>
        <v>0</v>
      </c>
      <c r="AC79" s="441">
        <f>IF((OR($C79='S5'!$E$3,$C79='S5'!$E$13,$C79='S5'!$E$23,$C79='S5'!$E$33)),1,0)</f>
        <v>0</v>
      </c>
      <c r="AD79" s="441">
        <f>IF((OR($C79='S5'!$E$4,$C79='S5'!$E$14,$C79='S5'!$E$24,$C79='S5'!$E$34)),1,0)</f>
        <v>0</v>
      </c>
      <c r="AE79" s="441">
        <f>IF((OR($C79='S5'!$E$5,$C79='S5'!$E$15,$C79='S5'!$E$25,$C79='S5'!$E$35)),1,0)</f>
        <v>0</v>
      </c>
      <c r="AF79" s="441">
        <f>IF((OR($C79='S5'!$E$6,$C79='S5'!$E$16,$C79='S5'!$E$26,$C79='S5'!$E$36)),1,0)</f>
        <v>0</v>
      </c>
      <c r="AG79" s="441">
        <f>IF((OR($C79='S5'!$E$7,$C79='S5'!$E$17,$C79='S5'!$E$27,$C79='S5'!$E$37)),1,0)</f>
        <v>0</v>
      </c>
      <c r="AH79" s="441">
        <f>IF((OR($C79='S5'!$E$8,$C79='S5'!$E$18,$C79='S5'!$E$28,$C79='S5'!$E$38)),1,0)</f>
        <v>0</v>
      </c>
      <c r="AI79" s="441">
        <f>IF((OR($C79='S5'!$E$9,$C79='S5'!$E$19,$C79='S5'!$E$29,$C79='S5'!$E$39)),1,0)</f>
        <v>0</v>
      </c>
      <c r="AJ79" s="441">
        <f>IF((OR($C79='S5'!$E$10,$C79='S5'!$E$20,$C79='S5'!$E$30,$C79='S5'!$E$40)),1,0)</f>
        <v>0</v>
      </c>
      <c r="AK79" s="441">
        <f>IF((OR($C79='S5'!$E$11,$C79='S5'!$E$21,$C79='S5'!$E$31,$C79='S5'!$E$41)),1,0)</f>
        <v>0</v>
      </c>
      <c r="AL79" s="441">
        <f>IF((OR($C79='S5'!$E$12,$C79='S5'!$E$22,$C79='S5'!$E$32,$C79='S5'!$E$42)),1,0)</f>
        <v>0</v>
      </c>
      <c r="AM79" s="439">
        <f>IF((OR($C79='S5'!$F$3,$C79='S5'!$F$13,$C79='S5'!$F$23,$C79='S5'!$F$33)),1,0)</f>
        <v>0</v>
      </c>
      <c r="AN79" s="439">
        <f>IF((OR($C79='S5'!$F$4,$C79='S5'!$F$14,$C79='S5'!$F$24,$C79='S5'!$F$34)),1,0)</f>
        <v>0</v>
      </c>
      <c r="AO79" s="439">
        <f>IF((OR($C79='S5'!$F$5,$C79='S5'!$F$15,$C79='S5'!$F$25,$C79='S5'!$F$35)),1,0)</f>
        <v>0</v>
      </c>
      <c r="AP79" s="439">
        <f>IF((OR($C79='S5'!$F$6,$C79='S5'!$F$16,$C79='S5'!$F$26,$C79='S5'!$F$36)),1,0)</f>
        <v>0</v>
      </c>
      <c r="AQ79" s="439">
        <f>IF((OR($C79='S5'!$F$7,$C79='S5'!$F$17,$C79='S5'!$F$27,$C79='S5'!$F$37)),1,0)</f>
        <v>0</v>
      </c>
      <c r="AR79" s="439">
        <f>IF((OR($C79='S5'!$F$8,$C79='S5'!$F$18,$C79='S5'!$F$28,$C79='S5'!$F$38)),1,0)</f>
        <v>0</v>
      </c>
      <c r="AS79" s="439">
        <f>IF((OR($C79='S5'!$F$9,$C79='S5'!$F$19,$C79='S5'!$F$29,$C79='S5'!$F$39)),1,0)</f>
        <v>0</v>
      </c>
      <c r="AT79" s="439">
        <f>IF((OR($C79='S5'!$F$10,$C79='S5'!$F$20,$C79='S5'!$F$30,$C79='S5'!$F$40)),1,0)</f>
        <v>0</v>
      </c>
      <c r="AU79" s="439">
        <f>IF((OR($C79='S5'!$F$11,$C79='S5'!$F$21,$C79='S5'!$F$31,$C79='S5'!$F$41)),1,0)</f>
        <v>0</v>
      </c>
      <c r="AV79" s="439">
        <f>IF((OR($C79='S5'!$F$12,$C79='S5'!$F$22,$C79='S5'!$F$32,$C79='S5'!$F$42)),1,0)</f>
        <v>0</v>
      </c>
      <c r="AW79" s="441">
        <f>IF((OR($C79='S5'!$G$3,$C79='S5'!$G$13,$C79='S5'!$G$23,$C79='S5'!$G$33)),1,0)</f>
        <v>0</v>
      </c>
      <c r="AX79" s="441">
        <f>IF((OR($C79='S5'!$G$4,$C79='S5'!$G$14,$C79='S5'!$G$24,$C79='S5'!$G$34)),1,0)</f>
        <v>0</v>
      </c>
      <c r="AY79" s="441">
        <f>IF((OR($C79='S5'!$G$5,$C79='S5'!$G$15,$C79='S5'!$G$25,$C79='S5'!$G$35)),1,0)</f>
        <v>0</v>
      </c>
      <c r="AZ79" s="441">
        <f>IF((OR($C79='S5'!$G$6,$C79='S5'!$G$16,$C79='S5'!$G$26,$C79='S5'!$G$36)),1,0)</f>
        <v>0</v>
      </c>
      <c r="BA79" s="441">
        <f>IF((OR($C79='S5'!$G$7,$C79='S5'!$G$17,$C79='S5'!$G$27,$C79='S5'!$G$37)),1,0)</f>
        <v>0</v>
      </c>
      <c r="BB79" s="441">
        <f>IF((OR($C79='S5'!$G$8,$C79='S5'!$G$18,$C79='S5'!$G$28,$C79='S5'!$G$38)),1,0)</f>
        <v>0</v>
      </c>
      <c r="BC79" s="441">
        <f>IF((OR($C79='S5'!$G$9,$C79='S5'!$G$19,$C79='S5'!$G$29,$C79='S5'!$G$39)),1,0)</f>
        <v>0</v>
      </c>
      <c r="BD79" s="441">
        <f>IF((OR($C79='S5'!$G$10,$C79='S5'!$G$20,$C79='S5'!$G$30,$C79='S5'!$G$40)),1,0)</f>
        <v>0</v>
      </c>
      <c r="BE79" s="441">
        <f>IF((OR($C79='S5'!$G$11,$C79='S5'!$G$21,$C79='S5'!$G$31,$C79='S5'!$G$41)),1,0)</f>
        <v>0</v>
      </c>
      <c r="BF79" s="441">
        <f>IF((OR($C79='S5'!$G$12,$C79='S5'!$G$22,$C79='S5'!$G$32,$C79='S5'!$G$42)),1,0)</f>
        <v>0</v>
      </c>
      <c r="BG79" s="441" t="str">
        <f t="shared" si="239"/>
        <v/>
      </c>
      <c r="BH79" s="441" t="str">
        <f t="shared" si="240"/>
        <v/>
      </c>
      <c r="BI79" s="441" t="str">
        <f t="shared" si="241"/>
        <v/>
      </c>
      <c r="BJ79" s="441" t="str">
        <f t="shared" si="242"/>
        <v/>
      </c>
      <c r="BK79" s="441" t="str">
        <f t="shared" si="243"/>
        <v/>
      </c>
      <c r="BL79" s="441" t="str">
        <f t="shared" si="244"/>
        <v/>
      </c>
      <c r="BM79" s="441" t="str">
        <f t="shared" si="245"/>
        <v/>
      </c>
      <c r="BN79" s="441" t="str">
        <f t="shared" si="246"/>
        <v/>
      </c>
      <c r="BO79" s="441" t="str">
        <f t="shared" si="247"/>
        <v/>
      </c>
      <c r="BP79" s="441" t="str">
        <f t="shared" si="248"/>
        <v/>
      </c>
      <c r="BQ79" s="439" t="str">
        <f t="shared" si="249"/>
        <v/>
      </c>
      <c r="BR79" s="439" t="str">
        <f t="shared" si="250"/>
        <v/>
      </c>
      <c r="BS79" s="439" t="str">
        <f t="shared" si="251"/>
        <v/>
      </c>
      <c r="BT79" s="439" t="str">
        <f t="shared" si="252"/>
        <v/>
      </c>
      <c r="BU79" s="439" t="str">
        <f t="shared" si="253"/>
        <v/>
      </c>
      <c r="BV79" s="439" t="str">
        <f t="shared" si="254"/>
        <v/>
      </c>
      <c r="BW79" s="439" t="str">
        <f t="shared" si="255"/>
        <v/>
      </c>
      <c r="BX79" s="439" t="str">
        <f t="shared" si="256"/>
        <v/>
      </c>
      <c r="BY79" s="439" t="str">
        <f t="shared" si="257"/>
        <v/>
      </c>
      <c r="BZ79" s="439" t="str">
        <f t="shared" si="258"/>
        <v/>
      </c>
      <c r="CA79" s="441" t="str">
        <f t="shared" si="259"/>
        <v/>
      </c>
      <c r="CB79" s="441" t="str">
        <f t="shared" si="260"/>
        <v/>
      </c>
      <c r="CC79" s="441" t="str">
        <f t="shared" si="261"/>
        <v/>
      </c>
      <c r="CD79" s="441" t="str">
        <f t="shared" si="262"/>
        <v/>
      </c>
      <c r="CE79" s="441" t="str">
        <f t="shared" si="263"/>
        <v/>
      </c>
      <c r="CF79" s="441" t="str">
        <f t="shared" si="264"/>
        <v/>
      </c>
      <c r="CG79" s="441" t="str">
        <f t="shared" si="265"/>
        <v/>
      </c>
      <c r="CH79" s="441" t="str">
        <f t="shared" si="266"/>
        <v/>
      </c>
      <c r="CI79" s="441" t="str">
        <f t="shared" si="267"/>
        <v/>
      </c>
      <c r="CJ79" s="441" t="str">
        <f t="shared" si="268"/>
        <v/>
      </c>
      <c r="CK79" s="439" t="str">
        <f t="shared" si="269"/>
        <v/>
      </c>
      <c r="CL79" s="439" t="str">
        <f t="shared" si="270"/>
        <v/>
      </c>
      <c r="CM79" s="439" t="str">
        <f t="shared" si="271"/>
        <v/>
      </c>
      <c r="CN79" s="439" t="str">
        <f t="shared" si="272"/>
        <v/>
      </c>
      <c r="CO79" s="439" t="str">
        <f t="shared" si="273"/>
        <v/>
      </c>
      <c r="CP79" s="439" t="str">
        <f t="shared" si="274"/>
        <v/>
      </c>
      <c r="CQ79" s="439" t="str">
        <f t="shared" si="275"/>
        <v/>
      </c>
      <c r="CR79" s="439" t="str">
        <f t="shared" si="276"/>
        <v/>
      </c>
      <c r="CS79" s="439" t="str">
        <f t="shared" si="277"/>
        <v/>
      </c>
      <c r="CT79" s="439" t="str">
        <f t="shared" si="278"/>
        <v/>
      </c>
      <c r="CU79" s="441" t="str">
        <f t="shared" si="279"/>
        <v/>
      </c>
      <c r="CV79" s="441" t="str">
        <f t="shared" si="280"/>
        <v/>
      </c>
      <c r="CW79" s="441" t="str">
        <f t="shared" si="281"/>
        <v/>
      </c>
      <c r="CX79" s="441" t="str">
        <f t="shared" si="282"/>
        <v/>
      </c>
      <c r="CY79" s="441" t="str">
        <f t="shared" si="283"/>
        <v/>
      </c>
      <c r="CZ79" s="441" t="str">
        <f t="shared" si="284"/>
        <v/>
      </c>
      <c r="DA79" s="441" t="str">
        <f t="shared" si="285"/>
        <v/>
      </c>
      <c r="DB79" s="441" t="str">
        <f t="shared" si="286"/>
        <v/>
      </c>
      <c r="DC79" s="441" t="str">
        <f t="shared" si="287"/>
        <v/>
      </c>
      <c r="DD79" s="441" t="str">
        <f t="shared" si="288"/>
        <v/>
      </c>
      <c r="DE79" s="443" t="str">
        <f t="shared" si="289"/>
        <v/>
      </c>
      <c r="DF79" s="443" t="str">
        <f t="shared" si="296"/>
        <v/>
      </c>
      <c r="DG79" s="443" t="str">
        <f t="shared" si="290"/>
        <v/>
      </c>
      <c r="DH79" s="443" t="str">
        <f t="shared" si="297"/>
        <v/>
      </c>
      <c r="DI79" t="str">
        <f t="shared" si="291"/>
        <v/>
      </c>
      <c r="DJ79" s="443" t="str">
        <f t="shared" si="298"/>
        <v/>
      </c>
      <c r="DK79" t="str">
        <f t="shared" si="292"/>
        <v/>
      </c>
      <c r="DL79" s="443" t="str">
        <f t="shared" si="300"/>
        <v/>
      </c>
      <c r="DM79" t="str">
        <f t="shared" si="293"/>
        <v/>
      </c>
      <c r="DN79" s="443" t="str">
        <f t="shared" si="299"/>
        <v/>
      </c>
    </row>
    <row r="80" spans="1:118" ht="20.100000000000001" customHeight="1" thickBot="1" x14ac:dyDescent="0.25">
      <c r="A80" s="1041"/>
      <c r="B80" s="41">
        <f>B79+1</f>
        <v>75</v>
      </c>
      <c r="C80" s="665" t="s">
        <v>49</v>
      </c>
      <c r="D80" s="657">
        <f>VLOOKUP($C80,'Course List (program)'!$G$2:$L$100,2,FALSE)</f>
        <v>0</v>
      </c>
      <c r="E80" s="658">
        <f>VLOOKUP($C80,'Course List (program)'!$G$2:$L$100,3,FALSE)</f>
        <v>0</v>
      </c>
      <c r="F80" s="659">
        <f>VLOOKUP($C80,'Course List (program)'!$G$2:$L$100,4,FALSE)</f>
        <v>0</v>
      </c>
      <c r="G80" s="657" t="str">
        <f t="shared" si="301"/>
        <v/>
      </c>
      <c r="H80" s="660">
        <f>VLOOKUP($C80,'Course List (program)'!$G$2:$L$100,6,FALSE)</f>
        <v>0</v>
      </c>
      <c r="I80" s="441">
        <f>IF((OR($C80='S5'!$C$3,$C80='S5'!$C$13,$C80='S5'!$C$23,$C80='S5'!$C$33)),1,0)</f>
        <v>0</v>
      </c>
      <c r="J80" s="441">
        <f>IF((OR($C80='S5'!$C$4,$C80='S5'!$C$14,$C80='S5'!$C$24,$C80='S5'!$C$34)),1,0)</f>
        <v>0</v>
      </c>
      <c r="K80" s="441">
        <f>IF((OR($C80='S5'!$C$5,$C80='S5'!$C$15,$C80='S5'!$C$25,$C80='S5'!$C$35)),1,0)</f>
        <v>0</v>
      </c>
      <c r="L80" s="441">
        <f>IF((OR($C80='S5'!$C$6,$C80='S5'!$C$16,$C80='S5'!$C$26,$C80='S5'!$C$36)),1,0)</f>
        <v>0</v>
      </c>
      <c r="M80" s="441">
        <f>IF((OR($C80='S5'!$C$7,$C80='S5'!$C$17,$C80='S5'!$C$27,$C80='S5'!$C$37)),1,0)</f>
        <v>0</v>
      </c>
      <c r="N80" s="441">
        <f>IF((OR($C80='S5'!$C$8,$C80='S5'!$C$18,$C80='S5'!$C$28,$C80='S5'!$C$38)),1,0)</f>
        <v>0</v>
      </c>
      <c r="O80" s="441">
        <f>IF((OR($C80='S5'!$C$9,$C80='S5'!$C$19,$C80='S5'!$C$29,$C80='S5'!$C$39)),1,0)</f>
        <v>0</v>
      </c>
      <c r="P80" s="441">
        <f>IF((OR($C80='S5'!$C$10,$C80='S5'!$C$20,$C80='S5'!$C$30,$C80='S5'!$C$40)),1,0)</f>
        <v>0</v>
      </c>
      <c r="Q80" s="441">
        <f>IF((OR($C80='S5'!$C$11,$C80='S5'!$C$21,$C80='S5'!$C$31,$C80='S5'!$C$41)),1,0)</f>
        <v>0</v>
      </c>
      <c r="R80" s="441">
        <f>IF((OR($C80='S5'!$C$12,$C80='S5'!$C$22,$C80='S5'!$C$32,$C80='S5'!$C$42)),1,0)</f>
        <v>0</v>
      </c>
      <c r="S80" s="439">
        <f>IF((OR($C80='S5'!$D$3,$C80='S5'!$D$13,$C80='S5'!$D$23,$C80='S5'!$D$33)),1,0)</f>
        <v>0</v>
      </c>
      <c r="T80" s="439">
        <f>IF((OR($C80='S5'!$D$4,$C80='S5'!$D$14,$C80='S5'!$D$24,$C80='S5'!$D$34)),1,0)</f>
        <v>0</v>
      </c>
      <c r="U80" s="439">
        <f>IF((OR($C80='S5'!$D$5,$C80='S5'!$D$15,$C80='S5'!$D$25,$C80='S5'!$D$35)),1,0)</f>
        <v>0</v>
      </c>
      <c r="V80" s="439">
        <f>IF((OR($C80='S5'!$D$6,$C80='S5'!$D$16,$C80='S5'!$D$26,$C80='S5'!$D$36)),1,0)</f>
        <v>0</v>
      </c>
      <c r="W80" s="439">
        <f>IF((OR($C80='S5'!$D$7,$C80='S5'!$D$17,$C80='S5'!$D$27,$C80='S5'!$D$37)),1,0)</f>
        <v>0</v>
      </c>
      <c r="X80" s="439">
        <f>IF((OR($C80='S5'!$D$8,$C80='S5'!$D$18,$C80='S5'!$D$28,$C80='S5'!$D$38)),1,0)</f>
        <v>0</v>
      </c>
      <c r="Y80" s="439">
        <f>IF((OR($C80='S5'!$D$9,$C80='S5'!$D$19,$C80='S5'!$D$29,$C80='S5'!$D$39)),1,0)</f>
        <v>0</v>
      </c>
      <c r="Z80" s="439">
        <f>IF((OR($C80='S5'!$D$10,$C80='S5'!$D$20,$C80='S5'!$D$30,$C80='S5'!$D$40)),1,0)</f>
        <v>0</v>
      </c>
      <c r="AA80" s="439">
        <f>IF((OR($C80='S5'!$D$11,$C80='S5'!$D$21,$C80='S5'!$D$31,$C80='S5'!$D$41)),1,0)</f>
        <v>0</v>
      </c>
      <c r="AB80" s="439">
        <f>IF((OR($C80='S5'!$D$12,$C80='S5'!$D$22,$C80='S5'!$D$32,$C80='S5'!$D$42)),1,0)</f>
        <v>0</v>
      </c>
      <c r="AC80" s="441">
        <f>IF((OR($C80='S5'!$E$3,$C80='S5'!$E$13,$C80='S5'!$E$23,$C80='S5'!$E$33)),1,0)</f>
        <v>0</v>
      </c>
      <c r="AD80" s="441">
        <f>IF((OR($C80='S5'!$E$4,$C80='S5'!$E$14,$C80='S5'!$E$24,$C80='S5'!$E$34)),1,0)</f>
        <v>0</v>
      </c>
      <c r="AE80" s="441">
        <f>IF((OR($C80='S5'!$E$5,$C80='S5'!$E$15,$C80='S5'!$E$25,$C80='S5'!$E$35)),1,0)</f>
        <v>0</v>
      </c>
      <c r="AF80" s="441">
        <f>IF((OR($C80='S5'!$E$6,$C80='S5'!$E$16,$C80='S5'!$E$26,$C80='S5'!$E$36)),1,0)</f>
        <v>0</v>
      </c>
      <c r="AG80" s="441">
        <f>IF((OR($C80='S5'!$E$7,$C80='S5'!$E$17,$C80='S5'!$E$27,$C80='S5'!$E$37)),1,0)</f>
        <v>0</v>
      </c>
      <c r="AH80" s="441">
        <f>IF((OR($C80='S5'!$E$8,$C80='S5'!$E$18,$C80='S5'!$E$28,$C80='S5'!$E$38)),1,0)</f>
        <v>0</v>
      </c>
      <c r="AI80" s="441">
        <f>IF((OR($C80='S5'!$E$9,$C80='S5'!$E$19,$C80='S5'!$E$29,$C80='S5'!$E$39)),1,0)</f>
        <v>0</v>
      </c>
      <c r="AJ80" s="441">
        <f>IF((OR($C80='S5'!$E$10,$C80='S5'!$E$20,$C80='S5'!$E$30,$C80='S5'!$E$40)),1,0)</f>
        <v>0</v>
      </c>
      <c r="AK80" s="441">
        <f>IF((OR($C80='S5'!$E$11,$C80='S5'!$E$21,$C80='S5'!$E$31,$C80='S5'!$E$41)),1,0)</f>
        <v>0</v>
      </c>
      <c r="AL80" s="441">
        <f>IF((OR($C80='S5'!$E$12,$C80='S5'!$E$22,$C80='S5'!$E$32,$C80='S5'!$E$42)),1,0)</f>
        <v>0</v>
      </c>
      <c r="AM80" s="439">
        <f>IF((OR($C80='S5'!$F$3,$C80='S5'!$F$13,$C80='S5'!$F$23,$C80='S5'!$F$33)),1,0)</f>
        <v>0</v>
      </c>
      <c r="AN80" s="439">
        <f>IF((OR($C80='S5'!$F$4,$C80='S5'!$F$14,$C80='S5'!$F$24,$C80='S5'!$F$34)),1,0)</f>
        <v>0</v>
      </c>
      <c r="AO80" s="439">
        <f>IF((OR($C80='S5'!$F$5,$C80='S5'!$F$15,$C80='S5'!$F$25,$C80='S5'!$F$35)),1,0)</f>
        <v>0</v>
      </c>
      <c r="AP80" s="439">
        <f>IF((OR($C80='S5'!$F$6,$C80='S5'!$F$16,$C80='S5'!$F$26,$C80='S5'!$F$36)),1,0)</f>
        <v>0</v>
      </c>
      <c r="AQ80" s="439">
        <f>IF((OR($C80='S5'!$F$7,$C80='S5'!$F$17,$C80='S5'!$F$27,$C80='S5'!$F$37)),1,0)</f>
        <v>0</v>
      </c>
      <c r="AR80" s="439">
        <f>IF((OR($C80='S5'!$F$8,$C80='S5'!$F$18,$C80='S5'!$F$28,$C80='S5'!$F$38)),1,0)</f>
        <v>0</v>
      </c>
      <c r="AS80" s="439">
        <f>IF((OR($C80='S5'!$F$9,$C80='S5'!$F$19,$C80='S5'!$F$29,$C80='S5'!$F$39)),1,0)</f>
        <v>0</v>
      </c>
      <c r="AT80" s="439">
        <f>IF((OR($C80='S5'!$F$10,$C80='S5'!$F$20,$C80='S5'!$F$30,$C80='S5'!$F$40)),1,0)</f>
        <v>0</v>
      </c>
      <c r="AU80" s="439">
        <f>IF((OR($C80='S5'!$F$11,$C80='S5'!$F$21,$C80='S5'!$F$31,$C80='S5'!$F$41)),1,0)</f>
        <v>0</v>
      </c>
      <c r="AV80" s="439">
        <f>IF((OR($C80='S5'!$F$12,$C80='S5'!$F$22,$C80='S5'!$F$32,$C80='S5'!$F$42)),1,0)</f>
        <v>0</v>
      </c>
      <c r="AW80" s="441">
        <f>IF((OR($C80='S5'!$G$3,$C80='S5'!$G$13,$C80='S5'!$G$23,$C80='S5'!$G$33)),1,0)</f>
        <v>0</v>
      </c>
      <c r="AX80" s="441">
        <f>IF((OR($C80='S5'!$G$4,$C80='S5'!$G$14,$C80='S5'!$G$24,$C80='S5'!$G$34)),1,0)</f>
        <v>0</v>
      </c>
      <c r="AY80" s="441">
        <f>IF((OR($C80='S5'!$G$5,$C80='S5'!$G$15,$C80='S5'!$G$25,$C80='S5'!$G$35)),1,0)</f>
        <v>0</v>
      </c>
      <c r="AZ80" s="441">
        <f>IF((OR($C80='S5'!$G$6,$C80='S5'!$G$16,$C80='S5'!$G$26,$C80='S5'!$G$36)),1,0)</f>
        <v>0</v>
      </c>
      <c r="BA80" s="441">
        <f>IF((OR($C80='S5'!$G$7,$C80='S5'!$G$17,$C80='S5'!$G$27,$C80='S5'!$G$37)),1,0)</f>
        <v>0</v>
      </c>
      <c r="BB80" s="441">
        <f>IF((OR($C80='S5'!$G$8,$C80='S5'!$G$18,$C80='S5'!$G$28,$C80='S5'!$G$38)),1,0)</f>
        <v>0</v>
      </c>
      <c r="BC80" s="441">
        <f>IF((OR($C80='S5'!$G$9,$C80='S5'!$G$19,$C80='S5'!$G$29,$C80='S5'!$G$39)),1,0)</f>
        <v>0</v>
      </c>
      <c r="BD80" s="441">
        <f>IF((OR($C80='S5'!$G$10,$C80='S5'!$G$20,$C80='S5'!$G$30,$C80='S5'!$G$40)),1,0)</f>
        <v>0</v>
      </c>
      <c r="BE80" s="441">
        <f>IF((OR($C80='S5'!$G$11,$C80='S5'!$G$21,$C80='S5'!$G$31,$C80='S5'!$G$41)),1,0)</f>
        <v>0</v>
      </c>
      <c r="BF80" s="441">
        <f>IF((OR($C80='S5'!$G$12,$C80='S5'!$G$22,$C80='S5'!$G$32,$C80='S5'!$G$42)),1,0)</f>
        <v>0</v>
      </c>
      <c r="BG80" s="441" t="str">
        <f t="shared" si="239"/>
        <v/>
      </c>
      <c r="BH80" s="441" t="str">
        <f t="shared" si="240"/>
        <v/>
      </c>
      <c r="BI80" s="441" t="str">
        <f t="shared" si="241"/>
        <v/>
      </c>
      <c r="BJ80" s="441" t="str">
        <f t="shared" si="242"/>
        <v/>
      </c>
      <c r="BK80" s="441" t="str">
        <f t="shared" si="243"/>
        <v/>
      </c>
      <c r="BL80" s="441" t="str">
        <f t="shared" si="244"/>
        <v/>
      </c>
      <c r="BM80" s="441" t="str">
        <f t="shared" si="245"/>
        <v/>
      </c>
      <c r="BN80" s="441" t="str">
        <f t="shared" si="246"/>
        <v/>
      </c>
      <c r="BO80" s="441" t="str">
        <f t="shared" si="247"/>
        <v/>
      </c>
      <c r="BP80" s="441" t="str">
        <f t="shared" si="248"/>
        <v/>
      </c>
      <c r="BQ80" s="439" t="str">
        <f t="shared" si="249"/>
        <v/>
      </c>
      <c r="BR80" s="439" t="str">
        <f t="shared" si="250"/>
        <v/>
      </c>
      <c r="BS80" s="439" t="str">
        <f t="shared" si="251"/>
        <v/>
      </c>
      <c r="BT80" s="439" t="str">
        <f t="shared" si="252"/>
        <v/>
      </c>
      <c r="BU80" s="439" t="str">
        <f t="shared" si="253"/>
        <v/>
      </c>
      <c r="BV80" s="439" t="str">
        <f t="shared" si="254"/>
        <v/>
      </c>
      <c r="BW80" s="439" t="str">
        <f t="shared" si="255"/>
        <v/>
      </c>
      <c r="BX80" s="439" t="str">
        <f t="shared" si="256"/>
        <v/>
      </c>
      <c r="BY80" s="439" t="str">
        <f t="shared" si="257"/>
        <v/>
      </c>
      <c r="BZ80" s="439" t="str">
        <f t="shared" si="258"/>
        <v/>
      </c>
      <c r="CA80" s="441" t="str">
        <f t="shared" si="259"/>
        <v/>
      </c>
      <c r="CB80" s="441" t="str">
        <f t="shared" si="260"/>
        <v/>
      </c>
      <c r="CC80" s="441" t="str">
        <f t="shared" si="261"/>
        <v/>
      </c>
      <c r="CD80" s="441" t="str">
        <f t="shared" si="262"/>
        <v/>
      </c>
      <c r="CE80" s="441" t="str">
        <f t="shared" si="263"/>
        <v/>
      </c>
      <c r="CF80" s="441" t="str">
        <f t="shared" si="264"/>
        <v/>
      </c>
      <c r="CG80" s="441" t="str">
        <f t="shared" si="265"/>
        <v/>
      </c>
      <c r="CH80" s="441" t="str">
        <f t="shared" si="266"/>
        <v/>
      </c>
      <c r="CI80" s="441" t="str">
        <f t="shared" si="267"/>
        <v/>
      </c>
      <c r="CJ80" s="441" t="str">
        <f t="shared" si="268"/>
        <v/>
      </c>
      <c r="CK80" s="439" t="str">
        <f t="shared" si="269"/>
        <v/>
      </c>
      <c r="CL80" s="439" t="str">
        <f t="shared" si="270"/>
        <v/>
      </c>
      <c r="CM80" s="439" t="str">
        <f t="shared" si="271"/>
        <v/>
      </c>
      <c r="CN80" s="439" t="str">
        <f t="shared" si="272"/>
        <v/>
      </c>
      <c r="CO80" s="439" t="str">
        <f t="shared" si="273"/>
        <v/>
      </c>
      <c r="CP80" s="439" t="str">
        <f t="shared" si="274"/>
        <v/>
      </c>
      <c r="CQ80" s="439" t="str">
        <f t="shared" si="275"/>
        <v/>
      </c>
      <c r="CR80" s="439" t="str">
        <f t="shared" si="276"/>
        <v/>
      </c>
      <c r="CS80" s="439" t="str">
        <f t="shared" si="277"/>
        <v/>
      </c>
      <c r="CT80" s="439" t="str">
        <f t="shared" si="278"/>
        <v/>
      </c>
      <c r="CU80" s="441" t="str">
        <f t="shared" si="279"/>
        <v/>
      </c>
      <c r="CV80" s="441" t="str">
        <f t="shared" si="280"/>
        <v/>
      </c>
      <c r="CW80" s="441" t="str">
        <f t="shared" si="281"/>
        <v/>
      </c>
      <c r="CX80" s="441" t="str">
        <f t="shared" si="282"/>
        <v/>
      </c>
      <c r="CY80" s="441" t="str">
        <f t="shared" si="283"/>
        <v/>
      </c>
      <c r="CZ80" s="441" t="str">
        <f t="shared" si="284"/>
        <v/>
      </c>
      <c r="DA80" s="441" t="str">
        <f t="shared" si="285"/>
        <v/>
      </c>
      <c r="DB80" s="441" t="str">
        <f t="shared" si="286"/>
        <v/>
      </c>
      <c r="DC80" s="441" t="str">
        <f t="shared" si="287"/>
        <v/>
      </c>
      <c r="DD80" s="441" t="str">
        <f t="shared" si="288"/>
        <v/>
      </c>
      <c r="DE80" s="443" t="str">
        <f t="shared" si="289"/>
        <v/>
      </c>
      <c r="DF80" s="443" t="str">
        <f t="shared" si="296"/>
        <v/>
      </c>
      <c r="DG80" s="443" t="str">
        <f t="shared" si="290"/>
        <v/>
      </c>
      <c r="DH80" s="443" t="str">
        <f t="shared" si="297"/>
        <v/>
      </c>
      <c r="DI80" t="str">
        <f t="shared" si="291"/>
        <v/>
      </c>
      <c r="DJ80" s="443" t="str">
        <f t="shared" si="298"/>
        <v/>
      </c>
      <c r="DK80" t="str">
        <f t="shared" si="292"/>
        <v/>
      </c>
      <c r="DL80" s="443" t="str">
        <f t="shared" si="300"/>
        <v/>
      </c>
      <c r="DM80" t="str">
        <f t="shared" si="293"/>
        <v/>
      </c>
      <c r="DN80" s="443" t="str">
        <f t="shared" si="299"/>
        <v/>
      </c>
    </row>
    <row r="81" spans="1:118" ht="20.100000000000001" customHeight="1" x14ac:dyDescent="0.2">
      <c r="A81" s="1039" t="s">
        <v>64</v>
      </c>
      <c r="B81" s="39">
        <f t="shared" si="295"/>
        <v>76</v>
      </c>
      <c r="C81" s="949" t="s">
        <v>693</v>
      </c>
      <c r="D81" s="955" t="str">
        <f>VLOOKUP($C81,'Course List (program)'!$G$2:$L$100,2,FALSE)</f>
        <v xml:space="preserve">Environmental Control </v>
      </c>
      <c r="E81" s="956" t="str">
        <f>VLOOKUP($C81,'Course List (program)'!$G$2:$L$100,3,FALSE)</f>
        <v>Yrd. Doç. Dr. Kerem ERCOŞKUN</v>
      </c>
      <c r="F81" s="957">
        <f>VLOOKUP($C81,'Course List (program)'!$G$2:$L$100,4,FALSE)</f>
        <v>0</v>
      </c>
      <c r="G81" s="955" t="str">
        <f t="shared" si="301"/>
        <v>TU678</v>
      </c>
      <c r="H81" s="958">
        <f>VLOOKUP($C81,'Course List (program)'!$G$2:$L$100,6,FALSE)</f>
        <v>0</v>
      </c>
      <c r="I81" s="441">
        <f>IF((OR($C81='S6'!$C$3,$C81='S6'!$C$13,$C81='S6'!$C$23,$C81='S6'!$C$33)),1,0)</f>
        <v>0</v>
      </c>
      <c r="J81" s="441">
        <f>IF((OR($C81='S6'!$C$4,$C81='S6'!$C$14,$C81='S6'!$C$24,$C81='S6'!$C$34)),1,0)</f>
        <v>0</v>
      </c>
      <c r="K81" s="441">
        <f>IF((OR($C81='S6'!$C$5,$C81='S6'!$C$15,$C81='S6'!$C$25,$C81='S6'!$C$35)),1,0)</f>
        <v>0</v>
      </c>
      <c r="L81" s="441">
        <f>IF((OR($C81='S6'!$C$6,$C81='S6'!$C$16,$C81='S6'!$C$26,$C81='S6'!$C$36)),1,0)</f>
        <v>0</v>
      </c>
      <c r="M81" s="441">
        <f>IF((OR($C81='S6'!$C$7,$C81='S6'!$C$17,$C81='S6'!$C$27,$C81='S6'!$C$37)),1,0)</f>
        <v>0</v>
      </c>
      <c r="N81" s="441">
        <f>IF((OR($C81='S6'!$C$8,$C81='S6'!$C$18,$C81='S6'!$C$28,$C81='S6'!$C$38)),1,0)</f>
        <v>0</v>
      </c>
      <c r="O81" s="441">
        <f>IF((OR($C81='S6'!$C$9,$C81='S6'!$C$19,$C81='S6'!$C$29,$C81='S6'!$C$39)),1,0)</f>
        <v>0</v>
      </c>
      <c r="P81" s="441">
        <f>IF((OR($C81='S6'!$C$10,$C81='S6'!$C$20,$C81='S6'!$C$30,$C81='S6'!$C$40)),1,0)</f>
        <v>0</v>
      </c>
      <c r="Q81" s="441">
        <f>IF((OR($C81='S6'!$C$11,$C81='S6'!$C$21,$C81='S6'!$C$31,$C81='S6'!$C$41)),1,0)</f>
        <v>0</v>
      </c>
      <c r="R81" s="441">
        <f>IF((OR($C81='S6'!$C$12,$C81='S6'!$C$22,$C81='S6'!$C$32,$C81='S6'!$C$42)),1,0)</f>
        <v>0</v>
      </c>
      <c r="S81" s="439">
        <f>IF((OR($C81='S6'!$D$3,$C81='S6'!$D$13,$C81='S6'!$D$23,$C81='S6'!$D$33)),1,0)</f>
        <v>0</v>
      </c>
      <c r="T81" s="439">
        <f>IF((OR($C81='S6'!$D$4,$C81='S6'!$D$14,$C81='S6'!$D$24,$C81='S6'!$D$34)),1,0)</f>
        <v>0</v>
      </c>
      <c r="U81" s="439">
        <f>IF((OR($C81='S6'!$D$5,$C81='S6'!$D$15,$C81='S6'!$D$25,$C81='S6'!$D$35)),1,0)</f>
        <v>0</v>
      </c>
      <c r="V81" s="439">
        <f>IF((OR($C81='S6'!$D$6,$C81='S6'!$D$16,$C81='S6'!$D$26,$C81='S6'!$D$36)),1,0)</f>
        <v>0</v>
      </c>
      <c r="W81" s="439">
        <f>IF((OR($C81='S6'!$D$7,$C81='S6'!$D$17,$C81='S6'!$D$27,$C81='S6'!$D$37)),1,0)</f>
        <v>0</v>
      </c>
      <c r="X81" s="439">
        <f>IF((OR($C81='S6'!$D$8,$C81='S6'!$D$18,$C81='S6'!$D$28,$C81='S6'!$D$38)),1,0)</f>
        <v>1</v>
      </c>
      <c r="Y81" s="439">
        <f>IF((OR($C81='S6'!$D$9,$C81='S6'!$D$19,$C81='S6'!$D$29,$C81='S6'!$D$39)),1,0)</f>
        <v>1</v>
      </c>
      <c r="Z81" s="439">
        <f>IF((OR($C81='S6'!$D$10,$C81='S6'!$D$20,$C81='S6'!$D$30,$C81='S6'!$D$40)),1,0)</f>
        <v>1</v>
      </c>
      <c r="AA81" s="439">
        <f>IF((OR($C81='S6'!$D$11,$C81='S6'!$D$21,$C81='S6'!$D$31,$C81='S6'!$D$41)),1,0)</f>
        <v>0</v>
      </c>
      <c r="AB81" s="439">
        <f>IF((OR($C81='S6'!$D$12,$C81='S6'!$D$22,$C81='S6'!$D$32,$C81='S6'!$D$42)),1,0)</f>
        <v>0</v>
      </c>
      <c r="AC81" s="441">
        <f>IF((OR($C81='S6'!$E$3,$C81='S6'!$E$13,$C81='S6'!$E$23,$C81='S6'!$E$33)),1,0)</f>
        <v>0</v>
      </c>
      <c r="AD81" s="441">
        <f>IF((OR($C81='S6'!$E$4,$C81='S6'!$E$14,$C81='S6'!$E$24,$C81='S6'!$E$34)),1,0)</f>
        <v>0</v>
      </c>
      <c r="AE81" s="441">
        <f>IF((OR($C81='S6'!$E$5,$C81='S6'!$E$15,$C81='S6'!$E$25,$C81='S6'!$E$35)),1,0)</f>
        <v>0</v>
      </c>
      <c r="AF81" s="441">
        <f>IF((OR($C81='S6'!$E$6,$C81='S6'!$E$16,$C81='S6'!$E$26,$C81='S6'!$E$36)),1,0)</f>
        <v>0</v>
      </c>
      <c r="AG81" s="441">
        <f>IF((OR($C81='S6'!$E$7,$C81='S6'!$E$17,$C81='S6'!$E$27,$C81='S6'!$E$37)),1,0)</f>
        <v>0</v>
      </c>
      <c r="AH81" s="441">
        <f>IF((OR($C81='S6'!$E$8,$C81='S6'!$E$18,$C81='S6'!$E$28,$C81='S6'!$E$38)),1,0)</f>
        <v>0</v>
      </c>
      <c r="AI81" s="441">
        <f>IF((OR($C81='S6'!$E$9,$C81='S6'!$E$19,$C81='S6'!$E$29,$C81='S6'!$E$39)),1,0)</f>
        <v>0</v>
      </c>
      <c r="AJ81" s="441">
        <f>IF((OR($C81='S6'!$E$10,$C81='S6'!$E$20,$C81='S6'!$E$30,$C81='S6'!$E$40)),1,0)</f>
        <v>0</v>
      </c>
      <c r="AK81" s="441">
        <f>IF((OR($C81='S6'!$E$11,$C81='S6'!$E$21,$C81='S6'!$E$31,$C81='S6'!$E$41)),1,0)</f>
        <v>0</v>
      </c>
      <c r="AL81" s="441">
        <f>IF((OR($C81='S6'!$E$12,$C81='S6'!$E$22,$C81='S6'!$E$32,$C81='S6'!$E$42)),1,0)</f>
        <v>0</v>
      </c>
      <c r="AM81" s="439">
        <f>IF((OR($C81='S6'!$F$3,$C81='S6'!$F$13,$C81='S6'!$F$23,$C81='S6'!$F$33)),1,0)</f>
        <v>0</v>
      </c>
      <c r="AN81" s="439">
        <f>IF((OR($C81='S6'!$F$4,$C81='S6'!$F$14,$C81='S6'!$F$24,$C81='S6'!$F$34)),1,0)</f>
        <v>0</v>
      </c>
      <c r="AO81" s="439">
        <f>IF((OR($C81='S6'!$F$5,$C81='S6'!$F$15,$C81='S6'!$F$25,$C81='S6'!$F$35)),1,0)</f>
        <v>0</v>
      </c>
      <c r="AP81" s="439">
        <f>IF((OR($C81='S6'!$F$6,$C81='S6'!$F$16,$C81='S6'!$F$26,$C81='S6'!$F$36)),1,0)</f>
        <v>0</v>
      </c>
      <c r="AQ81" s="439">
        <f>IF((OR($C81='S6'!$F$7,$C81='S6'!$F$17,$C81='S6'!$F$27,$C81='S6'!$F$37)),1,0)</f>
        <v>0</v>
      </c>
      <c r="AR81" s="439">
        <f>IF((OR($C81='S6'!$F$8,$C81='S6'!$F$18,$C81='S6'!$F$28,$C81='S6'!$F$38)),1,0)</f>
        <v>0</v>
      </c>
      <c r="AS81" s="439">
        <f>IF((OR($C81='S6'!$F$9,$C81='S6'!$F$19,$C81='S6'!$F$29,$C81='S6'!$F$39)),1,0)</f>
        <v>0</v>
      </c>
      <c r="AT81" s="439">
        <f>IF((OR($C81='S6'!$F$10,$C81='S6'!$F$20,$C81='S6'!$F$30,$C81='S6'!$F$40)),1,0)</f>
        <v>0</v>
      </c>
      <c r="AU81" s="439">
        <f>IF((OR($C81='S6'!$F$11,$C81='S6'!$F$21,$C81='S6'!$F$31,$C81='S6'!$F$41)),1,0)</f>
        <v>0</v>
      </c>
      <c r="AV81" s="439">
        <f>IF((OR($C81='S6'!$F$12,$C81='S6'!$F$22,$C81='S6'!$F$32,$C81='S6'!$F$42)),1,0)</f>
        <v>0</v>
      </c>
      <c r="AW81" s="441">
        <f>IF((OR($C81='S6'!$G$3,$C81='S6'!$G$13,$C81='S6'!$G$23,$C81='S6'!$G$33)),1,0)</f>
        <v>0</v>
      </c>
      <c r="AX81" s="441">
        <f>IF((OR($C81='S6'!$G$4,$C81='S6'!$G$14,$C81='S6'!$G$24,$C81='S6'!$G$34)),1,0)</f>
        <v>0</v>
      </c>
      <c r="AY81" s="441">
        <f>IF((OR($C81='S6'!$G$5,$C81='S6'!$G$15,$C81='S6'!$G$25,$C81='S6'!$G$35)),1,0)</f>
        <v>0</v>
      </c>
      <c r="AZ81" s="441">
        <f>IF((OR($C81='S6'!$G$6,$C81='S6'!$G$16,$C81='S6'!$G$26,$C81='S6'!$G$36)),1,0)</f>
        <v>0</v>
      </c>
      <c r="BA81" s="441">
        <f>IF((OR($C81='S6'!$G$7,$C81='S6'!$G$17,$C81='S6'!$G$27,$C81='S6'!$G$37)),1,0)</f>
        <v>0</v>
      </c>
      <c r="BB81" s="441">
        <f>IF((OR($C81='S6'!$G$8,$C81='S6'!$G$18,$C81='S6'!$G$28,$C81='S6'!$G$38)),1,0)</f>
        <v>0</v>
      </c>
      <c r="BC81" s="441">
        <f>IF((OR($C81='S6'!$G$9,$C81='S6'!$G$19,$C81='S6'!$G$29,$C81='S6'!$G$39)),1,0)</f>
        <v>0</v>
      </c>
      <c r="BD81" s="441">
        <f>IF((OR($C81='S6'!$G$10,$C81='S6'!$G$20,$C81='S6'!$G$30,$C81='S6'!$G$40)),1,0)</f>
        <v>0</v>
      </c>
      <c r="BE81" s="441">
        <f>IF((OR($C81='S6'!$G$11,$C81='S6'!$G$21,$C81='S6'!$G$31,$C81='S6'!$G$41)),1,0)</f>
        <v>0</v>
      </c>
      <c r="BF81" s="441">
        <f>IF((OR($C81='S6'!$G$12,$C81='S6'!$G$22,$C81='S6'!$G$32,$C81='S6'!$G$42)),1,0)</f>
        <v>0</v>
      </c>
      <c r="BG81" s="441" t="str">
        <f t="shared" ref="BG81:CL81" si="302">IF(I81=1,BG$3,"")</f>
        <v/>
      </c>
      <c r="BH81" s="441" t="str">
        <f t="shared" si="302"/>
        <v/>
      </c>
      <c r="BI81" s="441" t="str">
        <f t="shared" si="302"/>
        <v/>
      </c>
      <c r="BJ81" s="441" t="str">
        <f t="shared" si="302"/>
        <v/>
      </c>
      <c r="BK81" s="441" t="str">
        <f t="shared" si="302"/>
        <v/>
      </c>
      <c r="BL81" s="441" t="str">
        <f t="shared" si="302"/>
        <v/>
      </c>
      <c r="BM81" s="441" t="str">
        <f t="shared" si="302"/>
        <v/>
      </c>
      <c r="BN81" s="441" t="str">
        <f t="shared" si="302"/>
        <v/>
      </c>
      <c r="BO81" s="441" t="str">
        <f t="shared" si="302"/>
        <v/>
      </c>
      <c r="BP81" s="441" t="str">
        <f t="shared" si="302"/>
        <v/>
      </c>
      <c r="BQ81" s="439" t="str">
        <f t="shared" si="302"/>
        <v/>
      </c>
      <c r="BR81" s="439" t="str">
        <f t="shared" si="302"/>
        <v/>
      </c>
      <c r="BS81" s="439" t="str">
        <f t="shared" si="302"/>
        <v/>
      </c>
      <c r="BT81" s="439" t="str">
        <f t="shared" si="302"/>
        <v/>
      </c>
      <c r="BU81" s="439" t="str">
        <f t="shared" si="302"/>
        <v/>
      </c>
      <c r="BV81" s="439">
        <f t="shared" si="302"/>
        <v>6</v>
      </c>
      <c r="BW81" s="439">
        <f t="shared" si="302"/>
        <v>7</v>
      </c>
      <c r="BX81" s="439">
        <f t="shared" si="302"/>
        <v>8</v>
      </c>
      <c r="BY81" s="439" t="str">
        <f t="shared" si="302"/>
        <v/>
      </c>
      <c r="BZ81" s="439" t="str">
        <f t="shared" si="302"/>
        <v/>
      </c>
      <c r="CA81" s="441" t="str">
        <f t="shared" si="302"/>
        <v/>
      </c>
      <c r="CB81" s="441" t="str">
        <f t="shared" si="302"/>
        <v/>
      </c>
      <c r="CC81" s="441" t="str">
        <f t="shared" si="302"/>
        <v/>
      </c>
      <c r="CD81" s="441" t="str">
        <f t="shared" si="302"/>
        <v/>
      </c>
      <c r="CE81" s="441" t="str">
        <f t="shared" si="302"/>
        <v/>
      </c>
      <c r="CF81" s="441" t="str">
        <f t="shared" si="302"/>
        <v/>
      </c>
      <c r="CG81" s="441" t="str">
        <f t="shared" si="302"/>
        <v/>
      </c>
      <c r="CH81" s="441" t="str">
        <f t="shared" si="302"/>
        <v/>
      </c>
      <c r="CI81" s="441" t="str">
        <f t="shared" si="302"/>
        <v/>
      </c>
      <c r="CJ81" s="441" t="str">
        <f t="shared" si="302"/>
        <v/>
      </c>
      <c r="CK81" s="439" t="str">
        <f t="shared" si="302"/>
        <v/>
      </c>
      <c r="CL81" s="439" t="str">
        <f t="shared" si="302"/>
        <v/>
      </c>
      <c r="CM81" s="439" t="str">
        <f t="shared" ref="CM81:DD81" si="303">IF(AO81=1,CM$3,"")</f>
        <v/>
      </c>
      <c r="CN81" s="439" t="str">
        <f t="shared" si="303"/>
        <v/>
      </c>
      <c r="CO81" s="439" t="str">
        <f t="shared" si="303"/>
        <v/>
      </c>
      <c r="CP81" s="439" t="str">
        <f t="shared" si="303"/>
        <v/>
      </c>
      <c r="CQ81" s="439" t="str">
        <f t="shared" si="303"/>
        <v/>
      </c>
      <c r="CR81" s="439" t="str">
        <f t="shared" si="303"/>
        <v/>
      </c>
      <c r="CS81" s="439" t="str">
        <f t="shared" si="303"/>
        <v/>
      </c>
      <c r="CT81" s="439" t="str">
        <f t="shared" si="303"/>
        <v/>
      </c>
      <c r="CU81" s="441" t="str">
        <f t="shared" si="303"/>
        <v/>
      </c>
      <c r="CV81" s="441" t="str">
        <f t="shared" si="303"/>
        <v/>
      </c>
      <c r="CW81" s="441" t="str">
        <f t="shared" si="303"/>
        <v/>
      </c>
      <c r="CX81" s="441" t="str">
        <f t="shared" si="303"/>
        <v/>
      </c>
      <c r="CY81" s="441" t="str">
        <f t="shared" si="303"/>
        <v/>
      </c>
      <c r="CZ81" s="441" t="str">
        <f t="shared" si="303"/>
        <v/>
      </c>
      <c r="DA81" s="441" t="str">
        <f t="shared" si="303"/>
        <v/>
      </c>
      <c r="DB81" s="441" t="str">
        <f t="shared" si="303"/>
        <v/>
      </c>
      <c r="DC81" s="441" t="str">
        <f t="shared" si="303"/>
        <v/>
      </c>
      <c r="DD81" s="441" t="str">
        <f t="shared" si="303"/>
        <v/>
      </c>
      <c r="DE81" s="443" t="str">
        <f>CONCATENATE(BG81,BH81,BI81,BJ81,BK81,BL81,BM81,BN81,BO81,BP81)</f>
        <v/>
      </c>
      <c r="DF81" s="443" t="str">
        <f t="shared" si="296"/>
        <v/>
      </c>
      <c r="DG81" s="443" t="str">
        <f>CONCATENATE(BQ81,BR81,BS81,BT81,BU81,BV81,BW81,BX81,BY81,BZ81)</f>
        <v>678</v>
      </c>
      <c r="DH81" s="443" t="str">
        <f t="shared" si="297"/>
        <v>TU678</v>
      </c>
      <c r="DI81" t="str">
        <f>CONCATENATE(CA81,CB81,CC81,CD81,CE81,CF81,CG81,CH81,CI81,CJ81)</f>
        <v/>
      </c>
      <c r="DJ81" s="443" t="str">
        <f t="shared" si="298"/>
        <v/>
      </c>
      <c r="DK81" t="str">
        <f>CONCATENATE(CK81,CL81,CM81,CN81,CO81,CP81,CQ81,CR81,CS81,CT81)</f>
        <v/>
      </c>
      <c r="DL81" s="443" t="str">
        <f t="shared" si="300"/>
        <v/>
      </c>
      <c r="DM81" t="str">
        <f>CONCATENATE(CU81,CV81,CW81,CX81,CY81,CZ81,DA81,DB81,DC81,DD81)</f>
        <v/>
      </c>
      <c r="DN81" s="443" t="str">
        <f t="shared" si="299"/>
        <v/>
      </c>
    </row>
    <row r="82" spans="1:118" ht="20.100000000000001" customHeight="1" x14ac:dyDescent="0.2">
      <c r="A82" s="1040"/>
      <c r="B82" s="40">
        <f t="shared" si="295"/>
        <v>77</v>
      </c>
      <c r="C82" s="949" t="s">
        <v>609</v>
      </c>
      <c r="D82" s="950" t="str">
        <f>VLOOKUP($C82,'Course List (program)'!$G$2:$L$100,2,FALSE)</f>
        <v>Architectural Psychology</v>
      </c>
      <c r="E82" s="951" t="str">
        <f>VLOOKUP($C82,'Course List (program)'!$G$2:$L$100,3,FALSE)</f>
        <v>Yrd. Doç. Dr. Mari ITO ALPTÜRER</v>
      </c>
      <c r="F82" s="952">
        <f>VLOOKUP($C82,'Course List (program)'!$G$2:$L$100,4,FALSE)</f>
        <v>0</v>
      </c>
      <c r="G82" s="950" t="str">
        <f t="shared" si="301"/>
        <v>TH123</v>
      </c>
      <c r="H82" s="953">
        <f>VLOOKUP($C82,'Course List (program)'!$G$2:$L$100,6,FALSE)</f>
        <v>0</v>
      </c>
      <c r="I82" s="441">
        <f>IF((OR($C82='S6'!$C$3,$C82='S6'!$C$13,$C82='S6'!$C$23,$C82='S6'!$C$33)),1,0)</f>
        <v>0</v>
      </c>
      <c r="J82" s="441">
        <f>IF((OR($C82='S6'!$C$4,$C82='S6'!$C$14,$C82='S6'!$C$24,$C82='S6'!$C$34)),1,0)</f>
        <v>0</v>
      </c>
      <c r="K82" s="441">
        <f>IF((OR($C82='S6'!$C$5,$C82='S6'!$C$15,$C82='S6'!$C$25,$C82='S6'!$C$35)),1,0)</f>
        <v>0</v>
      </c>
      <c r="L82" s="441">
        <f>IF((OR($C82='S6'!$C$6,$C82='S6'!$C$16,$C82='S6'!$C$26,$C82='S6'!$C$36)),1,0)</f>
        <v>0</v>
      </c>
      <c r="M82" s="441">
        <f>IF((OR($C82='S6'!$C$7,$C82='S6'!$C$17,$C82='S6'!$C$27,$C82='S6'!$C$37)),1,0)</f>
        <v>0</v>
      </c>
      <c r="N82" s="441">
        <f>IF((OR($C82='S6'!$C$8,$C82='S6'!$C$18,$C82='S6'!$C$28,$C82='S6'!$C$38)),1,0)</f>
        <v>0</v>
      </c>
      <c r="O82" s="441">
        <f>IF((OR($C82='S6'!$C$9,$C82='S6'!$C$19,$C82='S6'!$C$29,$C82='S6'!$C$39)),1,0)</f>
        <v>0</v>
      </c>
      <c r="P82" s="441">
        <f>IF((OR($C82='S6'!$C$10,$C82='S6'!$C$20,$C82='S6'!$C$30,$C82='S6'!$C$40)),1,0)</f>
        <v>0</v>
      </c>
      <c r="Q82" s="441">
        <f>IF((OR($C82='S6'!$C$11,$C82='S6'!$C$21,$C82='S6'!$C$31,$C82='S6'!$C$41)),1,0)</f>
        <v>0</v>
      </c>
      <c r="R82" s="441">
        <f>IF((OR($C82='S6'!$C$12,$C82='S6'!$C$22,$C82='S6'!$C$32,$C82='S6'!$C$42)),1,0)</f>
        <v>0</v>
      </c>
      <c r="S82" s="439">
        <f>IF((OR($C82='S6'!$D$3,$C82='S6'!$D$13,$C82='S6'!$D$23,$C82='S6'!$D$33)),1,0)</f>
        <v>0</v>
      </c>
      <c r="T82" s="439">
        <f>IF((OR($C82='S6'!$D$4,$C82='S6'!$D$14,$C82='S6'!$D$24,$C82='S6'!$D$34)),1,0)</f>
        <v>0</v>
      </c>
      <c r="U82" s="439">
        <f>IF((OR($C82='S6'!$D$5,$C82='S6'!$D$15,$C82='S6'!$D$25,$C82='S6'!$D$35)),1,0)</f>
        <v>0</v>
      </c>
      <c r="V82" s="439">
        <f>IF((OR($C82='S6'!$D$6,$C82='S6'!$D$16,$C82='S6'!$D$26,$C82='S6'!$D$36)),1,0)</f>
        <v>0</v>
      </c>
      <c r="W82" s="439">
        <f>IF((OR($C82='S6'!$D$7,$C82='S6'!$D$17,$C82='S6'!$D$27,$C82='S6'!$D$37)),1,0)</f>
        <v>0</v>
      </c>
      <c r="X82" s="439">
        <f>IF((OR($C82='S6'!$D$8,$C82='S6'!$D$18,$C82='S6'!$D$28,$C82='S6'!$D$38)),1,0)</f>
        <v>0</v>
      </c>
      <c r="Y82" s="439">
        <f>IF((OR($C82='S6'!$D$9,$C82='S6'!$D$19,$C82='S6'!$D$29,$C82='S6'!$D$39)),1,0)</f>
        <v>0</v>
      </c>
      <c r="Z82" s="439">
        <f>IF((OR($C82='S6'!$D$10,$C82='S6'!$D$20,$C82='S6'!$D$30,$C82='S6'!$D$40)),1,0)</f>
        <v>0</v>
      </c>
      <c r="AA82" s="439">
        <f>IF((OR($C82='S6'!$D$11,$C82='S6'!$D$21,$C82='S6'!$D$31,$C82='S6'!$D$41)),1,0)</f>
        <v>0</v>
      </c>
      <c r="AB82" s="439">
        <f>IF((OR($C82='S6'!$D$12,$C82='S6'!$D$22,$C82='S6'!$D$32,$C82='S6'!$D$42)),1,0)</f>
        <v>0</v>
      </c>
      <c r="AC82" s="441">
        <f>IF((OR($C82='S6'!$E$3,$C82='S6'!$E$13,$C82='S6'!$E$23,$C82='S6'!$E$33)),1,0)</f>
        <v>0</v>
      </c>
      <c r="AD82" s="441">
        <f>IF((OR($C82='S6'!$E$4,$C82='S6'!$E$14,$C82='S6'!$E$24,$C82='S6'!$E$34)),1,0)</f>
        <v>0</v>
      </c>
      <c r="AE82" s="441">
        <f>IF((OR($C82='S6'!$E$5,$C82='S6'!$E$15,$C82='S6'!$E$25,$C82='S6'!$E$35)),1,0)</f>
        <v>0</v>
      </c>
      <c r="AF82" s="441">
        <f>IF((OR($C82='S6'!$E$6,$C82='S6'!$E$16,$C82='S6'!$E$26,$C82='S6'!$E$36)),1,0)</f>
        <v>0</v>
      </c>
      <c r="AG82" s="441">
        <f>IF((OR($C82='S6'!$E$7,$C82='S6'!$E$17,$C82='S6'!$E$27,$C82='S6'!$E$37)),1,0)</f>
        <v>0</v>
      </c>
      <c r="AH82" s="441">
        <f>IF((OR($C82='S6'!$E$8,$C82='S6'!$E$18,$C82='S6'!$E$28,$C82='S6'!$E$38)),1,0)</f>
        <v>0</v>
      </c>
      <c r="AI82" s="441">
        <f>IF((OR($C82='S6'!$E$9,$C82='S6'!$E$19,$C82='S6'!$E$29,$C82='S6'!$E$39)),1,0)</f>
        <v>0</v>
      </c>
      <c r="AJ82" s="441">
        <f>IF((OR($C82='S6'!$E$10,$C82='S6'!$E$20,$C82='S6'!$E$30,$C82='S6'!$E$40)),1,0)</f>
        <v>0</v>
      </c>
      <c r="AK82" s="441">
        <f>IF((OR($C82='S6'!$E$11,$C82='S6'!$E$21,$C82='S6'!$E$31,$C82='S6'!$E$41)),1,0)</f>
        <v>0</v>
      </c>
      <c r="AL82" s="441">
        <f>IF((OR($C82='S6'!$E$12,$C82='S6'!$E$22,$C82='S6'!$E$32,$C82='S6'!$E$42)),1,0)</f>
        <v>0</v>
      </c>
      <c r="AM82" s="439">
        <f>IF((OR($C82='S6'!$F$3,$C82='S6'!$F$13,$C82='S6'!$F$23,$C82='S6'!$F$33)),1,0)</f>
        <v>1</v>
      </c>
      <c r="AN82" s="439">
        <f>IF((OR($C82='S6'!$F$4,$C82='S6'!$F$14,$C82='S6'!$F$24,$C82='S6'!$F$34)),1,0)</f>
        <v>1</v>
      </c>
      <c r="AO82" s="439">
        <f>IF((OR($C82='S6'!$F$5,$C82='S6'!$F$15,$C82='S6'!$F$25,$C82='S6'!$F$35)),1,0)</f>
        <v>1</v>
      </c>
      <c r="AP82" s="439">
        <f>IF((OR($C82='S6'!$F$6,$C82='S6'!$F$16,$C82='S6'!$F$26,$C82='S6'!$F$36)),1,0)</f>
        <v>0</v>
      </c>
      <c r="AQ82" s="439">
        <f>IF((OR($C82='S6'!$F$7,$C82='S6'!$F$17,$C82='S6'!$F$27,$C82='S6'!$F$37)),1,0)</f>
        <v>0</v>
      </c>
      <c r="AR82" s="439">
        <f>IF((OR($C82='S6'!$F$8,$C82='S6'!$F$18,$C82='S6'!$F$28,$C82='S6'!$F$38)),1,0)</f>
        <v>0</v>
      </c>
      <c r="AS82" s="439">
        <f>IF((OR($C82='S6'!$F$9,$C82='S6'!$F$19,$C82='S6'!$F$29,$C82='S6'!$F$39)),1,0)</f>
        <v>0</v>
      </c>
      <c r="AT82" s="439">
        <f>IF((OR($C82='S6'!$F$10,$C82='S6'!$F$20,$C82='S6'!$F$30,$C82='S6'!$F$40)),1,0)</f>
        <v>0</v>
      </c>
      <c r="AU82" s="439">
        <f>IF((OR($C82='S6'!$F$11,$C82='S6'!$F$21,$C82='S6'!$F$31,$C82='S6'!$F$41)),1,0)</f>
        <v>0</v>
      </c>
      <c r="AV82" s="439">
        <f>IF((OR($C82='S6'!$F$12,$C82='S6'!$F$22,$C82='S6'!$F$32,$C82='S6'!$F$42)),1,0)</f>
        <v>0</v>
      </c>
      <c r="AW82" s="441">
        <f>IF((OR($C82='S6'!$G$3,$C82='S6'!$G$13,$C82='S6'!$G$23,$C82='S6'!$G$33)),1,0)</f>
        <v>0</v>
      </c>
      <c r="AX82" s="441">
        <f>IF((OR($C82='S6'!$G$4,$C82='S6'!$G$14,$C82='S6'!$G$24,$C82='S6'!$G$34)),1,0)</f>
        <v>0</v>
      </c>
      <c r="AY82" s="441">
        <f>IF((OR($C82='S6'!$G$5,$C82='S6'!$G$15,$C82='S6'!$G$25,$C82='S6'!$G$35)),1,0)</f>
        <v>0</v>
      </c>
      <c r="AZ82" s="441">
        <f>IF((OR($C82='S6'!$G$6,$C82='S6'!$G$16,$C82='S6'!$G$26,$C82='S6'!$G$36)),1,0)</f>
        <v>0</v>
      </c>
      <c r="BA82" s="441">
        <f>IF((OR($C82='S6'!$G$7,$C82='S6'!$G$17,$C82='S6'!$G$27,$C82='S6'!$G$37)),1,0)</f>
        <v>0</v>
      </c>
      <c r="BB82" s="441">
        <f>IF((OR($C82='S6'!$G$8,$C82='S6'!$G$18,$C82='S6'!$G$28,$C82='S6'!$G$38)),1,0)</f>
        <v>0</v>
      </c>
      <c r="BC82" s="441">
        <f>IF((OR($C82='S6'!$G$9,$C82='S6'!$G$19,$C82='S6'!$G$29,$C82='S6'!$G$39)),1,0)</f>
        <v>0</v>
      </c>
      <c r="BD82" s="441">
        <f>IF((OR($C82='S6'!$G$10,$C82='S6'!$G$20,$C82='S6'!$G$30,$C82='S6'!$G$40)),1,0)</f>
        <v>0</v>
      </c>
      <c r="BE82" s="441">
        <f>IF((OR($C82='S6'!$G$11,$C82='S6'!$G$21,$C82='S6'!$G$31,$C82='S6'!$G$41)),1,0)</f>
        <v>0</v>
      </c>
      <c r="BF82" s="441">
        <f>IF((OR($C82='S6'!$G$12,$C82='S6'!$G$22,$C82='S6'!$G$32,$C82='S6'!$G$42)),1,0)</f>
        <v>0</v>
      </c>
      <c r="BG82" s="441" t="str">
        <f t="shared" ref="BG82:BG95" si="304">IF(I82=1,BG$3,"")</f>
        <v/>
      </c>
      <c r="BH82" s="441" t="str">
        <f t="shared" ref="BH82:BH95" si="305">IF(J82=1,BH$3,"")</f>
        <v/>
      </c>
      <c r="BI82" s="441" t="str">
        <f t="shared" ref="BI82:BI95" si="306">IF(K82=1,BI$3,"")</f>
        <v/>
      </c>
      <c r="BJ82" s="441" t="str">
        <f t="shared" ref="BJ82:BJ95" si="307">IF(L82=1,BJ$3,"")</f>
        <v/>
      </c>
      <c r="BK82" s="441" t="str">
        <f t="shared" ref="BK82:BK95" si="308">IF(M82=1,BK$3,"")</f>
        <v/>
      </c>
      <c r="BL82" s="441" t="str">
        <f t="shared" ref="BL82:BL95" si="309">IF(N82=1,BL$3,"")</f>
        <v/>
      </c>
      <c r="BM82" s="441" t="str">
        <f t="shared" ref="BM82:BM95" si="310">IF(O82=1,BM$3,"")</f>
        <v/>
      </c>
      <c r="BN82" s="441" t="str">
        <f t="shared" ref="BN82:BN95" si="311">IF(P82=1,BN$3,"")</f>
        <v/>
      </c>
      <c r="BO82" s="441" t="str">
        <f t="shared" ref="BO82:BO95" si="312">IF(Q82=1,BO$3,"")</f>
        <v/>
      </c>
      <c r="BP82" s="441" t="str">
        <f t="shared" ref="BP82:BP95" si="313">IF(R82=1,BP$3,"")</f>
        <v/>
      </c>
      <c r="BQ82" s="439" t="str">
        <f t="shared" ref="BQ82:BQ95" si="314">IF(S82=1,BQ$3,"")</f>
        <v/>
      </c>
      <c r="BR82" s="439" t="str">
        <f t="shared" ref="BR82:BR95" si="315">IF(T82=1,BR$3,"")</f>
        <v/>
      </c>
      <c r="BS82" s="439" t="str">
        <f t="shared" ref="BS82:BS95" si="316">IF(U82=1,BS$3,"")</f>
        <v/>
      </c>
      <c r="BT82" s="439" t="str">
        <f t="shared" ref="BT82:BT95" si="317">IF(V82=1,BT$3,"")</f>
        <v/>
      </c>
      <c r="BU82" s="439" t="str">
        <f t="shared" ref="BU82:BU95" si="318">IF(W82=1,BU$3,"")</f>
        <v/>
      </c>
      <c r="BV82" s="439" t="str">
        <f t="shared" ref="BV82:BV95" si="319">IF(X82=1,BV$3,"")</f>
        <v/>
      </c>
      <c r="BW82" s="439" t="str">
        <f t="shared" ref="BW82:BW95" si="320">IF(Y82=1,BW$3,"")</f>
        <v/>
      </c>
      <c r="BX82" s="439" t="str">
        <f t="shared" ref="BX82:BX95" si="321">IF(Z82=1,BX$3,"")</f>
        <v/>
      </c>
      <c r="BY82" s="439" t="str">
        <f t="shared" ref="BY82:BY95" si="322">IF(AA82=1,BY$3,"")</f>
        <v/>
      </c>
      <c r="BZ82" s="439" t="str">
        <f t="shared" ref="BZ82:BZ95" si="323">IF(AB82=1,BZ$3,"")</f>
        <v/>
      </c>
      <c r="CA82" s="441" t="str">
        <f t="shared" ref="CA82:CA95" si="324">IF(AC82=1,CA$3,"")</f>
        <v/>
      </c>
      <c r="CB82" s="441" t="str">
        <f t="shared" ref="CB82:CB95" si="325">IF(AD82=1,CB$3,"")</f>
        <v/>
      </c>
      <c r="CC82" s="441" t="str">
        <f t="shared" ref="CC82:CC95" si="326">IF(AE82=1,CC$3,"")</f>
        <v/>
      </c>
      <c r="CD82" s="441" t="str">
        <f t="shared" ref="CD82:CD95" si="327">IF(AF82=1,CD$3,"")</f>
        <v/>
      </c>
      <c r="CE82" s="441" t="str">
        <f t="shared" ref="CE82:CE95" si="328">IF(AG82=1,CE$3,"")</f>
        <v/>
      </c>
      <c r="CF82" s="441" t="str">
        <f t="shared" ref="CF82:CF95" si="329">IF(AH82=1,CF$3,"")</f>
        <v/>
      </c>
      <c r="CG82" s="441" t="str">
        <f t="shared" ref="CG82:CG95" si="330">IF(AI82=1,CG$3,"")</f>
        <v/>
      </c>
      <c r="CH82" s="441" t="str">
        <f t="shared" ref="CH82:CH95" si="331">IF(AJ82=1,CH$3,"")</f>
        <v/>
      </c>
      <c r="CI82" s="441" t="str">
        <f t="shared" ref="CI82:CI95" si="332">IF(AK82=1,CI$3,"")</f>
        <v/>
      </c>
      <c r="CJ82" s="441" t="str">
        <f t="shared" ref="CJ82:CJ95" si="333">IF(AL82=1,CJ$3,"")</f>
        <v/>
      </c>
      <c r="CK82" s="439">
        <f t="shared" ref="CK82:CK95" si="334">IF(AM82=1,CK$3,"")</f>
        <v>1</v>
      </c>
      <c r="CL82" s="439">
        <f t="shared" ref="CL82:CL95" si="335">IF(AN82=1,CL$3,"")</f>
        <v>2</v>
      </c>
      <c r="CM82" s="439">
        <f t="shared" ref="CM82:CM95" si="336">IF(AO82=1,CM$3,"")</f>
        <v>3</v>
      </c>
      <c r="CN82" s="439" t="str">
        <f t="shared" ref="CN82:CN95" si="337">IF(AP82=1,CN$3,"")</f>
        <v/>
      </c>
      <c r="CO82" s="439" t="str">
        <f t="shared" ref="CO82:CO95" si="338">IF(AQ82=1,CO$3,"")</f>
        <v/>
      </c>
      <c r="CP82" s="439" t="str">
        <f t="shared" ref="CP82:CP95" si="339">IF(AR82=1,CP$3,"")</f>
        <v/>
      </c>
      <c r="CQ82" s="439" t="str">
        <f t="shared" ref="CQ82:CQ95" si="340">IF(AS82=1,CQ$3,"")</f>
        <v/>
      </c>
      <c r="CR82" s="439" t="str">
        <f t="shared" ref="CR82:CR95" si="341">IF(AT82=1,CR$3,"")</f>
        <v/>
      </c>
      <c r="CS82" s="439" t="str">
        <f t="shared" ref="CS82:CS95" si="342">IF(AU82=1,CS$3,"")</f>
        <v/>
      </c>
      <c r="CT82" s="439" t="str">
        <f t="shared" ref="CT82:CT95" si="343">IF(AV82=1,CT$3,"")</f>
        <v/>
      </c>
      <c r="CU82" s="441" t="str">
        <f t="shared" ref="CU82:CU95" si="344">IF(AW82=1,CU$3,"")</f>
        <v/>
      </c>
      <c r="CV82" s="441" t="str">
        <f t="shared" ref="CV82:CV95" si="345">IF(AX82=1,CV$3,"")</f>
        <v/>
      </c>
      <c r="CW82" s="441" t="str">
        <f t="shared" ref="CW82:CW95" si="346">IF(AY82=1,CW$3,"")</f>
        <v/>
      </c>
      <c r="CX82" s="441" t="str">
        <f t="shared" ref="CX82:CX95" si="347">IF(AZ82=1,CX$3,"")</f>
        <v/>
      </c>
      <c r="CY82" s="441" t="str">
        <f t="shared" ref="CY82:CY95" si="348">IF(BA82=1,CY$3,"")</f>
        <v/>
      </c>
      <c r="CZ82" s="441" t="str">
        <f t="shared" ref="CZ82:CZ95" si="349">IF(BB82=1,CZ$3,"")</f>
        <v/>
      </c>
      <c r="DA82" s="441" t="str">
        <f t="shared" ref="DA82:DA95" si="350">IF(BC82=1,DA$3,"")</f>
        <v/>
      </c>
      <c r="DB82" s="441" t="str">
        <f t="shared" ref="DB82:DB95" si="351">IF(BD82=1,DB$3,"")</f>
        <v/>
      </c>
      <c r="DC82" s="441" t="str">
        <f t="shared" ref="DC82:DC95" si="352">IF(BE82=1,DC$3,"")</f>
        <v/>
      </c>
      <c r="DD82" s="441" t="str">
        <f t="shared" ref="DD82:DD95" si="353">IF(BF82=1,DD$3,"")</f>
        <v/>
      </c>
      <c r="DE82" s="443" t="str">
        <f t="shared" ref="DE82:DE95" si="354">CONCATENATE(BG82,BH82,BI82,BJ82,BK82,BL82,BM82,BN82,BO82,BP82)</f>
        <v/>
      </c>
      <c r="DF82" s="443" t="str">
        <f t="shared" si="296"/>
        <v/>
      </c>
      <c r="DG82" s="443" t="str">
        <f t="shared" ref="DG82:DG95" si="355">CONCATENATE(BQ82,BR82,BS82,BT82,BU82,BV82,BW82,BX82,BY82,BZ82)</f>
        <v/>
      </c>
      <c r="DH82" s="443" t="str">
        <f t="shared" si="297"/>
        <v/>
      </c>
      <c r="DI82" t="str">
        <f t="shared" ref="DI82:DI95" si="356">CONCATENATE(CA82,CB82,CC82,CD82,CE82,CF82,CG82,CH82,CI82,CJ82)</f>
        <v/>
      </c>
      <c r="DJ82" s="443" t="str">
        <f t="shared" si="298"/>
        <v/>
      </c>
      <c r="DK82" t="str">
        <f t="shared" ref="DK82:DK95" si="357">CONCATENATE(CK82,CL82,CM82,CN82,CO82,CP82,CQ82,CR82,CS82,CT82)</f>
        <v>123</v>
      </c>
      <c r="DL82" s="443" t="str">
        <f t="shared" si="300"/>
        <v>TH123</v>
      </c>
      <c r="DM82" t="str">
        <f t="shared" ref="DM82:DM95" si="358">CONCATENATE(CU82,CV82,CW82,CX82,CY82,CZ82,DA82,DB82,DC82,DD82)</f>
        <v/>
      </c>
      <c r="DN82" s="443" t="str">
        <f t="shared" si="299"/>
        <v/>
      </c>
    </row>
    <row r="83" spans="1:118" ht="20.100000000000001" customHeight="1" x14ac:dyDescent="0.2">
      <c r="A83" s="1040"/>
      <c r="B83" s="40">
        <f t="shared" si="295"/>
        <v>78</v>
      </c>
      <c r="C83" s="647" t="s">
        <v>380</v>
      </c>
      <c r="D83" s="648" t="str">
        <f>VLOOKUP($C83,'Course List (program)'!$G$2:$L$100,2,FALSE)</f>
        <v>History of Architecture II</v>
      </c>
      <c r="E83" s="649" t="str">
        <f>VLOOKUP($C83,'Course List (program)'!$G$2:$L$100,3,FALSE)</f>
        <v>Yrd. Doç. Dr. Soner ŞAHİN</v>
      </c>
      <c r="F83" s="655">
        <f>VLOOKUP($C83,'Course List (program)'!$G$2:$L$100,4,FALSE)</f>
        <v>0</v>
      </c>
      <c r="G83" s="648" t="str">
        <f t="shared" ref="G83:G89" si="359">CONCATENATE(DF83,DH83,DJ83,DL83,DN83)</f>
        <v>W345</v>
      </c>
      <c r="H83" s="652">
        <f>VLOOKUP($C83,'Course List (program)'!$G$2:$L$100,6,FALSE)</f>
        <v>0</v>
      </c>
      <c r="I83" s="441">
        <f>IF((OR($C83='S6'!$C$3,$C83='S6'!$C$13,$C83='S6'!$C$23,$C83='S6'!$C$33)),1,0)</f>
        <v>0</v>
      </c>
      <c r="J83" s="441">
        <f>IF((OR($C83='S6'!$C$4,$C83='S6'!$C$14,$C83='S6'!$C$24,$C83='S6'!$C$34)),1,0)</f>
        <v>0</v>
      </c>
      <c r="K83" s="441">
        <f>IF((OR($C83='S6'!$C$5,$C83='S6'!$C$15,$C83='S6'!$C$25,$C83='S6'!$C$35)),1,0)</f>
        <v>0</v>
      </c>
      <c r="L83" s="441">
        <f>IF((OR($C83='S6'!$C$6,$C83='S6'!$C$16,$C83='S6'!$C$26,$C83='S6'!$C$36)),1,0)</f>
        <v>0</v>
      </c>
      <c r="M83" s="441">
        <f>IF((OR($C83='S6'!$C$7,$C83='S6'!$C$17,$C83='S6'!$C$27,$C83='S6'!$C$37)),1,0)</f>
        <v>0</v>
      </c>
      <c r="N83" s="441">
        <f>IF((OR($C83='S6'!$C$8,$C83='S6'!$C$18,$C83='S6'!$C$28,$C83='S6'!$C$38)),1,0)</f>
        <v>0</v>
      </c>
      <c r="O83" s="441">
        <f>IF((OR($C83='S6'!$C$9,$C83='S6'!$C$19,$C83='S6'!$C$29,$C83='S6'!$C$39)),1,0)</f>
        <v>0</v>
      </c>
      <c r="P83" s="441">
        <f>IF((OR($C83='S6'!$C$10,$C83='S6'!$C$20,$C83='S6'!$C$30,$C83='S6'!$C$40)),1,0)</f>
        <v>0</v>
      </c>
      <c r="Q83" s="441">
        <f>IF((OR($C83='S6'!$C$11,$C83='S6'!$C$21,$C83='S6'!$C$31,$C83='S6'!$C$41)),1,0)</f>
        <v>0</v>
      </c>
      <c r="R83" s="441">
        <f>IF((OR($C83='S6'!$C$12,$C83='S6'!$C$22,$C83='S6'!$C$32,$C83='S6'!$C$42)),1,0)</f>
        <v>0</v>
      </c>
      <c r="S83" s="439">
        <f>IF((OR($C83='S6'!$D$3,$C83='S6'!$D$13,$C83='S6'!$D$23,$C83='S6'!$D$33)),1,0)</f>
        <v>0</v>
      </c>
      <c r="T83" s="439">
        <f>IF((OR($C83='S6'!$D$4,$C83='S6'!$D$14,$C83='S6'!$D$24,$C83='S6'!$D$34)),1,0)</f>
        <v>0</v>
      </c>
      <c r="U83" s="439">
        <f>IF((OR($C83='S6'!$D$5,$C83='S6'!$D$15,$C83='S6'!$D$25,$C83='S6'!$D$35)),1,0)</f>
        <v>0</v>
      </c>
      <c r="V83" s="439">
        <f>IF((OR($C83='S6'!$D$6,$C83='S6'!$D$16,$C83='S6'!$D$26,$C83='S6'!$D$36)),1,0)</f>
        <v>0</v>
      </c>
      <c r="W83" s="439">
        <f>IF((OR($C83='S6'!$D$7,$C83='S6'!$D$17,$C83='S6'!$D$27,$C83='S6'!$D$37)),1,0)</f>
        <v>0</v>
      </c>
      <c r="X83" s="439">
        <f>IF((OR($C83='S6'!$D$8,$C83='S6'!$D$18,$C83='S6'!$D$28,$C83='S6'!$D$38)),1,0)</f>
        <v>0</v>
      </c>
      <c r="Y83" s="439">
        <f>IF((OR($C83='S6'!$D$9,$C83='S6'!$D$19,$C83='S6'!$D$29,$C83='S6'!$D$39)),1,0)</f>
        <v>0</v>
      </c>
      <c r="Z83" s="439">
        <f>IF((OR($C83='S6'!$D$10,$C83='S6'!$D$20,$C83='S6'!$D$30,$C83='S6'!$D$40)),1,0)</f>
        <v>0</v>
      </c>
      <c r="AA83" s="439">
        <f>IF((OR($C83='S6'!$D$11,$C83='S6'!$D$21,$C83='S6'!$D$31,$C83='S6'!$D$41)),1,0)</f>
        <v>0</v>
      </c>
      <c r="AB83" s="439">
        <f>IF((OR($C83='S6'!$D$12,$C83='S6'!$D$22,$C83='S6'!$D$32,$C83='S6'!$D$42)),1,0)</f>
        <v>0</v>
      </c>
      <c r="AC83" s="441">
        <f>IF((OR($C83='S6'!$E$3,$C83='S6'!$E$13,$C83='S6'!$E$23,$C83='S6'!$E$33)),1,0)</f>
        <v>0</v>
      </c>
      <c r="AD83" s="441">
        <f>IF((OR($C83='S6'!$E$4,$C83='S6'!$E$14,$C83='S6'!$E$24,$C83='S6'!$E$34)),1,0)</f>
        <v>0</v>
      </c>
      <c r="AE83" s="441">
        <f>IF((OR($C83='S6'!$E$5,$C83='S6'!$E$15,$C83='S6'!$E$25,$C83='S6'!$E$35)),1,0)</f>
        <v>1</v>
      </c>
      <c r="AF83" s="441">
        <f>IF((OR($C83='S6'!$E$6,$C83='S6'!$E$16,$C83='S6'!$E$26,$C83='S6'!$E$36)),1,0)</f>
        <v>1</v>
      </c>
      <c r="AG83" s="441">
        <f>IF((OR($C83='S6'!$E$7,$C83='S6'!$E$17,$C83='S6'!$E$27,$C83='S6'!$E$37)),1,0)</f>
        <v>1</v>
      </c>
      <c r="AH83" s="441">
        <f>IF((OR($C83='S6'!$E$8,$C83='S6'!$E$18,$C83='S6'!$E$28,$C83='S6'!$E$38)),1,0)</f>
        <v>0</v>
      </c>
      <c r="AI83" s="441">
        <f>IF((OR($C83='S6'!$E$9,$C83='S6'!$E$19,$C83='S6'!$E$29,$C83='S6'!$E$39)),1,0)</f>
        <v>0</v>
      </c>
      <c r="AJ83" s="441">
        <f>IF((OR($C83='S6'!$E$10,$C83='S6'!$E$20,$C83='S6'!$E$30,$C83='S6'!$E$40)),1,0)</f>
        <v>0</v>
      </c>
      <c r="AK83" s="441">
        <f>IF((OR($C83='S6'!$E$11,$C83='S6'!$E$21,$C83='S6'!$E$31,$C83='S6'!$E$41)),1,0)</f>
        <v>0</v>
      </c>
      <c r="AL83" s="441">
        <f>IF((OR($C83='S6'!$E$12,$C83='S6'!$E$22,$C83='S6'!$E$32,$C83='S6'!$E$42)),1,0)</f>
        <v>0</v>
      </c>
      <c r="AM83" s="439">
        <f>IF((OR($C83='S6'!$F$3,$C83='S6'!$F$13,$C83='S6'!$F$23,$C83='S6'!$F$33)),1,0)</f>
        <v>0</v>
      </c>
      <c r="AN83" s="439">
        <f>IF((OR($C83='S6'!$F$4,$C83='S6'!$F$14,$C83='S6'!$F$24,$C83='S6'!$F$34)),1,0)</f>
        <v>0</v>
      </c>
      <c r="AO83" s="439">
        <f>IF((OR($C83='S6'!$F$5,$C83='S6'!$F$15,$C83='S6'!$F$25,$C83='S6'!$F$35)),1,0)</f>
        <v>0</v>
      </c>
      <c r="AP83" s="439">
        <f>IF((OR($C83='S6'!$F$6,$C83='S6'!$F$16,$C83='S6'!$F$26,$C83='S6'!$F$36)),1,0)</f>
        <v>0</v>
      </c>
      <c r="AQ83" s="439">
        <f>IF((OR($C83='S6'!$F$7,$C83='S6'!$F$17,$C83='S6'!$F$27,$C83='S6'!$F$37)),1,0)</f>
        <v>0</v>
      </c>
      <c r="AR83" s="439">
        <f>IF((OR($C83='S6'!$F$8,$C83='S6'!$F$18,$C83='S6'!$F$28,$C83='S6'!$F$38)),1,0)</f>
        <v>0</v>
      </c>
      <c r="AS83" s="439">
        <f>IF((OR($C83='S6'!$F$9,$C83='S6'!$F$19,$C83='S6'!$F$29,$C83='S6'!$F$39)),1,0)</f>
        <v>0</v>
      </c>
      <c r="AT83" s="439">
        <f>IF((OR($C83='S6'!$F$10,$C83='S6'!$F$20,$C83='S6'!$F$30,$C83='S6'!$F$40)),1,0)</f>
        <v>0</v>
      </c>
      <c r="AU83" s="439">
        <f>IF((OR($C83='S6'!$F$11,$C83='S6'!$F$21,$C83='S6'!$F$31,$C83='S6'!$F$41)),1,0)</f>
        <v>0</v>
      </c>
      <c r="AV83" s="439">
        <f>IF((OR($C83='S6'!$F$12,$C83='S6'!$F$22,$C83='S6'!$F$32,$C83='S6'!$F$42)),1,0)</f>
        <v>0</v>
      </c>
      <c r="AW83" s="441">
        <f>IF((OR($C83='S6'!$G$3,$C83='S6'!$G$13,$C83='S6'!$G$23,$C83='S6'!$G$33)),1,0)</f>
        <v>0</v>
      </c>
      <c r="AX83" s="441">
        <f>IF((OR($C83='S6'!$G$4,$C83='S6'!$G$14,$C83='S6'!$G$24,$C83='S6'!$G$34)),1,0)</f>
        <v>0</v>
      </c>
      <c r="AY83" s="441">
        <f>IF((OR($C83='S6'!$G$5,$C83='S6'!$G$15,$C83='S6'!$G$25,$C83='S6'!$G$35)),1,0)</f>
        <v>0</v>
      </c>
      <c r="AZ83" s="441">
        <f>IF((OR($C83='S6'!$G$6,$C83='S6'!$G$16,$C83='S6'!$G$26,$C83='S6'!$G$36)),1,0)</f>
        <v>0</v>
      </c>
      <c r="BA83" s="441">
        <f>IF((OR($C83='S6'!$G$7,$C83='S6'!$G$17,$C83='S6'!$G$27,$C83='S6'!$G$37)),1,0)</f>
        <v>0</v>
      </c>
      <c r="BB83" s="441">
        <f>IF((OR($C83='S6'!$G$8,$C83='S6'!$G$18,$C83='S6'!$G$28,$C83='S6'!$G$38)),1,0)</f>
        <v>0</v>
      </c>
      <c r="BC83" s="441">
        <f>IF((OR($C83='S6'!$G$9,$C83='S6'!$G$19,$C83='S6'!$G$29,$C83='S6'!$G$39)),1,0)</f>
        <v>0</v>
      </c>
      <c r="BD83" s="441">
        <f>IF((OR($C83='S6'!$G$10,$C83='S6'!$G$20,$C83='S6'!$G$30,$C83='S6'!$G$40)),1,0)</f>
        <v>0</v>
      </c>
      <c r="BE83" s="441">
        <f>IF((OR($C83='S6'!$G$11,$C83='S6'!$G$21,$C83='S6'!$G$31,$C83='S6'!$G$41)),1,0)</f>
        <v>0</v>
      </c>
      <c r="BF83" s="441">
        <f>IF((OR($C83='S6'!$G$12,$C83='S6'!$G$22,$C83='S6'!$G$32,$C83='S6'!$G$42)),1,0)</f>
        <v>0</v>
      </c>
      <c r="BG83" s="441" t="str">
        <f t="shared" si="304"/>
        <v/>
      </c>
      <c r="BH83" s="441" t="str">
        <f t="shared" si="305"/>
        <v/>
      </c>
      <c r="BI83" s="441" t="str">
        <f t="shared" si="306"/>
        <v/>
      </c>
      <c r="BJ83" s="441" t="str">
        <f t="shared" si="307"/>
        <v/>
      </c>
      <c r="BK83" s="441" t="str">
        <f t="shared" si="308"/>
        <v/>
      </c>
      <c r="BL83" s="441" t="str">
        <f t="shared" si="309"/>
        <v/>
      </c>
      <c r="BM83" s="441" t="str">
        <f t="shared" si="310"/>
        <v/>
      </c>
      <c r="BN83" s="441" t="str">
        <f t="shared" si="311"/>
        <v/>
      </c>
      <c r="BO83" s="441" t="str">
        <f t="shared" si="312"/>
        <v/>
      </c>
      <c r="BP83" s="441" t="str">
        <f t="shared" si="313"/>
        <v/>
      </c>
      <c r="BQ83" s="439" t="str">
        <f t="shared" si="314"/>
        <v/>
      </c>
      <c r="BR83" s="439" t="str">
        <f t="shared" si="315"/>
        <v/>
      </c>
      <c r="BS83" s="439" t="str">
        <f t="shared" si="316"/>
        <v/>
      </c>
      <c r="BT83" s="439" t="str">
        <f t="shared" si="317"/>
        <v/>
      </c>
      <c r="BU83" s="439" t="str">
        <f t="shared" si="318"/>
        <v/>
      </c>
      <c r="BV83" s="439" t="str">
        <f t="shared" si="319"/>
        <v/>
      </c>
      <c r="BW83" s="439" t="str">
        <f t="shared" si="320"/>
        <v/>
      </c>
      <c r="BX83" s="439" t="str">
        <f t="shared" si="321"/>
        <v/>
      </c>
      <c r="BY83" s="439" t="str">
        <f t="shared" si="322"/>
        <v/>
      </c>
      <c r="BZ83" s="439" t="str">
        <f t="shared" si="323"/>
        <v/>
      </c>
      <c r="CA83" s="441" t="str">
        <f t="shared" si="324"/>
        <v/>
      </c>
      <c r="CB83" s="441" t="str">
        <f t="shared" si="325"/>
        <v/>
      </c>
      <c r="CC83" s="441">
        <f t="shared" si="326"/>
        <v>3</v>
      </c>
      <c r="CD83" s="441">
        <f t="shared" si="327"/>
        <v>4</v>
      </c>
      <c r="CE83" s="441">
        <f t="shared" si="328"/>
        <v>5</v>
      </c>
      <c r="CF83" s="441" t="str">
        <f t="shared" si="329"/>
        <v/>
      </c>
      <c r="CG83" s="441" t="str">
        <f t="shared" si="330"/>
        <v/>
      </c>
      <c r="CH83" s="441" t="str">
        <f t="shared" si="331"/>
        <v/>
      </c>
      <c r="CI83" s="441" t="str">
        <f t="shared" si="332"/>
        <v/>
      </c>
      <c r="CJ83" s="441" t="str">
        <f t="shared" si="333"/>
        <v/>
      </c>
      <c r="CK83" s="439" t="str">
        <f t="shared" si="334"/>
        <v/>
      </c>
      <c r="CL83" s="439" t="str">
        <f t="shared" si="335"/>
        <v/>
      </c>
      <c r="CM83" s="439" t="str">
        <f t="shared" si="336"/>
        <v/>
      </c>
      <c r="CN83" s="439" t="str">
        <f t="shared" si="337"/>
        <v/>
      </c>
      <c r="CO83" s="439" t="str">
        <f t="shared" si="338"/>
        <v/>
      </c>
      <c r="CP83" s="439" t="str">
        <f t="shared" si="339"/>
        <v/>
      </c>
      <c r="CQ83" s="439" t="str">
        <f t="shared" si="340"/>
        <v/>
      </c>
      <c r="CR83" s="439" t="str">
        <f t="shared" si="341"/>
        <v/>
      </c>
      <c r="CS83" s="439" t="str">
        <f t="shared" si="342"/>
        <v/>
      </c>
      <c r="CT83" s="439" t="str">
        <f t="shared" si="343"/>
        <v/>
      </c>
      <c r="CU83" s="441" t="str">
        <f t="shared" si="344"/>
        <v/>
      </c>
      <c r="CV83" s="441" t="str">
        <f t="shared" si="345"/>
        <v/>
      </c>
      <c r="CW83" s="441" t="str">
        <f t="shared" si="346"/>
        <v/>
      </c>
      <c r="CX83" s="441" t="str">
        <f t="shared" si="347"/>
        <v/>
      </c>
      <c r="CY83" s="441" t="str">
        <f t="shared" si="348"/>
        <v/>
      </c>
      <c r="CZ83" s="441" t="str">
        <f t="shared" si="349"/>
        <v/>
      </c>
      <c r="DA83" s="441" t="str">
        <f t="shared" si="350"/>
        <v/>
      </c>
      <c r="DB83" s="441" t="str">
        <f t="shared" si="351"/>
        <v/>
      </c>
      <c r="DC83" s="441" t="str">
        <f t="shared" si="352"/>
        <v/>
      </c>
      <c r="DD83" s="441" t="str">
        <f t="shared" si="353"/>
        <v/>
      </c>
      <c r="DE83" s="443" t="str">
        <f t="shared" si="354"/>
        <v/>
      </c>
      <c r="DF83" s="443" t="str">
        <f t="shared" si="296"/>
        <v/>
      </c>
      <c r="DG83" s="443" t="str">
        <f t="shared" si="355"/>
        <v/>
      </c>
      <c r="DH83" s="443" t="str">
        <f t="shared" si="297"/>
        <v/>
      </c>
      <c r="DI83" t="str">
        <f t="shared" si="356"/>
        <v>345</v>
      </c>
      <c r="DJ83" s="443" t="str">
        <f t="shared" si="298"/>
        <v>W345</v>
      </c>
      <c r="DK83" t="str">
        <f t="shared" si="357"/>
        <v/>
      </c>
      <c r="DL83" s="443" t="str">
        <f t="shared" si="300"/>
        <v/>
      </c>
      <c r="DM83" t="str">
        <f t="shared" si="358"/>
        <v/>
      </c>
      <c r="DN83" s="443" t="str">
        <f t="shared" si="299"/>
        <v/>
      </c>
    </row>
    <row r="84" spans="1:118" ht="20.100000000000001" customHeight="1" x14ac:dyDescent="0.2">
      <c r="A84" s="1040"/>
      <c r="B84" s="40">
        <f t="shared" si="295"/>
        <v>79</v>
      </c>
      <c r="C84" s="647" t="s">
        <v>368</v>
      </c>
      <c r="D84" s="648" t="str">
        <f>VLOOKUP($C84,'Course List (program)'!$G$2:$L$100,2,FALSE)</f>
        <v xml:space="preserve">CAD for Architects II </v>
      </c>
      <c r="E84" s="649" t="str">
        <f>VLOOKUP($C84,'Course List (program)'!$G$2:$L$100,3,FALSE)</f>
        <v>Yrd. Doç. Dr. Togan TONG</v>
      </c>
      <c r="F84" s="650">
        <f>VLOOKUP($C84,'Course List (program)'!$G$2:$L$100,4,FALSE)</f>
        <v>0</v>
      </c>
      <c r="G84" s="648" t="str">
        <f t="shared" si="359"/>
        <v>F1234</v>
      </c>
      <c r="H84" s="652" t="str">
        <f>VLOOKUP($C84,'Course List (program)'!$G$2:$L$100,6,FALSE)</f>
        <v>GSF.222</v>
      </c>
      <c r="I84" s="441">
        <f>IF((OR($C84='S6'!$C$3,$C84='S6'!$C$13,$C84='S6'!$C$23,$C84='S6'!$C$33)),1,0)</f>
        <v>0</v>
      </c>
      <c r="J84" s="441">
        <f>IF((OR($C84='S6'!$C$4,$C84='S6'!$C$14,$C84='S6'!$C$24,$C84='S6'!$C$34)),1,0)</f>
        <v>0</v>
      </c>
      <c r="K84" s="441">
        <f>IF((OR($C84='S6'!$C$5,$C84='S6'!$C$15,$C84='S6'!$C$25,$C84='S6'!$C$35)),1,0)</f>
        <v>0</v>
      </c>
      <c r="L84" s="441">
        <f>IF((OR($C84='S6'!$C$6,$C84='S6'!$C$16,$C84='S6'!$C$26,$C84='S6'!$C$36)),1,0)</f>
        <v>0</v>
      </c>
      <c r="M84" s="441">
        <f>IF((OR($C84='S6'!$C$7,$C84='S6'!$C$17,$C84='S6'!$C$27,$C84='S6'!$C$37)),1,0)</f>
        <v>0</v>
      </c>
      <c r="N84" s="441">
        <f>IF((OR($C84='S6'!$C$8,$C84='S6'!$C$18,$C84='S6'!$C$28,$C84='S6'!$C$38)),1,0)</f>
        <v>0</v>
      </c>
      <c r="O84" s="441">
        <f>IF((OR($C84='S6'!$C$9,$C84='S6'!$C$19,$C84='S6'!$C$29,$C84='S6'!$C$39)),1,0)</f>
        <v>0</v>
      </c>
      <c r="P84" s="441">
        <f>IF((OR($C84='S6'!$C$10,$C84='S6'!$C$20,$C84='S6'!$C$30,$C84='S6'!$C$40)),1,0)</f>
        <v>0</v>
      </c>
      <c r="Q84" s="441">
        <f>IF((OR($C84='S6'!$C$11,$C84='S6'!$C$21,$C84='S6'!$C$31,$C84='S6'!$C$41)),1,0)</f>
        <v>0</v>
      </c>
      <c r="R84" s="441">
        <f>IF((OR($C84='S6'!$C$12,$C84='S6'!$C$22,$C84='S6'!$C$32,$C84='S6'!$C$42)),1,0)</f>
        <v>0</v>
      </c>
      <c r="S84" s="439">
        <f>IF((OR($C84='S6'!$D$3,$C84='S6'!$D$13,$C84='S6'!$D$23,$C84='S6'!$D$33)),1,0)</f>
        <v>0</v>
      </c>
      <c r="T84" s="439">
        <f>IF((OR($C84='S6'!$D$4,$C84='S6'!$D$14,$C84='S6'!$D$24,$C84='S6'!$D$34)),1,0)</f>
        <v>0</v>
      </c>
      <c r="U84" s="439">
        <f>IF((OR($C84='S6'!$D$5,$C84='S6'!$D$15,$C84='S6'!$D$25,$C84='S6'!$D$35)),1,0)</f>
        <v>0</v>
      </c>
      <c r="V84" s="439">
        <f>IF((OR($C84='S6'!$D$6,$C84='S6'!$D$16,$C84='S6'!$D$26,$C84='S6'!$D$36)),1,0)</f>
        <v>0</v>
      </c>
      <c r="W84" s="439">
        <f>IF((OR($C84='S6'!$D$7,$C84='S6'!$D$17,$C84='S6'!$D$27,$C84='S6'!$D$37)),1,0)</f>
        <v>0</v>
      </c>
      <c r="X84" s="439">
        <f>IF((OR($C84='S6'!$D$8,$C84='S6'!$D$18,$C84='S6'!$D$28,$C84='S6'!$D$38)),1,0)</f>
        <v>0</v>
      </c>
      <c r="Y84" s="439">
        <f>IF((OR($C84='S6'!$D$9,$C84='S6'!$D$19,$C84='S6'!$D$29,$C84='S6'!$D$39)),1,0)</f>
        <v>0</v>
      </c>
      <c r="Z84" s="439">
        <f>IF((OR($C84='S6'!$D$10,$C84='S6'!$D$20,$C84='S6'!$D$30,$C84='S6'!$D$40)),1,0)</f>
        <v>0</v>
      </c>
      <c r="AA84" s="439">
        <f>IF((OR($C84='S6'!$D$11,$C84='S6'!$D$21,$C84='S6'!$D$31,$C84='S6'!$D$41)),1,0)</f>
        <v>0</v>
      </c>
      <c r="AB84" s="439">
        <f>IF((OR($C84='S6'!$D$12,$C84='S6'!$D$22,$C84='S6'!$D$32,$C84='S6'!$D$42)),1,0)</f>
        <v>0</v>
      </c>
      <c r="AC84" s="441">
        <f>IF((OR($C84='S6'!$E$3,$C84='S6'!$E$13,$C84='S6'!$E$23,$C84='S6'!$E$33)),1,0)</f>
        <v>0</v>
      </c>
      <c r="AD84" s="441">
        <f>IF((OR($C84='S6'!$E$4,$C84='S6'!$E$14,$C84='S6'!$E$24,$C84='S6'!$E$34)),1,0)</f>
        <v>0</v>
      </c>
      <c r="AE84" s="441">
        <f>IF((OR($C84='S6'!$E$5,$C84='S6'!$E$15,$C84='S6'!$E$25,$C84='S6'!$E$35)),1,0)</f>
        <v>0</v>
      </c>
      <c r="AF84" s="441">
        <f>IF((OR($C84='S6'!$E$6,$C84='S6'!$E$16,$C84='S6'!$E$26,$C84='S6'!$E$36)),1,0)</f>
        <v>0</v>
      </c>
      <c r="AG84" s="441">
        <f>IF((OR($C84='S6'!$E$7,$C84='S6'!$E$17,$C84='S6'!$E$27,$C84='S6'!$E$37)),1,0)</f>
        <v>0</v>
      </c>
      <c r="AH84" s="441">
        <f>IF((OR($C84='S6'!$E$8,$C84='S6'!$E$18,$C84='S6'!$E$28,$C84='S6'!$E$38)),1,0)</f>
        <v>0</v>
      </c>
      <c r="AI84" s="441">
        <f>IF((OR($C84='S6'!$E$9,$C84='S6'!$E$19,$C84='S6'!$E$29,$C84='S6'!$E$39)),1,0)</f>
        <v>0</v>
      </c>
      <c r="AJ84" s="441">
        <f>IF((OR($C84='S6'!$E$10,$C84='S6'!$E$20,$C84='S6'!$E$30,$C84='S6'!$E$40)),1,0)</f>
        <v>0</v>
      </c>
      <c r="AK84" s="441">
        <f>IF((OR($C84='S6'!$E$11,$C84='S6'!$E$21,$C84='S6'!$E$31,$C84='S6'!$E$41)),1,0)</f>
        <v>0</v>
      </c>
      <c r="AL84" s="441">
        <f>IF((OR($C84='S6'!$E$12,$C84='S6'!$E$22,$C84='S6'!$E$32,$C84='S6'!$E$42)),1,0)</f>
        <v>0</v>
      </c>
      <c r="AM84" s="439">
        <f>IF((OR($C84='S6'!$F$3,$C84='S6'!$F$13,$C84='S6'!$F$23,$C84='S6'!$F$33)),1,0)</f>
        <v>0</v>
      </c>
      <c r="AN84" s="439">
        <f>IF((OR($C84='S6'!$F$4,$C84='S6'!$F$14,$C84='S6'!$F$24,$C84='S6'!$F$34)),1,0)</f>
        <v>0</v>
      </c>
      <c r="AO84" s="439">
        <f>IF((OR($C84='S6'!$F$5,$C84='S6'!$F$15,$C84='S6'!$F$25,$C84='S6'!$F$35)),1,0)</f>
        <v>0</v>
      </c>
      <c r="AP84" s="439">
        <f>IF((OR($C84='S6'!$F$6,$C84='S6'!$F$16,$C84='S6'!$F$26,$C84='S6'!$F$36)),1,0)</f>
        <v>0</v>
      </c>
      <c r="AQ84" s="439">
        <f>IF((OR($C84='S6'!$F$7,$C84='S6'!$F$17,$C84='S6'!$F$27,$C84='S6'!$F$37)),1,0)</f>
        <v>0</v>
      </c>
      <c r="AR84" s="439">
        <f>IF((OR($C84='S6'!$F$8,$C84='S6'!$F$18,$C84='S6'!$F$28,$C84='S6'!$F$38)),1,0)</f>
        <v>0</v>
      </c>
      <c r="AS84" s="439">
        <f>IF((OR($C84='S6'!$F$9,$C84='S6'!$F$19,$C84='S6'!$F$29,$C84='S6'!$F$39)),1,0)</f>
        <v>0</v>
      </c>
      <c r="AT84" s="439">
        <f>IF((OR($C84='S6'!$F$10,$C84='S6'!$F$20,$C84='S6'!$F$30,$C84='S6'!$F$40)),1,0)</f>
        <v>0</v>
      </c>
      <c r="AU84" s="439">
        <f>IF((OR($C84='S6'!$F$11,$C84='S6'!$F$21,$C84='S6'!$F$31,$C84='S6'!$F$41)),1,0)</f>
        <v>0</v>
      </c>
      <c r="AV84" s="439">
        <f>IF((OR($C84='S6'!$F$12,$C84='S6'!$F$22,$C84='S6'!$F$32,$C84='S6'!$F$42)),1,0)</f>
        <v>0</v>
      </c>
      <c r="AW84" s="441">
        <f>IF((OR($C84='S6'!$G$3,$C84='S6'!$G$13,$C84='S6'!$G$23,$C84='S6'!$G$33)),1,0)</f>
        <v>1</v>
      </c>
      <c r="AX84" s="441">
        <f>IF((OR($C84='S6'!$G$4,$C84='S6'!$G$14,$C84='S6'!$G$24,$C84='S6'!$G$34)),1,0)</f>
        <v>1</v>
      </c>
      <c r="AY84" s="441">
        <f>IF((OR($C84='S6'!$G$5,$C84='S6'!$G$15,$C84='S6'!$G$25,$C84='S6'!$G$35)),1,0)</f>
        <v>1</v>
      </c>
      <c r="AZ84" s="441">
        <f>IF((OR($C84='S6'!$G$6,$C84='S6'!$G$16,$C84='S6'!$G$26,$C84='S6'!$G$36)),1,0)</f>
        <v>1</v>
      </c>
      <c r="BA84" s="441">
        <f>IF((OR($C84='S6'!$G$7,$C84='S6'!$G$17,$C84='S6'!$G$27,$C84='S6'!$G$37)),1,0)</f>
        <v>0</v>
      </c>
      <c r="BB84" s="441">
        <f>IF((OR($C84='S6'!$G$8,$C84='S6'!$G$18,$C84='S6'!$G$28,$C84='S6'!$G$38)),1,0)</f>
        <v>0</v>
      </c>
      <c r="BC84" s="441">
        <f>IF((OR($C84='S6'!$G$9,$C84='S6'!$G$19,$C84='S6'!$G$29,$C84='S6'!$G$39)),1,0)</f>
        <v>0</v>
      </c>
      <c r="BD84" s="441">
        <f>IF((OR($C84='S6'!$G$10,$C84='S6'!$G$20,$C84='S6'!$G$30,$C84='S6'!$G$40)),1,0)</f>
        <v>0</v>
      </c>
      <c r="BE84" s="441">
        <f>IF((OR($C84='S6'!$G$11,$C84='S6'!$G$21,$C84='S6'!$G$31,$C84='S6'!$G$41)),1,0)</f>
        <v>0</v>
      </c>
      <c r="BF84" s="441">
        <f>IF((OR($C84='S6'!$G$12,$C84='S6'!$G$22,$C84='S6'!$G$32,$C84='S6'!$G$42)),1,0)</f>
        <v>0</v>
      </c>
      <c r="BG84" s="441" t="str">
        <f t="shared" si="304"/>
        <v/>
      </c>
      <c r="BH84" s="441" t="str">
        <f t="shared" si="305"/>
        <v/>
      </c>
      <c r="BI84" s="441" t="str">
        <f t="shared" si="306"/>
        <v/>
      </c>
      <c r="BJ84" s="441" t="str">
        <f t="shared" si="307"/>
        <v/>
      </c>
      <c r="BK84" s="441" t="str">
        <f t="shared" si="308"/>
        <v/>
      </c>
      <c r="BL84" s="441" t="str">
        <f t="shared" si="309"/>
        <v/>
      </c>
      <c r="BM84" s="441" t="str">
        <f t="shared" si="310"/>
        <v/>
      </c>
      <c r="BN84" s="441" t="str">
        <f t="shared" si="311"/>
        <v/>
      </c>
      <c r="BO84" s="441" t="str">
        <f t="shared" si="312"/>
        <v/>
      </c>
      <c r="BP84" s="441" t="str">
        <f t="shared" si="313"/>
        <v/>
      </c>
      <c r="BQ84" s="439" t="str">
        <f t="shared" si="314"/>
        <v/>
      </c>
      <c r="BR84" s="439" t="str">
        <f t="shared" si="315"/>
        <v/>
      </c>
      <c r="BS84" s="439" t="str">
        <f t="shared" si="316"/>
        <v/>
      </c>
      <c r="BT84" s="439" t="str">
        <f t="shared" si="317"/>
        <v/>
      </c>
      <c r="BU84" s="439" t="str">
        <f t="shared" si="318"/>
        <v/>
      </c>
      <c r="BV84" s="439" t="str">
        <f t="shared" si="319"/>
        <v/>
      </c>
      <c r="BW84" s="439" t="str">
        <f t="shared" si="320"/>
        <v/>
      </c>
      <c r="BX84" s="439" t="str">
        <f t="shared" si="321"/>
        <v/>
      </c>
      <c r="BY84" s="439" t="str">
        <f t="shared" si="322"/>
        <v/>
      </c>
      <c r="BZ84" s="439" t="str">
        <f t="shared" si="323"/>
        <v/>
      </c>
      <c r="CA84" s="441" t="str">
        <f t="shared" si="324"/>
        <v/>
      </c>
      <c r="CB84" s="441" t="str">
        <f t="shared" si="325"/>
        <v/>
      </c>
      <c r="CC84" s="441" t="str">
        <f t="shared" si="326"/>
        <v/>
      </c>
      <c r="CD84" s="441" t="str">
        <f t="shared" si="327"/>
        <v/>
      </c>
      <c r="CE84" s="441" t="str">
        <f t="shared" si="328"/>
        <v/>
      </c>
      <c r="CF84" s="441" t="str">
        <f t="shared" si="329"/>
        <v/>
      </c>
      <c r="CG84" s="441" t="str">
        <f t="shared" si="330"/>
        <v/>
      </c>
      <c r="CH84" s="441" t="str">
        <f t="shared" si="331"/>
        <v/>
      </c>
      <c r="CI84" s="441" t="str">
        <f t="shared" si="332"/>
        <v/>
      </c>
      <c r="CJ84" s="441" t="str">
        <f t="shared" si="333"/>
        <v/>
      </c>
      <c r="CK84" s="439" t="str">
        <f t="shared" si="334"/>
        <v/>
      </c>
      <c r="CL84" s="439" t="str">
        <f t="shared" si="335"/>
        <v/>
      </c>
      <c r="CM84" s="439" t="str">
        <f t="shared" si="336"/>
        <v/>
      </c>
      <c r="CN84" s="439" t="str">
        <f t="shared" si="337"/>
        <v/>
      </c>
      <c r="CO84" s="439" t="str">
        <f t="shared" si="338"/>
        <v/>
      </c>
      <c r="CP84" s="439" t="str">
        <f t="shared" si="339"/>
        <v/>
      </c>
      <c r="CQ84" s="439" t="str">
        <f t="shared" si="340"/>
        <v/>
      </c>
      <c r="CR84" s="439" t="str">
        <f t="shared" si="341"/>
        <v/>
      </c>
      <c r="CS84" s="439" t="str">
        <f t="shared" si="342"/>
        <v/>
      </c>
      <c r="CT84" s="439" t="str">
        <f t="shared" si="343"/>
        <v/>
      </c>
      <c r="CU84" s="441">
        <f t="shared" si="344"/>
        <v>1</v>
      </c>
      <c r="CV84" s="441">
        <f t="shared" si="345"/>
        <v>2</v>
      </c>
      <c r="CW84" s="441">
        <f t="shared" si="346"/>
        <v>3</v>
      </c>
      <c r="CX84" s="441">
        <f t="shared" si="347"/>
        <v>4</v>
      </c>
      <c r="CY84" s="441" t="str">
        <f t="shared" si="348"/>
        <v/>
      </c>
      <c r="CZ84" s="441" t="str">
        <f t="shared" si="349"/>
        <v/>
      </c>
      <c r="DA84" s="441" t="str">
        <f t="shared" si="350"/>
        <v/>
      </c>
      <c r="DB84" s="441" t="str">
        <f t="shared" si="351"/>
        <v/>
      </c>
      <c r="DC84" s="441" t="str">
        <f t="shared" si="352"/>
        <v/>
      </c>
      <c r="DD84" s="441" t="str">
        <f t="shared" si="353"/>
        <v/>
      </c>
      <c r="DE84" s="443" t="str">
        <f t="shared" si="354"/>
        <v/>
      </c>
      <c r="DF84" s="443" t="str">
        <f t="shared" si="296"/>
        <v/>
      </c>
      <c r="DG84" s="443" t="str">
        <f t="shared" si="355"/>
        <v/>
      </c>
      <c r="DH84" s="443" t="str">
        <f t="shared" si="297"/>
        <v/>
      </c>
      <c r="DI84" t="str">
        <f t="shared" si="356"/>
        <v/>
      </c>
      <c r="DJ84" s="443" t="str">
        <f t="shared" si="298"/>
        <v/>
      </c>
      <c r="DK84" t="str">
        <f t="shared" si="357"/>
        <v/>
      </c>
      <c r="DL84" s="443" t="str">
        <f t="shared" si="300"/>
        <v/>
      </c>
      <c r="DM84" t="str">
        <f t="shared" si="358"/>
        <v>1234</v>
      </c>
      <c r="DN84" s="443" t="str">
        <f t="shared" si="299"/>
        <v>F1234</v>
      </c>
    </row>
    <row r="85" spans="1:118" ht="20.100000000000001" customHeight="1" x14ac:dyDescent="0.2">
      <c r="A85" s="1040"/>
      <c r="B85" s="40">
        <f t="shared" si="295"/>
        <v>80</v>
      </c>
      <c r="C85" s="647" t="s">
        <v>825</v>
      </c>
      <c r="D85" s="648" t="str">
        <f>VLOOKUP($C85,'Course List (program)'!$G$2:$L$100,2,FALSE)</f>
        <v xml:space="preserve">CAD for Architects II </v>
      </c>
      <c r="E85" s="649" t="str">
        <f>VLOOKUP($C85,'Course List (program)'!$G$2:$L$100,3,FALSE)</f>
        <v>Yrd. Doç. Dr. Togan TONG</v>
      </c>
      <c r="F85" s="650">
        <f>VLOOKUP($C85,'Course List (program)'!$G$2:$L$100,4,FALSE)</f>
        <v>0</v>
      </c>
      <c r="G85" s="648" t="str">
        <f t="shared" si="359"/>
        <v>F6789</v>
      </c>
      <c r="H85" s="652" t="str">
        <f>VLOOKUP($C85,'Course List (program)'!$G$2:$L$100,6,FALSE)</f>
        <v>GSF.222</v>
      </c>
      <c r="I85" s="441">
        <f>IF((OR($C85='S6'!$C$3,$C85='S6'!$C$13,$C85='S6'!$C$23,$C85='S6'!$C$33)),1,0)</f>
        <v>0</v>
      </c>
      <c r="J85" s="441">
        <f>IF((OR($C85='S6'!$C$4,$C85='S6'!$C$14,$C85='S6'!$C$24,$C85='S6'!$C$34)),1,0)</f>
        <v>0</v>
      </c>
      <c r="K85" s="441">
        <f>IF((OR($C85='S6'!$C$5,$C85='S6'!$C$15,$C85='S6'!$C$25,$C85='S6'!$C$35)),1,0)</f>
        <v>0</v>
      </c>
      <c r="L85" s="441">
        <f>IF((OR($C85='S6'!$C$6,$C85='S6'!$C$16,$C85='S6'!$C$26,$C85='S6'!$C$36)),1,0)</f>
        <v>0</v>
      </c>
      <c r="M85" s="441">
        <f>IF((OR($C85='S6'!$C$7,$C85='S6'!$C$17,$C85='S6'!$C$27,$C85='S6'!$C$37)),1,0)</f>
        <v>0</v>
      </c>
      <c r="N85" s="441">
        <f>IF((OR($C85='S6'!$C$8,$C85='S6'!$C$18,$C85='S6'!$C$28,$C85='S6'!$C$38)),1,0)</f>
        <v>0</v>
      </c>
      <c r="O85" s="441">
        <f>IF((OR($C85='S6'!$C$9,$C85='S6'!$C$19,$C85='S6'!$C$29,$C85='S6'!$C$39)),1,0)</f>
        <v>0</v>
      </c>
      <c r="P85" s="441">
        <f>IF((OR($C85='S6'!$C$10,$C85='S6'!$C$20,$C85='S6'!$C$30,$C85='S6'!$C$40)),1,0)</f>
        <v>0</v>
      </c>
      <c r="Q85" s="441">
        <f>IF((OR($C85='S6'!$C$11,$C85='S6'!$C$21,$C85='S6'!$C$31,$C85='S6'!$C$41)),1,0)</f>
        <v>0</v>
      </c>
      <c r="R85" s="441">
        <f>IF((OR($C85='S6'!$C$12,$C85='S6'!$C$22,$C85='S6'!$C$32,$C85='S6'!$C$42)),1,0)</f>
        <v>0</v>
      </c>
      <c r="S85" s="439">
        <f>IF((OR($C85='S6'!$D$3,$C85='S6'!$D$13,$C85='S6'!$D$23,$C85='S6'!$D$33)),1,0)</f>
        <v>0</v>
      </c>
      <c r="T85" s="439">
        <f>IF((OR($C85='S6'!$D$4,$C85='S6'!$D$14,$C85='S6'!$D$24,$C85='S6'!$D$34)),1,0)</f>
        <v>0</v>
      </c>
      <c r="U85" s="439">
        <f>IF((OR($C85='S6'!$D$5,$C85='S6'!$D$15,$C85='S6'!$D$25,$C85='S6'!$D$35)),1,0)</f>
        <v>0</v>
      </c>
      <c r="V85" s="439">
        <f>IF((OR($C85='S6'!$D$6,$C85='S6'!$D$16,$C85='S6'!$D$26,$C85='S6'!$D$36)),1,0)</f>
        <v>0</v>
      </c>
      <c r="W85" s="439">
        <f>IF((OR($C85='S6'!$D$7,$C85='S6'!$D$17,$C85='S6'!$D$27,$C85='S6'!$D$37)),1,0)</f>
        <v>0</v>
      </c>
      <c r="X85" s="439">
        <f>IF((OR($C85='S6'!$D$8,$C85='S6'!$D$18,$C85='S6'!$D$28,$C85='S6'!$D$38)),1,0)</f>
        <v>0</v>
      </c>
      <c r="Y85" s="439">
        <f>IF((OR($C85='S6'!$D$9,$C85='S6'!$D$19,$C85='S6'!$D$29,$C85='S6'!$D$39)),1,0)</f>
        <v>0</v>
      </c>
      <c r="Z85" s="439">
        <f>IF((OR($C85='S6'!$D$10,$C85='S6'!$D$20,$C85='S6'!$D$30,$C85='S6'!$D$40)),1,0)</f>
        <v>0</v>
      </c>
      <c r="AA85" s="439">
        <f>IF((OR($C85='S6'!$D$11,$C85='S6'!$D$21,$C85='S6'!$D$31,$C85='S6'!$D$41)),1,0)</f>
        <v>0</v>
      </c>
      <c r="AB85" s="439">
        <f>IF((OR($C85='S6'!$D$12,$C85='S6'!$D$22,$C85='S6'!$D$32,$C85='S6'!$D$42)),1,0)</f>
        <v>0</v>
      </c>
      <c r="AC85" s="441">
        <f>IF((OR($C85='S6'!$E$3,$C85='S6'!$E$13,$C85='S6'!$E$23,$C85='S6'!$E$33)),1,0)</f>
        <v>0</v>
      </c>
      <c r="AD85" s="441">
        <f>IF((OR($C85='S6'!$E$4,$C85='S6'!$E$14,$C85='S6'!$E$24,$C85='S6'!$E$34)),1,0)</f>
        <v>0</v>
      </c>
      <c r="AE85" s="441">
        <f>IF((OR($C85='S6'!$E$5,$C85='S6'!$E$15,$C85='S6'!$E$25,$C85='S6'!$E$35)),1,0)</f>
        <v>0</v>
      </c>
      <c r="AF85" s="441">
        <f>IF((OR($C85='S6'!$E$6,$C85='S6'!$E$16,$C85='S6'!$E$26,$C85='S6'!$E$36)),1,0)</f>
        <v>0</v>
      </c>
      <c r="AG85" s="441">
        <f>IF((OR($C85='S6'!$E$7,$C85='S6'!$E$17,$C85='S6'!$E$27,$C85='S6'!$E$37)),1,0)</f>
        <v>0</v>
      </c>
      <c r="AH85" s="441">
        <f>IF((OR($C85='S6'!$E$8,$C85='S6'!$E$18,$C85='S6'!$E$28,$C85='S6'!$E$38)),1,0)</f>
        <v>0</v>
      </c>
      <c r="AI85" s="441">
        <f>IF((OR($C85='S6'!$E$9,$C85='S6'!$E$19,$C85='S6'!$E$29,$C85='S6'!$E$39)),1,0)</f>
        <v>0</v>
      </c>
      <c r="AJ85" s="441">
        <f>IF((OR($C85='S6'!$E$10,$C85='S6'!$E$20,$C85='S6'!$E$30,$C85='S6'!$E$40)),1,0)</f>
        <v>0</v>
      </c>
      <c r="AK85" s="441">
        <f>IF((OR($C85='S6'!$E$11,$C85='S6'!$E$21,$C85='S6'!$E$31,$C85='S6'!$E$41)),1,0)</f>
        <v>0</v>
      </c>
      <c r="AL85" s="441">
        <f>IF((OR($C85='S6'!$E$12,$C85='S6'!$E$22,$C85='S6'!$E$32,$C85='S6'!$E$42)),1,0)</f>
        <v>0</v>
      </c>
      <c r="AM85" s="439">
        <f>IF((OR($C85='S6'!$F$3,$C85='S6'!$F$13,$C85='S6'!$F$23,$C85='S6'!$F$33)),1,0)</f>
        <v>0</v>
      </c>
      <c r="AN85" s="439">
        <f>IF((OR($C85='S6'!$F$4,$C85='S6'!$F$14,$C85='S6'!$F$24,$C85='S6'!$F$34)),1,0)</f>
        <v>0</v>
      </c>
      <c r="AO85" s="439">
        <f>IF((OR($C85='S6'!$F$5,$C85='S6'!$F$15,$C85='S6'!$F$25,$C85='S6'!$F$35)),1,0)</f>
        <v>0</v>
      </c>
      <c r="AP85" s="439">
        <f>IF((OR($C85='S6'!$F$6,$C85='S6'!$F$16,$C85='S6'!$F$26,$C85='S6'!$F$36)),1,0)</f>
        <v>0</v>
      </c>
      <c r="AQ85" s="439">
        <f>IF((OR($C85='S6'!$F$7,$C85='S6'!$F$17,$C85='S6'!$F$27,$C85='S6'!$F$37)),1,0)</f>
        <v>0</v>
      </c>
      <c r="AR85" s="439">
        <f>IF((OR($C85='S6'!$F$8,$C85='S6'!$F$18,$C85='S6'!$F$28,$C85='S6'!$F$38)),1,0)</f>
        <v>0</v>
      </c>
      <c r="AS85" s="439">
        <f>IF((OR($C85='S6'!$F$9,$C85='S6'!$F$19,$C85='S6'!$F$29,$C85='S6'!$F$39)),1,0)</f>
        <v>0</v>
      </c>
      <c r="AT85" s="439">
        <f>IF((OR($C85='S6'!$F$10,$C85='S6'!$F$20,$C85='S6'!$F$30,$C85='S6'!$F$40)),1,0)</f>
        <v>0</v>
      </c>
      <c r="AU85" s="439">
        <f>IF((OR($C85='S6'!$F$11,$C85='S6'!$F$21,$C85='S6'!$F$31,$C85='S6'!$F$41)),1,0)</f>
        <v>0</v>
      </c>
      <c r="AV85" s="439">
        <f>IF((OR($C85='S6'!$F$12,$C85='S6'!$F$22,$C85='S6'!$F$32,$C85='S6'!$F$42)),1,0)</f>
        <v>0</v>
      </c>
      <c r="AW85" s="441">
        <f>IF((OR($C85='S6'!$G$3,$C85='S6'!$G$13,$C85='S6'!$G$23,$C85='S6'!$G$33)),1,0)</f>
        <v>0</v>
      </c>
      <c r="AX85" s="441">
        <f>IF((OR($C85='S6'!$G$4,$C85='S6'!$G$14,$C85='S6'!$G$24,$C85='S6'!$G$34)),1,0)</f>
        <v>0</v>
      </c>
      <c r="AY85" s="441">
        <f>IF((OR($C85='S6'!$G$5,$C85='S6'!$G$15,$C85='S6'!$G$25,$C85='S6'!$G$35)),1,0)</f>
        <v>0</v>
      </c>
      <c r="AZ85" s="441">
        <f>IF((OR($C85='S6'!$G$6,$C85='S6'!$G$16,$C85='S6'!$G$26,$C85='S6'!$G$36)),1,0)</f>
        <v>0</v>
      </c>
      <c r="BA85" s="441">
        <f>IF((OR($C85='S6'!$G$7,$C85='S6'!$G$17,$C85='S6'!$G$27,$C85='S6'!$G$37)),1,0)</f>
        <v>0</v>
      </c>
      <c r="BB85" s="441">
        <f>IF((OR($C85='S6'!$G$8,$C85='S6'!$G$18,$C85='S6'!$G$28,$C85='S6'!$G$38)),1,0)</f>
        <v>1</v>
      </c>
      <c r="BC85" s="441">
        <f>IF((OR($C85='S6'!$G$9,$C85='S6'!$G$19,$C85='S6'!$G$29,$C85='S6'!$G$39)),1,0)</f>
        <v>1</v>
      </c>
      <c r="BD85" s="441">
        <f>IF((OR($C85='S6'!$G$10,$C85='S6'!$G$20,$C85='S6'!$G$30,$C85='S6'!$G$40)),1,0)</f>
        <v>1</v>
      </c>
      <c r="BE85" s="441">
        <f>IF((OR($C85='S6'!$G$11,$C85='S6'!$G$21,$C85='S6'!$G$31,$C85='S6'!$G$41)),1,0)</f>
        <v>1</v>
      </c>
      <c r="BF85" s="441">
        <f>IF((OR($C85='S6'!$G$12,$C85='S6'!$G$22,$C85='S6'!$G$32,$C85='S6'!$G$42)),1,0)</f>
        <v>0</v>
      </c>
      <c r="BG85" s="441" t="str">
        <f t="shared" si="304"/>
        <v/>
      </c>
      <c r="BH85" s="441" t="str">
        <f t="shared" si="305"/>
        <v/>
      </c>
      <c r="BI85" s="441" t="str">
        <f t="shared" si="306"/>
        <v/>
      </c>
      <c r="BJ85" s="441" t="str">
        <f t="shared" si="307"/>
        <v/>
      </c>
      <c r="BK85" s="441" t="str">
        <f t="shared" si="308"/>
        <v/>
      </c>
      <c r="BL85" s="441" t="str">
        <f t="shared" si="309"/>
        <v/>
      </c>
      <c r="BM85" s="441" t="str">
        <f t="shared" si="310"/>
        <v/>
      </c>
      <c r="BN85" s="441" t="str">
        <f t="shared" si="311"/>
        <v/>
      </c>
      <c r="BO85" s="441" t="str">
        <f t="shared" si="312"/>
        <v/>
      </c>
      <c r="BP85" s="441" t="str">
        <f t="shared" si="313"/>
        <v/>
      </c>
      <c r="BQ85" s="439" t="str">
        <f t="shared" si="314"/>
        <v/>
      </c>
      <c r="BR85" s="439" t="str">
        <f t="shared" si="315"/>
        <v/>
      </c>
      <c r="BS85" s="439" t="str">
        <f t="shared" si="316"/>
        <v/>
      </c>
      <c r="BT85" s="439" t="str">
        <f t="shared" si="317"/>
        <v/>
      </c>
      <c r="BU85" s="439" t="str">
        <f t="shared" si="318"/>
        <v/>
      </c>
      <c r="BV85" s="439" t="str">
        <f t="shared" si="319"/>
        <v/>
      </c>
      <c r="BW85" s="439" t="str">
        <f t="shared" si="320"/>
        <v/>
      </c>
      <c r="BX85" s="439" t="str">
        <f t="shared" si="321"/>
        <v/>
      </c>
      <c r="BY85" s="439" t="str">
        <f t="shared" si="322"/>
        <v/>
      </c>
      <c r="BZ85" s="439" t="str">
        <f t="shared" si="323"/>
        <v/>
      </c>
      <c r="CA85" s="441" t="str">
        <f t="shared" si="324"/>
        <v/>
      </c>
      <c r="CB85" s="441" t="str">
        <f t="shared" si="325"/>
        <v/>
      </c>
      <c r="CC85" s="441" t="str">
        <f t="shared" si="326"/>
        <v/>
      </c>
      <c r="CD85" s="441" t="str">
        <f t="shared" si="327"/>
        <v/>
      </c>
      <c r="CE85" s="441" t="str">
        <f t="shared" si="328"/>
        <v/>
      </c>
      <c r="CF85" s="441" t="str">
        <f t="shared" si="329"/>
        <v/>
      </c>
      <c r="CG85" s="441" t="str">
        <f t="shared" si="330"/>
        <v/>
      </c>
      <c r="CH85" s="441" t="str">
        <f t="shared" si="331"/>
        <v/>
      </c>
      <c r="CI85" s="441" t="str">
        <f t="shared" si="332"/>
        <v/>
      </c>
      <c r="CJ85" s="441" t="str">
        <f t="shared" si="333"/>
        <v/>
      </c>
      <c r="CK85" s="439" t="str">
        <f t="shared" si="334"/>
        <v/>
      </c>
      <c r="CL85" s="439" t="str">
        <f t="shared" si="335"/>
        <v/>
      </c>
      <c r="CM85" s="439" t="str">
        <f t="shared" si="336"/>
        <v/>
      </c>
      <c r="CN85" s="439" t="str">
        <f t="shared" si="337"/>
        <v/>
      </c>
      <c r="CO85" s="439" t="str">
        <f t="shared" si="338"/>
        <v/>
      </c>
      <c r="CP85" s="439" t="str">
        <f t="shared" si="339"/>
        <v/>
      </c>
      <c r="CQ85" s="439" t="str">
        <f t="shared" si="340"/>
        <v/>
      </c>
      <c r="CR85" s="439" t="str">
        <f t="shared" si="341"/>
        <v/>
      </c>
      <c r="CS85" s="439" t="str">
        <f t="shared" si="342"/>
        <v/>
      </c>
      <c r="CT85" s="439" t="str">
        <f t="shared" si="343"/>
        <v/>
      </c>
      <c r="CU85" s="441" t="str">
        <f t="shared" si="344"/>
        <v/>
      </c>
      <c r="CV85" s="441" t="str">
        <f t="shared" si="345"/>
        <v/>
      </c>
      <c r="CW85" s="441" t="str">
        <f t="shared" si="346"/>
        <v/>
      </c>
      <c r="CX85" s="441" t="str">
        <f t="shared" si="347"/>
        <v/>
      </c>
      <c r="CY85" s="441" t="str">
        <f t="shared" si="348"/>
        <v/>
      </c>
      <c r="CZ85" s="441">
        <f t="shared" si="349"/>
        <v>6</v>
      </c>
      <c r="DA85" s="441">
        <f t="shared" si="350"/>
        <v>7</v>
      </c>
      <c r="DB85" s="441">
        <f t="shared" si="351"/>
        <v>8</v>
      </c>
      <c r="DC85" s="441">
        <f t="shared" si="352"/>
        <v>9</v>
      </c>
      <c r="DD85" s="441" t="str">
        <f t="shared" si="353"/>
        <v/>
      </c>
      <c r="DE85" s="443" t="str">
        <f t="shared" si="354"/>
        <v/>
      </c>
      <c r="DF85" s="443" t="str">
        <f t="shared" si="296"/>
        <v/>
      </c>
      <c r="DG85" s="443" t="str">
        <f t="shared" si="355"/>
        <v/>
      </c>
      <c r="DH85" s="443" t="str">
        <f t="shared" si="297"/>
        <v/>
      </c>
      <c r="DI85" t="str">
        <f t="shared" si="356"/>
        <v/>
      </c>
      <c r="DJ85" s="443" t="str">
        <f t="shared" si="298"/>
        <v/>
      </c>
      <c r="DK85" t="str">
        <f t="shared" si="357"/>
        <v/>
      </c>
      <c r="DL85" s="443" t="str">
        <f t="shared" si="300"/>
        <v/>
      </c>
      <c r="DM85" t="str">
        <f t="shared" si="358"/>
        <v>6789</v>
      </c>
      <c r="DN85" s="443" t="str">
        <f t="shared" si="299"/>
        <v>F6789</v>
      </c>
    </row>
    <row r="86" spans="1:118" ht="20.100000000000001" customHeight="1" x14ac:dyDescent="0.2">
      <c r="A86" s="1040"/>
      <c r="B86" s="40">
        <f t="shared" si="295"/>
        <v>81</v>
      </c>
      <c r="C86" s="647" t="s">
        <v>382</v>
      </c>
      <c r="D86" s="648" t="str">
        <f>VLOOKUP($C86,'Course List (program)'!$G$2:$L$100,2,FALSE)</f>
        <v xml:space="preserve">Steel Structures </v>
      </c>
      <c r="E86" s="649" t="str">
        <f>VLOOKUP($C86,'Course List (program)'!$G$2:$L$100,3,FALSE)</f>
        <v>Prof. Dr. Nesrin YARDIMCI</v>
      </c>
      <c r="F86" s="655">
        <f>VLOOKUP($C86,'Course List (program)'!$G$2:$L$100,4,FALSE)</f>
        <v>0</v>
      </c>
      <c r="G86" s="648" t="str">
        <f t="shared" si="359"/>
        <v>W12</v>
      </c>
      <c r="H86" s="652">
        <f>VLOOKUP($C86,'Course List (program)'!$G$2:$L$100,6,FALSE)</f>
        <v>0</v>
      </c>
      <c r="I86" s="441">
        <f>IF((OR($C86='S6'!$C$3,$C86='S6'!$C$13,$C86='S6'!$C$23,$C86='S6'!$C$33)),1,0)</f>
        <v>0</v>
      </c>
      <c r="J86" s="441">
        <f>IF((OR($C86='S6'!$C$4,$C86='S6'!$C$14,$C86='S6'!$C$24,$C86='S6'!$C$34)),1,0)</f>
        <v>0</v>
      </c>
      <c r="K86" s="441">
        <f>IF((OR($C86='S6'!$C$5,$C86='S6'!$C$15,$C86='S6'!$C$25,$C86='S6'!$C$35)),1,0)</f>
        <v>0</v>
      </c>
      <c r="L86" s="441">
        <f>IF((OR($C86='S6'!$C$6,$C86='S6'!$C$16,$C86='S6'!$C$26,$C86='S6'!$C$36)),1,0)</f>
        <v>0</v>
      </c>
      <c r="M86" s="441">
        <f>IF((OR($C86='S6'!$C$7,$C86='S6'!$C$17,$C86='S6'!$C$27,$C86='S6'!$C$37)),1,0)</f>
        <v>0</v>
      </c>
      <c r="N86" s="441">
        <f>IF((OR($C86='S6'!$C$8,$C86='S6'!$C$18,$C86='S6'!$C$28,$C86='S6'!$C$38)),1,0)</f>
        <v>0</v>
      </c>
      <c r="O86" s="441">
        <f>IF((OR($C86='S6'!$C$9,$C86='S6'!$C$19,$C86='S6'!$C$29,$C86='S6'!$C$39)),1,0)</f>
        <v>0</v>
      </c>
      <c r="P86" s="441">
        <f>IF((OR($C86='S6'!$C$10,$C86='S6'!$C$20,$C86='S6'!$C$30,$C86='S6'!$C$40)),1,0)</f>
        <v>0</v>
      </c>
      <c r="Q86" s="441">
        <f>IF((OR($C86='S6'!$C$11,$C86='S6'!$C$21,$C86='S6'!$C$31,$C86='S6'!$C$41)),1,0)</f>
        <v>0</v>
      </c>
      <c r="R86" s="441">
        <f>IF((OR($C86='S6'!$C$12,$C86='S6'!$C$22,$C86='S6'!$C$32,$C86='S6'!$C$42)),1,0)</f>
        <v>0</v>
      </c>
      <c r="S86" s="439">
        <f>IF((OR($C86='S6'!$D$3,$C86='S6'!$D$13,$C86='S6'!$D$23,$C86='S6'!$D$33)),1,0)</f>
        <v>0</v>
      </c>
      <c r="T86" s="439">
        <f>IF((OR($C86='S6'!$D$4,$C86='S6'!$D$14,$C86='S6'!$D$24,$C86='S6'!$D$34)),1,0)</f>
        <v>0</v>
      </c>
      <c r="U86" s="439">
        <f>IF((OR($C86='S6'!$D$5,$C86='S6'!$D$15,$C86='S6'!$D$25,$C86='S6'!$D$35)),1,0)</f>
        <v>0</v>
      </c>
      <c r="V86" s="439">
        <f>IF((OR($C86='S6'!$D$6,$C86='S6'!$D$16,$C86='S6'!$D$26,$C86='S6'!$D$36)),1,0)</f>
        <v>0</v>
      </c>
      <c r="W86" s="439">
        <f>IF((OR($C86='S6'!$D$7,$C86='S6'!$D$17,$C86='S6'!$D$27,$C86='S6'!$D$37)),1,0)</f>
        <v>0</v>
      </c>
      <c r="X86" s="439">
        <f>IF((OR($C86='S6'!$D$8,$C86='S6'!$D$18,$C86='S6'!$D$28,$C86='S6'!$D$38)),1,0)</f>
        <v>0</v>
      </c>
      <c r="Y86" s="439">
        <f>IF((OR($C86='S6'!$D$9,$C86='S6'!$D$19,$C86='S6'!$D$29,$C86='S6'!$D$39)),1,0)</f>
        <v>0</v>
      </c>
      <c r="Z86" s="439">
        <f>IF((OR($C86='S6'!$D$10,$C86='S6'!$D$20,$C86='S6'!$D$30,$C86='S6'!$D$40)),1,0)</f>
        <v>0</v>
      </c>
      <c r="AA86" s="439">
        <f>IF((OR($C86='S6'!$D$11,$C86='S6'!$D$21,$C86='S6'!$D$31,$C86='S6'!$D$41)),1,0)</f>
        <v>0</v>
      </c>
      <c r="AB86" s="439">
        <f>IF((OR($C86='S6'!$D$12,$C86='S6'!$D$22,$C86='S6'!$D$32,$C86='S6'!$D$42)),1,0)</f>
        <v>0</v>
      </c>
      <c r="AC86" s="441">
        <f>IF((OR($C86='S6'!$E$3,$C86='S6'!$E$13,$C86='S6'!$E$23,$C86='S6'!$E$33)),1,0)</f>
        <v>1</v>
      </c>
      <c r="AD86" s="441">
        <f>IF((OR($C86='S6'!$E$4,$C86='S6'!$E$14,$C86='S6'!$E$24,$C86='S6'!$E$34)),1,0)</f>
        <v>1</v>
      </c>
      <c r="AE86" s="441">
        <f>IF((OR($C86='S6'!$E$5,$C86='S6'!$E$15,$C86='S6'!$E$25,$C86='S6'!$E$35)),1,0)</f>
        <v>0</v>
      </c>
      <c r="AF86" s="441">
        <f>IF((OR($C86='S6'!$E$6,$C86='S6'!$E$16,$C86='S6'!$E$26,$C86='S6'!$E$36)),1,0)</f>
        <v>0</v>
      </c>
      <c r="AG86" s="441">
        <f>IF((OR($C86='S6'!$E$7,$C86='S6'!$E$17,$C86='S6'!$E$27,$C86='S6'!$E$37)),1,0)</f>
        <v>0</v>
      </c>
      <c r="AH86" s="441">
        <f>IF((OR($C86='S6'!$E$8,$C86='S6'!$E$18,$C86='S6'!$E$28,$C86='S6'!$E$38)),1,0)</f>
        <v>0</v>
      </c>
      <c r="AI86" s="441">
        <f>IF((OR($C86='S6'!$E$9,$C86='S6'!$E$19,$C86='S6'!$E$29,$C86='S6'!$E$39)),1,0)</f>
        <v>0</v>
      </c>
      <c r="AJ86" s="441">
        <f>IF((OR($C86='S6'!$E$10,$C86='S6'!$E$20,$C86='S6'!$E$30,$C86='S6'!$E$40)),1,0)</f>
        <v>0</v>
      </c>
      <c r="AK86" s="441">
        <f>IF((OR($C86='S6'!$E$11,$C86='S6'!$E$21,$C86='S6'!$E$31,$C86='S6'!$E$41)),1,0)</f>
        <v>0</v>
      </c>
      <c r="AL86" s="441">
        <f>IF((OR($C86='S6'!$E$12,$C86='S6'!$E$22,$C86='S6'!$E$32,$C86='S6'!$E$42)),1,0)</f>
        <v>0</v>
      </c>
      <c r="AM86" s="439">
        <f>IF((OR($C86='S6'!$F$3,$C86='S6'!$F$13,$C86='S6'!$F$23,$C86='S6'!$F$33)),1,0)</f>
        <v>0</v>
      </c>
      <c r="AN86" s="439">
        <f>IF((OR($C86='S6'!$F$4,$C86='S6'!$F$14,$C86='S6'!$F$24,$C86='S6'!$F$34)),1,0)</f>
        <v>0</v>
      </c>
      <c r="AO86" s="439">
        <f>IF((OR($C86='S6'!$F$5,$C86='S6'!$F$15,$C86='S6'!$F$25,$C86='S6'!$F$35)),1,0)</f>
        <v>0</v>
      </c>
      <c r="AP86" s="439">
        <f>IF((OR($C86='S6'!$F$6,$C86='S6'!$F$16,$C86='S6'!$F$26,$C86='S6'!$F$36)),1,0)</f>
        <v>0</v>
      </c>
      <c r="AQ86" s="439">
        <f>IF((OR($C86='S6'!$F$7,$C86='S6'!$F$17,$C86='S6'!$F$27,$C86='S6'!$F$37)),1,0)</f>
        <v>0</v>
      </c>
      <c r="AR86" s="439">
        <f>IF((OR($C86='S6'!$F$8,$C86='S6'!$F$18,$C86='S6'!$F$28,$C86='S6'!$F$38)),1,0)</f>
        <v>0</v>
      </c>
      <c r="AS86" s="439">
        <f>IF((OR($C86='S6'!$F$9,$C86='S6'!$F$19,$C86='S6'!$F$29,$C86='S6'!$F$39)),1,0)</f>
        <v>0</v>
      </c>
      <c r="AT86" s="439">
        <f>IF((OR($C86='S6'!$F$10,$C86='S6'!$F$20,$C86='S6'!$F$30,$C86='S6'!$F$40)),1,0)</f>
        <v>0</v>
      </c>
      <c r="AU86" s="439">
        <f>IF((OR($C86='S6'!$F$11,$C86='S6'!$F$21,$C86='S6'!$F$31,$C86='S6'!$F$41)),1,0)</f>
        <v>0</v>
      </c>
      <c r="AV86" s="439">
        <f>IF((OR($C86='S6'!$F$12,$C86='S6'!$F$22,$C86='S6'!$F$32,$C86='S6'!$F$42)),1,0)</f>
        <v>0</v>
      </c>
      <c r="AW86" s="441">
        <f>IF((OR($C86='S6'!$G$3,$C86='S6'!$G$13,$C86='S6'!$G$23,$C86='S6'!$G$33)),1,0)</f>
        <v>0</v>
      </c>
      <c r="AX86" s="441">
        <f>IF((OR($C86='S6'!$G$4,$C86='S6'!$G$14,$C86='S6'!$G$24,$C86='S6'!$G$34)),1,0)</f>
        <v>0</v>
      </c>
      <c r="AY86" s="441">
        <f>IF((OR($C86='S6'!$G$5,$C86='S6'!$G$15,$C86='S6'!$G$25,$C86='S6'!$G$35)),1,0)</f>
        <v>0</v>
      </c>
      <c r="AZ86" s="441">
        <f>IF((OR($C86='S6'!$G$6,$C86='S6'!$G$16,$C86='S6'!$G$26,$C86='S6'!$G$36)),1,0)</f>
        <v>0</v>
      </c>
      <c r="BA86" s="441">
        <f>IF((OR($C86='S6'!$G$7,$C86='S6'!$G$17,$C86='S6'!$G$27,$C86='S6'!$G$37)),1,0)</f>
        <v>0</v>
      </c>
      <c r="BB86" s="441">
        <f>IF((OR($C86='S6'!$G$8,$C86='S6'!$G$18,$C86='S6'!$G$28,$C86='S6'!$G$38)),1,0)</f>
        <v>0</v>
      </c>
      <c r="BC86" s="441">
        <f>IF((OR($C86='S6'!$G$9,$C86='S6'!$G$19,$C86='S6'!$G$29,$C86='S6'!$G$39)),1,0)</f>
        <v>0</v>
      </c>
      <c r="BD86" s="441">
        <f>IF((OR($C86='S6'!$G$10,$C86='S6'!$G$20,$C86='S6'!$G$30,$C86='S6'!$G$40)),1,0)</f>
        <v>0</v>
      </c>
      <c r="BE86" s="441">
        <f>IF((OR($C86='S6'!$G$11,$C86='S6'!$G$21,$C86='S6'!$G$31,$C86='S6'!$G$41)),1,0)</f>
        <v>0</v>
      </c>
      <c r="BF86" s="441">
        <f>IF((OR($C86='S6'!$G$12,$C86='S6'!$G$22,$C86='S6'!$G$32,$C86='S6'!$G$42)),1,0)</f>
        <v>0</v>
      </c>
      <c r="BG86" s="441" t="str">
        <f t="shared" si="304"/>
        <v/>
      </c>
      <c r="BH86" s="441" t="str">
        <f t="shared" si="305"/>
        <v/>
      </c>
      <c r="BI86" s="441" t="str">
        <f t="shared" si="306"/>
        <v/>
      </c>
      <c r="BJ86" s="441" t="str">
        <f t="shared" si="307"/>
        <v/>
      </c>
      <c r="BK86" s="441" t="str">
        <f t="shared" si="308"/>
        <v/>
      </c>
      <c r="BL86" s="441" t="str">
        <f t="shared" si="309"/>
        <v/>
      </c>
      <c r="BM86" s="441" t="str">
        <f t="shared" si="310"/>
        <v/>
      </c>
      <c r="BN86" s="441" t="str">
        <f t="shared" si="311"/>
        <v/>
      </c>
      <c r="BO86" s="441" t="str">
        <f t="shared" si="312"/>
        <v/>
      </c>
      <c r="BP86" s="441" t="str">
        <f t="shared" si="313"/>
        <v/>
      </c>
      <c r="BQ86" s="439" t="str">
        <f t="shared" si="314"/>
        <v/>
      </c>
      <c r="BR86" s="439" t="str">
        <f t="shared" si="315"/>
        <v/>
      </c>
      <c r="BS86" s="439" t="str">
        <f t="shared" si="316"/>
        <v/>
      </c>
      <c r="BT86" s="439" t="str">
        <f t="shared" si="317"/>
        <v/>
      </c>
      <c r="BU86" s="439" t="str">
        <f t="shared" si="318"/>
        <v/>
      </c>
      <c r="BV86" s="439" t="str">
        <f t="shared" si="319"/>
        <v/>
      </c>
      <c r="BW86" s="439" t="str">
        <f t="shared" si="320"/>
        <v/>
      </c>
      <c r="BX86" s="439" t="str">
        <f t="shared" si="321"/>
        <v/>
      </c>
      <c r="BY86" s="439" t="str">
        <f t="shared" si="322"/>
        <v/>
      </c>
      <c r="BZ86" s="439" t="str">
        <f t="shared" si="323"/>
        <v/>
      </c>
      <c r="CA86" s="441">
        <f t="shared" si="324"/>
        <v>1</v>
      </c>
      <c r="CB86" s="441">
        <f t="shared" si="325"/>
        <v>2</v>
      </c>
      <c r="CC86" s="441" t="str">
        <f t="shared" si="326"/>
        <v/>
      </c>
      <c r="CD86" s="441" t="str">
        <f t="shared" si="327"/>
        <v/>
      </c>
      <c r="CE86" s="441" t="str">
        <f t="shared" si="328"/>
        <v/>
      </c>
      <c r="CF86" s="441" t="str">
        <f t="shared" si="329"/>
        <v/>
      </c>
      <c r="CG86" s="441" t="str">
        <f t="shared" si="330"/>
        <v/>
      </c>
      <c r="CH86" s="441" t="str">
        <f t="shared" si="331"/>
        <v/>
      </c>
      <c r="CI86" s="441" t="str">
        <f t="shared" si="332"/>
        <v/>
      </c>
      <c r="CJ86" s="441" t="str">
        <f t="shared" si="333"/>
        <v/>
      </c>
      <c r="CK86" s="439" t="str">
        <f t="shared" si="334"/>
        <v/>
      </c>
      <c r="CL86" s="439" t="str">
        <f t="shared" si="335"/>
        <v/>
      </c>
      <c r="CM86" s="439" t="str">
        <f t="shared" si="336"/>
        <v/>
      </c>
      <c r="CN86" s="439" t="str">
        <f t="shared" si="337"/>
        <v/>
      </c>
      <c r="CO86" s="439" t="str">
        <f t="shared" si="338"/>
        <v/>
      </c>
      <c r="CP86" s="439" t="str">
        <f t="shared" si="339"/>
        <v/>
      </c>
      <c r="CQ86" s="439" t="str">
        <f t="shared" si="340"/>
        <v/>
      </c>
      <c r="CR86" s="439" t="str">
        <f t="shared" si="341"/>
        <v/>
      </c>
      <c r="CS86" s="439" t="str">
        <f t="shared" si="342"/>
        <v/>
      </c>
      <c r="CT86" s="439" t="str">
        <f t="shared" si="343"/>
        <v/>
      </c>
      <c r="CU86" s="441" t="str">
        <f t="shared" si="344"/>
        <v/>
      </c>
      <c r="CV86" s="441" t="str">
        <f t="shared" si="345"/>
        <v/>
      </c>
      <c r="CW86" s="441" t="str">
        <f t="shared" si="346"/>
        <v/>
      </c>
      <c r="CX86" s="441" t="str">
        <f t="shared" si="347"/>
        <v/>
      </c>
      <c r="CY86" s="441" t="str">
        <f t="shared" si="348"/>
        <v/>
      </c>
      <c r="CZ86" s="441" t="str">
        <f t="shared" si="349"/>
        <v/>
      </c>
      <c r="DA86" s="441" t="str">
        <f t="shared" si="350"/>
        <v/>
      </c>
      <c r="DB86" s="441" t="str">
        <f t="shared" si="351"/>
        <v/>
      </c>
      <c r="DC86" s="441" t="str">
        <f t="shared" si="352"/>
        <v/>
      </c>
      <c r="DD86" s="441" t="str">
        <f t="shared" si="353"/>
        <v/>
      </c>
      <c r="DE86" s="443" t="str">
        <f t="shared" si="354"/>
        <v/>
      </c>
      <c r="DF86" s="443" t="str">
        <f t="shared" si="296"/>
        <v/>
      </c>
      <c r="DG86" s="443" t="str">
        <f t="shared" si="355"/>
        <v/>
      </c>
      <c r="DH86" s="443" t="str">
        <f t="shared" si="297"/>
        <v/>
      </c>
      <c r="DI86" t="str">
        <f t="shared" si="356"/>
        <v>12</v>
      </c>
      <c r="DJ86" s="443" t="str">
        <f t="shared" si="298"/>
        <v>W12</v>
      </c>
      <c r="DK86" t="str">
        <f t="shared" si="357"/>
        <v/>
      </c>
      <c r="DL86" s="443" t="str">
        <f t="shared" si="300"/>
        <v/>
      </c>
      <c r="DM86" t="str">
        <f t="shared" si="358"/>
        <v/>
      </c>
      <c r="DN86" s="443" t="str">
        <f t="shared" si="299"/>
        <v/>
      </c>
    </row>
    <row r="87" spans="1:118" ht="20.100000000000001" customHeight="1" x14ac:dyDescent="0.2">
      <c r="A87" s="1040"/>
      <c r="B87" s="40">
        <f t="shared" si="295"/>
        <v>82</v>
      </c>
      <c r="C87" s="647" t="s">
        <v>361</v>
      </c>
      <c r="D87" s="648" t="str">
        <f>VLOOKUP($C87,'Course List (program)'!$G$2:$L$100,2,FALSE)</f>
        <v>Architectural Design Studio IV</v>
      </c>
      <c r="E87" s="653" t="str">
        <f>VLOOKUP($C87,'Course List (program)'!$G$2:$L$100,3,FALSE)</f>
        <v>Prof. Dr. Oya PAKDİL</v>
      </c>
      <c r="F87" s="650">
        <f>VLOOKUP($C87,'Course List (program)'!$G$2:$L$100,4,FALSE)</f>
        <v>0</v>
      </c>
      <c r="G87" s="648" t="str">
        <f t="shared" si="359"/>
        <v>TH12346789</v>
      </c>
      <c r="H87" s="652">
        <f>VLOOKUP($C87,'Course List (program)'!$G$2:$L$100,6,FALSE)</f>
        <v>0</v>
      </c>
      <c r="I87" s="441">
        <f>IF((OR($C87='S6'!$C$3,$C87='S6'!$C$13,$C87='S6'!$C$23,$C87='S6'!$C$33)),1,0)</f>
        <v>0</v>
      </c>
      <c r="J87" s="441">
        <f>IF((OR($C87='S6'!$C$4,$C87='S6'!$C$14,$C87='S6'!$C$24,$C87='S6'!$C$34)),1,0)</f>
        <v>0</v>
      </c>
      <c r="K87" s="441">
        <f>IF((OR($C87='S6'!$C$5,$C87='S6'!$C$15,$C87='S6'!$C$25,$C87='S6'!$C$35)),1,0)</f>
        <v>0</v>
      </c>
      <c r="L87" s="441">
        <f>IF((OR($C87='S6'!$C$6,$C87='S6'!$C$16,$C87='S6'!$C$26,$C87='S6'!$C$36)),1,0)</f>
        <v>0</v>
      </c>
      <c r="M87" s="441">
        <f>IF((OR($C87='S6'!$C$7,$C87='S6'!$C$17,$C87='S6'!$C$27,$C87='S6'!$C$37)),1,0)</f>
        <v>0</v>
      </c>
      <c r="N87" s="441">
        <f>IF((OR($C87='S6'!$C$8,$C87='S6'!$C$18,$C87='S6'!$C$28,$C87='S6'!$C$38)),1,0)</f>
        <v>0</v>
      </c>
      <c r="O87" s="441">
        <f>IF((OR($C87='S6'!$C$9,$C87='S6'!$C$19,$C87='S6'!$C$29,$C87='S6'!$C$39)),1,0)</f>
        <v>0</v>
      </c>
      <c r="P87" s="441">
        <f>IF((OR($C87='S6'!$C$10,$C87='S6'!$C$20,$C87='S6'!$C$30,$C87='S6'!$C$40)),1,0)</f>
        <v>0</v>
      </c>
      <c r="Q87" s="441">
        <f>IF((OR($C87='S6'!$C$11,$C87='S6'!$C$21,$C87='S6'!$C$31,$C87='S6'!$C$41)),1,0)</f>
        <v>0</v>
      </c>
      <c r="R87" s="441">
        <f>IF((OR($C87='S6'!$C$12,$C87='S6'!$C$22,$C87='S6'!$C$32,$C87='S6'!$C$42)),1,0)</f>
        <v>0</v>
      </c>
      <c r="S87" s="439">
        <f>IF((OR($C87='S6'!$D$3,$C87='S6'!$D$13,$C87='S6'!$D$23,$C87='S6'!$D$33)),1,0)</f>
        <v>0</v>
      </c>
      <c r="T87" s="439">
        <f>IF((OR($C87='S6'!$D$4,$C87='S6'!$D$14,$C87='S6'!$D$24,$C87='S6'!$D$34)),1,0)</f>
        <v>0</v>
      </c>
      <c r="U87" s="439">
        <f>IF((OR($C87='S6'!$D$5,$C87='S6'!$D$15,$C87='S6'!$D$25,$C87='S6'!$D$35)),1,0)</f>
        <v>0</v>
      </c>
      <c r="V87" s="439">
        <f>IF((OR($C87='S6'!$D$6,$C87='S6'!$D$16,$C87='S6'!$D$26,$C87='S6'!$D$36)),1,0)</f>
        <v>0</v>
      </c>
      <c r="W87" s="439">
        <f>IF((OR($C87='S6'!$D$7,$C87='S6'!$D$17,$C87='S6'!$D$27,$C87='S6'!$D$37)),1,0)</f>
        <v>0</v>
      </c>
      <c r="X87" s="439">
        <f>IF((OR($C87='S6'!$D$8,$C87='S6'!$D$18,$C87='S6'!$D$28,$C87='S6'!$D$38)),1,0)</f>
        <v>0</v>
      </c>
      <c r="Y87" s="439">
        <f>IF((OR($C87='S6'!$D$9,$C87='S6'!$D$19,$C87='S6'!$D$29,$C87='S6'!$D$39)),1,0)</f>
        <v>0</v>
      </c>
      <c r="Z87" s="439">
        <f>IF((OR($C87='S6'!$D$10,$C87='S6'!$D$20,$C87='S6'!$D$30,$C87='S6'!$D$40)),1,0)</f>
        <v>0</v>
      </c>
      <c r="AA87" s="439">
        <f>IF((OR($C87='S6'!$D$11,$C87='S6'!$D$21,$C87='S6'!$D$31,$C87='S6'!$D$41)),1,0)</f>
        <v>0</v>
      </c>
      <c r="AB87" s="439">
        <f>IF((OR($C87='S6'!$D$12,$C87='S6'!$D$22,$C87='S6'!$D$32,$C87='S6'!$D$42)),1,0)</f>
        <v>0</v>
      </c>
      <c r="AC87" s="441">
        <f>IF((OR($C87='S6'!$E$3,$C87='S6'!$E$13,$C87='S6'!$E$23,$C87='S6'!$E$33)),1,0)</f>
        <v>0</v>
      </c>
      <c r="AD87" s="441">
        <f>IF((OR($C87='S6'!$E$4,$C87='S6'!$E$14,$C87='S6'!$E$24,$C87='S6'!$E$34)),1,0)</f>
        <v>0</v>
      </c>
      <c r="AE87" s="441">
        <f>IF((OR($C87='S6'!$E$5,$C87='S6'!$E$15,$C87='S6'!$E$25,$C87='S6'!$E$35)),1,0)</f>
        <v>0</v>
      </c>
      <c r="AF87" s="441">
        <f>IF((OR($C87='S6'!$E$6,$C87='S6'!$E$16,$C87='S6'!$E$26,$C87='S6'!$E$36)),1,0)</f>
        <v>0</v>
      </c>
      <c r="AG87" s="441">
        <f>IF((OR($C87='S6'!$E$7,$C87='S6'!$E$17,$C87='S6'!$E$27,$C87='S6'!$E$37)),1,0)</f>
        <v>0</v>
      </c>
      <c r="AH87" s="441">
        <f>IF((OR($C87='S6'!$E$8,$C87='S6'!$E$18,$C87='S6'!$E$28,$C87='S6'!$E$38)),1,0)</f>
        <v>0</v>
      </c>
      <c r="AI87" s="441">
        <f>IF((OR($C87='S6'!$E$9,$C87='S6'!$E$19,$C87='S6'!$E$29,$C87='S6'!$E$39)),1,0)</f>
        <v>0</v>
      </c>
      <c r="AJ87" s="441">
        <f>IF((OR($C87='S6'!$E$10,$C87='S6'!$E$20,$C87='S6'!$E$30,$C87='S6'!$E$40)),1,0)</f>
        <v>0</v>
      </c>
      <c r="AK87" s="441">
        <f>IF((OR($C87='S6'!$E$11,$C87='S6'!$E$21,$C87='S6'!$E$31,$C87='S6'!$E$41)),1,0)</f>
        <v>0</v>
      </c>
      <c r="AL87" s="441">
        <f>IF((OR($C87='S6'!$E$12,$C87='S6'!$E$22,$C87='S6'!$E$32,$C87='S6'!$E$42)),1,0)</f>
        <v>0</v>
      </c>
      <c r="AM87" s="439">
        <f>IF((OR($C87='S6'!$F$3,$C87='S6'!$F$13,$C87='S6'!$F$23,$C87='S6'!$F$33)),1,0)</f>
        <v>1</v>
      </c>
      <c r="AN87" s="439">
        <f>IF((OR($C87='S6'!$F$4,$C87='S6'!$F$14,$C87='S6'!$F$24,$C87='S6'!$F$34)),1,0)</f>
        <v>1</v>
      </c>
      <c r="AO87" s="439">
        <f>IF((OR($C87='S6'!$F$5,$C87='S6'!$F$15,$C87='S6'!$F$25,$C87='S6'!$F$35)),1,0)</f>
        <v>1</v>
      </c>
      <c r="AP87" s="439">
        <f>IF((OR($C87='S6'!$F$6,$C87='S6'!$F$16,$C87='S6'!$F$26,$C87='S6'!$F$36)),1,0)</f>
        <v>1</v>
      </c>
      <c r="AQ87" s="439">
        <f>IF((OR($C87='S6'!$F$7,$C87='S6'!$F$17,$C87='S6'!$F$27,$C87='S6'!$F$37)),1,0)</f>
        <v>0</v>
      </c>
      <c r="AR87" s="439">
        <f>IF((OR($C87='S6'!$F$8,$C87='S6'!$F$18,$C87='S6'!$F$28,$C87='S6'!$F$38)),1,0)</f>
        <v>1</v>
      </c>
      <c r="AS87" s="439">
        <f>IF((OR($C87='S6'!$F$9,$C87='S6'!$F$19,$C87='S6'!$F$29,$C87='S6'!$F$39)),1,0)</f>
        <v>1</v>
      </c>
      <c r="AT87" s="439">
        <f>IF((OR($C87='S6'!$F$10,$C87='S6'!$F$20,$C87='S6'!$F$30,$C87='S6'!$F$40)),1,0)</f>
        <v>1</v>
      </c>
      <c r="AU87" s="439">
        <f>IF((OR($C87='S6'!$F$11,$C87='S6'!$F$21,$C87='S6'!$F$31,$C87='S6'!$F$41)),1,0)</f>
        <v>1</v>
      </c>
      <c r="AV87" s="439">
        <f>IF((OR($C87='S6'!$F$12,$C87='S6'!$F$22,$C87='S6'!$F$32,$C87='S6'!$F$42)),1,0)</f>
        <v>0</v>
      </c>
      <c r="AW87" s="441">
        <f>IF((OR($C87='S6'!$G$3,$C87='S6'!$G$13,$C87='S6'!$G$23,$C87='S6'!$G$33)),1,0)</f>
        <v>0</v>
      </c>
      <c r="AX87" s="441">
        <f>IF((OR($C87='S6'!$G$4,$C87='S6'!$G$14,$C87='S6'!$G$24,$C87='S6'!$G$34)),1,0)</f>
        <v>0</v>
      </c>
      <c r="AY87" s="441">
        <f>IF((OR($C87='S6'!$G$5,$C87='S6'!$G$15,$C87='S6'!$G$25,$C87='S6'!$G$35)),1,0)</f>
        <v>0</v>
      </c>
      <c r="AZ87" s="441">
        <f>IF((OR($C87='S6'!$G$6,$C87='S6'!$G$16,$C87='S6'!$G$26,$C87='S6'!$G$36)),1,0)</f>
        <v>0</v>
      </c>
      <c r="BA87" s="441">
        <f>IF((OR($C87='S6'!$G$7,$C87='S6'!$G$17,$C87='S6'!$G$27,$C87='S6'!$G$37)),1,0)</f>
        <v>0</v>
      </c>
      <c r="BB87" s="441">
        <f>IF((OR($C87='S6'!$G$8,$C87='S6'!$G$18,$C87='S6'!$G$28,$C87='S6'!$G$38)),1,0)</f>
        <v>0</v>
      </c>
      <c r="BC87" s="441">
        <f>IF((OR($C87='S6'!$G$9,$C87='S6'!$G$19,$C87='S6'!$G$29,$C87='S6'!$G$39)),1,0)</f>
        <v>0</v>
      </c>
      <c r="BD87" s="441">
        <f>IF((OR($C87='S6'!$G$10,$C87='S6'!$G$20,$C87='S6'!$G$30,$C87='S6'!$G$40)),1,0)</f>
        <v>0</v>
      </c>
      <c r="BE87" s="441">
        <f>IF((OR($C87='S6'!$G$11,$C87='S6'!$G$21,$C87='S6'!$G$31,$C87='S6'!$G$41)),1,0)</f>
        <v>0</v>
      </c>
      <c r="BF87" s="441">
        <f>IF((OR($C87='S6'!$G$12,$C87='S6'!$G$22,$C87='S6'!$G$32,$C87='S6'!$G$42)),1,0)</f>
        <v>0</v>
      </c>
      <c r="BG87" s="441" t="str">
        <f t="shared" si="304"/>
        <v/>
      </c>
      <c r="BH87" s="441" t="str">
        <f t="shared" si="305"/>
        <v/>
      </c>
      <c r="BI87" s="441" t="str">
        <f t="shared" si="306"/>
        <v/>
      </c>
      <c r="BJ87" s="441" t="str">
        <f t="shared" si="307"/>
        <v/>
      </c>
      <c r="BK87" s="441" t="str">
        <f t="shared" si="308"/>
        <v/>
      </c>
      <c r="BL87" s="441" t="str">
        <f t="shared" si="309"/>
        <v/>
      </c>
      <c r="BM87" s="441" t="str">
        <f t="shared" si="310"/>
        <v/>
      </c>
      <c r="BN87" s="441" t="str">
        <f t="shared" si="311"/>
        <v/>
      </c>
      <c r="BO87" s="441" t="str">
        <f t="shared" si="312"/>
        <v/>
      </c>
      <c r="BP87" s="441" t="str">
        <f t="shared" si="313"/>
        <v/>
      </c>
      <c r="BQ87" s="439" t="str">
        <f t="shared" si="314"/>
        <v/>
      </c>
      <c r="BR87" s="439" t="str">
        <f t="shared" si="315"/>
        <v/>
      </c>
      <c r="BS87" s="439" t="str">
        <f t="shared" si="316"/>
        <v/>
      </c>
      <c r="BT87" s="439" t="str">
        <f t="shared" si="317"/>
        <v/>
      </c>
      <c r="BU87" s="439" t="str">
        <f t="shared" si="318"/>
        <v/>
      </c>
      <c r="BV87" s="439" t="str">
        <f t="shared" si="319"/>
        <v/>
      </c>
      <c r="BW87" s="439" t="str">
        <f t="shared" si="320"/>
        <v/>
      </c>
      <c r="BX87" s="439" t="str">
        <f t="shared" si="321"/>
        <v/>
      </c>
      <c r="BY87" s="439" t="str">
        <f t="shared" si="322"/>
        <v/>
      </c>
      <c r="BZ87" s="439" t="str">
        <f t="shared" si="323"/>
        <v/>
      </c>
      <c r="CA87" s="441" t="str">
        <f t="shared" si="324"/>
        <v/>
      </c>
      <c r="CB87" s="441" t="str">
        <f t="shared" si="325"/>
        <v/>
      </c>
      <c r="CC87" s="441" t="str">
        <f t="shared" si="326"/>
        <v/>
      </c>
      <c r="CD87" s="441" t="str">
        <f t="shared" si="327"/>
        <v/>
      </c>
      <c r="CE87" s="441" t="str">
        <f t="shared" si="328"/>
        <v/>
      </c>
      <c r="CF87" s="441" t="str">
        <f t="shared" si="329"/>
        <v/>
      </c>
      <c r="CG87" s="441" t="str">
        <f t="shared" si="330"/>
        <v/>
      </c>
      <c r="CH87" s="441" t="str">
        <f t="shared" si="331"/>
        <v/>
      </c>
      <c r="CI87" s="441" t="str">
        <f t="shared" si="332"/>
        <v/>
      </c>
      <c r="CJ87" s="441" t="str">
        <f t="shared" si="333"/>
        <v/>
      </c>
      <c r="CK87" s="439">
        <f t="shared" si="334"/>
        <v>1</v>
      </c>
      <c r="CL87" s="439">
        <f t="shared" si="335"/>
        <v>2</v>
      </c>
      <c r="CM87" s="439">
        <f t="shared" si="336"/>
        <v>3</v>
      </c>
      <c r="CN87" s="439">
        <f t="shared" si="337"/>
        <v>4</v>
      </c>
      <c r="CO87" s="439" t="str">
        <f t="shared" si="338"/>
        <v/>
      </c>
      <c r="CP87" s="439">
        <f t="shared" si="339"/>
        <v>6</v>
      </c>
      <c r="CQ87" s="439">
        <f t="shared" si="340"/>
        <v>7</v>
      </c>
      <c r="CR87" s="439">
        <f t="shared" si="341"/>
        <v>8</v>
      </c>
      <c r="CS87" s="439">
        <f t="shared" si="342"/>
        <v>9</v>
      </c>
      <c r="CT87" s="439" t="str">
        <f t="shared" si="343"/>
        <v/>
      </c>
      <c r="CU87" s="441" t="str">
        <f t="shared" si="344"/>
        <v/>
      </c>
      <c r="CV87" s="441" t="str">
        <f t="shared" si="345"/>
        <v/>
      </c>
      <c r="CW87" s="441" t="str">
        <f t="shared" si="346"/>
        <v/>
      </c>
      <c r="CX87" s="441" t="str">
        <f t="shared" si="347"/>
        <v/>
      </c>
      <c r="CY87" s="441" t="str">
        <f t="shared" si="348"/>
        <v/>
      </c>
      <c r="CZ87" s="441" t="str">
        <f t="shared" si="349"/>
        <v/>
      </c>
      <c r="DA87" s="441" t="str">
        <f t="shared" si="350"/>
        <v/>
      </c>
      <c r="DB87" s="441" t="str">
        <f t="shared" si="351"/>
        <v/>
      </c>
      <c r="DC87" s="441" t="str">
        <f t="shared" si="352"/>
        <v/>
      </c>
      <c r="DD87" s="441" t="str">
        <f t="shared" si="353"/>
        <v/>
      </c>
      <c r="DE87" s="443" t="str">
        <f t="shared" si="354"/>
        <v/>
      </c>
      <c r="DF87" s="443" t="str">
        <f t="shared" si="296"/>
        <v/>
      </c>
      <c r="DG87" s="443" t="str">
        <f t="shared" si="355"/>
        <v/>
      </c>
      <c r="DH87" s="443" t="str">
        <f t="shared" si="297"/>
        <v/>
      </c>
      <c r="DI87" t="str">
        <f t="shared" si="356"/>
        <v/>
      </c>
      <c r="DJ87" s="443" t="str">
        <f t="shared" si="298"/>
        <v/>
      </c>
      <c r="DK87" t="str">
        <f t="shared" si="357"/>
        <v>12346789</v>
      </c>
      <c r="DL87" s="443" t="str">
        <f t="shared" si="300"/>
        <v>TH12346789</v>
      </c>
      <c r="DM87" t="str">
        <f t="shared" si="358"/>
        <v/>
      </c>
      <c r="DN87" s="443" t="str">
        <f t="shared" si="299"/>
        <v/>
      </c>
    </row>
    <row r="88" spans="1:118" ht="20.100000000000001" customHeight="1" x14ac:dyDescent="0.2">
      <c r="A88" s="1040"/>
      <c r="B88" s="40">
        <f t="shared" si="295"/>
        <v>83</v>
      </c>
      <c r="C88" s="647" t="s">
        <v>364</v>
      </c>
      <c r="D88" s="648" t="str">
        <f>VLOOKUP($C88,'Course List (program)'!$G$2:$L$100,2,FALSE)</f>
        <v>Architectural Design Studio IV</v>
      </c>
      <c r="E88" s="649" t="str">
        <f>VLOOKUP($C88,'Course List (program)'!$G$2:$L$100,3,FALSE)</f>
        <v>Prof. Dr. Şahap ÇAKIN</v>
      </c>
      <c r="F88" s="650">
        <f>VLOOKUP($C88,'Course List (program)'!$G$2:$L$100,4,FALSE)</f>
        <v>0</v>
      </c>
      <c r="G88" s="648" t="str">
        <f t="shared" si="359"/>
        <v>TH12346789</v>
      </c>
      <c r="H88" s="652">
        <f>VLOOKUP($C88,'Course List (program)'!$G$2:$L$100,6,FALSE)</f>
        <v>0</v>
      </c>
      <c r="I88" s="441">
        <f>IF((OR($C88='S6'!$C$3,$C88='S6'!$C$13,$C88='S6'!$C$23,$C88='S6'!$C$33)),1,0)</f>
        <v>0</v>
      </c>
      <c r="J88" s="441">
        <f>IF((OR($C88='S6'!$C$4,$C88='S6'!$C$14,$C88='S6'!$C$24,$C88='S6'!$C$34)),1,0)</f>
        <v>0</v>
      </c>
      <c r="K88" s="441">
        <f>IF((OR($C88='S6'!$C$5,$C88='S6'!$C$15,$C88='S6'!$C$25,$C88='S6'!$C$35)),1,0)</f>
        <v>0</v>
      </c>
      <c r="L88" s="441">
        <f>IF((OR($C88='S6'!$C$6,$C88='S6'!$C$16,$C88='S6'!$C$26,$C88='S6'!$C$36)),1,0)</f>
        <v>0</v>
      </c>
      <c r="M88" s="441">
        <f>IF((OR($C88='S6'!$C$7,$C88='S6'!$C$17,$C88='S6'!$C$27,$C88='S6'!$C$37)),1,0)</f>
        <v>0</v>
      </c>
      <c r="N88" s="441">
        <f>IF((OR($C88='S6'!$C$8,$C88='S6'!$C$18,$C88='S6'!$C$28,$C88='S6'!$C$38)),1,0)</f>
        <v>0</v>
      </c>
      <c r="O88" s="441">
        <f>IF((OR($C88='S6'!$C$9,$C88='S6'!$C$19,$C88='S6'!$C$29,$C88='S6'!$C$39)),1,0)</f>
        <v>0</v>
      </c>
      <c r="P88" s="441">
        <f>IF((OR($C88='S6'!$C$10,$C88='S6'!$C$20,$C88='S6'!$C$30,$C88='S6'!$C$40)),1,0)</f>
        <v>0</v>
      </c>
      <c r="Q88" s="441">
        <f>IF((OR($C88='S6'!$C$11,$C88='S6'!$C$21,$C88='S6'!$C$31,$C88='S6'!$C$41)),1,0)</f>
        <v>0</v>
      </c>
      <c r="R88" s="441">
        <f>IF((OR($C88='S6'!$C$12,$C88='S6'!$C$22,$C88='S6'!$C$32,$C88='S6'!$C$42)),1,0)</f>
        <v>0</v>
      </c>
      <c r="S88" s="439">
        <f>IF((OR($C88='S6'!$D$3,$C88='S6'!$D$13,$C88='S6'!$D$23,$C88='S6'!$D$33)),1,0)</f>
        <v>0</v>
      </c>
      <c r="T88" s="439">
        <f>IF((OR($C88='S6'!$D$4,$C88='S6'!$D$14,$C88='S6'!$D$24,$C88='S6'!$D$34)),1,0)</f>
        <v>0</v>
      </c>
      <c r="U88" s="439">
        <f>IF((OR($C88='S6'!$D$5,$C88='S6'!$D$15,$C88='S6'!$D$25,$C88='S6'!$D$35)),1,0)</f>
        <v>0</v>
      </c>
      <c r="V88" s="439">
        <f>IF((OR($C88='S6'!$D$6,$C88='S6'!$D$16,$C88='S6'!$D$26,$C88='S6'!$D$36)),1,0)</f>
        <v>0</v>
      </c>
      <c r="W88" s="439">
        <f>IF((OR($C88='S6'!$D$7,$C88='S6'!$D$17,$C88='S6'!$D$27,$C88='S6'!$D$37)),1,0)</f>
        <v>0</v>
      </c>
      <c r="X88" s="439">
        <f>IF((OR($C88='S6'!$D$8,$C88='S6'!$D$18,$C88='S6'!$D$28,$C88='S6'!$D$38)),1,0)</f>
        <v>0</v>
      </c>
      <c r="Y88" s="439">
        <f>IF((OR($C88='S6'!$D$9,$C88='S6'!$D$19,$C88='S6'!$D$29,$C88='S6'!$D$39)),1,0)</f>
        <v>0</v>
      </c>
      <c r="Z88" s="439">
        <f>IF((OR($C88='S6'!$D$10,$C88='S6'!$D$20,$C88='S6'!$D$30,$C88='S6'!$D$40)),1,0)</f>
        <v>0</v>
      </c>
      <c r="AA88" s="439">
        <f>IF((OR($C88='S6'!$D$11,$C88='S6'!$D$21,$C88='S6'!$D$31,$C88='S6'!$D$41)),1,0)</f>
        <v>0</v>
      </c>
      <c r="AB88" s="439">
        <f>IF((OR($C88='S6'!$D$12,$C88='S6'!$D$22,$C88='S6'!$D$32,$C88='S6'!$D$42)),1,0)</f>
        <v>0</v>
      </c>
      <c r="AC88" s="441">
        <f>IF((OR($C88='S6'!$E$3,$C88='S6'!$E$13,$C88='S6'!$E$23,$C88='S6'!$E$33)),1,0)</f>
        <v>0</v>
      </c>
      <c r="AD88" s="441">
        <f>IF((OR($C88='S6'!$E$4,$C88='S6'!$E$14,$C88='S6'!$E$24,$C88='S6'!$E$34)),1,0)</f>
        <v>0</v>
      </c>
      <c r="AE88" s="441">
        <f>IF((OR($C88='S6'!$E$5,$C88='S6'!$E$15,$C88='S6'!$E$25,$C88='S6'!$E$35)),1,0)</f>
        <v>0</v>
      </c>
      <c r="AF88" s="441">
        <f>IF((OR($C88='S6'!$E$6,$C88='S6'!$E$16,$C88='S6'!$E$26,$C88='S6'!$E$36)),1,0)</f>
        <v>0</v>
      </c>
      <c r="AG88" s="441">
        <f>IF((OR($C88='S6'!$E$7,$C88='S6'!$E$17,$C88='S6'!$E$27,$C88='S6'!$E$37)),1,0)</f>
        <v>0</v>
      </c>
      <c r="AH88" s="441">
        <f>IF((OR($C88='S6'!$E$8,$C88='S6'!$E$18,$C88='S6'!$E$28,$C88='S6'!$E$38)),1,0)</f>
        <v>0</v>
      </c>
      <c r="AI88" s="441">
        <f>IF((OR($C88='S6'!$E$9,$C88='S6'!$E$19,$C88='S6'!$E$29,$C88='S6'!$E$39)),1,0)</f>
        <v>0</v>
      </c>
      <c r="AJ88" s="441">
        <f>IF((OR($C88='S6'!$E$10,$C88='S6'!$E$20,$C88='S6'!$E$30,$C88='S6'!$E$40)),1,0)</f>
        <v>0</v>
      </c>
      <c r="AK88" s="441">
        <f>IF((OR($C88='S6'!$E$11,$C88='S6'!$E$21,$C88='S6'!$E$31,$C88='S6'!$E$41)),1,0)</f>
        <v>0</v>
      </c>
      <c r="AL88" s="441">
        <f>IF((OR($C88='S6'!$E$12,$C88='S6'!$E$22,$C88='S6'!$E$32,$C88='S6'!$E$42)),1,0)</f>
        <v>0</v>
      </c>
      <c r="AM88" s="439">
        <f>IF((OR($C88='S6'!$F$3,$C88='S6'!$F$13,$C88='S6'!$F$23,$C88='S6'!$F$33)),1,0)</f>
        <v>1</v>
      </c>
      <c r="AN88" s="439">
        <f>IF((OR($C88='S6'!$F$4,$C88='S6'!$F$14,$C88='S6'!$F$24,$C88='S6'!$F$34)),1,0)</f>
        <v>1</v>
      </c>
      <c r="AO88" s="439">
        <f>IF((OR($C88='S6'!$F$5,$C88='S6'!$F$15,$C88='S6'!$F$25,$C88='S6'!$F$35)),1,0)</f>
        <v>1</v>
      </c>
      <c r="AP88" s="439">
        <f>IF((OR($C88='S6'!$F$6,$C88='S6'!$F$16,$C88='S6'!$F$26,$C88='S6'!$F$36)),1,0)</f>
        <v>1</v>
      </c>
      <c r="AQ88" s="439">
        <f>IF((OR($C88='S6'!$F$7,$C88='S6'!$F$17,$C88='S6'!$F$27,$C88='S6'!$F$37)),1,0)</f>
        <v>0</v>
      </c>
      <c r="AR88" s="439">
        <f>IF((OR($C88='S6'!$F$8,$C88='S6'!$F$18,$C88='S6'!$F$28,$C88='S6'!$F$38)),1,0)</f>
        <v>1</v>
      </c>
      <c r="AS88" s="439">
        <f>IF((OR($C88='S6'!$F$9,$C88='S6'!$F$19,$C88='S6'!$F$29,$C88='S6'!$F$39)),1,0)</f>
        <v>1</v>
      </c>
      <c r="AT88" s="439">
        <f>IF((OR($C88='S6'!$F$10,$C88='S6'!$F$20,$C88='S6'!$F$30,$C88='S6'!$F$40)),1,0)</f>
        <v>1</v>
      </c>
      <c r="AU88" s="439">
        <f>IF((OR($C88='S6'!$F$11,$C88='S6'!$F$21,$C88='S6'!$F$31,$C88='S6'!$F$41)),1,0)</f>
        <v>1</v>
      </c>
      <c r="AV88" s="439">
        <f>IF((OR($C88='S6'!$F$12,$C88='S6'!$F$22,$C88='S6'!$F$32,$C88='S6'!$F$42)),1,0)</f>
        <v>0</v>
      </c>
      <c r="AW88" s="441">
        <f>IF((OR($C88='S6'!$G$3,$C88='S6'!$G$13,$C88='S6'!$G$23,$C88='S6'!$G$33)),1,0)</f>
        <v>0</v>
      </c>
      <c r="AX88" s="441">
        <f>IF((OR($C88='S6'!$G$4,$C88='S6'!$G$14,$C88='S6'!$G$24,$C88='S6'!$G$34)),1,0)</f>
        <v>0</v>
      </c>
      <c r="AY88" s="441">
        <f>IF((OR($C88='S6'!$G$5,$C88='S6'!$G$15,$C88='S6'!$G$25,$C88='S6'!$G$35)),1,0)</f>
        <v>0</v>
      </c>
      <c r="AZ88" s="441">
        <f>IF((OR($C88='S6'!$G$6,$C88='S6'!$G$16,$C88='S6'!$G$26,$C88='S6'!$G$36)),1,0)</f>
        <v>0</v>
      </c>
      <c r="BA88" s="441">
        <f>IF((OR($C88='S6'!$G$7,$C88='S6'!$G$17,$C88='S6'!$G$27,$C88='S6'!$G$37)),1,0)</f>
        <v>0</v>
      </c>
      <c r="BB88" s="441">
        <f>IF((OR($C88='S6'!$G$8,$C88='S6'!$G$18,$C88='S6'!$G$28,$C88='S6'!$G$38)),1,0)</f>
        <v>0</v>
      </c>
      <c r="BC88" s="441">
        <f>IF((OR($C88='S6'!$G$9,$C88='S6'!$G$19,$C88='S6'!$G$29,$C88='S6'!$G$39)),1,0)</f>
        <v>0</v>
      </c>
      <c r="BD88" s="441">
        <f>IF((OR($C88='S6'!$G$10,$C88='S6'!$G$20,$C88='S6'!$G$30,$C88='S6'!$G$40)),1,0)</f>
        <v>0</v>
      </c>
      <c r="BE88" s="441">
        <f>IF((OR($C88='S6'!$G$11,$C88='S6'!$G$21,$C88='S6'!$G$31,$C88='S6'!$G$41)),1,0)</f>
        <v>0</v>
      </c>
      <c r="BF88" s="441">
        <f>IF((OR($C88='S6'!$G$12,$C88='S6'!$G$22,$C88='S6'!$G$32,$C88='S6'!$G$42)),1,0)</f>
        <v>0</v>
      </c>
      <c r="BG88" s="441" t="str">
        <f t="shared" si="304"/>
        <v/>
      </c>
      <c r="BH88" s="441" t="str">
        <f t="shared" si="305"/>
        <v/>
      </c>
      <c r="BI88" s="441" t="str">
        <f t="shared" si="306"/>
        <v/>
      </c>
      <c r="BJ88" s="441" t="str">
        <f t="shared" si="307"/>
        <v/>
      </c>
      <c r="BK88" s="441" t="str">
        <f t="shared" si="308"/>
        <v/>
      </c>
      <c r="BL88" s="441" t="str">
        <f t="shared" si="309"/>
        <v/>
      </c>
      <c r="BM88" s="441" t="str">
        <f t="shared" si="310"/>
        <v/>
      </c>
      <c r="BN88" s="441" t="str">
        <f t="shared" si="311"/>
        <v/>
      </c>
      <c r="BO88" s="441" t="str">
        <f t="shared" si="312"/>
        <v/>
      </c>
      <c r="BP88" s="441" t="str">
        <f t="shared" si="313"/>
        <v/>
      </c>
      <c r="BQ88" s="439" t="str">
        <f t="shared" si="314"/>
        <v/>
      </c>
      <c r="BR88" s="439" t="str">
        <f t="shared" si="315"/>
        <v/>
      </c>
      <c r="BS88" s="439" t="str">
        <f t="shared" si="316"/>
        <v/>
      </c>
      <c r="BT88" s="439" t="str">
        <f t="shared" si="317"/>
        <v/>
      </c>
      <c r="BU88" s="439" t="str">
        <f t="shared" si="318"/>
        <v/>
      </c>
      <c r="BV88" s="439" t="str">
        <f t="shared" si="319"/>
        <v/>
      </c>
      <c r="BW88" s="439" t="str">
        <f t="shared" si="320"/>
        <v/>
      </c>
      <c r="BX88" s="439" t="str">
        <f t="shared" si="321"/>
        <v/>
      </c>
      <c r="BY88" s="439" t="str">
        <f t="shared" si="322"/>
        <v/>
      </c>
      <c r="BZ88" s="439" t="str">
        <f t="shared" si="323"/>
        <v/>
      </c>
      <c r="CA88" s="441" t="str">
        <f t="shared" si="324"/>
        <v/>
      </c>
      <c r="CB88" s="441" t="str">
        <f t="shared" si="325"/>
        <v/>
      </c>
      <c r="CC88" s="441" t="str">
        <f t="shared" si="326"/>
        <v/>
      </c>
      <c r="CD88" s="441" t="str">
        <f t="shared" si="327"/>
        <v/>
      </c>
      <c r="CE88" s="441" t="str">
        <f t="shared" si="328"/>
        <v/>
      </c>
      <c r="CF88" s="441" t="str">
        <f t="shared" si="329"/>
        <v/>
      </c>
      <c r="CG88" s="441" t="str">
        <f t="shared" si="330"/>
        <v/>
      </c>
      <c r="CH88" s="441" t="str">
        <f t="shared" si="331"/>
        <v/>
      </c>
      <c r="CI88" s="441" t="str">
        <f t="shared" si="332"/>
        <v/>
      </c>
      <c r="CJ88" s="441" t="str">
        <f t="shared" si="333"/>
        <v/>
      </c>
      <c r="CK88" s="439">
        <f t="shared" si="334"/>
        <v>1</v>
      </c>
      <c r="CL88" s="439">
        <f t="shared" si="335"/>
        <v>2</v>
      </c>
      <c r="CM88" s="439">
        <f t="shared" si="336"/>
        <v>3</v>
      </c>
      <c r="CN88" s="439">
        <f t="shared" si="337"/>
        <v>4</v>
      </c>
      <c r="CO88" s="439" t="str">
        <f t="shared" si="338"/>
        <v/>
      </c>
      <c r="CP88" s="439">
        <f t="shared" si="339"/>
        <v>6</v>
      </c>
      <c r="CQ88" s="439">
        <f t="shared" si="340"/>
        <v>7</v>
      </c>
      <c r="CR88" s="439">
        <f t="shared" si="341"/>
        <v>8</v>
      </c>
      <c r="CS88" s="439">
        <f t="shared" si="342"/>
        <v>9</v>
      </c>
      <c r="CT88" s="439" t="str">
        <f t="shared" si="343"/>
        <v/>
      </c>
      <c r="CU88" s="441" t="str">
        <f t="shared" si="344"/>
        <v/>
      </c>
      <c r="CV88" s="441" t="str">
        <f t="shared" si="345"/>
        <v/>
      </c>
      <c r="CW88" s="441" t="str">
        <f t="shared" si="346"/>
        <v/>
      </c>
      <c r="CX88" s="441" t="str">
        <f t="shared" si="347"/>
        <v/>
      </c>
      <c r="CY88" s="441" t="str">
        <f t="shared" si="348"/>
        <v/>
      </c>
      <c r="CZ88" s="441" t="str">
        <f t="shared" si="349"/>
        <v/>
      </c>
      <c r="DA88" s="441" t="str">
        <f t="shared" si="350"/>
        <v/>
      </c>
      <c r="DB88" s="441" t="str">
        <f t="shared" si="351"/>
        <v/>
      </c>
      <c r="DC88" s="441" t="str">
        <f t="shared" si="352"/>
        <v/>
      </c>
      <c r="DD88" s="441" t="str">
        <f t="shared" si="353"/>
        <v/>
      </c>
      <c r="DE88" s="443" t="str">
        <f t="shared" si="354"/>
        <v/>
      </c>
      <c r="DF88" s="443" t="str">
        <f t="shared" si="296"/>
        <v/>
      </c>
      <c r="DG88" s="443" t="str">
        <f t="shared" si="355"/>
        <v/>
      </c>
      <c r="DH88" s="443" t="str">
        <f t="shared" si="297"/>
        <v/>
      </c>
      <c r="DI88" t="str">
        <f t="shared" si="356"/>
        <v/>
      </c>
      <c r="DJ88" s="443" t="str">
        <f t="shared" si="298"/>
        <v/>
      </c>
      <c r="DK88" t="str">
        <f t="shared" si="357"/>
        <v>12346789</v>
      </c>
      <c r="DL88" s="443" t="str">
        <f t="shared" si="300"/>
        <v>TH12346789</v>
      </c>
      <c r="DM88" t="str">
        <f t="shared" si="358"/>
        <v/>
      </c>
      <c r="DN88" s="443" t="str">
        <f t="shared" si="299"/>
        <v/>
      </c>
    </row>
    <row r="89" spans="1:118" ht="20.100000000000001" customHeight="1" x14ac:dyDescent="0.2">
      <c r="A89" s="1040"/>
      <c r="B89" s="40">
        <f t="shared" si="295"/>
        <v>84</v>
      </c>
      <c r="C89" s="949" t="s">
        <v>899</v>
      </c>
      <c r="D89" s="950" t="str">
        <f>VLOOKUP($C89,'Course List (program)'!$G$2:$L$100,2,FALSE)</f>
        <v>New Design in Existing Environment</v>
      </c>
      <c r="E89" s="951" t="str">
        <f>VLOOKUP($C89,'Course List (program)'!$G$2:$L$100,3,FALSE)</f>
        <v>Doç. Dr. Çiğdem POLATOĞLU</v>
      </c>
      <c r="F89" s="954">
        <f>VLOOKUP($C89,'Course List (program)'!$G$2:$L$100,4,FALSE)</f>
        <v>0</v>
      </c>
      <c r="G89" s="950" t="str">
        <f t="shared" si="359"/>
        <v>W345</v>
      </c>
      <c r="H89" s="953">
        <f>VLOOKUP($C89,'Course List (program)'!$G$2:$L$100,6,FALSE)</f>
        <v>0</v>
      </c>
      <c r="I89" s="441">
        <f>IF((OR($C89='S6'!$C$3,$C89='S6'!$C$13,$C89='S6'!$C$23,$C89='S6'!$C$33)),1,0)</f>
        <v>0</v>
      </c>
      <c r="J89" s="441">
        <f>IF((OR($C89='S6'!$C$4,$C89='S6'!$C$14,$C89='S6'!$C$24,$C89='S6'!$C$34)),1,0)</f>
        <v>0</v>
      </c>
      <c r="K89" s="441">
        <f>IF((OR($C89='S6'!$C$5,$C89='S6'!$C$15,$C89='S6'!$C$25,$C89='S6'!$C$35)),1,0)</f>
        <v>0</v>
      </c>
      <c r="L89" s="441">
        <f>IF((OR($C89='S6'!$C$6,$C89='S6'!$C$16,$C89='S6'!$C$26,$C89='S6'!$C$36)),1,0)</f>
        <v>0</v>
      </c>
      <c r="M89" s="441">
        <f>IF((OR($C89='S6'!$C$7,$C89='S6'!$C$17,$C89='S6'!$C$27,$C89='S6'!$C$37)),1,0)</f>
        <v>0</v>
      </c>
      <c r="N89" s="441">
        <f>IF((OR($C89='S6'!$C$8,$C89='S6'!$C$18,$C89='S6'!$C$28,$C89='S6'!$C$38)),1,0)</f>
        <v>0</v>
      </c>
      <c r="O89" s="441">
        <f>IF((OR($C89='S6'!$C$9,$C89='S6'!$C$19,$C89='S6'!$C$29,$C89='S6'!$C$39)),1,0)</f>
        <v>0</v>
      </c>
      <c r="P89" s="441">
        <f>IF((OR($C89='S6'!$C$10,$C89='S6'!$C$20,$C89='S6'!$C$30,$C89='S6'!$C$40)),1,0)</f>
        <v>0</v>
      </c>
      <c r="Q89" s="441">
        <f>IF((OR($C89='S6'!$C$11,$C89='S6'!$C$21,$C89='S6'!$C$31,$C89='S6'!$C$41)),1,0)</f>
        <v>0</v>
      </c>
      <c r="R89" s="441">
        <f>IF((OR($C89='S6'!$C$12,$C89='S6'!$C$22,$C89='S6'!$C$32,$C89='S6'!$C$42)),1,0)</f>
        <v>0</v>
      </c>
      <c r="S89" s="439">
        <f>IF((OR($C89='S6'!$D$3,$C89='S6'!$D$13,$C89='S6'!$D$23,$C89='S6'!$D$33)),1,0)</f>
        <v>0</v>
      </c>
      <c r="T89" s="439">
        <f>IF((OR($C89='S6'!$D$4,$C89='S6'!$D$14,$C89='S6'!$D$24,$C89='S6'!$D$34)),1,0)</f>
        <v>0</v>
      </c>
      <c r="U89" s="439">
        <f>IF((OR($C89='S6'!$D$5,$C89='S6'!$D$15,$C89='S6'!$D$25,$C89='S6'!$D$35)),1,0)</f>
        <v>0</v>
      </c>
      <c r="V89" s="439">
        <f>IF((OR($C89='S6'!$D$6,$C89='S6'!$D$16,$C89='S6'!$D$26,$C89='S6'!$D$36)),1,0)</f>
        <v>0</v>
      </c>
      <c r="W89" s="439">
        <f>IF((OR($C89='S6'!$D$7,$C89='S6'!$D$17,$C89='S6'!$D$27,$C89='S6'!$D$37)),1,0)</f>
        <v>0</v>
      </c>
      <c r="X89" s="439">
        <f>IF((OR($C89='S6'!$D$8,$C89='S6'!$D$18,$C89='S6'!$D$28,$C89='S6'!$D$38)),1,0)</f>
        <v>0</v>
      </c>
      <c r="Y89" s="439">
        <f>IF((OR($C89='S6'!$D$9,$C89='S6'!$D$19,$C89='S6'!$D$29,$C89='S6'!$D$39)),1,0)</f>
        <v>0</v>
      </c>
      <c r="Z89" s="439">
        <f>IF((OR($C89='S6'!$D$10,$C89='S6'!$D$20,$C89='S6'!$D$30,$C89='S6'!$D$40)),1,0)</f>
        <v>0</v>
      </c>
      <c r="AA89" s="439">
        <f>IF((OR($C89='S6'!$D$11,$C89='S6'!$D$21,$C89='S6'!$D$31,$C89='S6'!$D$41)),1,0)</f>
        <v>0</v>
      </c>
      <c r="AB89" s="439">
        <f>IF((OR($C89='S6'!$D$12,$C89='S6'!$D$22,$C89='S6'!$D$32,$C89='S6'!$D$42)),1,0)</f>
        <v>0</v>
      </c>
      <c r="AC89" s="441">
        <f>IF((OR($C89='S6'!$E$3,$C89='S6'!$E$13,$C89='S6'!$E$23,$C89='S6'!$E$33)),1,0)</f>
        <v>0</v>
      </c>
      <c r="AD89" s="441">
        <f>IF((OR($C89='S6'!$E$4,$C89='S6'!$E$14,$C89='S6'!$E$24,$C89='S6'!$E$34)),1,0)</f>
        <v>0</v>
      </c>
      <c r="AE89" s="441">
        <f>IF((OR($C89='S6'!$E$5,$C89='S6'!$E$15,$C89='S6'!$E$25,$C89='S6'!$E$35)),1,0)</f>
        <v>1</v>
      </c>
      <c r="AF89" s="441">
        <f>IF((OR($C89='S6'!$E$6,$C89='S6'!$E$16,$C89='S6'!$E$26,$C89='S6'!$E$36)),1,0)</f>
        <v>1</v>
      </c>
      <c r="AG89" s="441">
        <f>IF((OR($C89='S6'!$E$7,$C89='S6'!$E$17,$C89='S6'!$E$27,$C89='S6'!$E$37)),1,0)</f>
        <v>1</v>
      </c>
      <c r="AH89" s="441">
        <f>IF((OR($C89='S6'!$E$8,$C89='S6'!$E$18,$C89='S6'!$E$28,$C89='S6'!$E$38)),1,0)</f>
        <v>0</v>
      </c>
      <c r="AI89" s="441">
        <f>IF((OR($C89='S6'!$E$9,$C89='S6'!$E$19,$C89='S6'!$E$29,$C89='S6'!$E$39)),1,0)</f>
        <v>0</v>
      </c>
      <c r="AJ89" s="441">
        <f>IF((OR($C89='S6'!$E$10,$C89='S6'!$E$20,$C89='S6'!$E$30,$C89='S6'!$E$40)),1,0)</f>
        <v>0</v>
      </c>
      <c r="AK89" s="441">
        <f>IF((OR($C89='S6'!$E$11,$C89='S6'!$E$21,$C89='S6'!$E$31,$C89='S6'!$E$41)),1,0)</f>
        <v>0</v>
      </c>
      <c r="AL89" s="441">
        <f>IF((OR($C89='S6'!$E$12,$C89='S6'!$E$22,$C89='S6'!$E$32,$C89='S6'!$E$42)),1,0)</f>
        <v>0</v>
      </c>
      <c r="AM89" s="439">
        <f>IF((OR($C89='S6'!$F$3,$C89='S6'!$F$13,$C89='S6'!$F$23,$C89='S6'!$F$33)),1,0)</f>
        <v>0</v>
      </c>
      <c r="AN89" s="439">
        <f>IF((OR($C89='S6'!$F$4,$C89='S6'!$F$14,$C89='S6'!$F$24,$C89='S6'!$F$34)),1,0)</f>
        <v>0</v>
      </c>
      <c r="AO89" s="439">
        <f>IF((OR($C89='S6'!$F$5,$C89='S6'!$F$15,$C89='S6'!$F$25,$C89='S6'!$F$35)),1,0)</f>
        <v>0</v>
      </c>
      <c r="AP89" s="439">
        <f>IF((OR($C89='S6'!$F$6,$C89='S6'!$F$16,$C89='S6'!$F$26,$C89='S6'!$F$36)),1,0)</f>
        <v>0</v>
      </c>
      <c r="AQ89" s="439">
        <f>IF((OR($C89='S6'!$F$7,$C89='S6'!$F$17,$C89='S6'!$F$27,$C89='S6'!$F$37)),1,0)</f>
        <v>0</v>
      </c>
      <c r="AR89" s="439">
        <f>IF((OR($C89='S6'!$F$8,$C89='S6'!$F$18,$C89='S6'!$F$28,$C89='S6'!$F$38)),1,0)</f>
        <v>0</v>
      </c>
      <c r="AS89" s="439">
        <f>IF((OR($C89='S6'!$F$9,$C89='S6'!$F$19,$C89='S6'!$F$29,$C89='S6'!$F$39)),1,0)</f>
        <v>0</v>
      </c>
      <c r="AT89" s="439">
        <f>IF((OR($C89='S6'!$F$10,$C89='S6'!$F$20,$C89='S6'!$F$30,$C89='S6'!$F$40)),1,0)</f>
        <v>0</v>
      </c>
      <c r="AU89" s="439">
        <f>IF((OR($C89='S6'!$F$11,$C89='S6'!$F$21,$C89='S6'!$F$31,$C89='S6'!$F$41)),1,0)</f>
        <v>0</v>
      </c>
      <c r="AV89" s="439">
        <f>IF((OR($C89='S6'!$F$12,$C89='S6'!$F$22,$C89='S6'!$F$32,$C89='S6'!$F$42)),1,0)</f>
        <v>0</v>
      </c>
      <c r="AW89" s="441">
        <f>IF((OR($C89='S6'!$G$3,$C89='S6'!$G$13,$C89='S6'!$G$23,$C89='S6'!$G$33)),1,0)</f>
        <v>0</v>
      </c>
      <c r="AX89" s="441">
        <f>IF((OR($C89='S6'!$G$4,$C89='S6'!$G$14,$C89='S6'!$G$24,$C89='S6'!$G$34)),1,0)</f>
        <v>0</v>
      </c>
      <c r="AY89" s="441">
        <f>IF((OR($C89='S6'!$G$5,$C89='S6'!$G$15,$C89='S6'!$G$25,$C89='S6'!$G$35)),1,0)</f>
        <v>0</v>
      </c>
      <c r="AZ89" s="441">
        <f>IF((OR($C89='S6'!$G$6,$C89='S6'!$G$16,$C89='S6'!$G$26,$C89='S6'!$G$36)),1,0)</f>
        <v>0</v>
      </c>
      <c r="BA89" s="441">
        <f>IF((OR($C89='S6'!$G$7,$C89='S6'!$G$17,$C89='S6'!$G$27,$C89='S6'!$G$37)),1,0)</f>
        <v>0</v>
      </c>
      <c r="BB89" s="441">
        <f>IF((OR($C89='S6'!$G$8,$C89='S6'!$G$18,$C89='S6'!$G$28,$C89='S6'!$G$38)),1,0)</f>
        <v>0</v>
      </c>
      <c r="BC89" s="441">
        <f>IF((OR($C89='S6'!$G$9,$C89='S6'!$G$19,$C89='S6'!$G$29,$C89='S6'!$G$39)),1,0)</f>
        <v>0</v>
      </c>
      <c r="BD89" s="441">
        <f>IF((OR($C89='S6'!$G$10,$C89='S6'!$G$20,$C89='S6'!$G$30,$C89='S6'!$G$40)),1,0)</f>
        <v>0</v>
      </c>
      <c r="BE89" s="441">
        <f>IF((OR($C89='S6'!$G$11,$C89='S6'!$G$21,$C89='S6'!$G$31,$C89='S6'!$G$41)),1,0)</f>
        <v>0</v>
      </c>
      <c r="BF89" s="441">
        <f>IF((OR($C89='S6'!$G$12,$C89='S6'!$G$22,$C89='S6'!$G$32,$C89='S6'!$G$42)),1,0)</f>
        <v>0</v>
      </c>
      <c r="BG89" s="441" t="str">
        <f t="shared" si="304"/>
        <v/>
      </c>
      <c r="BH89" s="441" t="str">
        <f t="shared" si="305"/>
        <v/>
      </c>
      <c r="BI89" s="441" t="str">
        <f t="shared" si="306"/>
        <v/>
      </c>
      <c r="BJ89" s="441" t="str">
        <f t="shared" si="307"/>
        <v/>
      </c>
      <c r="BK89" s="441" t="str">
        <f t="shared" si="308"/>
        <v/>
      </c>
      <c r="BL89" s="441" t="str">
        <f t="shared" si="309"/>
        <v/>
      </c>
      <c r="BM89" s="441" t="str">
        <f t="shared" si="310"/>
        <v/>
      </c>
      <c r="BN89" s="441" t="str">
        <f t="shared" si="311"/>
        <v/>
      </c>
      <c r="BO89" s="441" t="str">
        <f t="shared" si="312"/>
        <v/>
      </c>
      <c r="BP89" s="441" t="str">
        <f t="shared" si="313"/>
        <v/>
      </c>
      <c r="BQ89" s="439" t="str">
        <f t="shared" si="314"/>
        <v/>
      </c>
      <c r="BR89" s="439" t="str">
        <f t="shared" si="315"/>
        <v/>
      </c>
      <c r="BS89" s="439" t="str">
        <f t="shared" si="316"/>
        <v/>
      </c>
      <c r="BT89" s="439" t="str">
        <f t="shared" si="317"/>
        <v/>
      </c>
      <c r="BU89" s="439" t="str">
        <f t="shared" si="318"/>
        <v/>
      </c>
      <c r="BV89" s="439" t="str">
        <f t="shared" si="319"/>
        <v/>
      </c>
      <c r="BW89" s="439" t="str">
        <f t="shared" si="320"/>
        <v/>
      </c>
      <c r="BX89" s="439" t="str">
        <f t="shared" si="321"/>
        <v/>
      </c>
      <c r="BY89" s="439" t="str">
        <f t="shared" si="322"/>
        <v/>
      </c>
      <c r="BZ89" s="439" t="str">
        <f t="shared" si="323"/>
        <v/>
      </c>
      <c r="CA89" s="441" t="str">
        <f t="shared" si="324"/>
        <v/>
      </c>
      <c r="CB89" s="441" t="str">
        <f t="shared" si="325"/>
        <v/>
      </c>
      <c r="CC89" s="441">
        <f t="shared" si="326"/>
        <v>3</v>
      </c>
      <c r="CD89" s="441">
        <f t="shared" si="327"/>
        <v>4</v>
      </c>
      <c r="CE89" s="441">
        <f t="shared" si="328"/>
        <v>5</v>
      </c>
      <c r="CF89" s="441" t="str">
        <f t="shared" si="329"/>
        <v/>
      </c>
      <c r="CG89" s="441" t="str">
        <f t="shared" si="330"/>
        <v/>
      </c>
      <c r="CH89" s="441" t="str">
        <f t="shared" si="331"/>
        <v/>
      </c>
      <c r="CI89" s="441" t="str">
        <f t="shared" si="332"/>
        <v/>
      </c>
      <c r="CJ89" s="441" t="str">
        <f t="shared" si="333"/>
        <v/>
      </c>
      <c r="CK89" s="439" t="str">
        <f t="shared" si="334"/>
        <v/>
      </c>
      <c r="CL89" s="439" t="str">
        <f t="shared" si="335"/>
        <v/>
      </c>
      <c r="CM89" s="439" t="str">
        <f t="shared" si="336"/>
        <v/>
      </c>
      <c r="CN89" s="439" t="str">
        <f t="shared" si="337"/>
        <v/>
      </c>
      <c r="CO89" s="439" t="str">
        <f t="shared" si="338"/>
        <v/>
      </c>
      <c r="CP89" s="439" t="str">
        <f t="shared" si="339"/>
        <v/>
      </c>
      <c r="CQ89" s="439" t="str">
        <f t="shared" si="340"/>
        <v/>
      </c>
      <c r="CR89" s="439" t="str">
        <f t="shared" si="341"/>
        <v/>
      </c>
      <c r="CS89" s="439" t="str">
        <f t="shared" si="342"/>
        <v/>
      </c>
      <c r="CT89" s="439" t="str">
        <f t="shared" si="343"/>
        <v/>
      </c>
      <c r="CU89" s="441" t="str">
        <f t="shared" si="344"/>
        <v/>
      </c>
      <c r="CV89" s="441" t="str">
        <f t="shared" si="345"/>
        <v/>
      </c>
      <c r="CW89" s="441" t="str">
        <f t="shared" si="346"/>
        <v/>
      </c>
      <c r="CX89" s="441" t="str">
        <f t="shared" si="347"/>
        <v/>
      </c>
      <c r="CY89" s="441" t="str">
        <f t="shared" si="348"/>
        <v/>
      </c>
      <c r="CZ89" s="441" t="str">
        <f t="shared" si="349"/>
        <v/>
      </c>
      <c r="DA89" s="441" t="str">
        <f t="shared" si="350"/>
        <v/>
      </c>
      <c r="DB89" s="441" t="str">
        <f t="shared" si="351"/>
        <v/>
      </c>
      <c r="DC89" s="441" t="str">
        <f t="shared" si="352"/>
        <v/>
      </c>
      <c r="DD89" s="441" t="str">
        <f t="shared" si="353"/>
        <v/>
      </c>
      <c r="DE89" s="443" t="str">
        <f t="shared" si="354"/>
        <v/>
      </c>
      <c r="DF89" s="443" t="str">
        <f t="shared" si="296"/>
        <v/>
      </c>
      <c r="DG89" s="443" t="str">
        <f t="shared" si="355"/>
        <v/>
      </c>
      <c r="DH89" s="443" t="str">
        <f t="shared" si="297"/>
        <v/>
      </c>
      <c r="DI89" t="str">
        <f t="shared" si="356"/>
        <v>345</v>
      </c>
      <c r="DJ89" s="443" t="str">
        <f t="shared" si="298"/>
        <v>W345</v>
      </c>
      <c r="DK89" t="str">
        <f t="shared" si="357"/>
        <v/>
      </c>
      <c r="DL89" s="443" t="str">
        <f t="shared" si="300"/>
        <v/>
      </c>
      <c r="DM89" t="str">
        <f t="shared" si="358"/>
        <v/>
      </c>
      <c r="DN89" s="443" t="str">
        <f t="shared" si="299"/>
        <v/>
      </c>
    </row>
    <row r="90" spans="1:118" ht="20.100000000000001" customHeight="1" x14ac:dyDescent="0.2">
      <c r="A90" s="1040"/>
      <c r="B90" s="40">
        <f t="shared" si="295"/>
        <v>85</v>
      </c>
      <c r="C90" s="647" t="s">
        <v>608</v>
      </c>
      <c r="D90" s="648" t="str">
        <f>VLOOKUP($C90,'Course List (program)'!$G$2:$L$100,2,FALSE)</f>
        <v>Theory and Application of Town Planning</v>
      </c>
      <c r="E90" s="653" t="str">
        <f>VLOOKUP($C90,'Course List (program)'!$G$2:$L$100,3,FALSE)</f>
        <v>Doç. Dr. A. Dilek ÖZDEMİR</v>
      </c>
      <c r="F90" s="655" t="str">
        <f>VLOOKUP($C90,'Course List (program)'!$G$2:$L$100,4,FALSE)</f>
        <v>Zeynep YAZICIOĞLU HALU</v>
      </c>
      <c r="G90" s="656" t="str">
        <f t="shared" ref="G90:G97" si="360">CONCATENATE(DF90,DH90,DJ90,DL90,DN90)</f>
        <v>W6789</v>
      </c>
      <c r="H90" s="652">
        <f>VLOOKUP($C90,'Course List (program)'!$G$2:$L$100,6,FALSE)</f>
        <v>0</v>
      </c>
      <c r="I90" s="441">
        <f>IF((OR($C90='S6'!$C$3,$C90='S6'!$C$13,$C90='S6'!$C$23,$C90='S6'!$C$33)),1,0)</f>
        <v>0</v>
      </c>
      <c r="J90" s="441">
        <f>IF((OR($C90='S6'!$C$4,$C90='S6'!$C$14,$C90='S6'!$C$24,$C90='S6'!$C$34)),1,0)</f>
        <v>0</v>
      </c>
      <c r="K90" s="441">
        <f>IF((OR($C90='S6'!$C$5,$C90='S6'!$C$15,$C90='S6'!$C$25,$C90='S6'!$C$35)),1,0)</f>
        <v>0</v>
      </c>
      <c r="L90" s="441">
        <f>IF((OR($C90='S6'!$C$6,$C90='S6'!$C$16,$C90='S6'!$C$26,$C90='S6'!$C$36)),1,0)</f>
        <v>0</v>
      </c>
      <c r="M90" s="441">
        <f>IF((OR($C90='S6'!$C$7,$C90='S6'!$C$17,$C90='S6'!$C$27,$C90='S6'!$C$37)),1,0)</f>
        <v>0</v>
      </c>
      <c r="N90" s="441">
        <f>IF((OR($C90='S6'!$C$8,$C90='S6'!$C$18,$C90='S6'!$C$28,$C90='S6'!$C$38)),1,0)</f>
        <v>0</v>
      </c>
      <c r="O90" s="441">
        <f>IF((OR($C90='S6'!$C$9,$C90='S6'!$C$19,$C90='S6'!$C$29,$C90='S6'!$C$39)),1,0)</f>
        <v>0</v>
      </c>
      <c r="P90" s="441">
        <f>IF((OR($C90='S6'!$C$10,$C90='S6'!$C$20,$C90='S6'!$C$30,$C90='S6'!$C$40)),1,0)</f>
        <v>0</v>
      </c>
      <c r="Q90" s="441">
        <f>IF((OR($C90='S6'!$C$11,$C90='S6'!$C$21,$C90='S6'!$C$31,$C90='S6'!$C$41)),1,0)</f>
        <v>0</v>
      </c>
      <c r="R90" s="441">
        <f>IF((OR($C90='S6'!$C$12,$C90='S6'!$C$22,$C90='S6'!$C$32,$C90='S6'!$C$42)),1,0)</f>
        <v>0</v>
      </c>
      <c r="S90" s="439">
        <f>IF((OR($C90='S6'!$D$3,$C90='S6'!$D$13,$C90='S6'!$D$23,$C90='S6'!$D$33)),1,0)</f>
        <v>0</v>
      </c>
      <c r="T90" s="439">
        <f>IF((OR($C90='S6'!$D$4,$C90='S6'!$D$14,$C90='S6'!$D$24,$C90='S6'!$D$34)),1,0)</f>
        <v>0</v>
      </c>
      <c r="U90" s="439">
        <f>IF((OR($C90='S6'!$D$5,$C90='S6'!$D$15,$C90='S6'!$D$25,$C90='S6'!$D$35)),1,0)</f>
        <v>0</v>
      </c>
      <c r="V90" s="439">
        <f>IF((OR($C90='S6'!$D$6,$C90='S6'!$D$16,$C90='S6'!$D$26,$C90='S6'!$D$36)),1,0)</f>
        <v>0</v>
      </c>
      <c r="W90" s="439">
        <f>IF((OR($C90='S6'!$D$7,$C90='S6'!$D$17,$C90='S6'!$D$27,$C90='S6'!$D$37)),1,0)</f>
        <v>0</v>
      </c>
      <c r="X90" s="439">
        <f>IF((OR($C90='S6'!$D$8,$C90='S6'!$D$18,$C90='S6'!$D$28,$C90='S6'!$D$38)),1,0)</f>
        <v>0</v>
      </c>
      <c r="Y90" s="439">
        <f>IF((OR($C90='S6'!$D$9,$C90='S6'!$D$19,$C90='S6'!$D$29,$C90='S6'!$D$39)),1,0)</f>
        <v>0</v>
      </c>
      <c r="Z90" s="439">
        <f>IF((OR($C90='S6'!$D$10,$C90='S6'!$D$20,$C90='S6'!$D$30,$C90='S6'!$D$40)),1,0)</f>
        <v>0</v>
      </c>
      <c r="AA90" s="439">
        <f>IF((OR($C90='S6'!$D$11,$C90='S6'!$D$21,$C90='S6'!$D$31,$C90='S6'!$D$41)),1,0)</f>
        <v>0</v>
      </c>
      <c r="AB90" s="439">
        <f>IF((OR($C90='S6'!$D$12,$C90='S6'!$D$22,$C90='S6'!$D$32,$C90='S6'!$D$42)),1,0)</f>
        <v>0</v>
      </c>
      <c r="AC90" s="441">
        <f>IF((OR($C90='S6'!$E$3,$C90='S6'!$E$13,$C90='S6'!$E$23,$C90='S6'!$E$33)),1,0)</f>
        <v>0</v>
      </c>
      <c r="AD90" s="441">
        <f>IF((OR($C90='S6'!$E$4,$C90='S6'!$E$14,$C90='S6'!$E$24,$C90='S6'!$E$34)),1,0)</f>
        <v>0</v>
      </c>
      <c r="AE90" s="441">
        <f>IF((OR($C90='S6'!$E$5,$C90='S6'!$E$15,$C90='S6'!$E$25,$C90='S6'!$E$35)),1,0)</f>
        <v>0</v>
      </c>
      <c r="AF90" s="441">
        <f>IF((OR($C90='S6'!$E$6,$C90='S6'!$E$16,$C90='S6'!$E$26,$C90='S6'!$E$36)),1,0)</f>
        <v>0</v>
      </c>
      <c r="AG90" s="441">
        <f>IF((OR($C90='S6'!$E$7,$C90='S6'!$E$17,$C90='S6'!$E$27,$C90='S6'!$E$37)),1,0)</f>
        <v>0</v>
      </c>
      <c r="AH90" s="441">
        <f>IF((OR($C90='S6'!$E$8,$C90='S6'!$E$18,$C90='S6'!$E$28,$C90='S6'!$E$38)),1,0)</f>
        <v>1</v>
      </c>
      <c r="AI90" s="441">
        <f>IF((OR($C90='S6'!$E$9,$C90='S6'!$E$19,$C90='S6'!$E$29,$C90='S6'!$E$39)),1,0)</f>
        <v>1</v>
      </c>
      <c r="AJ90" s="441">
        <f>IF((OR($C90='S6'!$E$10,$C90='S6'!$E$20,$C90='S6'!$E$30,$C90='S6'!$E$40)),1,0)</f>
        <v>1</v>
      </c>
      <c r="AK90" s="441">
        <f>IF((OR($C90='S6'!$E$11,$C90='S6'!$E$21,$C90='S6'!$E$31,$C90='S6'!$E$41)),1,0)</f>
        <v>1</v>
      </c>
      <c r="AL90" s="441">
        <f>IF((OR($C90='S6'!$E$12,$C90='S6'!$E$22,$C90='S6'!$E$32,$C90='S6'!$E$42)),1,0)</f>
        <v>0</v>
      </c>
      <c r="AM90" s="439">
        <f>IF((OR($C90='S6'!$F$3,$C90='S6'!$F$13,$C90='S6'!$F$23,$C90='S6'!$F$33)),1,0)</f>
        <v>0</v>
      </c>
      <c r="AN90" s="439">
        <f>IF((OR($C90='S6'!$F$4,$C90='S6'!$F$14,$C90='S6'!$F$24,$C90='S6'!$F$34)),1,0)</f>
        <v>0</v>
      </c>
      <c r="AO90" s="439">
        <f>IF((OR($C90='S6'!$F$5,$C90='S6'!$F$15,$C90='S6'!$F$25,$C90='S6'!$F$35)),1,0)</f>
        <v>0</v>
      </c>
      <c r="AP90" s="439">
        <f>IF((OR($C90='S6'!$F$6,$C90='S6'!$F$16,$C90='S6'!$F$26,$C90='S6'!$F$36)),1,0)</f>
        <v>0</v>
      </c>
      <c r="AQ90" s="439">
        <f>IF((OR($C90='S6'!$F$7,$C90='S6'!$F$17,$C90='S6'!$F$27,$C90='S6'!$F$37)),1,0)</f>
        <v>0</v>
      </c>
      <c r="AR90" s="439">
        <f>IF((OR($C90='S6'!$F$8,$C90='S6'!$F$18,$C90='S6'!$F$28,$C90='S6'!$F$38)),1,0)</f>
        <v>0</v>
      </c>
      <c r="AS90" s="439">
        <f>IF((OR($C90='S6'!$F$9,$C90='S6'!$F$19,$C90='S6'!$F$29,$C90='S6'!$F$39)),1,0)</f>
        <v>0</v>
      </c>
      <c r="AT90" s="439">
        <f>IF((OR($C90='S6'!$F$10,$C90='S6'!$F$20,$C90='S6'!$F$30,$C90='S6'!$F$40)),1,0)</f>
        <v>0</v>
      </c>
      <c r="AU90" s="439">
        <f>IF((OR($C90='S6'!$F$11,$C90='S6'!$F$21,$C90='S6'!$F$31,$C90='S6'!$F$41)),1,0)</f>
        <v>0</v>
      </c>
      <c r="AV90" s="439">
        <f>IF((OR($C90='S6'!$F$12,$C90='S6'!$F$22,$C90='S6'!$F$32,$C90='S6'!$F$42)),1,0)</f>
        <v>0</v>
      </c>
      <c r="AW90" s="441">
        <f>IF((OR($C90='S6'!$G$3,$C90='S6'!$G$13,$C90='S6'!$G$23,$C90='S6'!$G$33)),1,0)</f>
        <v>0</v>
      </c>
      <c r="AX90" s="441">
        <f>IF((OR($C90='S6'!$G$4,$C90='S6'!$G$14,$C90='S6'!$G$24,$C90='S6'!$G$34)),1,0)</f>
        <v>0</v>
      </c>
      <c r="AY90" s="441">
        <f>IF((OR($C90='S6'!$G$5,$C90='S6'!$G$15,$C90='S6'!$G$25,$C90='S6'!$G$35)),1,0)</f>
        <v>0</v>
      </c>
      <c r="AZ90" s="441">
        <f>IF((OR($C90='S6'!$G$6,$C90='S6'!$G$16,$C90='S6'!$G$26,$C90='S6'!$G$36)),1,0)</f>
        <v>0</v>
      </c>
      <c r="BA90" s="441">
        <f>IF((OR($C90='S6'!$G$7,$C90='S6'!$G$17,$C90='S6'!$G$27,$C90='S6'!$G$37)),1,0)</f>
        <v>0</v>
      </c>
      <c r="BB90" s="441">
        <f>IF((OR($C90='S6'!$G$8,$C90='S6'!$G$18,$C90='S6'!$G$28,$C90='S6'!$G$38)),1,0)</f>
        <v>0</v>
      </c>
      <c r="BC90" s="441">
        <f>IF((OR($C90='S6'!$G$9,$C90='S6'!$G$19,$C90='S6'!$G$29,$C90='S6'!$G$39)),1,0)</f>
        <v>0</v>
      </c>
      <c r="BD90" s="441">
        <f>IF((OR($C90='S6'!$G$10,$C90='S6'!$G$20,$C90='S6'!$G$30,$C90='S6'!$G$40)),1,0)</f>
        <v>0</v>
      </c>
      <c r="BE90" s="441">
        <f>IF((OR($C90='S6'!$G$11,$C90='S6'!$G$21,$C90='S6'!$G$31,$C90='S6'!$G$41)),1,0)</f>
        <v>0</v>
      </c>
      <c r="BF90" s="441">
        <f>IF((OR($C90='S6'!$G$12,$C90='S6'!$G$22,$C90='S6'!$G$32,$C90='S6'!$G$42)),1,0)</f>
        <v>0</v>
      </c>
      <c r="BG90" s="441" t="str">
        <f t="shared" si="304"/>
        <v/>
      </c>
      <c r="BH90" s="441" t="str">
        <f t="shared" si="305"/>
        <v/>
      </c>
      <c r="BI90" s="441" t="str">
        <f t="shared" si="306"/>
        <v/>
      </c>
      <c r="BJ90" s="441" t="str">
        <f t="shared" si="307"/>
        <v/>
      </c>
      <c r="BK90" s="441" t="str">
        <f t="shared" si="308"/>
        <v/>
      </c>
      <c r="BL90" s="441" t="str">
        <f t="shared" si="309"/>
        <v/>
      </c>
      <c r="BM90" s="441" t="str">
        <f t="shared" si="310"/>
        <v/>
      </c>
      <c r="BN90" s="441" t="str">
        <f t="shared" si="311"/>
        <v/>
      </c>
      <c r="BO90" s="441" t="str">
        <f t="shared" si="312"/>
        <v/>
      </c>
      <c r="BP90" s="441" t="str">
        <f t="shared" si="313"/>
        <v/>
      </c>
      <c r="BQ90" s="439" t="str">
        <f t="shared" si="314"/>
        <v/>
      </c>
      <c r="BR90" s="439" t="str">
        <f t="shared" si="315"/>
        <v/>
      </c>
      <c r="BS90" s="439" t="str">
        <f t="shared" si="316"/>
        <v/>
      </c>
      <c r="BT90" s="439" t="str">
        <f t="shared" si="317"/>
        <v/>
      </c>
      <c r="BU90" s="439" t="str">
        <f t="shared" si="318"/>
        <v/>
      </c>
      <c r="BV90" s="439" t="str">
        <f t="shared" si="319"/>
        <v/>
      </c>
      <c r="BW90" s="439" t="str">
        <f t="shared" si="320"/>
        <v/>
      </c>
      <c r="BX90" s="439" t="str">
        <f t="shared" si="321"/>
        <v/>
      </c>
      <c r="BY90" s="439" t="str">
        <f t="shared" si="322"/>
        <v/>
      </c>
      <c r="BZ90" s="439" t="str">
        <f t="shared" si="323"/>
        <v/>
      </c>
      <c r="CA90" s="441" t="str">
        <f t="shared" si="324"/>
        <v/>
      </c>
      <c r="CB90" s="441" t="str">
        <f t="shared" si="325"/>
        <v/>
      </c>
      <c r="CC90" s="441" t="str">
        <f t="shared" si="326"/>
        <v/>
      </c>
      <c r="CD90" s="441" t="str">
        <f t="shared" si="327"/>
        <v/>
      </c>
      <c r="CE90" s="441" t="str">
        <f t="shared" si="328"/>
        <v/>
      </c>
      <c r="CF90" s="441">
        <f t="shared" si="329"/>
        <v>6</v>
      </c>
      <c r="CG90" s="441">
        <f t="shared" si="330"/>
        <v>7</v>
      </c>
      <c r="CH90" s="441">
        <f t="shared" si="331"/>
        <v>8</v>
      </c>
      <c r="CI90" s="441">
        <f t="shared" si="332"/>
        <v>9</v>
      </c>
      <c r="CJ90" s="441" t="str">
        <f t="shared" si="333"/>
        <v/>
      </c>
      <c r="CK90" s="439" t="str">
        <f t="shared" si="334"/>
        <v/>
      </c>
      <c r="CL90" s="439" t="str">
        <f t="shared" si="335"/>
        <v/>
      </c>
      <c r="CM90" s="439" t="str">
        <f t="shared" si="336"/>
        <v/>
      </c>
      <c r="CN90" s="439" t="str">
        <f t="shared" si="337"/>
        <v/>
      </c>
      <c r="CO90" s="439" t="str">
        <f t="shared" si="338"/>
        <v/>
      </c>
      <c r="CP90" s="439" t="str">
        <f t="shared" si="339"/>
        <v/>
      </c>
      <c r="CQ90" s="439" t="str">
        <f t="shared" si="340"/>
        <v/>
      </c>
      <c r="CR90" s="439" t="str">
        <f t="shared" si="341"/>
        <v/>
      </c>
      <c r="CS90" s="439" t="str">
        <f t="shared" si="342"/>
        <v/>
      </c>
      <c r="CT90" s="439" t="str">
        <f t="shared" si="343"/>
        <v/>
      </c>
      <c r="CU90" s="441" t="str">
        <f t="shared" si="344"/>
        <v/>
      </c>
      <c r="CV90" s="441" t="str">
        <f t="shared" si="345"/>
        <v/>
      </c>
      <c r="CW90" s="441" t="str">
        <f t="shared" si="346"/>
        <v/>
      </c>
      <c r="CX90" s="441" t="str">
        <f t="shared" si="347"/>
        <v/>
      </c>
      <c r="CY90" s="441" t="str">
        <f t="shared" si="348"/>
        <v/>
      </c>
      <c r="CZ90" s="441" t="str">
        <f t="shared" si="349"/>
        <v/>
      </c>
      <c r="DA90" s="441" t="str">
        <f t="shared" si="350"/>
        <v/>
      </c>
      <c r="DB90" s="441" t="str">
        <f t="shared" si="351"/>
        <v/>
      </c>
      <c r="DC90" s="441" t="str">
        <f t="shared" si="352"/>
        <v/>
      </c>
      <c r="DD90" s="441" t="str">
        <f t="shared" si="353"/>
        <v/>
      </c>
      <c r="DE90" s="443" t="str">
        <f t="shared" si="354"/>
        <v/>
      </c>
      <c r="DF90" s="443" t="str">
        <f t="shared" si="296"/>
        <v/>
      </c>
      <c r="DG90" s="443" t="str">
        <f t="shared" si="355"/>
        <v/>
      </c>
      <c r="DH90" s="443" t="str">
        <f t="shared" si="297"/>
        <v/>
      </c>
      <c r="DI90" t="str">
        <f t="shared" si="356"/>
        <v>6789</v>
      </c>
      <c r="DJ90" s="443" t="str">
        <f t="shared" si="298"/>
        <v>W6789</v>
      </c>
      <c r="DK90" t="str">
        <f t="shared" si="357"/>
        <v/>
      </c>
      <c r="DL90" s="443" t="str">
        <f t="shared" si="300"/>
        <v/>
      </c>
      <c r="DM90" t="str">
        <f t="shared" si="358"/>
        <v/>
      </c>
      <c r="DN90" s="443" t="str">
        <f t="shared" si="299"/>
        <v/>
      </c>
    </row>
    <row r="91" spans="1:118" ht="20.100000000000001" customHeight="1" x14ac:dyDescent="0.2">
      <c r="A91" s="1040"/>
      <c r="B91" s="40">
        <f t="shared" si="295"/>
        <v>86</v>
      </c>
      <c r="C91" s="647" t="s">
        <v>414</v>
      </c>
      <c r="D91" s="648" t="str">
        <f>VLOOKUP($C91,'Course List (program)'!$G$2:$L$100,2,FALSE)</f>
        <v>History of Turkish Revolution II</v>
      </c>
      <c r="E91" s="649" t="str">
        <f>VLOOKUP($C91,'Course List (program)'!$G$2:$L$100,3,FALSE)</f>
        <v>Rectorate4</v>
      </c>
      <c r="F91" s="650">
        <f>VLOOKUP($C91,'Course List (program)'!$G$2:$L$100,4,FALSE)</f>
        <v>0</v>
      </c>
      <c r="G91" s="648" t="str">
        <f t="shared" si="360"/>
        <v>M89,F89</v>
      </c>
      <c r="H91" s="652">
        <f>VLOOKUP($C91,'Course List (program)'!$G$2:$L$100,6,FALSE)</f>
        <v>0</v>
      </c>
      <c r="I91" s="441">
        <f>IF((OR($C91='S6'!$C$3,$C91='S6'!$C$13,$C91='S6'!$C$23,$C91='S6'!$C$33)),1,0)</f>
        <v>0</v>
      </c>
      <c r="J91" s="441">
        <f>IF((OR($C91='S6'!$C$4,$C91='S6'!$C$14,$C91='S6'!$C$24,$C91='S6'!$C$34)),1,0)</f>
        <v>0</v>
      </c>
      <c r="K91" s="441">
        <f>IF((OR($C91='S6'!$C$5,$C91='S6'!$C$15,$C91='S6'!$C$25,$C91='S6'!$C$35)),1,0)</f>
        <v>0</v>
      </c>
      <c r="L91" s="441">
        <f>IF((OR($C91='S6'!$C$6,$C91='S6'!$C$16,$C91='S6'!$C$26,$C91='S6'!$C$36)),1,0)</f>
        <v>0</v>
      </c>
      <c r="M91" s="441">
        <f>IF((OR($C91='S6'!$C$7,$C91='S6'!$C$17,$C91='S6'!$C$27,$C91='S6'!$C$37)),1,0)</f>
        <v>0</v>
      </c>
      <c r="N91" s="441">
        <f>IF((OR($C91='S6'!$C$8,$C91='S6'!$C$18,$C91='S6'!$C$28,$C91='S6'!$C$38)),1,0)</f>
        <v>0</v>
      </c>
      <c r="O91" s="441">
        <f>IF((OR($C91='S6'!$C$9,$C91='S6'!$C$19,$C91='S6'!$C$29,$C91='S6'!$C$39)),1,0)</f>
        <v>0</v>
      </c>
      <c r="P91" s="441">
        <f>IF((OR($C91='S6'!$C$10,$C91='S6'!$C$20,$C91='S6'!$C$30,$C91='S6'!$C$40)),1,0)</f>
        <v>1</v>
      </c>
      <c r="Q91" s="441">
        <f>IF((OR($C91='S6'!$C$11,$C91='S6'!$C$21,$C91='S6'!$C$31,$C91='S6'!$C$41)),1,0)</f>
        <v>1</v>
      </c>
      <c r="R91" s="441">
        <f>IF((OR($C91='S6'!$C$12,$C91='S6'!$C$22,$C91='S6'!$C$32,$C91='S6'!$C$42)),1,0)</f>
        <v>0</v>
      </c>
      <c r="S91" s="439">
        <f>IF((OR($C91='S6'!$D$3,$C91='S6'!$D$13,$C91='S6'!$D$23,$C91='S6'!$D$33)),1,0)</f>
        <v>0</v>
      </c>
      <c r="T91" s="439">
        <f>IF((OR($C91='S6'!$D$4,$C91='S6'!$D$14,$C91='S6'!$D$24,$C91='S6'!$D$34)),1,0)</f>
        <v>0</v>
      </c>
      <c r="U91" s="439">
        <f>IF((OR($C91='S6'!$D$5,$C91='S6'!$D$15,$C91='S6'!$D$25,$C91='S6'!$D$35)),1,0)</f>
        <v>0</v>
      </c>
      <c r="V91" s="439">
        <f>IF((OR($C91='S6'!$D$6,$C91='S6'!$D$16,$C91='S6'!$D$26,$C91='S6'!$D$36)),1,0)</f>
        <v>0</v>
      </c>
      <c r="W91" s="439">
        <f>IF((OR($C91='S6'!$D$7,$C91='S6'!$D$17,$C91='S6'!$D$27,$C91='S6'!$D$37)),1,0)</f>
        <v>0</v>
      </c>
      <c r="X91" s="439">
        <f>IF((OR($C91='S6'!$D$8,$C91='S6'!$D$18,$C91='S6'!$D$28,$C91='S6'!$D$38)),1,0)</f>
        <v>0</v>
      </c>
      <c r="Y91" s="439">
        <f>IF((OR($C91='S6'!$D$9,$C91='S6'!$D$19,$C91='S6'!$D$29,$C91='S6'!$D$39)),1,0)</f>
        <v>0</v>
      </c>
      <c r="Z91" s="439">
        <f>IF((OR($C91='S6'!$D$10,$C91='S6'!$D$20,$C91='S6'!$D$30,$C91='S6'!$D$40)),1,0)</f>
        <v>0</v>
      </c>
      <c r="AA91" s="439">
        <f>IF((OR($C91='S6'!$D$11,$C91='S6'!$D$21,$C91='S6'!$D$31,$C91='S6'!$D$41)),1,0)</f>
        <v>0</v>
      </c>
      <c r="AB91" s="439">
        <f>IF((OR($C91='S6'!$D$12,$C91='S6'!$D$22,$C91='S6'!$D$32,$C91='S6'!$D$42)),1,0)</f>
        <v>0</v>
      </c>
      <c r="AC91" s="441">
        <f>IF((OR($C91='S6'!$E$3,$C91='S6'!$E$13,$C91='S6'!$E$23,$C91='S6'!$E$33)),1,0)</f>
        <v>0</v>
      </c>
      <c r="AD91" s="441">
        <f>IF((OR($C91='S6'!$E$4,$C91='S6'!$E$14,$C91='S6'!$E$24,$C91='S6'!$E$34)),1,0)</f>
        <v>0</v>
      </c>
      <c r="AE91" s="441">
        <f>IF((OR($C91='S6'!$E$5,$C91='S6'!$E$15,$C91='S6'!$E$25,$C91='S6'!$E$35)),1,0)</f>
        <v>0</v>
      </c>
      <c r="AF91" s="441">
        <f>IF((OR($C91='S6'!$E$6,$C91='S6'!$E$16,$C91='S6'!$E$26,$C91='S6'!$E$36)),1,0)</f>
        <v>0</v>
      </c>
      <c r="AG91" s="441">
        <f>IF((OR($C91='S6'!$E$7,$C91='S6'!$E$17,$C91='S6'!$E$27,$C91='S6'!$E$37)),1,0)</f>
        <v>0</v>
      </c>
      <c r="AH91" s="441">
        <f>IF((OR($C91='S6'!$E$8,$C91='S6'!$E$18,$C91='S6'!$E$28,$C91='S6'!$E$38)),1,0)</f>
        <v>0</v>
      </c>
      <c r="AI91" s="441">
        <f>IF((OR($C91='S6'!$E$9,$C91='S6'!$E$19,$C91='S6'!$E$29,$C91='S6'!$E$39)),1,0)</f>
        <v>0</v>
      </c>
      <c r="AJ91" s="441">
        <f>IF((OR($C91='S6'!$E$10,$C91='S6'!$E$20,$C91='S6'!$E$30,$C91='S6'!$E$40)),1,0)</f>
        <v>0</v>
      </c>
      <c r="AK91" s="441">
        <f>IF((OR($C91='S6'!$E$11,$C91='S6'!$E$21,$C91='S6'!$E$31,$C91='S6'!$E$41)),1,0)</f>
        <v>0</v>
      </c>
      <c r="AL91" s="441">
        <f>IF((OR($C91='S6'!$E$12,$C91='S6'!$E$22,$C91='S6'!$E$32,$C91='S6'!$E$42)),1,0)</f>
        <v>0</v>
      </c>
      <c r="AM91" s="439">
        <f>IF((OR($C91='S6'!$F$3,$C91='S6'!$F$13,$C91='S6'!$F$23,$C91='S6'!$F$33)),1,0)</f>
        <v>0</v>
      </c>
      <c r="AN91" s="439">
        <f>IF((OR($C91='S6'!$F$4,$C91='S6'!$F$14,$C91='S6'!$F$24,$C91='S6'!$F$34)),1,0)</f>
        <v>0</v>
      </c>
      <c r="AO91" s="439">
        <f>IF((OR($C91='S6'!$F$5,$C91='S6'!$F$15,$C91='S6'!$F$25,$C91='S6'!$F$35)),1,0)</f>
        <v>0</v>
      </c>
      <c r="AP91" s="439">
        <f>IF((OR($C91='S6'!$F$6,$C91='S6'!$F$16,$C91='S6'!$F$26,$C91='S6'!$F$36)),1,0)</f>
        <v>0</v>
      </c>
      <c r="AQ91" s="439">
        <f>IF((OR($C91='S6'!$F$7,$C91='S6'!$F$17,$C91='S6'!$F$27,$C91='S6'!$F$37)),1,0)</f>
        <v>0</v>
      </c>
      <c r="AR91" s="439">
        <f>IF((OR($C91='S6'!$F$8,$C91='S6'!$F$18,$C91='S6'!$F$28,$C91='S6'!$F$38)),1,0)</f>
        <v>0</v>
      </c>
      <c r="AS91" s="439">
        <f>IF((OR($C91='S6'!$F$9,$C91='S6'!$F$19,$C91='S6'!$F$29,$C91='S6'!$F$39)),1,0)</f>
        <v>0</v>
      </c>
      <c r="AT91" s="439">
        <f>IF((OR($C91='S6'!$F$10,$C91='S6'!$F$20,$C91='S6'!$F$30,$C91='S6'!$F$40)),1,0)</f>
        <v>0</v>
      </c>
      <c r="AU91" s="439">
        <f>IF((OR($C91='S6'!$F$11,$C91='S6'!$F$21,$C91='S6'!$F$31,$C91='S6'!$F$41)),1,0)</f>
        <v>0</v>
      </c>
      <c r="AV91" s="439">
        <f>IF((OR($C91='S6'!$F$12,$C91='S6'!$F$22,$C91='S6'!$F$32,$C91='S6'!$F$42)),1,0)</f>
        <v>0</v>
      </c>
      <c r="AW91" s="441">
        <f>IF((OR($C91='S6'!$G$3,$C91='S6'!$G$13,$C91='S6'!$G$23,$C91='S6'!$G$33)),1,0)</f>
        <v>0</v>
      </c>
      <c r="AX91" s="441">
        <f>IF((OR($C91='S6'!$G$4,$C91='S6'!$G$14,$C91='S6'!$G$24,$C91='S6'!$G$34)),1,0)</f>
        <v>0</v>
      </c>
      <c r="AY91" s="441">
        <f>IF((OR($C91='S6'!$G$5,$C91='S6'!$G$15,$C91='S6'!$G$25,$C91='S6'!$G$35)),1,0)</f>
        <v>0</v>
      </c>
      <c r="AZ91" s="441">
        <f>IF((OR($C91='S6'!$G$6,$C91='S6'!$G$16,$C91='S6'!$G$26,$C91='S6'!$G$36)),1,0)</f>
        <v>0</v>
      </c>
      <c r="BA91" s="441">
        <f>IF((OR($C91='S6'!$G$7,$C91='S6'!$G$17,$C91='S6'!$G$27,$C91='S6'!$G$37)),1,0)</f>
        <v>0</v>
      </c>
      <c r="BB91" s="441">
        <f>IF((OR($C91='S6'!$G$8,$C91='S6'!$G$18,$C91='S6'!$G$28,$C91='S6'!$G$38)),1,0)</f>
        <v>0</v>
      </c>
      <c r="BC91" s="441">
        <f>IF((OR($C91='S6'!$G$9,$C91='S6'!$G$19,$C91='S6'!$G$29,$C91='S6'!$G$39)),1,0)</f>
        <v>0</v>
      </c>
      <c r="BD91" s="441">
        <f>IF((OR($C91='S6'!$G$10,$C91='S6'!$G$20,$C91='S6'!$G$30,$C91='S6'!$G$40)),1,0)</f>
        <v>1</v>
      </c>
      <c r="BE91" s="441">
        <f>IF((OR($C91='S6'!$G$11,$C91='S6'!$G$21,$C91='S6'!$G$31,$C91='S6'!$G$41)),1,0)</f>
        <v>1</v>
      </c>
      <c r="BF91" s="441">
        <f>IF((OR($C91='S6'!$G$12,$C91='S6'!$G$22,$C91='S6'!$G$32,$C91='S6'!$G$42)),1,0)</f>
        <v>0</v>
      </c>
      <c r="BG91" s="441" t="str">
        <f t="shared" si="304"/>
        <v/>
      </c>
      <c r="BH91" s="441" t="str">
        <f t="shared" si="305"/>
        <v/>
      </c>
      <c r="BI91" s="441" t="str">
        <f t="shared" si="306"/>
        <v/>
      </c>
      <c r="BJ91" s="441" t="str">
        <f t="shared" si="307"/>
        <v/>
      </c>
      <c r="BK91" s="441" t="str">
        <f t="shared" si="308"/>
        <v/>
      </c>
      <c r="BL91" s="441" t="str">
        <f t="shared" si="309"/>
        <v/>
      </c>
      <c r="BM91" s="441" t="str">
        <f t="shared" si="310"/>
        <v/>
      </c>
      <c r="BN91" s="441">
        <f t="shared" si="311"/>
        <v>8</v>
      </c>
      <c r="BO91" s="441">
        <f t="shared" si="312"/>
        <v>9</v>
      </c>
      <c r="BP91" s="441" t="str">
        <f t="shared" si="313"/>
        <v/>
      </c>
      <c r="BQ91" s="439" t="str">
        <f t="shared" si="314"/>
        <v/>
      </c>
      <c r="BR91" s="439" t="str">
        <f t="shared" si="315"/>
        <v/>
      </c>
      <c r="BS91" s="439" t="str">
        <f t="shared" si="316"/>
        <v/>
      </c>
      <c r="BT91" s="439" t="str">
        <f t="shared" si="317"/>
        <v/>
      </c>
      <c r="BU91" s="439" t="str">
        <f t="shared" si="318"/>
        <v/>
      </c>
      <c r="BV91" s="439" t="str">
        <f t="shared" si="319"/>
        <v/>
      </c>
      <c r="BW91" s="439" t="str">
        <f t="shared" si="320"/>
        <v/>
      </c>
      <c r="BX91" s="439" t="str">
        <f t="shared" si="321"/>
        <v/>
      </c>
      <c r="BY91" s="439" t="str">
        <f t="shared" si="322"/>
        <v/>
      </c>
      <c r="BZ91" s="439" t="str">
        <f t="shared" si="323"/>
        <v/>
      </c>
      <c r="CA91" s="441" t="str">
        <f t="shared" si="324"/>
        <v/>
      </c>
      <c r="CB91" s="441" t="str">
        <f t="shared" si="325"/>
        <v/>
      </c>
      <c r="CC91" s="441" t="str">
        <f t="shared" si="326"/>
        <v/>
      </c>
      <c r="CD91" s="441" t="str">
        <f t="shared" si="327"/>
        <v/>
      </c>
      <c r="CE91" s="441" t="str">
        <f t="shared" si="328"/>
        <v/>
      </c>
      <c r="CF91" s="441" t="str">
        <f t="shared" si="329"/>
        <v/>
      </c>
      <c r="CG91" s="441" t="str">
        <f t="shared" si="330"/>
        <v/>
      </c>
      <c r="CH91" s="441" t="str">
        <f t="shared" si="331"/>
        <v/>
      </c>
      <c r="CI91" s="441" t="str">
        <f t="shared" si="332"/>
        <v/>
      </c>
      <c r="CJ91" s="441" t="str">
        <f t="shared" si="333"/>
        <v/>
      </c>
      <c r="CK91" s="439" t="str">
        <f t="shared" si="334"/>
        <v/>
      </c>
      <c r="CL91" s="439" t="str">
        <f t="shared" si="335"/>
        <v/>
      </c>
      <c r="CM91" s="439" t="str">
        <f t="shared" si="336"/>
        <v/>
      </c>
      <c r="CN91" s="439" t="str">
        <f t="shared" si="337"/>
        <v/>
      </c>
      <c r="CO91" s="439" t="str">
        <f t="shared" si="338"/>
        <v/>
      </c>
      <c r="CP91" s="439" t="str">
        <f t="shared" si="339"/>
        <v/>
      </c>
      <c r="CQ91" s="439" t="str">
        <f t="shared" si="340"/>
        <v/>
      </c>
      <c r="CR91" s="439" t="str">
        <f t="shared" si="341"/>
        <v/>
      </c>
      <c r="CS91" s="439" t="str">
        <f t="shared" si="342"/>
        <v/>
      </c>
      <c r="CT91" s="439" t="str">
        <f t="shared" si="343"/>
        <v/>
      </c>
      <c r="CU91" s="441" t="str">
        <f t="shared" si="344"/>
        <v/>
      </c>
      <c r="CV91" s="441" t="str">
        <f t="shared" si="345"/>
        <v/>
      </c>
      <c r="CW91" s="441" t="str">
        <f t="shared" si="346"/>
        <v/>
      </c>
      <c r="CX91" s="441" t="str">
        <f t="shared" si="347"/>
        <v/>
      </c>
      <c r="CY91" s="441" t="str">
        <f t="shared" si="348"/>
        <v/>
      </c>
      <c r="CZ91" s="441" t="str">
        <f t="shared" si="349"/>
        <v/>
      </c>
      <c r="DA91" s="441" t="str">
        <f t="shared" si="350"/>
        <v/>
      </c>
      <c r="DB91" s="441">
        <f t="shared" si="351"/>
        <v>8</v>
      </c>
      <c r="DC91" s="441">
        <f t="shared" si="352"/>
        <v>9</v>
      </c>
      <c r="DD91" s="441" t="str">
        <f t="shared" si="353"/>
        <v/>
      </c>
      <c r="DE91" s="443" t="str">
        <f t="shared" si="354"/>
        <v>89</v>
      </c>
      <c r="DF91" s="443" t="str">
        <f t="shared" si="296"/>
        <v>M89</v>
      </c>
      <c r="DG91" s="443" t="str">
        <f t="shared" si="355"/>
        <v/>
      </c>
      <c r="DH91" s="443" t="str">
        <f t="shared" si="297"/>
        <v/>
      </c>
      <c r="DI91" t="str">
        <f t="shared" si="356"/>
        <v/>
      </c>
      <c r="DJ91" s="443" t="str">
        <f t="shared" si="298"/>
        <v/>
      </c>
      <c r="DK91" t="str">
        <f t="shared" si="357"/>
        <v/>
      </c>
      <c r="DL91" s="443" t="str">
        <f t="shared" si="300"/>
        <v/>
      </c>
      <c r="DM91" t="str">
        <f t="shared" si="358"/>
        <v>89</v>
      </c>
      <c r="DN91" s="443" t="str">
        <f t="shared" si="299"/>
        <v>,F89</v>
      </c>
    </row>
    <row r="92" spans="1:118" ht="20.100000000000001" hidden="1" customHeight="1" x14ac:dyDescent="0.2">
      <c r="A92" s="1040"/>
      <c r="B92" s="40">
        <f t="shared" si="295"/>
        <v>87</v>
      </c>
      <c r="C92" s="647" t="s">
        <v>49</v>
      </c>
      <c r="D92" s="648">
        <f>VLOOKUP($C92,'Course List (program)'!$G$2:$L$100,2,FALSE)</f>
        <v>0</v>
      </c>
      <c r="E92" s="649">
        <f>VLOOKUP($C92,'Course List (program)'!$G$2:$L$100,3,FALSE)</f>
        <v>0</v>
      </c>
      <c r="F92" s="650">
        <f>VLOOKUP($C92,'Course List (program)'!$G$2:$L$100,4,FALSE)</f>
        <v>0</v>
      </c>
      <c r="G92" s="648" t="str">
        <f t="shared" si="360"/>
        <v/>
      </c>
      <c r="H92" s="652">
        <f>VLOOKUP($C92,'Course List (program)'!$G$2:$L$100,6,FALSE)</f>
        <v>0</v>
      </c>
      <c r="I92" s="441">
        <f>IF((OR($C92='S6'!$C$3,$C92='S6'!$C$13,$C92='S6'!$C$23,$C92='S6'!$C$33)),1,0)</f>
        <v>0</v>
      </c>
      <c r="J92" s="441">
        <f>IF((OR($C92='S6'!$C$4,$C92='S6'!$C$14,$C92='S6'!$C$24,$C92='S6'!$C$34)),1,0)</f>
        <v>0</v>
      </c>
      <c r="K92" s="441">
        <f>IF((OR($C92='S6'!$C$5,$C92='S6'!$C$15,$C92='S6'!$C$25,$C92='S6'!$C$35)),1,0)</f>
        <v>0</v>
      </c>
      <c r="L92" s="441">
        <f>IF((OR($C92='S6'!$C$6,$C92='S6'!$C$16,$C92='S6'!$C$26,$C92='S6'!$C$36)),1,0)</f>
        <v>0</v>
      </c>
      <c r="M92" s="441">
        <f>IF((OR($C92='S6'!$C$7,$C92='S6'!$C$17,$C92='S6'!$C$27,$C92='S6'!$C$37)),1,0)</f>
        <v>0</v>
      </c>
      <c r="N92" s="441">
        <f>IF((OR($C92='S6'!$C$8,$C92='S6'!$C$18,$C92='S6'!$C$28,$C92='S6'!$C$38)),1,0)</f>
        <v>0</v>
      </c>
      <c r="O92" s="441">
        <f>IF((OR($C92='S6'!$C$9,$C92='S6'!$C$19,$C92='S6'!$C$29,$C92='S6'!$C$39)),1,0)</f>
        <v>0</v>
      </c>
      <c r="P92" s="441">
        <f>IF((OR($C92='S6'!$C$10,$C92='S6'!$C$20,$C92='S6'!$C$30,$C92='S6'!$C$40)),1,0)</f>
        <v>0</v>
      </c>
      <c r="Q92" s="441">
        <f>IF((OR($C92='S6'!$C$11,$C92='S6'!$C$21,$C92='S6'!$C$31,$C92='S6'!$C$41)),1,0)</f>
        <v>0</v>
      </c>
      <c r="R92" s="441">
        <f>IF((OR($C92='S6'!$C$12,$C92='S6'!$C$22,$C92='S6'!$C$32,$C92='S6'!$C$42)),1,0)</f>
        <v>0</v>
      </c>
      <c r="S92" s="439">
        <f>IF((OR($C92='S6'!$D$3,$C92='S6'!$D$13,$C92='S6'!$D$23,$C92='S6'!$D$33)),1,0)</f>
        <v>0</v>
      </c>
      <c r="T92" s="439">
        <f>IF((OR($C92='S6'!$D$4,$C92='S6'!$D$14,$C92='S6'!$D$24,$C92='S6'!$D$34)),1,0)</f>
        <v>0</v>
      </c>
      <c r="U92" s="439">
        <f>IF((OR($C92='S6'!$D$5,$C92='S6'!$D$15,$C92='S6'!$D$25,$C92='S6'!$D$35)),1,0)</f>
        <v>0</v>
      </c>
      <c r="V92" s="439">
        <f>IF((OR($C92='S6'!$D$6,$C92='S6'!$D$16,$C92='S6'!$D$26,$C92='S6'!$D$36)),1,0)</f>
        <v>0</v>
      </c>
      <c r="W92" s="439">
        <f>IF((OR($C92='S6'!$D$7,$C92='S6'!$D$17,$C92='S6'!$D$27,$C92='S6'!$D$37)),1,0)</f>
        <v>0</v>
      </c>
      <c r="X92" s="439">
        <f>IF((OR($C92='S6'!$D$8,$C92='S6'!$D$18,$C92='S6'!$D$28,$C92='S6'!$D$38)),1,0)</f>
        <v>0</v>
      </c>
      <c r="Y92" s="439">
        <f>IF((OR($C92='S6'!$D$9,$C92='S6'!$D$19,$C92='S6'!$D$29,$C92='S6'!$D$39)),1,0)</f>
        <v>0</v>
      </c>
      <c r="Z92" s="439">
        <f>IF((OR($C92='S6'!$D$10,$C92='S6'!$D$20,$C92='S6'!$D$30,$C92='S6'!$D$40)),1,0)</f>
        <v>0</v>
      </c>
      <c r="AA92" s="439">
        <f>IF((OR($C92='S6'!$D$11,$C92='S6'!$D$21,$C92='S6'!$D$31,$C92='S6'!$D$41)),1,0)</f>
        <v>0</v>
      </c>
      <c r="AB92" s="439">
        <f>IF((OR($C92='S6'!$D$12,$C92='S6'!$D$22,$C92='S6'!$D$32,$C92='S6'!$D$42)),1,0)</f>
        <v>0</v>
      </c>
      <c r="AC92" s="441">
        <f>IF((OR($C92='S6'!$E$3,$C92='S6'!$E$13,$C92='S6'!$E$23,$C92='S6'!$E$33)),1,0)</f>
        <v>0</v>
      </c>
      <c r="AD92" s="441">
        <f>IF((OR($C92='S6'!$E$4,$C92='S6'!$E$14,$C92='S6'!$E$24,$C92='S6'!$E$34)),1,0)</f>
        <v>0</v>
      </c>
      <c r="AE92" s="441">
        <f>IF((OR($C92='S6'!$E$5,$C92='S6'!$E$15,$C92='S6'!$E$25,$C92='S6'!$E$35)),1,0)</f>
        <v>0</v>
      </c>
      <c r="AF92" s="441">
        <f>IF((OR($C92='S6'!$E$6,$C92='S6'!$E$16,$C92='S6'!$E$26,$C92='S6'!$E$36)),1,0)</f>
        <v>0</v>
      </c>
      <c r="AG92" s="441">
        <f>IF((OR($C92='S6'!$E$7,$C92='S6'!$E$17,$C92='S6'!$E$27,$C92='S6'!$E$37)),1,0)</f>
        <v>0</v>
      </c>
      <c r="AH92" s="441">
        <f>IF((OR($C92='S6'!$E$8,$C92='S6'!$E$18,$C92='S6'!$E$28,$C92='S6'!$E$38)),1,0)</f>
        <v>0</v>
      </c>
      <c r="AI92" s="441">
        <f>IF((OR($C92='S6'!$E$9,$C92='S6'!$E$19,$C92='S6'!$E$29,$C92='S6'!$E$39)),1,0)</f>
        <v>0</v>
      </c>
      <c r="AJ92" s="441">
        <f>IF((OR($C92='S6'!$E$10,$C92='S6'!$E$20,$C92='S6'!$E$30,$C92='S6'!$E$40)),1,0)</f>
        <v>0</v>
      </c>
      <c r="AK92" s="441">
        <f>IF((OR($C92='S6'!$E$11,$C92='S6'!$E$21,$C92='S6'!$E$31,$C92='S6'!$E$41)),1,0)</f>
        <v>0</v>
      </c>
      <c r="AL92" s="441">
        <f>IF((OR($C92='S6'!$E$12,$C92='S6'!$E$22,$C92='S6'!$E$32,$C92='S6'!$E$42)),1,0)</f>
        <v>0</v>
      </c>
      <c r="AM92" s="439">
        <f>IF((OR($C92='S6'!$F$3,$C92='S6'!$F$13,$C92='S6'!$F$23,$C92='S6'!$F$33)),1,0)</f>
        <v>0</v>
      </c>
      <c r="AN92" s="439">
        <f>IF((OR($C92='S6'!$F$4,$C92='S6'!$F$14,$C92='S6'!$F$24,$C92='S6'!$F$34)),1,0)</f>
        <v>0</v>
      </c>
      <c r="AO92" s="439">
        <f>IF((OR($C92='S6'!$F$5,$C92='S6'!$F$15,$C92='S6'!$F$25,$C92='S6'!$F$35)),1,0)</f>
        <v>0</v>
      </c>
      <c r="AP92" s="439">
        <f>IF((OR($C92='S6'!$F$6,$C92='S6'!$F$16,$C92='S6'!$F$26,$C92='S6'!$F$36)),1,0)</f>
        <v>0</v>
      </c>
      <c r="AQ92" s="439">
        <f>IF((OR($C92='S6'!$F$7,$C92='S6'!$F$17,$C92='S6'!$F$27,$C92='S6'!$F$37)),1,0)</f>
        <v>0</v>
      </c>
      <c r="AR92" s="439">
        <f>IF((OR($C92='S6'!$F$8,$C92='S6'!$F$18,$C92='S6'!$F$28,$C92='S6'!$F$38)),1,0)</f>
        <v>0</v>
      </c>
      <c r="AS92" s="439">
        <f>IF((OR($C92='S6'!$F$9,$C92='S6'!$F$19,$C92='S6'!$F$29,$C92='S6'!$F$39)),1,0)</f>
        <v>0</v>
      </c>
      <c r="AT92" s="439">
        <f>IF((OR($C92='S6'!$F$10,$C92='S6'!$F$20,$C92='S6'!$F$30,$C92='S6'!$F$40)),1,0)</f>
        <v>0</v>
      </c>
      <c r="AU92" s="439">
        <f>IF((OR($C92='S6'!$F$11,$C92='S6'!$F$21,$C92='S6'!$F$31,$C92='S6'!$F$41)),1,0)</f>
        <v>0</v>
      </c>
      <c r="AV92" s="439">
        <f>IF((OR($C92='S6'!$F$12,$C92='S6'!$F$22,$C92='S6'!$F$32,$C92='S6'!$F$42)),1,0)</f>
        <v>0</v>
      </c>
      <c r="AW92" s="441">
        <f>IF((OR($C92='S6'!$G$3,$C92='S6'!$G$13,$C92='S6'!$G$23,$C92='S6'!$G$33)),1,0)</f>
        <v>0</v>
      </c>
      <c r="AX92" s="441">
        <f>IF((OR($C92='S6'!$G$4,$C92='S6'!$G$14,$C92='S6'!$G$24,$C92='S6'!$G$34)),1,0)</f>
        <v>0</v>
      </c>
      <c r="AY92" s="441">
        <f>IF((OR($C92='S6'!$G$5,$C92='S6'!$G$15,$C92='S6'!$G$25,$C92='S6'!$G$35)),1,0)</f>
        <v>0</v>
      </c>
      <c r="AZ92" s="441">
        <f>IF((OR($C92='S6'!$G$6,$C92='S6'!$G$16,$C92='S6'!$G$26,$C92='S6'!$G$36)),1,0)</f>
        <v>0</v>
      </c>
      <c r="BA92" s="441">
        <f>IF((OR($C92='S6'!$G$7,$C92='S6'!$G$17,$C92='S6'!$G$27,$C92='S6'!$G$37)),1,0)</f>
        <v>0</v>
      </c>
      <c r="BB92" s="441">
        <f>IF((OR($C92='S6'!$G$8,$C92='S6'!$G$18,$C92='S6'!$G$28,$C92='S6'!$G$38)),1,0)</f>
        <v>0</v>
      </c>
      <c r="BC92" s="441">
        <f>IF((OR($C92='S6'!$G$9,$C92='S6'!$G$19,$C92='S6'!$G$29,$C92='S6'!$G$39)),1,0)</f>
        <v>0</v>
      </c>
      <c r="BD92" s="441">
        <f>IF((OR($C92='S6'!$G$10,$C92='S6'!$G$20,$C92='S6'!$G$30,$C92='S6'!$G$40)),1,0)</f>
        <v>0</v>
      </c>
      <c r="BE92" s="441">
        <f>IF((OR($C92='S6'!$G$11,$C92='S6'!$G$21,$C92='S6'!$G$31,$C92='S6'!$G$41)),1,0)</f>
        <v>0</v>
      </c>
      <c r="BF92" s="441">
        <f>IF((OR($C92='S6'!$G$12,$C92='S6'!$G$22,$C92='S6'!$G$32,$C92='S6'!$G$42)),1,0)</f>
        <v>0</v>
      </c>
      <c r="BG92" s="441" t="str">
        <f t="shared" si="304"/>
        <v/>
      </c>
      <c r="BH92" s="441" t="str">
        <f t="shared" si="305"/>
        <v/>
      </c>
      <c r="BI92" s="441" t="str">
        <f t="shared" si="306"/>
        <v/>
      </c>
      <c r="BJ92" s="441" t="str">
        <f t="shared" si="307"/>
        <v/>
      </c>
      <c r="BK92" s="441" t="str">
        <f t="shared" si="308"/>
        <v/>
      </c>
      <c r="BL92" s="441" t="str">
        <f t="shared" si="309"/>
        <v/>
      </c>
      <c r="BM92" s="441" t="str">
        <f t="shared" si="310"/>
        <v/>
      </c>
      <c r="BN92" s="441" t="str">
        <f t="shared" si="311"/>
        <v/>
      </c>
      <c r="BO92" s="441" t="str">
        <f t="shared" si="312"/>
        <v/>
      </c>
      <c r="BP92" s="441" t="str">
        <f t="shared" si="313"/>
        <v/>
      </c>
      <c r="BQ92" s="439" t="str">
        <f t="shared" si="314"/>
        <v/>
      </c>
      <c r="BR92" s="439" t="str">
        <f t="shared" si="315"/>
        <v/>
      </c>
      <c r="BS92" s="439" t="str">
        <f t="shared" si="316"/>
        <v/>
      </c>
      <c r="BT92" s="439" t="str">
        <f t="shared" si="317"/>
        <v/>
      </c>
      <c r="BU92" s="439" t="str">
        <f t="shared" si="318"/>
        <v/>
      </c>
      <c r="BV92" s="439" t="str">
        <f t="shared" si="319"/>
        <v/>
      </c>
      <c r="BW92" s="439" t="str">
        <f t="shared" si="320"/>
        <v/>
      </c>
      <c r="BX92" s="439" t="str">
        <f t="shared" si="321"/>
        <v/>
      </c>
      <c r="BY92" s="439" t="str">
        <f t="shared" si="322"/>
        <v/>
      </c>
      <c r="BZ92" s="439" t="str">
        <f t="shared" si="323"/>
        <v/>
      </c>
      <c r="CA92" s="441" t="str">
        <f t="shared" si="324"/>
        <v/>
      </c>
      <c r="CB92" s="441" t="str">
        <f t="shared" si="325"/>
        <v/>
      </c>
      <c r="CC92" s="441" t="str">
        <f t="shared" si="326"/>
        <v/>
      </c>
      <c r="CD92" s="441" t="str">
        <f t="shared" si="327"/>
        <v/>
      </c>
      <c r="CE92" s="441" t="str">
        <f t="shared" si="328"/>
        <v/>
      </c>
      <c r="CF92" s="441" t="str">
        <f t="shared" si="329"/>
        <v/>
      </c>
      <c r="CG92" s="441" t="str">
        <f t="shared" si="330"/>
        <v/>
      </c>
      <c r="CH92" s="441" t="str">
        <f t="shared" si="331"/>
        <v/>
      </c>
      <c r="CI92" s="441" t="str">
        <f t="shared" si="332"/>
        <v/>
      </c>
      <c r="CJ92" s="441" t="str">
        <f t="shared" si="333"/>
        <v/>
      </c>
      <c r="CK92" s="439" t="str">
        <f t="shared" si="334"/>
        <v/>
      </c>
      <c r="CL92" s="439" t="str">
        <f t="shared" si="335"/>
        <v/>
      </c>
      <c r="CM92" s="439" t="str">
        <f t="shared" si="336"/>
        <v/>
      </c>
      <c r="CN92" s="439" t="str">
        <f t="shared" si="337"/>
        <v/>
      </c>
      <c r="CO92" s="439" t="str">
        <f t="shared" si="338"/>
        <v/>
      </c>
      <c r="CP92" s="439" t="str">
        <f t="shared" si="339"/>
        <v/>
      </c>
      <c r="CQ92" s="439" t="str">
        <f t="shared" si="340"/>
        <v/>
      </c>
      <c r="CR92" s="439" t="str">
        <f t="shared" si="341"/>
        <v/>
      </c>
      <c r="CS92" s="439" t="str">
        <f t="shared" si="342"/>
        <v/>
      </c>
      <c r="CT92" s="439" t="str">
        <f t="shared" si="343"/>
        <v/>
      </c>
      <c r="CU92" s="441" t="str">
        <f t="shared" si="344"/>
        <v/>
      </c>
      <c r="CV92" s="441" t="str">
        <f t="shared" si="345"/>
        <v/>
      </c>
      <c r="CW92" s="441" t="str">
        <f t="shared" si="346"/>
        <v/>
      </c>
      <c r="CX92" s="441" t="str">
        <f t="shared" si="347"/>
        <v/>
      </c>
      <c r="CY92" s="441" t="str">
        <f t="shared" si="348"/>
        <v/>
      </c>
      <c r="CZ92" s="441" t="str">
        <f t="shared" si="349"/>
        <v/>
      </c>
      <c r="DA92" s="441" t="str">
        <f t="shared" si="350"/>
        <v/>
      </c>
      <c r="DB92" s="441" t="str">
        <f t="shared" si="351"/>
        <v/>
      </c>
      <c r="DC92" s="441" t="str">
        <f t="shared" si="352"/>
        <v/>
      </c>
      <c r="DD92" s="441" t="str">
        <f t="shared" si="353"/>
        <v/>
      </c>
      <c r="DE92" s="443" t="str">
        <f t="shared" si="354"/>
        <v/>
      </c>
      <c r="DF92" s="443" t="str">
        <f t="shared" si="296"/>
        <v/>
      </c>
      <c r="DG92" s="443" t="str">
        <f t="shared" si="355"/>
        <v/>
      </c>
      <c r="DH92" s="443" t="str">
        <f t="shared" si="297"/>
        <v/>
      </c>
      <c r="DI92" t="str">
        <f t="shared" si="356"/>
        <v/>
      </c>
      <c r="DJ92" s="443" t="str">
        <f t="shared" si="298"/>
        <v/>
      </c>
      <c r="DK92" t="str">
        <f t="shared" si="357"/>
        <v/>
      </c>
      <c r="DL92" s="443" t="str">
        <f t="shared" si="300"/>
        <v/>
      </c>
      <c r="DM92" t="str">
        <f t="shared" si="358"/>
        <v/>
      </c>
      <c r="DN92" s="443" t="str">
        <f t="shared" si="299"/>
        <v/>
      </c>
    </row>
    <row r="93" spans="1:118" ht="20.100000000000001" hidden="1" customHeight="1" x14ac:dyDescent="0.2">
      <c r="A93" s="1040"/>
      <c r="B93" s="40">
        <f t="shared" si="295"/>
        <v>88</v>
      </c>
      <c r="C93" s="647" t="s">
        <v>49</v>
      </c>
      <c r="D93" s="648">
        <f>VLOOKUP($C93,'Course List (program)'!$G$2:$L$100,2,FALSE)</f>
        <v>0</v>
      </c>
      <c r="E93" s="649">
        <f>VLOOKUP($C93,'Course List (program)'!$G$2:$L$100,3,FALSE)</f>
        <v>0</v>
      </c>
      <c r="F93" s="650">
        <f>VLOOKUP($C93,'Course List (program)'!$G$2:$L$100,4,FALSE)</f>
        <v>0</v>
      </c>
      <c r="G93" s="648" t="str">
        <f t="shared" si="360"/>
        <v/>
      </c>
      <c r="H93" s="652">
        <f>VLOOKUP($C93,'Course List (program)'!$G$2:$L$100,6,FALSE)</f>
        <v>0</v>
      </c>
      <c r="I93" s="441">
        <f>IF((OR($C93='S6'!$C$3,$C93='S6'!$C$13,$C93='S6'!$C$23,$C93='S6'!$C$33)),1,0)</f>
        <v>0</v>
      </c>
      <c r="J93" s="441">
        <f>IF((OR($C93='S6'!$C$4,$C93='S6'!$C$14,$C93='S6'!$C$24,$C93='S6'!$C$34)),1,0)</f>
        <v>0</v>
      </c>
      <c r="K93" s="441">
        <f>IF((OR($C93='S6'!$C$5,$C93='S6'!$C$15,$C93='S6'!$C$25,$C93='S6'!$C$35)),1,0)</f>
        <v>0</v>
      </c>
      <c r="L93" s="441">
        <f>IF((OR($C93='S6'!$C$6,$C93='S6'!$C$16,$C93='S6'!$C$26,$C93='S6'!$C$36)),1,0)</f>
        <v>0</v>
      </c>
      <c r="M93" s="441">
        <f>IF((OR($C93='S6'!$C$7,$C93='S6'!$C$17,$C93='S6'!$C$27,$C93='S6'!$C$37)),1,0)</f>
        <v>0</v>
      </c>
      <c r="N93" s="441">
        <f>IF((OR($C93='S6'!$C$8,$C93='S6'!$C$18,$C93='S6'!$C$28,$C93='S6'!$C$38)),1,0)</f>
        <v>0</v>
      </c>
      <c r="O93" s="441">
        <f>IF((OR($C93='S6'!$C$9,$C93='S6'!$C$19,$C93='S6'!$C$29,$C93='S6'!$C$39)),1,0)</f>
        <v>0</v>
      </c>
      <c r="P93" s="441">
        <f>IF((OR($C93='S6'!$C$10,$C93='S6'!$C$20,$C93='S6'!$C$30,$C93='S6'!$C$40)),1,0)</f>
        <v>0</v>
      </c>
      <c r="Q93" s="441">
        <f>IF((OR($C93='S6'!$C$11,$C93='S6'!$C$21,$C93='S6'!$C$31,$C93='S6'!$C$41)),1,0)</f>
        <v>0</v>
      </c>
      <c r="R93" s="441">
        <f>IF((OR($C93='S6'!$C$12,$C93='S6'!$C$22,$C93='S6'!$C$32,$C93='S6'!$C$42)),1,0)</f>
        <v>0</v>
      </c>
      <c r="S93" s="439">
        <f>IF((OR($C93='S6'!$D$3,$C93='S6'!$D$13,$C93='S6'!$D$23,$C93='S6'!$D$33)),1,0)</f>
        <v>0</v>
      </c>
      <c r="T93" s="439">
        <f>IF((OR($C93='S6'!$D$4,$C93='S6'!$D$14,$C93='S6'!$D$24,$C93='S6'!$D$34)),1,0)</f>
        <v>0</v>
      </c>
      <c r="U93" s="439">
        <f>IF((OR($C93='S6'!$D$5,$C93='S6'!$D$15,$C93='S6'!$D$25,$C93='S6'!$D$35)),1,0)</f>
        <v>0</v>
      </c>
      <c r="V93" s="439">
        <f>IF((OR($C93='S6'!$D$6,$C93='S6'!$D$16,$C93='S6'!$D$26,$C93='S6'!$D$36)),1,0)</f>
        <v>0</v>
      </c>
      <c r="W93" s="439">
        <f>IF((OR($C93='S6'!$D$7,$C93='S6'!$D$17,$C93='S6'!$D$27,$C93='S6'!$D$37)),1,0)</f>
        <v>0</v>
      </c>
      <c r="X93" s="439">
        <f>IF((OR($C93='S6'!$D$8,$C93='S6'!$D$18,$C93='S6'!$D$28,$C93='S6'!$D$38)),1,0)</f>
        <v>0</v>
      </c>
      <c r="Y93" s="439">
        <f>IF((OR($C93='S6'!$D$9,$C93='S6'!$D$19,$C93='S6'!$D$29,$C93='S6'!$D$39)),1,0)</f>
        <v>0</v>
      </c>
      <c r="Z93" s="439">
        <f>IF((OR($C93='S6'!$D$10,$C93='S6'!$D$20,$C93='S6'!$D$30,$C93='S6'!$D$40)),1,0)</f>
        <v>0</v>
      </c>
      <c r="AA93" s="439">
        <f>IF((OR($C93='S6'!$D$11,$C93='S6'!$D$21,$C93='S6'!$D$31,$C93='S6'!$D$41)),1,0)</f>
        <v>0</v>
      </c>
      <c r="AB93" s="439">
        <f>IF((OR($C93='S6'!$D$12,$C93='S6'!$D$22,$C93='S6'!$D$32,$C93='S6'!$D$42)),1,0)</f>
        <v>0</v>
      </c>
      <c r="AC93" s="441">
        <f>IF((OR($C93='S6'!$E$3,$C93='S6'!$E$13,$C93='S6'!$E$23,$C93='S6'!$E$33)),1,0)</f>
        <v>0</v>
      </c>
      <c r="AD93" s="441">
        <f>IF((OR($C93='S6'!$E$4,$C93='S6'!$E$14,$C93='S6'!$E$24,$C93='S6'!$E$34)),1,0)</f>
        <v>0</v>
      </c>
      <c r="AE93" s="441">
        <f>IF((OR($C93='S6'!$E$5,$C93='S6'!$E$15,$C93='S6'!$E$25,$C93='S6'!$E$35)),1,0)</f>
        <v>0</v>
      </c>
      <c r="AF93" s="441">
        <f>IF((OR($C93='S6'!$E$6,$C93='S6'!$E$16,$C93='S6'!$E$26,$C93='S6'!$E$36)),1,0)</f>
        <v>0</v>
      </c>
      <c r="AG93" s="441">
        <f>IF((OR($C93='S6'!$E$7,$C93='S6'!$E$17,$C93='S6'!$E$27,$C93='S6'!$E$37)),1,0)</f>
        <v>0</v>
      </c>
      <c r="AH93" s="441">
        <f>IF((OR($C93='S6'!$E$8,$C93='S6'!$E$18,$C93='S6'!$E$28,$C93='S6'!$E$38)),1,0)</f>
        <v>0</v>
      </c>
      <c r="AI93" s="441">
        <f>IF((OR($C93='S6'!$E$9,$C93='S6'!$E$19,$C93='S6'!$E$29,$C93='S6'!$E$39)),1,0)</f>
        <v>0</v>
      </c>
      <c r="AJ93" s="441">
        <f>IF((OR($C93='S6'!$E$10,$C93='S6'!$E$20,$C93='S6'!$E$30,$C93='S6'!$E$40)),1,0)</f>
        <v>0</v>
      </c>
      <c r="AK93" s="441">
        <f>IF((OR($C93='S6'!$E$11,$C93='S6'!$E$21,$C93='S6'!$E$31,$C93='S6'!$E$41)),1,0)</f>
        <v>0</v>
      </c>
      <c r="AL93" s="441">
        <f>IF((OR($C93='S6'!$E$12,$C93='S6'!$E$22,$C93='S6'!$E$32,$C93='S6'!$E$42)),1,0)</f>
        <v>0</v>
      </c>
      <c r="AM93" s="439">
        <f>IF((OR($C93='S6'!$F$3,$C93='S6'!$F$13,$C93='S6'!$F$23,$C93='S6'!$F$33)),1,0)</f>
        <v>0</v>
      </c>
      <c r="AN93" s="439">
        <f>IF((OR($C93='S6'!$F$4,$C93='S6'!$F$14,$C93='S6'!$F$24,$C93='S6'!$F$34)),1,0)</f>
        <v>0</v>
      </c>
      <c r="AO93" s="439">
        <f>IF((OR($C93='S6'!$F$5,$C93='S6'!$F$15,$C93='S6'!$F$25,$C93='S6'!$F$35)),1,0)</f>
        <v>0</v>
      </c>
      <c r="AP93" s="439">
        <f>IF((OR($C93='S6'!$F$6,$C93='S6'!$F$16,$C93='S6'!$F$26,$C93='S6'!$F$36)),1,0)</f>
        <v>0</v>
      </c>
      <c r="AQ93" s="439">
        <f>IF((OR($C93='S6'!$F$7,$C93='S6'!$F$17,$C93='S6'!$F$27,$C93='S6'!$F$37)),1,0)</f>
        <v>0</v>
      </c>
      <c r="AR93" s="439">
        <f>IF((OR($C93='S6'!$F$8,$C93='S6'!$F$18,$C93='S6'!$F$28,$C93='S6'!$F$38)),1,0)</f>
        <v>0</v>
      </c>
      <c r="AS93" s="439">
        <f>IF((OR($C93='S6'!$F$9,$C93='S6'!$F$19,$C93='S6'!$F$29,$C93='S6'!$F$39)),1,0)</f>
        <v>0</v>
      </c>
      <c r="AT93" s="439">
        <f>IF((OR($C93='S6'!$F$10,$C93='S6'!$F$20,$C93='S6'!$F$30,$C93='S6'!$F$40)),1,0)</f>
        <v>0</v>
      </c>
      <c r="AU93" s="439">
        <f>IF((OR($C93='S6'!$F$11,$C93='S6'!$F$21,$C93='S6'!$F$31,$C93='S6'!$F$41)),1,0)</f>
        <v>0</v>
      </c>
      <c r="AV93" s="439">
        <f>IF((OR($C93='S6'!$F$12,$C93='S6'!$F$22,$C93='S6'!$F$32,$C93='S6'!$F$42)),1,0)</f>
        <v>0</v>
      </c>
      <c r="AW93" s="441">
        <f>IF((OR($C93='S6'!$G$3,$C93='S6'!$G$13,$C93='S6'!$G$23,$C93='S6'!$G$33)),1,0)</f>
        <v>0</v>
      </c>
      <c r="AX93" s="441">
        <f>IF((OR($C93='S6'!$G$4,$C93='S6'!$G$14,$C93='S6'!$G$24,$C93='S6'!$G$34)),1,0)</f>
        <v>0</v>
      </c>
      <c r="AY93" s="441">
        <f>IF((OR($C93='S6'!$G$5,$C93='S6'!$G$15,$C93='S6'!$G$25,$C93='S6'!$G$35)),1,0)</f>
        <v>0</v>
      </c>
      <c r="AZ93" s="441">
        <f>IF((OR($C93='S6'!$G$6,$C93='S6'!$G$16,$C93='S6'!$G$26,$C93='S6'!$G$36)),1,0)</f>
        <v>0</v>
      </c>
      <c r="BA93" s="441">
        <f>IF((OR($C93='S6'!$G$7,$C93='S6'!$G$17,$C93='S6'!$G$27,$C93='S6'!$G$37)),1,0)</f>
        <v>0</v>
      </c>
      <c r="BB93" s="441">
        <f>IF((OR($C93='S6'!$G$8,$C93='S6'!$G$18,$C93='S6'!$G$28,$C93='S6'!$G$38)),1,0)</f>
        <v>0</v>
      </c>
      <c r="BC93" s="441">
        <f>IF((OR($C93='S6'!$G$9,$C93='S6'!$G$19,$C93='S6'!$G$29,$C93='S6'!$G$39)),1,0)</f>
        <v>0</v>
      </c>
      <c r="BD93" s="441">
        <f>IF((OR($C93='S6'!$G$10,$C93='S6'!$G$20,$C93='S6'!$G$30,$C93='S6'!$G$40)),1,0)</f>
        <v>0</v>
      </c>
      <c r="BE93" s="441">
        <f>IF((OR($C93='S6'!$G$11,$C93='S6'!$G$21,$C93='S6'!$G$31,$C93='S6'!$G$41)),1,0)</f>
        <v>0</v>
      </c>
      <c r="BF93" s="441">
        <f>IF((OR($C93='S6'!$G$12,$C93='S6'!$G$22,$C93='S6'!$G$32,$C93='S6'!$G$42)),1,0)</f>
        <v>0</v>
      </c>
      <c r="BG93" s="441" t="str">
        <f t="shared" si="304"/>
        <v/>
      </c>
      <c r="BH93" s="441" t="str">
        <f t="shared" si="305"/>
        <v/>
      </c>
      <c r="BI93" s="441" t="str">
        <f t="shared" si="306"/>
        <v/>
      </c>
      <c r="BJ93" s="441" t="str">
        <f t="shared" si="307"/>
        <v/>
      </c>
      <c r="BK93" s="441" t="str">
        <f t="shared" si="308"/>
        <v/>
      </c>
      <c r="BL93" s="441" t="str">
        <f t="shared" si="309"/>
        <v/>
      </c>
      <c r="BM93" s="441" t="str">
        <f t="shared" si="310"/>
        <v/>
      </c>
      <c r="BN93" s="441" t="str">
        <f t="shared" si="311"/>
        <v/>
      </c>
      <c r="BO93" s="441" t="str">
        <f t="shared" si="312"/>
        <v/>
      </c>
      <c r="BP93" s="441" t="str">
        <f t="shared" si="313"/>
        <v/>
      </c>
      <c r="BQ93" s="439" t="str">
        <f t="shared" si="314"/>
        <v/>
      </c>
      <c r="BR93" s="439" t="str">
        <f t="shared" si="315"/>
        <v/>
      </c>
      <c r="BS93" s="439" t="str">
        <f t="shared" si="316"/>
        <v/>
      </c>
      <c r="BT93" s="439" t="str">
        <f t="shared" si="317"/>
        <v/>
      </c>
      <c r="BU93" s="439" t="str">
        <f t="shared" si="318"/>
        <v/>
      </c>
      <c r="BV93" s="439" t="str">
        <f t="shared" si="319"/>
        <v/>
      </c>
      <c r="BW93" s="439" t="str">
        <f t="shared" si="320"/>
        <v/>
      </c>
      <c r="BX93" s="439" t="str">
        <f t="shared" si="321"/>
        <v/>
      </c>
      <c r="BY93" s="439" t="str">
        <f t="shared" si="322"/>
        <v/>
      </c>
      <c r="BZ93" s="439" t="str">
        <f t="shared" si="323"/>
        <v/>
      </c>
      <c r="CA93" s="441" t="str">
        <f t="shared" si="324"/>
        <v/>
      </c>
      <c r="CB93" s="441" t="str">
        <f t="shared" si="325"/>
        <v/>
      </c>
      <c r="CC93" s="441" t="str">
        <f t="shared" si="326"/>
        <v/>
      </c>
      <c r="CD93" s="441" t="str">
        <f t="shared" si="327"/>
        <v/>
      </c>
      <c r="CE93" s="441" t="str">
        <f t="shared" si="328"/>
        <v/>
      </c>
      <c r="CF93" s="441" t="str">
        <f t="shared" si="329"/>
        <v/>
      </c>
      <c r="CG93" s="441" t="str">
        <f t="shared" si="330"/>
        <v/>
      </c>
      <c r="CH93" s="441" t="str">
        <f t="shared" si="331"/>
        <v/>
      </c>
      <c r="CI93" s="441" t="str">
        <f t="shared" si="332"/>
        <v/>
      </c>
      <c r="CJ93" s="441" t="str">
        <f t="shared" si="333"/>
        <v/>
      </c>
      <c r="CK93" s="439" t="str">
        <f t="shared" si="334"/>
        <v/>
      </c>
      <c r="CL93" s="439" t="str">
        <f t="shared" si="335"/>
        <v/>
      </c>
      <c r="CM93" s="439" t="str">
        <f t="shared" si="336"/>
        <v/>
      </c>
      <c r="CN93" s="439" t="str">
        <f t="shared" si="337"/>
        <v/>
      </c>
      <c r="CO93" s="439" t="str">
        <f t="shared" si="338"/>
        <v/>
      </c>
      <c r="CP93" s="439" t="str">
        <f t="shared" si="339"/>
        <v/>
      </c>
      <c r="CQ93" s="439" t="str">
        <f t="shared" si="340"/>
        <v/>
      </c>
      <c r="CR93" s="439" t="str">
        <f t="shared" si="341"/>
        <v/>
      </c>
      <c r="CS93" s="439" t="str">
        <f t="shared" si="342"/>
        <v/>
      </c>
      <c r="CT93" s="439" t="str">
        <f t="shared" si="343"/>
        <v/>
      </c>
      <c r="CU93" s="441" t="str">
        <f t="shared" si="344"/>
        <v/>
      </c>
      <c r="CV93" s="441" t="str">
        <f t="shared" si="345"/>
        <v/>
      </c>
      <c r="CW93" s="441" t="str">
        <f t="shared" si="346"/>
        <v/>
      </c>
      <c r="CX93" s="441" t="str">
        <f t="shared" si="347"/>
        <v/>
      </c>
      <c r="CY93" s="441" t="str">
        <f t="shared" si="348"/>
        <v/>
      </c>
      <c r="CZ93" s="441" t="str">
        <f t="shared" si="349"/>
        <v/>
      </c>
      <c r="DA93" s="441" t="str">
        <f t="shared" si="350"/>
        <v/>
      </c>
      <c r="DB93" s="441" t="str">
        <f t="shared" si="351"/>
        <v/>
      </c>
      <c r="DC93" s="441" t="str">
        <f t="shared" si="352"/>
        <v/>
      </c>
      <c r="DD93" s="441" t="str">
        <f t="shared" si="353"/>
        <v/>
      </c>
      <c r="DE93" s="443" t="str">
        <f t="shared" si="354"/>
        <v/>
      </c>
      <c r="DF93" s="443" t="str">
        <f t="shared" si="296"/>
        <v/>
      </c>
      <c r="DG93" s="443" t="str">
        <f t="shared" si="355"/>
        <v/>
      </c>
      <c r="DH93" s="443" t="str">
        <f t="shared" si="297"/>
        <v/>
      </c>
      <c r="DI93" t="str">
        <f t="shared" si="356"/>
        <v/>
      </c>
      <c r="DJ93" s="443" t="str">
        <f t="shared" si="298"/>
        <v/>
      </c>
      <c r="DK93" t="str">
        <f t="shared" si="357"/>
        <v/>
      </c>
      <c r="DL93" s="443" t="str">
        <f t="shared" si="300"/>
        <v/>
      </c>
      <c r="DM93" t="str">
        <f t="shared" si="358"/>
        <v/>
      </c>
      <c r="DN93" s="443" t="str">
        <f t="shared" si="299"/>
        <v/>
      </c>
    </row>
    <row r="94" spans="1:118" ht="20.100000000000001" hidden="1" customHeight="1" x14ac:dyDescent="0.2">
      <c r="A94" s="1040"/>
      <c r="B94" s="40">
        <f t="shared" si="295"/>
        <v>89</v>
      </c>
      <c r="C94" s="647" t="s">
        <v>49</v>
      </c>
      <c r="D94" s="648">
        <f>VLOOKUP($C94,'Course List (program)'!$G$2:$L$100,2,FALSE)</f>
        <v>0</v>
      </c>
      <c r="E94" s="649">
        <f>VLOOKUP($C94,'Course List (program)'!$G$2:$L$100,3,FALSE)</f>
        <v>0</v>
      </c>
      <c r="F94" s="650">
        <f>VLOOKUP($C94,'Course List (program)'!$G$2:$L$100,4,FALSE)</f>
        <v>0</v>
      </c>
      <c r="G94" s="648" t="str">
        <f t="shared" si="360"/>
        <v/>
      </c>
      <c r="H94" s="652">
        <f>VLOOKUP($C94,'Course List (program)'!$G$2:$L$100,6,FALSE)</f>
        <v>0</v>
      </c>
      <c r="I94" s="441">
        <f>IF((OR($C94='S6'!$C$3,$C94='S6'!$C$13,$C94='S6'!$C$23,$C94='S6'!$C$33)),1,0)</f>
        <v>0</v>
      </c>
      <c r="J94" s="441">
        <f>IF((OR($C94='S6'!$C$4,$C94='S6'!$C$14,$C94='S6'!$C$24,$C94='S6'!$C$34)),1,0)</f>
        <v>0</v>
      </c>
      <c r="K94" s="441">
        <f>IF((OR($C94='S6'!$C$5,$C94='S6'!$C$15,$C94='S6'!$C$25,$C94='S6'!$C$35)),1,0)</f>
        <v>0</v>
      </c>
      <c r="L94" s="441">
        <f>IF((OR($C94='S6'!$C$6,$C94='S6'!$C$16,$C94='S6'!$C$26,$C94='S6'!$C$36)),1,0)</f>
        <v>0</v>
      </c>
      <c r="M94" s="441">
        <f>IF((OR($C94='S6'!$C$7,$C94='S6'!$C$17,$C94='S6'!$C$27,$C94='S6'!$C$37)),1,0)</f>
        <v>0</v>
      </c>
      <c r="N94" s="441">
        <f>IF((OR($C94='S6'!$C$8,$C94='S6'!$C$18,$C94='S6'!$C$28,$C94='S6'!$C$38)),1,0)</f>
        <v>0</v>
      </c>
      <c r="O94" s="441">
        <f>IF((OR($C94='S6'!$C$9,$C94='S6'!$C$19,$C94='S6'!$C$29,$C94='S6'!$C$39)),1,0)</f>
        <v>0</v>
      </c>
      <c r="P94" s="441">
        <f>IF((OR($C94='S6'!$C$10,$C94='S6'!$C$20,$C94='S6'!$C$30,$C94='S6'!$C$40)),1,0)</f>
        <v>0</v>
      </c>
      <c r="Q94" s="441">
        <f>IF((OR($C94='S6'!$C$11,$C94='S6'!$C$21,$C94='S6'!$C$31,$C94='S6'!$C$41)),1,0)</f>
        <v>0</v>
      </c>
      <c r="R94" s="441">
        <f>IF((OR($C94='S6'!$C$12,$C94='S6'!$C$22,$C94='S6'!$C$32,$C94='S6'!$C$42)),1,0)</f>
        <v>0</v>
      </c>
      <c r="S94" s="439">
        <f>IF((OR($C94='S6'!$D$3,$C94='S6'!$D$13,$C94='S6'!$D$23,$C94='S6'!$D$33)),1,0)</f>
        <v>0</v>
      </c>
      <c r="T94" s="439">
        <f>IF((OR($C94='S6'!$D$4,$C94='S6'!$D$14,$C94='S6'!$D$24,$C94='S6'!$D$34)),1,0)</f>
        <v>0</v>
      </c>
      <c r="U94" s="439">
        <f>IF((OR($C94='S6'!$D$5,$C94='S6'!$D$15,$C94='S6'!$D$25,$C94='S6'!$D$35)),1,0)</f>
        <v>0</v>
      </c>
      <c r="V94" s="439">
        <f>IF((OR($C94='S6'!$D$6,$C94='S6'!$D$16,$C94='S6'!$D$26,$C94='S6'!$D$36)),1,0)</f>
        <v>0</v>
      </c>
      <c r="W94" s="439">
        <f>IF((OR($C94='S6'!$D$7,$C94='S6'!$D$17,$C94='S6'!$D$27,$C94='S6'!$D$37)),1,0)</f>
        <v>0</v>
      </c>
      <c r="X94" s="439">
        <f>IF((OR($C94='S6'!$D$8,$C94='S6'!$D$18,$C94='S6'!$D$28,$C94='S6'!$D$38)),1,0)</f>
        <v>0</v>
      </c>
      <c r="Y94" s="439">
        <f>IF((OR($C94='S6'!$D$9,$C94='S6'!$D$19,$C94='S6'!$D$29,$C94='S6'!$D$39)),1,0)</f>
        <v>0</v>
      </c>
      <c r="Z94" s="439">
        <f>IF((OR($C94='S6'!$D$10,$C94='S6'!$D$20,$C94='S6'!$D$30,$C94='S6'!$D$40)),1,0)</f>
        <v>0</v>
      </c>
      <c r="AA94" s="439">
        <f>IF((OR($C94='S6'!$D$11,$C94='S6'!$D$21,$C94='S6'!$D$31,$C94='S6'!$D$41)),1,0)</f>
        <v>0</v>
      </c>
      <c r="AB94" s="439">
        <f>IF((OR($C94='S6'!$D$12,$C94='S6'!$D$22,$C94='S6'!$D$32,$C94='S6'!$D$42)),1,0)</f>
        <v>0</v>
      </c>
      <c r="AC94" s="441">
        <f>IF((OR($C94='S6'!$E$3,$C94='S6'!$E$13,$C94='S6'!$E$23,$C94='S6'!$E$33)),1,0)</f>
        <v>0</v>
      </c>
      <c r="AD94" s="441">
        <f>IF((OR($C94='S6'!$E$4,$C94='S6'!$E$14,$C94='S6'!$E$24,$C94='S6'!$E$34)),1,0)</f>
        <v>0</v>
      </c>
      <c r="AE94" s="441">
        <f>IF((OR($C94='S6'!$E$5,$C94='S6'!$E$15,$C94='S6'!$E$25,$C94='S6'!$E$35)),1,0)</f>
        <v>0</v>
      </c>
      <c r="AF94" s="441">
        <f>IF((OR($C94='S6'!$E$6,$C94='S6'!$E$16,$C94='S6'!$E$26,$C94='S6'!$E$36)),1,0)</f>
        <v>0</v>
      </c>
      <c r="AG94" s="441">
        <f>IF((OR($C94='S6'!$E$7,$C94='S6'!$E$17,$C94='S6'!$E$27,$C94='S6'!$E$37)),1,0)</f>
        <v>0</v>
      </c>
      <c r="AH94" s="441">
        <f>IF((OR($C94='S6'!$E$8,$C94='S6'!$E$18,$C94='S6'!$E$28,$C94='S6'!$E$38)),1,0)</f>
        <v>0</v>
      </c>
      <c r="AI94" s="441">
        <f>IF((OR($C94='S6'!$E$9,$C94='S6'!$E$19,$C94='S6'!$E$29,$C94='S6'!$E$39)),1,0)</f>
        <v>0</v>
      </c>
      <c r="AJ94" s="441">
        <f>IF((OR($C94='S6'!$E$10,$C94='S6'!$E$20,$C94='S6'!$E$30,$C94='S6'!$E$40)),1,0)</f>
        <v>0</v>
      </c>
      <c r="AK94" s="441">
        <f>IF((OR($C94='S6'!$E$11,$C94='S6'!$E$21,$C94='S6'!$E$31,$C94='S6'!$E$41)),1,0)</f>
        <v>0</v>
      </c>
      <c r="AL94" s="441">
        <f>IF((OR($C94='S6'!$E$12,$C94='S6'!$E$22,$C94='S6'!$E$32,$C94='S6'!$E$42)),1,0)</f>
        <v>0</v>
      </c>
      <c r="AM94" s="439">
        <f>IF((OR($C94='S6'!$F$3,$C94='S6'!$F$13,$C94='S6'!$F$23,$C94='S6'!$F$33)),1,0)</f>
        <v>0</v>
      </c>
      <c r="AN94" s="439">
        <f>IF((OR($C94='S6'!$F$4,$C94='S6'!$F$14,$C94='S6'!$F$24,$C94='S6'!$F$34)),1,0)</f>
        <v>0</v>
      </c>
      <c r="AO94" s="439">
        <f>IF((OR($C94='S6'!$F$5,$C94='S6'!$F$15,$C94='S6'!$F$25,$C94='S6'!$F$35)),1,0)</f>
        <v>0</v>
      </c>
      <c r="AP94" s="439">
        <f>IF((OR($C94='S6'!$F$6,$C94='S6'!$F$16,$C94='S6'!$F$26,$C94='S6'!$F$36)),1,0)</f>
        <v>0</v>
      </c>
      <c r="AQ94" s="439">
        <f>IF((OR($C94='S6'!$F$7,$C94='S6'!$F$17,$C94='S6'!$F$27,$C94='S6'!$F$37)),1,0)</f>
        <v>0</v>
      </c>
      <c r="AR94" s="439">
        <f>IF((OR($C94='S6'!$F$8,$C94='S6'!$F$18,$C94='S6'!$F$28,$C94='S6'!$F$38)),1,0)</f>
        <v>0</v>
      </c>
      <c r="AS94" s="439">
        <f>IF((OR($C94='S6'!$F$9,$C94='S6'!$F$19,$C94='S6'!$F$29,$C94='S6'!$F$39)),1,0)</f>
        <v>0</v>
      </c>
      <c r="AT94" s="439">
        <f>IF((OR($C94='S6'!$F$10,$C94='S6'!$F$20,$C94='S6'!$F$30,$C94='S6'!$F$40)),1,0)</f>
        <v>0</v>
      </c>
      <c r="AU94" s="439">
        <f>IF((OR($C94='S6'!$F$11,$C94='S6'!$F$21,$C94='S6'!$F$31,$C94='S6'!$F$41)),1,0)</f>
        <v>0</v>
      </c>
      <c r="AV94" s="439">
        <f>IF((OR($C94='S6'!$F$12,$C94='S6'!$F$22,$C94='S6'!$F$32,$C94='S6'!$F$42)),1,0)</f>
        <v>0</v>
      </c>
      <c r="AW94" s="441">
        <f>IF((OR($C94='S6'!$G$3,$C94='S6'!$G$13,$C94='S6'!$G$23,$C94='S6'!$G$33)),1,0)</f>
        <v>0</v>
      </c>
      <c r="AX94" s="441">
        <f>IF((OR($C94='S6'!$G$4,$C94='S6'!$G$14,$C94='S6'!$G$24,$C94='S6'!$G$34)),1,0)</f>
        <v>0</v>
      </c>
      <c r="AY94" s="441">
        <f>IF((OR($C94='S6'!$G$5,$C94='S6'!$G$15,$C94='S6'!$G$25,$C94='S6'!$G$35)),1,0)</f>
        <v>0</v>
      </c>
      <c r="AZ94" s="441">
        <f>IF((OR($C94='S6'!$G$6,$C94='S6'!$G$16,$C94='S6'!$G$26,$C94='S6'!$G$36)),1,0)</f>
        <v>0</v>
      </c>
      <c r="BA94" s="441">
        <f>IF((OR($C94='S6'!$G$7,$C94='S6'!$G$17,$C94='S6'!$G$27,$C94='S6'!$G$37)),1,0)</f>
        <v>0</v>
      </c>
      <c r="BB94" s="441">
        <f>IF((OR($C94='S6'!$G$8,$C94='S6'!$G$18,$C94='S6'!$G$28,$C94='S6'!$G$38)),1,0)</f>
        <v>0</v>
      </c>
      <c r="BC94" s="441">
        <f>IF((OR($C94='S6'!$G$9,$C94='S6'!$G$19,$C94='S6'!$G$29,$C94='S6'!$G$39)),1,0)</f>
        <v>0</v>
      </c>
      <c r="BD94" s="441">
        <f>IF((OR($C94='S6'!$G$10,$C94='S6'!$G$20,$C94='S6'!$G$30,$C94='S6'!$G$40)),1,0)</f>
        <v>0</v>
      </c>
      <c r="BE94" s="441">
        <f>IF((OR($C94='S6'!$G$11,$C94='S6'!$G$21,$C94='S6'!$G$31,$C94='S6'!$G$41)),1,0)</f>
        <v>0</v>
      </c>
      <c r="BF94" s="441">
        <f>IF((OR($C94='S6'!$G$12,$C94='S6'!$G$22,$C94='S6'!$G$32,$C94='S6'!$G$42)),1,0)</f>
        <v>0</v>
      </c>
      <c r="BG94" s="441" t="str">
        <f t="shared" si="304"/>
        <v/>
      </c>
      <c r="BH94" s="441" t="str">
        <f t="shared" si="305"/>
        <v/>
      </c>
      <c r="BI94" s="441" t="str">
        <f t="shared" si="306"/>
        <v/>
      </c>
      <c r="BJ94" s="441" t="str">
        <f t="shared" si="307"/>
        <v/>
      </c>
      <c r="BK94" s="441" t="str">
        <f t="shared" si="308"/>
        <v/>
      </c>
      <c r="BL94" s="441" t="str">
        <f t="shared" si="309"/>
        <v/>
      </c>
      <c r="BM94" s="441" t="str">
        <f t="shared" si="310"/>
        <v/>
      </c>
      <c r="BN94" s="441" t="str">
        <f t="shared" si="311"/>
        <v/>
      </c>
      <c r="BO94" s="441" t="str">
        <f t="shared" si="312"/>
        <v/>
      </c>
      <c r="BP94" s="441" t="str">
        <f t="shared" si="313"/>
        <v/>
      </c>
      <c r="BQ94" s="439" t="str">
        <f t="shared" si="314"/>
        <v/>
      </c>
      <c r="BR94" s="439" t="str">
        <f t="shared" si="315"/>
        <v/>
      </c>
      <c r="BS94" s="439" t="str">
        <f t="shared" si="316"/>
        <v/>
      </c>
      <c r="BT94" s="439" t="str">
        <f t="shared" si="317"/>
        <v/>
      </c>
      <c r="BU94" s="439" t="str">
        <f t="shared" si="318"/>
        <v/>
      </c>
      <c r="BV94" s="439" t="str">
        <f t="shared" si="319"/>
        <v/>
      </c>
      <c r="BW94" s="439" t="str">
        <f t="shared" si="320"/>
        <v/>
      </c>
      <c r="BX94" s="439" t="str">
        <f t="shared" si="321"/>
        <v/>
      </c>
      <c r="BY94" s="439" t="str">
        <f t="shared" si="322"/>
        <v/>
      </c>
      <c r="BZ94" s="439" t="str">
        <f t="shared" si="323"/>
        <v/>
      </c>
      <c r="CA94" s="441" t="str">
        <f t="shared" si="324"/>
        <v/>
      </c>
      <c r="CB94" s="441" t="str">
        <f t="shared" si="325"/>
        <v/>
      </c>
      <c r="CC94" s="441" t="str">
        <f t="shared" si="326"/>
        <v/>
      </c>
      <c r="CD94" s="441" t="str">
        <f t="shared" si="327"/>
        <v/>
      </c>
      <c r="CE94" s="441" t="str">
        <f t="shared" si="328"/>
        <v/>
      </c>
      <c r="CF94" s="441" t="str">
        <f t="shared" si="329"/>
        <v/>
      </c>
      <c r="CG94" s="441" t="str">
        <f t="shared" si="330"/>
        <v/>
      </c>
      <c r="CH94" s="441" t="str">
        <f t="shared" si="331"/>
        <v/>
      </c>
      <c r="CI94" s="441" t="str">
        <f t="shared" si="332"/>
        <v/>
      </c>
      <c r="CJ94" s="441" t="str">
        <f t="shared" si="333"/>
        <v/>
      </c>
      <c r="CK94" s="439" t="str">
        <f t="shared" si="334"/>
        <v/>
      </c>
      <c r="CL94" s="439" t="str">
        <f t="shared" si="335"/>
        <v/>
      </c>
      <c r="CM94" s="439" t="str">
        <f t="shared" si="336"/>
        <v/>
      </c>
      <c r="CN94" s="439" t="str">
        <f t="shared" si="337"/>
        <v/>
      </c>
      <c r="CO94" s="439" t="str">
        <f t="shared" si="338"/>
        <v/>
      </c>
      <c r="CP94" s="439" t="str">
        <f t="shared" si="339"/>
        <v/>
      </c>
      <c r="CQ94" s="439" t="str">
        <f t="shared" si="340"/>
        <v/>
      </c>
      <c r="CR94" s="439" t="str">
        <f t="shared" si="341"/>
        <v/>
      </c>
      <c r="CS94" s="439" t="str">
        <f t="shared" si="342"/>
        <v/>
      </c>
      <c r="CT94" s="439" t="str">
        <f t="shared" si="343"/>
        <v/>
      </c>
      <c r="CU94" s="441" t="str">
        <f t="shared" si="344"/>
        <v/>
      </c>
      <c r="CV94" s="441" t="str">
        <f t="shared" si="345"/>
        <v/>
      </c>
      <c r="CW94" s="441" t="str">
        <f t="shared" si="346"/>
        <v/>
      </c>
      <c r="CX94" s="441" t="str">
        <f t="shared" si="347"/>
        <v/>
      </c>
      <c r="CY94" s="441" t="str">
        <f t="shared" si="348"/>
        <v/>
      </c>
      <c r="CZ94" s="441" t="str">
        <f t="shared" si="349"/>
        <v/>
      </c>
      <c r="DA94" s="441" t="str">
        <f t="shared" si="350"/>
        <v/>
      </c>
      <c r="DB94" s="441" t="str">
        <f t="shared" si="351"/>
        <v/>
      </c>
      <c r="DC94" s="441" t="str">
        <f t="shared" si="352"/>
        <v/>
      </c>
      <c r="DD94" s="441" t="str">
        <f t="shared" si="353"/>
        <v/>
      </c>
      <c r="DE94" s="443" t="str">
        <f t="shared" si="354"/>
        <v/>
      </c>
      <c r="DF94" s="443" t="str">
        <f t="shared" si="296"/>
        <v/>
      </c>
      <c r="DG94" s="443" t="str">
        <f t="shared" si="355"/>
        <v/>
      </c>
      <c r="DH94" s="443" t="str">
        <f t="shared" si="297"/>
        <v/>
      </c>
      <c r="DI94" t="str">
        <f t="shared" si="356"/>
        <v/>
      </c>
      <c r="DJ94" s="443" t="str">
        <f t="shared" si="298"/>
        <v/>
      </c>
      <c r="DK94" t="str">
        <f t="shared" si="357"/>
        <v/>
      </c>
      <c r="DL94" s="443" t="str">
        <f t="shared" si="300"/>
        <v/>
      </c>
      <c r="DM94" t="str">
        <f t="shared" si="358"/>
        <v/>
      </c>
      <c r="DN94" s="443" t="str">
        <f t="shared" si="299"/>
        <v/>
      </c>
    </row>
    <row r="95" spans="1:118" ht="20.100000000000001" customHeight="1" thickBot="1" x14ac:dyDescent="0.25">
      <c r="A95" s="1041"/>
      <c r="B95" s="41">
        <f t="shared" si="295"/>
        <v>90</v>
      </c>
      <c r="C95" s="665" t="s">
        <v>49</v>
      </c>
      <c r="D95" s="657">
        <f>VLOOKUP($C95,'Course List (program)'!$G$2:$L$100,2,FALSE)</f>
        <v>0</v>
      </c>
      <c r="E95" s="658">
        <f>VLOOKUP($C95,'Course List (program)'!$G$2:$L$100,3,FALSE)</f>
        <v>0</v>
      </c>
      <c r="F95" s="659">
        <f>VLOOKUP($C95,'Course List (program)'!$G$2:$L$100,4,FALSE)</f>
        <v>0</v>
      </c>
      <c r="G95" s="657" t="str">
        <f t="shared" si="360"/>
        <v/>
      </c>
      <c r="H95" s="660">
        <f>VLOOKUP($C95,'Course List (program)'!$G$2:$L$100,6,FALSE)</f>
        <v>0</v>
      </c>
      <c r="I95" s="441">
        <f>IF((OR($C95='S6'!$C$3,$C95='S6'!$C$13,$C95='S6'!$C$23,$C95='S6'!$C$33)),1,0)</f>
        <v>0</v>
      </c>
      <c r="J95" s="441">
        <f>IF((OR($C95='S6'!$C$4,$C95='S6'!$C$14,$C95='S6'!$C$24,$C95='S6'!$C$34)),1,0)</f>
        <v>0</v>
      </c>
      <c r="K95" s="441">
        <f>IF((OR($C95='S6'!$C$5,$C95='S6'!$C$15,$C95='S6'!$C$25,$C95='S6'!$C$35)),1,0)</f>
        <v>0</v>
      </c>
      <c r="L95" s="441">
        <f>IF((OR($C95='S6'!$C$6,$C95='S6'!$C$16,$C95='S6'!$C$26,$C95='S6'!$C$36)),1,0)</f>
        <v>0</v>
      </c>
      <c r="M95" s="441">
        <f>IF((OR($C95='S6'!$C$7,$C95='S6'!$C$17,$C95='S6'!$C$27,$C95='S6'!$C$37)),1,0)</f>
        <v>0</v>
      </c>
      <c r="N95" s="441">
        <f>IF((OR($C95='S6'!$C$8,$C95='S6'!$C$18,$C95='S6'!$C$28,$C95='S6'!$C$38)),1,0)</f>
        <v>0</v>
      </c>
      <c r="O95" s="441">
        <f>IF((OR($C95='S6'!$C$9,$C95='S6'!$C$19,$C95='S6'!$C$29,$C95='S6'!$C$39)),1,0)</f>
        <v>0</v>
      </c>
      <c r="P95" s="441">
        <f>IF((OR($C95='S6'!$C$10,$C95='S6'!$C$20,$C95='S6'!$C$30,$C95='S6'!$C$40)),1,0)</f>
        <v>0</v>
      </c>
      <c r="Q95" s="441">
        <f>IF((OR($C95='S6'!$C$11,$C95='S6'!$C$21,$C95='S6'!$C$31,$C95='S6'!$C$41)),1,0)</f>
        <v>0</v>
      </c>
      <c r="R95" s="441">
        <f>IF((OR($C95='S6'!$C$12,$C95='S6'!$C$22,$C95='S6'!$C$32,$C95='S6'!$C$42)),1,0)</f>
        <v>0</v>
      </c>
      <c r="S95" s="439">
        <f>IF((OR($C95='S6'!$D$3,$C95='S6'!$D$13,$C95='S6'!$D$23,$C95='S6'!$D$33)),1,0)</f>
        <v>0</v>
      </c>
      <c r="T95" s="439">
        <f>IF((OR($C95='S6'!$D$4,$C95='S6'!$D$14,$C95='S6'!$D$24,$C95='S6'!$D$34)),1,0)</f>
        <v>0</v>
      </c>
      <c r="U95" s="439">
        <f>IF((OR($C95='S6'!$D$5,$C95='S6'!$D$15,$C95='S6'!$D$25,$C95='S6'!$D$35)),1,0)</f>
        <v>0</v>
      </c>
      <c r="V95" s="439">
        <f>IF((OR($C95='S6'!$D$6,$C95='S6'!$D$16,$C95='S6'!$D$26,$C95='S6'!$D$36)),1,0)</f>
        <v>0</v>
      </c>
      <c r="W95" s="439">
        <f>IF((OR($C95='S6'!$D$7,$C95='S6'!$D$17,$C95='S6'!$D$27,$C95='S6'!$D$37)),1,0)</f>
        <v>0</v>
      </c>
      <c r="X95" s="439">
        <f>IF((OR($C95='S6'!$D$8,$C95='S6'!$D$18,$C95='S6'!$D$28,$C95='S6'!$D$38)),1,0)</f>
        <v>0</v>
      </c>
      <c r="Y95" s="439">
        <f>IF((OR($C95='S6'!$D$9,$C95='S6'!$D$19,$C95='S6'!$D$29,$C95='S6'!$D$39)),1,0)</f>
        <v>0</v>
      </c>
      <c r="Z95" s="439">
        <f>IF((OR($C95='S6'!$D$10,$C95='S6'!$D$20,$C95='S6'!$D$30,$C95='S6'!$D$40)),1,0)</f>
        <v>0</v>
      </c>
      <c r="AA95" s="439">
        <f>IF((OR($C95='S6'!$D$11,$C95='S6'!$D$21,$C95='S6'!$D$31,$C95='S6'!$D$41)),1,0)</f>
        <v>0</v>
      </c>
      <c r="AB95" s="439">
        <f>IF((OR($C95='S6'!$D$12,$C95='S6'!$D$22,$C95='S6'!$D$32,$C95='S6'!$D$42)),1,0)</f>
        <v>0</v>
      </c>
      <c r="AC95" s="441">
        <f>IF((OR($C95='S6'!$E$3,$C95='S6'!$E$13,$C95='S6'!$E$23,$C95='S6'!$E$33)),1,0)</f>
        <v>0</v>
      </c>
      <c r="AD95" s="441">
        <f>IF((OR($C95='S6'!$E$4,$C95='S6'!$E$14,$C95='S6'!$E$24,$C95='S6'!$E$34)),1,0)</f>
        <v>0</v>
      </c>
      <c r="AE95" s="441">
        <f>IF((OR($C95='S6'!$E$5,$C95='S6'!$E$15,$C95='S6'!$E$25,$C95='S6'!$E$35)),1,0)</f>
        <v>0</v>
      </c>
      <c r="AF95" s="441">
        <f>IF((OR($C95='S6'!$E$6,$C95='S6'!$E$16,$C95='S6'!$E$26,$C95='S6'!$E$36)),1,0)</f>
        <v>0</v>
      </c>
      <c r="AG95" s="441">
        <f>IF((OR($C95='S6'!$E$7,$C95='S6'!$E$17,$C95='S6'!$E$27,$C95='S6'!$E$37)),1,0)</f>
        <v>0</v>
      </c>
      <c r="AH95" s="441">
        <f>IF((OR($C95='S6'!$E$8,$C95='S6'!$E$18,$C95='S6'!$E$28,$C95='S6'!$E$38)),1,0)</f>
        <v>0</v>
      </c>
      <c r="AI95" s="441">
        <f>IF((OR($C95='S6'!$E$9,$C95='S6'!$E$19,$C95='S6'!$E$29,$C95='S6'!$E$39)),1,0)</f>
        <v>0</v>
      </c>
      <c r="AJ95" s="441">
        <f>IF((OR($C95='S6'!$E$10,$C95='S6'!$E$20,$C95='S6'!$E$30,$C95='S6'!$E$40)),1,0)</f>
        <v>0</v>
      </c>
      <c r="AK95" s="441">
        <f>IF((OR($C95='S6'!$E$11,$C95='S6'!$E$21,$C95='S6'!$E$31,$C95='S6'!$E$41)),1,0)</f>
        <v>0</v>
      </c>
      <c r="AL95" s="441">
        <f>IF((OR($C95='S6'!$E$12,$C95='S6'!$E$22,$C95='S6'!$E$32,$C95='S6'!$E$42)),1,0)</f>
        <v>0</v>
      </c>
      <c r="AM95" s="439">
        <f>IF((OR($C95='S6'!$F$3,$C95='S6'!$F$13,$C95='S6'!$F$23,$C95='S6'!$F$33)),1,0)</f>
        <v>0</v>
      </c>
      <c r="AN95" s="439">
        <f>IF((OR($C95='S6'!$F$4,$C95='S6'!$F$14,$C95='S6'!$F$24,$C95='S6'!$F$34)),1,0)</f>
        <v>0</v>
      </c>
      <c r="AO95" s="439">
        <f>IF((OR($C95='S6'!$F$5,$C95='S6'!$F$15,$C95='S6'!$F$25,$C95='S6'!$F$35)),1,0)</f>
        <v>0</v>
      </c>
      <c r="AP95" s="439">
        <f>IF((OR($C95='S6'!$F$6,$C95='S6'!$F$16,$C95='S6'!$F$26,$C95='S6'!$F$36)),1,0)</f>
        <v>0</v>
      </c>
      <c r="AQ95" s="439">
        <f>IF((OR($C95='S6'!$F$7,$C95='S6'!$F$17,$C95='S6'!$F$27,$C95='S6'!$F$37)),1,0)</f>
        <v>0</v>
      </c>
      <c r="AR95" s="439">
        <f>IF((OR($C95='S6'!$F$8,$C95='S6'!$F$18,$C95='S6'!$F$28,$C95='S6'!$F$38)),1,0)</f>
        <v>0</v>
      </c>
      <c r="AS95" s="439">
        <f>IF((OR($C95='S6'!$F$9,$C95='S6'!$F$19,$C95='S6'!$F$29,$C95='S6'!$F$39)),1,0)</f>
        <v>0</v>
      </c>
      <c r="AT95" s="439">
        <f>IF((OR($C95='S6'!$F$10,$C95='S6'!$F$20,$C95='S6'!$F$30,$C95='S6'!$F$40)),1,0)</f>
        <v>0</v>
      </c>
      <c r="AU95" s="439">
        <f>IF((OR($C95='S6'!$F$11,$C95='S6'!$F$21,$C95='S6'!$F$31,$C95='S6'!$F$41)),1,0)</f>
        <v>0</v>
      </c>
      <c r="AV95" s="439">
        <f>IF((OR($C95='S6'!$F$12,$C95='S6'!$F$22,$C95='S6'!$F$32,$C95='S6'!$F$42)),1,0)</f>
        <v>0</v>
      </c>
      <c r="AW95" s="441">
        <f>IF((OR($C95='S6'!$G$3,$C95='S6'!$G$13,$C95='S6'!$G$23,$C95='S6'!$G$33)),1,0)</f>
        <v>0</v>
      </c>
      <c r="AX95" s="441">
        <f>IF((OR($C95='S6'!$G$4,$C95='S6'!$G$14,$C95='S6'!$G$24,$C95='S6'!$G$34)),1,0)</f>
        <v>0</v>
      </c>
      <c r="AY95" s="441">
        <f>IF((OR($C95='S6'!$G$5,$C95='S6'!$G$15,$C95='S6'!$G$25,$C95='S6'!$G$35)),1,0)</f>
        <v>0</v>
      </c>
      <c r="AZ95" s="441">
        <f>IF((OR($C95='S6'!$G$6,$C95='S6'!$G$16,$C95='S6'!$G$26,$C95='S6'!$G$36)),1,0)</f>
        <v>0</v>
      </c>
      <c r="BA95" s="441">
        <f>IF((OR($C95='S6'!$G$7,$C95='S6'!$G$17,$C95='S6'!$G$27,$C95='S6'!$G$37)),1,0)</f>
        <v>0</v>
      </c>
      <c r="BB95" s="441">
        <f>IF((OR($C95='S6'!$G$8,$C95='S6'!$G$18,$C95='S6'!$G$28,$C95='S6'!$G$38)),1,0)</f>
        <v>0</v>
      </c>
      <c r="BC95" s="441">
        <f>IF((OR($C95='S6'!$G$9,$C95='S6'!$G$19,$C95='S6'!$G$29,$C95='S6'!$G$39)),1,0)</f>
        <v>0</v>
      </c>
      <c r="BD95" s="441">
        <f>IF((OR($C95='S6'!$G$10,$C95='S6'!$G$20,$C95='S6'!$G$30,$C95='S6'!$G$40)),1,0)</f>
        <v>0</v>
      </c>
      <c r="BE95" s="441">
        <f>IF((OR($C95='S6'!$G$11,$C95='S6'!$G$21,$C95='S6'!$G$31,$C95='S6'!$G$41)),1,0)</f>
        <v>0</v>
      </c>
      <c r="BF95" s="441">
        <f>IF((OR($C95='S6'!$G$12,$C95='S6'!$G$22,$C95='S6'!$G$32,$C95='S6'!$G$42)),1,0)</f>
        <v>0</v>
      </c>
      <c r="BG95" s="441" t="str">
        <f t="shared" si="304"/>
        <v/>
      </c>
      <c r="BH95" s="441" t="str">
        <f t="shared" si="305"/>
        <v/>
      </c>
      <c r="BI95" s="441" t="str">
        <f t="shared" si="306"/>
        <v/>
      </c>
      <c r="BJ95" s="441" t="str">
        <f t="shared" si="307"/>
        <v/>
      </c>
      <c r="BK95" s="441" t="str">
        <f t="shared" si="308"/>
        <v/>
      </c>
      <c r="BL95" s="441" t="str">
        <f t="shared" si="309"/>
        <v/>
      </c>
      <c r="BM95" s="441" t="str">
        <f t="shared" si="310"/>
        <v/>
      </c>
      <c r="BN95" s="441" t="str">
        <f t="shared" si="311"/>
        <v/>
      </c>
      <c r="BO95" s="441" t="str">
        <f t="shared" si="312"/>
        <v/>
      </c>
      <c r="BP95" s="441" t="str">
        <f t="shared" si="313"/>
        <v/>
      </c>
      <c r="BQ95" s="439" t="str">
        <f t="shared" si="314"/>
        <v/>
      </c>
      <c r="BR95" s="439" t="str">
        <f t="shared" si="315"/>
        <v/>
      </c>
      <c r="BS95" s="439" t="str">
        <f t="shared" si="316"/>
        <v/>
      </c>
      <c r="BT95" s="439" t="str">
        <f t="shared" si="317"/>
        <v/>
      </c>
      <c r="BU95" s="439" t="str">
        <f t="shared" si="318"/>
        <v/>
      </c>
      <c r="BV95" s="439" t="str">
        <f t="shared" si="319"/>
        <v/>
      </c>
      <c r="BW95" s="439" t="str">
        <f t="shared" si="320"/>
        <v/>
      </c>
      <c r="BX95" s="439" t="str">
        <f t="shared" si="321"/>
        <v/>
      </c>
      <c r="BY95" s="439" t="str">
        <f t="shared" si="322"/>
        <v/>
      </c>
      <c r="BZ95" s="439" t="str">
        <f t="shared" si="323"/>
        <v/>
      </c>
      <c r="CA95" s="441" t="str">
        <f t="shared" si="324"/>
        <v/>
      </c>
      <c r="CB95" s="441" t="str">
        <f t="shared" si="325"/>
        <v/>
      </c>
      <c r="CC95" s="441" t="str">
        <f t="shared" si="326"/>
        <v/>
      </c>
      <c r="CD95" s="441" t="str">
        <f t="shared" si="327"/>
        <v/>
      </c>
      <c r="CE95" s="441" t="str">
        <f t="shared" si="328"/>
        <v/>
      </c>
      <c r="CF95" s="441" t="str">
        <f t="shared" si="329"/>
        <v/>
      </c>
      <c r="CG95" s="441" t="str">
        <f t="shared" si="330"/>
        <v/>
      </c>
      <c r="CH95" s="441" t="str">
        <f t="shared" si="331"/>
        <v/>
      </c>
      <c r="CI95" s="441" t="str">
        <f t="shared" si="332"/>
        <v/>
      </c>
      <c r="CJ95" s="441" t="str">
        <f t="shared" si="333"/>
        <v/>
      </c>
      <c r="CK95" s="439" t="str">
        <f t="shared" si="334"/>
        <v/>
      </c>
      <c r="CL95" s="439" t="str">
        <f t="shared" si="335"/>
        <v/>
      </c>
      <c r="CM95" s="439" t="str">
        <f t="shared" si="336"/>
        <v/>
      </c>
      <c r="CN95" s="439" t="str">
        <f t="shared" si="337"/>
        <v/>
      </c>
      <c r="CO95" s="439" t="str">
        <f t="shared" si="338"/>
        <v/>
      </c>
      <c r="CP95" s="439" t="str">
        <f t="shared" si="339"/>
        <v/>
      </c>
      <c r="CQ95" s="439" t="str">
        <f t="shared" si="340"/>
        <v/>
      </c>
      <c r="CR95" s="439" t="str">
        <f t="shared" si="341"/>
        <v/>
      </c>
      <c r="CS95" s="439" t="str">
        <f t="shared" si="342"/>
        <v/>
      </c>
      <c r="CT95" s="439" t="str">
        <f t="shared" si="343"/>
        <v/>
      </c>
      <c r="CU95" s="441" t="str">
        <f t="shared" si="344"/>
        <v/>
      </c>
      <c r="CV95" s="441" t="str">
        <f t="shared" si="345"/>
        <v/>
      </c>
      <c r="CW95" s="441" t="str">
        <f t="shared" si="346"/>
        <v/>
      </c>
      <c r="CX95" s="441" t="str">
        <f t="shared" si="347"/>
        <v/>
      </c>
      <c r="CY95" s="441" t="str">
        <f t="shared" si="348"/>
        <v/>
      </c>
      <c r="CZ95" s="441" t="str">
        <f t="shared" si="349"/>
        <v/>
      </c>
      <c r="DA95" s="441" t="str">
        <f t="shared" si="350"/>
        <v/>
      </c>
      <c r="DB95" s="441" t="str">
        <f t="shared" si="351"/>
        <v/>
      </c>
      <c r="DC95" s="441" t="str">
        <f t="shared" si="352"/>
        <v/>
      </c>
      <c r="DD95" s="441" t="str">
        <f t="shared" si="353"/>
        <v/>
      </c>
      <c r="DE95" s="443" t="str">
        <f t="shared" si="354"/>
        <v/>
      </c>
      <c r="DF95" s="443" t="str">
        <f t="shared" si="296"/>
        <v/>
      </c>
      <c r="DG95" s="443" t="str">
        <f t="shared" si="355"/>
        <v/>
      </c>
      <c r="DH95" s="443" t="str">
        <f t="shared" si="297"/>
        <v/>
      </c>
      <c r="DI95" t="str">
        <f t="shared" si="356"/>
        <v/>
      </c>
      <c r="DJ95" s="443" t="str">
        <f t="shared" si="298"/>
        <v/>
      </c>
      <c r="DK95" t="str">
        <f t="shared" si="357"/>
        <v/>
      </c>
      <c r="DL95" s="443" t="str">
        <f t="shared" si="300"/>
        <v/>
      </c>
      <c r="DM95" t="str">
        <f t="shared" si="358"/>
        <v/>
      </c>
      <c r="DN95" s="443" t="str">
        <f t="shared" si="299"/>
        <v/>
      </c>
    </row>
    <row r="96" spans="1:118" ht="20.100000000000001" customHeight="1" x14ac:dyDescent="0.2">
      <c r="A96" s="1039" t="s">
        <v>65</v>
      </c>
      <c r="B96" s="39">
        <f t="shared" si="295"/>
        <v>91</v>
      </c>
      <c r="C96" s="641" t="s">
        <v>606</v>
      </c>
      <c r="D96" s="642" t="str">
        <f>VLOOKUP($C96,'Course List (program)'!$G$2:$L$100,2,FALSE)</f>
        <v xml:space="preserve">Analysis of Historical Buildings </v>
      </c>
      <c r="E96" s="643" t="str">
        <f>VLOOKUP($C96,'Course List (program)'!$G$2:$L$100,3,FALSE)</f>
        <v>Prof. Dr. Reha GÜNAY</v>
      </c>
      <c r="F96" s="644">
        <f>VLOOKUP($C96,'Course List (program)'!$G$2:$L$100,4,FALSE)</f>
        <v>0</v>
      </c>
      <c r="G96" s="642" t="str">
        <f t="shared" si="360"/>
        <v>F123</v>
      </c>
      <c r="H96" s="662">
        <f>VLOOKUP($C96,'Course List (program)'!$G$2:$L$100,6,FALSE)</f>
        <v>0</v>
      </c>
      <c r="I96" s="441">
        <f>IF((OR($C96='S7'!$C$3,$C96='S7'!$C$13,$C96='S7'!$C$23,$C96='S7'!$C$33)),1,0)</f>
        <v>0</v>
      </c>
      <c r="J96" s="441">
        <f>IF((OR($C96='S7'!$C$4,$C96='S7'!$C$14,$C96='S7'!$C$24,$C96='S7'!$C$34)),1,0)</f>
        <v>0</v>
      </c>
      <c r="K96" s="441">
        <f>IF((OR($C96='S7'!$C$5,$C96='S7'!$C$15,$C96='S7'!$C$25,$C96='S7'!$C$35)),1,0)</f>
        <v>0</v>
      </c>
      <c r="L96" s="441">
        <f>IF((OR($C96='S7'!$C$6,$C96='S7'!$C$16,$C96='S7'!$C$26,$C96='S7'!$C$36)),1,0)</f>
        <v>0</v>
      </c>
      <c r="M96" s="441">
        <f>IF((OR($C96='S7'!$C$7,$C96='S7'!$C$17,$C96='S7'!$C$27,$C96='S7'!$C$37)),1,0)</f>
        <v>0</v>
      </c>
      <c r="N96" s="441">
        <f>IF((OR($C96='S7'!$C$8,$C96='S7'!$C$18,$C96='S7'!$C$28,$C96='S7'!$C$38)),1,0)</f>
        <v>0</v>
      </c>
      <c r="O96" s="441">
        <f>IF((OR($C96='S7'!$C$9,$C96='S7'!$C$19,$C96='S7'!$C$29,$C96='S7'!$C$39)),1,0)</f>
        <v>0</v>
      </c>
      <c r="P96" s="441">
        <f>IF((OR($C96='S7'!$C$10,$C96='S7'!$C$20,$C96='S7'!$C$30,$C96='S7'!$C$40)),1,0)</f>
        <v>0</v>
      </c>
      <c r="Q96" s="441">
        <f>IF((OR($C96='S7'!$C$11,$C96='S7'!$C$21,$C96='S7'!$C$31,$C96='S7'!$C$41)),1,0)</f>
        <v>0</v>
      </c>
      <c r="R96" s="441">
        <f>IF((OR($C96='S7'!$C$12,$C96='S7'!$C$22,$C96='S7'!$C$32,$C96='S7'!$C$42)),1,0)</f>
        <v>0</v>
      </c>
      <c r="S96" s="439">
        <f>IF((OR($C96='S7'!$D$3,$C96='S7'!$D$13,$C96='S7'!$D$23,$C96='S7'!$D$33)),1,0)</f>
        <v>0</v>
      </c>
      <c r="T96" s="439">
        <f>IF((OR($C96='S7'!$D$4,$C96='S7'!$D$14,$C96='S7'!$D$24,$C96='S7'!$D$34)),1,0)</f>
        <v>0</v>
      </c>
      <c r="U96" s="439">
        <f>IF((OR($C96='S7'!$D$5,$C96='S7'!$D$15,$C96='S7'!$D$25,$C96='S7'!$D$35)),1,0)</f>
        <v>0</v>
      </c>
      <c r="V96" s="439">
        <f>IF((OR($C96='S7'!$D$6,$C96='S7'!$D$16,$C96='S7'!$D$26,$C96='S7'!$D$36)),1,0)</f>
        <v>0</v>
      </c>
      <c r="W96" s="439">
        <f>IF((OR($C96='S7'!$D$7,$C96='S7'!$D$17,$C96='S7'!$D$27,$C96='S7'!$D$37)),1,0)</f>
        <v>0</v>
      </c>
      <c r="X96" s="439">
        <f>IF((OR($C96='S7'!$D$8,$C96='S7'!$D$18,$C96='S7'!$D$28,$C96='S7'!$D$38)),1,0)</f>
        <v>0</v>
      </c>
      <c r="Y96" s="439">
        <f>IF((OR($C96='S7'!$D$9,$C96='S7'!$D$19,$C96='S7'!$D$29,$C96='S7'!$D$39)),1,0)</f>
        <v>0</v>
      </c>
      <c r="Z96" s="439">
        <f>IF((OR($C96='S7'!$D$10,$C96='S7'!$D$20,$C96='S7'!$D$30,$C96='S7'!$D$40)),1,0)</f>
        <v>0</v>
      </c>
      <c r="AA96" s="439">
        <f>IF((OR($C96='S7'!$D$11,$C96='S7'!$D$21,$C96='S7'!$D$31,$C96='S7'!$D$41)),1,0)</f>
        <v>0</v>
      </c>
      <c r="AB96" s="439">
        <f>IF((OR($C96='S7'!$D$12,$C96='S7'!$D$22,$C96='S7'!$D$32,$C96='S7'!$D$42)),1,0)</f>
        <v>0</v>
      </c>
      <c r="AC96" s="441">
        <f>IF((OR($C96='S7'!$E$3,$C96='S7'!$E$13,$C96='S7'!$E$23,$C96='S7'!$E$33)),1,0)</f>
        <v>0</v>
      </c>
      <c r="AD96" s="441">
        <f>IF((OR($C96='S7'!$E$4,$C96='S7'!$E$14,$C96='S7'!$E$24,$C96='S7'!$E$34)),1,0)</f>
        <v>0</v>
      </c>
      <c r="AE96" s="441">
        <f>IF((OR($C96='S7'!$E$5,$C96='S7'!$E$15,$C96='S7'!$E$25,$C96='S7'!$E$35)),1,0)</f>
        <v>0</v>
      </c>
      <c r="AF96" s="441">
        <f>IF((OR($C96='S7'!$E$6,$C96='S7'!$E$16,$C96='S7'!$E$26,$C96='S7'!$E$36)),1,0)</f>
        <v>0</v>
      </c>
      <c r="AG96" s="441">
        <f>IF((OR($C96='S7'!$E$7,$C96='S7'!$E$17,$C96='S7'!$E$27,$C96='S7'!$E$37)),1,0)</f>
        <v>0</v>
      </c>
      <c r="AH96" s="441">
        <f>IF((OR($C96='S7'!$E$8,$C96='S7'!$E$18,$C96='S7'!$E$28,$C96='S7'!$E$38)),1,0)</f>
        <v>0</v>
      </c>
      <c r="AI96" s="441">
        <f>IF((OR($C96='S7'!$E$9,$C96='S7'!$E$19,$C96='S7'!$E$29,$C96='S7'!$E$39)),1,0)</f>
        <v>0</v>
      </c>
      <c r="AJ96" s="441">
        <f>IF((OR($C96='S7'!$E$10,$C96='S7'!$E$20,$C96='S7'!$E$30,$C96='S7'!$E$40)),1,0)</f>
        <v>0</v>
      </c>
      <c r="AK96" s="441">
        <f>IF((OR($C96='S7'!$E$11,$C96='S7'!$E$21,$C96='S7'!$E$31,$C96='S7'!$E$41)),1,0)</f>
        <v>0</v>
      </c>
      <c r="AL96" s="441">
        <f>IF((OR($C96='S7'!$E$12,$C96='S7'!$E$22,$C96='S7'!$E$32,$C96='S7'!$E$42)),1,0)</f>
        <v>0</v>
      </c>
      <c r="AM96" s="439">
        <f>IF((OR($C96='S7'!$F$3,$C96='S7'!$F$13,$C96='S7'!$F$23,$C96='S7'!$F$33)),1,0)</f>
        <v>0</v>
      </c>
      <c r="AN96" s="439">
        <f>IF((OR($C96='S7'!$F$4,$C96='S7'!$F$14,$C96='S7'!$F$24,$C96='S7'!$F$34)),1,0)</f>
        <v>0</v>
      </c>
      <c r="AO96" s="439">
        <f>IF((OR($C96='S7'!$F$5,$C96='S7'!$F$15,$C96='S7'!$F$25,$C96='S7'!$F$35)),1,0)</f>
        <v>0</v>
      </c>
      <c r="AP96" s="439">
        <f>IF((OR($C96='S7'!$F$6,$C96='S7'!$F$16,$C96='S7'!$F$26,$C96='S7'!$F$36)),1,0)</f>
        <v>0</v>
      </c>
      <c r="AQ96" s="439">
        <f>IF((OR($C96='S7'!$F$7,$C96='S7'!$F$17,$C96='S7'!$F$27,$C96='S7'!$F$37)),1,0)</f>
        <v>0</v>
      </c>
      <c r="AR96" s="439">
        <f>IF((OR($C96='S7'!$F$8,$C96='S7'!$F$18,$C96='S7'!$F$28,$C96='S7'!$F$38)),1,0)</f>
        <v>0</v>
      </c>
      <c r="AS96" s="439">
        <f>IF((OR($C96='S7'!$F$9,$C96='S7'!$F$19,$C96='S7'!$F$29,$C96='S7'!$F$39)),1,0)</f>
        <v>0</v>
      </c>
      <c r="AT96" s="439">
        <f>IF((OR($C96='S7'!$F$10,$C96='S7'!$F$20,$C96='S7'!$F$30,$C96='S7'!$F$40)),1,0)</f>
        <v>0</v>
      </c>
      <c r="AU96" s="439">
        <f>IF((OR($C96='S7'!$F$11,$C96='S7'!$F$21,$C96='S7'!$F$31,$C96='S7'!$F$41)),1,0)</f>
        <v>0</v>
      </c>
      <c r="AV96" s="439">
        <f>IF((OR($C96='S7'!$F$12,$C96='S7'!$F$22,$C96='S7'!$F$32,$C96='S7'!$F$42)),1,0)</f>
        <v>0</v>
      </c>
      <c r="AW96" s="441">
        <f>IF((OR($C96='S7'!$G$3,$C96='S7'!$G$13,$C96='S7'!$G$23,$C96='S7'!$G$33)),1,0)</f>
        <v>1</v>
      </c>
      <c r="AX96" s="441">
        <f>IF((OR($C96='S7'!$G$4,$C96='S7'!$G$14,$C96='S7'!$G$24,$C96='S7'!$G$34)),1,0)</f>
        <v>1</v>
      </c>
      <c r="AY96" s="441">
        <f>IF((OR($C96='S7'!$G$5,$C96='S7'!$G$15,$C96='S7'!$G$25,$C96='S7'!$G$35)),1,0)</f>
        <v>1</v>
      </c>
      <c r="AZ96" s="441">
        <f>IF((OR($C96='S7'!$G$6,$C96='S7'!$G$16,$C96='S7'!$G$26,$C96='S7'!$G$36)),1,0)</f>
        <v>0</v>
      </c>
      <c r="BA96" s="441">
        <f>IF((OR($C96='S7'!$G$7,$C96='S7'!$G$17,$C96='S7'!$G$27,$C96='S7'!$G$37)),1,0)</f>
        <v>0</v>
      </c>
      <c r="BB96" s="441">
        <f>IF((OR($C96='S7'!$G$8,$C96='S7'!$G$18,$C96='S7'!$G$28,$C96='S7'!$G$38)),1,0)</f>
        <v>0</v>
      </c>
      <c r="BC96" s="441">
        <f>IF((OR($C96='S7'!$G$9,$C96='S7'!$G$19,$C96='S7'!$G$29,$C96='S7'!$G$39)),1,0)</f>
        <v>0</v>
      </c>
      <c r="BD96" s="441">
        <f>IF((OR($C96='S7'!$G$10,$C96='S7'!$G$20,$C96='S7'!$G$30,$C96='S7'!$G$40)),1,0)</f>
        <v>0</v>
      </c>
      <c r="BE96" s="441">
        <f>IF((OR($C96='S7'!$G$11,$C96='S7'!$G$21,$C96='S7'!$G$31,$C96='S7'!$G$41)),1,0)</f>
        <v>0</v>
      </c>
      <c r="BF96" s="441">
        <f>IF((OR($C96='S7'!$G$12,$C96='S7'!$G$22,$C96='S7'!$G$32,$C96='S7'!$G$42)),1,0)</f>
        <v>0</v>
      </c>
      <c r="BG96" s="441" t="str">
        <f t="shared" ref="BG96:CL96" si="361">IF(I96=1,BG$3,"")</f>
        <v/>
      </c>
      <c r="BH96" s="441" t="str">
        <f t="shared" si="361"/>
        <v/>
      </c>
      <c r="BI96" s="441" t="str">
        <f t="shared" si="361"/>
        <v/>
      </c>
      <c r="BJ96" s="441" t="str">
        <f t="shared" si="361"/>
        <v/>
      </c>
      <c r="BK96" s="441" t="str">
        <f t="shared" si="361"/>
        <v/>
      </c>
      <c r="BL96" s="441" t="str">
        <f t="shared" si="361"/>
        <v/>
      </c>
      <c r="BM96" s="441" t="str">
        <f t="shared" si="361"/>
        <v/>
      </c>
      <c r="BN96" s="441" t="str">
        <f t="shared" si="361"/>
        <v/>
      </c>
      <c r="BO96" s="441" t="str">
        <f t="shared" si="361"/>
        <v/>
      </c>
      <c r="BP96" s="441" t="str">
        <f t="shared" si="361"/>
        <v/>
      </c>
      <c r="BQ96" s="439" t="str">
        <f t="shared" si="361"/>
        <v/>
      </c>
      <c r="BR96" s="439" t="str">
        <f t="shared" si="361"/>
        <v/>
      </c>
      <c r="BS96" s="439" t="str">
        <f t="shared" si="361"/>
        <v/>
      </c>
      <c r="BT96" s="439" t="str">
        <f t="shared" si="361"/>
        <v/>
      </c>
      <c r="BU96" s="439" t="str">
        <f t="shared" si="361"/>
        <v/>
      </c>
      <c r="BV96" s="439" t="str">
        <f t="shared" si="361"/>
        <v/>
      </c>
      <c r="BW96" s="439" t="str">
        <f t="shared" si="361"/>
        <v/>
      </c>
      <c r="BX96" s="439" t="str">
        <f t="shared" si="361"/>
        <v/>
      </c>
      <c r="BY96" s="439" t="str">
        <f t="shared" si="361"/>
        <v/>
      </c>
      <c r="BZ96" s="439" t="str">
        <f t="shared" si="361"/>
        <v/>
      </c>
      <c r="CA96" s="441" t="str">
        <f t="shared" si="361"/>
        <v/>
      </c>
      <c r="CB96" s="441" t="str">
        <f t="shared" si="361"/>
        <v/>
      </c>
      <c r="CC96" s="441" t="str">
        <f t="shared" si="361"/>
        <v/>
      </c>
      <c r="CD96" s="441" t="str">
        <f t="shared" si="361"/>
        <v/>
      </c>
      <c r="CE96" s="441" t="str">
        <f t="shared" si="361"/>
        <v/>
      </c>
      <c r="CF96" s="441" t="str">
        <f t="shared" si="361"/>
        <v/>
      </c>
      <c r="CG96" s="441" t="str">
        <f t="shared" si="361"/>
        <v/>
      </c>
      <c r="CH96" s="441" t="str">
        <f t="shared" si="361"/>
        <v/>
      </c>
      <c r="CI96" s="441" t="str">
        <f t="shared" si="361"/>
        <v/>
      </c>
      <c r="CJ96" s="441" t="str">
        <f t="shared" si="361"/>
        <v/>
      </c>
      <c r="CK96" s="439" t="str">
        <f t="shared" si="361"/>
        <v/>
      </c>
      <c r="CL96" s="439" t="str">
        <f t="shared" si="361"/>
        <v/>
      </c>
      <c r="CM96" s="439" t="str">
        <f t="shared" ref="CM96:DD96" si="362">IF(AO96=1,CM$3,"")</f>
        <v/>
      </c>
      <c r="CN96" s="439" t="str">
        <f t="shared" si="362"/>
        <v/>
      </c>
      <c r="CO96" s="439" t="str">
        <f t="shared" si="362"/>
        <v/>
      </c>
      <c r="CP96" s="439" t="str">
        <f t="shared" si="362"/>
        <v/>
      </c>
      <c r="CQ96" s="439" t="str">
        <f t="shared" si="362"/>
        <v/>
      </c>
      <c r="CR96" s="439" t="str">
        <f t="shared" si="362"/>
        <v/>
      </c>
      <c r="CS96" s="439" t="str">
        <f t="shared" si="362"/>
        <v/>
      </c>
      <c r="CT96" s="439" t="str">
        <f t="shared" si="362"/>
        <v/>
      </c>
      <c r="CU96" s="441">
        <f t="shared" si="362"/>
        <v>1</v>
      </c>
      <c r="CV96" s="441">
        <f t="shared" si="362"/>
        <v>2</v>
      </c>
      <c r="CW96" s="441">
        <f t="shared" si="362"/>
        <v>3</v>
      </c>
      <c r="CX96" s="441" t="str">
        <f t="shared" si="362"/>
        <v/>
      </c>
      <c r="CY96" s="441" t="str">
        <f t="shared" si="362"/>
        <v/>
      </c>
      <c r="CZ96" s="441" t="str">
        <f t="shared" si="362"/>
        <v/>
      </c>
      <c r="DA96" s="441" t="str">
        <f t="shared" si="362"/>
        <v/>
      </c>
      <c r="DB96" s="441" t="str">
        <f t="shared" si="362"/>
        <v/>
      </c>
      <c r="DC96" s="441" t="str">
        <f t="shared" si="362"/>
        <v/>
      </c>
      <c r="DD96" s="441" t="str">
        <f t="shared" si="362"/>
        <v/>
      </c>
      <c r="DE96" s="443" t="str">
        <f>CONCATENATE(BG96,BH96,BI96,BJ96,BK96,BL96,BM96,BN96,BO96,BP96)</f>
        <v/>
      </c>
      <c r="DF96" s="443" t="str">
        <f t="shared" si="296"/>
        <v/>
      </c>
      <c r="DG96" s="443" t="str">
        <f>CONCATENATE(BQ96,BR96,BS96,BT96,BU96,BV96,BW96,BX96,BY96,BZ96)</f>
        <v/>
      </c>
      <c r="DH96" s="443" t="str">
        <f t="shared" si="297"/>
        <v/>
      </c>
      <c r="DI96" t="str">
        <f>CONCATENATE(CA96,CB96,CC96,CD96,CE96,CF96,CG96,CH96,CI96,CJ96)</f>
        <v/>
      </c>
      <c r="DJ96" s="443" t="str">
        <f t="shared" si="298"/>
        <v/>
      </c>
      <c r="DK96" t="str">
        <f>CONCATENATE(CK96,CL96,CM96,CN96,CO96,CP96,CQ96,CR96,CS96,CT96)</f>
        <v/>
      </c>
      <c r="DL96" s="443" t="str">
        <f t="shared" si="300"/>
        <v/>
      </c>
      <c r="DM96" t="str">
        <f>CONCATENATE(CU96,CV96,CW96,CX96,CY96,CZ96,DA96,DB96,DC96,DD96)</f>
        <v>123</v>
      </c>
      <c r="DN96" s="443" t="str">
        <f t="shared" si="299"/>
        <v>F123</v>
      </c>
    </row>
    <row r="97" spans="1:118" ht="20.100000000000001" customHeight="1" x14ac:dyDescent="0.2">
      <c r="A97" s="1040"/>
      <c r="B97" s="40">
        <f t="shared" si="295"/>
        <v>92</v>
      </c>
      <c r="C97" s="949" t="s">
        <v>603</v>
      </c>
      <c r="D97" s="950" t="str">
        <f>VLOOKUP($C97,'Course List (program)'!$G$2:$L$100,2,FALSE)</f>
        <v>Color in Architecture</v>
      </c>
      <c r="E97" s="951" t="str">
        <f>VLOOKUP($C97,'Course List (program)'!$G$2:$L$100,3,FALSE)</f>
        <v>Öğr. Gör. Mine  ÖZOĞUZ</v>
      </c>
      <c r="F97" s="952">
        <f>VLOOKUP($C97,'Course List (program)'!$G$2:$L$100,4,FALSE)</f>
        <v>0</v>
      </c>
      <c r="G97" s="950" t="str">
        <f t="shared" si="360"/>
        <v>W1234</v>
      </c>
      <c r="H97" s="953">
        <f>VLOOKUP($C97,'Course List (program)'!$G$2:$L$100,6,FALSE)</f>
        <v>0</v>
      </c>
      <c r="I97" s="441">
        <f>IF((OR($C97='S7'!$C$3,$C97='S7'!$C$13,$C97='S7'!$C$23,$C97='S7'!$C$33)),1,0)</f>
        <v>0</v>
      </c>
      <c r="J97" s="441">
        <f>IF((OR($C97='S7'!$C$4,$C97='S7'!$C$14,$C97='S7'!$C$24,$C97='S7'!$C$34)),1,0)</f>
        <v>0</v>
      </c>
      <c r="K97" s="441">
        <f>IF((OR($C97='S7'!$C$5,$C97='S7'!$C$15,$C97='S7'!$C$25,$C97='S7'!$C$35)),1,0)</f>
        <v>0</v>
      </c>
      <c r="L97" s="441">
        <f>IF((OR($C97='S7'!$C$6,$C97='S7'!$C$16,$C97='S7'!$C$26,$C97='S7'!$C$36)),1,0)</f>
        <v>0</v>
      </c>
      <c r="M97" s="441">
        <f>IF((OR($C97='S7'!$C$7,$C97='S7'!$C$17,$C97='S7'!$C$27,$C97='S7'!$C$37)),1,0)</f>
        <v>0</v>
      </c>
      <c r="N97" s="441">
        <f>IF((OR($C97='S7'!$C$8,$C97='S7'!$C$18,$C97='S7'!$C$28,$C97='S7'!$C$38)),1,0)</f>
        <v>0</v>
      </c>
      <c r="O97" s="441">
        <f>IF((OR($C97='S7'!$C$9,$C97='S7'!$C$19,$C97='S7'!$C$29,$C97='S7'!$C$39)),1,0)</f>
        <v>0</v>
      </c>
      <c r="P97" s="441">
        <f>IF((OR($C97='S7'!$C$10,$C97='S7'!$C$20,$C97='S7'!$C$30,$C97='S7'!$C$40)),1,0)</f>
        <v>0</v>
      </c>
      <c r="Q97" s="441">
        <f>IF((OR($C97='S7'!$C$11,$C97='S7'!$C$21,$C97='S7'!$C$31,$C97='S7'!$C$41)),1,0)</f>
        <v>0</v>
      </c>
      <c r="R97" s="441">
        <f>IF((OR($C97='S7'!$C$12,$C97='S7'!$C$22,$C97='S7'!$C$32,$C97='S7'!$C$42)),1,0)</f>
        <v>0</v>
      </c>
      <c r="S97" s="439">
        <f>IF((OR($C97='S7'!$D$3,$C97='S7'!$D$13,$C97='S7'!$D$23,$C97='S7'!$D$33)),1,0)</f>
        <v>0</v>
      </c>
      <c r="T97" s="439">
        <f>IF((OR($C97='S7'!$D$4,$C97='S7'!$D$14,$C97='S7'!$D$24,$C97='S7'!$D$34)),1,0)</f>
        <v>0</v>
      </c>
      <c r="U97" s="439">
        <f>IF((OR($C97='S7'!$D$5,$C97='S7'!$D$15,$C97='S7'!$D$25,$C97='S7'!$D$35)),1,0)</f>
        <v>0</v>
      </c>
      <c r="V97" s="439">
        <f>IF((OR($C97='S7'!$D$6,$C97='S7'!$D$16,$C97='S7'!$D$26,$C97='S7'!$D$36)),1,0)</f>
        <v>0</v>
      </c>
      <c r="W97" s="439">
        <f>IF((OR($C97='S7'!$D$7,$C97='S7'!$D$17,$C97='S7'!$D$27,$C97='S7'!$D$37)),1,0)</f>
        <v>0</v>
      </c>
      <c r="X97" s="439">
        <f>IF((OR($C97='S7'!$D$8,$C97='S7'!$D$18,$C97='S7'!$D$28,$C97='S7'!$D$38)),1,0)</f>
        <v>0</v>
      </c>
      <c r="Y97" s="439">
        <f>IF((OR($C97='S7'!$D$9,$C97='S7'!$D$19,$C97='S7'!$D$29,$C97='S7'!$D$39)),1,0)</f>
        <v>0</v>
      </c>
      <c r="Z97" s="439">
        <f>IF((OR($C97='S7'!$D$10,$C97='S7'!$D$20,$C97='S7'!$D$30,$C97='S7'!$D$40)),1,0)</f>
        <v>0</v>
      </c>
      <c r="AA97" s="439">
        <f>IF((OR($C97='S7'!$D$11,$C97='S7'!$D$21,$C97='S7'!$D$31,$C97='S7'!$D$41)),1,0)</f>
        <v>0</v>
      </c>
      <c r="AB97" s="439">
        <f>IF((OR($C97='S7'!$D$12,$C97='S7'!$D$22,$C97='S7'!$D$32,$C97='S7'!$D$42)),1,0)</f>
        <v>0</v>
      </c>
      <c r="AC97" s="441">
        <f>IF((OR($C97='S7'!$E$3,$C97='S7'!$E$13,$C97='S7'!$E$23,$C97='S7'!$E$33)),1,0)</f>
        <v>1</v>
      </c>
      <c r="AD97" s="441">
        <f>IF((OR($C97='S7'!$E$4,$C97='S7'!$E$14,$C97='S7'!$E$24,$C97='S7'!$E$34)),1,0)</f>
        <v>1</v>
      </c>
      <c r="AE97" s="441">
        <f>IF((OR($C97='S7'!$E$5,$C97='S7'!$E$15,$C97='S7'!$E$25,$C97='S7'!$E$35)),1,0)</f>
        <v>1</v>
      </c>
      <c r="AF97" s="441">
        <f>IF((OR($C97='S7'!$E$6,$C97='S7'!$E$16,$C97='S7'!$E$26,$C97='S7'!$E$36)),1,0)</f>
        <v>1</v>
      </c>
      <c r="AG97" s="441">
        <f>IF((OR($C97='S7'!$E$7,$C97='S7'!$E$17,$C97='S7'!$E$27,$C97='S7'!$E$37)),1,0)</f>
        <v>0</v>
      </c>
      <c r="AH97" s="441">
        <f>IF((OR($C97='S7'!$E$8,$C97='S7'!$E$18,$C97='S7'!$E$28,$C97='S7'!$E$38)),1,0)</f>
        <v>0</v>
      </c>
      <c r="AI97" s="441">
        <f>IF((OR($C97='S7'!$E$9,$C97='S7'!$E$19,$C97='S7'!$E$29,$C97='S7'!$E$39)),1,0)</f>
        <v>0</v>
      </c>
      <c r="AJ97" s="441">
        <f>IF((OR($C97='S7'!$E$10,$C97='S7'!$E$20,$C97='S7'!$E$30,$C97='S7'!$E$40)),1,0)</f>
        <v>0</v>
      </c>
      <c r="AK97" s="441">
        <f>IF((OR($C97='S7'!$E$11,$C97='S7'!$E$21,$C97='S7'!$E$31,$C97='S7'!$E$41)),1,0)</f>
        <v>0</v>
      </c>
      <c r="AL97" s="441">
        <f>IF((OR($C97='S7'!$E$12,$C97='S7'!$E$22,$C97='S7'!$E$32,$C97='S7'!$E$42)),1,0)</f>
        <v>0</v>
      </c>
      <c r="AM97" s="439">
        <f>IF((OR($C97='S7'!$F$3,$C97='S7'!$F$13,$C97='S7'!$F$23,$C97='S7'!$F$33)),1,0)</f>
        <v>0</v>
      </c>
      <c r="AN97" s="439">
        <f>IF((OR($C97='S7'!$F$4,$C97='S7'!$F$14,$C97='S7'!$F$24,$C97='S7'!$F$34)),1,0)</f>
        <v>0</v>
      </c>
      <c r="AO97" s="439">
        <f>IF((OR($C97='S7'!$F$5,$C97='S7'!$F$15,$C97='S7'!$F$25,$C97='S7'!$F$35)),1,0)</f>
        <v>0</v>
      </c>
      <c r="AP97" s="439">
        <f>IF((OR($C97='S7'!$F$6,$C97='S7'!$F$16,$C97='S7'!$F$26,$C97='S7'!$F$36)),1,0)</f>
        <v>0</v>
      </c>
      <c r="AQ97" s="439">
        <f>IF((OR($C97='S7'!$F$7,$C97='S7'!$F$17,$C97='S7'!$F$27,$C97='S7'!$F$37)),1,0)</f>
        <v>0</v>
      </c>
      <c r="AR97" s="439">
        <f>IF((OR($C97='S7'!$F$8,$C97='S7'!$F$18,$C97='S7'!$F$28,$C97='S7'!$F$38)),1,0)</f>
        <v>0</v>
      </c>
      <c r="AS97" s="439">
        <f>IF((OR($C97='S7'!$F$9,$C97='S7'!$F$19,$C97='S7'!$F$29,$C97='S7'!$F$39)),1,0)</f>
        <v>0</v>
      </c>
      <c r="AT97" s="439">
        <f>IF((OR($C97='S7'!$F$10,$C97='S7'!$F$20,$C97='S7'!$F$30,$C97='S7'!$F$40)),1,0)</f>
        <v>0</v>
      </c>
      <c r="AU97" s="439">
        <f>IF((OR($C97='S7'!$F$11,$C97='S7'!$F$21,$C97='S7'!$F$31,$C97='S7'!$F$41)),1,0)</f>
        <v>0</v>
      </c>
      <c r="AV97" s="439">
        <f>IF((OR($C97='S7'!$F$12,$C97='S7'!$F$22,$C97='S7'!$F$32,$C97='S7'!$F$42)),1,0)</f>
        <v>0</v>
      </c>
      <c r="AW97" s="441">
        <f>IF((OR($C97='S7'!$G$3,$C97='S7'!$G$13,$C97='S7'!$G$23,$C97='S7'!$G$33)),1,0)</f>
        <v>0</v>
      </c>
      <c r="AX97" s="441">
        <f>IF((OR($C97='S7'!$G$4,$C97='S7'!$G$14,$C97='S7'!$G$24,$C97='S7'!$G$34)),1,0)</f>
        <v>0</v>
      </c>
      <c r="AY97" s="441">
        <f>IF((OR($C97='S7'!$G$5,$C97='S7'!$G$15,$C97='S7'!$G$25,$C97='S7'!$G$35)),1,0)</f>
        <v>0</v>
      </c>
      <c r="AZ97" s="441">
        <f>IF((OR($C97='S7'!$G$6,$C97='S7'!$G$16,$C97='S7'!$G$26,$C97='S7'!$G$36)),1,0)</f>
        <v>0</v>
      </c>
      <c r="BA97" s="441">
        <f>IF((OR($C97='S7'!$G$7,$C97='S7'!$G$17,$C97='S7'!$G$27,$C97='S7'!$G$37)),1,0)</f>
        <v>0</v>
      </c>
      <c r="BB97" s="441">
        <f>IF((OR($C97='S7'!$G$8,$C97='S7'!$G$18,$C97='S7'!$G$28,$C97='S7'!$G$38)),1,0)</f>
        <v>0</v>
      </c>
      <c r="BC97" s="441">
        <f>IF((OR($C97='S7'!$G$9,$C97='S7'!$G$19,$C97='S7'!$G$29,$C97='S7'!$G$39)),1,0)</f>
        <v>0</v>
      </c>
      <c r="BD97" s="441">
        <f>IF((OR($C97='S7'!$G$10,$C97='S7'!$G$20,$C97='S7'!$G$30,$C97='S7'!$G$40)),1,0)</f>
        <v>0</v>
      </c>
      <c r="BE97" s="441">
        <f>IF((OR($C97='S7'!$G$11,$C97='S7'!$G$21,$C97='S7'!$G$31,$C97='S7'!$G$41)),1,0)</f>
        <v>0</v>
      </c>
      <c r="BF97" s="441">
        <f>IF((OR($C97='S7'!$G$12,$C97='S7'!$G$22,$C97='S7'!$G$32,$C97='S7'!$G$42)),1,0)</f>
        <v>0</v>
      </c>
      <c r="BG97" s="441" t="str">
        <f t="shared" ref="BG97:BG110" si="363">IF(I97=1,BG$3,"")</f>
        <v/>
      </c>
      <c r="BH97" s="441" t="str">
        <f t="shared" ref="BH97:BH110" si="364">IF(J97=1,BH$3,"")</f>
        <v/>
      </c>
      <c r="BI97" s="441" t="str">
        <f t="shared" ref="BI97:BI110" si="365">IF(K97=1,BI$3,"")</f>
        <v/>
      </c>
      <c r="BJ97" s="441" t="str">
        <f t="shared" ref="BJ97:BJ110" si="366">IF(L97=1,BJ$3,"")</f>
        <v/>
      </c>
      <c r="BK97" s="441" t="str">
        <f t="shared" ref="BK97:BK110" si="367">IF(M97=1,BK$3,"")</f>
        <v/>
      </c>
      <c r="BL97" s="441" t="str">
        <f t="shared" ref="BL97:BL110" si="368">IF(N97=1,BL$3,"")</f>
        <v/>
      </c>
      <c r="BM97" s="441" t="str">
        <f t="shared" ref="BM97:BM110" si="369">IF(O97=1,BM$3,"")</f>
        <v/>
      </c>
      <c r="BN97" s="441" t="str">
        <f t="shared" ref="BN97:BN110" si="370">IF(P97=1,BN$3,"")</f>
        <v/>
      </c>
      <c r="BO97" s="441" t="str">
        <f t="shared" ref="BO97:BO110" si="371">IF(Q97=1,BO$3,"")</f>
        <v/>
      </c>
      <c r="BP97" s="441" t="str">
        <f t="shared" ref="BP97:BP110" si="372">IF(R97=1,BP$3,"")</f>
        <v/>
      </c>
      <c r="BQ97" s="439" t="str">
        <f t="shared" ref="BQ97:BQ110" si="373">IF(S97=1,BQ$3,"")</f>
        <v/>
      </c>
      <c r="BR97" s="439" t="str">
        <f t="shared" ref="BR97:BR110" si="374">IF(T97=1,BR$3,"")</f>
        <v/>
      </c>
      <c r="BS97" s="439" t="str">
        <f t="shared" ref="BS97:BS110" si="375">IF(U97=1,BS$3,"")</f>
        <v/>
      </c>
      <c r="BT97" s="439" t="str">
        <f t="shared" ref="BT97:BT110" si="376">IF(V97=1,BT$3,"")</f>
        <v/>
      </c>
      <c r="BU97" s="439" t="str">
        <f t="shared" ref="BU97:BU110" si="377">IF(W97=1,BU$3,"")</f>
        <v/>
      </c>
      <c r="BV97" s="439" t="str">
        <f t="shared" ref="BV97:BV110" si="378">IF(X97=1,BV$3,"")</f>
        <v/>
      </c>
      <c r="BW97" s="439" t="str">
        <f t="shared" ref="BW97:BW110" si="379">IF(Y97=1,BW$3,"")</f>
        <v/>
      </c>
      <c r="BX97" s="439" t="str">
        <f t="shared" ref="BX97:BX110" si="380">IF(Z97=1,BX$3,"")</f>
        <v/>
      </c>
      <c r="BY97" s="439" t="str">
        <f t="shared" ref="BY97:BY110" si="381">IF(AA97=1,BY$3,"")</f>
        <v/>
      </c>
      <c r="BZ97" s="439" t="str">
        <f t="shared" ref="BZ97:BZ110" si="382">IF(AB97=1,BZ$3,"")</f>
        <v/>
      </c>
      <c r="CA97" s="441">
        <f t="shared" ref="CA97:CA110" si="383">IF(AC97=1,CA$3,"")</f>
        <v>1</v>
      </c>
      <c r="CB97" s="441">
        <f t="shared" ref="CB97:CB110" si="384">IF(AD97=1,CB$3,"")</f>
        <v>2</v>
      </c>
      <c r="CC97" s="441">
        <f t="shared" ref="CC97:CC110" si="385">IF(AE97=1,CC$3,"")</f>
        <v>3</v>
      </c>
      <c r="CD97" s="441">
        <f t="shared" ref="CD97:CD110" si="386">IF(AF97=1,CD$3,"")</f>
        <v>4</v>
      </c>
      <c r="CE97" s="441" t="str">
        <f t="shared" ref="CE97:CE110" si="387">IF(AG97=1,CE$3,"")</f>
        <v/>
      </c>
      <c r="CF97" s="441" t="str">
        <f t="shared" ref="CF97:CF110" si="388">IF(AH97=1,CF$3,"")</f>
        <v/>
      </c>
      <c r="CG97" s="441" t="str">
        <f t="shared" ref="CG97:CG110" si="389">IF(AI97=1,CG$3,"")</f>
        <v/>
      </c>
      <c r="CH97" s="441" t="str">
        <f t="shared" ref="CH97:CH110" si="390">IF(AJ97=1,CH$3,"")</f>
        <v/>
      </c>
      <c r="CI97" s="441" t="str">
        <f t="shared" ref="CI97:CI110" si="391">IF(AK97=1,CI$3,"")</f>
        <v/>
      </c>
      <c r="CJ97" s="441" t="str">
        <f t="shared" ref="CJ97:CJ110" si="392">IF(AL97=1,CJ$3,"")</f>
        <v/>
      </c>
      <c r="CK97" s="439" t="str">
        <f t="shared" ref="CK97:CK110" si="393">IF(AM97=1,CK$3,"")</f>
        <v/>
      </c>
      <c r="CL97" s="439" t="str">
        <f t="shared" ref="CL97:CL110" si="394">IF(AN97=1,CL$3,"")</f>
        <v/>
      </c>
      <c r="CM97" s="439" t="str">
        <f t="shared" ref="CM97:CM110" si="395">IF(AO97=1,CM$3,"")</f>
        <v/>
      </c>
      <c r="CN97" s="439" t="str">
        <f t="shared" ref="CN97:CN110" si="396">IF(AP97=1,CN$3,"")</f>
        <v/>
      </c>
      <c r="CO97" s="439" t="str">
        <f t="shared" ref="CO97:CO110" si="397">IF(AQ97=1,CO$3,"")</f>
        <v/>
      </c>
      <c r="CP97" s="439" t="str">
        <f t="shared" ref="CP97:CP110" si="398">IF(AR97=1,CP$3,"")</f>
        <v/>
      </c>
      <c r="CQ97" s="439" t="str">
        <f t="shared" ref="CQ97:CQ110" si="399">IF(AS97=1,CQ$3,"")</f>
        <v/>
      </c>
      <c r="CR97" s="439" t="str">
        <f t="shared" ref="CR97:CR110" si="400">IF(AT97=1,CR$3,"")</f>
        <v/>
      </c>
      <c r="CS97" s="439" t="str">
        <f t="shared" ref="CS97:CS110" si="401">IF(AU97=1,CS$3,"")</f>
        <v/>
      </c>
      <c r="CT97" s="439" t="str">
        <f t="shared" ref="CT97:CT110" si="402">IF(AV97=1,CT$3,"")</f>
        <v/>
      </c>
      <c r="CU97" s="441" t="str">
        <f t="shared" ref="CU97:CU110" si="403">IF(AW97=1,CU$3,"")</f>
        <v/>
      </c>
      <c r="CV97" s="441" t="str">
        <f t="shared" ref="CV97:CV110" si="404">IF(AX97=1,CV$3,"")</f>
        <v/>
      </c>
      <c r="CW97" s="441" t="str">
        <f t="shared" ref="CW97:CW110" si="405">IF(AY97=1,CW$3,"")</f>
        <v/>
      </c>
      <c r="CX97" s="441" t="str">
        <f t="shared" ref="CX97:CX110" si="406">IF(AZ97=1,CX$3,"")</f>
        <v/>
      </c>
      <c r="CY97" s="441" t="str">
        <f t="shared" ref="CY97:CY110" si="407">IF(BA97=1,CY$3,"")</f>
        <v/>
      </c>
      <c r="CZ97" s="441" t="str">
        <f t="shared" ref="CZ97:CZ110" si="408">IF(BB97=1,CZ$3,"")</f>
        <v/>
      </c>
      <c r="DA97" s="441" t="str">
        <f t="shared" ref="DA97:DA110" si="409">IF(BC97=1,DA$3,"")</f>
        <v/>
      </c>
      <c r="DB97" s="441" t="str">
        <f t="shared" ref="DB97:DB110" si="410">IF(BD97=1,DB$3,"")</f>
        <v/>
      </c>
      <c r="DC97" s="441" t="str">
        <f t="shared" ref="DC97:DC110" si="411">IF(BE97=1,DC$3,"")</f>
        <v/>
      </c>
      <c r="DD97" s="441" t="str">
        <f t="shared" ref="DD97:DD110" si="412">IF(BF97=1,DD$3,"")</f>
        <v/>
      </c>
      <c r="DE97" s="443" t="str">
        <f t="shared" ref="DE97:DE110" si="413">CONCATENATE(BG97,BH97,BI97,BJ97,BK97,BL97,BM97,BN97,BO97,BP97)</f>
        <v/>
      </c>
      <c r="DF97" s="443" t="str">
        <f t="shared" si="296"/>
        <v/>
      </c>
      <c r="DG97" s="443" t="str">
        <f t="shared" ref="DG97:DG110" si="414">CONCATENATE(BQ97,BR97,BS97,BT97,BU97,BV97,BW97,BX97,BY97,BZ97)</f>
        <v/>
      </c>
      <c r="DH97" s="443" t="str">
        <f t="shared" si="297"/>
        <v/>
      </c>
      <c r="DI97" t="str">
        <f t="shared" ref="DI97:DI110" si="415">CONCATENATE(CA97,CB97,CC97,CD97,CE97,CF97,CG97,CH97,CI97,CJ97)</f>
        <v>1234</v>
      </c>
      <c r="DJ97" s="443" t="str">
        <f t="shared" si="298"/>
        <v>W1234</v>
      </c>
      <c r="DK97" t="str">
        <f t="shared" ref="DK97:DK110" si="416">CONCATENATE(CK97,CL97,CM97,CN97,CO97,CP97,CQ97,CR97,CS97,CT97)</f>
        <v/>
      </c>
      <c r="DL97" s="443" t="str">
        <f t="shared" si="300"/>
        <v/>
      </c>
      <c r="DM97" t="str">
        <f t="shared" ref="DM97:DM110" si="417">CONCATENATE(CU97,CV97,CW97,CX97,CY97,CZ97,DA97,DB97,DC97,DD97)</f>
        <v/>
      </c>
      <c r="DN97" s="443" t="str">
        <f t="shared" si="299"/>
        <v/>
      </c>
    </row>
    <row r="98" spans="1:118" ht="20.100000000000001" customHeight="1" x14ac:dyDescent="0.2">
      <c r="A98" s="1040"/>
      <c r="B98" s="40">
        <f t="shared" si="295"/>
        <v>93</v>
      </c>
      <c r="C98" s="949" t="s">
        <v>891</v>
      </c>
      <c r="D98" s="950" t="str">
        <f>VLOOKUP($C98,'Course List (program)'!$G$2:$L$100,2,FALSE)</f>
        <v>Energy Efficient Buildings</v>
      </c>
      <c r="E98" s="951" t="str">
        <f>VLOOKUP($C98,'Course List (program)'!$G$2:$L$100,3,FALSE)</f>
        <v>Doç. Dr. Ayşin SEV</v>
      </c>
      <c r="F98" s="952">
        <f>VLOOKUP($C98,'Course List (program)'!$G$2:$L$100,4,FALSE)</f>
        <v>0</v>
      </c>
      <c r="G98" s="950" t="str">
        <f t="shared" ref="G98:G106" si="418">CONCATENATE(DF98,DH98,DJ98,DL98,DN98)</f>
        <v>W678</v>
      </c>
      <c r="H98" s="953">
        <f>VLOOKUP($C98,'Course List (program)'!$G$2:$L$100,6,FALSE)</f>
        <v>0</v>
      </c>
      <c r="I98" s="441">
        <f>IF((OR($C98='S7'!$C$3,$C98='S7'!$C$13,$C98='S7'!$C$23,$C98='S7'!$C$33)),1,0)</f>
        <v>0</v>
      </c>
      <c r="J98" s="441">
        <f>IF((OR($C98='S7'!$C$4,$C98='S7'!$C$14,$C98='S7'!$C$24,$C98='S7'!$C$34)),1,0)</f>
        <v>0</v>
      </c>
      <c r="K98" s="441">
        <f>IF((OR($C98='S7'!$C$5,$C98='S7'!$C$15,$C98='S7'!$C$25,$C98='S7'!$C$35)),1,0)</f>
        <v>0</v>
      </c>
      <c r="L98" s="441">
        <f>IF((OR($C98='S7'!$C$6,$C98='S7'!$C$16,$C98='S7'!$C$26,$C98='S7'!$C$36)),1,0)</f>
        <v>0</v>
      </c>
      <c r="M98" s="441">
        <f>IF((OR($C98='S7'!$C$7,$C98='S7'!$C$17,$C98='S7'!$C$27,$C98='S7'!$C$37)),1,0)</f>
        <v>0</v>
      </c>
      <c r="N98" s="441">
        <f>IF((OR($C98='S7'!$C$8,$C98='S7'!$C$18,$C98='S7'!$C$28,$C98='S7'!$C$38)),1,0)</f>
        <v>0</v>
      </c>
      <c r="O98" s="441">
        <f>IF((OR($C98='S7'!$C$9,$C98='S7'!$C$19,$C98='S7'!$C$29,$C98='S7'!$C$39)),1,0)</f>
        <v>0</v>
      </c>
      <c r="P98" s="441">
        <f>IF((OR($C98='S7'!$C$10,$C98='S7'!$C$20,$C98='S7'!$C$30,$C98='S7'!$C$40)),1,0)</f>
        <v>0</v>
      </c>
      <c r="Q98" s="441">
        <f>IF((OR($C98='S7'!$C$11,$C98='S7'!$C$21,$C98='S7'!$C$31,$C98='S7'!$C$41)),1,0)</f>
        <v>0</v>
      </c>
      <c r="R98" s="441">
        <f>IF((OR($C98='S7'!$C$12,$C98='S7'!$C$22,$C98='S7'!$C$32,$C98='S7'!$C$42)),1,0)</f>
        <v>0</v>
      </c>
      <c r="S98" s="439">
        <f>IF((OR($C98='S7'!$D$3,$C98='S7'!$D$13,$C98='S7'!$D$23,$C98='S7'!$D$33)),1,0)</f>
        <v>0</v>
      </c>
      <c r="T98" s="439">
        <f>IF((OR($C98='S7'!$D$4,$C98='S7'!$D$14,$C98='S7'!$D$24,$C98='S7'!$D$34)),1,0)</f>
        <v>0</v>
      </c>
      <c r="U98" s="439">
        <f>IF((OR($C98='S7'!$D$5,$C98='S7'!$D$15,$C98='S7'!$D$25,$C98='S7'!$D$35)),1,0)</f>
        <v>0</v>
      </c>
      <c r="V98" s="439">
        <f>IF((OR($C98='S7'!$D$6,$C98='S7'!$D$16,$C98='S7'!$D$26,$C98='S7'!$D$36)),1,0)</f>
        <v>0</v>
      </c>
      <c r="W98" s="439">
        <f>IF((OR($C98='S7'!$D$7,$C98='S7'!$D$17,$C98='S7'!$D$27,$C98='S7'!$D$37)),1,0)</f>
        <v>0</v>
      </c>
      <c r="X98" s="439">
        <f>IF((OR($C98='S7'!$D$8,$C98='S7'!$D$18,$C98='S7'!$D$28,$C98='S7'!$D$38)),1,0)</f>
        <v>0</v>
      </c>
      <c r="Y98" s="439">
        <f>IF((OR($C98='S7'!$D$9,$C98='S7'!$D$19,$C98='S7'!$D$29,$C98='S7'!$D$39)),1,0)</f>
        <v>0</v>
      </c>
      <c r="Z98" s="439">
        <f>IF((OR($C98='S7'!$D$10,$C98='S7'!$D$20,$C98='S7'!$D$30,$C98='S7'!$D$40)),1,0)</f>
        <v>0</v>
      </c>
      <c r="AA98" s="439">
        <f>IF((OR($C98='S7'!$D$11,$C98='S7'!$D$21,$C98='S7'!$D$31,$C98='S7'!$D$41)),1,0)</f>
        <v>0</v>
      </c>
      <c r="AB98" s="439">
        <f>IF((OR($C98='S7'!$D$12,$C98='S7'!$D$22,$C98='S7'!$D$32,$C98='S7'!$D$42)),1,0)</f>
        <v>0</v>
      </c>
      <c r="AC98" s="441">
        <f>IF((OR($C98='S7'!$E$3,$C98='S7'!$E$13,$C98='S7'!$E$23,$C98='S7'!$E$33)),1,0)</f>
        <v>0</v>
      </c>
      <c r="AD98" s="441">
        <f>IF((OR($C98='S7'!$E$4,$C98='S7'!$E$14,$C98='S7'!$E$24,$C98='S7'!$E$34)),1,0)</f>
        <v>0</v>
      </c>
      <c r="AE98" s="441">
        <f>IF((OR($C98='S7'!$E$5,$C98='S7'!$E$15,$C98='S7'!$E$25,$C98='S7'!$E$35)),1,0)</f>
        <v>0</v>
      </c>
      <c r="AF98" s="441">
        <f>IF((OR($C98='S7'!$E$6,$C98='S7'!$E$16,$C98='S7'!$E$26,$C98='S7'!$E$36)),1,0)</f>
        <v>0</v>
      </c>
      <c r="AG98" s="441">
        <f>IF((OR($C98='S7'!$E$7,$C98='S7'!$E$17,$C98='S7'!$E$27,$C98='S7'!$E$37)),1,0)</f>
        <v>0</v>
      </c>
      <c r="AH98" s="441">
        <f>IF((OR($C98='S7'!$E$8,$C98='S7'!$E$18,$C98='S7'!$E$28,$C98='S7'!$E$38)),1,0)</f>
        <v>1</v>
      </c>
      <c r="AI98" s="441">
        <f>IF((OR($C98='S7'!$E$9,$C98='S7'!$E$19,$C98='S7'!$E$29,$C98='S7'!$E$39)),1,0)</f>
        <v>1</v>
      </c>
      <c r="AJ98" s="441">
        <f>IF((OR($C98='S7'!$E$10,$C98='S7'!$E$20,$C98='S7'!$E$30,$C98='S7'!$E$40)),1,0)</f>
        <v>1</v>
      </c>
      <c r="AK98" s="441">
        <f>IF((OR($C98='S7'!$E$11,$C98='S7'!$E$21,$C98='S7'!$E$31,$C98='S7'!$E$41)),1,0)</f>
        <v>0</v>
      </c>
      <c r="AL98" s="441">
        <f>IF((OR($C98='S7'!$E$12,$C98='S7'!$E$22,$C98='S7'!$E$32,$C98='S7'!$E$42)),1,0)</f>
        <v>0</v>
      </c>
      <c r="AM98" s="439">
        <f>IF((OR($C98='S7'!$F$3,$C98='S7'!$F$13,$C98='S7'!$F$23,$C98='S7'!$F$33)),1,0)</f>
        <v>0</v>
      </c>
      <c r="AN98" s="439">
        <f>IF((OR($C98='S7'!$F$4,$C98='S7'!$F$14,$C98='S7'!$F$24,$C98='S7'!$F$34)),1,0)</f>
        <v>0</v>
      </c>
      <c r="AO98" s="439">
        <f>IF((OR($C98='S7'!$F$5,$C98='S7'!$F$15,$C98='S7'!$F$25,$C98='S7'!$F$35)),1,0)</f>
        <v>0</v>
      </c>
      <c r="AP98" s="439">
        <f>IF((OR($C98='S7'!$F$6,$C98='S7'!$F$16,$C98='S7'!$F$26,$C98='S7'!$F$36)),1,0)</f>
        <v>0</v>
      </c>
      <c r="AQ98" s="439">
        <f>IF((OR($C98='S7'!$F$7,$C98='S7'!$F$17,$C98='S7'!$F$27,$C98='S7'!$F$37)),1,0)</f>
        <v>0</v>
      </c>
      <c r="AR98" s="439">
        <f>IF((OR($C98='S7'!$F$8,$C98='S7'!$F$18,$C98='S7'!$F$28,$C98='S7'!$F$38)),1,0)</f>
        <v>0</v>
      </c>
      <c r="AS98" s="439">
        <f>IF((OR($C98='S7'!$F$9,$C98='S7'!$F$19,$C98='S7'!$F$29,$C98='S7'!$F$39)),1,0)</f>
        <v>0</v>
      </c>
      <c r="AT98" s="439">
        <f>IF((OR($C98='S7'!$F$10,$C98='S7'!$F$20,$C98='S7'!$F$30,$C98='S7'!$F$40)),1,0)</f>
        <v>0</v>
      </c>
      <c r="AU98" s="439">
        <f>IF((OR($C98='S7'!$F$11,$C98='S7'!$F$21,$C98='S7'!$F$31,$C98='S7'!$F$41)),1,0)</f>
        <v>0</v>
      </c>
      <c r="AV98" s="439">
        <f>IF((OR($C98='S7'!$F$12,$C98='S7'!$F$22,$C98='S7'!$F$32,$C98='S7'!$F$42)),1,0)</f>
        <v>0</v>
      </c>
      <c r="AW98" s="441">
        <f>IF((OR($C98='S7'!$G$3,$C98='S7'!$G$13,$C98='S7'!$G$23,$C98='S7'!$G$33)),1,0)</f>
        <v>0</v>
      </c>
      <c r="AX98" s="441">
        <f>IF((OR($C98='S7'!$G$4,$C98='S7'!$G$14,$C98='S7'!$G$24,$C98='S7'!$G$34)),1,0)</f>
        <v>0</v>
      </c>
      <c r="AY98" s="441">
        <f>IF((OR($C98='S7'!$G$5,$C98='S7'!$G$15,$C98='S7'!$G$25,$C98='S7'!$G$35)),1,0)</f>
        <v>0</v>
      </c>
      <c r="AZ98" s="441">
        <f>IF((OR($C98='S7'!$G$6,$C98='S7'!$G$16,$C98='S7'!$G$26,$C98='S7'!$G$36)),1,0)</f>
        <v>0</v>
      </c>
      <c r="BA98" s="441">
        <f>IF((OR($C98='S7'!$G$7,$C98='S7'!$G$17,$C98='S7'!$G$27,$C98='S7'!$G$37)),1,0)</f>
        <v>0</v>
      </c>
      <c r="BB98" s="441">
        <f>IF((OR($C98='S7'!$G$8,$C98='S7'!$G$18,$C98='S7'!$G$28,$C98='S7'!$G$38)),1,0)</f>
        <v>0</v>
      </c>
      <c r="BC98" s="441">
        <f>IF((OR($C98='S7'!$G$9,$C98='S7'!$G$19,$C98='S7'!$G$29,$C98='S7'!$G$39)),1,0)</f>
        <v>0</v>
      </c>
      <c r="BD98" s="441">
        <f>IF((OR($C98='S7'!$G$10,$C98='S7'!$G$20,$C98='S7'!$G$30,$C98='S7'!$G$40)),1,0)</f>
        <v>0</v>
      </c>
      <c r="BE98" s="441">
        <f>IF((OR($C98='S7'!$G$11,$C98='S7'!$G$21,$C98='S7'!$G$31,$C98='S7'!$G$41)),1,0)</f>
        <v>0</v>
      </c>
      <c r="BF98" s="441">
        <f>IF((OR($C98='S7'!$G$12,$C98='S7'!$G$22,$C98='S7'!$G$32,$C98='S7'!$G$42)),1,0)</f>
        <v>0</v>
      </c>
      <c r="BG98" s="441" t="str">
        <f t="shared" si="363"/>
        <v/>
      </c>
      <c r="BH98" s="441" t="str">
        <f t="shared" si="364"/>
        <v/>
      </c>
      <c r="BI98" s="441" t="str">
        <f t="shared" si="365"/>
        <v/>
      </c>
      <c r="BJ98" s="441" t="str">
        <f t="shared" si="366"/>
        <v/>
      </c>
      <c r="BK98" s="441" t="str">
        <f t="shared" si="367"/>
        <v/>
      </c>
      <c r="BL98" s="441" t="str">
        <f t="shared" si="368"/>
        <v/>
      </c>
      <c r="BM98" s="441" t="str">
        <f t="shared" si="369"/>
        <v/>
      </c>
      <c r="BN98" s="441" t="str">
        <f t="shared" si="370"/>
        <v/>
      </c>
      <c r="BO98" s="441" t="str">
        <f t="shared" si="371"/>
        <v/>
      </c>
      <c r="BP98" s="441" t="str">
        <f t="shared" si="372"/>
        <v/>
      </c>
      <c r="BQ98" s="439" t="str">
        <f t="shared" si="373"/>
        <v/>
      </c>
      <c r="BR98" s="439" t="str">
        <f t="shared" si="374"/>
        <v/>
      </c>
      <c r="BS98" s="439" t="str">
        <f t="shared" si="375"/>
        <v/>
      </c>
      <c r="BT98" s="439" t="str">
        <f t="shared" si="376"/>
        <v/>
      </c>
      <c r="BU98" s="439" t="str">
        <f t="shared" si="377"/>
        <v/>
      </c>
      <c r="BV98" s="439" t="str">
        <f t="shared" si="378"/>
        <v/>
      </c>
      <c r="BW98" s="439" t="str">
        <f t="shared" si="379"/>
        <v/>
      </c>
      <c r="BX98" s="439" t="str">
        <f t="shared" si="380"/>
        <v/>
      </c>
      <c r="BY98" s="439" t="str">
        <f t="shared" si="381"/>
        <v/>
      </c>
      <c r="BZ98" s="439" t="str">
        <f t="shared" si="382"/>
        <v/>
      </c>
      <c r="CA98" s="441" t="str">
        <f t="shared" si="383"/>
        <v/>
      </c>
      <c r="CB98" s="441" t="str">
        <f t="shared" si="384"/>
        <v/>
      </c>
      <c r="CC98" s="441" t="str">
        <f t="shared" si="385"/>
        <v/>
      </c>
      <c r="CD98" s="441" t="str">
        <f t="shared" si="386"/>
        <v/>
      </c>
      <c r="CE98" s="441" t="str">
        <f t="shared" si="387"/>
        <v/>
      </c>
      <c r="CF98" s="441">
        <f t="shared" si="388"/>
        <v>6</v>
      </c>
      <c r="CG98" s="441">
        <f t="shared" si="389"/>
        <v>7</v>
      </c>
      <c r="CH98" s="441">
        <f t="shared" si="390"/>
        <v>8</v>
      </c>
      <c r="CI98" s="441" t="str">
        <f t="shared" si="391"/>
        <v/>
      </c>
      <c r="CJ98" s="441" t="str">
        <f t="shared" si="392"/>
        <v/>
      </c>
      <c r="CK98" s="439" t="str">
        <f t="shared" si="393"/>
        <v/>
      </c>
      <c r="CL98" s="439" t="str">
        <f t="shared" si="394"/>
        <v/>
      </c>
      <c r="CM98" s="439" t="str">
        <f t="shared" si="395"/>
        <v/>
      </c>
      <c r="CN98" s="439" t="str">
        <f t="shared" si="396"/>
        <v/>
      </c>
      <c r="CO98" s="439" t="str">
        <f t="shared" si="397"/>
        <v/>
      </c>
      <c r="CP98" s="439" t="str">
        <f t="shared" si="398"/>
        <v/>
      </c>
      <c r="CQ98" s="439" t="str">
        <f t="shared" si="399"/>
        <v/>
      </c>
      <c r="CR98" s="439" t="str">
        <f t="shared" si="400"/>
        <v/>
      </c>
      <c r="CS98" s="439" t="str">
        <f t="shared" si="401"/>
        <v/>
      </c>
      <c r="CT98" s="439" t="str">
        <f t="shared" si="402"/>
        <v/>
      </c>
      <c r="CU98" s="441" t="str">
        <f t="shared" si="403"/>
        <v/>
      </c>
      <c r="CV98" s="441" t="str">
        <f t="shared" si="404"/>
        <v/>
      </c>
      <c r="CW98" s="441" t="str">
        <f t="shared" si="405"/>
        <v/>
      </c>
      <c r="CX98" s="441" t="str">
        <f t="shared" si="406"/>
        <v/>
      </c>
      <c r="CY98" s="441" t="str">
        <f t="shared" si="407"/>
        <v/>
      </c>
      <c r="CZ98" s="441" t="str">
        <f t="shared" si="408"/>
        <v/>
      </c>
      <c r="DA98" s="441" t="str">
        <f t="shared" si="409"/>
        <v/>
      </c>
      <c r="DB98" s="441" t="str">
        <f t="shared" si="410"/>
        <v/>
      </c>
      <c r="DC98" s="441" t="str">
        <f t="shared" si="411"/>
        <v/>
      </c>
      <c r="DD98" s="441" t="str">
        <f t="shared" si="412"/>
        <v/>
      </c>
      <c r="DE98" s="443" t="str">
        <f t="shared" si="413"/>
        <v/>
      </c>
      <c r="DF98" s="443" t="str">
        <f t="shared" si="296"/>
        <v/>
      </c>
      <c r="DG98" s="443" t="str">
        <f t="shared" si="414"/>
        <v/>
      </c>
      <c r="DH98" s="443" t="str">
        <f t="shared" si="297"/>
        <v/>
      </c>
      <c r="DI98" t="str">
        <f t="shared" si="415"/>
        <v>678</v>
      </c>
      <c r="DJ98" s="443" t="str">
        <f t="shared" si="298"/>
        <v>W678</v>
      </c>
      <c r="DK98" t="str">
        <f t="shared" si="416"/>
        <v/>
      </c>
      <c r="DL98" s="443" t="str">
        <f t="shared" si="300"/>
        <v/>
      </c>
      <c r="DM98" t="str">
        <f t="shared" si="417"/>
        <v/>
      </c>
      <c r="DN98" s="443" t="str">
        <f t="shared" si="299"/>
        <v/>
      </c>
    </row>
    <row r="99" spans="1:118" ht="20.100000000000001" customHeight="1" x14ac:dyDescent="0.2">
      <c r="A99" s="1040"/>
      <c r="B99" s="40">
        <f t="shared" si="295"/>
        <v>94</v>
      </c>
      <c r="C99" s="647" t="s">
        <v>385</v>
      </c>
      <c r="D99" s="648" t="str">
        <f>VLOOKUP($C99,'Course List (program)'!$G$2:$L$100,2,FALSE)</f>
        <v>Construction Management</v>
      </c>
      <c r="E99" s="653" t="str">
        <f>VLOOKUP($C99,'Course List (program)'!$G$2:$L$100,3,FALSE)</f>
        <v>Öğr. Gör. M. Cem AKDAMAR</v>
      </c>
      <c r="F99" s="655">
        <f>VLOOKUP($C99,'Course List (program)'!$G$2:$L$100,4,FALSE)</f>
        <v>0</v>
      </c>
      <c r="G99" s="648" t="str">
        <f t="shared" si="418"/>
        <v>TU6789</v>
      </c>
      <c r="H99" s="652">
        <f>VLOOKUP($C99,'Course List (program)'!$G$2:$L$100,6,FALSE)</f>
        <v>0</v>
      </c>
      <c r="I99" s="441">
        <f>IF((OR($C99='S7'!$C$3,$C99='S7'!$C$13,$C99='S7'!$C$23,$C99='S7'!$C$33)),1,0)</f>
        <v>0</v>
      </c>
      <c r="J99" s="441">
        <f>IF((OR($C99='S7'!$C$4,$C99='S7'!$C$14,$C99='S7'!$C$24,$C99='S7'!$C$34)),1,0)</f>
        <v>0</v>
      </c>
      <c r="K99" s="441">
        <f>IF((OR($C99='S7'!$C$5,$C99='S7'!$C$15,$C99='S7'!$C$25,$C99='S7'!$C$35)),1,0)</f>
        <v>0</v>
      </c>
      <c r="L99" s="441">
        <f>IF((OR($C99='S7'!$C$6,$C99='S7'!$C$16,$C99='S7'!$C$26,$C99='S7'!$C$36)),1,0)</f>
        <v>0</v>
      </c>
      <c r="M99" s="441">
        <f>IF((OR($C99='S7'!$C$7,$C99='S7'!$C$17,$C99='S7'!$C$27,$C99='S7'!$C$37)),1,0)</f>
        <v>0</v>
      </c>
      <c r="N99" s="441">
        <f>IF((OR($C99='S7'!$C$8,$C99='S7'!$C$18,$C99='S7'!$C$28,$C99='S7'!$C$38)),1,0)</f>
        <v>0</v>
      </c>
      <c r="O99" s="441">
        <f>IF((OR($C99='S7'!$C$9,$C99='S7'!$C$19,$C99='S7'!$C$29,$C99='S7'!$C$39)),1,0)</f>
        <v>0</v>
      </c>
      <c r="P99" s="441">
        <f>IF((OR($C99='S7'!$C$10,$C99='S7'!$C$20,$C99='S7'!$C$30,$C99='S7'!$C$40)),1,0)</f>
        <v>0</v>
      </c>
      <c r="Q99" s="441">
        <f>IF((OR($C99='S7'!$C$11,$C99='S7'!$C$21,$C99='S7'!$C$31,$C99='S7'!$C$41)),1,0)</f>
        <v>0</v>
      </c>
      <c r="R99" s="441">
        <f>IF((OR($C99='S7'!$C$12,$C99='S7'!$C$22,$C99='S7'!$C$32,$C99='S7'!$C$42)),1,0)</f>
        <v>0</v>
      </c>
      <c r="S99" s="439">
        <f>IF((OR($C99='S7'!$D$3,$C99='S7'!$D$13,$C99='S7'!$D$23,$C99='S7'!$D$33)),1,0)</f>
        <v>0</v>
      </c>
      <c r="T99" s="439">
        <f>IF((OR($C99='S7'!$D$4,$C99='S7'!$D$14,$C99='S7'!$D$24,$C99='S7'!$D$34)),1,0)</f>
        <v>0</v>
      </c>
      <c r="U99" s="439">
        <f>IF((OR($C99='S7'!$D$5,$C99='S7'!$D$15,$C99='S7'!$D$25,$C99='S7'!$D$35)),1,0)</f>
        <v>0</v>
      </c>
      <c r="V99" s="439">
        <f>IF((OR($C99='S7'!$D$6,$C99='S7'!$D$16,$C99='S7'!$D$26,$C99='S7'!$D$36)),1,0)</f>
        <v>0</v>
      </c>
      <c r="W99" s="439">
        <f>IF((OR($C99='S7'!$D$7,$C99='S7'!$D$17,$C99='S7'!$D$27,$C99='S7'!$D$37)),1,0)</f>
        <v>0</v>
      </c>
      <c r="X99" s="439">
        <f>IF((OR($C99='S7'!$D$8,$C99='S7'!$D$18,$C99='S7'!$D$28,$C99='S7'!$D$38)),1,0)</f>
        <v>1</v>
      </c>
      <c r="Y99" s="439">
        <f>IF((OR($C99='S7'!$D$9,$C99='S7'!$D$19,$C99='S7'!$D$29,$C99='S7'!$D$39)),1,0)</f>
        <v>1</v>
      </c>
      <c r="Z99" s="439">
        <f>IF((OR($C99='S7'!$D$10,$C99='S7'!$D$20,$C99='S7'!$D$30,$C99='S7'!$D$40)),1,0)</f>
        <v>1</v>
      </c>
      <c r="AA99" s="439">
        <f>IF((OR($C99='S7'!$D$11,$C99='S7'!$D$21,$C99='S7'!$D$31,$C99='S7'!$D$41)),1,0)</f>
        <v>1</v>
      </c>
      <c r="AB99" s="439">
        <f>IF((OR($C99='S7'!$D$12,$C99='S7'!$D$22,$C99='S7'!$D$32,$C99='S7'!$D$42)),1,0)</f>
        <v>0</v>
      </c>
      <c r="AC99" s="441">
        <f>IF((OR($C99='S7'!$E$3,$C99='S7'!$E$13,$C99='S7'!$E$23,$C99='S7'!$E$33)),1,0)</f>
        <v>0</v>
      </c>
      <c r="AD99" s="441">
        <f>IF((OR($C99='S7'!$E$4,$C99='S7'!$E$14,$C99='S7'!$E$24,$C99='S7'!$E$34)),1,0)</f>
        <v>0</v>
      </c>
      <c r="AE99" s="441">
        <f>IF((OR($C99='S7'!$E$5,$C99='S7'!$E$15,$C99='S7'!$E$25,$C99='S7'!$E$35)),1,0)</f>
        <v>0</v>
      </c>
      <c r="AF99" s="441">
        <f>IF((OR($C99='S7'!$E$6,$C99='S7'!$E$16,$C99='S7'!$E$26,$C99='S7'!$E$36)),1,0)</f>
        <v>0</v>
      </c>
      <c r="AG99" s="441">
        <f>IF((OR($C99='S7'!$E$7,$C99='S7'!$E$17,$C99='S7'!$E$27,$C99='S7'!$E$37)),1,0)</f>
        <v>0</v>
      </c>
      <c r="AH99" s="441">
        <f>IF((OR($C99='S7'!$E$8,$C99='S7'!$E$18,$C99='S7'!$E$28,$C99='S7'!$E$38)),1,0)</f>
        <v>0</v>
      </c>
      <c r="AI99" s="441">
        <f>IF((OR($C99='S7'!$E$9,$C99='S7'!$E$19,$C99='S7'!$E$29,$C99='S7'!$E$39)),1,0)</f>
        <v>0</v>
      </c>
      <c r="AJ99" s="441">
        <f>IF((OR($C99='S7'!$E$10,$C99='S7'!$E$20,$C99='S7'!$E$30,$C99='S7'!$E$40)),1,0)</f>
        <v>0</v>
      </c>
      <c r="AK99" s="441">
        <f>IF((OR($C99='S7'!$E$11,$C99='S7'!$E$21,$C99='S7'!$E$31,$C99='S7'!$E$41)),1,0)</f>
        <v>0</v>
      </c>
      <c r="AL99" s="441">
        <f>IF((OR($C99='S7'!$E$12,$C99='S7'!$E$22,$C99='S7'!$E$32,$C99='S7'!$E$42)),1,0)</f>
        <v>0</v>
      </c>
      <c r="AM99" s="439">
        <f>IF((OR($C99='S7'!$F$3,$C99='S7'!$F$13,$C99='S7'!$F$23,$C99='S7'!$F$33)),1,0)</f>
        <v>0</v>
      </c>
      <c r="AN99" s="439">
        <f>IF((OR($C99='S7'!$F$4,$C99='S7'!$F$14,$C99='S7'!$F$24,$C99='S7'!$F$34)),1,0)</f>
        <v>0</v>
      </c>
      <c r="AO99" s="439">
        <f>IF((OR($C99='S7'!$F$5,$C99='S7'!$F$15,$C99='S7'!$F$25,$C99='S7'!$F$35)),1,0)</f>
        <v>0</v>
      </c>
      <c r="AP99" s="439">
        <f>IF((OR($C99='S7'!$F$6,$C99='S7'!$F$16,$C99='S7'!$F$26,$C99='S7'!$F$36)),1,0)</f>
        <v>0</v>
      </c>
      <c r="AQ99" s="439">
        <f>IF((OR($C99='S7'!$F$7,$C99='S7'!$F$17,$C99='S7'!$F$27,$C99='S7'!$F$37)),1,0)</f>
        <v>0</v>
      </c>
      <c r="AR99" s="439">
        <f>IF((OR($C99='S7'!$F$8,$C99='S7'!$F$18,$C99='S7'!$F$28,$C99='S7'!$F$38)),1,0)</f>
        <v>0</v>
      </c>
      <c r="AS99" s="439">
        <f>IF((OR($C99='S7'!$F$9,$C99='S7'!$F$19,$C99='S7'!$F$29,$C99='S7'!$F$39)),1,0)</f>
        <v>0</v>
      </c>
      <c r="AT99" s="439">
        <f>IF((OR($C99='S7'!$F$10,$C99='S7'!$F$20,$C99='S7'!$F$30,$C99='S7'!$F$40)),1,0)</f>
        <v>0</v>
      </c>
      <c r="AU99" s="439">
        <f>IF((OR($C99='S7'!$F$11,$C99='S7'!$F$21,$C99='S7'!$F$31,$C99='S7'!$F$41)),1,0)</f>
        <v>0</v>
      </c>
      <c r="AV99" s="439">
        <f>IF((OR($C99='S7'!$F$12,$C99='S7'!$F$22,$C99='S7'!$F$32,$C99='S7'!$F$42)),1,0)</f>
        <v>0</v>
      </c>
      <c r="AW99" s="441">
        <f>IF((OR($C99='S7'!$G$3,$C99='S7'!$G$13,$C99='S7'!$G$23,$C99='S7'!$G$33)),1,0)</f>
        <v>0</v>
      </c>
      <c r="AX99" s="441">
        <f>IF((OR($C99='S7'!$G$4,$C99='S7'!$G$14,$C99='S7'!$G$24,$C99='S7'!$G$34)),1,0)</f>
        <v>0</v>
      </c>
      <c r="AY99" s="441">
        <f>IF((OR($C99='S7'!$G$5,$C99='S7'!$G$15,$C99='S7'!$G$25,$C99='S7'!$G$35)),1,0)</f>
        <v>0</v>
      </c>
      <c r="AZ99" s="441">
        <f>IF((OR($C99='S7'!$G$6,$C99='S7'!$G$16,$C99='S7'!$G$26,$C99='S7'!$G$36)),1,0)</f>
        <v>0</v>
      </c>
      <c r="BA99" s="441">
        <f>IF((OR($C99='S7'!$G$7,$C99='S7'!$G$17,$C99='S7'!$G$27,$C99='S7'!$G$37)),1,0)</f>
        <v>0</v>
      </c>
      <c r="BB99" s="441">
        <f>IF((OR($C99='S7'!$G$8,$C99='S7'!$G$18,$C99='S7'!$G$28,$C99='S7'!$G$38)),1,0)</f>
        <v>0</v>
      </c>
      <c r="BC99" s="441">
        <f>IF((OR($C99='S7'!$G$9,$C99='S7'!$G$19,$C99='S7'!$G$29,$C99='S7'!$G$39)),1,0)</f>
        <v>0</v>
      </c>
      <c r="BD99" s="441">
        <f>IF((OR($C99='S7'!$G$10,$C99='S7'!$G$20,$C99='S7'!$G$30,$C99='S7'!$G$40)),1,0)</f>
        <v>0</v>
      </c>
      <c r="BE99" s="441">
        <f>IF((OR($C99='S7'!$G$11,$C99='S7'!$G$21,$C99='S7'!$G$31,$C99='S7'!$G$41)),1,0)</f>
        <v>0</v>
      </c>
      <c r="BF99" s="441">
        <f>IF((OR($C99='S7'!$G$12,$C99='S7'!$G$22,$C99='S7'!$G$32,$C99='S7'!$G$42)),1,0)</f>
        <v>0</v>
      </c>
      <c r="BG99" s="441" t="str">
        <f t="shared" si="363"/>
        <v/>
      </c>
      <c r="BH99" s="441" t="str">
        <f t="shared" si="364"/>
        <v/>
      </c>
      <c r="BI99" s="441" t="str">
        <f t="shared" si="365"/>
        <v/>
      </c>
      <c r="BJ99" s="441" t="str">
        <f t="shared" si="366"/>
        <v/>
      </c>
      <c r="BK99" s="441" t="str">
        <f t="shared" si="367"/>
        <v/>
      </c>
      <c r="BL99" s="441" t="str">
        <f t="shared" si="368"/>
        <v/>
      </c>
      <c r="BM99" s="441" t="str">
        <f t="shared" si="369"/>
        <v/>
      </c>
      <c r="BN99" s="441" t="str">
        <f t="shared" si="370"/>
        <v/>
      </c>
      <c r="BO99" s="441" t="str">
        <f t="shared" si="371"/>
        <v/>
      </c>
      <c r="BP99" s="441" t="str">
        <f t="shared" si="372"/>
        <v/>
      </c>
      <c r="BQ99" s="439" t="str">
        <f t="shared" si="373"/>
        <v/>
      </c>
      <c r="BR99" s="439" t="str">
        <f t="shared" si="374"/>
        <v/>
      </c>
      <c r="BS99" s="439" t="str">
        <f t="shared" si="375"/>
        <v/>
      </c>
      <c r="BT99" s="439" t="str">
        <f t="shared" si="376"/>
        <v/>
      </c>
      <c r="BU99" s="439" t="str">
        <f t="shared" si="377"/>
        <v/>
      </c>
      <c r="BV99" s="439">
        <f t="shared" si="378"/>
        <v>6</v>
      </c>
      <c r="BW99" s="439">
        <f t="shared" si="379"/>
        <v>7</v>
      </c>
      <c r="BX99" s="439">
        <f t="shared" si="380"/>
        <v>8</v>
      </c>
      <c r="BY99" s="439">
        <f t="shared" si="381"/>
        <v>9</v>
      </c>
      <c r="BZ99" s="439" t="str">
        <f t="shared" si="382"/>
        <v/>
      </c>
      <c r="CA99" s="441" t="str">
        <f t="shared" si="383"/>
        <v/>
      </c>
      <c r="CB99" s="441" t="str">
        <f t="shared" si="384"/>
        <v/>
      </c>
      <c r="CC99" s="441" t="str">
        <f t="shared" si="385"/>
        <v/>
      </c>
      <c r="CD99" s="441" t="str">
        <f t="shared" si="386"/>
        <v/>
      </c>
      <c r="CE99" s="441" t="str">
        <f t="shared" si="387"/>
        <v/>
      </c>
      <c r="CF99" s="441" t="str">
        <f t="shared" si="388"/>
        <v/>
      </c>
      <c r="CG99" s="441" t="str">
        <f t="shared" si="389"/>
        <v/>
      </c>
      <c r="CH99" s="441" t="str">
        <f t="shared" si="390"/>
        <v/>
      </c>
      <c r="CI99" s="441" t="str">
        <f t="shared" si="391"/>
        <v/>
      </c>
      <c r="CJ99" s="441" t="str">
        <f t="shared" si="392"/>
        <v/>
      </c>
      <c r="CK99" s="439" t="str">
        <f t="shared" si="393"/>
        <v/>
      </c>
      <c r="CL99" s="439" t="str">
        <f t="shared" si="394"/>
        <v/>
      </c>
      <c r="CM99" s="439" t="str">
        <f t="shared" si="395"/>
        <v/>
      </c>
      <c r="CN99" s="439" t="str">
        <f t="shared" si="396"/>
        <v/>
      </c>
      <c r="CO99" s="439" t="str">
        <f t="shared" si="397"/>
        <v/>
      </c>
      <c r="CP99" s="439" t="str">
        <f t="shared" si="398"/>
        <v/>
      </c>
      <c r="CQ99" s="439" t="str">
        <f t="shared" si="399"/>
        <v/>
      </c>
      <c r="CR99" s="439" t="str">
        <f t="shared" si="400"/>
        <v/>
      </c>
      <c r="CS99" s="439" t="str">
        <f t="shared" si="401"/>
        <v/>
      </c>
      <c r="CT99" s="439" t="str">
        <f t="shared" si="402"/>
        <v/>
      </c>
      <c r="CU99" s="441" t="str">
        <f t="shared" si="403"/>
        <v/>
      </c>
      <c r="CV99" s="441" t="str">
        <f t="shared" si="404"/>
        <v/>
      </c>
      <c r="CW99" s="441" t="str">
        <f t="shared" si="405"/>
        <v/>
      </c>
      <c r="CX99" s="441" t="str">
        <f t="shared" si="406"/>
        <v/>
      </c>
      <c r="CY99" s="441" t="str">
        <f t="shared" si="407"/>
        <v/>
      </c>
      <c r="CZ99" s="441" t="str">
        <f t="shared" si="408"/>
        <v/>
      </c>
      <c r="DA99" s="441" t="str">
        <f t="shared" si="409"/>
        <v/>
      </c>
      <c r="DB99" s="441" t="str">
        <f t="shared" si="410"/>
        <v/>
      </c>
      <c r="DC99" s="441" t="str">
        <f t="shared" si="411"/>
        <v/>
      </c>
      <c r="DD99" s="441" t="str">
        <f t="shared" si="412"/>
        <v/>
      </c>
      <c r="DE99" s="443" t="str">
        <f t="shared" si="413"/>
        <v/>
      </c>
      <c r="DF99" s="443" t="str">
        <f t="shared" si="296"/>
        <v/>
      </c>
      <c r="DG99" s="443" t="str">
        <f t="shared" si="414"/>
        <v>6789</v>
      </c>
      <c r="DH99" s="443" t="str">
        <f t="shared" si="297"/>
        <v>TU6789</v>
      </c>
      <c r="DI99" t="str">
        <f t="shared" si="415"/>
        <v/>
      </c>
      <c r="DJ99" s="443" t="str">
        <f t="shared" si="298"/>
        <v/>
      </c>
      <c r="DK99" t="str">
        <f t="shared" si="416"/>
        <v/>
      </c>
      <c r="DL99" s="443" t="str">
        <f t="shared" si="300"/>
        <v/>
      </c>
      <c r="DM99" t="str">
        <f t="shared" si="417"/>
        <v/>
      </c>
      <c r="DN99" s="443" t="str">
        <f t="shared" si="299"/>
        <v/>
      </c>
    </row>
    <row r="100" spans="1:118" ht="20.100000000000001" customHeight="1" x14ac:dyDescent="0.2">
      <c r="A100" s="1040"/>
      <c r="B100" s="40">
        <f t="shared" si="295"/>
        <v>95</v>
      </c>
      <c r="C100" s="949" t="s">
        <v>602</v>
      </c>
      <c r="D100" s="950" t="str">
        <f>VLOOKUP($C100,'Course List (program)'!$G$2:$L$100,2,FALSE)</f>
        <v>Modelling and Photography</v>
      </c>
      <c r="E100" s="951" t="str">
        <f>VLOOKUP($C100,'Course List (program)'!$G$2:$L$100,3,FALSE)</f>
        <v>Prof. Dr. Reha GÜNAY</v>
      </c>
      <c r="F100" s="954">
        <f>VLOOKUP($C100,'Course List (program)'!$G$2:$L$100,4,FALSE)</f>
        <v>0</v>
      </c>
      <c r="G100" s="950" t="str">
        <f t="shared" si="418"/>
        <v>W1234</v>
      </c>
      <c r="H100" s="953">
        <f>VLOOKUP($C100,'Course List (program)'!$G$2:$L$100,6,FALSE)</f>
        <v>0</v>
      </c>
      <c r="I100" s="441">
        <f>IF((OR($C100='S7'!$C$3,$C100='S7'!$C$13,$C100='S7'!$C$23,$C100='S7'!$C$33)),1,0)</f>
        <v>0</v>
      </c>
      <c r="J100" s="441">
        <f>IF((OR($C100='S7'!$C$4,$C100='S7'!$C$14,$C100='S7'!$C$24,$C100='S7'!$C$34)),1,0)</f>
        <v>0</v>
      </c>
      <c r="K100" s="441">
        <f>IF((OR($C100='S7'!$C$5,$C100='S7'!$C$15,$C100='S7'!$C$25,$C100='S7'!$C$35)),1,0)</f>
        <v>0</v>
      </c>
      <c r="L100" s="441">
        <f>IF((OR($C100='S7'!$C$6,$C100='S7'!$C$16,$C100='S7'!$C$26,$C100='S7'!$C$36)),1,0)</f>
        <v>0</v>
      </c>
      <c r="M100" s="441">
        <f>IF((OR($C100='S7'!$C$7,$C100='S7'!$C$17,$C100='S7'!$C$27,$C100='S7'!$C$37)),1,0)</f>
        <v>0</v>
      </c>
      <c r="N100" s="441">
        <f>IF((OR($C100='S7'!$C$8,$C100='S7'!$C$18,$C100='S7'!$C$28,$C100='S7'!$C$38)),1,0)</f>
        <v>0</v>
      </c>
      <c r="O100" s="441">
        <f>IF((OR($C100='S7'!$C$9,$C100='S7'!$C$19,$C100='S7'!$C$29,$C100='S7'!$C$39)),1,0)</f>
        <v>0</v>
      </c>
      <c r="P100" s="441">
        <f>IF((OR($C100='S7'!$C$10,$C100='S7'!$C$20,$C100='S7'!$C$30,$C100='S7'!$C$40)),1,0)</f>
        <v>0</v>
      </c>
      <c r="Q100" s="441">
        <f>IF((OR($C100='S7'!$C$11,$C100='S7'!$C$21,$C100='S7'!$C$31,$C100='S7'!$C$41)),1,0)</f>
        <v>0</v>
      </c>
      <c r="R100" s="441">
        <f>IF((OR($C100='S7'!$C$12,$C100='S7'!$C$22,$C100='S7'!$C$32,$C100='S7'!$C$42)),1,0)</f>
        <v>0</v>
      </c>
      <c r="S100" s="439">
        <f>IF((OR($C100='S7'!$D$3,$C100='S7'!$D$13,$C100='S7'!$D$23,$C100='S7'!$D$33)),1,0)</f>
        <v>0</v>
      </c>
      <c r="T100" s="439">
        <f>IF((OR($C100='S7'!$D$4,$C100='S7'!$D$14,$C100='S7'!$D$24,$C100='S7'!$D$34)),1,0)</f>
        <v>0</v>
      </c>
      <c r="U100" s="439">
        <f>IF((OR($C100='S7'!$D$5,$C100='S7'!$D$15,$C100='S7'!$D$25,$C100='S7'!$D$35)),1,0)</f>
        <v>0</v>
      </c>
      <c r="V100" s="439">
        <f>IF((OR($C100='S7'!$D$6,$C100='S7'!$D$16,$C100='S7'!$D$26,$C100='S7'!$D$36)),1,0)</f>
        <v>0</v>
      </c>
      <c r="W100" s="439">
        <f>IF((OR($C100='S7'!$D$7,$C100='S7'!$D$17,$C100='S7'!$D$27,$C100='S7'!$D$37)),1,0)</f>
        <v>0</v>
      </c>
      <c r="X100" s="439">
        <f>IF((OR($C100='S7'!$D$8,$C100='S7'!$D$18,$C100='S7'!$D$28,$C100='S7'!$D$38)),1,0)</f>
        <v>0</v>
      </c>
      <c r="Y100" s="439">
        <f>IF((OR($C100='S7'!$D$9,$C100='S7'!$D$19,$C100='S7'!$D$29,$C100='S7'!$D$39)),1,0)</f>
        <v>0</v>
      </c>
      <c r="Z100" s="439">
        <f>IF((OR($C100='S7'!$D$10,$C100='S7'!$D$20,$C100='S7'!$D$30,$C100='S7'!$D$40)),1,0)</f>
        <v>0</v>
      </c>
      <c r="AA100" s="439">
        <f>IF((OR($C100='S7'!$D$11,$C100='S7'!$D$21,$C100='S7'!$D$31,$C100='S7'!$D$41)),1,0)</f>
        <v>0</v>
      </c>
      <c r="AB100" s="439">
        <f>IF((OR($C100='S7'!$D$12,$C100='S7'!$D$22,$C100='S7'!$D$32,$C100='S7'!$D$42)),1,0)</f>
        <v>0</v>
      </c>
      <c r="AC100" s="441">
        <f>IF((OR($C100='S7'!$E$3,$C100='S7'!$E$13,$C100='S7'!$E$23,$C100='S7'!$E$33)),1,0)</f>
        <v>1</v>
      </c>
      <c r="AD100" s="441">
        <f>IF((OR($C100='S7'!$E$4,$C100='S7'!$E$14,$C100='S7'!$E$24,$C100='S7'!$E$34)),1,0)</f>
        <v>1</v>
      </c>
      <c r="AE100" s="441">
        <f>IF((OR($C100='S7'!$E$5,$C100='S7'!$E$15,$C100='S7'!$E$25,$C100='S7'!$E$35)),1,0)</f>
        <v>1</v>
      </c>
      <c r="AF100" s="441">
        <f>IF((OR($C100='S7'!$E$6,$C100='S7'!$E$16,$C100='S7'!$E$26,$C100='S7'!$E$36)),1,0)</f>
        <v>1</v>
      </c>
      <c r="AG100" s="441">
        <f>IF((OR($C100='S7'!$E$7,$C100='S7'!$E$17,$C100='S7'!$E$27,$C100='S7'!$E$37)),1,0)</f>
        <v>0</v>
      </c>
      <c r="AH100" s="441">
        <f>IF((OR($C100='S7'!$E$8,$C100='S7'!$E$18,$C100='S7'!$E$28,$C100='S7'!$E$38)),1,0)</f>
        <v>0</v>
      </c>
      <c r="AI100" s="441">
        <f>IF((OR($C100='S7'!$E$9,$C100='S7'!$E$19,$C100='S7'!$E$29,$C100='S7'!$E$39)),1,0)</f>
        <v>0</v>
      </c>
      <c r="AJ100" s="441">
        <f>IF((OR($C100='S7'!$E$10,$C100='S7'!$E$20,$C100='S7'!$E$30,$C100='S7'!$E$40)),1,0)</f>
        <v>0</v>
      </c>
      <c r="AK100" s="441">
        <f>IF((OR($C100='S7'!$E$11,$C100='S7'!$E$21,$C100='S7'!$E$31,$C100='S7'!$E$41)),1,0)</f>
        <v>0</v>
      </c>
      <c r="AL100" s="441">
        <f>IF((OR($C100='S7'!$E$12,$C100='S7'!$E$22,$C100='S7'!$E$32,$C100='S7'!$E$42)),1,0)</f>
        <v>0</v>
      </c>
      <c r="AM100" s="439">
        <f>IF((OR($C100='S7'!$F$3,$C100='S7'!$F$13,$C100='S7'!$F$23,$C100='S7'!$F$33)),1,0)</f>
        <v>0</v>
      </c>
      <c r="AN100" s="439">
        <f>IF((OR($C100='S7'!$F$4,$C100='S7'!$F$14,$C100='S7'!$F$24,$C100='S7'!$F$34)),1,0)</f>
        <v>0</v>
      </c>
      <c r="AO100" s="439">
        <f>IF((OR($C100='S7'!$F$5,$C100='S7'!$F$15,$C100='S7'!$F$25,$C100='S7'!$F$35)),1,0)</f>
        <v>0</v>
      </c>
      <c r="AP100" s="439">
        <f>IF((OR($C100='S7'!$F$6,$C100='S7'!$F$16,$C100='S7'!$F$26,$C100='S7'!$F$36)),1,0)</f>
        <v>0</v>
      </c>
      <c r="AQ100" s="439">
        <f>IF((OR($C100='S7'!$F$7,$C100='S7'!$F$17,$C100='S7'!$F$27,$C100='S7'!$F$37)),1,0)</f>
        <v>0</v>
      </c>
      <c r="AR100" s="439">
        <f>IF((OR($C100='S7'!$F$8,$C100='S7'!$F$18,$C100='S7'!$F$28,$C100='S7'!$F$38)),1,0)</f>
        <v>0</v>
      </c>
      <c r="AS100" s="439">
        <f>IF((OR($C100='S7'!$F$9,$C100='S7'!$F$19,$C100='S7'!$F$29,$C100='S7'!$F$39)),1,0)</f>
        <v>0</v>
      </c>
      <c r="AT100" s="439">
        <f>IF((OR($C100='S7'!$F$10,$C100='S7'!$F$20,$C100='S7'!$F$30,$C100='S7'!$F$40)),1,0)</f>
        <v>0</v>
      </c>
      <c r="AU100" s="439">
        <f>IF((OR($C100='S7'!$F$11,$C100='S7'!$F$21,$C100='S7'!$F$31,$C100='S7'!$F$41)),1,0)</f>
        <v>0</v>
      </c>
      <c r="AV100" s="439">
        <f>IF((OR($C100='S7'!$F$12,$C100='S7'!$F$22,$C100='S7'!$F$32,$C100='S7'!$F$42)),1,0)</f>
        <v>0</v>
      </c>
      <c r="AW100" s="441">
        <f>IF((OR($C100='S7'!$G$3,$C100='S7'!$G$13,$C100='S7'!$G$23,$C100='S7'!$G$33)),1,0)</f>
        <v>0</v>
      </c>
      <c r="AX100" s="441">
        <f>IF((OR($C100='S7'!$G$4,$C100='S7'!$G$14,$C100='S7'!$G$24,$C100='S7'!$G$34)),1,0)</f>
        <v>0</v>
      </c>
      <c r="AY100" s="441">
        <f>IF((OR($C100='S7'!$G$5,$C100='S7'!$G$15,$C100='S7'!$G$25,$C100='S7'!$G$35)),1,0)</f>
        <v>0</v>
      </c>
      <c r="AZ100" s="441">
        <f>IF((OR($C100='S7'!$G$6,$C100='S7'!$G$16,$C100='S7'!$G$26,$C100='S7'!$G$36)),1,0)</f>
        <v>0</v>
      </c>
      <c r="BA100" s="441">
        <f>IF((OR($C100='S7'!$G$7,$C100='S7'!$G$17,$C100='S7'!$G$27,$C100='S7'!$G$37)),1,0)</f>
        <v>0</v>
      </c>
      <c r="BB100" s="441">
        <f>IF((OR($C100='S7'!$G$8,$C100='S7'!$G$18,$C100='S7'!$G$28,$C100='S7'!$G$38)),1,0)</f>
        <v>0</v>
      </c>
      <c r="BC100" s="441">
        <f>IF((OR($C100='S7'!$G$9,$C100='S7'!$G$19,$C100='S7'!$G$29,$C100='S7'!$G$39)),1,0)</f>
        <v>0</v>
      </c>
      <c r="BD100" s="441">
        <f>IF((OR($C100='S7'!$G$10,$C100='S7'!$G$20,$C100='S7'!$G$30,$C100='S7'!$G$40)),1,0)</f>
        <v>0</v>
      </c>
      <c r="BE100" s="441">
        <f>IF((OR($C100='S7'!$G$11,$C100='S7'!$G$21,$C100='S7'!$G$31,$C100='S7'!$G$41)),1,0)</f>
        <v>0</v>
      </c>
      <c r="BF100" s="441">
        <f>IF((OR($C100='S7'!$G$12,$C100='S7'!$G$22,$C100='S7'!$G$32,$C100='S7'!$G$42)),1,0)</f>
        <v>0</v>
      </c>
      <c r="BG100" s="441" t="str">
        <f t="shared" si="363"/>
        <v/>
      </c>
      <c r="BH100" s="441" t="str">
        <f t="shared" si="364"/>
        <v/>
      </c>
      <c r="BI100" s="441" t="str">
        <f t="shared" si="365"/>
        <v/>
      </c>
      <c r="BJ100" s="441" t="str">
        <f t="shared" si="366"/>
        <v/>
      </c>
      <c r="BK100" s="441" t="str">
        <f t="shared" si="367"/>
        <v/>
      </c>
      <c r="BL100" s="441" t="str">
        <f t="shared" si="368"/>
        <v/>
      </c>
      <c r="BM100" s="441" t="str">
        <f t="shared" si="369"/>
        <v/>
      </c>
      <c r="BN100" s="441" t="str">
        <f t="shared" si="370"/>
        <v/>
      </c>
      <c r="BO100" s="441" t="str">
        <f t="shared" si="371"/>
        <v/>
      </c>
      <c r="BP100" s="441" t="str">
        <f t="shared" si="372"/>
        <v/>
      </c>
      <c r="BQ100" s="439" t="str">
        <f t="shared" si="373"/>
        <v/>
      </c>
      <c r="BR100" s="439" t="str">
        <f t="shared" si="374"/>
        <v/>
      </c>
      <c r="BS100" s="439" t="str">
        <f t="shared" si="375"/>
        <v/>
      </c>
      <c r="BT100" s="439" t="str">
        <f t="shared" si="376"/>
        <v/>
      </c>
      <c r="BU100" s="439" t="str">
        <f t="shared" si="377"/>
        <v/>
      </c>
      <c r="BV100" s="439" t="str">
        <f t="shared" si="378"/>
        <v/>
      </c>
      <c r="BW100" s="439" t="str">
        <f t="shared" si="379"/>
        <v/>
      </c>
      <c r="BX100" s="439" t="str">
        <f t="shared" si="380"/>
        <v/>
      </c>
      <c r="BY100" s="439" t="str">
        <f t="shared" si="381"/>
        <v/>
      </c>
      <c r="BZ100" s="439" t="str">
        <f t="shared" si="382"/>
        <v/>
      </c>
      <c r="CA100" s="441">
        <f t="shared" si="383"/>
        <v>1</v>
      </c>
      <c r="CB100" s="441">
        <f t="shared" si="384"/>
        <v>2</v>
      </c>
      <c r="CC100" s="441">
        <f t="shared" si="385"/>
        <v>3</v>
      </c>
      <c r="CD100" s="441">
        <f t="shared" si="386"/>
        <v>4</v>
      </c>
      <c r="CE100" s="441" t="str">
        <f t="shared" si="387"/>
        <v/>
      </c>
      <c r="CF100" s="441" t="str">
        <f t="shared" si="388"/>
        <v/>
      </c>
      <c r="CG100" s="441" t="str">
        <f t="shared" si="389"/>
        <v/>
      </c>
      <c r="CH100" s="441" t="str">
        <f t="shared" si="390"/>
        <v/>
      </c>
      <c r="CI100" s="441" t="str">
        <f t="shared" si="391"/>
        <v/>
      </c>
      <c r="CJ100" s="441" t="str">
        <f t="shared" si="392"/>
        <v/>
      </c>
      <c r="CK100" s="439" t="str">
        <f t="shared" si="393"/>
        <v/>
      </c>
      <c r="CL100" s="439" t="str">
        <f t="shared" si="394"/>
        <v/>
      </c>
      <c r="CM100" s="439" t="str">
        <f t="shared" si="395"/>
        <v/>
      </c>
      <c r="CN100" s="439" t="str">
        <f t="shared" si="396"/>
        <v/>
      </c>
      <c r="CO100" s="439" t="str">
        <f t="shared" si="397"/>
        <v/>
      </c>
      <c r="CP100" s="439" t="str">
        <f t="shared" si="398"/>
        <v/>
      </c>
      <c r="CQ100" s="439" t="str">
        <f t="shared" si="399"/>
        <v/>
      </c>
      <c r="CR100" s="439" t="str">
        <f t="shared" si="400"/>
        <v/>
      </c>
      <c r="CS100" s="439" t="str">
        <f t="shared" si="401"/>
        <v/>
      </c>
      <c r="CT100" s="439" t="str">
        <f t="shared" si="402"/>
        <v/>
      </c>
      <c r="CU100" s="441" t="str">
        <f t="shared" si="403"/>
        <v/>
      </c>
      <c r="CV100" s="441" t="str">
        <f t="shared" si="404"/>
        <v/>
      </c>
      <c r="CW100" s="441" t="str">
        <f t="shared" si="405"/>
        <v/>
      </c>
      <c r="CX100" s="441" t="str">
        <f t="shared" si="406"/>
        <v/>
      </c>
      <c r="CY100" s="441" t="str">
        <f t="shared" si="407"/>
        <v/>
      </c>
      <c r="CZ100" s="441" t="str">
        <f t="shared" si="408"/>
        <v/>
      </c>
      <c r="DA100" s="441" t="str">
        <f t="shared" si="409"/>
        <v/>
      </c>
      <c r="DB100" s="441" t="str">
        <f t="shared" si="410"/>
        <v/>
      </c>
      <c r="DC100" s="441" t="str">
        <f t="shared" si="411"/>
        <v/>
      </c>
      <c r="DD100" s="441" t="str">
        <f t="shared" si="412"/>
        <v/>
      </c>
      <c r="DE100" s="443" t="str">
        <f t="shared" si="413"/>
        <v/>
      </c>
      <c r="DF100" s="443" t="str">
        <f t="shared" si="296"/>
        <v/>
      </c>
      <c r="DG100" s="443" t="str">
        <f t="shared" si="414"/>
        <v/>
      </c>
      <c r="DH100" s="443" t="str">
        <f t="shared" si="297"/>
        <v/>
      </c>
      <c r="DI100" t="str">
        <f t="shared" si="415"/>
        <v>1234</v>
      </c>
      <c r="DJ100" s="443" t="str">
        <f t="shared" si="298"/>
        <v>W1234</v>
      </c>
      <c r="DK100" t="str">
        <f t="shared" si="416"/>
        <v/>
      </c>
      <c r="DL100" s="443" t="str">
        <f t="shared" si="300"/>
        <v/>
      </c>
      <c r="DM100" t="str">
        <f t="shared" si="417"/>
        <v/>
      </c>
      <c r="DN100" s="443" t="str">
        <f t="shared" si="299"/>
        <v/>
      </c>
    </row>
    <row r="101" spans="1:118" ht="20.100000000000001" customHeight="1" x14ac:dyDescent="0.2">
      <c r="A101" s="1040"/>
      <c r="B101" s="40">
        <f t="shared" si="295"/>
        <v>96</v>
      </c>
      <c r="C101" s="647" t="s">
        <v>365</v>
      </c>
      <c r="D101" s="648" t="str">
        <f>VLOOKUP($C101,'Course List (program)'!$G$2:$L$100,2,FALSE)</f>
        <v>Architectural Design Studio V</v>
      </c>
      <c r="E101" s="649" t="str">
        <f>VLOOKUP($C101,'Course List (program)'!$G$2:$L$100,3,FALSE)</f>
        <v>Prof. Dr. A. Fatih PAKDİL</v>
      </c>
      <c r="F101" s="650">
        <f>VLOOKUP($C101,'Course List (program)'!$G$2:$L$100,4,FALSE)</f>
        <v>0</v>
      </c>
      <c r="G101" s="648" t="str">
        <f t="shared" si="418"/>
        <v>M12346789</v>
      </c>
      <c r="H101" s="652">
        <f>VLOOKUP($C101,'Course List (program)'!$G$2:$L$100,6,FALSE)</f>
        <v>0</v>
      </c>
      <c r="I101" s="441">
        <f>IF((OR($C101='S7'!$C$3,$C101='S7'!$C$13,$C101='S7'!$C$23,$C101='S7'!$C$33)),1,0)</f>
        <v>1</v>
      </c>
      <c r="J101" s="441">
        <f>IF((OR($C101='S7'!$C$4,$C101='S7'!$C$14,$C101='S7'!$C$24,$C101='S7'!$C$34)),1,0)</f>
        <v>1</v>
      </c>
      <c r="K101" s="441">
        <f>IF((OR($C101='S7'!$C$5,$C101='S7'!$C$15,$C101='S7'!$C$25,$C101='S7'!$C$35)),1,0)</f>
        <v>1</v>
      </c>
      <c r="L101" s="441">
        <f>IF((OR($C101='S7'!$C$6,$C101='S7'!$C$16,$C101='S7'!$C$26,$C101='S7'!$C$36)),1,0)</f>
        <v>1</v>
      </c>
      <c r="M101" s="441">
        <f>IF((OR($C101='S7'!$C$7,$C101='S7'!$C$17,$C101='S7'!$C$27,$C101='S7'!$C$37)),1,0)</f>
        <v>0</v>
      </c>
      <c r="N101" s="441">
        <f>IF((OR($C101='S7'!$C$8,$C101='S7'!$C$18,$C101='S7'!$C$28,$C101='S7'!$C$38)),1,0)</f>
        <v>1</v>
      </c>
      <c r="O101" s="441">
        <f>IF((OR($C101='S7'!$C$9,$C101='S7'!$C$19,$C101='S7'!$C$29,$C101='S7'!$C$39)),1,0)</f>
        <v>1</v>
      </c>
      <c r="P101" s="441">
        <f>IF((OR($C101='S7'!$C$10,$C101='S7'!$C$20,$C101='S7'!$C$30,$C101='S7'!$C$40)),1,0)</f>
        <v>1</v>
      </c>
      <c r="Q101" s="441">
        <f>IF((OR($C101='S7'!$C$11,$C101='S7'!$C$21,$C101='S7'!$C$31,$C101='S7'!$C$41)),1,0)</f>
        <v>1</v>
      </c>
      <c r="R101" s="441">
        <f>IF((OR($C101='S7'!$C$12,$C101='S7'!$C$22,$C101='S7'!$C$32,$C101='S7'!$C$42)),1,0)</f>
        <v>0</v>
      </c>
      <c r="S101" s="439">
        <f>IF((OR($C101='S7'!$D$3,$C101='S7'!$D$13,$C101='S7'!$D$23,$C101='S7'!$D$33)),1,0)</f>
        <v>0</v>
      </c>
      <c r="T101" s="439">
        <f>IF((OR($C101='S7'!$D$4,$C101='S7'!$D$14,$C101='S7'!$D$24,$C101='S7'!$D$34)),1,0)</f>
        <v>0</v>
      </c>
      <c r="U101" s="439">
        <f>IF((OR($C101='S7'!$D$5,$C101='S7'!$D$15,$C101='S7'!$D$25,$C101='S7'!$D$35)),1,0)</f>
        <v>0</v>
      </c>
      <c r="V101" s="439">
        <f>IF((OR($C101='S7'!$D$6,$C101='S7'!$D$16,$C101='S7'!$D$26,$C101='S7'!$D$36)),1,0)</f>
        <v>0</v>
      </c>
      <c r="W101" s="439">
        <f>IF((OR($C101='S7'!$D$7,$C101='S7'!$D$17,$C101='S7'!$D$27,$C101='S7'!$D$37)),1,0)</f>
        <v>0</v>
      </c>
      <c r="X101" s="439">
        <f>IF((OR($C101='S7'!$D$8,$C101='S7'!$D$18,$C101='S7'!$D$28,$C101='S7'!$D$38)),1,0)</f>
        <v>0</v>
      </c>
      <c r="Y101" s="439">
        <f>IF((OR($C101='S7'!$D$9,$C101='S7'!$D$19,$C101='S7'!$D$29,$C101='S7'!$D$39)),1,0)</f>
        <v>0</v>
      </c>
      <c r="Z101" s="439">
        <f>IF((OR($C101='S7'!$D$10,$C101='S7'!$D$20,$C101='S7'!$D$30,$C101='S7'!$D$40)),1,0)</f>
        <v>0</v>
      </c>
      <c r="AA101" s="439">
        <f>IF((OR($C101='S7'!$D$11,$C101='S7'!$D$21,$C101='S7'!$D$31,$C101='S7'!$D$41)),1,0)</f>
        <v>0</v>
      </c>
      <c r="AB101" s="439">
        <f>IF((OR($C101='S7'!$D$12,$C101='S7'!$D$22,$C101='S7'!$D$32,$C101='S7'!$D$42)),1,0)</f>
        <v>0</v>
      </c>
      <c r="AC101" s="441">
        <f>IF((OR($C101='S7'!$E$3,$C101='S7'!$E$13,$C101='S7'!$E$23,$C101='S7'!$E$33)),1,0)</f>
        <v>0</v>
      </c>
      <c r="AD101" s="441">
        <f>IF((OR($C101='S7'!$E$4,$C101='S7'!$E$14,$C101='S7'!$E$24,$C101='S7'!$E$34)),1,0)</f>
        <v>0</v>
      </c>
      <c r="AE101" s="441">
        <f>IF((OR($C101='S7'!$E$5,$C101='S7'!$E$15,$C101='S7'!$E$25,$C101='S7'!$E$35)),1,0)</f>
        <v>0</v>
      </c>
      <c r="AF101" s="441">
        <f>IF((OR($C101='S7'!$E$6,$C101='S7'!$E$16,$C101='S7'!$E$26,$C101='S7'!$E$36)),1,0)</f>
        <v>0</v>
      </c>
      <c r="AG101" s="441">
        <f>IF((OR($C101='S7'!$E$7,$C101='S7'!$E$17,$C101='S7'!$E$27,$C101='S7'!$E$37)),1,0)</f>
        <v>0</v>
      </c>
      <c r="AH101" s="441">
        <f>IF((OR($C101='S7'!$E$8,$C101='S7'!$E$18,$C101='S7'!$E$28,$C101='S7'!$E$38)),1,0)</f>
        <v>0</v>
      </c>
      <c r="AI101" s="441">
        <f>IF((OR($C101='S7'!$E$9,$C101='S7'!$E$19,$C101='S7'!$E$29,$C101='S7'!$E$39)),1,0)</f>
        <v>0</v>
      </c>
      <c r="AJ101" s="441">
        <f>IF((OR($C101='S7'!$E$10,$C101='S7'!$E$20,$C101='S7'!$E$30,$C101='S7'!$E$40)),1,0)</f>
        <v>0</v>
      </c>
      <c r="AK101" s="441">
        <f>IF((OR($C101='S7'!$E$11,$C101='S7'!$E$21,$C101='S7'!$E$31,$C101='S7'!$E$41)),1,0)</f>
        <v>0</v>
      </c>
      <c r="AL101" s="441">
        <f>IF((OR($C101='S7'!$E$12,$C101='S7'!$E$22,$C101='S7'!$E$32,$C101='S7'!$E$42)),1,0)</f>
        <v>0</v>
      </c>
      <c r="AM101" s="439">
        <f>IF((OR($C101='S7'!$F$3,$C101='S7'!$F$13,$C101='S7'!$F$23,$C101='S7'!$F$33)),1,0)</f>
        <v>0</v>
      </c>
      <c r="AN101" s="439">
        <f>IF((OR($C101='S7'!$F$4,$C101='S7'!$F$14,$C101='S7'!$F$24,$C101='S7'!$F$34)),1,0)</f>
        <v>0</v>
      </c>
      <c r="AO101" s="439">
        <f>IF((OR($C101='S7'!$F$5,$C101='S7'!$F$15,$C101='S7'!$F$25,$C101='S7'!$F$35)),1,0)</f>
        <v>0</v>
      </c>
      <c r="AP101" s="439">
        <f>IF((OR($C101='S7'!$F$6,$C101='S7'!$F$16,$C101='S7'!$F$26,$C101='S7'!$F$36)),1,0)</f>
        <v>0</v>
      </c>
      <c r="AQ101" s="439">
        <f>IF((OR($C101='S7'!$F$7,$C101='S7'!$F$17,$C101='S7'!$F$27,$C101='S7'!$F$37)),1,0)</f>
        <v>0</v>
      </c>
      <c r="AR101" s="439">
        <f>IF((OR($C101='S7'!$F$8,$C101='S7'!$F$18,$C101='S7'!$F$28,$C101='S7'!$F$38)),1,0)</f>
        <v>0</v>
      </c>
      <c r="AS101" s="439">
        <f>IF((OR($C101='S7'!$F$9,$C101='S7'!$F$19,$C101='S7'!$F$29,$C101='S7'!$F$39)),1,0)</f>
        <v>0</v>
      </c>
      <c r="AT101" s="439">
        <f>IF((OR($C101='S7'!$F$10,$C101='S7'!$F$20,$C101='S7'!$F$30,$C101='S7'!$F$40)),1,0)</f>
        <v>0</v>
      </c>
      <c r="AU101" s="439">
        <f>IF((OR($C101='S7'!$F$11,$C101='S7'!$F$21,$C101='S7'!$F$31,$C101='S7'!$F$41)),1,0)</f>
        <v>0</v>
      </c>
      <c r="AV101" s="439">
        <f>IF((OR($C101='S7'!$F$12,$C101='S7'!$F$22,$C101='S7'!$F$32,$C101='S7'!$F$42)),1,0)</f>
        <v>0</v>
      </c>
      <c r="AW101" s="441">
        <f>IF((OR($C101='S7'!$G$3,$C101='S7'!$G$13,$C101='S7'!$G$23,$C101='S7'!$G$33)),1,0)</f>
        <v>0</v>
      </c>
      <c r="AX101" s="441">
        <f>IF((OR($C101='S7'!$G$4,$C101='S7'!$G$14,$C101='S7'!$G$24,$C101='S7'!$G$34)),1,0)</f>
        <v>0</v>
      </c>
      <c r="AY101" s="441">
        <f>IF((OR($C101='S7'!$G$5,$C101='S7'!$G$15,$C101='S7'!$G$25,$C101='S7'!$G$35)),1,0)</f>
        <v>0</v>
      </c>
      <c r="AZ101" s="441">
        <f>IF((OR($C101='S7'!$G$6,$C101='S7'!$G$16,$C101='S7'!$G$26,$C101='S7'!$G$36)),1,0)</f>
        <v>0</v>
      </c>
      <c r="BA101" s="441">
        <f>IF((OR($C101='S7'!$G$7,$C101='S7'!$G$17,$C101='S7'!$G$27,$C101='S7'!$G$37)),1,0)</f>
        <v>0</v>
      </c>
      <c r="BB101" s="441">
        <f>IF((OR($C101='S7'!$G$8,$C101='S7'!$G$18,$C101='S7'!$G$28,$C101='S7'!$G$38)),1,0)</f>
        <v>0</v>
      </c>
      <c r="BC101" s="441">
        <f>IF((OR($C101='S7'!$G$9,$C101='S7'!$G$19,$C101='S7'!$G$29,$C101='S7'!$G$39)),1,0)</f>
        <v>0</v>
      </c>
      <c r="BD101" s="441">
        <f>IF((OR($C101='S7'!$G$10,$C101='S7'!$G$20,$C101='S7'!$G$30,$C101='S7'!$G$40)),1,0)</f>
        <v>0</v>
      </c>
      <c r="BE101" s="441">
        <f>IF((OR($C101='S7'!$G$11,$C101='S7'!$G$21,$C101='S7'!$G$31,$C101='S7'!$G$41)),1,0)</f>
        <v>0</v>
      </c>
      <c r="BF101" s="441">
        <f>IF((OR($C101='S7'!$G$12,$C101='S7'!$G$22,$C101='S7'!$G$32,$C101='S7'!$G$42)),1,0)</f>
        <v>0</v>
      </c>
      <c r="BG101" s="441">
        <f t="shared" si="363"/>
        <v>1</v>
      </c>
      <c r="BH101" s="441">
        <f t="shared" si="364"/>
        <v>2</v>
      </c>
      <c r="BI101" s="441">
        <f t="shared" si="365"/>
        <v>3</v>
      </c>
      <c r="BJ101" s="441">
        <f t="shared" si="366"/>
        <v>4</v>
      </c>
      <c r="BK101" s="441" t="str">
        <f t="shared" si="367"/>
        <v/>
      </c>
      <c r="BL101" s="441">
        <f t="shared" si="368"/>
        <v>6</v>
      </c>
      <c r="BM101" s="441">
        <f t="shared" si="369"/>
        <v>7</v>
      </c>
      <c r="BN101" s="441">
        <f t="shared" si="370"/>
        <v>8</v>
      </c>
      <c r="BO101" s="441">
        <f t="shared" si="371"/>
        <v>9</v>
      </c>
      <c r="BP101" s="441" t="str">
        <f t="shared" si="372"/>
        <v/>
      </c>
      <c r="BQ101" s="439" t="str">
        <f t="shared" si="373"/>
        <v/>
      </c>
      <c r="BR101" s="439" t="str">
        <f t="shared" si="374"/>
        <v/>
      </c>
      <c r="BS101" s="439" t="str">
        <f t="shared" si="375"/>
        <v/>
      </c>
      <c r="BT101" s="439" t="str">
        <f t="shared" si="376"/>
        <v/>
      </c>
      <c r="BU101" s="439" t="str">
        <f t="shared" si="377"/>
        <v/>
      </c>
      <c r="BV101" s="439" t="str">
        <f t="shared" si="378"/>
        <v/>
      </c>
      <c r="BW101" s="439" t="str">
        <f t="shared" si="379"/>
        <v/>
      </c>
      <c r="BX101" s="439" t="str">
        <f t="shared" si="380"/>
        <v/>
      </c>
      <c r="BY101" s="439" t="str">
        <f t="shared" si="381"/>
        <v/>
      </c>
      <c r="BZ101" s="439" t="str">
        <f t="shared" si="382"/>
        <v/>
      </c>
      <c r="CA101" s="441" t="str">
        <f t="shared" si="383"/>
        <v/>
      </c>
      <c r="CB101" s="441" t="str">
        <f t="shared" si="384"/>
        <v/>
      </c>
      <c r="CC101" s="441" t="str">
        <f t="shared" si="385"/>
        <v/>
      </c>
      <c r="CD101" s="441" t="str">
        <f t="shared" si="386"/>
        <v/>
      </c>
      <c r="CE101" s="441" t="str">
        <f t="shared" si="387"/>
        <v/>
      </c>
      <c r="CF101" s="441" t="str">
        <f t="shared" si="388"/>
        <v/>
      </c>
      <c r="CG101" s="441" t="str">
        <f t="shared" si="389"/>
        <v/>
      </c>
      <c r="CH101" s="441" t="str">
        <f t="shared" si="390"/>
        <v/>
      </c>
      <c r="CI101" s="441" t="str">
        <f t="shared" si="391"/>
        <v/>
      </c>
      <c r="CJ101" s="441" t="str">
        <f t="shared" si="392"/>
        <v/>
      </c>
      <c r="CK101" s="439" t="str">
        <f t="shared" si="393"/>
        <v/>
      </c>
      <c r="CL101" s="439" t="str">
        <f t="shared" si="394"/>
        <v/>
      </c>
      <c r="CM101" s="439" t="str">
        <f t="shared" si="395"/>
        <v/>
      </c>
      <c r="CN101" s="439" t="str">
        <f t="shared" si="396"/>
        <v/>
      </c>
      <c r="CO101" s="439" t="str">
        <f t="shared" si="397"/>
        <v/>
      </c>
      <c r="CP101" s="439" t="str">
        <f t="shared" si="398"/>
        <v/>
      </c>
      <c r="CQ101" s="439" t="str">
        <f t="shared" si="399"/>
        <v/>
      </c>
      <c r="CR101" s="439" t="str">
        <f t="shared" si="400"/>
        <v/>
      </c>
      <c r="CS101" s="439" t="str">
        <f t="shared" si="401"/>
        <v/>
      </c>
      <c r="CT101" s="439" t="str">
        <f t="shared" si="402"/>
        <v/>
      </c>
      <c r="CU101" s="441" t="str">
        <f t="shared" si="403"/>
        <v/>
      </c>
      <c r="CV101" s="441" t="str">
        <f t="shared" si="404"/>
        <v/>
      </c>
      <c r="CW101" s="441" t="str">
        <f t="shared" si="405"/>
        <v/>
      </c>
      <c r="CX101" s="441" t="str">
        <f t="shared" si="406"/>
        <v/>
      </c>
      <c r="CY101" s="441" t="str">
        <f t="shared" si="407"/>
        <v/>
      </c>
      <c r="CZ101" s="441" t="str">
        <f t="shared" si="408"/>
        <v/>
      </c>
      <c r="DA101" s="441" t="str">
        <f t="shared" si="409"/>
        <v/>
      </c>
      <c r="DB101" s="441" t="str">
        <f t="shared" si="410"/>
        <v/>
      </c>
      <c r="DC101" s="441" t="str">
        <f t="shared" si="411"/>
        <v/>
      </c>
      <c r="DD101" s="441" t="str">
        <f t="shared" si="412"/>
        <v/>
      </c>
      <c r="DE101" s="443" t="str">
        <f t="shared" si="413"/>
        <v>12346789</v>
      </c>
      <c r="DF101" s="443" t="str">
        <f t="shared" si="296"/>
        <v>M12346789</v>
      </c>
      <c r="DG101" s="443" t="str">
        <f t="shared" si="414"/>
        <v/>
      </c>
      <c r="DH101" s="443" t="str">
        <f t="shared" si="297"/>
        <v/>
      </c>
      <c r="DI101" t="str">
        <f t="shared" si="415"/>
        <v/>
      </c>
      <c r="DJ101" s="443" t="str">
        <f t="shared" si="298"/>
        <v/>
      </c>
      <c r="DK101" t="str">
        <f t="shared" si="416"/>
        <v/>
      </c>
      <c r="DL101" s="443" t="str">
        <f t="shared" si="300"/>
        <v/>
      </c>
      <c r="DM101" t="str">
        <f t="shared" si="417"/>
        <v/>
      </c>
      <c r="DN101" s="443" t="str">
        <f t="shared" si="299"/>
        <v/>
      </c>
    </row>
    <row r="102" spans="1:118" ht="20.100000000000001" customHeight="1" x14ac:dyDescent="0.2">
      <c r="A102" s="1040"/>
      <c r="B102" s="40">
        <f t="shared" si="295"/>
        <v>97</v>
      </c>
      <c r="C102" s="647" t="s">
        <v>667</v>
      </c>
      <c r="D102" s="648" t="str">
        <f>VLOOKUP($C102,'Course List (program)'!$G$2:$L$100,2,FALSE)</f>
        <v>Architectural Design Studio V</v>
      </c>
      <c r="E102" s="649" t="str">
        <f>VLOOKUP($C102,'Course List (program)'!$G$2:$L$100,3,FALSE)</f>
        <v>Prof. Dr. Ahmet Vefik ALP</v>
      </c>
      <c r="F102" s="655">
        <f>VLOOKUP($C102,'Course List (program)'!$G$2:$L$100,4,FALSE)</f>
        <v>0</v>
      </c>
      <c r="G102" s="648" t="str">
        <f t="shared" si="418"/>
        <v>TH12346789</v>
      </c>
      <c r="H102" s="652">
        <f>VLOOKUP($C102,'Course List (program)'!$G$2:$L$100,6,FALSE)</f>
        <v>0</v>
      </c>
      <c r="I102" s="441">
        <f>IF((OR($C102='S7'!$C$3,$C102='S7'!$C$13,$C102='S7'!$C$23,$C102='S7'!$C$33)),1,0)</f>
        <v>0</v>
      </c>
      <c r="J102" s="441">
        <f>IF((OR($C102='S7'!$C$4,$C102='S7'!$C$14,$C102='S7'!$C$24,$C102='S7'!$C$34)),1,0)</f>
        <v>0</v>
      </c>
      <c r="K102" s="441">
        <f>IF((OR($C102='S7'!$C$5,$C102='S7'!$C$15,$C102='S7'!$C$25,$C102='S7'!$C$35)),1,0)</f>
        <v>0</v>
      </c>
      <c r="L102" s="441">
        <f>IF((OR($C102='S7'!$C$6,$C102='S7'!$C$16,$C102='S7'!$C$26,$C102='S7'!$C$36)),1,0)</f>
        <v>0</v>
      </c>
      <c r="M102" s="441">
        <f>IF((OR($C102='S7'!$C$7,$C102='S7'!$C$17,$C102='S7'!$C$27,$C102='S7'!$C$37)),1,0)</f>
        <v>0</v>
      </c>
      <c r="N102" s="441">
        <f>IF((OR($C102='S7'!$C$8,$C102='S7'!$C$18,$C102='S7'!$C$28,$C102='S7'!$C$38)),1,0)</f>
        <v>0</v>
      </c>
      <c r="O102" s="441">
        <f>IF((OR($C102='S7'!$C$9,$C102='S7'!$C$19,$C102='S7'!$C$29,$C102='S7'!$C$39)),1,0)</f>
        <v>0</v>
      </c>
      <c r="P102" s="441">
        <f>IF((OR($C102='S7'!$C$10,$C102='S7'!$C$20,$C102='S7'!$C$30,$C102='S7'!$C$40)),1,0)</f>
        <v>0</v>
      </c>
      <c r="Q102" s="441">
        <f>IF((OR($C102='S7'!$C$11,$C102='S7'!$C$21,$C102='S7'!$C$31,$C102='S7'!$C$41)),1,0)</f>
        <v>0</v>
      </c>
      <c r="R102" s="441">
        <f>IF((OR($C102='S7'!$C$12,$C102='S7'!$C$22,$C102='S7'!$C$32,$C102='S7'!$C$42)),1,0)</f>
        <v>0</v>
      </c>
      <c r="S102" s="439">
        <f>IF((OR($C102='S7'!$D$3,$C102='S7'!$D$13,$C102='S7'!$D$23,$C102='S7'!$D$33)),1,0)</f>
        <v>0</v>
      </c>
      <c r="T102" s="439">
        <f>IF((OR($C102='S7'!$D$4,$C102='S7'!$D$14,$C102='S7'!$D$24,$C102='S7'!$D$34)),1,0)</f>
        <v>0</v>
      </c>
      <c r="U102" s="439">
        <f>IF((OR($C102='S7'!$D$5,$C102='S7'!$D$15,$C102='S7'!$D$25,$C102='S7'!$D$35)),1,0)</f>
        <v>0</v>
      </c>
      <c r="V102" s="439">
        <f>IF((OR($C102='S7'!$D$6,$C102='S7'!$D$16,$C102='S7'!$D$26,$C102='S7'!$D$36)),1,0)</f>
        <v>0</v>
      </c>
      <c r="W102" s="439">
        <f>IF((OR($C102='S7'!$D$7,$C102='S7'!$D$17,$C102='S7'!$D$27,$C102='S7'!$D$37)),1,0)</f>
        <v>0</v>
      </c>
      <c r="X102" s="439">
        <f>IF((OR($C102='S7'!$D$8,$C102='S7'!$D$18,$C102='S7'!$D$28,$C102='S7'!$D$38)),1,0)</f>
        <v>0</v>
      </c>
      <c r="Y102" s="439">
        <f>IF((OR($C102='S7'!$D$9,$C102='S7'!$D$19,$C102='S7'!$D$29,$C102='S7'!$D$39)),1,0)</f>
        <v>0</v>
      </c>
      <c r="Z102" s="439">
        <f>IF((OR($C102='S7'!$D$10,$C102='S7'!$D$20,$C102='S7'!$D$30,$C102='S7'!$D$40)),1,0)</f>
        <v>0</v>
      </c>
      <c r="AA102" s="439">
        <f>IF((OR($C102='S7'!$D$11,$C102='S7'!$D$21,$C102='S7'!$D$31,$C102='S7'!$D$41)),1,0)</f>
        <v>0</v>
      </c>
      <c r="AB102" s="439">
        <f>IF((OR($C102='S7'!$D$12,$C102='S7'!$D$22,$C102='S7'!$D$32,$C102='S7'!$D$42)),1,0)</f>
        <v>0</v>
      </c>
      <c r="AC102" s="441">
        <f>IF((OR($C102='S7'!$E$3,$C102='S7'!$E$13,$C102='S7'!$E$23,$C102='S7'!$E$33)),1,0)</f>
        <v>0</v>
      </c>
      <c r="AD102" s="441">
        <f>IF((OR($C102='S7'!$E$4,$C102='S7'!$E$14,$C102='S7'!$E$24,$C102='S7'!$E$34)),1,0)</f>
        <v>0</v>
      </c>
      <c r="AE102" s="441">
        <f>IF((OR($C102='S7'!$E$5,$C102='S7'!$E$15,$C102='S7'!$E$25,$C102='S7'!$E$35)),1,0)</f>
        <v>0</v>
      </c>
      <c r="AF102" s="441">
        <f>IF((OR($C102='S7'!$E$6,$C102='S7'!$E$16,$C102='S7'!$E$26,$C102='S7'!$E$36)),1,0)</f>
        <v>0</v>
      </c>
      <c r="AG102" s="441">
        <f>IF((OR($C102='S7'!$E$7,$C102='S7'!$E$17,$C102='S7'!$E$27,$C102='S7'!$E$37)),1,0)</f>
        <v>0</v>
      </c>
      <c r="AH102" s="441">
        <f>IF((OR($C102='S7'!$E$8,$C102='S7'!$E$18,$C102='S7'!$E$28,$C102='S7'!$E$38)),1,0)</f>
        <v>0</v>
      </c>
      <c r="AI102" s="441">
        <f>IF((OR($C102='S7'!$E$9,$C102='S7'!$E$19,$C102='S7'!$E$29,$C102='S7'!$E$39)),1,0)</f>
        <v>0</v>
      </c>
      <c r="AJ102" s="441">
        <f>IF((OR($C102='S7'!$E$10,$C102='S7'!$E$20,$C102='S7'!$E$30,$C102='S7'!$E$40)),1,0)</f>
        <v>0</v>
      </c>
      <c r="AK102" s="441">
        <f>IF((OR($C102='S7'!$E$11,$C102='S7'!$E$21,$C102='S7'!$E$31,$C102='S7'!$E$41)),1,0)</f>
        <v>0</v>
      </c>
      <c r="AL102" s="441">
        <f>IF((OR($C102='S7'!$E$12,$C102='S7'!$E$22,$C102='S7'!$E$32,$C102='S7'!$E$42)),1,0)</f>
        <v>0</v>
      </c>
      <c r="AM102" s="439">
        <f>IF((OR($C102='S7'!$F$3,$C102='S7'!$F$13,$C102='S7'!$F$23,$C102='S7'!$F$33)),1,0)</f>
        <v>1</v>
      </c>
      <c r="AN102" s="439">
        <f>IF((OR($C102='S7'!$F$4,$C102='S7'!$F$14,$C102='S7'!$F$24,$C102='S7'!$F$34)),1,0)</f>
        <v>1</v>
      </c>
      <c r="AO102" s="439">
        <f>IF((OR($C102='S7'!$F$5,$C102='S7'!$F$15,$C102='S7'!$F$25,$C102='S7'!$F$35)),1,0)</f>
        <v>1</v>
      </c>
      <c r="AP102" s="439">
        <f>IF((OR($C102='S7'!$F$6,$C102='S7'!$F$16,$C102='S7'!$F$26,$C102='S7'!$F$36)),1,0)</f>
        <v>1</v>
      </c>
      <c r="AQ102" s="439">
        <f>IF((OR($C102='S7'!$F$7,$C102='S7'!$F$17,$C102='S7'!$F$27,$C102='S7'!$F$37)),1,0)</f>
        <v>0</v>
      </c>
      <c r="AR102" s="439">
        <f>IF((OR($C102='S7'!$F$8,$C102='S7'!$F$18,$C102='S7'!$F$28,$C102='S7'!$F$38)),1,0)</f>
        <v>1</v>
      </c>
      <c r="AS102" s="439">
        <f>IF((OR($C102='S7'!$F$9,$C102='S7'!$F$19,$C102='S7'!$F$29,$C102='S7'!$F$39)),1,0)</f>
        <v>1</v>
      </c>
      <c r="AT102" s="439">
        <f>IF((OR($C102='S7'!$F$10,$C102='S7'!$F$20,$C102='S7'!$F$30,$C102='S7'!$F$40)),1,0)</f>
        <v>1</v>
      </c>
      <c r="AU102" s="439">
        <f>IF((OR($C102='S7'!$F$11,$C102='S7'!$F$21,$C102='S7'!$F$31,$C102='S7'!$F$41)),1,0)</f>
        <v>1</v>
      </c>
      <c r="AV102" s="439">
        <f>IF((OR($C102='S7'!$F$12,$C102='S7'!$F$22,$C102='S7'!$F$32,$C102='S7'!$F$42)),1,0)</f>
        <v>0</v>
      </c>
      <c r="AW102" s="441">
        <f>IF((OR($C102='S7'!$G$3,$C102='S7'!$G$13,$C102='S7'!$G$23,$C102='S7'!$G$33)),1,0)</f>
        <v>0</v>
      </c>
      <c r="AX102" s="441">
        <f>IF((OR($C102='S7'!$G$4,$C102='S7'!$G$14,$C102='S7'!$G$24,$C102='S7'!$G$34)),1,0)</f>
        <v>0</v>
      </c>
      <c r="AY102" s="441">
        <f>IF((OR($C102='S7'!$G$5,$C102='S7'!$G$15,$C102='S7'!$G$25,$C102='S7'!$G$35)),1,0)</f>
        <v>0</v>
      </c>
      <c r="AZ102" s="441">
        <f>IF((OR($C102='S7'!$G$6,$C102='S7'!$G$16,$C102='S7'!$G$26,$C102='S7'!$G$36)),1,0)</f>
        <v>0</v>
      </c>
      <c r="BA102" s="441">
        <f>IF((OR($C102='S7'!$G$7,$C102='S7'!$G$17,$C102='S7'!$G$27,$C102='S7'!$G$37)),1,0)</f>
        <v>0</v>
      </c>
      <c r="BB102" s="441">
        <f>IF((OR($C102='S7'!$G$8,$C102='S7'!$G$18,$C102='S7'!$G$28,$C102='S7'!$G$38)),1,0)</f>
        <v>0</v>
      </c>
      <c r="BC102" s="441">
        <f>IF((OR($C102='S7'!$G$9,$C102='S7'!$G$19,$C102='S7'!$G$29,$C102='S7'!$G$39)),1,0)</f>
        <v>0</v>
      </c>
      <c r="BD102" s="441">
        <f>IF((OR($C102='S7'!$G$10,$C102='S7'!$G$20,$C102='S7'!$G$30,$C102='S7'!$G$40)),1,0)</f>
        <v>0</v>
      </c>
      <c r="BE102" s="441">
        <f>IF((OR($C102='S7'!$G$11,$C102='S7'!$G$21,$C102='S7'!$G$31,$C102='S7'!$G$41)),1,0)</f>
        <v>0</v>
      </c>
      <c r="BF102" s="441">
        <f>IF((OR($C102='S7'!$G$12,$C102='S7'!$G$22,$C102='S7'!$G$32,$C102='S7'!$G$42)),1,0)</f>
        <v>0</v>
      </c>
      <c r="BG102" s="441" t="str">
        <f t="shared" si="363"/>
        <v/>
      </c>
      <c r="BH102" s="441" t="str">
        <f t="shared" si="364"/>
        <v/>
      </c>
      <c r="BI102" s="441" t="str">
        <f t="shared" si="365"/>
        <v/>
      </c>
      <c r="BJ102" s="441" t="str">
        <f t="shared" si="366"/>
        <v/>
      </c>
      <c r="BK102" s="441" t="str">
        <f t="shared" si="367"/>
        <v/>
      </c>
      <c r="BL102" s="441" t="str">
        <f t="shared" si="368"/>
        <v/>
      </c>
      <c r="BM102" s="441" t="str">
        <f t="shared" si="369"/>
        <v/>
      </c>
      <c r="BN102" s="441" t="str">
        <f t="shared" si="370"/>
        <v/>
      </c>
      <c r="BO102" s="441" t="str">
        <f t="shared" si="371"/>
        <v/>
      </c>
      <c r="BP102" s="441" t="str">
        <f t="shared" si="372"/>
        <v/>
      </c>
      <c r="BQ102" s="439" t="str">
        <f t="shared" si="373"/>
        <v/>
      </c>
      <c r="BR102" s="439" t="str">
        <f t="shared" si="374"/>
        <v/>
      </c>
      <c r="BS102" s="439" t="str">
        <f t="shared" si="375"/>
        <v/>
      </c>
      <c r="BT102" s="439" t="str">
        <f t="shared" si="376"/>
        <v/>
      </c>
      <c r="BU102" s="439" t="str">
        <f t="shared" si="377"/>
        <v/>
      </c>
      <c r="BV102" s="439" t="str">
        <f t="shared" si="378"/>
        <v/>
      </c>
      <c r="BW102" s="439" t="str">
        <f t="shared" si="379"/>
        <v/>
      </c>
      <c r="BX102" s="439" t="str">
        <f t="shared" si="380"/>
        <v/>
      </c>
      <c r="BY102" s="439" t="str">
        <f t="shared" si="381"/>
        <v/>
      </c>
      <c r="BZ102" s="439" t="str">
        <f t="shared" si="382"/>
        <v/>
      </c>
      <c r="CA102" s="441" t="str">
        <f t="shared" si="383"/>
        <v/>
      </c>
      <c r="CB102" s="441" t="str">
        <f t="shared" si="384"/>
        <v/>
      </c>
      <c r="CC102" s="441" t="str">
        <f t="shared" si="385"/>
        <v/>
      </c>
      <c r="CD102" s="441" t="str">
        <f t="shared" si="386"/>
        <v/>
      </c>
      <c r="CE102" s="441" t="str">
        <f t="shared" si="387"/>
        <v/>
      </c>
      <c r="CF102" s="441" t="str">
        <f t="shared" si="388"/>
        <v/>
      </c>
      <c r="CG102" s="441" t="str">
        <f t="shared" si="389"/>
        <v/>
      </c>
      <c r="CH102" s="441" t="str">
        <f t="shared" si="390"/>
        <v/>
      </c>
      <c r="CI102" s="441" t="str">
        <f t="shared" si="391"/>
        <v/>
      </c>
      <c r="CJ102" s="441" t="str">
        <f t="shared" si="392"/>
        <v/>
      </c>
      <c r="CK102" s="439">
        <f t="shared" si="393"/>
        <v>1</v>
      </c>
      <c r="CL102" s="439">
        <f t="shared" si="394"/>
        <v>2</v>
      </c>
      <c r="CM102" s="439">
        <f t="shared" si="395"/>
        <v>3</v>
      </c>
      <c r="CN102" s="439">
        <f t="shared" si="396"/>
        <v>4</v>
      </c>
      <c r="CO102" s="439" t="str">
        <f t="shared" si="397"/>
        <v/>
      </c>
      <c r="CP102" s="439">
        <f t="shared" si="398"/>
        <v>6</v>
      </c>
      <c r="CQ102" s="439">
        <f t="shared" si="399"/>
        <v>7</v>
      </c>
      <c r="CR102" s="439">
        <f t="shared" si="400"/>
        <v>8</v>
      </c>
      <c r="CS102" s="439">
        <f t="shared" si="401"/>
        <v>9</v>
      </c>
      <c r="CT102" s="439" t="str">
        <f t="shared" si="402"/>
        <v/>
      </c>
      <c r="CU102" s="441" t="str">
        <f t="shared" si="403"/>
        <v/>
      </c>
      <c r="CV102" s="441" t="str">
        <f t="shared" si="404"/>
        <v/>
      </c>
      <c r="CW102" s="441" t="str">
        <f t="shared" si="405"/>
        <v/>
      </c>
      <c r="CX102" s="441" t="str">
        <f t="shared" si="406"/>
        <v/>
      </c>
      <c r="CY102" s="441" t="str">
        <f t="shared" si="407"/>
        <v/>
      </c>
      <c r="CZ102" s="441" t="str">
        <f t="shared" si="408"/>
        <v/>
      </c>
      <c r="DA102" s="441" t="str">
        <f t="shared" si="409"/>
        <v/>
      </c>
      <c r="DB102" s="441" t="str">
        <f t="shared" si="410"/>
        <v/>
      </c>
      <c r="DC102" s="441" t="str">
        <f t="shared" si="411"/>
        <v/>
      </c>
      <c r="DD102" s="441" t="str">
        <f t="shared" si="412"/>
        <v/>
      </c>
      <c r="DE102" s="443" t="str">
        <f t="shared" si="413"/>
        <v/>
      </c>
      <c r="DF102" s="443" t="str">
        <f t="shared" si="296"/>
        <v/>
      </c>
      <c r="DG102" s="443" t="str">
        <f t="shared" si="414"/>
        <v/>
      </c>
      <c r="DH102" s="443" t="str">
        <f t="shared" si="297"/>
        <v/>
      </c>
      <c r="DI102" t="str">
        <f t="shared" si="415"/>
        <v/>
      </c>
      <c r="DJ102" s="443" t="str">
        <f t="shared" si="298"/>
        <v/>
      </c>
      <c r="DK102" t="str">
        <f t="shared" si="416"/>
        <v>12346789</v>
      </c>
      <c r="DL102" s="443" t="str">
        <f t="shared" si="300"/>
        <v>TH12346789</v>
      </c>
      <c r="DM102" t="str">
        <f t="shared" si="417"/>
        <v/>
      </c>
      <c r="DN102" s="443" t="str">
        <f t="shared" si="299"/>
        <v/>
      </c>
    </row>
    <row r="103" spans="1:118" ht="20.100000000000001" customHeight="1" x14ac:dyDescent="0.2">
      <c r="A103" s="1040"/>
      <c r="B103" s="40">
        <f t="shared" si="295"/>
        <v>98</v>
      </c>
      <c r="C103" s="647" t="s">
        <v>384</v>
      </c>
      <c r="D103" s="648" t="str">
        <f>VLOOKUP($C103,'Course List (program)'!$G$2:$L$100,2,FALSE)</f>
        <v>Residential Environment Project</v>
      </c>
      <c r="E103" s="653" t="str">
        <f>VLOOKUP($C103,'Course List (program)'!$G$2:$L$100,3,FALSE)</f>
        <v>Doç. Dr. A. Dilek ÖZDEMİR</v>
      </c>
      <c r="F103" s="650" t="str">
        <f>VLOOKUP($C103,'Course List (program)'!$G$2:$L$100,4,FALSE)</f>
        <v>Dicle KIZILDERE</v>
      </c>
      <c r="G103" s="648" t="str">
        <f t="shared" si="418"/>
        <v>F6789</v>
      </c>
      <c r="H103" s="652">
        <f>VLOOKUP($C103,'Course List (program)'!$G$2:$L$100,6,FALSE)</f>
        <v>0</v>
      </c>
      <c r="I103" s="441">
        <f>IF((OR($C103='S7'!$C$3,$C103='S7'!$C$13,$C103='S7'!$C$23,$C103='S7'!$C$33)),1,0)</f>
        <v>0</v>
      </c>
      <c r="J103" s="441">
        <f>IF((OR($C103='S7'!$C$4,$C103='S7'!$C$14,$C103='S7'!$C$24,$C103='S7'!$C$34)),1,0)</f>
        <v>0</v>
      </c>
      <c r="K103" s="441">
        <f>IF((OR($C103='S7'!$C$5,$C103='S7'!$C$15,$C103='S7'!$C$25,$C103='S7'!$C$35)),1,0)</f>
        <v>0</v>
      </c>
      <c r="L103" s="441">
        <f>IF((OR($C103='S7'!$C$6,$C103='S7'!$C$16,$C103='S7'!$C$26,$C103='S7'!$C$36)),1,0)</f>
        <v>0</v>
      </c>
      <c r="M103" s="441">
        <f>IF((OR($C103='S7'!$C$7,$C103='S7'!$C$17,$C103='S7'!$C$27,$C103='S7'!$C$37)),1,0)</f>
        <v>0</v>
      </c>
      <c r="N103" s="441">
        <f>IF((OR($C103='S7'!$C$8,$C103='S7'!$C$18,$C103='S7'!$C$28,$C103='S7'!$C$38)),1,0)</f>
        <v>0</v>
      </c>
      <c r="O103" s="441">
        <f>IF((OR($C103='S7'!$C$9,$C103='S7'!$C$19,$C103='S7'!$C$29,$C103='S7'!$C$39)),1,0)</f>
        <v>0</v>
      </c>
      <c r="P103" s="441">
        <f>IF((OR($C103='S7'!$C$10,$C103='S7'!$C$20,$C103='S7'!$C$30,$C103='S7'!$C$40)),1,0)</f>
        <v>0</v>
      </c>
      <c r="Q103" s="441">
        <f>IF((OR($C103='S7'!$C$11,$C103='S7'!$C$21,$C103='S7'!$C$31,$C103='S7'!$C$41)),1,0)</f>
        <v>0</v>
      </c>
      <c r="R103" s="441">
        <f>IF((OR($C103='S7'!$C$12,$C103='S7'!$C$22,$C103='S7'!$C$32,$C103='S7'!$C$42)),1,0)</f>
        <v>0</v>
      </c>
      <c r="S103" s="439">
        <f>IF((OR($C103='S7'!$D$3,$C103='S7'!$D$13,$C103='S7'!$D$23,$C103='S7'!$D$33)),1,0)</f>
        <v>0</v>
      </c>
      <c r="T103" s="439">
        <f>IF((OR($C103='S7'!$D$4,$C103='S7'!$D$14,$C103='S7'!$D$24,$C103='S7'!$D$34)),1,0)</f>
        <v>0</v>
      </c>
      <c r="U103" s="439">
        <f>IF((OR($C103='S7'!$D$5,$C103='S7'!$D$15,$C103='S7'!$D$25,$C103='S7'!$D$35)),1,0)</f>
        <v>0</v>
      </c>
      <c r="V103" s="439">
        <f>IF((OR($C103='S7'!$D$6,$C103='S7'!$D$16,$C103='S7'!$D$26,$C103='S7'!$D$36)),1,0)</f>
        <v>0</v>
      </c>
      <c r="W103" s="439">
        <f>IF((OR($C103='S7'!$D$7,$C103='S7'!$D$17,$C103='S7'!$D$27,$C103='S7'!$D$37)),1,0)</f>
        <v>0</v>
      </c>
      <c r="X103" s="439">
        <f>IF((OR($C103='S7'!$D$8,$C103='S7'!$D$18,$C103='S7'!$D$28,$C103='S7'!$D$38)),1,0)</f>
        <v>0</v>
      </c>
      <c r="Y103" s="439">
        <f>IF((OR($C103='S7'!$D$9,$C103='S7'!$D$19,$C103='S7'!$D$29,$C103='S7'!$D$39)),1,0)</f>
        <v>0</v>
      </c>
      <c r="Z103" s="439">
        <f>IF((OR($C103='S7'!$D$10,$C103='S7'!$D$20,$C103='S7'!$D$30,$C103='S7'!$D$40)),1,0)</f>
        <v>0</v>
      </c>
      <c r="AA103" s="439">
        <f>IF((OR($C103='S7'!$D$11,$C103='S7'!$D$21,$C103='S7'!$D$31,$C103='S7'!$D$41)),1,0)</f>
        <v>0</v>
      </c>
      <c r="AB103" s="439">
        <f>IF((OR($C103='S7'!$D$12,$C103='S7'!$D$22,$C103='S7'!$D$32,$C103='S7'!$D$42)),1,0)</f>
        <v>0</v>
      </c>
      <c r="AC103" s="441">
        <f>IF((OR($C103='S7'!$E$3,$C103='S7'!$E$13,$C103='S7'!$E$23,$C103='S7'!$E$33)),1,0)</f>
        <v>0</v>
      </c>
      <c r="AD103" s="441">
        <f>IF((OR($C103='S7'!$E$4,$C103='S7'!$E$14,$C103='S7'!$E$24,$C103='S7'!$E$34)),1,0)</f>
        <v>0</v>
      </c>
      <c r="AE103" s="441">
        <f>IF((OR($C103='S7'!$E$5,$C103='S7'!$E$15,$C103='S7'!$E$25,$C103='S7'!$E$35)),1,0)</f>
        <v>0</v>
      </c>
      <c r="AF103" s="441">
        <f>IF((OR($C103='S7'!$E$6,$C103='S7'!$E$16,$C103='S7'!$E$26,$C103='S7'!$E$36)),1,0)</f>
        <v>0</v>
      </c>
      <c r="AG103" s="441">
        <f>IF((OR($C103='S7'!$E$7,$C103='S7'!$E$17,$C103='S7'!$E$27,$C103='S7'!$E$37)),1,0)</f>
        <v>0</v>
      </c>
      <c r="AH103" s="441">
        <f>IF((OR($C103='S7'!$E$8,$C103='S7'!$E$18,$C103='S7'!$E$28,$C103='S7'!$E$38)),1,0)</f>
        <v>0</v>
      </c>
      <c r="AI103" s="441">
        <f>IF((OR($C103='S7'!$E$9,$C103='S7'!$E$19,$C103='S7'!$E$29,$C103='S7'!$E$39)),1,0)</f>
        <v>0</v>
      </c>
      <c r="AJ103" s="441">
        <f>IF((OR($C103='S7'!$E$10,$C103='S7'!$E$20,$C103='S7'!$E$30,$C103='S7'!$E$40)),1,0)</f>
        <v>0</v>
      </c>
      <c r="AK103" s="441">
        <f>IF((OR($C103='S7'!$E$11,$C103='S7'!$E$21,$C103='S7'!$E$31,$C103='S7'!$E$41)),1,0)</f>
        <v>0</v>
      </c>
      <c r="AL103" s="441">
        <f>IF((OR($C103='S7'!$E$12,$C103='S7'!$E$22,$C103='S7'!$E$32,$C103='S7'!$E$42)),1,0)</f>
        <v>0</v>
      </c>
      <c r="AM103" s="439">
        <f>IF((OR($C103='S7'!$F$3,$C103='S7'!$F$13,$C103='S7'!$F$23,$C103='S7'!$F$33)),1,0)</f>
        <v>0</v>
      </c>
      <c r="AN103" s="439">
        <f>IF((OR($C103='S7'!$F$4,$C103='S7'!$F$14,$C103='S7'!$F$24,$C103='S7'!$F$34)),1,0)</f>
        <v>0</v>
      </c>
      <c r="AO103" s="439">
        <f>IF((OR($C103='S7'!$F$5,$C103='S7'!$F$15,$C103='S7'!$F$25,$C103='S7'!$F$35)),1,0)</f>
        <v>0</v>
      </c>
      <c r="AP103" s="439">
        <f>IF((OR($C103='S7'!$F$6,$C103='S7'!$F$16,$C103='S7'!$F$26,$C103='S7'!$F$36)),1,0)</f>
        <v>0</v>
      </c>
      <c r="AQ103" s="439">
        <f>IF((OR($C103='S7'!$F$7,$C103='S7'!$F$17,$C103='S7'!$F$27,$C103='S7'!$F$37)),1,0)</f>
        <v>0</v>
      </c>
      <c r="AR103" s="439">
        <f>IF((OR($C103='S7'!$F$8,$C103='S7'!$F$18,$C103='S7'!$F$28,$C103='S7'!$F$38)),1,0)</f>
        <v>0</v>
      </c>
      <c r="AS103" s="439">
        <f>IF((OR($C103='S7'!$F$9,$C103='S7'!$F$19,$C103='S7'!$F$29,$C103='S7'!$F$39)),1,0)</f>
        <v>0</v>
      </c>
      <c r="AT103" s="439">
        <f>IF((OR($C103='S7'!$F$10,$C103='S7'!$F$20,$C103='S7'!$F$30,$C103='S7'!$F$40)),1,0)</f>
        <v>0</v>
      </c>
      <c r="AU103" s="439">
        <f>IF((OR($C103='S7'!$F$11,$C103='S7'!$F$21,$C103='S7'!$F$31,$C103='S7'!$F$41)),1,0)</f>
        <v>0</v>
      </c>
      <c r="AV103" s="439">
        <f>IF((OR($C103='S7'!$F$12,$C103='S7'!$F$22,$C103='S7'!$F$32,$C103='S7'!$F$42)),1,0)</f>
        <v>0</v>
      </c>
      <c r="AW103" s="441">
        <f>IF((OR($C103='S7'!$G$3,$C103='S7'!$G$13,$C103='S7'!$G$23,$C103='S7'!$G$33)),1,0)</f>
        <v>0</v>
      </c>
      <c r="AX103" s="441">
        <f>IF((OR($C103='S7'!$G$4,$C103='S7'!$G$14,$C103='S7'!$G$24,$C103='S7'!$G$34)),1,0)</f>
        <v>0</v>
      </c>
      <c r="AY103" s="441">
        <f>IF((OR($C103='S7'!$G$5,$C103='S7'!$G$15,$C103='S7'!$G$25,$C103='S7'!$G$35)),1,0)</f>
        <v>0</v>
      </c>
      <c r="AZ103" s="441">
        <f>IF((OR($C103='S7'!$G$6,$C103='S7'!$G$16,$C103='S7'!$G$26,$C103='S7'!$G$36)),1,0)</f>
        <v>0</v>
      </c>
      <c r="BA103" s="441">
        <f>IF((OR($C103='S7'!$G$7,$C103='S7'!$G$17,$C103='S7'!$G$27,$C103='S7'!$G$37)),1,0)</f>
        <v>0</v>
      </c>
      <c r="BB103" s="441">
        <f>IF((OR($C103='S7'!$G$8,$C103='S7'!$G$18,$C103='S7'!$G$28,$C103='S7'!$G$38)),1,0)</f>
        <v>1</v>
      </c>
      <c r="BC103" s="441">
        <f>IF((OR($C103='S7'!$G$9,$C103='S7'!$G$19,$C103='S7'!$G$29,$C103='S7'!$G$39)),1,0)</f>
        <v>1</v>
      </c>
      <c r="BD103" s="441">
        <f>IF((OR($C103='S7'!$G$10,$C103='S7'!$G$20,$C103='S7'!$G$30,$C103='S7'!$G$40)),1,0)</f>
        <v>1</v>
      </c>
      <c r="BE103" s="441">
        <f>IF((OR($C103='S7'!$G$11,$C103='S7'!$G$21,$C103='S7'!$G$31,$C103='S7'!$G$41)),1,0)</f>
        <v>1</v>
      </c>
      <c r="BF103" s="441">
        <f>IF((OR($C103='S7'!$G$12,$C103='S7'!$G$22,$C103='S7'!$G$32,$C103='S7'!$G$42)),1,0)</f>
        <v>0</v>
      </c>
      <c r="BG103" s="441" t="str">
        <f t="shared" si="363"/>
        <v/>
      </c>
      <c r="BH103" s="441" t="str">
        <f t="shared" si="364"/>
        <v/>
      </c>
      <c r="BI103" s="441" t="str">
        <f t="shared" si="365"/>
        <v/>
      </c>
      <c r="BJ103" s="441" t="str">
        <f t="shared" si="366"/>
        <v/>
      </c>
      <c r="BK103" s="441" t="str">
        <f t="shared" si="367"/>
        <v/>
      </c>
      <c r="BL103" s="441" t="str">
        <f t="shared" si="368"/>
        <v/>
      </c>
      <c r="BM103" s="441" t="str">
        <f t="shared" si="369"/>
        <v/>
      </c>
      <c r="BN103" s="441" t="str">
        <f t="shared" si="370"/>
        <v/>
      </c>
      <c r="BO103" s="441" t="str">
        <f t="shared" si="371"/>
        <v/>
      </c>
      <c r="BP103" s="441" t="str">
        <f t="shared" si="372"/>
        <v/>
      </c>
      <c r="BQ103" s="439" t="str">
        <f t="shared" si="373"/>
        <v/>
      </c>
      <c r="BR103" s="439" t="str">
        <f t="shared" si="374"/>
        <v/>
      </c>
      <c r="BS103" s="439" t="str">
        <f t="shared" si="375"/>
        <v/>
      </c>
      <c r="BT103" s="439" t="str">
        <f t="shared" si="376"/>
        <v/>
      </c>
      <c r="BU103" s="439" t="str">
        <f t="shared" si="377"/>
        <v/>
      </c>
      <c r="BV103" s="439" t="str">
        <f t="shared" si="378"/>
        <v/>
      </c>
      <c r="BW103" s="439" t="str">
        <f t="shared" si="379"/>
        <v/>
      </c>
      <c r="BX103" s="439" t="str">
        <f t="shared" si="380"/>
        <v/>
      </c>
      <c r="BY103" s="439" t="str">
        <f t="shared" si="381"/>
        <v/>
      </c>
      <c r="BZ103" s="439" t="str">
        <f t="shared" si="382"/>
        <v/>
      </c>
      <c r="CA103" s="441" t="str">
        <f t="shared" si="383"/>
        <v/>
      </c>
      <c r="CB103" s="441" t="str">
        <f t="shared" si="384"/>
        <v/>
      </c>
      <c r="CC103" s="441" t="str">
        <f t="shared" si="385"/>
        <v/>
      </c>
      <c r="CD103" s="441" t="str">
        <f t="shared" si="386"/>
        <v/>
      </c>
      <c r="CE103" s="441" t="str">
        <f t="shared" si="387"/>
        <v/>
      </c>
      <c r="CF103" s="441" t="str">
        <f t="shared" si="388"/>
        <v/>
      </c>
      <c r="CG103" s="441" t="str">
        <f t="shared" si="389"/>
        <v/>
      </c>
      <c r="CH103" s="441" t="str">
        <f t="shared" si="390"/>
        <v/>
      </c>
      <c r="CI103" s="441" t="str">
        <f t="shared" si="391"/>
        <v/>
      </c>
      <c r="CJ103" s="441" t="str">
        <f t="shared" si="392"/>
        <v/>
      </c>
      <c r="CK103" s="439" t="str">
        <f t="shared" si="393"/>
        <v/>
      </c>
      <c r="CL103" s="439" t="str">
        <f t="shared" si="394"/>
        <v/>
      </c>
      <c r="CM103" s="439" t="str">
        <f t="shared" si="395"/>
        <v/>
      </c>
      <c r="CN103" s="439" t="str">
        <f t="shared" si="396"/>
        <v/>
      </c>
      <c r="CO103" s="439" t="str">
        <f t="shared" si="397"/>
        <v/>
      </c>
      <c r="CP103" s="439" t="str">
        <f t="shared" si="398"/>
        <v/>
      </c>
      <c r="CQ103" s="439" t="str">
        <f t="shared" si="399"/>
        <v/>
      </c>
      <c r="CR103" s="439" t="str">
        <f t="shared" si="400"/>
        <v/>
      </c>
      <c r="CS103" s="439" t="str">
        <f t="shared" si="401"/>
        <v/>
      </c>
      <c r="CT103" s="439" t="str">
        <f t="shared" si="402"/>
        <v/>
      </c>
      <c r="CU103" s="441" t="str">
        <f t="shared" si="403"/>
        <v/>
      </c>
      <c r="CV103" s="441" t="str">
        <f t="shared" si="404"/>
        <v/>
      </c>
      <c r="CW103" s="441" t="str">
        <f t="shared" si="405"/>
        <v/>
      </c>
      <c r="CX103" s="441" t="str">
        <f t="shared" si="406"/>
        <v/>
      </c>
      <c r="CY103" s="441" t="str">
        <f t="shared" si="407"/>
        <v/>
      </c>
      <c r="CZ103" s="441">
        <f t="shared" si="408"/>
        <v>6</v>
      </c>
      <c r="DA103" s="441">
        <f t="shared" si="409"/>
        <v>7</v>
      </c>
      <c r="DB103" s="441">
        <f t="shared" si="410"/>
        <v>8</v>
      </c>
      <c r="DC103" s="441">
        <f t="shared" si="411"/>
        <v>9</v>
      </c>
      <c r="DD103" s="441" t="str">
        <f t="shared" si="412"/>
        <v/>
      </c>
      <c r="DE103" s="443" t="str">
        <f t="shared" si="413"/>
        <v/>
      </c>
      <c r="DF103" s="443" t="str">
        <f t="shared" si="296"/>
        <v/>
      </c>
      <c r="DG103" s="443" t="str">
        <f t="shared" si="414"/>
        <v/>
      </c>
      <c r="DH103" s="443" t="str">
        <f t="shared" si="297"/>
        <v/>
      </c>
      <c r="DI103" t="str">
        <f t="shared" si="415"/>
        <v/>
      </c>
      <c r="DJ103" s="443" t="str">
        <f t="shared" si="298"/>
        <v/>
      </c>
      <c r="DK103" t="str">
        <f t="shared" si="416"/>
        <v/>
      </c>
      <c r="DL103" s="443" t="str">
        <f t="shared" si="300"/>
        <v/>
      </c>
      <c r="DM103" t="str">
        <f t="shared" si="417"/>
        <v>6789</v>
      </c>
      <c r="DN103" s="443" t="str">
        <f t="shared" si="299"/>
        <v>F6789</v>
      </c>
    </row>
    <row r="104" spans="1:118" ht="20.100000000000001" customHeight="1" x14ac:dyDescent="0.2">
      <c r="A104" s="1040"/>
      <c r="B104" s="40">
        <f t="shared" si="295"/>
        <v>99</v>
      </c>
      <c r="C104" s="647" t="s">
        <v>707</v>
      </c>
      <c r="D104" s="648" t="str">
        <f>VLOOKUP($C104,'Course List (program)'!$G$2:$L$100,2,FALSE)</f>
        <v>Residential Environment Project</v>
      </c>
      <c r="E104" s="653" t="str">
        <f>VLOOKUP($C104,'Course List (program)'!$G$2:$L$100,3,FALSE)</f>
        <v>Yrd. Doç. Dr. Hakan UZBERK</v>
      </c>
      <c r="F104" s="650">
        <f>VLOOKUP($C104,'Course List (program)'!$G$2:$L$100,4,FALSE)</f>
        <v>0</v>
      </c>
      <c r="G104" s="648" t="str">
        <f t="shared" si="418"/>
        <v>M6789</v>
      </c>
      <c r="H104" s="652">
        <f>VLOOKUP($C104,'Course List (program)'!$G$2:$L$100,6,FALSE)</f>
        <v>0</v>
      </c>
      <c r="I104" s="441">
        <f>IF((OR($C104='S7'!$C$3,$C104='S7'!$C$13,$C104='S7'!$C$23,$C104='S7'!$C$33)),1,0)</f>
        <v>0</v>
      </c>
      <c r="J104" s="441">
        <f>IF((OR($C104='S7'!$C$4,$C104='S7'!$C$14,$C104='S7'!$C$24,$C104='S7'!$C$34)),1,0)</f>
        <v>0</v>
      </c>
      <c r="K104" s="441">
        <f>IF((OR($C104='S7'!$C$5,$C104='S7'!$C$15,$C104='S7'!$C$25,$C104='S7'!$C$35)),1,0)</f>
        <v>0</v>
      </c>
      <c r="L104" s="441">
        <f>IF((OR($C104='S7'!$C$6,$C104='S7'!$C$16,$C104='S7'!$C$26,$C104='S7'!$C$36)),1,0)</f>
        <v>0</v>
      </c>
      <c r="M104" s="441">
        <f>IF((OR($C104='S7'!$C$7,$C104='S7'!$C$17,$C104='S7'!$C$27,$C104='S7'!$C$37)),1,0)</f>
        <v>0</v>
      </c>
      <c r="N104" s="441">
        <f>IF((OR($C104='S7'!$C$8,$C104='S7'!$C$18,$C104='S7'!$C$28,$C104='S7'!$C$38)),1,0)</f>
        <v>1</v>
      </c>
      <c r="O104" s="441">
        <f>IF((OR($C104='S7'!$C$9,$C104='S7'!$C$19,$C104='S7'!$C$29,$C104='S7'!$C$39)),1,0)</f>
        <v>1</v>
      </c>
      <c r="P104" s="441">
        <f>IF((OR($C104='S7'!$C$10,$C104='S7'!$C$20,$C104='S7'!$C$30,$C104='S7'!$C$40)),1,0)</f>
        <v>1</v>
      </c>
      <c r="Q104" s="441">
        <f>IF((OR($C104='S7'!$C$11,$C104='S7'!$C$21,$C104='S7'!$C$31,$C104='S7'!$C$41)),1,0)</f>
        <v>1</v>
      </c>
      <c r="R104" s="441">
        <f>IF((OR($C104='S7'!$C$12,$C104='S7'!$C$22,$C104='S7'!$C$32,$C104='S7'!$C$42)),1,0)</f>
        <v>0</v>
      </c>
      <c r="S104" s="439">
        <f>IF((OR($C104='S7'!$D$3,$C104='S7'!$D$13,$C104='S7'!$D$23,$C104='S7'!$D$33)),1,0)</f>
        <v>0</v>
      </c>
      <c r="T104" s="439">
        <f>IF((OR($C104='S7'!$D$4,$C104='S7'!$D$14,$C104='S7'!$D$24,$C104='S7'!$D$34)),1,0)</f>
        <v>0</v>
      </c>
      <c r="U104" s="439">
        <f>IF((OR($C104='S7'!$D$5,$C104='S7'!$D$15,$C104='S7'!$D$25,$C104='S7'!$D$35)),1,0)</f>
        <v>0</v>
      </c>
      <c r="V104" s="439">
        <f>IF((OR($C104='S7'!$D$6,$C104='S7'!$D$16,$C104='S7'!$D$26,$C104='S7'!$D$36)),1,0)</f>
        <v>0</v>
      </c>
      <c r="W104" s="439">
        <f>IF((OR($C104='S7'!$D$7,$C104='S7'!$D$17,$C104='S7'!$D$27,$C104='S7'!$D$37)),1,0)</f>
        <v>0</v>
      </c>
      <c r="X104" s="439">
        <f>IF((OR($C104='S7'!$D$8,$C104='S7'!$D$18,$C104='S7'!$D$28,$C104='S7'!$D$38)),1,0)</f>
        <v>0</v>
      </c>
      <c r="Y104" s="439">
        <f>IF((OR($C104='S7'!$D$9,$C104='S7'!$D$19,$C104='S7'!$D$29,$C104='S7'!$D$39)),1,0)</f>
        <v>0</v>
      </c>
      <c r="Z104" s="439">
        <f>IF((OR($C104='S7'!$D$10,$C104='S7'!$D$20,$C104='S7'!$D$30,$C104='S7'!$D$40)),1,0)</f>
        <v>0</v>
      </c>
      <c r="AA104" s="439">
        <f>IF((OR($C104='S7'!$D$11,$C104='S7'!$D$21,$C104='S7'!$D$31,$C104='S7'!$D$41)),1,0)</f>
        <v>0</v>
      </c>
      <c r="AB104" s="439">
        <f>IF((OR($C104='S7'!$D$12,$C104='S7'!$D$22,$C104='S7'!$D$32,$C104='S7'!$D$42)),1,0)</f>
        <v>0</v>
      </c>
      <c r="AC104" s="441">
        <f>IF((OR($C104='S7'!$E$3,$C104='S7'!$E$13,$C104='S7'!$E$23,$C104='S7'!$E$33)),1,0)</f>
        <v>0</v>
      </c>
      <c r="AD104" s="441">
        <f>IF((OR($C104='S7'!$E$4,$C104='S7'!$E$14,$C104='S7'!$E$24,$C104='S7'!$E$34)),1,0)</f>
        <v>0</v>
      </c>
      <c r="AE104" s="441">
        <f>IF((OR($C104='S7'!$E$5,$C104='S7'!$E$15,$C104='S7'!$E$25,$C104='S7'!$E$35)),1,0)</f>
        <v>0</v>
      </c>
      <c r="AF104" s="441">
        <f>IF((OR($C104='S7'!$E$6,$C104='S7'!$E$16,$C104='S7'!$E$26,$C104='S7'!$E$36)),1,0)</f>
        <v>0</v>
      </c>
      <c r="AG104" s="441">
        <f>IF((OR($C104='S7'!$E$7,$C104='S7'!$E$17,$C104='S7'!$E$27,$C104='S7'!$E$37)),1,0)</f>
        <v>0</v>
      </c>
      <c r="AH104" s="441">
        <f>IF((OR($C104='S7'!$E$8,$C104='S7'!$E$18,$C104='S7'!$E$28,$C104='S7'!$E$38)),1,0)</f>
        <v>0</v>
      </c>
      <c r="AI104" s="441">
        <f>IF((OR($C104='S7'!$E$9,$C104='S7'!$E$19,$C104='S7'!$E$29,$C104='S7'!$E$39)),1,0)</f>
        <v>0</v>
      </c>
      <c r="AJ104" s="441">
        <f>IF((OR($C104='S7'!$E$10,$C104='S7'!$E$20,$C104='S7'!$E$30,$C104='S7'!$E$40)),1,0)</f>
        <v>0</v>
      </c>
      <c r="AK104" s="441">
        <f>IF((OR($C104='S7'!$E$11,$C104='S7'!$E$21,$C104='S7'!$E$31,$C104='S7'!$E$41)),1,0)</f>
        <v>0</v>
      </c>
      <c r="AL104" s="441">
        <f>IF((OR($C104='S7'!$E$12,$C104='S7'!$E$22,$C104='S7'!$E$32,$C104='S7'!$E$42)),1,0)</f>
        <v>0</v>
      </c>
      <c r="AM104" s="439">
        <f>IF((OR($C104='S7'!$F$3,$C104='S7'!$F$13,$C104='S7'!$F$23,$C104='S7'!$F$33)),1,0)</f>
        <v>0</v>
      </c>
      <c r="AN104" s="439">
        <f>IF((OR($C104='S7'!$F$4,$C104='S7'!$F$14,$C104='S7'!$F$24,$C104='S7'!$F$34)),1,0)</f>
        <v>0</v>
      </c>
      <c r="AO104" s="439">
        <f>IF((OR($C104='S7'!$F$5,$C104='S7'!$F$15,$C104='S7'!$F$25,$C104='S7'!$F$35)),1,0)</f>
        <v>0</v>
      </c>
      <c r="AP104" s="439">
        <f>IF((OR($C104='S7'!$F$6,$C104='S7'!$F$16,$C104='S7'!$F$26,$C104='S7'!$F$36)),1,0)</f>
        <v>0</v>
      </c>
      <c r="AQ104" s="439">
        <f>IF((OR($C104='S7'!$F$7,$C104='S7'!$F$17,$C104='S7'!$F$27,$C104='S7'!$F$37)),1,0)</f>
        <v>0</v>
      </c>
      <c r="AR104" s="439">
        <f>IF((OR($C104='S7'!$F$8,$C104='S7'!$F$18,$C104='S7'!$F$28,$C104='S7'!$F$38)),1,0)</f>
        <v>0</v>
      </c>
      <c r="AS104" s="439">
        <f>IF((OR($C104='S7'!$F$9,$C104='S7'!$F$19,$C104='S7'!$F$29,$C104='S7'!$F$39)),1,0)</f>
        <v>0</v>
      </c>
      <c r="AT104" s="439">
        <f>IF((OR($C104='S7'!$F$10,$C104='S7'!$F$20,$C104='S7'!$F$30,$C104='S7'!$F$40)),1,0)</f>
        <v>0</v>
      </c>
      <c r="AU104" s="439">
        <f>IF((OR($C104='S7'!$F$11,$C104='S7'!$F$21,$C104='S7'!$F$31,$C104='S7'!$F$41)),1,0)</f>
        <v>0</v>
      </c>
      <c r="AV104" s="439">
        <f>IF((OR($C104='S7'!$F$12,$C104='S7'!$F$22,$C104='S7'!$F$32,$C104='S7'!$F$42)),1,0)</f>
        <v>0</v>
      </c>
      <c r="AW104" s="441">
        <f>IF((OR($C104='S7'!$G$3,$C104='S7'!$G$13,$C104='S7'!$G$23,$C104='S7'!$G$33)),1,0)</f>
        <v>0</v>
      </c>
      <c r="AX104" s="441">
        <f>IF((OR($C104='S7'!$G$4,$C104='S7'!$G$14,$C104='S7'!$G$24,$C104='S7'!$G$34)),1,0)</f>
        <v>0</v>
      </c>
      <c r="AY104" s="441">
        <f>IF((OR($C104='S7'!$G$5,$C104='S7'!$G$15,$C104='S7'!$G$25,$C104='S7'!$G$35)),1,0)</f>
        <v>0</v>
      </c>
      <c r="AZ104" s="441">
        <f>IF((OR($C104='S7'!$G$6,$C104='S7'!$G$16,$C104='S7'!$G$26,$C104='S7'!$G$36)),1,0)</f>
        <v>0</v>
      </c>
      <c r="BA104" s="441">
        <f>IF((OR($C104='S7'!$G$7,$C104='S7'!$G$17,$C104='S7'!$G$27,$C104='S7'!$G$37)),1,0)</f>
        <v>0</v>
      </c>
      <c r="BB104" s="441">
        <f>IF((OR($C104='S7'!$G$8,$C104='S7'!$G$18,$C104='S7'!$G$28,$C104='S7'!$G$38)),1,0)</f>
        <v>0</v>
      </c>
      <c r="BC104" s="441">
        <f>IF((OR($C104='S7'!$G$9,$C104='S7'!$G$19,$C104='S7'!$G$29,$C104='S7'!$G$39)),1,0)</f>
        <v>0</v>
      </c>
      <c r="BD104" s="441">
        <f>IF((OR($C104='S7'!$G$10,$C104='S7'!$G$20,$C104='S7'!$G$30,$C104='S7'!$G$40)),1,0)</f>
        <v>0</v>
      </c>
      <c r="BE104" s="441">
        <f>IF((OR($C104='S7'!$G$11,$C104='S7'!$G$21,$C104='S7'!$G$31,$C104='S7'!$G$41)),1,0)</f>
        <v>0</v>
      </c>
      <c r="BF104" s="441">
        <f>IF((OR($C104='S7'!$G$12,$C104='S7'!$G$22,$C104='S7'!$G$32,$C104='S7'!$G$42)),1,0)</f>
        <v>0</v>
      </c>
      <c r="BG104" s="441" t="str">
        <f t="shared" si="363"/>
        <v/>
      </c>
      <c r="BH104" s="441" t="str">
        <f t="shared" si="364"/>
        <v/>
      </c>
      <c r="BI104" s="441" t="str">
        <f t="shared" si="365"/>
        <v/>
      </c>
      <c r="BJ104" s="441" t="str">
        <f t="shared" si="366"/>
        <v/>
      </c>
      <c r="BK104" s="441" t="str">
        <f t="shared" si="367"/>
        <v/>
      </c>
      <c r="BL104" s="441">
        <f t="shared" si="368"/>
        <v>6</v>
      </c>
      <c r="BM104" s="441">
        <f t="shared" si="369"/>
        <v>7</v>
      </c>
      <c r="BN104" s="441">
        <f t="shared" si="370"/>
        <v>8</v>
      </c>
      <c r="BO104" s="441">
        <f t="shared" si="371"/>
        <v>9</v>
      </c>
      <c r="BP104" s="441" t="str">
        <f t="shared" si="372"/>
        <v/>
      </c>
      <c r="BQ104" s="439" t="str">
        <f t="shared" si="373"/>
        <v/>
      </c>
      <c r="BR104" s="439" t="str">
        <f t="shared" si="374"/>
        <v/>
      </c>
      <c r="BS104" s="439" t="str">
        <f t="shared" si="375"/>
        <v/>
      </c>
      <c r="BT104" s="439" t="str">
        <f t="shared" si="376"/>
        <v/>
      </c>
      <c r="BU104" s="439" t="str">
        <f t="shared" si="377"/>
        <v/>
      </c>
      <c r="BV104" s="439" t="str">
        <f t="shared" si="378"/>
        <v/>
      </c>
      <c r="BW104" s="439" t="str">
        <f t="shared" si="379"/>
        <v/>
      </c>
      <c r="BX104" s="439" t="str">
        <f t="shared" si="380"/>
        <v/>
      </c>
      <c r="BY104" s="439" t="str">
        <f t="shared" si="381"/>
        <v/>
      </c>
      <c r="BZ104" s="439" t="str">
        <f t="shared" si="382"/>
        <v/>
      </c>
      <c r="CA104" s="441" t="str">
        <f t="shared" si="383"/>
        <v/>
      </c>
      <c r="CB104" s="441" t="str">
        <f t="shared" si="384"/>
        <v/>
      </c>
      <c r="CC104" s="441" t="str">
        <f t="shared" si="385"/>
        <v/>
      </c>
      <c r="CD104" s="441" t="str">
        <f t="shared" si="386"/>
        <v/>
      </c>
      <c r="CE104" s="441" t="str">
        <f t="shared" si="387"/>
        <v/>
      </c>
      <c r="CF104" s="441" t="str">
        <f t="shared" si="388"/>
        <v/>
      </c>
      <c r="CG104" s="441" t="str">
        <f t="shared" si="389"/>
        <v/>
      </c>
      <c r="CH104" s="441" t="str">
        <f t="shared" si="390"/>
        <v/>
      </c>
      <c r="CI104" s="441" t="str">
        <f t="shared" si="391"/>
        <v/>
      </c>
      <c r="CJ104" s="441" t="str">
        <f t="shared" si="392"/>
        <v/>
      </c>
      <c r="CK104" s="439" t="str">
        <f t="shared" si="393"/>
        <v/>
      </c>
      <c r="CL104" s="439" t="str">
        <f t="shared" si="394"/>
        <v/>
      </c>
      <c r="CM104" s="439" t="str">
        <f t="shared" si="395"/>
        <v/>
      </c>
      <c r="CN104" s="439" t="str">
        <f t="shared" si="396"/>
        <v/>
      </c>
      <c r="CO104" s="439" t="str">
        <f t="shared" si="397"/>
        <v/>
      </c>
      <c r="CP104" s="439" t="str">
        <f t="shared" si="398"/>
        <v/>
      </c>
      <c r="CQ104" s="439" t="str">
        <f t="shared" si="399"/>
        <v/>
      </c>
      <c r="CR104" s="439" t="str">
        <f t="shared" si="400"/>
        <v/>
      </c>
      <c r="CS104" s="439" t="str">
        <f t="shared" si="401"/>
        <v/>
      </c>
      <c r="CT104" s="439" t="str">
        <f t="shared" si="402"/>
        <v/>
      </c>
      <c r="CU104" s="441" t="str">
        <f t="shared" si="403"/>
        <v/>
      </c>
      <c r="CV104" s="441" t="str">
        <f t="shared" si="404"/>
        <v/>
      </c>
      <c r="CW104" s="441" t="str">
        <f t="shared" si="405"/>
        <v/>
      </c>
      <c r="CX104" s="441" t="str">
        <f t="shared" si="406"/>
        <v/>
      </c>
      <c r="CY104" s="441" t="str">
        <f t="shared" si="407"/>
        <v/>
      </c>
      <c r="CZ104" s="441" t="str">
        <f t="shared" si="408"/>
        <v/>
      </c>
      <c r="DA104" s="441" t="str">
        <f t="shared" si="409"/>
        <v/>
      </c>
      <c r="DB104" s="441" t="str">
        <f t="shared" si="410"/>
        <v/>
      </c>
      <c r="DC104" s="441" t="str">
        <f t="shared" si="411"/>
        <v/>
      </c>
      <c r="DD104" s="441" t="str">
        <f t="shared" si="412"/>
        <v/>
      </c>
      <c r="DE104" s="443" t="str">
        <f t="shared" si="413"/>
        <v>6789</v>
      </c>
      <c r="DF104" s="443" t="str">
        <f t="shared" si="296"/>
        <v>M6789</v>
      </c>
      <c r="DG104" s="443" t="str">
        <f t="shared" si="414"/>
        <v/>
      </c>
      <c r="DH104" s="443" t="str">
        <f t="shared" si="297"/>
        <v/>
      </c>
      <c r="DI104" t="str">
        <f t="shared" si="415"/>
        <v/>
      </c>
      <c r="DJ104" s="443" t="str">
        <f t="shared" si="298"/>
        <v/>
      </c>
      <c r="DK104" t="str">
        <f t="shared" si="416"/>
        <v/>
      </c>
      <c r="DL104" s="443" t="str">
        <f t="shared" si="300"/>
        <v/>
      </c>
      <c r="DM104" t="str">
        <f t="shared" si="417"/>
        <v/>
      </c>
      <c r="DN104" s="443" t="str">
        <f t="shared" si="299"/>
        <v/>
      </c>
    </row>
    <row r="105" spans="1:118" ht="20.100000000000001" customHeight="1" x14ac:dyDescent="0.2">
      <c r="A105" s="1040"/>
      <c r="B105" s="40">
        <f t="shared" si="295"/>
        <v>100</v>
      </c>
      <c r="C105" s="647" t="s">
        <v>891</v>
      </c>
      <c r="D105" s="648" t="str">
        <f>VLOOKUP($C105,'Course List (program)'!$G$2:$L$100,2,FALSE)</f>
        <v>Energy Efficient Buildings</v>
      </c>
      <c r="E105" s="649" t="str">
        <f>VLOOKUP($C105,'Course List (program)'!$G$2:$L$100,3,FALSE)</f>
        <v>Doç. Dr. Ayşin SEV</v>
      </c>
      <c r="F105" s="650">
        <f>VLOOKUP($C105,'Course List (program)'!$G$2:$L$100,4,FALSE)</f>
        <v>0</v>
      </c>
      <c r="G105" s="648" t="str">
        <f t="shared" si="418"/>
        <v>W678</v>
      </c>
      <c r="H105" s="652">
        <f>VLOOKUP($C105,'Course List (program)'!$G$2:$L$100,6,FALSE)</f>
        <v>0</v>
      </c>
      <c r="I105" s="441">
        <f>IF((OR($C105='S7'!$C$3,$C105='S7'!$C$13,$C105='S7'!$C$23,$C105='S7'!$C$33)),1,0)</f>
        <v>0</v>
      </c>
      <c r="J105" s="441">
        <f>IF((OR($C105='S7'!$C$4,$C105='S7'!$C$14,$C105='S7'!$C$24,$C105='S7'!$C$34)),1,0)</f>
        <v>0</v>
      </c>
      <c r="K105" s="441">
        <f>IF((OR($C105='S7'!$C$5,$C105='S7'!$C$15,$C105='S7'!$C$25,$C105='S7'!$C$35)),1,0)</f>
        <v>0</v>
      </c>
      <c r="L105" s="441">
        <f>IF((OR($C105='S7'!$C$6,$C105='S7'!$C$16,$C105='S7'!$C$26,$C105='S7'!$C$36)),1,0)</f>
        <v>0</v>
      </c>
      <c r="M105" s="441">
        <f>IF((OR($C105='S7'!$C$7,$C105='S7'!$C$17,$C105='S7'!$C$27,$C105='S7'!$C$37)),1,0)</f>
        <v>0</v>
      </c>
      <c r="N105" s="441">
        <f>IF((OR($C105='S7'!$C$8,$C105='S7'!$C$18,$C105='S7'!$C$28,$C105='S7'!$C$38)),1,0)</f>
        <v>0</v>
      </c>
      <c r="O105" s="441">
        <f>IF((OR($C105='S7'!$C$9,$C105='S7'!$C$19,$C105='S7'!$C$29,$C105='S7'!$C$39)),1,0)</f>
        <v>0</v>
      </c>
      <c r="P105" s="441">
        <f>IF((OR($C105='S7'!$C$10,$C105='S7'!$C$20,$C105='S7'!$C$30,$C105='S7'!$C$40)),1,0)</f>
        <v>0</v>
      </c>
      <c r="Q105" s="441">
        <f>IF((OR($C105='S7'!$C$11,$C105='S7'!$C$21,$C105='S7'!$C$31,$C105='S7'!$C$41)),1,0)</f>
        <v>0</v>
      </c>
      <c r="R105" s="441">
        <f>IF((OR($C105='S7'!$C$12,$C105='S7'!$C$22,$C105='S7'!$C$32,$C105='S7'!$C$42)),1,0)</f>
        <v>0</v>
      </c>
      <c r="S105" s="439">
        <f>IF((OR($C105='S7'!$D$3,$C105='S7'!$D$13,$C105='S7'!$D$23,$C105='S7'!$D$33)),1,0)</f>
        <v>0</v>
      </c>
      <c r="T105" s="439">
        <f>IF((OR($C105='S7'!$D$4,$C105='S7'!$D$14,$C105='S7'!$D$24,$C105='S7'!$D$34)),1,0)</f>
        <v>0</v>
      </c>
      <c r="U105" s="439">
        <f>IF((OR($C105='S7'!$D$5,$C105='S7'!$D$15,$C105='S7'!$D$25,$C105='S7'!$D$35)),1,0)</f>
        <v>0</v>
      </c>
      <c r="V105" s="439">
        <f>IF((OR($C105='S7'!$D$6,$C105='S7'!$D$16,$C105='S7'!$D$26,$C105='S7'!$D$36)),1,0)</f>
        <v>0</v>
      </c>
      <c r="W105" s="439">
        <f>IF((OR($C105='S7'!$D$7,$C105='S7'!$D$17,$C105='S7'!$D$27,$C105='S7'!$D$37)),1,0)</f>
        <v>0</v>
      </c>
      <c r="X105" s="439">
        <f>IF((OR($C105='S7'!$D$8,$C105='S7'!$D$18,$C105='S7'!$D$28,$C105='S7'!$D$38)),1,0)</f>
        <v>0</v>
      </c>
      <c r="Y105" s="439">
        <f>IF((OR($C105='S7'!$D$9,$C105='S7'!$D$19,$C105='S7'!$D$29,$C105='S7'!$D$39)),1,0)</f>
        <v>0</v>
      </c>
      <c r="Z105" s="439">
        <f>IF((OR($C105='S7'!$D$10,$C105='S7'!$D$20,$C105='S7'!$D$30,$C105='S7'!$D$40)),1,0)</f>
        <v>0</v>
      </c>
      <c r="AA105" s="439">
        <f>IF((OR($C105='S7'!$D$11,$C105='S7'!$D$21,$C105='S7'!$D$31,$C105='S7'!$D$41)),1,0)</f>
        <v>0</v>
      </c>
      <c r="AB105" s="439">
        <f>IF((OR($C105='S7'!$D$12,$C105='S7'!$D$22,$C105='S7'!$D$32,$C105='S7'!$D$42)),1,0)</f>
        <v>0</v>
      </c>
      <c r="AC105" s="441">
        <f>IF((OR($C105='S7'!$E$3,$C105='S7'!$E$13,$C105='S7'!$E$23,$C105='S7'!$E$33)),1,0)</f>
        <v>0</v>
      </c>
      <c r="AD105" s="441">
        <f>IF((OR($C105='S7'!$E$4,$C105='S7'!$E$14,$C105='S7'!$E$24,$C105='S7'!$E$34)),1,0)</f>
        <v>0</v>
      </c>
      <c r="AE105" s="441">
        <f>IF((OR($C105='S7'!$E$5,$C105='S7'!$E$15,$C105='S7'!$E$25,$C105='S7'!$E$35)),1,0)</f>
        <v>0</v>
      </c>
      <c r="AF105" s="441">
        <f>IF((OR($C105='S7'!$E$6,$C105='S7'!$E$16,$C105='S7'!$E$26,$C105='S7'!$E$36)),1,0)</f>
        <v>0</v>
      </c>
      <c r="AG105" s="441">
        <f>IF((OR($C105='S7'!$E$7,$C105='S7'!$E$17,$C105='S7'!$E$27,$C105='S7'!$E$37)),1,0)</f>
        <v>0</v>
      </c>
      <c r="AH105" s="441">
        <f>IF((OR($C105='S7'!$E$8,$C105='S7'!$E$18,$C105='S7'!$E$28,$C105='S7'!$E$38)),1,0)</f>
        <v>1</v>
      </c>
      <c r="AI105" s="441">
        <f>IF((OR($C105='S7'!$E$9,$C105='S7'!$E$19,$C105='S7'!$E$29,$C105='S7'!$E$39)),1,0)</f>
        <v>1</v>
      </c>
      <c r="AJ105" s="441">
        <f>IF((OR($C105='S7'!$E$10,$C105='S7'!$E$20,$C105='S7'!$E$30,$C105='S7'!$E$40)),1,0)</f>
        <v>1</v>
      </c>
      <c r="AK105" s="441">
        <f>IF((OR($C105='S7'!$E$11,$C105='S7'!$E$21,$C105='S7'!$E$31,$C105='S7'!$E$41)),1,0)</f>
        <v>0</v>
      </c>
      <c r="AL105" s="441">
        <f>IF((OR($C105='S7'!$E$12,$C105='S7'!$E$22,$C105='S7'!$E$32,$C105='S7'!$E$42)),1,0)</f>
        <v>0</v>
      </c>
      <c r="AM105" s="439">
        <f>IF((OR($C105='S7'!$F$3,$C105='S7'!$F$13,$C105='S7'!$F$23,$C105='S7'!$F$33)),1,0)</f>
        <v>0</v>
      </c>
      <c r="AN105" s="439">
        <f>IF((OR($C105='S7'!$F$4,$C105='S7'!$F$14,$C105='S7'!$F$24,$C105='S7'!$F$34)),1,0)</f>
        <v>0</v>
      </c>
      <c r="AO105" s="439">
        <f>IF((OR($C105='S7'!$F$5,$C105='S7'!$F$15,$C105='S7'!$F$25,$C105='S7'!$F$35)),1,0)</f>
        <v>0</v>
      </c>
      <c r="AP105" s="439">
        <f>IF((OR($C105='S7'!$F$6,$C105='S7'!$F$16,$C105='S7'!$F$26,$C105='S7'!$F$36)),1,0)</f>
        <v>0</v>
      </c>
      <c r="AQ105" s="439">
        <f>IF((OR($C105='S7'!$F$7,$C105='S7'!$F$17,$C105='S7'!$F$27,$C105='S7'!$F$37)),1,0)</f>
        <v>0</v>
      </c>
      <c r="AR105" s="439">
        <f>IF((OR($C105='S7'!$F$8,$C105='S7'!$F$18,$C105='S7'!$F$28,$C105='S7'!$F$38)),1,0)</f>
        <v>0</v>
      </c>
      <c r="AS105" s="439">
        <f>IF((OR($C105='S7'!$F$9,$C105='S7'!$F$19,$C105='S7'!$F$29,$C105='S7'!$F$39)),1,0)</f>
        <v>0</v>
      </c>
      <c r="AT105" s="439">
        <f>IF((OR($C105='S7'!$F$10,$C105='S7'!$F$20,$C105='S7'!$F$30,$C105='S7'!$F$40)),1,0)</f>
        <v>0</v>
      </c>
      <c r="AU105" s="439">
        <f>IF((OR($C105='S7'!$F$11,$C105='S7'!$F$21,$C105='S7'!$F$31,$C105='S7'!$F$41)),1,0)</f>
        <v>0</v>
      </c>
      <c r="AV105" s="439">
        <f>IF((OR($C105='S7'!$F$12,$C105='S7'!$F$22,$C105='S7'!$F$32,$C105='S7'!$F$42)),1,0)</f>
        <v>0</v>
      </c>
      <c r="AW105" s="441">
        <f>IF((OR($C105='S7'!$G$3,$C105='S7'!$G$13,$C105='S7'!$G$23,$C105='S7'!$G$33)),1,0)</f>
        <v>0</v>
      </c>
      <c r="AX105" s="441">
        <f>IF((OR($C105='S7'!$G$4,$C105='S7'!$G$14,$C105='S7'!$G$24,$C105='S7'!$G$34)),1,0)</f>
        <v>0</v>
      </c>
      <c r="AY105" s="441">
        <f>IF((OR($C105='S7'!$G$5,$C105='S7'!$G$15,$C105='S7'!$G$25,$C105='S7'!$G$35)),1,0)</f>
        <v>0</v>
      </c>
      <c r="AZ105" s="441">
        <f>IF((OR($C105='S7'!$G$6,$C105='S7'!$G$16,$C105='S7'!$G$26,$C105='S7'!$G$36)),1,0)</f>
        <v>0</v>
      </c>
      <c r="BA105" s="441">
        <f>IF((OR($C105='S7'!$G$7,$C105='S7'!$G$17,$C105='S7'!$G$27,$C105='S7'!$G$37)),1,0)</f>
        <v>0</v>
      </c>
      <c r="BB105" s="441">
        <f>IF((OR($C105='S7'!$G$8,$C105='S7'!$G$18,$C105='S7'!$G$28,$C105='S7'!$G$38)),1,0)</f>
        <v>0</v>
      </c>
      <c r="BC105" s="441">
        <f>IF((OR($C105='S7'!$G$9,$C105='S7'!$G$19,$C105='S7'!$G$29,$C105='S7'!$G$39)),1,0)</f>
        <v>0</v>
      </c>
      <c r="BD105" s="441">
        <f>IF((OR($C105='S7'!$G$10,$C105='S7'!$G$20,$C105='S7'!$G$30,$C105='S7'!$G$40)),1,0)</f>
        <v>0</v>
      </c>
      <c r="BE105" s="441">
        <f>IF((OR($C105='S7'!$G$11,$C105='S7'!$G$21,$C105='S7'!$G$31,$C105='S7'!$G$41)),1,0)</f>
        <v>0</v>
      </c>
      <c r="BF105" s="441">
        <f>IF((OR($C105='S7'!$G$12,$C105='S7'!$G$22,$C105='S7'!$G$32,$C105='S7'!$G$42)),1,0)</f>
        <v>0</v>
      </c>
      <c r="BG105" s="441" t="str">
        <f t="shared" si="363"/>
        <v/>
      </c>
      <c r="BH105" s="441" t="str">
        <f t="shared" si="364"/>
        <v/>
      </c>
      <c r="BI105" s="441" t="str">
        <f t="shared" si="365"/>
        <v/>
      </c>
      <c r="BJ105" s="441" t="str">
        <f t="shared" si="366"/>
        <v/>
      </c>
      <c r="BK105" s="441" t="str">
        <f t="shared" si="367"/>
        <v/>
      </c>
      <c r="BL105" s="441" t="str">
        <f t="shared" si="368"/>
        <v/>
      </c>
      <c r="BM105" s="441" t="str">
        <f t="shared" si="369"/>
        <v/>
      </c>
      <c r="BN105" s="441" t="str">
        <f t="shared" si="370"/>
        <v/>
      </c>
      <c r="BO105" s="441" t="str">
        <f t="shared" si="371"/>
        <v/>
      </c>
      <c r="BP105" s="441" t="str">
        <f t="shared" si="372"/>
        <v/>
      </c>
      <c r="BQ105" s="439" t="str">
        <f t="shared" si="373"/>
        <v/>
      </c>
      <c r="BR105" s="439" t="str">
        <f t="shared" si="374"/>
        <v/>
      </c>
      <c r="BS105" s="439" t="str">
        <f t="shared" si="375"/>
        <v/>
      </c>
      <c r="BT105" s="439" t="str">
        <f t="shared" si="376"/>
        <v/>
      </c>
      <c r="BU105" s="439" t="str">
        <f t="shared" si="377"/>
        <v/>
      </c>
      <c r="BV105" s="439" t="str">
        <f t="shared" si="378"/>
        <v/>
      </c>
      <c r="BW105" s="439" t="str">
        <f t="shared" si="379"/>
        <v/>
      </c>
      <c r="BX105" s="439" t="str">
        <f t="shared" si="380"/>
        <v/>
      </c>
      <c r="BY105" s="439" t="str">
        <f t="shared" si="381"/>
        <v/>
      </c>
      <c r="BZ105" s="439" t="str">
        <f t="shared" si="382"/>
        <v/>
      </c>
      <c r="CA105" s="441" t="str">
        <f t="shared" si="383"/>
        <v/>
      </c>
      <c r="CB105" s="441" t="str">
        <f t="shared" si="384"/>
        <v/>
      </c>
      <c r="CC105" s="441" t="str">
        <f t="shared" si="385"/>
        <v/>
      </c>
      <c r="CD105" s="441" t="str">
        <f t="shared" si="386"/>
        <v/>
      </c>
      <c r="CE105" s="441" t="str">
        <f t="shared" si="387"/>
        <v/>
      </c>
      <c r="CF105" s="441">
        <f t="shared" si="388"/>
        <v>6</v>
      </c>
      <c r="CG105" s="441">
        <f t="shared" si="389"/>
        <v>7</v>
      </c>
      <c r="CH105" s="441">
        <f t="shared" si="390"/>
        <v>8</v>
      </c>
      <c r="CI105" s="441" t="str">
        <f t="shared" si="391"/>
        <v/>
      </c>
      <c r="CJ105" s="441" t="str">
        <f t="shared" si="392"/>
        <v/>
      </c>
      <c r="CK105" s="439" t="str">
        <f t="shared" si="393"/>
        <v/>
      </c>
      <c r="CL105" s="439" t="str">
        <f t="shared" si="394"/>
        <v/>
      </c>
      <c r="CM105" s="439" t="str">
        <f t="shared" si="395"/>
        <v/>
      </c>
      <c r="CN105" s="439" t="str">
        <f t="shared" si="396"/>
        <v/>
      </c>
      <c r="CO105" s="439" t="str">
        <f t="shared" si="397"/>
        <v/>
      </c>
      <c r="CP105" s="439" t="str">
        <f t="shared" si="398"/>
        <v/>
      </c>
      <c r="CQ105" s="439" t="str">
        <f t="shared" si="399"/>
        <v/>
      </c>
      <c r="CR105" s="439" t="str">
        <f t="shared" si="400"/>
        <v/>
      </c>
      <c r="CS105" s="439" t="str">
        <f t="shared" si="401"/>
        <v/>
      </c>
      <c r="CT105" s="439" t="str">
        <f t="shared" si="402"/>
        <v/>
      </c>
      <c r="CU105" s="441" t="str">
        <f t="shared" si="403"/>
        <v/>
      </c>
      <c r="CV105" s="441" t="str">
        <f t="shared" si="404"/>
        <v/>
      </c>
      <c r="CW105" s="441" t="str">
        <f t="shared" si="405"/>
        <v/>
      </c>
      <c r="CX105" s="441" t="str">
        <f t="shared" si="406"/>
        <v/>
      </c>
      <c r="CY105" s="441" t="str">
        <f t="shared" si="407"/>
        <v/>
      </c>
      <c r="CZ105" s="441" t="str">
        <f t="shared" si="408"/>
        <v/>
      </c>
      <c r="DA105" s="441" t="str">
        <f t="shared" si="409"/>
        <v/>
      </c>
      <c r="DB105" s="441" t="str">
        <f t="shared" si="410"/>
        <v/>
      </c>
      <c r="DC105" s="441" t="str">
        <f t="shared" si="411"/>
        <v/>
      </c>
      <c r="DD105" s="441" t="str">
        <f t="shared" si="412"/>
        <v/>
      </c>
      <c r="DE105" s="443" t="str">
        <f t="shared" si="413"/>
        <v/>
      </c>
      <c r="DF105" s="443" t="str">
        <f t="shared" si="296"/>
        <v/>
      </c>
      <c r="DG105" s="443" t="str">
        <f t="shared" si="414"/>
        <v/>
      </c>
      <c r="DH105" s="443" t="str">
        <f t="shared" si="297"/>
        <v/>
      </c>
      <c r="DI105" t="str">
        <f t="shared" si="415"/>
        <v>678</v>
      </c>
      <c r="DJ105" s="443" t="str">
        <f t="shared" si="298"/>
        <v>W678</v>
      </c>
      <c r="DK105" t="str">
        <f t="shared" si="416"/>
        <v/>
      </c>
      <c r="DL105" s="443" t="str">
        <f t="shared" si="300"/>
        <v/>
      </c>
      <c r="DM105" t="str">
        <f t="shared" si="417"/>
        <v/>
      </c>
      <c r="DN105" s="443" t="str">
        <f t="shared" si="299"/>
        <v/>
      </c>
    </row>
    <row r="106" spans="1:118" ht="20.100000000000001" hidden="1" customHeight="1" x14ac:dyDescent="0.2">
      <c r="A106" s="1040"/>
      <c r="B106" s="40">
        <f t="shared" si="295"/>
        <v>101</v>
      </c>
      <c r="C106" s="647" t="s">
        <v>49</v>
      </c>
      <c r="D106" s="648">
        <f>VLOOKUP($C106,'Course List (program)'!$G$2:$L$100,2,FALSE)</f>
        <v>0</v>
      </c>
      <c r="E106" s="653">
        <f>VLOOKUP($C106,'Course List (program)'!$G$2:$L$100,3,FALSE)</f>
        <v>0</v>
      </c>
      <c r="F106" s="655">
        <f>VLOOKUP($C106,'Course List (program)'!$G$2:$L$100,4,FALSE)</f>
        <v>0</v>
      </c>
      <c r="G106" s="656" t="str">
        <f t="shared" si="418"/>
        <v/>
      </c>
      <c r="H106" s="652">
        <f>VLOOKUP($C106,'Course List (program)'!$G$2:$L$100,6,FALSE)</f>
        <v>0</v>
      </c>
      <c r="I106" s="441">
        <f>IF((OR($C106='S7'!$C$3,$C106='S7'!$C$13,$C106='S7'!$C$23,$C106='S7'!$C$33)),1,0)</f>
        <v>0</v>
      </c>
      <c r="J106" s="441">
        <f>IF((OR($C106='S7'!$C$4,$C106='S7'!$C$14,$C106='S7'!$C$24,$C106='S7'!$C$34)),1,0)</f>
        <v>0</v>
      </c>
      <c r="K106" s="441">
        <f>IF((OR($C106='S7'!$C$5,$C106='S7'!$C$15,$C106='S7'!$C$25,$C106='S7'!$C$35)),1,0)</f>
        <v>0</v>
      </c>
      <c r="L106" s="441">
        <f>IF((OR($C106='S7'!$C$6,$C106='S7'!$C$16,$C106='S7'!$C$26,$C106='S7'!$C$36)),1,0)</f>
        <v>0</v>
      </c>
      <c r="M106" s="441">
        <f>IF((OR($C106='S7'!$C$7,$C106='S7'!$C$17,$C106='S7'!$C$27,$C106='S7'!$C$37)),1,0)</f>
        <v>0</v>
      </c>
      <c r="N106" s="441">
        <f>IF((OR($C106='S7'!$C$8,$C106='S7'!$C$18,$C106='S7'!$C$28,$C106='S7'!$C$38)),1,0)</f>
        <v>0</v>
      </c>
      <c r="O106" s="441">
        <f>IF((OR($C106='S7'!$C$9,$C106='S7'!$C$19,$C106='S7'!$C$29,$C106='S7'!$C$39)),1,0)</f>
        <v>0</v>
      </c>
      <c r="P106" s="441">
        <f>IF((OR($C106='S7'!$C$10,$C106='S7'!$C$20,$C106='S7'!$C$30,$C106='S7'!$C$40)),1,0)</f>
        <v>0</v>
      </c>
      <c r="Q106" s="441">
        <f>IF((OR($C106='S7'!$C$11,$C106='S7'!$C$21,$C106='S7'!$C$31,$C106='S7'!$C$41)),1,0)</f>
        <v>0</v>
      </c>
      <c r="R106" s="441">
        <f>IF((OR($C106='S7'!$C$12,$C106='S7'!$C$22,$C106='S7'!$C$32,$C106='S7'!$C$42)),1,0)</f>
        <v>0</v>
      </c>
      <c r="S106" s="439">
        <f>IF((OR($C106='S7'!$D$3,$C106='S7'!$D$13,$C106='S7'!$D$23,$C106='S7'!$D$33)),1,0)</f>
        <v>0</v>
      </c>
      <c r="T106" s="439">
        <f>IF((OR($C106='S7'!$D$4,$C106='S7'!$D$14,$C106='S7'!$D$24,$C106='S7'!$D$34)),1,0)</f>
        <v>0</v>
      </c>
      <c r="U106" s="439">
        <f>IF((OR($C106='S7'!$D$5,$C106='S7'!$D$15,$C106='S7'!$D$25,$C106='S7'!$D$35)),1,0)</f>
        <v>0</v>
      </c>
      <c r="V106" s="439">
        <f>IF((OR($C106='S7'!$D$6,$C106='S7'!$D$16,$C106='S7'!$D$26,$C106='S7'!$D$36)),1,0)</f>
        <v>0</v>
      </c>
      <c r="W106" s="439">
        <f>IF((OR($C106='S7'!$D$7,$C106='S7'!$D$17,$C106='S7'!$D$27,$C106='S7'!$D$37)),1,0)</f>
        <v>0</v>
      </c>
      <c r="X106" s="439">
        <f>IF((OR($C106='S7'!$D$8,$C106='S7'!$D$18,$C106='S7'!$D$28,$C106='S7'!$D$38)),1,0)</f>
        <v>0</v>
      </c>
      <c r="Y106" s="439">
        <f>IF((OR($C106='S7'!$D$9,$C106='S7'!$D$19,$C106='S7'!$D$29,$C106='S7'!$D$39)),1,0)</f>
        <v>0</v>
      </c>
      <c r="Z106" s="439">
        <f>IF((OR($C106='S7'!$D$10,$C106='S7'!$D$20,$C106='S7'!$D$30,$C106='S7'!$D$40)),1,0)</f>
        <v>0</v>
      </c>
      <c r="AA106" s="439">
        <f>IF((OR($C106='S7'!$D$11,$C106='S7'!$D$21,$C106='S7'!$D$31,$C106='S7'!$D$41)),1,0)</f>
        <v>0</v>
      </c>
      <c r="AB106" s="439">
        <f>IF((OR($C106='S7'!$D$12,$C106='S7'!$D$22,$C106='S7'!$D$32,$C106='S7'!$D$42)),1,0)</f>
        <v>0</v>
      </c>
      <c r="AC106" s="441">
        <f>IF((OR($C106='S7'!$E$3,$C106='S7'!$E$13,$C106='S7'!$E$23,$C106='S7'!$E$33)),1,0)</f>
        <v>0</v>
      </c>
      <c r="AD106" s="441">
        <f>IF((OR($C106='S7'!$E$4,$C106='S7'!$E$14,$C106='S7'!$E$24,$C106='S7'!$E$34)),1,0)</f>
        <v>0</v>
      </c>
      <c r="AE106" s="441">
        <f>IF((OR($C106='S7'!$E$5,$C106='S7'!$E$15,$C106='S7'!$E$25,$C106='S7'!$E$35)),1,0)</f>
        <v>0</v>
      </c>
      <c r="AF106" s="441">
        <f>IF((OR($C106='S7'!$E$6,$C106='S7'!$E$16,$C106='S7'!$E$26,$C106='S7'!$E$36)),1,0)</f>
        <v>0</v>
      </c>
      <c r="AG106" s="441">
        <f>IF((OR($C106='S7'!$E$7,$C106='S7'!$E$17,$C106='S7'!$E$27,$C106='S7'!$E$37)),1,0)</f>
        <v>0</v>
      </c>
      <c r="AH106" s="441">
        <f>IF((OR($C106='S7'!$E$8,$C106='S7'!$E$18,$C106='S7'!$E$28,$C106='S7'!$E$38)),1,0)</f>
        <v>0</v>
      </c>
      <c r="AI106" s="441">
        <f>IF((OR($C106='S7'!$E$9,$C106='S7'!$E$19,$C106='S7'!$E$29,$C106='S7'!$E$39)),1,0)</f>
        <v>0</v>
      </c>
      <c r="AJ106" s="441">
        <f>IF((OR($C106='S7'!$E$10,$C106='S7'!$E$20,$C106='S7'!$E$30,$C106='S7'!$E$40)),1,0)</f>
        <v>0</v>
      </c>
      <c r="AK106" s="441">
        <f>IF((OR($C106='S7'!$E$11,$C106='S7'!$E$21,$C106='S7'!$E$31,$C106='S7'!$E$41)),1,0)</f>
        <v>0</v>
      </c>
      <c r="AL106" s="441">
        <f>IF((OR($C106='S7'!$E$12,$C106='S7'!$E$22,$C106='S7'!$E$32,$C106='S7'!$E$42)),1,0)</f>
        <v>0</v>
      </c>
      <c r="AM106" s="439">
        <f>IF((OR($C106='S7'!$F$3,$C106='S7'!$F$13,$C106='S7'!$F$23,$C106='S7'!$F$33)),1,0)</f>
        <v>0</v>
      </c>
      <c r="AN106" s="439">
        <f>IF((OR($C106='S7'!$F$4,$C106='S7'!$F$14,$C106='S7'!$F$24,$C106='S7'!$F$34)),1,0)</f>
        <v>0</v>
      </c>
      <c r="AO106" s="439">
        <f>IF((OR($C106='S7'!$F$5,$C106='S7'!$F$15,$C106='S7'!$F$25,$C106='S7'!$F$35)),1,0)</f>
        <v>0</v>
      </c>
      <c r="AP106" s="439">
        <f>IF((OR($C106='S7'!$F$6,$C106='S7'!$F$16,$C106='S7'!$F$26,$C106='S7'!$F$36)),1,0)</f>
        <v>0</v>
      </c>
      <c r="AQ106" s="439">
        <f>IF((OR($C106='S7'!$F$7,$C106='S7'!$F$17,$C106='S7'!$F$27,$C106='S7'!$F$37)),1,0)</f>
        <v>0</v>
      </c>
      <c r="AR106" s="439">
        <f>IF((OR($C106='S7'!$F$8,$C106='S7'!$F$18,$C106='S7'!$F$28,$C106='S7'!$F$38)),1,0)</f>
        <v>0</v>
      </c>
      <c r="AS106" s="439">
        <f>IF((OR($C106='S7'!$F$9,$C106='S7'!$F$19,$C106='S7'!$F$29,$C106='S7'!$F$39)),1,0)</f>
        <v>0</v>
      </c>
      <c r="AT106" s="439">
        <f>IF((OR($C106='S7'!$F$10,$C106='S7'!$F$20,$C106='S7'!$F$30,$C106='S7'!$F$40)),1,0)</f>
        <v>0</v>
      </c>
      <c r="AU106" s="439">
        <f>IF((OR($C106='S7'!$F$11,$C106='S7'!$F$21,$C106='S7'!$F$31,$C106='S7'!$F$41)),1,0)</f>
        <v>0</v>
      </c>
      <c r="AV106" s="439">
        <f>IF((OR($C106='S7'!$F$12,$C106='S7'!$F$22,$C106='S7'!$F$32,$C106='S7'!$F$42)),1,0)</f>
        <v>0</v>
      </c>
      <c r="AW106" s="441">
        <f>IF((OR($C106='S7'!$G$3,$C106='S7'!$G$13,$C106='S7'!$G$23,$C106='S7'!$G$33)),1,0)</f>
        <v>0</v>
      </c>
      <c r="AX106" s="441">
        <f>IF((OR($C106='S7'!$G$4,$C106='S7'!$G$14,$C106='S7'!$G$24,$C106='S7'!$G$34)),1,0)</f>
        <v>0</v>
      </c>
      <c r="AY106" s="441">
        <f>IF((OR($C106='S7'!$G$5,$C106='S7'!$G$15,$C106='S7'!$G$25,$C106='S7'!$G$35)),1,0)</f>
        <v>0</v>
      </c>
      <c r="AZ106" s="441">
        <f>IF((OR($C106='S7'!$G$6,$C106='S7'!$G$16,$C106='S7'!$G$26,$C106='S7'!$G$36)),1,0)</f>
        <v>0</v>
      </c>
      <c r="BA106" s="441">
        <f>IF((OR($C106='S7'!$G$7,$C106='S7'!$G$17,$C106='S7'!$G$27,$C106='S7'!$G$37)),1,0)</f>
        <v>0</v>
      </c>
      <c r="BB106" s="441">
        <f>IF((OR($C106='S7'!$G$8,$C106='S7'!$G$18,$C106='S7'!$G$28,$C106='S7'!$G$38)),1,0)</f>
        <v>0</v>
      </c>
      <c r="BC106" s="441">
        <f>IF((OR($C106='S7'!$G$9,$C106='S7'!$G$19,$C106='S7'!$G$29,$C106='S7'!$G$39)),1,0)</f>
        <v>0</v>
      </c>
      <c r="BD106" s="441">
        <f>IF((OR($C106='S7'!$G$10,$C106='S7'!$G$20,$C106='S7'!$G$30,$C106='S7'!$G$40)),1,0)</f>
        <v>0</v>
      </c>
      <c r="BE106" s="441">
        <f>IF((OR($C106='S7'!$G$11,$C106='S7'!$G$21,$C106='S7'!$G$31,$C106='S7'!$G$41)),1,0)</f>
        <v>0</v>
      </c>
      <c r="BF106" s="441">
        <f>IF((OR($C106='S7'!$G$12,$C106='S7'!$G$22,$C106='S7'!$G$32,$C106='S7'!$G$42)),1,0)</f>
        <v>0</v>
      </c>
      <c r="BG106" s="441" t="str">
        <f t="shared" si="363"/>
        <v/>
      </c>
      <c r="BH106" s="441" t="str">
        <f t="shared" si="364"/>
        <v/>
      </c>
      <c r="BI106" s="441" t="str">
        <f t="shared" si="365"/>
        <v/>
      </c>
      <c r="BJ106" s="441" t="str">
        <f t="shared" si="366"/>
        <v/>
      </c>
      <c r="BK106" s="441" t="str">
        <f t="shared" si="367"/>
        <v/>
      </c>
      <c r="BL106" s="441" t="str">
        <f t="shared" si="368"/>
        <v/>
      </c>
      <c r="BM106" s="441" t="str">
        <f t="shared" si="369"/>
        <v/>
      </c>
      <c r="BN106" s="441" t="str">
        <f t="shared" si="370"/>
        <v/>
      </c>
      <c r="BO106" s="441" t="str">
        <f t="shared" si="371"/>
        <v/>
      </c>
      <c r="BP106" s="441" t="str">
        <f t="shared" si="372"/>
        <v/>
      </c>
      <c r="BQ106" s="439" t="str">
        <f t="shared" si="373"/>
        <v/>
      </c>
      <c r="BR106" s="439" t="str">
        <f t="shared" si="374"/>
        <v/>
      </c>
      <c r="BS106" s="439" t="str">
        <f t="shared" si="375"/>
        <v/>
      </c>
      <c r="BT106" s="439" t="str">
        <f t="shared" si="376"/>
        <v/>
      </c>
      <c r="BU106" s="439" t="str">
        <f t="shared" si="377"/>
        <v/>
      </c>
      <c r="BV106" s="439" t="str">
        <f t="shared" si="378"/>
        <v/>
      </c>
      <c r="BW106" s="439" t="str">
        <f t="shared" si="379"/>
        <v/>
      </c>
      <c r="BX106" s="439" t="str">
        <f t="shared" si="380"/>
        <v/>
      </c>
      <c r="BY106" s="439" t="str">
        <f t="shared" si="381"/>
        <v/>
      </c>
      <c r="BZ106" s="439" t="str">
        <f t="shared" si="382"/>
        <v/>
      </c>
      <c r="CA106" s="441" t="str">
        <f t="shared" si="383"/>
        <v/>
      </c>
      <c r="CB106" s="441" t="str">
        <f t="shared" si="384"/>
        <v/>
      </c>
      <c r="CC106" s="441" t="str">
        <f t="shared" si="385"/>
        <v/>
      </c>
      <c r="CD106" s="441" t="str">
        <f t="shared" si="386"/>
        <v/>
      </c>
      <c r="CE106" s="441" t="str">
        <f t="shared" si="387"/>
        <v/>
      </c>
      <c r="CF106" s="441" t="str">
        <f t="shared" si="388"/>
        <v/>
      </c>
      <c r="CG106" s="441" t="str">
        <f t="shared" si="389"/>
        <v/>
      </c>
      <c r="CH106" s="441" t="str">
        <f t="shared" si="390"/>
        <v/>
      </c>
      <c r="CI106" s="441" t="str">
        <f t="shared" si="391"/>
        <v/>
      </c>
      <c r="CJ106" s="441" t="str">
        <f t="shared" si="392"/>
        <v/>
      </c>
      <c r="CK106" s="439" t="str">
        <f t="shared" si="393"/>
        <v/>
      </c>
      <c r="CL106" s="439" t="str">
        <f t="shared" si="394"/>
        <v/>
      </c>
      <c r="CM106" s="439" t="str">
        <f t="shared" si="395"/>
        <v/>
      </c>
      <c r="CN106" s="439" t="str">
        <f t="shared" si="396"/>
        <v/>
      </c>
      <c r="CO106" s="439" t="str">
        <f t="shared" si="397"/>
        <v/>
      </c>
      <c r="CP106" s="439" t="str">
        <f t="shared" si="398"/>
        <v/>
      </c>
      <c r="CQ106" s="439" t="str">
        <f t="shared" si="399"/>
        <v/>
      </c>
      <c r="CR106" s="439" t="str">
        <f t="shared" si="400"/>
        <v/>
      </c>
      <c r="CS106" s="439" t="str">
        <f t="shared" si="401"/>
        <v/>
      </c>
      <c r="CT106" s="439" t="str">
        <f t="shared" si="402"/>
        <v/>
      </c>
      <c r="CU106" s="441" t="str">
        <f t="shared" si="403"/>
        <v/>
      </c>
      <c r="CV106" s="441" t="str">
        <f t="shared" si="404"/>
        <v/>
      </c>
      <c r="CW106" s="441" t="str">
        <f t="shared" si="405"/>
        <v/>
      </c>
      <c r="CX106" s="441" t="str">
        <f t="shared" si="406"/>
        <v/>
      </c>
      <c r="CY106" s="441" t="str">
        <f t="shared" si="407"/>
        <v/>
      </c>
      <c r="CZ106" s="441" t="str">
        <f t="shared" si="408"/>
        <v/>
      </c>
      <c r="DA106" s="441" t="str">
        <f t="shared" si="409"/>
        <v/>
      </c>
      <c r="DB106" s="441" t="str">
        <f t="shared" si="410"/>
        <v/>
      </c>
      <c r="DC106" s="441" t="str">
        <f t="shared" si="411"/>
        <v/>
      </c>
      <c r="DD106" s="441" t="str">
        <f t="shared" si="412"/>
        <v/>
      </c>
      <c r="DE106" s="443" t="str">
        <f t="shared" si="413"/>
        <v/>
      </c>
      <c r="DF106" s="443" t="str">
        <f t="shared" si="296"/>
        <v/>
      </c>
      <c r="DG106" s="443" t="str">
        <f t="shared" si="414"/>
        <v/>
      </c>
      <c r="DH106" s="443" t="str">
        <f t="shared" si="297"/>
        <v/>
      </c>
      <c r="DI106" t="str">
        <f t="shared" si="415"/>
        <v/>
      </c>
      <c r="DJ106" s="443" t="str">
        <f t="shared" si="298"/>
        <v/>
      </c>
      <c r="DK106" t="str">
        <f t="shared" si="416"/>
        <v/>
      </c>
      <c r="DL106" s="443" t="str">
        <f t="shared" si="300"/>
        <v/>
      </c>
      <c r="DM106" t="str">
        <f t="shared" si="417"/>
        <v/>
      </c>
      <c r="DN106" s="443" t="str">
        <f t="shared" si="299"/>
        <v/>
      </c>
    </row>
    <row r="107" spans="1:118" ht="20.100000000000001" hidden="1" customHeight="1" x14ac:dyDescent="0.2">
      <c r="A107" s="1040"/>
      <c r="B107" s="40">
        <f t="shared" si="295"/>
        <v>102</v>
      </c>
      <c r="C107" s="647" t="s">
        <v>49</v>
      </c>
      <c r="D107" s="648">
        <f>VLOOKUP($C107,'Course List (program)'!$G$2:$L$100,2,FALSE)</f>
        <v>0</v>
      </c>
      <c r="E107" s="649">
        <f>VLOOKUP($C107,'Course List (program)'!$G$2:$L$100,3,FALSE)</f>
        <v>0</v>
      </c>
      <c r="F107" s="650">
        <f>VLOOKUP($C107,'Course List (program)'!$G$2:$L$100,4,FALSE)</f>
        <v>0</v>
      </c>
      <c r="G107" s="648" t="str">
        <f t="shared" ref="G107:G122" si="419">CONCATENATE(DF107,DH107,DJ107,DL107,DN107)</f>
        <v/>
      </c>
      <c r="H107" s="652">
        <f>VLOOKUP($C107,'Course List (program)'!$G$2:$L$100,6,FALSE)</f>
        <v>0</v>
      </c>
      <c r="I107" s="441">
        <f>IF((OR($C107='S7'!$C$3,$C107='S7'!$C$13,$C107='S7'!$C$23,$C107='S7'!$C$33)),1,0)</f>
        <v>0</v>
      </c>
      <c r="J107" s="441">
        <f>IF((OR($C107='S7'!$C$4,$C107='S7'!$C$14,$C107='S7'!$C$24,$C107='S7'!$C$34)),1,0)</f>
        <v>0</v>
      </c>
      <c r="K107" s="441">
        <f>IF((OR($C107='S7'!$C$5,$C107='S7'!$C$15,$C107='S7'!$C$25,$C107='S7'!$C$35)),1,0)</f>
        <v>0</v>
      </c>
      <c r="L107" s="441">
        <f>IF((OR($C107='S7'!$C$6,$C107='S7'!$C$16,$C107='S7'!$C$26,$C107='S7'!$C$36)),1,0)</f>
        <v>0</v>
      </c>
      <c r="M107" s="441">
        <f>IF((OR($C107='S7'!$C$7,$C107='S7'!$C$17,$C107='S7'!$C$27,$C107='S7'!$C$37)),1,0)</f>
        <v>0</v>
      </c>
      <c r="N107" s="441">
        <f>IF((OR($C107='S7'!$C$8,$C107='S7'!$C$18,$C107='S7'!$C$28,$C107='S7'!$C$38)),1,0)</f>
        <v>0</v>
      </c>
      <c r="O107" s="441">
        <f>IF((OR($C107='S7'!$C$9,$C107='S7'!$C$19,$C107='S7'!$C$29,$C107='S7'!$C$39)),1,0)</f>
        <v>0</v>
      </c>
      <c r="P107" s="441">
        <f>IF((OR($C107='S7'!$C$10,$C107='S7'!$C$20,$C107='S7'!$C$30,$C107='S7'!$C$40)),1,0)</f>
        <v>0</v>
      </c>
      <c r="Q107" s="441">
        <f>IF((OR($C107='S7'!$C$11,$C107='S7'!$C$21,$C107='S7'!$C$31,$C107='S7'!$C$41)),1,0)</f>
        <v>0</v>
      </c>
      <c r="R107" s="441">
        <f>IF((OR($C107='S7'!$C$12,$C107='S7'!$C$22,$C107='S7'!$C$32,$C107='S7'!$C$42)),1,0)</f>
        <v>0</v>
      </c>
      <c r="S107" s="439">
        <f>IF((OR($C107='S7'!$D$3,$C107='S7'!$D$13,$C107='S7'!$D$23,$C107='S7'!$D$33)),1,0)</f>
        <v>0</v>
      </c>
      <c r="T107" s="439">
        <f>IF((OR($C107='S7'!$D$4,$C107='S7'!$D$14,$C107='S7'!$D$24,$C107='S7'!$D$34)),1,0)</f>
        <v>0</v>
      </c>
      <c r="U107" s="439">
        <f>IF((OR($C107='S7'!$D$5,$C107='S7'!$D$15,$C107='S7'!$D$25,$C107='S7'!$D$35)),1,0)</f>
        <v>0</v>
      </c>
      <c r="V107" s="439">
        <f>IF((OR($C107='S7'!$D$6,$C107='S7'!$D$16,$C107='S7'!$D$26,$C107='S7'!$D$36)),1,0)</f>
        <v>0</v>
      </c>
      <c r="W107" s="439">
        <f>IF((OR($C107='S7'!$D$7,$C107='S7'!$D$17,$C107='S7'!$D$27,$C107='S7'!$D$37)),1,0)</f>
        <v>0</v>
      </c>
      <c r="X107" s="439">
        <f>IF((OR($C107='S7'!$D$8,$C107='S7'!$D$18,$C107='S7'!$D$28,$C107='S7'!$D$38)),1,0)</f>
        <v>0</v>
      </c>
      <c r="Y107" s="439">
        <f>IF((OR($C107='S7'!$D$9,$C107='S7'!$D$19,$C107='S7'!$D$29,$C107='S7'!$D$39)),1,0)</f>
        <v>0</v>
      </c>
      <c r="Z107" s="439">
        <f>IF((OR($C107='S7'!$D$10,$C107='S7'!$D$20,$C107='S7'!$D$30,$C107='S7'!$D$40)),1,0)</f>
        <v>0</v>
      </c>
      <c r="AA107" s="439">
        <f>IF((OR($C107='S7'!$D$11,$C107='S7'!$D$21,$C107='S7'!$D$31,$C107='S7'!$D$41)),1,0)</f>
        <v>0</v>
      </c>
      <c r="AB107" s="439">
        <f>IF((OR($C107='S7'!$D$12,$C107='S7'!$D$22,$C107='S7'!$D$32,$C107='S7'!$D$42)),1,0)</f>
        <v>0</v>
      </c>
      <c r="AC107" s="441">
        <f>IF((OR($C107='S7'!$E$3,$C107='S7'!$E$13,$C107='S7'!$E$23,$C107='S7'!$E$33)),1,0)</f>
        <v>0</v>
      </c>
      <c r="AD107" s="441">
        <f>IF((OR($C107='S7'!$E$4,$C107='S7'!$E$14,$C107='S7'!$E$24,$C107='S7'!$E$34)),1,0)</f>
        <v>0</v>
      </c>
      <c r="AE107" s="441">
        <f>IF((OR($C107='S7'!$E$5,$C107='S7'!$E$15,$C107='S7'!$E$25,$C107='S7'!$E$35)),1,0)</f>
        <v>0</v>
      </c>
      <c r="AF107" s="441">
        <f>IF((OR($C107='S7'!$E$6,$C107='S7'!$E$16,$C107='S7'!$E$26,$C107='S7'!$E$36)),1,0)</f>
        <v>0</v>
      </c>
      <c r="AG107" s="441">
        <f>IF((OR($C107='S7'!$E$7,$C107='S7'!$E$17,$C107='S7'!$E$27,$C107='S7'!$E$37)),1,0)</f>
        <v>0</v>
      </c>
      <c r="AH107" s="441">
        <f>IF((OR($C107='S7'!$E$8,$C107='S7'!$E$18,$C107='S7'!$E$28,$C107='S7'!$E$38)),1,0)</f>
        <v>0</v>
      </c>
      <c r="AI107" s="441">
        <f>IF((OR($C107='S7'!$E$9,$C107='S7'!$E$19,$C107='S7'!$E$29,$C107='S7'!$E$39)),1,0)</f>
        <v>0</v>
      </c>
      <c r="AJ107" s="441">
        <f>IF((OR($C107='S7'!$E$10,$C107='S7'!$E$20,$C107='S7'!$E$30,$C107='S7'!$E$40)),1,0)</f>
        <v>0</v>
      </c>
      <c r="AK107" s="441">
        <f>IF((OR($C107='S7'!$E$11,$C107='S7'!$E$21,$C107='S7'!$E$31,$C107='S7'!$E$41)),1,0)</f>
        <v>0</v>
      </c>
      <c r="AL107" s="441">
        <f>IF((OR($C107='S7'!$E$12,$C107='S7'!$E$22,$C107='S7'!$E$32,$C107='S7'!$E$42)),1,0)</f>
        <v>0</v>
      </c>
      <c r="AM107" s="439">
        <f>IF((OR($C107='S7'!$F$3,$C107='S7'!$F$13,$C107='S7'!$F$23,$C107='S7'!$F$33)),1,0)</f>
        <v>0</v>
      </c>
      <c r="AN107" s="439">
        <f>IF((OR($C107='S7'!$F$4,$C107='S7'!$F$14,$C107='S7'!$F$24,$C107='S7'!$F$34)),1,0)</f>
        <v>0</v>
      </c>
      <c r="AO107" s="439">
        <f>IF((OR($C107='S7'!$F$5,$C107='S7'!$F$15,$C107='S7'!$F$25,$C107='S7'!$F$35)),1,0)</f>
        <v>0</v>
      </c>
      <c r="AP107" s="439">
        <f>IF((OR($C107='S7'!$F$6,$C107='S7'!$F$16,$C107='S7'!$F$26,$C107='S7'!$F$36)),1,0)</f>
        <v>0</v>
      </c>
      <c r="AQ107" s="439">
        <f>IF((OR($C107='S7'!$F$7,$C107='S7'!$F$17,$C107='S7'!$F$27,$C107='S7'!$F$37)),1,0)</f>
        <v>0</v>
      </c>
      <c r="AR107" s="439">
        <f>IF((OR($C107='S7'!$F$8,$C107='S7'!$F$18,$C107='S7'!$F$28,$C107='S7'!$F$38)),1,0)</f>
        <v>0</v>
      </c>
      <c r="AS107" s="439">
        <f>IF((OR($C107='S7'!$F$9,$C107='S7'!$F$19,$C107='S7'!$F$29,$C107='S7'!$F$39)),1,0)</f>
        <v>0</v>
      </c>
      <c r="AT107" s="439">
        <f>IF((OR($C107='S7'!$F$10,$C107='S7'!$F$20,$C107='S7'!$F$30,$C107='S7'!$F$40)),1,0)</f>
        <v>0</v>
      </c>
      <c r="AU107" s="439">
        <f>IF((OR($C107='S7'!$F$11,$C107='S7'!$F$21,$C107='S7'!$F$31,$C107='S7'!$F$41)),1,0)</f>
        <v>0</v>
      </c>
      <c r="AV107" s="439">
        <f>IF((OR($C107='S7'!$F$12,$C107='S7'!$F$22,$C107='S7'!$F$32,$C107='S7'!$F$42)),1,0)</f>
        <v>0</v>
      </c>
      <c r="AW107" s="441">
        <f>IF((OR($C107='S7'!$G$3,$C107='S7'!$G$13,$C107='S7'!$G$23,$C107='S7'!$G$33)),1,0)</f>
        <v>0</v>
      </c>
      <c r="AX107" s="441">
        <f>IF((OR($C107='S7'!$G$4,$C107='S7'!$G$14,$C107='S7'!$G$24,$C107='S7'!$G$34)),1,0)</f>
        <v>0</v>
      </c>
      <c r="AY107" s="441">
        <f>IF((OR($C107='S7'!$G$5,$C107='S7'!$G$15,$C107='S7'!$G$25,$C107='S7'!$G$35)),1,0)</f>
        <v>0</v>
      </c>
      <c r="AZ107" s="441">
        <f>IF((OR($C107='S7'!$G$6,$C107='S7'!$G$16,$C107='S7'!$G$26,$C107='S7'!$G$36)),1,0)</f>
        <v>0</v>
      </c>
      <c r="BA107" s="441">
        <f>IF((OR($C107='S7'!$G$7,$C107='S7'!$G$17,$C107='S7'!$G$27,$C107='S7'!$G$37)),1,0)</f>
        <v>0</v>
      </c>
      <c r="BB107" s="441">
        <f>IF((OR($C107='S7'!$G$8,$C107='S7'!$G$18,$C107='S7'!$G$28,$C107='S7'!$G$38)),1,0)</f>
        <v>0</v>
      </c>
      <c r="BC107" s="441">
        <f>IF((OR($C107='S7'!$G$9,$C107='S7'!$G$19,$C107='S7'!$G$29,$C107='S7'!$G$39)),1,0)</f>
        <v>0</v>
      </c>
      <c r="BD107" s="441">
        <f>IF((OR($C107='S7'!$G$10,$C107='S7'!$G$20,$C107='S7'!$G$30,$C107='S7'!$G$40)),1,0)</f>
        <v>0</v>
      </c>
      <c r="BE107" s="441">
        <f>IF((OR($C107='S7'!$G$11,$C107='S7'!$G$21,$C107='S7'!$G$31,$C107='S7'!$G$41)),1,0)</f>
        <v>0</v>
      </c>
      <c r="BF107" s="441">
        <f>IF((OR($C107='S7'!$G$12,$C107='S7'!$G$22,$C107='S7'!$G$32,$C107='S7'!$G$42)),1,0)</f>
        <v>0</v>
      </c>
      <c r="BG107" s="441" t="str">
        <f t="shared" si="363"/>
        <v/>
      </c>
      <c r="BH107" s="441" t="str">
        <f t="shared" si="364"/>
        <v/>
      </c>
      <c r="BI107" s="441" t="str">
        <f t="shared" si="365"/>
        <v/>
      </c>
      <c r="BJ107" s="441" t="str">
        <f t="shared" si="366"/>
        <v/>
      </c>
      <c r="BK107" s="441" t="str">
        <f t="shared" si="367"/>
        <v/>
      </c>
      <c r="BL107" s="441" t="str">
        <f t="shared" si="368"/>
        <v/>
      </c>
      <c r="BM107" s="441" t="str">
        <f t="shared" si="369"/>
        <v/>
      </c>
      <c r="BN107" s="441" t="str">
        <f t="shared" si="370"/>
        <v/>
      </c>
      <c r="BO107" s="441" t="str">
        <f t="shared" si="371"/>
        <v/>
      </c>
      <c r="BP107" s="441" t="str">
        <f t="shared" si="372"/>
        <v/>
      </c>
      <c r="BQ107" s="439" t="str">
        <f t="shared" si="373"/>
        <v/>
      </c>
      <c r="BR107" s="439" t="str">
        <f t="shared" si="374"/>
        <v/>
      </c>
      <c r="BS107" s="439" t="str">
        <f t="shared" si="375"/>
        <v/>
      </c>
      <c r="BT107" s="439" t="str">
        <f t="shared" si="376"/>
        <v/>
      </c>
      <c r="BU107" s="439" t="str">
        <f t="shared" si="377"/>
        <v/>
      </c>
      <c r="BV107" s="439" t="str">
        <f t="shared" si="378"/>
        <v/>
      </c>
      <c r="BW107" s="439" t="str">
        <f t="shared" si="379"/>
        <v/>
      </c>
      <c r="BX107" s="439" t="str">
        <f t="shared" si="380"/>
        <v/>
      </c>
      <c r="BY107" s="439" t="str">
        <f t="shared" si="381"/>
        <v/>
      </c>
      <c r="BZ107" s="439" t="str">
        <f t="shared" si="382"/>
        <v/>
      </c>
      <c r="CA107" s="441" t="str">
        <f t="shared" si="383"/>
        <v/>
      </c>
      <c r="CB107" s="441" t="str">
        <f t="shared" si="384"/>
        <v/>
      </c>
      <c r="CC107" s="441" t="str">
        <f t="shared" si="385"/>
        <v/>
      </c>
      <c r="CD107" s="441" t="str">
        <f t="shared" si="386"/>
        <v/>
      </c>
      <c r="CE107" s="441" t="str">
        <f t="shared" si="387"/>
        <v/>
      </c>
      <c r="CF107" s="441" t="str">
        <f t="shared" si="388"/>
        <v/>
      </c>
      <c r="CG107" s="441" t="str">
        <f t="shared" si="389"/>
        <v/>
      </c>
      <c r="CH107" s="441" t="str">
        <f t="shared" si="390"/>
        <v/>
      </c>
      <c r="CI107" s="441" t="str">
        <f t="shared" si="391"/>
        <v/>
      </c>
      <c r="CJ107" s="441" t="str">
        <f t="shared" si="392"/>
        <v/>
      </c>
      <c r="CK107" s="439" t="str">
        <f t="shared" si="393"/>
        <v/>
      </c>
      <c r="CL107" s="439" t="str">
        <f t="shared" si="394"/>
        <v/>
      </c>
      <c r="CM107" s="439" t="str">
        <f t="shared" si="395"/>
        <v/>
      </c>
      <c r="CN107" s="439" t="str">
        <f t="shared" si="396"/>
        <v/>
      </c>
      <c r="CO107" s="439" t="str">
        <f t="shared" si="397"/>
        <v/>
      </c>
      <c r="CP107" s="439" t="str">
        <f t="shared" si="398"/>
        <v/>
      </c>
      <c r="CQ107" s="439" t="str">
        <f t="shared" si="399"/>
        <v/>
      </c>
      <c r="CR107" s="439" t="str">
        <f t="shared" si="400"/>
        <v/>
      </c>
      <c r="CS107" s="439" t="str">
        <f t="shared" si="401"/>
        <v/>
      </c>
      <c r="CT107" s="439" t="str">
        <f t="shared" si="402"/>
        <v/>
      </c>
      <c r="CU107" s="441" t="str">
        <f t="shared" si="403"/>
        <v/>
      </c>
      <c r="CV107" s="441" t="str">
        <f t="shared" si="404"/>
        <v/>
      </c>
      <c r="CW107" s="441" t="str">
        <f t="shared" si="405"/>
        <v/>
      </c>
      <c r="CX107" s="441" t="str">
        <f t="shared" si="406"/>
        <v/>
      </c>
      <c r="CY107" s="441" t="str">
        <f t="shared" si="407"/>
        <v/>
      </c>
      <c r="CZ107" s="441" t="str">
        <f t="shared" si="408"/>
        <v/>
      </c>
      <c r="DA107" s="441" t="str">
        <f t="shared" si="409"/>
        <v/>
      </c>
      <c r="DB107" s="441" t="str">
        <f t="shared" si="410"/>
        <v/>
      </c>
      <c r="DC107" s="441" t="str">
        <f t="shared" si="411"/>
        <v/>
      </c>
      <c r="DD107" s="441" t="str">
        <f t="shared" si="412"/>
        <v/>
      </c>
      <c r="DE107" s="443" t="str">
        <f t="shared" si="413"/>
        <v/>
      </c>
      <c r="DF107" s="443" t="str">
        <f t="shared" si="296"/>
        <v/>
      </c>
      <c r="DG107" s="443" t="str">
        <f t="shared" si="414"/>
        <v/>
      </c>
      <c r="DH107" s="443" t="str">
        <f t="shared" si="297"/>
        <v/>
      </c>
      <c r="DI107" t="str">
        <f t="shared" si="415"/>
        <v/>
      </c>
      <c r="DJ107" s="443" t="str">
        <f t="shared" si="298"/>
        <v/>
      </c>
      <c r="DK107" t="str">
        <f t="shared" si="416"/>
        <v/>
      </c>
      <c r="DL107" s="443" t="str">
        <f t="shared" si="300"/>
        <v/>
      </c>
      <c r="DM107" t="str">
        <f t="shared" si="417"/>
        <v/>
      </c>
      <c r="DN107" s="443" t="str">
        <f t="shared" si="299"/>
        <v/>
      </c>
    </row>
    <row r="108" spans="1:118" ht="20.100000000000001" hidden="1" customHeight="1" x14ac:dyDescent="0.2">
      <c r="A108" s="1040"/>
      <c r="B108" s="40">
        <f t="shared" si="295"/>
        <v>103</v>
      </c>
      <c r="C108" s="647" t="s">
        <v>49</v>
      </c>
      <c r="D108" s="648">
        <f>VLOOKUP($C108,'Course List (program)'!$G$2:$L$100,2,FALSE)</f>
        <v>0</v>
      </c>
      <c r="E108" s="649">
        <f>VLOOKUP($C108,'Course List (program)'!$G$2:$L$100,3,FALSE)</f>
        <v>0</v>
      </c>
      <c r="F108" s="650">
        <f>VLOOKUP($C108,'Course List (program)'!$G$2:$L$100,4,FALSE)</f>
        <v>0</v>
      </c>
      <c r="G108" s="648" t="str">
        <f t="shared" si="419"/>
        <v/>
      </c>
      <c r="H108" s="652">
        <f>VLOOKUP($C108,'Course List (program)'!$G$2:$L$100,6,FALSE)</f>
        <v>0</v>
      </c>
      <c r="I108" s="441">
        <f>IF((OR($C108='S7'!$C$3,$C108='S7'!$C$13,$C108='S7'!$C$23,$C108='S7'!$C$33)),1,0)</f>
        <v>0</v>
      </c>
      <c r="J108" s="441">
        <f>IF((OR($C108='S7'!$C$4,$C108='S7'!$C$14,$C108='S7'!$C$24,$C108='S7'!$C$34)),1,0)</f>
        <v>0</v>
      </c>
      <c r="K108" s="441">
        <f>IF((OR($C108='S7'!$C$5,$C108='S7'!$C$15,$C108='S7'!$C$25,$C108='S7'!$C$35)),1,0)</f>
        <v>0</v>
      </c>
      <c r="L108" s="441">
        <f>IF((OR($C108='S7'!$C$6,$C108='S7'!$C$16,$C108='S7'!$C$26,$C108='S7'!$C$36)),1,0)</f>
        <v>0</v>
      </c>
      <c r="M108" s="441">
        <f>IF((OR($C108='S7'!$C$7,$C108='S7'!$C$17,$C108='S7'!$C$27,$C108='S7'!$C$37)),1,0)</f>
        <v>0</v>
      </c>
      <c r="N108" s="441">
        <f>IF((OR($C108='S7'!$C$8,$C108='S7'!$C$18,$C108='S7'!$C$28,$C108='S7'!$C$38)),1,0)</f>
        <v>0</v>
      </c>
      <c r="O108" s="441">
        <f>IF((OR($C108='S7'!$C$9,$C108='S7'!$C$19,$C108='S7'!$C$29,$C108='S7'!$C$39)),1,0)</f>
        <v>0</v>
      </c>
      <c r="P108" s="441">
        <f>IF((OR($C108='S7'!$C$10,$C108='S7'!$C$20,$C108='S7'!$C$30,$C108='S7'!$C$40)),1,0)</f>
        <v>0</v>
      </c>
      <c r="Q108" s="441">
        <f>IF((OR($C108='S7'!$C$11,$C108='S7'!$C$21,$C108='S7'!$C$31,$C108='S7'!$C$41)),1,0)</f>
        <v>0</v>
      </c>
      <c r="R108" s="441">
        <f>IF((OR($C108='S7'!$C$12,$C108='S7'!$C$22,$C108='S7'!$C$32,$C108='S7'!$C$42)),1,0)</f>
        <v>0</v>
      </c>
      <c r="S108" s="439">
        <f>IF((OR($C108='S7'!$D$3,$C108='S7'!$D$13,$C108='S7'!$D$23,$C108='S7'!$D$33)),1,0)</f>
        <v>0</v>
      </c>
      <c r="T108" s="439">
        <f>IF((OR($C108='S7'!$D$4,$C108='S7'!$D$14,$C108='S7'!$D$24,$C108='S7'!$D$34)),1,0)</f>
        <v>0</v>
      </c>
      <c r="U108" s="439">
        <f>IF((OR($C108='S7'!$D$5,$C108='S7'!$D$15,$C108='S7'!$D$25,$C108='S7'!$D$35)),1,0)</f>
        <v>0</v>
      </c>
      <c r="V108" s="439">
        <f>IF((OR($C108='S7'!$D$6,$C108='S7'!$D$16,$C108='S7'!$D$26,$C108='S7'!$D$36)),1,0)</f>
        <v>0</v>
      </c>
      <c r="W108" s="439">
        <f>IF((OR($C108='S7'!$D$7,$C108='S7'!$D$17,$C108='S7'!$D$27,$C108='S7'!$D$37)),1,0)</f>
        <v>0</v>
      </c>
      <c r="X108" s="439">
        <f>IF((OR($C108='S7'!$D$8,$C108='S7'!$D$18,$C108='S7'!$D$28,$C108='S7'!$D$38)),1,0)</f>
        <v>0</v>
      </c>
      <c r="Y108" s="439">
        <f>IF((OR($C108='S7'!$D$9,$C108='S7'!$D$19,$C108='S7'!$D$29,$C108='S7'!$D$39)),1,0)</f>
        <v>0</v>
      </c>
      <c r="Z108" s="439">
        <f>IF((OR($C108='S7'!$D$10,$C108='S7'!$D$20,$C108='S7'!$D$30,$C108='S7'!$D$40)),1,0)</f>
        <v>0</v>
      </c>
      <c r="AA108" s="439">
        <f>IF((OR($C108='S7'!$D$11,$C108='S7'!$D$21,$C108='S7'!$D$31,$C108='S7'!$D$41)),1,0)</f>
        <v>0</v>
      </c>
      <c r="AB108" s="439">
        <f>IF((OR($C108='S7'!$D$12,$C108='S7'!$D$22,$C108='S7'!$D$32,$C108='S7'!$D$42)),1,0)</f>
        <v>0</v>
      </c>
      <c r="AC108" s="441">
        <f>IF((OR($C108='S7'!$E$3,$C108='S7'!$E$13,$C108='S7'!$E$23,$C108='S7'!$E$33)),1,0)</f>
        <v>0</v>
      </c>
      <c r="AD108" s="441">
        <f>IF((OR($C108='S7'!$E$4,$C108='S7'!$E$14,$C108='S7'!$E$24,$C108='S7'!$E$34)),1,0)</f>
        <v>0</v>
      </c>
      <c r="AE108" s="441">
        <f>IF((OR($C108='S7'!$E$5,$C108='S7'!$E$15,$C108='S7'!$E$25,$C108='S7'!$E$35)),1,0)</f>
        <v>0</v>
      </c>
      <c r="AF108" s="441">
        <f>IF((OR($C108='S7'!$E$6,$C108='S7'!$E$16,$C108='S7'!$E$26,$C108='S7'!$E$36)),1,0)</f>
        <v>0</v>
      </c>
      <c r="AG108" s="441">
        <f>IF((OR($C108='S7'!$E$7,$C108='S7'!$E$17,$C108='S7'!$E$27,$C108='S7'!$E$37)),1,0)</f>
        <v>0</v>
      </c>
      <c r="AH108" s="441">
        <f>IF((OR($C108='S7'!$E$8,$C108='S7'!$E$18,$C108='S7'!$E$28,$C108='S7'!$E$38)),1,0)</f>
        <v>0</v>
      </c>
      <c r="AI108" s="441">
        <f>IF((OR($C108='S7'!$E$9,$C108='S7'!$E$19,$C108='S7'!$E$29,$C108='S7'!$E$39)),1,0)</f>
        <v>0</v>
      </c>
      <c r="AJ108" s="441">
        <f>IF((OR($C108='S7'!$E$10,$C108='S7'!$E$20,$C108='S7'!$E$30,$C108='S7'!$E$40)),1,0)</f>
        <v>0</v>
      </c>
      <c r="AK108" s="441">
        <f>IF((OR($C108='S7'!$E$11,$C108='S7'!$E$21,$C108='S7'!$E$31,$C108='S7'!$E$41)),1,0)</f>
        <v>0</v>
      </c>
      <c r="AL108" s="441">
        <f>IF((OR($C108='S7'!$E$12,$C108='S7'!$E$22,$C108='S7'!$E$32,$C108='S7'!$E$42)),1,0)</f>
        <v>0</v>
      </c>
      <c r="AM108" s="439">
        <f>IF((OR($C108='S7'!$F$3,$C108='S7'!$F$13,$C108='S7'!$F$23,$C108='S7'!$F$33)),1,0)</f>
        <v>0</v>
      </c>
      <c r="AN108" s="439">
        <f>IF((OR($C108='S7'!$F$4,$C108='S7'!$F$14,$C108='S7'!$F$24,$C108='S7'!$F$34)),1,0)</f>
        <v>0</v>
      </c>
      <c r="AO108" s="439">
        <f>IF((OR($C108='S7'!$F$5,$C108='S7'!$F$15,$C108='S7'!$F$25,$C108='S7'!$F$35)),1,0)</f>
        <v>0</v>
      </c>
      <c r="AP108" s="439">
        <f>IF((OR($C108='S7'!$F$6,$C108='S7'!$F$16,$C108='S7'!$F$26,$C108='S7'!$F$36)),1,0)</f>
        <v>0</v>
      </c>
      <c r="AQ108" s="439">
        <f>IF((OR($C108='S7'!$F$7,$C108='S7'!$F$17,$C108='S7'!$F$27,$C108='S7'!$F$37)),1,0)</f>
        <v>0</v>
      </c>
      <c r="AR108" s="439">
        <f>IF((OR($C108='S7'!$F$8,$C108='S7'!$F$18,$C108='S7'!$F$28,$C108='S7'!$F$38)),1,0)</f>
        <v>0</v>
      </c>
      <c r="AS108" s="439">
        <f>IF((OR($C108='S7'!$F$9,$C108='S7'!$F$19,$C108='S7'!$F$29,$C108='S7'!$F$39)),1,0)</f>
        <v>0</v>
      </c>
      <c r="AT108" s="439">
        <f>IF((OR($C108='S7'!$F$10,$C108='S7'!$F$20,$C108='S7'!$F$30,$C108='S7'!$F$40)),1,0)</f>
        <v>0</v>
      </c>
      <c r="AU108" s="439">
        <f>IF((OR($C108='S7'!$F$11,$C108='S7'!$F$21,$C108='S7'!$F$31,$C108='S7'!$F$41)),1,0)</f>
        <v>0</v>
      </c>
      <c r="AV108" s="439">
        <f>IF((OR($C108='S7'!$F$12,$C108='S7'!$F$22,$C108='S7'!$F$32,$C108='S7'!$F$42)),1,0)</f>
        <v>0</v>
      </c>
      <c r="AW108" s="441">
        <f>IF((OR($C108='S7'!$G$3,$C108='S7'!$G$13,$C108='S7'!$G$23,$C108='S7'!$G$33)),1,0)</f>
        <v>0</v>
      </c>
      <c r="AX108" s="441">
        <f>IF((OR($C108='S7'!$G$4,$C108='S7'!$G$14,$C108='S7'!$G$24,$C108='S7'!$G$34)),1,0)</f>
        <v>0</v>
      </c>
      <c r="AY108" s="441">
        <f>IF((OR($C108='S7'!$G$5,$C108='S7'!$G$15,$C108='S7'!$G$25,$C108='S7'!$G$35)),1,0)</f>
        <v>0</v>
      </c>
      <c r="AZ108" s="441">
        <f>IF((OR($C108='S7'!$G$6,$C108='S7'!$G$16,$C108='S7'!$G$26,$C108='S7'!$G$36)),1,0)</f>
        <v>0</v>
      </c>
      <c r="BA108" s="441">
        <f>IF((OR($C108='S7'!$G$7,$C108='S7'!$G$17,$C108='S7'!$G$27,$C108='S7'!$G$37)),1,0)</f>
        <v>0</v>
      </c>
      <c r="BB108" s="441">
        <f>IF((OR($C108='S7'!$G$8,$C108='S7'!$G$18,$C108='S7'!$G$28,$C108='S7'!$G$38)),1,0)</f>
        <v>0</v>
      </c>
      <c r="BC108" s="441">
        <f>IF((OR($C108='S7'!$G$9,$C108='S7'!$G$19,$C108='S7'!$G$29,$C108='S7'!$G$39)),1,0)</f>
        <v>0</v>
      </c>
      <c r="BD108" s="441">
        <f>IF((OR($C108='S7'!$G$10,$C108='S7'!$G$20,$C108='S7'!$G$30,$C108='S7'!$G$40)),1,0)</f>
        <v>0</v>
      </c>
      <c r="BE108" s="441">
        <f>IF((OR($C108='S7'!$G$11,$C108='S7'!$G$21,$C108='S7'!$G$31,$C108='S7'!$G$41)),1,0)</f>
        <v>0</v>
      </c>
      <c r="BF108" s="441">
        <f>IF((OR($C108='S7'!$G$12,$C108='S7'!$G$22,$C108='S7'!$G$32,$C108='S7'!$G$42)),1,0)</f>
        <v>0</v>
      </c>
      <c r="BG108" s="441" t="str">
        <f t="shared" si="363"/>
        <v/>
      </c>
      <c r="BH108" s="441" t="str">
        <f t="shared" si="364"/>
        <v/>
      </c>
      <c r="BI108" s="441" t="str">
        <f t="shared" si="365"/>
        <v/>
      </c>
      <c r="BJ108" s="441" t="str">
        <f t="shared" si="366"/>
        <v/>
      </c>
      <c r="BK108" s="441" t="str">
        <f t="shared" si="367"/>
        <v/>
      </c>
      <c r="BL108" s="441" t="str">
        <f t="shared" si="368"/>
        <v/>
      </c>
      <c r="BM108" s="441" t="str">
        <f t="shared" si="369"/>
        <v/>
      </c>
      <c r="BN108" s="441" t="str">
        <f t="shared" si="370"/>
        <v/>
      </c>
      <c r="BO108" s="441" t="str">
        <f t="shared" si="371"/>
        <v/>
      </c>
      <c r="BP108" s="441" t="str">
        <f t="shared" si="372"/>
        <v/>
      </c>
      <c r="BQ108" s="439" t="str">
        <f t="shared" si="373"/>
        <v/>
      </c>
      <c r="BR108" s="439" t="str">
        <f t="shared" si="374"/>
        <v/>
      </c>
      <c r="BS108" s="439" t="str">
        <f t="shared" si="375"/>
        <v/>
      </c>
      <c r="BT108" s="439" t="str">
        <f t="shared" si="376"/>
        <v/>
      </c>
      <c r="BU108" s="439" t="str">
        <f t="shared" si="377"/>
        <v/>
      </c>
      <c r="BV108" s="439" t="str">
        <f t="shared" si="378"/>
        <v/>
      </c>
      <c r="BW108" s="439" t="str">
        <f t="shared" si="379"/>
        <v/>
      </c>
      <c r="BX108" s="439" t="str">
        <f t="shared" si="380"/>
        <v/>
      </c>
      <c r="BY108" s="439" t="str">
        <f t="shared" si="381"/>
        <v/>
      </c>
      <c r="BZ108" s="439" t="str">
        <f t="shared" si="382"/>
        <v/>
      </c>
      <c r="CA108" s="441" t="str">
        <f t="shared" si="383"/>
        <v/>
      </c>
      <c r="CB108" s="441" t="str">
        <f t="shared" si="384"/>
        <v/>
      </c>
      <c r="CC108" s="441" t="str">
        <f t="shared" si="385"/>
        <v/>
      </c>
      <c r="CD108" s="441" t="str">
        <f t="shared" si="386"/>
        <v/>
      </c>
      <c r="CE108" s="441" t="str">
        <f t="shared" si="387"/>
        <v/>
      </c>
      <c r="CF108" s="441" t="str">
        <f t="shared" si="388"/>
        <v/>
      </c>
      <c r="CG108" s="441" t="str">
        <f t="shared" si="389"/>
        <v/>
      </c>
      <c r="CH108" s="441" t="str">
        <f t="shared" si="390"/>
        <v/>
      </c>
      <c r="CI108" s="441" t="str">
        <f t="shared" si="391"/>
        <v/>
      </c>
      <c r="CJ108" s="441" t="str">
        <f t="shared" si="392"/>
        <v/>
      </c>
      <c r="CK108" s="439" t="str">
        <f t="shared" si="393"/>
        <v/>
      </c>
      <c r="CL108" s="439" t="str">
        <f t="shared" si="394"/>
        <v/>
      </c>
      <c r="CM108" s="439" t="str">
        <f t="shared" si="395"/>
        <v/>
      </c>
      <c r="CN108" s="439" t="str">
        <f t="shared" si="396"/>
        <v/>
      </c>
      <c r="CO108" s="439" t="str">
        <f t="shared" si="397"/>
        <v/>
      </c>
      <c r="CP108" s="439" t="str">
        <f t="shared" si="398"/>
        <v/>
      </c>
      <c r="CQ108" s="439" t="str">
        <f t="shared" si="399"/>
        <v/>
      </c>
      <c r="CR108" s="439" t="str">
        <f t="shared" si="400"/>
        <v/>
      </c>
      <c r="CS108" s="439" t="str">
        <f t="shared" si="401"/>
        <v/>
      </c>
      <c r="CT108" s="439" t="str">
        <f t="shared" si="402"/>
        <v/>
      </c>
      <c r="CU108" s="441" t="str">
        <f t="shared" si="403"/>
        <v/>
      </c>
      <c r="CV108" s="441" t="str">
        <f t="shared" si="404"/>
        <v/>
      </c>
      <c r="CW108" s="441" t="str">
        <f t="shared" si="405"/>
        <v/>
      </c>
      <c r="CX108" s="441" t="str">
        <f t="shared" si="406"/>
        <v/>
      </c>
      <c r="CY108" s="441" t="str">
        <f t="shared" si="407"/>
        <v/>
      </c>
      <c r="CZ108" s="441" t="str">
        <f t="shared" si="408"/>
        <v/>
      </c>
      <c r="DA108" s="441" t="str">
        <f t="shared" si="409"/>
        <v/>
      </c>
      <c r="DB108" s="441" t="str">
        <f t="shared" si="410"/>
        <v/>
      </c>
      <c r="DC108" s="441" t="str">
        <f t="shared" si="411"/>
        <v/>
      </c>
      <c r="DD108" s="441" t="str">
        <f t="shared" si="412"/>
        <v/>
      </c>
      <c r="DE108" s="443" t="str">
        <f t="shared" si="413"/>
        <v/>
      </c>
      <c r="DF108" s="443" t="str">
        <f t="shared" si="296"/>
        <v/>
      </c>
      <c r="DG108" s="443" t="str">
        <f t="shared" si="414"/>
        <v/>
      </c>
      <c r="DH108" s="443" t="str">
        <f t="shared" si="297"/>
        <v/>
      </c>
      <c r="DI108" t="str">
        <f t="shared" si="415"/>
        <v/>
      </c>
      <c r="DJ108" s="443" t="str">
        <f t="shared" si="298"/>
        <v/>
      </c>
      <c r="DK108" t="str">
        <f t="shared" si="416"/>
        <v/>
      </c>
      <c r="DL108" s="443" t="str">
        <f t="shared" si="300"/>
        <v/>
      </c>
      <c r="DM108" t="str">
        <f t="shared" si="417"/>
        <v/>
      </c>
      <c r="DN108" s="443" t="str">
        <f t="shared" si="299"/>
        <v/>
      </c>
    </row>
    <row r="109" spans="1:118" ht="20.100000000000001" hidden="1" customHeight="1" x14ac:dyDescent="0.2">
      <c r="A109" s="1040"/>
      <c r="B109" s="40">
        <f t="shared" si="295"/>
        <v>104</v>
      </c>
      <c r="C109" s="647" t="s">
        <v>49</v>
      </c>
      <c r="D109" s="648">
        <f>VLOOKUP($C109,'Course List (program)'!$G$2:$L$100,2,FALSE)</f>
        <v>0</v>
      </c>
      <c r="E109" s="649">
        <f>VLOOKUP($C109,'Course List (program)'!$G$2:$L$100,3,FALSE)</f>
        <v>0</v>
      </c>
      <c r="F109" s="650">
        <f>VLOOKUP($C109,'Course List (program)'!$G$2:$L$100,4,FALSE)</f>
        <v>0</v>
      </c>
      <c r="G109" s="648" t="str">
        <f t="shared" si="419"/>
        <v/>
      </c>
      <c r="H109" s="652">
        <f>VLOOKUP($C109,'Course List (program)'!$G$2:$L$100,6,FALSE)</f>
        <v>0</v>
      </c>
      <c r="I109" s="441">
        <f>IF((OR($C109='S7'!$C$3,$C109='S7'!$C$13,$C109='S7'!$C$23,$C109='S7'!$C$33)),1,0)</f>
        <v>0</v>
      </c>
      <c r="J109" s="441">
        <f>IF((OR($C109='S7'!$C$4,$C109='S7'!$C$14,$C109='S7'!$C$24,$C109='S7'!$C$34)),1,0)</f>
        <v>0</v>
      </c>
      <c r="K109" s="441">
        <f>IF((OR($C109='S7'!$C$5,$C109='S7'!$C$15,$C109='S7'!$C$25,$C109='S7'!$C$35)),1,0)</f>
        <v>0</v>
      </c>
      <c r="L109" s="441">
        <f>IF((OR($C109='S7'!$C$6,$C109='S7'!$C$16,$C109='S7'!$C$26,$C109='S7'!$C$36)),1,0)</f>
        <v>0</v>
      </c>
      <c r="M109" s="441">
        <f>IF((OR($C109='S7'!$C$7,$C109='S7'!$C$17,$C109='S7'!$C$27,$C109='S7'!$C$37)),1,0)</f>
        <v>0</v>
      </c>
      <c r="N109" s="441">
        <f>IF((OR($C109='S7'!$C$8,$C109='S7'!$C$18,$C109='S7'!$C$28,$C109='S7'!$C$38)),1,0)</f>
        <v>0</v>
      </c>
      <c r="O109" s="441">
        <f>IF((OR($C109='S7'!$C$9,$C109='S7'!$C$19,$C109='S7'!$C$29,$C109='S7'!$C$39)),1,0)</f>
        <v>0</v>
      </c>
      <c r="P109" s="441">
        <f>IF((OR($C109='S7'!$C$10,$C109='S7'!$C$20,$C109='S7'!$C$30,$C109='S7'!$C$40)),1,0)</f>
        <v>0</v>
      </c>
      <c r="Q109" s="441">
        <f>IF((OR($C109='S7'!$C$11,$C109='S7'!$C$21,$C109='S7'!$C$31,$C109='S7'!$C$41)),1,0)</f>
        <v>0</v>
      </c>
      <c r="R109" s="441">
        <f>IF((OR($C109='S7'!$C$12,$C109='S7'!$C$22,$C109='S7'!$C$32,$C109='S7'!$C$42)),1,0)</f>
        <v>0</v>
      </c>
      <c r="S109" s="439">
        <f>IF((OR($C109='S7'!$D$3,$C109='S7'!$D$13,$C109='S7'!$D$23,$C109='S7'!$D$33)),1,0)</f>
        <v>0</v>
      </c>
      <c r="T109" s="439">
        <f>IF((OR($C109='S7'!$D$4,$C109='S7'!$D$14,$C109='S7'!$D$24,$C109='S7'!$D$34)),1,0)</f>
        <v>0</v>
      </c>
      <c r="U109" s="439">
        <f>IF((OR($C109='S7'!$D$5,$C109='S7'!$D$15,$C109='S7'!$D$25,$C109='S7'!$D$35)),1,0)</f>
        <v>0</v>
      </c>
      <c r="V109" s="439">
        <f>IF((OR($C109='S7'!$D$6,$C109='S7'!$D$16,$C109='S7'!$D$26,$C109='S7'!$D$36)),1,0)</f>
        <v>0</v>
      </c>
      <c r="W109" s="439">
        <f>IF((OR($C109='S7'!$D$7,$C109='S7'!$D$17,$C109='S7'!$D$27,$C109='S7'!$D$37)),1,0)</f>
        <v>0</v>
      </c>
      <c r="X109" s="439">
        <f>IF((OR($C109='S7'!$D$8,$C109='S7'!$D$18,$C109='S7'!$D$28,$C109='S7'!$D$38)),1,0)</f>
        <v>0</v>
      </c>
      <c r="Y109" s="439">
        <f>IF((OR($C109='S7'!$D$9,$C109='S7'!$D$19,$C109='S7'!$D$29,$C109='S7'!$D$39)),1,0)</f>
        <v>0</v>
      </c>
      <c r="Z109" s="439">
        <f>IF((OR($C109='S7'!$D$10,$C109='S7'!$D$20,$C109='S7'!$D$30,$C109='S7'!$D$40)),1,0)</f>
        <v>0</v>
      </c>
      <c r="AA109" s="439">
        <f>IF((OR($C109='S7'!$D$11,$C109='S7'!$D$21,$C109='S7'!$D$31,$C109='S7'!$D$41)),1,0)</f>
        <v>0</v>
      </c>
      <c r="AB109" s="439">
        <f>IF((OR($C109='S7'!$D$12,$C109='S7'!$D$22,$C109='S7'!$D$32,$C109='S7'!$D$42)),1,0)</f>
        <v>0</v>
      </c>
      <c r="AC109" s="441">
        <f>IF((OR($C109='S7'!$E$3,$C109='S7'!$E$13,$C109='S7'!$E$23,$C109='S7'!$E$33)),1,0)</f>
        <v>0</v>
      </c>
      <c r="AD109" s="441">
        <f>IF((OR($C109='S7'!$E$4,$C109='S7'!$E$14,$C109='S7'!$E$24,$C109='S7'!$E$34)),1,0)</f>
        <v>0</v>
      </c>
      <c r="AE109" s="441">
        <f>IF((OR($C109='S7'!$E$5,$C109='S7'!$E$15,$C109='S7'!$E$25,$C109='S7'!$E$35)),1,0)</f>
        <v>0</v>
      </c>
      <c r="AF109" s="441">
        <f>IF((OR($C109='S7'!$E$6,$C109='S7'!$E$16,$C109='S7'!$E$26,$C109='S7'!$E$36)),1,0)</f>
        <v>0</v>
      </c>
      <c r="AG109" s="441">
        <f>IF((OR($C109='S7'!$E$7,$C109='S7'!$E$17,$C109='S7'!$E$27,$C109='S7'!$E$37)),1,0)</f>
        <v>0</v>
      </c>
      <c r="AH109" s="441">
        <f>IF((OR($C109='S7'!$E$8,$C109='S7'!$E$18,$C109='S7'!$E$28,$C109='S7'!$E$38)),1,0)</f>
        <v>0</v>
      </c>
      <c r="AI109" s="441">
        <f>IF((OR($C109='S7'!$E$9,$C109='S7'!$E$19,$C109='S7'!$E$29,$C109='S7'!$E$39)),1,0)</f>
        <v>0</v>
      </c>
      <c r="AJ109" s="441">
        <f>IF((OR($C109='S7'!$E$10,$C109='S7'!$E$20,$C109='S7'!$E$30,$C109='S7'!$E$40)),1,0)</f>
        <v>0</v>
      </c>
      <c r="AK109" s="441">
        <f>IF((OR($C109='S7'!$E$11,$C109='S7'!$E$21,$C109='S7'!$E$31,$C109='S7'!$E$41)),1,0)</f>
        <v>0</v>
      </c>
      <c r="AL109" s="441">
        <f>IF((OR($C109='S7'!$E$12,$C109='S7'!$E$22,$C109='S7'!$E$32,$C109='S7'!$E$42)),1,0)</f>
        <v>0</v>
      </c>
      <c r="AM109" s="439">
        <f>IF((OR($C109='S7'!$F$3,$C109='S7'!$F$13,$C109='S7'!$F$23,$C109='S7'!$F$33)),1,0)</f>
        <v>0</v>
      </c>
      <c r="AN109" s="439">
        <f>IF((OR($C109='S7'!$F$4,$C109='S7'!$F$14,$C109='S7'!$F$24,$C109='S7'!$F$34)),1,0)</f>
        <v>0</v>
      </c>
      <c r="AO109" s="439">
        <f>IF((OR($C109='S7'!$F$5,$C109='S7'!$F$15,$C109='S7'!$F$25,$C109='S7'!$F$35)),1,0)</f>
        <v>0</v>
      </c>
      <c r="AP109" s="439">
        <f>IF((OR($C109='S7'!$F$6,$C109='S7'!$F$16,$C109='S7'!$F$26,$C109='S7'!$F$36)),1,0)</f>
        <v>0</v>
      </c>
      <c r="AQ109" s="439">
        <f>IF((OR($C109='S7'!$F$7,$C109='S7'!$F$17,$C109='S7'!$F$27,$C109='S7'!$F$37)),1,0)</f>
        <v>0</v>
      </c>
      <c r="AR109" s="439">
        <f>IF((OR($C109='S7'!$F$8,$C109='S7'!$F$18,$C109='S7'!$F$28,$C109='S7'!$F$38)),1,0)</f>
        <v>0</v>
      </c>
      <c r="AS109" s="439">
        <f>IF((OR($C109='S7'!$F$9,$C109='S7'!$F$19,$C109='S7'!$F$29,$C109='S7'!$F$39)),1,0)</f>
        <v>0</v>
      </c>
      <c r="AT109" s="439">
        <f>IF((OR($C109='S7'!$F$10,$C109='S7'!$F$20,$C109='S7'!$F$30,$C109='S7'!$F$40)),1,0)</f>
        <v>0</v>
      </c>
      <c r="AU109" s="439">
        <f>IF((OR($C109='S7'!$F$11,$C109='S7'!$F$21,$C109='S7'!$F$31,$C109='S7'!$F$41)),1,0)</f>
        <v>0</v>
      </c>
      <c r="AV109" s="439">
        <f>IF((OR($C109='S7'!$F$12,$C109='S7'!$F$22,$C109='S7'!$F$32,$C109='S7'!$F$42)),1,0)</f>
        <v>0</v>
      </c>
      <c r="AW109" s="441">
        <f>IF((OR($C109='S7'!$G$3,$C109='S7'!$G$13,$C109='S7'!$G$23,$C109='S7'!$G$33)),1,0)</f>
        <v>0</v>
      </c>
      <c r="AX109" s="441">
        <f>IF((OR($C109='S7'!$G$4,$C109='S7'!$G$14,$C109='S7'!$G$24,$C109='S7'!$G$34)),1,0)</f>
        <v>0</v>
      </c>
      <c r="AY109" s="441">
        <f>IF((OR($C109='S7'!$G$5,$C109='S7'!$G$15,$C109='S7'!$G$25,$C109='S7'!$G$35)),1,0)</f>
        <v>0</v>
      </c>
      <c r="AZ109" s="441">
        <f>IF((OR($C109='S7'!$G$6,$C109='S7'!$G$16,$C109='S7'!$G$26,$C109='S7'!$G$36)),1,0)</f>
        <v>0</v>
      </c>
      <c r="BA109" s="441">
        <f>IF((OR($C109='S7'!$G$7,$C109='S7'!$G$17,$C109='S7'!$G$27,$C109='S7'!$G$37)),1,0)</f>
        <v>0</v>
      </c>
      <c r="BB109" s="441">
        <f>IF((OR($C109='S7'!$G$8,$C109='S7'!$G$18,$C109='S7'!$G$28,$C109='S7'!$G$38)),1,0)</f>
        <v>0</v>
      </c>
      <c r="BC109" s="441">
        <f>IF((OR($C109='S7'!$G$9,$C109='S7'!$G$19,$C109='S7'!$G$29,$C109='S7'!$G$39)),1,0)</f>
        <v>0</v>
      </c>
      <c r="BD109" s="441">
        <f>IF((OR($C109='S7'!$G$10,$C109='S7'!$G$20,$C109='S7'!$G$30,$C109='S7'!$G$40)),1,0)</f>
        <v>0</v>
      </c>
      <c r="BE109" s="441">
        <f>IF((OR($C109='S7'!$G$11,$C109='S7'!$G$21,$C109='S7'!$G$31,$C109='S7'!$G$41)),1,0)</f>
        <v>0</v>
      </c>
      <c r="BF109" s="441">
        <f>IF((OR($C109='S7'!$G$12,$C109='S7'!$G$22,$C109='S7'!$G$32,$C109='S7'!$G$42)),1,0)</f>
        <v>0</v>
      </c>
      <c r="BG109" s="441" t="str">
        <f t="shared" si="363"/>
        <v/>
      </c>
      <c r="BH109" s="441" t="str">
        <f t="shared" si="364"/>
        <v/>
      </c>
      <c r="BI109" s="441" t="str">
        <f t="shared" si="365"/>
        <v/>
      </c>
      <c r="BJ109" s="441" t="str">
        <f t="shared" si="366"/>
        <v/>
      </c>
      <c r="BK109" s="441" t="str">
        <f t="shared" si="367"/>
        <v/>
      </c>
      <c r="BL109" s="441" t="str">
        <f t="shared" si="368"/>
        <v/>
      </c>
      <c r="BM109" s="441" t="str">
        <f t="shared" si="369"/>
        <v/>
      </c>
      <c r="BN109" s="441" t="str">
        <f t="shared" si="370"/>
        <v/>
      </c>
      <c r="BO109" s="441" t="str">
        <f t="shared" si="371"/>
        <v/>
      </c>
      <c r="BP109" s="441" t="str">
        <f t="shared" si="372"/>
        <v/>
      </c>
      <c r="BQ109" s="439" t="str">
        <f t="shared" si="373"/>
        <v/>
      </c>
      <c r="BR109" s="439" t="str">
        <f t="shared" si="374"/>
        <v/>
      </c>
      <c r="BS109" s="439" t="str">
        <f t="shared" si="375"/>
        <v/>
      </c>
      <c r="BT109" s="439" t="str">
        <f t="shared" si="376"/>
        <v/>
      </c>
      <c r="BU109" s="439" t="str">
        <f t="shared" si="377"/>
        <v/>
      </c>
      <c r="BV109" s="439" t="str">
        <f t="shared" si="378"/>
        <v/>
      </c>
      <c r="BW109" s="439" t="str">
        <f t="shared" si="379"/>
        <v/>
      </c>
      <c r="BX109" s="439" t="str">
        <f t="shared" si="380"/>
        <v/>
      </c>
      <c r="BY109" s="439" t="str">
        <f t="shared" si="381"/>
        <v/>
      </c>
      <c r="BZ109" s="439" t="str">
        <f t="shared" si="382"/>
        <v/>
      </c>
      <c r="CA109" s="441" t="str">
        <f t="shared" si="383"/>
        <v/>
      </c>
      <c r="CB109" s="441" t="str">
        <f t="shared" si="384"/>
        <v/>
      </c>
      <c r="CC109" s="441" t="str">
        <f t="shared" si="385"/>
        <v/>
      </c>
      <c r="CD109" s="441" t="str">
        <f t="shared" si="386"/>
        <v/>
      </c>
      <c r="CE109" s="441" t="str">
        <f t="shared" si="387"/>
        <v/>
      </c>
      <c r="CF109" s="441" t="str">
        <f t="shared" si="388"/>
        <v/>
      </c>
      <c r="CG109" s="441" t="str">
        <f t="shared" si="389"/>
        <v/>
      </c>
      <c r="CH109" s="441" t="str">
        <f t="shared" si="390"/>
        <v/>
      </c>
      <c r="CI109" s="441" t="str">
        <f t="shared" si="391"/>
        <v/>
      </c>
      <c r="CJ109" s="441" t="str">
        <f t="shared" si="392"/>
        <v/>
      </c>
      <c r="CK109" s="439" t="str">
        <f t="shared" si="393"/>
        <v/>
      </c>
      <c r="CL109" s="439" t="str">
        <f t="shared" si="394"/>
        <v/>
      </c>
      <c r="CM109" s="439" t="str">
        <f t="shared" si="395"/>
        <v/>
      </c>
      <c r="CN109" s="439" t="str">
        <f t="shared" si="396"/>
        <v/>
      </c>
      <c r="CO109" s="439" t="str">
        <f t="shared" si="397"/>
        <v/>
      </c>
      <c r="CP109" s="439" t="str">
        <f t="shared" si="398"/>
        <v/>
      </c>
      <c r="CQ109" s="439" t="str">
        <f t="shared" si="399"/>
        <v/>
      </c>
      <c r="CR109" s="439" t="str">
        <f t="shared" si="400"/>
        <v/>
      </c>
      <c r="CS109" s="439" t="str">
        <f t="shared" si="401"/>
        <v/>
      </c>
      <c r="CT109" s="439" t="str">
        <f t="shared" si="402"/>
        <v/>
      </c>
      <c r="CU109" s="441" t="str">
        <f t="shared" si="403"/>
        <v/>
      </c>
      <c r="CV109" s="441" t="str">
        <f t="shared" si="404"/>
        <v/>
      </c>
      <c r="CW109" s="441" t="str">
        <f t="shared" si="405"/>
        <v/>
      </c>
      <c r="CX109" s="441" t="str">
        <f t="shared" si="406"/>
        <v/>
      </c>
      <c r="CY109" s="441" t="str">
        <f t="shared" si="407"/>
        <v/>
      </c>
      <c r="CZ109" s="441" t="str">
        <f t="shared" si="408"/>
        <v/>
      </c>
      <c r="DA109" s="441" t="str">
        <f t="shared" si="409"/>
        <v/>
      </c>
      <c r="DB109" s="441" t="str">
        <f t="shared" si="410"/>
        <v/>
      </c>
      <c r="DC109" s="441" t="str">
        <f t="shared" si="411"/>
        <v/>
      </c>
      <c r="DD109" s="441" t="str">
        <f t="shared" si="412"/>
        <v/>
      </c>
      <c r="DE109" s="443" t="str">
        <f t="shared" si="413"/>
        <v/>
      </c>
      <c r="DF109" s="443" t="str">
        <f t="shared" si="296"/>
        <v/>
      </c>
      <c r="DG109" s="443" t="str">
        <f t="shared" si="414"/>
        <v/>
      </c>
      <c r="DH109" s="443" t="str">
        <f t="shared" si="297"/>
        <v/>
      </c>
      <c r="DI109" t="str">
        <f t="shared" si="415"/>
        <v/>
      </c>
      <c r="DJ109" s="443" t="str">
        <f t="shared" si="298"/>
        <v/>
      </c>
      <c r="DK109" t="str">
        <f t="shared" si="416"/>
        <v/>
      </c>
      <c r="DL109" s="443" t="str">
        <f t="shared" si="300"/>
        <v/>
      </c>
      <c r="DM109" t="str">
        <f t="shared" si="417"/>
        <v/>
      </c>
      <c r="DN109" s="443" t="str">
        <f t="shared" si="299"/>
        <v/>
      </c>
    </row>
    <row r="110" spans="1:118" ht="20.100000000000001" customHeight="1" thickBot="1" x14ac:dyDescent="0.25">
      <c r="A110" s="1041"/>
      <c r="B110" s="41">
        <f t="shared" si="295"/>
        <v>105</v>
      </c>
      <c r="C110" s="665" t="s">
        <v>49</v>
      </c>
      <c r="D110" s="657">
        <f>VLOOKUP($C110,'Course List (program)'!$G$2:$L$100,2,FALSE)</f>
        <v>0</v>
      </c>
      <c r="E110" s="658">
        <f>VLOOKUP($C110,'Course List (program)'!$G$2:$L$100,3,FALSE)</f>
        <v>0</v>
      </c>
      <c r="F110" s="659">
        <f>VLOOKUP($C110,'Course List (program)'!$G$2:$L$100,4,FALSE)</f>
        <v>0</v>
      </c>
      <c r="G110" s="657" t="str">
        <f t="shared" si="419"/>
        <v/>
      </c>
      <c r="H110" s="660">
        <f>VLOOKUP($C110,'Course List (program)'!$G$2:$L$100,6,FALSE)</f>
        <v>0</v>
      </c>
      <c r="I110" s="441">
        <f>IF((OR($C110='S7'!$C$3,$C110='S7'!$C$13,$C110='S7'!$C$23,$C110='S7'!$C$33)),1,0)</f>
        <v>0</v>
      </c>
      <c r="J110" s="441">
        <f>IF((OR($C110='S7'!$C$4,$C110='S7'!$C$14,$C110='S7'!$C$24,$C110='S7'!$C$34)),1,0)</f>
        <v>0</v>
      </c>
      <c r="K110" s="441">
        <f>IF((OR($C110='S7'!$C$5,$C110='S7'!$C$15,$C110='S7'!$C$25,$C110='S7'!$C$35)),1,0)</f>
        <v>0</v>
      </c>
      <c r="L110" s="441">
        <f>IF((OR($C110='S7'!$C$6,$C110='S7'!$C$16,$C110='S7'!$C$26,$C110='S7'!$C$36)),1,0)</f>
        <v>0</v>
      </c>
      <c r="M110" s="441">
        <f>IF((OR($C110='S7'!$C$7,$C110='S7'!$C$17,$C110='S7'!$C$27,$C110='S7'!$C$37)),1,0)</f>
        <v>0</v>
      </c>
      <c r="N110" s="441">
        <f>IF((OR($C110='S7'!$C$8,$C110='S7'!$C$18,$C110='S7'!$C$28,$C110='S7'!$C$38)),1,0)</f>
        <v>0</v>
      </c>
      <c r="O110" s="441">
        <f>IF((OR($C110='S7'!$C$9,$C110='S7'!$C$19,$C110='S7'!$C$29,$C110='S7'!$C$39)),1,0)</f>
        <v>0</v>
      </c>
      <c r="P110" s="441">
        <f>IF((OR($C110='S7'!$C$10,$C110='S7'!$C$20,$C110='S7'!$C$30,$C110='S7'!$C$40)),1,0)</f>
        <v>0</v>
      </c>
      <c r="Q110" s="441">
        <f>IF((OR($C110='S7'!$C$11,$C110='S7'!$C$21,$C110='S7'!$C$31,$C110='S7'!$C$41)),1,0)</f>
        <v>0</v>
      </c>
      <c r="R110" s="441">
        <f>IF((OR($C110='S7'!$C$12,$C110='S7'!$C$22,$C110='S7'!$C$32,$C110='S7'!$C$42)),1,0)</f>
        <v>0</v>
      </c>
      <c r="S110" s="439">
        <f>IF((OR($C110='S7'!$D$3,$C110='S7'!$D$13,$C110='S7'!$D$23,$C110='S7'!$D$33)),1,0)</f>
        <v>0</v>
      </c>
      <c r="T110" s="439">
        <f>IF((OR($C110='S7'!$D$4,$C110='S7'!$D$14,$C110='S7'!$D$24,$C110='S7'!$D$34)),1,0)</f>
        <v>0</v>
      </c>
      <c r="U110" s="439">
        <f>IF((OR($C110='S7'!$D$5,$C110='S7'!$D$15,$C110='S7'!$D$25,$C110='S7'!$D$35)),1,0)</f>
        <v>0</v>
      </c>
      <c r="V110" s="439">
        <f>IF((OR($C110='S7'!$D$6,$C110='S7'!$D$16,$C110='S7'!$D$26,$C110='S7'!$D$36)),1,0)</f>
        <v>0</v>
      </c>
      <c r="W110" s="439">
        <f>IF((OR($C110='S7'!$D$7,$C110='S7'!$D$17,$C110='S7'!$D$27,$C110='S7'!$D$37)),1,0)</f>
        <v>0</v>
      </c>
      <c r="X110" s="439">
        <f>IF((OR($C110='S7'!$D$8,$C110='S7'!$D$18,$C110='S7'!$D$28,$C110='S7'!$D$38)),1,0)</f>
        <v>0</v>
      </c>
      <c r="Y110" s="439">
        <f>IF((OR($C110='S7'!$D$9,$C110='S7'!$D$19,$C110='S7'!$D$29,$C110='S7'!$D$39)),1,0)</f>
        <v>0</v>
      </c>
      <c r="Z110" s="439">
        <f>IF((OR($C110='S7'!$D$10,$C110='S7'!$D$20,$C110='S7'!$D$30,$C110='S7'!$D$40)),1,0)</f>
        <v>0</v>
      </c>
      <c r="AA110" s="439">
        <f>IF((OR($C110='S7'!$D$11,$C110='S7'!$D$21,$C110='S7'!$D$31,$C110='S7'!$D$41)),1,0)</f>
        <v>0</v>
      </c>
      <c r="AB110" s="439">
        <f>IF((OR($C110='S7'!$D$12,$C110='S7'!$D$22,$C110='S7'!$D$32,$C110='S7'!$D$42)),1,0)</f>
        <v>0</v>
      </c>
      <c r="AC110" s="441">
        <f>IF((OR($C110='S7'!$E$3,$C110='S7'!$E$13,$C110='S7'!$E$23,$C110='S7'!$E$33)),1,0)</f>
        <v>0</v>
      </c>
      <c r="AD110" s="441">
        <f>IF((OR($C110='S7'!$E$4,$C110='S7'!$E$14,$C110='S7'!$E$24,$C110='S7'!$E$34)),1,0)</f>
        <v>0</v>
      </c>
      <c r="AE110" s="441">
        <f>IF((OR($C110='S7'!$E$5,$C110='S7'!$E$15,$C110='S7'!$E$25,$C110='S7'!$E$35)),1,0)</f>
        <v>0</v>
      </c>
      <c r="AF110" s="441">
        <f>IF((OR($C110='S7'!$E$6,$C110='S7'!$E$16,$C110='S7'!$E$26,$C110='S7'!$E$36)),1,0)</f>
        <v>0</v>
      </c>
      <c r="AG110" s="441">
        <f>IF((OR($C110='S7'!$E$7,$C110='S7'!$E$17,$C110='S7'!$E$27,$C110='S7'!$E$37)),1,0)</f>
        <v>0</v>
      </c>
      <c r="AH110" s="441">
        <f>IF((OR($C110='S7'!$E$8,$C110='S7'!$E$18,$C110='S7'!$E$28,$C110='S7'!$E$38)),1,0)</f>
        <v>0</v>
      </c>
      <c r="AI110" s="441">
        <f>IF((OR($C110='S7'!$E$9,$C110='S7'!$E$19,$C110='S7'!$E$29,$C110='S7'!$E$39)),1,0)</f>
        <v>0</v>
      </c>
      <c r="AJ110" s="441">
        <f>IF((OR($C110='S7'!$E$10,$C110='S7'!$E$20,$C110='S7'!$E$30,$C110='S7'!$E$40)),1,0)</f>
        <v>0</v>
      </c>
      <c r="AK110" s="441">
        <f>IF((OR($C110='S7'!$E$11,$C110='S7'!$E$21,$C110='S7'!$E$31,$C110='S7'!$E$41)),1,0)</f>
        <v>0</v>
      </c>
      <c r="AL110" s="441">
        <f>IF((OR($C110='S7'!$E$12,$C110='S7'!$E$22,$C110='S7'!$E$32,$C110='S7'!$E$42)),1,0)</f>
        <v>0</v>
      </c>
      <c r="AM110" s="439">
        <f>IF((OR($C110='S7'!$F$3,$C110='S7'!$F$13,$C110='S7'!$F$23,$C110='S7'!$F$33)),1,0)</f>
        <v>0</v>
      </c>
      <c r="AN110" s="439">
        <f>IF((OR($C110='S7'!$F$4,$C110='S7'!$F$14,$C110='S7'!$F$24,$C110='S7'!$F$34)),1,0)</f>
        <v>0</v>
      </c>
      <c r="AO110" s="439">
        <f>IF((OR($C110='S7'!$F$5,$C110='S7'!$F$15,$C110='S7'!$F$25,$C110='S7'!$F$35)),1,0)</f>
        <v>0</v>
      </c>
      <c r="AP110" s="439">
        <f>IF((OR($C110='S7'!$F$6,$C110='S7'!$F$16,$C110='S7'!$F$26,$C110='S7'!$F$36)),1,0)</f>
        <v>0</v>
      </c>
      <c r="AQ110" s="439">
        <f>IF((OR($C110='S7'!$F$7,$C110='S7'!$F$17,$C110='S7'!$F$27,$C110='S7'!$F$37)),1,0)</f>
        <v>0</v>
      </c>
      <c r="AR110" s="439">
        <f>IF((OR($C110='S7'!$F$8,$C110='S7'!$F$18,$C110='S7'!$F$28,$C110='S7'!$F$38)),1,0)</f>
        <v>0</v>
      </c>
      <c r="AS110" s="439">
        <f>IF((OR($C110='S7'!$F$9,$C110='S7'!$F$19,$C110='S7'!$F$29,$C110='S7'!$F$39)),1,0)</f>
        <v>0</v>
      </c>
      <c r="AT110" s="439">
        <f>IF((OR($C110='S7'!$F$10,$C110='S7'!$F$20,$C110='S7'!$F$30,$C110='S7'!$F$40)),1,0)</f>
        <v>0</v>
      </c>
      <c r="AU110" s="439">
        <f>IF((OR($C110='S7'!$F$11,$C110='S7'!$F$21,$C110='S7'!$F$31,$C110='S7'!$F$41)),1,0)</f>
        <v>0</v>
      </c>
      <c r="AV110" s="439">
        <f>IF((OR($C110='S7'!$F$12,$C110='S7'!$F$22,$C110='S7'!$F$32,$C110='S7'!$F$42)),1,0)</f>
        <v>0</v>
      </c>
      <c r="AW110" s="441">
        <f>IF((OR($C110='S7'!$G$3,$C110='S7'!$G$13,$C110='S7'!$G$23,$C110='S7'!$G$33)),1,0)</f>
        <v>0</v>
      </c>
      <c r="AX110" s="441">
        <f>IF((OR($C110='S7'!$G$4,$C110='S7'!$G$14,$C110='S7'!$G$24,$C110='S7'!$G$34)),1,0)</f>
        <v>0</v>
      </c>
      <c r="AY110" s="441">
        <f>IF((OR($C110='S7'!$G$5,$C110='S7'!$G$15,$C110='S7'!$G$25,$C110='S7'!$G$35)),1,0)</f>
        <v>0</v>
      </c>
      <c r="AZ110" s="441">
        <f>IF((OR($C110='S7'!$G$6,$C110='S7'!$G$16,$C110='S7'!$G$26,$C110='S7'!$G$36)),1,0)</f>
        <v>0</v>
      </c>
      <c r="BA110" s="441">
        <f>IF((OR($C110='S7'!$G$7,$C110='S7'!$G$17,$C110='S7'!$G$27,$C110='S7'!$G$37)),1,0)</f>
        <v>0</v>
      </c>
      <c r="BB110" s="441">
        <f>IF((OR($C110='S7'!$G$8,$C110='S7'!$G$18,$C110='S7'!$G$28,$C110='S7'!$G$38)),1,0)</f>
        <v>0</v>
      </c>
      <c r="BC110" s="441">
        <f>IF((OR($C110='S7'!$G$9,$C110='S7'!$G$19,$C110='S7'!$G$29,$C110='S7'!$G$39)),1,0)</f>
        <v>0</v>
      </c>
      <c r="BD110" s="441">
        <f>IF((OR($C110='S7'!$G$10,$C110='S7'!$G$20,$C110='S7'!$G$30,$C110='S7'!$G$40)),1,0)</f>
        <v>0</v>
      </c>
      <c r="BE110" s="441">
        <f>IF((OR($C110='S7'!$G$11,$C110='S7'!$G$21,$C110='S7'!$G$31,$C110='S7'!$G$41)),1,0)</f>
        <v>0</v>
      </c>
      <c r="BF110" s="441">
        <f>IF((OR($C110='S7'!$G$12,$C110='S7'!$G$22,$C110='S7'!$G$32,$C110='S7'!$G$42)),1,0)</f>
        <v>0</v>
      </c>
      <c r="BG110" s="441" t="str">
        <f t="shared" si="363"/>
        <v/>
      </c>
      <c r="BH110" s="441" t="str">
        <f t="shared" si="364"/>
        <v/>
      </c>
      <c r="BI110" s="441" t="str">
        <f t="shared" si="365"/>
        <v/>
      </c>
      <c r="BJ110" s="441" t="str">
        <f t="shared" si="366"/>
        <v/>
      </c>
      <c r="BK110" s="441" t="str">
        <f t="shared" si="367"/>
        <v/>
      </c>
      <c r="BL110" s="441" t="str">
        <f t="shared" si="368"/>
        <v/>
      </c>
      <c r="BM110" s="441" t="str">
        <f t="shared" si="369"/>
        <v/>
      </c>
      <c r="BN110" s="441" t="str">
        <f t="shared" si="370"/>
        <v/>
      </c>
      <c r="BO110" s="441" t="str">
        <f t="shared" si="371"/>
        <v/>
      </c>
      <c r="BP110" s="441" t="str">
        <f t="shared" si="372"/>
        <v/>
      </c>
      <c r="BQ110" s="439" t="str">
        <f t="shared" si="373"/>
        <v/>
      </c>
      <c r="BR110" s="439" t="str">
        <f t="shared" si="374"/>
        <v/>
      </c>
      <c r="BS110" s="439" t="str">
        <f t="shared" si="375"/>
        <v/>
      </c>
      <c r="BT110" s="439" t="str">
        <f t="shared" si="376"/>
        <v/>
      </c>
      <c r="BU110" s="439" t="str">
        <f t="shared" si="377"/>
        <v/>
      </c>
      <c r="BV110" s="439" t="str">
        <f t="shared" si="378"/>
        <v/>
      </c>
      <c r="BW110" s="439" t="str">
        <f t="shared" si="379"/>
        <v/>
      </c>
      <c r="BX110" s="439" t="str">
        <f t="shared" si="380"/>
        <v/>
      </c>
      <c r="BY110" s="439" t="str">
        <f t="shared" si="381"/>
        <v/>
      </c>
      <c r="BZ110" s="439" t="str">
        <f t="shared" si="382"/>
        <v/>
      </c>
      <c r="CA110" s="441" t="str">
        <f t="shared" si="383"/>
        <v/>
      </c>
      <c r="CB110" s="441" t="str">
        <f t="shared" si="384"/>
        <v/>
      </c>
      <c r="CC110" s="441" t="str">
        <f t="shared" si="385"/>
        <v/>
      </c>
      <c r="CD110" s="441" t="str">
        <f t="shared" si="386"/>
        <v/>
      </c>
      <c r="CE110" s="441" t="str">
        <f t="shared" si="387"/>
        <v/>
      </c>
      <c r="CF110" s="441" t="str">
        <f t="shared" si="388"/>
        <v/>
      </c>
      <c r="CG110" s="441" t="str">
        <f t="shared" si="389"/>
        <v/>
      </c>
      <c r="CH110" s="441" t="str">
        <f t="shared" si="390"/>
        <v/>
      </c>
      <c r="CI110" s="441" t="str">
        <f t="shared" si="391"/>
        <v/>
      </c>
      <c r="CJ110" s="441" t="str">
        <f t="shared" si="392"/>
        <v/>
      </c>
      <c r="CK110" s="439" t="str">
        <f t="shared" si="393"/>
        <v/>
      </c>
      <c r="CL110" s="439" t="str">
        <f t="shared" si="394"/>
        <v/>
      </c>
      <c r="CM110" s="439" t="str">
        <f t="shared" si="395"/>
        <v/>
      </c>
      <c r="CN110" s="439" t="str">
        <f t="shared" si="396"/>
        <v/>
      </c>
      <c r="CO110" s="439" t="str">
        <f t="shared" si="397"/>
        <v/>
      </c>
      <c r="CP110" s="439" t="str">
        <f t="shared" si="398"/>
        <v/>
      </c>
      <c r="CQ110" s="439" t="str">
        <f t="shared" si="399"/>
        <v/>
      </c>
      <c r="CR110" s="439" t="str">
        <f t="shared" si="400"/>
        <v/>
      </c>
      <c r="CS110" s="439" t="str">
        <f t="shared" si="401"/>
        <v/>
      </c>
      <c r="CT110" s="439" t="str">
        <f t="shared" si="402"/>
        <v/>
      </c>
      <c r="CU110" s="441" t="str">
        <f t="shared" si="403"/>
        <v/>
      </c>
      <c r="CV110" s="441" t="str">
        <f t="shared" si="404"/>
        <v/>
      </c>
      <c r="CW110" s="441" t="str">
        <f t="shared" si="405"/>
        <v/>
      </c>
      <c r="CX110" s="441" t="str">
        <f t="shared" si="406"/>
        <v/>
      </c>
      <c r="CY110" s="441" t="str">
        <f t="shared" si="407"/>
        <v/>
      </c>
      <c r="CZ110" s="441" t="str">
        <f t="shared" si="408"/>
        <v/>
      </c>
      <c r="DA110" s="441" t="str">
        <f t="shared" si="409"/>
        <v/>
      </c>
      <c r="DB110" s="441" t="str">
        <f t="shared" si="410"/>
        <v/>
      </c>
      <c r="DC110" s="441" t="str">
        <f t="shared" si="411"/>
        <v/>
      </c>
      <c r="DD110" s="441" t="str">
        <f t="shared" si="412"/>
        <v/>
      </c>
      <c r="DE110" s="443" t="str">
        <f t="shared" si="413"/>
        <v/>
      </c>
      <c r="DF110" s="443" t="str">
        <f t="shared" si="296"/>
        <v/>
      </c>
      <c r="DG110" s="443" t="str">
        <f t="shared" si="414"/>
        <v/>
      </c>
      <c r="DH110" s="443" t="str">
        <f t="shared" si="297"/>
        <v/>
      </c>
      <c r="DI110" t="str">
        <f t="shared" si="415"/>
        <v/>
      </c>
      <c r="DJ110" s="443" t="str">
        <f t="shared" si="298"/>
        <v/>
      </c>
      <c r="DK110" t="str">
        <f t="shared" si="416"/>
        <v/>
      </c>
      <c r="DL110" s="443" t="str">
        <f t="shared" si="300"/>
        <v/>
      </c>
      <c r="DM110" t="str">
        <f t="shared" si="417"/>
        <v/>
      </c>
      <c r="DN110" s="443" t="str">
        <f t="shared" si="299"/>
        <v/>
      </c>
    </row>
    <row r="111" spans="1:118" ht="20.100000000000001" customHeight="1" x14ac:dyDescent="0.2">
      <c r="A111" s="1039" t="s">
        <v>66</v>
      </c>
      <c r="B111" s="39">
        <f t="shared" si="295"/>
        <v>106</v>
      </c>
      <c r="C111" s="641" t="s">
        <v>386</v>
      </c>
      <c r="D111" s="642" t="str">
        <f>VLOOKUP($C111,'Course List (program)'!$G$2:$L$100,2,FALSE)</f>
        <v>Cost Estimate &amp; Professional Practice</v>
      </c>
      <c r="E111" s="643" t="str">
        <f>VLOOKUP($C111,'Course List (program)'!$G$2:$L$100,3,FALSE)</f>
        <v>Öğr. Gör. Dr. Jülide DEMİRDÖVEN</v>
      </c>
      <c r="F111" s="644">
        <f>VLOOKUP($C111,'Course List (program)'!$G$2:$L$100,4,FALSE)</f>
        <v>0</v>
      </c>
      <c r="G111" s="642" t="str">
        <f t="shared" si="419"/>
        <v>W123</v>
      </c>
      <c r="H111" s="662">
        <f>VLOOKUP($C111,'Course List (program)'!$G$2:$L$100,6,FALSE)</f>
        <v>0</v>
      </c>
      <c r="I111" s="441">
        <f>IF((OR($C111='S8'!$C$3,$C111='S8'!$C$13,$C111='S8'!$C$23,$C111='S8'!$C$33)),1,0)</f>
        <v>0</v>
      </c>
      <c r="J111" s="441">
        <f>IF((OR($C111='S8'!$C$4,$C111='S8'!$C$14,$C111='S8'!$C$24,$C111='S8'!$C$34)),1,0)</f>
        <v>0</v>
      </c>
      <c r="K111" s="441">
        <f>IF((OR($C111='S8'!$C$5,$C111='S8'!$C$15,$C111='S8'!$C$25,$C111='S8'!$C$35)),1,0)</f>
        <v>0</v>
      </c>
      <c r="L111" s="441">
        <f>IF((OR($C111='S8'!$C$6,$C111='S8'!$C$16,$C111='S8'!$C$26,$C111='S8'!$C$36)),1,0)</f>
        <v>0</v>
      </c>
      <c r="M111" s="441">
        <f>IF((OR($C111='S8'!$C$7,$C111='S8'!$C$17,$C111='S8'!$C$27,$C111='S8'!$C$37)),1,0)</f>
        <v>0</v>
      </c>
      <c r="N111" s="441">
        <f>IF((OR($C111='S8'!$C$8,$C111='S8'!$C$18,$C111='S8'!$C$28,$C111='S8'!$C$38)),1,0)</f>
        <v>0</v>
      </c>
      <c r="O111" s="441">
        <f>IF((OR($C111='S8'!$C$9,$C111='S8'!$C$19,$C111='S8'!$C$29,$C111='S8'!$C$39)),1,0)</f>
        <v>0</v>
      </c>
      <c r="P111" s="441">
        <f>IF((OR($C111='S8'!$C$10,$C111='S8'!$C$20,$C111='S8'!$C$30,$C111='S8'!$C$40)),1,0)</f>
        <v>0</v>
      </c>
      <c r="Q111" s="441">
        <f>IF((OR($C111='S8'!$C$11,$C111='S8'!$C$21,$C111='S8'!$C$31,$C111='S8'!$C$41)),1,0)</f>
        <v>0</v>
      </c>
      <c r="R111" s="441">
        <f>IF((OR($C111='S8'!$C$12,$C111='S8'!$C$22,$C111='S8'!$C$32,$C111='S8'!$C$42)),1,0)</f>
        <v>0</v>
      </c>
      <c r="S111" s="439">
        <f>IF((OR($C111='S8'!$D$3,$C111='S8'!$D$13,$C111='S8'!$D$23,$C111='S8'!$D$33)),1,0)</f>
        <v>0</v>
      </c>
      <c r="T111" s="439">
        <f>IF((OR($C111='S8'!$D$4,$C111='S8'!$D$14,$C111='S8'!$D$24,$C111='S8'!$D$34)),1,0)</f>
        <v>0</v>
      </c>
      <c r="U111" s="439">
        <f>IF((OR($C111='S8'!$D$5,$C111='S8'!$D$15,$C111='S8'!$D$25,$C111='S8'!$D$35)),1,0)</f>
        <v>0</v>
      </c>
      <c r="V111" s="439">
        <f>IF((OR($C111='S8'!$D$6,$C111='S8'!$D$16,$C111='S8'!$D$26,$C111='S8'!$D$36)),1,0)</f>
        <v>0</v>
      </c>
      <c r="W111" s="439">
        <f>IF((OR($C111='S8'!$D$7,$C111='S8'!$D$17,$C111='S8'!$D$27,$C111='S8'!$D$37)),1,0)</f>
        <v>0</v>
      </c>
      <c r="X111" s="439">
        <f>IF((OR($C111='S8'!$D$8,$C111='S8'!$D$18,$C111='S8'!$D$28,$C111='S8'!$D$38)),1,0)</f>
        <v>0</v>
      </c>
      <c r="Y111" s="439">
        <f>IF((OR($C111='S8'!$D$9,$C111='S8'!$D$19,$C111='S8'!$D$29,$C111='S8'!$D$39)),1,0)</f>
        <v>0</v>
      </c>
      <c r="Z111" s="439">
        <f>IF((OR($C111='S8'!$D$10,$C111='S8'!$D$20,$C111='S8'!$D$30,$C111='S8'!$D$40)),1,0)</f>
        <v>0</v>
      </c>
      <c r="AA111" s="439">
        <f>IF((OR($C111='S8'!$D$11,$C111='S8'!$D$21,$C111='S8'!$D$31,$C111='S8'!$D$41)),1,0)</f>
        <v>0</v>
      </c>
      <c r="AB111" s="439">
        <f>IF((OR($C111='S8'!$D$12,$C111='S8'!$D$22,$C111='S8'!$D$32,$C111='S8'!$D$42)),1,0)</f>
        <v>0</v>
      </c>
      <c r="AC111" s="441">
        <f>IF((OR($C111='S8'!$E$3,$C111='S8'!$E$13,$C111='S8'!$E$23,$C111='S8'!$E$33)),1,0)</f>
        <v>1</v>
      </c>
      <c r="AD111" s="441">
        <f>IF((OR($C111='S8'!$E$4,$C111='S8'!$E$14,$C111='S8'!$E$24,$C111='S8'!$E$34)),1,0)</f>
        <v>1</v>
      </c>
      <c r="AE111" s="441">
        <f>IF((OR($C111='S8'!$E$5,$C111='S8'!$E$15,$C111='S8'!$E$25,$C111='S8'!$E$35)),1,0)</f>
        <v>1</v>
      </c>
      <c r="AF111" s="441">
        <f>IF((OR($C111='S8'!$E$6,$C111='S8'!$E$16,$C111='S8'!$E$26,$C111='S8'!$E$36)),1,0)</f>
        <v>0</v>
      </c>
      <c r="AG111" s="441">
        <f>IF((OR($C111='S8'!$E$7,$C111='S8'!$E$17,$C111='S8'!$E$27,$C111='S8'!$E$37)),1,0)</f>
        <v>0</v>
      </c>
      <c r="AH111" s="441">
        <f>IF((OR($C111='S8'!$E$8,$C111='S8'!$E$18,$C111='S8'!$E$28,$C111='S8'!$E$38)),1,0)</f>
        <v>0</v>
      </c>
      <c r="AI111" s="441">
        <f>IF((OR($C111='S8'!$E$9,$C111='S8'!$E$19,$C111='S8'!$E$29,$C111='S8'!$E$39)),1,0)</f>
        <v>0</v>
      </c>
      <c r="AJ111" s="441">
        <f>IF((OR($C111='S8'!$E$10,$C111='S8'!$E$20,$C111='S8'!$E$30,$C111='S8'!$E$40)),1,0)</f>
        <v>0</v>
      </c>
      <c r="AK111" s="441">
        <f>IF((OR($C111='S8'!$E$11,$C111='S8'!$E$21,$C111='S8'!$E$31,$C111='S8'!$E$41)),1,0)</f>
        <v>0</v>
      </c>
      <c r="AL111" s="441">
        <f>IF((OR($C111='S8'!$E$12,$C111='S8'!$E$22,$C111='S8'!$E$32,$C111='S8'!$E$42)),1,0)</f>
        <v>0</v>
      </c>
      <c r="AM111" s="439">
        <f>IF((OR($C111='S8'!$F$3,$C111='S8'!$F$13,$C111='S8'!$F$23,$C111='S8'!$F$33)),1,0)</f>
        <v>0</v>
      </c>
      <c r="AN111" s="439">
        <f>IF((OR($C111='S8'!$F$4,$C111='S8'!$F$14,$C111='S8'!$F$24,$C111='S8'!$F$34)),1,0)</f>
        <v>0</v>
      </c>
      <c r="AO111" s="439">
        <f>IF((OR($C111='S8'!$F$5,$C111='S8'!$F$15,$C111='S8'!$F$25,$C111='S8'!$F$35)),1,0)</f>
        <v>0</v>
      </c>
      <c r="AP111" s="439">
        <f>IF((OR($C111='S8'!$F$6,$C111='S8'!$F$16,$C111='S8'!$F$26,$C111='S8'!$F$36)),1,0)</f>
        <v>0</v>
      </c>
      <c r="AQ111" s="439">
        <f>IF((OR($C111='S8'!$F$7,$C111='S8'!$F$17,$C111='S8'!$F$27,$C111='S8'!$F$37)),1,0)</f>
        <v>0</v>
      </c>
      <c r="AR111" s="439">
        <f>IF((OR($C111='S8'!$F$8,$C111='S8'!$F$18,$C111='S8'!$F$28,$C111='S8'!$F$38)),1,0)</f>
        <v>0</v>
      </c>
      <c r="AS111" s="439">
        <f>IF((OR($C111='S8'!$F$9,$C111='S8'!$F$19,$C111='S8'!$F$29,$C111='S8'!$F$39)),1,0)</f>
        <v>0</v>
      </c>
      <c r="AT111" s="439">
        <f>IF((OR($C111='S8'!$F$10,$C111='S8'!$F$20,$C111='S8'!$F$30,$C111='S8'!$F$40)),1,0)</f>
        <v>0</v>
      </c>
      <c r="AU111" s="439">
        <f>IF((OR($C111='S8'!$F$11,$C111='S8'!$F$21,$C111='S8'!$F$31,$C111='S8'!$F$41)),1,0)</f>
        <v>0</v>
      </c>
      <c r="AV111" s="439">
        <f>IF((OR($C111='S8'!$F$12,$C111='S8'!$F$22,$C111='S8'!$F$32,$C111='S8'!$F$42)),1,0)</f>
        <v>0</v>
      </c>
      <c r="AW111" s="441">
        <f>IF((OR($C111='S8'!$G$3,$C111='S8'!$G$13,$C111='S8'!$G$23,$C111='S8'!$G$33)),1,0)</f>
        <v>0</v>
      </c>
      <c r="AX111" s="441">
        <f>IF((OR($C111='S8'!$G$4,$C111='S8'!$G$14,$C111='S8'!$G$24,$C111='S8'!$G$34)),1,0)</f>
        <v>0</v>
      </c>
      <c r="AY111" s="441">
        <f>IF((OR($C111='S8'!$G$5,$C111='S8'!$G$15,$C111='S8'!$G$25,$C111='S8'!$G$35)),1,0)</f>
        <v>0</v>
      </c>
      <c r="AZ111" s="441">
        <f>IF((OR($C111='S8'!$G$6,$C111='S8'!$G$16,$C111='S8'!$G$26,$C111='S8'!$G$36)),1,0)</f>
        <v>0</v>
      </c>
      <c r="BA111" s="441">
        <f>IF((OR($C111='S8'!$G$7,$C111='S8'!$G$17,$C111='S8'!$G$27,$C111='S8'!$G$37)),1,0)</f>
        <v>0</v>
      </c>
      <c r="BB111" s="441">
        <f>IF((OR($C111='S8'!$G$8,$C111='S8'!$G$18,$C111='S8'!$G$28,$C111='S8'!$G$38)),1,0)</f>
        <v>0</v>
      </c>
      <c r="BC111" s="441">
        <f>IF((OR($C111='S8'!$G$9,$C111='S8'!$G$19,$C111='S8'!$G$29,$C111='S8'!$G$39)),1,0)</f>
        <v>0</v>
      </c>
      <c r="BD111" s="441">
        <f>IF((OR($C111='S8'!$G$10,$C111='S8'!$G$20,$C111='S8'!$G$30,$C111='S8'!$G$40)),1,0)</f>
        <v>0</v>
      </c>
      <c r="BE111" s="441">
        <f>IF((OR($C111='S8'!$G$11,$C111='S8'!$G$21,$C111='S8'!$G$31,$C111='S8'!$G$41)),1,0)</f>
        <v>0</v>
      </c>
      <c r="BF111" s="441">
        <f>IF((OR($C111='S8'!$G$12,$C111='S8'!$G$22,$C111='S8'!$G$32,$C111='S8'!$G$42)),1,0)</f>
        <v>0</v>
      </c>
      <c r="BG111" s="441" t="str">
        <f t="shared" ref="BG111:CL111" si="420">IF(I111=1,BG$3,"")</f>
        <v/>
      </c>
      <c r="BH111" s="441" t="str">
        <f t="shared" si="420"/>
        <v/>
      </c>
      <c r="BI111" s="441" t="str">
        <f t="shared" si="420"/>
        <v/>
      </c>
      <c r="BJ111" s="441" t="str">
        <f t="shared" si="420"/>
        <v/>
      </c>
      <c r="BK111" s="441" t="str">
        <f t="shared" si="420"/>
        <v/>
      </c>
      <c r="BL111" s="441" t="str">
        <f t="shared" si="420"/>
        <v/>
      </c>
      <c r="BM111" s="441" t="str">
        <f t="shared" si="420"/>
        <v/>
      </c>
      <c r="BN111" s="441" t="str">
        <f t="shared" si="420"/>
        <v/>
      </c>
      <c r="BO111" s="441" t="str">
        <f t="shared" si="420"/>
        <v/>
      </c>
      <c r="BP111" s="441" t="str">
        <f t="shared" si="420"/>
        <v/>
      </c>
      <c r="BQ111" s="439" t="str">
        <f t="shared" si="420"/>
        <v/>
      </c>
      <c r="BR111" s="439" t="str">
        <f t="shared" si="420"/>
        <v/>
      </c>
      <c r="BS111" s="439" t="str">
        <f t="shared" si="420"/>
        <v/>
      </c>
      <c r="BT111" s="439" t="str">
        <f t="shared" si="420"/>
        <v/>
      </c>
      <c r="BU111" s="439" t="str">
        <f t="shared" si="420"/>
        <v/>
      </c>
      <c r="BV111" s="439" t="str">
        <f t="shared" si="420"/>
        <v/>
      </c>
      <c r="BW111" s="439" t="str">
        <f t="shared" si="420"/>
        <v/>
      </c>
      <c r="BX111" s="439" t="str">
        <f t="shared" si="420"/>
        <v/>
      </c>
      <c r="BY111" s="439" t="str">
        <f t="shared" si="420"/>
        <v/>
      </c>
      <c r="BZ111" s="439" t="str">
        <f t="shared" si="420"/>
        <v/>
      </c>
      <c r="CA111" s="441">
        <f t="shared" si="420"/>
        <v>1</v>
      </c>
      <c r="CB111" s="441">
        <f t="shared" si="420"/>
        <v>2</v>
      </c>
      <c r="CC111" s="441">
        <f t="shared" si="420"/>
        <v>3</v>
      </c>
      <c r="CD111" s="441" t="str">
        <f t="shared" si="420"/>
        <v/>
      </c>
      <c r="CE111" s="441" t="str">
        <f t="shared" si="420"/>
        <v/>
      </c>
      <c r="CF111" s="441" t="str">
        <f t="shared" si="420"/>
        <v/>
      </c>
      <c r="CG111" s="441" t="str">
        <f t="shared" si="420"/>
        <v/>
      </c>
      <c r="CH111" s="441" t="str">
        <f t="shared" si="420"/>
        <v/>
      </c>
      <c r="CI111" s="441" t="str">
        <f t="shared" si="420"/>
        <v/>
      </c>
      <c r="CJ111" s="441" t="str">
        <f t="shared" si="420"/>
        <v/>
      </c>
      <c r="CK111" s="439" t="str">
        <f t="shared" si="420"/>
        <v/>
      </c>
      <c r="CL111" s="439" t="str">
        <f t="shared" si="420"/>
        <v/>
      </c>
      <c r="CM111" s="439" t="str">
        <f t="shared" ref="CM111:DD111" si="421">IF(AO111=1,CM$3,"")</f>
        <v/>
      </c>
      <c r="CN111" s="439" t="str">
        <f t="shared" si="421"/>
        <v/>
      </c>
      <c r="CO111" s="439" t="str">
        <f t="shared" si="421"/>
        <v/>
      </c>
      <c r="CP111" s="439" t="str">
        <f t="shared" si="421"/>
        <v/>
      </c>
      <c r="CQ111" s="439" t="str">
        <f t="shared" si="421"/>
        <v/>
      </c>
      <c r="CR111" s="439" t="str">
        <f t="shared" si="421"/>
        <v/>
      </c>
      <c r="CS111" s="439" t="str">
        <f t="shared" si="421"/>
        <v/>
      </c>
      <c r="CT111" s="439" t="str">
        <f t="shared" si="421"/>
        <v/>
      </c>
      <c r="CU111" s="441" t="str">
        <f t="shared" si="421"/>
        <v/>
      </c>
      <c r="CV111" s="441" t="str">
        <f t="shared" si="421"/>
        <v/>
      </c>
      <c r="CW111" s="441" t="str">
        <f t="shared" si="421"/>
        <v/>
      </c>
      <c r="CX111" s="441" t="str">
        <f t="shared" si="421"/>
        <v/>
      </c>
      <c r="CY111" s="441" t="str">
        <f t="shared" si="421"/>
        <v/>
      </c>
      <c r="CZ111" s="441" t="str">
        <f t="shared" si="421"/>
        <v/>
      </c>
      <c r="DA111" s="441" t="str">
        <f t="shared" si="421"/>
        <v/>
      </c>
      <c r="DB111" s="441" t="str">
        <f t="shared" si="421"/>
        <v/>
      </c>
      <c r="DC111" s="441" t="str">
        <f t="shared" si="421"/>
        <v/>
      </c>
      <c r="DD111" s="441" t="str">
        <f t="shared" si="421"/>
        <v/>
      </c>
      <c r="DE111" s="443" t="str">
        <f>CONCATENATE(BG111,BH111,BI111,BJ111,BK111,BL111,BM111,BN111,BO111,BP111)</f>
        <v/>
      </c>
      <c r="DF111" s="443" t="str">
        <f t="shared" si="296"/>
        <v/>
      </c>
      <c r="DG111" s="443" t="str">
        <f>CONCATENATE(BQ111,BR111,BS111,BT111,BU111,BV111,BW111,BX111,BY111,BZ111)</f>
        <v/>
      </c>
      <c r="DH111" s="443" t="str">
        <f t="shared" si="297"/>
        <v/>
      </c>
      <c r="DI111" t="str">
        <f>CONCATENATE(CA111,CB111,CC111,CD111,CE111,CF111,CG111,CH111,CI111,CJ111)</f>
        <v>123</v>
      </c>
      <c r="DJ111" s="443" t="str">
        <f t="shared" si="298"/>
        <v>W123</v>
      </c>
      <c r="DK111" t="str">
        <f>CONCATENATE(CK111,CL111,CM111,CN111,CO111,CP111,CQ111,CR111,CS111,CT111)</f>
        <v/>
      </c>
      <c r="DL111" s="443" t="str">
        <f t="shared" si="300"/>
        <v/>
      </c>
      <c r="DM111" t="str">
        <f>CONCATENATE(CU111,CV111,CW111,CX111,CY111,CZ111,DA111,DB111,DC111,DD111)</f>
        <v/>
      </c>
      <c r="DN111" s="443" t="str">
        <f t="shared" si="299"/>
        <v/>
      </c>
    </row>
    <row r="112" spans="1:118" ht="20.100000000000001" customHeight="1" x14ac:dyDescent="0.2">
      <c r="A112" s="1040"/>
      <c r="B112" s="40">
        <f t="shared" si="295"/>
        <v>107</v>
      </c>
      <c r="C112" s="647" t="s">
        <v>826</v>
      </c>
      <c r="D112" s="648" t="str">
        <f>VLOOKUP($C112,'Course List (program)'!$G$2:$L$100,2,FALSE)</f>
        <v>Cost Estimate &amp; Professional Practice</v>
      </c>
      <c r="E112" s="649" t="str">
        <f>VLOOKUP($C112,'Course List (program)'!$G$2:$L$100,3,FALSE)</f>
        <v>Öğr. Gör. Dr. Jülide DEMİRDÖVEN</v>
      </c>
      <c r="F112" s="655">
        <f>VLOOKUP($C112,'Course List (program)'!$G$2:$L$100,4,FALSE)</f>
        <v>0</v>
      </c>
      <c r="G112" s="648" t="str">
        <f t="shared" si="419"/>
        <v>W678</v>
      </c>
      <c r="H112" s="652">
        <f>VLOOKUP($C112,'Course List (program)'!$G$2:$L$100,6,FALSE)</f>
        <v>0</v>
      </c>
      <c r="I112" s="441">
        <f>IF((OR($C112='S8'!$C$3,$C112='S8'!$C$13,$C112='S8'!$C$23,$C112='S8'!$C$33)),1,0)</f>
        <v>0</v>
      </c>
      <c r="J112" s="441">
        <f>IF((OR($C112='S8'!$C$4,$C112='S8'!$C$14,$C112='S8'!$C$24,$C112='S8'!$C$34)),1,0)</f>
        <v>0</v>
      </c>
      <c r="K112" s="441">
        <f>IF((OR($C112='S8'!$C$5,$C112='S8'!$C$15,$C112='S8'!$C$25,$C112='S8'!$C$35)),1,0)</f>
        <v>0</v>
      </c>
      <c r="L112" s="441">
        <f>IF((OR($C112='S8'!$C$6,$C112='S8'!$C$16,$C112='S8'!$C$26,$C112='S8'!$C$36)),1,0)</f>
        <v>0</v>
      </c>
      <c r="M112" s="441">
        <f>IF((OR($C112='S8'!$C$7,$C112='S8'!$C$17,$C112='S8'!$C$27,$C112='S8'!$C$37)),1,0)</f>
        <v>0</v>
      </c>
      <c r="N112" s="441">
        <f>IF((OR($C112='S8'!$C$8,$C112='S8'!$C$18,$C112='S8'!$C$28,$C112='S8'!$C$38)),1,0)</f>
        <v>0</v>
      </c>
      <c r="O112" s="441">
        <f>IF((OR($C112='S8'!$C$9,$C112='S8'!$C$19,$C112='S8'!$C$29,$C112='S8'!$C$39)),1,0)</f>
        <v>0</v>
      </c>
      <c r="P112" s="441">
        <f>IF((OR($C112='S8'!$C$10,$C112='S8'!$C$20,$C112='S8'!$C$30,$C112='S8'!$C$40)),1,0)</f>
        <v>0</v>
      </c>
      <c r="Q112" s="441">
        <f>IF((OR($C112='S8'!$C$11,$C112='S8'!$C$21,$C112='S8'!$C$31,$C112='S8'!$C$41)),1,0)</f>
        <v>0</v>
      </c>
      <c r="R112" s="441">
        <f>IF((OR($C112='S8'!$C$12,$C112='S8'!$C$22,$C112='S8'!$C$32,$C112='S8'!$C$42)),1,0)</f>
        <v>0</v>
      </c>
      <c r="S112" s="439">
        <f>IF((OR($C112='S8'!$D$3,$C112='S8'!$D$13,$C112='S8'!$D$23,$C112='S8'!$D$33)),1,0)</f>
        <v>0</v>
      </c>
      <c r="T112" s="439">
        <f>IF((OR($C112='S8'!$D$4,$C112='S8'!$D$14,$C112='S8'!$D$24,$C112='S8'!$D$34)),1,0)</f>
        <v>0</v>
      </c>
      <c r="U112" s="439">
        <f>IF((OR($C112='S8'!$D$5,$C112='S8'!$D$15,$C112='S8'!$D$25,$C112='S8'!$D$35)),1,0)</f>
        <v>0</v>
      </c>
      <c r="V112" s="439">
        <f>IF((OR($C112='S8'!$D$6,$C112='S8'!$D$16,$C112='S8'!$D$26,$C112='S8'!$D$36)),1,0)</f>
        <v>0</v>
      </c>
      <c r="W112" s="439">
        <f>IF((OR($C112='S8'!$D$7,$C112='S8'!$D$17,$C112='S8'!$D$27,$C112='S8'!$D$37)),1,0)</f>
        <v>0</v>
      </c>
      <c r="X112" s="439">
        <f>IF((OR($C112='S8'!$D$8,$C112='S8'!$D$18,$C112='S8'!$D$28,$C112='S8'!$D$38)),1,0)</f>
        <v>0</v>
      </c>
      <c r="Y112" s="439">
        <f>IF((OR($C112='S8'!$D$9,$C112='S8'!$D$19,$C112='S8'!$D$29,$C112='S8'!$D$39)),1,0)</f>
        <v>0</v>
      </c>
      <c r="Z112" s="439">
        <f>IF((OR($C112='S8'!$D$10,$C112='S8'!$D$20,$C112='S8'!$D$30,$C112='S8'!$D$40)),1,0)</f>
        <v>0</v>
      </c>
      <c r="AA112" s="439">
        <f>IF((OR($C112='S8'!$D$11,$C112='S8'!$D$21,$C112='S8'!$D$31,$C112='S8'!$D$41)),1,0)</f>
        <v>0</v>
      </c>
      <c r="AB112" s="439">
        <f>IF((OR($C112='S8'!$D$12,$C112='S8'!$D$22,$C112='S8'!$D$32,$C112='S8'!$D$42)),1,0)</f>
        <v>0</v>
      </c>
      <c r="AC112" s="441">
        <f>IF((OR($C112='S8'!$E$3,$C112='S8'!$E$13,$C112='S8'!$E$23,$C112='S8'!$E$33)),1,0)</f>
        <v>0</v>
      </c>
      <c r="AD112" s="441">
        <f>IF((OR($C112='S8'!$E$4,$C112='S8'!$E$14,$C112='S8'!$E$24,$C112='S8'!$E$34)),1,0)</f>
        <v>0</v>
      </c>
      <c r="AE112" s="441">
        <f>IF((OR($C112='S8'!$E$5,$C112='S8'!$E$15,$C112='S8'!$E$25,$C112='S8'!$E$35)),1,0)</f>
        <v>0</v>
      </c>
      <c r="AF112" s="441">
        <f>IF((OR($C112='S8'!$E$6,$C112='S8'!$E$16,$C112='S8'!$E$26,$C112='S8'!$E$36)),1,0)</f>
        <v>0</v>
      </c>
      <c r="AG112" s="441">
        <f>IF((OR($C112='S8'!$E$7,$C112='S8'!$E$17,$C112='S8'!$E$27,$C112='S8'!$E$37)),1,0)</f>
        <v>0</v>
      </c>
      <c r="AH112" s="441">
        <f>IF((OR($C112='S8'!$E$8,$C112='S8'!$E$18,$C112='S8'!$E$28,$C112='S8'!$E$38)),1,0)</f>
        <v>1</v>
      </c>
      <c r="AI112" s="441">
        <f>IF((OR($C112='S8'!$E$9,$C112='S8'!$E$19,$C112='S8'!$E$29,$C112='S8'!$E$39)),1,0)</f>
        <v>1</v>
      </c>
      <c r="AJ112" s="441">
        <f>IF((OR($C112='S8'!$E$10,$C112='S8'!$E$20,$C112='S8'!$E$30,$C112='S8'!$E$40)),1,0)</f>
        <v>1</v>
      </c>
      <c r="AK112" s="441">
        <f>IF((OR($C112='S8'!$E$11,$C112='S8'!$E$21,$C112='S8'!$E$31,$C112='S8'!$E$41)),1,0)</f>
        <v>0</v>
      </c>
      <c r="AL112" s="441">
        <f>IF((OR($C112='S8'!$E$12,$C112='S8'!$E$22,$C112='S8'!$E$32,$C112='S8'!$E$42)),1,0)</f>
        <v>0</v>
      </c>
      <c r="AM112" s="439">
        <f>IF((OR($C112='S8'!$F$3,$C112='S8'!$F$13,$C112='S8'!$F$23,$C112='S8'!$F$33)),1,0)</f>
        <v>0</v>
      </c>
      <c r="AN112" s="439">
        <f>IF((OR($C112='S8'!$F$4,$C112='S8'!$F$14,$C112='S8'!$F$24,$C112='S8'!$F$34)),1,0)</f>
        <v>0</v>
      </c>
      <c r="AO112" s="439">
        <f>IF((OR($C112='S8'!$F$5,$C112='S8'!$F$15,$C112='S8'!$F$25,$C112='S8'!$F$35)),1,0)</f>
        <v>0</v>
      </c>
      <c r="AP112" s="439">
        <f>IF((OR($C112='S8'!$F$6,$C112='S8'!$F$16,$C112='S8'!$F$26,$C112='S8'!$F$36)),1,0)</f>
        <v>0</v>
      </c>
      <c r="AQ112" s="439">
        <f>IF((OR($C112='S8'!$F$7,$C112='S8'!$F$17,$C112='S8'!$F$27,$C112='S8'!$F$37)),1,0)</f>
        <v>0</v>
      </c>
      <c r="AR112" s="439">
        <f>IF((OR($C112='S8'!$F$8,$C112='S8'!$F$18,$C112='S8'!$F$28,$C112='S8'!$F$38)),1,0)</f>
        <v>0</v>
      </c>
      <c r="AS112" s="439">
        <f>IF((OR($C112='S8'!$F$9,$C112='S8'!$F$19,$C112='S8'!$F$29,$C112='S8'!$F$39)),1,0)</f>
        <v>0</v>
      </c>
      <c r="AT112" s="439">
        <f>IF((OR($C112='S8'!$F$10,$C112='S8'!$F$20,$C112='S8'!$F$30,$C112='S8'!$F$40)),1,0)</f>
        <v>0</v>
      </c>
      <c r="AU112" s="439">
        <f>IF((OR($C112='S8'!$F$11,$C112='S8'!$F$21,$C112='S8'!$F$31,$C112='S8'!$F$41)),1,0)</f>
        <v>0</v>
      </c>
      <c r="AV112" s="439">
        <f>IF((OR($C112='S8'!$F$12,$C112='S8'!$F$22,$C112='S8'!$F$32,$C112='S8'!$F$42)),1,0)</f>
        <v>0</v>
      </c>
      <c r="AW112" s="441">
        <f>IF((OR($C112='S8'!$G$3,$C112='S8'!$G$13,$C112='S8'!$G$23,$C112='S8'!$G$33)),1,0)</f>
        <v>0</v>
      </c>
      <c r="AX112" s="441">
        <f>IF((OR($C112='S8'!$G$4,$C112='S8'!$G$14,$C112='S8'!$G$24,$C112='S8'!$G$34)),1,0)</f>
        <v>0</v>
      </c>
      <c r="AY112" s="441">
        <f>IF((OR($C112='S8'!$G$5,$C112='S8'!$G$15,$C112='S8'!$G$25,$C112='S8'!$G$35)),1,0)</f>
        <v>0</v>
      </c>
      <c r="AZ112" s="441">
        <f>IF((OR($C112='S8'!$G$6,$C112='S8'!$G$16,$C112='S8'!$G$26,$C112='S8'!$G$36)),1,0)</f>
        <v>0</v>
      </c>
      <c r="BA112" s="441">
        <f>IF((OR($C112='S8'!$G$7,$C112='S8'!$G$17,$C112='S8'!$G$27,$C112='S8'!$G$37)),1,0)</f>
        <v>0</v>
      </c>
      <c r="BB112" s="441">
        <f>IF((OR($C112='S8'!$G$8,$C112='S8'!$G$18,$C112='S8'!$G$28,$C112='S8'!$G$38)),1,0)</f>
        <v>0</v>
      </c>
      <c r="BC112" s="441">
        <f>IF((OR($C112='S8'!$G$9,$C112='S8'!$G$19,$C112='S8'!$G$29,$C112='S8'!$G$39)),1,0)</f>
        <v>0</v>
      </c>
      <c r="BD112" s="441">
        <f>IF((OR($C112='S8'!$G$10,$C112='S8'!$G$20,$C112='S8'!$G$30,$C112='S8'!$G$40)),1,0)</f>
        <v>0</v>
      </c>
      <c r="BE112" s="441">
        <f>IF((OR($C112='S8'!$G$11,$C112='S8'!$G$21,$C112='S8'!$G$31,$C112='S8'!$G$41)),1,0)</f>
        <v>0</v>
      </c>
      <c r="BF112" s="441">
        <f>IF((OR($C112='S8'!$G$12,$C112='S8'!$G$22,$C112='S8'!$G$32,$C112='S8'!$G$42)),1,0)</f>
        <v>0</v>
      </c>
      <c r="BG112" s="441" t="str">
        <f t="shared" ref="BG112:BG125" si="422">IF(I112=1,BG$3,"")</f>
        <v/>
      </c>
      <c r="BH112" s="441" t="str">
        <f t="shared" ref="BH112:BH125" si="423">IF(J112=1,BH$3,"")</f>
        <v/>
      </c>
      <c r="BI112" s="441" t="str">
        <f t="shared" ref="BI112:BI125" si="424">IF(K112=1,BI$3,"")</f>
        <v/>
      </c>
      <c r="BJ112" s="441" t="str">
        <f t="shared" ref="BJ112:BJ125" si="425">IF(L112=1,BJ$3,"")</f>
        <v/>
      </c>
      <c r="BK112" s="441" t="str">
        <f t="shared" ref="BK112:BK125" si="426">IF(M112=1,BK$3,"")</f>
        <v/>
      </c>
      <c r="BL112" s="441" t="str">
        <f t="shared" ref="BL112:BL125" si="427">IF(N112=1,BL$3,"")</f>
        <v/>
      </c>
      <c r="BM112" s="441" t="str">
        <f t="shared" ref="BM112:BM125" si="428">IF(O112=1,BM$3,"")</f>
        <v/>
      </c>
      <c r="BN112" s="441" t="str">
        <f t="shared" ref="BN112:BN125" si="429">IF(P112=1,BN$3,"")</f>
        <v/>
      </c>
      <c r="BO112" s="441" t="str">
        <f t="shared" ref="BO112:BO125" si="430">IF(Q112=1,BO$3,"")</f>
        <v/>
      </c>
      <c r="BP112" s="441" t="str">
        <f t="shared" ref="BP112:BP125" si="431">IF(R112=1,BP$3,"")</f>
        <v/>
      </c>
      <c r="BQ112" s="439" t="str">
        <f t="shared" ref="BQ112:BQ125" si="432">IF(S112=1,BQ$3,"")</f>
        <v/>
      </c>
      <c r="BR112" s="439" t="str">
        <f t="shared" ref="BR112:BR125" si="433">IF(T112=1,BR$3,"")</f>
        <v/>
      </c>
      <c r="BS112" s="439" t="str">
        <f t="shared" ref="BS112:BS125" si="434">IF(U112=1,BS$3,"")</f>
        <v/>
      </c>
      <c r="BT112" s="439" t="str">
        <f t="shared" ref="BT112:BT125" si="435">IF(V112=1,BT$3,"")</f>
        <v/>
      </c>
      <c r="BU112" s="439" t="str">
        <f t="shared" ref="BU112:BU125" si="436">IF(W112=1,BU$3,"")</f>
        <v/>
      </c>
      <c r="BV112" s="439" t="str">
        <f t="shared" ref="BV112:BV125" si="437">IF(X112=1,BV$3,"")</f>
        <v/>
      </c>
      <c r="BW112" s="439" t="str">
        <f t="shared" ref="BW112:BW125" si="438">IF(Y112=1,BW$3,"")</f>
        <v/>
      </c>
      <c r="BX112" s="439" t="str">
        <f t="shared" ref="BX112:BX125" si="439">IF(Z112=1,BX$3,"")</f>
        <v/>
      </c>
      <c r="BY112" s="439" t="str">
        <f t="shared" ref="BY112:BY125" si="440">IF(AA112=1,BY$3,"")</f>
        <v/>
      </c>
      <c r="BZ112" s="439" t="str">
        <f t="shared" ref="BZ112:BZ125" si="441">IF(AB112=1,BZ$3,"")</f>
        <v/>
      </c>
      <c r="CA112" s="441" t="str">
        <f t="shared" ref="CA112:CA125" si="442">IF(AC112=1,CA$3,"")</f>
        <v/>
      </c>
      <c r="CB112" s="441" t="str">
        <f t="shared" ref="CB112:CB125" si="443">IF(AD112=1,CB$3,"")</f>
        <v/>
      </c>
      <c r="CC112" s="441" t="str">
        <f t="shared" ref="CC112:CC125" si="444">IF(AE112=1,CC$3,"")</f>
        <v/>
      </c>
      <c r="CD112" s="441" t="str">
        <f t="shared" ref="CD112:CD125" si="445">IF(AF112=1,CD$3,"")</f>
        <v/>
      </c>
      <c r="CE112" s="441" t="str">
        <f t="shared" ref="CE112:CE125" si="446">IF(AG112=1,CE$3,"")</f>
        <v/>
      </c>
      <c r="CF112" s="441">
        <f t="shared" ref="CF112:CF125" si="447">IF(AH112=1,CF$3,"")</f>
        <v>6</v>
      </c>
      <c r="CG112" s="441">
        <f t="shared" ref="CG112:CG125" si="448">IF(AI112=1,CG$3,"")</f>
        <v>7</v>
      </c>
      <c r="CH112" s="441">
        <f t="shared" ref="CH112:CH125" si="449">IF(AJ112=1,CH$3,"")</f>
        <v>8</v>
      </c>
      <c r="CI112" s="441" t="str">
        <f t="shared" ref="CI112:CI125" si="450">IF(AK112=1,CI$3,"")</f>
        <v/>
      </c>
      <c r="CJ112" s="441" t="str">
        <f t="shared" ref="CJ112:CJ125" si="451">IF(AL112=1,CJ$3,"")</f>
        <v/>
      </c>
      <c r="CK112" s="439" t="str">
        <f t="shared" ref="CK112:CK125" si="452">IF(AM112=1,CK$3,"")</f>
        <v/>
      </c>
      <c r="CL112" s="439" t="str">
        <f t="shared" ref="CL112:CL125" si="453">IF(AN112=1,CL$3,"")</f>
        <v/>
      </c>
      <c r="CM112" s="439" t="str">
        <f t="shared" ref="CM112:CM125" si="454">IF(AO112=1,CM$3,"")</f>
        <v/>
      </c>
      <c r="CN112" s="439" t="str">
        <f t="shared" ref="CN112:CN125" si="455">IF(AP112=1,CN$3,"")</f>
        <v/>
      </c>
      <c r="CO112" s="439" t="str">
        <f t="shared" ref="CO112:CO125" si="456">IF(AQ112=1,CO$3,"")</f>
        <v/>
      </c>
      <c r="CP112" s="439" t="str">
        <f t="shared" ref="CP112:CP125" si="457">IF(AR112=1,CP$3,"")</f>
        <v/>
      </c>
      <c r="CQ112" s="439" t="str">
        <f t="shared" ref="CQ112:CQ125" si="458">IF(AS112=1,CQ$3,"")</f>
        <v/>
      </c>
      <c r="CR112" s="439" t="str">
        <f t="shared" ref="CR112:CR125" si="459">IF(AT112=1,CR$3,"")</f>
        <v/>
      </c>
      <c r="CS112" s="439" t="str">
        <f t="shared" ref="CS112:CS125" si="460">IF(AU112=1,CS$3,"")</f>
        <v/>
      </c>
      <c r="CT112" s="439" t="str">
        <f t="shared" ref="CT112:CT125" si="461">IF(AV112=1,CT$3,"")</f>
        <v/>
      </c>
      <c r="CU112" s="441" t="str">
        <f t="shared" ref="CU112:CU125" si="462">IF(AW112=1,CU$3,"")</f>
        <v/>
      </c>
      <c r="CV112" s="441" t="str">
        <f t="shared" ref="CV112:CV125" si="463">IF(AX112=1,CV$3,"")</f>
        <v/>
      </c>
      <c r="CW112" s="441" t="str">
        <f t="shared" ref="CW112:CW125" si="464">IF(AY112=1,CW$3,"")</f>
        <v/>
      </c>
      <c r="CX112" s="441" t="str">
        <f t="shared" ref="CX112:CX125" si="465">IF(AZ112=1,CX$3,"")</f>
        <v/>
      </c>
      <c r="CY112" s="441" t="str">
        <f t="shared" ref="CY112:CY125" si="466">IF(BA112=1,CY$3,"")</f>
        <v/>
      </c>
      <c r="CZ112" s="441" t="str">
        <f t="shared" ref="CZ112:CZ125" si="467">IF(BB112=1,CZ$3,"")</f>
        <v/>
      </c>
      <c r="DA112" s="441" t="str">
        <f t="shared" ref="DA112:DA125" si="468">IF(BC112=1,DA$3,"")</f>
        <v/>
      </c>
      <c r="DB112" s="441" t="str">
        <f t="shared" ref="DB112:DB125" si="469">IF(BD112=1,DB$3,"")</f>
        <v/>
      </c>
      <c r="DC112" s="441" t="str">
        <f t="shared" ref="DC112:DC125" si="470">IF(BE112=1,DC$3,"")</f>
        <v/>
      </c>
      <c r="DD112" s="441" t="str">
        <f t="shared" ref="DD112:DD125" si="471">IF(BF112=1,DD$3,"")</f>
        <v/>
      </c>
      <c r="DE112" s="443" t="str">
        <f t="shared" ref="DE112:DE125" si="472">CONCATENATE(BG112,BH112,BI112,BJ112,BK112,BL112,BM112,BN112,BO112,BP112)</f>
        <v/>
      </c>
      <c r="DF112" s="443" t="str">
        <f t="shared" si="296"/>
        <v/>
      </c>
      <c r="DG112" s="443" t="str">
        <f t="shared" ref="DG112:DG125" si="473">CONCATENATE(BQ112,BR112,BS112,BT112,BU112,BV112,BW112,BX112,BY112,BZ112)</f>
        <v/>
      </c>
      <c r="DH112" s="443" t="str">
        <f t="shared" si="297"/>
        <v/>
      </c>
      <c r="DI112" t="str">
        <f t="shared" ref="DI112:DI125" si="474">CONCATENATE(CA112,CB112,CC112,CD112,CE112,CF112,CG112,CH112,CI112,CJ112)</f>
        <v>678</v>
      </c>
      <c r="DJ112" s="443" t="str">
        <f t="shared" si="298"/>
        <v>W678</v>
      </c>
      <c r="DK112" t="str">
        <f t="shared" ref="DK112:DK125" si="475">CONCATENATE(CK112,CL112,CM112,CN112,CO112,CP112,CQ112,CR112,CS112,CT112)</f>
        <v/>
      </c>
      <c r="DL112" s="443" t="str">
        <f t="shared" si="300"/>
        <v/>
      </c>
      <c r="DM112" t="str">
        <f t="shared" ref="DM112:DM125" si="476">CONCATENATE(CU112,CV112,CW112,CX112,CY112,CZ112,DA112,DB112,DC112,DD112)</f>
        <v/>
      </c>
      <c r="DN112" s="443" t="str">
        <f t="shared" si="299"/>
        <v/>
      </c>
    </row>
    <row r="113" spans="1:118" ht="20.100000000000001" customHeight="1" x14ac:dyDescent="0.2">
      <c r="A113" s="1040"/>
      <c r="B113" s="40">
        <f t="shared" si="295"/>
        <v>108</v>
      </c>
      <c r="C113" s="949" t="s">
        <v>605</v>
      </c>
      <c r="D113" s="950" t="str">
        <f>VLOOKUP($C113,'Course List (program)'!$G$2:$L$100,2,FALSE)</f>
        <v>Culture and Architecture</v>
      </c>
      <c r="E113" s="951" t="str">
        <f>VLOOKUP($C113,'Course List (program)'!$G$2:$L$100,3,FALSE)</f>
        <v>Yrd. Doç. Dr. Soner ŞAHİN</v>
      </c>
      <c r="F113" s="952">
        <f>VLOOKUP($C113,'Course List (program)'!$G$2:$L$100,4,FALSE)</f>
        <v>0</v>
      </c>
      <c r="G113" s="950" t="str">
        <f t="shared" si="419"/>
        <v>F678</v>
      </c>
      <c r="H113" s="953">
        <f>VLOOKUP($C113,'Course List (program)'!$G$2:$L$100,6,FALSE)</f>
        <v>0</v>
      </c>
      <c r="I113" s="441">
        <f>IF((OR($C113='S8'!$C$3,$C113='S8'!$C$13,$C113='S8'!$C$23,$C113='S8'!$C$33)),1,0)</f>
        <v>0</v>
      </c>
      <c r="J113" s="441">
        <f>IF((OR($C113='S8'!$C$4,$C113='S8'!$C$14,$C113='S8'!$C$24,$C113='S8'!$C$34)),1,0)</f>
        <v>0</v>
      </c>
      <c r="K113" s="441">
        <f>IF((OR($C113='S8'!$C$5,$C113='S8'!$C$15,$C113='S8'!$C$25,$C113='S8'!$C$35)),1,0)</f>
        <v>0</v>
      </c>
      <c r="L113" s="441">
        <f>IF((OR($C113='S8'!$C$6,$C113='S8'!$C$16,$C113='S8'!$C$26,$C113='S8'!$C$36)),1,0)</f>
        <v>0</v>
      </c>
      <c r="M113" s="441">
        <f>IF((OR($C113='S8'!$C$7,$C113='S8'!$C$17,$C113='S8'!$C$27,$C113='S8'!$C$37)),1,0)</f>
        <v>0</v>
      </c>
      <c r="N113" s="441">
        <f>IF((OR($C113='S8'!$C$8,$C113='S8'!$C$18,$C113='S8'!$C$28,$C113='S8'!$C$38)),1,0)</f>
        <v>0</v>
      </c>
      <c r="O113" s="441">
        <f>IF((OR($C113='S8'!$C$9,$C113='S8'!$C$19,$C113='S8'!$C$29,$C113='S8'!$C$39)),1,0)</f>
        <v>0</v>
      </c>
      <c r="P113" s="441">
        <f>IF((OR($C113='S8'!$C$10,$C113='S8'!$C$20,$C113='S8'!$C$30,$C113='S8'!$C$40)),1,0)</f>
        <v>0</v>
      </c>
      <c r="Q113" s="441">
        <f>IF((OR($C113='S8'!$C$11,$C113='S8'!$C$21,$C113='S8'!$C$31,$C113='S8'!$C$41)),1,0)</f>
        <v>0</v>
      </c>
      <c r="R113" s="441">
        <f>IF((OR($C113='S8'!$C$12,$C113='S8'!$C$22,$C113='S8'!$C$32,$C113='S8'!$C$42)),1,0)</f>
        <v>0</v>
      </c>
      <c r="S113" s="439">
        <f>IF((OR($C113='S8'!$D$3,$C113='S8'!$D$13,$C113='S8'!$D$23,$C113='S8'!$D$33)),1,0)</f>
        <v>0</v>
      </c>
      <c r="T113" s="439">
        <f>IF((OR($C113='S8'!$D$4,$C113='S8'!$D$14,$C113='S8'!$D$24,$C113='S8'!$D$34)),1,0)</f>
        <v>0</v>
      </c>
      <c r="U113" s="439">
        <f>IF((OR($C113='S8'!$D$5,$C113='S8'!$D$15,$C113='S8'!$D$25,$C113='S8'!$D$35)),1,0)</f>
        <v>0</v>
      </c>
      <c r="V113" s="439">
        <f>IF((OR($C113='S8'!$D$6,$C113='S8'!$D$16,$C113='S8'!$D$26,$C113='S8'!$D$36)),1,0)</f>
        <v>0</v>
      </c>
      <c r="W113" s="439">
        <f>IF((OR($C113='S8'!$D$7,$C113='S8'!$D$17,$C113='S8'!$D$27,$C113='S8'!$D$37)),1,0)</f>
        <v>0</v>
      </c>
      <c r="X113" s="439">
        <f>IF((OR($C113='S8'!$D$8,$C113='S8'!$D$18,$C113='S8'!$D$28,$C113='S8'!$D$38)),1,0)</f>
        <v>0</v>
      </c>
      <c r="Y113" s="439">
        <f>IF((OR($C113='S8'!$D$9,$C113='S8'!$D$19,$C113='S8'!$D$29,$C113='S8'!$D$39)),1,0)</f>
        <v>0</v>
      </c>
      <c r="Z113" s="439">
        <f>IF((OR($C113='S8'!$D$10,$C113='S8'!$D$20,$C113='S8'!$D$30,$C113='S8'!$D$40)),1,0)</f>
        <v>0</v>
      </c>
      <c r="AA113" s="439">
        <f>IF((OR($C113='S8'!$D$11,$C113='S8'!$D$21,$C113='S8'!$D$31,$C113='S8'!$D$41)),1,0)</f>
        <v>0</v>
      </c>
      <c r="AB113" s="439">
        <f>IF((OR($C113='S8'!$D$12,$C113='S8'!$D$22,$C113='S8'!$D$32,$C113='S8'!$D$42)),1,0)</f>
        <v>0</v>
      </c>
      <c r="AC113" s="441">
        <f>IF((OR($C113='S8'!$E$3,$C113='S8'!$E$13,$C113='S8'!$E$23,$C113='S8'!$E$33)),1,0)</f>
        <v>0</v>
      </c>
      <c r="AD113" s="441">
        <f>IF((OR($C113='S8'!$E$4,$C113='S8'!$E$14,$C113='S8'!$E$24,$C113='S8'!$E$34)),1,0)</f>
        <v>0</v>
      </c>
      <c r="AE113" s="441">
        <f>IF((OR($C113='S8'!$E$5,$C113='S8'!$E$15,$C113='S8'!$E$25,$C113='S8'!$E$35)),1,0)</f>
        <v>0</v>
      </c>
      <c r="AF113" s="441">
        <f>IF((OR($C113='S8'!$E$6,$C113='S8'!$E$16,$C113='S8'!$E$26,$C113='S8'!$E$36)),1,0)</f>
        <v>0</v>
      </c>
      <c r="AG113" s="441">
        <f>IF((OR($C113='S8'!$E$7,$C113='S8'!$E$17,$C113='S8'!$E$27,$C113='S8'!$E$37)),1,0)</f>
        <v>0</v>
      </c>
      <c r="AH113" s="441">
        <f>IF((OR($C113='S8'!$E$8,$C113='S8'!$E$18,$C113='S8'!$E$28,$C113='S8'!$E$38)),1,0)</f>
        <v>0</v>
      </c>
      <c r="AI113" s="441">
        <f>IF((OR($C113='S8'!$E$9,$C113='S8'!$E$19,$C113='S8'!$E$29,$C113='S8'!$E$39)),1,0)</f>
        <v>0</v>
      </c>
      <c r="AJ113" s="441">
        <f>IF((OR($C113='S8'!$E$10,$C113='S8'!$E$20,$C113='S8'!$E$30,$C113='S8'!$E$40)),1,0)</f>
        <v>0</v>
      </c>
      <c r="AK113" s="441">
        <f>IF((OR($C113='S8'!$E$11,$C113='S8'!$E$21,$C113='S8'!$E$31,$C113='S8'!$E$41)),1,0)</f>
        <v>0</v>
      </c>
      <c r="AL113" s="441">
        <f>IF((OR($C113='S8'!$E$12,$C113='S8'!$E$22,$C113='S8'!$E$32,$C113='S8'!$E$42)),1,0)</f>
        <v>0</v>
      </c>
      <c r="AM113" s="439">
        <f>IF((OR($C113='S8'!$F$3,$C113='S8'!$F$13,$C113='S8'!$F$23,$C113='S8'!$F$33)),1,0)</f>
        <v>0</v>
      </c>
      <c r="AN113" s="439">
        <f>IF((OR($C113='S8'!$F$4,$C113='S8'!$F$14,$C113='S8'!$F$24,$C113='S8'!$F$34)),1,0)</f>
        <v>0</v>
      </c>
      <c r="AO113" s="439">
        <f>IF((OR($C113='S8'!$F$5,$C113='S8'!$F$15,$C113='S8'!$F$25,$C113='S8'!$F$35)),1,0)</f>
        <v>0</v>
      </c>
      <c r="AP113" s="439">
        <f>IF((OR($C113='S8'!$F$6,$C113='S8'!$F$16,$C113='S8'!$F$26,$C113='S8'!$F$36)),1,0)</f>
        <v>0</v>
      </c>
      <c r="AQ113" s="439">
        <f>IF((OR($C113='S8'!$F$7,$C113='S8'!$F$17,$C113='S8'!$F$27,$C113='S8'!$F$37)),1,0)</f>
        <v>0</v>
      </c>
      <c r="AR113" s="439">
        <f>IF((OR($C113='S8'!$F$8,$C113='S8'!$F$18,$C113='S8'!$F$28,$C113='S8'!$F$38)),1,0)</f>
        <v>0</v>
      </c>
      <c r="AS113" s="439">
        <f>IF((OR($C113='S8'!$F$9,$C113='S8'!$F$19,$C113='S8'!$F$29,$C113='S8'!$F$39)),1,0)</f>
        <v>0</v>
      </c>
      <c r="AT113" s="439">
        <f>IF((OR($C113='S8'!$F$10,$C113='S8'!$F$20,$C113='S8'!$F$30,$C113='S8'!$F$40)),1,0)</f>
        <v>0</v>
      </c>
      <c r="AU113" s="439">
        <f>IF((OR($C113='S8'!$F$11,$C113='S8'!$F$21,$C113='S8'!$F$31,$C113='S8'!$F$41)),1,0)</f>
        <v>0</v>
      </c>
      <c r="AV113" s="439">
        <f>IF((OR($C113='S8'!$F$12,$C113='S8'!$F$22,$C113='S8'!$F$32,$C113='S8'!$F$42)),1,0)</f>
        <v>0</v>
      </c>
      <c r="AW113" s="441">
        <f>IF((OR($C113='S8'!$G$3,$C113='S8'!$G$13,$C113='S8'!$G$23,$C113='S8'!$G$33)),1,0)</f>
        <v>0</v>
      </c>
      <c r="AX113" s="441">
        <f>IF((OR($C113='S8'!$G$4,$C113='S8'!$G$14,$C113='S8'!$G$24,$C113='S8'!$G$34)),1,0)</f>
        <v>0</v>
      </c>
      <c r="AY113" s="441">
        <f>IF((OR($C113='S8'!$G$5,$C113='S8'!$G$15,$C113='S8'!$G$25,$C113='S8'!$G$35)),1,0)</f>
        <v>0</v>
      </c>
      <c r="AZ113" s="441">
        <f>IF((OR($C113='S8'!$G$6,$C113='S8'!$G$16,$C113='S8'!$G$26,$C113='S8'!$G$36)),1,0)</f>
        <v>0</v>
      </c>
      <c r="BA113" s="441">
        <f>IF((OR($C113='S8'!$G$7,$C113='S8'!$G$17,$C113='S8'!$G$27,$C113='S8'!$G$37)),1,0)</f>
        <v>0</v>
      </c>
      <c r="BB113" s="441">
        <f>IF((OR($C113='S8'!$G$8,$C113='S8'!$G$18,$C113='S8'!$G$28,$C113='S8'!$G$38)),1,0)</f>
        <v>1</v>
      </c>
      <c r="BC113" s="441">
        <f>IF((OR($C113='S8'!$G$9,$C113='S8'!$G$19,$C113='S8'!$G$29,$C113='S8'!$G$39)),1,0)</f>
        <v>1</v>
      </c>
      <c r="BD113" s="441">
        <f>IF((OR($C113='S8'!$G$10,$C113='S8'!$G$20,$C113='S8'!$G$30,$C113='S8'!$G$40)),1,0)</f>
        <v>1</v>
      </c>
      <c r="BE113" s="441">
        <f>IF((OR($C113='S8'!$G$11,$C113='S8'!$G$21,$C113='S8'!$G$31,$C113='S8'!$G$41)),1,0)</f>
        <v>0</v>
      </c>
      <c r="BF113" s="441">
        <f>IF((OR($C113='S8'!$G$12,$C113='S8'!$G$22,$C113='S8'!$G$32,$C113='S8'!$G$42)),1,0)</f>
        <v>0</v>
      </c>
      <c r="BG113" s="441" t="str">
        <f t="shared" si="422"/>
        <v/>
      </c>
      <c r="BH113" s="441" t="str">
        <f t="shared" si="423"/>
        <v/>
      </c>
      <c r="BI113" s="441" t="str">
        <f t="shared" si="424"/>
        <v/>
      </c>
      <c r="BJ113" s="441" t="str">
        <f t="shared" si="425"/>
        <v/>
      </c>
      <c r="BK113" s="441" t="str">
        <f t="shared" si="426"/>
        <v/>
      </c>
      <c r="BL113" s="441" t="str">
        <f t="shared" si="427"/>
        <v/>
      </c>
      <c r="BM113" s="441" t="str">
        <f t="shared" si="428"/>
        <v/>
      </c>
      <c r="BN113" s="441" t="str">
        <f t="shared" si="429"/>
        <v/>
      </c>
      <c r="BO113" s="441" t="str">
        <f t="shared" si="430"/>
        <v/>
      </c>
      <c r="BP113" s="441" t="str">
        <f t="shared" si="431"/>
        <v/>
      </c>
      <c r="BQ113" s="439" t="str">
        <f t="shared" si="432"/>
        <v/>
      </c>
      <c r="BR113" s="439" t="str">
        <f t="shared" si="433"/>
        <v/>
      </c>
      <c r="BS113" s="439" t="str">
        <f t="shared" si="434"/>
        <v/>
      </c>
      <c r="BT113" s="439" t="str">
        <f t="shared" si="435"/>
        <v/>
      </c>
      <c r="BU113" s="439" t="str">
        <f t="shared" si="436"/>
        <v/>
      </c>
      <c r="BV113" s="439" t="str">
        <f t="shared" si="437"/>
        <v/>
      </c>
      <c r="BW113" s="439" t="str">
        <f t="shared" si="438"/>
        <v/>
      </c>
      <c r="BX113" s="439" t="str">
        <f t="shared" si="439"/>
        <v/>
      </c>
      <c r="BY113" s="439" t="str">
        <f t="shared" si="440"/>
        <v/>
      </c>
      <c r="BZ113" s="439" t="str">
        <f t="shared" si="441"/>
        <v/>
      </c>
      <c r="CA113" s="441" t="str">
        <f t="shared" si="442"/>
        <v/>
      </c>
      <c r="CB113" s="441" t="str">
        <f t="shared" si="443"/>
        <v/>
      </c>
      <c r="CC113" s="441" t="str">
        <f t="shared" si="444"/>
        <v/>
      </c>
      <c r="CD113" s="441" t="str">
        <f t="shared" si="445"/>
        <v/>
      </c>
      <c r="CE113" s="441" t="str">
        <f t="shared" si="446"/>
        <v/>
      </c>
      <c r="CF113" s="441" t="str">
        <f t="shared" si="447"/>
        <v/>
      </c>
      <c r="CG113" s="441" t="str">
        <f t="shared" si="448"/>
        <v/>
      </c>
      <c r="CH113" s="441" t="str">
        <f t="shared" si="449"/>
        <v/>
      </c>
      <c r="CI113" s="441" t="str">
        <f t="shared" si="450"/>
        <v/>
      </c>
      <c r="CJ113" s="441" t="str">
        <f t="shared" si="451"/>
        <v/>
      </c>
      <c r="CK113" s="439" t="str">
        <f t="shared" si="452"/>
        <v/>
      </c>
      <c r="CL113" s="439" t="str">
        <f t="shared" si="453"/>
        <v/>
      </c>
      <c r="CM113" s="439" t="str">
        <f t="shared" si="454"/>
        <v/>
      </c>
      <c r="CN113" s="439" t="str">
        <f t="shared" si="455"/>
        <v/>
      </c>
      <c r="CO113" s="439" t="str">
        <f t="shared" si="456"/>
        <v/>
      </c>
      <c r="CP113" s="439" t="str">
        <f t="shared" si="457"/>
        <v/>
      </c>
      <c r="CQ113" s="439" t="str">
        <f t="shared" si="458"/>
        <v/>
      </c>
      <c r="CR113" s="439" t="str">
        <f t="shared" si="459"/>
        <v/>
      </c>
      <c r="CS113" s="439" t="str">
        <f t="shared" si="460"/>
        <v/>
      </c>
      <c r="CT113" s="439" t="str">
        <f t="shared" si="461"/>
        <v/>
      </c>
      <c r="CU113" s="441" t="str">
        <f t="shared" si="462"/>
        <v/>
      </c>
      <c r="CV113" s="441" t="str">
        <f t="shared" si="463"/>
        <v/>
      </c>
      <c r="CW113" s="441" t="str">
        <f t="shared" si="464"/>
        <v/>
      </c>
      <c r="CX113" s="441" t="str">
        <f t="shared" si="465"/>
        <v/>
      </c>
      <c r="CY113" s="441" t="str">
        <f t="shared" si="466"/>
        <v/>
      </c>
      <c r="CZ113" s="441">
        <f t="shared" si="467"/>
        <v>6</v>
      </c>
      <c r="DA113" s="441">
        <f t="shared" si="468"/>
        <v>7</v>
      </c>
      <c r="DB113" s="441">
        <f t="shared" si="469"/>
        <v>8</v>
      </c>
      <c r="DC113" s="441" t="str">
        <f t="shared" si="470"/>
        <v/>
      </c>
      <c r="DD113" s="441" t="str">
        <f t="shared" si="471"/>
        <v/>
      </c>
      <c r="DE113" s="443" t="str">
        <f t="shared" si="472"/>
        <v/>
      </c>
      <c r="DF113" s="443" t="str">
        <f t="shared" si="296"/>
        <v/>
      </c>
      <c r="DG113" s="443" t="str">
        <f t="shared" si="473"/>
        <v/>
      </c>
      <c r="DH113" s="443" t="str">
        <f t="shared" si="297"/>
        <v/>
      </c>
      <c r="DI113" t="str">
        <f t="shared" si="474"/>
        <v/>
      </c>
      <c r="DJ113" s="443" t="str">
        <f t="shared" si="298"/>
        <v/>
      </c>
      <c r="DK113" t="str">
        <f t="shared" si="475"/>
        <v/>
      </c>
      <c r="DL113" s="443" t="str">
        <f t="shared" si="300"/>
        <v/>
      </c>
      <c r="DM113" t="str">
        <f t="shared" si="476"/>
        <v>678</v>
      </c>
      <c r="DN113" s="443" t="str">
        <f t="shared" si="299"/>
        <v>F678</v>
      </c>
    </row>
    <row r="114" spans="1:118" ht="20.100000000000001" customHeight="1" x14ac:dyDescent="0.2">
      <c r="A114" s="1040"/>
      <c r="B114" s="40">
        <f t="shared" si="295"/>
        <v>109</v>
      </c>
      <c r="C114" s="949" t="s">
        <v>387</v>
      </c>
      <c r="D114" s="950" t="str">
        <f>VLOOKUP($C114,'Course List (program)'!$G$2:$L$100,2,FALSE)</f>
        <v xml:space="preserve">Building Safety Systems </v>
      </c>
      <c r="E114" s="951" t="str">
        <f>VLOOKUP($C114,'Course List (program)'!$G$2:$L$100,3,FALSE)</f>
        <v>Öğr. Gör. Cengiz GÖKÇE</v>
      </c>
      <c r="F114" s="952">
        <f>VLOOKUP($C114,'Course List (program)'!$G$2:$L$100,4,FALSE)</f>
        <v>0</v>
      </c>
      <c r="G114" s="950" t="str">
        <f t="shared" si="419"/>
        <v>TU678</v>
      </c>
      <c r="H114" s="953">
        <f>VLOOKUP($C114,'Course List (program)'!$G$2:$L$100,6,FALSE)</f>
        <v>0</v>
      </c>
      <c r="I114" s="441">
        <f>IF((OR($C114='S8'!$C$3,$C114='S8'!$C$13,$C114='S8'!$C$23,$C114='S8'!$C$33)),1,0)</f>
        <v>0</v>
      </c>
      <c r="J114" s="441">
        <f>IF((OR($C114='S8'!$C$4,$C114='S8'!$C$14,$C114='S8'!$C$24,$C114='S8'!$C$34)),1,0)</f>
        <v>0</v>
      </c>
      <c r="K114" s="441">
        <f>IF((OR($C114='S8'!$C$5,$C114='S8'!$C$15,$C114='S8'!$C$25,$C114='S8'!$C$35)),1,0)</f>
        <v>0</v>
      </c>
      <c r="L114" s="441">
        <f>IF((OR($C114='S8'!$C$6,$C114='S8'!$C$16,$C114='S8'!$C$26,$C114='S8'!$C$36)),1,0)</f>
        <v>0</v>
      </c>
      <c r="M114" s="441">
        <f>IF((OR($C114='S8'!$C$7,$C114='S8'!$C$17,$C114='S8'!$C$27,$C114='S8'!$C$37)),1,0)</f>
        <v>0</v>
      </c>
      <c r="N114" s="441">
        <f>IF((OR($C114='S8'!$C$8,$C114='S8'!$C$18,$C114='S8'!$C$28,$C114='S8'!$C$38)),1,0)</f>
        <v>0</v>
      </c>
      <c r="O114" s="441">
        <f>IF((OR($C114='S8'!$C$9,$C114='S8'!$C$19,$C114='S8'!$C$29,$C114='S8'!$C$39)),1,0)</f>
        <v>0</v>
      </c>
      <c r="P114" s="441">
        <f>IF((OR($C114='S8'!$C$10,$C114='S8'!$C$20,$C114='S8'!$C$30,$C114='S8'!$C$40)),1,0)</f>
        <v>0</v>
      </c>
      <c r="Q114" s="441">
        <f>IF((OR($C114='S8'!$C$11,$C114='S8'!$C$21,$C114='S8'!$C$31,$C114='S8'!$C$41)),1,0)</f>
        <v>0</v>
      </c>
      <c r="R114" s="441">
        <f>IF((OR($C114='S8'!$C$12,$C114='S8'!$C$22,$C114='S8'!$C$32,$C114='S8'!$C$42)),1,0)</f>
        <v>0</v>
      </c>
      <c r="S114" s="439">
        <f>IF((OR($C114='S8'!$D$3,$C114='S8'!$D$13,$C114='S8'!$D$23,$C114='S8'!$D$33)),1,0)</f>
        <v>0</v>
      </c>
      <c r="T114" s="439">
        <f>IF((OR($C114='S8'!$D$4,$C114='S8'!$D$14,$C114='S8'!$D$24,$C114='S8'!$D$34)),1,0)</f>
        <v>0</v>
      </c>
      <c r="U114" s="439">
        <f>IF((OR($C114='S8'!$D$5,$C114='S8'!$D$15,$C114='S8'!$D$25,$C114='S8'!$D$35)),1,0)</f>
        <v>0</v>
      </c>
      <c r="V114" s="439">
        <f>IF((OR($C114='S8'!$D$6,$C114='S8'!$D$16,$C114='S8'!$D$26,$C114='S8'!$D$36)),1,0)</f>
        <v>0</v>
      </c>
      <c r="W114" s="439">
        <f>IF((OR($C114='S8'!$D$7,$C114='S8'!$D$17,$C114='S8'!$D$27,$C114='S8'!$D$37)),1,0)</f>
        <v>0</v>
      </c>
      <c r="X114" s="439">
        <f>IF((OR($C114='S8'!$D$8,$C114='S8'!$D$18,$C114='S8'!$D$28,$C114='S8'!$D$38)),1,0)</f>
        <v>1</v>
      </c>
      <c r="Y114" s="439">
        <f>IF((OR($C114='S8'!$D$9,$C114='S8'!$D$19,$C114='S8'!$D$29,$C114='S8'!$D$39)),1,0)</f>
        <v>1</v>
      </c>
      <c r="Z114" s="439">
        <f>IF((OR($C114='S8'!$D$10,$C114='S8'!$D$20,$C114='S8'!$D$30,$C114='S8'!$D$40)),1,0)</f>
        <v>1</v>
      </c>
      <c r="AA114" s="439">
        <f>IF((OR($C114='S8'!$D$11,$C114='S8'!$D$21,$C114='S8'!$D$31,$C114='S8'!$D$41)),1,0)</f>
        <v>0</v>
      </c>
      <c r="AB114" s="439">
        <f>IF((OR($C114='S8'!$D$12,$C114='S8'!$D$22,$C114='S8'!$D$32,$C114='S8'!$D$42)),1,0)</f>
        <v>0</v>
      </c>
      <c r="AC114" s="441">
        <f>IF((OR($C114='S8'!$E$3,$C114='S8'!$E$13,$C114='S8'!$E$23,$C114='S8'!$E$33)),1,0)</f>
        <v>0</v>
      </c>
      <c r="AD114" s="441">
        <f>IF((OR($C114='S8'!$E$4,$C114='S8'!$E$14,$C114='S8'!$E$24,$C114='S8'!$E$34)),1,0)</f>
        <v>0</v>
      </c>
      <c r="AE114" s="441">
        <f>IF((OR($C114='S8'!$E$5,$C114='S8'!$E$15,$C114='S8'!$E$25,$C114='S8'!$E$35)),1,0)</f>
        <v>0</v>
      </c>
      <c r="AF114" s="441">
        <f>IF((OR($C114='S8'!$E$6,$C114='S8'!$E$16,$C114='S8'!$E$26,$C114='S8'!$E$36)),1,0)</f>
        <v>0</v>
      </c>
      <c r="AG114" s="441">
        <f>IF((OR($C114='S8'!$E$7,$C114='S8'!$E$17,$C114='S8'!$E$27,$C114='S8'!$E$37)),1,0)</f>
        <v>0</v>
      </c>
      <c r="AH114" s="441">
        <f>IF((OR($C114='S8'!$E$8,$C114='S8'!$E$18,$C114='S8'!$E$28,$C114='S8'!$E$38)),1,0)</f>
        <v>0</v>
      </c>
      <c r="AI114" s="441">
        <f>IF((OR($C114='S8'!$E$9,$C114='S8'!$E$19,$C114='S8'!$E$29,$C114='S8'!$E$39)),1,0)</f>
        <v>0</v>
      </c>
      <c r="AJ114" s="441">
        <f>IF((OR($C114='S8'!$E$10,$C114='S8'!$E$20,$C114='S8'!$E$30,$C114='S8'!$E$40)),1,0)</f>
        <v>0</v>
      </c>
      <c r="AK114" s="441">
        <f>IF((OR($C114='S8'!$E$11,$C114='S8'!$E$21,$C114='S8'!$E$31,$C114='S8'!$E$41)),1,0)</f>
        <v>0</v>
      </c>
      <c r="AL114" s="441">
        <f>IF((OR($C114='S8'!$E$12,$C114='S8'!$E$22,$C114='S8'!$E$32,$C114='S8'!$E$42)),1,0)</f>
        <v>0</v>
      </c>
      <c r="AM114" s="439">
        <f>IF((OR($C114='S8'!$F$3,$C114='S8'!$F$13,$C114='S8'!$F$23,$C114='S8'!$F$33)),1,0)</f>
        <v>0</v>
      </c>
      <c r="AN114" s="439">
        <f>IF((OR($C114='S8'!$F$4,$C114='S8'!$F$14,$C114='S8'!$F$24,$C114='S8'!$F$34)),1,0)</f>
        <v>0</v>
      </c>
      <c r="AO114" s="439">
        <f>IF((OR($C114='S8'!$F$5,$C114='S8'!$F$15,$C114='S8'!$F$25,$C114='S8'!$F$35)),1,0)</f>
        <v>0</v>
      </c>
      <c r="AP114" s="439">
        <f>IF((OR($C114='S8'!$F$6,$C114='S8'!$F$16,$C114='S8'!$F$26,$C114='S8'!$F$36)),1,0)</f>
        <v>0</v>
      </c>
      <c r="AQ114" s="439">
        <f>IF((OR($C114='S8'!$F$7,$C114='S8'!$F$17,$C114='S8'!$F$27,$C114='S8'!$F$37)),1,0)</f>
        <v>0</v>
      </c>
      <c r="AR114" s="439">
        <f>IF((OR($C114='S8'!$F$8,$C114='S8'!$F$18,$C114='S8'!$F$28,$C114='S8'!$F$38)),1,0)</f>
        <v>0</v>
      </c>
      <c r="AS114" s="439">
        <f>IF((OR($C114='S8'!$F$9,$C114='S8'!$F$19,$C114='S8'!$F$29,$C114='S8'!$F$39)),1,0)</f>
        <v>0</v>
      </c>
      <c r="AT114" s="439">
        <f>IF((OR($C114='S8'!$F$10,$C114='S8'!$F$20,$C114='S8'!$F$30,$C114='S8'!$F$40)),1,0)</f>
        <v>0</v>
      </c>
      <c r="AU114" s="439">
        <f>IF((OR($C114='S8'!$F$11,$C114='S8'!$F$21,$C114='S8'!$F$31,$C114='S8'!$F$41)),1,0)</f>
        <v>0</v>
      </c>
      <c r="AV114" s="439">
        <f>IF((OR($C114='S8'!$F$12,$C114='S8'!$F$22,$C114='S8'!$F$32,$C114='S8'!$F$42)),1,0)</f>
        <v>0</v>
      </c>
      <c r="AW114" s="441">
        <f>IF((OR($C114='S8'!$G$3,$C114='S8'!$G$13,$C114='S8'!$G$23,$C114='S8'!$G$33)),1,0)</f>
        <v>0</v>
      </c>
      <c r="AX114" s="441">
        <f>IF((OR($C114='S8'!$G$4,$C114='S8'!$G$14,$C114='S8'!$G$24,$C114='S8'!$G$34)),1,0)</f>
        <v>0</v>
      </c>
      <c r="AY114" s="441">
        <f>IF((OR($C114='S8'!$G$5,$C114='S8'!$G$15,$C114='S8'!$G$25,$C114='S8'!$G$35)),1,0)</f>
        <v>0</v>
      </c>
      <c r="AZ114" s="441">
        <f>IF((OR($C114='S8'!$G$6,$C114='S8'!$G$16,$C114='S8'!$G$26,$C114='S8'!$G$36)),1,0)</f>
        <v>0</v>
      </c>
      <c r="BA114" s="441">
        <f>IF((OR($C114='S8'!$G$7,$C114='S8'!$G$17,$C114='S8'!$G$27,$C114='S8'!$G$37)),1,0)</f>
        <v>0</v>
      </c>
      <c r="BB114" s="441">
        <f>IF((OR($C114='S8'!$G$8,$C114='S8'!$G$18,$C114='S8'!$G$28,$C114='S8'!$G$38)),1,0)</f>
        <v>0</v>
      </c>
      <c r="BC114" s="441">
        <f>IF((OR($C114='S8'!$G$9,$C114='S8'!$G$19,$C114='S8'!$G$29,$C114='S8'!$G$39)),1,0)</f>
        <v>0</v>
      </c>
      <c r="BD114" s="441">
        <f>IF((OR($C114='S8'!$G$10,$C114='S8'!$G$20,$C114='S8'!$G$30,$C114='S8'!$G$40)),1,0)</f>
        <v>0</v>
      </c>
      <c r="BE114" s="441">
        <f>IF((OR($C114='S8'!$G$11,$C114='S8'!$G$21,$C114='S8'!$G$31,$C114='S8'!$G$41)),1,0)</f>
        <v>0</v>
      </c>
      <c r="BF114" s="441">
        <f>IF((OR($C114='S8'!$G$12,$C114='S8'!$G$22,$C114='S8'!$G$32,$C114='S8'!$G$42)),1,0)</f>
        <v>0</v>
      </c>
      <c r="BG114" s="441" t="str">
        <f t="shared" si="422"/>
        <v/>
      </c>
      <c r="BH114" s="441" t="str">
        <f t="shared" si="423"/>
        <v/>
      </c>
      <c r="BI114" s="441" t="str">
        <f t="shared" si="424"/>
        <v/>
      </c>
      <c r="BJ114" s="441" t="str">
        <f t="shared" si="425"/>
        <v/>
      </c>
      <c r="BK114" s="441" t="str">
        <f t="shared" si="426"/>
        <v/>
      </c>
      <c r="BL114" s="441" t="str">
        <f t="shared" si="427"/>
        <v/>
      </c>
      <c r="BM114" s="441" t="str">
        <f t="shared" si="428"/>
        <v/>
      </c>
      <c r="BN114" s="441" t="str">
        <f t="shared" si="429"/>
        <v/>
      </c>
      <c r="BO114" s="441" t="str">
        <f t="shared" si="430"/>
        <v/>
      </c>
      <c r="BP114" s="441" t="str">
        <f t="shared" si="431"/>
        <v/>
      </c>
      <c r="BQ114" s="439" t="str">
        <f t="shared" si="432"/>
        <v/>
      </c>
      <c r="BR114" s="439" t="str">
        <f t="shared" si="433"/>
        <v/>
      </c>
      <c r="BS114" s="439" t="str">
        <f t="shared" si="434"/>
        <v/>
      </c>
      <c r="BT114" s="439" t="str">
        <f t="shared" si="435"/>
        <v/>
      </c>
      <c r="BU114" s="439" t="str">
        <f t="shared" si="436"/>
        <v/>
      </c>
      <c r="BV114" s="439">
        <f t="shared" si="437"/>
        <v>6</v>
      </c>
      <c r="BW114" s="439">
        <f t="shared" si="438"/>
        <v>7</v>
      </c>
      <c r="BX114" s="439">
        <f t="shared" si="439"/>
        <v>8</v>
      </c>
      <c r="BY114" s="439" t="str">
        <f t="shared" si="440"/>
        <v/>
      </c>
      <c r="BZ114" s="439" t="str">
        <f t="shared" si="441"/>
        <v/>
      </c>
      <c r="CA114" s="441" t="str">
        <f t="shared" si="442"/>
        <v/>
      </c>
      <c r="CB114" s="441" t="str">
        <f t="shared" si="443"/>
        <v/>
      </c>
      <c r="CC114" s="441" t="str">
        <f t="shared" si="444"/>
        <v/>
      </c>
      <c r="CD114" s="441" t="str">
        <f t="shared" si="445"/>
        <v/>
      </c>
      <c r="CE114" s="441" t="str">
        <f t="shared" si="446"/>
        <v/>
      </c>
      <c r="CF114" s="441" t="str">
        <f t="shared" si="447"/>
        <v/>
      </c>
      <c r="CG114" s="441" t="str">
        <f t="shared" si="448"/>
        <v/>
      </c>
      <c r="CH114" s="441" t="str">
        <f t="shared" si="449"/>
        <v/>
      </c>
      <c r="CI114" s="441" t="str">
        <f t="shared" si="450"/>
        <v/>
      </c>
      <c r="CJ114" s="441" t="str">
        <f t="shared" si="451"/>
        <v/>
      </c>
      <c r="CK114" s="439" t="str">
        <f t="shared" si="452"/>
        <v/>
      </c>
      <c r="CL114" s="439" t="str">
        <f t="shared" si="453"/>
        <v/>
      </c>
      <c r="CM114" s="439" t="str">
        <f t="shared" si="454"/>
        <v/>
      </c>
      <c r="CN114" s="439" t="str">
        <f t="shared" si="455"/>
        <v/>
      </c>
      <c r="CO114" s="439" t="str">
        <f t="shared" si="456"/>
        <v/>
      </c>
      <c r="CP114" s="439" t="str">
        <f t="shared" si="457"/>
        <v/>
      </c>
      <c r="CQ114" s="439" t="str">
        <f t="shared" si="458"/>
        <v/>
      </c>
      <c r="CR114" s="439" t="str">
        <f t="shared" si="459"/>
        <v/>
      </c>
      <c r="CS114" s="439" t="str">
        <f t="shared" si="460"/>
        <v/>
      </c>
      <c r="CT114" s="439" t="str">
        <f t="shared" si="461"/>
        <v/>
      </c>
      <c r="CU114" s="441" t="str">
        <f t="shared" si="462"/>
        <v/>
      </c>
      <c r="CV114" s="441" t="str">
        <f t="shared" si="463"/>
        <v/>
      </c>
      <c r="CW114" s="441" t="str">
        <f t="shared" si="464"/>
        <v/>
      </c>
      <c r="CX114" s="441" t="str">
        <f t="shared" si="465"/>
        <v/>
      </c>
      <c r="CY114" s="441" t="str">
        <f t="shared" si="466"/>
        <v/>
      </c>
      <c r="CZ114" s="441" t="str">
        <f t="shared" si="467"/>
        <v/>
      </c>
      <c r="DA114" s="441" t="str">
        <f t="shared" si="468"/>
        <v/>
      </c>
      <c r="DB114" s="441" t="str">
        <f t="shared" si="469"/>
        <v/>
      </c>
      <c r="DC114" s="441" t="str">
        <f t="shared" si="470"/>
        <v/>
      </c>
      <c r="DD114" s="441" t="str">
        <f t="shared" si="471"/>
        <v/>
      </c>
      <c r="DE114" s="443" t="str">
        <f t="shared" si="472"/>
        <v/>
      </c>
      <c r="DF114" s="443" t="str">
        <f t="shared" si="296"/>
        <v/>
      </c>
      <c r="DG114" s="443" t="str">
        <f t="shared" si="473"/>
        <v>678</v>
      </c>
      <c r="DH114" s="443" t="str">
        <f t="shared" si="297"/>
        <v>TU678</v>
      </c>
      <c r="DI114" t="str">
        <f t="shared" si="474"/>
        <v/>
      </c>
      <c r="DJ114" s="443" t="str">
        <f t="shared" si="298"/>
        <v/>
      </c>
      <c r="DK114" t="str">
        <f t="shared" si="475"/>
        <v/>
      </c>
      <c r="DL114" s="443" t="str">
        <f t="shared" si="300"/>
        <v/>
      </c>
      <c r="DM114" t="str">
        <f t="shared" si="476"/>
        <v/>
      </c>
      <c r="DN114" s="443" t="str">
        <f t="shared" si="299"/>
        <v/>
      </c>
    </row>
    <row r="115" spans="1:118" ht="20.100000000000001" customHeight="1" x14ac:dyDescent="0.2">
      <c r="A115" s="1040"/>
      <c r="B115" s="40">
        <f t="shared" si="295"/>
        <v>110</v>
      </c>
      <c r="C115" s="949" t="s">
        <v>890</v>
      </c>
      <c r="D115" s="950" t="str">
        <f>VLOOKUP($C115,'Course List (program)'!$G$2:$L$100,2,FALSE)</f>
        <v>Environmental Image</v>
      </c>
      <c r="E115" s="951" t="str">
        <f>VLOOKUP($C115,'Course List (program)'!$G$2:$L$100,3,FALSE)</f>
        <v>Prof. Dr. A. Zekiye ABALI</v>
      </c>
      <c r="F115" s="952">
        <f>VLOOKUP($C115,'Course List (program)'!$G$2:$L$100,4,FALSE)</f>
        <v>0</v>
      </c>
      <c r="G115" s="950" t="str">
        <f t="shared" si="419"/>
        <v>TU678</v>
      </c>
      <c r="H115" s="953">
        <f>VLOOKUP($C115,'Course List (program)'!$G$2:$L$100,6,FALSE)</f>
        <v>0</v>
      </c>
      <c r="I115" s="441">
        <f>IF((OR($C115='S8'!$C$3,$C115='S8'!$C$13,$C115='S8'!$C$23,$C115='S8'!$C$33)),1,0)</f>
        <v>0</v>
      </c>
      <c r="J115" s="441">
        <f>IF((OR($C115='S8'!$C$4,$C115='S8'!$C$14,$C115='S8'!$C$24,$C115='S8'!$C$34)),1,0)</f>
        <v>0</v>
      </c>
      <c r="K115" s="441">
        <f>IF((OR($C115='S8'!$C$5,$C115='S8'!$C$15,$C115='S8'!$C$25,$C115='S8'!$C$35)),1,0)</f>
        <v>0</v>
      </c>
      <c r="L115" s="441">
        <f>IF((OR($C115='S8'!$C$6,$C115='S8'!$C$16,$C115='S8'!$C$26,$C115='S8'!$C$36)),1,0)</f>
        <v>0</v>
      </c>
      <c r="M115" s="441">
        <f>IF((OR($C115='S8'!$C$7,$C115='S8'!$C$17,$C115='S8'!$C$27,$C115='S8'!$C$37)),1,0)</f>
        <v>0</v>
      </c>
      <c r="N115" s="441">
        <f>IF((OR($C115='S8'!$C$8,$C115='S8'!$C$18,$C115='S8'!$C$28,$C115='S8'!$C$38)),1,0)</f>
        <v>0</v>
      </c>
      <c r="O115" s="441">
        <f>IF((OR($C115='S8'!$C$9,$C115='S8'!$C$19,$C115='S8'!$C$29,$C115='S8'!$C$39)),1,0)</f>
        <v>0</v>
      </c>
      <c r="P115" s="441">
        <f>IF((OR($C115='S8'!$C$10,$C115='S8'!$C$20,$C115='S8'!$C$30,$C115='S8'!$C$40)),1,0)</f>
        <v>0</v>
      </c>
      <c r="Q115" s="441">
        <f>IF((OR($C115='S8'!$C$11,$C115='S8'!$C$21,$C115='S8'!$C$31,$C115='S8'!$C$41)),1,0)</f>
        <v>0</v>
      </c>
      <c r="R115" s="441">
        <f>IF((OR($C115='S8'!$C$12,$C115='S8'!$C$22,$C115='S8'!$C$32,$C115='S8'!$C$42)),1,0)</f>
        <v>0</v>
      </c>
      <c r="S115" s="439">
        <f>IF((OR($C115='S8'!$D$3,$C115='S8'!$D$13,$C115='S8'!$D$23,$C115='S8'!$D$33)),1,0)</f>
        <v>0</v>
      </c>
      <c r="T115" s="439">
        <f>IF((OR($C115='S8'!$D$4,$C115='S8'!$D$14,$C115='S8'!$D$24,$C115='S8'!$D$34)),1,0)</f>
        <v>0</v>
      </c>
      <c r="U115" s="439">
        <f>IF((OR($C115='S8'!$D$5,$C115='S8'!$D$15,$C115='S8'!$D$25,$C115='S8'!$D$35)),1,0)</f>
        <v>0</v>
      </c>
      <c r="V115" s="439">
        <f>IF((OR($C115='S8'!$D$6,$C115='S8'!$D$16,$C115='S8'!$D$26,$C115='S8'!$D$36)),1,0)</f>
        <v>0</v>
      </c>
      <c r="W115" s="439">
        <f>IF((OR($C115='S8'!$D$7,$C115='S8'!$D$17,$C115='S8'!$D$27,$C115='S8'!$D$37)),1,0)</f>
        <v>0</v>
      </c>
      <c r="X115" s="439">
        <f>IF((OR($C115='S8'!$D$8,$C115='S8'!$D$18,$C115='S8'!$D$28,$C115='S8'!$D$38)),1,0)</f>
        <v>1</v>
      </c>
      <c r="Y115" s="439">
        <f>IF((OR($C115='S8'!$D$9,$C115='S8'!$D$19,$C115='S8'!$D$29,$C115='S8'!$D$39)),1,0)</f>
        <v>1</v>
      </c>
      <c r="Z115" s="439">
        <f>IF((OR($C115='S8'!$D$10,$C115='S8'!$D$20,$C115='S8'!$D$30,$C115='S8'!$D$40)),1,0)</f>
        <v>1</v>
      </c>
      <c r="AA115" s="439">
        <f>IF((OR($C115='S8'!$D$11,$C115='S8'!$D$21,$C115='S8'!$D$31,$C115='S8'!$D$41)),1,0)</f>
        <v>0</v>
      </c>
      <c r="AB115" s="439">
        <f>IF((OR($C115='S8'!$D$12,$C115='S8'!$D$22,$C115='S8'!$D$32,$C115='S8'!$D$42)),1,0)</f>
        <v>0</v>
      </c>
      <c r="AC115" s="441">
        <f>IF((OR($C115='S8'!$E$3,$C115='S8'!$E$13,$C115='S8'!$E$23,$C115='S8'!$E$33)),1,0)</f>
        <v>0</v>
      </c>
      <c r="AD115" s="441">
        <f>IF((OR($C115='S8'!$E$4,$C115='S8'!$E$14,$C115='S8'!$E$24,$C115='S8'!$E$34)),1,0)</f>
        <v>0</v>
      </c>
      <c r="AE115" s="441">
        <f>IF((OR($C115='S8'!$E$5,$C115='S8'!$E$15,$C115='S8'!$E$25,$C115='S8'!$E$35)),1,0)</f>
        <v>0</v>
      </c>
      <c r="AF115" s="441">
        <f>IF((OR($C115='S8'!$E$6,$C115='S8'!$E$16,$C115='S8'!$E$26,$C115='S8'!$E$36)),1,0)</f>
        <v>0</v>
      </c>
      <c r="AG115" s="441">
        <f>IF((OR($C115='S8'!$E$7,$C115='S8'!$E$17,$C115='S8'!$E$27,$C115='S8'!$E$37)),1,0)</f>
        <v>0</v>
      </c>
      <c r="AH115" s="441">
        <f>IF((OR($C115='S8'!$E$8,$C115='S8'!$E$18,$C115='S8'!$E$28,$C115='S8'!$E$38)),1,0)</f>
        <v>0</v>
      </c>
      <c r="AI115" s="441">
        <f>IF((OR($C115='S8'!$E$9,$C115='S8'!$E$19,$C115='S8'!$E$29,$C115='S8'!$E$39)),1,0)</f>
        <v>0</v>
      </c>
      <c r="AJ115" s="441">
        <f>IF((OR($C115='S8'!$E$10,$C115='S8'!$E$20,$C115='S8'!$E$30,$C115='S8'!$E$40)),1,0)</f>
        <v>0</v>
      </c>
      <c r="AK115" s="441">
        <f>IF((OR($C115='S8'!$E$11,$C115='S8'!$E$21,$C115='S8'!$E$31,$C115='S8'!$E$41)),1,0)</f>
        <v>0</v>
      </c>
      <c r="AL115" s="441">
        <f>IF((OR($C115='S8'!$E$12,$C115='S8'!$E$22,$C115='S8'!$E$32,$C115='S8'!$E$42)),1,0)</f>
        <v>0</v>
      </c>
      <c r="AM115" s="439">
        <f>IF((OR($C115='S8'!$F$3,$C115='S8'!$F$13,$C115='S8'!$F$23,$C115='S8'!$F$33)),1,0)</f>
        <v>0</v>
      </c>
      <c r="AN115" s="439">
        <f>IF((OR($C115='S8'!$F$4,$C115='S8'!$F$14,$C115='S8'!$F$24,$C115='S8'!$F$34)),1,0)</f>
        <v>0</v>
      </c>
      <c r="AO115" s="439">
        <f>IF((OR($C115='S8'!$F$5,$C115='S8'!$F$15,$C115='S8'!$F$25,$C115='S8'!$F$35)),1,0)</f>
        <v>0</v>
      </c>
      <c r="AP115" s="439">
        <f>IF((OR($C115='S8'!$F$6,$C115='S8'!$F$16,$C115='S8'!$F$26,$C115='S8'!$F$36)),1,0)</f>
        <v>0</v>
      </c>
      <c r="AQ115" s="439">
        <f>IF((OR($C115='S8'!$F$7,$C115='S8'!$F$17,$C115='S8'!$F$27,$C115='S8'!$F$37)),1,0)</f>
        <v>0</v>
      </c>
      <c r="AR115" s="439">
        <f>IF((OR($C115='S8'!$F$8,$C115='S8'!$F$18,$C115='S8'!$F$28,$C115='S8'!$F$38)),1,0)</f>
        <v>0</v>
      </c>
      <c r="AS115" s="439">
        <f>IF((OR($C115='S8'!$F$9,$C115='S8'!$F$19,$C115='S8'!$F$29,$C115='S8'!$F$39)),1,0)</f>
        <v>0</v>
      </c>
      <c r="AT115" s="439">
        <f>IF((OR($C115='S8'!$F$10,$C115='S8'!$F$20,$C115='S8'!$F$30,$C115='S8'!$F$40)),1,0)</f>
        <v>0</v>
      </c>
      <c r="AU115" s="439">
        <f>IF((OR($C115='S8'!$F$11,$C115='S8'!$F$21,$C115='S8'!$F$31,$C115='S8'!$F$41)),1,0)</f>
        <v>0</v>
      </c>
      <c r="AV115" s="439">
        <f>IF((OR($C115='S8'!$F$12,$C115='S8'!$F$22,$C115='S8'!$F$32,$C115='S8'!$F$42)),1,0)</f>
        <v>0</v>
      </c>
      <c r="AW115" s="441">
        <f>IF((OR($C115='S8'!$G$3,$C115='S8'!$G$13,$C115='S8'!$G$23,$C115='S8'!$G$33)),1,0)</f>
        <v>0</v>
      </c>
      <c r="AX115" s="441">
        <f>IF((OR($C115='S8'!$G$4,$C115='S8'!$G$14,$C115='S8'!$G$24,$C115='S8'!$G$34)),1,0)</f>
        <v>0</v>
      </c>
      <c r="AY115" s="441">
        <f>IF((OR($C115='S8'!$G$5,$C115='S8'!$G$15,$C115='S8'!$G$25,$C115='S8'!$G$35)),1,0)</f>
        <v>0</v>
      </c>
      <c r="AZ115" s="441">
        <f>IF((OR($C115='S8'!$G$6,$C115='S8'!$G$16,$C115='S8'!$G$26,$C115='S8'!$G$36)),1,0)</f>
        <v>0</v>
      </c>
      <c r="BA115" s="441">
        <f>IF((OR($C115='S8'!$G$7,$C115='S8'!$G$17,$C115='S8'!$G$27,$C115='S8'!$G$37)),1,0)</f>
        <v>0</v>
      </c>
      <c r="BB115" s="441">
        <f>IF((OR($C115='S8'!$G$8,$C115='S8'!$G$18,$C115='S8'!$G$28,$C115='S8'!$G$38)),1,0)</f>
        <v>0</v>
      </c>
      <c r="BC115" s="441">
        <f>IF((OR($C115='S8'!$G$9,$C115='S8'!$G$19,$C115='S8'!$G$29,$C115='S8'!$G$39)),1,0)</f>
        <v>0</v>
      </c>
      <c r="BD115" s="441">
        <f>IF((OR($C115='S8'!$G$10,$C115='S8'!$G$20,$C115='S8'!$G$30,$C115='S8'!$G$40)),1,0)</f>
        <v>0</v>
      </c>
      <c r="BE115" s="441">
        <f>IF((OR($C115='S8'!$G$11,$C115='S8'!$G$21,$C115='S8'!$G$31,$C115='S8'!$G$41)),1,0)</f>
        <v>0</v>
      </c>
      <c r="BF115" s="441">
        <f>IF((OR($C115='S8'!$G$12,$C115='S8'!$G$22,$C115='S8'!$G$32,$C115='S8'!$G$42)),1,0)</f>
        <v>0</v>
      </c>
      <c r="BG115" s="441" t="str">
        <f t="shared" si="422"/>
        <v/>
      </c>
      <c r="BH115" s="441" t="str">
        <f t="shared" si="423"/>
        <v/>
      </c>
      <c r="BI115" s="441" t="str">
        <f t="shared" si="424"/>
        <v/>
      </c>
      <c r="BJ115" s="441" t="str">
        <f t="shared" si="425"/>
        <v/>
      </c>
      <c r="BK115" s="441" t="str">
        <f t="shared" si="426"/>
        <v/>
      </c>
      <c r="BL115" s="441" t="str">
        <f t="shared" si="427"/>
        <v/>
      </c>
      <c r="BM115" s="441" t="str">
        <f t="shared" si="428"/>
        <v/>
      </c>
      <c r="BN115" s="441" t="str">
        <f t="shared" si="429"/>
        <v/>
      </c>
      <c r="BO115" s="441" t="str">
        <f t="shared" si="430"/>
        <v/>
      </c>
      <c r="BP115" s="441" t="str">
        <f t="shared" si="431"/>
        <v/>
      </c>
      <c r="BQ115" s="439" t="str">
        <f t="shared" si="432"/>
        <v/>
      </c>
      <c r="BR115" s="439" t="str">
        <f t="shared" si="433"/>
        <v/>
      </c>
      <c r="BS115" s="439" t="str">
        <f t="shared" si="434"/>
        <v/>
      </c>
      <c r="BT115" s="439" t="str">
        <f t="shared" si="435"/>
        <v/>
      </c>
      <c r="BU115" s="439" t="str">
        <f t="shared" si="436"/>
        <v/>
      </c>
      <c r="BV115" s="439">
        <f t="shared" si="437"/>
        <v>6</v>
      </c>
      <c r="BW115" s="439">
        <f t="shared" si="438"/>
        <v>7</v>
      </c>
      <c r="BX115" s="439">
        <f t="shared" si="439"/>
        <v>8</v>
      </c>
      <c r="BY115" s="439" t="str">
        <f t="shared" si="440"/>
        <v/>
      </c>
      <c r="BZ115" s="439" t="str">
        <f t="shared" si="441"/>
        <v/>
      </c>
      <c r="CA115" s="441" t="str">
        <f t="shared" si="442"/>
        <v/>
      </c>
      <c r="CB115" s="441" t="str">
        <f t="shared" si="443"/>
        <v/>
      </c>
      <c r="CC115" s="441" t="str">
        <f t="shared" si="444"/>
        <v/>
      </c>
      <c r="CD115" s="441" t="str">
        <f t="shared" si="445"/>
        <v/>
      </c>
      <c r="CE115" s="441" t="str">
        <f t="shared" si="446"/>
        <v/>
      </c>
      <c r="CF115" s="441" t="str">
        <f t="shared" si="447"/>
        <v/>
      </c>
      <c r="CG115" s="441" t="str">
        <f t="shared" si="448"/>
        <v/>
      </c>
      <c r="CH115" s="441" t="str">
        <f t="shared" si="449"/>
        <v/>
      </c>
      <c r="CI115" s="441" t="str">
        <f t="shared" si="450"/>
        <v/>
      </c>
      <c r="CJ115" s="441" t="str">
        <f t="shared" si="451"/>
        <v/>
      </c>
      <c r="CK115" s="439" t="str">
        <f t="shared" si="452"/>
        <v/>
      </c>
      <c r="CL115" s="439" t="str">
        <f t="shared" si="453"/>
        <v/>
      </c>
      <c r="CM115" s="439" t="str">
        <f t="shared" si="454"/>
        <v/>
      </c>
      <c r="CN115" s="439" t="str">
        <f t="shared" si="455"/>
        <v/>
      </c>
      <c r="CO115" s="439" t="str">
        <f t="shared" si="456"/>
        <v/>
      </c>
      <c r="CP115" s="439" t="str">
        <f t="shared" si="457"/>
        <v/>
      </c>
      <c r="CQ115" s="439" t="str">
        <f t="shared" si="458"/>
        <v/>
      </c>
      <c r="CR115" s="439" t="str">
        <f t="shared" si="459"/>
        <v/>
      </c>
      <c r="CS115" s="439" t="str">
        <f t="shared" si="460"/>
        <v/>
      </c>
      <c r="CT115" s="439" t="str">
        <f t="shared" si="461"/>
        <v/>
      </c>
      <c r="CU115" s="441" t="str">
        <f t="shared" si="462"/>
        <v/>
      </c>
      <c r="CV115" s="441" t="str">
        <f t="shared" si="463"/>
        <v/>
      </c>
      <c r="CW115" s="441" t="str">
        <f t="shared" si="464"/>
        <v/>
      </c>
      <c r="CX115" s="441" t="str">
        <f t="shared" si="465"/>
        <v/>
      </c>
      <c r="CY115" s="441" t="str">
        <f t="shared" si="466"/>
        <v/>
      </c>
      <c r="CZ115" s="441" t="str">
        <f t="shared" si="467"/>
        <v/>
      </c>
      <c r="DA115" s="441" t="str">
        <f t="shared" si="468"/>
        <v/>
      </c>
      <c r="DB115" s="441" t="str">
        <f t="shared" si="469"/>
        <v/>
      </c>
      <c r="DC115" s="441" t="str">
        <f t="shared" si="470"/>
        <v/>
      </c>
      <c r="DD115" s="441" t="str">
        <f t="shared" si="471"/>
        <v/>
      </c>
      <c r="DE115" s="443" t="str">
        <f t="shared" si="472"/>
        <v/>
      </c>
      <c r="DF115" s="443" t="str">
        <f t="shared" si="296"/>
        <v/>
      </c>
      <c r="DG115" s="443" t="str">
        <f t="shared" si="473"/>
        <v>678</v>
      </c>
      <c r="DH115" s="443" t="str">
        <f t="shared" si="297"/>
        <v>TU678</v>
      </c>
      <c r="DI115" t="str">
        <f t="shared" si="474"/>
        <v/>
      </c>
      <c r="DJ115" s="443" t="str">
        <f t="shared" si="298"/>
        <v/>
      </c>
      <c r="DK115" t="str">
        <f t="shared" si="475"/>
        <v/>
      </c>
      <c r="DL115" s="443" t="str">
        <f t="shared" si="300"/>
        <v/>
      </c>
      <c r="DM115" t="str">
        <f t="shared" si="476"/>
        <v/>
      </c>
      <c r="DN115" s="443" t="str">
        <f t="shared" si="299"/>
        <v/>
      </c>
    </row>
    <row r="116" spans="1:118" ht="20.100000000000001" customHeight="1" x14ac:dyDescent="0.2">
      <c r="A116" s="1040"/>
      <c r="B116" s="40">
        <f t="shared" si="295"/>
        <v>111</v>
      </c>
      <c r="C116" s="647" t="s">
        <v>383</v>
      </c>
      <c r="D116" s="648" t="str">
        <f>VLOOKUP($C116,'Course List (program)'!$G$2:$L$100,2,FALSE)</f>
        <v>Graduation Project</v>
      </c>
      <c r="E116" s="649" t="str">
        <f>VLOOKUP($C116,'Course List (program)'!$G$2:$L$100,3,FALSE)</f>
        <v>Prof. Dr. Belkıs ULUOĞLU</v>
      </c>
      <c r="F116" s="655" t="str">
        <f>VLOOKUP($C116,'Course List (program)'!$G$2:$L$100,4,FALSE)</f>
        <v>Ceren GÖĞÜŞ</v>
      </c>
      <c r="G116" s="648" t="str">
        <f t="shared" si="419"/>
        <v>TH12346789</v>
      </c>
      <c r="H116" s="652">
        <f>VLOOKUP($C116,'Course List (program)'!$G$2:$L$100,6,FALSE)</f>
        <v>0</v>
      </c>
      <c r="I116" s="441">
        <f>IF((OR($C116='S8'!$C$3,$C116='S8'!$C$13,$C116='S8'!$C$23,$C116='S8'!$C$33)),1,0)</f>
        <v>0</v>
      </c>
      <c r="J116" s="441">
        <f>IF((OR($C116='S8'!$C$4,$C116='S8'!$C$14,$C116='S8'!$C$24,$C116='S8'!$C$34)),1,0)</f>
        <v>0</v>
      </c>
      <c r="K116" s="441">
        <f>IF((OR($C116='S8'!$C$5,$C116='S8'!$C$15,$C116='S8'!$C$25,$C116='S8'!$C$35)),1,0)</f>
        <v>0</v>
      </c>
      <c r="L116" s="441">
        <f>IF((OR($C116='S8'!$C$6,$C116='S8'!$C$16,$C116='S8'!$C$26,$C116='S8'!$C$36)),1,0)</f>
        <v>0</v>
      </c>
      <c r="M116" s="441">
        <f>IF((OR($C116='S8'!$C$7,$C116='S8'!$C$17,$C116='S8'!$C$27,$C116='S8'!$C$37)),1,0)</f>
        <v>0</v>
      </c>
      <c r="N116" s="441">
        <f>IF((OR($C116='S8'!$C$8,$C116='S8'!$C$18,$C116='S8'!$C$28,$C116='S8'!$C$38)),1,0)</f>
        <v>0</v>
      </c>
      <c r="O116" s="441">
        <f>IF((OR($C116='S8'!$C$9,$C116='S8'!$C$19,$C116='S8'!$C$29,$C116='S8'!$C$39)),1,0)</f>
        <v>0</v>
      </c>
      <c r="P116" s="441">
        <f>IF((OR($C116='S8'!$C$10,$C116='S8'!$C$20,$C116='S8'!$C$30,$C116='S8'!$C$40)),1,0)</f>
        <v>0</v>
      </c>
      <c r="Q116" s="441">
        <f>IF((OR($C116='S8'!$C$11,$C116='S8'!$C$21,$C116='S8'!$C$31,$C116='S8'!$C$41)),1,0)</f>
        <v>0</v>
      </c>
      <c r="R116" s="441">
        <f>IF((OR($C116='S8'!$C$12,$C116='S8'!$C$22,$C116='S8'!$C$32,$C116='S8'!$C$42)),1,0)</f>
        <v>0</v>
      </c>
      <c r="S116" s="439">
        <f>IF((OR($C116='S8'!$D$3,$C116='S8'!$D$13,$C116='S8'!$D$23,$C116='S8'!$D$33)),1,0)</f>
        <v>0</v>
      </c>
      <c r="T116" s="439">
        <f>IF((OR($C116='S8'!$D$4,$C116='S8'!$D$14,$C116='S8'!$D$24,$C116='S8'!$D$34)),1,0)</f>
        <v>0</v>
      </c>
      <c r="U116" s="439">
        <f>IF((OR($C116='S8'!$D$5,$C116='S8'!$D$15,$C116='S8'!$D$25,$C116='S8'!$D$35)),1,0)</f>
        <v>0</v>
      </c>
      <c r="V116" s="439">
        <f>IF((OR($C116='S8'!$D$6,$C116='S8'!$D$16,$C116='S8'!$D$26,$C116='S8'!$D$36)),1,0)</f>
        <v>0</v>
      </c>
      <c r="W116" s="439">
        <f>IF((OR($C116='S8'!$D$7,$C116='S8'!$D$17,$C116='S8'!$D$27,$C116='S8'!$D$37)),1,0)</f>
        <v>0</v>
      </c>
      <c r="X116" s="439">
        <f>IF((OR($C116='S8'!$D$8,$C116='S8'!$D$18,$C116='S8'!$D$28,$C116='S8'!$D$38)),1,0)</f>
        <v>0</v>
      </c>
      <c r="Y116" s="439">
        <f>IF((OR($C116='S8'!$D$9,$C116='S8'!$D$19,$C116='S8'!$D$29,$C116='S8'!$D$39)),1,0)</f>
        <v>0</v>
      </c>
      <c r="Z116" s="439">
        <f>IF((OR($C116='S8'!$D$10,$C116='S8'!$D$20,$C116='S8'!$D$30,$C116='S8'!$D$40)),1,0)</f>
        <v>0</v>
      </c>
      <c r="AA116" s="439">
        <f>IF((OR($C116='S8'!$D$11,$C116='S8'!$D$21,$C116='S8'!$D$31,$C116='S8'!$D$41)),1,0)</f>
        <v>0</v>
      </c>
      <c r="AB116" s="439">
        <f>IF((OR($C116='S8'!$D$12,$C116='S8'!$D$22,$C116='S8'!$D$32,$C116='S8'!$D$42)),1,0)</f>
        <v>0</v>
      </c>
      <c r="AC116" s="441">
        <f>IF((OR($C116='S8'!$E$3,$C116='S8'!$E$13,$C116='S8'!$E$23,$C116='S8'!$E$33)),1,0)</f>
        <v>0</v>
      </c>
      <c r="AD116" s="441">
        <f>IF((OR($C116='S8'!$E$4,$C116='S8'!$E$14,$C116='S8'!$E$24,$C116='S8'!$E$34)),1,0)</f>
        <v>0</v>
      </c>
      <c r="AE116" s="441">
        <f>IF((OR($C116='S8'!$E$5,$C116='S8'!$E$15,$C116='S8'!$E$25,$C116='S8'!$E$35)),1,0)</f>
        <v>0</v>
      </c>
      <c r="AF116" s="441">
        <f>IF((OR($C116='S8'!$E$6,$C116='S8'!$E$16,$C116='S8'!$E$26,$C116='S8'!$E$36)),1,0)</f>
        <v>0</v>
      </c>
      <c r="AG116" s="441">
        <f>IF((OR($C116='S8'!$E$7,$C116='S8'!$E$17,$C116='S8'!$E$27,$C116='S8'!$E$37)),1,0)</f>
        <v>0</v>
      </c>
      <c r="AH116" s="441">
        <f>IF((OR($C116='S8'!$E$8,$C116='S8'!$E$18,$C116='S8'!$E$28,$C116='S8'!$E$38)),1,0)</f>
        <v>0</v>
      </c>
      <c r="AI116" s="441">
        <f>IF((OR($C116='S8'!$E$9,$C116='S8'!$E$19,$C116='S8'!$E$29,$C116='S8'!$E$39)),1,0)</f>
        <v>0</v>
      </c>
      <c r="AJ116" s="441">
        <f>IF((OR($C116='S8'!$E$10,$C116='S8'!$E$20,$C116='S8'!$E$30,$C116='S8'!$E$40)),1,0)</f>
        <v>0</v>
      </c>
      <c r="AK116" s="441">
        <f>IF((OR($C116='S8'!$E$11,$C116='S8'!$E$21,$C116='S8'!$E$31,$C116='S8'!$E$41)),1,0)</f>
        <v>0</v>
      </c>
      <c r="AL116" s="441">
        <f>IF((OR($C116='S8'!$E$12,$C116='S8'!$E$22,$C116='S8'!$E$32,$C116='S8'!$E$42)),1,0)</f>
        <v>0</v>
      </c>
      <c r="AM116" s="439">
        <f>IF((OR($C116='S8'!$F$3,$C116='S8'!$F$13,$C116='S8'!$F$23,$C116='S8'!$F$33)),1,0)</f>
        <v>1</v>
      </c>
      <c r="AN116" s="439">
        <f>IF((OR($C116='S8'!$F$4,$C116='S8'!$F$14,$C116='S8'!$F$24,$C116='S8'!$F$34)),1,0)</f>
        <v>1</v>
      </c>
      <c r="AO116" s="439">
        <f>IF((OR($C116='S8'!$F$5,$C116='S8'!$F$15,$C116='S8'!$F$25,$C116='S8'!$F$35)),1,0)</f>
        <v>1</v>
      </c>
      <c r="AP116" s="439">
        <f>IF((OR($C116='S8'!$F$6,$C116='S8'!$F$16,$C116='S8'!$F$26,$C116='S8'!$F$36)),1,0)</f>
        <v>1</v>
      </c>
      <c r="AQ116" s="439">
        <f>IF((OR($C116='S8'!$F$7,$C116='S8'!$F$17,$C116='S8'!$F$27,$C116='S8'!$F$37)),1,0)</f>
        <v>0</v>
      </c>
      <c r="AR116" s="439">
        <f>IF((OR($C116='S8'!$F$8,$C116='S8'!$F$18,$C116='S8'!$F$28,$C116='S8'!$F$38)),1,0)</f>
        <v>1</v>
      </c>
      <c r="AS116" s="439">
        <f>IF((OR($C116='S8'!$F$9,$C116='S8'!$F$19,$C116='S8'!$F$29,$C116='S8'!$F$39)),1,0)</f>
        <v>1</v>
      </c>
      <c r="AT116" s="439">
        <f>IF((OR($C116='S8'!$F$10,$C116='S8'!$F$20,$C116='S8'!$F$30,$C116='S8'!$F$40)),1,0)</f>
        <v>1</v>
      </c>
      <c r="AU116" s="439">
        <f>IF((OR($C116='S8'!$F$11,$C116='S8'!$F$21,$C116='S8'!$F$31,$C116='S8'!$F$41)),1,0)</f>
        <v>1</v>
      </c>
      <c r="AV116" s="439">
        <f>IF((OR($C116='S8'!$F$12,$C116='S8'!$F$22,$C116='S8'!$F$32,$C116='S8'!$F$42)),1,0)</f>
        <v>0</v>
      </c>
      <c r="AW116" s="441">
        <f>IF((OR($C116='S8'!$G$3,$C116='S8'!$G$13,$C116='S8'!$G$23,$C116='S8'!$G$33)),1,0)</f>
        <v>0</v>
      </c>
      <c r="AX116" s="441">
        <f>IF((OR($C116='S8'!$G$4,$C116='S8'!$G$14,$C116='S8'!$G$24,$C116='S8'!$G$34)),1,0)</f>
        <v>0</v>
      </c>
      <c r="AY116" s="441">
        <f>IF((OR($C116='S8'!$G$5,$C116='S8'!$G$15,$C116='S8'!$G$25,$C116='S8'!$G$35)),1,0)</f>
        <v>0</v>
      </c>
      <c r="AZ116" s="441">
        <f>IF((OR($C116='S8'!$G$6,$C116='S8'!$G$16,$C116='S8'!$G$26,$C116='S8'!$G$36)),1,0)</f>
        <v>0</v>
      </c>
      <c r="BA116" s="441">
        <f>IF((OR($C116='S8'!$G$7,$C116='S8'!$G$17,$C116='S8'!$G$27,$C116='S8'!$G$37)),1,0)</f>
        <v>0</v>
      </c>
      <c r="BB116" s="441">
        <f>IF((OR($C116='S8'!$G$8,$C116='S8'!$G$18,$C116='S8'!$G$28,$C116='S8'!$G$38)),1,0)</f>
        <v>0</v>
      </c>
      <c r="BC116" s="441">
        <f>IF((OR($C116='S8'!$G$9,$C116='S8'!$G$19,$C116='S8'!$G$29,$C116='S8'!$G$39)),1,0)</f>
        <v>0</v>
      </c>
      <c r="BD116" s="441">
        <f>IF((OR($C116='S8'!$G$10,$C116='S8'!$G$20,$C116='S8'!$G$30,$C116='S8'!$G$40)),1,0)</f>
        <v>0</v>
      </c>
      <c r="BE116" s="441">
        <f>IF((OR($C116='S8'!$G$11,$C116='S8'!$G$21,$C116='S8'!$G$31,$C116='S8'!$G$41)),1,0)</f>
        <v>0</v>
      </c>
      <c r="BF116" s="441">
        <f>IF((OR($C116='S8'!$G$12,$C116='S8'!$G$22,$C116='S8'!$G$32,$C116='S8'!$G$42)),1,0)</f>
        <v>0</v>
      </c>
      <c r="BG116" s="441" t="str">
        <f t="shared" si="422"/>
        <v/>
      </c>
      <c r="BH116" s="441" t="str">
        <f t="shared" si="423"/>
        <v/>
      </c>
      <c r="BI116" s="441" t="str">
        <f t="shared" si="424"/>
        <v/>
      </c>
      <c r="BJ116" s="441" t="str">
        <f t="shared" si="425"/>
        <v/>
      </c>
      <c r="BK116" s="441" t="str">
        <f t="shared" si="426"/>
        <v/>
      </c>
      <c r="BL116" s="441" t="str">
        <f t="shared" si="427"/>
        <v/>
      </c>
      <c r="BM116" s="441" t="str">
        <f t="shared" si="428"/>
        <v/>
      </c>
      <c r="BN116" s="441" t="str">
        <f t="shared" si="429"/>
        <v/>
      </c>
      <c r="BO116" s="441" t="str">
        <f t="shared" si="430"/>
        <v/>
      </c>
      <c r="BP116" s="441" t="str">
        <f t="shared" si="431"/>
        <v/>
      </c>
      <c r="BQ116" s="439" t="str">
        <f t="shared" si="432"/>
        <v/>
      </c>
      <c r="BR116" s="439" t="str">
        <f t="shared" si="433"/>
        <v/>
      </c>
      <c r="BS116" s="439" t="str">
        <f t="shared" si="434"/>
        <v/>
      </c>
      <c r="BT116" s="439" t="str">
        <f t="shared" si="435"/>
        <v/>
      </c>
      <c r="BU116" s="439" t="str">
        <f t="shared" si="436"/>
        <v/>
      </c>
      <c r="BV116" s="439" t="str">
        <f t="shared" si="437"/>
        <v/>
      </c>
      <c r="BW116" s="439" t="str">
        <f t="shared" si="438"/>
        <v/>
      </c>
      <c r="BX116" s="439" t="str">
        <f t="shared" si="439"/>
        <v/>
      </c>
      <c r="BY116" s="439" t="str">
        <f t="shared" si="440"/>
        <v/>
      </c>
      <c r="BZ116" s="439" t="str">
        <f t="shared" si="441"/>
        <v/>
      </c>
      <c r="CA116" s="441" t="str">
        <f t="shared" si="442"/>
        <v/>
      </c>
      <c r="CB116" s="441" t="str">
        <f t="shared" si="443"/>
        <v/>
      </c>
      <c r="CC116" s="441" t="str">
        <f t="shared" si="444"/>
        <v/>
      </c>
      <c r="CD116" s="441" t="str">
        <f t="shared" si="445"/>
        <v/>
      </c>
      <c r="CE116" s="441" t="str">
        <f t="shared" si="446"/>
        <v/>
      </c>
      <c r="CF116" s="441" t="str">
        <f t="shared" si="447"/>
        <v/>
      </c>
      <c r="CG116" s="441" t="str">
        <f t="shared" si="448"/>
        <v/>
      </c>
      <c r="CH116" s="441" t="str">
        <f t="shared" si="449"/>
        <v/>
      </c>
      <c r="CI116" s="441" t="str">
        <f t="shared" si="450"/>
        <v/>
      </c>
      <c r="CJ116" s="441" t="str">
        <f t="shared" si="451"/>
        <v/>
      </c>
      <c r="CK116" s="439">
        <f t="shared" si="452"/>
        <v>1</v>
      </c>
      <c r="CL116" s="439">
        <f t="shared" si="453"/>
        <v>2</v>
      </c>
      <c r="CM116" s="439">
        <f t="shared" si="454"/>
        <v>3</v>
      </c>
      <c r="CN116" s="439">
        <f t="shared" si="455"/>
        <v>4</v>
      </c>
      <c r="CO116" s="439" t="str">
        <f t="shared" si="456"/>
        <v/>
      </c>
      <c r="CP116" s="439">
        <f t="shared" si="457"/>
        <v>6</v>
      </c>
      <c r="CQ116" s="439">
        <f t="shared" si="458"/>
        <v>7</v>
      </c>
      <c r="CR116" s="439">
        <f t="shared" si="459"/>
        <v>8</v>
      </c>
      <c r="CS116" s="439">
        <f t="shared" si="460"/>
        <v>9</v>
      </c>
      <c r="CT116" s="439" t="str">
        <f t="shared" si="461"/>
        <v/>
      </c>
      <c r="CU116" s="441" t="str">
        <f t="shared" si="462"/>
        <v/>
      </c>
      <c r="CV116" s="441" t="str">
        <f t="shared" si="463"/>
        <v/>
      </c>
      <c r="CW116" s="441" t="str">
        <f t="shared" si="464"/>
        <v/>
      </c>
      <c r="CX116" s="441" t="str">
        <f t="shared" si="465"/>
        <v/>
      </c>
      <c r="CY116" s="441" t="str">
        <f t="shared" si="466"/>
        <v/>
      </c>
      <c r="CZ116" s="441" t="str">
        <f t="shared" si="467"/>
        <v/>
      </c>
      <c r="DA116" s="441" t="str">
        <f t="shared" si="468"/>
        <v/>
      </c>
      <c r="DB116" s="441" t="str">
        <f t="shared" si="469"/>
        <v/>
      </c>
      <c r="DC116" s="441" t="str">
        <f t="shared" si="470"/>
        <v/>
      </c>
      <c r="DD116" s="441" t="str">
        <f t="shared" si="471"/>
        <v/>
      </c>
      <c r="DE116" s="443" t="str">
        <f t="shared" si="472"/>
        <v/>
      </c>
      <c r="DF116" s="443" t="str">
        <f t="shared" si="296"/>
        <v/>
      </c>
      <c r="DG116" s="443" t="str">
        <f t="shared" si="473"/>
        <v/>
      </c>
      <c r="DH116" s="443" t="str">
        <f t="shared" si="297"/>
        <v/>
      </c>
      <c r="DI116" t="str">
        <f t="shared" si="474"/>
        <v/>
      </c>
      <c r="DJ116" s="443" t="str">
        <f t="shared" si="298"/>
        <v/>
      </c>
      <c r="DK116" t="str">
        <f t="shared" si="475"/>
        <v>12346789</v>
      </c>
      <c r="DL116" s="443" t="str">
        <f t="shared" si="300"/>
        <v>TH12346789</v>
      </c>
      <c r="DM116" t="str">
        <f t="shared" si="476"/>
        <v/>
      </c>
      <c r="DN116" s="443" t="str">
        <f t="shared" si="299"/>
        <v/>
      </c>
    </row>
    <row r="117" spans="1:118" ht="20.100000000000001" customHeight="1" x14ac:dyDescent="0.2">
      <c r="A117" s="1040"/>
      <c r="B117" s="40">
        <f t="shared" si="295"/>
        <v>112</v>
      </c>
      <c r="C117" s="647" t="s">
        <v>695</v>
      </c>
      <c r="D117" s="648" t="str">
        <f>VLOOKUP($C117,'Course List (program)'!$G$2:$L$100,2,FALSE)</f>
        <v>Graduation Project</v>
      </c>
      <c r="E117" s="649" t="str">
        <f>VLOOKUP($C117,'Course List (program)'!$G$2:$L$100,3,FALSE)</f>
        <v>Prof. Dr. Sevinç HADİ</v>
      </c>
      <c r="F117" s="655" t="str">
        <f>VLOOKUP($C117,'Course List (program)'!$G$2:$L$100,4,FALSE)</f>
        <v>Evin ERİŞ</v>
      </c>
      <c r="G117" s="648" t="str">
        <f>CONCATENATE(DF117,DH117,DJ117,DL117,DN117)</f>
        <v>TH12346789</v>
      </c>
      <c r="H117" s="652">
        <f>VLOOKUP($C117,'Course List (program)'!$G$2:$L$100,6,FALSE)</f>
        <v>0</v>
      </c>
      <c r="I117" s="441">
        <f>IF((OR($C117='S8'!$C$3,$C117='S8'!$C$13,$C117='S8'!$C$23,$C117='S8'!$C$33)),1,0)</f>
        <v>0</v>
      </c>
      <c r="J117" s="441">
        <f>IF((OR($C117='S8'!$C$4,$C117='S8'!$C$14,$C117='S8'!$C$24,$C117='S8'!$C$34)),1,0)</f>
        <v>0</v>
      </c>
      <c r="K117" s="441">
        <f>IF((OR($C117='S8'!$C$5,$C117='S8'!$C$15,$C117='S8'!$C$25,$C117='S8'!$C$35)),1,0)</f>
        <v>0</v>
      </c>
      <c r="L117" s="441">
        <f>IF((OR($C117='S8'!$C$6,$C117='S8'!$C$16,$C117='S8'!$C$26,$C117='S8'!$C$36)),1,0)</f>
        <v>0</v>
      </c>
      <c r="M117" s="441">
        <f>IF((OR($C117='S8'!$C$7,$C117='S8'!$C$17,$C117='S8'!$C$27,$C117='S8'!$C$37)),1,0)</f>
        <v>0</v>
      </c>
      <c r="N117" s="441">
        <f>IF((OR($C117='S8'!$C$8,$C117='S8'!$C$18,$C117='S8'!$C$28,$C117='S8'!$C$38)),1,0)</f>
        <v>0</v>
      </c>
      <c r="O117" s="441">
        <f>IF((OR($C117='S8'!$C$9,$C117='S8'!$C$19,$C117='S8'!$C$29,$C117='S8'!$C$39)),1,0)</f>
        <v>0</v>
      </c>
      <c r="P117" s="441">
        <f>IF((OR($C117='S8'!$C$10,$C117='S8'!$C$20,$C117='S8'!$C$30,$C117='S8'!$C$40)),1,0)</f>
        <v>0</v>
      </c>
      <c r="Q117" s="441">
        <f>IF((OR($C117='S8'!$C$11,$C117='S8'!$C$21,$C117='S8'!$C$31,$C117='S8'!$C$41)),1,0)</f>
        <v>0</v>
      </c>
      <c r="R117" s="441">
        <f>IF((OR($C117='S8'!$C$12,$C117='S8'!$C$22,$C117='S8'!$C$32,$C117='S8'!$C$42)),1,0)</f>
        <v>0</v>
      </c>
      <c r="S117" s="439">
        <f>IF((OR($C117='S8'!$D$3,$C117='S8'!$D$13,$C117='S8'!$D$23,$C117='S8'!$D$33)),1,0)</f>
        <v>0</v>
      </c>
      <c r="T117" s="439">
        <f>IF((OR($C117='S8'!$D$4,$C117='S8'!$D$14,$C117='S8'!$D$24,$C117='S8'!$D$34)),1,0)</f>
        <v>0</v>
      </c>
      <c r="U117" s="439">
        <f>IF((OR($C117='S8'!$D$5,$C117='S8'!$D$15,$C117='S8'!$D$25,$C117='S8'!$D$35)),1,0)</f>
        <v>0</v>
      </c>
      <c r="V117" s="439">
        <f>IF((OR($C117='S8'!$D$6,$C117='S8'!$D$16,$C117='S8'!$D$26,$C117='S8'!$D$36)),1,0)</f>
        <v>0</v>
      </c>
      <c r="W117" s="439">
        <f>IF((OR($C117='S8'!$D$7,$C117='S8'!$D$17,$C117='S8'!$D$27,$C117='S8'!$D$37)),1,0)</f>
        <v>0</v>
      </c>
      <c r="X117" s="439">
        <f>IF((OR($C117='S8'!$D$8,$C117='S8'!$D$18,$C117='S8'!$D$28,$C117='S8'!$D$38)),1,0)</f>
        <v>0</v>
      </c>
      <c r="Y117" s="439">
        <f>IF((OR($C117='S8'!$D$9,$C117='S8'!$D$19,$C117='S8'!$D$29,$C117='S8'!$D$39)),1,0)</f>
        <v>0</v>
      </c>
      <c r="Z117" s="439">
        <f>IF((OR($C117='S8'!$D$10,$C117='S8'!$D$20,$C117='S8'!$D$30,$C117='S8'!$D$40)),1,0)</f>
        <v>0</v>
      </c>
      <c r="AA117" s="439">
        <f>IF((OR($C117='S8'!$D$11,$C117='S8'!$D$21,$C117='S8'!$D$31,$C117='S8'!$D$41)),1,0)</f>
        <v>0</v>
      </c>
      <c r="AB117" s="439">
        <f>IF((OR($C117='S8'!$D$12,$C117='S8'!$D$22,$C117='S8'!$D$32,$C117='S8'!$D$42)),1,0)</f>
        <v>0</v>
      </c>
      <c r="AC117" s="441">
        <f>IF((OR($C117='S8'!$E$3,$C117='S8'!$E$13,$C117='S8'!$E$23,$C117='S8'!$E$33)),1,0)</f>
        <v>0</v>
      </c>
      <c r="AD117" s="441">
        <f>IF((OR($C117='S8'!$E$4,$C117='S8'!$E$14,$C117='S8'!$E$24,$C117='S8'!$E$34)),1,0)</f>
        <v>0</v>
      </c>
      <c r="AE117" s="441">
        <f>IF((OR($C117='S8'!$E$5,$C117='S8'!$E$15,$C117='S8'!$E$25,$C117='S8'!$E$35)),1,0)</f>
        <v>0</v>
      </c>
      <c r="AF117" s="441">
        <f>IF((OR($C117='S8'!$E$6,$C117='S8'!$E$16,$C117='S8'!$E$26,$C117='S8'!$E$36)),1,0)</f>
        <v>0</v>
      </c>
      <c r="AG117" s="441">
        <f>IF((OR($C117='S8'!$E$7,$C117='S8'!$E$17,$C117='S8'!$E$27,$C117='S8'!$E$37)),1,0)</f>
        <v>0</v>
      </c>
      <c r="AH117" s="441">
        <f>IF((OR($C117='S8'!$E$8,$C117='S8'!$E$18,$C117='S8'!$E$28,$C117='S8'!$E$38)),1,0)</f>
        <v>0</v>
      </c>
      <c r="AI117" s="441">
        <f>IF((OR($C117='S8'!$E$9,$C117='S8'!$E$19,$C117='S8'!$E$29,$C117='S8'!$E$39)),1,0)</f>
        <v>0</v>
      </c>
      <c r="AJ117" s="441">
        <f>IF((OR($C117='S8'!$E$10,$C117='S8'!$E$20,$C117='S8'!$E$30,$C117='S8'!$E$40)),1,0)</f>
        <v>0</v>
      </c>
      <c r="AK117" s="441">
        <f>IF((OR($C117='S8'!$E$11,$C117='S8'!$E$21,$C117='S8'!$E$31,$C117='S8'!$E$41)),1,0)</f>
        <v>0</v>
      </c>
      <c r="AL117" s="441">
        <f>IF((OR($C117='S8'!$E$12,$C117='S8'!$E$22,$C117='S8'!$E$32,$C117='S8'!$E$42)),1,0)</f>
        <v>0</v>
      </c>
      <c r="AM117" s="439">
        <f>IF((OR($C117='S8'!$F$3,$C117='S8'!$F$13,$C117='S8'!$F$23,$C117='S8'!$F$33)),1,0)</f>
        <v>1</v>
      </c>
      <c r="AN117" s="439">
        <f>IF((OR($C117='S8'!$F$4,$C117='S8'!$F$14,$C117='S8'!$F$24,$C117='S8'!$F$34)),1,0)</f>
        <v>1</v>
      </c>
      <c r="AO117" s="439">
        <f>IF((OR($C117='S8'!$F$5,$C117='S8'!$F$15,$C117='S8'!$F$25,$C117='S8'!$F$35)),1,0)</f>
        <v>1</v>
      </c>
      <c r="AP117" s="439">
        <f>IF((OR($C117='S8'!$F$6,$C117='S8'!$F$16,$C117='S8'!$F$26,$C117='S8'!$F$36)),1,0)</f>
        <v>1</v>
      </c>
      <c r="AQ117" s="439">
        <f>IF((OR($C117='S8'!$F$7,$C117='S8'!$F$17,$C117='S8'!$F$27,$C117='S8'!$F$37)),1,0)</f>
        <v>0</v>
      </c>
      <c r="AR117" s="439">
        <f>IF((OR($C117='S8'!$F$8,$C117='S8'!$F$18,$C117='S8'!$F$28,$C117='S8'!$F$38)),1,0)</f>
        <v>1</v>
      </c>
      <c r="AS117" s="439">
        <f>IF((OR($C117='S8'!$F$9,$C117='S8'!$F$19,$C117='S8'!$F$29,$C117='S8'!$F$39)),1,0)</f>
        <v>1</v>
      </c>
      <c r="AT117" s="439">
        <f>IF((OR($C117='S8'!$F$10,$C117='S8'!$F$20,$C117='S8'!$F$30,$C117='S8'!$F$40)),1,0)</f>
        <v>1</v>
      </c>
      <c r="AU117" s="439">
        <f>IF((OR($C117='S8'!$F$11,$C117='S8'!$F$21,$C117='S8'!$F$31,$C117='S8'!$F$41)),1,0)</f>
        <v>1</v>
      </c>
      <c r="AV117" s="439">
        <f>IF((OR($C117='S8'!$F$12,$C117='S8'!$F$22,$C117='S8'!$F$32,$C117='S8'!$F$42)),1,0)</f>
        <v>0</v>
      </c>
      <c r="AW117" s="441">
        <f>IF((OR($C117='S8'!$G$3,$C117='S8'!$G$13,$C117='S8'!$G$23,$C117='S8'!$G$33)),1,0)</f>
        <v>0</v>
      </c>
      <c r="AX117" s="441">
        <f>IF((OR($C117='S8'!$G$4,$C117='S8'!$G$14,$C117='S8'!$G$24,$C117='S8'!$G$34)),1,0)</f>
        <v>0</v>
      </c>
      <c r="AY117" s="441">
        <f>IF((OR($C117='S8'!$G$5,$C117='S8'!$G$15,$C117='S8'!$G$25,$C117='S8'!$G$35)),1,0)</f>
        <v>0</v>
      </c>
      <c r="AZ117" s="441">
        <f>IF((OR($C117='S8'!$G$6,$C117='S8'!$G$16,$C117='S8'!$G$26,$C117='S8'!$G$36)),1,0)</f>
        <v>0</v>
      </c>
      <c r="BA117" s="441">
        <f>IF((OR($C117='S8'!$G$7,$C117='S8'!$G$17,$C117='S8'!$G$27,$C117='S8'!$G$37)),1,0)</f>
        <v>0</v>
      </c>
      <c r="BB117" s="441">
        <f>IF((OR($C117='S8'!$G$8,$C117='S8'!$G$18,$C117='S8'!$G$28,$C117='S8'!$G$38)),1,0)</f>
        <v>0</v>
      </c>
      <c r="BC117" s="441">
        <f>IF((OR($C117='S8'!$G$9,$C117='S8'!$G$19,$C117='S8'!$G$29,$C117='S8'!$G$39)),1,0)</f>
        <v>0</v>
      </c>
      <c r="BD117" s="441">
        <f>IF((OR($C117='S8'!$G$10,$C117='S8'!$G$20,$C117='S8'!$G$30,$C117='S8'!$G$40)),1,0)</f>
        <v>0</v>
      </c>
      <c r="BE117" s="441">
        <f>IF((OR($C117='S8'!$G$11,$C117='S8'!$G$21,$C117='S8'!$G$31,$C117='S8'!$G$41)),1,0)</f>
        <v>0</v>
      </c>
      <c r="BF117" s="441">
        <f>IF((OR($C117='S8'!$G$12,$C117='S8'!$G$22,$C117='S8'!$G$32,$C117='S8'!$G$42)),1,0)</f>
        <v>0</v>
      </c>
      <c r="BG117" s="441" t="str">
        <f t="shared" si="422"/>
        <v/>
      </c>
      <c r="BH117" s="441" t="str">
        <f t="shared" si="423"/>
        <v/>
      </c>
      <c r="BI117" s="441" t="str">
        <f t="shared" si="424"/>
        <v/>
      </c>
      <c r="BJ117" s="441" t="str">
        <f t="shared" si="425"/>
        <v/>
      </c>
      <c r="BK117" s="441" t="str">
        <f t="shared" si="426"/>
        <v/>
      </c>
      <c r="BL117" s="441" t="str">
        <f t="shared" si="427"/>
        <v/>
      </c>
      <c r="BM117" s="441" t="str">
        <f t="shared" si="428"/>
        <v/>
      </c>
      <c r="BN117" s="441" t="str">
        <f t="shared" si="429"/>
        <v/>
      </c>
      <c r="BO117" s="441" t="str">
        <f t="shared" si="430"/>
        <v/>
      </c>
      <c r="BP117" s="441" t="str">
        <f t="shared" si="431"/>
        <v/>
      </c>
      <c r="BQ117" s="439" t="str">
        <f t="shared" si="432"/>
        <v/>
      </c>
      <c r="BR117" s="439" t="str">
        <f t="shared" si="433"/>
        <v/>
      </c>
      <c r="BS117" s="439" t="str">
        <f t="shared" si="434"/>
        <v/>
      </c>
      <c r="BT117" s="439" t="str">
        <f t="shared" si="435"/>
        <v/>
      </c>
      <c r="BU117" s="439" t="str">
        <f t="shared" si="436"/>
        <v/>
      </c>
      <c r="BV117" s="439" t="str">
        <f t="shared" si="437"/>
        <v/>
      </c>
      <c r="BW117" s="439" t="str">
        <f t="shared" si="438"/>
        <v/>
      </c>
      <c r="BX117" s="439" t="str">
        <f t="shared" si="439"/>
        <v/>
      </c>
      <c r="BY117" s="439" t="str">
        <f t="shared" si="440"/>
        <v/>
      </c>
      <c r="BZ117" s="439" t="str">
        <f t="shared" si="441"/>
        <v/>
      </c>
      <c r="CA117" s="441" t="str">
        <f t="shared" si="442"/>
        <v/>
      </c>
      <c r="CB117" s="441" t="str">
        <f t="shared" si="443"/>
        <v/>
      </c>
      <c r="CC117" s="441" t="str">
        <f t="shared" si="444"/>
        <v/>
      </c>
      <c r="CD117" s="441" t="str">
        <f t="shared" si="445"/>
        <v/>
      </c>
      <c r="CE117" s="441" t="str">
        <f t="shared" si="446"/>
        <v/>
      </c>
      <c r="CF117" s="441" t="str">
        <f t="shared" si="447"/>
        <v/>
      </c>
      <c r="CG117" s="441" t="str">
        <f t="shared" si="448"/>
        <v/>
      </c>
      <c r="CH117" s="441" t="str">
        <f t="shared" si="449"/>
        <v/>
      </c>
      <c r="CI117" s="441" t="str">
        <f t="shared" si="450"/>
        <v/>
      </c>
      <c r="CJ117" s="441" t="str">
        <f t="shared" si="451"/>
        <v/>
      </c>
      <c r="CK117" s="439">
        <f t="shared" si="452"/>
        <v>1</v>
      </c>
      <c r="CL117" s="439">
        <f t="shared" si="453"/>
        <v>2</v>
      </c>
      <c r="CM117" s="439">
        <f t="shared" si="454"/>
        <v>3</v>
      </c>
      <c r="CN117" s="439">
        <f t="shared" si="455"/>
        <v>4</v>
      </c>
      <c r="CO117" s="439" t="str">
        <f t="shared" si="456"/>
        <v/>
      </c>
      <c r="CP117" s="439">
        <f t="shared" si="457"/>
        <v>6</v>
      </c>
      <c r="CQ117" s="439">
        <f t="shared" si="458"/>
        <v>7</v>
      </c>
      <c r="CR117" s="439">
        <f t="shared" si="459"/>
        <v>8</v>
      </c>
      <c r="CS117" s="439">
        <f t="shared" si="460"/>
        <v>9</v>
      </c>
      <c r="CT117" s="439" t="str">
        <f t="shared" si="461"/>
        <v/>
      </c>
      <c r="CU117" s="441" t="str">
        <f t="shared" si="462"/>
        <v/>
      </c>
      <c r="CV117" s="441" t="str">
        <f t="shared" si="463"/>
        <v/>
      </c>
      <c r="CW117" s="441" t="str">
        <f t="shared" si="464"/>
        <v/>
      </c>
      <c r="CX117" s="441" t="str">
        <f t="shared" si="465"/>
        <v/>
      </c>
      <c r="CY117" s="441" t="str">
        <f t="shared" si="466"/>
        <v/>
      </c>
      <c r="CZ117" s="441" t="str">
        <f t="shared" si="467"/>
        <v/>
      </c>
      <c r="DA117" s="441" t="str">
        <f t="shared" si="468"/>
        <v/>
      </c>
      <c r="DB117" s="441" t="str">
        <f t="shared" si="469"/>
        <v/>
      </c>
      <c r="DC117" s="441" t="str">
        <f t="shared" si="470"/>
        <v/>
      </c>
      <c r="DD117" s="441" t="str">
        <f t="shared" si="471"/>
        <v/>
      </c>
      <c r="DE117" s="443" t="str">
        <f t="shared" si="472"/>
        <v/>
      </c>
      <c r="DF117" s="443" t="str">
        <f t="shared" si="296"/>
        <v/>
      </c>
      <c r="DG117" s="443" t="str">
        <f t="shared" si="473"/>
        <v/>
      </c>
      <c r="DH117" s="443" t="str">
        <f t="shared" si="297"/>
        <v/>
      </c>
      <c r="DI117" t="str">
        <f t="shared" si="474"/>
        <v/>
      </c>
      <c r="DJ117" s="443" t="str">
        <f t="shared" si="298"/>
        <v/>
      </c>
      <c r="DK117" t="str">
        <f t="shared" si="475"/>
        <v>12346789</v>
      </c>
      <c r="DL117" s="443" t="str">
        <f t="shared" si="300"/>
        <v>TH12346789</v>
      </c>
      <c r="DM117" t="str">
        <f t="shared" si="476"/>
        <v/>
      </c>
      <c r="DN117" s="443" t="str">
        <f t="shared" si="299"/>
        <v/>
      </c>
    </row>
    <row r="118" spans="1:118" ht="20.100000000000001" customHeight="1" x14ac:dyDescent="0.2">
      <c r="A118" s="1040"/>
      <c r="B118" s="40">
        <f t="shared" si="295"/>
        <v>113</v>
      </c>
      <c r="C118" s="647" t="s">
        <v>768</v>
      </c>
      <c r="D118" s="648" t="str">
        <f>VLOOKUP($C118,'Course List (program)'!$G$2:$L$100,2,FALSE)</f>
        <v>Graduation Project</v>
      </c>
      <c r="E118" s="649" t="str">
        <f>VLOOKUP($C118,'Course List (program)'!$G$2:$L$100,3,FALSE)</f>
        <v>Öğr. Gör. Dr. Nihat GÜNDÜZ</v>
      </c>
      <c r="F118" s="655" t="str">
        <f>VLOOKUP($C118,'Course List (program)'!$G$2:$L$100,4,FALSE)</f>
        <v>Ece DEMİR</v>
      </c>
      <c r="G118" s="648" t="str">
        <f>CONCATENATE(DF118,DH118,DJ118,DL118,DN118)</f>
        <v>M12346789</v>
      </c>
      <c r="H118" s="652">
        <f>VLOOKUP($C118,'Course List (program)'!$G$2:$L$100,6,FALSE)</f>
        <v>0</v>
      </c>
      <c r="I118" s="441">
        <f>IF((OR($C118='S8'!$C$3,$C118='S8'!$C$13,$C118='S8'!$C$23,$C118='S8'!$C$33)),1,0)</f>
        <v>1</v>
      </c>
      <c r="J118" s="441">
        <f>IF((OR($C118='S8'!$C$4,$C118='S8'!$C$14,$C118='S8'!$C$24,$C118='S8'!$C$34)),1,0)</f>
        <v>1</v>
      </c>
      <c r="K118" s="441">
        <f>IF((OR($C118='S8'!$C$5,$C118='S8'!$C$15,$C118='S8'!$C$25,$C118='S8'!$C$35)),1,0)</f>
        <v>1</v>
      </c>
      <c r="L118" s="441">
        <f>IF((OR($C118='S8'!$C$6,$C118='S8'!$C$16,$C118='S8'!$C$26,$C118='S8'!$C$36)),1,0)</f>
        <v>1</v>
      </c>
      <c r="M118" s="441">
        <f>IF((OR($C118='S8'!$C$7,$C118='S8'!$C$17,$C118='S8'!$C$27,$C118='S8'!$C$37)),1,0)</f>
        <v>0</v>
      </c>
      <c r="N118" s="441">
        <f>IF((OR($C118='S8'!$C$8,$C118='S8'!$C$18,$C118='S8'!$C$28,$C118='S8'!$C$38)),1,0)</f>
        <v>1</v>
      </c>
      <c r="O118" s="441">
        <f>IF((OR($C118='S8'!$C$9,$C118='S8'!$C$19,$C118='S8'!$C$29,$C118='S8'!$C$39)),1,0)</f>
        <v>1</v>
      </c>
      <c r="P118" s="441">
        <f>IF((OR($C118='S8'!$C$10,$C118='S8'!$C$20,$C118='S8'!$C$30,$C118='S8'!$C$40)),1,0)</f>
        <v>1</v>
      </c>
      <c r="Q118" s="441">
        <f>IF((OR($C118='S8'!$C$11,$C118='S8'!$C$21,$C118='S8'!$C$31,$C118='S8'!$C$41)),1,0)</f>
        <v>1</v>
      </c>
      <c r="R118" s="441">
        <f>IF((OR($C118='S8'!$C$12,$C118='S8'!$C$22,$C118='S8'!$C$32,$C118='S8'!$C$42)),1,0)</f>
        <v>0</v>
      </c>
      <c r="S118" s="439">
        <f>IF((OR($C118='S8'!$D$3,$C118='S8'!$D$13,$C118='S8'!$D$23,$C118='S8'!$D$33)),1,0)</f>
        <v>0</v>
      </c>
      <c r="T118" s="439">
        <f>IF((OR($C118='S8'!$D$4,$C118='S8'!$D$14,$C118='S8'!$D$24,$C118='S8'!$D$34)),1,0)</f>
        <v>0</v>
      </c>
      <c r="U118" s="439">
        <f>IF((OR($C118='S8'!$D$5,$C118='S8'!$D$15,$C118='S8'!$D$25,$C118='S8'!$D$35)),1,0)</f>
        <v>0</v>
      </c>
      <c r="V118" s="439">
        <f>IF((OR($C118='S8'!$D$6,$C118='S8'!$D$16,$C118='S8'!$D$26,$C118='S8'!$D$36)),1,0)</f>
        <v>0</v>
      </c>
      <c r="W118" s="439">
        <f>IF((OR($C118='S8'!$D$7,$C118='S8'!$D$17,$C118='S8'!$D$27,$C118='S8'!$D$37)),1,0)</f>
        <v>0</v>
      </c>
      <c r="X118" s="439">
        <f>IF((OR($C118='S8'!$D$8,$C118='S8'!$D$18,$C118='S8'!$D$28,$C118='S8'!$D$38)),1,0)</f>
        <v>0</v>
      </c>
      <c r="Y118" s="439">
        <f>IF((OR($C118='S8'!$D$9,$C118='S8'!$D$19,$C118='S8'!$D$29,$C118='S8'!$D$39)),1,0)</f>
        <v>0</v>
      </c>
      <c r="Z118" s="439">
        <f>IF((OR($C118='S8'!$D$10,$C118='S8'!$D$20,$C118='S8'!$D$30,$C118='S8'!$D$40)),1,0)</f>
        <v>0</v>
      </c>
      <c r="AA118" s="439">
        <f>IF((OR($C118='S8'!$D$11,$C118='S8'!$D$21,$C118='S8'!$D$31,$C118='S8'!$D$41)),1,0)</f>
        <v>0</v>
      </c>
      <c r="AB118" s="439">
        <f>IF((OR($C118='S8'!$D$12,$C118='S8'!$D$22,$C118='S8'!$D$32,$C118='S8'!$D$42)),1,0)</f>
        <v>0</v>
      </c>
      <c r="AC118" s="441">
        <f>IF((OR($C118='S8'!$E$3,$C118='S8'!$E$13,$C118='S8'!$E$23,$C118='S8'!$E$33)),1,0)</f>
        <v>0</v>
      </c>
      <c r="AD118" s="441">
        <f>IF((OR($C118='S8'!$E$4,$C118='S8'!$E$14,$C118='S8'!$E$24,$C118='S8'!$E$34)),1,0)</f>
        <v>0</v>
      </c>
      <c r="AE118" s="441">
        <f>IF((OR($C118='S8'!$E$5,$C118='S8'!$E$15,$C118='S8'!$E$25,$C118='S8'!$E$35)),1,0)</f>
        <v>0</v>
      </c>
      <c r="AF118" s="441">
        <f>IF((OR($C118='S8'!$E$6,$C118='S8'!$E$16,$C118='S8'!$E$26,$C118='S8'!$E$36)),1,0)</f>
        <v>0</v>
      </c>
      <c r="AG118" s="441">
        <f>IF((OR($C118='S8'!$E$7,$C118='S8'!$E$17,$C118='S8'!$E$27,$C118='S8'!$E$37)),1,0)</f>
        <v>0</v>
      </c>
      <c r="AH118" s="441">
        <f>IF((OR($C118='S8'!$E$8,$C118='S8'!$E$18,$C118='S8'!$E$28,$C118='S8'!$E$38)),1,0)</f>
        <v>0</v>
      </c>
      <c r="AI118" s="441">
        <f>IF((OR($C118='S8'!$E$9,$C118='S8'!$E$19,$C118='S8'!$E$29,$C118='S8'!$E$39)),1,0)</f>
        <v>0</v>
      </c>
      <c r="AJ118" s="441">
        <f>IF((OR($C118='S8'!$E$10,$C118='S8'!$E$20,$C118='S8'!$E$30,$C118='S8'!$E$40)),1,0)</f>
        <v>0</v>
      </c>
      <c r="AK118" s="441">
        <f>IF((OR($C118='S8'!$E$11,$C118='S8'!$E$21,$C118='S8'!$E$31,$C118='S8'!$E$41)),1,0)</f>
        <v>0</v>
      </c>
      <c r="AL118" s="441">
        <f>IF((OR($C118='S8'!$E$12,$C118='S8'!$E$22,$C118='S8'!$E$32,$C118='S8'!$E$42)),1,0)</f>
        <v>0</v>
      </c>
      <c r="AM118" s="439">
        <f>IF((OR($C118='S8'!$F$3,$C118='S8'!$F$13,$C118='S8'!$F$23,$C118='S8'!$F$33)),1,0)</f>
        <v>0</v>
      </c>
      <c r="AN118" s="439">
        <f>IF((OR($C118='S8'!$F$4,$C118='S8'!$F$14,$C118='S8'!$F$24,$C118='S8'!$F$34)),1,0)</f>
        <v>0</v>
      </c>
      <c r="AO118" s="439">
        <f>IF((OR($C118='S8'!$F$5,$C118='S8'!$F$15,$C118='S8'!$F$25,$C118='S8'!$F$35)),1,0)</f>
        <v>0</v>
      </c>
      <c r="AP118" s="439">
        <f>IF((OR($C118='S8'!$F$6,$C118='S8'!$F$16,$C118='S8'!$F$26,$C118='S8'!$F$36)),1,0)</f>
        <v>0</v>
      </c>
      <c r="AQ118" s="439">
        <f>IF((OR($C118='S8'!$F$7,$C118='S8'!$F$17,$C118='S8'!$F$27,$C118='S8'!$F$37)),1,0)</f>
        <v>0</v>
      </c>
      <c r="AR118" s="439">
        <f>IF((OR($C118='S8'!$F$8,$C118='S8'!$F$18,$C118='S8'!$F$28,$C118='S8'!$F$38)),1,0)</f>
        <v>0</v>
      </c>
      <c r="AS118" s="439">
        <f>IF((OR($C118='S8'!$F$9,$C118='S8'!$F$19,$C118='S8'!$F$29,$C118='S8'!$F$39)),1,0)</f>
        <v>0</v>
      </c>
      <c r="AT118" s="439">
        <f>IF((OR($C118='S8'!$F$10,$C118='S8'!$F$20,$C118='S8'!$F$30,$C118='S8'!$F$40)),1,0)</f>
        <v>0</v>
      </c>
      <c r="AU118" s="439">
        <f>IF((OR($C118='S8'!$F$11,$C118='S8'!$F$21,$C118='S8'!$F$31,$C118='S8'!$F$41)),1,0)</f>
        <v>0</v>
      </c>
      <c r="AV118" s="439">
        <f>IF((OR($C118='S8'!$F$12,$C118='S8'!$F$22,$C118='S8'!$F$32,$C118='S8'!$F$42)),1,0)</f>
        <v>0</v>
      </c>
      <c r="AW118" s="441">
        <f>IF((OR($C118='S8'!$G$3,$C118='S8'!$G$13,$C118='S8'!$G$23,$C118='S8'!$G$33)),1,0)</f>
        <v>0</v>
      </c>
      <c r="AX118" s="441">
        <f>IF((OR($C118='S8'!$G$4,$C118='S8'!$G$14,$C118='S8'!$G$24,$C118='S8'!$G$34)),1,0)</f>
        <v>0</v>
      </c>
      <c r="AY118" s="441">
        <f>IF((OR($C118='S8'!$G$5,$C118='S8'!$G$15,$C118='S8'!$G$25,$C118='S8'!$G$35)),1,0)</f>
        <v>0</v>
      </c>
      <c r="AZ118" s="441">
        <f>IF((OR($C118='S8'!$G$6,$C118='S8'!$G$16,$C118='S8'!$G$26,$C118='S8'!$G$36)),1,0)</f>
        <v>0</v>
      </c>
      <c r="BA118" s="441">
        <f>IF((OR($C118='S8'!$G$7,$C118='S8'!$G$17,$C118='S8'!$G$27,$C118='S8'!$G$37)),1,0)</f>
        <v>0</v>
      </c>
      <c r="BB118" s="441">
        <f>IF((OR($C118='S8'!$G$8,$C118='S8'!$G$18,$C118='S8'!$G$28,$C118='S8'!$G$38)),1,0)</f>
        <v>0</v>
      </c>
      <c r="BC118" s="441">
        <f>IF((OR($C118='S8'!$G$9,$C118='S8'!$G$19,$C118='S8'!$G$29,$C118='S8'!$G$39)),1,0)</f>
        <v>0</v>
      </c>
      <c r="BD118" s="441">
        <f>IF((OR($C118='S8'!$G$10,$C118='S8'!$G$20,$C118='S8'!$G$30,$C118='S8'!$G$40)),1,0)</f>
        <v>0</v>
      </c>
      <c r="BE118" s="441">
        <f>IF((OR($C118='S8'!$G$11,$C118='S8'!$G$21,$C118='S8'!$G$31,$C118='S8'!$G$41)),1,0)</f>
        <v>0</v>
      </c>
      <c r="BF118" s="441">
        <f>IF((OR($C118='S8'!$G$12,$C118='S8'!$G$22,$C118='S8'!$G$32,$C118='S8'!$G$42)),1,0)</f>
        <v>0</v>
      </c>
      <c r="BG118" s="441">
        <f t="shared" si="422"/>
        <v>1</v>
      </c>
      <c r="BH118" s="441">
        <f t="shared" si="423"/>
        <v>2</v>
      </c>
      <c r="BI118" s="441">
        <f t="shared" si="424"/>
        <v>3</v>
      </c>
      <c r="BJ118" s="441">
        <f t="shared" si="425"/>
        <v>4</v>
      </c>
      <c r="BK118" s="441" t="str">
        <f t="shared" si="426"/>
        <v/>
      </c>
      <c r="BL118" s="441">
        <f t="shared" si="427"/>
        <v>6</v>
      </c>
      <c r="BM118" s="441">
        <f t="shared" si="428"/>
        <v>7</v>
      </c>
      <c r="BN118" s="441">
        <f t="shared" si="429"/>
        <v>8</v>
      </c>
      <c r="BO118" s="441">
        <f t="shared" si="430"/>
        <v>9</v>
      </c>
      <c r="BP118" s="441" t="str">
        <f t="shared" si="431"/>
        <v/>
      </c>
      <c r="BQ118" s="439" t="str">
        <f t="shared" si="432"/>
        <v/>
      </c>
      <c r="BR118" s="439" t="str">
        <f t="shared" si="433"/>
        <v/>
      </c>
      <c r="BS118" s="439" t="str">
        <f t="shared" si="434"/>
        <v/>
      </c>
      <c r="BT118" s="439" t="str">
        <f t="shared" si="435"/>
        <v/>
      </c>
      <c r="BU118" s="439" t="str">
        <f t="shared" si="436"/>
        <v/>
      </c>
      <c r="BV118" s="439" t="str">
        <f t="shared" si="437"/>
        <v/>
      </c>
      <c r="BW118" s="439" t="str">
        <f t="shared" si="438"/>
        <v/>
      </c>
      <c r="BX118" s="439" t="str">
        <f t="shared" si="439"/>
        <v/>
      </c>
      <c r="BY118" s="439" t="str">
        <f t="shared" si="440"/>
        <v/>
      </c>
      <c r="BZ118" s="439" t="str">
        <f t="shared" si="441"/>
        <v/>
      </c>
      <c r="CA118" s="441" t="str">
        <f t="shared" si="442"/>
        <v/>
      </c>
      <c r="CB118" s="441" t="str">
        <f t="shared" si="443"/>
        <v/>
      </c>
      <c r="CC118" s="441" t="str">
        <f t="shared" si="444"/>
        <v/>
      </c>
      <c r="CD118" s="441" t="str">
        <f t="shared" si="445"/>
        <v/>
      </c>
      <c r="CE118" s="441" t="str">
        <f t="shared" si="446"/>
        <v/>
      </c>
      <c r="CF118" s="441" t="str">
        <f t="shared" si="447"/>
        <v/>
      </c>
      <c r="CG118" s="441" t="str">
        <f t="shared" si="448"/>
        <v/>
      </c>
      <c r="CH118" s="441" t="str">
        <f t="shared" si="449"/>
        <v/>
      </c>
      <c r="CI118" s="441" t="str">
        <f t="shared" si="450"/>
        <v/>
      </c>
      <c r="CJ118" s="441" t="str">
        <f t="shared" si="451"/>
        <v/>
      </c>
      <c r="CK118" s="439" t="str">
        <f t="shared" si="452"/>
        <v/>
      </c>
      <c r="CL118" s="439" t="str">
        <f t="shared" si="453"/>
        <v/>
      </c>
      <c r="CM118" s="439" t="str">
        <f t="shared" si="454"/>
        <v/>
      </c>
      <c r="CN118" s="439" t="str">
        <f t="shared" si="455"/>
        <v/>
      </c>
      <c r="CO118" s="439" t="str">
        <f t="shared" si="456"/>
        <v/>
      </c>
      <c r="CP118" s="439" t="str">
        <f t="shared" si="457"/>
        <v/>
      </c>
      <c r="CQ118" s="439" t="str">
        <f t="shared" si="458"/>
        <v/>
      </c>
      <c r="CR118" s="439" t="str">
        <f t="shared" si="459"/>
        <v/>
      </c>
      <c r="CS118" s="439" t="str">
        <f t="shared" si="460"/>
        <v/>
      </c>
      <c r="CT118" s="439" t="str">
        <f t="shared" si="461"/>
        <v/>
      </c>
      <c r="CU118" s="441" t="str">
        <f t="shared" si="462"/>
        <v/>
      </c>
      <c r="CV118" s="441" t="str">
        <f t="shared" si="463"/>
        <v/>
      </c>
      <c r="CW118" s="441" t="str">
        <f t="shared" si="464"/>
        <v/>
      </c>
      <c r="CX118" s="441" t="str">
        <f t="shared" si="465"/>
        <v/>
      </c>
      <c r="CY118" s="441" t="str">
        <f t="shared" si="466"/>
        <v/>
      </c>
      <c r="CZ118" s="441" t="str">
        <f t="shared" si="467"/>
        <v/>
      </c>
      <c r="DA118" s="441" t="str">
        <f t="shared" si="468"/>
        <v/>
      </c>
      <c r="DB118" s="441" t="str">
        <f t="shared" si="469"/>
        <v/>
      </c>
      <c r="DC118" s="441" t="str">
        <f t="shared" si="470"/>
        <v/>
      </c>
      <c r="DD118" s="441" t="str">
        <f t="shared" si="471"/>
        <v/>
      </c>
      <c r="DE118" s="443" t="str">
        <f t="shared" si="472"/>
        <v>12346789</v>
      </c>
      <c r="DF118" s="443" t="str">
        <f t="shared" si="296"/>
        <v>M12346789</v>
      </c>
      <c r="DG118" s="443" t="str">
        <f t="shared" si="473"/>
        <v/>
      </c>
      <c r="DH118" s="443" t="str">
        <f t="shared" si="297"/>
        <v/>
      </c>
      <c r="DI118" t="str">
        <f t="shared" si="474"/>
        <v/>
      </c>
      <c r="DJ118" s="443" t="str">
        <f t="shared" si="298"/>
        <v/>
      </c>
      <c r="DK118" t="str">
        <f t="shared" si="475"/>
        <v/>
      </c>
      <c r="DL118" s="443" t="str">
        <f t="shared" si="300"/>
        <v/>
      </c>
      <c r="DM118" t="str">
        <f t="shared" si="476"/>
        <v/>
      </c>
      <c r="DN118" s="443" t="str">
        <f t="shared" si="299"/>
        <v/>
      </c>
    </row>
    <row r="119" spans="1:118" ht="20.100000000000001" customHeight="1" x14ac:dyDescent="0.2">
      <c r="A119" s="1040"/>
      <c r="B119" s="40">
        <f t="shared" si="295"/>
        <v>114</v>
      </c>
      <c r="C119" s="959" t="s">
        <v>454</v>
      </c>
      <c r="D119" s="960" t="str">
        <f>VLOOKUP($C119,'Course List (program)'!$G$2:$L$100,2,FALSE)</f>
        <v>Contemporary World Architecture</v>
      </c>
      <c r="E119" s="961" t="str">
        <f>VLOOKUP($C119,'Course List (program)'!$G$2:$L$100,3,FALSE)</f>
        <v>Yrd. Doç. Dr. Soner ŞAHİN</v>
      </c>
      <c r="F119" s="962">
        <f>VLOOKUP($C119,'Course List (program)'!$G$2:$L$100,4,FALSE)</f>
        <v>0</v>
      </c>
      <c r="G119" s="960" t="str">
        <f>CONCATENATE(DF119,DH119,DJ119,DL119,DN119)</f>
        <v>F123</v>
      </c>
      <c r="H119" s="963">
        <f>VLOOKUP($C119,'Course List (program)'!$G$2:$L$100,6,FALSE)</f>
        <v>0</v>
      </c>
      <c r="I119" s="441">
        <f>IF((OR($C119='S8'!$C$3,$C119='S8'!$C$13,$C119='S8'!$C$23,$C119='S8'!$C$33)),1,0)</f>
        <v>0</v>
      </c>
      <c r="J119" s="441">
        <f>IF((OR($C119='S8'!$C$4,$C119='S8'!$C$14,$C119='S8'!$C$24,$C119='S8'!$C$34)),1,0)</f>
        <v>0</v>
      </c>
      <c r="K119" s="441">
        <f>IF((OR($C119='S8'!$C$5,$C119='S8'!$C$15,$C119='S8'!$C$25,$C119='S8'!$C$35)),1,0)</f>
        <v>0</v>
      </c>
      <c r="L119" s="441">
        <f>IF((OR($C119='S8'!$C$6,$C119='S8'!$C$16,$C119='S8'!$C$26,$C119='S8'!$C$36)),1,0)</f>
        <v>0</v>
      </c>
      <c r="M119" s="441">
        <f>IF((OR($C119='S8'!$C$7,$C119='S8'!$C$17,$C119='S8'!$C$27,$C119='S8'!$C$37)),1,0)</f>
        <v>0</v>
      </c>
      <c r="N119" s="441">
        <f>IF((OR($C119='S8'!$C$8,$C119='S8'!$C$18,$C119='S8'!$C$28,$C119='S8'!$C$38)),1,0)</f>
        <v>0</v>
      </c>
      <c r="O119" s="441">
        <f>IF((OR($C119='S8'!$C$9,$C119='S8'!$C$19,$C119='S8'!$C$29,$C119='S8'!$C$39)),1,0)</f>
        <v>0</v>
      </c>
      <c r="P119" s="441">
        <f>IF((OR($C119='S8'!$C$10,$C119='S8'!$C$20,$C119='S8'!$C$30,$C119='S8'!$C$40)),1,0)</f>
        <v>0</v>
      </c>
      <c r="Q119" s="441">
        <f>IF((OR($C119='S8'!$C$11,$C119='S8'!$C$21,$C119='S8'!$C$31,$C119='S8'!$C$41)),1,0)</f>
        <v>0</v>
      </c>
      <c r="R119" s="441">
        <f>IF((OR($C119='S8'!$C$12,$C119='S8'!$C$22,$C119='S8'!$C$32,$C119='S8'!$C$42)),1,0)</f>
        <v>0</v>
      </c>
      <c r="S119" s="439">
        <f>IF((OR($C119='S8'!$D$3,$C119='S8'!$D$13,$C119='S8'!$D$23,$C119='S8'!$D$33)),1,0)</f>
        <v>0</v>
      </c>
      <c r="T119" s="439">
        <f>IF((OR($C119='S8'!$D$4,$C119='S8'!$D$14,$C119='S8'!$D$24,$C119='S8'!$D$34)),1,0)</f>
        <v>0</v>
      </c>
      <c r="U119" s="439">
        <f>IF((OR($C119='S8'!$D$5,$C119='S8'!$D$15,$C119='S8'!$D$25,$C119='S8'!$D$35)),1,0)</f>
        <v>0</v>
      </c>
      <c r="V119" s="439">
        <f>IF((OR($C119='S8'!$D$6,$C119='S8'!$D$16,$C119='S8'!$D$26,$C119='S8'!$D$36)),1,0)</f>
        <v>0</v>
      </c>
      <c r="W119" s="439">
        <f>IF((OR($C119='S8'!$D$7,$C119='S8'!$D$17,$C119='S8'!$D$27,$C119='S8'!$D$37)),1,0)</f>
        <v>0</v>
      </c>
      <c r="X119" s="439">
        <f>IF((OR($C119='S8'!$D$8,$C119='S8'!$D$18,$C119='S8'!$D$28,$C119='S8'!$D$38)),1,0)</f>
        <v>0</v>
      </c>
      <c r="Y119" s="439">
        <f>IF((OR($C119='S8'!$D$9,$C119='S8'!$D$19,$C119='S8'!$D$29,$C119='S8'!$D$39)),1,0)</f>
        <v>0</v>
      </c>
      <c r="Z119" s="439">
        <f>IF((OR($C119='S8'!$D$10,$C119='S8'!$D$20,$C119='S8'!$D$30,$C119='S8'!$D$40)),1,0)</f>
        <v>0</v>
      </c>
      <c r="AA119" s="439">
        <f>IF((OR($C119='S8'!$D$11,$C119='S8'!$D$21,$C119='S8'!$D$31,$C119='S8'!$D$41)),1,0)</f>
        <v>0</v>
      </c>
      <c r="AB119" s="439">
        <f>IF((OR($C119='S8'!$D$12,$C119='S8'!$D$22,$C119='S8'!$D$32,$C119='S8'!$D$42)),1,0)</f>
        <v>0</v>
      </c>
      <c r="AC119" s="441">
        <f>IF((OR($C119='S8'!$E$3,$C119='S8'!$E$13,$C119='S8'!$E$23,$C119='S8'!$E$33)),1,0)</f>
        <v>0</v>
      </c>
      <c r="AD119" s="441">
        <f>IF((OR($C119='S8'!$E$4,$C119='S8'!$E$14,$C119='S8'!$E$24,$C119='S8'!$E$34)),1,0)</f>
        <v>0</v>
      </c>
      <c r="AE119" s="441">
        <f>IF((OR($C119='S8'!$E$5,$C119='S8'!$E$15,$C119='S8'!$E$25,$C119='S8'!$E$35)),1,0)</f>
        <v>0</v>
      </c>
      <c r="AF119" s="441">
        <f>IF((OR($C119='S8'!$E$6,$C119='S8'!$E$16,$C119='S8'!$E$26,$C119='S8'!$E$36)),1,0)</f>
        <v>0</v>
      </c>
      <c r="AG119" s="441">
        <f>IF((OR($C119='S8'!$E$7,$C119='S8'!$E$17,$C119='S8'!$E$27,$C119='S8'!$E$37)),1,0)</f>
        <v>0</v>
      </c>
      <c r="AH119" s="441">
        <f>IF((OR($C119='S8'!$E$8,$C119='S8'!$E$18,$C119='S8'!$E$28,$C119='S8'!$E$38)),1,0)</f>
        <v>0</v>
      </c>
      <c r="AI119" s="441">
        <f>IF((OR($C119='S8'!$E$9,$C119='S8'!$E$19,$C119='S8'!$E$29,$C119='S8'!$E$39)),1,0)</f>
        <v>0</v>
      </c>
      <c r="AJ119" s="441">
        <f>IF((OR($C119='S8'!$E$10,$C119='S8'!$E$20,$C119='S8'!$E$30,$C119='S8'!$E$40)),1,0)</f>
        <v>0</v>
      </c>
      <c r="AK119" s="441">
        <f>IF((OR($C119='S8'!$E$11,$C119='S8'!$E$21,$C119='S8'!$E$31,$C119='S8'!$E$41)),1,0)</f>
        <v>0</v>
      </c>
      <c r="AL119" s="441">
        <f>IF((OR($C119='S8'!$E$12,$C119='S8'!$E$22,$C119='S8'!$E$32,$C119='S8'!$E$42)),1,0)</f>
        <v>0</v>
      </c>
      <c r="AM119" s="439">
        <f>IF((OR($C119='S8'!$F$3,$C119='S8'!$F$13,$C119='S8'!$F$23,$C119='S8'!$F$33)),1,0)</f>
        <v>0</v>
      </c>
      <c r="AN119" s="439">
        <f>IF((OR($C119='S8'!$F$4,$C119='S8'!$F$14,$C119='S8'!$F$24,$C119='S8'!$F$34)),1,0)</f>
        <v>0</v>
      </c>
      <c r="AO119" s="439">
        <f>IF((OR($C119='S8'!$F$5,$C119='S8'!$F$15,$C119='S8'!$F$25,$C119='S8'!$F$35)),1,0)</f>
        <v>0</v>
      </c>
      <c r="AP119" s="439">
        <f>IF((OR($C119='S8'!$F$6,$C119='S8'!$F$16,$C119='S8'!$F$26,$C119='S8'!$F$36)),1,0)</f>
        <v>0</v>
      </c>
      <c r="AQ119" s="439">
        <f>IF((OR($C119='S8'!$F$7,$C119='S8'!$F$17,$C119='S8'!$F$27,$C119='S8'!$F$37)),1,0)</f>
        <v>0</v>
      </c>
      <c r="AR119" s="439">
        <f>IF((OR($C119='S8'!$F$8,$C119='S8'!$F$18,$C119='S8'!$F$28,$C119='S8'!$F$38)),1,0)</f>
        <v>0</v>
      </c>
      <c r="AS119" s="439">
        <f>IF((OR($C119='S8'!$F$9,$C119='S8'!$F$19,$C119='S8'!$F$29,$C119='S8'!$F$39)),1,0)</f>
        <v>0</v>
      </c>
      <c r="AT119" s="439">
        <f>IF((OR($C119='S8'!$F$10,$C119='S8'!$F$20,$C119='S8'!$F$30,$C119='S8'!$F$40)),1,0)</f>
        <v>0</v>
      </c>
      <c r="AU119" s="439">
        <f>IF((OR($C119='S8'!$F$11,$C119='S8'!$F$21,$C119='S8'!$F$31,$C119='S8'!$F$41)),1,0)</f>
        <v>0</v>
      </c>
      <c r="AV119" s="439">
        <f>IF((OR($C119='S8'!$F$12,$C119='S8'!$F$22,$C119='S8'!$F$32,$C119='S8'!$F$42)),1,0)</f>
        <v>0</v>
      </c>
      <c r="AW119" s="441">
        <f>IF((OR($C119='S8'!$G$3,$C119='S8'!$G$13,$C119='S8'!$G$23,$C119='S8'!$G$33)),1,0)</f>
        <v>1</v>
      </c>
      <c r="AX119" s="441">
        <f>IF((OR($C119='S8'!$G$4,$C119='S8'!$G$14,$C119='S8'!$G$24,$C119='S8'!$G$34)),1,0)</f>
        <v>1</v>
      </c>
      <c r="AY119" s="441">
        <f>IF((OR($C119='S8'!$G$5,$C119='S8'!$G$15,$C119='S8'!$G$25,$C119='S8'!$G$35)),1,0)</f>
        <v>1</v>
      </c>
      <c r="AZ119" s="441">
        <f>IF((OR($C119='S8'!$G$6,$C119='S8'!$G$16,$C119='S8'!$G$26,$C119='S8'!$G$36)),1,0)</f>
        <v>0</v>
      </c>
      <c r="BA119" s="441">
        <f>IF((OR($C119='S8'!$G$7,$C119='S8'!$G$17,$C119='S8'!$G$27,$C119='S8'!$G$37)),1,0)</f>
        <v>0</v>
      </c>
      <c r="BB119" s="441">
        <f>IF((OR($C119='S8'!$G$8,$C119='S8'!$G$18,$C119='S8'!$G$28,$C119='S8'!$G$38)),1,0)</f>
        <v>0</v>
      </c>
      <c r="BC119" s="441">
        <f>IF((OR($C119='S8'!$G$9,$C119='S8'!$G$19,$C119='S8'!$G$29,$C119='S8'!$G$39)),1,0)</f>
        <v>0</v>
      </c>
      <c r="BD119" s="441">
        <f>IF((OR($C119='S8'!$G$10,$C119='S8'!$G$20,$C119='S8'!$G$30,$C119='S8'!$G$40)),1,0)</f>
        <v>0</v>
      </c>
      <c r="BE119" s="441">
        <f>IF((OR($C119='S8'!$G$11,$C119='S8'!$G$21,$C119='S8'!$G$31,$C119='S8'!$G$41)),1,0)</f>
        <v>0</v>
      </c>
      <c r="BF119" s="441">
        <f>IF((OR($C119='S8'!$G$12,$C119='S8'!$G$22,$C119='S8'!$G$32,$C119='S8'!$G$42)),1,0)</f>
        <v>0</v>
      </c>
      <c r="BG119" s="441" t="str">
        <f t="shared" si="422"/>
        <v/>
      </c>
      <c r="BH119" s="441" t="str">
        <f t="shared" si="423"/>
        <v/>
      </c>
      <c r="BI119" s="441" t="str">
        <f t="shared" si="424"/>
        <v/>
      </c>
      <c r="BJ119" s="441" t="str">
        <f t="shared" si="425"/>
        <v/>
      </c>
      <c r="BK119" s="441" t="str">
        <f t="shared" si="426"/>
        <v/>
      </c>
      <c r="BL119" s="441" t="str">
        <f t="shared" si="427"/>
        <v/>
      </c>
      <c r="BM119" s="441" t="str">
        <f t="shared" si="428"/>
        <v/>
      </c>
      <c r="BN119" s="441" t="str">
        <f t="shared" si="429"/>
        <v/>
      </c>
      <c r="BO119" s="441" t="str">
        <f t="shared" si="430"/>
        <v/>
      </c>
      <c r="BP119" s="441" t="str">
        <f t="shared" si="431"/>
        <v/>
      </c>
      <c r="BQ119" s="439" t="str">
        <f t="shared" si="432"/>
        <v/>
      </c>
      <c r="BR119" s="439" t="str">
        <f t="shared" si="433"/>
        <v/>
      </c>
      <c r="BS119" s="439" t="str">
        <f t="shared" si="434"/>
        <v/>
      </c>
      <c r="BT119" s="439" t="str">
        <f t="shared" si="435"/>
        <v/>
      </c>
      <c r="BU119" s="439" t="str">
        <f t="shared" si="436"/>
        <v/>
      </c>
      <c r="BV119" s="439" t="str">
        <f t="shared" si="437"/>
        <v/>
      </c>
      <c r="BW119" s="439" t="str">
        <f t="shared" si="438"/>
        <v/>
      </c>
      <c r="BX119" s="439" t="str">
        <f t="shared" si="439"/>
        <v/>
      </c>
      <c r="BY119" s="439" t="str">
        <f t="shared" si="440"/>
        <v/>
      </c>
      <c r="BZ119" s="439" t="str">
        <f t="shared" si="441"/>
        <v/>
      </c>
      <c r="CA119" s="441" t="str">
        <f t="shared" si="442"/>
        <v/>
      </c>
      <c r="CB119" s="441" t="str">
        <f t="shared" si="443"/>
        <v/>
      </c>
      <c r="CC119" s="441" t="str">
        <f t="shared" si="444"/>
        <v/>
      </c>
      <c r="CD119" s="441" t="str">
        <f t="shared" si="445"/>
        <v/>
      </c>
      <c r="CE119" s="441" t="str">
        <f t="shared" si="446"/>
        <v/>
      </c>
      <c r="CF119" s="441" t="str">
        <f t="shared" si="447"/>
        <v/>
      </c>
      <c r="CG119" s="441" t="str">
        <f t="shared" si="448"/>
        <v/>
      </c>
      <c r="CH119" s="441" t="str">
        <f t="shared" si="449"/>
        <v/>
      </c>
      <c r="CI119" s="441" t="str">
        <f t="shared" si="450"/>
        <v/>
      </c>
      <c r="CJ119" s="441" t="str">
        <f t="shared" si="451"/>
        <v/>
      </c>
      <c r="CK119" s="439" t="str">
        <f t="shared" si="452"/>
        <v/>
      </c>
      <c r="CL119" s="439" t="str">
        <f t="shared" si="453"/>
        <v/>
      </c>
      <c r="CM119" s="439" t="str">
        <f t="shared" si="454"/>
        <v/>
      </c>
      <c r="CN119" s="439" t="str">
        <f t="shared" si="455"/>
        <v/>
      </c>
      <c r="CO119" s="439" t="str">
        <f t="shared" si="456"/>
        <v/>
      </c>
      <c r="CP119" s="439" t="str">
        <f t="shared" si="457"/>
        <v/>
      </c>
      <c r="CQ119" s="439" t="str">
        <f t="shared" si="458"/>
        <v/>
      </c>
      <c r="CR119" s="439" t="str">
        <f t="shared" si="459"/>
        <v/>
      </c>
      <c r="CS119" s="439" t="str">
        <f t="shared" si="460"/>
        <v/>
      </c>
      <c r="CT119" s="439" t="str">
        <f t="shared" si="461"/>
        <v/>
      </c>
      <c r="CU119" s="441">
        <f t="shared" si="462"/>
        <v>1</v>
      </c>
      <c r="CV119" s="441">
        <f t="shared" si="463"/>
        <v>2</v>
      </c>
      <c r="CW119" s="441">
        <f t="shared" si="464"/>
        <v>3</v>
      </c>
      <c r="CX119" s="441" t="str">
        <f t="shared" si="465"/>
        <v/>
      </c>
      <c r="CY119" s="441" t="str">
        <f t="shared" si="466"/>
        <v/>
      </c>
      <c r="CZ119" s="441" t="str">
        <f t="shared" si="467"/>
        <v/>
      </c>
      <c r="DA119" s="441" t="str">
        <f t="shared" si="468"/>
        <v/>
      </c>
      <c r="DB119" s="441" t="str">
        <f t="shared" si="469"/>
        <v/>
      </c>
      <c r="DC119" s="441" t="str">
        <f t="shared" si="470"/>
        <v/>
      </c>
      <c r="DD119" s="441" t="str">
        <f t="shared" si="471"/>
        <v/>
      </c>
      <c r="DE119" s="443" t="str">
        <f t="shared" si="472"/>
        <v/>
      </c>
      <c r="DF119" s="443" t="str">
        <f t="shared" si="296"/>
        <v/>
      </c>
      <c r="DG119" s="443" t="str">
        <f t="shared" si="473"/>
        <v/>
      </c>
      <c r="DH119" s="443" t="str">
        <f t="shared" si="297"/>
        <v/>
      </c>
      <c r="DI119" t="str">
        <f t="shared" si="474"/>
        <v/>
      </c>
      <c r="DJ119" s="443" t="str">
        <f t="shared" si="298"/>
        <v/>
      </c>
      <c r="DK119" t="str">
        <f t="shared" si="475"/>
        <v/>
      </c>
      <c r="DL119" s="443" t="str">
        <f t="shared" si="300"/>
        <v/>
      </c>
      <c r="DM119" t="str">
        <f t="shared" si="476"/>
        <v>123</v>
      </c>
      <c r="DN119" s="443" t="str">
        <f t="shared" si="299"/>
        <v>F123</v>
      </c>
    </row>
    <row r="120" spans="1:118" ht="20.100000000000001" customHeight="1" x14ac:dyDescent="0.2">
      <c r="A120" s="1040"/>
      <c r="B120" s="40">
        <f t="shared" si="295"/>
        <v>115</v>
      </c>
      <c r="C120" s="647" t="s">
        <v>412</v>
      </c>
      <c r="D120" s="648" t="str">
        <f>VLOOKUP($C120,'Course List (program)'!$G$2:$L$100,2,FALSE)</f>
        <v>Architectural Project Management</v>
      </c>
      <c r="E120" s="649" t="str">
        <f>VLOOKUP($C120,'Course List (program)'!$G$2:$L$100,3,FALSE)</f>
        <v>Öğr. Gör. M. Cem AKDAMAR</v>
      </c>
      <c r="F120" s="655" t="str">
        <f>VLOOKUP($C120,'Course List (program)'!$G$2:$L$100,4,FALSE)</f>
        <v>Burçin BAŞYAZICI</v>
      </c>
      <c r="G120" s="648" t="str">
        <f>CONCATENATE(DF120,DH120,DJ120,DL120,DN120)</f>
        <v>W678</v>
      </c>
      <c r="H120" s="652">
        <f>VLOOKUP($C120,'Course List (program)'!$G$2:$L$100,6,FALSE)</f>
        <v>0</v>
      </c>
      <c r="I120" s="441">
        <f>IF((OR($C120='S8'!$C$3,$C120='S8'!$C$13,$C120='S8'!$C$23,$C120='S8'!$C$33)),1,0)</f>
        <v>0</v>
      </c>
      <c r="J120" s="441">
        <f>IF((OR($C120='S8'!$C$4,$C120='S8'!$C$14,$C120='S8'!$C$24,$C120='S8'!$C$34)),1,0)</f>
        <v>0</v>
      </c>
      <c r="K120" s="441">
        <f>IF((OR($C120='S8'!$C$5,$C120='S8'!$C$15,$C120='S8'!$C$25,$C120='S8'!$C$35)),1,0)</f>
        <v>0</v>
      </c>
      <c r="L120" s="441">
        <f>IF((OR($C120='S8'!$C$6,$C120='S8'!$C$16,$C120='S8'!$C$26,$C120='S8'!$C$36)),1,0)</f>
        <v>0</v>
      </c>
      <c r="M120" s="441">
        <f>IF((OR($C120='S8'!$C$7,$C120='S8'!$C$17,$C120='S8'!$C$27,$C120='S8'!$C$37)),1,0)</f>
        <v>0</v>
      </c>
      <c r="N120" s="441">
        <f>IF((OR($C120='S8'!$C$8,$C120='S8'!$C$18,$C120='S8'!$C$28,$C120='S8'!$C$38)),1,0)</f>
        <v>0</v>
      </c>
      <c r="O120" s="441">
        <f>IF((OR($C120='S8'!$C$9,$C120='S8'!$C$19,$C120='S8'!$C$29,$C120='S8'!$C$39)),1,0)</f>
        <v>0</v>
      </c>
      <c r="P120" s="441">
        <f>IF((OR($C120='S8'!$C$10,$C120='S8'!$C$20,$C120='S8'!$C$30,$C120='S8'!$C$40)),1,0)</f>
        <v>0</v>
      </c>
      <c r="Q120" s="441">
        <f>IF((OR($C120='S8'!$C$11,$C120='S8'!$C$21,$C120='S8'!$C$31,$C120='S8'!$C$41)),1,0)</f>
        <v>0</v>
      </c>
      <c r="R120" s="441">
        <f>IF((OR($C120='S8'!$C$12,$C120='S8'!$C$22,$C120='S8'!$C$32,$C120='S8'!$C$42)),1,0)</f>
        <v>0</v>
      </c>
      <c r="S120" s="439">
        <f>IF((OR($C120='S8'!$D$3,$C120='S8'!$D$13,$C120='S8'!$D$23,$C120='S8'!$D$33)),1,0)</f>
        <v>0</v>
      </c>
      <c r="T120" s="439">
        <f>IF((OR($C120='S8'!$D$4,$C120='S8'!$D$14,$C120='S8'!$D$24,$C120='S8'!$D$34)),1,0)</f>
        <v>0</v>
      </c>
      <c r="U120" s="439">
        <f>IF((OR($C120='S8'!$D$5,$C120='S8'!$D$15,$C120='S8'!$D$25,$C120='S8'!$D$35)),1,0)</f>
        <v>0</v>
      </c>
      <c r="V120" s="439">
        <f>IF((OR($C120='S8'!$D$6,$C120='S8'!$D$16,$C120='S8'!$D$26,$C120='S8'!$D$36)),1,0)</f>
        <v>0</v>
      </c>
      <c r="W120" s="439">
        <f>IF((OR($C120='S8'!$D$7,$C120='S8'!$D$17,$C120='S8'!$D$27,$C120='S8'!$D$37)),1,0)</f>
        <v>0</v>
      </c>
      <c r="X120" s="439">
        <f>IF((OR($C120='S8'!$D$8,$C120='S8'!$D$18,$C120='S8'!$D$28,$C120='S8'!$D$38)),1,0)</f>
        <v>0</v>
      </c>
      <c r="Y120" s="439">
        <f>IF((OR($C120='S8'!$D$9,$C120='S8'!$D$19,$C120='S8'!$D$29,$C120='S8'!$D$39)),1,0)</f>
        <v>0</v>
      </c>
      <c r="Z120" s="439">
        <f>IF((OR($C120='S8'!$D$10,$C120='S8'!$D$20,$C120='S8'!$D$30,$C120='S8'!$D$40)),1,0)</f>
        <v>0</v>
      </c>
      <c r="AA120" s="439">
        <f>IF((OR($C120='S8'!$D$11,$C120='S8'!$D$21,$C120='S8'!$D$31,$C120='S8'!$D$41)),1,0)</f>
        <v>0</v>
      </c>
      <c r="AB120" s="439">
        <f>IF((OR($C120='S8'!$D$12,$C120='S8'!$D$22,$C120='S8'!$D$32,$C120='S8'!$D$42)),1,0)</f>
        <v>0</v>
      </c>
      <c r="AC120" s="441">
        <f>IF((OR($C120='S8'!$E$3,$C120='S8'!$E$13,$C120='S8'!$E$23,$C120='S8'!$E$33)),1,0)</f>
        <v>0</v>
      </c>
      <c r="AD120" s="441">
        <f>IF((OR($C120='S8'!$E$4,$C120='S8'!$E$14,$C120='S8'!$E$24,$C120='S8'!$E$34)),1,0)</f>
        <v>0</v>
      </c>
      <c r="AE120" s="441">
        <f>IF((OR($C120='S8'!$E$5,$C120='S8'!$E$15,$C120='S8'!$E$25,$C120='S8'!$E$35)),1,0)</f>
        <v>0</v>
      </c>
      <c r="AF120" s="441">
        <f>IF((OR($C120='S8'!$E$6,$C120='S8'!$E$16,$C120='S8'!$E$26,$C120='S8'!$E$36)),1,0)</f>
        <v>0</v>
      </c>
      <c r="AG120" s="441">
        <f>IF((OR($C120='S8'!$E$7,$C120='S8'!$E$17,$C120='S8'!$E$27,$C120='S8'!$E$37)),1,0)</f>
        <v>0</v>
      </c>
      <c r="AH120" s="441">
        <f>IF((OR($C120='S8'!$E$8,$C120='S8'!$E$18,$C120='S8'!$E$28,$C120='S8'!$E$38)),1,0)</f>
        <v>1</v>
      </c>
      <c r="AI120" s="441">
        <f>IF((OR($C120='S8'!$E$9,$C120='S8'!$E$19,$C120='S8'!$E$29,$C120='S8'!$E$39)),1,0)</f>
        <v>1</v>
      </c>
      <c r="AJ120" s="441">
        <f>IF((OR($C120='S8'!$E$10,$C120='S8'!$E$20,$C120='S8'!$E$30,$C120='S8'!$E$40)),1,0)</f>
        <v>1</v>
      </c>
      <c r="AK120" s="441">
        <f>IF((OR($C120='S8'!$E$11,$C120='S8'!$E$21,$C120='S8'!$E$31,$C120='S8'!$E$41)),1,0)</f>
        <v>0</v>
      </c>
      <c r="AL120" s="441">
        <f>IF((OR($C120='S8'!$E$12,$C120='S8'!$E$22,$C120='S8'!$E$32,$C120='S8'!$E$42)),1,0)</f>
        <v>0</v>
      </c>
      <c r="AM120" s="439">
        <f>IF((OR($C120='S8'!$F$3,$C120='S8'!$F$13,$C120='S8'!$F$23,$C120='S8'!$F$33)),1,0)</f>
        <v>0</v>
      </c>
      <c r="AN120" s="439">
        <f>IF((OR($C120='S8'!$F$4,$C120='S8'!$F$14,$C120='S8'!$F$24,$C120='S8'!$F$34)),1,0)</f>
        <v>0</v>
      </c>
      <c r="AO120" s="439">
        <f>IF((OR($C120='S8'!$F$5,$C120='S8'!$F$15,$C120='S8'!$F$25,$C120='S8'!$F$35)),1,0)</f>
        <v>0</v>
      </c>
      <c r="AP120" s="439">
        <f>IF((OR($C120='S8'!$F$6,$C120='S8'!$F$16,$C120='S8'!$F$26,$C120='S8'!$F$36)),1,0)</f>
        <v>0</v>
      </c>
      <c r="AQ120" s="439">
        <f>IF((OR($C120='S8'!$F$7,$C120='S8'!$F$17,$C120='S8'!$F$27,$C120='S8'!$F$37)),1,0)</f>
        <v>0</v>
      </c>
      <c r="AR120" s="439">
        <f>IF((OR($C120='S8'!$F$8,$C120='S8'!$F$18,$C120='S8'!$F$28,$C120='S8'!$F$38)),1,0)</f>
        <v>0</v>
      </c>
      <c r="AS120" s="439">
        <f>IF((OR($C120='S8'!$F$9,$C120='S8'!$F$19,$C120='S8'!$F$29,$C120='S8'!$F$39)),1,0)</f>
        <v>0</v>
      </c>
      <c r="AT120" s="439">
        <f>IF((OR($C120='S8'!$F$10,$C120='S8'!$F$20,$C120='S8'!$F$30,$C120='S8'!$F$40)),1,0)</f>
        <v>0</v>
      </c>
      <c r="AU120" s="439">
        <f>IF((OR($C120='S8'!$F$11,$C120='S8'!$F$21,$C120='S8'!$F$31,$C120='S8'!$F$41)),1,0)</f>
        <v>0</v>
      </c>
      <c r="AV120" s="439">
        <f>IF((OR($C120='S8'!$F$12,$C120='S8'!$F$22,$C120='S8'!$F$32,$C120='S8'!$F$42)),1,0)</f>
        <v>0</v>
      </c>
      <c r="AW120" s="441">
        <f>IF((OR($C120='S8'!$G$3,$C120='S8'!$G$13,$C120='S8'!$G$23,$C120='S8'!$G$33)),1,0)</f>
        <v>0</v>
      </c>
      <c r="AX120" s="441">
        <f>IF((OR($C120='S8'!$G$4,$C120='S8'!$G$14,$C120='S8'!$G$24,$C120='S8'!$G$34)),1,0)</f>
        <v>0</v>
      </c>
      <c r="AY120" s="441">
        <f>IF((OR($C120='S8'!$G$5,$C120='S8'!$G$15,$C120='S8'!$G$25,$C120='S8'!$G$35)),1,0)</f>
        <v>0</v>
      </c>
      <c r="AZ120" s="441">
        <f>IF((OR($C120='S8'!$G$6,$C120='S8'!$G$16,$C120='S8'!$G$26,$C120='S8'!$G$36)),1,0)</f>
        <v>0</v>
      </c>
      <c r="BA120" s="441">
        <f>IF((OR($C120='S8'!$G$7,$C120='S8'!$G$17,$C120='S8'!$G$27,$C120='S8'!$G$37)),1,0)</f>
        <v>0</v>
      </c>
      <c r="BB120" s="441">
        <f>IF((OR($C120='S8'!$G$8,$C120='S8'!$G$18,$C120='S8'!$G$28,$C120='S8'!$G$38)),1,0)</f>
        <v>0</v>
      </c>
      <c r="BC120" s="441">
        <f>IF((OR($C120='S8'!$G$9,$C120='S8'!$G$19,$C120='S8'!$G$29,$C120='S8'!$G$39)),1,0)</f>
        <v>0</v>
      </c>
      <c r="BD120" s="441">
        <f>IF((OR($C120='S8'!$G$10,$C120='S8'!$G$20,$C120='S8'!$G$30,$C120='S8'!$G$40)),1,0)</f>
        <v>0</v>
      </c>
      <c r="BE120" s="441">
        <f>IF((OR($C120='S8'!$G$11,$C120='S8'!$G$21,$C120='S8'!$G$31,$C120='S8'!$G$41)),1,0)</f>
        <v>0</v>
      </c>
      <c r="BF120" s="441">
        <f>IF((OR($C120='S8'!$G$12,$C120='S8'!$G$22,$C120='S8'!$G$32,$C120='S8'!$G$42)),1,0)</f>
        <v>0</v>
      </c>
      <c r="BG120" s="441" t="str">
        <f t="shared" si="422"/>
        <v/>
      </c>
      <c r="BH120" s="441" t="str">
        <f t="shared" si="423"/>
        <v/>
      </c>
      <c r="BI120" s="441" t="str">
        <f t="shared" si="424"/>
        <v/>
      </c>
      <c r="BJ120" s="441" t="str">
        <f t="shared" si="425"/>
        <v/>
      </c>
      <c r="BK120" s="441" t="str">
        <f t="shared" si="426"/>
        <v/>
      </c>
      <c r="BL120" s="441" t="str">
        <f t="shared" si="427"/>
        <v/>
      </c>
      <c r="BM120" s="441" t="str">
        <f t="shared" si="428"/>
        <v/>
      </c>
      <c r="BN120" s="441" t="str">
        <f t="shared" si="429"/>
        <v/>
      </c>
      <c r="BO120" s="441" t="str">
        <f t="shared" si="430"/>
        <v/>
      </c>
      <c r="BP120" s="441" t="str">
        <f t="shared" si="431"/>
        <v/>
      </c>
      <c r="BQ120" s="439" t="str">
        <f t="shared" si="432"/>
        <v/>
      </c>
      <c r="BR120" s="439" t="str">
        <f t="shared" si="433"/>
        <v/>
      </c>
      <c r="BS120" s="439" t="str">
        <f t="shared" si="434"/>
        <v/>
      </c>
      <c r="BT120" s="439" t="str">
        <f t="shared" si="435"/>
        <v/>
      </c>
      <c r="BU120" s="439" t="str">
        <f t="shared" si="436"/>
        <v/>
      </c>
      <c r="BV120" s="439" t="str">
        <f t="shared" si="437"/>
        <v/>
      </c>
      <c r="BW120" s="439" t="str">
        <f t="shared" si="438"/>
        <v/>
      </c>
      <c r="BX120" s="439" t="str">
        <f t="shared" si="439"/>
        <v/>
      </c>
      <c r="BY120" s="439" t="str">
        <f t="shared" si="440"/>
        <v/>
      </c>
      <c r="BZ120" s="439" t="str">
        <f t="shared" si="441"/>
        <v/>
      </c>
      <c r="CA120" s="441" t="str">
        <f t="shared" si="442"/>
        <v/>
      </c>
      <c r="CB120" s="441" t="str">
        <f t="shared" si="443"/>
        <v/>
      </c>
      <c r="CC120" s="441" t="str">
        <f t="shared" si="444"/>
        <v/>
      </c>
      <c r="CD120" s="441" t="str">
        <f t="shared" si="445"/>
        <v/>
      </c>
      <c r="CE120" s="441" t="str">
        <f t="shared" si="446"/>
        <v/>
      </c>
      <c r="CF120" s="441">
        <f t="shared" si="447"/>
        <v>6</v>
      </c>
      <c r="CG120" s="441">
        <f t="shared" si="448"/>
        <v>7</v>
      </c>
      <c r="CH120" s="441">
        <f t="shared" si="449"/>
        <v>8</v>
      </c>
      <c r="CI120" s="441" t="str">
        <f t="shared" si="450"/>
        <v/>
      </c>
      <c r="CJ120" s="441" t="str">
        <f t="shared" si="451"/>
        <v/>
      </c>
      <c r="CK120" s="439" t="str">
        <f t="shared" si="452"/>
        <v/>
      </c>
      <c r="CL120" s="439" t="str">
        <f t="shared" si="453"/>
        <v/>
      </c>
      <c r="CM120" s="439" t="str">
        <f t="shared" si="454"/>
        <v/>
      </c>
      <c r="CN120" s="439" t="str">
        <f t="shared" si="455"/>
        <v/>
      </c>
      <c r="CO120" s="439" t="str">
        <f t="shared" si="456"/>
        <v/>
      </c>
      <c r="CP120" s="439" t="str">
        <f t="shared" si="457"/>
        <v/>
      </c>
      <c r="CQ120" s="439" t="str">
        <f t="shared" si="458"/>
        <v/>
      </c>
      <c r="CR120" s="439" t="str">
        <f t="shared" si="459"/>
        <v/>
      </c>
      <c r="CS120" s="439" t="str">
        <f t="shared" si="460"/>
        <v/>
      </c>
      <c r="CT120" s="439" t="str">
        <f t="shared" si="461"/>
        <v/>
      </c>
      <c r="CU120" s="441" t="str">
        <f t="shared" si="462"/>
        <v/>
      </c>
      <c r="CV120" s="441" t="str">
        <f t="shared" si="463"/>
        <v/>
      </c>
      <c r="CW120" s="441" t="str">
        <f t="shared" si="464"/>
        <v/>
      </c>
      <c r="CX120" s="441" t="str">
        <f t="shared" si="465"/>
        <v/>
      </c>
      <c r="CY120" s="441" t="str">
        <f t="shared" si="466"/>
        <v/>
      </c>
      <c r="CZ120" s="441" t="str">
        <f t="shared" si="467"/>
        <v/>
      </c>
      <c r="DA120" s="441" t="str">
        <f t="shared" si="468"/>
        <v/>
      </c>
      <c r="DB120" s="441" t="str">
        <f t="shared" si="469"/>
        <v/>
      </c>
      <c r="DC120" s="441" t="str">
        <f t="shared" si="470"/>
        <v/>
      </c>
      <c r="DD120" s="441" t="str">
        <f t="shared" si="471"/>
        <v/>
      </c>
      <c r="DE120" s="443" t="str">
        <f t="shared" si="472"/>
        <v/>
      </c>
      <c r="DF120" s="443" t="str">
        <f t="shared" si="296"/>
        <v/>
      </c>
      <c r="DG120" s="443" t="str">
        <f t="shared" si="473"/>
        <v/>
      </c>
      <c r="DH120" s="443" t="str">
        <f t="shared" si="297"/>
        <v/>
      </c>
      <c r="DI120" t="str">
        <f t="shared" si="474"/>
        <v>678</v>
      </c>
      <c r="DJ120" s="443" t="str">
        <f t="shared" si="298"/>
        <v>W678</v>
      </c>
      <c r="DK120" t="str">
        <f t="shared" si="475"/>
        <v/>
      </c>
      <c r="DL120" s="443" t="str">
        <f t="shared" si="300"/>
        <v/>
      </c>
      <c r="DM120" t="str">
        <f t="shared" si="476"/>
        <v/>
      </c>
      <c r="DN120" s="443" t="str">
        <f t="shared" si="299"/>
        <v/>
      </c>
    </row>
    <row r="121" spans="1:118" ht="20.100000000000001" customHeight="1" x14ac:dyDescent="0.2">
      <c r="A121" s="1040"/>
      <c r="B121" s="40">
        <f t="shared" si="295"/>
        <v>116</v>
      </c>
      <c r="C121" s="647" t="s">
        <v>628</v>
      </c>
      <c r="D121" s="648" t="str">
        <f>VLOOKUP($C121,'Course List (program)'!$G$2:$L$100,2,FALSE)</f>
        <v>Architectural Project Management</v>
      </c>
      <c r="E121" s="649" t="str">
        <f>VLOOKUP($C121,'Course List (program)'!$G$2:$L$100,3,FALSE)</f>
        <v>Öğr. Gör. M. Cem AKDAMAR</v>
      </c>
      <c r="F121" s="655">
        <f>VLOOKUP($C121,'Course List (program)'!$G$2:$L$100,4,FALSE)</f>
        <v>0</v>
      </c>
      <c r="G121" s="648" t="str">
        <f>CONCATENATE(DF121,DH121,DJ121,DL121,DN121)</f>
        <v>W123</v>
      </c>
      <c r="H121" s="652">
        <f>VLOOKUP($C121,'Course List (program)'!$G$2:$L$100,6,FALSE)</f>
        <v>0</v>
      </c>
      <c r="I121" s="441">
        <f>IF((OR($C121='S8'!$C$3,$C121='S8'!$C$13,$C121='S8'!$C$23,$C121='S8'!$C$33)),1,0)</f>
        <v>0</v>
      </c>
      <c r="J121" s="441">
        <f>IF((OR($C121='S8'!$C$4,$C121='S8'!$C$14,$C121='S8'!$C$24,$C121='S8'!$C$34)),1,0)</f>
        <v>0</v>
      </c>
      <c r="K121" s="441">
        <f>IF((OR($C121='S8'!$C$5,$C121='S8'!$C$15,$C121='S8'!$C$25,$C121='S8'!$C$35)),1,0)</f>
        <v>0</v>
      </c>
      <c r="L121" s="441">
        <f>IF((OR($C121='S8'!$C$6,$C121='S8'!$C$16,$C121='S8'!$C$26,$C121='S8'!$C$36)),1,0)</f>
        <v>0</v>
      </c>
      <c r="M121" s="441">
        <f>IF((OR($C121='S8'!$C$7,$C121='S8'!$C$17,$C121='S8'!$C$27,$C121='S8'!$C$37)),1,0)</f>
        <v>0</v>
      </c>
      <c r="N121" s="441">
        <f>IF((OR($C121='S8'!$C$8,$C121='S8'!$C$18,$C121='S8'!$C$28,$C121='S8'!$C$38)),1,0)</f>
        <v>0</v>
      </c>
      <c r="O121" s="441">
        <f>IF((OR($C121='S8'!$C$9,$C121='S8'!$C$19,$C121='S8'!$C$29,$C121='S8'!$C$39)),1,0)</f>
        <v>0</v>
      </c>
      <c r="P121" s="441">
        <f>IF((OR($C121='S8'!$C$10,$C121='S8'!$C$20,$C121='S8'!$C$30,$C121='S8'!$C$40)),1,0)</f>
        <v>0</v>
      </c>
      <c r="Q121" s="441">
        <f>IF((OR($C121='S8'!$C$11,$C121='S8'!$C$21,$C121='S8'!$C$31,$C121='S8'!$C$41)),1,0)</f>
        <v>0</v>
      </c>
      <c r="R121" s="441">
        <f>IF((OR($C121='S8'!$C$12,$C121='S8'!$C$22,$C121='S8'!$C$32,$C121='S8'!$C$42)),1,0)</f>
        <v>0</v>
      </c>
      <c r="S121" s="439">
        <f>IF((OR($C121='S8'!$D$3,$C121='S8'!$D$13,$C121='S8'!$D$23,$C121='S8'!$D$33)),1,0)</f>
        <v>0</v>
      </c>
      <c r="T121" s="439">
        <f>IF((OR($C121='S8'!$D$4,$C121='S8'!$D$14,$C121='S8'!$D$24,$C121='S8'!$D$34)),1,0)</f>
        <v>0</v>
      </c>
      <c r="U121" s="439">
        <f>IF((OR($C121='S8'!$D$5,$C121='S8'!$D$15,$C121='S8'!$D$25,$C121='S8'!$D$35)),1,0)</f>
        <v>0</v>
      </c>
      <c r="V121" s="439">
        <f>IF((OR($C121='S8'!$D$6,$C121='S8'!$D$16,$C121='S8'!$D$26,$C121='S8'!$D$36)),1,0)</f>
        <v>0</v>
      </c>
      <c r="W121" s="439">
        <f>IF((OR($C121='S8'!$D$7,$C121='S8'!$D$17,$C121='S8'!$D$27,$C121='S8'!$D$37)),1,0)</f>
        <v>0</v>
      </c>
      <c r="X121" s="439">
        <f>IF((OR($C121='S8'!$D$8,$C121='S8'!$D$18,$C121='S8'!$D$28,$C121='S8'!$D$38)),1,0)</f>
        <v>0</v>
      </c>
      <c r="Y121" s="439">
        <f>IF((OR($C121='S8'!$D$9,$C121='S8'!$D$19,$C121='S8'!$D$29,$C121='S8'!$D$39)),1,0)</f>
        <v>0</v>
      </c>
      <c r="Z121" s="439">
        <f>IF((OR($C121='S8'!$D$10,$C121='S8'!$D$20,$C121='S8'!$D$30,$C121='S8'!$D$40)),1,0)</f>
        <v>0</v>
      </c>
      <c r="AA121" s="439">
        <f>IF((OR($C121='S8'!$D$11,$C121='S8'!$D$21,$C121='S8'!$D$31,$C121='S8'!$D$41)),1,0)</f>
        <v>0</v>
      </c>
      <c r="AB121" s="439">
        <f>IF((OR($C121='S8'!$D$12,$C121='S8'!$D$22,$C121='S8'!$D$32,$C121='S8'!$D$42)),1,0)</f>
        <v>0</v>
      </c>
      <c r="AC121" s="441">
        <f>IF((OR($C121='S8'!$E$3,$C121='S8'!$E$13,$C121='S8'!$E$23,$C121='S8'!$E$33)),1,0)</f>
        <v>1</v>
      </c>
      <c r="AD121" s="441">
        <f>IF((OR($C121='S8'!$E$4,$C121='S8'!$E$14,$C121='S8'!$E$24,$C121='S8'!$E$34)),1,0)</f>
        <v>1</v>
      </c>
      <c r="AE121" s="441">
        <f>IF((OR($C121='S8'!$E$5,$C121='S8'!$E$15,$C121='S8'!$E$25,$C121='S8'!$E$35)),1,0)</f>
        <v>1</v>
      </c>
      <c r="AF121" s="441">
        <f>IF((OR($C121='S8'!$E$6,$C121='S8'!$E$16,$C121='S8'!$E$26,$C121='S8'!$E$36)),1,0)</f>
        <v>0</v>
      </c>
      <c r="AG121" s="441">
        <f>IF((OR($C121='S8'!$E$7,$C121='S8'!$E$17,$C121='S8'!$E$27,$C121='S8'!$E$37)),1,0)</f>
        <v>0</v>
      </c>
      <c r="AH121" s="441">
        <f>IF((OR($C121='S8'!$E$8,$C121='S8'!$E$18,$C121='S8'!$E$28,$C121='S8'!$E$38)),1,0)</f>
        <v>0</v>
      </c>
      <c r="AI121" s="441">
        <f>IF((OR($C121='S8'!$E$9,$C121='S8'!$E$19,$C121='S8'!$E$29,$C121='S8'!$E$39)),1,0)</f>
        <v>0</v>
      </c>
      <c r="AJ121" s="441">
        <f>IF((OR($C121='S8'!$E$10,$C121='S8'!$E$20,$C121='S8'!$E$30,$C121='S8'!$E$40)),1,0)</f>
        <v>0</v>
      </c>
      <c r="AK121" s="441">
        <f>IF((OR($C121='S8'!$E$11,$C121='S8'!$E$21,$C121='S8'!$E$31,$C121='S8'!$E$41)),1,0)</f>
        <v>0</v>
      </c>
      <c r="AL121" s="441">
        <f>IF((OR($C121='S8'!$E$12,$C121='S8'!$E$22,$C121='S8'!$E$32,$C121='S8'!$E$42)),1,0)</f>
        <v>0</v>
      </c>
      <c r="AM121" s="439">
        <f>IF((OR($C121='S8'!$F$3,$C121='S8'!$F$13,$C121='S8'!$F$23,$C121='S8'!$F$33)),1,0)</f>
        <v>0</v>
      </c>
      <c r="AN121" s="439">
        <f>IF((OR($C121='S8'!$F$4,$C121='S8'!$F$14,$C121='S8'!$F$24,$C121='S8'!$F$34)),1,0)</f>
        <v>0</v>
      </c>
      <c r="AO121" s="439">
        <f>IF((OR($C121='S8'!$F$5,$C121='S8'!$F$15,$C121='S8'!$F$25,$C121='S8'!$F$35)),1,0)</f>
        <v>0</v>
      </c>
      <c r="AP121" s="439">
        <f>IF((OR($C121='S8'!$F$6,$C121='S8'!$F$16,$C121='S8'!$F$26,$C121='S8'!$F$36)),1,0)</f>
        <v>0</v>
      </c>
      <c r="AQ121" s="439">
        <f>IF((OR($C121='S8'!$F$7,$C121='S8'!$F$17,$C121='S8'!$F$27,$C121='S8'!$F$37)),1,0)</f>
        <v>0</v>
      </c>
      <c r="AR121" s="439">
        <f>IF((OR($C121='S8'!$F$8,$C121='S8'!$F$18,$C121='S8'!$F$28,$C121='S8'!$F$38)),1,0)</f>
        <v>0</v>
      </c>
      <c r="AS121" s="439">
        <f>IF((OR($C121='S8'!$F$9,$C121='S8'!$F$19,$C121='S8'!$F$29,$C121='S8'!$F$39)),1,0)</f>
        <v>0</v>
      </c>
      <c r="AT121" s="439">
        <f>IF((OR($C121='S8'!$F$10,$C121='S8'!$F$20,$C121='S8'!$F$30,$C121='S8'!$F$40)),1,0)</f>
        <v>0</v>
      </c>
      <c r="AU121" s="439">
        <f>IF((OR($C121='S8'!$F$11,$C121='S8'!$F$21,$C121='S8'!$F$31,$C121='S8'!$F$41)),1,0)</f>
        <v>0</v>
      </c>
      <c r="AV121" s="439">
        <f>IF((OR($C121='S8'!$F$12,$C121='S8'!$F$22,$C121='S8'!$F$32,$C121='S8'!$F$42)),1,0)</f>
        <v>0</v>
      </c>
      <c r="AW121" s="441">
        <f>IF((OR($C121='S8'!$G$3,$C121='S8'!$G$13,$C121='S8'!$G$23,$C121='S8'!$G$33)),1,0)</f>
        <v>0</v>
      </c>
      <c r="AX121" s="441">
        <f>IF((OR($C121='S8'!$G$4,$C121='S8'!$G$14,$C121='S8'!$G$24,$C121='S8'!$G$34)),1,0)</f>
        <v>0</v>
      </c>
      <c r="AY121" s="441">
        <f>IF((OR($C121='S8'!$G$5,$C121='S8'!$G$15,$C121='S8'!$G$25,$C121='S8'!$G$35)),1,0)</f>
        <v>0</v>
      </c>
      <c r="AZ121" s="441">
        <f>IF((OR($C121='S8'!$G$6,$C121='S8'!$G$16,$C121='S8'!$G$26,$C121='S8'!$G$36)),1,0)</f>
        <v>0</v>
      </c>
      <c r="BA121" s="441">
        <f>IF((OR($C121='S8'!$G$7,$C121='S8'!$G$17,$C121='S8'!$G$27,$C121='S8'!$G$37)),1,0)</f>
        <v>0</v>
      </c>
      <c r="BB121" s="441">
        <f>IF((OR($C121='S8'!$G$8,$C121='S8'!$G$18,$C121='S8'!$G$28,$C121='S8'!$G$38)),1,0)</f>
        <v>0</v>
      </c>
      <c r="BC121" s="441">
        <f>IF((OR($C121='S8'!$G$9,$C121='S8'!$G$19,$C121='S8'!$G$29,$C121='S8'!$G$39)),1,0)</f>
        <v>0</v>
      </c>
      <c r="BD121" s="441">
        <f>IF((OR($C121='S8'!$G$10,$C121='S8'!$G$20,$C121='S8'!$G$30,$C121='S8'!$G$40)),1,0)</f>
        <v>0</v>
      </c>
      <c r="BE121" s="441">
        <f>IF((OR($C121='S8'!$G$11,$C121='S8'!$G$21,$C121='S8'!$G$31,$C121='S8'!$G$41)),1,0)</f>
        <v>0</v>
      </c>
      <c r="BF121" s="441">
        <f>IF((OR($C121='S8'!$G$12,$C121='S8'!$G$22,$C121='S8'!$G$32,$C121='S8'!$G$42)),1,0)</f>
        <v>0</v>
      </c>
      <c r="BG121" s="441" t="str">
        <f t="shared" si="422"/>
        <v/>
      </c>
      <c r="BH121" s="441" t="str">
        <f t="shared" si="423"/>
        <v/>
      </c>
      <c r="BI121" s="441" t="str">
        <f t="shared" si="424"/>
        <v/>
      </c>
      <c r="BJ121" s="441" t="str">
        <f t="shared" si="425"/>
        <v/>
      </c>
      <c r="BK121" s="441" t="str">
        <f t="shared" si="426"/>
        <v/>
      </c>
      <c r="BL121" s="441" t="str">
        <f t="shared" si="427"/>
        <v/>
      </c>
      <c r="BM121" s="441" t="str">
        <f t="shared" si="428"/>
        <v/>
      </c>
      <c r="BN121" s="441" t="str">
        <f t="shared" si="429"/>
        <v/>
      </c>
      <c r="BO121" s="441" t="str">
        <f t="shared" si="430"/>
        <v/>
      </c>
      <c r="BP121" s="441" t="str">
        <f t="shared" si="431"/>
        <v/>
      </c>
      <c r="BQ121" s="439" t="str">
        <f t="shared" si="432"/>
        <v/>
      </c>
      <c r="BR121" s="439" t="str">
        <f t="shared" si="433"/>
        <v/>
      </c>
      <c r="BS121" s="439" t="str">
        <f t="shared" si="434"/>
        <v/>
      </c>
      <c r="BT121" s="439" t="str">
        <f t="shared" si="435"/>
        <v/>
      </c>
      <c r="BU121" s="439" t="str">
        <f t="shared" si="436"/>
        <v/>
      </c>
      <c r="BV121" s="439" t="str">
        <f t="shared" si="437"/>
        <v/>
      </c>
      <c r="BW121" s="439" t="str">
        <f t="shared" si="438"/>
        <v/>
      </c>
      <c r="BX121" s="439" t="str">
        <f t="shared" si="439"/>
        <v/>
      </c>
      <c r="BY121" s="439" t="str">
        <f t="shared" si="440"/>
        <v/>
      </c>
      <c r="BZ121" s="439" t="str">
        <f t="shared" si="441"/>
        <v/>
      </c>
      <c r="CA121" s="441">
        <f t="shared" si="442"/>
        <v>1</v>
      </c>
      <c r="CB121" s="441">
        <f t="shared" si="443"/>
        <v>2</v>
      </c>
      <c r="CC121" s="441">
        <f t="shared" si="444"/>
        <v>3</v>
      </c>
      <c r="CD121" s="441" t="str">
        <f t="shared" si="445"/>
        <v/>
      </c>
      <c r="CE121" s="441" t="str">
        <f t="shared" si="446"/>
        <v/>
      </c>
      <c r="CF121" s="441" t="str">
        <f t="shared" si="447"/>
        <v/>
      </c>
      <c r="CG121" s="441" t="str">
        <f t="shared" si="448"/>
        <v/>
      </c>
      <c r="CH121" s="441" t="str">
        <f t="shared" si="449"/>
        <v/>
      </c>
      <c r="CI121" s="441" t="str">
        <f t="shared" si="450"/>
        <v/>
      </c>
      <c r="CJ121" s="441" t="str">
        <f t="shared" si="451"/>
        <v/>
      </c>
      <c r="CK121" s="439" t="str">
        <f t="shared" si="452"/>
        <v/>
      </c>
      <c r="CL121" s="439" t="str">
        <f t="shared" si="453"/>
        <v/>
      </c>
      <c r="CM121" s="439" t="str">
        <f t="shared" si="454"/>
        <v/>
      </c>
      <c r="CN121" s="439" t="str">
        <f t="shared" si="455"/>
        <v/>
      </c>
      <c r="CO121" s="439" t="str">
        <f t="shared" si="456"/>
        <v/>
      </c>
      <c r="CP121" s="439" t="str">
        <f t="shared" si="457"/>
        <v/>
      </c>
      <c r="CQ121" s="439" t="str">
        <f t="shared" si="458"/>
        <v/>
      </c>
      <c r="CR121" s="439" t="str">
        <f t="shared" si="459"/>
        <v/>
      </c>
      <c r="CS121" s="439" t="str">
        <f t="shared" si="460"/>
        <v/>
      </c>
      <c r="CT121" s="439" t="str">
        <f t="shared" si="461"/>
        <v/>
      </c>
      <c r="CU121" s="441" t="str">
        <f t="shared" si="462"/>
        <v/>
      </c>
      <c r="CV121" s="441" t="str">
        <f t="shared" si="463"/>
        <v/>
      </c>
      <c r="CW121" s="441" t="str">
        <f t="shared" si="464"/>
        <v/>
      </c>
      <c r="CX121" s="441" t="str">
        <f t="shared" si="465"/>
        <v/>
      </c>
      <c r="CY121" s="441" t="str">
        <f t="shared" si="466"/>
        <v/>
      </c>
      <c r="CZ121" s="441" t="str">
        <f t="shared" si="467"/>
        <v/>
      </c>
      <c r="DA121" s="441" t="str">
        <f t="shared" si="468"/>
        <v/>
      </c>
      <c r="DB121" s="441" t="str">
        <f t="shared" si="469"/>
        <v/>
      </c>
      <c r="DC121" s="441" t="str">
        <f t="shared" si="470"/>
        <v/>
      </c>
      <c r="DD121" s="441" t="str">
        <f t="shared" si="471"/>
        <v/>
      </c>
      <c r="DE121" s="443" t="str">
        <f t="shared" si="472"/>
        <v/>
      </c>
      <c r="DF121" s="443" t="str">
        <f t="shared" si="296"/>
        <v/>
      </c>
      <c r="DG121" s="443" t="str">
        <f t="shared" si="473"/>
        <v/>
      </c>
      <c r="DH121" s="443" t="str">
        <f t="shared" si="297"/>
        <v/>
      </c>
      <c r="DI121" t="str">
        <f t="shared" si="474"/>
        <v>123</v>
      </c>
      <c r="DJ121" s="443" t="str">
        <f t="shared" si="298"/>
        <v>W123</v>
      </c>
      <c r="DK121" t="str">
        <f t="shared" si="475"/>
        <v/>
      </c>
      <c r="DL121" s="443" t="str">
        <f t="shared" si="300"/>
        <v/>
      </c>
      <c r="DM121" t="str">
        <f t="shared" si="476"/>
        <v/>
      </c>
      <c r="DN121" s="443" t="str">
        <f t="shared" si="299"/>
        <v/>
      </c>
    </row>
    <row r="122" spans="1:118" ht="20.100000000000001" customHeight="1" x14ac:dyDescent="0.2">
      <c r="A122" s="1040"/>
      <c r="B122" s="40">
        <f t="shared" si="295"/>
        <v>117</v>
      </c>
      <c r="C122" s="647" t="s">
        <v>604</v>
      </c>
      <c r="D122" s="648" t="str">
        <f>VLOOKUP($C122,'Course List (program)'!$G$2:$L$100,2,FALSE)</f>
        <v xml:space="preserve">Law for Architects </v>
      </c>
      <c r="E122" s="649" t="str">
        <f>VLOOKUP($C122,'Course List (program)'!$G$2:$L$100,3,FALSE)</f>
        <v>Doç. Dr. Salih ŞAHİNİZ</v>
      </c>
      <c r="F122" s="650">
        <f>VLOOKUP($C122,'Course List (program)'!$G$2:$L$100,4,FALSE)</f>
        <v>0</v>
      </c>
      <c r="G122" s="648" t="str">
        <f t="shared" si="419"/>
        <v>W45</v>
      </c>
      <c r="H122" s="652">
        <f>VLOOKUP($C122,'Course List (program)'!$G$2:$L$100,6,FALSE)</f>
        <v>0</v>
      </c>
      <c r="I122" s="441">
        <f>IF((OR($C122='S8'!$C$3,$C122='S8'!$C$13,$C122='S8'!$C$23,$C122='S8'!$C$33)),1,0)</f>
        <v>0</v>
      </c>
      <c r="J122" s="441">
        <f>IF((OR($C122='S8'!$C$4,$C122='S8'!$C$14,$C122='S8'!$C$24,$C122='S8'!$C$34)),1,0)</f>
        <v>0</v>
      </c>
      <c r="K122" s="441">
        <f>IF((OR($C122='S8'!$C$5,$C122='S8'!$C$15,$C122='S8'!$C$25,$C122='S8'!$C$35)),1,0)</f>
        <v>0</v>
      </c>
      <c r="L122" s="441">
        <f>IF((OR($C122='S8'!$C$6,$C122='S8'!$C$16,$C122='S8'!$C$26,$C122='S8'!$C$36)),1,0)</f>
        <v>0</v>
      </c>
      <c r="M122" s="441">
        <f>IF((OR($C122='S8'!$C$7,$C122='S8'!$C$17,$C122='S8'!$C$27,$C122='S8'!$C$37)),1,0)</f>
        <v>0</v>
      </c>
      <c r="N122" s="441">
        <f>IF((OR($C122='S8'!$C$8,$C122='S8'!$C$18,$C122='S8'!$C$28,$C122='S8'!$C$38)),1,0)</f>
        <v>0</v>
      </c>
      <c r="O122" s="441">
        <f>IF((OR($C122='S8'!$C$9,$C122='S8'!$C$19,$C122='S8'!$C$29,$C122='S8'!$C$39)),1,0)</f>
        <v>0</v>
      </c>
      <c r="P122" s="441">
        <f>IF((OR($C122='S8'!$C$10,$C122='S8'!$C$20,$C122='S8'!$C$30,$C122='S8'!$C$40)),1,0)</f>
        <v>0</v>
      </c>
      <c r="Q122" s="441">
        <f>IF((OR($C122='S8'!$C$11,$C122='S8'!$C$21,$C122='S8'!$C$31,$C122='S8'!$C$41)),1,0)</f>
        <v>0</v>
      </c>
      <c r="R122" s="441">
        <f>IF((OR($C122='S8'!$C$12,$C122='S8'!$C$22,$C122='S8'!$C$32,$C122='S8'!$C$42)),1,0)</f>
        <v>0</v>
      </c>
      <c r="S122" s="439">
        <f>IF((OR($C122='S8'!$D$3,$C122='S8'!$D$13,$C122='S8'!$D$23,$C122='S8'!$D$33)),1,0)</f>
        <v>0</v>
      </c>
      <c r="T122" s="439">
        <f>IF((OR($C122='S8'!$D$4,$C122='S8'!$D$14,$C122='S8'!$D$24,$C122='S8'!$D$34)),1,0)</f>
        <v>0</v>
      </c>
      <c r="U122" s="439">
        <f>IF((OR($C122='S8'!$D$5,$C122='S8'!$D$15,$C122='S8'!$D$25,$C122='S8'!$D$35)),1,0)</f>
        <v>0</v>
      </c>
      <c r="V122" s="439">
        <f>IF((OR($C122='S8'!$D$6,$C122='S8'!$D$16,$C122='S8'!$D$26,$C122='S8'!$D$36)),1,0)</f>
        <v>0</v>
      </c>
      <c r="W122" s="439">
        <f>IF((OR($C122='S8'!$D$7,$C122='S8'!$D$17,$C122='S8'!$D$27,$C122='S8'!$D$37)),1,0)</f>
        <v>0</v>
      </c>
      <c r="X122" s="439">
        <f>IF((OR($C122='S8'!$D$8,$C122='S8'!$D$18,$C122='S8'!$D$28,$C122='S8'!$D$38)),1,0)</f>
        <v>0</v>
      </c>
      <c r="Y122" s="439">
        <f>IF((OR($C122='S8'!$D$9,$C122='S8'!$D$19,$C122='S8'!$D$29,$C122='S8'!$D$39)),1,0)</f>
        <v>0</v>
      </c>
      <c r="Z122" s="439">
        <f>IF((OR($C122='S8'!$D$10,$C122='S8'!$D$20,$C122='S8'!$D$30,$C122='S8'!$D$40)),1,0)</f>
        <v>0</v>
      </c>
      <c r="AA122" s="439">
        <f>IF((OR($C122='S8'!$D$11,$C122='S8'!$D$21,$C122='S8'!$D$31,$C122='S8'!$D$41)),1,0)</f>
        <v>0</v>
      </c>
      <c r="AB122" s="439">
        <f>IF((OR($C122='S8'!$D$12,$C122='S8'!$D$22,$C122='S8'!$D$32,$C122='S8'!$D$42)),1,0)</f>
        <v>0</v>
      </c>
      <c r="AC122" s="441">
        <f>IF((OR($C122='S8'!$E$3,$C122='S8'!$E$13,$C122='S8'!$E$23,$C122='S8'!$E$33)),1,0)</f>
        <v>0</v>
      </c>
      <c r="AD122" s="441">
        <f>IF((OR($C122='S8'!$E$4,$C122='S8'!$E$14,$C122='S8'!$E$24,$C122='S8'!$E$34)),1,0)</f>
        <v>0</v>
      </c>
      <c r="AE122" s="441">
        <f>IF((OR($C122='S8'!$E$5,$C122='S8'!$E$15,$C122='S8'!$E$25,$C122='S8'!$E$35)),1,0)</f>
        <v>0</v>
      </c>
      <c r="AF122" s="441">
        <f>IF((OR($C122='S8'!$E$6,$C122='S8'!$E$16,$C122='S8'!$E$26,$C122='S8'!$E$36)),1,0)</f>
        <v>1</v>
      </c>
      <c r="AG122" s="441">
        <f>IF((OR($C122='S8'!$E$7,$C122='S8'!$E$17,$C122='S8'!$E$27,$C122='S8'!$E$37)),1,0)</f>
        <v>1</v>
      </c>
      <c r="AH122" s="441">
        <f>IF((OR($C122='S8'!$E$8,$C122='S8'!$E$18,$C122='S8'!$E$28,$C122='S8'!$E$38)),1,0)</f>
        <v>0</v>
      </c>
      <c r="AI122" s="441">
        <f>IF((OR($C122='S8'!$E$9,$C122='S8'!$E$19,$C122='S8'!$E$29,$C122='S8'!$E$39)),1,0)</f>
        <v>0</v>
      </c>
      <c r="AJ122" s="441">
        <f>IF((OR($C122='S8'!$E$10,$C122='S8'!$E$20,$C122='S8'!$E$30,$C122='S8'!$E$40)),1,0)</f>
        <v>0</v>
      </c>
      <c r="AK122" s="441">
        <f>IF((OR($C122='S8'!$E$11,$C122='S8'!$E$21,$C122='S8'!$E$31,$C122='S8'!$E$41)),1,0)</f>
        <v>0</v>
      </c>
      <c r="AL122" s="441">
        <f>IF((OR($C122='S8'!$E$12,$C122='S8'!$E$22,$C122='S8'!$E$32,$C122='S8'!$E$42)),1,0)</f>
        <v>0</v>
      </c>
      <c r="AM122" s="439">
        <f>IF((OR($C122='S8'!$F$3,$C122='S8'!$F$13,$C122='S8'!$F$23,$C122='S8'!$F$33)),1,0)</f>
        <v>0</v>
      </c>
      <c r="AN122" s="439">
        <f>IF((OR($C122='S8'!$F$4,$C122='S8'!$F$14,$C122='S8'!$F$24,$C122='S8'!$F$34)),1,0)</f>
        <v>0</v>
      </c>
      <c r="AO122" s="439">
        <f>IF((OR($C122='S8'!$F$5,$C122='S8'!$F$15,$C122='S8'!$F$25,$C122='S8'!$F$35)),1,0)</f>
        <v>0</v>
      </c>
      <c r="AP122" s="439">
        <f>IF((OR($C122='S8'!$F$6,$C122='S8'!$F$16,$C122='S8'!$F$26,$C122='S8'!$F$36)),1,0)</f>
        <v>0</v>
      </c>
      <c r="AQ122" s="439">
        <f>IF((OR($C122='S8'!$F$7,$C122='S8'!$F$17,$C122='S8'!$F$27,$C122='S8'!$F$37)),1,0)</f>
        <v>0</v>
      </c>
      <c r="AR122" s="439">
        <f>IF((OR($C122='S8'!$F$8,$C122='S8'!$F$18,$C122='S8'!$F$28,$C122='S8'!$F$38)),1,0)</f>
        <v>0</v>
      </c>
      <c r="AS122" s="439">
        <f>IF((OR($C122='S8'!$F$9,$C122='S8'!$F$19,$C122='S8'!$F$29,$C122='S8'!$F$39)),1,0)</f>
        <v>0</v>
      </c>
      <c r="AT122" s="439">
        <f>IF((OR($C122='S8'!$F$10,$C122='S8'!$F$20,$C122='S8'!$F$30,$C122='S8'!$F$40)),1,0)</f>
        <v>0</v>
      </c>
      <c r="AU122" s="439">
        <f>IF((OR($C122='S8'!$F$11,$C122='S8'!$F$21,$C122='S8'!$F$31,$C122='S8'!$F$41)),1,0)</f>
        <v>0</v>
      </c>
      <c r="AV122" s="439">
        <f>IF((OR($C122='S8'!$F$12,$C122='S8'!$F$22,$C122='S8'!$F$32,$C122='S8'!$F$42)),1,0)</f>
        <v>0</v>
      </c>
      <c r="AW122" s="441">
        <f>IF((OR($C122='S8'!$G$3,$C122='S8'!$G$13,$C122='S8'!$G$23,$C122='S8'!$G$33)),1,0)</f>
        <v>0</v>
      </c>
      <c r="AX122" s="441">
        <f>IF((OR($C122='S8'!$G$4,$C122='S8'!$G$14,$C122='S8'!$G$24,$C122='S8'!$G$34)),1,0)</f>
        <v>0</v>
      </c>
      <c r="AY122" s="441">
        <f>IF((OR($C122='S8'!$G$5,$C122='S8'!$G$15,$C122='S8'!$G$25,$C122='S8'!$G$35)),1,0)</f>
        <v>0</v>
      </c>
      <c r="AZ122" s="441">
        <f>IF((OR($C122='S8'!$G$6,$C122='S8'!$G$16,$C122='S8'!$G$26,$C122='S8'!$G$36)),1,0)</f>
        <v>0</v>
      </c>
      <c r="BA122" s="441">
        <f>IF((OR($C122='S8'!$G$7,$C122='S8'!$G$17,$C122='S8'!$G$27,$C122='S8'!$G$37)),1,0)</f>
        <v>0</v>
      </c>
      <c r="BB122" s="441">
        <f>IF((OR($C122='S8'!$G$8,$C122='S8'!$G$18,$C122='S8'!$G$28,$C122='S8'!$G$38)),1,0)</f>
        <v>0</v>
      </c>
      <c r="BC122" s="441">
        <f>IF((OR($C122='S8'!$G$9,$C122='S8'!$G$19,$C122='S8'!$G$29,$C122='S8'!$G$39)),1,0)</f>
        <v>0</v>
      </c>
      <c r="BD122" s="441">
        <f>IF((OR($C122='S8'!$G$10,$C122='S8'!$G$20,$C122='S8'!$G$30,$C122='S8'!$G$40)),1,0)</f>
        <v>0</v>
      </c>
      <c r="BE122" s="441">
        <f>IF((OR($C122='S8'!$G$11,$C122='S8'!$G$21,$C122='S8'!$G$31,$C122='S8'!$G$41)),1,0)</f>
        <v>0</v>
      </c>
      <c r="BF122" s="441">
        <f>IF((OR($C122='S8'!$G$12,$C122='S8'!$G$22,$C122='S8'!$G$32,$C122='S8'!$G$42)),1,0)</f>
        <v>0</v>
      </c>
      <c r="BG122" s="441" t="str">
        <f t="shared" si="422"/>
        <v/>
      </c>
      <c r="BH122" s="441" t="str">
        <f t="shared" si="423"/>
        <v/>
      </c>
      <c r="BI122" s="441" t="str">
        <f t="shared" si="424"/>
        <v/>
      </c>
      <c r="BJ122" s="441" t="str">
        <f t="shared" si="425"/>
        <v/>
      </c>
      <c r="BK122" s="441" t="str">
        <f t="shared" si="426"/>
        <v/>
      </c>
      <c r="BL122" s="441" t="str">
        <f t="shared" si="427"/>
        <v/>
      </c>
      <c r="BM122" s="441" t="str">
        <f t="shared" si="428"/>
        <v/>
      </c>
      <c r="BN122" s="441" t="str">
        <f t="shared" si="429"/>
        <v/>
      </c>
      <c r="BO122" s="441" t="str">
        <f t="shared" si="430"/>
        <v/>
      </c>
      <c r="BP122" s="441" t="str">
        <f t="shared" si="431"/>
        <v/>
      </c>
      <c r="BQ122" s="439" t="str">
        <f t="shared" si="432"/>
        <v/>
      </c>
      <c r="BR122" s="439" t="str">
        <f t="shared" si="433"/>
        <v/>
      </c>
      <c r="BS122" s="439" t="str">
        <f t="shared" si="434"/>
        <v/>
      </c>
      <c r="BT122" s="439" t="str">
        <f t="shared" si="435"/>
        <v/>
      </c>
      <c r="BU122" s="439" t="str">
        <f t="shared" si="436"/>
        <v/>
      </c>
      <c r="BV122" s="439" t="str">
        <f t="shared" si="437"/>
        <v/>
      </c>
      <c r="BW122" s="439" t="str">
        <f t="shared" si="438"/>
        <v/>
      </c>
      <c r="BX122" s="439" t="str">
        <f t="shared" si="439"/>
        <v/>
      </c>
      <c r="BY122" s="439" t="str">
        <f t="shared" si="440"/>
        <v/>
      </c>
      <c r="BZ122" s="439" t="str">
        <f t="shared" si="441"/>
        <v/>
      </c>
      <c r="CA122" s="441" t="str">
        <f t="shared" si="442"/>
        <v/>
      </c>
      <c r="CB122" s="441" t="str">
        <f t="shared" si="443"/>
        <v/>
      </c>
      <c r="CC122" s="441" t="str">
        <f t="shared" si="444"/>
        <v/>
      </c>
      <c r="CD122" s="441">
        <f t="shared" si="445"/>
        <v>4</v>
      </c>
      <c r="CE122" s="441">
        <f t="shared" si="446"/>
        <v>5</v>
      </c>
      <c r="CF122" s="441" t="str">
        <f t="shared" si="447"/>
        <v/>
      </c>
      <c r="CG122" s="441" t="str">
        <f t="shared" si="448"/>
        <v/>
      </c>
      <c r="CH122" s="441" t="str">
        <f t="shared" si="449"/>
        <v/>
      </c>
      <c r="CI122" s="441" t="str">
        <f t="shared" si="450"/>
        <v/>
      </c>
      <c r="CJ122" s="441" t="str">
        <f t="shared" si="451"/>
        <v/>
      </c>
      <c r="CK122" s="439" t="str">
        <f t="shared" si="452"/>
        <v/>
      </c>
      <c r="CL122" s="439" t="str">
        <f t="shared" si="453"/>
        <v/>
      </c>
      <c r="CM122" s="439" t="str">
        <f t="shared" si="454"/>
        <v/>
      </c>
      <c r="CN122" s="439" t="str">
        <f t="shared" si="455"/>
        <v/>
      </c>
      <c r="CO122" s="439" t="str">
        <f t="shared" si="456"/>
        <v/>
      </c>
      <c r="CP122" s="439" t="str">
        <f t="shared" si="457"/>
        <v/>
      </c>
      <c r="CQ122" s="439" t="str">
        <f t="shared" si="458"/>
        <v/>
      </c>
      <c r="CR122" s="439" t="str">
        <f t="shared" si="459"/>
        <v/>
      </c>
      <c r="CS122" s="439" t="str">
        <f t="shared" si="460"/>
        <v/>
      </c>
      <c r="CT122" s="439" t="str">
        <f t="shared" si="461"/>
        <v/>
      </c>
      <c r="CU122" s="441" t="str">
        <f t="shared" si="462"/>
        <v/>
      </c>
      <c r="CV122" s="441" t="str">
        <f t="shared" si="463"/>
        <v/>
      </c>
      <c r="CW122" s="441" t="str">
        <f t="shared" si="464"/>
        <v/>
      </c>
      <c r="CX122" s="441" t="str">
        <f t="shared" si="465"/>
        <v/>
      </c>
      <c r="CY122" s="441" t="str">
        <f t="shared" si="466"/>
        <v/>
      </c>
      <c r="CZ122" s="441" t="str">
        <f t="shared" si="467"/>
        <v/>
      </c>
      <c r="DA122" s="441" t="str">
        <f t="shared" si="468"/>
        <v/>
      </c>
      <c r="DB122" s="441" t="str">
        <f t="shared" si="469"/>
        <v/>
      </c>
      <c r="DC122" s="441" t="str">
        <f t="shared" si="470"/>
        <v/>
      </c>
      <c r="DD122" s="441" t="str">
        <f t="shared" si="471"/>
        <v/>
      </c>
      <c r="DE122" s="443" t="str">
        <f t="shared" si="472"/>
        <v/>
      </c>
      <c r="DF122" s="443" t="str">
        <f t="shared" si="296"/>
        <v/>
      </c>
      <c r="DG122" s="443" t="str">
        <f t="shared" si="473"/>
        <v/>
      </c>
      <c r="DH122" s="443" t="str">
        <f t="shared" si="297"/>
        <v/>
      </c>
      <c r="DI122" t="str">
        <f t="shared" si="474"/>
        <v>45</v>
      </c>
      <c r="DJ122" s="443" t="str">
        <f t="shared" si="298"/>
        <v>W45</v>
      </c>
      <c r="DK122" t="str">
        <f t="shared" si="475"/>
        <v/>
      </c>
      <c r="DL122" s="443" t="str">
        <f t="shared" si="300"/>
        <v/>
      </c>
      <c r="DM122" t="str">
        <f t="shared" si="476"/>
        <v/>
      </c>
      <c r="DN122" s="443" t="str">
        <f t="shared" si="299"/>
        <v/>
      </c>
    </row>
    <row r="123" spans="1:118" ht="20.100000000000001" hidden="1" customHeight="1" x14ac:dyDescent="0.2">
      <c r="A123" s="1040"/>
      <c r="B123" s="40">
        <f t="shared" si="295"/>
        <v>118</v>
      </c>
      <c r="C123" s="647" t="s">
        <v>49</v>
      </c>
      <c r="D123" s="648">
        <f>VLOOKUP($C123,'Course List (program)'!$G$2:$L$100,2,FALSE)</f>
        <v>0</v>
      </c>
      <c r="E123" s="649">
        <f>VLOOKUP($C123,'Course List (program)'!$G$2:$L$100,3,FALSE)</f>
        <v>0</v>
      </c>
      <c r="F123" s="650">
        <f>VLOOKUP($C123,'Course List (program)'!$G$2:$L$100,4,FALSE)</f>
        <v>0</v>
      </c>
      <c r="G123" s="648" t="str">
        <f>CONCATENATE(DE123,DF123,DG123,DH123,DI123,DJ123,DK123,DL123,DM123)</f>
        <v/>
      </c>
      <c r="H123" s="652">
        <f>VLOOKUP($C123,'Course List (program)'!$G$2:$L$100,6,FALSE)</f>
        <v>0</v>
      </c>
      <c r="I123" s="441">
        <f>IF((OR($C123='S8'!$C$3,$C123='S8'!$C$13,$C123='S8'!$C$23,$C123='S8'!$C$33)),1,0)</f>
        <v>0</v>
      </c>
      <c r="J123" s="441">
        <f>IF((OR($C123='S8'!$C$4,$C123='S8'!$C$14,$C123='S8'!$C$24,$C123='S8'!$C$34)),1,0)</f>
        <v>0</v>
      </c>
      <c r="K123" s="441">
        <f>IF((OR($C123='S8'!$C$5,$C123='S8'!$C$15,$C123='S8'!$C$25,$C123='S8'!$C$35)),1,0)</f>
        <v>0</v>
      </c>
      <c r="L123" s="441">
        <f>IF((OR($C123='S8'!$C$6,$C123='S8'!$C$16,$C123='S8'!$C$26,$C123='S8'!$C$36)),1,0)</f>
        <v>0</v>
      </c>
      <c r="M123" s="441">
        <f>IF((OR($C123='S8'!$C$7,$C123='S8'!$C$17,$C123='S8'!$C$27,$C123='S8'!$C$37)),1,0)</f>
        <v>0</v>
      </c>
      <c r="N123" s="441">
        <f>IF((OR($C123='S8'!$C$8,$C123='S8'!$C$18,$C123='S8'!$C$28,$C123='S8'!$C$38)),1,0)</f>
        <v>0</v>
      </c>
      <c r="O123" s="441">
        <f>IF((OR($C123='S8'!$C$9,$C123='S8'!$C$19,$C123='S8'!$C$29,$C123='S8'!$C$39)),1,0)</f>
        <v>0</v>
      </c>
      <c r="P123" s="441">
        <f>IF((OR($C123='S8'!$C$10,$C123='S8'!$C$20,$C123='S8'!$C$30,$C123='S8'!$C$40)),1,0)</f>
        <v>0</v>
      </c>
      <c r="Q123" s="441">
        <f>IF((OR($C123='S8'!$C$11,$C123='S8'!$C$21,$C123='S8'!$C$31,$C123='S8'!$C$41)),1,0)</f>
        <v>0</v>
      </c>
      <c r="R123" s="441">
        <f>IF((OR($C123='S8'!$C$12,$C123='S8'!$C$22,$C123='S8'!$C$32,$C123='S8'!$C$42)),1,0)</f>
        <v>0</v>
      </c>
      <c r="S123" s="439">
        <f>IF((OR($C123='S8'!$D$3,$C123='S8'!$D$13,$C123='S8'!$D$23,$C123='S8'!$D$33)),1,0)</f>
        <v>0</v>
      </c>
      <c r="T123" s="439">
        <f>IF((OR($C123='S8'!$D$4,$C123='S8'!$D$14,$C123='S8'!$D$24,$C123='S8'!$D$34)),1,0)</f>
        <v>0</v>
      </c>
      <c r="U123" s="439">
        <f>IF((OR($C123='S8'!$D$5,$C123='S8'!$D$15,$C123='S8'!$D$25,$C123='S8'!$D$35)),1,0)</f>
        <v>0</v>
      </c>
      <c r="V123" s="439">
        <f>IF((OR($C123='S8'!$D$6,$C123='S8'!$D$16,$C123='S8'!$D$26,$C123='S8'!$D$36)),1,0)</f>
        <v>0</v>
      </c>
      <c r="W123" s="439">
        <f>IF((OR($C123='S8'!$D$7,$C123='S8'!$D$17,$C123='S8'!$D$27,$C123='S8'!$D$37)),1,0)</f>
        <v>0</v>
      </c>
      <c r="X123" s="439">
        <f>IF((OR($C123='S8'!$D$8,$C123='S8'!$D$18,$C123='S8'!$D$28,$C123='S8'!$D$38)),1,0)</f>
        <v>0</v>
      </c>
      <c r="Y123" s="439">
        <f>IF((OR($C123='S8'!$D$9,$C123='S8'!$D$19,$C123='S8'!$D$29,$C123='S8'!$D$39)),1,0)</f>
        <v>0</v>
      </c>
      <c r="Z123" s="439">
        <f>IF((OR($C123='S8'!$D$10,$C123='S8'!$D$20,$C123='S8'!$D$30,$C123='S8'!$D$40)),1,0)</f>
        <v>0</v>
      </c>
      <c r="AA123" s="439">
        <f>IF((OR($C123='S8'!$D$11,$C123='S8'!$D$21,$C123='S8'!$D$31,$C123='S8'!$D$41)),1,0)</f>
        <v>0</v>
      </c>
      <c r="AB123" s="439">
        <f>IF((OR($C123='S8'!$D$12,$C123='S8'!$D$22,$C123='S8'!$D$32,$C123='S8'!$D$42)),1,0)</f>
        <v>0</v>
      </c>
      <c r="AC123" s="441">
        <f>IF((OR($C123='S8'!$E$3,$C123='S8'!$E$13,$C123='S8'!$E$23,$C123='S8'!$E$33)),1,0)</f>
        <v>0</v>
      </c>
      <c r="AD123" s="441">
        <f>IF((OR($C123='S8'!$E$4,$C123='S8'!$E$14,$C123='S8'!$E$24,$C123='S8'!$E$34)),1,0)</f>
        <v>0</v>
      </c>
      <c r="AE123" s="441">
        <f>IF((OR($C123='S8'!$E$5,$C123='S8'!$E$15,$C123='S8'!$E$25,$C123='S8'!$E$35)),1,0)</f>
        <v>0</v>
      </c>
      <c r="AF123" s="441">
        <f>IF((OR($C123='S8'!$E$6,$C123='S8'!$E$16,$C123='S8'!$E$26,$C123='S8'!$E$36)),1,0)</f>
        <v>0</v>
      </c>
      <c r="AG123" s="441">
        <f>IF((OR($C123='S8'!$E$7,$C123='S8'!$E$17,$C123='S8'!$E$27,$C123='S8'!$E$37)),1,0)</f>
        <v>0</v>
      </c>
      <c r="AH123" s="441">
        <f>IF((OR($C123='S8'!$E$8,$C123='S8'!$E$18,$C123='S8'!$E$28,$C123='S8'!$E$38)),1,0)</f>
        <v>0</v>
      </c>
      <c r="AI123" s="441">
        <f>IF((OR($C123='S8'!$E$9,$C123='S8'!$E$19,$C123='S8'!$E$29,$C123='S8'!$E$39)),1,0)</f>
        <v>0</v>
      </c>
      <c r="AJ123" s="441">
        <f>IF((OR($C123='S8'!$E$10,$C123='S8'!$E$20,$C123='S8'!$E$30,$C123='S8'!$E$40)),1,0)</f>
        <v>0</v>
      </c>
      <c r="AK123" s="441">
        <f>IF((OR($C123='S8'!$E$11,$C123='S8'!$E$21,$C123='S8'!$E$31,$C123='S8'!$E$41)),1,0)</f>
        <v>0</v>
      </c>
      <c r="AL123" s="441">
        <f>IF((OR($C123='S8'!$E$12,$C123='S8'!$E$22,$C123='S8'!$E$32,$C123='S8'!$E$42)),1,0)</f>
        <v>0</v>
      </c>
      <c r="AM123" s="439">
        <f>IF((OR($C123='S8'!$F$3,$C123='S8'!$F$13,$C123='S8'!$F$23,$C123='S8'!$F$33)),1,0)</f>
        <v>0</v>
      </c>
      <c r="AN123" s="439">
        <f>IF((OR($C123='S8'!$F$4,$C123='S8'!$F$14,$C123='S8'!$F$24,$C123='S8'!$F$34)),1,0)</f>
        <v>0</v>
      </c>
      <c r="AO123" s="439">
        <f>IF((OR($C123='S8'!$F$5,$C123='S8'!$F$15,$C123='S8'!$F$25,$C123='S8'!$F$35)),1,0)</f>
        <v>0</v>
      </c>
      <c r="AP123" s="439">
        <f>IF((OR($C123='S8'!$F$6,$C123='S8'!$F$16,$C123='S8'!$F$26,$C123='S8'!$F$36)),1,0)</f>
        <v>0</v>
      </c>
      <c r="AQ123" s="439">
        <f>IF((OR($C123='S8'!$F$7,$C123='S8'!$F$17,$C123='S8'!$F$27,$C123='S8'!$F$37)),1,0)</f>
        <v>0</v>
      </c>
      <c r="AR123" s="439">
        <f>IF((OR($C123='S8'!$F$8,$C123='S8'!$F$18,$C123='S8'!$F$28,$C123='S8'!$F$38)),1,0)</f>
        <v>0</v>
      </c>
      <c r="AS123" s="439">
        <f>IF((OR($C123='S8'!$F$9,$C123='S8'!$F$19,$C123='S8'!$F$29,$C123='S8'!$F$39)),1,0)</f>
        <v>0</v>
      </c>
      <c r="AT123" s="439">
        <f>IF((OR($C123='S8'!$F$10,$C123='S8'!$F$20,$C123='S8'!$F$30,$C123='S8'!$F$40)),1,0)</f>
        <v>0</v>
      </c>
      <c r="AU123" s="439">
        <f>IF((OR($C123='S8'!$F$11,$C123='S8'!$F$21,$C123='S8'!$F$31,$C123='S8'!$F$41)),1,0)</f>
        <v>0</v>
      </c>
      <c r="AV123" s="439">
        <f>IF((OR($C123='S8'!$F$12,$C123='S8'!$F$22,$C123='S8'!$F$32,$C123='S8'!$F$42)),1,0)</f>
        <v>0</v>
      </c>
      <c r="AW123" s="441">
        <f>IF((OR($C123='S8'!$G$3,$C123='S8'!$G$13,$C123='S8'!$G$23,$C123='S8'!$G$33)),1,0)</f>
        <v>0</v>
      </c>
      <c r="AX123" s="441">
        <f>IF((OR($C123='S8'!$G$4,$C123='S8'!$G$14,$C123='S8'!$G$24,$C123='S8'!$G$34)),1,0)</f>
        <v>0</v>
      </c>
      <c r="AY123" s="441">
        <f>IF((OR($C123='S8'!$G$5,$C123='S8'!$G$15,$C123='S8'!$G$25,$C123='S8'!$G$35)),1,0)</f>
        <v>0</v>
      </c>
      <c r="AZ123" s="441">
        <f>IF((OR($C123='S8'!$G$6,$C123='S8'!$G$16,$C123='S8'!$G$26,$C123='S8'!$G$36)),1,0)</f>
        <v>0</v>
      </c>
      <c r="BA123" s="441">
        <f>IF((OR($C123='S8'!$G$7,$C123='S8'!$G$17,$C123='S8'!$G$27,$C123='S8'!$G$37)),1,0)</f>
        <v>0</v>
      </c>
      <c r="BB123" s="441">
        <f>IF((OR($C123='S8'!$G$8,$C123='S8'!$G$18,$C123='S8'!$G$28,$C123='S8'!$G$38)),1,0)</f>
        <v>0</v>
      </c>
      <c r="BC123" s="441">
        <f>IF((OR($C123='S8'!$G$9,$C123='S8'!$G$19,$C123='S8'!$G$29,$C123='S8'!$G$39)),1,0)</f>
        <v>0</v>
      </c>
      <c r="BD123" s="441">
        <f>IF((OR($C123='S8'!$G$10,$C123='S8'!$G$20,$C123='S8'!$G$30,$C123='S8'!$G$40)),1,0)</f>
        <v>0</v>
      </c>
      <c r="BE123" s="441">
        <f>IF((OR($C123='S8'!$G$11,$C123='S8'!$G$21,$C123='S8'!$G$31,$C123='S8'!$G$41)),1,0)</f>
        <v>0</v>
      </c>
      <c r="BF123" s="441">
        <f>IF((OR($C123='S8'!$G$12,$C123='S8'!$G$22,$C123='S8'!$G$32,$C123='S8'!$G$42)),1,0)</f>
        <v>0</v>
      </c>
      <c r="BG123" s="441" t="str">
        <f t="shared" si="422"/>
        <v/>
      </c>
      <c r="BH123" s="441" t="str">
        <f t="shared" si="423"/>
        <v/>
      </c>
      <c r="BI123" s="441" t="str">
        <f t="shared" si="424"/>
        <v/>
      </c>
      <c r="BJ123" s="441" t="str">
        <f t="shared" si="425"/>
        <v/>
      </c>
      <c r="BK123" s="441" t="str">
        <f t="shared" si="426"/>
        <v/>
      </c>
      <c r="BL123" s="441" t="str">
        <f t="shared" si="427"/>
        <v/>
      </c>
      <c r="BM123" s="441" t="str">
        <f t="shared" si="428"/>
        <v/>
      </c>
      <c r="BN123" s="441" t="str">
        <f t="shared" si="429"/>
        <v/>
      </c>
      <c r="BO123" s="441" t="str">
        <f t="shared" si="430"/>
        <v/>
      </c>
      <c r="BP123" s="441" t="str">
        <f t="shared" si="431"/>
        <v/>
      </c>
      <c r="BQ123" s="439" t="str">
        <f t="shared" si="432"/>
        <v/>
      </c>
      <c r="BR123" s="439" t="str">
        <f t="shared" si="433"/>
        <v/>
      </c>
      <c r="BS123" s="439" t="str">
        <f t="shared" si="434"/>
        <v/>
      </c>
      <c r="BT123" s="439" t="str">
        <f t="shared" si="435"/>
        <v/>
      </c>
      <c r="BU123" s="439" t="str">
        <f t="shared" si="436"/>
        <v/>
      </c>
      <c r="BV123" s="439" t="str">
        <f t="shared" si="437"/>
        <v/>
      </c>
      <c r="BW123" s="439" t="str">
        <f t="shared" si="438"/>
        <v/>
      </c>
      <c r="BX123" s="439" t="str">
        <f t="shared" si="439"/>
        <v/>
      </c>
      <c r="BY123" s="439" t="str">
        <f t="shared" si="440"/>
        <v/>
      </c>
      <c r="BZ123" s="439" t="str">
        <f t="shared" si="441"/>
        <v/>
      </c>
      <c r="CA123" s="441" t="str">
        <f t="shared" si="442"/>
        <v/>
      </c>
      <c r="CB123" s="441" t="str">
        <f t="shared" si="443"/>
        <v/>
      </c>
      <c r="CC123" s="441" t="str">
        <f t="shared" si="444"/>
        <v/>
      </c>
      <c r="CD123" s="441" t="str">
        <f t="shared" si="445"/>
        <v/>
      </c>
      <c r="CE123" s="441" t="str">
        <f t="shared" si="446"/>
        <v/>
      </c>
      <c r="CF123" s="441" t="str">
        <f t="shared" si="447"/>
        <v/>
      </c>
      <c r="CG123" s="441" t="str">
        <f t="shared" si="448"/>
        <v/>
      </c>
      <c r="CH123" s="441" t="str">
        <f t="shared" si="449"/>
        <v/>
      </c>
      <c r="CI123" s="441" t="str">
        <f t="shared" si="450"/>
        <v/>
      </c>
      <c r="CJ123" s="441" t="str">
        <f t="shared" si="451"/>
        <v/>
      </c>
      <c r="CK123" s="439" t="str">
        <f t="shared" si="452"/>
        <v/>
      </c>
      <c r="CL123" s="439" t="str">
        <f t="shared" si="453"/>
        <v/>
      </c>
      <c r="CM123" s="439" t="str">
        <f t="shared" si="454"/>
        <v/>
      </c>
      <c r="CN123" s="439" t="str">
        <f t="shared" si="455"/>
        <v/>
      </c>
      <c r="CO123" s="439" t="str">
        <f t="shared" si="456"/>
        <v/>
      </c>
      <c r="CP123" s="439" t="str">
        <f t="shared" si="457"/>
        <v/>
      </c>
      <c r="CQ123" s="439" t="str">
        <f t="shared" si="458"/>
        <v/>
      </c>
      <c r="CR123" s="439" t="str">
        <f t="shared" si="459"/>
        <v/>
      </c>
      <c r="CS123" s="439" t="str">
        <f t="shared" si="460"/>
        <v/>
      </c>
      <c r="CT123" s="439" t="str">
        <f t="shared" si="461"/>
        <v/>
      </c>
      <c r="CU123" s="441" t="str">
        <f t="shared" si="462"/>
        <v/>
      </c>
      <c r="CV123" s="441" t="str">
        <f t="shared" si="463"/>
        <v/>
      </c>
      <c r="CW123" s="441" t="str">
        <f t="shared" si="464"/>
        <v/>
      </c>
      <c r="CX123" s="441" t="str">
        <f t="shared" si="465"/>
        <v/>
      </c>
      <c r="CY123" s="441" t="str">
        <f t="shared" si="466"/>
        <v/>
      </c>
      <c r="CZ123" s="441" t="str">
        <f t="shared" si="467"/>
        <v/>
      </c>
      <c r="DA123" s="441" t="str">
        <f t="shared" si="468"/>
        <v/>
      </c>
      <c r="DB123" s="441" t="str">
        <f t="shared" si="469"/>
        <v/>
      </c>
      <c r="DC123" s="441" t="str">
        <f t="shared" si="470"/>
        <v/>
      </c>
      <c r="DD123" s="441" t="str">
        <f t="shared" si="471"/>
        <v/>
      </c>
      <c r="DE123" s="443" t="str">
        <f t="shared" si="472"/>
        <v/>
      </c>
      <c r="DF123" s="443" t="str">
        <f t="shared" si="296"/>
        <v/>
      </c>
      <c r="DG123" s="443" t="str">
        <f t="shared" si="473"/>
        <v/>
      </c>
      <c r="DH123" s="443" t="str">
        <f t="shared" si="297"/>
        <v/>
      </c>
      <c r="DI123" t="str">
        <f t="shared" si="474"/>
        <v/>
      </c>
      <c r="DJ123" s="443" t="str">
        <f t="shared" si="298"/>
        <v/>
      </c>
      <c r="DK123" t="str">
        <f t="shared" si="475"/>
        <v/>
      </c>
      <c r="DL123" s="443" t="str">
        <f t="shared" si="300"/>
        <v/>
      </c>
      <c r="DM123" t="str">
        <f t="shared" si="476"/>
        <v/>
      </c>
      <c r="DN123" s="443" t="str">
        <f t="shared" si="299"/>
        <v/>
      </c>
    </row>
    <row r="124" spans="1:118" ht="20.100000000000001" hidden="1" customHeight="1" x14ac:dyDescent="0.2">
      <c r="A124" s="1040"/>
      <c r="B124" s="40">
        <f t="shared" si="295"/>
        <v>119</v>
      </c>
      <c r="C124" s="647" t="s">
        <v>49</v>
      </c>
      <c r="D124" s="648">
        <f>VLOOKUP($C124,'Course List (program)'!$G$2:$L$100,2,FALSE)</f>
        <v>0</v>
      </c>
      <c r="E124" s="649">
        <f>VLOOKUP($C124,'Course List (program)'!$G$2:$L$100,3,FALSE)</f>
        <v>0</v>
      </c>
      <c r="F124" s="650">
        <f>VLOOKUP($C124,'Course List (program)'!$G$2:$L$100,4,FALSE)</f>
        <v>0</v>
      </c>
      <c r="G124" s="648" t="str">
        <f>CONCATENATE(DE124,DF124,DG124,DH124,DI124,DJ124,DK124,DL124,DM124)</f>
        <v/>
      </c>
      <c r="H124" s="652">
        <f>VLOOKUP($C124,'Course List (program)'!$G$2:$L$100,6,FALSE)</f>
        <v>0</v>
      </c>
      <c r="I124" s="441">
        <f>IF((OR($C124='S8'!$C$3,$C124='S8'!$C$13,$C124='S8'!$C$23,$C124='S8'!$C$33)),1,0)</f>
        <v>0</v>
      </c>
      <c r="J124" s="441">
        <f>IF((OR($C124='S8'!$C$4,$C124='S8'!$C$14,$C124='S8'!$C$24,$C124='S8'!$C$34)),1,0)</f>
        <v>0</v>
      </c>
      <c r="K124" s="441">
        <f>IF((OR($C124='S8'!$C$5,$C124='S8'!$C$15,$C124='S8'!$C$25,$C124='S8'!$C$35)),1,0)</f>
        <v>0</v>
      </c>
      <c r="L124" s="441">
        <f>IF((OR($C124='S8'!$C$6,$C124='S8'!$C$16,$C124='S8'!$C$26,$C124='S8'!$C$36)),1,0)</f>
        <v>0</v>
      </c>
      <c r="M124" s="441">
        <f>IF((OR($C124='S8'!$C$7,$C124='S8'!$C$17,$C124='S8'!$C$27,$C124='S8'!$C$37)),1,0)</f>
        <v>0</v>
      </c>
      <c r="N124" s="441">
        <f>IF((OR($C124='S8'!$C$8,$C124='S8'!$C$18,$C124='S8'!$C$28,$C124='S8'!$C$38)),1,0)</f>
        <v>0</v>
      </c>
      <c r="O124" s="441">
        <f>IF((OR($C124='S8'!$C$9,$C124='S8'!$C$19,$C124='S8'!$C$29,$C124='S8'!$C$39)),1,0)</f>
        <v>0</v>
      </c>
      <c r="P124" s="441">
        <f>IF((OR($C124='S8'!$C$10,$C124='S8'!$C$20,$C124='S8'!$C$30,$C124='S8'!$C$40)),1,0)</f>
        <v>0</v>
      </c>
      <c r="Q124" s="441">
        <f>IF((OR($C124='S8'!$C$11,$C124='S8'!$C$21,$C124='S8'!$C$31,$C124='S8'!$C$41)),1,0)</f>
        <v>0</v>
      </c>
      <c r="R124" s="441">
        <f>IF((OR($C124='S8'!$C$12,$C124='S8'!$C$22,$C124='S8'!$C$32,$C124='S8'!$C$42)),1,0)</f>
        <v>0</v>
      </c>
      <c r="S124" s="439">
        <f>IF((OR($C124='S8'!$D$3,$C124='S8'!$D$13,$C124='S8'!$D$23,$C124='S8'!$D$33)),1,0)</f>
        <v>0</v>
      </c>
      <c r="T124" s="439">
        <f>IF((OR($C124='S8'!$D$4,$C124='S8'!$D$14,$C124='S8'!$D$24,$C124='S8'!$D$34)),1,0)</f>
        <v>0</v>
      </c>
      <c r="U124" s="439">
        <f>IF((OR($C124='S8'!$D$5,$C124='S8'!$D$15,$C124='S8'!$D$25,$C124='S8'!$D$35)),1,0)</f>
        <v>0</v>
      </c>
      <c r="V124" s="439">
        <f>IF((OR($C124='S8'!$D$6,$C124='S8'!$D$16,$C124='S8'!$D$26,$C124='S8'!$D$36)),1,0)</f>
        <v>0</v>
      </c>
      <c r="W124" s="439">
        <f>IF((OR($C124='S8'!$D$7,$C124='S8'!$D$17,$C124='S8'!$D$27,$C124='S8'!$D$37)),1,0)</f>
        <v>0</v>
      </c>
      <c r="X124" s="439">
        <f>IF((OR($C124='S8'!$D$8,$C124='S8'!$D$18,$C124='S8'!$D$28,$C124='S8'!$D$38)),1,0)</f>
        <v>0</v>
      </c>
      <c r="Y124" s="439">
        <f>IF((OR($C124='S8'!$D$9,$C124='S8'!$D$19,$C124='S8'!$D$29,$C124='S8'!$D$39)),1,0)</f>
        <v>0</v>
      </c>
      <c r="Z124" s="439">
        <f>IF((OR($C124='S8'!$D$10,$C124='S8'!$D$20,$C124='S8'!$D$30,$C124='S8'!$D$40)),1,0)</f>
        <v>0</v>
      </c>
      <c r="AA124" s="439">
        <f>IF((OR($C124='S8'!$D$11,$C124='S8'!$D$21,$C124='S8'!$D$31,$C124='S8'!$D$41)),1,0)</f>
        <v>0</v>
      </c>
      <c r="AB124" s="439">
        <f>IF((OR($C124='S8'!$D$12,$C124='S8'!$D$22,$C124='S8'!$D$32,$C124='S8'!$D$42)),1,0)</f>
        <v>0</v>
      </c>
      <c r="AC124" s="441">
        <f>IF((OR($C124='S8'!$E$3,$C124='S8'!$E$13,$C124='S8'!$E$23,$C124='S8'!$E$33)),1,0)</f>
        <v>0</v>
      </c>
      <c r="AD124" s="441">
        <f>IF((OR($C124='S8'!$E$4,$C124='S8'!$E$14,$C124='S8'!$E$24,$C124='S8'!$E$34)),1,0)</f>
        <v>0</v>
      </c>
      <c r="AE124" s="441">
        <f>IF((OR($C124='S8'!$E$5,$C124='S8'!$E$15,$C124='S8'!$E$25,$C124='S8'!$E$35)),1,0)</f>
        <v>0</v>
      </c>
      <c r="AF124" s="441">
        <f>IF((OR($C124='S8'!$E$6,$C124='S8'!$E$16,$C124='S8'!$E$26,$C124='S8'!$E$36)),1,0)</f>
        <v>0</v>
      </c>
      <c r="AG124" s="441">
        <f>IF((OR($C124='S8'!$E$7,$C124='S8'!$E$17,$C124='S8'!$E$27,$C124='S8'!$E$37)),1,0)</f>
        <v>0</v>
      </c>
      <c r="AH124" s="441">
        <f>IF((OR($C124='S8'!$E$8,$C124='S8'!$E$18,$C124='S8'!$E$28,$C124='S8'!$E$38)),1,0)</f>
        <v>0</v>
      </c>
      <c r="AI124" s="441">
        <f>IF((OR($C124='S8'!$E$9,$C124='S8'!$E$19,$C124='S8'!$E$29,$C124='S8'!$E$39)),1,0)</f>
        <v>0</v>
      </c>
      <c r="AJ124" s="441">
        <f>IF((OR($C124='S8'!$E$10,$C124='S8'!$E$20,$C124='S8'!$E$30,$C124='S8'!$E$40)),1,0)</f>
        <v>0</v>
      </c>
      <c r="AK124" s="441">
        <f>IF((OR($C124='S8'!$E$11,$C124='S8'!$E$21,$C124='S8'!$E$31,$C124='S8'!$E$41)),1,0)</f>
        <v>0</v>
      </c>
      <c r="AL124" s="441">
        <f>IF((OR($C124='S8'!$E$12,$C124='S8'!$E$22,$C124='S8'!$E$32,$C124='S8'!$E$42)),1,0)</f>
        <v>0</v>
      </c>
      <c r="AM124" s="439">
        <f>IF((OR($C124='S8'!$F$3,$C124='S8'!$F$13,$C124='S8'!$F$23,$C124='S8'!$F$33)),1,0)</f>
        <v>0</v>
      </c>
      <c r="AN124" s="439">
        <f>IF((OR($C124='S8'!$F$4,$C124='S8'!$F$14,$C124='S8'!$F$24,$C124='S8'!$F$34)),1,0)</f>
        <v>0</v>
      </c>
      <c r="AO124" s="439">
        <f>IF((OR($C124='S8'!$F$5,$C124='S8'!$F$15,$C124='S8'!$F$25,$C124='S8'!$F$35)),1,0)</f>
        <v>0</v>
      </c>
      <c r="AP124" s="439">
        <f>IF((OR($C124='S8'!$F$6,$C124='S8'!$F$16,$C124='S8'!$F$26,$C124='S8'!$F$36)),1,0)</f>
        <v>0</v>
      </c>
      <c r="AQ124" s="439">
        <f>IF((OR($C124='S8'!$F$7,$C124='S8'!$F$17,$C124='S8'!$F$27,$C124='S8'!$F$37)),1,0)</f>
        <v>0</v>
      </c>
      <c r="AR124" s="439">
        <f>IF((OR($C124='S8'!$F$8,$C124='S8'!$F$18,$C124='S8'!$F$28,$C124='S8'!$F$38)),1,0)</f>
        <v>0</v>
      </c>
      <c r="AS124" s="439">
        <f>IF((OR($C124='S8'!$F$9,$C124='S8'!$F$19,$C124='S8'!$F$29,$C124='S8'!$F$39)),1,0)</f>
        <v>0</v>
      </c>
      <c r="AT124" s="439">
        <f>IF((OR($C124='S8'!$F$10,$C124='S8'!$F$20,$C124='S8'!$F$30,$C124='S8'!$F$40)),1,0)</f>
        <v>0</v>
      </c>
      <c r="AU124" s="439">
        <f>IF((OR($C124='S8'!$F$11,$C124='S8'!$F$21,$C124='S8'!$F$31,$C124='S8'!$F$41)),1,0)</f>
        <v>0</v>
      </c>
      <c r="AV124" s="439">
        <f>IF((OR($C124='S8'!$F$12,$C124='S8'!$F$22,$C124='S8'!$F$32,$C124='S8'!$F$42)),1,0)</f>
        <v>0</v>
      </c>
      <c r="AW124" s="441">
        <f>IF((OR($C124='S8'!$G$3,$C124='S8'!$G$13,$C124='S8'!$G$23,$C124='S8'!$G$33)),1,0)</f>
        <v>0</v>
      </c>
      <c r="AX124" s="441">
        <f>IF((OR($C124='S8'!$G$4,$C124='S8'!$G$14,$C124='S8'!$G$24,$C124='S8'!$G$34)),1,0)</f>
        <v>0</v>
      </c>
      <c r="AY124" s="441">
        <f>IF((OR($C124='S8'!$G$5,$C124='S8'!$G$15,$C124='S8'!$G$25,$C124='S8'!$G$35)),1,0)</f>
        <v>0</v>
      </c>
      <c r="AZ124" s="441">
        <f>IF((OR($C124='S8'!$G$6,$C124='S8'!$G$16,$C124='S8'!$G$26,$C124='S8'!$G$36)),1,0)</f>
        <v>0</v>
      </c>
      <c r="BA124" s="441">
        <f>IF((OR($C124='S8'!$G$7,$C124='S8'!$G$17,$C124='S8'!$G$27,$C124='S8'!$G$37)),1,0)</f>
        <v>0</v>
      </c>
      <c r="BB124" s="441">
        <f>IF((OR($C124='S8'!$G$8,$C124='S8'!$G$18,$C124='S8'!$G$28,$C124='S8'!$G$38)),1,0)</f>
        <v>0</v>
      </c>
      <c r="BC124" s="441">
        <f>IF((OR($C124='S8'!$G$9,$C124='S8'!$G$19,$C124='S8'!$G$29,$C124='S8'!$G$39)),1,0)</f>
        <v>0</v>
      </c>
      <c r="BD124" s="441">
        <f>IF((OR($C124='S8'!$G$10,$C124='S8'!$G$20,$C124='S8'!$G$30,$C124='S8'!$G$40)),1,0)</f>
        <v>0</v>
      </c>
      <c r="BE124" s="441">
        <f>IF((OR($C124='S8'!$G$11,$C124='S8'!$G$21,$C124='S8'!$G$31,$C124='S8'!$G$41)),1,0)</f>
        <v>0</v>
      </c>
      <c r="BF124" s="441">
        <f>IF((OR($C124='S8'!$G$12,$C124='S8'!$G$22,$C124='S8'!$G$32,$C124='S8'!$G$42)),1,0)</f>
        <v>0</v>
      </c>
      <c r="BG124" s="441" t="str">
        <f t="shared" si="422"/>
        <v/>
      </c>
      <c r="BH124" s="441" t="str">
        <f t="shared" si="423"/>
        <v/>
      </c>
      <c r="BI124" s="441" t="str">
        <f t="shared" si="424"/>
        <v/>
      </c>
      <c r="BJ124" s="441" t="str">
        <f t="shared" si="425"/>
        <v/>
      </c>
      <c r="BK124" s="441" t="str">
        <f t="shared" si="426"/>
        <v/>
      </c>
      <c r="BL124" s="441" t="str">
        <f t="shared" si="427"/>
        <v/>
      </c>
      <c r="BM124" s="441" t="str">
        <f t="shared" si="428"/>
        <v/>
      </c>
      <c r="BN124" s="441" t="str">
        <f t="shared" si="429"/>
        <v/>
      </c>
      <c r="BO124" s="441" t="str">
        <f t="shared" si="430"/>
        <v/>
      </c>
      <c r="BP124" s="441" t="str">
        <f t="shared" si="431"/>
        <v/>
      </c>
      <c r="BQ124" s="439" t="str">
        <f t="shared" si="432"/>
        <v/>
      </c>
      <c r="BR124" s="439" t="str">
        <f t="shared" si="433"/>
        <v/>
      </c>
      <c r="BS124" s="439" t="str">
        <f t="shared" si="434"/>
        <v/>
      </c>
      <c r="BT124" s="439" t="str">
        <f t="shared" si="435"/>
        <v/>
      </c>
      <c r="BU124" s="439" t="str">
        <f t="shared" si="436"/>
        <v/>
      </c>
      <c r="BV124" s="439" t="str">
        <f t="shared" si="437"/>
        <v/>
      </c>
      <c r="BW124" s="439" t="str">
        <f t="shared" si="438"/>
        <v/>
      </c>
      <c r="BX124" s="439" t="str">
        <f t="shared" si="439"/>
        <v/>
      </c>
      <c r="BY124" s="439" t="str">
        <f t="shared" si="440"/>
        <v/>
      </c>
      <c r="BZ124" s="439" t="str">
        <f t="shared" si="441"/>
        <v/>
      </c>
      <c r="CA124" s="441" t="str">
        <f t="shared" si="442"/>
        <v/>
      </c>
      <c r="CB124" s="441" t="str">
        <f t="shared" si="443"/>
        <v/>
      </c>
      <c r="CC124" s="441" t="str">
        <f t="shared" si="444"/>
        <v/>
      </c>
      <c r="CD124" s="441" t="str">
        <f t="shared" si="445"/>
        <v/>
      </c>
      <c r="CE124" s="441" t="str">
        <f t="shared" si="446"/>
        <v/>
      </c>
      <c r="CF124" s="441" t="str">
        <f t="shared" si="447"/>
        <v/>
      </c>
      <c r="CG124" s="441" t="str">
        <f t="shared" si="448"/>
        <v/>
      </c>
      <c r="CH124" s="441" t="str">
        <f t="shared" si="449"/>
        <v/>
      </c>
      <c r="CI124" s="441" t="str">
        <f t="shared" si="450"/>
        <v/>
      </c>
      <c r="CJ124" s="441" t="str">
        <f t="shared" si="451"/>
        <v/>
      </c>
      <c r="CK124" s="439" t="str">
        <f t="shared" si="452"/>
        <v/>
      </c>
      <c r="CL124" s="439" t="str">
        <f t="shared" si="453"/>
        <v/>
      </c>
      <c r="CM124" s="439" t="str">
        <f t="shared" si="454"/>
        <v/>
      </c>
      <c r="CN124" s="439" t="str">
        <f t="shared" si="455"/>
        <v/>
      </c>
      <c r="CO124" s="439" t="str">
        <f t="shared" si="456"/>
        <v/>
      </c>
      <c r="CP124" s="439" t="str">
        <f t="shared" si="457"/>
        <v/>
      </c>
      <c r="CQ124" s="439" t="str">
        <f t="shared" si="458"/>
        <v/>
      </c>
      <c r="CR124" s="439" t="str">
        <f t="shared" si="459"/>
        <v/>
      </c>
      <c r="CS124" s="439" t="str">
        <f t="shared" si="460"/>
        <v/>
      </c>
      <c r="CT124" s="439" t="str">
        <f t="shared" si="461"/>
        <v/>
      </c>
      <c r="CU124" s="441" t="str">
        <f t="shared" si="462"/>
        <v/>
      </c>
      <c r="CV124" s="441" t="str">
        <f t="shared" si="463"/>
        <v/>
      </c>
      <c r="CW124" s="441" t="str">
        <f t="shared" si="464"/>
        <v/>
      </c>
      <c r="CX124" s="441" t="str">
        <f t="shared" si="465"/>
        <v/>
      </c>
      <c r="CY124" s="441" t="str">
        <f t="shared" si="466"/>
        <v/>
      </c>
      <c r="CZ124" s="441" t="str">
        <f t="shared" si="467"/>
        <v/>
      </c>
      <c r="DA124" s="441" t="str">
        <f t="shared" si="468"/>
        <v/>
      </c>
      <c r="DB124" s="441" t="str">
        <f t="shared" si="469"/>
        <v/>
      </c>
      <c r="DC124" s="441" t="str">
        <f t="shared" si="470"/>
        <v/>
      </c>
      <c r="DD124" s="441" t="str">
        <f t="shared" si="471"/>
        <v/>
      </c>
      <c r="DE124" s="443" t="str">
        <f t="shared" si="472"/>
        <v/>
      </c>
      <c r="DF124" s="443" t="str">
        <f t="shared" si="296"/>
        <v/>
      </c>
      <c r="DG124" s="443" t="str">
        <f t="shared" si="473"/>
        <v/>
      </c>
      <c r="DH124" s="443" t="str">
        <f t="shared" si="297"/>
        <v/>
      </c>
      <c r="DI124" t="str">
        <f t="shared" si="474"/>
        <v/>
      </c>
      <c r="DJ124" s="443" t="str">
        <f t="shared" si="298"/>
        <v/>
      </c>
      <c r="DK124" t="str">
        <f t="shared" si="475"/>
        <v/>
      </c>
      <c r="DL124" s="443" t="str">
        <f t="shared" si="300"/>
        <v/>
      </c>
      <c r="DM124" t="str">
        <f t="shared" si="476"/>
        <v/>
      </c>
      <c r="DN124" s="443" t="str">
        <f t="shared" si="299"/>
        <v/>
      </c>
    </row>
    <row r="125" spans="1:118" ht="20.100000000000001" customHeight="1" thickBot="1" x14ac:dyDescent="0.25">
      <c r="A125" s="1041"/>
      <c r="B125" s="41">
        <f t="shared" si="295"/>
        <v>120</v>
      </c>
      <c r="C125" s="665" t="s">
        <v>49</v>
      </c>
      <c r="D125" s="657">
        <f>VLOOKUP($C125,'Course List (program)'!$G$2:$L$100,2,FALSE)</f>
        <v>0</v>
      </c>
      <c r="E125" s="658">
        <f>VLOOKUP($C125,'Course List (program)'!$G$2:$L$100,3,FALSE)</f>
        <v>0</v>
      </c>
      <c r="F125" s="659">
        <f>VLOOKUP($C125,'Course List (program)'!$G$2:$L$100,4,FALSE)</f>
        <v>0</v>
      </c>
      <c r="G125" s="657" t="str">
        <f>CONCATENATE(DE125,DF125,DG125,DH125,DI125,DJ125,DK125,DL125,DM125)</f>
        <v/>
      </c>
      <c r="H125" s="660">
        <f>VLOOKUP($C125,'Course List (program)'!$G$2:$L$100,6,FALSE)</f>
        <v>0</v>
      </c>
      <c r="I125" s="441">
        <f>IF((OR($C125='S8'!$C$3,$C125='S8'!$C$13,$C125='S8'!$C$23,$C125='S8'!$C$33)),1,0)</f>
        <v>0</v>
      </c>
      <c r="J125" s="441">
        <f>IF((OR($C125='S8'!$C$4,$C125='S8'!$C$14,$C125='S8'!$C$24,$C125='S8'!$C$34)),1,0)</f>
        <v>0</v>
      </c>
      <c r="K125" s="441">
        <f>IF((OR($C125='S8'!$C$5,$C125='S8'!$C$15,$C125='S8'!$C$25,$C125='S8'!$C$35)),1,0)</f>
        <v>0</v>
      </c>
      <c r="L125" s="441">
        <f>IF((OR($C125='S8'!$C$6,$C125='S8'!$C$16,$C125='S8'!$C$26,$C125='S8'!$C$36)),1,0)</f>
        <v>0</v>
      </c>
      <c r="M125" s="441">
        <f>IF((OR($C125='S8'!$C$7,$C125='S8'!$C$17,$C125='S8'!$C$27,$C125='S8'!$C$37)),1,0)</f>
        <v>0</v>
      </c>
      <c r="N125" s="441">
        <f>IF((OR($C125='S8'!$C$8,$C125='S8'!$C$18,$C125='S8'!$C$28,$C125='S8'!$C$38)),1,0)</f>
        <v>0</v>
      </c>
      <c r="O125" s="441">
        <f>IF((OR($C125='S8'!$C$9,$C125='S8'!$C$19,$C125='S8'!$C$29,$C125='S8'!$C$39)),1,0)</f>
        <v>0</v>
      </c>
      <c r="P125" s="441">
        <f>IF((OR($C125='S8'!$C$10,$C125='S8'!$C$20,$C125='S8'!$C$30,$C125='S8'!$C$40)),1,0)</f>
        <v>0</v>
      </c>
      <c r="Q125" s="441">
        <f>IF((OR($C125='S8'!$C$11,$C125='S8'!$C$21,$C125='S8'!$C$31,$C125='S8'!$C$41)),1,0)</f>
        <v>0</v>
      </c>
      <c r="R125" s="441">
        <f>IF((OR($C125='S8'!$C$12,$C125='S8'!$C$22,$C125='S8'!$C$32,$C125='S8'!$C$42)),1,0)</f>
        <v>0</v>
      </c>
      <c r="S125" s="439">
        <f>IF((OR($C125='S8'!$D$3,$C125='S8'!$D$13,$C125='S8'!$D$23,$C125='S8'!$D$33)),1,0)</f>
        <v>0</v>
      </c>
      <c r="T125" s="439">
        <f>IF((OR($C125='S8'!$D$4,$C125='S8'!$D$14,$C125='S8'!$D$24,$C125='S8'!$D$34)),1,0)</f>
        <v>0</v>
      </c>
      <c r="U125" s="439">
        <f>IF((OR($C125='S8'!$D$5,$C125='S8'!$D$15,$C125='S8'!$D$25,$C125='S8'!$D$35)),1,0)</f>
        <v>0</v>
      </c>
      <c r="V125" s="439">
        <f>IF((OR($C125='S8'!$D$6,$C125='S8'!$D$16,$C125='S8'!$D$26,$C125='S8'!$D$36)),1,0)</f>
        <v>0</v>
      </c>
      <c r="W125" s="439">
        <f>IF((OR($C125='S8'!$D$7,$C125='S8'!$D$17,$C125='S8'!$D$27,$C125='S8'!$D$37)),1,0)</f>
        <v>0</v>
      </c>
      <c r="X125" s="439">
        <f>IF((OR($C125='S8'!$D$8,$C125='S8'!$D$18,$C125='S8'!$D$28,$C125='S8'!$D$38)),1,0)</f>
        <v>0</v>
      </c>
      <c r="Y125" s="439">
        <f>IF((OR($C125='S8'!$D$9,$C125='S8'!$D$19,$C125='S8'!$D$29,$C125='S8'!$D$39)),1,0)</f>
        <v>0</v>
      </c>
      <c r="Z125" s="439">
        <f>IF((OR($C125='S8'!$D$10,$C125='S8'!$D$20,$C125='S8'!$D$30,$C125='S8'!$D$40)),1,0)</f>
        <v>0</v>
      </c>
      <c r="AA125" s="439">
        <f>IF((OR($C125='S8'!$D$11,$C125='S8'!$D$21,$C125='S8'!$D$31,$C125='S8'!$D$41)),1,0)</f>
        <v>0</v>
      </c>
      <c r="AB125" s="439">
        <f>IF((OR($C125='S8'!$D$12,$C125='S8'!$D$22,$C125='S8'!$D$32,$C125='S8'!$D$42)),1,0)</f>
        <v>0</v>
      </c>
      <c r="AC125" s="441">
        <f>IF((OR($C125='S8'!$E$3,$C125='S8'!$E$13,$C125='S8'!$E$23,$C125='S8'!$E$33)),1,0)</f>
        <v>0</v>
      </c>
      <c r="AD125" s="441">
        <f>IF((OR($C125='S8'!$E$4,$C125='S8'!$E$14,$C125='S8'!$E$24,$C125='S8'!$E$34)),1,0)</f>
        <v>0</v>
      </c>
      <c r="AE125" s="441">
        <f>IF((OR($C125='S8'!$E$5,$C125='S8'!$E$15,$C125='S8'!$E$25,$C125='S8'!$E$35)),1,0)</f>
        <v>0</v>
      </c>
      <c r="AF125" s="441">
        <f>IF((OR($C125='S8'!$E$6,$C125='S8'!$E$16,$C125='S8'!$E$26,$C125='S8'!$E$36)),1,0)</f>
        <v>0</v>
      </c>
      <c r="AG125" s="441">
        <f>IF((OR($C125='S8'!$E$7,$C125='S8'!$E$17,$C125='S8'!$E$27,$C125='S8'!$E$37)),1,0)</f>
        <v>0</v>
      </c>
      <c r="AH125" s="441">
        <f>IF((OR($C125='S8'!$E$8,$C125='S8'!$E$18,$C125='S8'!$E$28,$C125='S8'!$E$38)),1,0)</f>
        <v>0</v>
      </c>
      <c r="AI125" s="441">
        <f>IF((OR($C125='S8'!$E$9,$C125='S8'!$E$19,$C125='S8'!$E$29,$C125='S8'!$E$39)),1,0)</f>
        <v>0</v>
      </c>
      <c r="AJ125" s="441">
        <f>IF((OR($C125='S8'!$E$10,$C125='S8'!$E$20,$C125='S8'!$E$30,$C125='S8'!$E$40)),1,0)</f>
        <v>0</v>
      </c>
      <c r="AK125" s="441">
        <f>IF((OR($C125='S8'!$E$11,$C125='S8'!$E$21,$C125='S8'!$E$31,$C125='S8'!$E$41)),1,0)</f>
        <v>0</v>
      </c>
      <c r="AL125" s="441">
        <f>IF((OR($C125='S8'!$E$12,$C125='S8'!$E$22,$C125='S8'!$E$32,$C125='S8'!$E$42)),1,0)</f>
        <v>0</v>
      </c>
      <c r="AM125" s="439">
        <f>IF((OR($C125='S8'!$F$3,$C125='S8'!$F$13,$C125='S8'!$F$23,$C125='S8'!$F$33)),1,0)</f>
        <v>0</v>
      </c>
      <c r="AN125" s="439">
        <f>IF((OR($C125='S8'!$F$4,$C125='S8'!$F$14,$C125='S8'!$F$24,$C125='S8'!$F$34)),1,0)</f>
        <v>0</v>
      </c>
      <c r="AO125" s="439">
        <f>IF((OR($C125='S8'!$F$5,$C125='S8'!$F$15,$C125='S8'!$F$25,$C125='S8'!$F$35)),1,0)</f>
        <v>0</v>
      </c>
      <c r="AP125" s="439">
        <f>IF((OR($C125='S8'!$F$6,$C125='S8'!$F$16,$C125='S8'!$F$26,$C125='S8'!$F$36)),1,0)</f>
        <v>0</v>
      </c>
      <c r="AQ125" s="439">
        <f>IF((OR($C125='S8'!$F$7,$C125='S8'!$F$17,$C125='S8'!$F$27,$C125='S8'!$F$37)),1,0)</f>
        <v>0</v>
      </c>
      <c r="AR125" s="439">
        <f>IF((OR($C125='S8'!$F$8,$C125='S8'!$F$18,$C125='S8'!$F$28,$C125='S8'!$F$38)),1,0)</f>
        <v>0</v>
      </c>
      <c r="AS125" s="439">
        <f>IF((OR($C125='S8'!$F$9,$C125='S8'!$F$19,$C125='S8'!$F$29,$C125='S8'!$F$39)),1,0)</f>
        <v>0</v>
      </c>
      <c r="AT125" s="439">
        <f>IF((OR($C125='S8'!$F$10,$C125='S8'!$F$20,$C125='S8'!$F$30,$C125='S8'!$F$40)),1,0)</f>
        <v>0</v>
      </c>
      <c r="AU125" s="439">
        <f>IF((OR($C125='S8'!$F$11,$C125='S8'!$F$21,$C125='S8'!$F$31,$C125='S8'!$F$41)),1,0)</f>
        <v>0</v>
      </c>
      <c r="AV125" s="439">
        <f>IF((OR($C125='S8'!$F$12,$C125='S8'!$F$22,$C125='S8'!$F$32,$C125='S8'!$F$42)),1,0)</f>
        <v>0</v>
      </c>
      <c r="AW125" s="441">
        <f>IF((OR($C125='S8'!$G$3,$C125='S8'!$G$13,$C125='S8'!$G$23,$C125='S8'!$G$33)),1,0)</f>
        <v>0</v>
      </c>
      <c r="AX125" s="441">
        <f>IF((OR($C125='S8'!$G$4,$C125='S8'!$G$14,$C125='S8'!$G$24,$C125='S8'!$G$34)),1,0)</f>
        <v>0</v>
      </c>
      <c r="AY125" s="441">
        <f>IF((OR($C125='S8'!$G$5,$C125='S8'!$G$15,$C125='S8'!$G$25,$C125='S8'!$G$35)),1,0)</f>
        <v>0</v>
      </c>
      <c r="AZ125" s="441">
        <f>IF((OR($C125='S8'!$G$6,$C125='S8'!$G$16,$C125='S8'!$G$26,$C125='S8'!$G$36)),1,0)</f>
        <v>0</v>
      </c>
      <c r="BA125" s="441">
        <f>IF((OR($C125='S8'!$G$7,$C125='S8'!$G$17,$C125='S8'!$G$27,$C125='S8'!$G$37)),1,0)</f>
        <v>0</v>
      </c>
      <c r="BB125" s="441">
        <f>IF((OR($C125='S8'!$G$8,$C125='S8'!$G$18,$C125='S8'!$G$28,$C125='S8'!$G$38)),1,0)</f>
        <v>0</v>
      </c>
      <c r="BC125" s="441">
        <f>IF((OR($C125='S8'!$G$9,$C125='S8'!$G$19,$C125='S8'!$G$29,$C125='S8'!$G$39)),1,0)</f>
        <v>0</v>
      </c>
      <c r="BD125" s="441">
        <f>IF((OR($C125='S8'!$G$10,$C125='S8'!$G$20,$C125='S8'!$G$30,$C125='S8'!$G$40)),1,0)</f>
        <v>0</v>
      </c>
      <c r="BE125" s="441">
        <f>IF((OR($C125='S8'!$G$11,$C125='S8'!$G$21,$C125='S8'!$G$31,$C125='S8'!$G$41)),1,0)</f>
        <v>0</v>
      </c>
      <c r="BF125" s="441">
        <f>IF((OR($C125='S8'!$G$12,$C125='S8'!$G$22,$C125='S8'!$G$32,$C125='S8'!$G$42)),1,0)</f>
        <v>0</v>
      </c>
      <c r="BG125" s="441" t="str">
        <f t="shared" si="422"/>
        <v/>
      </c>
      <c r="BH125" s="441" t="str">
        <f t="shared" si="423"/>
        <v/>
      </c>
      <c r="BI125" s="441" t="str">
        <f t="shared" si="424"/>
        <v/>
      </c>
      <c r="BJ125" s="441" t="str">
        <f t="shared" si="425"/>
        <v/>
      </c>
      <c r="BK125" s="441" t="str">
        <f t="shared" si="426"/>
        <v/>
      </c>
      <c r="BL125" s="441" t="str">
        <f t="shared" si="427"/>
        <v/>
      </c>
      <c r="BM125" s="441" t="str">
        <f t="shared" si="428"/>
        <v/>
      </c>
      <c r="BN125" s="441" t="str">
        <f t="shared" si="429"/>
        <v/>
      </c>
      <c r="BO125" s="441" t="str">
        <f t="shared" si="430"/>
        <v/>
      </c>
      <c r="BP125" s="441" t="str">
        <f t="shared" si="431"/>
        <v/>
      </c>
      <c r="BQ125" s="439" t="str">
        <f t="shared" si="432"/>
        <v/>
      </c>
      <c r="BR125" s="439" t="str">
        <f t="shared" si="433"/>
        <v/>
      </c>
      <c r="BS125" s="439" t="str">
        <f t="shared" si="434"/>
        <v/>
      </c>
      <c r="BT125" s="439" t="str">
        <f t="shared" si="435"/>
        <v/>
      </c>
      <c r="BU125" s="439" t="str">
        <f t="shared" si="436"/>
        <v/>
      </c>
      <c r="BV125" s="439" t="str">
        <f t="shared" si="437"/>
        <v/>
      </c>
      <c r="BW125" s="439" t="str">
        <f t="shared" si="438"/>
        <v/>
      </c>
      <c r="BX125" s="439" t="str">
        <f t="shared" si="439"/>
        <v/>
      </c>
      <c r="BY125" s="439" t="str">
        <f t="shared" si="440"/>
        <v/>
      </c>
      <c r="BZ125" s="439" t="str">
        <f t="shared" si="441"/>
        <v/>
      </c>
      <c r="CA125" s="441" t="str">
        <f t="shared" si="442"/>
        <v/>
      </c>
      <c r="CB125" s="441" t="str">
        <f t="shared" si="443"/>
        <v/>
      </c>
      <c r="CC125" s="441" t="str">
        <f t="shared" si="444"/>
        <v/>
      </c>
      <c r="CD125" s="441" t="str">
        <f t="shared" si="445"/>
        <v/>
      </c>
      <c r="CE125" s="441" t="str">
        <f t="shared" si="446"/>
        <v/>
      </c>
      <c r="CF125" s="441" t="str">
        <f t="shared" si="447"/>
        <v/>
      </c>
      <c r="CG125" s="441" t="str">
        <f t="shared" si="448"/>
        <v/>
      </c>
      <c r="CH125" s="441" t="str">
        <f t="shared" si="449"/>
        <v/>
      </c>
      <c r="CI125" s="441" t="str">
        <f t="shared" si="450"/>
        <v/>
      </c>
      <c r="CJ125" s="441" t="str">
        <f t="shared" si="451"/>
        <v/>
      </c>
      <c r="CK125" s="439" t="str">
        <f t="shared" si="452"/>
        <v/>
      </c>
      <c r="CL125" s="439" t="str">
        <f t="shared" si="453"/>
        <v/>
      </c>
      <c r="CM125" s="439" t="str">
        <f t="shared" si="454"/>
        <v/>
      </c>
      <c r="CN125" s="439" t="str">
        <f t="shared" si="455"/>
        <v/>
      </c>
      <c r="CO125" s="439" t="str">
        <f t="shared" si="456"/>
        <v/>
      </c>
      <c r="CP125" s="439" t="str">
        <f t="shared" si="457"/>
        <v/>
      </c>
      <c r="CQ125" s="439" t="str">
        <f t="shared" si="458"/>
        <v/>
      </c>
      <c r="CR125" s="439" t="str">
        <f t="shared" si="459"/>
        <v/>
      </c>
      <c r="CS125" s="439" t="str">
        <f t="shared" si="460"/>
        <v/>
      </c>
      <c r="CT125" s="439" t="str">
        <f t="shared" si="461"/>
        <v/>
      </c>
      <c r="CU125" s="441" t="str">
        <f t="shared" si="462"/>
        <v/>
      </c>
      <c r="CV125" s="441" t="str">
        <f t="shared" si="463"/>
        <v/>
      </c>
      <c r="CW125" s="441" t="str">
        <f t="shared" si="464"/>
        <v/>
      </c>
      <c r="CX125" s="441" t="str">
        <f t="shared" si="465"/>
        <v/>
      </c>
      <c r="CY125" s="441" t="str">
        <f t="shared" si="466"/>
        <v/>
      </c>
      <c r="CZ125" s="441" t="str">
        <f t="shared" si="467"/>
        <v/>
      </c>
      <c r="DA125" s="441" t="str">
        <f t="shared" si="468"/>
        <v/>
      </c>
      <c r="DB125" s="441" t="str">
        <f t="shared" si="469"/>
        <v/>
      </c>
      <c r="DC125" s="441" t="str">
        <f t="shared" si="470"/>
        <v/>
      </c>
      <c r="DD125" s="441" t="str">
        <f t="shared" si="471"/>
        <v/>
      </c>
      <c r="DE125" s="443" t="str">
        <f t="shared" si="472"/>
        <v/>
      </c>
      <c r="DF125" s="443" t="str">
        <f t="shared" si="296"/>
        <v/>
      </c>
      <c r="DG125" s="443" t="str">
        <f t="shared" si="473"/>
        <v/>
      </c>
      <c r="DH125" s="443" t="str">
        <f t="shared" si="297"/>
        <v/>
      </c>
      <c r="DI125" t="str">
        <f t="shared" si="474"/>
        <v/>
      </c>
      <c r="DJ125" s="443" t="str">
        <f t="shared" si="298"/>
        <v/>
      </c>
      <c r="DK125" t="str">
        <f t="shared" si="475"/>
        <v/>
      </c>
      <c r="DL125" s="443" t="str">
        <f t="shared" si="300"/>
        <v/>
      </c>
      <c r="DM125" t="str">
        <f t="shared" si="476"/>
        <v/>
      </c>
      <c r="DN125" s="443" t="str">
        <f t="shared" si="299"/>
        <v/>
      </c>
    </row>
  </sheetData>
  <mergeCells count="9">
    <mergeCell ref="E2:H2"/>
    <mergeCell ref="A4:A18"/>
    <mergeCell ref="A19:A33"/>
    <mergeCell ref="A96:A110"/>
    <mergeCell ref="A111:A125"/>
    <mergeCell ref="A34:A48"/>
    <mergeCell ref="A49:A63"/>
    <mergeCell ref="A66:A80"/>
    <mergeCell ref="A81:A95"/>
  </mergeCells>
  <phoneticPr fontId="0" type="noConversion"/>
  <conditionalFormatting sqref="C4:F125">
    <cfRule type="cellIs" dxfId="142" priority="2" stopIfTrue="1" operator="equal">
      <formula>0</formula>
    </cfRule>
  </conditionalFormatting>
  <conditionalFormatting sqref="H4">
    <cfRule type="cellIs" dxfId="141" priority="1" stopIfTrue="1" operator="equal">
      <formula>0</formula>
    </cfRule>
  </conditionalFormatting>
  <printOptions horizontalCentered="1" verticalCentered="1"/>
  <pageMargins left="0.59055118110236227" right="0.19685039370078741" top="0.19685039370078741" bottom="0.19685039370078741" header="0.51181102362204722" footer="0.51181102362204722"/>
  <pageSetup paperSize="9" scale="41"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indexed="17"/>
  </sheetPr>
  <dimension ref="A1:AT174"/>
  <sheetViews>
    <sheetView view="pageBreakPreview" zoomScale="10" zoomScaleNormal="10" zoomScaleSheetLayoutView="10" zoomScalePageLayoutView="10" workbookViewId="0">
      <pane xSplit="3" ySplit="1" topLeftCell="D2" activePane="bottomRight" state="frozen"/>
      <selection activeCell="O1" sqref="O1:O1048576"/>
      <selection pane="topRight" activeCell="O1" sqref="O1:O1048576"/>
      <selection pane="bottomLeft" activeCell="O1" sqref="O1:O1048576"/>
      <selection pane="bottomRight" activeCell="B37" sqref="B37"/>
    </sheetView>
  </sheetViews>
  <sheetFormatPr defaultRowHeight="30" x14ac:dyDescent="0.4"/>
  <cols>
    <col min="1" max="2" width="9.140625" style="381"/>
    <col min="3" max="3" width="10.7109375" style="381" customWidth="1"/>
    <col min="4" max="4" width="15.7109375" style="765" customWidth="1"/>
    <col min="5" max="5" width="11.7109375" style="743" bestFit="1" customWidth="1"/>
    <col min="6" max="7" width="60.7109375" style="670" customWidth="1"/>
    <col min="8" max="9" width="60.7109375" style="670" hidden="1" customWidth="1"/>
    <col min="10" max="14" width="60.7109375" style="670" customWidth="1"/>
    <col min="15" max="17" width="60.7109375" style="670" hidden="1" customWidth="1"/>
    <col min="18" max="23" width="60.7109375" style="670" customWidth="1"/>
    <col min="24" max="25" width="60.7109375" style="670" hidden="1" customWidth="1"/>
    <col min="26" max="31" width="60.7109375" style="670" customWidth="1"/>
    <col min="32" max="33" width="60.7109375" style="670" hidden="1" customWidth="1"/>
    <col min="34" max="39" width="60.7109375" style="670" customWidth="1"/>
    <col min="40" max="41" width="60.7109375" style="670" hidden="1" customWidth="1"/>
    <col min="42" max="45" width="60.7109375" style="670" customWidth="1"/>
    <col min="46" max="16384" width="9.140625" style="381"/>
  </cols>
  <sheetData>
    <row r="1" spans="1:46" ht="99.95" customHeight="1" thickBot="1" x14ac:dyDescent="2.1">
      <c r="A1" s="744" t="s">
        <v>811</v>
      </c>
      <c r="B1" s="744" t="s">
        <v>13</v>
      </c>
      <c r="C1" s="761" t="s">
        <v>744</v>
      </c>
      <c r="D1" s="764"/>
      <c r="E1" s="764"/>
      <c r="F1" s="739"/>
      <c r="G1" s="739"/>
      <c r="H1" s="739"/>
      <c r="I1" s="739"/>
      <c r="J1" s="739"/>
      <c r="K1" s="739"/>
      <c r="L1" s="739"/>
      <c r="O1" s="1061"/>
      <c r="P1" s="1061"/>
      <c r="Q1" s="1062"/>
      <c r="R1" s="1062"/>
      <c r="S1" s="1061" t="s">
        <v>812</v>
      </c>
      <c r="T1" s="1061"/>
      <c r="U1" s="1062">
        <f ca="1">NOW()</f>
        <v>42904.800879513889</v>
      </c>
      <c r="V1" s="1062"/>
      <c r="W1" s="760" t="s">
        <v>19</v>
      </c>
      <c r="AB1" s="381"/>
      <c r="AC1" s="381"/>
      <c r="AD1" s="742"/>
      <c r="AE1" s="742"/>
      <c r="AF1" s="742"/>
      <c r="AG1" s="742"/>
      <c r="AH1" s="742"/>
      <c r="AI1" s="742"/>
      <c r="AJ1" s="742"/>
      <c r="AK1" s="742"/>
      <c r="AL1" s="741"/>
      <c r="AM1" s="741"/>
      <c r="AN1" s="741"/>
      <c r="AO1" s="741"/>
      <c r="AP1" s="741"/>
      <c r="AQ1" s="741"/>
      <c r="AR1" s="774" t="str">
        <f>Section1Program!A1</f>
        <v>2009 / 2010 - SPRING TERM</v>
      </c>
      <c r="AS1" s="774" t="str">
        <f>Section1Program!A1</f>
        <v>2009 / 2010 - SPRING TERM</v>
      </c>
    </row>
    <row r="2" spans="1:46" s="700" customFormat="1" ht="60" customHeight="1" thickTop="1" x14ac:dyDescent="0.3">
      <c r="A2" s="700">
        <v>1</v>
      </c>
      <c r="B2" s="700" t="s">
        <v>810</v>
      </c>
      <c r="C2" s="1063" t="s">
        <v>801</v>
      </c>
      <c r="D2" s="775"/>
      <c r="E2" s="776"/>
      <c r="F2" s="1065" t="s">
        <v>797</v>
      </c>
      <c r="G2" s="1045"/>
      <c r="H2" s="1045"/>
      <c r="I2" s="1045"/>
      <c r="J2" s="1045"/>
      <c r="K2" s="1045"/>
      <c r="L2" s="1045"/>
      <c r="M2" s="1066"/>
      <c r="N2" s="1055" t="s">
        <v>798</v>
      </c>
      <c r="O2" s="1049"/>
      <c r="P2" s="1049"/>
      <c r="Q2" s="1049"/>
      <c r="R2" s="1049"/>
      <c r="S2" s="1049"/>
      <c r="T2" s="1049"/>
      <c r="U2" s="1056"/>
      <c r="V2" s="1055" t="s">
        <v>799</v>
      </c>
      <c r="W2" s="1049"/>
      <c r="X2" s="1049"/>
      <c r="Y2" s="1049"/>
      <c r="Z2" s="1049"/>
      <c r="AA2" s="1049"/>
      <c r="AB2" s="1049"/>
      <c r="AC2" s="1056"/>
      <c r="AD2" s="1055" t="s">
        <v>800</v>
      </c>
      <c r="AE2" s="1049"/>
      <c r="AF2" s="1049"/>
      <c r="AG2" s="1049"/>
      <c r="AH2" s="1049"/>
      <c r="AI2" s="1049"/>
      <c r="AJ2" s="1049"/>
      <c r="AK2" s="1056"/>
      <c r="AL2" s="1055" t="s">
        <v>807</v>
      </c>
      <c r="AM2" s="1049"/>
      <c r="AN2" s="1049"/>
      <c r="AO2" s="1049"/>
      <c r="AP2" s="1049"/>
      <c r="AQ2" s="1049"/>
      <c r="AR2" s="1049"/>
      <c r="AS2" s="1056"/>
      <c r="AT2" s="1057"/>
    </row>
    <row r="3" spans="1:46" s="878" customFormat="1" ht="39.950000000000003" customHeight="1" x14ac:dyDescent="0.4">
      <c r="A3" s="878">
        <v>1</v>
      </c>
      <c r="B3" s="878" t="s">
        <v>810</v>
      </c>
      <c r="C3" s="1064"/>
      <c r="D3" s="879"/>
      <c r="E3" s="880"/>
      <c r="F3" s="881" t="s">
        <v>42</v>
      </c>
      <c r="G3" s="882" t="s">
        <v>796</v>
      </c>
      <c r="H3" s="882"/>
      <c r="I3" s="782"/>
      <c r="J3" s="883" t="s">
        <v>44</v>
      </c>
      <c r="K3" s="884" t="s">
        <v>795</v>
      </c>
      <c r="L3" s="884"/>
      <c r="M3" s="885"/>
      <c r="N3" s="886" t="s">
        <v>42</v>
      </c>
      <c r="O3" s="882" t="s">
        <v>796</v>
      </c>
      <c r="P3" s="781"/>
      <c r="Q3" s="782"/>
      <c r="R3" s="883" t="s">
        <v>44</v>
      </c>
      <c r="S3" s="884" t="s">
        <v>795</v>
      </c>
      <c r="T3" s="884"/>
      <c r="U3" s="885"/>
      <c r="V3" s="886" t="s">
        <v>42</v>
      </c>
      <c r="W3" s="882" t="s">
        <v>796</v>
      </c>
      <c r="X3" s="882"/>
      <c r="Y3" s="782"/>
      <c r="Z3" s="883" t="s">
        <v>44</v>
      </c>
      <c r="AA3" s="884" t="s">
        <v>795</v>
      </c>
      <c r="AB3" s="884"/>
      <c r="AC3" s="885"/>
      <c r="AD3" s="886" t="s">
        <v>42</v>
      </c>
      <c r="AE3" s="882" t="s">
        <v>796</v>
      </c>
      <c r="AF3" s="781"/>
      <c r="AG3" s="782"/>
      <c r="AH3" s="883" t="s">
        <v>44</v>
      </c>
      <c r="AI3" s="884" t="s">
        <v>795</v>
      </c>
      <c r="AJ3" s="884"/>
      <c r="AK3" s="885"/>
      <c r="AL3" s="886" t="s">
        <v>42</v>
      </c>
      <c r="AM3" s="882" t="s">
        <v>796</v>
      </c>
      <c r="AN3" s="781"/>
      <c r="AO3" s="782"/>
      <c r="AP3" s="883" t="s">
        <v>44</v>
      </c>
      <c r="AQ3" s="884" t="s">
        <v>795</v>
      </c>
      <c r="AR3" s="884"/>
      <c r="AS3" s="885"/>
      <c r="AT3" s="1058"/>
    </row>
    <row r="4" spans="1:46" s="766" customFormat="1" ht="39.950000000000003" customHeight="1" x14ac:dyDescent="0.5">
      <c r="A4" s="762">
        <v>1</v>
      </c>
      <c r="B4" s="762" t="s">
        <v>810</v>
      </c>
      <c r="C4" s="1053"/>
      <c r="D4" s="787"/>
      <c r="E4" s="788"/>
      <c r="F4" s="789" t="s">
        <v>791</v>
      </c>
      <c r="G4" s="789" t="s">
        <v>792</v>
      </c>
      <c r="H4" s="789" t="s">
        <v>793</v>
      </c>
      <c r="I4" s="790" t="s">
        <v>794</v>
      </c>
      <c r="J4" s="791" t="s">
        <v>791</v>
      </c>
      <c r="K4" s="789" t="s">
        <v>792</v>
      </c>
      <c r="L4" s="789" t="s">
        <v>793</v>
      </c>
      <c r="M4" s="792" t="s">
        <v>794</v>
      </c>
      <c r="N4" s="793" t="s">
        <v>791</v>
      </c>
      <c r="O4" s="789" t="s">
        <v>792</v>
      </c>
      <c r="P4" s="789" t="s">
        <v>793</v>
      </c>
      <c r="Q4" s="790" t="s">
        <v>794</v>
      </c>
      <c r="R4" s="791" t="s">
        <v>791</v>
      </c>
      <c r="S4" s="789" t="s">
        <v>792</v>
      </c>
      <c r="T4" s="789" t="s">
        <v>793</v>
      </c>
      <c r="U4" s="792" t="s">
        <v>794</v>
      </c>
      <c r="V4" s="793" t="s">
        <v>791</v>
      </c>
      <c r="W4" s="789" t="s">
        <v>792</v>
      </c>
      <c r="X4" s="789" t="s">
        <v>793</v>
      </c>
      <c r="Y4" s="790" t="s">
        <v>794</v>
      </c>
      <c r="Z4" s="791" t="s">
        <v>791</v>
      </c>
      <c r="AA4" s="789" t="s">
        <v>792</v>
      </c>
      <c r="AB4" s="789" t="s">
        <v>793</v>
      </c>
      <c r="AC4" s="792" t="s">
        <v>794</v>
      </c>
      <c r="AD4" s="793" t="s">
        <v>791</v>
      </c>
      <c r="AE4" s="789" t="s">
        <v>792</v>
      </c>
      <c r="AF4" s="789" t="s">
        <v>793</v>
      </c>
      <c r="AG4" s="790" t="s">
        <v>794</v>
      </c>
      <c r="AH4" s="791" t="s">
        <v>791</v>
      </c>
      <c r="AI4" s="789" t="s">
        <v>792</v>
      </c>
      <c r="AJ4" s="789" t="s">
        <v>793</v>
      </c>
      <c r="AK4" s="792" t="s">
        <v>794</v>
      </c>
      <c r="AL4" s="793" t="s">
        <v>791</v>
      </c>
      <c r="AM4" s="789" t="s">
        <v>792</v>
      </c>
      <c r="AN4" s="789" t="s">
        <v>793</v>
      </c>
      <c r="AO4" s="790" t="s">
        <v>794</v>
      </c>
      <c r="AP4" s="791" t="s">
        <v>791</v>
      </c>
      <c r="AQ4" s="789" t="s">
        <v>792</v>
      </c>
      <c r="AR4" s="789" t="s">
        <v>793</v>
      </c>
      <c r="AS4" s="792" t="s">
        <v>794</v>
      </c>
      <c r="AT4" s="1057"/>
    </row>
    <row r="5" spans="1:46" s="763" customFormat="1" ht="39.950000000000003" customHeight="1" x14ac:dyDescent="0.5">
      <c r="A5" s="763">
        <v>1</v>
      </c>
      <c r="B5" s="763" t="s">
        <v>13</v>
      </c>
      <c r="C5" s="1053"/>
      <c r="D5" s="794">
        <v>0.375</v>
      </c>
      <c r="E5" s="795">
        <v>1</v>
      </c>
      <c r="F5" s="905" t="str">
        <f>Section1Draft!E5</f>
        <v>ES 105.01</v>
      </c>
      <c r="G5" s="905">
        <f>Section2Draft!$E$5</f>
        <v>0</v>
      </c>
      <c r="H5" s="796">
        <f>Section3Draft!E5</f>
        <v>0</v>
      </c>
      <c r="I5" s="797">
        <f>Section4Draft!E5</f>
        <v>0</v>
      </c>
      <c r="J5" s="908">
        <f>Section1Draft!L5</f>
        <v>0</v>
      </c>
      <c r="K5" s="905" t="str">
        <f>Section2Draft!L5</f>
        <v>MATH 153.02</v>
      </c>
      <c r="L5" s="905">
        <f>Section3Draft!L5</f>
        <v>0</v>
      </c>
      <c r="M5" s="909">
        <f>Section4Draft!L5</f>
        <v>0</v>
      </c>
      <c r="N5" s="910" t="str">
        <f>Section1Draft!F5</f>
        <v>ARCH 143.01</v>
      </c>
      <c r="O5" s="905">
        <f>Section2Draft!F5</f>
        <v>0</v>
      </c>
      <c r="P5" s="796">
        <f>Section3Draft!F5</f>
        <v>0</v>
      </c>
      <c r="Q5" s="797">
        <f>Section4Draft!F5</f>
        <v>0</v>
      </c>
      <c r="R5" s="908">
        <f>Section1Draft!M5</f>
        <v>0</v>
      </c>
      <c r="S5" s="905">
        <f>Section2Draft!M5</f>
        <v>0</v>
      </c>
      <c r="T5" s="905">
        <f>Section3Draft!M5</f>
        <v>0</v>
      </c>
      <c r="U5" s="909">
        <f>Section4Draft!M5</f>
        <v>0</v>
      </c>
      <c r="V5" s="910" t="str">
        <f>Section1Draft!G5</f>
        <v>ARCH 101.01</v>
      </c>
      <c r="W5" s="905">
        <f>Section2Draft!G5</f>
        <v>0</v>
      </c>
      <c r="X5" s="796">
        <f>Section3Draft!G5</f>
        <v>0</v>
      </c>
      <c r="Y5" s="797">
        <f>Section4Draft!G5</f>
        <v>0</v>
      </c>
      <c r="Z5" s="908" t="str">
        <f>Section1Draft!N5</f>
        <v>ES 106.04</v>
      </c>
      <c r="AA5" s="905" t="str">
        <f>Section2Draft!N5</f>
        <v>MATH 153.02</v>
      </c>
      <c r="AB5" s="905">
        <f>Section3Draft!N5</f>
        <v>0</v>
      </c>
      <c r="AC5" s="909">
        <f>Section4Draft!N5</f>
        <v>0</v>
      </c>
      <c r="AD5" s="910">
        <f>Section1Draft!H5</f>
        <v>0</v>
      </c>
      <c r="AE5" s="905">
        <f>Section2Draft!H5</f>
        <v>0</v>
      </c>
      <c r="AF5" s="796">
        <f>Section3Draft!H5</f>
        <v>0</v>
      </c>
      <c r="AG5" s="797">
        <f>Section4Draft!H5</f>
        <v>0</v>
      </c>
      <c r="AH5" s="908">
        <f>Section1Draft!O5</f>
        <v>0</v>
      </c>
      <c r="AI5" s="905">
        <f>Section2Draft!O5</f>
        <v>0</v>
      </c>
      <c r="AJ5" s="905">
        <f>Section3Draft!O5</f>
        <v>0</v>
      </c>
      <c r="AK5" s="909">
        <f>Section4Draft!O5</f>
        <v>0</v>
      </c>
      <c r="AL5" s="917">
        <f>Section1Draft!I5</f>
        <v>0</v>
      </c>
      <c r="AM5" s="905">
        <f>Section2Draft!I5</f>
        <v>0</v>
      </c>
      <c r="AN5" s="796">
        <f>Section3Draft!I5</f>
        <v>0</v>
      </c>
      <c r="AO5" s="797">
        <f>Section4Draft!I5</f>
        <v>0</v>
      </c>
      <c r="AP5" s="908">
        <f>Section1Draft!P5</f>
        <v>0</v>
      </c>
      <c r="AQ5" s="905" t="str">
        <f>Section2Draft!P5</f>
        <v>ARCH 208.12</v>
      </c>
      <c r="AR5" s="905">
        <f>Section3Draft!P5</f>
        <v>0</v>
      </c>
      <c r="AS5" s="909">
        <f>Section4Draft!P5</f>
        <v>0</v>
      </c>
      <c r="AT5" s="1057"/>
    </row>
    <row r="6" spans="1:46" s="820" customFormat="1" ht="60" customHeight="1" x14ac:dyDescent="0.35">
      <c r="A6" s="814">
        <v>1</v>
      </c>
      <c r="B6" s="814" t="s">
        <v>14</v>
      </c>
      <c r="C6" s="1053"/>
      <c r="D6" s="806"/>
      <c r="E6" s="807"/>
      <c r="F6" s="906" t="str">
        <f>VLOOKUP(F5,'Course List (program)'!$G$2:$L$100,2,FALSE)</f>
        <v>Engineering &amp; Architectural Literature</v>
      </c>
      <c r="G6" s="906" t="e">
        <f>VLOOKUP(G5,'Course List (program)'!$G$2:$L$100,2,FALSE)</f>
        <v>#N/A</v>
      </c>
      <c r="H6" s="815" t="e">
        <f>VLOOKUP(H5,'Course List (program)'!$G$2:$L$100,2,FALSE)</f>
        <v>#N/A</v>
      </c>
      <c r="I6" s="816" t="e">
        <f>VLOOKUP(I5,'Course List (program)'!$G$2:$L$100,2,FALSE)</f>
        <v>#N/A</v>
      </c>
      <c r="J6" s="911" t="e">
        <f>VLOOKUP(J5,'Course List (program)'!$G$2:$L$100,2,FALSE)</f>
        <v>#N/A</v>
      </c>
      <c r="K6" s="906" t="str">
        <f>VLOOKUP(K5,'Course List (program)'!$G$2:$L$100,2,FALSE)</f>
        <v>Mathematics for Architects</v>
      </c>
      <c r="L6" s="906" t="e">
        <f>VLOOKUP(L5,'Course List (program)'!$G$2:$L$100,2,FALSE)</f>
        <v>#N/A</v>
      </c>
      <c r="M6" s="912" t="e">
        <f>VLOOKUP(M5,'Course List (program)'!$G$2:$L$100,2,FALSE)</f>
        <v>#N/A</v>
      </c>
      <c r="N6" s="913" t="str">
        <f>VLOOKUP(N5,'Course List (program)'!$G$2:$L$100,2,FALSE)</f>
        <v>Building Materials</v>
      </c>
      <c r="O6" s="906" t="e">
        <f>VLOOKUP(O5,'Course List (program)'!$G$2:$L$100,2,FALSE)</f>
        <v>#N/A</v>
      </c>
      <c r="P6" s="815" t="e">
        <f>VLOOKUP(P5,'Course List (program)'!$G$2:$L$100,2,FALSE)</f>
        <v>#N/A</v>
      </c>
      <c r="Q6" s="816" t="e">
        <f>VLOOKUP(Q5,'Course List (program)'!$G$2:$L$100,2,FALSE)</f>
        <v>#N/A</v>
      </c>
      <c r="R6" s="911" t="e">
        <f>VLOOKUP(R5,'Course List (program)'!$G$2:$L$100,2,FALSE)</f>
        <v>#N/A</v>
      </c>
      <c r="S6" s="906" t="e">
        <f>VLOOKUP(S5,'Course List (program)'!$G$2:$L$100,2,FALSE)</f>
        <v>#N/A</v>
      </c>
      <c r="T6" s="906" t="e">
        <f>VLOOKUP(T5,'Course List (program)'!$G$2:$L$100,2,FALSE)</f>
        <v>#N/A</v>
      </c>
      <c r="U6" s="912" t="e">
        <f>VLOOKUP(U5,'Course List (program)'!$G$2:$L$100,2,FALSE)</f>
        <v>#N/A</v>
      </c>
      <c r="V6" s="913" t="str">
        <f>VLOOKUP(V5,'Course List (program)'!$G$2:$L$100,2,FALSE)</f>
        <v>Architectural Basic Design I</v>
      </c>
      <c r="W6" s="906" t="e">
        <f>VLOOKUP(W5,'Course List (program)'!$G$2:$L$100,2,FALSE)</f>
        <v>#N/A</v>
      </c>
      <c r="X6" s="815" t="e">
        <f>VLOOKUP(X5,'Course List (program)'!$G$2:$L$100,2,FALSE)</f>
        <v>#N/A</v>
      </c>
      <c r="Y6" s="816" t="e">
        <f>VLOOKUP(Y5,'Course List (program)'!$G$2:$L$100,2,FALSE)</f>
        <v>#N/A</v>
      </c>
      <c r="Z6" s="911" t="str">
        <f>VLOOKUP(Z5,'Course List (program)'!$G$2:$L$100,2,FALSE)</f>
        <v>Technical Report Writing and Presentation Skills</v>
      </c>
      <c r="AA6" s="906" t="str">
        <f>VLOOKUP(AA5,'Course List (program)'!$G$2:$L$100,2,FALSE)</f>
        <v>Mathematics for Architects</v>
      </c>
      <c r="AB6" s="906" t="e">
        <f>VLOOKUP(AB5,'Course List (program)'!$G$2:$L$100,2,FALSE)</f>
        <v>#N/A</v>
      </c>
      <c r="AC6" s="912" t="e">
        <f>VLOOKUP(AC5,'Course List (program)'!$G$2:$L$100,2,FALSE)</f>
        <v>#N/A</v>
      </c>
      <c r="AD6" s="913" t="e">
        <f>VLOOKUP(AD5,'Course List (program)'!$G$2:$L$100,2,FALSE)</f>
        <v>#N/A</v>
      </c>
      <c r="AE6" s="906" t="e">
        <f>VLOOKUP(AE5,'Course List (program)'!$G$2:$L$100,2,FALSE)</f>
        <v>#N/A</v>
      </c>
      <c r="AF6" s="815" t="e">
        <f>VLOOKUP(AF5,'Course List (program)'!$G$2:$L$100,2,FALSE)</f>
        <v>#N/A</v>
      </c>
      <c r="AG6" s="816" t="e">
        <f>VLOOKUP(AG5,'Course List (program)'!$G$2:$L$100,2,FALSE)</f>
        <v>#N/A</v>
      </c>
      <c r="AH6" s="911" t="e">
        <f>VLOOKUP(AH5,'Course List (program)'!$G$2:$L$100,2,FALSE)</f>
        <v>#N/A</v>
      </c>
      <c r="AI6" s="906" t="e">
        <f>VLOOKUP(AI5,'Course List (program)'!$G$2:$L$100,2,FALSE)</f>
        <v>#N/A</v>
      </c>
      <c r="AJ6" s="906" t="e">
        <f>VLOOKUP(AJ5,'Course List (program)'!$G$2:$L$100,2,FALSE)</f>
        <v>#N/A</v>
      </c>
      <c r="AK6" s="912" t="e">
        <f>VLOOKUP(AK5,'Course List (program)'!$G$2:$L$100,2,FALSE)</f>
        <v>#N/A</v>
      </c>
      <c r="AL6" s="913" t="e">
        <f>VLOOKUP(AL5,'Course List (program)'!$G$2:$L$100,2,FALSE)</f>
        <v>#N/A</v>
      </c>
      <c r="AM6" s="906" t="e">
        <f>VLOOKUP(AM5,'Course List (program)'!$G$2:$L$100,2,FALSE)</f>
        <v>#N/A</v>
      </c>
      <c r="AN6" s="815" t="e">
        <f>VLOOKUP(AN5,'Course List (program)'!$G$2:$L$100,2,FALSE)</f>
        <v>#N/A</v>
      </c>
      <c r="AO6" s="816" t="e">
        <f>VLOOKUP(AO5,'Course List (program)'!$G$2:$L$100,2,FALSE)</f>
        <v>#N/A</v>
      </c>
      <c r="AP6" s="911" t="e">
        <f>VLOOKUP(AP5,'Course List (program)'!$G$2:$L$100,2,FALSE)</f>
        <v>#N/A</v>
      </c>
      <c r="AQ6" s="906" t="str">
        <f>VLOOKUP(AQ5,'Course List (program)'!$G$2:$L$100,2,FALSE)</f>
        <v>Land Survey</v>
      </c>
      <c r="AR6" s="906" t="e">
        <f>VLOOKUP(AR5,'Course List (program)'!$G$2:$L$100,2,FALSE)</f>
        <v>#N/A</v>
      </c>
      <c r="AS6" s="912" t="e">
        <f>VLOOKUP(AS5,'Course List (program)'!$G$2:$L$100,2,FALSE)</f>
        <v>#N/A</v>
      </c>
      <c r="AT6" s="1057"/>
    </row>
    <row r="7" spans="1:46" s="808" customFormat="1" ht="39.950000000000003" customHeight="1" x14ac:dyDescent="0.3">
      <c r="A7" s="813">
        <v>1</v>
      </c>
      <c r="B7" s="813" t="s">
        <v>809</v>
      </c>
      <c r="C7" s="1053"/>
      <c r="D7" s="836"/>
      <c r="E7" s="835"/>
      <c r="F7" s="907" t="str">
        <f>VLOOKUP(F5,'Course List (program)'!$G$2:$L$100,3,FALSE)</f>
        <v>Staff0</v>
      </c>
      <c r="G7" s="907" t="e">
        <f>VLOOKUP(G5,'Course List (program)'!$G$2:$L$100,3,FALSE)</f>
        <v>#N/A</v>
      </c>
      <c r="H7" s="827" t="e">
        <f>VLOOKUP(H5,'Course List (program)'!$G$2:$L$100,3,FALSE)</f>
        <v>#N/A</v>
      </c>
      <c r="I7" s="828" t="e">
        <f>VLOOKUP(I5,'Course List (program)'!$G$2:$L$100,3,FALSE)</f>
        <v>#N/A</v>
      </c>
      <c r="J7" s="914" t="e">
        <f>VLOOKUP(J5,'Course List (program)'!$G$2:$L$100,3,FALSE)</f>
        <v>#N/A</v>
      </c>
      <c r="K7" s="907" t="str">
        <f>VLOOKUP(K5,'Course List (program)'!$G$2:$L$100,3,FALSE)</f>
        <v>Staff3</v>
      </c>
      <c r="L7" s="907" t="e">
        <f>VLOOKUP(L5,'Course List (program)'!$G$2:$L$100,3,FALSE)</f>
        <v>#N/A</v>
      </c>
      <c r="M7" s="915" t="e">
        <f>VLOOKUP(M5,'Course List (program)'!$G$2:$L$100,3,FALSE)</f>
        <v>#N/A</v>
      </c>
      <c r="N7" s="916" t="str">
        <f>VLOOKUP(N5,'Course List (program)'!$G$2:$L$100,3,FALSE)</f>
        <v>Doç. Dr. Füsun SEZEN</v>
      </c>
      <c r="O7" s="907" t="e">
        <f>VLOOKUP(O5,'Course List (program)'!$G$2:$L$100,3,FALSE)</f>
        <v>#N/A</v>
      </c>
      <c r="P7" s="827" t="e">
        <f>VLOOKUP(P5,'Course List (program)'!$G$2:$L$100,3,FALSE)</f>
        <v>#N/A</v>
      </c>
      <c r="Q7" s="828" t="e">
        <f>VLOOKUP(Q5,'Course List (program)'!$G$2:$L$100,3,FALSE)</f>
        <v>#N/A</v>
      </c>
      <c r="R7" s="914" t="e">
        <f>VLOOKUP(R5,'Course List (program)'!$G$2:$L$100,3,FALSE)</f>
        <v>#N/A</v>
      </c>
      <c r="S7" s="907" t="e">
        <f>VLOOKUP(S5,'Course List (program)'!$G$2:$L$100,3,FALSE)</f>
        <v>#N/A</v>
      </c>
      <c r="T7" s="907" t="e">
        <f>VLOOKUP(T5,'Course List (program)'!$G$2:$L$100,3,FALSE)</f>
        <v>#N/A</v>
      </c>
      <c r="U7" s="915" t="e">
        <f>VLOOKUP(U5,'Course List (program)'!$G$2:$L$100,3,FALSE)</f>
        <v>#N/A</v>
      </c>
      <c r="V7" s="916" t="str">
        <f>VLOOKUP(V5,'Course List (program)'!$G$2:$L$100,3,FALSE)</f>
        <v>Yrd. Doç. Dr. Aslı ERGENOĞLU</v>
      </c>
      <c r="W7" s="907" t="e">
        <f>VLOOKUP(W5,'Course List (program)'!$G$2:$L$100,3,FALSE)</f>
        <v>#N/A</v>
      </c>
      <c r="X7" s="827" t="e">
        <f>VLOOKUP(X5,'Course List (program)'!$G$2:$L$100,3,FALSE)</f>
        <v>#N/A</v>
      </c>
      <c r="Y7" s="828" t="e">
        <f>VLOOKUP(Y5,'Course List (program)'!$G$2:$L$100,3,FALSE)</f>
        <v>#N/A</v>
      </c>
      <c r="Z7" s="914" t="str">
        <f>VLOOKUP(Z5,'Course List (program)'!$G$2:$L$100,3,FALSE)</f>
        <v>Staff1</v>
      </c>
      <c r="AA7" s="907" t="str">
        <f>VLOOKUP(AA5,'Course List (program)'!$G$2:$L$100,3,FALSE)</f>
        <v>Staff3</v>
      </c>
      <c r="AB7" s="907" t="e">
        <f>VLOOKUP(AB5,'Course List (program)'!$G$2:$L$100,3,FALSE)</f>
        <v>#N/A</v>
      </c>
      <c r="AC7" s="915" t="e">
        <f>VLOOKUP(AC5,'Course List (program)'!$G$2:$L$100,3,FALSE)</f>
        <v>#N/A</v>
      </c>
      <c r="AD7" s="916" t="e">
        <f>VLOOKUP(AD5,'Course List (program)'!$G$2:$L$100,3,FALSE)</f>
        <v>#N/A</v>
      </c>
      <c r="AE7" s="907" t="e">
        <f>VLOOKUP(AE5,'Course List (program)'!$G$2:$L$100,3,FALSE)</f>
        <v>#N/A</v>
      </c>
      <c r="AF7" s="827" t="e">
        <f>VLOOKUP(AF5,'Course List (program)'!$G$2:$L$100,3,FALSE)</f>
        <v>#N/A</v>
      </c>
      <c r="AG7" s="828" t="e">
        <f>VLOOKUP(AG5,'Course List (program)'!$G$2:$L$100,3,FALSE)</f>
        <v>#N/A</v>
      </c>
      <c r="AH7" s="914" t="e">
        <f>VLOOKUP(AH5,'Course List (program)'!$G$2:$L$100,3,FALSE)</f>
        <v>#N/A</v>
      </c>
      <c r="AI7" s="907" t="e">
        <f>VLOOKUP(AI5,'Course List (program)'!$G$2:$L$100,3,FALSE)</f>
        <v>#N/A</v>
      </c>
      <c r="AJ7" s="907" t="e">
        <f>VLOOKUP(AJ5,'Course List (program)'!$G$2:$L$100,3,FALSE)</f>
        <v>#N/A</v>
      </c>
      <c r="AK7" s="915" t="e">
        <f>VLOOKUP(AK5,'Course List (program)'!$G$2:$L$100,3,FALSE)</f>
        <v>#N/A</v>
      </c>
      <c r="AL7" s="916" t="e">
        <f>VLOOKUP(AL5,'Course List (program)'!$G$2:$L$100,3,FALSE)</f>
        <v>#N/A</v>
      </c>
      <c r="AM7" s="907" t="e">
        <f>VLOOKUP(AM5,'Course List (program)'!$G$2:$L$100,3,FALSE)</f>
        <v>#N/A</v>
      </c>
      <c r="AN7" s="827" t="e">
        <f>VLOOKUP(AN5,'Course List (program)'!$G$2:$L$100,3,FALSE)</f>
        <v>#N/A</v>
      </c>
      <c r="AO7" s="828" t="e">
        <f>VLOOKUP(AO5,'Course List (program)'!$G$2:$L$100,3,FALSE)</f>
        <v>#N/A</v>
      </c>
      <c r="AP7" s="914" t="e">
        <f>VLOOKUP(AP5,'Course List (program)'!$G$2:$L$100,3,FALSE)</f>
        <v>#N/A</v>
      </c>
      <c r="AQ7" s="907" t="str">
        <f>VLOOKUP(AQ5,'Course List (program)'!$G$2:$L$100,3,FALSE)</f>
        <v>Öğr. Gör. Turan DÜNDAR</v>
      </c>
      <c r="AR7" s="907" t="e">
        <f>VLOOKUP(AR5,'Course List (program)'!$G$2:$L$100,3,FALSE)</f>
        <v>#N/A</v>
      </c>
      <c r="AS7" s="915" t="e">
        <f>VLOOKUP(AS5,'Course List (program)'!$G$2:$L$100,3,FALSE)</f>
        <v>#N/A</v>
      </c>
      <c r="AT7" s="1057"/>
    </row>
    <row r="8" spans="1:46" s="759" customFormat="1" ht="39.950000000000003" hidden="1" customHeight="1" collapsed="1" x14ac:dyDescent="0.4">
      <c r="A8" s="700">
        <v>1</v>
      </c>
      <c r="B8" s="700" t="s">
        <v>540</v>
      </c>
      <c r="C8" s="1053"/>
      <c r="D8" s="770"/>
      <c r="E8" s="771"/>
      <c r="F8" s="745">
        <f>VLOOKUP(F5,'Course List (program)'!$G$2:$L$100,6,FALSE)</f>
        <v>0</v>
      </c>
      <c r="G8" s="745" t="e">
        <f>VLOOKUP(G5,'Course List (program)'!$G$2:$L$100,6,FALSE)</f>
        <v>#N/A</v>
      </c>
      <c r="H8" s="745" t="e">
        <f>VLOOKUP(H5,'Course List (program)'!$G$2:$L$100,6,FALSE)</f>
        <v>#N/A</v>
      </c>
      <c r="I8" s="746" t="e">
        <f>VLOOKUP(I5,'Course List (program)'!$G$2:$L$100,6,FALSE)</f>
        <v>#N/A</v>
      </c>
      <c r="J8" s="747" t="e">
        <f>VLOOKUP(J5,'Course List (program)'!$G$2:$L$100,6,FALSE)</f>
        <v>#N/A</v>
      </c>
      <c r="K8" s="745">
        <f>VLOOKUP(K5,'Course List (program)'!$G$2:$L$100,6,FALSE)</f>
        <v>0</v>
      </c>
      <c r="L8" s="745" t="e">
        <f>VLOOKUP(L5,'Course List (program)'!$G$2:$L$100,6,FALSE)</f>
        <v>#N/A</v>
      </c>
      <c r="M8" s="748" t="e">
        <f>VLOOKUP(M5,'Course List (program)'!$G$2:$L$100,6,FALSE)</f>
        <v>#N/A</v>
      </c>
      <c r="N8" s="749">
        <f>VLOOKUP(N5,'Course List (program)'!$G$2:$L$100,6,FALSE)</f>
        <v>0</v>
      </c>
      <c r="O8" s="745" t="e">
        <f>VLOOKUP(O5,'Course List (program)'!$G$2:$L$100,6,FALSE)</f>
        <v>#N/A</v>
      </c>
      <c r="P8" s="745" t="e">
        <f>VLOOKUP(P5,'Course List (program)'!$G$2:$L$100,6,FALSE)</f>
        <v>#N/A</v>
      </c>
      <c r="Q8" s="746" t="e">
        <f>VLOOKUP(Q5,'Course List (program)'!$G$2:$L$100,6,FALSE)</f>
        <v>#N/A</v>
      </c>
      <c r="R8" s="747" t="e">
        <f>VLOOKUP(R5,'Course List (program)'!$G$2:$L$100,6,FALSE)</f>
        <v>#N/A</v>
      </c>
      <c r="S8" s="745" t="e">
        <f>VLOOKUP(S5,'Course List (program)'!$G$2:$L$100,6,FALSE)</f>
        <v>#N/A</v>
      </c>
      <c r="T8" s="745" t="e">
        <f>VLOOKUP(T5,'Course List (program)'!$G$2:$L$100,6,FALSE)</f>
        <v>#N/A</v>
      </c>
      <c r="U8" s="748" t="e">
        <f>VLOOKUP(U5,'Course List (program)'!$G$2:$L$100,6,FALSE)</f>
        <v>#N/A</v>
      </c>
      <c r="V8" s="749">
        <f>VLOOKUP(V5,'Course List (program)'!$G$2:$L$100,6,FALSE)</f>
        <v>0</v>
      </c>
      <c r="W8" s="745" t="e">
        <f>VLOOKUP(W5,'Course List (program)'!$G$2:$L$100,6,FALSE)</f>
        <v>#N/A</v>
      </c>
      <c r="X8" s="745" t="e">
        <f>VLOOKUP(X5,'Course List (program)'!$G$2:$L$100,6,FALSE)</f>
        <v>#N/A</v>
      </c>
      <c r="Y8" s="746" t="e">
        <f>VLOOKUP(Y5,'Course List (program)'!$G$2:$L$100,6,FALSE)</f>
        <v>#N/A</v>
      </c>
      <c r="Z8" s="747">
        <f>VLOOKUP(Z5,'Course List (program)'!$G$2:$L$100,6,FALSE)</f>
        <v>0</v>
      </c>
      <c r="AA8" s="745">
        <f>VLOOKUP(AA5,'Course List (program)'!$G$2:$L$100,6,FALSE)</f>
        <v>0</v>
      </c>
      <c r="AB8" s="745" t="e">
        <f>VLOOKUP(AB5,'Course List (program)'!$G$2:$L$100,6,FALSE)</f>
        <v>#N/A</v>
      </c>
      <c r="AC8" s="748" t="e">
        <f>VLOOKUP(AC5,'Course List (program)'!$G$2:$L$100,6,FALSE)</f>
        <v>#N/A</v>
      </c>
      <c r="AD8" s="749" t="e">
        <f>VLOOKUP(AD5,'Course List (program)'!$G$2:$L$100,6,FALSE)</f>
        <v>#N/A</v>
      </c>
      <c r="AE8" s="745" t="e">
        <f>VLOOKUP(AE5,'Course List (program)'!$G$2:$L$100,6,FALSE)</f>
        <v>#N/A</v>
      </c>
      <c r="AF8" s="745" t="e">
        <f>VLOOKUP(AF5,'Course List (program)'!$G$2:$L$100,6,FALSE)</f>
        <v>#N/A</v>
      </c>
      <c r="AG8" s="746" t="e">
        <f>VLOOKUP(AG5,'Course List (program)'!$G$2:$L$100,6,FALSE)</f>
        <v>#N/A</v>
      </c>
      <c r="AH8" s="747" t="e">
        <f>VLOOKUP(AH5,'Course List (program)'!$G$2:$L$100,6,FALSE)</f>
        <v>#N/A</v>
      </c>
      <c r="AI8" s="745" t="e">
        <f>VLOOKUP(AI5,'Course List (program)'!$G$2:$L$100,6,FALSE)</f>
        <v>#N/A</v>
      </c>
      <c r="AJ8" s="745" t="e">
        <f>VLOOKUP(AJ5,'Course List (program)'!$G$2:$L$100,6,FALSE)</f>
        <v>#N/A</v>
      </c>
      <c r="AK8" s="748" t="e">
        <f>VLOOKUP(AK5,'Course List (program)'!$G$2:$L$100,6,FALSE)</f>
        <v>#N/A</v>
      </c>
      <c r="AL8" s="750" t="e">
        <f>VLOOKUP(AL5,'Course List (program)'!$G$2:$L$100,6,FALSE)</f>
        <v>#N/A</v>
      </c>
      <c r="AM8" s="745" t="e">
        <f>VLOOKUP(AM5,'Course List (program)'!$G$2:$L$100,6,FALSE)</f>
        <v>#N/A</v>
      </c>
      <c r="AN8" s="745" t="e">
        <f>VLOOKUP(AN5,'Course List (program)'!$G$2:$L$100,6,FALSE)</f>
        <v>#N/A</v>
      </c>
      <c r="AO8" s="746" t="e">
        <f>VLOOKUP(AO5,'Course List (program)'!$G$2:$L$100,6,FALSE)</f>
        <v>#N/A</v>
      </c>
      <c r="AP8" s="747" t="e">
        <f>VLOOKUP(AP5,'Course List (program)'!$G$2:$L$100,6,FALSE)</f>
        <v>#N/A</v>
      </c>
      <c r="AQ8" s="745">
        <f>VLOOKUP(AQ5,'Course List (program)'!$G$2:$L$100,6,FALSE)</f>
        <v>0</v>
      </c>
      <c r="AR8" s="745" t="e">
        <f>VLOOKUP(AR5,'Course List (program)'!$G$2:$L$100,6,FALSE)</f>
        <v>#N/A</v>
      </c>
      <c r="AS8" s="748" t="e">
        <f>VLOOKUP(AS5,'Course List (program)'!$G$2:$L$100,6,FALSE)</f>
        <v>#N/A</v>
      </c>
      <c r="AT8" s="1057"/>
    </row>
    <row r="9" spans="1:46" s="763" customFormat="1" ht="39.950000000000003" customHeight="1" x14ac:dyDescent="0.5">
      <c r="A9" s="763">
        <v>1</v>
      </c>
      <c r="B9" s="763" t="s">
        <v>13</v>
      </c>
      <c r="C9" s="1053"/>
      <c r="D9" s="794">
        <v>0.41666666666666669</v>
      </c>
      <c r="E9" s="795">
        <v>2</v>
      </c>
      <c r="F9" s="905" t="str">
        <f>Section1Draft!E7</f>
        <v>ES 105.01</v>
      </c>
      <c r="G9" s="905">
        <f>Section2Draft!$E$7</f>
        <v>0</v>
      </c>
      <c r="H9" s="796">
        <f>Section3Draft!E7</f>
        <v>0</v>
      </c>
      <c r="I9" s="797">
        <f>Section4Draft!E7</f>
        <v>0</v>
      </c>
      <c r="J9" s="908">
        <f>Section1Draft!L7</f>
        <v>0</v>
      </c>
      <c r="K9" s="905" t="str">
        <f>Section2Draft!L7</f>
        <v>MATH 153.02</v>
      </c>
      <c r="L9" s="905">
        <f>Section3Draft!L7</f>
        <v>0</v>
      </c>
      <c r="M9" s="909">
        <f>Section4Draft!L7</f>
        <v>0</v>
      </c>
      <c r="N9" s="910" t="str">
        <f>Section1Draft!F7</f>
        <v>ARCH 143.01</v>
      </c>
      <c r="O9" s="905">
        <f>Section2Draft!F7</f>
        <v>0</v>
      </c>
      <c r="P9" s="796">
        <f>Section3Draft!F7</f>
        <v>0</v>
      </c>
      <c r="Q9" s="797">
        <f>Section4Draft!F7</f>
        <v>0</v>
      </c>
      <c r="R9" s="908">
        <f>Section1Draft!M7</f>
        <v>0</v>
      </c>
      <c r="S9" s="905">
        <f>Section2Draft!M7</f>
        <v>0</v>
      </c>
      <c r="T9" s="905">
        <f>Section3Draft!M7</f>
        <v>0</v>
      </c>
      <c r="U9" s="909">
        <f>Section4Draft!M7</f>
        <v>0</v>
      </c>
      <c r="V9" s="910" t="str">
        <f>Section1Draft!G7</f>
        <v>ARCH 101.01</v>
      </c>
      <c r="W9" s="905">
        <f>Section2Draft!G7</f>
        <v>0</v>
      </c>
      <c r="X9" s="796">
        <f>Section3Draft!G7</f>
        <v>0</v>
      </c>
      <c r="Y9" s="797">
        <f>Section4Draft!G7</f>
        <v>0</v>
      </c>
      <c r="Z9" s="908" t="str">
        <f>Section1Draft!N7</f>
        <v>ES 106.04</v>
      </c>
      <c r="AA9" s="905" t="str">
        <f>Section2Draft!N7</f>
        <v>MATH 153.02</v>
      </c>
      <c r="AB9" s="905">
        <f>Section3Draft!N7</f>
        <v>0</v>
      </c>
      <c r="AC9" s="909">
        <f>Section4Draft!N7</f>
        <v>0</v>
      </c>
      <c r="AD9" s="910">
        <f>Section1Draft!H7</f>
        <v>0</v>
      </c>
      <c r="AE9" s="905">
        <f>Section2Draft!H7</f>
        <v>0</v>
      </c>
      <c r="AF9" s="796">
        <f>Section3Draft!H7</f>
        <v>0</v>
      </c>
      <c r="AG9" s="797">
        <f>Section4Draft!H7</f>
        <v>0</v>
      </c>
      <c r="AH9" s="908">
        <f>Section1Draft!O7</f>
        <v>0</v>
      </c>
      <c r="AI9" s="905">
        <f>Section2Draft!O7</f>
        <v>0</v>
      </c>
      <c r="AJ9" s="905">
        <f>Section3Draft!O7</f>
        <v>0</v>
      </c>
      <c r="AK9" s="909">
        <f>Section4Draft!O7</f>
        <v>0</v>
      </c>
      <c r="AL9" s="910">
        <f>Section1Draft!I7</f>
        <v>0</v>
      </c>
      <c r="AM9" s="905">
        <f>Section2Draft!I7</f>
        <v>0</v>
      </c>
      <c r="AN9" s="796">
        <f>Section3Draft!I7</f>
        <v>0</v>
      </c>
      <c r="AO9" s="797">
        <f>Section4Draft!I7</f>
        <v>0</v>
      </c>
      <c r="AP9" s="908">
        <f>Section1Draft!P7</f>
        <v>0</v>
      </c>
      <c r="AQ9" s="905" t="str">
        <f>Section2Draft!P7</f>
        <v>ARCH 208.12</v>
      </c>
      <c r="AR9" s="905">
        <f>Section3Draft!P7</f>
        <v>0</v>
      </c>
      <c r="AS9" s="909">
        <f>Section4Draft!P7</f>
        <v>0</v>
      </c>
      <c r="AT9" s="1057"/>
    </row>
    <row r="10" spans="1:46" s="820" customFormat="1" ht="60" customHeight="1" x14ac:dyDescent="0.35">
      <c r="A10" s="814">
        <v>1</v>
      </c>
      <c r="B10" s="814" t="s">
        <v>14</v>
      </c>
      <c r="C10" s="1053"/>
      <c r="D10" s="809"/>
      <c r="E10" s="810"/>
      <c r="F10" s="906" t="str">
        <f>VLOOKUP(F9,'Course List (program)'!$G$2:$L$100,2,FALSE)</f>
        <v>Engineering &amp; Architectural Literature</v>
      </c>
      <c r="G10" s="906" t="e">
        <f>VLOOKUP(G9,'Course List (program)'!$G$2:$L$100,2,FALSE)</f>
        <v>#N/A</v>
      </c>
      <c r="H10" s="815" t="e">
        <f>VLOOKUP(H9,'Course List (program)'!$G$2:$L$100,2,FALSE)</f>
        <v>#N/A</v>
      </c>
      <c r="I10" s="816" t="e">
        <f>VLOOKUP(I9,'Course List (program)'!$G$2:$L$100,2,FALSE)</f>
        <v>#N/A</v>
      </c>
      <c r="J10" s="911" t="e">
        <f>VLOOKUP(J9,'Course List (program)'!$G$2:$L$100,2,FALSE)</f>
        <v>#N/A</v>
      </c>
      <c r="K10" s="906" t="str">
        <f>VLOOKUP(K9,'Course List (program)'!$G$2:$L$100,2,FALSE)</f>
        <v>Mathematics for Architects</v>
      </c>
      <c r="L10" s="906" t="e">
        <f>VLOOKUP(L9,'Course List (program)'!$G$2:$L$100,2,FALSE)</f>
        <v>#N/A</v>
      </c>
      <c r="M10" s="912" t="e">
        <f>VLOOKUP(M9,'Course List (program)'!$G$2:$L$100,2,FALSE)</f>
        <v>#N/A</v>
      </c>
      <c r="N10" s="913" t="str">
        <f>VLOOKUP(N9,'Course List (program)'!$G$2:$L$100,2,FALSE)</f>
        <v>Building Materials</v>
      </c>
      <c r="O10" s="906" t="e">
        <f>VLOOKUP(O9,'Course List (program)'!$G$2:$L$100,2,FALSE)</f>
        <v>#N/A</v>
      </c>
      <c r="P10" s="815" t="e">
        <f>VLOOKUP(P9,'Course List (program)'!$G$2:$L$100,2,FALSE)</f>
        <v>#N/A</v>
      </c>
      <c r="Q10" s="816" t="e">
        <f>VLOOKUP(Q9,'Course List (program)'!$G$2:$L$100,2,FALSE)</f>
        <v>#N/A</v>
      </c>
      <c r="R10" s="911" t="e">
        <f>VLOOKUP(R9,'Course List (program)'!$G$2:$L$100,2,FALSE)</f>
        <v>#N/A</v>
      </c>
      <c r="S10" s="906" t="e">
        <f>VLOOKUP(S9,'Course List (program)'!$G$2:$L$100,2,FALSE)</f>
        <v>#N/A</v>
      </c>
      <c r="T10" s="906" t="e">
        <f>VLOOKUP(T9,'Course List (program)'!$G$2:$L$100,2,FALSE)</f>
        <v>#N/A</v>
      </c>
      <c r="U10" s="912" t="e">
        <f>VLOOKUP(U9,'Course List (program)'!$G$2:$L$100,2,FALSE)</f>
        <v>#N/A</v>
      </c>
      <c r="V10" s="913" t="str">
        <f>VLOOKUP(V9,'Course List (program)'!$G$2:$L$100,2,FALSE)</f>
        <v>Architectural Basic Design I</v>
      </c>
      <c r="W10" s="906" t="e">
        <f>VLOOKUP(W9,'Course List (program)'!$G$2:$L$100,2,FALSE)</f>
        <v>#N/A</v>
      </c>
      <c r="X10" s="815" t="e">
        <f>VLOOKUP(X9,'Course List (program)'!$G$2:$L$100,2,FALSE)</f>
        <v>#N/A</v>
      </c>
      <c r="Y10" s="816" t="e">
        <f>VLOOKUP(Y9,'Course List (program)'!$G$2:$L$100,2,FALSE)</f>
        <v>#N/A</v>
      </c>
      <c r="Z10" s="911" t="str">
        <f>VLOOKUP(Z9,'Course List (program)'!$G$2:$L$100,2,FALSE)</f>
        <v>Technical Report Writing and Presentation Skills</v>
      </c>
      <c r="AA10" s="906" t="str">
        <f>VLOOKUP(AA9,'Course List (program)'!$G$2:$L$100,2,FALSE)</f>
        <v>Mathematics for Architects</v>
      </c>
      <c r="AB10" s="906" t="e">
        <f>VLOOKUP(AB9,'Course List (program)'!$G$2:$L$100,2,FALSE)</f>
        <v>#N/A</v>
      </c>
      <c r="AC10" s="912" t="e">
        <f>VLOOKUP(AC9,'Course List (program)'!$G$2:$L$100,2,FALSE)</f>
        <v>#N/A</v>
      </c>
      <c r="AD10" s="913" t="e">
        <f>VLOOKUP(AD9,'Course List (program)'!$G$2:$L$100,2,FALSE)</f>
        <v>#N/A</v>
      </c>
      <c r="AE10" s="906" t="e">
        <f>VLOOKUP(AE9,'Course List (program)'!$G$2:$L$100,2,FALSE)</f>
        <v>#N/A</v>
      </c>
      <c r="AF10" s="815" t="e">
        <f>VLOOKUP(AF9,'Course List (program)'!$G$2:$L$100,2,FALSE)</f>
        <v>#N/A</v>
      </c>
      <c r="AG10" s="816" t="e">
        <f>VLOOKUP(AG9,'Course List (program)'!$G$2:$L$100,2,FALSE)</f>
        <v>#N/A</v>
      </c>
      <c r="AH10" s="911" t="e">
        <f>VLOOKUP(AH9,'Course List (program)'!$G$2:$L$100,2,FALSE)</f>
        <v>#N/A</v>
      </c>
      <c r="AI10" s="906" t="e">
        <f>VLOOKUP(AI9,'Course List (program)'!$G$2:$L$100,2,FALSE)</f>
        <v>#N/A</v>
      </c>
      <c r="AJ10" s="906" t="e">
        <f>VLOOKUP(AJ9,'Course List (program)'!$G$2:$L$100,2,FALSE)</f>
        <v>#N/A</v>
      </c>
      <c r="AK10" s="912" t="e">
        <f>VLOOKUP(AK9,'Course List (program)'!$G$2:$L$100,2,FALSE)</f>
        <v>#N/A</v>
      </c>
      <c r="AL10" s="913" t="e">
        <f>VLOOKUP(AL9,'Course List (program)'!$G$2:$L$100,2,FALSE)</f>
        <v>#N/A</v>
      </c>
      <c r="AM10" s="906" t="e">
        <f>VLOOKUP(AM9,'Course List (program)'!$G$2:$L$100,2,FALSE)</f>
        <v>#N/A</v>
      </c>
      <c r="AN10" s="815" t="e">
        <f>VLOOKUP(AN9,'Course List (program)'!$G$2:$L$100,2,FALSE)</f>
        <v>#N/A</v>
      </c>
      <c r="AO10" s="816" t="e">
        <f>VLOOKUP(AO9,'Course List (program)'!$G$2:$L$100,2,FALSE)</f>
        <v>#N/A</v>
      </c>
      <c r="AP10" s="911" t="e">
        <f>VLOOKUP(AP9,'Course List (program)'!$G$2:$L$100,2,FALSE)</f>
        <v>#N/A</v>
      </c>
      <c r="AQ10" s="906" t="str">
        <f>VLOOKUP(AQ9,'Course List (program)'!$G$2:$L$100,2,FALSE)</f>
        <v>Land Survey</v>
      </c>
      <c r="AR10" s="906" t="e">
        <f>VLOOKUP(AR9,'Course List (program)'!$G$2:$L$100,2,FALSE)</f>
        <v>#N/A</v>
      </c>
      <c r="AS10" s="912" t="e">
        <f>VLOOKUP(AS9,'Course List (program)'!$G$2:$L$100,2,FALSE)</f>
        <v>#N/A</v>
      </c>
      <c r="AT10" s="1057"/>
    </row>
    <row r="11" spans="1:46" s="808" customFormat="1" ht="39.950000000000003" customHeight="1" x14ac:dyDescent="0.3">
      <c r="A11" s="813">
        <v>1</v>
      </c>
      <c r="B11" s="813" t="s">
        <v>809</v>
      </c>
      <c r="C11" s="1053"/>
      <c r="D11" s="834"/>
      <c r="E11" s="835"/>
      <c r="F11" s="907" t="str">
        <f>VLOOKUP(F9,'Course List (program)'!$G$2:$L$100,3,FALSE)</f>
        <v>Staff0</v>
      </c>
      <c r="G11" s="907" t="e">
        <f>VLOOKUP(G9,'Course List (program)'!$G$2:$L$100,3,FALSE)</f>
        <v>#N/A</v>
      </c>
      <c r="H11" s="827" t="e">
        <f>VLOOKUP(H9,'Course List (program)'!$G$2:$L$100,3,FALSE)</f>
        <v>#N/A</v>
      </c>
      <c r="I11" s="828" t="e">
        <f>VLOOKUP(I9,'Course List (program)'!$G$2:$L$100,3,FALSE)</f>
        <v>#N/A</v>
      </c>
      <c r="J11" s="914" t="e">
        <f>VLOOKUP(J9,'Course List (program)'!$G$2:$L$100,3,FALSE)</f>
        <v>#N/A</v>
      </c>
      <c r="K11" s="907" t="str">
        <f>VLOOKUP(K9,'Course List (program)'!$G$2:$L$100,3,FALSE)</f>
        <v>Staff3</v>
      </c>
      <c r="L11" s="907" t="e">
        <f>VLOOKUP(L9,'Course List (program)'!$G$2:$L$100,3,FALSE)</f>
        <v>#N/A</v>
      </c>
      <c r="M11" s="915" t="e">
        <f>VLOOKUP(M9,'Course List (program)'!$G$2:$L$100,3,FALSE)</f>
        <v>#N/A</v>
      </c>
      <c r="N11" s="916" t="str">
        <f>VLOOKUP(N9,'Course List (program)'!$G$2:$L$100,3,FALSE)</f>
        <v>Doç. Dr. Füsun SEZEN</v>
      </c>
      <c r="O11" s="907" t="e">
        <f>VLOOKUP(O9,'Course List (program)'!$G$2:$L$100,3,FALSE)</f>
        <v>#N/A</v>
      </c>
      <c r="P11" s="827" t="e">
        <f>VLOOKUP(P9,'Course List (program)'!$G$2:$L$100,3,FALSE)</f>
        <v>#N/A</v>
      </c>
      <c r="Q11" s="828" t="e">
        <f>VLOOKUP(Q9,'Course List (program)'!$G$2:$L$100,3,FALSE)</f>
        <v>#N/A</v>
      </c>
      <c r="R11" s="914" t="e">
        <f>VLOOKUP(R9,'Course List (program)'!$G$2:$L$100,3,FALSE)</f>
        <v>#N/A</v>
      </c>
      <c r="S11" s="907" t="e">
        <f>VLOOKUP(S9,'Course List (program)'!$G$2:$L$100,3,FALSE)</f>
        <v>#N/A</v>
      </c>
      <c r="T11" s="907" t="e">
        <f>VLOOKUP(T9,'Course List (program)'!$G$2:$L$100,3,FALSE)</f>
        <v>#N/A</v>
      </c>
      <c r="U11" s="915" t="e">
        <f>VLOOKUP(U9,'Course List (program)'!$G$2:$L$100,3,FALSE)</f>
        <v>#N/A</v>
      </c>
      <c r="V11" s="916" t="str">
        <f>VLOOKUP(V9,'Course List (program)'!$G$2:$L$100,3,FALSE)</f>
        <v>Yrd. Doç. Dr. Aslı ERGENOĞLU</v>
      </c>
      <c r="W11" s="907" t="e">
        <f>VLOOKUP(W9,'Course List (program)'!$G$2:$L$100,3,FALSE)</f>
        <v>#N/A</v>
      </c>
      <c r="X11" s="827" t="e">
        <f>VLOOKUP(X9,'Course List (program)'!$G$2:$L$100,3,FALSE)</f>
        <v>#N/A</v>
      </c>
      <c r="Y11" s="828" t="e">
        <f>VLOOKUP(Y9,'Course List (program)'!$G$2:$L$100,3,FALSE)</f>
        <v>#N/A</v>
      </c>
      <c r="Z11" s="914" t="str">
        <f>VLOOKUP(Z9,'Course List (program)'!$G$2:$L$100,3,FALSE)</f>
        <v>Staff1</v>
      </c>
      <c r="AA11" s="907" t="str">
        <f>VLOOKUP(AA9,'Course List (program)'!$G$2:$L$100,3,FALSE)</f>
        <v>Staff3</v>
      </c>
      <c r="AB11" s="907" t="e">
        <f>VLOOKUP(AB9,'Course List (program)'!$G$2:$L$100,3,FALSE)</f>
        <v>#N/A</v>
      </c>
      <c r="AC11" s="915" t="e">
        <f>VLOOKUP(AC9,'Course List (program)'!$G$2:$L$100,3,FALSE)</f>
        <v>#N/A</v>
      </c>
      <c r="AD11" s="916" t="e">
        <f>VLOOKUP(AD9,'Course List (program)'!$G$2:$L$100,3,FALSE)</f>
        <v>#N/A</v>
      </c>
      <c r="AE11" s="907" t="e">
        <f>VLOOKUP(AE9,'Course List (program)'!$G$2:$L$100,3,FALSE)</f>
        <v>#N/A</v>
      </c>
      <c r="AF11" s="827" t="e">
        <f>VLOOKUP(AF9,'Course List (program)'!$G$2:$L$100,3,FALSE)</f>
        <v>#N/A</v>
      </c>
      <c r="AG11" s="828" t="e">
        <f>VLOOKUP(AG9,'Course List (program)'!$G$2:$L$100,3,FALSE)</f>
        <v>#N/A</v>
      </c>
      <c r="AH11" s="914" t="e">
        <f>VLOOKUP(AH9,'Course List (program)'!$G$2:$L$100,3,FALSE)</f>
        <v>#N/A</v>
      </c>
      <c r="AI11" s="907" t="e">
        <f>VLOOKUP(AI9,'Course List (program)'!$G$2:$L$100,3,FALSE)</f>
        <v>#N/A</v>
      </c>
      <c r="AJ11" s="907" t="e">
        <f>VLOOKUP(AJ9,'Course List (program)'!$G$2:$L$100,3,FALSE)</f>
        <v>#N/A</v>
      </c>
      <c r="AK11" s="915" t="e">
        <f>VLOOKUP(AK9,'Course List (program)'!$G$2:$L$100,3,FALSE)</f>
        <v>#N/A</v>
      </c>
      <c r="AL11" s="916" t="e">
        <f>VLOOKUP(AL9,'Course List (program)'!$G$2:$L$100,3,FALSE)</f>
        <v>#N/A</v>
      </c>
      <c r="AM11" s="907" t="e">
        <f>VLOOKUP(AM9,'Course List (program)'!$G$2:$L$100,3,FALSE)</f>
        <v>#N/A</v>
      </c>
      <c r="AN11" s="827" t="e">
        <f>VLOOKUP(AN9,'Course List (program)'!$G$2:$L$100,3,FALSE)</f>
        <v>#N/A</v>
      </c>
      <c r="AO11" s="828" t="e">
        <f>VLOOKUP(AO9,'Course List (program)'!$G$2:$L$100,3,FALSE)</f>
        <v>#N/A</v>
      </c>
      <c r="AP11" s="914" t="e">
        <f>VLOOKUP(AP9,'Course List (program)'!$G$2:$L$100,3,FALSE)</f>
        <v>#N/A</v>
      </c>
      <c r="AQ11" s="907" t="str">
        <f>VLOOKUP(AQ9,'Course List (program)'!$G$2:$L$100,3,FALSE)</f>
        <v>Öğr. Gör. Turan DÜNDAR</v>
      </c>
      <c r="AR11" s="907" t="e">
        <f>VLOOKUP(AR9,'Course List (program)'!$G$2:$L$100,3,FALSE)</f>
        <v>#N/A</v>
      </c>
      <c r="AS11" s="915" t="e">
        <f>VLOOKUP(AS9,'Course List (program)'!$G$2:$L$100,3,FALSE)</f>
        <v>#N/A</v>
      </c>
      <c r="AT11" s="1057"/>
    </row>
    <row r="12" spans="1:46" s="758" customFormat="1" ht="39.950000000000003" hidden="1" customHeight="1" collapsed="1" x14ac:dyDescent="0.4">
      <c r="A12" s="700">
        <v>1</v>
      </c>
      <c r="B12" s="700" t="s">
        <v>540</v>
      </c>
      <c r="C12" s="1053"/>
      <c r="D12" s="772"/>
      <c r="E12" s="773"/>
      <c r="F12" s="745">
        <f>VLOOKUP(F9,'Course List (program)'!$G$2:$L$100,6,FALSE)</f>
        <v>0</v>
      </c>
      <c r="G12" s="745" t="e">
        <f>VLOOKUP(G9,'Course List (program)'!$G$2:$L$100,6,FALSE)</f>
        <v>#N/A</v>
      </c>
      <c r="H12" s="745" t="e">
        <f>VLOOKUP(H9,'Course List (program)'!$G$2:$L$100,6,FALSE)</f>
        <v>#N/A</v>
      </c>
      <c r="I12" s="746" t="e">
        <f>VLOOKUP(I9,'Course List (program)'!$G$2:$L$100,6,FALSE)</f>
        <v>#N/A</v>
      </c>
      <c r="J12" s="747" t="e">
        <f>VLOOKUP(J9,'Course List (program)'!$G$2:$L$100,6,FALSE)</f>
        <v>#N/A</v>
      </c>
      <c r="K12" s="745">
        <f>VLOOKUP(K9,'Course List (program)'!$G$2:$L$100,6,FALSE)</f>
        <v>0</v>
      </c>
      <c r="L12" s="745" t="e">
        <f>VLOOKUP(L9,'Course List (program)'!$G$2:$L$100,6,FALSE)</f>
        <v>#N/A</v>
      </c>
      <c r="M12" s="748" t="e">
        <f>VLOOKUP(M9,'Course List (program)'!$G$2:$L$100,6,FALSE)</f>
        <v>#N/A</v>
      </c>
      <c r="N12" s="749">
        <f>VLOOKUP(N9,'Course List (program)'!$G$2:$L$100,6,FALSE)</f>
        <v>0</v>
      </c>
      <c r="O12" s="745" t="e">
        <f>VLOOKUP(O9,'Course List (program)'!$G$2:$L$100,6,FALSE)</f>
        <v>#N/A</v>
      </c>
      <c r="P12" s="745" t="e">
        <f>VLOOKUP(P9,'Course List (program)'!$G$2:$L$100,6,FALSE)</f>
        <v>#N/A</v>
      </c>
      <c r="Q12" s="746" t="e">
        <f>VLOOKUP(Q9,'Course List (program)'!$G$2:$L$100,6,FALSE)</f>
        <v>#N/A</v>
      </c>
      <c r="R12" s="747" t="e">
        <f>VLOOKUP(R9,'Course List (program)'!$G$2:$L$100,6,FALSE)</f>
        <v>#N/A</v>
      </c>
      <c r="S12" s="745" t="e">
        <f>VLOOKUP(S9,'Course List (program)'!$G$2:$L$100,6,FALSE)</f>
        <v>#N/A</v>
      </c>
      <c r="T12" s="745" t="e">
        <f>VLOOKUP(T9,'Course List (program)'!$G$2:$L$100,6,FALSE)</f>
        <v>#N/A</v>
      </c>
      <c r="U12" s="748" t="e">
        <f>VLOOKUP(U9,'Course List (program)'!$G$2:$L$100,6,FALSE)</f>
        <v>#N/A</v>
      </c>
      <c r="V12" s="749">
        <f>VLOOKUP(V9,'Course List (program)'!$G$2:$L$100,6,FALSE)</f>
        <v>0</v>
      </c>
      <c r="W12" s="745" t="e">
        <f>VLOOKUP(W9,'Course List (program)'!$G$2:$L$100,6,FALSE)</f>
        <v>#N/A</v>
      </c>
      <c r="X12" s="745" t="e">
        <f>VLOOKUP(X9,'Course List (program)'!$G$2:$L$100,6,FALSE)</f>
        <v>#N/A</v>
      </c>
      <c r="Y12" s="746" t="e">
        <f>VLOOKUP(Y9,'Course List (program)'!$G$2:$L$100,6,FALSE)</f>
        <v>#N/A</v>
      </c>
      <c r="Z12" s="747">
        <f>VLOOKUP(Z9,'Course List (program)'!$G$2:$L$100,6,FALSE)</f>
        <v>0</v>
      </c>
      <c r="AA12" s="745">
        <f>VLOOKUP(AA9,'Course List (program)'!$G$2:$L$100,6,FALSE)</f>
        <v>0</v>
      </c>
      <c r="AB12" s="745" t="e">
        <f>VLOOKUP(AB9,'Course List (program)'!$G$2:$L$100,6,FALSE)</f>
        <v>#N/A</v>
      </c>
      <c r="AC12" s="748" t="e">
        <f>VLOOKUP(AC9,'Course List (program)'!$G$2:$L$100,6,FALSE)</f>
        <v>#N/A</v>
      </c>
      <c r="AD12" s="749" t="e">
        <f>VLOOKUP(AD9,'Course List (program)'!$G$2:$L$100,6,FALSE)</f>
        <v>#N/A</v>
      </c>
      <c r="AE12" s="745" t="e">
        <f>VLOOKUP(AE9,'Course List (program)'!$G$2:$L$100,6,FALSE)</f>
        <v>#N/A</v>
      </c>
      <c r="AF12" s="745" t="e">
        <f>VLOOKUP(AF9,'Course List (program)'!$G$2:$L$100,6,FALSE)</f>
        <v>#N/A</v>
      </c>
      <c r="AG12" s="746" t="e">
        <f>VLOOKUP(AG9,'Course List (program)'!$G$2:$L$100,6,FALSE)</f>
        <v>#N/A</v>
      </c>
      <c r="AH12" s="747" t="e">
        <f>VLOOKUP(AH9,'Course List (program)'!$G$2:$L$100,6,FALSE)</f>
        <v>#N/A</v>
      </c>
      <c r="AI12" s="745" t="e">
        <f>VLOOKUP(AI9,'Course List (program)'!$G$2:$L$100,6,FALSE)</f>
        <v>#N/A</v>
      </c>
      <c r="AJ12" s="745" t="e">
        <f>VLOOKUP(AJ9,'Course List (program)'!$G$2:$L$100,6,FALSE)</f>
        <v>#N/A</v>
      </c>
      <c r="AK12" s="748" t="e">
        <f>VLOOKUP(AK9,'Course List (program)'!$G$2:$L$100,6,FALSE)</f>
        <v>#N/A</v>
      </c>
      <c r="AL12" s="750" t="e">
        <f>VLOOKUP(AL9,'Course List (program)'!$G$2:$L$100,6,FALSE)</f>
        <v>#N/A</v>
      </c>
      <c r="AM12" s="745" t="e">
        <f>VLOOKUP(AM9,'Course List (program)'!$G$2:$L$100,6,FALSE)</f>
        <v>#N/A</v>
      </c>
      <c r="AN12" s="745" t="e">
        <f>VLOOKUP(AN9,'Course List (program)'!$G$2:$L$100,6,FALSE)</f>
        <v>#N/A</v>
      </c>
      <c r="AO12" s="746" t="e">
        <f>VLOOKUP(AO9,'Course List (program)'!$G$2:$L$100,6,FALSE)</f>
        <v>#N/A</v>
      </c>
      <c r="AP12" s="747" t="e">
        <f>VLOOKUP(AP9,'Course List (program)'!$G$2:$L$100,6,FALSE)</f>
        <v>#N/A</v>
      </c>
      <c r="AQ12" s="745">
        <f>VLOOKUP(AQ9,'Course List (program)'!$G$2:$L$100,6,FALSE)</f>
        <v>0</v>
      </c>
      <c r="AR12" s="745" t="e">
        <f>VLOOKUP(AR9,'Course List (program)'!$G$2:$L$100,6,FALSE)</f>
        <v>#N/A</v>
      </c>
      <c r="AS12" s="748" t="e">
        <f>VLOOKUP(AS9,'Course List (program)'!$G$2:$L$100,6,FALSE)</f>
        <v>#N/A</v>
      </c>
      <c r="AT12" s="1057"/>
    </row>
    <row r="13" spans="1:46" s="763" customFormat="1" ht="39.950000000000003" customHeight="1" x14ac:dyDescent="0.5">
      <c r="A13" s="763">
        <v>1</v>
      </c>
      <c r="B13" s="763" t="s">
        <v>13</v>
      </c>
      <c r="C13" s="1053"/>
      <c r="D13" s="794">
        <v>0.45833333333333331</v>
      </c>
      <c r="E13" s="795">
        <v>3</v>
      </c>
      <c r="F13" s="905">
        <f>Section1Draft!E9</f>
        <v>0</v>
      </c>
      <c r="G13" s="905">
        <f>Section2Draft!$E$9</f>
        <v>0</v>
      </c>
      <c r="H13" s="796">
        <f>Section3Draft!E9</f>
        <v>0</v>
      </c>
      <c r="I13" s="797">
        <f>Section4Draft!E9</f>
        <v>0</v>
      </c>
      <c r="J13" s="908" t="str">
        <f>Section1Draft!L9</f>
        <v>MATH 153.01</v>
      </c>
      <c r="K13" s="905">
        <f>Section2Draft!L9</f>
        <v>0</v>
      </c>
      <c r="L13" s="905">
        <f>Section3Draft!L9</f>
        <v>0</v>
      </c>
      <c r="M13" s="909">
        <f>Section4Draft!L9</f>
        <v>0</v>
      </c>
      <c r="N13" s="910" t="str">
        <f>Section1Draft!F9</f>
        <v>ARCH 143.01</v>
      </c>
      <c r="O13" s="905">
        <f>Section2Draft!F9</f>
        <v>0</v>
      </c>
      <c r="P13" s="796">
        <f>Section3Draft!F9</f>
        <v>0</v>
      </c>
      <c r="Q13" s="797">
        <f>Section4Draft!F9</f>
        <v>0</v>
      </c>
      <c r="R13" s="908">
        <f>Section1Draft!M9</f>
        <v>0</v>
      </c>
      <c r="S13" s="905">
        <f>Section2Draft!M9</f>
        <v>0</v>
      </c>
      <c r="T13" s="905">
        <f>Section3Draft!M9</f>
        <v>0</v>
      </c>
      <c r="U13" s="909">
        <f>Section4Draft!M9</f>
        <v>0</v>
      </c>
      <c r="V13" s="910" t="str">
        <f>Section1Draft!G9</f>
        <v>ES 105.01</v>
      </c>
      <c r="W13" s="905">
        <f>Section2Draft!G9</f>
        <v>0</v>
      </c>
      <c r="X13" s="796">
        <f>Section3Draft!G9</f>
        <v>0</v>
      </c>
      <c r="Y13" s="797">
        <f>Section4Draft!G9</f>
        <v>0</v>
      </c>
      <c r="Z13" s="908" t="str">
        <f>Section1Draft!N9</f>
        <v>MATH 153.01</v>
      </c>
      <c r="AA13" s="905">
        <f>Section2Draft!N9</f>
        <v>0</v>
      </c>
      <c r="AB13" s="905">
        <f>Section3Draft!N9</f>
        <v>0</v>
      </c>
      <c r="AC13" s="909">
        <f>Section4Draft!N9</f>
        <v>0</v>
      </c>
      <c r="AD13" s="910">
        <f>Section1Draft!H9</f>
        <v>0</v>
      </c>
      <c r="AE13" s="905">
        <f>Section2Draft!H9</f>
        <v>0</v>
      </c>
      <c r="AF13" s="796">
        <f>Section3Draft!H9</f>
        <v>0</v>
      </c>
      <c r="AG13" s="797">
        <f>Section4Draft!H9</f>
        <v>0</v>
      </c>
      <c r="AH13" s="908">
        <f>Section1Draft!O9</f>
        <v>0</v>
      </c>
      <c r="AI13" s="905">
        <f>Section2Draft!O9</f>
        <v>0</v>
      </c>
      <c r="AJ13" s="905">
        <f>Section3Draft!O9</f>
        <v>0</v>
      </c>
      <c r="AK13" s="909">
        <f>Section4Draft!O9</f>
        <v>0</v>
      </c>
      <c r="AL13" s="910">
        <f>Section1Draft!I9</f>
        <v>0</v>
      </c>
      <c r="AM13" s="905">
        <f>Section2Draft!I9</f>
        <v>0</v>
      </c>
      <c r="AN13" s="796">
        <f>Section3Draft!I9</f>
        <v>0</v>
      </c>
      <c r="AO13" s="797">
        <f>Section4Draft!I9</f>
        <v>0</v>
      </c>
      <c r="AP13" s="908">
        <f>Section1Draft!P9</f>
        <v>0</v>
      </c>
      <c r="AQ13" s="905" t="str">
        <f>Section2Draft!P9</f>
        <v>ARCH 208.12</v>
      </c>
      <c r="AR13" s="905">
        <f>Section3Draft!P9</f>
        <v>0</v>
      </c>
      <c r="AS13" s="909">
        <f>Section4Draft!P9</f>
        <v>0</v>
      </c>
      <c r="AT13" s="1057"/>
    </row>
    <row r="14" spans="1:46" s="820" customFormat="1" ht="60" customHeight="1" x14ac:dyDescent="0.35">
      <c r="A14" s="814">
        <v>1</v>
      </c>
      <c r="B14" s="814" t="s">
        <v>14</v>
      </c>
      <c r="C14" s="1053"/>
      <c r="D14" s="809"/>
      <c r="E14" s="810"/>
      <c r="F14" s="906" t="e">
        <f>VLOOKUP(F13,'Course List (program)'!$G$2:$L$100,2,FALSE)</f>
        <v>#N/A</v>
      </c>
      <c r="G14" s="906" t="e">
        <f>VLOOKUP(G13,'Course List (program)'!$G$2:$L$100,2,FALSE)</f>
        <v>#N/A</v>
      </c>
      <c r="H14" s="815" t="e">
        <f>VLOOKUP(H13,'Course List (program)'!$G$2:$L$100,2,FALSE)</f>
        <v>#N/A</v>
      </c>
      <c r="I14" s="816" t="e">
        <f>VLOOKUP(I13,'Course List (program)'!$G$2:$L$100,2,FALSE)</f>
        <v>#N/A</v>
      </c>
      <c r="J14" s="911" t="str">
        <f>VLOOKUP(J13,'Course List (program)'!$G$2:$L$100,2,FALSE)</f>
        <v>Mathematics for Architects</v>
      </c>
      <c r="K14" s="906" t="e">
        <f>VLOOKUP(K13,'Course List (program)'!$G$2:$L$100,2,FALSE)</f>
        <v>#N/A</v>
      </c>
      <c r="L14" s="906" t="e">
        <f>VLOOKUP(L13,'Course List (program)'!$G$2:$L$100,2,FALSE)</f>
        <v>#N/A</v>
      </c>
      <c r="M14" s="912" t="e">
        <f>VLOOKUP(M13,'Course List (program)'!$G$2:$L$100,2,FALSE)</f>
        <v>#N/A</v>
      </c>
      <c r="N14" s="913" t="str">
        <f>VLOOKUP(N13,'Course List (program)'!$G$2:$L$100,2,FALSE)</f>
        <v>Building Materials</v>
      </c>
      <c r="O14" s="906" t="e">
        <f>VLOOKUP(O13,'Course List (program)'!$G$2:$L$100,2,FALSE)</f>
        <v>#N/A</v>
      </c>
      <c r="P14" s="815" t="e">
        <f>VLOOKUP(P13,'Course List (program)'!$G$2:$L$100,2,FALSE)</f>
        <v>#N/A</v>
      </c>
      <c r="Q14" s="816" t="e">
        <f>VLOOKUP(Q13,'Course List (program)'!$G$2:$L$100,2,FALSE)</f>
        <v>#N/A</v>
      </c>
      <c r="R14" s="911" t="e">
        <f>VLOOKUP(R13,'Course List (program)'!$G$2:$L$100,2,FALSE)</f>
        <v>#N/A</v>
      </c>
      <c r="S14" s="906" t="e">
        <f>VLOOKUP(S13,'Course List (program)'!$G$2:$L$100,2,FALSE)</f>
        <v>#N/A</v>
      </c>
      <c r="T14" s="906" t="e">
        <f>VLOOKUP(T13,'Course List (program)'!$G$2:$L$100,2,FALSE)</f>
        <v>#N/A</v>
      </c>
      <c r="U14" s="912" t="e">
        <f>VLOOKUP(U13,'Course List (program)'!$G$2:$L$100,2,FALSE)</f>
        <v>#N/A</v>
      </c>
      <c r="V14" s="913" t="str">
        <f>VLOOKUP(V13,'Course List (program)'!$G$2:$L$100,2,FALSE)</f>
        <v>Engineering &amp; Architectural Literature</v>
      </c>
      <c r="W14" s="906" t="e">
        <f>VLOOKUP(W13,'Course List (program)'!$G$2:$L$100,2,FALSE)</f>
        <v>#N/A</v>
      </c>
      <c r="X14" s="815" t="e">
        <f>VLOOKUP(X13,'Course List (program)'!$G$2:$L$100,2,FALSE)</f>
        <v>#N/A</v>
      </c>
      <c r="Y14" s="816" t="e">
        <f>VLOOKUP(Y13,'Course List (program)'!$G$2:$L$100,2,FALSE)</f>
        <v>#N/A</v>
      </c>
      <c r="Z14" s="911" t="str">
        <f>VLOOKUP(Z13,'Course List (program)'!$G$2:$L$100,2,FALSE)</f>
        <v>Mathematics for Architects</v>
      </c>
      <c r="AA14" s="906" t="e">
        <f>VLOOKUP(AA13,'Course List (program)'!$G$2:$L$100,2,FALSE)</f>
        <v>#N/A</v>
      </c>
      <c r="AB14" s="906" t="e">
        <f>VLOOKUP(AB13,'Course List (program)'!$G$2:$L$100,2,FALSE)</f>
        <v>#N/A</v>
      </c>
      <c r="AC14" s="912" t="e">
        <f>VLOOKUP(AC13,'Course List (program)'!$G$2:$L$100,2,FALSE)</f>
        <v>#N/A</v>
      </c>
      <c r="AD14" s="913" t="e">
        <f>VLOOKUP(AD13,'Course List (program)'!$G$2:$L$100,2,FALSE)</f>
        <v>#N/A</v>
      </c>
      <c r="AE14" s="906" t="e">
        <f>VLOOKUP(AE13,'Course List (program)'!$G$2:$L$100,2,FALSE)</f>
        <v>#N/A</v>
      </c>
      <c r="AF14" s="815" t="e">
        <f>VLOOKUP(AF13,'Course List (program)'!$G$2:$L$100,2,FALSE)</f>
        <v>#N/A</v>
      </c>
      <c r="AG14" s="816" t="e">
        <f>VLOOKUP(AG13,'Course List (program)'!$G$2:$L$100,2,FALSE)</f>
        <v>#N/A</v>
      </c>
      <c r="AH14" s="911" t="e">
        <f>VLOOKUP(AH13,'Course List (program)'!$G$2:$L$100,2,FALSE)</f>
        <v>#N/A</v>
      </c>
      <c r="AI14" s="906" t="e">
        <f>VLOOKUP(AI13,'Course List (program)'!$G$2:$L$100,2,FALSE)</f>
        <v>#N/A</v>
      </c>
      <c r="AJ14" s="906" t="e">
        <f>VLOOKUP(AJ13,'Course List (program)'!$G$2:$L$100,2,FALSE)</f>
        <v>#N/A</v>
      </c>
      <c r="AK14" s="912" t="e">
        <f>VLOOKUP(AK13,'Course List (program)'!$G$2:$L$100,2,FALSE)</f>
        <v>#N/A</v>
      </c>
      <c r="AL14" s="913" t="e">
        <f>VLOOKUP(AL13,'Course List (program)'!$G$2:$L$100,2,FALSE)</f>
        <v>#N/A</v>
      </c>
      <c r="AM14" s="906" t="e">
        <f>VLOOKUP(AM13,'Course List (program)'!$G$2:$L$100,2,FALSE)</f>
        <v>#N/A</v>
      </c>
      <c r="AN14" s="815" t="e">
        <f>VLOOKUP(AN13,'Course List (program)'!$G$2:$L$100,2,FALSE)</f>
        <v>#N/A</v>
      </c>
      <c r="AO14" s="816" t="e">
        <f>VLOOKUP(AO13,'Course List (program)'!$G$2:$L$100,2,FALSE)</f>
        <v>#N/A</v>
      </c>
      <c r="AP14" s="911" t="e">
        <f>VLOOKUP(AP13,'Course List (program)'!$G$2:$L$100,2,FALSE)</f>
        <v>#N/A</v>
      </c>
      <c r="AQ14" s="906" t="str">
        <f>VLOOKUP(AQ13,'Course List (program)'!$G$2:$L$100,2,FALSE)</f>
        <v>Land Survey</v>
      </c>
      <c r="AR14" s="906" t="e">
        <f>VLOOKUP(AR13,'Course List (program)'!$G$2:$L$100,2,FALSE)</f>
        <v>#N/A</v>
      </c>
      <c r="AS14" s="912" t="e">
        <f>VLOOKUP(AS13,'Course List (program)'!$G$2:$L$100,2,FALSE)</f>
        <v>#N/A</v>
      </c>
      <c r="AT14" s="1057"/>
    </row>
    <row r="15" spans="1:46" s="808" customFormat="1" ht="39.950000000000003" customHeight="1" x14ac:dyDescent="0.3">
      <c r="A15" s="813">
        <v>1</v>
      </c>
      <c r="B15" s="813" t="s">
        <v>809</v>
      </c>
      <c r="C15" s="1053"/>
      <c r="D15" s="834"/>
      <c r="E15" s="835"/>
      <c r="F15" s="907" t="e">
        <f>VLOOKUP(F13,'Course List (program)'!$G$2:$L$100,3,FALSE)</f>
        <v>#N/A</v>
      </c>
      <c r="G15" s="907" t="e">
        <f>VLOOKUP(G13,'Course List (program)'!$G$2:$L$100,3,FALSE)</f>
        <v>#N/A</v>
      </c>
      <c r="H15" s="827" t="e">
        <f>VLOOKUP(H13,'Course List (program)'!$G$2:$L$100,3,FALSE)</f>
        <v>#N/A</v>
      </c>
      <c r="I15" s="828" t="e">
        <f>VLOOKUP(I13,'Course List (program)'!$G$2:$L$100,3,FALSE)</f>
        <v>#N/A</v>
      </c>
      <c r="J15" s="914" t="str">
        <f>VLOOKUP(J13,'Course List (program)'!$G$2:$L$100,3,FALSE)</f>
        <v>Doç. Dr. Ender ABADOĞLU</v>
      </c>
      <c r="K15" s="907" t="e">
        <f>VLOOKUP(K13,'Course List (program)'!$G$2:$L$100,3,FALSE)</f>
        <v>#N/A</v>
      </c>
      <c r="L15" s="907" t="e">
        <f>VLOOKUP(L13,'Course List (program)'!$G$2:$L$100,3,FALSE)</f>
        <v>#N/A</v>
      </c>
      <c r="M15" s="915" t="e">
        <f>VLOOKUP(M13,'Course List (program)'!$G$2:$L$100,3,FALSE)</f>
        <v>#N/A</v>
      </c>
      <c r="N15" s="916" t="str">
        <f>VLOOKUP(N13,'Course List (program)'!$G$2:$L$100,3,FALSE)</f>
        <v>Doç. Dr. Füsun SEZEN</v>
      </c>
      <c r="O15" s="907" t="e">
        <f>VLOOKUP(O13,'Course List (program)'!$G$2:$L$100,3,FALSE)</f>
        <v>#N/A</v>
      </c>
      <c r="P15" s="827" t="e">
        <f>VLOOKUP(P13,'Course List (program)'!$G$2:$L$100,3,FALSE)</f>
        <v>#N/A</v>
      </c>
      <c r="Q15" s="828" t="e">
        <f>VLOOKUP(Q13,'Course List (program)'!$G$2:$L$100,3,FALSE)</f>
        <v>#N/A</v>
      </c>
      <c r="R15" s="914" t="e">
        <f>VLOOKUP(R13,'Course List (program)'!$G$2:$L$100,3,FALSE)</f>
        <v>#N/A</v>
      </c>
      <c r="S15" s="907" t="e">
        <f>VLOOKUP(S13,'Course List (program)'!$G$2:$L$100,3,FALSE)</f>
        <v>#N/A</v>
      </c>
      <c r="T15" s="907" t="e">
        <f>VLOOKUP(T13,'Course List (program)'!$G$2:$L$100,3,FALSE)</f>
        <v>#N/A</v>
      </c>
      <c r="U15" s="915" t="e">
        <f>VLOOKUP(U13,'Course List (program)'!$G$2:$L$100,3,FALSE)</f>
        <v>#N/A</v>
      </c>
      <c r="V15" s="916" t="str">
        <f>VLOOKUP(V13,'Course List (program)'!$G$2:$L$100,3,FALSE)</f>
        <v>Staff0</v>
      </c>
      <c r="W15" s="907" t="e">
        <f>VLOOKUP(W13,'Course List (program)'!$G$2:$L$100,3,FALSE)</f>
        <v>#N/A</v>
      </c>
      <c r="X15" s="827" t="e">
        <f>VLOOKUP(X13,'Course List (program)'!$G$2:$L$100,3,FALSE)</f>
        <v>#N/A</v>
      </c>
      <c r="Y15" s="828" t="e">
        <f>VLOOKUP(Y13,'Course List (program)'!$G$2:$L$100,3,FALSE)</f>
        <v>#N/A</v>
      </c>
      <c r="Z15" s="914" t="str">
        <f>VLOOKUP(Z13,'Course List (program)'!$G$2:$L$100,3,FALSE)</f>
        <v>Doç. Dr. Ender ABADOĞLU</v>
      </c>
      <c r="AA15" s="907" t="e">
        <f>VLOOKUP(AA13,'Course List (program)'!$G$2:$L$100,3,FALSE)</f>
        <v>#N/A</v>
      </c>
      <c r="AB15" s="907" t="e">
        <f>VLOOKUP(AB13,'Course List (program)'!$G$2:$L$100,3,FALSE)</f>
        <v>#N/A</v>
      </c>
      <c r="AC15" s="915" t="e">
        <f>VLOOKUP(AC13,'Course List (program)'!$G$2:$L$100,3,FALSE)</f>
        <v>#N/A</v>
      </c>
      <c r="AD15" s="916" t="e">
        <f>VLOOKUP(AD13,'Course List (program)'!$G$2:$L$100,3,FALSE)</f>
        <v>#N/A</v>
      </c>
      <c r="AE15" s="907" t="e">
        <f>VLOOKUP(AE13,'Course List (program)'!$G$2:$L$100,3,FALSE)</f>
        <v>#N/A</v>
      </c>
      <c r="AF15" s="827" t="e">
        <f>VLOOKUP(AF13,'Course List (program)'!$G$2:$L$100,3,FALSE)</f>
        <v>#N/A</v>
      </c>
      <c r="AG15" s="828" t="e">
        <f>VLOOKUP(AG13,'Course List (program)'!$G$2:$L$100,3,FALSE)</f>
        <v>#N/A</v>
      </c>
      <c r="AH15" s="914" t="e">
        <f>VLOOKUP(AH13,'Course List (program)'!$G$2:$L$100,3,FALSE)</f>
        <v>#N/A</v>
      </c>
      <c r="AI15" s="907" t="e">
        <f>VLOOKUP(AI13,'Course List (program)'!$G$2:$L$100,3,FALSE)</f>
        <v>#N/A</v>
      </c>
      <c r="AJ15" s="907" t="e">
        <f>VLOOKUP(AJ13,'Course List (program)'!$G$2:$L$100,3,FALSE)</f>
        <v>#N/A</v>
      </c>
      <c r="AK15" s="915" t="e">
        <f>VLOOKUP(AK13,'Course List (program)'!$G$2:$L$100,3,FALSE)</f>
        <v>#N/A</v>
      </c>
      <c r="AL15" s="916" t="e">
        <f>VLOOKUP(AL13,'Course List (program)'!$G$2:$L$100,3,FALSE)</f>
        <v>#N/A</v>
      </c>
      <c r="AM15" s="907" t="e">
        <f>VLOOKUP(AM13,'Course List (program)'!$G$2:$L$100,3,FALSE)</f>
        <v>#N/A</v>
      </c>
      <c r="AN15" s="827" t="e">
        <f>VLOOKUP(AN13,'Course List (program)'!$G$2:$L$100,3,FALSE)</f>
        <v>#N/A</v>
      </c>
      <c r="AO15" s="828" t="e">
        <f>VLOOKUP(AO13,'Course List (program)'!$G$2:$L$100,3,FALSE)</f>
        <v>#N/A</v>
      </c>
      <c r="AP15" s="914" t="e">
        <f>VLOOKUP(AP13,'Course List (program)'!$G$2:$L$100,3,FALSE)</f>
        <v>#N/A</v>
      </c>
      <c r="AQ15" s="907" t="str">
        <f>VLOOKUP(AQ13,'Course List (program)'!$G$2:$L$100,3,FALSE)</f>
        <v>Öğr. Gör. Turan DÜNDAR</v>
      </c>
      <c r="AR15" s="907" t="e">
        <f>VLOOKUP(AR13,'Course List (program)'!$G$2:$L$100,3,FALSE)</f>
        <v>#N/A</v>
      </c>
      <c r="AS15" s="915" t="e">
        <f>VLOOKUP(AS13,'Course List (program)'!$G$2:$L$100,3,FALSE)</f>
        <v>#N/A</v>
      </c>
      <c r="AT15" s="1057"/>
    </row>
    <row r="16" spans="1:46" s="758" customFormat="1" ht="39.950000000000003" hidden="1" customHeight="1" collapsed="1" x14ac:dyDescent="0.4">
      <c r="A16" s="700">
        <v>1</v>
      </c>
      <c r="B16" s="700" t="s">
        <v>540</v>
      </c>
      <c r="C16" s="1053"/>
      <c r="D16" s="772"/>
      <c r="E16" s="773"/>
      <c r="F16" s="745" t="e">
        <f>VLOOKUP(F13,'Course List (program)'!$G$2:$L$100,6,FALSE)</f>
        <v>#N/A</v>
      </c>
      <c r="G16" s="745" t="e">
        <f>VLOOKUP(G13,'Course List (program)'!$G$2:$L$100,6,FALSE)</f>
        <v>#N/A</v>
      </c>
      <c r="H16" s="745" t="e">
        <f>VLOOKUP(H13,'Course List (program)'!$G$2:$L$100,6,FALSE)</f>
        <v>#N/A</v>
      </c>
      <c r="I16" s="746" t="e">
        <f>VLOOKUP(I13,'Course List (program)'!$G$2:$L$100,6,FALSE)</f>
        <v>#N/A</v>
      </c>
      <c r="J16" s="747">
        <f>VLOOKUP(J13,'Course List (program)'!$G$2:$L$100,6,FALSE)</f>
        <v>0</v>
      </c>
      <c r="K16" s="745" t="e">
        <f>VLOOKUP(K13,'Course List (program)'!$G$2:$L$100,6,FALSE)</f>
        <v>#N/A</v>
      </c>
      <c r="L16" s="745" t="e">
        <f>VLOOKUP(L13,'Course List (program)'!$G$2:$L$100,6,FALSE)</f>
        <v>#N/A</v>
      </c>
      <c r="M16" s="748" t="e">
        <f>VLOOKUP(M13,'Course List (program)'!$G$2:$L$100,6,FALSE)</f>
        <v>#N/A</v>
      </c>
      <c r="N16" s="749">
        <f>VLOOKUP(N13,'Course List (program)'!$G$2:$L$100,6,FALSE)</f>
        <v>0</v>
      </c>
      <c r="O16" s="745" t="e">
        <f>VLOOKUP(O13,'Course List (program)'!$G$2:$L$100,6,FALSE)</f>
        <v>#N/A</v>
      </c>
      <c r="P16" s="745" t="e">
        <f>VLOOKUP(P13,'Course List (program)'!$G$2:$L$100,6,FALSE)</f>
        <v>#N/A</v>
      </c>
      <c r="Q16" s="746" t="e">
        <f>VLOOKUP(Q13,'Course List (program)'!$G$2:$L$100,6,FALSE)</f>
        <v>#N/A</v>
      </c>
      <c r="R16" s="747" t="e">
        <f>VLOOKUP(R13,'Course List (program)'!$G$2:$L$100,6,FALSE)</f>
        <v>#N/A</v>
      </c>
      <c r="S16" s="745" t="e">
        <f>VLOOKUP(S13,'Course List (program)'!$G$2:$L$100,6,FALSE)</f>
        <v>#N/A</v>
      </c>
      <c r="T16" s="745" t="e">
        <f>VLOOKUP(T13,'Course List (program)'!$G$2:$L$100,6,FALSE)</f>
        <v>#N/A</v>
      </c>
      <c r="U16" s="748" t="e">
        <f>VLOOKUP(U13,'Course List (program)'!$G$2:$L$100,6,FALSE)</f>
        <v>#N/A</v>
      </c>
      <c r="V16" s="749">
        <f>VLOOKUP(V13,'Course List (program)'!$G$2:$L$100,6,FALSE)</f>
        <v>0</v>
      </c>
      <c r="W16" s="745" t="e">
        <f>VLOOKUP(W13,'Course List (program)'!$G$2:$L$100,6,FALSE)</f>
        <v>#N/A</v>
      </c>
      <c r="X16" s="745" t="e">
        <f>VLOOKUP(X13,'Course List (program)'!$G$2:$L$100,6,FALSE)</f>
        <v>#N/A</v>
      </c>
      <c r="Y16" s="746" t="e">
        <f>VLOOKUP(Y13,'Course List (program)'!$G$2:$L$100,6,FALSE)</f>
        <v>#N/A</v>
      </c>
      <c r="Z16" s="747">
        <f>VLOOKUP(Z13,'Course List (program)'!$G$2:$L$100,6,FALSE)</f>
        <v>0</v>
      </c>
      <c r="AA16" s="745" t="e">
        <f>VLOOKUP(AA13,'Course List (program)'!$G$2:$L$100,6,FALSE)</f>
        <v>#N/A</v>
      </c>
      <c r="AB16" s="745" t="e">
        <f>VLOOKUP(AB13,'Course List (program)'!$G$2:$L$100,6,FALSE)</f>
        <v>#N/A</v>
      </c>
      <c r="AC16" s="748" t="e">
        <f>VLOOKUP(AC13,'Course List (program)'!$G$2:$L$100,6,FALSE)</f>
        <v>#N/A</v>
      </c>
      <c r="AD16" s="749" t="e">
        <f>VLOOKUP(AD13,'Course List (program)'!$G$2:$L$100,6,FALSE)</f>
        <v>#N/A</v>
      </c>
      <c r="AE16" s="745" t="e">
        <f>VLOOKUP(AE13,'Course List (program)'!$G$2:$L$100,6,FALSE)</f>
        <v>#N/A</v>
      </c>
      <c r="AF16" s="745" t="e">
        <f>VLOOKUP(AF13,'Course List (program)'!$G$2:$L$100,6,FALSE)</f>
        <v>#N/A</v>
      </c>
      <c r="AG16" s="746" t="e">
        <f>VLOOKUP(AG13,'Course List (program)'!$G$2:$L$100,6,FALSE)</f>
        <v>#N/A</v>
      </c>
      <c r="AH16" s="747" t="e">
        <f>VLOOKUP(AH13,'Course List (program)'!$G$2:$L$100,6,FALSE)</f>
        <v>#N/A</v>
      </c>
      <c r="AI16" s="745" t="e">
        <f>VLOOKUP(AI13,'Course List (program)'!$G$2:$L$100,6,FALSE)</f>
        <v>#N/A</v>
      </c>
      <c r="AJ16" s="745" t="e">
        <f>VLOOKUP(AJ13,'Course List (program)'!$G$2:$L$100,6,FALSE)</f>
        <v>#N/A</v>
      </c>
      <c r="AK16" s="748" t="e">
        <f>VLOOKUP(AK13,'Course List (program)'!$G$2:$L$100,6,FALSE)</f>
        <v>#N/A</v>
      </c>
      <c r="AL16" s="750" t="e">
        <f>VLOOKUP(AL13,'Course List (program)'!$G$2:$L$100,6,FALSE)</f>
        <v>#N/A</v>
      </c>
      <c r="AM16" s="745" t="e">
        <f>VLOOKUP(AM13,'Course List (program)'!$G$2:$L$100,6,FALSE)</f>
        <v>#N/A</v>
      </c>
      <c r="AN16" s="745" t="e">
        <f>VLOOKUP(AN13,'Course List (program)'!$G$2:$L$100,6,FALSE)</f>
        <v>#N/A</v>
      </c>
      <c r="AO16" s="746" t="e">
        <f>VLOOKUP(AO13,'Course List (program)'!$G$2:$L$100,6,FALSE)</f>
        <v>#N/A</v>
      </c>
      <c r="AP16" s="747" t="e">
        <f>VLOOKUP(AP13,'Course List (program)'!$G$2:$L$100,6,FALSE)</f>
        <v>#N/A</v>
      </c>
      <c r="AQ16" s="745">
        <f>VLOOKUP(AQ13,'Course List (program)'!$G$2:$L$100,6,FALSE)</f>
        <v>0</v>
      </c>
      <c r="AR16" s="745" t="e">
        <f>VLOOKUP(AR13,'Course List (program)'!$G$2:$L$100,6,FALSE)</f>
        <v>#N/A</v>
      </c>
      <c r="AS16" s="748" t="e">
        <f>VLOOKUP(AS13,'Course List (program)'!$G$2:$L$100,6,FALSE)</f>
        <v>#N/A</v>
      </c>
      <c r="AT16" s="1057"/>
    </row>
    <row r="17" spans="1:46" s="763" customFormat="1" ht="39.950000000000003" customHeight="1" x14ac:dyDescent="0.5">
      <c r="A17" s="763">
        <v>1</v>
      </c>
      <c r="B17" s="763" t="s">
        <v>13</v>
      </c>
      <c r="C17" s="1053"/>
      <c r="D17" s="794">
        <v>0.5</v>
      </c>
      <c r="E17" s="795">
        <v>4</v>
      </c>
      <c r="F17" s="905">
        <f>Section1Draft!E11</f>
        <v>0</v>
      </c>
      <c r="G17" s="905">
        <f>Section2Draft!$E$11</f>
        <v>0</v>
      </c>
      <c r="H17" s="796">
        <f>Section3Draft!E11</f>
        <v>0</v>
      </c>
      <c r="I17" s="797">
        <f>Section4Draft!E11</f>
        <v>0</v>
      </c>
      <c r="J17" s="908" t="str">
        <f>Section1Draft!L11</f>
        <v>MATH 153.01</v>
      </c>
      <c r="K17" s="905">
        <f>Section2Draft!L11</f>
        <v>0</v>
      </c>
      <c r="L17" s="905">
        <f>Section3Draft!L11</f>
        <v>0</v>
      </c>
      <c r="M17" s="909">
        <f>Section4Draft!L11</f>
        <v>0</v>
      </c>
      <c r="N17" s="910">
        <f>Section1Draft!F11</f>
        <v>0</v>
      </c>
      <c r="O17" s="905">
        <f>Section2Draft!F11</f>
        <v>0</v>
      </c>
      <c r="P17" s="796">
        <f>Section3Draft!F11</f>
        <v>0</v>
      </c>
      <c r="Q17" s="797">
        <f>Section4Draft!F11</f>
        <v>0</v>
      </c>
      <c r="R17" s="908">
        <f>Section1Draft!M11</f>
        <v>0</v>
      </c>
      <c r="S17" s="905">
        <f>Section2Draft!M11</f>
        <v>0</v>
      </c>
      <c r="T17" s="905">
        <f>Section3Draft!M11</f>
        <v>0</v>
      </c>
      <c r="U17" s="909">
        <f>Section4Draft!M11</f>
        <v>0</v>
      </c>
      <c r="V17" s="910" t="str">
        <f>Section1Draft!G11</f>
        <v>ARCH 101.11</v>
      </c>
      <c r="W17" s="905">
        <f>Section2Draft!G11</f>
        <v>0</v>
      </c>
      <c r="X17" s="796">
        <f>Section3Draft!G11</f>
        <v>0</v>
      </c>
      <c r="Y17" s="797">
        <f>Section4Draft!G11</f>
        <v>0</v>
      </c>
      <c r="Z17" s="908" t="str">
        <f>Section1Draft!N11</f>
        <v>MATH 153.01</v>
      </c>
      <c r="AA17" s="905">
        <f>Section2Draft!N11</f>
        <v>0</v>
      </c>
      <c r="AB17" s="905">
        <f>Section3Draft!N11</f>
        <v>0</v>
      </c>
      <c r="AC17" s="909">
        <f>Section4Draft!N11</f>
        <v>0</v>
      </c>
      <c r="AD17" s="910">
        <f>Section1Draft!H11</f>
        <v>0</v>
      </c>
      <c r="AE17" s="905">
        <f>Section2Draft!H11</f>
        <v>0</v>
      </c>
      <c r="AF17" s="796">
        <f>Section3Draft!H11</f>
        <v>0</v>
      </c>
      <c r="AG17" s="797">
        <f>Section4Draft!H11</f>
        <v>0</v>
      </c>
      <c r="AH17" s="908" t="str">
        <f>Section1Draft!O11</f>
        <v>ES 106.04</v>
      </c>
      <c r="AI17" s="905">
        <f>Section2Draft!O11</f>
        <v>0</v>
      </c>
      <c r="AJ17" s="905">
        <f>Section3Draft!O11</f>
        <v>0</v>
      </c>
      <c r="AK17" s="909">
        <f>Section4Draft!O11</f>
        <v>0</v>
      </c>
      <c r="AL17" s="910">
        <f>Section1Draft!I11</f>
        <v>0</v>
      </c>
      <c r="AM17" s="905">
        <f>Section2Draft!I11</f>
        <v>0</v>
      </c>
      <c r="AN17" s="796">
        <f>Section3Draft!I11</f>
        <v>0</v>
      </c>
      <c r="AO17" s="797">
        <f>Section4Draft!I11</f>
        <v>0</v>
      </c>
      <c r="AP17" s="908">
        <f>Section1Draft!P11</f>
        <v>0</v>
      </c>
      <c r="AQ17" s="905" t="str">
        <f>Section2Draft!P11</f>
        <v>ARCH 208.12</v>
      </c>
      <c r="AR17" s="905">
        <f>Section3Draft!P11</f>
        <v>0</v>
      </c>
      <c r="AS17" s="909">
        <f>Section4Draft!P11</f>
        <v>0</v>
      </c>
      <c r="AT17" s="1057"/>
    </row>
    <row r="18" spans="1:46" s="820" customFormat="1" ht="60" customHeight="1" x14ac:dyDescent="0.35">
      <c r="A18" s="814">
        <v>1</v>
      </c>
      <c r="B18" s="814" t="s">
        <v>14</v>
      </c>
      <c r="C18" s="1053"/>
      <c r="D18" s="809"/>
      <c r="E18" s="810"/>
      <c r="F18" s="906" t="e">
        <f>VLOOKUP(F17,'Course List (program)'!$G$2:$L$100,2,FALSE)</f>
        <v>#N/A</v>
      </c>
      <c r="G18" s="906" t="e">
        <f>VLOOKUP(G17,'Course List (program)'!$G$2:$L$100,2,FALSE)</f>
        <v>#N/A</v>
      </c>
      <c r="H18" s="815" t="e">
        <f>VLOOKUP(H17,'Course List (program)'!$G$2:$L$100,2,FALSE)</f>
        <v>#N/A</v>
      </c>
      <c r="I18" s="816" t="e">
        <f>VLOOKUP(I17,'Course List (program)'!$G$2:$L$100,2,FALSE)</f>
        <v>#N/A</v>
      </c>
      <c r="J18" s="911" t="str">
        <f>VLOOKUP(J17,'Course List (program)'!$G$2:$L$100,2,FALSE)</f>
        <v>Mathematics for Architects</v>
      </c>
      <c r="K18" s="906" t="e">
        <f>VLOOKUP(K17,'Course List (program)'!$G$2:$L$100,2,FALSE)</f>
        <v>#N/A</v>
      </c>
      <c r="L18" s="906" t="e">
        <f>VLOOKUP(L17,'Course List (program)'!$G$2:$L$100,2,FALSE)</f>
        <v>#N/A</v>
      </c>
      <c r="M18" s="912" t="e">
        <f>VLOOKUP(M17,'Course List (program)'!$G$2:$L$100,2,FALSE)</f>
        <v>#N/A</v>
      </c>
      <c r="N18" s="913" t="e">
        <f>VLOOKUP(N17,'Course List (program)'!$G$2:$L$100,2,FALSE)</f>
        <v>#N/A</v>
      </c>
      <c r="O18" s="906" t="e">
        <f>VLOOKUP(O17,'Course List (program)'!$G$2:$L$100,2,FALSE)</f>
        <v>#N/A</v>
      </c>
      <c r="P18" s="815" t="e">
        <f>VLOOKUP(P17,'Course List (program)'!$G$2:$L$100,2,FALSE)</f>
        <v>#N/A</v>
      </c>
      <c r="Q18" s="816" t="e">
        <f>VLOOKUP(Q17,'Course List (program)'!$G$2:$L$100,2,FALSE)</f>
        <v>#N/A</v>
      </c>
      <c r="R18" s="911" t="e">
        <f>VLOOKUP(R17,'Course List (program)'!$G$2:$L$100,2,FALSE)</f>
        <v>#N/A</v>
      </c>
      <c r="S18" s="906" t="e">
        <f>VLOOKUP(S17,'Course List (program)'!$G$2:$L$100,2,FALSE)</f>
        <v>#N/A</v>
      </c>
      <c r="T18" s="906" t="e">
        <f>VLOOKUP(T17,'Course List (program)'!$G$2:$L$100,2,FALSE)</f>
        <v>#N/A</v>
      </c>
      <c r="U18" s="912" t="e">
        <f>VLOOKUP(U17,'Course List (program)'!$G$2:$L$100,2,FALSE)</f>
        <v>#N/A</v>
      </c>
      <c r="V18" s="913" t="str">
        <f>VLOOKUP(V17,'Course List (program)'!$G$2:$L$100,2,FALSE)</f>
        <v>Architectural Basic Design I</v>
      </c>
      <c r="W18" s="906" t="e">
        <f>VLOOKUP(W17,'Course List (program)'!$G$2:$L$100,2,FALSE)</f>
        <v>#N/A</v>
      </c>
      <c r="X18" s="815" t="e">
        <f>VLOOKUP(X17,'Course List (program)'!$G$2:$L$100,2,FALSE)</f>
        <v>#N/A</v>
      </c>
      <c r="Y18" s="816" t="e">
        <f>VLOOKUP(Y17,'Course List (program)'!$G$2:$L$100,2,FALSE)</f>
        <v>#N/A</v>
      </c>
      <c r="Z18" s="911" t="str">
        <f>VLOOKUP(Z17,'Course List (program)'!$G$2:$L$100,2,FALSE)</f>
        <v>Mathematics for Architects</v>
      </c>
      <c r="AA18" s="906" t="e">
        <f>VLOOKUP(AA17,'Course List (program)'!$G$2:$L$100,2,FALSE)</f>
        <v>#N/A</v>
      </c>
      <c r="AB18" s="906" t="e">
        <f>VLOOKUP(AB17,'Course List (program)'!$G$2:$L$100,2,FALSE)</f>
        <v>#N/A</v>
      </c>
      <c r="AC18" s="912" t="e">
        <f>VLOOKUP(AC17,'Course List (program)'!$G$2:$L$100,2,FALSE)</f>
        <v>#N/A</v>
      </c>
      <c r="AD18" s="913" t="e">
        <f>VLOOKUP(AD17,'Course List (program)'!$G$2:$L$100,2,FALSE)</f>
        <v>#N/A</v>
      </c>
      <c r="AE18" s="906" t="e">
        <f>VLOOKUP(AE17,'Course List (program)'!$G$2:$L$100,2,FALSE)</f>
        <v>#N/A</v>
      </c>
      <c r="AF18" s="815" t="e">
        <f>VLOOKUP(AF17,'Course List (program)'!$G$2:$L$100,2,FALSE)</f>
        <v>#N/A</v>
      </c>
      <c r="AG18" s="816" t="e">
        <f>VLOOKUP(AG17,'Course List (program)'!$G$2:$L$100,2,FALSE)</f>
        <v>#N/A</v>
      </c>
      <c r="AH18" s="911" t="str">
        <f>VLOOKUP(AH17,'Course List (program)'!$G$2:$L$100,2,FALSE)</f>
        <v>Technical Report Writing and Presentation Skills</v>
      </c>
      <c r="AI18" s="906" t="e">
        <f>VLOOKUP(AI17,'Course List (program)'!$G$2:$L$100,2,FALSE)</f>
        <v>#N/A</v>
      </c>
      <c r="AJ18" s="906" t="e">
        <f>VLOOKUP(AJ17,'Course List (program)'!$G$2:$L$100,2,FALSE)</f>
        <v>#N/A</v>
      </c>
      <c r="AK18" s="912" t="e">
        <f>VLOOKUP(AK17,'Course List (program)'!$G$2:$L$100,2,FALSE)</f>
        <v>#N/A</v>
      </c>
      <c r="AL18" s="913" t="e">
        <f>VLOOKUP(AL17,'Course List (program)'!$G$2:$L$100,2,FALSE)</f>
        <v>#N/A</v>
      </c>
      <c r="AM18" s="906" t="e">
        <f>VLOOKUP(AM17,'Course List (program)'!$G$2:$L$100,2,FALSE)</f>
        <v>#N/A</v>
      </c>
      <c r="AN18" s="815" t="e">
        <f>VLOOKUP(AN17,'Course List (program)'!$G$2:$L$100,2,FALSE)</f>
        <v>#N/A</v>
      </c>
      <c r="AO18" s="816" t="e">
        <f>VLOOKUP(AO17,'Course List (program)'!$G$2:$L$100,2,FALSE)</f>
        <v>#N/A</v>
      </c>
      <c r="AP18" s="911" t="e">
        <f>VLOOKUP(AP17,'Course List (program)'!$G$2:$L$100,2,FALSE)</f>
        <v>#N/A</v>
      </c>
      <c r="AQ18" s="906" t="str">
        <f>VLOOKUP(AQ17,'Course List (program)'!$G$2:$L$100,2,FALSE)</f>
        <v>Land Survey</v>
      </c>
      <c r="AR18" s="906" t="e">
        <f>VLOOKUP(AR17,'Course List (program)'!$G$2:$L$100,2,FALSE)</f>
        <v>#N/A</v>
      </c>
      <c r="AS18" s="912" t="e">
        <f>VLOOKUP(AS17,'Course List (program)'!$G$2:$L$100,2,FALSE)</f>
        <v>#N/A</v>
      </c>
      <c r="AT18" s="1057"/>
    </row>
    <row r="19" spans="1:46" s="808" customFormat="1" ht="39.950000000000003" customHeight="1" x14ac:dyDescent="0.3">
      <c r="A19" s="813">
        <v>1</v>
      </c>
      <c r="B19" s="813" t="s">
        <v>809</v>
      </c>
      <c r="C19" s="1053"/>
      <c r="D19" s="834"/>
      <c r="E19" s="835"/>
      <c r="F19" s="907" t="e">
        <f>VLOOKUP(F17,'Course List (program)'!$G$2:$L$100,3,FALSE)</f>
        <v>#N/A</v>
      </c>
      <c r="G19" s="907" t="e">
        <f>VLOOKUP(G17,'Course List (program)'!$G$2:$L$100,3,FALSE)</f>
        <v>#N/A</v>
      </c>
      <c r="H19" s="827" t="e">
        <f>VLOOKUP(H17,'Course List (program)'!$G$2:$L$100,3,FALSE)</f>
        <v>#N/A</v>
      </c>
      <c r="I19" s="828" t="e">
        <f>VLOOKUP(I17,'Course List (program)'!$G$2:$L$100,3,FALSE)</f>
        <v>#N/A</v>
      </c>
      <c r="J19" s="914" t="str">
        <f>VLOOKUP(J17,'Course List (program)'!$G$2:$L$100,3,FALSE)</f>
        <v>Doç. Dr. Ender ABADOĞLU</v>
      </c>
      <c r="K19" s="907" t="e">
        <f>VLOOKUP(K17,'Course List (program)'!$G$2:$L$100,3,FALSE)</f>
        <v>#N/A</v>
      </c>
      <c r="L19" s="907" t="e">
        <f>VLOOKUP(L17,'Course List (program)'!$G$2:$L$100,3,FALSE)</f>
        <v>#N/A</v>
      </c>
      <c r="M19" s="915" t="e">
        <f>VLOOKUP(M17,'Course List (program)'!$G$2:$L$100,3,FALSE)</f>
        <v>#N/A</v>
      </c>
      <c r="N19" s="916" t="e">
        <f>VLOOKUP(N17,'Course List (program)'!$G$2:$L$100,3,FALSE)</f>
        <v>#N/A</v>
      </c>
      <c r="O19" s="907" t="e">
        <f>VLOOKUP(O17,'Course List (program)'!$G$2:$L$100,3,FALSE)</f>
        <v>#N/A</v>
      </c>
      <c r="P19" s="827" t="e">
        <f>VLOOKUP(P17,'Course List (program)'!$G$2:$L$100,3,FALSE)</f>
        <v>#N/A</v>
      </c>
      <c r="Q19" s="828" t="e">
        <f>VLOOKUP(Q17,'Course List (program)'!$G$2:$L$100,3,FALSE)</f>
        <v>#N/A</v>
      </c>
      <c r="R19" s="914" t="e">
        <f>VLOOKUP(R17,'Course List (program)'!$G$2:$L$100,3,FALSE)</f>
        <v>#N/A</v>
      </c>
      <c r="S19" s="907" t="e">
        <f>VLOOKUP(S17,'Course List (program)'!$G$2:$L$100,3,FALSE)</f>
        <v>#N/A</v>
      </c>
      <c r="T19" s="907" t="e">
        <f>VLOOKUP(T17,'Course List (program)'!$G$2:$L$100,3,FALSE)</f>
        <v>#N/A</v>
      </c>
      <c r="U19" s="915" t="e">
        <f>VLOOKUP(U17,'Course List (program)'!$G$2:$L$100,3,FALSE)</f>
        <v>#N/A</v>
      </c>
      <c r="V19" s="916" t="str">
        <f>VLOOKUP(V17,'Course List (program)'!$G$2:$L$100,3,FALSE)</f>
        <v>Yrd. Doç. Dr. Aslı ERGENOĞLU</v>
      </c>
      <c r="W19" s="907" t="e">
        <f>VLOOKUP(W17,'Course List (program)'!$G$2:$L$100,3,FALSE)</f>
        <v>#N/A</v>
      </c>
      <c r="X19" s="827" t="e">
        <f>VLOOKUP(X17,'Course List (program)'!$G$2:$L$100,3,FALSE)</f>
        <v>#N/A</v>
      </c>
      <c r="Y19" s="828" t="e">
        <f>VLOOKUP(Y17,'Course List (program)'!$G$2:$L$100,3,FALSE)</f>
        <v>#N/A</v>
      </c>
      <c r="Z19" s="914" t="str">
        <f>VLOOKUP(Z17,'Course List (program)'!$G$2:$L$100,3,FALSE)</f>
        <v>Doç. Dr. Ender ABADOĞLU</v>
      </c>
      <c r="AA19" s="907" t="e">
        <f>VLOOKUP(AA17,'Course List (program)'!$G$2:$L$100,3,FALSE)</f>
        <v>#N/A</v>
      </c>
      <c r="AB19" s="907" t="e">
        <f>VLOOKUP(AB17,'Course List (program)'!$G$2:$L$100,3,FALSE)</f>
        <v>#N/A</v>
      </c>
      <c r="AC19" s="915" t="e">
        <f>VLOOKUP(AC17,'Course List (program)'!$G$2:$L$100,3,FALSE)</f>
        <v>#N/A</v>
      </c>
      <c r="AD19" s="916" t="e">
        <f>VLOOKUP(AD17,'Course List (program)'!$G$2:$L$100,3,FALSE)</f>
        <v>#N/A</v>
      </c>
      <c r="AE19" s="907" t="e">
        <f>VLOOKUP(AE17,'Course List (program)'!$G$2:$L$100,3,FALSE)</f>
        <v>#N/A</v>
      </c>
      <c r="AF19" s="827" t="e">
        <f>VLOOKUP(AF17,'Course List (program)'!$G$2:$L$100,3,FALSE)</f>
        <v>#N/A</v>
      </c>
      <c r="AG19" s="828" t="e">
        <f>VLOOKUP(AG17,'Course List (program)'!$G$2:$L$100,3,FALSE)</f>
        <v>#N/A</v>
      </c>
      <c r="AH19" s="914" t="str">
        <f>VLOOKUP(AH17,'Course List (program)'!$G$2:$L$100,3,FALSE)</f>
        <v>Staff1</v>
      </c>
      <c r="AI19" s="907" t="e">
        <f>VLOOKUP(AI17,'Course List (program)'!$G$2:$L$100,3,FALSE)</f>
        <v>#N/A</v>
      </c>
      <c r="AJ19" s="907" t="e">
        <f>VLOOKUP(AJ17,'Course List (program)'!$G$2:$L$100,3,FALSE)</f>
        <v>#N/A</v>
      </c>
      <c r="AK19" s="915" t="e">
        <f>VLOOKUP(AK17,'Course List (program)'!$G$2:$L$100,3,FALSE)</f>
        <v>#N/A</v>
      </c>
      <c r="AL19" s="916" t="e">
        <f>VLOOKUP(AL17,'Course List (program)'!$G$2:$L$100,3,FALSE)</f>
        <v>#N/A</v>
      </c>
      <c r="AM19" s="907" t="e">
        <f>VLOOKUP(AM17,'Course List (program)'!$G$2:$L$100,3,FALSE)</f>
        <v>#N/A</v>
      </c>
      <c r="AN19" s="827" t="e">
        <f>VLOOKUP(AN17,'Course List (program)'!$G$2:$L$100,3,FALSE)</f>
        <v>#N/A</v>
      </c>
      <c r="AO19" s="828" t="e">
        <f>VLOOKUP(AO17,'Course List (program)'!$G$2:$L$100,3,FALSE)</f>
        <v>#N/A</v>
      </c>
      <c r="AP19" s="914" t="e">
        <f>VLOOKUP(AP17,'Course List (program)'!$G$2:$L$100,3,FALSE)</f>
        <v>#N/A</v>
      </c>
      <c r="AQ19" s="907" t="str">
        <f>VLOOKUP(AQ17,'Course List (program)'!$G$2:$L$100,3,FALSE)</f>
        <v>Öğr. Gör. Turan DÜNDAR</v>
      </c>
      <c r="AR19" s="907" t="e">
        <f>VLOOKUP(AR17,'Course List (program)'!$G$2:$L$100,3,FALSE)</f>
        <v>#N/A</v>
      </c>
      <c r="AS19" s="915" t="e">
        <f>VLOOKUP(AS17,'Course List (program)'!$G$2:$L$100,3,FALSE)</f>
        <v>#N/A</v>
      </c>
      <c r="AT19" s="1057"/>
    </row>
    <row r="20" spans="1:46" s="758" customFormat="1" ht="39.950000000000003" hidden="1" customHeight="1" collapsed="1" x14ac:dyDescent="0.4">
      <c r="A20" s="700">
        <v>1</v>
      </c>
      <c r="B20" s="700" t="s">
        <v>540</v>
      </c>
      <c r="C20" s="1053"/>
      <c r="D20" s="772"/>
      <c r="E20" s="773"/>
      <c r="F20" s="745" t="e">
        <f>VLOOKUP(F17,'Course List (program)'!$G$2:$L$100,6,FALSE)</f>
        <v>#N/A</v>
      </c>
      <c r="G20" s="745" t="e">
        <f>VLOOKUP(G17,'Course List (program)'!$G$2:$L$100,6,FALSE)</f>
        <v>#N/A</v>
      </c>
      <c r="H20" s="745" t="e">
        <f>VLOOKUP(H17,'Course List (program)'!$G$2:$L$100,6,FALSE)</f>
        <v>#N/A</v>
      </c>
      <c r="I20" s="746" t="e">
        <f>VLOOKUP(I17,'Course List (program)'!$G$2:$L$100,6,FALSE)</f>
        <v>#N/A</v>
      </c>
      <c r="J20" s="747">
        <f>VLOOKUP(J17,'Course List (program)'!$G$2:$L$100,6,FALSE)</f>
        <v>0</v>
      </c>
      <c r="K20" s="745" t="e">
        <f>VLOOKUP(K17,'Course List (program)'!$G$2:$L$100,6,FALSE)</f>
        <v>#N/A</v>
      </c>
      <c r="L20" s="745" t="e">
        <f>VLOOKUP(L17,'Course List (program)'!$G$2:$L$100,6,FALSE)</f>
        <v>#N/A</v>
      </c>
      <c r="M20" s="748" t="e">
        <f>VLOOKUP(M17,'Course List (program)'!$G$2:$L$100,6,FALSE)</f>
        <v>#N/A</v>
      </c>
      <c r="N20" s="749" t="e">
        <f>VLOOKUP(N17,'Course List (program)'!$G$2:$L$100,6,FALSE)</f>
        <v>#N/A</v>
      </c>
      <c r="O20" s="745" t="e">
        <f>VLOOKUP(O17,'Course List (program)'!$G$2:$L$100,6,FALSE)</f>
        <v>#N/A</v>
      </c>
      <c r="P20" s="745" t="e">
        <f>VLOOKUP(P17,'Course List (program)'!$G$2:$L$100,6,FALSE)</f>
        <v>#N/A</v>
      </c>
      <c r="Q20" s="746" t="e">
        <f>VLOOKUP(Q17,'Course List (program)'!$G$2:$L$100,6,FALSE)</f>
        <v>#N/A</v>
      </c>
      <c r="R20" s="747" t="e">
        <f>VLOOKUP(R17,'Course List (program)'!$G$2:$L$100,6,FALSE)</f>
        <v>#N/A</v>
      </c>
      <c r="S20" s="745" t="e">
        <f>VLOOKUP(S17,'Course List (program)'!$G$2:$L$100,6,FALSE)</f>
        <v>#N/A</v>
      </c>
      <c r="T20" s="745" t="e">
        <f>VLOOKUP(T17,'Course List (program)'!$G$2:$L$100,6,FALSE)</f>
        <v>#N/A</v>
      </c>
      <c r="U20" s="748" t="e">
        <f>VLOOKUP(U17,'Course List (program)'!$G$2:$L$100,6,FALSE)</f>
        <v>#N/A</v>
      </c>
      <c r="V20" s="749">
        <f>VLOOKUP(V17,'Course List (program)'!$G$2:$L$100,6,FALSE)</f>
        <v>0</v>
      </c>
      <c r="W20" s="745" t="e">
        <f>VLOOKUP(W17,'Course List (program)'!$G$2:$L$100,6,FALSE)</f>
        <v>#N/A</v>
      </c>
      <c r="X20" s="745" t="e">
        <f>VLOOKUP(X17,'Course List (program)'!$G$2:$L$100,6,FALSE)</f>
        <v>#N/A</v>
      </c>
      <c r="Y20" s="746" t="e">
        <f>VLOOKUP(Y17,'Course List (program)'!$G$2:$L$100,6,FALSE)</f>
        <v>#N/A</v>
      </c>
      <c r="Z20" s="747">
        <f>VLOOKUP(Z17,'Course List (program)'!$G$2:$L$100,6,FALSE)</f>
        <v>0</v>
      </c>
      <c r="AA20" s="745" t="e">
        <f>VLOOKUP(AA17,'Course List (program)'!$G$2:$L$100,6,FALSE)</f>
        <v>#N/A</v>
      </c>
      <c r="AB20" s="745" t="e">
        <f>VLOOKUP(AB17,'Course List (program)'!$G$2:$L$100,6,FALSE)</f>
        <v>#N/A</v>
      </c>
      <c r="AC20" s="748" t="e">
        <f>VLOOKUP(AC17,'Course List (program)'!$G$2:$L$100,6,FALSE)</f>
        <v>#N/A</v>
      </c>
      <c r="AD20" s="749" t="e">
        <f>VLOOKUP(AD17,'Course List (program)'!$G$2:$L$100,6,FALSE)</f>
        <v>#N/A</v>
      </c>
      <c r="AE20" s="745" t="e">
        <f>VLOOKUP(AE17,'Course List (program)'!$G$2:$L$100,6,FALSE)</f>
        <v>#N/A</v>
      </c>
      <c r="AF20" s="745" t="e">
        <f>VLOOKUP(AF17,'Course List (program)'!$G$2:$L$100,6,FALSE)</f>
        <v>#N/A</v>
      </c>
      <c r="AG20" s="746" t="e">
        <f>VLOOKUP(AG17,'Course List (program)'!$G$2:$L$100,6,FALSE)</f>
        <v>#N/A</v>
      </c>
      <c r="AH20" s="747">
        <f>VLOOKUP(AH17,'Course List (program)'!$G$2:$L$100,6,FALSE)</f>
        <v>0</v>
      </c>
      <c r="AI20" s="745" t="e">
        <f>VLOOKUP(AI17,'Course List (program)'!$G$2:$L$100,6,FALSE)</f>
        <v>#N/A</v>
      </c>
      <c r="AJ20" s="745" t="e">
        <f>VLOOKUP(AJ17,'Course List (program)'!$G$2:$L$100,6,FALSE)</f>
        <v>#N/A</v>
      </c>
      <c r="AK20" s="748" t="e">
        <f>VLOOKUP(AK17,'Course List (program)'!$G$2:$L$100,6,FALSE)</f>
        <v>#N/A</v>
      </c>
      <c r="AL20" s="750" t="e">
        <f>VLOOKUP(AL17,'Course List (program)'!$G$2:$L$100,6,FALSE)</f>
        <v>#N/A</v>
      </c>
      <c r="AM20" s="745" t="e">
        <f>VLOOKUP(AM17,'Course List (program)'!$G$2:$L$100,6,FALSE)</f>
        <v>#N/A</v>
      </c>
      <c r="AN20" s="745" t="e">
        <f>VLOOKUP(AN17,'Course List (program)'!$G$2:$L$100,6,FALSE)</f>
        <v>#N/A</v>
      </c>
      <c r="AO20" s="746" t="e">
        <f>VLOOKUP(AO17,'Course List (program)'!$G$2:$L$100,6,FALSE)</f>
        <v>#N/A</v>
      </c>
      <c r="AP20" s="747" t="e">
        <f>VLOOKUP(AP17,'Course List (program)'!$G$2:$L$100,6,FALSE)</f>
        <v>#N/A</v>
      </c>
      <c r="AQ20" s="745">
        <f>VLOOKUP(AQ17,'Course List (program)'!$G$2:$L$100,6,FALSE)</f>
        <v>0</v>
      </c>
      <c r="AR20" s="745" t="e">
        <f>VLOOKUP(AR17,'Course List (program)'!$G$2:$L$100,6,FALSE)</f>
        <v>#N/A</v>
      </c>
      <c r="AS20" s="748" t="e">
        <f>VLOOKUP(AS17,'Course List (program)'!$G$2:$L$100,6,FALSE)</f>
        <v>#N/A</v>
      </c>
      <c r="AT20" s="1057"/>
    </row>
    <row r="21" spans="1:46" s="763" customFormat="1" ht="39.950000000000003" customHeight="1" x14ac:dyDescent="0.5">
      <c r="A21" s="763">
        <v>1</v>
      </c>
      <c r="B21" s="763" t="s">
        <v>13</v>
      </c>
      <c r="C21" s="1053"/>
      <c r="D21" s="794">
        <v>0.54166666666666663</v>
      </c>
      <c r="E21" s="795">
        <v>5</v>
      </c>
      <c r="F21" s="905" t="str">
        <f>Section1Draft!E13</f>
        <v>HUM 101.0A</v>
      </c>
      <c r="G21" s="905">
        <f>Section2Draft!$E$13</f>
        <v>0</v>
      </c>
      <c r="H21" s="796">
        <f>Section3Draft!E13</f>
        <v>0</v>
      </c>
      <c r="I21" s="797">
        <f>Section4Draft!E13</f>
        <v>0</v>
      </c>
      <c r="J21" s="908" t="str">
        <f>Section1Draft!L13</f>
        <v>HUM 102.0A</v>
      </c>
      <c r="K21" s="905">
        <f>Section2Draft!L13</f>
        <v>0</v>
      </c>
      <c r="L21" s="905">
        <f>Section3Draft!L13</f>
        <v>0</v>
      </c>
      <c r="M21" s="909">
        <f>Section4Draft!L13</f>
        <v>0</v>
      </c>
      <c r="N21" s="910">
        <f>Section1Draft!F13</f>
        <v>0</v>
      </c>
      <c r="O21" s="905">
        <f>Section2Draft!F13</f>
        <v>0</v>
      </c>
      <c r="P21" s="796">
        <f>Section3Draft!F13</f>
        <v>0</v>
      </c>
      <c r="Q21" s="797">
        <f>Section4Draft!F13</f>
        <v>0</v>
      </c>
      <c r="R21" s="908" t="str">
        <f>Section1Draft!M13</f>
        <v>ARCH 208.11</v>
      </c>
      <c r="S21" s="905">
        <f>Section2Draft!M13</f>
        <v>0</v>
      </c>
      <c r="T21" s="905">
        <f>Section3Draft!M13</f>
        <v>0</v>
      </c>
      <c r="U21" s="909">
        <f>Section4Draft!M13</f>
        <v>0</v>
      </c>
      <c r="V21" s="910" t="str">
        <f>Section1Draft!G13</f>
        <v>ARCH 101.11</v>
      </c>
      <c r="W21" s="905">
        <f>Section2Draft!G13</f>
        <v>0</v>
      </c>
      <c r="X21" s="796">
        <f>Section3Draft!G13</f>
        <v>0</v>
      </c>
      <c r="Y21" s="797">
        <f>Section4Draft!G13</f>
        <v>0</v>
      </c>
      <c r="Z21" s="908" t="str">
        <f>Section1Draft!N13</f>
        <v>ARCH 106.01</v>
      </c>
      <c r="AA21" s="905">
        <f>Section2Draft!N13</f>
        <v>0</v>
      </c>
      <c r="AB21" s="905">
        <f>Section3Draft!N13</f>
        <v>0</v>
      </c>
      <c r="AC21" s="909">
        <f>Section4Draft!N13</f>
        <v>0</v>
      </c>
      <c r="AD21" s="910">
        <f>Section1Draft!H13</f>
        <v>0</v>
      </c>
      <c r="AE21" s="905">
        <f>Section2Draft!H13</f>
        <v>0</v>
      </c>
      <c r="AF21" s="796">
        <f>Section3Draft!H13</f>
        <v>0</v>
      </c>
      <c r="AG21" s="797">
        <f>Section4Draft!H13</f>
        <v>0</v>
      </c>
      <c r="AH21" s="908" t="str">
        <f>Section1Draft!O13</f>
        <v>ARCH 112.11</v>
      </c>
      <c r="AI21" s="905" t="str">
        <f>Section2Draft!O13</f>
        <v>ES 106.08</v>
      </c>
      <c r="AJ21" s="905" t="str">
        <f>Section3Draft!O13</f>
        <v>ARCH 112.13</v>
      </c>
      <c r="AK21" s="909">
        <f>Section4Draft!O13</f>
        <v>0</v>
      </c>
      <c r="AL21" s="910" t="str">
        <f>Section1Draft!I13</f>
        <v>ARCH 142.11</v>
      </c>
      <c r="AM21" s="905">
        <f>Section2Draft!I13</f>
        <v>0</v>
      </c>
      <c r="AN21" s="796">
        <f>Section3Draft!I13</f>
        <v>0</v>
      </c>
      <c r="AO21" s="797">
        <f>Section4Draft!I13</f>
        <v>0</v>
      </c>
      <c r="AP21" s="908" t="str">
        <f>Section1Draft!P13</f>
        <v>ARCH 102.11</v>
      </c>
      <c r="AQ21" s="905" t="str">
        <f>Section2Draft!P13</f>
        <v>ARCH 102.12</v>
      </c>
      <c r="AR21" s="905" t="str">
        <f>Section3Draft!P13</f>
        <v>ARCH 102.13</v>
      </c>
      <c r="AS21" s="909">
        <f>Section4Draft!P13</f>
        <v>0</v>
      </c>
      <c r="AT21" s="1057"/>
    </row>
    <row r="22" spans="1:46" s="820" customFormat="1" ht="60" customHeight="1" x14ac:dyDescent="0.35">
      <c r="A22" s="814">
        <v>1</v>
      </c>
      <c r="B22" s="814" t="s">
        <v>14</v>
      </c>
      <c r="C22" s="1053"/>
      <c r="D22" s="809"/>
      <c r="E22" s="810"/>
      <c r="F22" s="906" t="str">
        <f>VLOOKUP(F21,'Course List (program)'!$G$2:$L$100,2,FALSE)</f>
        <v>Humanities I</v>
      </c>
      <c r="G22" s="906" t="e">
        <f>VLOOKUP(G21,'Course List (program)'!$G$2:$L$100,2,FALSE)</f>
        <v>#N/A</v>
      </c>
      <c r="H22" s="815" t="e">
        <f>VLOOKUP(H21,'Course List (program)'!$G$2:$L$100,2,FALSE)</f>
        <v>#N/A</v>
      </c>
      <c r="I22" s="816" t="e">
        <f>VLOOKUP(I21,'Course List (program)'!$G$2:$L$100,2,FALSE)</f>
        <v>#N/A</v>
      </c>
      <c r="J22" s="911" t="str">
        <f>VLOOKUP(J21,'Course List (program)'!$G$2:$L$100,2,FALSE)</f>
        <v>Humanities II</v>
      </c>
      <c r="K22" s="906" t="e">
        <f>VLOOKUP(K21,'Course List (program)'!$G$2:$L$100,2,FALSE)</f>
        <v>#N/A</v>
      </c>
      <c r="L22" s="906" t="e">
        <f>VLOOKUP(L21,'Course List (program)'!$G$2:$L$100,2,FALSE)</f>
        <v>#N/A</v>
      </c>
      <c r="M22" s="912" t="e">
        <f>VLOOKUP(M21,'Course List (program)'!$G$2:$L$100,2,FALSE)</f>
        <v>#N/A</v>
      </c>
      <c r="N22" s="913" t="e">
        <f>VLOOKUP(N21,'Course List (program)'!$G$2:$L$100,2,FALSE)</f>
        <v>#N/A</v>
      </c>
      <c r="O22" s="906" t="e">
        <f>VLOOKUP(O21,'Course List (program)'!$G$2:$L$100,2,FALSE)</f>
        <v>#N/A</v>
      </c>
      <c r="P22" s="815" t="e">
        <f>VLOOKUP(P21,'Course List (program)'!$G$2:$L$100,2,FALSE)</f>
        <v>#N/A</v>
      </c>
      <c r="Q22" s="816" t="e">
        <f>VLOOKUP(Q21,'Course List (program)'!$G$2:$L$100,2,FALSE)</f>
        <v>#N/A</v>
      </c>
      <c r="R22" s="911" t="str">
        <f>VLOOKUP(R21,'Course List (program)'!$G$2:$L$100,2,FALSE)</f>
        <v>Land Survey</v>
      </c>
      <c r="S22" s="906" t="e">
        <f>VLOOKUP(S21,'Course List (program)'!$G$2:$L$100,2,FALSE)</f>
        <v>#N/A</v>
      </c>
      <c r="T22" s="906" t="e">
        <f>VLOOKUP(T21,'Course List (program)'!$G$2:$L$100,2,FALSE)</f>
        <v>#N/A</v>
      </c>
      <c r="U22" s="912" t="e">
        <f>VLOOKUP(U21,'Course List (program)'!$G$2:$L$100,2,FALSE)</f>
        <v>#N/A</v>
      </c>
      <c r="V22" s="913" t="str">
        <f>VLOOKUP(V21,'Course List (program)'!$G$2:$L$100,2,FALSE)</f>
        <v>Architectural Basic Design I</v>
      </c>
      <c r="W22" s="906" t="e">
        <f>VLOOKUP(W21,'Course List (program)'!$G$2:$L$100,2,FALSE)</f>
        <v>#N/A</v>
      </c>
      <c r="X22" s="815" t="e">
        <f>VLOOKUP(X21,'Course List (program)'!$G$2:$L$100,2,FALSE)</f>
        <v>#N/A</v>
      </c>
      <c r="Y22" s="816" t="e">
        <f>VLOOKUP(Y21,'Course List (program)'!$G$2:$L$100,2,FALSE)</f>
        <v>#N/A</v>
      </c>
      <c r="Z22" s="911" t="str">
        <f>VLOOKUP(Z21,'Course List (program)'!$G$2:$L$100,2,FALSE)</f>
        <v>Fundamentals of Architecture II</v>
      </c>
      <c r="AA22" s="906" t="e">
        <f>VLOOKUP(AA21,'Course List (program)'!$G$2:$L$100,2,FALSE)</f>
        <v>#N/A</v>
      </c>
      <c r="AB22" s="906" t="e">
        <f>VLOOKUP(AB21,'Course List (program)'!$G$2:$L$100,2,FALSE)</f>
        <v>#N/A</v>
      </c>
      <c r="AC22" s="912" t="e">
        <f>VLOOKUP(AC21,'Course List (program)'!$G$2:$L$100,2,FALSE)</f>
        <v>#N/A</v>
      </c>
      <c r="AD22" s="913" t="e">
        <f>VLOOKUP(AD21,'Course List (program)'!$G$2:$L$100,2,FALSE)</f>
        <v>#N/A</v>
      </c>
      <c r="AE22" s="906" t="e">
        <f>VLOOKUP(AE21,'Course List (program)'!$G$2:$L$100,2,FALSE)</f>
        <v>#N/A</v>
      </c>
      <c r="AF22" s="815" t="e">
        <f>VLOOKUP(AF21,'Course List (program)'!$G$2:$L$100,2,FALSE)</f>
        <v>#N/A</v>
      </c>
      <c r="AG22" s="816" t="e">
        <f>VLOOKUP(AG21,'Course List (program)'!$G$2:$L$100,2,FALSE)</f>
        <v>#N/A</v>
      </c>
      <c r="AH22" s="911" t="str">
        <f>VLOOKUP(AH21,'Course List (program)'!$G$2:$L$100,2,FALSE)</f>
        <v>Construction I</v>
      </c>
      <c r="AI22" s="906" t="str">
        <f>VLOOKUP(AI21,'Course List (program)'!$G$2:$L$100,2,FALSE)</f>
        <v>Technical Report Writing and Presentation Skills</v>
      </c>
      <c r="AJ22" s="906" t="str">
        <f>VLOOKUP(AJ21,'Course List (program)'!$G$2:$L$100,2,FALSE)</f>
        <v>Construction I</v>
      </c>
      <c r="AK22" s="912" t="e">
        <f>VLOOKUP(AK21,'Course List (program)'!$G$2:$L$100,2,FALSE)</f>
        <v>#N/A</v>
      </c>
      <c r="AL22" s="913" t="str">
        <f>VLOOKUP(AL21,'Course List (program)'!$G$2:$L$100,2,FALSE)</f>
        <v>Architectural Drawing</v>
      </c>
      <c r="AM22" s="906" t="e">
        <f>VLOOKUP(AM21,'Course List (program)'!$G$2:$L$100,2,FALSE)</f>
        <v>#N/A</v>
      </c>
      <c r="AN22" s="815" t="e">
        <f>VLOOKUP(AN21,'Course List (program)'!$G$2:$L$100,2,FALSE)</f>
        <v>#N/A</v>
      </c>
      <c r="AO22" s="816" t="e">
        <f>VLOOKUP(AO21,'Course List (program)'!$G$2:$L$100,2,FALSE)</f>
        <v>#N/A</v>
      </c>
      <c r="AP22" s="911" t="str">
        <f>VLOOKUP(AP21,'Course List (program)'!$G$2:$L$100,2,FALSE)</f>
        <v>Architectural Basic Design II</v>
      </c>
      <c r="AQ22" s="906" t="str">
        <f>VLOOKUP(AQ21,'Course List (program)'!$G$2:$L$100,2,FALSE)</f>
        <v>Architectural Basic Design II</v>
      </c>
      <c r="AR22" s="906" t="str">
        <f>VLOOKUP(AR21,'Course List (program)'!$G$2:$L$100,2,FALSE)</f>
        <v>Architectural Basic Design II</v>
      </c>
      <c r="AS22" s="912" t="e">
        <f>VLOOKUP(AS21,'Course List (program)'!$G$2:$L$100,2,FALSE)</f>
        <v>#N/A</v>
      </c>
      <c r="AT22" s="1057"/>
    </row>
    <row r="23" spans="1:46" s="808" customFormat="1" ht="39.950000000000003" customHeight="1" x14ac:dyDescent="0.3">
      <c r="A23" s="813">
        <v>1</v>
      </c>
      <c r="B23" s="813" t="s">
        <v>809</v>
      </c>
      <c r="C23" s="1053"/>
      <c r="D23" s="834"/>
      <c r="E23" s="835"/>
      <c r="F23" s="907" t="str">
        <f>VLOOKUP(F21,'Course List (program)'!$G$2:$L$100,3,FALSE)</f>
        <v>Rectorate1</v>
      </c>
      <c r="G23" s="907" t="e">
        <f>VLOOKUP(G21,'Course List (program)'!$G$2:$L$100,3,FALSE)</f>
        <v>#N/A</v>
      </c>
      <c r="H23" s="827" t="e">
        <f>VLOOKUP(H21,'Course List (program)'!$G$2:$L$100,3,FALSE)</f>
        <v>#N/A</v>
      </c>
      <c r="I23" s="828" t="e">
        <f>VLOOKUP(I21,'Course List (program)'!$G$2:$L$100,3,FALSE)</f>
        <v>#N/A</v>
      </c>
      <c r="J23" s="914" t="str">
        <f>VLOOKUP(J21,'Course List (program)'!$G$2:$L$100,3,FALSE)</f>
        <v>Rectorate2</v>
      </c>
      <c r="K23" s="907" t="e">
        <f>VLOOKUP(K21,'Course List (program)'!$G$2:$L$100,3,FALSE)</f>
        <v>#N/A</v>
      </c>
      <c r="L23" s="907" t="e">
        <f>VLOOKUP(L21,'Course List (program)'!$G$2:$L$100,3,FALSE)</f>
        <v>#N/A</v>
      </c>
      <c r="M23" s="915" t="e">
        <f>VLOOKUP(M21,'Course List (program)'!$G$2:$L$100,3,FALSE)</f>
        <v>#N/A</v>
      </c>
      <c r="N23" s="916" t="e">
        <f>VLOOKUP(N21,'Course List (program)'!$G$2:$L$100,3,FALSE)</f>
        <v>#N/A</v>
      </c>
      <c r="O23" s="907" t="e">
        <f>VLOOKUP(O21,'Course List (program)'!$G$2:$L$100,3,FALSE)</f>
        <v>#N/A</v>
      </c>
      <c r="P23" s="827" t="e">
        <f>VLOOKUP(P21,'Course List (program)'!$G$2:$L$100,3,FALSE)</f>
        <v>#N/A</v>
      </c>
      <c r="Q23" s="828" t="e">
        <f>VLOOKUP(Q21,'Course List (program)'!$G$2:$L$100,3,FALSE)</f>
        <v>#N/A</v>
      </c>
      <c r="R23" s="914" t="str">
        <f>VLOOKUP(R21,'Course List (program)'!$G$2:$L$100,3,FALSE)</f>
        <v>Öğr. Gör. Turan DÜNDAR</v>
      </c>
      <c r="S23" s="907" t="e">
        <f>VLOOKUP(S21,'Course List (program)'!$G$2:$L$100,3,FALSE)</f>
        <v>#N/A</v>
      </c>
      <c r="T23" s="907" t="e">
        <f>VLOOKUP(T21,'Course List (program)'!$G$2:$L$100,3,FALSE)</f>
        <v>#N/A</v>
      </c>
      <c r="U23" s="915" t="e">
        <f>VLOOKUP(U21,'Course List (program)'!$G$2:$L$100,3,FALSE)</f>
        <v>#N/A</v>
      </c>
      <c r="V23" s="916" t="str">
        <f>VLOOKUP(V21,'Course List (program)'!$G$2:$L$100,3,FALSE)</f>
        <v>Yrd. Doç. Dr. Aslı ERGENOĞLU</v>
      </c>
      <c r="W23" s="907" t="e">
        <f>VLOOKUP(W21,'Course List (program)'!$G$2:$L$100,3,FALSE)</f>
        <v>#N/A</v>
      </c>
      <c r="X23" s="827" t="e">
        <f>VLOOKUP(X21,'Course List (program)'!$G$2:$L$100,3,FALSE)</f>
        <v>#N/A</v>
      </c>
      <c r="Y23" s="828" t="e">
        <f>VLOOKUP(Y21,'Course List (program)'!$G$2:$L$100,3,FALSE)</f>
        <v>#N/A</v>
      </c>
      <c r="Z23" s="914" t="str">
        <f>VLOOKUP(Z21,'Course List (program)'!$G$2:$L$100,3,FALSE)</f>
        <v>Öğr. Gör. M. Arman GÜRAN</v>
      </c>
      <c r="AA23" s="907" t="e">
        <f>VLOOKUP(AA21,'Course List (program)'!$G$2:$L$100,3,FALSE)</f>
        <v>#N/A</v>
      </c>
      <c r="AB23" s="907" t="e">
        <f>VLOOKUP(AB21,'Course List (program)'!$G$2:$L$100,3,FALSE)</f>
        <v>#N/A</v>
      </c>
      <c r="AC23" s="915" t="e">
        <f>VLOOKUP(AC21,'Course List (program)'!$G$2:$L$100,3,FALSE)</f>
        <v>#N/A</v>
      </c>
      <c r="AD23" s="916" t="e">
        <f>VLOOKUP(AD21,'Course List (program)'!$G$2:$L$100,3,FALSE)</f>
        <v>#N/A</v>
      </c>
      <c r="AE23" s="907" t="e">
        <f>VLOOKUP(AE21,'Course List (program)'!$G$2:$L$100,3,FALSE)</f>
        <v>#N/A</v>
      </c>
      <c r="AF23" s="827" t="e">
        <f>VLOOKUP(AF21,'Course List (program)'!$G$2:$L$100,3,FALSE)</f>
        <v>#N/A</v>
      </c>
      <c r="AG23" s="828" t="e">
        <f>VLOOKUP(AG21,'Course List (program)'!$G$2:$L$100,3,FALSE)</f>
        <v>#N/A</v>
      </c>
      <c r="AH23" s="914" t="str">
        <f>VLOOKUP(AH21,'Course List (program)'!$G$2:$L$100,3,FALSE)</f>
        <v>Doç. Dr. Füsun SEZEN</v>
      </c>
      <c r="AI23" s="907" t="str">
        <f>VLOOKUP(AI21,'Course List (program)'!$G$2:$L$100,3,FALSE)</f>
        <v>Staff2</v>
      </c>
      <c r="AJ23" s="907" t="str">
        <f>VLOOKUP(AJ21,'Course List (program)'!$G$2:$L$100,3,FALSE)</f>
        <v>Prof. Dr. Yavuz KOŞANER</v>
      </c>
      <c r="AK23" s="915" t="e">
        <f>VLOOKUP(AK21,'Course List (program)'!$G$2:$L$100,3,FALSE)</f>
        <v>#N/A</v>
      </c>
      <c r="AL23" s="916" t="str">
        <f>VLOOKUP(AL21,'Course List (program)'!$G$2:$L$100,3,FALSE)</f>
        <v>Öğr. Gör. Sadrettin USLU</v>
      </c>
      <c r="AM23" s="907" t="e">
        <f>VLOOKUP(AM21,'Course List (program)'!$G$2:$L$100,3,FALSE)</f>
        <v>#N/A</v>
      </c>
      <c r="AN23" s="827" t="e">
        <f>VLOOKUP(AN21,'Course List (program)'!$G$2:$L$100,3,FALSE)</f>
        <v>#N/A</v>
      </c>
      <c r="AO23" s="828" t="e">
        <f>VLOOKUP(AO21,'Course List (program)'!$G$2:$L$100,3,FALSE)</f>
        <v>#N/A</v>
      </c>
      <c r="AP23" s="914" t="str">
        <f>VLOOKUP(AP21,'Course List (program)'!$G$2:$L$100,3,FALSE)</f>
        <v>Prof. Dr. Ömer GÜLSEN</v>
      </c>
      <c r="AQ23" s="907" t="str">
        <f>VLOOKUP(AQ21,'Course List (program)'!$G$2:$L$100,3,FALSE)</f>
        <v>Prof. Dr. Ömer GÜLSEN</v>
      </c>
      <c r="AR23" s="907" t="str">
        <f>VLOOKUP(AR21,'Course List (program)'!$G$2:$L$100,3,FALSE)</f>
        <v>Prof. Dr. Ömer GÜLSEN</v>
      </c>
      <c r="AS23" s="915" t="e">
        <f>VLOOKUP(AS21,'Course List (program)'!$G$2:$L$100,3,FALSE)</f>
        <v>#N/A</v>
      </c>
      <c r="AT23" s="1057"/>
    </row>
    <row r="24" spans="1:46" s="758" customFormat="1" ht="39.950000000000003" hidden="1" customHeight="1" collapsed="1" x14ac:dyDescent="0.4">
      <c r="A24" s="700">
        <v>1</v>
      </c>
      <c r="B24" s="700" t="s">
        <v>540</v>
      </c>
      <c r="C24" s="1053"/>
      <c r="D24" s="772"/>
      <c r="E24" s="773"/>
      <c r="F24" s="745">
        <f>VLOOKUP(F21,'Course List (program)'!$G$2:$L$100,6,FALSE)</f>
        <v>0</v>
      </c>
      <c r="G24" s="745" t="e">
        <f>VLOOKUP(G21,'Course List (program)'!$G$2:$L$100,6,FALSE)</f>
        <v>#N/A</v>
      </c>
      <c r="H24" s="745" t="e">
        <f>VLOOKUP(H21,'Course List (program)'!$G$2:$L$100,6,FALSE)</f>
        <v>#N/A</v>
      </c>
      <c r="I24" s="746" t="e">
        <f>VLOOKUP(I21,'Course List (program)'!$G$2:$L$100,6,FALSE)</f>
        <v>#N/A</v>
      </c>
      <c r="J24" s="747">
        <f>VLOOKUP(J21,'Course List (program)'!$G$2:$L$100,6,FALSE)</f>
        <v>0</v>
      </c>
      <c r="K24" s="745" t="e">
        <f>VLOOKUP(K21,'Course List (program)'!$G$2:$L$100,6,FALSE)</f>
        <v>#N/A</v>
      </c>
      <c r="L24" s="745" t="e">
        <f>VLOOKUP(L21,'Course List (program)'!$G$2:$L$100,6,FALSE)</f>
        <v>#N/A</v>
      </c>
      <c r="M24" s="748" t="e">
        <f>VLOOKUP(M21,'Course List (program)'!$G$2:$L$100,6,FALSE)</f>
        <v>#N/A</v>
      </c>
      <c r="N24" s="749" t="e">
        <f>VLOOKUP(N21,'Course List (program)'!$G$2:$L$100,6,FALSE)</f>
        <v>#N/A</v>
      </c>
      <c r="O24" s="745" t="e">
        <f>VLOOKUP(O21,'Course List (program)'!$G$2:$L$100,6,FALSE)</f>
        <v>#N/A</v>
      </c>
      <c r="P24" s="745" t="e">
        <f>VLOOKUP(P21,'Course List (program)'!$G$2:$L$100,6,FALSE)</f>
        <v>#N/A</v>
      </c>
      <c r="Q24" s="746" t="e">
        <f>VLOOKUP(Q21,'Course List (program)'!$G$2:$L$100,6,FALSE)</f>
        <v>#N/A</v>
      </c>
      <c r="R24" s="747">
        <f>VLOOKUP(R21,'Course List (program)'!$G$2:$L$100,6,FALSE)</f>
        <v>0</v>
      </c>
      <c r="S24" s="745" t="e">
        <f>VLOOKUP(S21,'Course List (program)'!$G$2:$L$100,6,FALSE)</f>
        <v>#N/A</v>
      </c>
      <c r="T24" s="745" t="e">
        <f>VLOOKUP(T21,'Course List (program)'!$G$2:$L$100,6,FALSE)</f>
        <v>#N/A</v>
      </c>
      <c r="U24" s="748" t="e">
        <f>VLOOKUP(U21,'Course List (program)'!$G$2:$L$100,6,FALSE)</f>
        <v>#N/A</v>
      </c>
      <c r="V24" s="749">
        <f>VLOOKUP(V21,'Course List (program)'!$G$2:$L$100,6,FALSE)</f>
        <v>0</v>
      </c>
      <c r="W24" s="745" t="e">
        <f>VLOOKUP(W21,'Course List (program)'!$G$2:$L$100,6,FALSE)</f>
        <v>#N/A</v>
      </c>
      <c r="X24" s="745" t="e">
        <f>VLOOKUP(X21,'Course List (program)'!$G$2:$L$100,6,FALSE)</f>
        <v>#N/A</v>
      </c>
      <c r="Y24" s="746" t="e">
        <f>VLOOKUP(Y21,'Course List (program)'!$G$2:$L$100,6,FALSE)</f>
        <v>#N/A</v>
      </c>
      <c r="Z24" s="747">
        <f>VLOOKUP(Z21,'Course List (program)'!$G$2:$L$100,6,FALSE)</f>
        <v>0</v>
      </c>
      <c r="AA24" s="745" t="e">
        <f>VLOOKUP(AA21,'Course List (program)'!$G$2:$L$100,6,FALSE)</f>
        <v>#N/A</v>
      </c>
      <c r="AB24" s="745" t="e">
        <f>VLOOKUP(AB21,'Course List (program)'!$G$2:$L$100,6,FALSE)</f>
        <v>#N/A</v>
      </c>
      <c r="AC24" s="748" t="e">
        <f>VLOOKUP(AC21,'Course List (program)'!$G$2:$L$100,6,FALSE)</f>
        <v>#N/A</v>
      </c>
      <c r="AD24" s="749" t="e">
        <f>VLOOKUP(AD21,'Course List (program)'!$G$2:$L$100,6,FALSE)</f>
        <v>#N/A</v>
      </c>
      <c r="AE24" s="745" t="e">
        <f>VLOOKUP(AE21,'Course List (program)'!$G$2:$L$100,6,FALSE)</f>
        <v>#N/A</v>
      </c>
      <c r="AF24" s="745" t="e">
        <f>VLOOKUP(AF21,'Course List (program)'!$G$2:$L$100,6,FALSE)</f>
        <v>#N/A</v>
      </c>
      <c r="AG24" s="746" t="e">
        <f>VLOOKUP(AG21,'Course List (program)'!$G$2:$L$100,6,FALSE)</f>
        <v>#N/A</v>
      </c>
      <c r="AH24" s="747">
        <f>VLOOKUP(AH21,'Course List (program)'!$G$2:$L$100,6,FALSE)</f>
        <v>0</v>
      </c>
      <c r="AI24" s="745">
        <f>VLOOKUP(AI21,'Course List (program)'!$G$2:$L$100,6,FALSE)</f>
        <v>0</v>
      </c>
      <c r="AJ24" s="745">
        <f>VLOOKUP(AJ21,'Course List (program)'!$G$2:$L$100,6,FALSE)</f>
        <v>0</v>
      </c>
      <c r="AK24" s="748" t="e">
        <f>VLOOKUP(AK21,'Course List (program)'!$G$2:$L$100,6,FALSE)</f>
        <v>#N/A</v>
      </c>
      <c r="AL24" s="750">
        <f>VLOOKUP(AL21,'Course List (program)'!$G$2:$L$100,6,FALSE)</f>
        <v>0</v>
      </c>
      <c r="AM24" s="745" t="e">
        <f>VLOOKUP(AM21,'Course List (program)'!$G$2:$L$100,6,FALSE)</f>
        <v>#N/A</v>
      </c>
      <c r="AN24" s="745" t="e">
        <f>VLOOKUP(AN21,'Course List (program)'!$G$2:$L$100,6,FALSE)</f>
        <v>#N/A</v>
      </c>
      <c r="AO24" s="746" t="e">
        <f>VLOOKUP(AO21,'Course List (program)'!$G$2:$L$100,6,FALSE)</f>
        <v>#N/A</v>
      </c>
      <c r="AP24" s="747">
        <f>VLOOKUP(AP21,'Course List (program)'!$G$2:$L$100,6,FALSE)</f>
        <v>0</v>
      </c>
      <c r="AQ24" s="745">
        <f>VLOOKUP(AQ21,'Course List (program)'!$G$2:$L$100,6,FALSE)</f>
        <v>0</v>
      </c>
      <c r="AR24" s="745">
        <f>VLOOKUP(AR21,'Course List (program)'!$G$2:$L$100,6,FALSE)</f>
        <v>0</v>
      </c>
      <c r="AS24" s="748" t="e">
        <f>VLOOKUP(AS21,'Course List (program)'!$G$2:$L$100,6,FALSE)</f>
        <v>#N/A</v>
      </c>
      <c r="AT24" s="1057"/>
    </row>
    <row r="25" spans="1:46" s="763" customFormat="1" ht="39.950000000000003" customHeight="1" x14ac:dyDescent="0.5">
      <c r="A25" s="763">
        <v>1</v>
      </c>
      <c r="B25" s="763" t="s">
        <v>13</v>
      </c>
      <c r="C25" s="1053"/>
      <c r="D25" s="794">
        <v>0.58333333333333337</v>
      </c>
      <c r="E25" s="795">
        <v>6</v>
      </c>
      <c r="F25" s="905" t="str">
        <f>Section1Draft!E15</f>
        <v>ARCH 103.01</v>
      </c>
      <c r="G25" s="905">
        <f>Section2Draft!$E$15</f>
        <v>0</v>
      </c>
      <c r="H25" s="796">
        <f>Section3Draft!E15</f>
        <v>0</v>
      </c>
      <c r="I25" s="797">
        <f>Section4Draft!E15</f>
        <v>0</v>
      </c>
      <c r="J25" s="908" t="str">
        <f>Section1Draft!L15</f>
        <v>ARCH 102.01</v>
      </c>
      <c r="K25" s="905">
        <f>Section2Draft!L15</f>
        <v>0</v>
      </c>
      <c r="L25" s="905">
        <f>Section3Draft!L15</f>
        <v>0</v>
      </c>
      <c r="M25" s="909">
        <f>Section4Draft!L15</f>
        <v>0</v>
      </c>
      <c r="N25" s="910">
        <f>Section1Draft!F15</f>
        <v>0</v>
      </c>
      <c r="O25" s="905">
        <f>Section2Draft!F15</f>
        <v>0</v>
      </c>
      <c r="P25" s="796">
        <f>Section3Draft!F15</f>
        <v>0</v>
      </c>
      <c r="Q25" s="797">
        <f>Section4Draft!F15</f>
        <v>0</v>
      </c>
      <c r="R25" s="908" t="str">
        <f>Section1Draft!M15</f>
        <v>ARCH 208.11</v>
      </c>
      <c r="S25" s="905">
        <f>Section2Draft!M15</f>
        <v>0</v>
      </c>
      <c r="T25" s="905">
        <f>Section3Draft!M15</f>
        <v>0</v>
      </c>
      <c r="U25" s="909">
        <f>Section4Draft!M15</f>
        <v>0</v>
      </c>
      <c r="V25" s="910" t="str">
        <f>Section1Draft!G15</f>
        <v>ARCH 101.11</v>
      </c>
      <c r="W25" s="905">
        <f>Section2Draft!G15</f>
        <v>0</v>
      </c>
      <c r="X25" s="796">
        <f>Section3Draft!G15</f>
        <v>0</v>
      </c>
      <c r="Y25" s="797">
        <f>Section4Draft!G15</f>
        <v>0</v>
      </c>
      <c r="Z25" s="908" t="str">
        <f>Section1Draft!N15</f>
        <v>ARCH 106.01</v>
      </c>
      <c r="AA25" s="905" t="str">
        <f>Section2Draft!N15</f>
        <v>ES 106.08</v>
      </c>
      <c r="AB25" s="905">
        <f>Section3Draft!N15</f>
        <v>0</v>
      </c>
      <c r="AC25" s="909">
        <f>Section4Draft!N15</f>
        <v>0</v>
      </c>
      <c r="AD25" s="910">
        <f>Section1Draft!H15</f>
        <v>0</v>
      </c>
      <c r="AE25" s="905">
        <f>Section2Draft!H15</f>
        <v>0</v>
      </c>
      <c r="AF25" s="796">
        <f>Section3Draft!H15</f>
        <v>0</v>
      </c>
      <c r="AG25" s="797">
        <f>Section4Draft!H15</f>
        <v>0</v>
      </c>
      <c r="AH25" s="908" t="str">
        <f>Section1Draft!O15</f>
        <v>ARCH 112.11</v>
      </c>
      <c r="AI25" s="905" t="str">
        <f>Section2Draft!O15</f>
        <v>ARCH 112.12</v>
      </c>
      <c r="AJ25" s="905" t="str">
        <f>Section3Draft!O15</f>
        <v>ARCH 112.13</v>
      </c>
      <c r="AK25" s="909">
        <f>Section4Draft!O15</f>
        <v>0</v>
      </c>
      <c r="AL25" s="910" t="str">
        <f>Section1Draft!I15</f>
        <v>ARCH 142.11</v>
      </c>
      <c r="AM25" s="905">
        <f>Section2Draft!I15</f>
        <v>0</v>
      </c>
      <c r="AN25" s="796">
        <f>Section3Draft!I15</f>
        <v>0</v>
      </c>
      <c r="AO25" s="797">
        <f>Section4Draft!I15</f>
        <v>0</v>
      </c>
      <c r="AP25" s="908" t="str">
        <f>Section1Draft!P15</f>
        <v>ARCH 102.11</v>
      </c>
      <c r="AQ25" s="905" t="str">
        <f>Section2Draft!P15</f>
        <v>ARCH 102.12</v>
      </c>
      <c r="AR25" s="905" t="str">
        <f>Section3Draft!P15</f>
        <v>ARCH 102.13</v>
      </c>
      <c r="AS25" s="909">
        <f>Section4Draft!P15</f>
        <v>0</v>
      </c>
      <c r="AT25" s="1057"/>
    </row>
    <row r="26" spans="1:46" s="820" customFormat="1" ht="60" customHeight="1" x14ac:dyDescent="0.35">
      <c r="A26" s="814">
        <v>1</v>
      </c>
      <c r="B26" s="814" t="s">
        <v>14</v>
      </c>
      <c r="C26" s="1053"/>
      <c r="D26" s="809"/>
      <c r="E26" s="810"/>
      <c r="F26" s="906" t="str">
        <f>VLOOKUP(F25,'Course List (program)'!$G$2:$L$100,2,FALSE)</f>
        <v>Information Technology for Architects</v>
      </c>
      <c r="G26" s="906" t="e">
        <f>VLOOKUP(G25,'Course List (program)'!$G$2:$L$100,2,FALSE)</f>
        <v>#N/A</v>
      </c>
      <c r="H26" s="815" t="e">
        <f>VLOOKUP(H25,'Course List (program)'!$G$2:$L$100,2,FALSE)</f>
        <v>#N/A</v>
      </c>
      <c r="I26" s="816" t="e">
        <f>VLOOKUP(I25,'Course List (program)'!$G$2:$L$100,2,FALSE)</f>
        <v>#N/A</v>
      </c>
      <c r="J26" s="911" t="str">
        <f>VLOOKUP(J25,'Course List (program)'!$G$2:$L$100,2,FALSE)</f>
        <v>Architectural Basic Design II</v>
      </c>
      <c r="K26" s="906" t="e">
        <f>VLOOKUP(K25,'Course List (program)'!$G$2:$L$100,2,FALSE)</f>
        <v>#N/A</v>
      </c>
      <c r="L26" s="906" t="e">
        <f>VLOOKUP(L25,'Course List (program)'!$G$2:$L$100,2,FALSE)</f>
        <v>#N/A</v>
      </c>
      <c r="M26" s="912" t="e">
        <f>VLOOKUP(M25,'Course List (program)'!$G$2:$L$100,2,FALSE)</f>
        <v>#N/A</v>
      </c>
      <c r="N26" s="913" t="e">
        <f>VLOOKUP(N25,'Course List (program)'!$G$2:$L$100,2,FALSE)</f>
        <v>#N/A</v>
      </c>
      <c r="O26" s="906" t="e">
        <f>VLOOKUP(O25,'Course List (program)'!$G$2:$L$100,2,FALSE)</f>
        <v>#N/A</v>
      </c>
      <c r="P26" s="815" t="e">
        <f>VLOOKUP(P25,'Course List (program)'!$G$2:$L$100,2,FALSE)</f>
        <v>#N/A</v>
      </c>
      <c r="Q26" s="816" t="e">
        <f>VLOOKUP(Q25,'Course List (program)'!$G$2:$L$100,2,FALSE)</f>
        <v>#N/A</v>
      </c>
      <c r="R26" s="911" t="str">
        <f>VLOOKUP(R25,'Course List (program)'!$G$2:$L$100,2,FALSE)</f>
        <v>Land Survey</v>
      </c>
      <c r="S26" s="906" t="e">
        <f>VLOOKUP(S25,'Course List (program)'!$G$2:$L$100,2,FALSE)</f>
        <v>#N/A</v>
      </c>
      <c r="T26" s="906" t="e">
        <f>VLOOKUP(T25,'Course List (program)'!$G$2:$L$100,2,FALSE)</f>
        <v>#N/A</v>
      </c>
      <c r="U26" s="912" t="e">
        <f>VLOOKUP(U25,'Course List (program)'!$G$2:$L$100,2,FALSE)</f>
        <v>#N/A</v>
      </c>
      <c r="V26" s="913" t="str">
        <f>VLOOKUP(V25,'Course List (program)'!$G$2:$L$100,2,FALSE)</f>
        <v>Architectural Basic Design I</v>
      </c>
      <c r="W26" s="906" t="e">
        <f>VLOOKUP(W25,'Course List (program)'!$G$2:$L$100,2,FALSE)</f>
        <v>#N/A</v>
      </c>
      <c r="X26" s="815" t="e">
        <f>VLOOKUP(X25,'Course List (program)'!$G$2:$L$100,2,FALSE)</f>
        <v>#N/A</v>
      </c>
      <c r="Y26" s="816" t="e">
        <f>VLOOKUP(Y25,'Course List (program)'!$G$2:$L$100,2,FALSE)</f>
        <v>#N/A</v>
      </c>
      <c r="Z26" s="911" t="str">
        <f>VLOOKUP(Z25,'Course List (program)'!$G$2:$L$100,2,FALSE)</f>
        <v>Fundamentals of Architecture II</v>
      </c>
      <c r="AA26" s="906" t="str">
        <f>VLOOKUP(AA25,'Course List (program)'!$G$2:$L$100,2,FALSE)</f>
        <v>Technical Report Writing and Presentation Skills</v>
      </c>
      <c r="AB26" s="906" t="e">
        <f>VLOOKUP(AB25,'Course List (program)'!$G$2:$L$100,2,FALSE)</f>
        <v>#N/A</v>
      </c>
      <c r="AC26" s="912" t="e">
        <f>VLOOKUP(AC25,'Course List (program)'!$G$2:$L$100,2,FALSE)</f>
        <v>#N/A</v>
      </c>
      <c r="AD26" s="913" t="e">
        <f>VLOOKUP(AD25,'Course List (program)'!$G$2:$L$100,2,FALSE)</f>
        <v>#N/A</v>
      </c>
      <c r="AE26" s="906" t="e">
        <f>VLOOKUP(AE25,'Course List (program)'!$G$2:$L$100,2,FALSE)</f>
        <v>#N/A</v>
      </c>
      <c r="AF26" s="815" t="e">
        <f>VLOOKUP(AF25,'Course List (program)'!$G$2:$L$100,2,FALSE)</f>
        <v>#N/A</v>
      </c>
      <c r="AG26" s="816" t="e">
        <f>VLOOKUP(AG25,'Course List (program)'!$G$2:$L$100,2,FALSE)</f>
        <v>#N/A</v>
      </c>
      <c r="AH26" s="911" t="str">
        <f>VLOOKUP(AH25,'Course List (program)'!$G$2:$L$100,2,FALSE)</f>
        <v>Construction I</v>
      </c>
      <c r="AI26" s="906" t="str">
        <f>VLOOKUP(AI25,'Course List (program)'!$G$2:$L$100,2,FALSE)</f>
        <v>Construction I</v>
      </c>
      <c r="AJ26" s="906" t="str">
        <f>VLOOKUP(AJ25,'Course List (program)'!$G$2:$L$100,2,FALSE)</f>
        <v>Construction I</v>
      </c>
      <c r="AK26" s="912" t="e">
        <f>VLOOKUP(AK25,'Course List (program)'!$G$2:$L$100,2,FALSE)</f>
        <v>#N/A</v>
      </c>
      <c r="AL26" s="913" t="str">
        <f>VLOOKUP(AL25,'Course List (program)'!$G$2:$L$100,2,FALSE)</f>
        <v>Architectural Drawing</v>
      </c>
      <c r="AM26" s="906" t="e">
        <f>VLOOKUP(AM25,'Course List (program)'!$G$2:$L$100,2,FALSE)</f>
        <v>#N/A</v>
      </c>
      <c r="AN26" s="815" t="e">
        <f>VLOOKUP(AN25,'Course List (program)'!$G$2:$L$100,2,FALSE)</f>
        <v>#N/A</v>
      </c>
      <c r="AO26" s="816" t="e">
        <f>VLOOKUP(AO25,'Course List (program)'!$G$2:$L$100,2,FALSE)</f>
        <v>#N/A</v>
      </c>
      <c r="AP26" s="911" t="str">
        <f>VLOOKUP(AP25,'Course List (program)'!$G$2:$L$100,2,FALSE)</f>
        <v>Architectural Basic Design II</v>
      </c>
      <c r="AQ26" s="906" t="str">
        <f>VLOOKUP(AQ25,'Course List (program)'!$G$2:$L$100,2,FALSE)</f>
        <v>Architectural Basic Design II</v>
      </c>
      <c r="AR26" s="906" t="str">
        <f>VLOOKUP(AR25,'Course List (program)'!$G$2:$L$100,2,FALSE)</f>
        <v>Architectural Basic Design II</v>
      </c>
      <c r="AS26" s="912" t="e">
        <f>VLOOKUP(AS25,'Course List (program)'!$G$2:$L$100,2,FALSE)</f>
        <v>#N/A</v>
      </c>
      <c r="AT26" s="1057"/>
    </row>
    <row r="27" spans="1:46" s="808" customFormat="1" ht="39.950000000000003" customHeight="1" x14ac:dyDescent="0.3">
      <c r="A27" s="813">
        <v>1</v>
      </c>
      <c r="B27" s="813" t="s">
        <v>809</v>
      </c>
      <c r="C27" s="1053"/>
      <c r="D27" s="834"/>
      <c r="E27" s="835"/>
      <c r="F27" s="907" t="str">
        <f>VLOOKUP(F25,'Course List (program)'!$G$2:$L$100,3,FALSE)</f>
        <v>Yrd. Doç. Dr. Kerem ERCOŞKUN</v>
      </c>
      <c r="G27" s="907" t="e">
        <f>VLOOKUP(G25,'Course List (program)'!$G$2:$L$100,3,FALSE)</f>
        <v>#N/A</v>
      </c>
      <c r="H27" s="827" t="e">
        <f>VLOOKUP(H25,'Course List (program)'!$G$2:$L$100,3,FALSE)</f>
        <v>#N/A</v>
      </c>
      <c r="I27" s="828" t="e">
        <f>VLOOKUP(I25,'Course List (program)'!$G$2:$L$100,3,FALSE)</f>
        <v>#N/A</v>
      </c>
      <c r="J27" s="914" t="str">
        <f>VLOOKUP(J25,'Course List (program)'!$G$2:$L$100,3,FALSE)</f>
        <v>Prof. Dr. Ömer GÜLSEN</v>
      </c>
      <c r="K27" s="907" t="e">
        <f>VLOOKUP(K25,'Course List (program)'!$G$2:$L$100,3,FALSE)</f>
        <v>#N/A</v>
      </c>
      <c r="L27" s="907" t="e">
        <f>VLOOKUP(L25,'Course List (program)'!$G$2:$L$100,3,FALSE)</f>
        <v>#N/A</v>
      </c>
      <c r="M27" s="915" t="e">
        <f>VLOOKUP(M25,'Course List (program)'!$G$2:$L$100,3,FALSE)</f>
        <v>#N/A</v>
      </c>
      <c r="N27" s="916" t="e">
        <f>VLOOKUP(N25,'Course List (program)'!$G$2:$L$100,3,FALSE)</f>
        <v>#N/A</v>
      </c>
      <c r="O27" s="907" t="e">
        <f>VLOOKUP(O25,'Course List (program)'!$G$2:$L$100,3,FALSE)</f>
        <v>#N/A</v>
      </c>
      <c r="P27" s="827" t="e">
        <f>VLOOKUP(P25,'Course List (program)'!$G$2:$L$100,3,FALSE)</f>
        <v>#N/A</v>
      </c>
      <c r="Q27" s="828" t="e">
        <f>VLOOKUP(Q25,'Course List (program)'!$G$2:$L$100,3,FALSE)</f>
        <v>#N/A</v>
      </c>
      <c r="R27" s="914" t="str">
        <f>VLOOKUP(R25,'Course List (program)'!$G$2:$L$100,3,FALSE)</f>
        <v>Öğr. Gör. Turan DÜNDAR</v>
      </c>
      <c r="S27" s="907" t="e">
        <f>VLOOKUP(S25,'Course List (program)'!$G$2:$L$100,3,FALSE)</f>
        <v>#N/A</v>
      </c>
      <c r="T27" s="907" t="e">
        <f>VLOOKUP(T25,'Course List (program)'!$G$2:$L$100,3,FALSE)</f>
        <v>#N/A</v>
      </c>
      <c r="U27" s="915" t="e">
        <f>VLOOKUP(U25,'Course List (program)'!$G$2:$L$100,3,FALSE)</f>
        <v>#N/A</v>
      </c>
      <c r="V27" s="916" t="str">
        <f>VLOOKUP(V25,'Course List (program)'!$G$2:$L$100,3,FALSE)</f>
        <v>Yrd. Doç. Dr. Aslı ERGENOĞLU</v>
      </c>
      <c r="W27" s="907" t="e">
        <f>VLOOKUP(W25,'Course List (program)'!$G$2:$L$100,3,FALSE)</f>
        <v>#N/A</v>
      </c>
      <c r="X27" s="827" t="e">
        <f>VLOOKUP(X25,'Course List (program)'!$G$2:$L$100,3,FALSE)</f>
        <v>#N/A</v>
      </c>
      <c r="Y27" s="828" t="e">
        <f>VLOOKUP(Y25,'Course List (program)'!$G$2:$L$100,3,FALSE)</f>
        <v>#N/A</v>
      </c>
      <c r="Z27" s="914" t="str">
        <f>VLOOKUP(Z25,'Course List (program)'!$G$2:$L$100,3,FALSE)</f>
        <v>Öğr. Gör. M. Arman GÜRAN</v>
      </c>
      <c r="AA27" s="907" t="str">
        <f>VLOOKUP(AA25,'Course List (program)'!$G$2:$L$100,3,FALSE)</f>
        <v>Staff2</v>
      </c>
      <c r="AB27" s="907" t="e">
        <f>VLOOKUP(AB25,'Course List (program)'!$G$2:$L$100,3,FALSE)</f>
        <v>#N/A</v>
      </c>
      <c r="AC27" s="915" t="e">
        <f>VLOOKUP(AC25,'Course List (program)'!$G$2:$L$100,3,FALSE)</f>
        <v>#N/A</v>
      </c>
      <c r="AD27" s="916" t="e">
        <f>VLOOKUP(AD25,'Course List (program)'!$G$2:$L$100,3,FALSE)</f>
        <v>#N/A</v>
      </c>
      <c r="AE27" s="907" t="e">
        <f>VLOOKUP(AE25,'Course List (program)'!$G$2:$L$100,3,FALSE)</f>
        <v>#N/A</v>
      </c>
      <c r="AF27" s="827" t="e">
        <f>VLOOKUP(AF25,'Course List (program)'!$G$2:$L$100,3,FALSE)</f>
        <v>#N/A</v>
      </c>
      <c r="AG27" s="828" t="e">
        <f>VLOOKUP(AG25,'Course List (program)'!$G$2:$L$100,3,FALSE)</f>
        <v>#N/A</v>
      </c>
      <c r="AH27" s="914" t="str">
        <f>VLOOKUP(AH25,'Course List (program)'!$G$2:$L$100,3,FALSE)</f>
        <v>Doç. Dr. Füsun SEZEN</v>
      </c>
      <c r="AI27" s="907" t="str">
        <f>VLOOKUP(AI25,'Course List (program)'!$G$2:$L$100,3,FALSE)</f>
        <v>Doç. Dr. Ayşe  ELEGÖZ</v>
      </c>
      <c r="AJ27" s="907" t="str">
        <f>VLOOKUP(AJ25,'Course List (program)'!$G$2:$L$100,3,FALSE)</f>
        <v>Prof. Dr. Yavuz KOŞANER</v>
      </c>
      <c r="AK27" s="915" t="e">
        <f>VLOOKUP(AK25,'Course List (program)'!$G$2:$L$100,3,FALSE)</f>
        <v>#N/A</v>
      </c>
      <c r="AL27" s="916" t="str">
        <f>VLOOKUP(AL25,'Course List (program)'!$G$2:$L$100,3,FALSE)</f>
        <v>Öğr. Gör. Sadrettin USLU</v>
      </c>
      <c r="AM27" s="907" t="e">
        <f>VLOOKUP(AM25,'Course List (program)'!$G$2:$L$100,3,FALSE)</f>
        <v>#N/A</v>
      </c>
      <c r="AN27" s="827" t="e">
        <f>VLOOKUP(AN25,'Course List (program)'!$G$2:$L$100,3,FALSE)</f>
        <v>#N/A</v>
      </c>
      <c r="AO27" s="828" t="e">
        <f>VLOOKUP(AO25,'Course List (program)'!$G$2:$L$100,3,FALSE)</f>
        <v>#N/A</v>
      </c>
      <c r="AP27" s="914" t="str">
        <f>VLOOKUP(AP25,'Course List (program)'!$G$2:$L$100,3,FALSE)</f>
        <v>Prof. Dr. Ömer GÜLSEN</v>
      </c>
      <c r="AQ27" s="907" t="str">
        <f>VLOOKUP(AQ25,'Course List (program)'!$G$2:$L$100,3,FALSE)</f>
        <v>Prof. Dr. Ömer GÜLSEN</v>
      </c>
      <c r="AR27" s="907" t="str">
        <f>VLOOKUP(AR25,'Course List (program)'!$G$2:$L$100,3,FALSE)</f>
        <v>Prof. Dr. Ömer GÜLSEN</v>
      </c>
      <c r="AS27" s="915" t="e">
        <f>VLOOKUP(AS25,'Course List (program)'!$G$2:$L$100,3,FALSE)</f>
        <v>#N/A</v>
      </c>
      <c r="AT27" s="1057"/>
    </row>
    <row r="28" spans="1:46" s="758" customFormat="1" ht="39.950000000000003" hidden="1" customHeight="1" collapsed="1" x14ac:dyDescent="0.4">
      <c r="A28" s="700">
        <v>1</v>
      </c>
      <c r="B28" s="700" t="s">
        <v>540</v>
      </c>
      <c r="C28" s="1053"/>
      <c r="D28" s="772"/>
      <c r="E28" s="773"/>
      <c r="F28" s="745" t="str">
        <f>VLOOKUP(F25,'Course List (program)'!$G$2:$L$100,6,FALSE)</f>
        <v>GSF.222</v>
      </c>
      <c r="G28" s="745" t="e">
        <f>VLOOKUP(G25,'Course List (program)'!$G$2:$L$100,6,FALSE)</f>
        <v>#N/A</v>
      </c>
      <c r="H28" s="745" t="e">
        <f>VLOOKUP(H25,'Course List (program)'!$G$2:$L$100,6,FALSE)</f>
        <v>#N/A</v>
      </c>
      <c r="I28" s="746" t="e">
        <f>VLOOKUP(I25,'Course List (program)'!$G$2:$L$100,6,FALSE)</f>
        <v>#N/A</v>
      </c>
      <c r="J28" s="747">
        <f>VLOOKUP(J25,'Course List (program)'!$G$2:$L$100,6,FALSE)</f>
        <v>0</v>
      </c>
      <c r="K28" s="745" t="e">
        <f>VLOOKUP(K25,'Course List (program)'!$G$2:$L$100,6,FALSE)</f>
        <v>#N/A</v>
      </c>
      <c r="L28" s="745" t="e">
        <f>VLOOKUP(L25,'Course List (program)'!$G$2:$L$100,6,FALSE)</f>
        <v>#N/A</v>
      </c>
      <c r="M28" s="748" t="e">
        <f>VLOOKUP(M25,'Course List (program)'!$G$2:$L$100,6,FALSE)</f>
        <v>#N/A</v>
      </c>
      <c r="N28" s="749" t="e">
        <f>VLOOKUP(N25,'Course List (program)'!$G$2:$L$100,6,FALSE)</f>
        <v>#N/A</v>
      </c>
      <c r="O28" s="745" t="e">
        <f>VLOOKUP(O25,'Course List (program)'!$G$2:$L$100,6,FALSE)</f>
        <v>#N/A</v>
      </c>
      <c r="P28" s="745" t="e">
        <f>VLOOKUP(P25,'Course List (program)'!$G$2:$L$100,6,FALSE)</f>
        <v>#N/A</v>
      </c>
      <c r="Q28" s="746" t="e">
        <f>VLOOKUP(Q25,'Course List (program)'!$G$2:$L$100,6,FALSE)</f>
        <v>#N/A</v>
      </c>
      <c r="R28" s="747">
        <f>VLOOKUP(R25,'Course List (program)'!$G$2:$L$100,6,FALSE)</f>
        <v>0</v>
      </c>
      <c r="S28" s="745" t="e">
        <f>VLOOKUP(S25,'Course List (program)'!$G$2:$L$100,6,FALSE)</f>
        <v>#N/A</v>
      </c>
      <c r="T28" s="745" t="e">
        <f>VLOOKUP(T25,'Course List (program)'!$G$2:$L$100,6,FALSE)</f>
        <v>#N/A</v>
      </c>
      <c r="U28" s="748" t="e">
        <f>VLOOKUP(U25,'Course List (program)'!$G$2:$L$100,6,FALSE)</f>
        <v>#N/A</v>
      </c>
      <c r="V28" s="749">
        <f>VLOOKUP(V25,'Course List (program)'!$G$2:$L$100,6,FALSE)</f>
        <v>0</v>
      </c>
      <c r="W28" s="745" t="e">
        <f>VLOOKUP(W25,'Course List (program)'!$G$2:$L$100,6,FALSE)</f>
        <v>#N/A</v>
      </c>
      <c r="X28" s="745" t="e">
        <f>VLOOKUP(X25,'Course List (program)'!$G$2:$L$100,6,FALSE)</f>
        <v>#N/A</v>
      </c>
      <c r="Y28" s="746" t="e">
        <f>VLOOKUP(Y25,'Course List (program)'!$G$2:$L$100,6,FALSE)</f>
        <v>#N/A</v>
      </c>
      <c r="Z28" s="747">
        <f>VLOOKUP(Z25,'Course List (program)'!$G$2:$L$100,6,FALSE)</f>
        <v>0</v>
      </c>
      <c r="AA28" s="745">
        <f>VLOOKUP(AA25,'Course List (program)'!$G$2:$L$100,6,FALSE)</f>
        <v>0</v>
      </c>
      <c r="AB28" s="745" t="e">
        <f>VLOOKUP(AB25,'Course List (program)'!$G$2:$L$100,6,FALSE)</f>
        <v>#N/A</v>
      </c>
      <c r="AC28" s="748" t="e">
        <f>VLOOKUP(AC25,'Course List (program)'!$G$2:$L$100,6,FALSE)</f>
        <v>#N/A</v>
      </c>
      <c r="AD28" s="749" t="e">
        <f>VLOOKUP(AD25,'Course List (program)'!$G$2:$L$100,6,FALSE)</f>
        <v>#N/A</v>
      </c>
      <c r="AE28" s="745" t="e">
        <f>VLOOKUP(AE25,'Course List (program)'!$G$2:$L$100,6,FALSE)</f>
        <v>#N/A</v>
      </c>
      <c r="AF28" s="745" t="e">
        <f>VLOOKUP(AF25,'Course List (program)'!$G$2:$L$100,6,FALSE)</f>
        <v>#N/A</v>
      </c>
      <c r="AG28" s="746" t="e">
        <f>VLOOKUP(AG25,'Course List (program)'!$G$2:$L$100,6,FALSE)</f>
        <v>#N/A</v>
      </c>
      <c r="AH28" s="747">
        <f>VLOOKUP(AH25,'Course List (program)'!$G$2:$L$100,6,FALSE)</f>
        <v>0</v>
      </c>
      <c r="AI28" s="745">
        <f>VLOOKUP(AI25,'Course List (program)'!$G$2:$L$100,6,FALSE)</f>
        <v>0</v>
      </c>
      <c r="AJ28" s="745">
        <f>VLOOKUP(AJ25,'Course List (program)'!$G$2:$L$100,6,FALSE)</f>
        <v>0</v>
      </c>
      <c r="AK28" s="748" t="e">
        <f>VLOOKUP(AK25,'Course List (program)'!$G$2:$L$100,6,FALSE)</f>
        <v>#N/A</v>
      </c>
      <c r="AL28" s="750">
        <f>VLOOKUP(AL25,'Course List (program)'!$G$2:$L$100,6,FALSE)</f>
        <v>0</v>
      </c>
      <c r="AM28" s="745" t="e">
        <f>VLOOKUP(AM25,'Course List (program)'!$G$2:$L$100,6,FALSE)</f>
        <v>#N/A</v>
      </c>
      <c r="AN28" s="745" t="e">
        <f>VLOOKUP(AN25,'Course List (program)'!$G$2:$L$100,6,FALSE)</f>
        <v>#N/A</v>
      </c>
      <c r="AO28" s="746" t="e">
        <f>VLOOKUP(AO25,'Course List (program)'!$G$2:$L$100,6,FALSE)</f>
        <v>#N/A</v>
      </c>
      <c r="AP28" s="747">
        <f>VLOOKUP(AP25,'Course List (program)'!$G$2:$L$100,6,FALSE)</f>
        <v>0</v>
      </c>
      <c r="AQ28" s="745">
        <f>VLOOKUP(AQ25,'Course List (program)'!$G$2:$L$100,6,FALSE)</f>
        <v>0</v>
      </c>
      <c r="AR28" s="745">
        <f>VLOOKUP(AR25,'Course List (program)'!$G$2:$L$100,6,FALSE)</f>
        <v>0</v>
      </c>
      <c r="AS28" s="748" t="e">
        <f>VLOOKUP(AS25,'Course List (program)'!$G$2:$L$100,6,FALSE)</f>
        <v>#N/A</v>
      </c>
      <c r="AT28" s="1057"/>
    </row>
    <row r="29" spans="1:46" s="763" customFormat="1" ht="39.950000000000003" customHeight="1" x14ac:dyDescent="0.5">
      <c r="A29" s="763">
        <v>1</v>
      </c>
      <c r="B29" s="763" t="s">
        <v>13</v>
      </c>
      <c r="C29" s="1053"/>
      <c r="D29" s="794">
        <v>0.625</v>
      </c>
      <c r="E29" s="795">
        <v>7</v>
      </c>
      <c r="F29" s="905" t="str">
        <f>Section1Draft!E17</f>
        <v>ARCH 103.01</v>
      </c>
      <c r="G29" s="905">
        <f>Section2Draft!$E$17</f>
        <v>0</v>
      </c>
      <c r="H29" s="796">
        <f>Section3Draft!E17</f>
        <v>0</v>
      </c>
      <c r="I29" s="797">
        <f>Section4Draft!E17</f>
        <v>0</v>
      </c>
      <c r="J29" s="908" t="str">
        <f>Section1Draft!L17</f>
        <v>ARCH 102.01</v>
      </c>
      <c r="K29" s="905">
        <f>Section2Draft!L17</f>
        <v>0</v>
      </c>
      <c r="L29" s="905">
        <f>Section3Draft!L17</f>
        <v>0</v>
      </c>
      <c r="M29" s="909">
        <f>Section4Draft!L17</f>
        <v>0</v>
      </c>
      <c r="N29" s="910">
        <f>Section1Draft!F17</f>
        <v>0</v>
      </c>
      <c r="O29" s="905">
        <f>Section2Draft!F17</f>
        <v>0</v>
      </c>
      <c r="P29" s="796">
        <f>Section3Draft!F17</f>
        <v>0</v>
      </c>
      <c r="Q29" s="797">
        <f>Section4Draft!F17</f>
        <v>0</v>
      </c>
      <c r="R29" s="908" t="str">
        <f>Section1Draft!M17</f>
        <v>ARCH 208.11</v>
      </c>
      <c r="S29" s="905">
        <f>Section2Draft!M17</f>
        <v>0</v>
      </c>
      <c r="T29" s="905">
        <f>Section3Draft!M17</f>
        <v>0</v>
      </c>
      <c r="U29" s="909">
        <f>Section4Draft!M17</f>
        <v>0</v>
      </c>
      <c r="V29" s="910" t="str">
        <f>Section1Draft!G17</f>
        <v>ARCH 101.11</v>
      </c>
      <c r="W29" s="905">
        <f>Section2Draft!G17</f>
        <v>0</v>
      </c>
      <c r="X29" s="796">
        <f>Section3Draft!G17</f>
        <v>0</v>
      </c>
      <c r="Y29" s="797">
        <f>Section4Draft!G17</f>
        <v>0</v>
      </c>
      <c r="Z29" s="908">
        <f>Section1Draft!N17</f>
        <v>0</v>
      </c>
      <c r="AA29" s="905" t="str">
        <f>Section2Draft!N17</f>
        <v>ES 106.08</v>
      </c>
      <c r="AB29" s="905">
        <f>Section3Draft!N17</f>
        <v>0</v>
      </c>
      <c r="AC29" s="909">
        <f>Section4Draft!N17</f>
        <v>0</v>
      </c>
      <c r="AD29" s="910">
        <f>Section1Draft!H17</f>
        <v>0</v>
      </c>
      <c r="AE29" s="905">
        <f>Section2Draft!H17</f>
        <v>0</v>
      </c>
      <c r="AF29" s="796">
        <f>Section3Draft!H17</f>
        <v>0</v>
      </c>
      <c r="AG29" s="797">
        <f>Section4Draft!H17</f>
        <v>0</v>
      </c>
      <c r="AH29" s="908" t="str">
        <f>Section1Draft!O17</f>
        <v>ARCH 112.11</v>
      </c>
      <c r="AI29" s="905" t="str">
        <f>Section2Draft!O17</f>
        <v>ARCH 112.12</v>
      </c>
      <c r="AJ29" s="905" t="str">
        <f>Section3Draft!O17</f>
        <v>ARCH 112.13</v>
      </c>
      <c r="AK29" s="909">
        <f>Section4Draft!O17</f>
        <v>0</v>
      </c>
      <c r="AL29" s="910" t="str">
        <f>Section1Draft!I17</f>
        <v>ARCH 142.11</v>
      </c>
      <c r="AM29" s="905">
        <f>Section2Draft!I17</f>
        <v>0</v>
      </c>
      <c r="AN29" s="796">
        <f>Section3Draft!I17</f>
        <v>0</v>
      </c>
      <c r="AO29" s="797">
        <f>Section4Draft!I17</f>
        <v>0</v>
      </c>
      <c r="AP29" s="908" t="str">
        <f>Section1Draft!P17</f>
        <v>ARCH 102.11</v>
      </c>
      <c r="AQ29" s="905" t="str">
        <f>Section2Draft!P17</f>
        <v>ARCH 102.12</v>
      </c>
      <c r="AR29" s="905" t="str">
        <f>Section3Draft!P17</f>
        <v>ARCH 102.13</v>
      </c>
      <c r="AS29" s="909">
        <f>Section4Draft!P17</f>
        <v>0</v>
      </c>
      <c r="AT29" s="1057"/>
    </row>
    <row r="30" spans="1:46" s="820" customFormat="1" ht="60" customHeight="1" x14ac:dyDescent="0.35">
      <c r="A30" s="814">
        <v>1</v>
      </c>
      <c r="B30" s="814" t="s">
        <v>14</v>
      </c>
      <c r="C30" s="1053"/>
      <c r="D30" s="809"/>
      <c r="E30" s="810"/>
      <c r="F30" s="906" t="str">
        <f>VLOOKUP(F29,'Course List (program)'!$G$2:$L$100,2,FALSE)</f>
        <v>Information Technology for Architects</v>
      </c>
      <c r="G30" s="906" t="e">
        <f>VLOOKUP(G29,'Course List (program)'!$G$2:$L$100,2,FALSE)</f>
        <v>#N/A</v>
      </c>
      <c r="H30" s="815" t="e">
        <f>VLOOKUP(H29,'Course List (program)'!$G$2:$L$100,2,FALSE)</f>
        <v>#N/A</v>
      </c>
      <c r="I30" s="816" t="e">
        <f>VLOOKUP(I29,'Course List (program)'!$G$2:$L$100,2,FALSE)</f>
        <v>#N/A</v>
      </c>
      <c r="J30" s="911" t="str">
        <f>VLOOKUP(J29,'Course List (program)'!$G$2:$L$100,2,FALSE)</f>
        <v>Architectural Basic Design II</v>
      </c>
      <c r="K30" s="906" t="e">
        <f>VLOOKUP(K29,'Course List (program)'!$G$2:$L$100,2,FALSE)</f>
        <v>#N/A</v>
      </c>
      <c r="L30" s="906" t="e">
        <f>VLOOKUP(L29,'Course List (program)'!$G$2:$L$100,2,FALSE)</f>
        <v>#N/A</v>
      </c>
      <c r="M30" s="912" t="e">
        <f>VLOOKUP(M29,'Course List (program)'!$G$2:$L$100,2,FALSE)</f>
        <v>#N/A</v>
      </c>
      <c r="N30" s="913" t="e">
        <f>VLOOKUP(N29,'Course List (program)'!$G$2:$L$100,2,FALSE)</f>
        <v>#N/A</v>
      </c>
      <c r="O30" s="906" t="e">
        <f>VLOOKUP(O29,'Course List (program)'!$G$2:$L$100,2,FALSE)</f>
        <v>#N/A</v>
      </c>
      <c r="P30" s="815" t="e">
        <f>VLOOKUP(P29,'Course List (program)'!$G$2:$L$100,2,FALSE)</f>
        <v>#N/A</v>
      </c>
      <c r="Q30" s="816" t="e">
        <f>VLOOKUP(Q29,'Course List (program)'!$G$2:$L$100,2,FALSE)</f>
        <v>#N/A</v>
      </c>
      <c r="R30" s="911" t="str">
        <f>VLOOKUP(R29,'Course List (program)'!$G$2:$L$100,2,FALSE)</f>
        <v>Land Survey</v>
      </c>
      <c r="S30" s="906" t="e">
        <f>VLOOKUP(S29,'Course List (program)'!$G$2:$L$100,2,FALSE)</f>
        <v>#N/A</v>
      </c>
      <c r="T30" s="906" t="e">
        <f>VLOOKUP(T29,'Course List (program)'!$G$2:$L$100,2,FALSE)</f>
        <v>#N/A</v>
      </c>
      <c r="U30" s="912" t="e">
        <f>VLOOKUP(U29,'Course List (program)'!$G$2:$L$100,2,FALSE)</f>
        <v>#N/A</v>
      </c>
      <c r="V30" s="913" t="str">
        <f>VLOOKUP(V29,'Course List (program)'!$G$2:$L$100,2,FALSE)</f>
        <v>Architectural Basic Design I</v>
      </c>
      <c r="W30" s="906" t="e">
        <f>VLOOKUP(W29,'Course List (program)'!$G$2:$L$100,2,FALSE)</f>
        <v>#N/A</v>
      </c>
      <c r="X30" s="815" t="e">
        <f>VLOOKUP(X29,'Course List (program)'!$G$2:$L$100,2,FALSE)</f>
        <v>#N/A</v>
      </c>
      <c r="Y30" s="816" t="e">
        <f>VLOOKUP(Y29,'Course List (program)'!$G$2:$L$100,2,FALSE)</f>
        <v>#N/A</v>
      </c>
      <c r="Z30" s="911" t="e">
        <f>VLOOKUP(Z29,'Course List (program)'!$G$2:$L$100,2,FALSE)</f>
        <v>#N/A</v>
      </c>
      <c r="AA30" s="906" t="str">
        <f>VLOOKUP(AA29,'Course List (program)'!$G$2:$L$100,2,FALSE)</f>
        <v>Technical Report Writing and Presentation Skills</v>
      </c>
      <c r="AB30" s="906" t="e">
        <f>VLOOKUP(AB29,'Course List (program)'!$G$2:$L$100,2,FALSE)</f>
        <v>#N/A</v>
      </c>
      <c r="AC30" s="912" t="e">
        <f>VLOOKUP(AC29,'Course List (program)'!$G$2:$L$100,2,FALSE)</f>
        <v>#N/A</v>
      </c>
      <c r="AD30" s="913" t="e">
        <f>VLOOKUP(AD29,'Course List (program)'!$G$2:$L$100,2,FALSE)</f>
        <v>#N/A</v>
      </c>
      <c r="AE30" s="906" t="e">
        <f>VLOOKUP(AE29,'Course List (program)'!$G$2:$L$100,2,FALSE)</f>
        <v>#N/A</v>
      </c>
      <c r="AF30" s="815" t="e">
        <f>VLOOKUP(AF29,'Course List (program)'!$G$2:$L$100,2,FALSE)</f>
        <v>#N/A</v>
      </c>
      <c r="AG30" s="816" t="e">
        <f>VLOOKUP(AG29,'Course List (program)'!$G$2:$L$100,2,FALSE)</f>
        <v>#N/A</v>
      </c>
      <c r="AH30" s="911" t="str">
        <f>VLOOKUP(AH29,'Course List (program)'!$G$2:$L$100,2,FALSE)</f>
        <v>Construction I</v>
      </c>
      <c r="AI30" s="906" t="str">
        <f>VLOOKUP(AI29,'Course List (program)'!$G$2:$L$100,2,FALSE)</f>
        <v>Construction I</v>
      </c>
      <c r="AJ30" s="906" t="str">
        <f>VLOOKUP(AJ29,'Course List (program)'!$G$2:$L$100,2,FALSE)</f>
        <v>Construction I</v>
      </c>
      <c r="AK30" s="912" t="e">
        <f>VLOOKUP(AK29,'Course List (program)'!$G$2:$L$100,2,FALSE)</f>
        <v>#N/A</v>
      </c>
      <c r="AL30" s="913" t="str">
        <f>VLOOKUP(AL29,'Course List (program)'!$G$2:$L$100,2,FALSE)</f>
        <v>Architectural Drawing</v>
      </c>
      <c r="AM30" s="906" t="e">
        <f>VLOOKUP(AM29,'Course List (program)'!$G$2:$L$100,2,FALSE)</f>
        <v>#N/A</v>
      </c>
      <c r="AN30" s="815" t="e">
        <f>VLOOKUP(AN29,'Course List (program)'!$G$2:$L$100,2,FALSE)</f>
        <v>#N/A</v>
      </c>
      <c r="AO30" s="816" t="e">
        <f>VLOOKUP(AO29,'Course List (program)'!$G$2:$L$100,2,FALSE)</f>
        <v>#N/A</v>
      </c>
      <c r="AP30" s="911" t="str">
        <f>VLOOKUP(AP29,'Course List (program)'!$G$2:$L$100,2,FALSE)</f>
        <v>Architectural Basic Design II</v>
      </c>
      <c r="AQ30" s="906" t="str">
        <f>VLOOKUP(AQ29,'Course List (program)'!$G$2:$L$100,2,FALSE)</f>
        <v>Architectural Basic Design II</v>
      </c>
      <c r="AR30" s="906" t="str">
        <f>VLOOKUP(AR29,'Course List (program)'!$G$2:$L$100,2,FALSE)</f>
        <v>Architectural Basic Design II</v>
      </c>
      <c r="AS30" s="912" t="e">
        <f>VLOOKUP(AS29,'Course List (program)'!$G$2:$L$100,2,FALSE)</f>
        <v>#N/A</v>
      </c>
      <c r="AT30" s="1057"/>
    </row>
    <row r="31" spans="1:46" s="808" customFormat="1" ht="39.950000000000003" customHeight="1" x14ac:dyDescent="0.3">
      <c r="A31" s="813">
        <v>1</v>
      </c>
      <c r="B31" s="813" t="s">
        <v>809</v>
      </c>
      <c r="C31" s="1053"/>
      <c r="D31" s="834"/>
      <c r="E31" s="835"/>
      <c r="F31" s="907" t="str">
        <f>VLOOKUP(F29,'Course List (program)'!$G$2:$L$100,3,FALSE)</f>
        <v>Yrd. Doç. Dr. Kerem ERCOŞKUN</v>
      </c>
      <c r="G31" s="907" t="e">
        <f>VLOOKUP(G29,'Course List (program)'!$G$2:$L$100,3,FALSE)</f>
        <v>#N/A</v>
      </c>
      <c r="H31" s="827" t="e">
        <f>VLOOKUP(H29,'Course List (program)'!$G$2:$L$100,3,FALSE)</f>
        <v>#N/A</v>
      </c>
      <c r="I31" s="828" t="e">
        <f>VLOOKUP(I29,'Course List (program)'!$G$2:$L$100,3,FALSE)</f>
        <v>#N/A</v>
      </c>
      <c r="J31" s="914" t="str">
        <f>VLOOKUP(J29,'Course List (program)'!$G$2:$L$100,3,FALSE)</f>
        <v>Prof. Dr. Ömer GÜLSEN</v>
      </c>
      <c r="K31" s="907" t="e">
        <f>VLOOKUP(K29,'Course List (program)'!$G$2:$L$100,3,FALSE)</f>
        <v>#N/A</v>
      </c>
      <c r="L31" s="907" t="e">
        <f>VLOOKUP(L29,'Course List (program)'!$G$2:$L$100,3,FALSE)</f>
        <v>#N/A</v>
      </c>
      <c r="M31" s="915" t="e">
        <f>VLOOKUP(M29,'Course List (program)'!$G$2:$L$100,3,FALSE)</f>
        <v>#N/A</v>
      </c>
      <c r="N31" s="916" t="e">
        <f>VLOOKUP(N29,'Course List (program)'!$G$2:$L$100,3,FALSE)</f>
        <v>#N/A</v>
      </c>
      <c r="O31" s="907" t="e">
        <f>VLOOKUP(O29,'Course List (program)'!$G$2:$L$100,3,FALSE)</f>
        <v>#N/A</v>
      </c>
      <c r="P31" s="827" t="e">
        <f>VLOOKUP(P29,'Course List (program)'!$G$2:$L$100,3,FALSE)</f>
        <v>#N/A</v>
      </c>
      <c r="Q31" s="828" t="e">
        <f>VLOOKUP(Q29,'Course List (program)'!$G$2:$L$100,3,FALSE)</f>
        <v>#N/A</v>
      </c>
      <c r="R31" s="914" t="str">
        <f>VLOOKUP(R29,'Course List (program)'!$G$2:$L$100,3,FALSE)</f>
        <v>Öğr. Gör. Turan DÜNDAR</v>
      </c>
      <c r="S31" s="907" t="e">
        <f>VLOOKUP(S29,'Course List (program)'!$G$2:$L$100,3,FALSE)</f>
        <v>#N/A</v>
      </c>
      <c r="T31" s="907" t="e">
        <f>VLOOKUP(T29,'Course List (program)'!$G$2:$L$100,3,FALSE)</f>
        <v>#N/A</v>
      </c>
      <c r="U31" s="915" t="e">
        <f>VLOOKUP(U29,'Course List (program)'!$G$2:$L$100,3,FALSE)</f>
        <v>#N/A</v>
      </c>
      <c r="V31" s="916" t="str">
        <f>VLOOKUP(V29,'Course List (program)'!$G$2:$L$100,3,FALSE)</f>
        <v>Yrd. Doç. Dr. Aslı ERGENOĞLU</v>
      </c>
      <c r="W31" s="907" t="e">
        <f>VLOOKUP(W29,'Course List (program)'!$G$2:$L$100,3,FALSE)</f>
        <v>#N/A</v>
      </c>
      <c r="X31" s="827" t="e">
        <f>VLOOKUP(X29,'Course List (program)'!$G$2:$L$100,3,FALSE)</f>
        <v>#N/A</v>
      </c>
      <c r="Y31" s="828" t="e">
        <f>VLOOKUP(Y29,'Course List (program)'!$G$2:$L$100,3,FALSE)</f>
        <v>#N/A</v>
      </c>
      <c r="Z31" s="914" t="e">
        <f>VLOOKUP(Z29,'Course List (program)'!$G$2:$L$100,3,FALSE)</f>
        <v>#N/A</v>
      </c>
      <c r="AA31" s="907" t="str">
        <f>VLOOKUP(AA29,'Course List (program)'!$G$2:$L$100,3,FALSE)</f>
        <v>Staff2</v>
      </c>
      <c r="AB31" s="907" t="e">
        <f>VLOOKUP(AB29,'Course List (program)'!$G$2:$L$100,3,FALSE)</f>
        <v>#N/A</v>
      </c>
      <c r="AC31" s="915" t="e">
        <f>VLOOKUP(AC29,'Course List (program)'!$G$2:$L$100,3,FALSE)</f>
        <v>#N/A</v>
      </c>
      <c r="AD31" s="916" t="e">
        <f>VLOOKUP(AD29,'Course List (program)'!$G$2:$L$100,3,FALSE)</f>
        <v>#N/A</v>
      </c>
      <c r="AE31" s="907" t="e">
        <f>VLOOKUP(AE29,'Course List (program)'!$G$2:$L$100,3,FALSE)</f>
        <v>#N/A</v>
      </c>
      <c r="AF31" s="827" t="e">
        <f>VLOOKUP(AF29,'Course List (program)'!$G$2:$L$100,3,FALSE)</f>
        <v>#N/A</v>
      </c>
      <c r="AG31" s="828" t="e">
        <f>VLOOKUP(AG29,'Course List (program)'!$G$2:$L$100,3,FALSE)</f>
        <v>#N/A</v>
      </c>
      <c r="AH31" s="914" t="str">
        <f>VLOOKUP(AH29,'Course List (program)'!$G$2:$L$100,3,FALSE)</f>
        <v>Doç. Dr. Füsun SEZEN</v>
      </c>
      <c r="AI31" s="907" t="str">
        <f>VLOOKUP(AI29,'Course List (program)'!$G$2:$L$100,3,FALSE)</f>
        <v>Doç. Dr. Ayşe  ELEGÖZ</v>
      </c>
      <c r="AJ31" s="907" t="str">
        <f>VLOOKUP(AJ29,'Course List (program)'!$G$2:$L$100,3,FALSE)</f>
        <v>Prof. Dr. Yavuz KOŞANER</v>
      </c>
      <c r="AK31" s="915" t="e">
        <f>VLOOKUP(AK29,'Course List (program)'!$G$2:$L$100,3,FALSE)</f>
        <v>#N/A</v>
      </c>
      <c r="AL31" s="916" t="str">
        <f>VLOOKUP(AL29,'Course List (program)'!$G$2:$L$100,3,FALSE)</f>
        <v>Öğr. Gör. Sadrettin USLU</v>
      </c>
      <c r="AM31" s="907" t="e">
        <f>VLOOKUP(AM29,'Course List (program)'!$G$2:$L$100,3,FALSE)</f>
        <v>#N/A</v>
      </c>
      <c r="AN31" s="827" t="e">
        <f>VLOOKUP(AN29,'Course List (program)'!$G$2:$L$100,3,FALSE)</f>
        <v>#N/A</v>
      </c>
      <c r="AO31" s="828" t="e">
        <f>VLOOKUP(AO29,'Course List (program)'!$G$2:$L$100,3,FALSE)</f>
        <v>#N/A</v>
      </c>
      <c r="AP31" s="914" t="str">
        <f>VLOOKUP(AP29,'Course List (program)'!$G$2:$L$100,3,FALSE)</f>
        <v>Prof. Dr. Ömer GÜLSEN</v>
      </c>
      <c r="AQ31" s="907" t="str">
        <f>VLOOKUP(AQ29,'Course List (program)'!$G$2:$L$100,3,FALSE)</f>
        <v>Prof. Dr. Ömer GÜLSEN</v>
      </c>
      <c r="AR31" s="907" t="str">
        <f>VLOOKUP(AR29,'Course List (program)'!$G$2:$L$100,3,FALSE)</f>
        <v>Prof. Dr. Ömer GÜLSEN</v>
      </c>
      <c r="AS31" s="915" t="e">
        <f>VLOOKUP(AS29,'Course List (program)'!$G$2:$L$100,3,FALSE)</f>
        <v>#N/A</v>
      </c>
      <c r="AT31" s="1057"/>
    </row>
    <row r="32" spans="1:46" s="758" customFormat="1" ht="39.950000000000003" hidden="1" customHeight="1" collapsed="1" x14ac:dyDescent="0.4">
      <c r="A32" s="700">
        <v>1</v>
      </c>
      <c r="B32" s="700" t="s">
        <v>540</v>
      </c>
      <c r="C32" s="1053"/>
      <c r="D32" s="772"/>
      <c r="E32" s="773"/>
      <c r="F32" s="745" t="str">
        <f>VLOOKUP(F29,'Course List (program)'!$G$2:$L$100,6,FALSE)</f>
        <v>GSF.222</v>
      </c>
      <c r="G32" s="745" t="e">
        <f>VLOOKUP(G29,'Course List (program)'!$G$2:$L$100,6,FALSE)</f>
        <v>#N/A</v>
      </c>
      <c r="H32" s="745" t="e">
        <f>VLOOKUP(H29,'Course List (program)'!$G$2:$L$100,6,FALSE)</f>
        <v>#N/A</v>
      </c>
      <c r="I32" s="746" t="e">
        <f>VLOOKUP(I29,'Course List (program)'!$G$2:$L$100,6,FALSE)</f>
        <v>#N/A</v>
      </c>
      <c r="J32" s="747">
        <f>VLOOKUP(J29,'Course List (program)'!$G$2:$L$100,6,FALSE)</f>
        <v>0</v>
      </c>
      <c r="K32" s="745" t="e">
        <f>VLOOKUP(K29,'Course List (program)'!$G$2:$L$100,6,FALSE)</f>
        <v>#N/A</v>
      </c>
      <c r="L32" s="745" t="e">
        <f>VLOOKUP(L29,'Course List (program)'!$G$2:$L$100,6,FALSE)</f>
        <v>#N/A</v>
      </c>
      <c r="M32" s="748" t="e">
        <f>VLOOKUP(M29,'Course List (program)'!$G$2:$L$100,6,FALSE)</f>
        <v>#N/A</v>
      </c>
      <c r="N32" s="749" t="e">
        <f>VLOOKUP(N29,'Course List (program)'!$G$2:$L$100,6,FALSE)</f>
        <v>#N/A</v>
      </c>
      <c r="O32" s="745" t="e">
        <f>VLOOKUP(O29,'Course List (program)'!$G$2:$L$100,6,FALSE)</f>
        <v>#N/A</v>
      </c>
      <c r="P32" s="745" t="e">
        <f>VLOOKUP(P29,'Course List (program)'!$G$2:$L$100,6,FALSE)</f>
        <v>#N/A</v>
      </c>
      <c r="Q32" s="746" t="e">
        <f>VLOOKUP(Q29,'Course List (program)'!$G$2:$L$100,6,FALSE)</f>
        <v>#N/A</v>
      </c>
      <c r="R32" s="747">
        <f>VLOOKUP(R29,'Course List (program)'!$G$2:$L$100,6,FALSE)</f>
        <v>0</v>
      </c>
      <c r="S32" s="745" t="e">
        <f>VLOOKUP(S29,'Course List (program)'!$G$2:$L$100,6,FALSE)</f>
        <v>#N/A</v>
      </c>
      <c r="T32" s="745" t="e">
        <f>VLOOKUP(T29,'Course List (program)'!$G$2:$L$100,6,FALSE)</f>
        <v>#N/A</v>
      </c>
      <c r="U32" s="748" t="e">
        <f>VLOOKUP(U29,'Course List (program)'!$G$2:$L$100,6,FALSE)</f>
        <v>#N/A</v>
      </c>
      <c r="V32" s="749">
        <f>VLOOKUP(V29,'Course List (program)'!$G$2:$L$100,6,FALSE)</f>
        <v>0</v>
      </c>
      <c r="W32" s="745" t="e">
        <f>VLOOKUP(W29,'Course List (program)'!$G$2:$L$100,6,FALSE)</f>
        <v>#N/A</v>
      </c>
      <c r="X32" s="745" t="e">
        <f>VLOOKUP(X29,'Course List (program)'!$G$2:$L$100,6,FALSE)</f>
        <v>#N/A</v>
      </c>
      <c r="Y32" s="746" t="e">
        <f>VLOOKUP(Y29,'Course List (program)'!$G$2:$L$100,6,FALSE)</f>
        <v>#N/A</v>
      </c>
      <c r="Z32" s="747" t="e">
        <f>VLOOKUP(Z29,'Course List (program)'!$G$2:$L$100,6,FALSE)</f>
        <v>#N/A</v>
      </c>
      <c r="AA32" s="745">
        <f>VLOOKUP(AA29,'Course List (program)'!$G$2:$L$100,6,FALSE)</f>
        <v>0</v>
      </c>
      <c r="AB32" s="745" t="e">
        <f>VLOOKUP(AB29,'Course List (program)'!$G$2:$L$100,6,FALSE)</f>
        <v>#N/A</v>
      </c>
      <c r="AC32" s="748" t="e">
        <f>VLOOKUP(AC29,'Course List (program)'!$G$2:$L$100,6,FALSE)</f>
        <v>#N/A</v>
      </c>
      <c r="AD32" s="749" t="e">
        <f>VLOOKUP(AD29,'Course List (program)'!$G$2:$L$100,6,FALSE)</f>
        <v>#N/A</v>
      </c>
      <c r="AE32" s="745" t="e">
        <f>VLOOKUP(AE29,'Course List (program)'!$G$2:$L$100,6,FALSE)</f>
        <v>#N/A</v>
      </c>
      <c r="AF32" s="745" t="e">
        <f>VLOOKUP(AF29,'Course List (program)'!$G$2:$L$100,6,FALSE)</f>
        <v>#N/A</v>
      </c>
      <c r="AG32" s="746" t="e">
        <f>VLOOKUP(AG29,'Course List (program)'!$G$2:$L$100,6,FALSE)</f>
        <v>#N/A</v>
      </c>
      <c r="AH32" s="747">
        <f>VLOOKUP(AH29,'Course List (program)'!$G$2:$L$100,6,FALSE)</f>
        <v>0</v>
      </c>
      <c r="AI32" s="745">
        <f>VLOOKUP(AI29,'Course List (program)'!$G$2:$L$100,6,FALSE)</f>
        <v>0</v>
      </c>
      <c r="AJ32" s="745">
        <f>VLOOKUP(AJ29,'Course List (program)'!$G$2:$L$100,6,FALSE)</f>
        <v>0</v>
      </c>
      <c r="AK32" s="748" t="e">
        <f>VLOOKUP(AK29,'Course List (program)'!$G$2:$L$100,6,FALSE)</f>
        <v>#N/A</v>
      </c>
      <c r="AL32" s="750">
        <f>VLOOKUP(AL29,'Course List (program)'!$G$2:$L$100,6,FALSE)</f>
        <v>0</v>
      </c>
      <c r="AM32" s="745" t="e">
        <f>VLOOKUP(AM29,'Course List (program)'!$G$2:$L$100,6,FALSE)</f>
        <v>#N/A</v>
      </c>
      <c r="AN32" s="745" t="e">
        <f>VLOOKUP(AN29,'Course List (program)'!$G$2:$L$100,6,FALSE)</f>
        <v>#N/A</v>
      </c>
      <c r="AO32" s="746" t="e">
        <f>VLOOKUP(AO29,'Course List (program)'!$G$2:$L$100,6,FALSE)</f>
        <v>#N/A</v>
      </c>
      <c r="AP32" s="747">
        <f>VLOOKUP(AP29,'Course List (program)'!$G$2:$L$100,6,FALSE)</f>
        <v>0</v>
      </c>
      <c r="AQ32" s="745">
        <f>VLOOKUP(AQ29,'Course List (program)'!$G$2:$L$100,6,FALSE)</f>
        <v>0</v>
      </c>
      <c r="AR32" s="745">
        <f>VLOOKUP(AR29,'Course List (program)'!$G$2:$L$100,6,FALSE)</f>
        <v>0</v>
      </c>
      <c r="AS32" s="748" t="e">
        <f>VLOOKUP(AS29,'Course List (program)'!$G$2:$L$100,6,FALSE)</f>
        <v>#N/A</v>
      </c>
      <c r="AT32" s="1057"/>
    </row>
    <row r="33" spans="1:46" s="763" customFormat="1" ht="39.950000000000003" customHeight="1" x14ac:dyDescent="0.5">
      <c r="A33" s="763">
        <v>1</v>
      </c>
      <c r="B33" s="763" t="s">
        <v>13</v>
      </c>
      <c r="C33" s="1053"/>
      <c r="D33" s="794">
        <v>0.66666666666666663</v>
      </c>
      <c r="E33" s="795">
        <v>8</v>
      </c>
      <c r="F33" s="905" t="str">
        <f>Section1Draft!E19</f>
        <v>ARCH 103.01</v>
      </c>
      <c r="G33" s="905">
        <f>Section2Draft!$E$19</f>
        <v>0</v>
      </c>
      <c r="H33" s="796">
        <f>Section3Draft!E19</f>
        <v>0</v>
      </c>
      <c r="I33" s="797">
        <f>Section4Draft!E19</f>
        <v>0</v>
      </c>
      <c r="J33" s="908">
        <f>Section1Draft!L19</f>
        <v>0</v>
      </c>
      <c r="K33" s="905">
        <f>Section2Draft!L19</f>
        <v>0</v>
      </c>
      <c r="L33" s="905">
        <f>Section3Draft!L19</f>
        <v>0</v>
      </c>
      <c r="M33" s="909">
        <f>Section4Draft!L19</f>
        <v>0</v>
      </c>
      <c r="N33" s="910">
        <f>Section1Draft!F19</f>
        <v>0</v>
      </c>
      <c r="O33" s="905">
        <f>Section2Draft!F19</f>
        <v>0</v>
      </c>
      <c r="P33" s="796">
        <f>Section3Draft!F19</f>
        <v>0</v>
      </c>
      <c r="Q33" s="797">
        <f>Section4Draft!F19</f>
        <v>0</v>
      </c>
      <c r="R33" s="908" t="str">
        <f>Section1Draft!M19</f>
        <v>ARCH 208.11</v>
      </c>
      <c r="S33" s="905">
        <f>Section2Draft!M19</f>
        <v>0</v>
      </c>
      <c r="T33" s="905">
        <f>Section3Draft!M19</f>
        <v>0</v>
      </c>
      <c r="U33" s="909">
        <f>Section4Draft!M19</f>
        <v>0</v>
      </c>
      <c r="V33" s="910" t="str">
        <f>Section1Draft!G19</f>
        <v>ARCH 105.01</v>
      </c>
      <c r="W33" s="905" t="str">
        <f>Section2Draft!G19</f>
        <v>ARCH 105.02</v>
      </c>
      <c r="X33" s="796">
        <f>Section3Draft!G19</f>
        <v>0</v>
      </c>
      <c r="Y33" s="797">
        <f>Section4Draft!G19</f>
        <v>0</v>
      </c>
      <c r="Z33" s="908">
        <f>Section1Draft!N19</f>
        <v>0</v>
      </c>
      <c r="AA33" s="905" t="str">
        <f>Section2Draft!N19</f>
        <v>ARCH 106.02</v>
      </c>
      <c r="AB33" s="905">
        <f>Section3Draft!N19</f>
        <v>0</v>
      </c>
      <c r="AC33" s="909">
        <f>Section4Draft!N19</f>
        <v>0</v>
      </c>
      <c r="AD33" s="910" t="str">
        <f>Section1Draft!H19</f>
        <v>HUM 101.0A</v>
      </c>
      <c r="AE33" s="905">
        <f>Section2Draft!H19</f>
        <v>0</v>
      </c>
      <c r="AF33" s="796">
        <f>Section3Draft!H19</f>
        <v>0</v>
      </c>
      <c r="AG33" s="797">
        <f>Section4Draft!H19</f>
        <v>0</v>
      </c>
      <c r="AH33" s="908" t="str">
        <f>Section1Draft!O19</f>
        <v>ARCH 112.11</v>
      </c>
      <c r="AI33" s="905" t="str">
        <f>Section2Draft!O19</f>
        <v>ARCH 112.12</v>
      </c>
      <c r="AJ33" s="905" t="str">
        <f>Section3Draft!O19</f>
        <v>ARCH 112.13</v>
      </c>
      <c r="AK33" s="909">
        <f>Section4Draft!O19</f>
        <v>0</v>
      </c>
      <c r="AL33" s="910" t="str">
        <f>Section1Draft!I19</f>
        <v>ARCH 142.11</v>
      </c>
      <c r="AM33" s="905">
        <f>Section2Draft!I19</f>
        <v>0</v>
      </c>
      <c r="AN33" s="796">
        <f>Section3Draft!I19</f>
        <v>0</v>
      </c>
      <c r="AO33" s="797">
        <f>Section4Draft!I19</f>
        <v>0</v>
      </c>
      <c r="AP33" s="908" t="str">
        <f>Section1Draft!P19</f>
        <v>ARCH 102.11</v>
      </c>
      <c r="AQ33" s="905" t="str">
        <f>Section2Draft!P19</f>
        <v>ARCH 102.12</v>
      </c>
      <c r="AR33" s="905" t="str">
        <f>Section3Draft!P19</f>
        <v>ARCH 102.13</v>
      </c>
      <c r="AS33" s="909">
        <f>Section4Draft!P19</f>
        <v>0</v>
      </c>
      <c r="AT33" s="1057"/>
    </row>
    <row r="34" spans="1:46" s="820" customFormat="1" ht="60" customHeight="1" x14ac:dyDescent="0.35">
      <c r="A34" s="814">
        <v>1</v>
      </c>
      <c r="B34" s="814" t="s">
        <v>14</v>
      </c>
      <c r="C34" s="1053"/>
      <c r="D34" s="809"/>
      <c r="E34" s="810"/>
      <c r="F34" s="906" t="str">
        <f>VLOOKUP(F33,'Course List (program)'!$G$2:$L$100,2,FALSE)</f>
        <v>Information Technology for Architects</v>
      </c>
      <c r="G34" s="906" t="e">
        <f>VLOOKUP(G33,'Course List (program)'!$G$2:$L$100,2,FALSE)</f>
        <v>#N/A</v>
      </c>
      <c r="H34" s="815" t="e">
        <f>VLOOKUP(H33,'Course List (program)'!$G$2:$L$100,2,FALSE)</f>
        <v>#N/A</v>
      </c>
      <c r="I34" s="816" t="e">
        <f>VLOOKUP(I33,'Course List (program)'!$G$2:$L$100,2,FALSE)</f>
        <v>#N/A</v>
      </c>
      <c r="J34" s="911" t="e">
        <f>VLOOKUP(J33,'Course List (program)'!$G$2:$L$100,2,FALSE)</f>
        <v>#N/A</v>
      </c>
      <c r="K34" s="906" t="e">
        <f>VLOOKUP(K33,'Course List (program)'!$G$2:$L$100,2,FALSE)</f>
        <v>#N/A</v>
      </c>
      <c r="L34" s="906" t="e">
        <f>VLOOKUP(L33,'Course List (program)'!$G$2:$L$100,2,FALSE)</f>
        <v>#N/A</v>
      </c>
      <c r="M34" s="912" t="e">
        <f>VLOOKUP(M33,'Course List (program)'!$G$2:$L$100,2,FALSE)</f>
        <v>#N/A</v>
      </c>
      <c r="N34" s="913" t="e">
        <f>VLOOKUP(N33,'Course List (program)'!$G$2:$L$100,2,FALSE)</f>
        <v>#N/A</v>
      </c>
      <c r="O34" s="906" t="e">
        <f>VLOOKUP(O33,'Course List (program)'!$G$2:$L$100,2,FALSE)</f>
        <v>#N/A</v>
      </c>
      <c r="P34" s="815" t="e">
        <f>VLOOKUP(P33,'Course List (program)'!$G$2:$L$100,2,FALSE)</f>
        <v>#N/A</v>
      </c>
      <c r="Q34" s="816" t="e">
        <f>VLOOKUP(Q33,'Course List (program)'!$G$2:$L$100,2,FALSE)</f>
        <v>#N/A</v>
      </c>
      <c r="R34" s="911" t="str">
        <f>VLOOKUP(R33,'Course List (program)'!$G$2:$L$100,2,FALSE)</f>
        <v>Land Survey</v>
      </c>
      <c r="S34" s="906" t="e">
        <f>VLOOKUP(S33,'Course List (program)'!$G$2:$L$100,2,FALSE)</f>
        <v>#N/A</v>
      </c>
      <c r="T34" s="906" t="e">
        <f>VLOOKUP(T33,'Course List (program)'!$G$2:$L$100,2,FALSE)</f>
        <v>#N/A</v>
      </c>
      <c r="U34" s="912" t="e">
        <f>VLOOKUP(U33,'Course List (program)'!$G$2:$L$100,2,FALSE)</f>
        <v>#N/A</v>
      </c>
      <c r="V34" s="913" t="str">
        <f>VLOOKUP(V33,'Course List (program)'!$G$2:$L$100,2,FALSE)</f>
        <v>Fundamentals of Architecture I</v>
      </c>
      <c r="W34" s="906" t="str">
        <f>VLOOKUP(W33,'Course List (program)'!$G$2:$L$100,2,FALSE)</f>
        <v>Fundamentals of Architecture I</v>
      </c>
      <c r="X34" s="815" t="e">
        <f>VLOOKUP(X33,'Course List (program)'!$G$2:$L$100,2,FALSE)</f>
        <v>#N/A</v>
      </c>
      <c r="Y34" s="816" t="e">
        <f>VLOOKUP(Y33,'Course List (program)'!$G$2:$L$100,2,FALSE)</f>
        <v>#N/A</v>
      </c>
      <c r="Z34" s="911" t="e">
        <f>VLOOKUP(Z33,'Course List (program)'!$G$2:$L$100,2,FALSE)</f>
        <v>#N/A</v>
      </c>
      <c r="AA34" s="906" t="str">
        <f>VLOOKUP(AA33,'Course List (program)'!$G$2:$L$100,2,FALSE)</f>
        <v>Fundamentals of Architecture II</v>
      </c>
      <c r="AB34" s="906" t="e">
        <f>VLOOKUP(AB33,'Course List (program)'!$G$2:$L$100,2,FALSE)</f>
        <v>#N/A</v>
      </c>
      <c r="AC34" s="912" t="e">
        <f>VLOOKUP(AC33,'Course List (program)'!$G$2:$L$100,2,FALSE)</f>
        <v>#N/A</v>
      </c>
      <c r="AD34" s="913" t="str">
        <f>VLOOKUP(AD33,'Course List (program)'!$G$2:$L$100,2,FALSE)</f>
        <v>Humanities I</v>
      </c>
      <c r="AE34" s="906" t="e">
        <f>VLOOKUP(AE33,'Course List (program)'!$G$2:$L$100,2,FALSE)</f>
        <v>#N/A</v>
      </c>
      <c r="AF34" s="815" t="e">
        <f>VLOOKUP(AF33,'Course List (program)'!$G$2:$L$100,2,FALSE)</f>
        <v>#N/A</v>
      </c>
      <c r="AG34" s="816" t="e">
        <f>VLOOKUP(AG33,'Course List (program)'!$G$2:$L$100,2,FALSE)</f>
        <v>#N/A</v>
      </c>
      <c r="AH34" s="911" t="str">
        <f>VLOOKUP(AH33,'Course List (program)'!$G$2:$L$100,2,FALSE)</f>
        <v>Construction I</v>
      </c>
      <c r="AI34" s="906" t="str">
        <f>VLOOKUP(AI33,'Course List (program)'!$G$2:$L$100,2,FALSE)</f>
        <v>Construction I</v>
      </c>
      <c r="AJ34" s="906" t="str">
        <f>VLOOKUP(AJ33,'Course List (program)'!$G$2:$L$100,2,FALSE)</f>
        <v>Construction I</v>
      </c>
      <c r="AK34" s="912" t="e">
        <f>VLOOKUP(AK33,'Course List (program)'!$G$2:$L$100,2,FALSE)</f>
        <v>#N/A</v>
      </c>
      <c r="AL34" s="913" t="str">
        <f>VLOOKUP(AL33,'Course List (program)'!$G$2:$L$100,2,FALSE)</f>
        <v>Architectural Drawing</v>
      </c>
      <c r="AM34" s="906" t="e">
        <f>VLOOKUP(AM33,'Course List (program)'!$G$2:$L$100,2,FALSE)</f>
        <v>#N/A</v>
      </c>
      <c r="AN34" s="815" t="e">
        <f>VLOOKUP(AN33,'Course List (program)'!$G$2:$L$100,2,FALSE)</f>
        <v>#N/A</v>
      </c>
      <c r="AO34" s="816" t="e">
        <f>VLOOKUP(AO33,'Course List (program)'!$G$2:$L$100,2,FALSE)</f>
        <v>#N/A</v>
      </c>
      <c r="AP34" s="911" t="str">
        <f>VLOOKUP(AP33,'Course List (program)'!$G$2:$L$100,2,FALSE)</f>
        <v>Architectural Basic Design II</v>
      </c>
      <c r="AQ34" s="906" t="str">
        <f>VLOOKUP(AQ33,'Course List (program)'!$G$2:$L$100,2,FALSE)</f>
        <v>Architectural Basic Design II</v>
      </c>
      <c r="AR34" s="906" t="str">
        <f>VLOOKUP(AR33,'Course List (program)'!$G$2:$L$100,2,FALSE)</f>
        <v>Architectural Basic Design II</v>
      </c>
      <c r="AS34" s="912" t="e">
        <f>VLOOKUP(AS33,'Course List (program)'!$G$2:$L$100,2,FALSE)</f>
        <v>#N/A</v>
      </c>
      <c r="AT34" s="1057"/>
    </row>
    <row r="35" spans="1:46" s="808" customFormat="1" ht="39.950000000000003" customHeight="1" x14ac:dyDescent="0.3">
      <c r="A35" s="813">
        <v>1</v>
      </c>
      <c r="B35" s="813" t="s">
        <v>809</v>
      </c>
      <c r="C35" s="1053"/>
      <c r="D35" s="834"/>
      <c r="E35" s="835"/>
      <c r="F35" s="907" t="str">
        <f>VLOOKUP(F33,'Course List (program)'!$G$2:$L$100,3,FALSE)</f>
        <v>Yrd. Doç. Dr. Kerem ERCOŞKUN</v>
      </c>
      <c r="G35" s="907" t="e">
        <f>VLOOKUP(G33,'Course List (program)'!$G$2:$L$100,3,FALSE)</f>
        <v>#N/A</v>
      </c>
      <c r="H35" s="827" t="e">
        <f>VLOOKUP(H33,'Course List (program)'!$G$2:$L$100,3,FALSE)</f>
        <v>#N/A</v>
      </c>
      <c r="I35" s="828" t="e">
        <f>VLOOKUP(I33,'Course List (program)'!$G$2:$L$100,3,FALSE)</f>
        <v>#N/A</v>
      </c>
      <c r="J35" s="914" t="e">
        <f>VLOOKUP(J33,'Course List (program)'!$G$2:$L$100,3,FALSE)</f>
        <v>#N/A</v>
      </c>
      <c r="K35" s="907" t="e">
        <f>VLOOKUP(K33,'Course List (program)'!$G$2:$L$100,3,FALSE)</f>
        <v>#N/A</v>
      </c>
      <c r="L35" s="907" t="e">
        <f>VLOOKUP(L33,'Course List (program)'!$G$2:$L$100,3,FALSE)</f>
        <v>#N/A</v>
      </c>
      <c r="M35" s="915" t="e">
        <f>VLOOKUP(M33,'Course List (program)'!$G$2:$L$100,3,FALSE)</f>
        <v>#N/A</v>
      </c>
      <c r="N35" s="916" t="e">
        <f>VLOOKUP(N33,'Course List (program)'!$G$2:$L$100,3,FALSE)</f>
        <v>#N/A</v>
      </c>
      <c r="O35" s="907" t="e">
        <f>VLOOKUP(O33,'Course List (program)'!$G$2:$L$100,3,FALSE)</f>
        <v>#N/A</v>
      </c>
      <c r="P35" s="827" t="e">
        <f>VLOOKUP(P33,'Course List (program)'!$G$2:$L$100,3,FALSE)</f>
        <v>#N/A</v>
      </c>
      <c r="Q35" s="828" t="e">
        <f>VLOOKUP(Q33,'Course List (program)'!$G$2:$L$100,3,FALSE)</f>
        <v>#N/A</v>
      </c>
      <c r="R35" s="914" t="str">
        <f>VLOOKUP(R33,'Course List (program)'!$G$2:$L$100,3,FALSE)</f>
        <v>Öğr. Gör. Turan DÜNDAR</v>
      </c>
      <c r="S35" s="907" t="e">
        <f>VLOOKUP(S33,'Course List (program)'!$G$2:$L$100,3,FALSE)</f>
        <v>#N/A</v>
      </c>
      <c r="T35" s="907" t="e">
        <f>VLOOKUP(T33,'Course List (program)'!$G$2:$L$100,3,FALSE)</f>
        <v>#N/A</v>
      </c>
      <c r="U35" s="915" t="e">
        <f>VLOOKUP(U33,'Course List (program)'!$G$2:$L$100,3,FALSE)</f>
        <v>#N/A</v>
      </c>
      <c r="V35" s="916" t="str">
        <f>VLOOKUP(V33,'Course List (program)'!$G$2:$L$100,3,FALSE)</f>
        <v>Öğr. Gör. M. Arman GÜRAN</v>
      </c>
      <c r="W35" s="907" t="str">
        <f>VLOOKUP(W33,'Course List (program)'!$G$2:$L$100,3,FALSE)</f>
        <v>Prof. Dr. Ayfer AYTUĞ</v>
      </c>
      <c r="X35" s="827" t="e">
        <f>VLOOKUP(X33,'Course List (program)'!$G$2:$L$100,3,FALSE)</f>
        <v>#N/A</v>
      </c>
      <c r="Y35" s="828" t="e">
        <f>VLOOKUP(Y33,'Course List (program)'!$G$2:$L$100,3,FALSE)</f>
        <v>#N/A</v>
      </c>
      <c r="Z35" s="914" t="e">
        <f>VLOOKUP(Z33,'Course List (program)'!$G$2:$L$100,3,FALSE)</f>
        <v>#N/A</v>
      </c>
      <c r="AA35" s="907" t="str">
        <f>VLOOKUP(AA33,'Course List (program)'!$G$2:$L$100,3,FALSE)</f>
        <v>Doç. Dr. Çiğdem POLATOĞLU</v>
      </c>
      <c r="AB35" s="907" t="e">
        <f>VLOOKUP(AB33,'Course List (program)'!$G$2:$L$100,3,FALSE)</f>
        <v>#N/A</v>
      </c>
      <c r="AC35" s="915" t="e">
        <f>VLOOKUP(AC33,'Course List (program)'!$G$2:$L$100,3,FALSE)</f>
        <v>#N/A</v>
      </c>
      <c r="AD35" s="916" t="str">
        <f>VLOOKUP(AD33,'Course List (program)'!$G$2:$L$100,3,FALSE)</f>
        <v>Rectorate1</v>
      </c>
      <c r="AE35" s="907" t="e">
        <f>VLOOKUP(AE33,'Course List (program)'!$G$2:$L$100,3,FALSE)</f>
        <v>#N/A</v>
      </c>
      <c r="AF35" s="827" t="e">
        <f>VLOOKUP(AF33,'Course List (program)'!$G$2:$L$100,3,FALSE)</f>
        <v>#N/A</v>
      </c>
      <c r="AG35" s="828" t="e">
        <f>VLOOKUP(AG33,'Course List (program)'!$G$2:$L$100,3,FALSE)</f>
        <v>#N/A</v>
      </c>
      <c r="AH35" s="914" t="str">
        <f>VLOOKUP(AH33,'Course List (program)'!$G$2:$L$100,3,FALSE)</f>
        <v>Doç. Dr. Füsun SEZEN</v>
      </c>
      <c r="AI35" s="907" t="str">
        <f>VLOOKUP(AI33,'Course List (program)'!$G$2:$L$100,3,FALSE)</f>
        <v>Doç. Dr. Ayşe  ELEGÖZ</v>
      </c>
      <c r="AJ35" s="907" t="str">
        <f>VLOOKUP(AJ33,'Course List (program)'!$G$2:$L$100,3,FALSE)</f>
        <v>Prof. Dr. Yavuz KOŞANER</v>
      </c>
      <c r="AK35" s="915" t="e">
        <f>VLOOKUP(AK33,'Course List (program)'!$G$2:$L$100,3,FALSE)</f>
        <v>#N/A</v>
      </c>
      <c r="AL35" s="916" t="str">
        <f>VLOOKUP(AL33,'Course List (program)'!$G$2:$L$100,3,FALSE)</f>
        <v>Öğr. Gör. Sadrettin USLU</v>
      </c>
      <c r="AM35" s="907" t="e">
        <f>VLOOKUP(AM33,'Course List (program)'!$G$2:$L$100,3,FALSE)</f>
        <v>#N/A</v>
      </c>
      <c r="AN35" s="827" t="e">
        <f>VLOOKUP(AN33,'Course List (program)'!$G$2:$L$100,3,FALSE)</f>
        <v>#N/A</v>
      </c>
      <c r="AO35" s="828" t="e">
        <f>VLOOKUP(AO33,'Course List (program)'!$G$2:$L$100,3,FALSE)</f>
        <v>#N/A</v>
      </c>
      <c r="AP35" s="914" t="str">
        <f>VLOOKUP(AP33,'Course List (program)'!$G$2:$L$100,3,FALSE)</f>
        <v>Prof. Dr. Ömer GÜLSEN</v>
      </c>
      <c r="AQ35" s="907" t="str">
        <f>VLOOKUP(AQ33,'Course List (program)'!$G$2:$L$100,3,FALSE)</f>
        <v>Prof. Dr. Ömer GÜLSEN</v>
      </c>
      <c r="AR35" s="907" t="str">
        <f>VLOOKUP(AR33,'Course List (program)'!$G$2:$L$100,3,FALSE)</f>
        <v>Prof. Dr. Ömer GÜLSEN</v>
      </c>
      <c r="AS35" s="915" t="e">
        <f>VLOOKUP(AS33,'Course List (program)'!$G$2:$L$100,3,FALSE)</f>
        <v>#N/A</v>
      </c>
      <c r="AT35" s="1057"/>
    </row>
    <row r="36" spans="1:46" s="758" customFormat="1" ht="39.950000000000003" hidden="1" customHeight="1" collapsed="1" x14ac:dyDescent="0.4">
      <c r="A36" s="700">
        <v>1</v>
      </c>
      <c r="B36" s="700" t="s">
        <v>540</v>
      </c>
      <c r="C36" s="1053"/>
      <c r="D36" s="772"/>
      <c r="E36" s="773"/>
      <c r="F36" s="745" t="str">
        <f>VLOOKUP(F33,'Course List (program)'!$G$2:$L$100,6,FALSE)</f>
        <v>GSF.222</v>
      </c>
      <c r="G36" s="745" t="e">
        <f>VLOOKUP(G33,'Course List (program)'!$G$2:$L$100,6,FALSE)</f>
        <v>#N/A</v>
      </c>
      <c r="H36" s="745" t="e">
        <f>VLOOKUP(H33,'Course List (program)'!$G$2:$L$100,6,FALSE)</f>
        <v>#N/A</v>
      </c>
      <c r="I36" s="746" t="e">
        <f>VLOOKUP(I33,'Course List (program)'!$G$2:$L$100,6,FALSE)</f>
        <v>#N/A</v>
      </c>
      <c r="J36" s="747" t="e">
        <f>VLOOKUP(J33,'Course List (program)'!$G$2:$L$100,6,FALSE)</f>
        <v>#N/A</v>
      </c>
      <c r="K36" s="745" t="e">
        <f>VLOOKUP(K33,'Course List (program)'!$G$2:$L$100,6,FALSE)</f>
        <v>#N/A</v>
      </c>
      <c r="L36" s="745" t="e">
        <f>VLOOKUP(L33,'Course List (program)'!$G$2:$L$100,6,FALSE)</f>
        <v>#N/A</v>
      </c>
      <c r="M36" s="748" t="e">
        <f>VLOOKUP(M33,'Course List (program)'!$G$2:$L$100,6,FALSE)</f>
        <v>#N/A</v>
      </c>
      <c r="N36" s="749" t="e">
        <f>VLOOKUP(N33,'Course List (program)'!$G$2:$L$100,6,FALSE)</f>
        <v>#N/A</v>
      </c>
      <c r="O36" s="745" t="e">
        <f>VLOOKUP(O33,'Course List (program)'!$G$2:$L$100,6,FALSE)</f>
        <v>#N/A</v>
      </c>
      <c r="P36" s="745" t="e">
        <f>VLOOKUP(P33,'Course List (program)'!$G$2:$L$100,6,FALSE)</f>
        <v>#N/A</v>
      </c>
      <c r="Q36" s="746" t="e">
        <f>VLOOKUP(Q33,'Course List (program)'!$G$2:$L$100,6,FALSE)</f>
        <v>#N/A</v>
      </c>
      <c r="R36" s="747">
        <f>VLOOKUP(R33,'Course List (program)'!$G$2:$L$100,6,FALSE)</f>
        <v>0</v>
      </c>
      <c r="S36" s="745" t="e">
        <f>VLOOKUP(S33,'Course List (program)'!$G$2:$L$100,6,FALSE)</f>
        <v>#N/A</v>
      </c>
      <c r="T36" s="745" t="e">
        <f>VLOOKUP(T33,'Course List (program)'!$G$2:$L$100,6,FALSE)</f>
        <v>#N/A</v>
      </c>
      <c r="U36" s="748" t="e">
        <f>VLOOKUP(U33,'Course List (program)'!$G$2:$L$100,6,FALSE)</f>
        <v>#N/A</v>
      </c>
      <c r="V36" s="749">
        <f>VLOOKUP(V33,'Course List (program)'!$G$2:$L$100,6,FALSE)</f>
        <v>0</v>
      </c>
      <c r="W36" s="745">
        <f>VLOOKUP(W33,'Course List (program)'!$G$2:$L$100,6,FALSE)</f>
        <v>0</v>
      </c>
      <c r="X36" s="745" t="e">
        <f>VLOOKUP(X33,'Course List (program)'!$G$2:$L$100,6,FALSE)</f>
        <v>#N/A</v>
      </c>
      <c r="Y36" s="746" t="e">
        <f>VLOOKUP(Y33,'Course List (program)'!$G$2:$L$100,6,FALSE)</f>
        <v>#N/A</v>
      </c>
      <c r="Z36" s="747" t="e">
        <f>VLOOKUP(Z33,'Course List (program)'!$G$2:$L$100,6,FALSE)</f>
        <v>#N/A</v>
      </c>
      <c r="AA36" s="745">
        <f>VLOOKUP(AA33,'Course List (program)'!$G$2:$L$100,6,FALSE)</f>
        <v>0</v>
      </c>
      <c r="AB36" s="745" t="e">
        <f>VLOOKUP(AB33,'Course List (program)'!$G$2:$L$100,6,FALSE)</f>
        <v>#N/A</v>
      </c>
      <c r="AC36" s="748" t="e">
        <f>VLOOKUP(AC33,'Course List (program)'!$G$2:$L$100,6,FALSE)</f>
        <v>#N/A</v>
      </c>
      <c r="AD36" s="749">
        <f>VLOOKUP(AD33,'Course List (program)'!$G$2:$L$100,6,FALSE)</f>
        <v>0</v>
      </c>
      <c r="AE36" s="745" t="e">
        <f>VLOOKUP(AE33,'Course List (program)'!$G$2:$L$100,6,FALSE)</f>
        <v>#N/A</v>
      </c>
      <c r="AF36" s="745" t="e">
        <f>VLOOKUP(AF33,'Course List (program)'!$G$2:$L$100,6,FALSE)</f>
        <v>#N/A</v>
      </c>
      <c r="AG36" s="746" t="e">
        <f>VLOOKUP(AG33,'Course List (program)'!$G$2:$L$100,6,FALSE)</f>
        <v>#N/A</v>
      </c>
      <c r="AH36" s="747">
        <f>VLOOKUP(AH33,'Course List (program)'!$G$2:$L$100,6,FALSE)</f>
        <v>0</v>
      </c>
      <c r="AI36" s="745">
        <f>VLOOKUP(AI33,'Course List (program)'!$G$2:$L$100,6,FALSE)</f>
        <v>0</v>
      </c>
      <c r="AJ36" s="745">
        <f>VLOOKUP(AJ33,'Course List (program)'!$G$2:$L$100,6,FALSE)</f>
        <v>0</v>
      </c>
      <c r="AK36" s="748" t="e">
        <f>VLOOKUP(AK33,'Course List (program)'!$G$2:$L$100,6,FALSE)</f>
        <v>#N/A</v>
      </c>
      <c r="AL36" s="750">
        <f>VLOOKUP(AL33,'Course List (program)'!$G$2:$L$100,6,FALSE)</f>
        <v>0</v>
      </c>
      <c r="AM36" s="745" t="e">
        <f>VLOOKUP(AM33,'Course List (program)'!$G$2:$L$100,6,FALSE)</f>
        <v>#N/A</v>
      </c>
      <c r="AN36" s="745" t="e">
        <f>VLOOKUP(AN33,'Course List (program)'!$G$2:$L$100,6,FALSE)</f>
        <v>#N/A</v>
      </c>
      <c r="AO36" s="746" t="e">
        <f>VLOOKUP(AO33,'Course List (program)'!$G$2:$L$100,6,FALSE)</f>
        <v>#N/A</v>
      </c>
      <c r="AP36" s="747">
        <f>VLOOKUP(AP33,'Course List (program)'!$G$2:$L$100,6,FALSE)</f>
        <v>0</v>
      </c>
      <c r="AQ36" s="745">
        <f>VLOOKUP(AQ33,'Course List (program)'!$G$2:$L$100,6,FALSE)</f>
        <v>0</v>
      </c>
      <c r="AR36" s="745">
        <f>VLOOKUP(AR33,'Course List (program)'!$G$2:$L$100,6,FALSE)</f>
        <v>0</v>
      </c>
      <c r="AS36" s="748" t="e">
        <f>VLOOKUP(AS33,'Course List (program)'!$G$2:$L$100,6,FALSE)</f>
        <v>#N/A</v>
      </c>
      <c r="AT36" s="1057"/>
    </row>
    <row r="37" spans="1:46" s="763" customFormat="1" ht="39.950000000000003" customHeight="1" x14ac:dyDescent="0.5">
      <c r="A37" s="763">
        <v>1</v>
      </c>
      <c r="B37" s="763" t="s">
        <v>13</v>
      </c>
      <c r="C37" s="1053"/>
      <c r="D37" s="794">
        <v>0.70833333333333337</v>
      </c>
      <c r="E37" s="795">
        <v>9</v>
      </c>
      <c r="F37" s="905">
        <f>Section1Draft!E21</f>
        <v>0</v>
      </c>
      <c r="G37" s="905">
        <f>Section2Draft!$E$21</f>
        <v>0</v>
      </c>
      <c r="H37" s="796">
        <f>Section3Draft!E21</f>
        <v>0</v>
      </c>
      <c r="I37" s="797">
        <f>Section4Draft!E21</f>
        <v>0</v>
      </c>
      <c r="J37" s="908">
        <f>Section1Draft!L21</f>
        <v>0</v>
      </c>
      <c r="K37" s="905">
        <f>Section2Draft!L21</f>
        <v>0</v>
      </c>
      <c r="L37" s="905">
        <f>Section3Draft!L21</f>
        <v>0</v>
      </c>
      <c r="M37" s="909">
        <f>Section4Draft!L21</f>
        <v>0</v>
      </c>
      <c r="N37" s="910">
        <f>Section1Draft!F21</f>
        <v>0</v>
      </c>
      <c r="O37" s="905">
        <f>Section2Draft!F21</f>
        <v>0</v>
      </c>
      <c r="P37" s="796">
        <f>Section3Draft!F21</f>
        <v>0</v>
      </c>
      <c r="Q37" s="797">
        <f>Section4Draft!F21</f>
        <v>0</v>
      </c>
      <c r="R37" s="908">
        <f>Section1Draft!M21</f>
        <v>0</v>
      </c>
      <c r="S37" s="905">
        <f>Section2Draft!M21</f>
        <v>0</v>
      </c>
      <c r="T37" s="905">
        <f>Section3Draft!M21</f>
        <v>0</v>
      </c>
      <c r="U37" s="909">
        <f>Section4Draft!M21</f>
        <v>0</v>
      </c>
      <c r="V37" s="910" t="str">
        <f>Section1Draft!G21</f>
        <v>ARCH 105.01</v>
      </c>
      <c r="W37" s="905" t="str">
        <f>Section2Draft!G21</f>
        <v>ARCH 105.02</v>
      </c>
      <c r="X37" s="796">
        <f>Section3Draft!G21</f>
        <v>0</v>
      </c>
      <c r="Y37" s="797">
        <f>Section4Draft!G21</f>
        <v>0</v>
      </c>
      <c r="Z37" s="908">
        <f>Section1Draft!N21</f>
        <v>0</v>
      </c>
      <c r="AA37" s="905" t="str">
        <f>Section2Draft!N21</f>
        <v>ARCH 106.02</v>
      </c>
      <c r="AB37" s="905">
        <f>Section3Draft!N21</f>
        <v>0</v>
      </c>
      <c r="AC37" s="909">
        <f>Section4Draft!N21</f>
        <v>0</v>
      </c>
      <c r="AD37" s="910" t="str">
        <f>Section1Draft!H21</f>
        <v>HUM 101.0A</v>
      </c>
      <c r="AE37" s="905">
        <f>Section2Draft!H21</f>
        <v>0</v>
      </c>
      <c r="AF37" s="796">
        <f>Section3Draft!H21</f>
        <v>0</v>
      </c>
      <c r="AG37" s="797">
        <f>Section4Draft!H21</f>
        <v>0</v>
      </c>
      <c r="AH37" s="908">
        <f>Section1Draft!O21</f>
        <v>0</v>
      </c>
      <c r="AI37" s="905" t="str">
        <f>Section2Draft!O21</f>
        <v>ARCH 112.12</v>
      </c>
      <c r="AJ37" s="905">
        <f>Section3Draft!O21</f>
        <v>0</v>
      </c>
      <c r="AK37" s="909">
        <f>Section4Draft!O21</f>
        <v>0</v>
      </c>
      <c r="AL37" s="910" t="str">
        <f>Section1Draft!I21</f>
        <v>ARCH 142.11</v>
      </c>
      <c r="AM37" s="905">
        <f>Section2Draft!I21</f>
        <v>0</v>
      </c>
      <c r="AN37" s="796">
        <f>Section3Draft!I21</f>
        <v>0</v>
      </c>
      <c r="AO37" s="797">
        <f>Section4Draft!I21</f>
        <v>0</v>
      </c>
      <c r="AP37" s="908">
        <f>Section1Draft!P21</f>
        <v>0</v>
      </c>
      <c r="AQ37" s="905">
        <f>Section2Draft!P21</f>
        <v>0</v>
      </c>
      <c r="AR37" s="905">
        <f>Section3Draft!P21</f>
        <v>0</v>
      </c>
      <c r="AS37" s="909">
        <f>Section4Draft!P21</f>
        <v>0</v>
      </c>
      <c r="AT37" s="1057"/>
    </row>
    <row r="38" spans="1:46" s="820" customFormat="1" ht="60" customHeight="1" x14ac:dyDescent="0.35">
      <c r="A38" s="814">
        <v>1</v>
      </c>
      <c r="B38" s="814" t="s">
        <v>14</v>
      </c>
      <c r="C38" s="1053"/>
      <c r="D38" s="809"/>
      <c r="E38" s="810"/>
      <c r="F38" s="906" t="e">
        <f>VLOOKUP(F37,'Course List (program)'!$G$2:$L$100,2,FALSE)</f>
        <v>#N/A</v>
      </c>
      <c r="G38" s="906" t="e">
        <f>VLOOKUP(G37,'Course List (program)'!$G$2:$L$100,2,FALSE)</f>
        <v>#N/A</v>
      </c>
      <c r="H38" s="815" t="e">
        <f>VLOOKUP(H37,'Course List (program)'!$G$2:$L$100,2,FALSE)</f>
        <v>#N/A</v>
      </c>
      <c r="I38" s="816" t="e">
        <f>VLOOKUP(I37,'Course List (program)'!$G$2:$L$100,2,FALSE)</f>
        <v>#N/A</v>
      </c>
      <c r="J38" s="911" t="e">
        <f>VLOOKUP(J37,'Course List (program)'!$G$2:$L$100,2,FALSE)</f>
        <v>#N/A</v>
      </c>
      <c r="K38" s="906" t="e">
        <f>VLOOKUP(K37,'Course List (program)'!$G$2:$L$100,2,FALSE)</f>
        <v>#N/A</v>
      </c>
      <c r="L38" s="906" t="e">
        <f>VLOOKUP(L37,'Course List (program)'!$G$2:$L$100,2,FALSE)</f>
        <v>#N/A</v>
      </c>
      <c r="M38" s="912" t="e">
        <f>VLOOKUP(M37,'Course List (program)'!$G$2:$L$100,2,FALSE)</f>
        <v>#N/A</v>
      </c>
      <c r="N38" s="913" t="e">
        <f>VLOOKUP(N37,'Course List (program)'!$G$2:$L$100,2,FALSE)</f>
        <v>#N/A</v>
      </c>
      <c r="O38" s="906" t="e">
        <f>VLOOKUP(O37,'Course List (program)'!$G$2:$L$100,2,FALSE)</f>
        <v>#N/A</v>
      </c>
      <c r="P38" s="815" t="e">
        <f>VLOOKUP(P37,'Course List (program)'!$G$2:$L$100,2,FALSE)</f>
        <v>#N/A</v>
      </c>
      <c r="Q38" s="816" t="e">
        <f>VLOOKUP(Q37,'Course List (program)'!$G$2:$L$100,2,FALSE)</f>
        <v>#N/A</v>
      </c>
      <c r="R38" s="911" t="e">
        <f>VLOOKUP(R37,'Course List (program)'!$G$2:$L$100,2,FALSE)</f>
        <v>#N/A</v>
      </c>
      <c r="S38" s="906" t="e">
        <f>VLOOKUP(S37,'Course List (program)'!$G$2:$L$100,2,FALSE)</f>
        <v>#N/A</v>
      </c>
      <c r="T38" s="906" t="e">
        <f>VLOOKUP(T37,'Course List (program)'!$G$2:$L$100,2,FALSE)</f>
        <v>#N/A</v>
      </c>
      <c r="U38" s="912" t="e">
        <f>VLOOKUP(U37,'Course List (program)'!$G$2:$L$100,2,FALSE)</f>
        <v>#N/A</v>
      </c>
      <c r="V38" s="913" t="str">
        <f>VLOOKUP(V37,'Course List (program)'!$G$2:$L$100,2,FALSE)</f>
        <v>Fundamentals of Architecture I</v>
      </c>
      <c r="W38" s="906" t="str">
        <f>VLOOKUP(W37,'Course List (program)'!$G$2:$L$100,2,FALSE)</f>
        <v>Fundamentals of Architecture I</v>
      </c>
      <c r="X38" s="815" t="e">
        <f>VLOOKUP(X37,'Course List (program)'!$G$2:$L$100,2,FALSE)</f>
        <v>#N/A</v>
      </c>
      <c r="Y38" s="816" t="e">
        <f>VLOOKUP(Y37,'Course List (program)'!$G$2:$L$100,2,FALSE)</f>
        <v>#N/A</v>
      </c>
      <c r="Z38" s="911" t="e">
        <f>VLOOKUP(Z37,'Course List (program)'!$G$2:$L$100,2,FALSE)</f>
        <v>#N/A</v>
      </c>
      <c r="AA38" s="906" t="str">
        <f>VLOOKUP(AA37,'Course List (program)'!$G$2:$L$100,2,FALSE)</f>
        <v>Fundamentals of Architecture II</v>
      </c>
      <c r="AB38" s="906" t="e">
        <f>VLOOKUP(AB37,'Course List (program)'!$G$2:$L$100,2,FALSE)</f>
        <v>#N/A</v>
      </c>
      <c r="AC38" s="912" t="e">
        <f>VLOOKUP(AC37,'Course List (program)'!$G$2:$L$100,2,FALSE)</f>
        <v>#N/A</v>
      </c>
      <c r="AD38" s="913" t="str">
        <f>VLOOKUP(AD37,'Course List (program)'!$G$2:$L$100,2,FALSE)</f>
        <v>Humanities I</v>
      </c>
      <c r="AE38" s="906" t="e">
        <f>VLOOKUP(AE37,'Course List (program)'!$G$2:$L$100,2,FALSE)</f>
        <v>#N/A</v>
      </c>
      <c r="AF38" s="815" t="e">
        <f>VLOOKUP(AF37,'Course List (program)'!$G$2:$L$100,2,FALSE)</f>
        <v>#N/A</v>
      </c>
      <c r="AG38" s="816" t="e">
        <f>VLOOKUP(AG37,'Course List (program)'!$G$2:$L$100,2,FALSE)</f>
        <v>#N/A</v>
      </c>
      <c r="AH38" s="911" t="e">
        <f>VLOOKUP(AH37,'Course List (program)'!$G$2:$L$100,2,FALSE)</f>
        <v>#N/A</v>
      </c>
      <c r="AI38" s="906" t="str">
        <f>VLOOKUP(AI37,'Course List (program)'!$G$2:$L$100,2,FALSE)</f>
        <v>Construction I</v>
      </c>
      <c r="AJ38" s="906" t="e">
        <f>VLOOKUP(AJ37,'Course List (program)'!$G$2:$L$100,2,FALSE)</f>
        <v>#N/A</v>
      </c>
      <c r="AK38" s="912" t="e">
        <f>VLOOKUP(AK37,'Course List (program)'!$G$2:$L$100,2,FALSE)</f>
        <v>#N/A</v>
      </c>
      <c r="AL38" s="913" t="str">
        <f>VLOOKUP(AL37,'Course List (program)'!$G$2:$L$100,2,FALSE)</f>
        <v>Architectural Drawing</v>
      </c>
      <c r="AM38" s="906" t="e">
        <f>VLOOKUP(AM37,'Course List (program)'!$G$2:$L$100,2,FALSE)</f>
        <v>#N/A</v>
      </c>
      <c r="AN38" s="815" t="e">
        <f>VLOOKUP(AN37,'Course List (program)'!$G$2:$L$100,2,FALSE)</f>
        <v>#N/A</v>
      </c>
      <c r="AO38" s="816" t="e">
        <f>VLOOKUP(AO37,'Course List (program)'!$G$2:$L$100,2,FALSE)</f>
        <v>#N/A</v>
      </c>
      <c r="AP38" s="911" t="e">
        <f>VLOOKUP(AP37,'Course List (program)'!$G$2:$L$100,2,FALSE)</f>
        <v>#N/A</v>
      </c>
      <c r="AQ38" s="906" t="e">
        <f>VLOOKUP(AQ37,'Course List (program)'!$G$2:$L$100,2,FALSE)</f>
        <v>#N/A</v>
      </c>
      <c r="AR38" s="906" t="e">
        <f>VLOOKUP(AR37,'Course List (program)'!$G$2:$L$100,2,FALSE)</f>
        <v>#N/A</v>
      </c>
      <c r="AS38" s="912" t="e">
        <f>VLOOKUP(AS37,'Course List (program)'!$G$2:$L$100,2,FALSE)</f>
        <v>#N/A</v>
      </c>
      <c r="AT38" s="1057"/>
    </row>
    <row r="39" spans="1:46" s="808" customFormat="1" ht="39.950000000000003" customHeight="1" x14ac:dyDescent="0.3">
      <c r="A39" s="813">
        <v>1</v>
      </c>
      <c r="B39" s="813" t="s">
        <v>809</v>
      </c>
      <c r="C39" s="1053"/>
      <c r="D39" s="834"/>
      <c r="E39" s="835"/>
      <c r="F39" s="907" t="e">
        <f>VLOOKUP(F37,'Course List (program)'!$G$2:$L$100,3,FALSE)</f>
        <v>#N/A</v>
      </c>
      <c r="G39" s="907" t="e">
        <f>VLOOKUP(G37,'Course List (program)'!$G$2:$L$100,3,FALSE)</f>
        <v>#N/A</v>
      </c>
      <c r="H39" s="827" t="e">
        <f>VLOOKUP(H37,'Course List (program)'!$G$2:$L$100,3,FALSE)</f>
        <v>#N/A</v>
      </c>
      <c r="I39" s="828" t="e">
        <f>VLOOKUP(I37,'Course List (program)'!$G$2:$L$100,3,FALSE)</f>
        <v>#N/A</v>
      </c>
      <c r="J39" s="914" t="e">
        <f>VLOOKUP(J37,'Course List (program)'!$G$2:$L$100,3,FALSE)</f>
        <v>#N/A</v>
      </c>
      <c r="K39" s="907" t="e">
        <f>VLOOKUP(K37,'Course List (program)'!$G$2:$L$100,3,FALSE)</f>
        <v>#N/A</v>
      </c>
      <c r="L39" s="907" t="e">
        <f>VLOOKUP(L37,'Course List (program)'!$G$2:$L$100,3,FALSE)</f>
        <v>#N/A</v>
      </c>
      <c r="M39" s="915" t="e">
        <f>VLOOKUP(M37,'Course List (program)'!$G$2:$L$100,3,FALSE)</f>
        <v>#N/A</v>
      </c>
      <c r="N39" s="916" t="e">
        <f>VLOOKUP(N37,'Course List (program)'!$G$2:$L$100,3,FALSE)</f>
        <v>#N/A</v>
      </c>
      <c r="O39" s="907" t="e">
        <f>VLOOKUP(O37,'Course List (program)'!$G$2:$L$100,3,FALSE)</f>
        <v>#N/A</v>
      </c>
      <c r="P39" s="827" t="e">
        <f>VLOOKUP(P37,'Course List (program)'!$G$2:$L$100,3,FALSE)</f>
        <v>#N/A</v>
      </c>
      <c r="Q39" s="828" t="e">
        <f>VLOOKUP(Q37,'Course List (program)'!$G$2:$L$100,3,FALSE)</f>
        <v>#N/A</v>
      </c>
      <c r="R39" s="914" t="e">
        <f>VLOOKUP(R37,'Course List (program)'!$G$2:$L$100,3,FALSE)</f>
        <v>#N/A</v>
      </c>
      <c r="S39" s="907" t="e">
        <f>VLOOKUP(S37,'Course List (program)'!$G$2:$L$100,3,FALSE)</f>
        <v>#N/A</v>
      </c>
      <c r="T39" s="907" t="e">
        <f>VLOOKUP(T37,'Course List (program)'!$G$2:$L$100,3,FALSE)</f>
        <v>#N/A</v>
      </c>
      <c r="U39" s="915" t="e">
        <f>VLOOKUP(U37,'Course List (program)'!$G$2:$L$100,3,FALSE)</f>
        <v>#N/A</v>
      </c>
      <c r="V39" s="916" t="str">
        <f>VLOOKUP(V37,'Course List (program)'!$G$2:$L$100,3,FALSE)</f>
        <v>Öğr. Gör. M. Arman GÜRAN</v>
      </c>
      <c r="W39" s="907" t="str">
        <f>VLOOKUP(W37,'Course List (program)'!$G$2:$L$100,3,FALSE)</f>
        <v>Prof. Dr. Ayfer AYTUĞ</v>
      </c>
      <c r="X39" s="827" t="e">
        <f>VLOOKUP(X37,'Course List (program)'!$G$2:$L$100,3,FALSE)</f>
        <v>#N/A</v>
      </c>
      <c r="Y39" s="828" t="e">
        <f>VLOOKUP(Y37,'Course List (program)'!$G$2:$L$100,3,FALSE)</f>
        <v>#N/A</v>
      </c>
      <c r="Z39" s="914" t="e">
        <f>VLOOKUP(Z37,'Course List (program)'!$G$2:$L$100,3,FALSE)</f>
        <v>#N/A</v>
      </c>
      <c r="AA39" s="907" t="str">
        <f>VLOOKUP(AA37,'Course List (program)'!$G$2:$L$100,3,FALSE)</f>
        <v>Doç. Dr. Çiğdem POLATOĞLU</v>
      </c>
      <c r="AB39" s="907" t="e">
        <f>VLOOKUP(AB37,'Course List (program)'!$G$2:$L$100,3,FALSE)</f>
        <v>#N/A</v>
      </c>
      <c r="AC39" s="915" t="e">
        <f>VLOOKUP(AC37,'Course List (program)'!$G$2:$L$100,3,FALSE)</f>
        <v>#N/A</v>
      </c>
      <c r="AD39" s="916" t="str">
        <f>VLOOKUP(AD37,'Course List (program)'!$G$2:$L$100,3,FALSE)</f>
        <v>Rectorate1</v>
      </c>
      <c r="AE39" s="907" t="e">
        <f>VLOOKUP(AE37,'Course List (program)'!$G$2:$L$100,3,FALSE)</f>
        <v>#N/A</v>
      </c>
      <c r="AF39" s="827" t="e">
        <f>VLOOKUP(AF37,'Course List (program)'!$G$2:$L$100,3,FALSE)</f>
        <v>#N/A</v>
      </c>
      <c r="AG39" s="828" t="e">
        <f>VLOOKUP(AG37,'Course List (program)'!$G$2:$L$100,3,FALSE)</f>
        <v>#N/A</v>
      </c>
      <c r="AH39" s="914" t="e">
        <f>VLOOKUP(AH37,'Course List (program)'!$G$2:$L$100,3,FALSE)</f>
        <v>#N/A</v>
      </c>
      <c r="AI39" s="907" t="str">
        <f>VLOOKUP(AI37,'Course List (program)'!$G$2:$L$100,3,FALSE)</f>
        <v>Doç. Dr. Ayşe  ELEGÖZ</v>
      </c>
      <c r="AJ39" s="907" t="e">
        <f>VLOOKUP(AJ37,'Course List (program)'!$G$2:$L$100,3,FALSE)</f>
        <v>#N/A</v>
      </c>
      <c r="AK39" s="915" t="e">
        <f>VLOOKUP(AK37,'Course List (program)'!$G$2:$L$100,3,FALSE)</f>
        <v>#N/A</v>
      </c>
      <c r="AL39" s="916" t="str">
        <f>VLOOKUP(AL37,'Course List (program)'!$G$2:$L$100,3,FALSE)</f>
        <v>Öğr. Gör. Sadrettin USLU</v>
      </c>
      <c r="AM39" s="907" t="e">
        <f>VLOOKUP(AM37,'Course List (program)'!$G$2:$L$100,3,FALSE)</f>
        <v>#N/A</v>
      </c>
      <c r="AN39" s="827" t="e">
        <f>VLOOKUP(AN37,'Course List (program)'!$G$2:$L$100,3,FALSE)</f>
        <v>#N/A</v>
      </c>
      <c r="AO39" s="828" t="e">
        <f>VLOOKUP(AO37,'Course List (program)'!$G$2:$L$100,3,FALSE)</f>
        <v>#N/A</v>
      </c>
      <c r="AP39" s="914" t="e">
        <f>VLOOKUP(AP37,'Course List (program)'!$G$2:$L$100,3,FALSE)</f>
        <v>#N/A</v>
      </c>
      <c r="AQ39" s="907" t="e">
        <f>VLOOKUP(AQ37,'Course List (program)'!$G$2:$L$100,3,FALSE)</f>
        <v>#N/A</v>
      </c>
      <c r="AR39" s="907" t="e">
        <f>VLOOKUP(AR37,'Course List (program)'!$G$2:$L$100,3,FALSE)</f>
        <v>#N/A</v>
      </c>
      <c r="AS39" s="915" t="e">
        <f>VLOOKUP(AS37,'Course List (program)'!$G$2:$L$100,3,FALSE)</f>
        <v>#N/A</v>
      </c>
      <c r="AT39" s="1057"/>
    </row>
    <row r="40" spans="1:46" s="758" customFormat="1" ht="39.950000000000003" hidden="1" customHeight="1" collapsed="1" x14ac:dyDescent="0.4">
      <c r="A40" s="700">
        <v>1</v>
      </c>
      <c r="B40" s="700" t="s">
        <v>540</v>
      </c>
      <c r="C40" s="1053"/>
      <c r="D40" s="772"/>
      <c r="E40" s="773"/>
      <c r="F40" s="745" t="e">
        <f>VLOOKUP(F37,'Course List (program)'!$G$2:$L$100,6,FALSE)</f>
        <v>#N/A</v>
      </c>
      <c r="G40" s="745" t="e">
        <f>VLOOKUP(G37,'Course List (program)'!$G$2:$L$100,6,FALSE)</f>
        <v>#N/A</v>
      </c>
      <c r="H40" s="745" t="e">
        <f>VLOOKUP(H37,'Course List (program)'!$G$2:$L$100,6,FALSE)</f>
        <v>#N/A</v>
      </c>
      <c r="I40" s="746" t="e">
        <f>VLOOKUP(I37,'Course List (program)'!$G$2:$L$100,6,FALSE)</f>
        <v>#N/A</v>
      </c>
      <c r="J40" s="747" t="e">
        <f>VLOOKUP(J37,'Course List (program)'!$G$2:$L$100,6,FALSE)</f>
        <v>#N/A</v>
      </c>
      <c r="K40" s="745" t="e">
        <f>VLOOKUP(K37,'Course List (program)'!$G$2:$L$100,6,FALSE)</f>
        <v>#N/A</v>
      </c>
      <c r="L40" s="745" t="e">
        <f>VLOOKUP(L37,'Course List (program)'!$G$2:$L$100,6,FALSE)</f>
        <v>#N/A</v>
      </c>
      <c r="M40" s="748" t="e">
        <f>VLOOKUP(M37,'Course List (program)'!$G$2:$L$100,6,FALSE)</f>
        <v>#N/A</v>
      </c>
      <c r="N40" s="749" t="e">
        <f>VLOOKUP(N37,'Course List (program)'!$G$2:$L$100,6,FALSE)</f>
        <v>#N/A</v>
      </c>
      <c r="O40" s="745" t="e">
        <f>VLOOKUP(O37,'Course List (program)'!$G$2:$L$100,6,FALSE)</f>
        <v>#N/A</v>
      </c>
      <c r="P40" s="745" t="e">
        <f>VLOOKUP(P37,'Course List (program)'!$G$2:$L$100,6,FALSE)</f>
        <v>#N/A</v>
      </c>
      <c r="Q40" s="746" t="e">
        <f>VLOOKUP(Q37,'Course List (program)'!$G$2:$L$100,6,FALSE)</f>
        <v>#N/A</v>
      </c>
      <c r="R40" s="747" t="e">
        <f>VLOOKUP(R37,'Course List (program)'!$G$2:$L$100,6,FALSE)</f>
        <v>#N/A</v>
      </c>
      <c r="S40" s="745" t="e">
        <f>VLOOKUP(S37,'Course List (program)'!$G$2:$L$100,6,FALSE)</f>
        <v>#N/A</v>
      </c>
      <c r="T40" s="745" t="e">
        <f>VLOOKUP(T37,'Course List (program)'!$G$2:$L$100,6,FALSE)</f>
        <v>#N/A</v>
      </c>
      <c r="U40" s="748" t="e">
        <f>VLOOKUP(U37,'Course List (program)'!$G$2:$L$100,6,FALSE)</f>
        <v>#N/A</v>
      </c>
      <c r="V40" s="749">
        <f>VLOOKUP(V37,'Course List (program)'!$G$2:$L$100,6,FALSE)</f>
        <v>0</v>
      </c>
      <c r="W40" s="745">
        <f>VLOOKUP(W37,'Course List (program)'!$G$2:$L$100,6,FALSE)</f>
        <v>0</v>
      </c>
      <c r="X40" s="745" t="e">
        <f>VLOOKUP(X37,'Course List (program)'!$G$2:$L$100,6,FALSE)</f>
        <v>#N/A</v>
      </c>
      <c r="Y40" s="746" t="e">
        <f>VLOOKUP(Y37,'Course List (program)'!$G$2:$L$100,6,FALSE)</f>
        <v>#N/A</v>
      </c>
      <c r="Z40" s="747" t="e">
        <f>VLOOKUP(Z37,'Course List (program)'!$G$2:$L$100,6,FALSE)</f>
        <v>#N/A</v>
      </c>
      <c r="AA40" s="745">
        <f>VLOOKUP(AA37,'Course List (program)'!$G$2:$L$100,6,FALSE)</f>
        <v>0</v>
      </c>
      <c r="AB40" s="745" t="e">
        <f>VLOOKUP(AB37,'Course List (program)'!$G$2:$L$100,6,FALSE)</f>
        <v>#N/A</v>
      </c>
      <c r="AC40" s="748" t="e">
        <f>VLOOKUP(AC37,'Course List (program)'!$G$2:$L$100,6,FALSE)</f>
        <v>#N/A</v>
      </c>
      <c r="AD40" s="749">
        <f>VLOOKUP(AD37,'Course List (program)'!$G$2:$L$100,6,FALSE)</f>
        <v>0</v>
      </c>
      <c r="AE40" s="745" t="e">
        <f>VLOOKUP(AE37,'Course List (program)'!$G$2:$L$100,6,FALSE)</f>
        <v>#N/A</v>
      </c>
      <c r="AF40" s="745" t="e">
        <f>VLOOKUP(AF37,'Course List (program)'!$G$2:$L$100,6,FALSE)</f>
        <v>#N/A</v>
      </c>
      <c r="AG40" s="746" t="e">
        <f>VLOOKUP(AG37,'Course List (program)'!$G$2:$L$100,6,FALSE)</f>
        <v>#N/A</v>
      </c>
      <c r="AH40" s="747" t="e">
        <f>VLOOKUP(AH37,'Course List (program)'!$G$2:$L$100,6,FALSE)</f>
        <v>#N/A</v>
      </c>
      <c r="AI40" s="745">
        <f>VLOOKUP(AI37,'Course List (program)'!$G$2:$L$100,6,FALSE)</f>
        <v>0</v>
      </c>
      <c r="AJ40" s="745" t="e">
        <f>VLOOKUP(AJ37,'Course List (program)'!$G$2:$L$100,6,FALSE)</f>
        <v>#N/A</v>
      </c>
      <c r="AK40" s="748" t="e">
        <f>VLOOKUP(AK37,'Course List (program)'!$G$2:$L$100,6,FALSE)</f>
        <v>#N/A</v>
      </c>
      <c r="AL40" s="750">
        <f>VLOOKUP(AL37,'Course List (program)'!$G$2:$L$100,6,FALSE)</f>
        <v>0</v>
      </c>
      <c r="AM40" s="745" t="e">
        <f>VLOOKUP(AM37,'Course List (program)'!$G$2:$L$100,6,FALSE)</f>
        <v>#N/A</v>
      </c>
      <c r="AN40" s="745" t="e">
        <f>VLOOKUP(AN37,'Course List (program)'!$G$2:$L$100,6,FALSE)</f>
        <v>#N/A</v>
      </c>
      <c r="AO40" s="746" t="e">
        <f>VLOOKUP(AO37,'Course List (program)'!$G$2:$L$100,6,FALSE)</f>
        <v>#N/A</v>
      </c>
      <c r="AP40" s="747" t="e">
        <f>VLOOKUP(AP37,'Course List (program)'!$G$2:$L$100,6,FALSE)</f>
        <v>#N/A</v>
      </c>
      <c r="AQ40" s="745" t="e">
        <f>VLOOKUP(AQ37,'Course List (program)'!$G$2:$L$100,6,FALSE)</f>
        <v>#N/A</v>
      </c>
      <c r="AR40" s="745" t="e">
        <f>VLOOKUP(AR37,'Course List (program)'!$G$2:$L$100,6,FALSE)</f>
        <v>#N/A</v>
      </c>
      <c r="AS40" s="748" t="e">
        <f>VLOOKUP(AS37,'Course List (program)'!$G$2:$L$100,6,FALSE)</f>
        <v>#N/A</v>
      </c>
      <c r="AT40" s="1057"/>
    </row>
    <row r="41" spans="1:46" s="763" customFormat="1" ht="39.950000000000003" customHeight="1" x14ac:dyDescent="0.5">
      <c r="A41" s="763">
        <v>1</v>
      </c>
      <c r="B41" s="763" t="s">
        <v>13</v>
      </c>
      <c r="C41" s="1053"/>
      <c r="D41" s="803">
        <v>0.75</v>
      </c>
      <c r="E41" s="804">
        <v>10</v>
      </c>
      <c r="F41" s="905">
        <f>Section1Draft!E23</f>
        <v>0</v>
      </c>
      <c r="G41" s="905">
        <f>Section2Draft!$E$23</f>
        <v>0</v>
      </c>
      <c r="H41" s="796">
        <f>Section3Draft!E23</f>
        <v>0</v>
      </c>
      <c r="I41" s="797">
        <f>Section4Draft!E23</f>
        <v>0</v>
      </c>
      <c r="J41" s="908">
        <f>Section1Draft!L23</f>
        <v>0</v>
      </c>
      <c r="K41" s="905">
        <f>Section2Draft!L23</f>
        <v>0</v>
      </c>
      <c r="L41" s="905">
        <f>Section3Draft!L23</f>
        <v>0</v>
      </c>
      <c r="M41" s="909">
        <f>Section4Draft!L23</f>
        <v>0</v>
      </c>
      <c r="N41" s="910">
        <f>Section1Draft!F23</f>
        <v>0</v>
      </c>
      <c r="O41" s="905">
        <f>Section2Draft!F23</f>
        <v>0</v>
      </c>
      <c r="P41" s="796">
        <f>Section3Draft!F23</f>
        <v>0</v>
      </c>
      <c r="Q41" s="797">
        <f>Section4Draft!F23</f>
        <v>0</v>
      </c>
      <c r="R41" s="908">
        <f>Section1Draft!M23</f>
        <v>0</v>
      </c>
      <c r="S41" s="905">
        <f>Section2Draft!M23</f>
        <v>0</v>
      </c>
      <c r="T41" s="905">
        <f>Section3Draft!M23</f>
        <v>0</v>
      </c>
      <c r="U41" s="909">
        <f>Section4Draft!M23</f>
        <v>0</v>
      </c>
      <c r="V41" s="910">
        <f>Section1Draft!G23</f>
        <v>0</v>
      </c>
      <c r="W41" s="905">
        <f>Section2Draft!G23</f>
        <v>0</v>
      </c>
      <c r="X41" s="796">
        <f>Section3Draft!G23</f>
        <v>0</v>
      </c>
      <c r="Y41" s="797">
        <f>Section4Draft!G23</f>
        <v>0</v>
      </c>
      <c r="Z41" s="908">
        <f>Section1Draft!N23</f>
        <v>0</v>
      </c>
      <c r="AA41" s="905">
        <f>Section2Draft!N23</f>
        <v>0</v>
      </c>
      <c r="AB41" s="905">
        <f>Section3Draft!N23</f>
        <v>0</v>
      </c>
      <c r="AC41" s="909">
        <f>Section4Draft!N23</f>
        <v>0</v>
      </c>
      <c r="AD41" s="910">
        <f>Section1Draft!H23</f>
        <v>0</v>
      </c>
      <c r="AE41" s="905">
        <f>Section2Draft!H23</f>
        <v>0</v>
      </c>
      <c r="AF41" s="796">
        <f>Section3Draft!H23</f>
        <v>0</v>
      </c>
      <c r="AG41" s="797">
        <f>Section4Draft!H23</f>
        <v>0</v>
      </c>
      <c r="AH41" s="908">
        <f>Section1Draft!O23</f>
        <v>0</v>
      </c>
      <c r="AI41" s="905">
        <f>Section2Draft!O23</f>
        <v>0</v>
      </c>
      <c r="AJ41" s="905">
        <f>Section3Draft!O23</f>
        <v>0</v>
      </c>
      <c r="AK41" s="909">
        <f>Section4Draft!O23</f>
        <v>0</v>
      </c>
      <c r="AL41" s="910">
        <f>Section1Draft!I23</f>
        <v>0</v>
      </c>
      <c r="AM41" s="905">
        <f>Section2Draft!I23</f>
        <v>0</v>
      </c>
      <c r="AN41" s="796">
        <f>Section3Draft!I23</f>
        <v>0</v>
      </c>
      <c r="AO41" s="797">
        <f>Section4Draft!I23</f>
        <v>0</v>
      </c>
      <c r="AP41" s="908">
        <f>Section1Draft!P23</f>
        <v>0</v>
      </c>
      <c r="AQ41" s="905">
        <f>Section2Draft!P23</f>
        <v>0</v>
      </c>
      <c r="AR41" s="905">
        <f>Section3Draft!P23</f>
        <v>0</v>
      </c>
      <c r="AS41" s="909">
        <f>Section4Draft!P23</f>
        <v>0</v>
      </c>
      <c r="AT41" s="1057"/>
    </row>
    <row r="42" spans="1:46" s="820" customFormat="1" ht="60" customHeight="1" x14ac:dyDescent="0.35">
      <c r="A42" s="814">
        <v>1</v>
      </c>
      <c r="B42" s="814" t="s">
        <v>14</v>
      </c>
      <c r="C42" s="1053"/>
      <c r="D42" s="811"/>
      <c r="E42" s="810"/>
      <c r="F42" s="906" t="e">
        <f>VLOOKUP(F41,'Course List (program)'!$G$2:$L$100,2,FALSE)</f>
        <v>#N/A</v>
      </c>
      <c r="G42" s="906" t="e">
        <f>VLOOKUP(G41,'Course List (program)'!$G$2:$L$100,2,FALSE)</f>
        <v>#N/A</v>
      </c>
      <c r="H42" s="815" t="e">
        <f>VLOOKUP(H41,'Course List (program)'!$G$2:$L$100,2,FALSE)</f>
        <v>#N/A</v>
      </c>
      <c r="I42" s="816" t="e">
        <f>VLOOKUP(I41,'Course List (program)'!$G$2:$L$100,2,FALSE)</f>
        <v>#N/A</v>
      </c>
      <c r="J42" s="911" t="e">
        <f>VLOOKUP(J41,'Course List (program)'!$G$2:$L$100,2,FALSE)</f>
        <v>#N/A</v>
      </c>
      <c r="K42" s="906" t="e">
        <f>VLOOKUP(K41,'Course List (program)'!$G$2:$L$100,2,FALSE)</f>
        <v>#N/A</v>
      </c>
      <c r="L42" s="906" t="e">
        <f>VLOOKUP(L41,'Course List (program)'!$G$2:$L$100,2,FALSE)</f>
        <v>#N/A</v>
      </c>
      <c r="M42" s="912" t="e">
        <f>VLOOKUP(M41,'Course List (program)'!$G$2:$L$100,2,FALSE)</f>
        <v>#N/A</v>
      </c>
      <c r="N42" s="913" t="e">
        <f>VLOOKUP(N41,'Course List (program)'!$G$2:$L$100,2,FALSE)</f>
        <v>#N/A</v>
      </c>
      <c r="O42" s="906" t="e">
        <f>VLOOKUP(O41,'Course List (program)'!$G$2:$L$100,2,FALSE)</f>
        <v>#N/A</v>
      </c>
      <c r="P42" s="815" t="e">
        <f>VLOOKUP(P41,'Course List (program)'!$G$2:$L$100,2,FALSE)</f>
        <v>#N/A</v>
      </c>
      <c r="Q42" s="816" t="e">
        <f>VLOOKUP(Q41,'Course List (program)'!$G$2:$L$100,2,FALSE)</f>
        <v>#N/A</v>
      </c>
      <c r="R42" s="911" t="e">
        <f>VLOOKUP(R41,'Course List (program)'!$G$2:$L$100,2,FALSE)</f>
        <v>#N/A</v>
      </c>
      <c r="S42" s="906" t="e">
        <f>VLOOKUP(S41,'Course List (program)'!$G$2:$L$100,2,FALSE)</f>
        <v>#N/A</v>
      </c>
      <c r="T42" s="906" t="e">
        <f>VLOOKUP(T41,'Course List (program)'!$G$2:$L$100,2,FALSE)</f>
        <v>#N/A</v>
      </c>
      <c r="U42" s="912" t="e">
        <f>VLOOKUP(U41,'Course List (program)'!$G$2:$L$100,2,FALSE)</f>
        <v>#N/A</v>
      </c>
      <c r="V42" s="913" t="e">
        <f>VLOOKUP(V41,'Course List (program)'!$G$2:$L$100,2,FALSE)</f>
        <v>#N/A</v>
      </c>
      <c r="W42" s="906" t="e">
        <f>VLOOKUP(W41,'Course List (program)'!$G$2:$L$100,2,FALSE)</f>
        <v>#N/A</v>
      </c>
      <c r="X42" s="815" t="e">
        <f>VLOOKUP(X41,'Course List (program)'!$G$2:$L$100,2,FALSE)</f>
        <v>#N/A</v>
      </c>
      <c r="Y42" s="816" t="e">
        <f>VLOOKUP(Y41,'Course List (program)'!$G$2:$L$100,2,FALSE)</f>
        <v>#N/A</v>
      </c>
      <c r="Z42" s="911" t="e">
        <f>VLOOKUP(Z41,'Course List (program)'!$G$2:$L$100,2,FALSE)</f>
        <v>#N/A</v>
      </c>
      <c r="AA42" s="906" t="e">
        <f>VLOOKUP(AA41,'Course List (program)'!$G$2:$L$100,2,FALSE)</f>
        <v>#N/A</v>
      </c>
      <c r="AB42" s="906" t="e">
        <f>VLOOKUP(AB41,'Course List (program)'!$G$2:$L$100,2,FALSE)</f>
        <v>#N/A</v>
      </c>
      <c r="AC42" s="912" t="e">
        <f>VLOOKUP(AC41,'Course List (program)'!$G$2:$L$100,2,FALSE)</f>
        <v>#N/A</v>
      </c>
      <c r="AD42" s="913" t="e">
        <f>VLOOKUP(AD41,'Course List (program)'!$G$2:$L$100,2,FALSE)</f>
        <v>#N/A</v>
      </c>
      <c r="AE42" s="906" t="e">
        <f>VLOOKUP(AE41,'Course List (program)'!$G$2:$L$100,2,FALSE)</f>
        <v>#N/A</v>
      </c>
      <c r="AF42" s="815" t="e">
        <f>VLOOKUP(AF41,'Course List (program)'!$G$2:$L$100,2,FALSE)</f>
        <v>#N/A</v>
      </c>
      <c r="AG42" s="816" t="e">
        <f>VLOOKUP(AG41,'Course List (program)'!$G$2:$L$100,2,FALSE)</f>
        <v>#N/A</v>
      </c>
      <c r="AH42" s="911" t="e">
        <f>VLOOKUP(AH41,'Course List (program)'!$G$2:$L$100,2,FALSE)</f>
        <v>#N/A</v>
      </c>
      <c r="AI42" s="906" t="e">
        <f>VLOOKUP(AI41,'Course List (program)'!$G$2:$L$100,2,FALSE)</f>
        <v>#N/A</v>
      </c>
      <c r="AJ42" s="906" t="e">
        <f>VLOOKUP(AJ41,'Course List (program)'!$G$2:$L$100,2,FALSE)</f>
        <v>#N/A</v>
      </c>
      <c r="AK42" s="912" t="e">
        <f>VLOOKUP(AK41,'Course List (program)'!$G$2:$L$100,2,FALSE)</f>
        <v>#N/A</v>
      </c>
      <c r="AL42" s="913" t="e">
        <f>VLOOKUP(AL41,'Course List (program)'!$G$2:$L$100,2,FALSE)</f>
        <v>#N/A</v>
      </c>
      <c r="AM42" s="906" t="e">
        <f>VLOOKUP(AM41,'Course List (program)'!$G$2:$L$100,2,FALSE)</f>
        <v>#N/A</v>
      </c>
      <c r="AN42" s="815" t="e">
        <f>VLOOKUP(AN41,'Course List (program)'!$G$2:$L$100,2,FALSE)</f>
        <v>#N/A</v>
      </c>
      <c r="AO42" s="816" t="e">
        <f>VLOOKUP(AO41,'Course List (program)'!$G$2:$L$100,2,FALSE)</f>
        <v>#N/A</v>
      </c>
      <c r="AP42" s="911" t="e">
        <f>VLOOKUP(AP41,'Course List (program)'!$G$2:$L$100,2,FALSE)</f>
        <v>#N/A</v>
      </c>
      <c r="AQ42" s="906" t="e">
        <f>VLOOKUP(AQ41,'Course List (program)'!$G$2:$L$100,2,FALSE)</f>
        <v>#N/A</v>
      </c>
      <c r="AR42" s="906" t="e">
        <f>VLOOKUP(AR41,'Course List (program)'!$G$2:$L$100,2,FALSE)</f>
        <v>#N/A</v>
      </c>
      <c r="AS42" s="912" t="e">
        <f>VLOOKUP(AS41,'Course List (program)'!$G$2:$L$100,2,FALSE)</f>
        <v>#N/A</v>
      </c>
      <c r="AT42" s="1057"/>
    </row>
    <row r="43" spans="1:46" s="808" customFormat="1" ht="39.950000000000003" customHeight="1" thickBot="1" x14ac:dyDescent="0.35">
      <c r="A43" s="813">
        <v>1</v>
      </c>
      <c r="B43" s="813" t="s">
        <v>809</v>
      </c>
      <c r="C43" s="1053"/>
      <c r="D43" s="832"/>
      <c r="E43" s="833"/>
      <c r="F43" s="907" t="e">
        <f>VLOOKUP(F41,'Course List (program)'!$G$2:$L$100,3,FALSE)</f>
        <v>#N/A</v>
      </c>
      <c r="G43" s="907" t="e">
        <f>VLOOKUP(G41,'Course List (program)'!$G$2:$L$100,3,FALSE)</f>
        <v>#N/A</v>
      </c>
      <c r="H43" s="827" t="e">
        <f>VLOOKUP(H41,'Course List (program)'!$G$2:$L$100,3,FALSE)</f>
        <v>#N/A</v>
      </c>
      <c r="I43" s="828" t="e">
        <f>VLOOKUP(I41,'Course List (program)'!$G$2:$L$100,3,FALSE)</f>
        <v>#N/A</v>
      </c>
      <c r="J43" s="914" t="e">
        <f>VLOOKUP(J41,'Course List (program)'!$G$2:$L$100,3,FALSE)</f>
        <v>#N/A</v>
      </c>
      <c r="K43" s="907" t="e">
        <f>VLOOKUP(K41,'Course List (program)'!$G$2:$L$100,3,FALSE)</f>
        <v>#N/A</v>
      </c>
      <c r="L43" s="907" t="e">
        <f>VLOOKUP(L41,'Course List (program)'!$G$2:$L$100,3,FALSE)</f>
        <v>#N/A</v>
      </c>
      <c r="M43" s="915" t="e">
        <f>VLOOKUP(M41,'Course List (program)'!$G$2:$L$100,3,FALSE)</f>
        <v>#N/A</v>
      </c>
      <c r="N43" s="916" t="e">
        <f>VLOOKUP(N41,'Course List (program)'!$G$2:$L$100,3,FALSE)</f>
        <v>#N/A</v>
      </c>
      <c r="O43" s="907" t="e">
        <f>VLOOKUP(O41,'Course List (program)'!$G$2:$L$100,3,FALSE)</f>
        <v>#N/A</v>
      </c>
      <c r="P43" s="827" t="e">
        <f>VLOOKUP(P41,'Course List (program)'!$G$2:$L$100,3,FALSE)</f>
        <v>#N/A</v>
      </c>
      <c r="Q43" s="828" t="e">
        <f>VLOOKUP(Q41,'Course List (program)'!$G$2:$L$100,3,FALSE)</f>
        <v>#N/A</v>
      </c>
      <c r="R43" s="914" t="e">
        <f>VLOOKUP(R41,'Course List (program)'!$G$2:$L$100,3,FALSE)</f>
        <v>#N/A</v>
      </c>
      <c r="S43" s="907" t="e">
        <f>VLOOKUP(S41,'Course List (program)'!$G$2:$L$100,3,FALSE)</f>
        <v>#N/A</v>
      </c>
      <c r="T43" s="907" t="e">
        <f>VLOOKUP(T41,'Course List (program)'!$G$2:$L$100,3,FALSE)</f>
        <v>#N/A</v>
      </c>
      <c r="U43" s="915" t="e">
        <f>VLOOKUP(U41,'Course List (program)'!$G$2:$L$100,3,FALSE)</f>
        <v>#N/A</v>
      </c>
      <c r="V43" s="916" t="e">
        <f>VLOOKUP(V41,'Course List (program)'!$G$2:$L$100,3,FALSE)</f>
        <v>#N/A</v>
      </c>
      <c r="W43" s="907" t="e">
        <f>VLOOKUP(W41,'Course List (program)'!$G$2:$L$100,3,FALSE)</f>
        <v>#N/A</v>
      </c>
      <c r="X43" s="827" t="e">
        <f>VLOOKUP(X41,'Course List (program)'!$G$2:$L$100,3,FALSE)</f>
        <v>#N/A</v>
      </c>
      <c r="Y43" s="828" t="e">
        <f>VLOOKUP(Y41,'Course List (program)'!$G$2:$L$100,3,FALSE)</f>
        <v>#N/A</v>
      </c>
      <c r="Z43" s="914" t="e">
        <f>VLOOKUP(Z41,'Course List (program)'!$G$2:$L$100,3,FALSE)</f>
        <v>#N/A</v>
      </c>
      <c r="AA43" s="907" t="e">
        <f>VLOOKUP(AA41,'Course List (program)'!$G$2:$L$100,3,FALSE)</f>
        <v>#N/A</v>
      </c>
      <c r="AB43" s="907" t="e">
        <f>VLOOKUP(AB41,'Course List (program)'!$G$2:$L$100,3,FALSE)</f>
        <v>#N/A</v>
      </c>
      <c r="AC43" s="915" t="e">
        <f>VLOOKUP(AC41,'Course List (program)'!$G$2:$L$100,3,FALSE)</f>
        <v>#N/A</v>
      </c>
      <c r="AD43" s="916" t="e">
        <f>VLOOKUP(AD41,'Course List (program)'!$G$2:$L$100,3,FALSE)</f>
        <v>#N/A</v>
      </c>
      <c r="AE43" s="907" t="e">
        <f>VLOOKUP(AE41,'Course List (program)'!$G$2:$L$100,3,FALSE)</f>
        <v>#N/A</v>
      </c>
      <c r="AF43" s="827" t="e">
        <f>VLOOKUP(AF41,'Course List (program)'!$G$2:$L$100,3,FALSE)</f>
        <v>#N/A</v>
      </c>
      <c r="AG43" s="828" t="e">
        <f>VLOOKUP(AG41,'Course List (program)'!$G$2:$L$100,3,FALSE)</f>
        <v>#N/A</v>
      </c>
      <c r="AH43" s="914" t="e">
        <f>VLOOKUP(AH41,'Course List (program)'!$G$2:$L$100,3,FALSE)</f>
        <v>#N/A</v>
      </c>
      <c r="AI43" s="907" t="e">
        <f>VLOOKUP(AI41,'Course List (program)'!$G$2:$L$100,3,FALSE)</f>
        <v>#N/A</v>
      </c>
      <c r="AJ43" s="907" t="e">
        <f>VLOOKUP(AJ41,'Course List (program)'!$G$2:$L$100,3,FALSE)</f>
        <v>#N/A</v>
      </c>
      <c r="AK43" s="915" t="e">
        <f>VLOOKUP(AK41,'Course List (program)'!$G$2:$L$100,3,FALSE)</f>
        <v>#N/A</v>
      </c>
      <c r="AL43" s="916" t="e">
        <f>VLOOKUP(AL41,'Course List (program)'!$G$2:$L$100,3,FALSE)</f>
        <v>#N/A</v>
      </c>
      <c r="AM43" s="907" t="e">
        <f>VLOOKUP(AM41,'Course List (program)'!$G$2:$L$100,3,FALSE)</f>
        <v>#N/A</v>
      </c>
      <c r="AN43" s="827" t="e">
        <f>VLOOKUP(AN41,'Course List (program)'!$G$2:$L$100,3,FALSE)</f>
        <v>#N/A</v>
      </c>
      <c r="AO43" s="828" t="e">
        <f>VLOOKUP(AO41,'Course List (program)'!$G$2:$L$100,3,FALSE)</f>
        <v>#N/A</v>
      </c>
      <c r="AP43" s="914" t="e">
        <f>VLOOKUP(AP41,'Course List (program)'!$G$2:$L$100,3,FALSE)</f>
        <v>#N/A</v>
      </c>
      <c r="AQ43" s="907" t="e">
        <f>VLOOKUP(AQ41,'Course List (program)'!$G$2:$L$100,3,FALSE)</f>
        <v>#N/A</v>
      </c>
      <c r="AR43" s="907" t="e">
        <f>VLOOKUP(AR41,'Course List (program)'!$G$2:$L$100,3,FALSE)</f>
        <v>#N/A</v>
      </c>
      <c r="AS43" s="915" t="e">
        <f>VLOOKUP(AS41,'Course List (program)'!$G$2:$L$100,3,FALSE)</f>
        <v>#N/A</v>
      </c>
      <c r="AT43" s="1057"/>
    </row>
    <row r="44" spans="1:46" s="758" customFormat="1" ht="39.950000000000003" hidden="1" customHeight="1" collapsed="1" thickBot="1" x14ac:dyDescent="0.45">
      <c r="A44" s="700">
        <v>1</v>
      </c>
      <c r="B44" s="700" t="s">
        <v>540</v>
      </c>
      <c r="C44" s="1060"/>
      <c r="D44" s="769"/>
      <c r="E44" s="757"/>
      <c r="F44" s="751" t="e">
        <f>VLOOKUP(F41,'Course List (program)'!$G$2:$L$100,6,FALSE)</f>
        <v>#N/A</v>
      </c>
      <c r="G44" s="751" t="e">
        <f>VLOOKUP(G41,'Course List (program)'!$G$2:$L$100,6,FALSE)</f>
        <v>#N/A</v>
      </c>
      <c r="H44" s="751" t="e">
        <f>VLOOKUP(H41,'Course List (program)'!$G$2:$L$100,6,FALSE)</f>
        <v>#N/A</v>
      </c>
      <c r="I44" s="752" t="e">
        <f>VLOOKUP(I41,'Course List (program)'!$G$2:$L$100,6,FALSE)</f>
        <v>#N/A</v>
      </c>
      <c r="J44" s="753" t="e">
        <f>VLOOKUP(J41,'Course List (program)'!$G$2:$L$100,6,FALSE)</f>
        <v>#N/A</v>
      </c>
      <c r="K44" s="751" t="e">
        <f>VLOOKUP(K41,'Course List (program)'!$G$2:$L$100,6,FALSE)</f>
        <v>#N/A</v>
      </c>
      <c r="L44" s="751" t="e">
        <f>VLOOKUP(L41,'Course List (program)'!$G$2:$L$100,6,FALSE)</f>
        <v>#N/A</v>
      </c>
      <c r="M44" s="754" t="e">
        <f>VLOOKUP(M41,'Course List (program)'!$G$2:$L$100,6,FALSE)</f>
        <v>#N/A</v>
      </c>
      <c r="N44" s="755" t="e">
        <f>VLOOKUP(N41,'Course List (program)'!$G$2:$L$100,6,FALSE)</f>
        <v>#N/A</v>
      </c>
      <c r="O44" s="751" t="e">
        <f>VLOOKUP(O41,'Course List (program)'!$G$2:$L$100,6,FALSE)</f>
        <v>#N/A</v>
      </c>
      <c r="P44" s="751" t="e">
        <f>VLOOKUP(P41,'Course List (program)'!$G$2:$L$100,6,FALSE)</f>
        <v>#N/A</v>
      </c>
      <c r="Q44" s="752" t="e">
        <f>VLOOKUP(Q41,'Course List (program)'!$G$2:$L$100,6,FALSE)</f>
        <v>#N/A</v>
      </c>
      <c r="R44" s="753" t="e">
        <f>VLOOKUP(R41,'Course List (program)'!$G$2:$L$100,6,FALSE)</f>
        <v>#N/A</v>
      </c>
      <c r="S44" s="751" t="e">
        <f>VLOOKUP(S41,'Course List (program)'!$G$2:$L$100,6,FALSE)</f>
        <v>#N/A</v>
      </c>
      <c r="T44" s="751" t="e">
        <f>VLOOKUP(T41,'Course List (program)'!$G$2:$L$100,6,FALSE)</f>
        <v>#N/A</v>
      </c>
      <c r="U44" s="754" t="e">
        <f>VLOOKUP(U41,'Course List (program)'!$G$2:$L$100,6,FALSE)</f>
        <v>#N/A</v>
      </c>
      <c r="V44" s="755" t="e">
        <f>VLOOKUP(V41,'Course List (program)'!$G$2:$L$100,6,FALSE)</f>
        <v>#N/A</v>
      </c>
      <c r="W44" s="751" t="e">
        <f>VLOOKUP(W41,'Course List (program)'!$G$2:$L$100,6,FALSE)</f>
        <v>#N/A</v>
      </c>
      <c r="X44" s="751" t="e">
        <f>VLOOKUP(X41,'Course List (program)'!$G$2:$L$100,6,FALSE)</f>
        <v>#N/A</v>
      </c>
      <c r="Y44" s="752" t="e">
        <f>VLOOKUP(Y41,'Course List (program)'!$G$2:$L$100,6,FALSE)</f>
        <v>#N/A</v>
      </c>
      <c r="Z44" s="753" t="e">
        <f>VLOOKUP(Z41,'Course List (program)'!$G$2:$L$100,6,FALSE)</f>
        <v>#N/A</v>
      </c>
      <c r="AA44" s="751" t="e">
        <f>VLOOKUP(AA41,'Course List (program)'!$G$2:$L$100,6,FALSE)</f>
        <v>#N/A</v>
      </c>
      <c r="AB44" s="751" t="e">
        <f>VLOOKUP(AB41,'Course List (program)'!$G$2:$L$100,6,FALSE)</f>
        <v>#N/A</v>
      </c>
      <c r="AC44" s="754" t="e">
        <f>VLOOKUP(AC41,'Course List (program)'!$G$2:$L$100,6,FALSE)</f>
        <v>#N/A</v>
      </c>
      <c r="AD44" s="755" t="e">
        <f>VLOOKUP(AD41,'Course List (program)'!$G$2:$L$100,6,FALSE)</f>
        <v>#N/A</v>
      </c>
      <c r="AE44" s="751" t="e">
        <f>VLOOKUP(AE41,'Course List (program)'!$G$2:$L$100,6,FALSE)</f>
        <v>#N/A</v>
      </c>
      <c r="AF44" s="751" t="e">
        <f>VLOOKUP(AF41,'Course List (program)'!$G$2:$L$100,6,FALSE)</f>
        <v>#N/A</v>
      </c>
      <c r="AG44" s="752" t="e">
        <f>VLOOKUP(AG41,'Course List (program)'!$G$2:$L$100,6,FALSE)</f>
        <v>#N/A</v>
      </c>
      <c r="AH44" s="753" t="e">
        <f>VLOOKUP(AH41,'Course List (program)'!$G$2:$L$100,6,FALSE)</f>
        <v>#N/A</v>
      </c>
      <c r="AI44" s="751" t="e">
        <f>VLOOKUP(AI41,'Course List (program)'!$G$2:$L$100,6,FALSE)</f>
        <v>#N/A</v>
      </c>
      <c r="AJ44" s="751" t="e">
        <f>VLOOKUP(AJ41,'Course List (program)'!$G$2:$L$100,6,FALSE)</f>
        <v>#N/A</v>
      </c>
      <c r="AK44" s="754" t="e">
        <f>VLOOKUP(AK41,'Course List (program)'!$G$2:$L$100,6,FALSE)</f>
        <v>#N/A</v>
      </c>
      <c r="AL44" s="756" t="e">
        <f>VLOOKUP(AL41,'Course List (program)'!$G$2:$L$100,6,FALSE)</f>
        <v>#N/A</v>
      </c>
      <c r="AM44" s="751" t="e">
        <f>VLOOKUP(AM41,'Course List (program)'!$G$2:$L$100,6,FALSE)</f>
        <v>#N/A</v>
      </c>
      <c r="AN44" s="751" t="e">
        <f>VLOOKUP(AN41,'Course List (program)'!$G$2:$L$100,6,FALSE)</f>
        <v>#N/A</v>
      </c>
      <c r="AO44" s="752" t="e">
        <f>VLOOKUP(AO41,'Course List (program)'!$G$2:$L$100,6,FALSE)</f>
        <v>#N/A</v>
      </c>
      <c r="AP44" s="753" t="e">
        <f>VLOOKUP(AP41,'Course List (program)'!$G$2:$L$100,6,FALSE)</f>
        <v>#N/A</v>
      </c>
      <c r="AQ44" s="751" t="e">
        <f>VLOOKUP(AQ41,'Course List (program)'!$G$2:$L$100,6,FALSE)</f>
        <v>#N/A</v>
      </c>
      <c r="AR44" s="751" t="e">
        <f>VLOOKUP(AR41,'Course List (program)'!$G$2:$L$100,6,FALSE)</f>
        <v>#N/A</v>
      </c>
      <c r="AS44" s="754" t="e">
        <f>VLOOKUP(AS41,'Course List (program)'!$G$2:$L$100,6,FALSE)</f>
        <v>#N/A</v>
      </c>
      <c r="AT44" s="1057"/>
    </row>
    <row r="45" spans="1:46" s="940" customFormat="1" ht="60" customHeight="1" thickTop="1" x14ac:dyDescent="0.3">
      <c r="A45" s="923">
        <v>2</v>
      </c>
      <c r="B45" s="923" t="s">
        <v>810</v>
      </c>
      <c r="C45" s="1051" t="s">
        <v>805</v>
      </c>
      <c r="D45" s="924"/>
      <c r="E45" s="925"/>
      <c r="F45" s="1043" t="s">
        <v>797</v>
      </c>
      <c r="G45" s="1044"/>
      <c r="H45" s="1045"/>
      <c r="I45" s="1045"/>
      <c r="J45" s="1044"/>
      <c r="K45" s="1044"/>
      <c r="L45" s="1044"/>
      <c r="M45" s="1046"/>
      <c r="N45" s="1047" t="s">
        <v>798</v>
      </c>
      <c r="O45" s="1048"/>
      <c r="P45" s="1049"/>
      <c r="Q45" s="1049"/>
      <c r="R45" s="1048"/>
      <c r="S45" s="1048"/>
      <c r="T45" s="1048"/>
      <c r="U45" s="1050"/>
      <c r="V45" s="1047" t="s">
        <v>799</v>
      </c>
      <c r="W45" s="1048"/>
      <c r="X45" s="1049"/>
      <c r="Y45" s="1049"/>
      <c r="Z45" s="1048"/>
      <c r="AA45" s="1048"/>
      <c r="AB45" s="1048"/>
      <c r="AC45" s="1050"/>
      <c r="AD45" s="1047" t="s">
        <v>800</v>
      </c>
      <c r="AE45" s="1048"/>
      <c r="AF45" s="1049"/>
      <c r="AG45" s="1049"/>
      <c r="AH45" s="1048"/>
      <c r="AI45" s="1048"/>
      <c r="AJ45" s="1048"/>
      <c r="AK45" s="1050"/>
      <c r="AL45" s="1047" t="s">
        <v>807</v>
      </c>
      <c r="AM45" s="1048"/>
      <c r="AN45" s="1049"/>
      <c r="AO45" s="1049"/>
      <c r="AP45" s="1048"/>
      <c r="AQ45" s="1048"/>
      <c r="AR45" s="1048"/>
      <c r="AS45" s="1050"/>
      <c r="AT45" s="1059"/>
    </row>
    <row r="46" spans="1:46" s="940" customFormat="1" ht="39.950000000000003" customHeight="1" x14ac:dyDescent="0.3">
      <c r="A46" s="923">
        <v>2</v>
      </c>
      <c r="B46" s="923" t="s">
        <v>810</v>
      </c>
      <c r="C46" s="1052"/>
      <c r="D46" s="926"/>
      <c r="E46" s="927"/>
      <c r="F46" s="928" t="s">
        <v>45</v>
      </c>
      <c r="G46" s="929" t="str">
        <f>G3</f>
        <v>IRREGULAR</v>
      </c>
      <c r="H46" s="781"/>
      <c r="I46" s="782"/>
      <c r="J46" s="933" t="s">
        <v>46</v>
      </c>
      <c r="K46" s="929" t="str">
        <f>K3</f>
        <v>REGULAR</v>
      </c>
      <c r="L46" s="934"/>
      <c r="M46" s="935"/>
      <c r="N46" s="936" t="s">
        <v>45</v>
      </c>
      <c r="O46" s="929" t="str">
        <f>O3</f>
        <v>IRREGULAR</v>
      </c>
      <c r="P46" s="781"/>
      <c r="Q46" s="782"/>
      <c r="R46" s="933" t="s">
        <v>46</v>
      </c>
      <c r="S46" s="929" t="str">
        <f>S3</f>
        <v>REGULAR</v>
      </c>
      <c r="T46" s="934"/>
      <c r="U46" s="935"/>
      <c r="V46" s="936" t="s">
        <v>45</v>
      </c>
      <c r="W46" s="929" t="str">
        <f>W3</f>
        <v>IRREGULAR</v>
      </c>
      <c r="X46" s="781"/>
      <c r="Y46" s="782"/>
      <c r="Z46" s="933" t="s">
        <v>46</v>
      </c>
      <c r="AA46" s="929" t="str">
        <f>AA3</f>
        <v>REGULAR</v>
      </c>
      <c r="AB46" s="934"/>
      <c r="AC46" s="935"/>
      <c r="AD46" s="936" t="s">
        <v>45</v>
      </c>
      <c r="AE46" s="929" t="str">
        <f>AE3</f>
        <v>IRREGULAR</v>
      </c>
      <c r="AF46" s="781"/>
      <c r="AG46" s="782"/>
      <c r="AH46" s="933" t="s">
        <v>46</v>
      </c>
      <c r="AI46" s="929" t="str">
        <f>AI3</f>
        <v>REGULAR</v>
      </c>
      <c r="AJ46" s="934"/>
      <c r="AK46" s="935"/>
      <c r="AL46" s="936" t="s">
        <v>45</v>
      </c>
      <c r="AM46" s="929" t="str">
        <f>AM3</f>
        <v>IRREGULAR</v>
      </c>
      <c r="AN46" s="781"/>
      <c r="AO46" s="782"/>
      <c r="AP46" s="933" t="s">
        <v>46</v>
      </c>
      <c r="AQ46" s="929" t="str">
        <f>AQ3</f>
        <v>REGULAR</v>
      </c>
      <c r="AR46" s="934"/>
      <c r="AS46" s="935"/>
      <c r="AT46" s="1059"/>
    </row>
    <row r="47" spans="1:46" s="940" customFormat="1" ht="39.950000000000003" customHeight="1" x14ac:dyDescent="0.3">
      <c r="A47" s="923">
        <v>2</v>
      </c>
      <c r="B47" s="923" t="s">
        <v>810</v>
      </c>
      <c r="C47" s="1052"/>
      <c r="D47" s="930"/>
      <c r="E47" s="931"/>
      <c r="F47" s="932" t="s">
        <v>791</v>
      </c>
      <c r="G47" s="932" t="s">
        <v>792</v>
      </c>
      <c r="H47" s="789" t="s">
        <v>793</v>
      </c>
      <c r="I47" s="790" t="s">
        <v>794</v>
      </c>
      <c r="J47" s="937" t="s">
        <v>791</v>
      </c>
      <c r="K47" s="932" t="s">
        <v>792</v>
      </c>
      <c r="L47" s="932" t="s">
        <v>793</v>
      </c>
      <c r="M47" s="938" t="s">
        <v>794</v>
      </c>
      <c r="N47" s="939" t="s">
        <v>791</v>
      </c>
      <c r="O47" s="932" t="s">
        <v>792</v>
      </c>
      <c r="P47" s="789" t="s">
        <v>793</v>
      </c>
      <c r="Q47" s="790" t="s">
        <v>794</v>
      </c>
      <c r="R47" s="937" t="s">
        <v>791</v>
      </c>
      <c r="S47" s="932" t="s">
        <v>792</v>
      </c>
      <c r="T47" s="932" t="s">
        <v>793</v>
      </c>
      <c r="U47" s="938" t="s">
        <v>794</v>
      </c>
      <c r="V47" s="939" t="s">
        <v>791</v>
      </c>
      <c r="W47" s="932" t="s">
        <v>792</v>
      </c>
      <c r="X47" s="789" t="s">
        <v>793</v>
      </c>
      <c r="Y47" s="790" t="s">
        <v>794</v>
      </c>
      <c r="Z47" s="937" t="s">
        <v>791</v>
      </c>
      <c r="AA47" s="932" t="s">
        <v>792</v>
      </c>
      <c r="AB47" s="932" t="s">
        <v>793</v>
      </c>
      <c r="AC47" s="938" t="s">
        <v>794</v>
      </c>
      <c r="AD47" s="939" t="s">
        <v>791</v>
      </c>
      <c r="AE47" s="932" t="s">
        <v>792</v>
      </c>
      <c r="AF47" s="789" t="s">
        <v>793</v>
      </c>
      <c r="AG47" s="790" t="s">
        <v>794</v>
      </c>
      <c r="AH47" s="937" t="s">
        <v>791</v>
      </c>
      <c r="AI47" s="932" t="s">
        <v>792</v>
      </c>
      <c r="AJ47" s="932" t="s">
        <v>793</v>
      </c>
      <c r="AK47" s="938" t="s">
        <v>794</v>
      </c>
      <c r="AL47" s="939" t="s">
        <v>791</v>
      </c>
      <c r="AM47" s="932" t="s">
        <v>792</v>
      </c>
      <c r="AN47" s="789" t="s">
        <v>793</v>
      </c>
      <c r="AO47" s="790" t="s">
        <v>794</v>
      </c>
      <c r="AP47" s="937" t="s">
        <v>791</v>
      </c>
      <c r="AQ47" s="932" t="s">
        <v>792</v>
      </c>
      <c r="AR47" s="932" t="s">
        <v>793</v>
      </c>
      <c r="AS47" s="938" t="s">
        <v>794</v>
      </c>
      <c r="AT47" s="1059"/>
    </row>
    <row r="48" spans="1:46" s="743" customFormat="1" ht="39.950000000000003" customHeight="1" x14ac:dyDescent="0.4">
      <c r="A48" s="700">
        <v>2</v>
      </c>
      <c r="B48" s="700" t="s">
        <v>13</v>
      </c>
      <c r="C48" s="1053"/>
      <c r="D48" s="794">
        <v>0.375</v>
      </c>
      <c r="E48" s="795">
        <v>1</v>
      </c>
      <c r="F48" s="905" t="str">
        <f>Section1Draft!E27</f>
        <v>ARCH 251.11</v>
      </c>
      <c r="G48" s="905" t="str">
        <f>Section2Draft!$E$27</f>
        <v>ARCH 251.12</v>
      </c>
      <c r="H48" s="796">
        <f>Section3Draft!E27</f>
        <v>0</v>
      </c>
      <c r="I48" s="797">
        <f>Section4Draft!E27</f>
        <v>0</v>
      </c>
      <c r="J48" s="908" t="str">
        <f>Section1Draft!L27</f>
        <v>ARCH 252.11</v>
      </c>
      <c r="K48" s="905" t="str">
        <f>Section2Draft!L27</f>
        <v>ARCH 252.12</v>
      </c>
      <c r="L48" s="905">
        <f>Section3Draft!L27</f>
        <v>0</v>
      </c>
      <c r="M48" s="909">
        <f>Section4Draft!L27</f>
        <v>0</v>
      </c>
      <c r="N48" s="910" t="str">
        <f>Section1Draft!F27</f>
        <v>ARCH 205.01</v>
      </c>
      <c r="O48" s="905">
        <f>Section2Draft!F27</f>
        <v>0</v>
      </c>
      <c r="P48" s="796">
        <f>Section3Draft!F27</f>
        <v>0</v>
      </c>
      <c r="Q48" s="797">
        <f>Section4Draft!F27</f>
        <v>0</v>
      </c>
      <c r="R48" s="908" t="str">
        <f>Section1Draft!M27</f>
        <v>ARCH 262.01</v>
      </c>
      <c r="S48" s="905">
        <f>Section2Draft!M27</f>
        <v>0</v>
      </c>
      <c r="T48" s="905">
        <f>Section3Draft!M27</f>
        <v>0</v>
      </c>
      <c r="U48" s="909">
        <f>Section4Draft!M27</f>
        <v>0</v>
      </c>
      <c r="V48" s="910" t="str">
        <f>Section1Draft!G27</f>
        <v>ARCH 213.11</v>
      </c>
      <c r="W48" s="905">
        <f>Section2Draft!G27</f>
        <v>0</v>
      </c>
      <c r="X48" s="796">
        <f>Section3Draft!G27</f>
        <v>0</v>
      </c>
      <c r="Y48" s="797">
        <f>Section4Draft!G27</f>
        <v>0</v>
      </c>
      <c r="Z48" s="908" t="str">
        <f>Section1Draft!N27</f>
        <v>ARCH 244.01</v>
      </c>
      <c r="AA48" s="905">
        <f>Section2Draft!N27</f>
        <v>0</v>
      </c>
      <c r="AB48" s="905">
        <f>Section3Draft!N27</f>
        <v>0</v>
      </c>
      <c r="AC48" s="909">
        <f>Section4Draft!N27</f>
        <v>0</v>
      </c>
      <c r="AD48" s="910" t="str">
        <f>Section1Draft!H27</f>
        <v>ARCH 243.01</v>
      </c>
      <c r="AE48" s="905">
        <f>Section2Draft!H27</f>
        <v>0</v>
      </c>
      <c r="AF48" s="796">
        <f>Section3Draft!H27</f>
        <v>0</v>
      </c>
      <c r="AG48" s="797">
        <f>Section4Draft!H27</f>
        <v>0</v>
      </c>
      <c r="AH48" s="908">
        <f>Section1Draft!O27</f>
        <v>0</v>
      </c>
      <c r="AI48" s="905">
        <f>Section2Draft!O27</f>
        <v>0</v>
      </c>
      <c r="AJ48" s="905" t="str">
        <f>Section3Draft!O27</f>
        <v>ARCH 252.13</v>
      </c>
      <c r="AK48" s="909" t="str">
        <f>Section4Draft!O27</f>
        <v>ARCH 252.14</v>
      </c>
      <c r="AL48" s="910">
        <f>Section1Draft!I27</f>
        <v>0</v>
      </c>
      <c r="AM48" s="905">
        <f>Section2Draft!I27</f>
        <v>0</v>
      </c>
      <c r="AN48" s="796">
        <f>Section3Draft!I27</f>
        <v>0</v>
      </c>
      <c r="AO48" s="797">
        <f>Section4Draft!I27</f>
        <v>0</v>
      </c>
      <c r="AP48" s="908" t="str">
        <f>Section1Draft!P27</f>
        <v>ARCH 264.01</v>
      </c>
      <c r="AQ48" s="905">
        <f>Section2Draft!P27</f>
        <v>0</v>
      </c>
      <c r="AR48" s="905">
        <f>Section3Draft!P27</f>
        <v>0</v>
      </c>
      <c r="AS48" s="909">
        <f>Section4Draft!P27</f>
        <v>0</v>
      </c>
      <c r="AT48" s="1057"/>
    </row>
    <row r="49" spans="1:46" s="820" customFormat="1" ht="60" customHeight="1" x14ac:dyDescent="0.35">
      <c r="A49" s="814">
        <v>2</v>
      </c>
      <c r="B49" s="814" t="s">
        <v>14</v>
      </c>
      <c r="C49" s="1053"/>
      <c r="D49" s="806"/>
      <c r="E49" s="807"/>
      <c r="F49" s="906" t="str">
        <f>VLOOKUP(F48,'Course List (program)'!$G$2:$L$100,2,FALSE)</f>
        <v>Architectural Design Studio I</v>
      </c>
      <c r="G49" s="906" t="str">
        <f>VLOOKUP(G48,'Course List (program)'!$G$2:$L$100,2,FALSE)</f>
        <v>Architectural Design Studio I</v>
      </c>
      <c r="H49" s="815" t="e">
        <f>VLOOKUP(H48,'Course List (program)'!$G$2:$L$100,2,FALSE)</f>
        <v>#N/A</v>
      </c>
      <c r="I49" s="816" t="e">
        <f>VLOOKUP(I48,'Course List (program)'!$G$2:$L$100,2,FALSE)</f>
        <v>#N/A</v>
      </c>
      <c r="J49" s="911" t="str">
        <f>VLOOKUP(J48,'Course List (program)'!$G$2:$L$100,2,FALSE)</f>
        <v>Architectural Design Studio II</v>
      </c>
      <c r="K49" s="906" t="str">
        <f>VLOOKUP(K48,'Course List (program)'!$G$2:$L$100,2,FALSE)</f>
        <v>Architectural Design Studio II</v>
      </c>
      <c r="L49" s="906" t="e">
        <f>VLOOKUP(L48,'Course List (program)'!$G$2:$L$100,2,FALSE)</f>
        <v>#N/A</v>
      </c>
      <c r="M49" s="912" t="e">
        <f>VLOOKUP(M48,'Course List (program)'!$G$2:$L$100,2,FALSE)</f>
        <v>#N/A</v>
      </c>
      <c r="N49" s="913" t="str">
        <f>VLOOKUP(N48,'Course List (program)'!$G$2:$L$100,2,FALSE)</f>
        <v>History of Art I</v>
      </c>
      <c r="O49" s="906" t="e">
        <f>VLOOKUP(O48,'Course List (program)'!$G$2:$L$100,2,FALSE)</f>
        <v>#N/A</v>
      </c>
      <c r="P49" s="815" t="e">
        <f>VLOOKUP(P48,'Course List (program)'!$G$2:$L$100,2,FALSE)</f>
        <v>#N/A</v>
      </c>
      <c r="Q49" s="816" t="e">
        <f>VLOOKUP(Q48,'Course List (program)'!$G$2:$L$100,2,FALSE)</f>
        <v>#N/A</v>
      </c>
      <c r="R49" s="911" t="str">
        <f>VLOOKUP(R48,'Course List (program)'!$G$2:$L$100,2,FALSE)</f>
        <v xml:space="preserve">Reinforced Concrete </v>
      </c>
      <c r="S49" s="906" t="e">
        <f>VLOOKUP(S48,'Course List (program)'!$G$2:$L$100,2,FALSE)</f>
        <v>#N/A</v>
      </c>
      <c r="T49" s="906" t="e">
        <f>VLOOKUP(T48,'Course List (program)'!$G$2:$L$100,2,FALSE)</f>
        <v>#N/A</v>
      </c>
      <c r="U49" s="912" t="e">
        <f>VLOOKUP(U48,'Course List (program)'!$G$2:$L$100,2,FALSE)</f>
        <v>#N/A</v>
      </c>
      <c r="V49" s="913" t="str">
        <f>VLOOKUP(V48,'Course List (program)'!$G$2:$L$100,2,FALSE)</f>
        <v>Construction II</v>
      </c>
      <c r="W49" s="906" t="e">
        <f>VLOOKUP(W48,'Course List (program)'!$G$2:$L$100,2,FALSE)</f>
        <v>#N/A</v>
      </c>
      <c r="X49" s="815" t="e">
        <f>VLOOKUP(X48,'Course List (program)'!$G$2:$L$100,2,FALSE)</f>
        <v>#N/A</v>
      </c>
      <c r="Y49" s="816" t="e">
        <f>VLOOKUP(Y48,'Course List (program)'!$G$2:$L$100,2,FALSE)</f>
        <v>#N/A</v>
      </c>
      <c r="Z49" s="911" t="str">
        <f>VLOOKUP(Z48,'Course List (program)'!$G$2:$L$100,2,FALSE)</f>
        <v>Theory of Buildings II</v>
      </c>
      <c r="AA49" s="906" t="e">
        <f>VLOOKUP(AA48,'Course List (program)'!$G$2:$L$100,2,FALSE)</f>
        <v>#N/A</v>
      </c>
      <c r="AB49" s="906" t="e">
        <f>VLOOKUP(AB48,'Course List (program)'!$G$2:$L$100,2,FALSE)</f>
        <v>#N/A</v>
      </c>
      <c r="AC49" s="912" t="e">
        <f>VLOOKUP(AC48,'Course List (program)'!$G$2:$L$100,2,FALSE)</f>
        <v>#N/A</v>
      </c>
      <c r="AD49" s="913" t="str">
        <f>VLOOKUP(AD48,'Course List (program)'!$G$2:$L$100,2,FALSE)</f>
        <v>Theory of Buildings I</v>
      </c>
      <c r="AE49" s="906" t="e">
        <f>VLOOKUP(AE48,'Course List (program)'!$G$2:$L$100,2,FALSE)</f>
        <v>#N/A</v>
      </c>
      <c r="AF49" s="815" t="e">
        <f>VLOOKUP(AF48,'Course List (program)'!$G$2:$L$100,2,FALSE)</f>
        <v>#N/A</v>
      </c>
      <c r="AG49" s="816" t="e">
        <f>VLOOKUP(AG48,'Course List (program)'!$G$2:$L$100,2,FALSE)</f>
        <v>#N/A</v>
      </c>
      <c r="AH49" s="911" t="e">
        <f>VLOOKUP(AH48,'Course List (program)'!$G$2:$L$100,2,FALSE)</f>
        <v>#N/A</v>
      </c>
      <c r="AI49" s="906" t="e">
        <f>VLOOKUP(AI48,'Course List (program)'!$G$2:$L$100,2,FALSE)</f>
        <v>#N/A</v>
      </c>
      <c r="AJ49" s="906" t="str">
        <f>VLOOKUP(AJ48,'Course List (program)'!$G$2:$L$100,2,FALSE)</f>
        <v>Architectural Design Studio II</v>
      </c>
      <c r="AK49" s="912" t="str">
        <f>VLOOKUP(AK48,'Course List (program)'!$G$2:$L$100,2,FALSE)</f>
        <v>Architectural Design Studio II</v>
      </c>
      <c r="AL49" s="913" t="e">
        <f>VLOOKUP(AL48,'Course List (program)'!$G$2:$L$100,2,FALSE)</f>
        <v>#N/A</v>
      </c>
      <c r="AM49" s="906" t="e">
        <f>VLOOKUP(AM48,'Course List (program)'!$G$2:$L$100,2,FALSE)</f>
        <v>#N/A</v>
      </c>
      <c r="AN49" s="815" t="e">
        <f>VLOOKUP(AN48,'Course List (program)'!$G$2:$L$100,2,FALSE)</f>
        <v>#N/A</v>
      </c>
      <c r="AO49" s="816" t="e">
        <f>VLOOKUP(AO48,'Course List (program)'!$G$2:$L$100,2,FALSE)</f>
        <v>#N/A</v>
      </c>
      <c r="AP49" s="911" t="str">
        <f>VLOOKUP(AP48,'Course List (program)'!$G$2:$L$100,2,FALSE)</f>
        <v xml:space="preserve">Mechanical and Electrical Building Services </v>
      </c>
      <c r="AQ49" s="906" t="e">
        <f>VLOOKUP(AQ48,'Course List (program)'!$G$2:$L$100,2,FALSE)</f>
        <v>#N/A</v>
      </c>
      <c r="AR49" s="906" t="e">
        <f>VLOOKUP(AR48,'Course List (program)'!$G$2:$L$100,2,FALSE)</f>
        <v>#N/A</v>
      </c>
      <c r="AS49" s="912" t="e">
        <f>VLOOKUP(AS48,'Course List (program)'!$G$2:$L$100,2,FALSE)</f>
        <v>#N/A</v>
      </c>
      <c r="AT49" s="1057"/>
    </row>
    <row r="50" spans="1:46" s="808" customFormat="1" ht="39.950000000000003" customHeight="1" x14ac:dyDescent="0.3">
      <c r="A50" s="813">
        <v>2</v>
      </c>
      <c r="B50" s="813" t="s">
        <v>809</v>
      </c>
      <c r="C50" s="1053"/>
      <c r="D50" s="836"/>
      <c r="E50" s="835"/>
      <c r="F50" s="907" t="str">
        <f>VLOOKUP(F48,'Course List (program)'!$G$2:$L$100,3,FALSE)</f>
        <v>Doç. Orhan ÖZGÜNER</v>
      </c>
      <c r="G50" s="907" t="str">
        <f>VLOOKUP(G48,'Course List (program)'!$G$2:$L$100,3,FALSE)</f>
        <v>Prof. Dr. Yavuz KOŞANER</v>
      </c>
      <c r="H50" s="827" t="e">
        <f>VLOOKUP(H48,'Course List (program)'!$G$2:$L$100,3,FALSE)</f>
        <v>#N/A</v>
      </c>
      <c r="I50" s="828" t="e">
        <f>VLOOKUP(I48,'Course List (program)'!$G$2:$L$100,3,FALSE)</f>
        <v>#N/A</v>
      </c>
      <c r="J50" s="914" t="str">
        <f>VLOOKUP(J48,'Course List (program)'!$G$2:$L$100,3,FALSE)</f>
        <v>Öğr. Gör. Orhun ALKAN</v>
      </c>
      <c r="K50" s="907" t="str">
        <f>VLOOKUP(K48,'Course List (program)'!$G$2:$L$100,3,FALSE)</f>
        <v>Öğr. Gör. Nazmi KARAKUŞ</v>
      </c>
      <c r="L50" s="907" t="e">
        <f>VLOOKUP(L48,'Course List (program)'!$G$2:$L$100,3,FALSE)</f>
        <v>#N/A</v>
      </c>
      <c r="M50" s="915" t="e">
        <f>VLOOKUP(M48,'Course List (program)'!$G$2:$L$100,3,FALSE)</f>
        <v>#N/A</v>
      </c>
      <c r="N50" s="916" t="str">
        <f>VLOOKUP(N48,'Course List (program)'!$G$2:$L$100,3,FALSE)</f>
        <v>Yrd. Doç. Dr. Ayşe Nur EREK</v>
      </c>
      <c r="O50" s="907" t="e">
        <f>VLOOKUP(O48,'Course List (program)'!$G$2:$L$100,3,FALSE)</f>
        <v>#N/A</v>
      </c>
      <c r="P50" s="827" t="e">
        <f>VLOOKUP(P48,'Course List (program)'!$G$2:$L$100,3,FALSE)</f>
        <v>#N/A</v>
      </c>
      <c r="Q50" s="828" t="e">
        <f>VLOOKUP(Q48,'Course List (program)'!$G$2:$L$100,3,FALSE)</f>
        <v>#N/A</v>
      </c>
      <c r="R50" s="914" t="str">
        <f>VLOOKUP(R48,'Course List (program)'!$G$2:$L$100,3,FALSE)</f>
        <v>Prof. Dr. Cengiz TOKLU</v>
      </c>
      <c r="S50" s="907" t="e">
        <f>VLOOKUP(S48,'Course List (program)'!$G$2:$L$100,3,FALSE)</f>
        <v>#N/A</v>
      </c>
      <c r="T50" s="907" t="e">
        <f>VLOOKUP(T48,'Course List (program)'!$G$2:$L$100,3,FALSE)</f>
        <v>#N/A</v>
      </c>
      <c r="U50" s="915" t="e">
        <f>VLOOKUP(U48,'Course List (program)'!$G$2:$L$100,3,FALSE)</f>
        <v>#N/A</v>
      </c>
      <c r="V50" s="916" t="str">
        <f>VLOOKUP(V48,'Course List (program)'!$G$2:$L$100,3,FALSE)</f>
        <v>Öğr. Gör. Gülçin SOYAK</v>
      </c>
      <c r="W50" s="907" t="e">
        <f>VLOOKUP(W48,'Course List (program)'!$G$2:$L$100,3,FALSE)</f>
        <v>#N/A</v>
      </c>
      <c r="X50" s="827" t="e">
        <f>VLOOKUP(X48,'Course List (program)'!$G$2:$L$100,3,FALSE)</f>
        <v>#N/A</v>
      </c>
      <c r="Y50" s="828" t="e">
        <f>VLOOKUP(Y48,'Course List (program)'!$G$2:$L$100,3,FALSE)</f>
        <v>#N/A</v>
      </c>
      <c r="Z50" s="914" t="str">
        <f>VLOOKUP(Z48,'Course List (program)'!$G$2:$L$100,3,FALSE)</f>
        <v>Prof. Dr. A. Zekiye ABALI</v>
      </c>
      <c r="AA50" s="907" t="e">
        <f>VLOOKUP(AA48,'Course List (program)'!$G$2:$L$100,3,FALSE)</f>
        <v>#N/A</v>
      </c>
      <c r="AB50" s="907" t="e">
        <f>VLOOKUP(AB48,'Course List (program)'!$G$2:$L$100,3,FALSE)</f>
        <v>#N/A</v>
      </c>
      <c r="AC50" s="915" t="e">
        <f>VLOOKUP(AC48,'Course List (program)'!$G$2:$L$100,3,FALSE)</f>
        <v>#N/A</v>
      </c>
      <c r="AD50" s="916" t="str">
        <f>VLOOKUP(AD48,'Course List (program)'!$G$2:$L$100,3,FALSE)</f>
        <v>Prof. Dr. A. Zekiye ABALI</v>
      </c>
      <c r="AE50" s="907" t="e">
        <f>VLOOKUP(AE48,'Course List (program)'!$G$2:$L$100,3,FALSE)</f>
        <v>#N/A</v>
      </c>
      <c r="AF50" s="827" t="e">
        <f>VLOOKUP(AF48,'Course List (program)'!$G$2:$L$100,3,FALSE)</f>
        <v>#N/A</v>
      </c>
      <c r="AG50" s="828" t="e">
        <f>VLOOKUP(AG48,'Course List (program)'!$G$2:$L$100,3,FALSE)</f>
        <v>#N/A</v>
      </c>
      <c r="AH50" s="914" t="e">
        <f>VLOOKUP(AH48,'Course List (program)'!$G$2:$L$100,3,FALSE)</f>
        <v>#N/A</v>
      </c>
      <c r="AI50" s="907" t="e">
        <f>VLOOKUP(AI48,'Course List (program)'!$G$2:$L$100,3,FALSE)</f>
        <v>#N/A</v>
      </c>
      <c r="AJ50" s="907" t="str">
        <f>VLOOKUP(AJ48,'Course List (program)'!$G$2:$L$100,3,FALSE)</f>
        <v>Öğr. Gör. Nişan YAUBYAN</v>
      </c>
      <c r="AK50" s="915" t="str">
        <f>VLOOKUP(AK48,'Course List (program)'!$G$2:$L$100,3,FALSE)</f>
        <v>Yrd. Doç. Dr. Murat ŞAHİN</v>
      </c>
      <c r="AL50" s="916" t="e">
        <f>VLOOKUP(AL48,'Course List (program)'!$G$2:$L$100,3,FALSE)</f>
        <v>#N/A</v>
      </c>
      <c r="AM50" s="907" t="e">
        <f>VLOOKUP(AM48,'Course List (program)'!$G$2:$L$100,3,FALSE)</f>
        <v>#N/A</v>
      </c>
      <c r="AN50" s="827" t="e">
        <f>VLOOKUP(AN48,'Course List (program)'!$G$2:$L$100,3,FALSE)</f>
        <v>#N/A</v>
      </c>
      <c r="AO50" s="828" t="e">
        <f>VLOOKUP(AO48,'Course List (program)'!$G$2:$L$100,3,FALSE)</f>
        <v>#N/A</v>
      </c>
      <c r="AP50" s="914" t="str">
        <f>VLOOKUP(AP48,'Course List (program)'!$G$2:$L$100,3,FALSE)</f>
        <v>Öğr. Gör. Cengiz GÖKÇE</v>
      </c>
      <c r="AQ50" s="907" t="e">
        <f>VLOOKUP(AQ48,'Course List (program)'!$G$2:$L$100,3,FALSE)</f>
        <v>#N/A</v>
      </c>
      <c r="AR50" s="907" t="e">
        <f>VLOOKUP(AR48,'Course List (program)'!$G$2:$L$100,3,FALSE)</f>
        <v>#N/A</v>
      </c>
      <c r="AS50" s="915" t="e">
        <f>VLOOKUP(AS48,'Course List (program)'!$G$2:$L$100,3,FALSE)</f>
        <v>#N/A</v>
      </c>
      <c r="AT50" s="1057"/>
    </row>
    <row r="51" spans="1:46" ht="39.950000000000003" hidden="1" customHeight="1" x14ac:dyDescent="0.4">
      <c r="A51" s="700">
        <v>2</v>
      </c>
      <c r="B51" s="700" t="s">
        <v>540</v>
      </c>
      <c r="C51" s="1053"/>
      <c r="D51" s="770"/>
      <c r="E51" s="771"/>
      <c r="F51" s="745">
        <f>VLOOKUP(F48,'Course List (program)'!$G$2:$L$100,6,FALSE)</f>
        <v>0</v>
      </c>
      <c r="G51" s="745">
        <f>VLOOKUP(G48,'Course List (program)'!$G$2:$L$100,6,FALSE)</f>
        <v>0</v>
      </c>
      <c r="H51" s="745" t="e">
        <f>VLOOKUP(H48,'Course List (program)'!$G$2:$L$100,6,FALSE)</f>
        <v>#N/A</v>
      </c>
      <c r="I51" s="746" t="e">
        <f>VLOOKUP(I48,'Course List (program)'!$G$2:$L$100,6,FALSE)</f>
        <v>#N/A</v>
      </c>
      <c r="J51" s="747">
        <f>VLOOKUP(J48,'Course List (program)'!$G$2:$L$100,6,FALSE)</f>
        <v>0</v>
      </c>
      <c r="K51" s="745">
        <f>VLOOKUP(K48,'Course List (program)'!$G$2:$L$100,6,FALSE)</f>
        <v>0</v>
      </c>
      <c r="L51" s="745" t="e">
        <f>VLOOKUP(L48,'Course List (program)'!$G$2:$L$100,6,FALSE)</f>
        <v>#N/A</v>
      </c>
      <c r="M51" s="748" t="e">
        <f>VLOOKUP(M48,'Course List (program)'!$G$2:$L$100,6,FALSE)</f>
        <v>#N/A</v>
      </c>
      <c r="N51" s="749">
        <f>VLOOKUP(N48,'Course List (program)'!$G$2:$L$100,6,FALSE)</f>
        <v>0</v>
      </c>
      <c r="O51" s="745" t="e">
        <f>VLOOKUP(O48,'Course List (program)'!$G$2:$L$100,6,FALSE)</f>
        <v>#N/A</v>
      </c>
      <c r="P51" s="745" t="e">
        <f>VLOOKUP(P48,'Course List (program)'!$G$2:$L$100,6,FALSE)</f>
        <v>#N/A</v>
      </c>
      <c r="Q51" s="746" t="e">
        <f>VLOOKUP(Q48,'Course List (program)'!$G$2:$L$100,6,FALSE)</f>
        <v>#N/A</v>
      </c>
      <c r="R51" s="747">
        <f>VLOOKUP(R48,'Course List (program)'!$G$2:$L$100,6,FALSE)</f>
        <v>0</v>
      </c>
      <c r="S51" s="745" t="e">
        <f>VLOOKUP(S48,'Course List (program)'!$G$2:$L$100,6,FALSE)</f>
        <v>#N/A</v>
      </c>
      <c r="T51" s="745" t="e">
        <f>VLOOKUP(T48,'Course List (program)'!$G$2:$L$100,6,FALSE)</f>
        <v>#N/A</v>
      </c>
      <c r="U51" s="748" t="e">
        <f>VLOOKUP(U48,'Course List (program)'!$G$2:$L$100,6,FALSE)</f>
        <v>#N/A</v>
      </c>
      <c r="V51" s="749">
        <f>VLOOKUP(V48,'Course List (program)'!$G$2:$L$100,6,FALSE)</f>
        <v>0</v>
      </c>
      <c r="W51" s="745" t="e">
        <f>VLOOKUP(W48,'Course List (program)'!$G$2:$L$100,6,FALSE)</f>
        <v>#N/A</v>
      </c>
      <c r="X51" s="745" t="e">
        <f>VLOOKUP(X48,'Course List (program)'!$G$2:$L$100,6,FALSE)</f>
        <v>#N/A</v>
      </c>
      <c r="Y51" s="746" t="e">
        <f>VLOOKUP(Y48,'Course List (program)'!$G$2:$L$100,6,FALSE)</f>
        <v>#N/A</v>
      </c>
      <c r="Z51" s="747">
        <f>VLOOKUP(Z48,'Course List (program)'!$G$2:$L$100,6,FALSE)</f>
        <v>0</v>
      </c>
      <c r="AA51" s="745" t="e">
        <f>VLOOKUP(AA48,'Course List (program)'!$G$2:$L$100,6,FALSE)</f>
        <v>#N/A</v>
      </c>
      <c r="AB51" s="745" t="e">
        <f>VLOOKUP(AB48,'Course List (program)'!$G$2:$L$100,6,FALSE)</f>
        <v>#N/A</v>
      </c>
      <c r="AC51" s="748" t="e">
        <f>VLOOKUP(AC48,'Course List (program)'!$G$2:$L$100,6,FALSE)</f>
        <v>#N/A</v>
      </c>
      <c r="AD51" s="749">
        <f>VLOOKUP(AD48,'Course List (program)'!$G$2:$L$100,6,FALSE)</f>
        <v>0</v>
      </c>
      <c r="AE51" s="745" t="e">
        <f>VLOOKUP(AE48,'Course List (program)'!$G$2:$L$100,6,FALSE)</f>
        <v>#N/A</v>
      </c>
      <c r="AF51" s="745" t="e">
        <f>VLOOKUP(AF48,'Course List (program)'!$G$2:$L$100,6,FALSE)</f>
        <v>#N/A</v>
      </c>
      <c r="AG51" s="746" t="e">
        <f>VLOOKUP(AG48,'Course List (program)'!$G$2:$L$100,6,FALSE)</f>
        <v>#N/A</v>
      </c>
      <c r="AH51" s="747" t="e">
        <f>VLOOKUP(AH48,'Course List (program)'!$G$2:$L$100,6,FALSE)</f>
        <v>#N/A</v>
      </c>
      <c r="AI51" s="745" t="e">
        <f>VLOOKUP(AI48,'Course List (program)'!$G$2:$L$100,6,FALSE)</f>
        <v>#N/A</v>
      </c>
      <c r="AJ51" s="745">
        <f>VLOOKUP(AJ48,'Course List (program)'!$G$2:$L$100,6,FALSE)</f>
        <v>0</v>
      </c>
      <c r="AK51" s="748">
        <f>VLOOKUP(AK48,'Course List (program)'!$G$2:$L$100,6,FALSE)</f>
        <v>0</v>
      </c>
      <c r="AL51" s="750" t="e">
        <f>VLOOKUP(AL48,'Course List (program)'!$G$2:$L$100,6,FALSE)</f>
        <v>#N/A</v>
      </c>
      <c r="AM51" s="745" t="e">
        <f>VLOOKUP(AM48,'Course List (program)'!$G$2:$L$100,6,FALSE)</f>
        <v>#N/A</v>
      </c>
      <c r="AN51" s="745" t="e">
        <f>VLOOKUP(AN48,'Course List (program)'!$G$2:$L$100,6,FALSE)</f>
        <v>#N/A</v>
      </c>
      <c r="AO51" s="746" t="e">
        <f>VLOOKUP(AO48,'Course List (program)'!$G$2:$L$100,6,FALSE)</f>
        <v>#N/A</v>
      </c>
      <c r="AP51" s="747">
        <f>VLOOKUP(AP48,'Course List (program)'!$G$2:$L$100,6,FALSE)</f>
        <v>0</v>
      </c>
      <c r="AQ51" s="745" t="e">
        <f>VLOOKUP(AQ48,'Course List (program)'!$G$2:$L$100,6,FALSE)</f>
        <v>#N/A</v>
      </c>
      <c r="AR51" s="745" t="e">
        <f>VLOOKUP(AR48,'Course List (program)'!$G$2:$L$100,6,FALSE)</f>
        <v>#N/A</v>
      </c>
      <c r="AS51" s="748" t="e">
        <f>VLOOKUP(AS48,'Course List (program)'!$G$2:$L$100,6,FALSE)</f>
        <v>#N/A</v>
      </c>
      <c r="AT51" s="1057"/>
    </row>
    <row r="52" spans="1:46" s="743" customFormat="1" ht="39.950000000000003" customHeight="1" x14ac:dyDescent="0.4">
      <c r="A52" s="700">
        <v>2</v>
      </c>
      <c r="B52" s="700" t="s">
        <v>13</v>
      </c>
      <c r="C52" s="1053"/>
      <c r="D52" s="794">
        <v>0.41666666666666669</v>
      </c>
      <c r="E52" s="795">
        <v>2</v>
      </c>
      <c r="F52" s="905" t="str">
        <f>Section1Draft!E29</f>
        <v>ARCH 251.11</v>
      </c>
      <c r="G52" s="905" t="str">
        <f>Section2Draft!$E$29</f>
        <v>ARCH 251.12</v>
      </c>
      <c r="H52" s="796">
        <f>Section3Draft!E29</f>
        <v>0</v>
      </c>
      <c r="I52" s="797">
        <f>Section4Draft!E29</f>
        <v>0</v>
      </c>
      <c r="J52" s="908" t="str">
        <f>Section1Draft!L29</f>
        <v>ARCH 252.11</v>
      </c>
      <c r="K52" s="905" t="str">
        <f>Section2Draft!L29</f>
        <v>ARCH 252.12</v>
      </c>
      <c r="L52" s="905">
        <f>Section3Draft!L29</f>
        <v>0</v>
      </c>
      <c r="M52" s="909">
        <f>Section4Draft!L29</f>
        <v>0</v>
      </c>
      <c r="N52" s="910" t="str">
        <f>Section1Draft!F29</f>
        <v>ARCH 205.01</v>
      </c>
      <c r="O52" s="905">
        <f>Section2Draft!F29</f>
        <v>0</v>
      </c>
      <c r="P52" s="796">
        <f>Section3Draft!F29</f>
        <v>0</v>
      </c>
      <c r="Q52" s="797">
        <f>Section4Draft!F29</f>
        <v>0</v>
      </c>
      <c r="R52" s="908" t="str">
        <f>Section1Draft!M29</f>
        <v>ARCH 262.01</v>
      </c>
      <c r="S52" s="905">
        <f>Section2Draft!M29</f>
        <v>0</v>
      </c>
      <c r="T52" s="905">
        <f>Section3Draft!M29</f>
        <v>0</v>
      </c>
      <c r="U52" s="909">
        <f>Section4Draft!M29</f>
        <v>0</v>
      </c>
      <c r="V52" s="910" t="str">
        <f>Section1Draft!G29</f>
        <v>ARCH 213.11</v>
      </c>
      <c r="W52" s="905">
        <f>Section2Draft!G29</f>
        <v>0</v>
      </c>
      <c r="X52" s="796">
        <f>Section3Draft!G29</f>
        <v>0</v>
      </c>
      <c r="Y52" s="797">
        <f>Section4Draft!G29</f>
        <v>0</v>
      </c>
      <c r="Z52" s="908" t="str">
        <f>Section1Draft!N29</f>
        <v>ARCH 244.01</v>
      </c>
      <c r="AA52" s="905">
        <f>Section2Draft!N29</f>
        <v>0</v>
      </c>
      <c r="AB52" s="905">
        <f>Section3Draft!N29</f>
        <v>0</v>
      </c>
      <c r="AC52" s="909">
        <f>Section4Draft!N29</f>
        <v>0</v>
      </c>
      <c r="AD52" s="910" t="str">
        <f>Section1Draft!H29</f>
        <v>ARCH 243.01</v>
      </c>
      <c r="AE52" s="905">
        <f>Section2Draft!H29</f>
        <v>0</v>
      </c>
      <c r="AF52" s="796">
        <f>Section3Draft!H29</f>
        <v>0</v>
      </c>
      <c r="AG52" s="797">
        <f>Section4Draft!H29</f>
        <v>0</v>
      </c>
      <c r="AH52" s="908">
        <f>Section1Draft!O29</f>
        <v>0</v>
      </c>
      <c r="AI52" s="905">
        <f>Section2Draft!O29</f>
        <v>0</v>
      </c>
      <c r="AJ52" s="905" t="str">
        <f>Section3Draft!O29</f>
        <v>ARCH 252.13</v>
      </c>
      <c r="AK52" s="909" t="str">
        <f>Section4Draft!O29</f>
        <v>ARCH 252.14</v>
      </c>
      <c r="AL52" s="910">
        <f>Section1Draft!I29</f>
        <v>0</v>
      </c>
      <c r="AM52" s="905">
        <f>Section2Draft!I29</f>
        <v>0</v>
      </c>
      <c r="AN52" s="796">
        <f>Section3Draft!I29</f>
        <v>0</v>
      </c>
      <c r="AO52" s="797">
        <f>Section4Draft!I29</f>
        <v>0</v>
      </c>
      <c r="AP52" s="908" t="str">
        <f>Section1Draft!P29</f>
        <v>ARCH 264.01</v>
      </c>
      <c r="AQ52" s="905">
        <f>Section2Draft!P29</f>
        <v>0</v>
      </c>
      <c r="AR52" s="905">
        <f>Section3Draft!P29</f>
        <v>0</v>
      </c>
      <c r="AS52" s="909">
        <f>Section4Draft!P29</f>
        <v>0</v>
      </c>
      <c r="AT52" s="1057"/>
    </row>
    <row r="53" spans="1:46" s="820" customFormat="1" ht="60" customHeight="1" x14ac:dyDescent="0.35">
      <c r="A53" s="814">
        <v>2</v>
      </c>
      <c r="B53" s="814" t="s">
        <v>14</v>
      </c>
      <c r="C53" s="1053"/>
      <c r="D53" s="809"/>
      <c r="E53" s="810"/>
      <c r="F53" s="906" t="str">
        <f>VLOOKUP(F52,'Course List (program)'!$G$2:$L$100,2,FALSE)</f>
        <v>Architectural Design Studio I</v>
      </c>
      <c r="G53" s="906" t="str">
        <f>VLOOKUP(G52,'Course List (program)'!$G$2:$L$100,2,FALSE)</f>
        <v>Architectural Design Studio I</v>
      </c>
      <c r="H53" s="815" t="e">
        <f>VLOOKUP(H52,'Course List (program)'!$G$2:$L$100,2,FALSE)</f>
        <v>#N/A</v>
      </c>
      <c r="I53" s="816" t="e">
        <f>VLOOKUP(I52,'Course List (program)'!$G$2:$L$100,2,FALSE)</f>
        <v>#N/A</v>
      </c>
      <c r="J53" s="911" t="str">
        <f>VLOOKUP(J52,'Course List (program)'!$G$2:$L$100,2,FALSE)</f>
        <v>Architectural Design Studio II</v>
      </c>
      <c r="K53" s="906" t="str">
        <f>VLOOKUP(K52,'Course List (program)'!$G$2:$L$100,2,FALSE)</f>
        <v>Architectural Design Studio II</v>
      </c>
      <c r="L53" s="906" t="e">
        <f>VLOOKUP(L52,'Course List (program)'!$G$2:$L$100,2,FALSE)</f>
        <v>#N/A</v>
      </c>
      <c r="M53" s="912" t="e">
        <f>VLOOKUP(M52,'Course List (program)'!$G$2:$L$100,2,FALSE)</f>
        <v>#N/A</v>
      </c>
      <c r="N53" s="913" t="str">
        <f>VLOOKUP(N52,'Course List (program)'!$G$2:$L$100,2,FALSE)</f>
        <v>History of Art I</v>
      </c>
      <c r="O53" s="906" t="e">
        <f>VLOOKUP(O52,'Course List (program)'!$G$2:$L$100,2,FALSE)</f>
        <v>#N/A</v>
      </c>
      <c r="P53" s="815" t="e">
        <f>VLOOKUP(P52,'Course List (program)'!$G$2:$L$100,2,FALSE)</f>
        <v>#N/A</v>
      </c>
      <c r="Q53" s="816" t="e">
        <f>VLOOKUP(Q52,'Course List (program)'!$G$2:$L$100,2,FALSE)</f>
        <v>#N/A</v>
      </c>
      <c r="R53" s="911" t="str">
        <f>VLOOKUP(R52,'Course List (program)'!$G$2:$L$100,2,FALSE)</f>
        <v xml:space="preserve">Reinforced Concrete </v>
      </c>
      <c r="S53" s="906" t="e">
        <f>VLOOKUP(S52,'Course List (program)'!$G$2:$L$100,2,FALSE)</f>
        <v>#N/A</v>
      </c>
      <c r="T53" s="906" t="e">
        <f>VLOOKUP(T52,'Course List (program)'!$G$2:$L$100,2,FALSE)</f>
        <v>#N/A</v>
      </c>
      <c r="U53" s="912" t="e">
        <f>VLOOKUP(U52,'Course List (program)'!$G$2:$L$100,2,FALSE)</f>
        <v>#N/A</v>
      </c>
      <c r="V53" s="913" t="str">
        <f>VLOOKUP(V52,'Course List (program)'!$G$2:$L$100,2,FALSE)</f>
        <v>Construction II</v>
      </c>
      <c r="W53" s="906" t="e">
        <f>VLOOKUP(W52,'Course List (program)'!$G$2:$L$100,2,FALSE)</f>
        <v>#N/A</v>
      </c>
      <c r="X53" s="815" t="e">
        <f>VLOOKUP(X52,'Course List (program)'!$G$2:$L$100,2,FALSE)</f>
        <v>#N/A</v>
      </c>
      <c r="Y53" s="816" t="e">
        <f>VLOOKUP(Y52,'Course List (program)'!$G$2:$L$100,2,FALSE)</f>
        <v>#N/A</v>
      </c>
      <c r="Z53" s="911" t="str">
        <f>VLOOKUP(Z52,'Course List (program)'!$G$2:$L$100,2,FALSE)</f>
        <v>Theory of Buildings II</v>
      </c>
      <c r="AA53" s="906" t="e">
        <f>VLOOKUP(AA52,'Course List (program)'!$G$2:$L$100,2,FALSE)</f>
        <v>#N/A</v>
      </c>
      <c r="AB53" s="906" t="e">
        <f>VLOOKUP(AB52,'Course List (program)'!$G$2:$L$100,2,FALSE)</f>
        <v>#N/A</v>
      </c>
      <c r="AC53" s="912" t="e">
        <f>VLOOKUP(AC52,'Course List (program)'!$G$2:$L$100,2,FALSE)</f>
        <v>#N/A</v>
      </c>
      <c r="AD53" s="913" t="str">
        <f>VLOOKUP(AD52,'Course List (program)'!$G$2:$L$100,2,FALSE)</f>
        <v>Theory of Buildings I</v>
      </c>
      <c r="AE53" s="906" t="e">
        <f>VLOOKUP(AE52,'Course List (program)'!$G$2:$L$100,2,FALSE)</f>
        <v>#N/A</v>
      </c>
      <c r="AF53" s="815" t="e">
        <f>VLOOKUP(AF52,'Course List (program)'!$G$2:$L$100,2,FALSE)</f>
        <v>#N/A</v>
      </c>
      <c r="AG53" s="816" t="e">
        <f>VLOOKUP(AG52,'Course List (program)'!$G$2:$L$100,2,FALSE)</f>
        <v>#N/A</v>
      </c>
      <c r="AH53" s="911" t="e">
        <f>VLOOKUP(AH52,'Course List (program)'!$G$2:$L$100,2,FALSE)</f>
        <v>#N/A</v>
      </c>
      <c r="AI53" s="906" t="e">
        <f>VLOOKUP(AI52,'Course List (program)'!$G$2:$L$100,2,FALSE)</f>
        <v>#N/A</v>
      </c>
      <c r="AJ53" s="906" t="str">
        <f>VLOOKUP(AJ52,'Course List (program)'!$G$2:$L$100,2,FALSE)</f>
        <v>Architectural Design Studio II</v>
      </c>
      <c r="AK53" s="912" t="str">
        <f>VLOOKUP(AK52,'Course List (program)'!$G$2:$L$100,2,FALSE)</f>
        <v>Architectural Design Studio II</v>
      </c>
      <c r="AL53" s="913" t="e">
        <f>VLOOKUP(AL52,'Course List (program)'!$G$2:$L$100,2,FALSE)</f>
        <v>#N/A</v>
      </c>
      <c r="AM53" s="906" t="e">
        <f>VLOOKUP(AM52,'Course List (program)'!$G$2:$L$100,2,FALSE)</f>
        <v>#N/A</v>
      </c>
      <c r="AN53" s="815" t="e">
        <f>VLOOKUP(AN52,'Course List (program)'!$G$2:$L$100,2,FALSE)</f>
        <v>#N/A</v>
      </c>
      <c r="AO53" s="816" t="e">
        <f>VLOOKUP(AO52,'Course List (program)'!$G$2:$L$100,2,FALSE)</f>
        <v>#N/A</v>
      </c>
      <c r="AP53" s="911" t="str">
        <f>VLOOKUP(AP52,'Course List (program)'!$G$2:$L$100,2,FALSE)</f>
        <v xml:space="preserve">Mechanical and Electrical Building Services </v>
      </c>
      <c r="AQ53" s="906" t="e">
        <f>VLOOKUP(AQ52,'Course List (program)'!$G$2:$L$100,2,FALSE)</f>
        <v>#N/A</v>
      </c>
      <c r="AR53" s="906" t="e">
        <f>VLOOKUP(AR52,'Course List (program)'!$G$2:$L$100,2,FALSE)</f>
        <v>#N/A</v>
      </c>
      <c r="AS53" s="912" t="e">
        <f>VLOOKUP(AS52,'Course List (program)'!$G$2:$L$100,2,FALSE)</f>
        <v>#N/A</v>
      </c>
      <c r="AT53" s="1057"/>
    </row>
    <row r="54" spans="1:46" s="808" customFormat="1" ht="39.950000000000003" customHeight="1" x14ac:dyDescent="0.3">
      <c r="A54" s="813">
        <v>2</v>
      </c>
      <c r="B54" s="813" t="s">
        <v>809</v>
      </c>
      <c r="C54" s="1053"/>
      <c r="D54" s="834"/>
      <c r="E54" s="835"/>
      <c r="F54" s="907" t="str">
        <f>VLOOKUP(F52,'Course List (program)'!$G$2:$L$100,3,FALSE)</f>
        <v>Doç. Orhan ÖZGÜNER</v>
      </c>
      <c r="G54" s="907" t="str">
        <f>VLOOKUP(G52,'Course List (program)'!$G$2:$L$100,3,FALSE)</f>
        <v>Prof. Dr. Yavuz KOŞANER</v>
      </c>
      <c r="H54" s="827" t="e">
        <f>VLOOKUP(H52,'Course List (program)'!$G$2:$L$100,3,FALSE)</f>
        <v>#N/A</v>
      </c>
      <c r="I54" s="828" t="e">
        <f>VLOOKUP(I52,'Course List (program)'!$G$2:$L$100,3,FALSE)</f>
        <v>#N/A</v>
      </c>
      <c r="J54" s="914" t="str">
        <f>VLOOKUP(J52,'Course List (program)'!$G$2:$L$100,3,FALSE)</f>
        <v>Öğr. Gör. Orhun ALKAN</v>
      </c>
      <c r="K54" s="907" t="str">
        <f>VLOOKUP(K52,'Course List (program)'!$G$2:$L$100,3,FALSE)</f>
        <v>Öğr. Gör. Nazmi KARAKUŞ</v>
      </c>
      <c r="L54" s="907" t="e">
        <f>VLOOKUP(L52,'Course List (program)'!$G$2:$L$100,3,FALSE)</f>
        <v>#N/A</v>
      </c>
      <c r="M54" s="915" t="e">
        <f>VLOOKUP(M52,'Course List (program)'!$G$2:$L$100,3,FALSE)</f>
        <v>#N/A</v>
      </c>
      <c r="N54" s="916" t="str">
        <f>VLOOKUP(N52,'Course List (program)'!$G$2:$L$100,3,FALSE)</f>
        <v>Yrd. Doç. Dr. Ayşe Nur EREK</v>
      </c>
      <c r="O54" s="907" t="e">
        <f>VLOOKUP(O52,'Course List (program)'!$G$2:$L$100,3,FALSE)</f>
        <v>#N/A</v>
      </c>
      <c r="P54" s="827" t="e">
        <f>VLOOKUP(P52,'Course List (program)'!$G$2:$L$100,3,FALSE)</f>
        <v>#N/A</v>
      </c>
      <c r="Q54" s="828" t="e">
        <f>VLOOKUP(Q52,'Course List (program)'!$G$2:$L$100,3,FALSE)</f>
        <v>#N/A</v>
      </c>
      <c r="R54" s="914" t="str">
        <f>VLOOKUP(R52,'Course List (program)'!$G$2:$L$100,3,FALSE)</f>
        <v>Prof. Dr. Cengiz TOKLU</v>
      </c>
      <c r="S54" s="907" t="e">
        <f>VLOOKUP(S52,'Course List (program)'!$G$2:$L$100,3,FALSE)</f>
        <v>#N/A</v>
      </c>
      <c r="T54" s="907" t="e">
        <f>VLOOKUP(T52,'Course List (program)'!$G$2:$L$100,3,FALSE)</f>
        <v>#N/A</v>
      </c>
      <c r="U54" s="915" t="e">
        <f>VLOOKUP(U52,'Course List (program)'!$G$2:$L$100,3,FALSE)</f>
        <v>#N/A</v>
      </c>
      <c r="V54" s="916" t="str">
        <f>VLOOKUP(V52,'Course List (program)'!$G$2:$L$100,3,FALSE)</f>
        <v>Öğr. Gör. Gülçin SOYAK</v>
      </c>
      <c r="W54" s="907" t="e">
        <f>VLOOKUP(W52,'Course List (program)'!$G$2:$L$100,3,FALSE)</f>
        <v>#N/A</v>
      </c>
      <c r="X54" s="827" t="e">
        <f>VLOOKUP(X52,'Course List (program)'!$G$2:$L$100,3,FALSE)</f>
        <v>#N/A</v>
      </c>
      <c r="Y54" s="828" t="e">
        <f>VLOOKUP(Y52,'Course List (program)'!$G$2:$L$100,3,FALSE)</f>
        <v>#N/A</v>
      </c>
      <c r="Z54" s="914" t="str">
        <f>VLOOKUP(Z52,'Course List (program)'!$G$2:$L$100,3,FALSE)</f>
        <v>Prof. Dr. A. Zekiye ABALI</v>
      </c>
      <c r="AA54" s="907" t="e">
        <f>VLOOKUP(AA52,'Course List (program)'!$G$2:$L$100,3,FALSE)</f>
        <v>#N/A</v>
      </c>
      <c r="AB54" s="907" t="e">
        <f>VLOOKUP(AB52,'Course List (program)'!$G$2:$L$100,3,FALSE)</f>
        <v>#N/A</v>
      </c>
      <c r="AC54" s="915" t="e">
        <f>VLOOKUP(AC52,'Course List (program)'!$G$2:$L$100,3,FALSE)</f>
        <v>#N/A</v>
      </c>
      <c r="AD54" s="916" t="str">
        <f>VLOOKUP(AD52,'Course List (program)'!$G$2:$L$100,3,FALSE)</f>
        <v>Prof. Dr. A. Zekiye ABALI</v>
      </c>
      <c r="AE54" s="907" t="e">
        <f>VLOOKUP(AE52,'Course List (program)'!$G$2:$L$100,3,FALSE)</f>
        <v>#N/A</v>
      </c>
      <c r="AF54" s="827" t="e">
        <f>VLOOKUP(AF52,'Course List (program)'!$G$2:$L$100,3,FALSE)</f>
        <v>#N/A</v>
      </c>
      <c r="AG54" s="828" t="e">
        <f>VLOOKUP(AG52,'Course List (program)'!$G$2:$L$100,3,FALSE)</f>
        <v>#N/A</v>
      </c>
      <c r="AH54" s="914" t="e">
        <f>VLOOKUP(AH52,'Course List (program)'!$G$2:$L$100,3,FALSE)</f>
        <v>#N/A</v>
      </c>
      <c r="AI54" s="907" t="e">
        <f>VLOOKUP(AI52,'Course List (program)'!$G$2:$L$100,3,FALSE)</f>
        <v>#N/A</v>
      </c>
      <c r="AJ54" s="907" t="str">
        <f>VLOOKUP(AJ52,'Course List (program)'!$G$2:$L$100,3,FALSE)</f>
        <v>Öğr. Gör. Nişan YAUBYAN</v>
      </c>
      <c r="AK54" s="915" t="str">
        <f>VLOOKUP(AK52,'Course List (program)'!$G$2:$L$100,3,FALSE)</f>
        <v>Yrd. Doç. Dr. Murat ŞAHİN</v>
      </c>
      <c r="AL54" s="916" t="e">
        <f>VLOOKUP(AL52,'Course List (program)'!$G$2:$L$100,3,FALSE)</f>
        <v>#N/A</v>
      </c>
      <c r="AM54" s="907" t="e">
        <f>VLOOKUP(AM52,'Course List (program)'!$G$2:$L$100,3,FALSE)</f>
        <v>#N/A</v>
      </c>
      <c r="AN54" s="827" t="e">
        <f>VLOOKUP(AN52,'Course List (program)'!$G$2:$L$100,3,FALSE)</f>
        <v>#N/A</v>
      </c>
      <c r="AO54" s="828" t="e">
        <f>VLOOKUP(AO52,'Course List (program)'!$G$2:$L$100,3,FALSE)</f>
        <v>#N/A</v>
      </c>
      <c r="AP54" s="914" t="str">
        <f>VLOOKUP(AP52,'Course List (program)'!$G$2:$L$100,3,FALSE)</f>
        <v>Öğr. Gör. Cengiz GÖKÇE</v>
      </c>
      <c r="AQ54" s="907" t="e">
        <f>VLOOKUP(AQ52,'Course List (program)'!$G$2:$L$100,3,FALSE)</f>
        <v>#N/A</v>
      </c>
      <c r="AR54" s="907" t="e">
        <f>VLOOKUP(AR52,'Course List (program)'!$G$2:$L$100,3,FALSE)</f>
        <v>#N/A</v>
      </c>
      <c r="AS54" s="915" t="e">
        <f>VLOOKUP(AS52,'Course List (program)'!$G$2:$L$100,3,FALSE)</f>
        <v>#N/A</v>
      </c>
      <c r="AT54" s="1057"/>
    </row>
    <row r="55" spans="1:46" ht="39.950000000000003" hidden="1" customHeight="1" x14ac:dyDescent="0.4">
      <c r="A55" s="700">
        <v>2</v>
      </c>
      <c r="B55" s="700" t="s">
        <v>540</v>
      </c>
      <c r="C55" s="1053"/>
      <c r="D55" s="772"/>
      <c r="E55" s="773"/>
      <c r="F55" s="745">
        <f>VLOOKUP(F52,'Course List (program)'!$G$2:$L$100,6,FALSE)</f>
        <v>0</v>
      </c>
      <c r="G55" s="745">
        <f>VLOOKUP(G52,'Course List (program)'!$G$2:$L$100,6,FALSE)</f>
        <v>0</v>
      </c>
      <c r="H55" s="745" t="e">
        <f>VLOOKUP(H52,'Course List (program)'!$G$2:$L$100,6,FALSE)</f>
        <v>#N/A</v>
      </c>
      <c r="I55" s="746" t="e">
        <f>VLOOKUP(I52,'Course List (program)'!$G$2:$L$100,6,FALSE)</f>
        <v>#N/A</v>
      </c>
      <c r="J55" s="747">
        <f>VLOOKUP(J52,'Course List (program)'!$G$2:$L$100,6,FALSE)</f>
        <v>0</v>
      </c>
      <c r="K55" s="745">
        <f>VLOOKUP(K52,'Course List (program)'!$G$2:$L$100,6,FALSE)</f>
        <v>0</v>
      </c>
      <c r="L55" s="745" t="e">
        <f>VLOOKUP(L52,'Course List (program)'!$G$2:$L$100,6,FALSE)</f>
        <v>#N/A</v>
      </c>
      <c r="M55" s="748" t="e">
        <f>VLOOKUP(M52,'Course List (program)'!$G$2:$L$100,6,FALSE)</f>
        <v>#N/A</v>
      </c>
      <c r="N55" s="749">
        <f>VLOOKUP(N52,'Course List (program)'!$G$2:$L$100,6,FALSE)</f>
        <v>0</v>
      </c>
      <c r="O55" s="745" t="e">
        <f>VLOOKUP(O52,'Course List (program)'!$G$2:$L$100,6,FALSE)</f>
        <v>#N/A</v>
      </c>
      <c r="P55" s="745" t="e">
        <f>VLOOKUP(P52,'Course List (program)'!$G$2:$L$100,6,FALSE)</f>
        <v>#N/A</v>
      </c>
      <c r="Q55" s="746" t="e">
        <f>VLOOKUP(Q52,'Course List (program)'!$G$2:$L$100,6,FALSE)</f>
        <v>#N/A</v>
      </c>
      <c r="R55" s="747">
        <f>VLOOKUP(R52,'Course List (program)'!$G$2:$L$100,6,FALSE)</f>
        <v>0</v>
      </c>
      <c r="S55" s="745" t="e">
        <f>VLOOKUP(S52,'Course List (program)'!$G$2:$L$100,6,FALSE)</f>
        <v>#N/A</v>
      </c>
      <c r="T55" s="745" t="e">
        <f>VLOOKUP(T52,'Course List (program)'!$G$2:$L$100,6,FALSE)</f>
        <v>#N/A</v>
      </c>
      <c r="U55" s="748" t="e">
        <f>VLOOKUP(U52,'Course List (program)'!$G$2:$L$100,6,FALSE)</f>
        <v>#N/A</v>
      </c>
      <c r="V55" s="749">
        <f>VLOOKUP(V52,'Course List (program)'!$G$2:$L$100,6,FALSE)</f>
        <v>0</v>
      </c>
      <c r="W55" s="745" t="e">
        <f>VLOOKUP(W52,'Course List (program)'!$G$2:$L$100,6,FALSE)</f>
        <v>#N/A</v>
      </c>
      <c r="X55" s="745" t="e">
        <f>VLOOKUP(X52,'Course List (program)'!$G$2:$L$100,6,FALSE)</f>
        <v>#N/A</v>
      </c>
      <c r="Y55" s="746" t="e">
        <f>VLOOKUP(Y52,'Course List (program)'!$G$2:$L$100,6,FALSE)</f>
        <v>#N/A</v>
      </c>
      <c r="Z55" s="747">
        <f>VLOOKUP(Z52,'Course List (program)'!$G$2:$L$100,6,FALSE)</f>
        <v>0</v>
      </c>
      <c r="AA55" s="745" t="e">
        <f>VLOOKUP(AA52,'Course List (program)'!$G$2:$L$100,6,FALSE)</f>
        <v>#N/A</v>
      </c>
      <c r="AB55" s="745" t="e">
        <f>VLOOKUP(AB52,'Course List (program)'!$G$2:$L$100,6,FALSE)</f>
        <v>#N/A</v>
      </c>
      <c r="AC55" s="748" t="e">
        <f>VLOOKUP(AC52,'Course List (program)'!$G$2:$L$100,6,FALSE)</f>
        <v>#N/A</v>
      </c>
      <c r="AD55" s="749">
        <f>VLOOKUP(AD52,'Course List (program)'!$G$2:$L$100,6,FALSE)</f>
        <v>0</v>
      </c>
      <c r="AE55" s="745" t="e">
        <f>VLOOKUP(AE52,'Course List (program)'!$G$2:$L$100,6,FALSE)</f>
        <v>#N/A</v>
      </c>
      <c r="AF55" s="745" t="e">
        <f>VLOOKUP(AF52,'Course List (program)'!$G$2:$L$100,6,FALSE)</f>
        <v>#N/A</v>
      </c>
      <c r="AG55" s="746" t="e">
        <f>VLOOKUP(AG52,'Course List (program)'!$G$2:$L$100,6,FALSE)</f>
        <v>#N/A</v>
      </c>
      <c r="AH55" s="747" t="e">
        <f>VLOOKUP(AH52,'Course List (program)'!$G$2:$L$100,6,FALSE)</f>
        <v>#N/A</v>
      </c>
      <c r="AI55" s="745" t="e">
        <f>VLOOKUP(AI52,'Course List (program)'!$G$2:$L$100,6,FALSE)</f>
        <v>#N/A</v>
      </c>
      <c r="AJ55" s="745">
        <f>VLOOKUP(AJ52,'Course List (program)'!$G$2:$L$100,6,FALSE)</f>
        <v>0</v>
      </c>
      <c r="AK55" s="748">
        <f>VLOOKUP(AK52,'Course List (program)'!$G$2:$L$100,6,FALSE)</f>
        <v>0</v>
      </c>
      <c r="AL55" s="750" t="e">
        <f>VLOOKUP(AL52,'Course List (program)'!$G$2:$L$100,6,FALSE)</f>
        <v>#N/A</v>
      </c>
      <c r="AM55" s="745" t="e">
        <f>VLOOKUP(AM52,'Course List (program)'!$G$2:$L$100,6,FALSE)</f>
        <v>#N/A</v>
      </c>
      <c r="AN55" s="745" t="e">
        <f>VLOOKUP(AN52,'Course List (program)'!$G$2:$L$100,6,FALSE)</f>
        <v>#N/A</v>
      </c>
      <c r="AO55" s="746" t="e">
        <f>VLOOKUP(AO52,'Course List (program)'!$G$2:$L$100,6,FALSE)</f>
        <v>#N/A</v>
      </c>
      <c r="AP55" s="747">
        <f>VLOOKUP(AP52,'Course List (program)'!$G$2:$L$100,6,FALSE)</f>
        <v>0</v>
      </c>
      <c r="AQ55" s="745" t="e">
        <f>VLOOKUP(AQ52,'Course List (program)'!$G$2:$L$100,6,FALSE)</f>
        <v>#N/A</v>
      </c>
      <c r="AR55" s="745" t="e">
        <f>VLOOKUP(AR52,'Course List (program)'!$G$2:$L$100,6,FALSE)</f>
        <v>#N/A</v>
      </c>
      <c r="AS55" s="748" t="e">
        <f>VLOOKUP(AS52,'Course List (program)'!$G$2:$L$100,6,FALSE)</f>
        <v>#N/A</v>
      </c>
      <c r="AT55" s="1057"/>
    </row>
    <row r="56" spans="1:46" s="743" customFormat="1" ht="39.950000000000003" customHeight="1" x14ac:dyDescent="0.4">
      <c r="A56" s="700">
        <v>2</v>
      </c>
      <c r="B56" s="700" t="s">
        <v>13</v>
      </c>
      <c r="C56" s="1053"/>
      <c r="D56" s="794">
        <v>0.45833333333333331</v>
      </c>
      <c r="E56" s="795">
        <v>3</v>
      </c>
      <c r="F56" s="905" t="str">
        <f>Section1Draft!E31</f>
        <v>ARCH 251.11</v>
      </c>
      <c r="G56" s="905" t="str">
        <f>Section2Draft!$E$31</f>
        <v>ARCH 251.12</v>
      </c>
      <c r="H56" s="796">
        <f>Section3Draft!E31</f>
        <v>0</v>
      </c>
      <c r="I56" s="797">
        <f>Section4Draft!E31</f>
        <v>0</v>
      </c>
      <c r="J56" s="908" t="str">
        <f>Section1Draft!L31</f>
        <v>ARCH 252.11</v>
      </c>
      <c r="K56" s="905" t="str">
        <f>Section2Draft!L31</f>
        <v>ARCH 252.12</v>
      </c>
      <c r="L56" s="905">
        <f>Section3Draft!L31</f>
        <v>0</v>
      </c>
      <c r="M56" s="909">
        <f>Section4Draft!L31</f>
        <v>0</v>
      </c>
      <c r="N56" s="910">
        <f>Section1Draft!F31</f>
        <v>0</v>
      </c>
      <c r="O56" s="905">
        <f>Section2Draft!F31</f>
        <v>0</v>
      </c>
      <c r="P56" s="796">
        <f>Section3Draft!F31</f>
        <v>0</v>
      </c>
      <c r="Q56" s="797">
        <f>Section4Draft!F31</f>
        <v>0</v>
      </c>
      <c r="R56" s="908" t="str">
        <f>Section1Draft!M31</f>
        <v>ARCH 262.01</v>
      </c>
      <c r="S56" s="905">
        <f>Section2Draft!M31</f>
        <v>0</v>
      </c>
      <c r="T56" s="905">
        <f>Section3Draft!M31</f>
        <v>0</v>
      </c>
      <c r="U56" s="909">
        <f>Section4Draft!M31</f>
        <v>0</v>
      </c>
      <c r="V56" s="910" t="str">
        <f>Section1Draft!G31</f>
        <v>ARCH 213.11</v>
      </c>
      <c r="W56" s="905">
        <f>Section2Draft!G31</f>
        <v>0</v>
      </c>
      <c r="X56" s="796">
        <f>Section3Draft!G31</f>
        <v>0</v>
      </c>
      <c r="Y56" s="797">
        <f>Section4Draft!G31</f>
        <v>0</v>
      </c>
      <c r="Z56" s="908" t="str">
        <f>Section1Draft!N31</f>
        <v>ARCH 244.11</v>
      </c>
      <c r="AA56" s="905" t="str">
        <f>Section2Draft!N31</f>
        <v>ARCH 244.12</v>
      </c>
      <c r="AB56" s="905" t="str">
        <f>Section3Draft!N31</f>
        <v>ARCH 244.13</v>
      </c>
      <c r="AC56" s="909">
        <f>Section4Draft!N31</f>
        <v>0</v>
      </c>
      <c r="AD56" s="910" t="str">
        <f>Section1Draft!H31</f>
        <v>ARCH 243.11</v>
      </c>
      <c r="AE56" s="905" t="str">
        <f>Section2Draft!H31</f>
        <v>ARCH 243.12</v>
      </c>
      <c r="AF56" s="796">
        <f>Section3Draft!H31</f>
        <v>0</v>
      </c>
      <c r="AG56" s="797">
        <f>Section4Draft!H31</f>
        <v>0</v>
      </c>
      <c r="AH56" s="908">
        <f>Section1Draft!O31</f>
        <v>0</v>
      </c>
      <c r="AI56" s="905">
        <f>Section2Draft!O31</f>
        <v>0</v>
      </c>
      <c r="AJ56" s="905" t="str">
        <f>Section3Draft!O31</f>
        <v>ARCH 252.13</v>
      </c>
      <c r="AK56" s="909" t="str">
        <f>Section4Draft!O31</f>
        <v>ARCH 252.14</v>
      </c>
      <c r="AL56" s="910" t="str">
        <f>Section1Draft!I31</f>
        <v>ARCH 261.01</v>
      </c>
      <c r="AM56" s="905">
        <f>Section2Draft!I31</f>
        <v>0</v>
      </c>
      <c r="AN56" s="796">
        <f>Section3Draft!I31</f>
        <v>0</v>
      </c>
      <c r="AO56" s="797">
        <f>Section4Draft!I31</f>
        <v>0</v>
      </c>
      <c r="AP56" s="908" t="str">
        <f>Section1Draft!P31</f>
        <v>ARCH 264.01</v>
      </c>
      <c r="AQ56" s="905">
        <f>Section2Draft!P31</f>
        <v>0</v>
      </c>
      <c r="AR56" s="905">
        <f>Section3Draft!P31</f>
        <v>0</v>
      </c>
      <c r="AS56" s="909">
        <f>Section4Draft!P31</f>
        <v>0</v>
      </c>
      <c r="AT56" s="1057"/>
    </row>
    <row r="57" spans="1:46" s="820" customFormat="1" ht="60" customHeight="1" x14ac:dyDescent="0.35">
      <c r="A57" s="814">
        <v>2</v>
      </c>
      <c r="B57" s="814" t="s">
        <v>14</v>
      </c>
      <c r="C57" s="1053"/>
      <c r="D57" s="809"/>
      <c r="E57" s="810"/>
      <c r="F57" s="906" t="str">
        <f>VLOOKUP(F56,'Course List (program)'!$G$2:$L$100,2,FALSE)</f>
        <v>Architectural Design Studio I</v>
      </c>
      <c r="G57" s="906" t="str">
        <f>VLOOKUP(G56,'Course List (program)'!$G$2:$L$100,2,FALSE)</f>
        <v>Architectural Design Studio I</v>
      </c>
      <c r="H57" s="815" t="e">
        <f>VLOOKUP(H56,'Course List (program)'!$G$2:$L$100,2,FALSE)</f>
        <v>#N/A</v>
      </c>
      <c r="I57" s="816" t="e">
        <f>VLOOKUP(I56,'Course List (program)'!$G$2:$L$100,2,FALSE)</f>
        <v>#N/A</v>
      </c>
      <c r="J57" s="911" t="str">
        <f>VLOOKUP(J56,'Course List (program)'!$G$2:$L$100,2,FALSE)</f>
        <v>Architectural Design Studio II</v>
      </c>
      <c r="K57" s="906" t="str">
        <f>VLOOKUP(K56,'Course List (program)'!$G$2:$L$100,2,FALSE)</f>
        <v>Architectural Design Studio II</v>
      </c>
      <c r="L57" s="906" t="e">
        <f>VLOOKUP(L56,'Course List (program)'!$G$2:$L$100,2,FALSE)</f>
        <v>#N/A</v>
      </c>
      <c r="M57" s="912" t="e">
        <f>VLOOKUP(M56,'Course List (program)'!$G$2:$L$100,2,FALSE)</f>
        <v>#N/A</v>
      </c>
      <c r="N57" s="913" t="e">
        <f>VLOOKUP(N56,'Course List (program)'!$G$2:$L$100,2,FALSE)</f>
        <v>#N/A</v>
      </c>
      <c r="O57" s="906" t="e">
        <f>VLOOKUP(O56,'Course List (program)'!$G$2:$L$100,2,FALSE)</f>
        <v>#N/A</v>
      </c>
      <c r="P57" s="815" t="e">
        <f>VLOOKUP(P56,'Course List (program)'!$G$2:$L$100,2,FALSE)</f>
        <v>#N/A</v>
      </c>
      <c r="Q57" s="816" t="e">
        <f>VLOOKUP(Q56,'Course List (program)'!$G$2:$L$100,2,FALSE)</f>
        <v>#N/A</v>
      </c>
      <c r="R57" s="911" t="str">
        <f>VLOOKUP(R56,'Course List (program)'!$G$2:$L$100,2,FALSE)</f>
        <v xml:space="preserve">Reinforced Concrete </v>
      </c>
      <c r="S57" s="906" t="e">
        <f>VLOOKUP(S56,'Course List (program)'!$G$2:$L$100,2,FALSE)</f>
        <v>#N/A</v>
      </c>
      <c r="T57" s="906" t="e">
        <f>VLOOKUP(T56,'Course List (program)'!$G$2:$L$100,2,FALSE)</f>
        <v>#N/A</v>
      </c>
      <c r="U57" s="912" t="e">
        <f>VLOOKUP(U56,'Course List (program)'!$G$2:$L$100,2,FALSE)</f>
        <v>#N/A</v>
      </c>
      <c r="V57" s="913" t="str">
        <f>VLOOKUP(V56,'Course List (program)'!$G$2:$L$100,2,FALSE)</f>
        <v>Construction II</v>
      </c>
      <c r="W57" s="906" t="e">
        <f>VLOOKUP(W56,'Course List (program)'!$G$2:$L$100,2,FALSE)</f>
        <v>#N/A</v>
      </c>
      <c r="X57" s="815" t="e">
        <f>VLOOKUP(X56,'Course List (program)'!$G$2:$L$100,2,FALSE)</f>
        <v>#N/A</v>
      </c>
      <c r="Y57" s="816" t="e">
        <f>VLOOKUP(Y56,'Course List (program)'!$G$2:$L$100,2,FALSE)</f>
        <v>#N/A</v>
      </c>
      <c r="Z57" s="911" t="str">
        <f>VLOOKUP(Z56,'Course List (program)'!$G$2:$L$100,2,FALSE)</f>
        <v>Theory of Buildings II</v>
      </c>
      <c r="AA57" s="906" t="str">
        <f>VLOOKUP(AA56,'Course List (program)'!$G$2:$L$100,2,FALSE)</f>
        <v>Theory of Buildings II</v>
      </c>
      <c r="AB57" s="906" t="str">
        <f>VLOOKUP(AB56,'Course List (program)'!$G$2:$L$100,2,FALSE)</f>
        <v>Theory of Buildings II</v>
      </c>
      <c r="AC57" s="912" t="e">
        <f>VLOOKUP(AC56,'Course List (program)'!$G$2:$L$100,2,FALSE)</f>
        <v>#N/A</v>
      </c>
      <c r="AD57" s="913" t="str">
        <f>VLOOKUP(AD56,'Course List (program)'!$G$2:$L$100,2,FALSE)</f>
        <v>Theory of Buildings I</v>
      </c>
      <c r="AE57" s="906" t="str">
        <f>VLOOKUP(AE56,'Course List (program)'!$G$2:$L$100,2,FALSE)</f>
        <v>Theory of Buildings I</v>
      </c>
      <c r="AF57" s="815" t="e">
        <f>VLOOKUP(AF56,'Course List (program)'!$G$2:$L$100,2,FALSE)</f>
        <v>#N/A</v>
      </c>
      <c r="AG57" s="816" t="e">
        <f>VLOOKUP(AG56,'Course List (program)'!$G$2:$L$100,2,FALSE)</f>
        <v>#N/A</v>
      </c>
      <c r="AH57" s="911" t="e">
        <f>VLOOKUP(AH56,'Course List (program)'!$G$2:$L$100,2,FALSE)</f>
        <v>#N/A</v>
      </c>
      <c r="AI57" s="906" t="e">
        <f>VLOOKUP(AI56,'Course List (program)'!$G$2:$L$100,2,FALSE)</f>
        <v>#N/A</v>
      </c>
      <c r="AJ57" s="906" t="str">
        <f>VLOOKUP(AJ56,'Course List (program)'!$G$2:$L$100,2,FALSE)</f>
        <v>Architectural Design Studio II</v>
      </c>
      <c r="AK57" s="912" t="str">
        <f>VLOOKUP(AK56,'Course List (program)'!$G$2:$L$100,2,FALSE)</f>
        <v>Architectural Design Studio II</v>
      </c>
      <c r="AL57" s="913" t="str">
        <f>VLOOKUP(AL56,'Course List (program)'!$G$2:$L$100,2,FALSE)</f>
        <v>Building Statics</v>
      </c>
      <c r="AM57" s="906" t="e">
        <f>VLOOKUP(AM56,'Course List (program)'!$G$2:$L$100,2,FALSE)</f>
        <v>#N/A</v>
      </c>
      <c r="AN57" s="815" t="e">
        <f>VLOOKUP(AN56,'Course List (program)'!$G$2:$L$100,2,FALSE)</f>
        <v>#N/A</v>
      </c>
      <c r="AO57" s="816" t="e">
        <f>VLOOKUP(AO56,'Course List (program)'!$G$2:$L$100,2,FALSE)</f>
        <v>#N/A</v>
      </c>
      <c r="AP57" s="911" t="str">
        <f>VLOOKUP(AP56,'Course List (program)'!$G$2:$L$100,2,FALSE)</f>
        <v xml:space="preserve">Mechanical and Electrical Building Services </v>
      </c>
      <c r="AQ57" s="906" t="e">
        <f>VLOOKUP(AQ56,'Course List (program)'!$G$2:$L$100,2,FALSE)</f>
        <v>#N/A</v>
      </c>
      <c r="AR57" s="906" t="e">
        <f>VLOOKUP(AR56,'Course List (program)'!$G$2:$L$100,2,FALSE)</f>
        <v>#N/A</v>
      </c>
      <c r="AS57" s="912" t="e">
        <f>VLOOKUP(AS56,'Course List (program)'!$G$2:$L$100,2,FALSE)</f>
        <v>#N/A</v>
      </c>
      <c r="AT57" s="1057"/>
    </row>
    <row r="58" spans="1:46" s="808" customFormat="1" ht="39.950000000000003" customHeight="1" x14ac:dyDescent="0.3">
      <c r="A58" s="813">
        <v>2</v>
      </c>
      <c r="B58" s="813" t="s">
        <v>809</v>
      </c>
      <c r="C58" s="1053"/>
      <c r="D58" s="834"/>
      <c r="E58" s="835"/>
      <c r="F58" s="907" t="str">
        <f>VLOOKUP(F56,'Course List (program)'!$G$2:$L$100,3,FALSE)</f>
        <v>Doç. Orhan ÖZGÜNER</v>
      </c>
      <c r="G58" s="907" t="str">
        <f>VLOOKUP(G56,'Course List (program)'!$G$2:$L$100,3,FALSE)</f>
        <v>Prof. Dr. Yavuz KOŞANER</v>
      </c>
      <c r="H58" s="827" t="e">
        <f>VLOOKUP(H56,'Course List (program)'!$G$2:$L$100,3,FALSE)</f>
        <v>#N/A</v>
      </c>
      <c r="I58" s="828" t="e">
        <f>VLOOKUP(I56,'Course List (program)'!$G$2:$L$100,3,FALSE)</f>
        <v>#N/A</v>
      </c>
      <c r="J58" s="914" t="str">
        <f>VLOOKUP(J56,'Course List (program)'!$G$2:$L$100,3,FALSE)</f>
        <v>Öğr. Gör. Orhun ALKAN</v>
      </c>
      <c r="K58" s="907" t="str">
        <f>VLOOKUP(K56,'Course List (program)'!$G$2:$L$100,3,FALSE)</f>
        <v>Öğr. Gör. Nazmi KARAKUŞ</v>
      </c>
      <c r="L58" s="907" t="e">
        <f>VLOOKUP(L56,'Course List (program)'!$G$2:$L$100,3,FALSE)</f>
        <v>#N/A</v>
      </c>
      <c r="M58" s="915" t="e">
        <f>VLOOKUP(M56,'Course List (program)'!$G$2:$L$100,3,FALSE)</f>
        <v>#N/A</v>
      </c>
      <c r="N58" s="916" t="e">
        <f>VLOOKUP(N56,'Course List (program)'!$G$2:$L$100,3,FALSE)</f>
        <v>#N/A</v>
      </c>
      <c r="O58" s="907" t="e">
        <f>VLOOKUP(O56,'Course List (program)'!$G$2:$L$100,3,FALSE)</f>
        <v>#N/A</v>
      </c>
      <c r="P58" s="827" t="e">
        <f>VLOOKUP(P56,'Course List (program)'!$G$2:$L$100,3,FALSE)</f>
        <v>#N/A</v>
      </c>
      <c r="Q58" s="828" t="e">
        <f>VLOOKUP(Q56,'Course List (program)'!$G$2:$L$100,3,FALSE)</f>
        <v>#N/A</v>
      </c>
      <c r="R58" s="914" t="str">
        <f>VLOOKUP(R56,'Course List (program)'!$G$2:$L$100,3,FALSE)</f>
        <v>Prof. Dr. Cengiz TOKLU</v>
      </c>
      <c r="S58" s="907" t="e">
        <f>VLOOKUP(S56,'Course List (program)'!$G$2:$L$100,3,FALSE)</f>
        <v>#N/A</v>
      </c>
      <c r="T58" s="907" t="e">
        <f>VLOOKUP(T56,'Course List (program)'!$G$2:$L$100,3,FALSE)</f>
        <v>#N/A</v>
      </c>
      <c r="U58" s="915" t="e">
        <f>VLOOKUP(U56,'Course List (program)'!$G$2:$L$100,3,FALSE)</f>
        <v>#N/A</v>
      </c>
      <c r="V58" s="916" t="str">
        <f>VLOOKUP(V56,'Course List (program)'!$G$2:$L$100,3,FALSE)</f>
        <v>Öğr. Gör. Gülçin SOYAK</v>
      </c>
      <c r="W58" s="907" t="e">
        <f>VLOOKUP(W56,'Course List (program)'!$G$2:$L$100,3,FALSE)</f>
        <v>#N/A</v>
      </c>
      <c r="X58" s="827" t="e">
        <f>VLOOKUP(X56,'Course List (program)'!$G$2:$L$100,3,FALSE)</f>
        <v>#N/A</v>
      </c>
      <c r="Y58" s="828" t="e">
        <f>VLOOKUP(Y56,'Course List (program)'!$G$2:$L$100,3,FALSE)</f>
        <v>#N/A</v>
      </c>
      <c r="Z58" s="914" t="str">
        <f>VLOOKUP(Z56,'Course List (program)'!$G$2:$L$100,3,FALSE)</f>
        <v>Prof. Dr. A. Zekiye ABALI</v>
      </c>
      <c r="AA58" s="907" t="str">
        <f>VLOOKUP(AA56,'Course List (program)'!$G$2:$L$100,3,FALSE)</f>
        <v>Yrd. Doç. Dr. Sevim  ATEŞ</v>
      </c>
      <c r="AB58" s="907" t="str">
        <f>VLOOKUP(AB56,'Course List (program)'!$G$2:$L$100,3,FALSE)</f>
        <v>Yrd. Doç. Dr. Hakan UZBERK</v>
      </c>
      <c r="AC58" s="915" t="e">
        <f>VLOOKUP(AC56,'Course List (program)'!$G$2:$L$100,3,FALSE)</f>
        <v>#N/A</v>
      </c>
      <c r="AD58" s="916" t="str">
        <f>VLOOKUP(AD56,'Course List (program)'!$G$2:$L$100,3,FALSE)</f>
        <v>Prof. Dr. A. Zekiye ABALI</v>
      </c>
      <c r="AE58" s="907" t="str">
        <f>VLOOKUP(AE56,'Course List (program)'!$G$2:$L$100,3,FALSE)</f>
        <v>Yrd. Doç. Dr. Hakan UZBERK</v>
      </c>
      <c r="AF58" s="827" t="e">
        <f>VLOOKUP(AF56,'Course List (program)'!$G$2:$L$100,3,FALSE)</f>
        <v>#N/A</v>
      </c>
      <c r="AG58" s="828" t="e">
        <f>VLOOKUP(AG56,'Course List (program)'!$G$2:$L$100,3,FALSE)</f>
        <v>#N/A</v>
      </c>
      <c r="AH58" s="914" t="e">
        <f>VLOOKUP(AH56,'Course List (program)'!$G$2:$L$100,3,FALSE)</f>
        <v>#N/A</v>
      </c>
      <c r="AI58" s="907" t="e">
        <f>VLOOKUP(AI56,'Course List (program)'!$G$2:$L$100,3,FALSE)</f>
        <v>#N/A</v>
      </c>
      <c r="AJ58" s="907" t="str">
        <f>VLOOKUP(AJ56,'Course List (program)'!$G$2:$L$100,3,FALSE)</f>
        <v>Öğr. Gör. Nişan YAUBYAN</v>
      </c>
      <c r="AK58" s="915" t="str">
        <f>VLOOKUP(AK56,'Course List (program)'!$G$2:$L$100,3,FALSE)</f>
        <v>Yrd. Doç. Dr. Murat ŞAHİN</v>
      </c>
      <c r="AL58" s="916" t="str">
        <f>VLOOKUP(AL56,'Course List (program)'!$G$2:$L$100,3,FALSE)</f>
        <v>Öğr. Gör. Cem KUM</v>
      </c>
      <c r="AM58" s="907" t="e">
        <f>VLOOKUP(AM56,'Course List (program)'!$G$2:$L$100,3,FALSE)</f>
        <v>#N/A</v>
      </c>
      <c r="AN58" s="827" t="e">
        <f>VLOOKUP(AN56,'Course List (program)'!$G$2:$L$100,3,FALSE)</f>
        <v>#N/A</v>
      </c>
      <c r="AO58" s="828" t="e">
        <f>VLOOKUP(AO56,'Course List (program)'!$G$2:$L$100,3,FALSE)</f>
        <v>#N/A</v>
      </c>
      <c r="AP58" s="914" t="str">
        <f>VLOOKUP(AP56,'Course List (program)'!$G$2:$L$100,3,FALSE)</f>
        <v>Öğr. Gör. Cengiz GÖKÇE</v>
      </c>
      <c r="AQ58" s="907" t="e">
        <f>VLOOKUP(AQ56,'Course List (program)'!$G$2:$L$100,3,FALSE)</f>
        <v>#N/A</v>
      </c>
      <c r="AR58" s="907" t="e">
        <f>VLOOKUP(AR56,'Course List (program)'!$G$2:$L$100,3,FALSE)</f>
        <v>#N/A</v>
      </c>
      <c r="AS58" s="915" t="e">
        <f>VLOOKUP(AS56,'Course List (program)'!$G$2:$L$100,3,FALSE)</f>
        <v>#N/A</v>
      </c>
      <c r="AT58" s="1057"/>
    </row>
    <row r="59" spans="1:46" ht="39.950000000000003" hidden="1" customHeight="1" x14ac:dyDescent="0.4">
      <c r="A59" s="700">
        <v>2</v>
      </c>
      <c r="B59" s="700" t="s">
        <v>540</v>
      </c>
      <c r="C59" s="1053"/>
      <c r="D59" s="772"/>
      <c r="E59" s="773"/>
      <c r="F59" s="745">
        <f>VLOOKUP(F56,'Course List (program)'!$G$2:$L$100,6,FALSE)</f>
        <v>0</v>
      </c>
      <c r="G59" s="745">
        <f>VLOOKUP(G56,'Course List (program)'!$G$2:$L$100,6,FALSE)</f>
        <v>0</v>
      </c>
      <c r="H59" s="745" t="e">
        <f>VLOOKUP(H56,'Course List (program)'!$G$2:$L$100,6,FALSE)</f>
        <v>#N/A</v>
      </c>
      <c r="I59" s="746" t="e">
        <f>VLOOKUP(I56,'Course List (program)'!$G$2:$L$100,6,FALSE)</f>
        <v>#N/A</v>
      </c>
      <c r="J59" s="747">
        <f>VLOOKUP(J56,'Course List (program)'!$G$2:$L$100,6,FALSE)</f>
        <v>0</v>
      </c>
      <c r="K59" s="745">
        <f>VLOOKUP(K56,'Course List (program)'!$G$2:$L$100,6,FALSE)</f>
        <v>0</v>
      </c>
      <c r="L59" s="745" t="e">
        <f>VLOOKUP(L56,'Course List (program)'!$G$2:$L$100,6,FALSE)</f>
        <v>#N/A</v>
      </c>
      <c r="M59" s="748" t="e">
        <f>VLOOKUP(M56,'Course List (program)'!$G$2:$L$100,6,FALSE)</f>
        <v>#N/A</v>
      </c>
      <c r="N59" s="749" t="e">
        <f>VLOOKUP(N56,'Course List (program)'!$G$2:$L$100,6,FALSE)</f>
        <v>#N/A</v>
      </c>
      <c r="O59" s="745" t="e">
        <f>VLOOKUP(O56,'Course List (program)'!$G$2:$L$100,6,FALSE)</f>
        <v>#N/A</v>
      </c>
      <c r="P59" s="745" t="e">
        <f>VLOOKUP(P56,'Course List (program)'!$G$2:$L$100,6,FALSE)</f>
        <v>#N/A</v>
      </c>
      <c r="Q59" s="746" t="e">
        <f>VLOOKUP(Q56,'Course List (program)'!$G$2:$L$100,6,FALSE)</f>
        <v>#N/A</v>
      </c>
      <c r="R59" s="747">
        <f>VLOOKUP(R56,'Course List (program)'!$G$2:$L$100,6,FALSE)</f>
        <v>0</v>
      </c>
      <c r="S59" s="745" t="e">
        <f>VLOOKUP(S56,'Course List (program)'!$G$2:$L$100,6,FALSE)</f>
        <v>#N/A</v>
      </c>
      <c r="T59" s="745" t="e">
        <f>VLOOKUP(T56,'Course List (program)'!$G$2:$L$100,6,FALSE)</f>
        <v>#N/A</v>
      </c>
      <c r="U59" s="748" t="e">
        <f>VLOOKUP(U56,'Course List (program)'!$G$2:$L$100,6,FALSE)</f>
        <v>#N/A</v>
      </c>
      <c r="V59" s="749">
        <f>VLOOKUP(V56,'Course List (program)'!$G$2:$L$100,6,FALSE)</f>
        <v>0</v>
      </c>
      <c r="W59" s="745" t="e">
        <f>VLOOKUP(W56,'Course List (program)'!$G$2:$L$100,6,FALSE)</f>
        <v>#N/A</v>
      </c>
      <c r="X59" s="745" t="e">
        <f>VLOOKUP(X56,'Course List (program)'!$G$2:$L$100,6,FALSE)</f>
        <v>#N/A</v>
      </c>
      <c r="Y59" s="746" t="e">
        <f>VLOOKUP(Y56,'Course List (program)'!$G$2:$L$100,6,FALSE)</f>
        <v>#N/A</v>
      </c>
      <c r="Z59" s="747">
        <f>VLOOKUP(Z56,'Course List (program)'!$G$2:$L$100,6,FALSE)</f>
        <v>0</v>
      </c>
      <c r="AA59" s="745">
        <f>VLOOKUP(AA56,'Course List (program)'!$G$2:$L$100,6,FALSE)</f>
        <v>0</v>
      </c>
      <c r="AB59" s="745">
        <f>VLOOKUP(AB56,'Course List (program)'!$G$2:$L$100,6,FALSE)</f>
        <v>0</v>
      </c>
      <c r="AC59" s="748" t="e">
        <f>VLOOKUP(AC56,'Course List (program)'!$G$2:$L$100,6,FALSE)</f>
        <v>#N/A</v>
      </c>
      <c r="AD59" s="749">
        <f>VLOOKUP(AD56,'Course List (program)'!$G$2:$L$100,6,FALSE)</f>
        <v>0</v>
      </c>
      <c r="AE59" s="745">
        <f>VLOOKUP(AE56,'Course List (program)'!$G$2:$L$100,6,FALSE)</f>
        <v>0</v>
      </c>
      <c r="AF59" s="745" t="e">
        <f>VLOOKUP(AF56,'Course List (program)'!$G$2:$L$100,6,FALSE)</f>
        <v>#N/A</v>
      </c>
      <c r="AG59" s="746" t="e">
        <f>VLOOKUP(AG56,'Course List (program)'!$G$2:$L$100,6,FALSE)</f>
        <v>#N/A</v>
      </c>
      <c r="AH59" s="747" t="e">
        <f>VLOOKUP(AH56,'Course List (program)'!$G$2:$L$100,6,FALSE)</f>
        <v>#N/A</v>
      </c>
      <c r="AI59" s="745" t="e">
        <f>VLOOKUP(AI56,'Course List (program)'!$G$2:$L$100,6,FALSE)</f>
        <v>#N/A</v>
      </c>
      <c r="AJ59" s="745">
        <f>VLOOKUP(AJ56,'Course List (program)'!$G$2:$L$100,6,FALSE)</f>
        <v>0</v>
      </c>
      <c r="AK59" s="748">
        <f>VLOOKUP(AK56,'Course List (program)'!$G$2:$L$100,6,FALSE)</f>
        <v>0</v>
      </c>
      <c r="AL59" s="750">
        <f>VLOOKUP(AL56,'Course List (program)'!$G$2:$L$100,6,FALSE)</f>
        <v>0</v>
      </c>
      <c r="AM59" s="745" t="e">
        <f>VLOOKUP(AM56,'Course List (program)'!$G$2:$L$100,6,FALSE)</f>
        <v>#N/A</v>
      </c>
      <c r="AN59" s="745" t="e">
        <f>VLOOKUP(AN56,'Course List (program)'!$G$2:$L$100,6,FALSE)</f>
        <v>#N/A</v>
      </c>
      <c r="AO59" s="746" t="e">
        <f>VLOOKUP(AO56,'Course List (program)'!$G$2:$L$100,6,FALSE)</f>
        <v>#N/A</v>
      </c>
      <c r="AP59" s="747">
        <f>VLOOKUP(AP56,'Course List (program)'!$G$2:$L$100,6,FALSE)</f>
        <v>0</v>
      </c>
      <c r="AQ59" s="745" t="e">
        <f>VLOOKUP(AQ56,'Course List (program)'!$G$2:$L$100,6,FALSE)</f>
        <v>#N/A</v>
      </c>
      <c r="AR59" s="745" t="e">
        <f>VLOOKUP(AR56,'Course List (program)'!$G$2:$L$100,6,FALSE)</f>
        <v>#N/A</v>
      </c>
      <c r="AS59" s="748" t="e">
        <f>VLOOKUP(AS56,'Course List (program)'!$G$2:$L$100,6,FALSE)</f>
        <v>#N/A</v>
      </c>
      <c r="AT59" s="1057"/>
    </row>
    <row r="60" spans="1:46" s="743" customFormat="1" ht="39.950000000000003" customHeight="1" x14ac:dyDescent="0.4">
      <c r="A60" s="700">
        <v>2</v>
      </c>
      <c r="B60" s="700" t="s">
        <v>13</v>
      </c>
      <c r="C60" s="1053"/>
      <c r="D60" s="794">
        <v>0.5</v>
      </c>
      <c r="E60" s="795">
        <v>4</v>
      </c>
      <c r="F60" s="905" t="str">
        <f>Section1Draft!E33</f>
        <v>ARCH 251.11</v>
      </c>
      <c r="G60" s="905" t="str">
        <f>Section2Draft!$E$33</f>
        <v>ARCH 251.12</v>
      </c>
      <c r="H60" s="796">
        <f>Section3Draft!E33</f>
        <v>0</v>
      </c>
      <c r="I60" s="797">
        <f>Section4Draft!E33</f>
        <v>0</v>
      </c>
      <c r="J60" s="908" t="str">
        <f>Section1Draft!L33</f>
        <v>ARCH 252.11</v>
      </c>
      <c r="K60" s="905" t="str">
        <f>Section2Draft!L33</f>
        <v>ARCH 252.12</v>
      </c>
      <c r="L60" s="905">
        <f>Section3Draft!L33</f>
        <v>0</v>
      </c>
      <c r="M60" s="909">
        <f>Section4Draft!L33</f>
        <v>0</v>
      </c>
      <c r="N60" s="910">
        <f>Section1Draft!F33</f>
        <v>0</v>
      </c>
      <c r="O60" s="905">
        <f>Section2Draft!F33</f>
        <v>0</v>
      </c>
      <c r="P60" s="796">
        <f>Section3Draft!F33</f>
        <v>0</v>
      </c>
      <c r="Q60" s="797">
        <f>Section4Draft!F33</f>
        <v>0</v>
      </c>
      <c r="R60" s="908" t="str">
        <f>Section1Draft!M33</f>
        <v>ARCH 206.01</v>
      </c>
      <c r="S60" s="905">
        <f>Section2Draft!M33</f>
        <v>0</v>
      </c>
      <c r="T60" s="905">
        <f>Section3Draft!M33</f>
        <v>0</v>
      </c>
      <c r="U60" s="909">
        <f>Section4Draft!M33</f>
        <v>0</v>
      </c>
      <c r="V60" s="910" t="str">
        <f>Section1Draft!G33</f>
        <v>ARCH 213.11</v>
      </c>
      <c r="W60" s="905">
        <f>Section2Draft!G33</f>
        <v>0</v>
      </c>
      <c r="X60" s="796">
        <f>Section3Draft!G33</f>
        <v>0</v>
      </c>
      <c r="Y60" s="797">
        <f>Section4Draft!G33</f>
        <v>0</v>
      </c>
      <c r="Z60" s="908" t="str">
        <f>Section1Draft!N33</f>
        <v>ARCH 244.11</v>
      </c>
      <c r="AA60" s="905" t="str">
        <f>Section2Draft!N33</f>
        <v>ARCH 244.12</v>
      </c>
      <c r="AB60" s="905" t="str">
        <f>Section3Draft!N33</f>
        <v>ARCH 244.13</v>
      </c>
      <c r="AC60" s="909">
        <f>Section4Draft!N33</f>
        <v>0</v>
      </c>
      <c r="AD60" s="910" t="str">
        <f>Section1Draft!H33</f>
        <v>ARCH 243.11</v>
      </c>
      <c r="AE60" s="905" t="str">
        <f>Section2Draft!H33</f>
        <v>ARCH 243.12</v>
      </c>
      <c r="AF60" s="796">
        <f>Section3Draft!H33</f>
        <v>0</v>
      </c>
      <c r="AG60" s="797">
        <f>Section4Draft!H33</f>
        <v>0</v>
      </c>
      <c r="AH60" s="908">
        <f>Section1Draft!O33</f>
        <v>0</v>
      </c>
      <c r="AI60" s="905">
        <f>Section2Draft!O33</f>
        <v>0</v>
      </c>
      <c r="AJ60" s="905" t="str">
        <f>Section3Draft!O33</f>
        <v>ARCH 252.13</v>
      </c>
      <c r="AK60" s="909" t="str">
        <f>Section4Draft!O33</f>
        <v>ARCH 252.14</v>
      </c>
      <c r="AL60" s="910" t="str">
        <f>Section1Draft!I33</f>
        <v>ARCH 261.01</v>
      </c>
      <c r="AM60" s="905">
        <f>Section2Draft!I33</f>
        <v>0</v>
      </c>
      <c r="AN60" s="796">
        <f>Section3Draft!I33</f>
        <v>0</v>
      </c>
      <c r="AO60" s="797">
        <f>Section4Draft!I33</f>
        <v>0</v>
      </c>
      <c r="AP60" s="908" t="str">
        <f>Section1Draft!P33</f>
        <v>ARCH 264.01</v>
      </c>
      <c r="AQ60" s="905">
        <f>Section2Draft!P33</f>
        <v>0</v>
      </c>
      <c r="AR60" s="905">
        <f>Section3Draft!P33</f>
        <v>0</v>
      </c>
      <c r="AS60" s="909">
        <f>Section4Draft!P33</f>
        <v>0</v>
      </c>
      <c r="AT60" s="1057"/>
    </row>
    <row r="61" spans="1:46" s="820" customFormat="1" ht="60" customHeight="1" x14ac:dyDescent="0.35">
      <c r="A61" s="814">
        <v>2</v>
      </c>
      <c r="B61" s="814" t="s">
        <v>14</v>
      </c>
      <c r="C61" s="1053"/>
      <c r="D61" s="809"/>
      <c r="E61" s="810"/>
      <c r="F61" s="906" t="str">
        <f>VLOOKUP(F60,'Course List (program)'!$G$2:$L$100,2,FALSE)</f>
        <v>Architectural Design Studio I</v>
      </c>
      <c r="G61" s="906" t="str">
        <f>VLOOKUP(G60,'Course List (program)'!$G$2:$L$100,2,FALSE)</f>
        <v>Architectural Design Studio I</v>
      </c>
      <c r="H61" s="815" t="e">
        <f>VLOOKUP(H60,'Course List (program)'!$G$2:$L$100,2,FALSE)</f>
        <v>#N/A</v>
      </c>
      <c r="I61" s="816" t="e">
        <f>VLOOKUP(I60,'Course List (program)'!$G$2:$L$100,2,FALSE)</f>
        <v>#N/A</v>
      </c>
      <c r="J61" s="911" t="str">
        <f>VLOOKUP(J60,'Course List (program)'!$G$2:$L$100,2,FALSE)</f>
        <v>Architectural Design Studio II</v>
      </c>
      <c r="K61" s="906" t="str">
        <f>VLOOKUP(K60,'Course List (program)'!$G$2:$L$100,2,FALSE)</f>
        <v>Architectural Design Studio II</v>
      </c>
      <c r="L61" s="906" t="e">
        <f>VLOOKUP(L60,'Course List (program)'!$G$2:$L$100,2,FALSE)</f>
        <v>#N/A</v>
      </c>
      <c r="M61" s="912" t="e">
        <f>VLOOKUP(M60,'Course List (program)'!$G$2:$L$100,2,FALSE)</f>
        <v>#N/A</v>
      </c>
      <c r="N61" s="913" t="e">
        <f>VLOOKUP(N60,'Course List (program)'!$G$2:$L$100,2,FALSE)</f>
        <v>#N/A</v>
      </c>
      <c r="O61" s="906" t="e">
        <f>VLOOKUP(O60,'Course List (program)'!$G$2:$L$100,2,FALSE)</f>
        <v>#N/A</v>
      </c>
      <c r="P61" s="815" t="e">
        <f>VLOOKUP(P60,'Course List (program)'!$G$2:$L$100,2,FALSE)</f>
        <v>#N/A</v>
      </c>
      <c r="Q61" s="816" t="e">
        <f>VLOOKUP(Q60,'Course List (program)'!$G$2:$L$100,2,FALSE)</f>
        <v>#N/A</v>
      </c>
      <c r="R61" s="911" t="str">
        <f>VLOOKUP(R60,'Course List (program)'!$G$2:$L$100,2,FALSE)</f>
        <v xml:space="preserve">History of Art II </v>
      </c>
      <c r="S61" s="906" t="e">
        <f>VLOOKUP(S60,'Course List (program)'!$G$2:$L$100,2,FALSE)</f>
        <v>#N/A</v>
      </c>
      <c r="T61" s="906" t="e">
        <f>VLOOKUP(T60,'Course List (program)'!$G$2:$L$100,2,FALSE)</f>
        <v>#N/A</v>
      </c>
      <c r="U61" s="912" t="e">
        <f>VLOOKUP(U60,'Course List (program)'!$G$2:$L$100,2,FALSE)</f>
        <v>#N/A</v>
      </c>
      <c r="V61" s="913" t="str">
        <f>VLOOKUP(V60,'Course List (program)'!$G$2:$L$100,2,FALSE)</f>
        <v>Construction II</v>
      </c>
      <c r="W61" s="906" t="e">
        <f>VLOOKUP(W60,'Course List (program)'!$G$2:$L$100,2,FALSE)</f>
        <v>#N/A</v>
      </c>
      <c r="X61" s="815" t="e">
        <f>VLOOKUP(X60,'Course List (program)'!$G$2:$L$100,2,FALSE)</f>
        <v>#N/A</v>
      </c>
      <c r="Y61" s="816" t="e">
        <f>VLOOKUP(Y60,'Course List (program)'!$G$2:$L$100,2,FALSE)</f>
        <v>#N/A</v>
      </c>
      <c r="Z61" s="911" t="str">
        <f>VLOOKUP(Z60,'Course List (program)'!$G$2:$L$100,2,FALSE)</f>
        <v>Theory of Buildings II</v>
      </c>
      <c r="AA61" s="906" t="str">
        <f>VLOOKUP(AA60,'Course List (program)'!$G$2:$L$100,2,FALSE)</f>
        <v>Theory of Buildings II</v>
      </c>
      <c r="AB61" s="906" t="str">
        <f>VLOOKUP(AB60,'Course List (program)'!$G$2:$L$100,2,FALSE)</f>
        <v>Theory of Buildings II</v>
      </c>
      <c r="AC61" s="912" t="e">
        <f>VLOOKUP(AC60,'Course List (program)'!$G$2:$L$100,2,FALSE)</f>
        <v>#N/A</v>
      </c>
      <c r="AD61" s="913" t="str">
        <f>VLOOKUP(AD60,'Course List (program)'!$G$2:$L$100,2,FALSE)</f>
        <v>Theory of Buildings I</v>
      </c>
      <c r="AE61" s="906" t="str">
        <f>VLOOKUP(AE60,'Course List (program)'!$G$2:$L$100,2,FALSE)</f>
        <v>Theory of Buildings I</v>
      </c>
      <c r="AF61" s="815" t="e">
        <f>VLOOKUP(AF60,'Course List (program)'!$G$2:$L$100,2,FALSE)</f>
        <v>#N/A</v>
      </c>
      <c r="AG61" s="816" t="e">
        <f>VLOOKUP(AG60,'Course List (program)'!$G$2:$L$100,2,FALSE)</f>
        <v>#N/A</v>
      </c>
      <c r="AH61" s="911" t="e">
        <f>VLOOKUP(AH60,'Course List (program)'!$G$2:$L$100,2,FALSE)</f>
        <v>#N/A</v>
      </c>
      <c r="AI61" s="906" t="e">
        <f>VLOOKUP(AI60,'Course List (program)'!$G$2:$L$100,2,FALSE)</f>
        <v>#N/A</v>
      </c>
      <c r="AJ61" s="906" t="str">
        <f>VLOOKUP(AJ60,'Course List (program)'!$G$2:$L$100,2,FALSE)</f>
        <v>Architectural Design Studio II</v>
      </c>
      <c r="AK61" s="912" t="str">
        <f>VLOOKUP(AK60,'Course List (program)'!$G$2:$L$100,2,FALSE)</f>
        <v>Architectural Design Studio II</v>
      </c>
      <c r="AL61" s="913" t="str">
        <f>VLOOKUP(AL60,'Course List (program)'!$G$2:$L$100,2,FALSE)</f>
        <v>Building Statics</v>
      </c>
      <c r="AM61" s="906" t="e">
        <f>VLOOKUP(AM60,'Course List (program)'!$G$2:$L$100,2,FALSE)</f>
        <v>#N/A</v>
      </c>
      <c r="AN61" s="815" t="e">
        <f>VLOOKUP(AN60,'Course List (program)'!$G$2:$L$100,2,FALSE)</f>
        <v>#N/A</v>
      </c>
      <c r="AO61" s="816" t="e">
        <f>VLOOKUP(AO60,'Course List (program)'!$G$2:$L$100,2,FALSE)</f>
        <v>#N/A</v>
      </c>
      <c r="AP61" s="911" t="str">
        <f>VLOOKUP(AP60,'Course List (program)'!$G$2:$L$100,2,FALSE)</f>
        <v xml:space="preserve">Mechanical and Electrical Building Services </v>
      </c>
      <c r="AQ61" s="906" t="e">
        <f>VLOOKUP(AQ60,'Course List (program)'!$G$2:$L$100,2,FALSE)</f>
        <v>#N/A</v>
      </c>
      <c r="AR61" s="906" t="e">
        <f>VLOOKUP(AR60,'Course List (program)'!$G$2:$L$100,2,FALSE)</f>
        <v>#N/A</v>
      </c>
      <c r="AS61" s="912" t="e">
        <f>VLOOKUP(AS60,'Course List (program)'!$G$2:$L$100,2,FALSE)</f>
        <v>#N/A</v>
      </c>
      <c r="AT61" s="1057"/>
    </row>
    <row r="62" spans="1:46" s="808" customFormat="1" ht="39.950000000000003" customHeight="1" x14ac:dyDescent="0.3">
      <c r="A62" s="813">
        <v>2</v>
      </c>
      <c r="B62" s="813" t="s">
        <v>809</v>
      </c>
      <c r="C62" s="1053"/>
      <c r="D62" s="834"/>
      <c r="E62" s="835"/>
      <c r="F62" s="907" t="str">
        <f>VLOOKUP(F60,'Course List (program)'!$G$2:$L$100,3,FALSE)</f>
        <v>Doç. Orhan ÖZGÜNER</v>
      </c>
      <c r="G62" s="907" t="str">
        <f>VLOOKUP(G60,'Course List (program)'!$G$2:$L$100,3,FALSE)</f>
        <v>Prof. Dr. Yavuz KOŞANER</v>
      </c>
      <c r="H62" s="827" t="e">
        <f>VLOOKUP(H60,'Course List (program)'!$G$2:$L$100,3,FALSE)</f>
        <v>#N/A</v>
      </c>
      <c r="I62" s="828" t="e">
        <f>VLOOKUP(I60,'Course List (program)'!$G$2:$L$100,3,FALSE)</f>
        <v>#N/A</v>
      </c>
      <c r="J62" s="914" t="str">
        <f>VLOOKUP(J60,'Course List (program)'!$G$2:$L$100,3,FALSE)</f>
        <v>Öğr. Gör. Orhun ALKAN</v>
      </c>
      <c r="K62" s="907" t="str">
        <f>VLOOKUP(K60,'Course List (program)'!$G$2:$L$100,3,FALSE)</f>
        <v>Öğr. Gör. Nazmi KARAKUŞ</v>
      </c>
      <c r="L62" s="907" t="e">
        <f>VLOOKUP(L60,'Course List (program)'!$G$2:$L$100,3,FALSE)</f>
        <v>#N/A</v>
      </c>
      <c r="M62" s="915" t="e">
        <f>VLOOKUP(M60,'Course List (program)'!$G$2:$L$100,3,FALSE)</f>
        <v>#N/A</v>
      </c>
      <c r="N62" s="916" t="e">
        <f>VLOOKUP(N60,'Course List (program)'!$G$2:$L$100,3,FALSE)</f>
        <v>#N/A</v>
      </c>
      <c r="O62" s="907" t="e">
        <f>VLOOKUP(O60,'Course List (program)'!$G$2:$L$100,3,FALSE)</f>
        <v>#N/A</v>
      </c>
      <c r="P62" s="827" t="e">
        <f>VLOOKUP(P60,'Course List (program)'!$G$2:$L$100,3,FALSE)</f>
        <v>#N/A</v>
      </c>
      <c r="Q62" s="828" t="e">
        <f>VLOOKUP(Q60,'Course List (program)'!$G$2:$L$100,3,FALSE)</f>
        <v>#N/A</v>
      </c>
      <c r="R62" s="914" t="str">
        <f>VLOOKUP(R60,'Course List (program)'!$G$2:$L$100,3,FALSE)</f>
        <v>Yrd. Doç. Dr. Ayşe Nur EREK</v>
      </c>
      <c r="S62" s="907" t="e">
        <f>VLOOKUP(S60,'Course List (program)'!$G$2:$L$100,3,FALSE)</f>
        <v>#N/A</v>
      </c>
      <c r="T62" s="907" t="e">
        <f>VLOOKUP(T60,'Course List (program)'!$G$2:$L$100,3,FALSE)</f>
        <v>#N/A</v>
      </c>
      <c r="U62" s="915" t="e">
        <f>VLOOKUP(U60,'Course List (program)'!$G$2:$L$100,3,FALSE)</f>
        <v>#N/A</v>
      </c>
      <c r="V62" s="916" t="str">
        <f>VLOOKUP(V60,'Course List (program)'!$G$2:$L$100,3,FALSE)</f>
        <v>Öğr. Gör. Gülçin SOYAK</v>
      </c>
      <c r="W62" s="907" t="e">
        <f>VLOOKUP(W60,'Course List (program)'!$G$2:$L$100,3,FALSE)</f>
        <v>#N/A</v>
      </c>
      <c r="X62" s="827" t="e">
        <f>VLOOKUP(X60,'Course List (program)'!$G$2:$L$100,3,FALSE)</f>
        <v>#N/A</v>
      </c>
      <c r="Y62" s="828" t="e">
        <f>VLOOKUP(Y60,'Course List (program)'!$G$2:$L$100,3,FALSE)</f>
        <v>#N/A</v>
      </c>
      <c r="Z62" s="914" t="str">
        <f>VLOOKUP(Z60,'Course List (program)'!$G$2:$L$100,3,FALSE)</f>
        <v>Prof. Dr. A. Zekiye ABALI</v>
      </c>
      <c r="AA62" s="907" t="str">
        <f>VLOOKUP(AA60,'Course List (program)'!$G$2:$L$100,3,FALSE)</f>
        <v>Yrd. Doç. Dr. Sevim  ATEŞ</v>
      </c>
      <c r="AB62" s="907" t="str">
        <f>VLOOKUP(AB60,'Course List (program)'!$G$2:$L$100,3,FALSE)</f>
        <v>Yrd. Doç. Dr. Hakan UZBERK</v>
      </c>
      <c r="AC62" s="915" t="e">
        <f>VLOOKUP(AC60,'Course List (program)'!$G$2:$L$100,3,FALSE)</f>
        <v>#N/A</v>
      </c>
      <c r="AD62" s="916" t="str">
        <f>VLOOKUP(AD60,'Course List (program)'!$G$2:$L$100,3,FALSE)</f>
        <v>Prof. Dr. A. Zekiye ABALI</v>
      </c>
      <c r="AE62" s="907" t="str">
        <f>VLOOKUP(AE60,'Course List (program)'!$G$2:$L$100,3,FALSE)</f>
        <v>Yrd. Doç. Dr. Hakan UZBERK</v>
      </c>
      <c r="AF62" s="827" t="e">
        <f>VLOOKUP(AF60,'Course List (program)'!$G$2:$L$100,3,FALSE)</f>
        <v>#N/A</v>
      </c>
      <c r="AG62" s="828" t="e">
        <f>VLOOKUP(AG60,'Course List (program)'!$G$2:$L$100,3,FALSE)</f>
        <v>#N/A</v>
      </c>
      <c r="AH62" s="914" t="e">
        <f>VLOOKUP(AH60,'Course List (program)'!$G$2:$L$100,3,FALSE)</f>
        <v>#N/A</v>
      </c>
      <c r="AI62" s="907" t="e">
        <f>VLOOKUP(AI60,'Course List (program)'!$G$2:$L$100,3,FALSE)</f>
        <v>#N/A</v>
      </c>
      <c r="AJ62" s="907" t="str">
        <f>VLOOKUP(AJ60,'Course List (program)'!$G$2:$L$100,3,FALSE)</f>
        <v>Öğr. Gör. Nişan YAUBYAN</v>
      </c>
      <c r="AK62" s="915" t="str">
        <f>VLOOKUP(AK60,'Course List (program)'!$G$2:$L$100,3,FALSE)</f>
        <v>Yrd. Doç. Dr. Murat ŞAHİN</v>
      </c>
      <c r="AL62" s="916" t="str">
        <f>VLOOKUP(AL60,'Course List (program)'!$G$2:$L$100,3,FALSE)</f>
        <v>Öğr. Gör. Cem KUM</v>
      </c>
      <c r="AM62" s="907" t="e">
        <f>VLOOKUP(AM60,'Course List (program)'!$G$2:$L$100,3,FALSE)</f>
        <v>#N/A</v>
      </c>
      <c r="AN62" s="827" t="e">
        <f>VLOOKUP(AN60,'Course List (program)'!$G$2:$L$100,3,FALSE)</f>
        <v>#N/A</v>
      </c>
      <c r="AO62" s="828" t="e">
        <f>VLOOKUP(AO60,'Course List (program)'!$G$2:$L$100,3,FALSE)</f>
        <v>#N/A</v>
      </c>
      <c r="AP62" s="914" t="str">
        <f>VLOOKUP(AP60,'Course List (program)'!$G$2:$L$100,3,FALSE)</f>
        <v>Öğr. Gör. Cengiz GÖKÇE</v>
      </c>
      <c r="AQ62" s="907" t="e">
        <f>VLOOKUP(AQ60,'Course List (program)'!$G$2:$L$100,3,FALSE)</f>
        <v>#N/A</v>
      </c>
      <c r="AR62" s="907" t="e">
        <f>VLOOKUP(AR60,'Course List (program)'!$G$2:$L$100,3,FALSE)</f>
        <v>#N/A</v>
      </c>
      <c r="AS62" s="915" t="e">
        <f>VLOOKUP(AS60,'Course List (program)'!$G$2:$L$100,3,FALSE)</f>
        <v>#N/A</v>
      </c>
      <c r="AT62" s="1057"/>
    </row>
    <row r="63" spans="1:46" ht="39.950000000000003" hidden="1" customHeight="1" x14ac:dyDescent="0.4">
      <c r="A63" s="700">
        <v>2</v>
      </c>
      <c r="B63" s="700" t="s">
        <v>540</v>
      </c>
      <c r="C63" s="1053"/>
      <c r="D63" s="772"/>
      <c r="E63" s="773"/>
      <c r="F63" s="745">
        <f>VLOOKUP(F60,'Course List (program)'!$G$2:$L$100,6,FALSE)</f>
        <v>0</v>
      </c>
      <c r="G63" s="745">
        <f>VLOOKUP(G60,'Course List (program)'!$G$2:$L$100,6,FALSE)</f>
        <v>0</v>
      </c>
      <c r="H63" s="745" t="e">
        <f>VLOOKUP(H60,'Course List (program)'!$G$2:$L$100,6,FALSE)</f>
        <v>#N/A</v>
      </c>
      <c r="I63" s="746" t="e">
        <f>VLOOKUP(I60,'Course List (program)'!$G$2:$L$100,6,FALSE)</f>
        <v>#N/A</v>
      </c>
      <c r="J63" s="747">
        <f>VLOOKUP(J60,'Course List (program)'!$G$2:$L$100,6,FALSE)</f>
        <v>0</v>
      </c>
      <c r="K63" s="745">
        <f>VLOOKUP(K60,'Course List (program)'!$G$2:$L$100,6,FALSE)</f>
        <v>0</v>
      </c>
      <c r="L63" s="745" t="e">
        <f>VLOOKUP(L60,'Course List (program)'!$G$2:$L$100,6,FALSE)</f>
        <v>#N/A</v>
      </c>
      <c r="M63" s="748" t="e">
        <f>VLOOKUP(M60,'Course List (program)'!$G$2:$L$100,6,FALSE)</f>
        <v>#N/A</v>
      </c>
      <c r="N63" s="749" t="e">
        <f>VLOOKUP(N60,'Course List (program)'!$G$2:$L$100,6,FALSE)</f>
        <v>#N/A</v>
      </c>
      <c r="O63" s="745" t="e">
        <f>VLOOKUP(O60,'Course List (program)'!$G$2:$L$100,6,FALSE)</f>
        <v>#N/A</v>
      </c>
      <c r="P63" s="745" t="e">
        <f>VLOOKUP(P60,'Course List (program)'!$G$2:$L$100,6,FALSE)</f>
        <v>#N/A</v>
      </c>
      <c r="Q63" s="746" t="e">
        <f>VLOOKUP(Q60,'Course List (program)'!$G$2:$L$100,6,FALSE)</f>
        <v>#N/A</v>
      </c>
      <c r="R63" s="747">
        <f>VLOOKUP(R60,'Course List (program)'!$G$2:$L$100,6,FALSE)</f>
        <v>0</v>
      </c>
      <c r="S63" s="745" t="e">
        <f>VLOOKUP(S60,'Course List (program)'!$G$2:$L$100,6,FALSE)</f>
        <v>#N/A</v>
      </c>
      <c r="T63" s="745" t="e">
        <f>VLOOKUP(T60,'Course List (program)'!$G$2:$L$100,6,FALSE)</f>
        <v>#N/A</v>
      </c>
      <c r="U63" s="748" t="e">
        <f>VLOOKUP(U60,'Course List (program)'!$G$2:$L$100,6,FALSE)</f>
        <v>#N/A</v>
      </c>
      <c r="V63" s="749">
        <f>VLOOKUP(V60,'Course List (program)'!$G$2:$L$100,6,FALSE)</f>
        <v>0</v>
      </c>
      <c r="W63" s="745" t="e">
        <f>VLOOKUP(W60,'Course List (program)'!$G$2:$L$100,6,FALSE)</f>
        <v>#N/A</v>
      </c>
      <c r="X63" s="745" t="e">
        <f>VLOOKUP(X60,'Course List (program)'!$G$2:$L$100,6,FALSE)</f>
        <v>#N/A</v>
      </c>
      <c r="Y63" s="746" t="e">
        <f>VLOOKUP(Y60,'Course List (program)'!$G$2:$L$100,6,FALSE)</f>
        <v>#N/A</v>
      </c>
      <c r="Z63" s="747">
        <f>VLOOKUP(Z60,'Course List (program)'!$G$2:$L$100,6,FALSE)</f>
        <v>0</v>
      </c>
      <c r="AA63" s="745">
        <f>VLOOKUP(AA60,'Course List (program)'!$G$2:$L$100,6,FALSE)</f>
        <v>0</v>
      </c>
      <c r="AB63" s="745">
        <f>VLOOKUP(AB60,'Course List (program)'!$G$2:$L$100,6,FALSE)</f>
        <v>0</v>
      </c>
      <c r="AC63" s="748" t="e">
        <f>VLOOKUP(AC60,'Course List (program)'!$G$2:$L$100,6,FALSE)</f>
        <v>#N/A</v>
      </c>
      <c r="AD63" s="749">
        <f>VLOOKUP(AD60,'Course List (program)'!$G$2:$L$100,6,FALSE)</f>
        <v>0</v>
      </c>
      <c r="AE63" s="745">
        <f>VLOOKUP(AE60,'Course List (program)'!$G$2:$L$100,6,FALSE)</f>
        <v>0</v>
      </c>
      <c r="AF63" s="745" t="e">
        <f>VLOOKUP(AF60,'Course List (program)'!$G$2:$L$100,6,FALSE)</f>
        <v>#N/A</v>
      </c>
      <c r="AG63" s="746" t="e">
        <f>VLOOKUP(AG60,'Course List (program)'!$G$2:$L$100,6,FALSE)</f>
        <v>#N/A</v>
      </c>
      <c r="AH63" s="747" t="e">
        <f>VLOOKUP(AH60,'Course List (program)'!$G$2:$L$100,6,FALSE)</f>
        <v>#N/A</v>
      </c>
      <c r="AI63" s="745" t="e">
        <f>VLOOKUP(AI60,'Course List (program)'!$G$2:$L$100,6,FALSE)</f>
        <v>#N/A</v>
      </c>
      <c r="AJ63" s="745">
        <f>VLOOKUP(AJ60,'Course List (program)'!$G$2:$L$100,6,FALSE)</f>
        <v>0</v>
      </c>
      <c r="AK63" s="748">
        <f>VLOOKUP(AK60,'Course List (program)'!$G$2:$L$100,6,FALSE)</f>
        <v>0</v>
      </c>
      <c r="AL63" s="750">
        <f>VLOOKUP(AL60,'Course List (program)'!$G$2:$L$100,6,FALSE)</f>
        <v>0</v>
      </c>
      <c r="AM63" s="745" t="e">
        <f>VLOOKUP(AM60,'Course List (program)'!$G$2:$L$100,6,FALSE)</f>
        <v>#N/A</v>
      </c>
      <c r="AN63" s="745" t="e">
        <f>VLOOKUP(AN60,'Course List (program)'!$G$2:$L$100,6,FALSE)</f>
        <v>#N/A</v>
      </c>
      <c r="AO63" s="746" t="e">
        <f>VLOOKUP(AO60,'Course List (program)'!$G$2:$L$100,6,FALSE)</f>
        <v>#N/A</v>
      </c>
      <c r="AP63" s="747">
        <f>VLOOKUP(AP60,'Course List (program)'!$G$2:$L$100,6,FALSE)</f>
        <v>0</v>
      </c>
      <c r="AQ63" s="745" t="e">
        <f>VLOOKUP(AQ60,'Course List (program)'!$G$2:$L$100,6,FALSE)</f>
        <v>#N/A</v>
      </c>
      <c r="AR63" s="745" t="e">
        <f>VLOOKUP(AR60,'Course List (program)'!$G$2:$L$100,6,FALSE)</f>
        <v>#N/A</v>
      </c>
      <c r="AS63" s="748" t="e">
        <f>VLOOKUP(AS60,'Course List (program)'!$G$2:$L$100,6,FALSE)</f>
        <v>#N/A</v>
      </c>
      <c r="AT63" s="1057"/>
    </row>
    <row r="64" spans="1:46" s="743" customFormat="1" ht="39.950000000000003" customHeight="1" x14ac:dyDescent="0.4">
      <c r="A64" s="700">
        <v>2</v>
      </c>
      <c r="B64" s="700" t="s">
        <v>13</v>
      </c>
      <c r="C64" s="1053"/>
      <c r="D64" s="794">
        <v>0.54166666666666663</v>
      </c>
      <c r="E64" s="795">
        <v>5</v>
      </c>
      <c r="F64" s="905">
        <f>Section1Draft!E35</f>
        <v>0</v>
      </c>
      <c r="G64" s="905">
        <f>Section2Draft!$E$35</f>
        <v>0</v>
      </c>
      <c r="H64" s="796">
        <f>Section3Draft!E35</f>
        <v>0</v>
      </c>
      <c r="I64" s="797">
        <f>Section4Draft!E35</f>
        <v>0</v>
      </c>
      <c r="J64" s="908">
        <f>Section1Draft!L35</f>
        <v>0</v>
      </c>
      <c r="K64" s="905">
        <f>Section2Draft!L35</f>
        <v>0</v>
      </c>
      <c r="L64" s="905">
        <f>Section3Draft!L35</f>
        <v>0</v>
      </c>
      <c r="M64" s="909">
        <f>Section4Draft!L35</f>
        <v>0</v>
      </c>
      <c r="N64" s="910" t="str">
        <f>Section1Draft!F35</f>
        <v>ARCH 261.01</v>
      </c>
      <c r="O64" s="905">
        <f>Section2Draft!F35</f>
        <v>0</v>
      </c>
      <c r="P64" s="796">
        <f>Section3Draft!F35</f>
        <v>0</v>
      </c>
      <c r="Q64" s="797">
        <f>Section4Draft!F35</f>
        <v>0</v>
      </c>
      <c r="R64" s="908" t="str">
        <f>Section1Draft!M35</f>
        <v>ARCH 206.01</v>
      </c>
      <c r="S64" s="905">
        <f>Section2Draft!M35</f>
        <v>0</v>
      </c>
      <c r="T64" s="905">
        <f>Section3Draft!M35</f>
        <v>0</v>
      </c>
      <c r="U64" s="909">
        <f>Section4Draft!M35</f>
        <v>0</v>
      </c>
      <c r="V64" s="910">
        <f>Section1Draft!G35</f>
        <v>0</v>
      </c>
      <c r="W64" s="905">
        <f>Section2Draft!G35</f>
        <v>0</v>
      </c>
      <c r="X64" s="796">
        <f>Section3Draft!G35</f>
        <v>0</v>
      </c>
      <c r="Y64" s="797">
        <f>Section4Draft!G35</f>
        <v>0</v>
      </c>
      <c r="Z64" s="908">
        <f>Section1Draft!N35</f>
        <v>0</v>
      </c>
      <c r="AA64" s="905">
        <f>Section2Draft!N35</f>
        <v>0</v>
      </c>
      <c r="AB64" s="905">
        <f>Section3Draft!N35</f>
        <v>0</v>
      </c>
      <c r="AC64" s="909">
        <f>Section4Draft!N35</f>
        <v>0</v>
      </c>
      <c r="AD64" s="910">
        <f>Section1Draft!H35</f>
        <v>0</v>
      </c>
      <c r="AE64" s="905">
        <f>Section2Draft!H35</f>
        <v>0</v>
      </c>
      <c r="AF64" s="796">
        <f>Section3Draft!H35</f>
        <v>0</v>
      </c>
      <c r="AG64" s="797">
        <f>Section4Draft!H35</f>
        <v>0</v>
      </c>
      <c r="AH64" s="908">
        <f>Section1Draft!O35</f>
        <v>0</v>
      </c>
      <c r="AI64" s="905">
        <f>Section2Draft!O35</f>
        <v>0</v>
      </c>
      <c r="AJ64" s="905">
        <f>Section3Draft!O35</f>
        <v>0</v>
      </c>
      <c r="AK64" s="909">
        <f>Section4Draft!O35</f>
        <v>0</v>
      </c>
      <c r="AL64" s="910">
        <f>Section1Draft!I35</f>
        <v>0</v>
      </c>
      <c r="AM64" s="905">
        <f>Section2Draft!I35</f>
        <v>0</v>
      </c>
      <c r="AN64" s="796">
        <f>Section3Draft!I35</f>
        <v>0</v>
      </c>
      <c r="AO64" s="797">
        <f>Section4Draft!I35</f>
        <v>0</v>
      </c>
      <c r="AP64" s="908">
        <f>Section1Draft!P35</f>
        <v>0</v>
      </c>
      <c r="AQ64" s="905">
        <f>Section2Draft!P35</f>
        <v>0</v>
      </c>
      <c r="AR64" s="905">
        <f>Section3Draft!P35</f>
        <v>0</v>
      </c>
      <c r="AS64" s="909">
        <f>Section4Draft!P35</f>
        <v>0</v>
      </c>
      <c r="AT64" s="1057"/>
    </row>
    <row r="65" spans="1:46" s="820" customFormat="1" ht="60" customHeight="1" x14ac:dyDescent="0.35">
      <c r="A65" s="814">
        <v>2</v>
      </c>
      <c r="B65" s="814" t="s">
        <v>14</v>
      </c>
      <c r="C65" s="1053"/>
      <c r="D65" s="809"/>
      <c r="E65" s="810"/>
      <c r="F65" s="906" t="e">
        <f>VLOOKUP(F64,'Course List (program)'!$G$2:$L$100,2,FALSE)</f>
        <v>#N/A</v>
      </c>
      <c r="G65" s="906" t="e">
        <f>VLOOKUP(G64,'Course List (program)'!$G$2:$L$100,2,FALSE)</f>
        <v>#N/A</v>
      </c>
      <c r="H65" s="815" t="e">
        <f>VLOOKUP(H64,'Course List (program)'!$G$2:$L$100,2,FALSE)</f>
        <v>#N/A</v>
      </c>
      <c r="I65" s="816" t="e">
        <f>VLOOKUP(I64,'Course List (program)'!$G$2:$L$100,2,FALSE)</f>
        <v>#N/A</v>
      </c>
      <c r="J65" s="911" t="e">
        <f>VLOOKUP(J64,'Course List (program)'!$G$2:$L$100,2,FALSE)</f>
        <v>#N/A</v>
      </c>
      <c r="K65" s="906" t="e">
        <f>VLOOKUP(K64,'Course List (program)'!$G$2:$L$100,2,FALSE)</f>
        <v>#N/A</v>
      </c>
      <c r="L65" s="906" t="e">
        <f>VLOOKUP(L64,'Course List (program)'!$G$2:$L$100,2,FALSE)</f>
        <v>#N/A</v>
      </c>
      <c r="M65" s="912" t="e">
        <f>VLOOKUP(M64,'Course List (program)'!$G$2:$L$100,2,FALSE)</f>
        <v>#N/A</v>
      </c>
      <c r="N65" s="913" t="str">
        <f>VLOOKUP(N64,'Course List (program)'!$G$2:$L$100,2,FALSE)</f>
        <v>Building Statics</v>
      </c>
      <c r="O65" s="906" t="e">
        <f>VLOOKUP(O64,'Course List (program)'!$G$2:$L$100,2,FALSE)</f>
        <v>#N/A</v>
      </c>
      <c r="P65" s="815" t="e">
        <f>VLOOKUP(P64,'Course List (program)'!$G$2:$L$100,2,FALSE)</f>
        <v>#N/A</v>
      </c>
      <c r="Q65" s="816" t="e">
        <f>VLOOKUP(Q64,'Course List (program)'!$G$2:$L$100,2,FALSE)</f>
        <v>#N/A</v>
      </c>
      <c r="R65" s="911" t="str">
        <f>VLOOKUP(R64,'Course List (program)'!$G$2:$L$100,2,FALSE)</f>
        <v xml:space="preserve">History of Art II </v>
      </c>
      <c r="S65" s="906" t="e">
        <f>VLOOKUP(S64,'Course List (program)'!$G$2:$L$100,2,FALSE)</f>
        <v>#N/A</v>
      </c>
      <c r="T65" s="906" t="e">
        <f>VLOOKUP(T64,'Course List (program)'!$G$2:$L$100,2,FALSE)</f>
        <v>#N/A</v>
      </c>
      <c r="U65" s="912" t="e">
        <f>VLOOKUP(U64,'Course List (program)'!$G$2:$L$100,2,FALSE)</f>
        <v>#N/A</v>
      </c>
      <c r="V65" s="913" t="e">
        <f>VLOOKUP(V64,'Course List (program)'!$G$2:$L$100,2,FALSE)</f>
        <v>#N/A</v>
      </c>
      <c r="W65" s="906" t="e">
        <f>VLOOKUP(W64,'Course List (program)'!$G$2:$L$100,2,FALSE)</f>
        <v>#N/A</v>
      </c>
      <c r="X65" s="815" t="e">
        <f>VLOOKUP(X64,'Course List (program)'!$G$2:$L$100,2,FALSE)</f>
        <v>#N/A</v>
      </c>
      <c r="Y65" s="816" t="e">
        <f>VLOOKUP(Y64,'Course List (program)'!$G$2:$L$100,2,FALSE)</f>
        <v>#N/A</v>
      </c>
      <c r="Z65" s="911" t="e">
        <f>VLOOKUP(Z64,'Course List (program)'!$G$2:$L$100,2,FALSE)</f>
        <v>#N/A</v>
      </c>
      <c r="AA65" s="906" t="e">
        <f>VLOOKUP(AA64,'Course List (program)'!$G$2:$L$100,2,FALSE)</f>
        <v>#N/A</v>
      </c>
      <c r="AB65" s="906" t="e">
        <f>VLOOKUP(AB64,'Course List (program)'!$G$2:$L$100,2,FALSE)</f>
        <v>#N/A</v>
      </c>
      <c r="AC65" s="912" t="e">
        <f>VLOOKUP(AC64,'Course List (program)'!$G$2:$L$100,2,FALSE)</f>
        <v>#N/A</v>
      </c>
      <c r="AD65" s="913" t="e">
        <f>VLOOKUP(AD64,'Course List (program)'!$G$2:$L$100,2,FALSE)</f>
        <v>#N/A</v>
      </c>
      <c r="AE65" s="906" t="e">
        <f>VLOOKUP(AE64,'Course List (program)'!$G$2:$L$100,2,FALSE)</f>
        <v>#N/A</v>
      </c>
      <c r="AF65" s="815" t="e">
        <f>VLOOKUP(AF64,'Course List (program)'!$G$2:$L$100,2,FALSE)</f>
        <v>#N/A</v>
      </c>
      <c r="AG65" s="816" t="e">
        <f>VLOOKUP(AG64,'Course List (program)'!$G$2:$L$100,2,FALSE)</f>
        <v>#N/A</v>
      </c>
      <c r="AH65" s="911" t="e">
        <f>VLOOKUP(AH64,'Course List (program)'!$G$2:$L$100,2,FALSE)</f>
        <v>#N/A</v>
      </c>
      <c r="AI65" s="906" t="e">
        <f>VLOOKUP(AI64,'Course List (program)'!$G$2:$L$100,2,FALSE)</f>
        <v>#N/A</v>
      </c>
      <c r="AJ65" s="906" t="e">
        <f>VLOOKUP(AJ64,'Course List (program)'!$G$2:$L$100,2,FALSE)</f>
        <v>#N/A</v>
      </c>
      <c r="AK65" s="912" t="e">
        <f>VLOOKUP(AK64,'Course List (program)'!$G$2:$L$100,2,FALSE)</f>
        <v>#N/A</v>
      </c>
      <c r="AL65" s="913" t="e">
        <f>VLOOKUP(AL64,'Course List (program)'!$G$2:$L$100,2,FALSE)</f>
        <v>#N/A</v>
      </c>
      <c r="AM65" s="906" t="e">
        <f>VLOOKUP(AM64,'Course List (program)'!$G$2:$L$100,2,FALSE)</f>
        <v>#N/A</v>
      </c>
      <c r="AN65" s="815" t="e">
        <f>VLOOKUP(AN64,'Course List (program)'!$G$2:$L$100,2,FALSE)</f>
        <v>#N/A</v>
      </c>
      <c r="AO65" s="816" t="e">
        <f>VLOOKUP(AO64,'Course List (program)'!$G$2:$L$100,2,FALSE)</f>
        <v>#N/A</v>
      </c>
      <c r="AP65" s="911" t="e">
        <f>VLOOKUP(AP64,'Course List (program)'!$G$2:$L$100,2,FALSE)</f>
        <v>#N/A</v>
      </c>
      <c r="AQ65" s="906" t="e">
        <f>VLOOKUP(AQ64,'Course List (program)'!$G$2:$L$100,2,FALSE)</f>
        <v>#N/A</v>
      </c>
      <c r="AR65" s="906" t="e">
        <f>VLOOKUP(AR64,'Course List (program)'!$G$2:$L$100,2,FALSE)</f>
        <v>#N/A</v>
      </c>
      <c r="AS65" s="912" t="e">
        <f>VLOOKUP(AS64,'Course List (program)'!$G$2:$L$100,2,FALSE)</f>
        <v>#N/A</v>
      </c>
      <c r="AT65" s="1057"/>
    </row>
    <row r="66" spans="1:46" s="808" customFormat="1" ht="39.950000000000003" customHeight="1" x14ac:dyDescent="0.3">
      <c r="A66" s="813">
        <v>2</v>
      </c>
      <c r="B66" s="813" t="s">
        <v>809</v>
      </c>
      <c r="C66" s="1053"/>
      <c r="D66" s="834"/>
      <c r="E66" s="835"/>
      <c r="F66" s="907" t="e">
        <f>VLOOKUP(F64,'Course List (program)'!$G$2:$L$100,3,FALSE)</f>
        <v>#N/A</v>
      </c>
      <c r="G66" s="907" t="e">
        <f>VLOOKUP(G64,'Course List (program)'!$G$2:$L$100,3,FALSE)</f>
        <v>#N/A</v>
      </c>
      <c r="H66" s="827" t="e">
        <f>VLOOKUP(H64,'Course List (program)'!$G$2:$L$100,3,FALSE)</f>
        <v>#N/A</v>
      </c>
      <c r="I66" s="828" t="e">
        <f>VLOOKUP(I64,'Course List (program)'!$G$2:$L$100,3,FALSE)</f>
        <v>#N/A</v>
      </c>
      <c r="J66" s="914" t="e">
        <f>VLOOKUP(J64,'Course List (program)'!$G$2:$L$100,3,FALSE)</f>
        <v>#N/A</v>
      </c>
      <c r="K66" s="907" t="e">
        <f>VLOOKUP(K64,'Course List (program)'!$G$2:$L$100,3,FALSE)</f>
        <v>#N/A</v>
      </c>
      <c r="L66" s="907" t="e">
        <f>VLOOKUP(L64,'Course List (program)'!$G$2:$L$100,3,FALSE)</f>
        <v>#N/A</v>
      </c>
      <c r="M66" s="915" t="e">
        <f>VLOOKUP(M64,'Course List (program)'!$G$2:$L$100,3,FALSE)</f>
        <v>#N/A</v>
      </c>
      <c r="N66" s="916" t="str">
        <f>VLOOKUP(N64,'Course List (program)'!$G$2:$L$100,3,FALSE)</f>
        <v>Öğr. Gör. Cem KUM</v>
      </c>
      <c r="O66" s="907" t="e">
        <f>VLOOKUP(O64,'Course List (program)'!$G$2:$L$100,3,FALSE)</f>
        <v>#N/A</v>
      </c>
      <c r="P66" s="827" t="e">
        <f>VLOOKUP(P64,'Course List (program)'!$G$2:$L$100,3,FALSE)</f>
        <v>#N/A</v>
      </c>
      <c r="Q66" s="828" t="e">
        <f>VLOOKUP(Q64,'Course List (program)'!$G$2:$L$100,3,FALSE)</f>
        <v>#N/A</v>
      </c>
      <c r="R66" s="914" t="str">
        <f>VLOOKUP(R64,'Course List (program)'!$G$2:$L$100,3,FALSE)</f>
        <v>Yrd. Doç. Dr. Ayşe Nur EREK</v>
      </c>
      <c r="S66" s="907" t="e">
        <f>VLOOKUP(S64,'Course List (program)'!$G$2:$L$100,3,FALSE)</f>
        <v>#N/A</v>
      </c>
      <c r="T66" s="907" t="e">
        <f>VLOOKUP(T64,'Course List (program)'!$G$2:$L$100,3,FALSE)</f>
        <v>#N/A</v>
      </c>
      <c r="U66" s="915" t="e">
        <f>VLOOKUP(U64,'Course List (program)'!$G$2:$L$100,3,FALSE)</f>
        <v>#N/A</v>
      </c>
      <c r="V66" s="916" t="e">
        <f>VLOOKUP(V64,'Course List (program)'!$G$2:$L$100,3,FALSE)</f>
        <v>#N/A</v>
      </c>
      <c r="W66" s="907" t="e">
        <f>VLOOKUP(W64,'Course List (program)'!$G$2:$L$100,3,FALSE)</f>
        <v>#N/A</v>
      </c>
      <c r="X66" s="827" t="e">
        <f>VLOOKUP(X64,'Course List (program)'!$G$2:$L$100,3,FALSE)</f>
        <v>#N/A</v>
      </c>
      <c r="Y66" s="828" t="e">
        <f>VLOOKUP(Y64,'Course List (program)'!$G$2:$L$100,3,FALSE)</f>
        <v>#N/A</v>
      </c>
      <c r="Z66" s="914" t="e">
        <f>VLOOKUP(Z64,'Course List (program)'!$G$2:$L$100,3,FALSE)</f>
        <v>#N/A</v>
      </c>
      <c r="AA66" s="907" t="e">
        <f>VLOOKUP(AA64,'Course List (program)'!$G$2:$L$100,3,FALSE)</f>
        <v>#N/A</v>
      </c>
      <c r="AB66" s="907" t="e">
        <f>VLOOKUP(AB64,'Course List (program)'!$G$2:$L$100,3,FALSE)</f>
        <v>#N/A</v>
      </c>
      <c r="AC66" s="915" t="e">
        <f>VLOOKUP(AC64,'Course List (program)'!$G$2:$L$100,3,FALSE)</f>
        <v>#N/A</v>
      </c>
      <c r="AD66" s="916" t="e">
        <f>VLOOKUP(AD64,'Course List (program)'!$G$2:$L$100,3,FALSE)</f>
        <v>#N/A</v>
      </c>
      <c r="AE66" s="907" t="e">
        <f>VLOOKUP(AE64,'Course List (program)'!$G$2:$L$100,3,FALSE)</f>
        <v>#N/A</v>
      </c>
      <c r="AF66" s="827" t="e">
        <f>VLOOKUP(AF64,'Course List (program)'!$G$2:$L$100,3,FALSE)</f>
        <v>#N/A</v>
      </c>
      <c r="AG66" s="828" t="e">
        <f>VLOOKUP(AG64,'Course List (program)'!$G$2:$L$100,3,FALSE)</f>
        <v>#N/A</v>
      </c>
      <c r="AH66" s="914" t="e">
        <f>VLOOKUP(AH64,'Course List (program)'!$G$2:$L$100,3,FALSE)</f>
        <v>#N/A</v>
      </c>
      <c r="AI66" s="907" t="e">
        <f>VLOOKUP(AI64,'Course List (program)'!$G$2:$L$100,3,FALSE)</f>
        <v>#N/A</v>
      </c>
      <c r="AJ66" s="907" t="e">
        <f>VLOOKUP(AJ64,'Course List (program)'!$G$2:$L$100,3,FALSE)</f>
        <v>#N/A</v>
      </c>
      <c r="AK66" s="915" t="e">
        <f>VLOOKUP(AK64,'Course List (program)'!$G$2:$L$100,3,FALSE)</f>
        <v>#N/A</v>
      </c>
      <c r="AL66" s="916" t="e">
        <f>VLOOKUP(AL64,'Course List (program)'!$G$2:$L$100,3,FALSE)</f>
        <v>#N/A</v>
      </c>
      <c r="AM66" s="907" t="e">
        <f>VLOOKUP(AM64,'Course List (program)'!$G$2:$L$100,3,FALSE)</f>
        <v>#N/A</v>
      </c>
      <c r="AN66" s="827" t="e">
        <f>VLOOKUP(AN64,'Course List (program)'!$G$2:$L$100,3,FALSE)</f>
        <v>#N/A</v>
      </c>
      <c r="AO66" s="828" t="e">
        <f>VLOOKUP(AO64,'Course List (program)'!$G$2:$L$100,3,FALSE)</f>
        <v>#N/A</v>
      </c>
      <c r="AP66" s="914" t="e">
        <f>VLOOKUP(AP64,'Course List (program)'!$G$2:$L$100,3,FALSE)</f>
        <v>#N/A</v>
      </c>
      <c r="AQ66" s="907" t="e">
        <f>VLOOKUP(AQ64,'Course List (program)'!$G$2:$L$100,3,FALSE)</f>
        <v>#N/A</v>
      </c>
      <c r="AR66" s="907" t="e">
        <f>VLOOKUP(AR64,'Course List (program)'!$G$2:$L$100,3,FALSE)</f>
        <v>#N/A</v>
      </c>
      <c r="AS66" s="915" t="e">
        <f>VLOOKUP(AS64,'Course List (program)'!$G$2:$L$100,3,FALSE)</f>
        <v>#N/A</v>
      </c>
      <c r="AT66" s="1057"/>
    </row>
    <row r="67" spans="1:46" ht="39.950000000000003" hidden="1" customHeight="1" x14ac:dyDescent="0.4">
      <c r="A67" s="700">
        <v>2</v>
      </c>
      <c r="B67" s="700" t="s">
        <v>540</v>
      </c>
      <c r="C67" s="1053"/>
      <c r="D67" s="772"/>
      <c r="E67" s="773"/>
      <c r="F67" s="745" t="e">
        <f>VLOOKUP(F64,'Course List (program)'!$G$2:$L$100,6,FALSE)</f>
        <v>#N/A</v>
      </c>
      <c r="G67" s="745" t="e">
        <f>VLOOKUP(G64,'Course List (program)'!$G$2:$L$100,6,FALSE)</f>
        <v>#N/A</v>
      </c>
      <c r="H67" s="745" t="e">
        <f>VLOOKUP(H64,'Course List (program)'!$G$2:$L$100,6,FALSE)</f>
        <v>#N/A</v>
      </c>
      <c r="I67" s="746" t="e">
        <f>VLOOKUP(I64,'Course List (program)'!$G$2:$L$100,6,FALSE)</f>
        <v>#N/A</v>
      </c>
      <c r="J67" s="747" t="e">
        <f>VLOOKUP(J64,'Course List (program)'!$G$2:$L$100,6,FALSE)</f>
        <v>#N/A</v>
      </c>
      <c r="K67" s="745" t="e">
        <f>VLOOKUP(K64,'Course List (program)'!$G$2:$L$100,6,FALSE)</f>
        <v>#N/A</v>
      </c>
      <c r="L67" s="745" t="e">
        <f>VLOOKUP(L64,'Course List (program)'!$G$2:$L$100,6,FALSE)</f>
        <v>#N/A</v>
      </c>
      <c r="M67" s="748" t="e">
        <f>VLOOKUP(M64,'Course List (program)'!$G$2:$L$100,6,FALSE)</f>
        <v>#N/A</v>
      </c>
      <c r="N67" s="749">
        <f>VLOOKUP(N64,'Course List (program)'!$G$2:$L$100,6,FALSE)</f>
        <v>0</v>
      </c>
      <c r="O67" s="745" t="e">
        <f>VLOOKUP(O64,'Course List (program)'!$G$2:$L$100,6,FALSE)</f>
        <v>#N/A</v>
      </c>
      <c r="P67" s="745" t="e">
        <f>VLOOKUP(P64,'Course List (program)'!$G$2:$L$100,6,FALSE)</f>
        <v>#N/A</v>
      </c>
      <c r="Q67" s="746" t="e">
        <f>VLOOKUP(Q64,'Course List (program)'!$G$2:$L$100,6,FALSE)</f>
        <v>#N/A</v>
      </c>
      <c r="R67" s="747">
        <f>VLOOKUP(R64,'Course List (program)'!$G$2:$L$100,6,FALSE)</f>
        <v>0</v>
      </c>
      <c r="S67" s="745" t="e">
        <f>VLOOKUP(S64,'Course List (program)'!$G$2:$L$100,6,FALSE)</f>
        <v>#N/A</v>
      </c>
      <c r="T67" s="745" t="e">
        <f>VLOOKUP(T64,'Course List (program)'!$G$2:$L$100,6,FALSE)</f>
        <v>#N/A</v>
      </c>
      <c r="U67" s="748" t="e">
        <f>VLOOKUP(U64,'Course List (program)'!$G$2:$L$100,6,FALSE)</f>
        <v>#N/A</v>
      </c>
      <c r="V67" s="749" t="e">
        <f>VLOOKUP(V64,'Course List (program)'!$G$2:$L$100,6,FALSE)</f>
        <v>#N/A</v>
      </c>
      <c r="W67" s="745" t="e">
        <f>VLOOKUP(W64,'Course List (program)'!$G$2:$L$100,6,FALSE)</f>
        <v>#N/A</v>
      </c>
      <c r="X67" s="745" t="e">
        <f>VLOOKUP(X64,'Course List (program)'!$G$2:$L$100,6,FALSE)</f>
        <v>#N/A</v>
      </c>
      <c r="Y67" s="746" t="e">
        <f>VLOOKUP(Y64,'Course List (program)'!$G$2:$L$100,6,FALSE)</f>
        <v>#N/A</v>
      </c>
      <c r="Z67" s="747" t="e">
        <f>VLOOKUP(Z64,'Course List (program)'!$G$2:$L$100,6,FALSE)</f>
        <v>#N/A</v>
      </c>
      <c r="AA67" s="745" t="e">
        <f>VLOOKUP(AA64,'Course List (program)'!$G$2:$L$100,6,FALSE)</f>
        <v>#N/A</v>
      </c>
      <c r="AB67" s="745" t="e">
        <f>VLOOKUP(AB64,'Course List (program)'!$G$2:$L$100,6,FALSE)</f>
        <v>#N/A</v>
      </c>
      <c r="AC67" s="748" t="e">
        <f>VLOOKUP(AC64,'Course List (program)'!$G$2:$L$100,6,FALSE)</f>
        <v>#N/A</v>
      </c>
      <c r="AD67" s="749" t="e">
        <f>VLOOKUP(AD64,'Course List (program)'!$G$2:$L$100,6,FALSE)</f>
        <v>#N/A</v>
      </c>
      <c r="AE67" s="745" t="e">
        <f>VLOOKUP(AE64,'Course List (program)'!$G$2:$L$100,6,FALSE)</f>
        <v>#N/A</v>
      </c>
      <c r="AF67" s="745" t="e">
        <f>VLOOKUP(AF64,'Course List (program)'!$G$2:$L$100,6,FALSE)</f>
        <v>#N/A</v>
      </c>
      <c r="AG67" s="746" t="e">
        <f>VLOOKUP(AG64,'Course List (program)'!$G$2:$L$100,6,FALSE)</f>
        <v>#N/A</v>
      </c>
      <c r="AH67" s="747" t="e">
        <f>VLOOKUP(AH64,'Course List (program)'!$G$2:$L$100,6,FALSE)</f>
        <v>#N/A</v>
      </c>
      <c r="AI67" s="745" t="e">
        <f>VLOOKUP(AI64,'Course List (program)'!$G$2:$L$100,6,FALSE)</f>
        <v>#N/A</v>
      </c>
      <c r="AJ67" s="745" t="e">
        <f>VLOOKUP(AJ64,'Course List (program)'!$G$2:$L$100,6,FALSE)</f>
        <v>#N/A</v>
      </c>
      <c r="AK67" s="748" t="e">
        <f>VLOOKUP(AK64,'Course List (program)'!$G$2:$L$100,6,FALSE)</f>
        <v>#N/A</v>
      </c>
      <c r="AL67" s="750" t="e">
        <f>VLOOKUP(AL64,'Course List (program)'!$G$2:$L$100,6,FALSE)</f>
        <v>#N/A</v>
      </c>
      <c r="AM67" s="745" t="e">
        <f>VLOOKUP(AM64,'Course List (program)'!$G$2:$L$100,6,FALSE)</f>
        <v>#N/A</v>
      </c>
      <c r="AN67" s="745" t="e">
        <f>VLOOKUP(AN64,'Course List (program)'!$G$2:$L$100,6,FALSE)</f>
        <v>#N/A</v>
      </c>
      <c r="AO67" s="746" t="e">
        <f>VLOOKUP(AO64,'Course List (program)'!$G$2:$L$100,6,FALSE)</f>
        <v>#N/A</v>
      </c>
      <c r="AP67" s="747" t="e">
        <f>VLOOKUP(AP64,'Course List (program)'!$G$2:$L$100,6,FALSE)</f>
        <v>#N/A</v>
      </c>
      <c r="AQ67" s="745" t="e">
        <f>VLOOKUP(AQ64,'Course List (program)'!$G$2:$L$100,6,FALSE)</f>
        <v>#N/A</v>
      </c>
      <c r="AR67" s="745" t="e">
        <f>VLOOKUP(AR64,'Course List (program)'!$G$2:$L$100,6,FALSE)</f>
        <v>#N/A</v>
      </c>
      <c r="AS67" s="748" t="e">
        <f>VLOOKUP(AS64,'Course List (program)'!$G$2:$L$100,6,FALSE)</f>
        <v>#N/A</v>
      </c>
      <c r="AT67" s="1057"/>
    </row>
    <row r="68" spans="1:46" s="743" customFormat="1" ht="39.950000000000003" customHeight="1" x14ac:dyDescent="0.4">
      <c r="A68" s="700">
        <v>2</v>
      </c>
      <c r="B68" s="700" t="s">
        <v>13</v>
      </c>
      <c r="C68" s="1053"/>
      <c r="D68" s="794">
        <v>0.58333333333333337</v>
      </c>
      <c r="E68" s="795">
        <v>6</v>
      </c>
      <c r="F68" s="905" t="str">
        <f>Section1Draft!E37</f>
        <v>ARCH 251.11</v>
      </c>
      <c r="G68" s="905" t="str">
        <f>Section2Draft!$E$37</f>
        <v>ARCH 251.12</v>
      </c>
      <c r="H68" s="796">
        <f>Section3Draft!E37</f>
        <v>0</v>
      </c>
      <c r="I68" s="797">
        <f>Section4Draft!E37</f>
        <v>0</v>
      </c>
      <c r="J68" s="908" t="str">
        <f>Section1Draft!L37</f>
        <v>ARCH 252.11</v>
      </c>
      <c r="K68" s="905" t="str">
        <f>Section2Draft!L37</f>
        <v>ARCH 252.12</v>
      </c>
      <c r="L68" s="905">
        <f>Section3Draft!L37</f>
        <v>0</v>
      </c>
      <c r="M68" s="909">
        <f>Section4Draft!L37</f>
        <v>0</v>
      </c>
      <c r="N68" s="910">
        <f>Section1Draft!F37</f>
        <v>0</v>
      </c>
      <c r="O68" s="905">
        <f>Section2Draft!F37</f>
        <v>0</v>
      </c>
      <c r="P68" s="796">
        <f>Section3Draft!F37</f>
        <v>0</v>
      </c>
      <c r="Q68" s="797">
        <f>Section4Draft!F37</f>
        <v>0</v>
      </c>
      <c r="R68" s="908">
        <f>Section1Draft!M37</f>
        <v>0</v>
      </c>
      <c r="S68" s="905" t="str">
        <f>Section2Draft!M37</f>
        <v>ARCH 214.12</v>
      </c>
      <c r="T68" s="905" t="str">
        <f>Section3Draft!M37</f>
        <v>ARCH 214.13</v>
      </c>
      <c r="U68" s="909">
        <f>Section4Draft!M37</f>
        <v>0</v>
      </c>
      <c r="V68" s="910" t="str">
        <f>Section1Draft!G37</f>
        <v>ARCH 207.11</v>
      </c>
      <c r="W68" s="905">
        <f>Section2Draft!G37</f>
        <v>0</v>
      </c>
      <c r="X68" s="796">
        <f>Section3Draft!G37</f>
        <v>0</v>
      </c>
      <c r="Y68" s="797">
        <f>Section4Draft!G37</f>
        <v>0</v>
      </c>
      <c r="Z68" s="908" t="str">
        <f>Section1Draft!N37</f>
        <v>ARCH 214.11</v>
      </c>
      <c r="AA68" s="905">
        <f>Section2Draft!N37</f>
        <v>0</v>
      </c>
      <c r="AB68" s="905">
        <f>Section3Draft!N37</f>
        <v>0</v>
      </c>
      <c r="AC68" s="909" t="str">
        <f>Section4Draft!N37</f>
        <v>ARCH 214.14</v>
      </c>
      <c r="AD68" s="910">
        <f>Section1Draft!H37</f>
        <v>0</v>
      </c>
      <c r="AE68" s="905">
        <f>Section2Draft!H37</f>
        <v>0</v>
      </c>
      <c r="AF68" s="796">
        <f>Section3Draft!H37</f>
        <v>0</v>
      </c>
      <c r="AG68" s="797">
        <f>Section4Draft!H37</f>
        <v>0</v>
      </c>
      <c r="AH68" s="908">
        <f>Section1Draft!O37</f>
        <v>0</v>
      </c>
      <c r="AI68" s="905">
        <f>Section2Draft!O37</f>
        <v>0</v>
      </c>
      <c r="AJ68" s="905" t="str">
        <f>Section3Draft!O37</f>
        <v>ARCH 252.13</v>
      </c>
      <c r="AK68" s="909" t="str">
        <f>Section4Draft!O37</f>
        <v>ARCH 252.14</v>
      </c>
      <c r="AL68" s="910">
        <f>Section1Draft!I37</f>
        <v>0</v>
      </c>
      <c r="AM68" s="905">
        <f>Section2Draft!I37</f>
        <v>0</v>
      </c>
      <c r="AN68" s="796">
        <f>Section3Draft!I37</f>
        <v>0</v>
      </c>
      <c r="AO68" s="797">
        <f>Section4Draft!I37</f>
        <v>0</v>
      </c>
      <c r="AP68" s="908">
        <f>Section1Draft!P37</f>
        <v>0</v>
      </c>
      <c r="AQ68" s="905" t="str">
        <f>Section2Draft!P37</f>
        <v>ARCH 264.02</v>
      </c>
      <c r="AR68" s="905">
        <f>Section3Draft!P37</f>
        <v>0</v>
      </c>
      <c r="AS68" s="909">
        <f>Section4Draft!P37</f>
        <v>0</v>
      </c>
      <c r="AT68" s="1057"/>
    </row>
    <row r="69" spans="1:46" s="820" customFormat="1" ht="60" customHeight="1" x14ac:dyDescent="0.35">
      <c r="A69" s="814">
        <v>2</v>
      </c>
      <c r="B69" s="814" t="s">
        <v>14</v>
      </c>
      <c r="C69" s="1053"/>
      <c r="D69" s="809"/>
      <c r="E69" s="810"/>
      <c r="F69" s="906" t="str">
        <f>VLOOKUP(F68,'Course List (program)'!$G$2:$L$100,2,FALSE)</f>
        <v>Architectural Design Studio I</v>
      </c>
      <c r="G69" s="906" t="str">
        <f>VLOOKUP(G68,'Course List (program)'!$G$2:$L$100,2,FALSE)</f>
        <v>Architectural Design Studio I</v>
      </c>
      <c r="H69" s="815" t="e">
        <f>VLOOKUP(H68,'Course List (program)'!$G$2:$L$100,2,FALSE)</f>
        <v>#N/A</v>
      </c>
      <c r="I69" s="816" t="e">
        <f>VLOOKUP(I68,'Course List (program)'!$G$2:$L$100,2,FALSE)</f>
        <v>#N/A</v>
      </c>
      <c r="J69" s="911" t="str">
        <f>VLOOKUP(J68,'Course List (program)'!$G$2:$L$100,2,FALSE)</f>
        <v>Architectural Design Studio II</v>
      </c>
      <c r="K69" s="906" t="str">
        <f>VLOOKUP(K68,'Course List (program)'!$G$2:$L$100,2,FALSE)</f>
        <v>Architectural Design Studio II</v>
      </c>
      <c r="L69" s="906" t="e">
        <f>VLOOKUP(L68,'Course List (program)'!$G$2:$L$100,2,FALSE)</f>
        <v>#N/A</v>
      </c>
      <c r="M69" s="912" t="e">
        <f>VLOOKUP(M68,'Course List (program)'!$G$2:$L$100,2,FALSE)</f>
        <v>#N/A</v>
      </c>
      <c r="N69" s="913" t="e">
        <f>VLOOKUP(N68,'Course List (program)'!$G$2:$L$100,2,FALSE)</f>
        <v>#N/A</v>
      </c>
      <c r="O69" s="906" t="e">
        <f>VLOOKUP(O68,'Course List (program)'!$G$2:$L$100,2,FALSE)</f>
        <v>#N/A</v>
      </c>
      <c r="P69" s="815" t="e">
        <f>VLOOKUP(P68,'Course List (program)'!$G$2:$L$100,2,FALSE)</f>
        <v>#N/A</v>
      </c>
      <c r="Q69" s="816" t="e">
        <f>VLOOKUP(Q68,'Course List (program)'!$G$2:$L$100,2,FALSE)</f>
        <v>#N/A</v>
      </c>
      <c r="R69" s="911" t="e">
        <f>VLOOKUP(R68,'Course List (program)'!$G$2:$L$100,2,FALSE)</f>
        <v>#N/A</v>
      </c>
      <c r="S69" s="906" t="str">
        <f>VLOOKUP(S68,'Course List (program)'!$G$2:$L$100,2,FALSE)</f>
        <v>Construction Project</v>
      </c>
      <c r="T69" s="906" t="str">
        <f>VLOOKUP(T68,'Course List (program)'!$G$2:$L$100,2,FALSE)</f>
        <v>Construction Project</v>
      </c>
      <c r="U69" s="912" t="e">
        <f>VLOOKUP(U68,'Course List (program)'!$G$2:$L$100,2,FALSE)</f>
        <v>#N/A</v>
      </c>
      <c r="V69" s="913" t="str">
        <f>VLOOKUP(V68,'Course List (program)'!$G$2:$L$100,2,FALSE)</f>
        <v>Architectural Presentation Techniques</v>
      </c>
      <c r="W69" s="906" t="e">
        <f>VLOOKUP(W68,'Course List (program)'!$G$2:$L$100,2,FALSE)</f>
        <v>#N/A</v>
      </c>
      <c r="X69" s="815" t="e">
        <f>VLOOKUP(X68,'Course List (program)'!$G$2:$L$100,2,FALSE)</f>
        <v>#N/A</v>
      </c>
      <c r="Y69" s="816" t="e">
        <f>VLOOKUP(Y68,'Course List (program)'!$G$2:$L$100,2,FALSE)</f>
        <v>#N/A</v>
      </c>
      <c r="Z69" s="911" t="str">
        <f>VLOOKUP(Z68,'Course List (program)'!$G$2:$L$100,2,FALSE)</f>
        <v>Construction Project</v>
      </c>
      <c r="AA69" s="906" t="e">
        <f>VLOOKUP(AA68,'Course List (program)'!$G$2:$L$100,2,FALSE)</f>
        <v>#N/A</v>
      </c>
      <c r="AB69" s="906" t="e">
        <f>VLOOKUP(AB68,'Course List (program)'!$G$2:$L$100,2,FALSE)</f>
        <v>#N/A</v>
      </c>
      <c r="AC69" s="912" t="str">
        <f>VLOOKUP(AC68,'Course List (program)'!$G$2:$L$100,2,FALSE)</f>
        <v>Construction Project</v>
      </c>
      <c r="AD69" s="913" t="e">
        <f>VLOOKUP(AD68,'Course List (program)'!$G$2:$L$100,2,FALSE)</f>
        <v>#N/A</v>
      </c>
      <c r="AE69" s="906" t="e">
        <f>VLOOKUP(AE68,'Course List (program)'!$G$2:$L$100,2,FALSE)</f>
        <v>#N/A</v>
      </c>
      <c r="AF69" s="815" t="e">
        <f>VLOOKUP(AF68,'Course List (program)'!$G$2:$L$100,2,FALSE)</f>
        <v>#N/A</v>
      </c>
      <c r="AG69" s="816" t="e">
        <f>VLOOKUP(AG68,'Course List (program)'!$G$2:$L$100,2,FALSE)</f>
        <v>#N/A</v>
      </c>
      <c r="AH69" s="911" t="e">
        <f>VLOOKUP(AH68,'Course List (program)'!$G$2:$L$100,2,FALSE)</f>
        <v>#N/A</v>
      </c>
      <c r="AI69" s="906" t="e">
        <f>VLOOKUP(AI68,'Course List (program)'!$G$2:$L$100,2,FALSE)</f>
        <v>#N/A</v>
      </c>
      <c r="AJ69" s="906" t="str">
        <f>VLOOKUP(AJ68,'Course List (program)'!$G$2:$L$100,2,FALSE)</f>
        <v>Architectural Design Studio II</v>
      </c>
      <c r="AK69" s="912" t="str">
        <f>VLOOKUP(AK68,'Course List (program)'!$G$2:$L$100,2,FALSE)</f>
        <v>Architectural Design Studio II</v>
      </c>
      <c r="AL69" s="913" t="e">
        <f>VLOOKUP(AL68,'Course List (program)'!$G$2:$L$100,2,FALSE)</f>
        <v>#N/A</v>
      </c>
      <c r="AM69" s="906" t="e">
        <f>VLOOKUP(AM68,'Course List (program)'!$G$2:$L$100,2,FALSE)</f>
        <v>#N/A</v>
      </c>
      <c r="AN69" s="815" t="e">
        <f>VLOOKUP(AN68,'Course List (program)'!$G$2:$L$100,2,FALSE)</f>
        <v>#N/A</v>
      </c>
      <c r="AO69" s="816" t="e">
        <f>VLOOKUP(AO68,'Course List (program)'!$G$2:$L$100,2,FALSE)</f>
        <v>#N/A</v>
      </c>
      <c r="AP69" s="911" t="e">
        <f>VLOOKUP(AP68,'Course List (program)'!$G$2:$L$100,2,FALSE)</f>
        <v>#N/A</v>
      </c>
      <c r="AQ69" s="906" t="str">
        <f>VLOOKUP(AQ68,'Course List (program)'!$G$2:$L$100,2,FALSE)</f>
        <v xml:space="preserve">Mechanical and Electrical Building Services </v>
      </c>
      <c r="AR69" s="906" t="e">
        <f>VLOOKUP(AR68,'Course List (program)'!$G$2:$L$100,2,FALSE)</f>
        <v>#N/A</v>
      </c>
      <c r="AS69" s="912" t="e">
        <f>VLOOKUP(AS68,'Course List (program)'!$G$2:$L$100,2,FALSE)</f>
        <v>#N/A</v>
      </c>
      <c r="AT69" s="1057"/>
    </row>
    <row r="70" spans="1:46" s="808" customFormat="1" ht="39.950000000000003" customHeight="1" x14ac:dyDescent="0.3">
      <c r="A70" s="813">
        <v>2</v>
      </c>
      <c r="B70" s="813" t="s">
        <v>809</v>
      </c>
      <c r="C70" s="1053"/>
      <c r="D70" s="834"/>
      <c r="E70" s="835"/>
      <c r="F70" s="907" t="str">
        <f>VLOOKUP(F68,'Course List (program)'!$G$2:$L$100,3,FALSE)</f>
        <v>Doç. Orhan ÖZGÜNER</v>
      </c>
      <c r="G70" s="907" t="str">
        <f>VLOOKUP(G68,'Course List (program)'!$G$2:$L$100,3,FALSE)</f>
        <v>Prof. Dr. Yavuz KOŞANER</v>
      </c>
      <c r="H70" s="827" t="e">
        <f>VLOOKUP(H68,'Course List (program)'!$G$2:$L$100,3,FALSE)</f>
        <v>#N/A</v>
      </c>
      <c r="I70" s="828" t="e">
        <f>VLOOKUP(I68,'Course List (program)'!$G$2:$L$100,3,FALSE)</f>
        <v>#N/A</v>
      </c>
      <c r="J70" s="914" t="str">
        <f>VLOOKUP(J68,'Course List (program)'!$G$2:$L$100,3,FALSE)</f>
        <v>Öğr. Gör. Orhun ALKAN</v>
      </c>
      <c r="K70" s="907" t="str">
        <f>VLOOKUP(K68,'Course List (program)'!$G$2:$L$100,3,FALSE)</f>
        <v>Öğr. Gör. Nazmi KARAKUŞ</v>
      </c>
      <c r="L70" s="907" t="e">
        <f>VLOOKUP(L68,'Course List (program)'!$G$2:$L$100,3,FALSE)</f>
        <v>#N/A</v>
      </c>
      <c r="M70" s="915" t="e">
        <f>VLOOKUP(M68,'Course List (program)'!$G$2:$L$100,3,FALSE)</f>
        <v>#N/A</v>
      </c>
      <c r="N70" s="916" t="e">
        <f>VLOOKUP(N68,'Course List (program)'!$G$2:$L$100,3,FALSE)</f>
        <v>#N/A</v>
      </c>
      <c r="O70" s="907" t="e">
        <f>VLOOKUP(O68,'Course List (program)'!$G$2:$L$100,3,FALSE)</f>
        <v>#N/A</v>
      </c>
      <c r="P70" s="827" t="e">
        <f>VLOOKUP(P68,'Course List (program)'!$G$2:$L$100,3,FALSE)</f>
        <v>#N/A</v>
      </c>
      <c r="Q70" s="828" t="e">
        <f>VLOOKUP(Q68,'Course List (program)'!$G$2:$L$100,3,FALSE)</f>
        <v>#N/A</v>
      </c>
      <c r="R70" s="914" t="e">
        <f>VLOOKUP(R68,'Course List (program)'!$G$2:$L$100,3,FALSE)</f>
        <v>#N/A</v>
      </c>
      <c r="S70" s="907" t="str">
        <f>VLOOKUP(S68,'Course List (program)'!$G$2:$L$100,3,FALSE)</f>
        <v>Prof. Dr. Yavuz KOŞANER</v>
      </c>
      <c r="T70" s="907" t="str">
        <f>VLOOKUP(T68,'Course List (program)'!$G$2:$L$100,3,FALSE)</f>
        <v>Doç. Dr. Ayşe  ELEGÖZ</v>
      </c>
      <c r="U70" s="915" t="e">
        <f>VLOOKUP(U68,'Course List (program)'!$G$2:$L$100,3,FALSE)</f>
        <v>#N/A</v>
      </c>
      <c r="V70" s="916" t="str">
        <f>VLOOKUP(V68,'Course List (program)'!$G$2:$L$100,3,FALSE)</f>
        <v>Yrd. Doç. Dr. Murat ŞAHİN</v>
      </c>
      <c r="W70" s="907" t="e">
        <f>VLOOKUP(W68,'Course List (program)'!$G$2:$L$100,3,FALSE)</f>
        <v>#N/A</v>
      </c>
      <c r="X70" s="827" t="e">
        <f>VLOOKUP(X68,'Course List (program)'!$G$2:$L$100,3,FALSE)</f>
        <v>#N/A</v>
      </c>
      <c r="Y70" s="828" t="e">
        <f>VLOOKUP(Y68,'Course List (program)'!$G$2:$L$100,3,FALSE)</f>
        <v>#N/A</v>
      </c>
      <c r="Z70" s="914" t="str">
        <f>VLOOKUP(Z68,'Course List (program)'!$G$2:$L$100,3,FALSE)</f>
        <v>Yrd. Doç. Dr. Kerem ERCOŞKUN</v>
      </c>
      <c r="AA70" s="907" t="e">
        <f>VLOOKUP(AA68,'Course List (program)'!$G$2:$L$100,3,FALSE)</f>
        <v>#N/A</v>
      </c>
      <c r="AB70" s="907" t="e">
        <f>VLOOKUP(AB68,'Course List (program)'!$G$2:$L$100,3,FALSE)</f>
        <v>#N/A</v>
      </c>
      <c r="AC70" s="915" t="str">
        <f>VLOOKUP(AC68,'Course List (program)'!$G$2:$L$100,3,FALSE)</f>
        <v>Öğr. Gör. Gülçin SOYAK</v>
      </c>
      <c r="AD70" s="916" t="e">
        <f>VLOOKUP(AD68,'Course List (program)'!$G$2:$L$100,3,FALSE)</f>
        <v>#N/A</v>
      </c>
      <c r="AE70" s="907" t="e">
        <f>VLOOKUP(AE68,'Course List (program)'!$G$2:$L$100,3,FALSE)</f>
        <v>#N/A</v>
      </c>
      <c r="AF70" s="827" t="e">
        <f>VLOOKUP(AF68,'Course List (program)'!$G$2:$L$100,3,FALSE)</f>
        <v>#N/A</v>
      </c>
      <c r="AG70" s="828" t="e">
        <f>VLOOKUP(AG68,'Course List (program)'!$G$2:$L$100,3,FALSE)</f>
        <v>#N/A</v>
      </c>
      <c r="AH70" s="914" t="e">
        <f>VLOOKUP(AH68,'Course List (program)'!$G$2:$L$100,3,FALSE)</f>
        <v>#N/A</v>
      </c>
      <c r="AI70" s="907" t="e">
        <f>VLOOKUP(AI68,'Course List (program)'!$G$2:$L$100,3,FALSE)</f>
        <v>#N/A</v>
      </c>
      <c r="AJ70" s="907" t="str">
        <f>VLOOKUP(AJ68,'Course List (program)'!$G$2:$L$100,3,FALSE)</f>
        <v>Öğr. Gör. Nişan YAUBYAN</v>
      </c>
      <c r="AK70" s="915" t="str">
        <f>VLOOKUP(AK68,'Course List (program)'!$G$2:$L$100,3,FALSE)</f>
        <v>Yrd. Doç. Dr. Murat ŞAHİN</v>
      </c>
      <c r="AL70" s="916" t="e">
        <f>VLOOKUP(AL68,'Course List (program)'!$G$2:$L$100,3,FALSE)</f>
        <v>#N/A</v>
      </c>
      <c r="AM70" s="907" t="e">
        <f>VLOOKUP(AM68,'Course List (program)'!$G$2:$L$100,3,FALSE)</f>
        <v>#N/A</v>
      </c>
      <c r="AN70" s="827" t="e">
        <f>VLOOKUP(AN68,'Course List (program)'!$G$2:$L$100,3,FALSE)</f>
        <v>#N/A</v>
      </c>
      <c r="AO70" s="828" t="e">
        <f>VLOOKUP(AO68,'Course List (program)'!$G$2:$L$100,3,FALSE)</f>
        <v>#N/A</v>
      </c>
      <c r="AP70" s="914" t="e">
        <f>VLOOKUP(AP68,'Course List (program)'!$G$2:$L$100,3,FALSE)</f>
        <v>#N/A</v>
      </c>
      <c r="AQ70" s="907" t="str">
        <f>VLOOKUP(AQ68,'Course List (program)'!$G$2:$L$100,3,FALSE)</f>
        <v>Öğr. Gör. Cengiz GÖKÇE</v>
      </c>
      <c r="AR70" s="907" t="e">
        <f>VLOOKUP(AR68,'Course List (program)'!$G$2:$L$100,3,FALSE)</f>
        <v>#N/A</v>
      </c>
      <c r="AS70" s="915" t="e">
        <f>VLOOKUP(AS68,'Course List (program)'!$G$2:$L$100,3,FALSE)</f>
        <v>#N/A</v>
      </c>
      <c r="AT70" s="1057"/>
    </row>
    <row r="71" spans="1:46" ht="39.950000000000003" hidden="1" customHeight="1" x14ac:dyDescent="0.4">
      <c r="A71" s="700">
        <v>2</v>
      </c>
      <c r="B71" s="700" t="s">
        <v>540</v>
      </c>
      <c r="C71" s="1053"/>
      <c r="D71" s="772"/>
      <c r="E71" s="773"/>
      <c r="F71" s="745">
        <f>VLOOKUP(F68,'Course List (program)'!$G$2:$L$100,6,FALSE)</f>
        <v>0</v>
      </c>
      <c r="G71" s="745">
        <f>VLOOKUP(G68,'Course List (program)'!$G$2:$L$100,6,FALSE)</f>
        <v>0</v>
      </c>
      <c r="H71" s="745" t="e">
        <f>VLOOKUP(H68,'Course List (program)'!$G$2:$L$100,6,FALSE)</f>
        <v>#N/A</v>
      </c>
      <c r="I71" s="746" t="e">
        <f>VLOOKUP(I68,'Course List (program)'!$G$2:$L$100,6,FALSE)</f>
        <v>#N/A</v>
      </c>
      <c r="J71" s="747">
        <f>VLOOKUP(J68,'Course List (program)'!$G$2:$L$100,6,FALSE)</f>
        <v>0</v>
      </c>
      <c r="K71" s="745">
        <f>VLOOKUP(K68,'Course List (program)'!$G$2:$L$100,6,FALSE)</f>
        <v>0</v>
      </c>
      <c r="L71" s="745" t="e">
        <f>VLOOKUP(L68,'Course List (program)'!$G$2:$L$100,6,FALSE)</f>
        <v>#N/A</v>
      </c>
      <c r="M71" s="748" t="e">
        <f>VLOOKUP(M68,'Course List (program)'!$G$2:$L$100,6,FALSE)</f>
        <v>#N/A</v>
      </c>
      <c r="N71" s="749" t="e">
        <f>VLOOKUP(N68,'Course List (program)'!$G$2:$L$100,6,FALSE)</f>
        <v>#N/A</v>
      </c>
      <c r="O71" s="745" t="e">
        <f>VLOOKUP(O68,'Course List (program)'!$G$2:$L$100,6,FALSE)</f>
        <v>#N/A</v>
      </c>
      <c r="P71" s="745" t="e">
        <f>VLOOKUP(P68,'Course List (program)'!$G$2:$L$100,6,FALSE)</f>
        <v>#N/A</v>
      </c>
      <c r="Q71" s="746" t="e">
        <f>VLOOKUP(Q68,'Course List (program)'!$G$2:$L$100,6,FALSE)</f>
        <v>#N/A</v>
      </c>
      <c r="R71" s="747" t="e">
        <f>VLOOKUP(R68,'Course List (program)'!$G$2:$L$100,6,FALSE)</f>
        <v>#N/A</v>
      </c>
      <c r="S71" s="745">
        <f>VLOOKUP(S68,'Course List (program)'!$G$2:$L$100,6,FALSE)</f>
        <v>0</v>
      </c>
      <c r="T71" s="745">
        <f>VLOOKUP(T68,'Course List (program)'!$G$2:$L$100,6,FALSE)</f>
        <v>0</v>
      </c>
      <c r="U71" s="748" t="e">
        <f>VLOOKUP(U68,'Course List (program)'!$G$2:$L$100,6,FALSE)</f>
        <v>#N/A</v>
      </c>
      <c r="V71" s="749">
        <f>VLOOKUP(V68,'Course List (program)'!$G$2:$L$100,6,FALSE)</f>
        <v>0</v>
      </c>
      <c r="W71" s="745" t="e">
        <f>VLOOKUP(W68,'Course List (program)'!$G$2:$L$100,6,FALSE)</f>
        <v>#N/A</v>
      </c>
      <c r="X71" s="745" t="e">
        <f>VLOOKUP(X68,'Course List (program)'!$G$2:$L$100,6,FALSE)</f>
        <v>#N/A</v>
      </c>
      <c r="Y71" s="746" t="e">
        <f>VLOOKUP(Y68,'Course List (program)'!$G$2:$L$100,6,FALSE)</f>
        <v>#N/A</v>
      </c>
      <c r="Z71" s="747">
        <f>VLOOKUP(Z68,'Course List (program)'!$G$2:$L$100,6,FALSE)</f>
        <v>0</v>
      </c>
      <c r="AA71" s="745" t="e">
        <f>VLOOKUP(AA68,'Course List (program)'!$G$2:$L$100,6,FALSE)</f>
        <v>#N/A</v>
      </c>
      <c r="AB71" s="745" t="e">
        <f>VLOOKUP(AB68,'Course List (program)'!$G$2:$L$100,6,FALSE)</f>
        <v>#N/A</v>
      </c>
      <c r="AC71" s="748">
        <f>VLOOKUP(AC68,'Course List (program)'!$G$2:$L$100,6,FALSE)</f>
        <v>0</v>
      </c>
      <c r="AD71" s="749" t="e">
        <f>VLOOKUP(AD68,'Course List (program)'!$G$2:$L$100,6,FALSE)</f>
        <v>#N/A</v>
      </c>
      <c r="AE71" s="745" t="e">
        <f>VLOOKUP(AE68,'Course List (program)'!$G$2:$L$100,6,FALSE)</f>
        <v>#N/A</v>
      </c>
      <c r="AF71" s="745" t="e">
        <f>VLOOKUP(AF68,'Course List (program)'!$G$2:$L$100,6,FALSE)</f>
        <v>#N/A</v>
      </c>
      <c r="AG71" s="746" t="e">
        <f>VLOOKUP(AG68,'Course List (program)'!$G$2:$L$100,6,FALSE)</f>
        <v>#N/A</v>
      </c>
      <c r="AH71" s="747" t="e">
        <f>VLOOKUP(AH68,'Course List (program)'!$G$2:$L$100,6,FALSE)</f>
        <v>#N/A</v>
      </c>
      <c r="AI71" s="745" t="e">
        <f>VLOOKUP(AI68,'Course List (program)'!$G$2:$L$100,6,FALSE)</f>
        <v>#N/A</v>
      </c>
      <c r="AJ71" s="745">
        <f>VLOOKUP(AJ68,'Course List (program)'!$G$2:$L$100,6,FALSE)</f>
        <v>0</v>
      </c>
      <c r="AK71" s="748">
        <f>VLOOKUP(AK68,'Course List (program)'!$G$2:$L$100,6,FALSE)</f>
        <v>0</v>
      </c>
      <c r="AL71" s="750" t="e">
        <f>VLOOKUP(AL68,'Course List (program)'!$G$2:$L$100,6,FALSE)</f>
        <v>#N/A</v>
      </c>
      <c r="AM71" s="745" t="e">
        <f>VLOOKUP(AM68,'Course List (program)'!$G$2:$L$100,6,FALSE)</f>
        <v>#N/A</v>
      </c>
      <c r="AN71" s="745" t="e">
        <f>VLOOKUP(AN68,'Course List (program)'!$G$2:$L$100,6,FALSE)</f>
        <v>#N/A</v>
      </c>
      <c r="AO71" s="746" t="e">
        <f>VLOOKUP(AO68,'Course List (program)'!$G$2:$L$100,6,FALSE)</f>
        <v>#N/A</v>
      </c>
      <c r="AP71" s="747" t="e">
        <f>VLOOKUP(AP68,'Course List (program)'!$G$2:$L$100,6,FALSE)</f>
        <v>#N/A</v>
      </c>
      <c r="AQ71" s="745">
        <f>VLOOKUP(AQ68,'Course List (program)'!$G$2:$L$100,6,FALSE)</f>
        <v>0</v>
      </c>
      <c r="AR71" s="745" t="e">
        <f>VLOOKUP(AR68,'Course List (program)'!$G$2:$L$100,6,FALSE)</f>
        <v>#N/A</v>
      </c>
      <c r="AS71" s="748" t="e">
        <f>VLOOKUP(AS68,'Course List (program)'!$G$2:$L$100,6,FALSE)</f>
        <v>#N/A</v>
      </c>
      <c r="AT71" s="1057"/>
    </row>
    <row r="72" spans="1:46" s="743" customFormat="1" ht="39.950000000000003" customHeight="1" x14ac:dyDescent="0.4">
      <c r="A72" s="700">
        <v>2</v>
      </c>
      <c r="B72" s="700" t="s">
        <v>13</v>
      </c>
      <c r="C72" s="1053"/>
      <c r="D72" s="794">
        <v>0.625</v>
      </c>
      <c r="E72" s="795">
        <v>7</v>
      </c>
      <c r="F72" s="905" t="str">
        <f>Section1Draft!E39</f>
        <v>ARCH 251.11</v>
      </c>
      <c r="G72" s="905" t="str">
        <f>Section2Draft!$E$39</f>
        <v>ARCH 251.12</v>
      </c>
      <c r="H72" s="796">
        <f>Section3Draft!E39</f>
        <v>0</v>
      </c>
      <c r="I72" s="797">
        <f>Section4Draft!E39</f>
        <v>0</v>
      </c>
      <c r="J72" s="908" t="str">
        <f>Section1Draft!L39</f>
        <v>ARCH 252.11</v>
      </c>
      <c r="K72" s="905" t="str">
        <f>Section2Draft!L39</f>
        <v>ARCH 252.12</v>
      </c>
      <c r="L72" s="905">
        <f>Section3Draft!L39</f>
        <v>0</v>
      </c>
      <c r="M72" s="909">
        <f>Section4Draft!L39</f>
        <v>0</v>
      </c>
      <c r="N72" s="910">
        <f>Section1Draft!F39</f>
        <v>0</v>
      </c>
      <c r="O72" s="905">
        <f>Section2Draft!F39</f>
        <v>0</v>
      </c>
      <c r="P72" s="796">
        <f>Section3Draft!F39</f>
        <v>0</v>
      </c>
      <c r="Q72" s="797">
        <f>Section4Draft!F39</f>
        <v>0</v>
      </c>
      <c r="R72" s="908">
        <f>Section1Draft!M39</f>
        <v>0</v>
      </c>
      <c r="S72" s="905" t="str">
        <f>Section2Draft!M39</f>
        <v>ARCH 214.12</v>
      </c>
      <c r="T72" s="905" t="str">
        <f>Section3Draft!M39</f>
        <v>ARCH 214.13</v>
      </c>
      <c r="U72" s="909">
        <f>Section4Draft!M39</f>
        <v>0</v>
      </c>
      <c r="V72" s="910" t="str">
        <f>Section1Draft!G39</f>
        <v>ARCH 207.11</v>
      </c>
      <c r="W72" s="905">
        <f>Section2Draft!G39</f>
        <v>0</v>
      </c>
      <c r="X72" s="796">
        <f>Section3Draft!G39</f>
        <v>0</v>
      </c>
      <c r="Y72" s="797">
        <f>Section4Draft!G39</f>
        <v>0</v>
      </c>
      <c r="Z72" s="908" t="str">
        <f>Section1Draft!N39</f>
        <v>ARCH 214.11</v>
      </c>
      <c r="AA72" s="905">
        <f>Section2Draft!N39</f>
        <v>0</v>
      </c>
      <c r="AB72" s="905">
        <f>Section3Draft!N39</f>
        <v>0</v>
      </c>
      <c r="AC72" s="909" t="str">
        <f>Section4Draft!N39</f>
        <v>ARCH 214.14</v>
      </c>
      <c r="AD72" s="910">
        <f>Section1Draft!H39</f>
        <v>0</v>
      </c>
      <c r="AE72" s="905">
        <f>Section2Draft!H39</f>
        <v>0</v>
      </c>
      <c r="AF72" s="796">
        <f>Section3Draft!H39</f>
        <v>0</v>
      </c>
      <c r="AG72" s="797">
        <f>Section4Draft!H39</f>
        <v>0</v>
      </c>
      <c r="AH72" s="908">
        <f>Section1Draft!O39</f>
        <v>0</v>
      </c>
      <c r="AI72" s="905">
        <f>Section2Draft!O39</f>
        <v>0</v>
      </c>
      <c r="AJ72" s="905" t="str">
        <f>Section3Draft!O39</f>
        <v>ARCH 252.13</v>
      </c>
      <c r="AK72" s="909" t="str">
        <f>Section4Draft!O39</f>
        <v>ARCH 252.14</v>
      </c>
      <c r="AL72" s="910">
        <f>Section1Draft!I39</f>
        <v>0</v>
      </c>
      <c r="AM72" s="905">
        <f>Section2Draft!I39</f>
        <v>0</v>
      </c>
      <c r="AN72" s="796">
        <f>Section3Draft!I39</f>
        <v>0</v>
      </c>
      <c r="AO72" s="797">
        <f>Section4Draft!I39</f>
        <v>0</v>
      </c>
      <c r="AP72" s="908">
        <f>Section1Draft!P39</f>
        <v>0</v>
      </c>
      <c r="AQ72" s="905" t="str">
        <f>Section2Draft!P39</f>
        <v>ARCH 264.02</v>
      </c>
      <c r="AR72" s="905">
        <f>Section3Draft!P39</f>
        <v>0</v>
      </c>
      <c r="AS72" s="909">
        <f>Section4Draft!P39</f>
        <v>0</v>
      </c>
      <c r="AT72" s="1057"/>
    </row>
    <row r="73" spans="1:46" s="820" customFormat="1" ht="60" customHeight="1" x14ac:dyDescent="0.35">
      <c r="A73" s="814">
        <v>2</v>
      </c>
      <c r="B73" s="814" t="s">
        <v>14</v>
      </c>
      <c r="C73" s="1053"/>
      <c r="D73" s="809"/>
      <c r="E73" s="810"/>
      <c r="F73" s="906" t="str">
        <f>VLOOKUP(F72,'Course List (program)'!$G$2:$L$100,2,FALSE)</f>
        <v>Architectural Design Studio I</v>
      </c>
      <c r="G73" s="906" t="str">
        <f>VLOOKUP(G72,'Course List (program)'!$G$2:$L$100,2,FALSE)</f>
        <v>Architectural Design Studio I</v>
      </c>
      <c r="H73" s="815" t="e">
        <f>VLOOKUP(H72,'Course List (program)'!$G$2:$L$100,2,FALSE)</f>
        <v>#N/A</v>
      </c>
      <c r="I73" s="816" t="e">
        <f>VLOOKUP(I72,'Course List (program)'!$G$2:$L$100,2,FALSE)</f>
        <v>#N/A</v>
      </c>
      <c r="J73" s="911" t="str">
        <f>VLOOKUP(J72,'Course List (program)'!$G$2:$L$100,2,FALSE)</f>
        <v>Architectural Design Studio II</v>
      </c>
      <c r="K73" s="906" t="str">
        <f>VLOOKUP(K72,'Course List (program)'!$G$2:$L$100,2,FALSE)</f>
        <v>Architectural Design Studio II</v>
      </c>
      <c r="L73" s="906" t="e">
        <f>VLOOKUP(L72,'Course List (program)'!$G$2:$L$100,2,FALSE)</f>
        <v>#N/A</v>
      </c>
      <c r="M73" s="912" t="e">
        <f>VLOOKUP(M72,'Course List (program)'!$G$2:$L$100,2,FALSE)</f>
        <v>#N/A</v>
      </c>
      <c r="N73" s="913" t="e">
        <f>VLOOKUP(N72,'Course List (program)'!$G$2:$L$100,2,FALSE)</f>
        <v>#N/A</v>
      </c>
      <c r="O73" s="906" t="e">
        <f>VLOOKUP(O72,'Course List (program)'!$G$2:$L$100,2,FALSE)</f>
        <v>#N/A</v>
      </c>
      <c r="P73" s="815" t="e">
        <f>VLOOKUP(P72,'Course List (program)'!$G$2:$L$100,2,FALSE)</f>
        <v>#N/A</v>
      </c>
      <c r="Q73" s="816" t="e">
        <f>VLOOKUP(Q72,'Course List (program)'!$G$2:$L$100,2,FALSE)</f>
        <v>#N/A</v>
      </c>
      <c r="R73" s="911" t="e">
        <f>VLOOKUP(R72,'Course List (program)'!$G$2:$L$100,2,FALSE)</f>
        <v>#N/A</v>
      </c>
      <c r="S73" s="906" t="str">
        <f>VLOOKUP(S72,'Course List (program)'!$G$2:$L$100,2,FALSE)</f>
        <v>Construction Project</v>
      </c>
      <c r="T73" s="906" t="str">
        <f>VLOOKUP(T72,'Course List (program)'!$G$2:$L$100,2,FALSE)</f>
        <v>Construction Project</v>
      </c>
      <c r="U73" s="912" t="e">
        <f>VLOOKUP(U72,'Course List (program)'!$G$2:$L$100,2,FALSE)</f>
        <v>#N/A</v>
      </c>
      <c r="V73" s="913" t="str">
        <f>VLOOKUP(V72,'Course List (program)'!$G$2:$L$100,2,FALSE)</f>
        <v>Architectural Presentation Techniques</v>
      </c>
      <c r="W73" s="906" t="e">
        <f>VLOOKUP(W72,'Course List (program)'!$G$2:$L$100,2,FALSE)</f>
        <v>#N/A</v>
      </c>
      <c r="X73" s="815" t="e">
        <f>VLOOKUP(X72,'Course List (program)'!$G$2:$L$100,2,FALSE)</f>
        <v>#N/A</v>
      </c>
      <c r="Y73" s="816" t="e">
        <f>VLOOKUP(Y72,'Course List (program)'!$G$2:$L$100,2,FALSE)</f>
        <v>#N/A</v>
      </c>
      <c r="Z73" s="911" t="str">
        <f>VLOOKUP(Z72,'Course List (program)'!$G$2:$L$100,2,FALSE)</f>
        <v>Construction Project</v>
      </c>
      <c r="AA73" s="906" t="e">
        <f>VLOOKUP(AA72,'Course List (program)'!$G$2:$L$100,2,FALSE)</f>
        <v>#N/A</v>
      </c>
      <c r="AB73" s="906" t="e">
        <f>VLOOKUP(AB72,'Course List (program)'!$G$2:$L$100,2,FALSE)</f>
        <v>#N/A</v>
      </c>
      <c r="AC73" s="912" t="str">
        <f>VLOOKUP(AC72,'Course List (program)'!$G$2:$L$100,2,FALSE)</f>
        <v>Construction Project</v>
      </c>
      <c r="AD73" s="913" t="e">
        <f>VLOOKUP(AD72,'Course List (program)'!$G$2:$L$100,2,FALSE)</f>
        <v>#N/A</v>
      </c>
      <c r="AE73" s="906" t="e">
        <f>VLOOKUP(AE72,'Course List (program)'!$G$2:$L$100,2,FALSE)</f>
        <v>#N/A</v>
      </c>
      <c r="AF73" s="815" t="e">
        <f>VLOOKUP(AF72,'Course List (program)'!$G$2:$L$100,2,FALSE)</f>
        <v>#N/A</v>
      </c>
      <c r="AG73" s="816" t="e">
        <f>VLOOKUP(AG72,'Course List (program)'!$G$2:$L$100,2,FALSE)</f>
        <v>#N/A</v>
      </c>
      <c r="AH73" s="911" t="e">
        <f>VLOOKUP(AH72,'Course List (program)'!$G$2:$L$100,2,FALSE)</f>
        <v>#N/A</v>
      </c>
      <c r="AI73" s="906" t="e">
        <f>VLOOKUP(AI72,'Course List (program)'!$G$2:$L$100,2,FALSE)</f>
        <v>#N/A</v>
      </c>
      <c r="AJ73" s="906" t="str">
        <f>VLOOKUP(AJ72,'Course List (program)'!$G$2:$L$100,2,FALSE)</f>
        <v>Architectural Design Studio II</v>
      </c>
      <c r="AK73" s="912" t="str">
        <f>VLOOKUP(AK72,'Course List (program)'!$G$2:$L$100,2,FALSE)</f>
        <v>Architectural Design Studio II</v>
      </c>
      <c r="AL73" s="913" t="e">
        <f>VLOOKUP(AL72,'Course List (program)'!$G$2:$L$100,2,FALSE)</f>
        <v>#N/A</v>
      </c>
      <c r="AM73" s="906" t="e">
        <f>VLOOKUP(AM72,'Course List (program)'!$G$2:$L$100,2,FALSE)</f>
        <v>#N/A</v>
      </c>
      <c r="AN73" s="815" t="e">
        <f>VLOOKUP(AN72,'Course List (program)'!$G$2:$L$100,2,FALSE)</f>
        <v>#N/A</v>
      </c>
      <c r="AO73" s="816" t="e">
        <f>VLOOKUP(AO72,'Course List (program)'!$G$2:$L$100,2,FALSE)</f>
        <v>#N/A</v>
      </c>
      <c r="AP73" s="911" t="e">
        <f>VLOOKUP(AP72,'Course List (program)'!$G$2:$L$100,2,FALSE)</f>
        <v>#N/A</v>
      </c>
      <c r="AQ73" s="906" t="str">
        <f>VLOOKUP(AQ72,'Course List (program)'!$G$2:$L$100,2,FALSE)</f>
        <v xml:space="preserve">Mechanical and Electrical Building Services </v>
      </c>
      <c r="AR73" s="906" t="e">
        <f>VLOOKUP(AR72,'Course List (program)'!$G$2:$L$100,2,FALSE)</f>
        <v>#N/A</v>
      </c>
      <c r="AS73" s="912" t="e">
        <f>VLOOKUP(AS72,'Course List (program)'!$G$2:$L$100,2,FALSE)</f>
        <v>#N/A</v>
      </c>
      <c r="AT73" s="1057"/>
    </row>
    <row r="74" spans="1:46" s="808" customFormat="1" ht="39.950000000000003" customHeight="1" x14ac:dyDescent="0.3">
      <c r="A74" s="813">
        <v>2</v>
      </c>
      <c r="B74" s="813" t="s">
        <v>809</v>
      </c>
      <c r="C74" s="1053"/>
      <c r="D74" s="834"/>
      <c r="E74" s="835"/>
      <c r="F74" s="907" t="str">
        <f>VLOOKUP(F72,'Course List (program)'!$G$2:$L$100,3,FALSE)</f>
        <v>Doç. Orhan ÖZGÜNER</v>
      </c>
      <c r="G74" s="907" t="str">
        <f>VLOOKUP(G72,'Course List (program)'!$G$2:$L$100,3,FALSE)</f>
        <v>Prof. Dr. Yavuz KOŞANER</v>
      </c>
      <c r="H74" s="827" t="e">
        <f>VLOOKUP(H72,'Course List (program)'!$G$2:$L$100,3,FALSE)</f>
        <v>#N/A</v>
      </c>
      <c r="I74" s="828" t="e">
        <f>VLOOKUP(I72,'Course List (program)'!$G$2:$L$100,3,FALSE)</f>
        <v>#N/A</v>
      </c>
      <c r="J74" s="914" t="str">
        <f>VLOOKUP(J72,'Course List (program)'!$G$2:$L$100,3,FALSE)</f>
        <v>Öğr. Gör. Orhun ALKAN</v>
      </c>
      <c r="K74" s="907" t="str">
        <f>VLOOKUP(K72,'Course List (program)'!$G$2:$L$100,3,FALSE)</f>
        <v>Öğr. Gör. Nazmi KARAKUŞ</v>
      </c>
      <c r="L74" s="907" t="e">
        <f>VLOOKUP(L72,'Course List (program)'!$G$2:$L$100,3,FALSE)</f>
        <v>#N/A</v>
      </c>
      <c r="M74" s="915" t="e">
        <f>VLOOKUP(M72,'Course List (program)'!$G$2:$L$100,3,FALSE)</f>
        <v>#N/A</v>
      </c>
      <c r="N74" s="916" t="e">
        <f>VLOOKUP(N72,'Course List (program)'!$G$2:$L$100,3,FALSE)</f>
        <v>#N/A</v>
      </c>
      <c r="O74" s="907" t="e">
        <f>VLOOKUP(O72,'Course List (program)'!$G$2:$L$100,3,FALSE)</f>
        <v>#N/A</v>
      </c>
      <c r="P74" s="827" t="e">
        <f>VLOOKUP(P72,'Course List (program)'!$G$2:$L$100,3,FALSE)</f>
        <v>#N/A</v>
      </c>
      <c r="Q74" s="828" t="e">
        <f>VLOOKUP(Q72,'Course List (program)'!$G$2:$L$100,3,FALSE)</f>
        <v>#N/A</v>
      </c>
      <c r="R74" s="914" t="e">
        <f>VLOOKUP(R72,'Course List (program)'!$G$2:$L$100,3,FALSE)</f>
        <v>#N/A</v>
      </c>
      <c r="S74" s="907" t="str">
        <f>VLOOKUP(S72,'Course List (program)'!$G$2:$L$100,3,FALSE)</f>
        <v>Prof. Dr. Yavuz KOŞANER</v>
      </c>
      <c r="T74" s="907" t="str">
        <f>VLOOKUP(T72,'Course List (program)'!$G$2:$L$100,3,FALSE)</f>
        <v>Doç. Dr. Ayşe  ELEGÖZ</v>
      </c>
      <c r="U74" s="915" t="e">
        <f>VLOOKUP(U72,'Course List (program)'!$G$2:$L$100,3,FALSE)</f>
        <v>#N/A</v>
      </c>
      <c r="V74" s="916" t="str">
        <f>VLOOKUP(V72,'Course List (program)'!$G$2:$L$100,3,FALSE)</f>
        <v>Yrd. Doç. Dr. Murat ŞAHİN</v>
      </c>
      <c r="W74" s="907" t="e">
        <f>VLOOKUP(W72,'Course List (program)'!$G$2:$L$100,3,FALSE)</f>
        <v>#N/A</v>
      </c>
      <c r="X74" s="827" t="e">
        <f>VLOOKUP(X72,'Course List (program)'!$G$2:$L$100,3,FALSE)</f>
        <v>#N/A</v>
      </c>
      <c r="Y74" s="828" t="e">
        <f>VLOOKUP(Y72,'Course List (program)'!$G$2:$L$100,3,FALSE)</f>
        <v>#N/A</v>
      </c>
      <c r="Z74" s="914" t="str">
        <f>VLOOKUP(Z72,'Course List (program)'!$G$2:$L$100,3,FALSE)</f>
        <v>Yrd. Doç. Dr. Kerem ERCOŞKUN</v>
      </c>
      <c r="AA74" s="907" t="e">
        <f>VLOOKUP(AA72,'Course List (program)'!$G$2:$L$100,3,FALSE)</f>
        <v>#N/A</v>
      </c>
      <c r="AB74" s="907" t="e">
        <f>VLOOKUP(AB72,'Course List (program)'!$G$2:$L$100,3,FALSE)</f>
        <v>#N/A</v>
      </c>
      <c r="AC74" s="915" t="str">
        <f>VLOOKUP(AC72,'Course List (program)'!$G$2:$L$100,3,FALSE)</f>
        <v>Öğr. Gör. Gülçin SOYAK</v>
      </c>
      <c r="AD74" s="916" t="e">
        <f>VLOOKUP(AD72,'Course List (program)'!$G$2:$L$100,3,FALSE)</f>
        <v>#N/A</v>
      </c>
      <c r="AE74" s="907" t="e">
        <f>VLOOKUP(AE72,'Course List (program)'!$G$2:$L$100,3,FALSE)</f>
        <v>#N/A</v>
      </c>
      <c r="AF74" s="827" t="e">
        <f>VLOOKUP(AF72,'Course List (program)'!$G$2:$L$100,3,FALSE)</f>
        <v>#N/A</v>
      </c>
      <c r="AG74" s="828" t="e">
        <f>VLOOKUP(AG72,'Course List (program)'!$G$2:$L$100,3,FALSE)</f>
        <v>#N/A</v>
      </c>
      <c r="AH74" s="914" t="e">
        <f>VLOOKUP(AH72,'Course List (program)'!$G$2:$L$100,3,FALSE)</f>
        <v>#N/A</v>
      </c>
      <c r="AI74" s="907" t="e">
        <f>VLOOKUP(AI72,'Course List (program)'!$G$2:$L$100,3,FALSE)</f>
        <v>#N/A</v>
      </c>
      <c r="AJ74" s="907" t="str">
        <f>VLOOKUP(AJ72,'Course List (program)'!$G$2:$L$100,3,FALSE)</f>
        <v>Öğr. Gör. Nişan YAUBYAN</v>
      </c>
      <c r="AK74" s="915" t="str">
        <f>VLOOKUP(AK72,'Course List (program)'!$G$2:$L$100,3,FALSE)</f>
        <v>Yrd. Doç. Dr. Murat ŞAHİN</v>
      </c>
      <c r="AL74" s="916" t="e">
        <f>VLOOKUP(AL72,'Course List (program)'!$G$2:$L$100,3,FALSE)</f>
        <v>#N/A</v>
      </c>
      <c r="AM74" s="907" t="e">
        <f>VLOOKUP(AM72,'Course List (program)'!$G$2:$L$100,3,FALSE)</f>
        <v>#N/A</v>
      </c>
      <c r="AN74" s="827" t="e">
        <f>VLOOKUP(AN72,'Course List (program)'!$G$2:$L$100,3,FALSE)</f>
        <v>#N/A</v>
      </c>
      <c r="AO74" s="828" t="e">
        <f>VLOOKUP(AO72,'Course List (program)'!$G$2:$L$100,3,FALSE)</f>
        <v>#N/A</v>
      </c>
      <c r="AP74" s="914" t="e">
        <f>VLOOKUP(AP72,'Course List (program)'!$G$2:$L$100,3,FALSE)</f>
        <v>#N/A</v>
      </c>
      <c r="AQ74" s="907" t="str">
        <f>VLOOKUP(AQ72,'Course List (program)'!$G$2:$L$100,3,FALSE)</f>
        <v>Öğr. Gör. Cengiz GÖKÇE</v>
      </c>
      <c r="AR74" s="907" t="e">
        <f>VLOOKUP(AR72,'Course List (program)'!$G$2:$L$100,3,FALSE)</f>
        <v>#N/A</v>
      </c>
      <c r="AS74" s="915" t="e">
        <f>VLOOKUP(AS72,'Course List (program)'!$G$2:$L$100,3,FALSE)</f>
        <v>#N/A</v>
      </c>
      <c r="AT74" s="1057"/>
    </row>
    <row r="75" spans="1:46" ht="39.950000000000003" hidden="1" customHeight="1" x14ac:dyDescent="0.4">
      <c r="A75" s="700">
        <v>2</v>
      </c>
      <c r="B75" s="700" t="s">
        <v>540</v>
      </c>
      <c r="C75" s="1053"/>
      <c r="D75" s="772"/>
      <c r="E75" s="773"/>
      <c r="F75" s="745">
        <f>VLOOKUP(F72,'Course List (program)'!$G$2:$L$100,6,FALSE)</f>
        <v>0</v>
      </c>
      <c r="G75" s="745">
        <f>VLOOKUP(G72,'Course List (program)'!$G$2:$L$100,6,FALSE)</f>
        <v>0</v>
      </c>
      <c r="H75" s="745" t="e">
        <f>VLOOKUP(H72,'Course List (program)'!$G$2:$L$100,6,FALSE)</f>
        <v>#N/A</v>
      </c>
      <c r="I75" s="746" t="e">
        <f>VLOOKUP(I72,'Course List (program)'!$G$2:$L$100,6,FALSE)</f>
        <v>#N/A</v>
      </c>
      <c r="J75" s="747">
        <f>VLOOKUP(J72,'Course List (program)'!$G$2:$L$100,6,FALSE)</f>
        <v>0</v>
      </c>
      <c r="K75" s="745">
        <f>VLOOKUP(K72,'Course List (program)'!$G$2:$L$100,6,FALSE)</f>
        <v>0</v>
      </c>
      <c r="L75" s="745" t="e">
        <f>VLOOKUP(L72,'Course List (program)'!$G$2:$L$100,6,FALSE)</f>
        <v>#N/A</v>
      </c>
      <c r="M75" s="748" t="e">
        <f>VLOOKUP(M72,'Course List (program)'!$G$2:$L$100,6,FALSE)</f>
        <v>#N/A</v>
      </c>
      <c r="N75" s="749" t="e">
        <f>VLOOKUP(N72,'Course List (program)'!$G$2:$L$100,6,FALSE)</f>
        <v>#N/A</v>
      </c>
      <c r="O75" s="745" t="e">
        <f>VLOOKUP(O72,'Course List (program)'!$G$2:$L$100,6,FALSE)</f>
        <v>#N/A</v>
      </c>
      <c r="P75" s="745" t="e">
        <f>VLOOKUP(P72,'Course List (program)'!$G$2:$L$100,6,FALSE)</f>
        <v>#N/A</v>
      </c>
      <c r="Q75" s="746" t="e">
        <f>VLOOKUP(Q72,'Course List (program)'!$G$2:$L$100,6,FALSE)</f>
        <v>#N/A</v>
      </c>
      <c r="R75" s="747" t="e">
        <f>VLOOKUP(R72,'Course List (program)'!$G$2:$L$100,6,FALSE)</f>
        <v>#N/A</v>
      </c>
      <c r="S75" s="745">
        <f>VLOOKUP(S72,'Course List (program)'!$G$2:$L$100,6,FALSE)</f>
        <v>0</v>
      </c>
      <c r="T75" s="745">
        <f>VLOOKUP(T72,'Course List (program)'!$G$2:$L$100,6,FALSE)</f>
        <v>0</v>
      </c>
      <c r="U75" s="748" t="e">
        <f>VLOOKUP(U72,'Course List (program)'!$G$2:$L$100,6,FALSE)</f>
        <v>#N/A</v>
      </c>
      <c r="V75" s="749">
        <f>VLOOKUP(V72,'Course List (program)'!$G$2:$L$100,6,FALSE)</f>
        <v>0</v>
      </c>
      <c r="W75" s="745" t="e">
        <f>VLOOKUP(W72,'Course List (program)'!$G$2:$L$100,6,FALSE)</f>
        <v>#N/A</v>
      </c>
      <c r="X75" s="745" t="e">
        <f>VLOOKUP(X72,'Course List (program)'!$G$2:$L$100,6,FALSE)</f>
        <v>#N/A</v>
      </c>
      <c r="Y75" s="746" t="e">
        <f>VLOOKUP(Y72,'Course List (program)'!$G$2:$L$100,6,FALSE)</f>
        <v>#N/A</v>
      </c>
      <c r="Z75" s="747">
        <f>VLOOKUP(Z72,'Course List (program)'!$G$2:$L$100,6,FALSE)</f>
        <v>0</v>
      </c>
      <c r="AA75" s="745" t="e">
        <f>VLOOKUP(AA72,'Course List (program)'!$G$2:$L$100,6,FALSE)</f>
        <v>#N/A</v>
      </c>
      <c r="AB75" s="745" t="e">
        <f>VLOOKUP(AB72,'Course List (program)'!$G$2:$L$100,6,FALSE)</f>
        <v>#N/A</v>
      </c>
      <c r="AC75" s="748">
        <f>VLOOKUP(AC72,'Course List (program)'!$G$2:$L$100,6,FALSE)</f>
        <v>0</v>
      </c>
      <c r="AD75" s="749" t="e">
        <f>VLOOKUP(AD72,'Course List (program)'!$G$2:$L$100,6,FALSE)</f>
        <v>#N/A</v>
      </c>
      <c r="AE75" s="745" t="e">
        <f>VLOOKUP(AE72,'Course List (program)'!$G$2:$L$100,6,FALSE)</f>
        <v>#N/A</v>
      </c>
      <c r="AF75" s="745" t="e">
        <f>VLOOKUP(AF72,'Course List (program)'!$G$2:$L$100,6,FALSE)</f>
        <v>#N/A</v>
      </c>
      <c r="AG75" s="746" t="e">
        <f>VLOOKUP(AG72,'Course List (program)'!$G$2:$L$100,6,FALSE)</f>
        <v>#N/A</v>
      </c>
      <c r="AH75" s="747" t="e">
        <f>VLOOKUP(AH72,'Course List (program)'!$G$2:$L$100,6,FALSE)</f>
        <v>#N/A</v>
      </c>
      <c r="AI75" s="745" t="e">
        <f>VLOOKUP(AI72,'Course List (program)'!$G$2:$L$100,6,FALSE)</f>
        <v>#N/A</v>
      </c>
      <c r="AJ75" s="745">
        <f>VLOOKUP(AJ72,'Course List (program)'!$G$2:$L$100,6,FALSE)</f>
        <v>0</v>
      </c>
      <c r="AK75" s="748">
        <f>VLOOKUP(AK72,'Course List (program)'!$G$2:$L$100,6,FALSE)</f>
        <v>0</v>
      </c>
      <c r="AL75" s="750" t="e">
        <f>VLOOKUP(AL72,'Course List (program)'!$G$2:$L$100,6,FALSE)</f>
        <v>#N/A</v>
      </c>
      <c r="AM75" s="745" t="e">
        <f>VLOOKUP(AM72,'Course List (program)'!$G$2:$L$100,6,FALSE)</f>
        <v>#N/A</v>
      </c>
      <c r="AN75" s="745" t="e">
        <f>VLOOKUP(AN72,'Course List (program)'!$G$2:$L$100,6,FALSE)</f>
        <v>#N/A</v>
      </c>
      <c r="AO75" s="746" t="e">
        <f>VLOOKUP(AO72,'Course List (program)'!$G$2:$L$100,6,FALSE)</f>
        <v>#N/A</v>
      </c>
      <c r="AP75" s="747" t="e">
        <f>VLOOKUP(AP72,'Course List (program)'!$G$2:$L$100,6,FALSE)</f>
        <v>#N/A</v>
      </c>
      <c r="AQ75" s="745">
        <f>VLOOKUP(AQ72,'Course List (program)'!$G$2:$L$100,6,FALSE)</f>
        <v>0</v>
      </c>
      <c r="AR75" s="745" t="e">
        <f>VLOOKUP(AR72,'Course List (program)'!$G$2:$L$100,6,FALSE)</f>
        <v>#N/A</v>
      </c>
      <c r="AS75" s="748" t="e">
        <f>VLOOKUP(AS72,'Course List (program)'!$G$2:$L$100,6,FALSE)</f>
        <v>#N/A</v>
      </c>
      <c r="AT75" s="1057"/>
    </row>
    <row r="76" spans="1:46" s="743" customFormat="1" ht="39.950000000000003" customHeight="1" x14ac:dyDescent="0.4">
      <c r="A76" s="700">
        <v>2</v>
      </c>
      <c r="B76" s="700" t="s">
        <v>13</v>
      </c>
      <c r="C76" s="1053"/>
      <c r="D76" s="794">
        <v>0.66666666666666663</v>
      </c>
      <c r="E76" s="795">
        <v>8</v>
      </c>
      <c r="F76" s="905" t="str">
        <f>Section1Draft!E41</f>
        <v>ARCH 251.11</v>
      </c>
      <c r="G76" s="905" t="str">
        <f>Section2Draft!$E$41</f>
        <v>ARCH 251.12</v>
      </c>
      <c r="H76" s="796">
        <f>Section3Draft!E41</f>
        <v>0</v>
      </c>
      <c r="I76" s="797">
        <f>Section4Draft!E41</f>
        <v>0</v>
      </c>
      <c r="J76" s="908" t="str">
        <f>Section1Draft!L41</f>
        <v>ARCH 252.11</v>
      </c>
      <c r="K76" s="905" t="str">
        <f>Section2Draft!L41</f>
        <v>ARCH 252.12</v>
      </c>
      <c r="L76" s="905">
        <f>Section3Draft!L41</f>
        <v>0</v>
      </c>
      <c r="M76" s="909">
        <f>Section4Draft!L41</f>
        <v>0</v>
      </c>
      <c r="N76" s="910">
        <f>Section1Draft!F41</f>
        <v>0</v>
      </c>
      <c r="O76" s="905">
        <f>Section2Draft!F41</f>
        <v>0</v>
      </c>
      <c r="P76" s="796">
        <f>Section3Draft!F41</f>
        <v>0</v>
      </c>
      <c r="Q76" s="797">
        <f>Section4Draft!F41</f>
        <v>0</v>
      </c>
      <c r="R76" s="908" t="str">
        <f>Section1Draft!M41</f>
        <v>TKL 202.0A</v>
      </c>
      <c r="S76" s="905" t="str">
        <f>Section2Draft!M41</f>
        <v>ARCH 214.12</v>
      </c>
      <c r="T76" s="905" t="str">
        <f>Section3Draft!M41</f>
        <v>ARCH 214.13</v>
      </c>
      <c r="U76" s="909">
        <f>Section4Draft!M41</f>
        <v>0</v>
      </c>
      <c r="V76" s="910" t="str">
        <f>Section1Draft!G41</f>
        <v>ARCH 207.11</v>
      </c>
      <c r="W76" s="905">
        <f>Section2Draft!G41</f>
        <v>0</v>
      </c>
      <c r="X76" s="796">
        <f>Section3Draft!G41</f>
        <v>0</v>
      </c>
      <c r="Y76" s="797">
        <f>Section4Draft!G41</f>
        <v>0</v>
      </c>
      <c r="Z76" s="908" t="str">
        <f>Section1Draft!N41</f>
        <v>ARCH 214.11</v>
      </c>
      <c r="AA76" s="905">
        <f>Section2Draft!N41</f>
        <v>0</v>
      </c>
      <c r="AB76" s="905">
        <f>Section3Draft!N41</f>
        <v>0</v>
      </c>
      <c r="AC76" s="909" t="str">
        <f>Section4Draft!N41</f>
        <v>ARCH 214.14</v>
      </c>
      <c r="AD76" s="910">
        <f>Section1Draft!H41</f>
        <v>0</v>
      </c>
      <c r="AE76" s="905">
        <f>Section2Draft!H41</f>
        <v>0</v>
      </c>
      <c r="AF76" s="796">
        <f>Section3Draft!H41</f>
        <v>0</v>
      </c>
      <c r="AG76" s="797">
        <f>Section4Draft!H41</f>
        <v>0</v>
      </c>
      <c r="AH76" s="908">
        <f>Section1Draft!O41</f>
        <v>0</v>
      </c>
      <c r="AI76" s="905">
        <f>Section2Draft!O41</f>
        <v>0</v>
      </c>
      <c r="AJ76" s="905" t="str">
        <f>Section3Draft!O41</f>
        <v>ARCH 252.13</v>
      </c>
      <c r="AK76" s="909" t="str">
        <f>Section4Draft!O41</f>
        <v>ARCH 252.14</v>
      </c>
      <c r="AL76" s="910">
        <f>Section1Draft!I41</f>
        <v>0</v>
      </c>
      <c r="AM76" s="905">
        <f>Section2Draft!I41</f>
        <v>0</v>
      </c>
      <c r="AN76" s="796">
        <f>Section3Draft!I41</f>
        <v>0</v>
      </c>
      <c r="AO76" s="797">
        <f>Section4Draft!I41</f>
        <v>0</v>
      </c>
      <c r="AP76" s="908">
        <f>Section1Draft!P41</f>
        <v>0</v>
      </c>
      <c r="AQ76" s="905" t="str">
        <f>Section2Draft!P41</f>
        <v>ARCH 264.02</v>
      </c>
      <c r="AR76" s="905">
        <f>Section3Draft!P41</f>
        <v>0</v>
      </c>
      <c r="AS76" s="909">
        <f>Section4Draft!P41</f>
        <v>0</v>
      </c>
      <c r="AT76" s="1057"/>
    </row>
    <row r="77" spans="1:46" s="820" customFormat="1" ht="60" customHeight="1" x14ac:dyDescent="0.35">
      <c r="A77" s="814">
        <v>2</v>
      </c>
      <c r="B77" s="814" t="s">
        <v>14</v>
      </c>
      <c r="C77" s="1053"/>
      <c r="D77" s="809"/>
      <c r="E77" s="810"/>
      <c r="F77" s="906" t="str">
        <f>VLOOKUP(F76,'Course List (program)'!$G$2:$L$100,2,FALSE)</f>
        <v>Architectural Design Studio I</v>
      </c>
      <c r="G77" s="906" t="str">
        <f>VLOOKUP(G76,'Course List (program)'!$G$2:$L$100,2,FALSE)</f>
        <v>Architectural Design Studio I</v>
      </c>
      <c r="H77" s="815" t="e">
        <f>VLOOKUP(H76,'Course List (program)'!$G$2:$L$100,2,FALSE)</f>
        <v>#N/A</v>
      </c>
      <c r="I77" s="816" t="e">
        <f>VLOOKUP(I76,'Course List (program)'!$G$2:$L$100,2,FALSE)</f>
        <v>#N/A</v>
      </c>
      <c r="J77" s="911" t="str">
        <f>VLOOKUP(J76,'Course List (program)'!$G$2:$L$100,2,FALSE)</f>
        <v>Architectural Design Studio II</v>
      </c>
      <c r="K77" s="906" t="str">
        <f>VLOOKUP(K76,'Course List (program)'!$G$2:$L$100,2,FALSE)</f>
        <v>Architectural Design Studio II</v>
      </c>
      <c r="L77" s="906" t="e">
        <f>VLOOKUP(L76,'Course List (program)'!$G$2:$L$100,2,FALSE)</f>
        <v>#N/A</v>
      </c>
      <c r="M77" s="912" t="e">
        <f>VLOOKUP(M76,'Course List (program)'!$G$2:$L$100,2,FALSE)</f>
        <v>#N/A</v>
      </c>
      <c r="N77" s="913" t="e">
        <f>VLOOKUP(N76,'Course List (program)'!$G$2:$L$100,2,FALSE)</f>
        <v>#N/A</v>
      </c>
      <c r="O77" s="906" t="e">
        <f>VLOOKUP(O76,'Course List (program)'!$G$2:$L$100,2,FALSE)</f>
        <v>#N/A</v>
      </c>
      <c r="P77" s="815" t="e">
        <f>VLOOKUP(P76,'Course List (program)'!$G$2:$L$100,2,FALSE)</f>
        <v>#N/A</v>
      </c>
      <c r="Q77" s="816" t="e">
        <f>VLOOKUP(Q76,'Course List (program)'!$G$2:$L$100,2,FALSE)</f>
        <v>#N/A</v>
      </c>
      <c r="R77" s="911" t="str">
        <f>VLOOKUP(R76,'Course List (program)'!$G$2:$L$100,2,FALSE)</f>
        <v>Turkish II</v>
      </c>
      <c r="S77" s="906" t="str">
        <f>VLOOKUP(S76,'Course List (program)'!$G$2:$L$100,2,FALSE)</f>
        <v>Construction Project</v>
      </c>
      <c r="T77" s="906" t="str">
        <f>VLOOKUP(T76,'Course List (program)'!$G$2:$L$100,2,FALSE)</f>
        <v>Construction Project</v>
      </c>
      <c r="U77" s="912" t="e">
        <f>VLOOKUP(U76,'Course List (program)'!$G$2:$L$100,2,FALSE)</f>
        <v>#N/A</v>
      </c>
      <c r="V77" s="913" t="str">
        <f>VLOOKUP(V76,'Course List (program)'!$G$2:$L$100,2,FALSE)</f>
        <v>Architectural Presentation Techniques</v>
      </c>
      <c r="W77" s="906" t="e">
        <f>VLOOKUP(W76,'Course List (program)'!$G$2:$L$100,2,FALSE)</f>
        <v>#N/A</v>
      </c>
      <c r="X77" s="815" t="e">
        <f>VLOOKUP(X76,'Course List (program)'!$G$2:$L$100,2,FALSE)</f>
        <v>#N/A</v>
      </c>
      <c r="Y77" s="816" t="e">
        <f>VLOOKUP(Y76,'Course List (program)'!$G$2:$L$100,2,FALSE)</f>
        <v>#N/A</v>
      </c>
      <c r="Z77" s="911" t="str">
        <f>VLOOKUP(Z76,'Course List (program)'!$G$2:$L$100,2,FALSE)</f>
        <v>Construction Project</v>
      </c>
      <c r="AA77" s="906" t="e">
        <f>VLOOKUP(AA76,'Course List (program)'!$G$2:$L$100,2,FALSE)</f>
        <v>#N/A</v>
      </c>
      <c r="AB77" s="906" t="e">
        <f>VLOOKUP(AB76,'Course List (program)'!$G$2:$L$100,2,FALSE)</f>
        <v>#N/A</v>
      </c>
      <c r="AC77" s="912" t="str">
        <f>VLOOKUP(AC76,'Course List (program)'!$G$2:$L$100,2,FALSE)</f>
        <v>Construction Project</v>
      </c>
      <c r="AD77" s="913" t="e">
        <f>VLOOKUP(AD76,'Course List (program)'!$G$2:$L$100,2,FALSE)</f>
        <v>#N/A</v>
      </c>
      <c r="AE77" s="906" t="e">
        <f>VLOOKUP(AE76,'Course List (program)'!$G$2:$L$100,2,FALSE)</f>
        <v>#N/A</v>
      </c>
      <c r="AF77" s="815" t="e">
        <f>VLOOKUP(AF76,'Course List (program)'!$G$2:$L$100,2,FALSE)</f>
        <v>#N/A</v>
      </c>
      <c r="AG77" s="816" t="e">
        <f>VLOOKUP(AG76,'Course List (program)'!$G$2:$L$100,2,FALSE)</f>
        <v>#N/A</v>
      </c>
      <c r="AH77" s="911" t="e">
        <f>VLOOKUP(AH76,'Course List (program)'!$G$2:$L$100,2,FALSE)</f>
        <v>#N/A</v>
      </c>
      <c r="AI77" s="906" t="e">
        <f>VLOOKUP(AI76,'Course List (program)'!$G$2:$L$100,2,FALSE)</f>
        <v>#N/A</v>
      </c>
      <c r="AJ77" s="906" t="str">
        <f>VLOOKUP(AJ76,'Course List (program)'!$G$2:$L$100,2,FALSE)</f>
        <v>Architectural Design Studio II</v>
      </c>
      <c r="AK77" s="912" t="str">
        <f>VLOOKUP(AK76,'Course List (program)'!$G$2:$L$100,2,FALSE)</f>
        <v>Architectural Design Studio II</v>
      </c>
      <c r="AL77" s="913" t="e">
        <f>VLOOKUP(AL76,'Course List (program)'!$G$2:$L$100,2,FALSE)</f>
        <v>#N/A</v>
      </c>
      <c r="AM77" s="906" t="e">
        <f>VLOOKUP(AM76,'Course List (program)'!$G$2:$L$100,2,FALSE)</f>
        <v>#N/A</v>
      </c>
      <c r="AN77" s="815" t="e">
        <f>VLOOKUP(AN76,'Course List (program)'!$G$2:$L$100,2,FALSE)</f>
        <v>#N/A</v>
      </c>
      <c r="AO77" s="816" t="e">
        <f>VLOOKUP(AO76,'Course List (program)'!$G$2:$L$100,2,FALSE)</f>
        <v>#N/A</v>
      </c>
      <c r="AP77" s="911" t="e">
        <f>VLOOKUP(AP76,'Course List (program)'!$G$2:$L$100,2,FALSE)</f>
        <v>#N/A</v>
      </c>
      <c r="AQ77" s="906" t="str">
        <f>VLOOKUP(AQ76,'Course List (program)'!$G$2:$L$100,2,FALSE)</f>
        <v xml:space="preserve">Mechanical and Electrical Building Services </v>
      </c>
      <c r="AR77" s="906" t="e">
        <f>VLOOKUP(AR76,'Course List (program)'!$G$2:$L$100,2,FALSE)</f>
        <v>#N/A</v>
      </c>
      <c r="AS77" s="912" t="e">
        <f>VLOOKUP(AS76,'Course List (program)'!$G$2:$L$100,2,FALSE)</f>
        <v>#N/A</v>
      </c>
      <c r="AT77" s="1057"/>
    </row>
    <row r="78" spans="1:46" s="808" customFormat="1" ht="39.950000000000003" customHeight="1" x14ac:dyDescent="0.3">
      <c r="A78" s="813">
        <v>2</v>
      </c>
      <c r="B78" s="813" t="s">
        <v>809</v>
      </c>
      <c r="C78" s="1053"/>
      <c r="D78" s="834"/>
      <c r="E78" s="835"/>
      <c r="F78" s="907" t="str">
        <f>VLOOKUP(F76,'Course List (program)'!$G$2:$L$100,3,FALSE)</f>
        <v>Doç. Orhan ÖZGÜNER</v>
      </c>
      <c r="G78" s="907" t="str">
        <f>VLOOKUP(G76,'Course List (program)'!$G$2:$L$100,3,FALSE)</f>
        <v>Prof. Dr. Yavuz KOŞANER</v>
      </c>
      <c r="H78" s="827" t="e">
        <f>VLOOKUP(H76,'Course List (program)'!$G$2:$L$100,3,FALSE)</f>
        <v>#N/A</v>
      </c>
      <c r="I78" s="828" t="e">
        <f>VLOOKUP(I76,'Course List (program)'!$G$2:$L$100,3,FALSE)</f>
        <v>#N/A</v>
      </c>
      <c r="J78" s="914" t="str">
        <f>VLOOKUP(J76,'Course List (program)'!$G$2:$L$100,3,FALSE)</f>
        <v>Öğr. Gör. Orhun ALKAN</v>
      </c>
      <c r="K78" s="907" t="str">
        <f>VLOOKUP(K76,'Course List (program)'!$G$2:$L$100,3,FALSE)</f>
        <v>Öğr. Gör. Nazmi KARAKUŞ</v>
      </c>
      <c r="L78" s="907" t="e">
        <f>VLOOKUP(L76,'Course List (program)'!$G$2:$L$100,3,FALSE)</f>
        <v>#N/A</v>
      </c>
      <c r="M78" s="915" t="e">
        <f>VLOOKUP(M76,'Course List (program)'!$G$2:$L$100,3,FALSE)</f>
        <v>#N/A</v>
      </c>
      <c r="N78" s="916" t="e">
        <f>VLOOKUP(N76,'Course List (program)'!$G$2:$L$100,3,FALSE)</f>
        <v>#N/A</v>
      </c>
      <c r="O78" s="907" t="e">
        <f>VLOOKUP(O76,'Course List (program)'!$G$2:$L$100,3,FALSE)</f>
        <v>#N/A</v>
      </c>
      <c r="P78" s="827" t="e">
        <f>VLOOKUP(P76,'Course List (program)'!$G$2:$L$100,3,FALSE)</f>
        <v>#N/A</v>
      </c>
      <c r="Q78" s="828" t="e">
        <f>VLOOKUP(Q76,'Course List (program)'!$G$2:$L$100,3,FALSE)</f>
        <v>#N/A</v>
      </c>
      <c r="R78" s="914" t="str">
        <f>VLOOKUP(R76,'Course List (program)'!$G$2:$L$100,3,FALSE)</f>
        <v>Rectorate3</v>
      </c>
      <c r="S78" s="907" t="str">
        <f>VLOOKUP(S76,'Course List (program)'!$G$2:$L$100,3,FALSE)</f>
        <v>Prof. Dr. Yavuz KOŞANER</v>
      </c>
      <c r="T78" s="907" t="str">
        <f>VLOOKUP(T76,'Course List (program)'!$G$2:$L$100,3,FALSE)</f>
        <v>Doç. Dr. Ayşe  ELEGÖZ</v>
      </c>
      <c r="U78" s="915" t="e">
        <f>VLOOKUP(U76,'Course List (program)'!$G$2:$L$100,3,FALSE)</f>
        <v>#N/A</v>
      </c>
      <c r="V78" s="916" t="str">
        <f>VLOOKUP(V76,'Course List (program)'!$G$2:$L$100,3,FALSE)</f>
        <v>Yrd. Doç. Dr. Murat ŞAHİN</v>
      </c>
      <c r="W78" s="907" t="e">
        <f>VLOOKUP(W76,'Course List (program)'!$G$2:$L$100,3,FALSE)</f>
        <v>#N/A</v>
      </c>
      <c r="X78" s="827" t="e">
        <f>VLOOKUP(X76,'Course List (program)'!$G$2:$L$100,3,FALSE)</f>
        <v>#N/A</v>
      </c>
      <c r="Y78" s="828" t="e">
        <f>VLOOKUP(Y76,'Course List (program)'!$G$2:$L$100,3,FALSE)</f>
        <v>#N/A</v>
      </c>
      <c r="Z78" s="914" t="str">
        <f>VLOOKUP(Z76,'Course List (program)'!$G$2:$L$100,3,FALSE)</f>
        <v>Yrd. Doç. Dr. Kerem ERCOŞKUN</v>
      </c>
      <c r="AA78" s="907" t="e">
        <f>VLOOKUP(AA76,'Course List (program)'!$G$2:$L$100,3,FALSE)</f>
        <v>#N/A</v>
      </c>
      <c r="AB78" s="907" t="e">
        <f>VLOOKUP(AB76,'Course List (program)'!$G$2:$L$100,3,FALSE)</f>
        <v>#N/A</v>
      </c>
      <c r="AC78" s="915" t="str">
        <f>VLOOKUP(AC76,'Course List (program)'!$G$2:$L$100,3,FALSE)</f>
        <v>Öğr. Gör. Gülçin SOYAK</v>
      </c>
      <c r="AD78" s="916" t="e">
        <f>VLOOKUP(AD76,'Course List (program)'!$G$2:$L$100,3,FALSE)</f>
        <v>#N/A</v>
      </c>
      <c r="AE78" s="907" t="e">
        <f>VLOOKUP(AE76,'Course List (program)'!$G$2:$L$100,3,FALSE)</f>
        <v>#N/A</v>
      </c>
      <c r="AF78" s="827" t="e">
        <f>VLOOKUP(AF76,'Course List (program)'!$G$2:$L$100,3,FALSE)</f>
        <v>#N/A</v>
      </c>
      <c r="AG78" s="828" t="e">
        <f>VLOOKUP(AG76,'Course List (program)'!$G$2:$L$100,3,FALSE)</f>
        <v>#N/A</v>
      </c>
      <c r="AH78" s="914" t="e">
        <f>VLOOKUP(AH76,'Course List (program)'!$G$2:$L$100,3,FALSE)</f>
        <v>#N/A</v>
      </c>
      <c r="AI78" s="907" t="e">
        <f>VLOOKUP(AI76,'Course List (program)'!$G$2:$L$100,3,FALSE)</f>
        <v>#N/A</v>
      </c>
      <c r="AJ78" s="907" t="str">
        <f>VLOOKUP(AJ76,'Course List (program)'!$G$2:$L$100,3,FALSE)</f>
        <v>Öğr. Gör. Nişan YAUBYAN</v>
      </c>
      <c r="AK78" s="915" t="str">
        <f>VLOOKUP(AK76,'Course List (program)'!$G$2:$L$100,3,FALSE)</f>
        <v>Yrd. Doç. Dr. Murat ŞAHİN</v>
      </c>
      <c r="AL78" s="916" t="e">
        <f>VLOOKUP(AL76,'Course List (program)'!$G$2:$L$100,3,FALSE)</f>
        <v>#N/A</v>
      </c>
      <c r="AM78" s="907" t="e">
        <f>VLOOKUP(AM76,'Course List (program)'!$G$2:$L$100,3,FALSE)</f>
        <v>#N/A</v>
      </c>
      <c r="AN78" s="827" t="e">
        <f>VLOOKUP(AN76,'Course List (program)'!$G$2:$L$100,3,FALSE)</f>
        <v>#N/A</v>
      </c>
      <c r="AO78" s="828" t="e">
        <f>VLOOKUP(AO76,'Course List (program)'!$G$2:$L$100,3,FALSE)</f>
        <v>#N/A</v>
      </c>
      <c r="AP78" s="914" t="e">
        <f>VLOOKUP(AP76,'Course List (program)'!$G$2:$L$100,3,FALSE)</f>
        <v>#N/A</v>
      </c>
      <c r="AQ78" s="907" t="str">
        <f>VLOOKUP(AQ76,'Course List (program)'!$G$2:$L$100,3,FALSE)</f>
        <v>Öğr. Gör. Cengiz GÖKÇE</v>
      </c>
      <c r="AR78" s="907" t="e">
        <f>VLOOKUP(AR76,'Course List (program)'!$G$2:$L$100,3,FALSE)</f>
        <v>#N/A</v>
      </c>
      <c r="AS78" s="915" t="e">
        <f>VLOOKUP(AS76,'Course List (program)'!$G$2:$L$100,3,FALSE)</f>
        <v>#N/A</v>
      </c>
      <c r="AT78" s="1057"/>
    </row>
    <row r="79" spans="1:46" ht="39.950000000000003" hidden="1" customHeight="1" x14ac:dyDescent="0.4">
      <c r="A79" s="700">
        <v>2</v>
      </c>
      <c r="B79" s="700" t="s">
        <v>540</v>
      </c>
      <c r="C79" s="1053"/>
      <c r="D79" s="772"/>
      <c r="E79" s="773"/>
      <c r="F79" s="745">
        <f>VLOOKUP(F76,'Course List (program)'!$G$2:$L$100,6,FALSE)</f>
        <v>0</v>
      </c>
      <c r="G79" s="745">
        <f>VLOOKUP(G76,'Course List (program)'!$G$2:$L$100,6,FALSE)</f>
        <v>0</v>
      </c>
      <c r="H79" s="745" t="e">
        <f>VLOOKUP(H76,'Course List (program)'!$G$2:$L$100,6,FALSE)</f>
        <v>#N/A</v>
      </c>
      <c r="I79" s="746" t="e">
        <f>VLOOKUP(I76,'Course List (program)'!$G$2:$L$100,6,FALSE)</f>
        <v>#N/A</v>
      </c>
      <c r="J79" s="747">
        <f>VLOOKUP(J76,'Course List (program)'!$G$2:$L$100,6,FALSE)</f>
        <v>0</v>
      </c>
      <c r="K79" s="745">
        <f>VLOOKUP(K76,'Course List (program)'!$G$2:$L$100,6,FALSE)</f>
        <v>0</v>
      </c>
      <c r="L79" s="745" t="e">
        <f>VLOOKUP(L76,'Course List (program)'!$G$2:$L$100,6,FALSE)</f>
        <v>#N/A</v>
      </c>
      <c r="M79" s="748" t="e">
        <f>VLOOKUP(M76,'Course List (program)'!$G$2:$L$100,6,FALSE)</f>
        <v>#N/A</v>
      </c>
      <c r="N79" s="749" t="e">
        <f>VLOOKUP(N76,'Course List (program)'!$G$2:$L$100,6,FALSE)</f>
        <v>#N/A</v>
      </c>
      <c r="O79" s="745" t="e">
        <f>VLOOKUP(O76,'Course List (program)'!$G$2:$L$100,6,FALSE)</f>
        <v>#N/A</v>
      </c>
      <c r="P79" s="745" t="e">
        <f>VLOOKUP(P76,'Course List (program)'!$G$2:$L$100,6,FALSE)</f>
        <v>#N/A</v>
      </c>
      <c r="Q79" s="746" t="e">
        <f>VLOOKUP(Q76,'Course List (program)'!$G$2:$L$100,6,FALSE)</f>
        <v>#N/A</v>
      </c>
      <c r="R79" s="747">
        <f>VLOOKUP(R76,'Course List (program)'!$G$2:$L$100,6,FALSE)</f>
        <v>0</v>
      </c>
      <c r="S79" s="745">
        <f>VLOOKUP(S76,'Course List (program)'!$G$2:$L$100,6,FALSE)</f>
        <v>0</v>
      </c>
      <c r="T79" s="745">
        <f>VLOOKUP(T76,'Course List (program)'!$G$2:$L$100,6,FALSE)</f>
        <v>0</v>
      </c>
      <c r="U79" s="748" t="e">
        <f>VLOOKUP(U76,'Course List (program)'!$G$2:$L$100,6,FALSE)</f>
        <v>#N/A</v>
      </c>
      <c r="V79" s="749">
        <f>VLOOKUP(V76,'Course List (program)'!$G$2:$L$100,6,FALSE)</f>
        <v>0</v>
      </c>
      <c r="W79" s="745" t="e">
        <f>VLOOKUP(W76,'Course List (program)'!$G$2:$L$100,6,FALSE)</f>
        <v>#N/A</v>
      </c>
      <c r="X79" s="745" t="e">
        <f>VLOOKUP(X76,'Course List (program)'!$G$2:$L$100,6,FALSE)</f>
        <v>#N/A</v>
      </c>
      <c r="Y79" s="746" t="e">
        <f>VLOOKUP(Y76,'Course List (program)'!$G$2:$L$100,6,FALSE)</f>
        <v>#N/A</v>
      </c>
      <c r="Z79" s="747">
        <f>VLOOKUP(Z76,'Course List (program)'!$G$2:$L$100,6,FALSE)</f>
        <v>0</v>
      </c>
      <c r="AA79" s="745" t="e">
        <f>VLOOKUP(AA76,'Course List (program)'!$G$2:$L$100,6,FALSE)</f>
        <v>#N/A</v>
      </c>
      <c r="AB79" s="745" t="e">
        <f>VLOOKUP(AB76,'Course List (program)'!$G$2:$L$100,6,FALSE)</f>
        <v>#N/A</v>
      </c>
      <c r="AC79" s="748">
        <f>VLOOKUP(AC76,'Course List (program)'!$G$2:$L$100,6,FALSE)</f>
        <v>0</v>
      </c>
      <c r="AD79" s="749" t="e">
        <f>VLOOKUP(AD76,'Course List (program)'!$G$2:$L$100,6,FALSE)</f>
        <v>#N/A</v>
      </c>
      <c r="AE79" s="745" t="e">
        <f>VLOOKUP(AE76,'Course List (program)'!$G$2:$L$100,6,FALSE)</f>
        <v>#N/A</v>
      </c>
      <c r="AF79" s="745" t="e">
        <f>VLOOKUP(AF76,'Course List (program)'!$G$2:$L$100,6,FALSE)</f>
        <v>#N/A</v>
      </c>
      <c r="AG79" s="746" t="e">
        <f>VLOOKUP(AG76,'Course List (program)'!$G$2:$L$100,6,FALSE)</f>
        <v>#N/A</v>
      </c>
      <c r="AH79" s="747" t="e">
        <f>VLOOKUP(AH76,'Course List (program)'!$G$2:$L$100,6,FALSE)</f>
        <v>#N/A</v>
      </c>
      <c r="AI79" s="745" t="e">
        <f>VLOOKUP(AI76,'Course List (program)'!$G$2:$L$100,6,FALSE)</f>
        <v>#N/A</v>
      </c>
      <c r="AJ79" s="745">
        <f>VLOOKUP(AJ76,'Course List (program)'!$G$2:$L$100,6,FALSE)</f>
        <v>0</v>
      </c>
      <c r="AK79" s="748">
        <f>VLOOKUP(AK76,'Course List (program)'!$G$2:$L$100,6,FALSE)</f>
        <v>0</v>
      </c>
      <c r="AL79" s="750" t="e">
        <f>VLOOKUP(AL76,'Course List (program)'!$G$2:$L$100,6,FALSE)</f>
        <v>#N/A</v>
      </c>
      <c r="AM79" s="745" t="e">
        <f>VLOOKUP(AM76,'Course List (program)'!$G$2:$L$100,6,FALSE)</f>
        <v>#N/A</v>
      </c>
      <c r="AN79" s="745" t="e">
        <f>VLOOKUP(AN76,'Course List (program)'!$G$2:$L$100,6,FALSE)</f>
        <v>#N/A</v>
      </c>
      <c r="AO79" s="746" t="e">
        <f>VLOOKUP(AO76,'Course List (program)'!$G$2:$L$100,6,FALSE)</f>
        <v>#N/A</v>
      </c>
      <c r="AP79" s="747" t="e">
        <f>VLOOKUP(AP76,'Course List (program)'!$G$2:$L$100,6,FALSE)</f>
        <v>#N/A</v>
      </c>
      <c r="AQ79" s="745">
        <f>VLOOKUP(AQ76,'Course List (program)'!$G$2:$L$100,6,FALSE)</f>
        <v>0</v>
      </c>
      <c r="AR79" s="745" t="e">
        <f>VLOOKUP(AR76,'Course List (program)'!$G$2:$L$100,6,FALSE)</f>
        <v>#N/A</v>
      </c>
      <c r="AS79" s="748" t="e">
        <f>VLOOKUP(AS76,'Course List (program)'!$G$2:$L$100,6,FALSE)</f>
        <v>#N/A</v>
      </c>
      <c r="AT79" s="1057"/>
    </row>
    <row r="80" spans="1:46" s="743" customFormat="1" ht="39.950000000000003" customHeight="1" x14ac:dyDescent="0.4">
      <c r="A80" s="700">
        <v>2</v>
      </c>
      <c r="B80" s="700" t="s">
        <v>13</v>
      </c>
      <c r="C80" s="1053"/>
      <c r="D80" s="794">
        <v>0.70833333333333337</v>
      </c>
      <c r="E80" s="795">
        <v>9</v>
      </c>
      <c r="F80" s="905" t="str">
        <f>Section1Draft!E43</f>
        <v>ARCH 251.11</v>
      </c>
      <c r="G80" s="905" t="str">
        <f>Section2Draft!$E$43</f>
        <v>ARCH 251.12</v>
      </c>
      <c r="H80" s="796">
        <f>Section3Draft!E43</f>
        <v>0</v>
      </c>
      <c r="I80" s="797">
        <f>Section4Draft!E43</f>
        <v>0</v>
      </c>
      <c r="J80" s="908" t="str">
        <f>Section1Draft!L43</f>
        <v>ARCH 252.11</v>
      </c>
      <c r="K80" s="905" t="str">
        <f>Section2Draft!L43</f>
        <v>ARCH 252.12</v>
      </c>
      <c r="L80" s="905">
        <f>Section3Draft!L43</f>
        <v>0</v>
      </c>
      <c r="M80" s="909">
        <f>Section4Draft!L43</f>
        <v>0</v>
      </c>
      <c r="N80" s="910">
        <f>Section1Draft!F43</f>
        <v>0</v>
      </c>
      <c r="O80" s="905">
        <f>Section2Draft!F43</f>
        <v>0</v>
      </c>
      <c r="P80" s="796">
        <f>Section3Draft!F43</f>
        <v>0</v>
      </c>
      <c r="Q80" s="797">
        <f>Section4Draft!F43</f>
        <v>0</v>
      </c>
      <c r="R80" s="908" t="str">
        <f>Section1Draft!M43</f>
        <v>TKL 202.0A</v>
      </c>
      <c r="S80" s="905" t="str">
        <f>Section2Draft!M43</f>
        <v>ARCH 214.12</v>
      </c>
      <c r="T80" s="905" t="str">
        <f>Section3Draft!M43</f>
        <v>ARCH 214.13</v>
      </c>
      <c r="U80" s="909">
        <f>Section4Draft!M43</f>
        <v>0</v>
      </c>
      <c r="V80" s="910" t="str">
        <f>Section1Draft!G43</f>
        <v>ARCH 207.11</v>
      </c>
      <c r="W80" s="905">
        <f>Section2Draft!G43</f>
        <v>0</v>
      </c>
      <c r="X80" s="796">
        <f>Section3Draft!G43</f>
        <v>0</v>
      </c>
      <c r="Y80" s="797">
        <f>Section4Draft!G43</f>
        <v>0</v>
      </c>
      <c r="Z80" s="908" t="str">
        <f>Section1Draft!N43</f>
        <v>ARCH 214.11</v>
      </c>
      <c r="AA80" s="905">
        <f>Section2Draft!N43</f>
        <v>0</v>
      </c>
      <c r="AB80" s="905">
        <f>Section3Draft!N43</f>
        <v>0</v>
      </c>
      <c r="AC80" s="909" t="str">
        <f>Section4Draft!N43</f>
        <v>ARCH 214.14</v>
      </c>
      <c r="AD80" s="910">
        <f>Section1Draft!H43</f>
        <v>0</v>
      </c>
      <c r="AE80" s="905">
        <f>Section2Draft!H43</f>
        <v>0</v>
      </c>
      <c r="AF80" s="796">
        <f>Section3Draft!H43</f>
        <v>0</v>
      </c>
      <c r="AG80" s="797">
        <f>Section4Draft!H43</f>
        <v>0</v>
      </c>
      <c r="AH80" s="908">
        <f>Section1Draft!O43</f>
        <v>0</v>
      </c>
      <c r="AI80" s="905">
        <f>Section2Draft!O43</f>
        <v>0</v>
      </c>
      <c r="AJ80" s="905" t="str">
        <f>Section3Draft!O43</f>
        <v>ARCH 252.13</v>
      </c>
      <c r="AK80" s="909" t="str">
        <f>Section4Draft!O43</f>
        <v>ARCH 252.14</v>
      </c>
      <c r="AL80" s="910">
        <f>Section1Draft!I43</f>
        <v>0</v>
      </c>
      <c r="AM80" s="905">
        <f>Section2Draft!I43</f>
        <v>0</v>
      </c>
      <c r="AN80" s="796">
        <f>Section3Draft!I43</f>
        <v>0</v>
      </c>
      <c r="AO80" s="797">
        <f>Section4Draft!I43</f>
        <v>0</v>
      </c>
      <c r="AP80" s="908">
        <f>Section1Draft!P43</f>
        <v>0</v>
      </c>
      <c r="AQ80" s="905" t="str">
        <f>Section2Draft!P43</f>
        <v>ARCH 264.02</v>
      </c>
      <c r="AR80" s="905">
        <f>Section3Draft!P43</f>
        <v>0</v>
      </c>
      <c r="AS80" s="909">
        <f>Section4Draft!P43</f>
        <v>0</v>
      </c>
      <c r="AT80" s="1057"/>
    </row>
    <row r="81" spans="1:46" s="820" customFormat="1" ht="60" customHeight="1" x14ac:dyDescent="0.35">
      <c r="A81" s="814">
        <v>2</v>
      </c>
      <c r="B81" s="814" t="s">
        <v>14</v>
      </c>
      <c r="C81" s="1053"/>
      <c r="D81" s="809"/>
      <c r="E81" s="810"/>
      <c r="F81" s="906" t="str">
        <f>VLOOKUP(F80,'Course List (program)'!$G$2:$L$100,2,FALSE)</f>
        <v>Architectural Design Studio I</v>
      </c>
      <c r="G81" s="906" t="str">
        <f>VLOOKUP(G80,'Course List (program)'!$G$2:$L$100,2,FALSE)</f>
        <v>Architectural Design Studio I</v>
      </c>
      <c r="H81" s="815" t="e">
        <f>VLOOKUP(H80,'Course List (program)'!$G$2:$L$100,2,FALSE)</f>
        <v>#N/A</v>
      </c>
      <c r="I81" s="816" t="e">
        <f>VLOOKUP(I80,'Course List (program)'!$G$2:$L$100,2,FALSE)</f>
        <v>#N/A</v>
      </c>
      <c r="J81" s="911" t="str">
        <f>VLOOKUP(J80,'Course List (program)'!$G$2:$L$100,2,FALSE)</f>
        <v>Architectural Design Studio II</v>
      </c>
      <c r="K81" s="906" t="str">
        <f>VLOOKUP(K80,'Course List (program)'!$G$2:$L$100,2,FALSE)</f>
        <v>Architectural Design Studio II</v>
      </c>
      <c r="L81" s="906" t="e">
        <f>VLOOKUP(L80,'Course List (program)'!$G$2:$L$100,2,FALSE)</f>
        <v>#N/A</v>
      </c>
      <c r="M81" s="912" t="e">
        <f>VLOOKUP(M80,'Course List (program)'!$G$2:$L$100,2,FALSE)</f>
        <v>#N/A</v>
      </c>
      <c r="N81" s="913" t="e">
        <f>VLOOKUP(N80,'Course List (program)'!$G$2:$L$100,2,FALSE)</f>
        <v>#N/A</v>
      </c>
      <c r="O81" s="906" t="e">
        <f>VLOOKUP(O80,'Course List (program)'!$G$2:$L$100,2,FALSE)</f>
        <v>#N/A</v>
      </c>
      <c r="P81" s="815" t="e">
        <f>VLOOKUP(P80,'Course List (program)'!$G$2:$L$100,2,FALSE)</f>
        <v>#N/A</v>
      </c>
      <c r="Q81" s="816" t="e">
        <f>VLOOKUP(Q80,'Course List (program)'!$G$2:$L$100,2,FALSE)</f>
        <v>#N/A</v>
      </c>
      <c r="R81" s="911" t="str">
        <f>VLOOKUP(R80,'Course List (program)'!$G$2:$L$100,2,FALSE)</f>
        <v>Turkish II</v>
      </c>
      <c r="S81" s="906" t="str">
        <f>VLOOKUP(S80,'Course List (program)'!$G$2:$L$100,2,FALSE)</f>
        <v>Construction Project</v>
      </c>
      <c r="T81" s="906" t="str">
        <f>VLOOKUP(T80,'Course List (program)'!$G$2:$L$100,2,FALSE)</f>
        <v>Construction Project</v>
      </c>
      <c r="U81" s="912" t="e">
        <f>VLOOKUP(U80,'Course List (program)'!$G$2:$L$100,2,FALSE)</f>
        <v>#N/A</v>
      </c>
      <c r="V81" s="913" t="str">
        <f>VLOOKUP(V80,'Course List (program)'!$G$2:$L$100,2,FALSE)</f>
        <v>Architectural Presentation Techniques</v>
      </c>
      <c r="W81" s="906" t="e">
        <f>VLOOKUP(W80,'Course List (program)'!$G$2:$L$100,2,FALSE)</f>
        <v>#N/A</v>
      </c>
      <c r="X81" s="815" t="e">
        <f>VLOOKUP(X80,'Course List (program)'!$G$2:$L$100,2,FALSE)</f>
        <v>#N/A</v>
      </c>
      <c r="Y81" s="816" t="e">
        <f>VLOOKUP(Y80,'Course List (program)'!$G$2:$L$100,2,FALSE)</f>
        <v>#N/A</v>
      </c>
      <c r="Z81" s="911" t="str">
        <f>VLOOKUP(Z80,'Course List (program)'!$G$2:$L$100,2,FALSE)</f>
        <v>Construction Project</v>
      </c>
      <c r="AA81" s="906" t="e">
        <f>VLOOKUP(AA80,'Course List (program)'!$G$2:$L$100,2,FALSE)</f>
        <v>#N/A</v>
      </c>
      <c r="AB81" s="906" t="e">
        <f>VLOOKUP(AB80,'Course List (program)'!$G$2:$L$100,2,FALSE)</f>
        <v>#N/A</v>
      </c>
      <c r="AC81" s="912" t="str">
        <f>VLOOKUP(AC80,'Course List (program)'!$G$2:$L$100,2,FALSE)</f>
        <v>Construction Project</v>
      </c>
      <c r="AD81" s="913" t="e">
        <f>VLOOKUP(AD80,'Course List (program)'!$G$2:$L$100,2,FALSE)</f>
        <v>#N/A</v>
      </c>
      <c r="AE81" s="906" t="e">
        <f>VLOOKUP(AE80,'Course List (program)'!$G$2:$L$100,2,FALSE)</f>
        <v>#N/A</v>
      </c>
      <c r="AF81" s="815" t="e">
        <f>VLOOKUP(AF80,'Course List (program)'!$G$2:$L$100,2,FALSE)</f>
        <v>#N/A</v>
      </c>
      <c r="AG81" s="816" t="e">
        <f>VLOOKUP(AG80,'Course List (program)'!$G$2:$L$100,2,FALSE)</f>
        <v>#N/A</v>
      </c>
      <c r="AH81" s="911" t="e">
        <f>VLOOKUP(AH80,'Course List (program)'!$G$2:$L$100,2,FALSE)</f>
        <v>#N/A</v>
      </c>
      <c r="AI81" s="906" t="e">
        <f>VLOOKUP(AI80,'Course List (program)'!$G$2:$L$100,2,FALSE)</f>
        <v>#N/A</v>
      </c>
      <c r="AJ81" s="906" t="str">
        <f>VLOOKUP(AJ80,'Course List (program)'!$G$2:$L$100,2,FALSE)</f>
        <v>Architectural Design Studio II</v>
      </c>
      <c r="AK81" s="912" t="str">
        <f>VLOOKUP(AK80,'Course List (program)'!$G$2:$L$100,2,FALSE)</f>
        <v>Architectural Design Studio II</v>
      </c>
      <c r="AL81" s="913" t="e">
        <f>VLOOKUP(AL80,'Course List (program)'!$G$2:$L$100,2,FALSE)</f>
        <v>#N/A</v>
      </c>
      <c r="AM81" s="906" t="e">
        <f>VLOOKUP(AM80,'Course List (program)'!$G$2:$L$100,2,FALSE)</f>
        <v>#N/A</v>
      </c>
      <c r="AN81" s="815" t="e">
        <f>VLOOKUP(AN80,'Course List (program)'!$G$2:$L$100,2,FALSE)</f>
        <v>#N/A</v>
      </c>
      <c r="AO81" s="816" t="e">
        <f>VLOOKUP(AO80,'Course List (program)'!$G$2:$L$100,2,FALSE)</f>
        <v>#N/A</v>
      </c>
      <c r="AP81" s="911" t="e">
        <f>VLOOKUP(AP80,'Course List (program)'!$G$2:$L$100,2,FALSE)</f>
        <v>#N/A</v>
      </c>
      <c r="AQ81" s="906" t="str">
        <f>VLOOKUP(AQ80,'Course List (program)'!$G$2:$L$100,2,FALSE)</f>
        <v xml:space="preserve">Mechanical and Electrical Building Services </v>
      </c>
      <c r="AR81" s="906" t="e">
        <f>VLOOKUP(AR80,'Course List (program)'!$G$2:$L$100,2,FALSE)</f>
        <v>#N/A</v>
      </c>
      <c r="AS81" s="912" t="e">
        <f>VLOOKUP(AS80,'Course List (program)'!$G$2:$L$100,2,FALSE)</f>
        <v>#N/A</v>
      </c>
      <c r="AT81" s="1057"/>
    </row>
    <row r="82" spans="1:46" s="808" customFormat="1" ht="39.950000000000003" customHeight="1" x14ac:dyDescent="0.3">
      <c r="A82" s="813">
        <v>2</v>
      </c>
      <c r="B82" s="813" t="s">
        <v>809</v>
      </c>
      <c r="C82" s="1053"/>
      <c r="D82" s="834"/>
      <c r="E82" s="835"/>
      <c r="F82" s="907" t="str">
        <f>VLOOKUP(F80,'Course List (program)'!$G$2:$L$100,3,FALSE)</f>
        <v>Doç. Orhan ÖZGÜNER</v>
      </c>
      <c r="G82" s="907" t="str">
        <f>VLOOKUP(G80,'Course List (program)'!$G$2:$L$100,3,FALSE)</f>
        <v>Prof. Dr. Yavuz KOŞANER</v>
      </c>
      <c r="H82" s="827" t="e">
        <f>VLOOKUP(H80,'Course List (program)'!$G$2:$L$100,3,FALSE)</f>
        <v>#N/A</v>
      </c>
      <c r="I82" s="828" t="e">
        <f>VLOOKUP(I80,'Course List (program)'!$G$2:$L$100,3,FALSE)</f>
        <v>#N/A</v>
      </c>
      <c r="J82" s="914" t="str">
        <f>VLOOKUP(J80,'Course List (program)'!$G$2:$L$100,3,FALSE)</f>
        <v>Öğr. Gör. Orhun ALKAN</v>
      </c>
      <c r="K82" s="907" t="str">
        <f>VLOOKUP(K80,'Course List (program)'!$G$2:$L$100,3,FALSE)</f>
        <v>Öğr. Gör. Nazmi KARAKUŞ</v>
      </c>
      <c r="L82" s="907" t="e">
        <f>VLOOKUP(L80,'Course List (program)'!$G$2:$L$100,3,FALSE)</f>
        <v>#N/A</v>
      </c>
      <c r="M82" s="915" t="e">
        <f>VLOOKUP(M80,'Course List (program)'!$G$2:$L$100,3,FALSE)</f>
        <v>#N/A</v>
      </c>
      <c r="N82" s="916" t="e">
        <f>VLOOKUP(N80,'Course List (program)'!$G$2:$L$100,3,FALSE)</f>
        <v>#N/A</v>
      </c>
      <c r="O82" s="907" t="e">
        <f>VLOOKUP(O80,'Course List (program)'!$G$2:$L$100,3,FALSE)</f>
        <v>#N/A</v>
      </c>
      <c r="P82" s="827" t="e">
        <f>VLOOKUP(P80,'Course List (program)'!$G$2:$L$100,3,FALSE)</f>
        <v>#N/A</v>
      </c>
      <c r="Q82" s="828" t="e">
        <f>VLOOKUP(Q80,'Course List (program)'!$G$2:$L$100,3,FALSE)</f>
        <v>#N/A</v>
      </c>
      <c r="R82" s="914" t="str">
        <f>VLOOKUP(R80,'Course List (program)'!$G$2:$L$100,3,FALSE)</f>
        <v>Rectorate3</v>
      </c>
      <c r="S82" s="907" t="str">
        <f>VLOOKUP(S80,'Course List (program)'!$G$2:$L$100,3,FALSE)</f>
        <v>Prof. Dr. Yavuz KOŞANER</v>
      </c>
      <c r="T82" s="907" t="str">
        <f>VLOOKUP(T80,'Course List (program)'!$G$2:$L$100,3,FALSE)</f>
        <v>Doç. Dr. Ayşe  ELEGÖZ</v>
      </c>
      <c r="U82" s="915" t="e">
        <f>VLOOKUP(U80,'Course List (program)'!$G$2:$L$100,3,FALSE)</f>
        <v>#N/A</v>
      </c>
      <c r="V82" s="916" t="str">
        <f>VLOOKUP(V80,'Course List (program)'!$G$2:$L$100,3,FALSE)</f>
        <v>Yrd. Doç. Dr. Murat ŞAHİN</v>
      </c>
      <c r="W82" s="907" t="e">
        <f>VLOOKUP(W80,'Course List (program)'!$G$2:$L$100,3,FALSE)</f>
        <v>#N/A</v>
      </c>
      <c r="X82" s="827" t="e">
        <f>VLOOKUP(X80,'Course List (program)'!$G$2:$L$100,3,FALSE)</f>
        <v>#N/A</v>
      </c>
      <c r="Y82" s="828" t="e">
        <f>VLOOKUP(Y80,'Course List (program)'!$G$2:$L$100,3,FALSE)</f>
        <v>#N/A</v>
      </c>
      <c r="Z82" s="914" t="str">
        <f>VLOOKUP(Z80,'Course List (program)'!$G$2:$L$100,3,FALSE)</f>
        <v>Yrd. Doç. Dr. Kerem ERCOŞKUN</v>
      </c>
      <c r="AA82" s="907" t="e">
        <f>VLOOKUP(AA80,'Course List (program)'!$G$2:$L$100,3,FALSE)</f>
        <v>#N/A</v>
      </c>
      <c r="AB82" s="907" t="e">
        <f>VLOOKUP(AB80,'Course List (program)'!$G$2:$L$100,3,FALSE)</f>
        <v>#N/A</v>
      </c>
      <c r="AC82" s="915" t="str">
        <f>VLOOKUP(AC80,'Course List (program)'!$G$2:$L$100,3,FALSE)</f>
        <v>Öğr. Gör. Gülçin SOYAK</v>
      </c>
      <c r="AD82" s="916" t="e">
        <f>VLOOKUP(AD80,'Course List (program)'!$G$2:$L$100,3,FALSE)</f>
        <v>#N/A</v>
      </c>
      <c r="AE82" s="907" t="e">
        <f>VLOOKUP(AE80,'Course List (program)'!$G$2:$L$100,3,FALSE)</f>
        <v>#N/A</v>
      </c>
      <c r="AF82" s="827" t="e">
        <f>VLOOKUP(AF80,'Course List (program)'!$G$2:$L$100,3,FALSE)</f>
        <v>#N/A</v>
      </c>
      <c r="AG82" s="828" t="e">
        <f>VLOOKUP(AG80,'Course List (program)'!$G$2:$L$100,3,FALSE)</f>
        <v>#N/A</v>
      </c>
      <c r="AH82" s="914" t="e">
        <f>VLOOKUP(AH80,'Course List (program)'!$G$2:$L$100,3,FALSE)</f>
        <v>#N/A</v>
      </c>
      <c r="AI82" s="907" t="e">
        <f>VLOOKUP(AI80,'Course List (program)'!$G$2:$L$100,3,FALSE)</f>
        <v>#N/A</v>
      </c>
      <c r="AJ82" s="907" t="str">
        <f>VLOOKUP(AJ80,'Course List (program)'!$G$2:$L$100,3,FALSE)</f>
        <v>Öğr. Gör. Nişan YAUBYAN</v>
      </c>
      <c r="AK82" s="915" t="str">
        <f>VLOOKUP(AK80,'Course List (program)'!$G$2:$L$100,3,FALSE)</f>
        <v>Yrd. Doç. Dr. Murat ŞAHİN</v>
      </c>
      <c r="AL82" s="916" t="e">
        <f>VLOOKUP(AL80,'Course List (program)'!$G$2:$L$100,3,FALSE)</f>
        <v>#N/A</v>
      </c>
      <c r="AM82" s="907" t="e">
        <f>VLOOKUP(AM80,'Course List (program)'!$G$2:$L$100,3,FALSE)</f>
        <v>#N/A</v>
      </c>
      <c r="AN82" s="827" t="e">
        <f>VLOOKUP(AN80,'Course List (program)'!$G$2:$L$100,3,FALSE)</f>
        <v>#N/A</v>
      </c>
      <c r="AO82" s="828" t="e">
        <f>VLOOKUP(AO80,'Course List (program)'!$G$2:$L$100,3,FALSE)</f>
        <v>#N/A</v>
      </c>
      <c r="AP82" s="914" t="e">
        <f>VLOOKUP(AP80,'Course List (program)'!$G$2:$L$100,3,FALSE)</f>
        <v>#N/A</v>
      </c>
      <c r="AQ82" s="907" t="str">
        <f>VLOOKUP(AQ80,'Course List (program)'!$G$2:$L$100,3,FALSE)</f>
        <v>Öğr. Gör. Cengiz GÖKÇE</v>
      </c>
      <c r="AR82" s="907" t="e">
        <f>VLOOKUP(AR80,'Course List (program)'!$G$2:$L$100,3,FALSE)</f>
        <v>#N/A</v>
      </c>
      <c r="AS82" s="915" t="e">
        <f>VLOOKUP(AS80,'Course List (program)'!$G$2:$L$100,3,FALSE)</f>
        <v>#N/A</v>
      </c>
      <c r="AT82" s="1057"/>
    </row>
    <row r="83" spans="1:46" ht="39.950000000000003" hidden="1" customHeight="1" x14ac:dyDescent="0.4">
      <c r="A83" s="700">
        <v>2</v>
      </c>
      <c r="B83" s="700" t="s">
        <v>540</v>
      </c>
      <c r="C83" s="1053"/>
      <c r="D83" s="772"/>
      <c r="E83" s="773"/>
      <c r="F83" s="745">
        <f>VLOOKUP(F80,'Course List (program)'!$G$2:$L$100,6,FALSE)</f>
        <v>0</v>
      </c>
      <c r="G83" s="745">
        <f>VLOOKUP(G80,'Course List (program)'!$G$2:$L$100,6,FALSE)</f>
        <v>0</v>
      </c>
      <c r="H83" s="745" t="e">
        <f>VLOOKUP(H80,'Course List (program)'!$G$2:$L$100,6,FALSE)</f>
        <v>#N/A</v>
      </c>
      <c r="I83" s="746" t="e">
        <f>VLOOKUP(I80,'Course List (program)'!$G$2:$L$100,6,FALSE)</f>
        <v>#N/A</v>
      </c>
      <c r="J83" s="747">
        <f>VLOOKUP(J80,'Course List (program)'!$G$2:$L$100,6,FALSE)</f>
        <v>0</v>
      </c>
      <c r="K83" s="745">
        <f>VLOOKUP(K80,'Course List (program)'!$G$2:$L$100,6,FALSE)</f>
        <v>0</v>
      </c>
      <c r="L83" s="745" t="e">
        <f>VLOOKUP(L80,'Course List (program)'!$G$2:$L$100,6,FALSE)</f>
        <v>#N/A</v>
      </c>
      <c r="M83" s="748" t="e">
        <f>VLOOKUP(M80,'Course List (program)'!$G$2:$L$100,6,FALSE)</f>
        <v>#N/A</v>
      </c>
      <c r="N83" s="749" t="e">
        <f>VLOOKUP(N80,'Course List (program)'!$G$2:$L$100,6,FALSE)</f>
        <v>#N/A</v>
      </c>
      <c r="O83" s="745" t="e">
        <f>VLOOKUP(O80,'Course List (program)'!$G$2:$L$100,6,FALSE)</f>
        <v>#N/A</v>
      </c>
      <c r="P83" s="745" t="e">
        <f>VLOOKUP(P80,'Course List (program)'!$G$2:$L$100,6,FALSE)</f>
        <v>#N/A</v>
      </c>
      <c r="Q83" s="746" t="e">
        <f>VLOOKUP(Q80,'Course List (program)'!$G$2:$L$100,6,FALSE)</f>
        <v>#N/A</v>
      </c>
      <c r="R83" s="747">
        <f>VLOOKUP(R80,'Course List (program)'!$G$2:$L$100,6,FALSE)</f>
        <v>0</v>
      </c>
      <c r="S83" s="745">
        <f>VLOOKUP(S80,'Course List (program)'!$G$2:$L$100,6,FALSE)</f>
        <v>0</v>
      </c>
      <c r="T83" s="745">
        <f>VLOOKUP(T80,'Course List (program)'!$G$2:$L$100,6,FALSE)</f>
        <v>0</v>
      </c>
      <c r="U83" s="748" t="e">
        <f>VLOOKUP(U80,'Course List (program)'!$G$2:$L$100,6,FALSE)</f>
        <v>#N/A</v>
      </c>
      <c r="V83" s="749">
        <f>VLOOKUP(V80,'Course List (program)'!$G$2:$L$100,6,FALSE)</f>
        <v>0</v>
      </c>
      <c r="W83" s="745" t="e">
        <f>VLOOKUP(W80,'Course List (program)'!$G$2:$L$100,6,FALSE)</f>
        <v>#N/A</v>
      </c>
      <c r="X83" s="745" t="e">
        <f>VLOOKUP(X80,'Course List (program)'!$G$2:$L$100,6,FALSE)</f>
        <v>#N/A</v>
      </c>
      <c r="Y83" s="746" t="e">
        <f>VLOOKUP(Y80,'Course List (program)'!$G$2:$L$100,6,FALSE)</f>
        <v>#N/A</v>
      </c>
      <c r="Z83" s="747">
        <f>VLOOKUP(Z80,'Course List (program)'!$G$2:$L$100,6,FALSE)</f>
        <v>0</v>
      </c>
      <c r="AA83" s="745" t="e">
        <f>VLOOKUP(AA80,'Course List (program)'!$G$2:$L$100,6,FALSE)</f>
        <v>#N/A</v>
      </c>
      <c r="AB83" s="745" t="e">
        <f>VLOOKUP(AB80,'Course List (program)'!$G$2:$L$100,6,FALSE)</f>
        <v>#N/A</v>
      </c>
      <c r="AC83" s="748">
        <f>VLOOKUP(AC80,'Course List (program)'!$G$2:$L$100,6,FALSE)</f>
        <v>0</v>
      </c>
      <c r="AD83" s="749" t="e">
        <f>VLOOKUP(AD80,'Course List (program)'!$G$2:$L$100,6,FALSE)</f>
        <v>#N/A</v>
      </c>
      <c r="AE83" s="745" t="e">
        <f>VLOOKUP(AE80,'Course List (program)'!$G$2:$L$100,6,FALSE)</f>
        <v>#N/A</v>
      </c>
      <c r="AF83" s="745" t="e">
        <f>VLOOKUP(AF80,'Course List (program)'!$G$2:$L$100,6,FALSE)</f>
        <v>#N/A</v>
      </c>
      <c r="AG83" s="746" t="e">
        <f>VLOOKUP(AG80,'Course List (program)'!$G$2:$L$100,6,FALSE)</f>
        <v>#N/A</v>
      </c>
      <c r="AH83" s="747" t="e">
        <f>VLOOKUP(AH80,'Course List (program)'!$G$2:$L$100,6,FALSE)</f>
        <v>#N/A</v>
      </c>
      <c r="AI83" s="745" t="e">
        <f>VLOOKUP(AI80,'Course List (program)'!$G$2:$L$100,6,FALSE)</f>
        <v>#N/A</v>
      </c>
      <c r="AJ83" s="745">
        <f>VLOOKUP(AJ80,'Course List (program)'!$G$2:$L$100,6,FALSE)</f>
        <v>0</v>
      </c>
      <c r="AK83" s="748">
        <f>VLOOKUP(AK80,'Course List (program)'!$G$2:$L$100,6,FALSE)</f>
        <v>0</v>
      </c>
      <c r="AL83" s="750" t="e">
        <f>VLOOKUP(AL80,'Course List (program)'!$G$2:$L$100,6,FALSE)</f>
        <v>#N/A</v>
      </c>
      <c r="AM83" s="745" t="e">
        <f>VLOOKUP(AM80,'Course List (program)'!$G$2:$L$100,6,FALSE)</f>
        <v>#N/A</v>
      </c>
      <c r="AN83" s="745" t="e">
        <f>VLOOKUP(AN80,'Course List (program)'!$G$2:$L$100,6,FALSE)</f>
        <v>#N/A</v>
      </c>
      <c r="AO83" s="746" t="e">
        <f>VLOOKUP(AO80,'Course List (program)'!$G$2:$L$100,6,FALSE)</f>
        <v>#N/A</v>
      </c>
      <c r="AP83" s="747" t="e">
        <f>VLOOKUP(AP80,'Course List (program)'!$G$2:$L$100,6,FALSE)</f>
        <v>#N/A</v>
      </c>
      <c r="AQ83" s="745">
        <f>VLOOKUP(AQ80,'Course List (program)'!$G$2:$L$100,6,FALSE)</f>
        <v>0</v>
      </c>
      <c r="AR83" s="745" t="e">
        <f>VLOOKUP(AR80,'Course List (program)'!$G$2:$L$100,6,FALSE)</f>
        <v>#N/A</v>
      </c>
      <c r="AS83" s="748" t="e">
        <f>VLOOKUP(AS80,'Course List (program)'!$G$2:$L$100,6,FALSE)</f>
        <v>#N/A</v>
      </c>
      <c r="AT83" s="1057"/>
    </row>
    <row r="84" spans="1:46" s="743" customFormat="1" ht="39.950000000000003" customHeight="1" x14ac:dyDescent="0.4">
      <c r="A84" s="700">
        <v>2</v>
      </c>
      <c r="B84" s="700" t="s">
        <v>13</v>
      </c>
      <c r="C84" s="1053"/>
      <c r="D84" s="803">
        <v>0.75</v>
      </c>
      <c r="E84" s="804">
        <v>10</v>
      </c>
      <c r="F84" s="905">
        <f>Section1Draft!E45</f>
        <v>0</v>
      </c>
      <c r="G84" s="905">
        <f>Section2Draft!$E$45</f>
        <v>0</v>
      </c>
      <c r="H84" s="796">
        <f>Section3Draft!E45</f>
        <v>0</v>
      </c>
      <c r="I84" s="797">
        <f>Section4Draft!E45</f>
        <v>0</v>
      </c>
      <c r="J84" s="908">
        <f>Section1Draft!L45</f>
        <v>0</v>
      </c>
      <c r="K84" s="905">
        <f>Section2Draft!L45</f>
        <v>0</v>
      </c>
      <c r="L84" s="905">
        <f>Section3Draft!L45</f>
        <v>0</v>
      </c>
      <c r="M84" s="909">
        <f>Section4Draft!L45</f>
        <v>0</v>
      </c>
      <c r="N84" s="910">
        <f>Section1Draft!F45</f>
        <v>0</v>
      </c>
      <c r="O84" s="905">
        <f>Section2Draft!F45</f>
        <v>0</v>
      </c>
      <c r="P84" s="796">
        <f>Section3Draft!F45</f>
        <v>0</v>
      </c>
      <c r="Q84" s="797">
        <f>Section4Draft!F45</f>
        <v>0</v>
      </c>
      <c r="R84" s="908">
        <f>Section1Draft!M45</f>
        <v>0</v>
      </c>
      <c r="S84" s="905">
        <f>Section2Draft!M45</f>
        <v>0</v>
      </c>
      <c r="T84" s="905">
        <f>Section3Draft!M45</f>
        <v>0</v>
      </c>
      <c r="U84" s="909">
        <f>Section4Draft!M45</f>
        <v>0</v>
      </c>
      <c r="V84" s="910">
        <f>Section1Draft!G45</f>
        <v>0</v>
      </c>
      <c r="W84" s="905">
        <f>Section2Draft!G45</f>
        <v>0</v>
      </c>
      <c r="X84" s="796">
        <f>Section3Draft!G45</f>
        <v>0</v>
      </c>
      <c r="Y84" s="797">
        <f>Section4Draft!G45</f>
        <v>0</v>
      </c>
      <c r="Z84" s="908">
        <f>Section1Draft!N45</f>
        <v>0</v>
      </c>
      <c r="AA84" s="905">
        <f>Section2Draft!N45</f>
        <v>0</v>
      </c>
      <c r="AB84" s="905">
        <f>Section3Draft!N45</f>
        <v>0</v>
      </c>
      <c r="AC84" s="909">
        <f>Section4Draft!N45</f>
        <v>0</v>
      </c>
      <c r="AD84" s="910">
        <f>Section1Draft!H45</f>
        <v>0</v>
      </c>
      <c r="AE84" s="905">
        <f>Section2Draft!H45</f>
        <v>0</v>
      </c>
      <c r="AF84" s="796">
        <f>Section3Draft!H45</f>
        <v>0</v>
      </c>
      <c r="AG84" s="797">
        <f>Section4Draft!H45</f>
        <v>0</v>
      </c>
      <c r="AH84" s="908">
        <f>Section1Draft!O45</f>
        <v>0</v>
      </c>
      <c r="AI84" s="905">
        <f>Section2Draft!O45</f>
        <v>0</v>
      </c>
      <c r="AJ84" s="905">
        <f>Section3Draft!O45</f>
        <v>0</v>
      </c>
      <c r="AK84" s="909">
        <f>Section4Draft!O45</f>
        <v>0</v>
      </c>
      <c r="AL84" s="910">
        <f>Section1Draft!I45</f>
        <v>0</v>
      </c>
      <c r="AM84" s="905">
        <f>Section2Draft!I45</f>
        <v>0</v>
      </c>
      <c r="AN84" s="796">
        <f>Section3Draft!I45</f>
        <v>0</v>
      </c>
      <c r="AO84" s="797">
        <f>Section4Draft!I45</f>
        <v>0</v>
      </c>
      <c r="AP84" s="908">
        <f>Section1Draft!P45</f>
        <v>0</v>
      </c>
      <c r="AQ84" s="905">
        <f>Section2Draft!P45</f>
        <v>0</v>
      </c>
      <c r="AR84" s="905">
        <f>Section3Draft!P45</f>
        <v>0</v>
      </c>
      <c r="AS84" s="909">
        <f>Section4Draft!P45</f>
        <v>0</v>
      </c>
      <c r="AT84" s="1057"/>
    </row>
    <row r="85" spans="1:46" s="820" customFormat="1" ht="60" customHeight="1" x14ac:dyDescent="0.35">
      <c r="A85" s="814">
        <v>2</v>
      </c>
      <c r="B85" s="814" t="s">
        <v>14</v>
      </c>
      <c r="C85" s="1053"/>
      <c r="D85" s="811"/>
      <c r="E85" s="810"/>
      <c r="F85" s="906" t="e">
        <f>VLOOKUP(F84,'Course List (program)'!$G$2:$L$100,2,FALSE)</f>
        <v>#N/A</v>
      </c>
      <c r="G85" s="906" t="e">
        <f>VLOOKUP(G84,'Course List (program)'!$G$2:$L$100,2,FALSE)</f>
        <v>#N/A</v>
      </c>
      <c r="H85" s="815" t="e">
        <f>VLOOKUP(H84,'Course List (program)'!$G$2:$L$100,2,FALSE)</f>
        <v>#N/A</v>
      </c>
      <c r="I85" s="816" t="e">
        <f>VLOOKUP(I84,'Course List (program)'!$G$2:$L$100,2,FALSE)</f>
        <v>#N/A</v>
      </c>
      <c r="J85" s="911" t="e">
        <f>VLOOKUP(J84,'Course List (program)'!$G$2:$L$100,2,FALSE)</f>
        <v>#N/A</v>
      </c>
      <c r="K85" s="906" t="e">
        <f>VLOOKUP(K84,'Course List (program)'!$G$2:$L$100,2,FALSE)</f>
        <v>#N/A</v>
      </c>
      <c r="L85" s="906" t="e">
        <f>VLOOKUP(L84,'Course List (program)'!$G$2:$L$100,2,FALSE)</f>
        <v>#N/A</v>
      </c>
      <c r="M85" s="912" t="e">
        <f>VLOOKUP(M84,'Course List (program)'!$G$2:$L$100,2,FALSE)</f>
        <v>#N/A</v>
      </c>
      <c r="N85" s="913" t="e">
        <f>VLOOKUP(N84,'Course List (program)'!$G$2:$L$100,2,FALSE)</f>
        <v>#N/A</v>
      </c>
      <c r="O85" s="906" t="e">
        <f>VLOOKUP(O84,'Course List (program)'!$G$2:$L$100,2,FALSE)</f>
        <v>#N/A</v>
      </c>
      <c r="P85" s="815" t="e">
        <f>VLOOKUP(P84,'Course List (program)'!$G$2:$L$100,2,FALSE)</f>
        <v>#N/A</v>
      </c>
      <c r="Q85" s="816" t="e">
        <f>VLOOKUP(Q84,'Course List (program)'!$G$2:$L$100,2,FALSE)</f>
        <v>#N/A</v>
      </c>
      <c r="R85" s="911" t="e">
        <f>VLOOKUP(R84,'Course List (program)'!$G$2:$L$100,2,FALSE)</f>
        <v>#N/A</v>
      </c>
      <c r="S85" s="906" t="e">
        <f>VLOOKUP(S84,'Course List (program)'!$G$2:$L$100,2,FALSE)</f>
        <v>#N/A</v>
      </c>
      <c r="T85" s="906" t="e">
        <f>VLOOKUP(T84,'Course List (program)'!$G$2:$L$100,2,FALSE)</f>
        <v>#N/A</v>
      </c>
      <c r="U85" s="912" t="e">
        <f>VLOOKUP(U84,'Course List (program)'!$G$2:$L$100,2,FALSE)</f>
        <v>#N/A</v>
      </c>
      <c r="V85" s="913" t="e">
        <f>VLOOKUP(V84,'Course List (program)'!$G$2:$L$100,2,FALSE)</f>
        <v>#N/A</v>
      </c>
      <c r="W85" s="906" t="e">
        <f>VLOOKUP(W84,'Course List (program)'!$G$2:$L$100,2,FALSE)</f>
        <v>#N/A</v>
      </c>
      <c r="X85" s="815" t="e">
        <f>VLOOKUP(X84,'Course List (program)'!$G$2:$L$100,2,FALSE)</f>
        <v>#N/A</v>
      </c>
      <c r="Y85" s="816" t="e">
        <f>VLOOKUP(Y84,'Course List (program)'!$G$2:$L$100,2,FALSE)</f>
        <v>#N/A</v>
      </c>
      <c r="Z85" s="911" t="e">
        <f>VLOOKUP(Z84,'Course List (program)'!$G$2:$L$100,2,FALSE)</f>
        <v>#N/A</v>
      </c>
      <c r="AA85" s="906" t="e">
        <f>VLOOKUP(AA84,'Course List (program)'!$G$2:$L$100,2,FALSE)</f>
        <v>#N/A</v>
      </c>
      <c r="AB85" s="906" t="e">
        <f>VLOOKUP(AB84,'Course List (program)'!$G$2:$L$100,2,FALSE)</f>
        <v>#N/A</v>
      </c>
      <c r="AC85" s="912" t="e">
        <f>VLOOKUP(AC84,'Course List (program)'!$G$2:$L$100,2,FALSE)</f>
        <v>#N/A</v>
      </c>
      <c r="AD85" s="913" t="e">
        <f>VLOOKUP(AD84,'Course List (program)'!$G$2:$L$100,2,FALSE)</f>
        <v>#N/A</v>
      </c>
      <c r="AE85" s="906" t="e">
        <f>VLOOKUP(AE84,'Course List (program)'!$G$2:$L$100,2,FALSE)</f>
        <v>#N/A</v>
      </c>
      <c r="AF85" s="815" t="e">
        <f>VLOOKUP(AF84,'Course List (program)'!$G$2:$L$100,2,FALSE)</f>
        <v>#N/A</v>
      </c>
      <c r="AG85" s="816" t="e">
        <f>VLOOKUP(AG84,'Course List (program)'!$G$2:$L$100,2,FALSE)</f>
        <v>#N/A</v>
      </c>
      <c r="AH85" s="911" t="e">
        <f>VLOOKUP(AH84,'Course List (program)'!$G$2:$L$100,2,FALSE)</f>
        <v>#N/A</v>
      </c>
      <c r="AI85" s="906" t="e">
        <f>VLOOKUP(AI84,'Course List (program)'!$G$2:$L$100,2,FALSE)</f>
        <v>#N/A</v>
      </c>
      <c r="AJ85" s="906" t="e">
        <f>VLOOKUP(AJ84,'Course List (program)'!$G$2:$L$100,2,FALSE)</f>
        <v>#N/A</v>
      </c>
      <c r="AK85" s="912" t="e">
        <f>VLOOKUP(AK84,'Course List (program)'!$G$2:$L$100,2,FALSE)</f>
        <v>#N/A</v>
      </c>
      <c r="AL85" s="913" t="e">
        <f>VLOOKUP(AL84,'Course List (program)'!$G$2:$L$100,2,FALSE)</f>
        <v>#N/A</v>
      </c>
      <c r="AM85" s="906" t="e">
        <f>VLOOKUP(AM84,'Course List (program)'!$G$2:$L$100,2,FALSE)</f>
        <v>#N/A</v>
      </c>
      <c r="AN85" s="815" t="e">
        <f>VLOOKUP(AN84,'Course List (program)'!$G$2:$L$100,2,FALSE)</f>
        <v>#N/A</v>
      </c>
      <c r="AO85" s="816" t="e">
        <f>VLOOKUP(AO84,'Course List (program)'!$G$2:$L$100,2,FALSE)</f>
        <v>#N/A</v>
      </c>
      <c r="AP85" s="911" t="e">
        <f>VLOOKUP(AP84,'Course List (program)'!$G$2:$L$100,2,FALSE)</f>
        <v>#N/A</v>
      </c>
      <c r="AQ85" s="906" t="e">
        <f>VLOOKUP(AQ84,'Course List (program)'!$G$2:$L$100,2,FALSE)</f>
        <v>#N/A</v>
      </c>
      <c r="AR85" s="906" t="e">
        <f>VLOOKUP(AR84,'Course List (program)'!$G$2:$L$100,2,FALSE)</f>
        <v>#N/A</v>
      </c>
      <c r="AS85" s="912" t="e">
        <f>VLOOKUP(AS84,'Course List (program)'!$G$2:$L$100,2,FALSE)</f>
        <v>#N/A</v>
      </c>
      <c r="AT85" s="1057"/>
    </row>
    <row r="86" spans="1:46" s="808" customFormat="1" ht="39.950000000000003" customHeight="1" thickBot="1" x14ac:dyDescent="0.35">
      <c r="A86" s="813">
        <v>2</v>
      </c>
      <c r="B86" s="813" t="s">
        <v>809</v>
      </c>
      <c r="C86" s="1053"/>
      <c r="D86" s="832"/>
      <c r="E86" s="833"/>
      <c r="F86" s="907" t="e">
        <f>VLOOKUP(F84,'Course List (program)'!$G$2:$L$100,3,FALSE)</f>
        <v>#N/A</v>
      </c>
      <c r="G86" s="907" t="e">
        <f>VLOOKUP(G84,'Course List (program)'!$G$2:$L$100,3,FALSE)</f>
        <v>#N/A</v>
      </c>
      <c r="H86" s="827" t="e">
        <f>VLOOKUP(H84,'Course List (program)'!$G$2:$L$100,3,FALSE)</f>
        <v>#N/A</v>
      </c>
      <c r="I86" s="828" t="e">
        <f>VLOOKUP(I84,'Course List (program)'!$G$2:$L$100,3,FALSE)</f>
        <v>#N/A</v>
      </c>
      <c r="J86" s="914" t="e">
        <f>VLOOKUP(J84,'Course List (program)'!$G$2:$L$100,3,FALSE)</f>
        <v>#N/A</v>
      </c>
      <c r="K86" s="907" t="e">
        <f>VLOOKUP(K84,'Course List (program)'!$G$2:$L$100,3,FALSE)</f>
        <v>#N/A</v>
      </c>
      <c r="L86" s="907" t="e">
        <f>VLOOKUP(L84,'Course List (program)'!$G$2:$L$100,3,FALSE)</f>
        <v>#N/A</v>
      </c>
      <c r="M86" s="915" t="e">
        <f>VLOOKUP(M84,'Course List (program)'!$G$2:$L$100,3,FALSE)</f>
        <v>#N/A</v>
      </c>
      <c r="N86" s="916" t="e">
        <f>VLOOKUP(N84,'Course List (program)'!$G$2:$L$100,3,FALSE)</f>
        <v>#N/A</v>
      </c>
      <c r="O86" s="907" t="e">
        <f>VLOOKUP(O84,'Course List (program)'!$G$2:$L$100,3,FALSE)</f>
        <v>#N/A</v>
      </c>
      <c r="P86" s="827" t="e">
        <f>VLOOKUP(P84,'Course List (program)'!$G$2:$L$100,3,FALSE)</f>
        <v>#N/A</v>
      </c>
      <c r="Q86" s="828" t="e">
        <f>VLOOKUP(Q84,'Course List (program)'!$G$2:$L$100,3,FALSE)</f>
        <v>#N/A</v>
      </c>
      <c r="R86" s="914" t="e">
        <f>VLOOKUP(R84,'Course List (program)'!$G$2:$L$100,3,FALSE)</f>
        <v>#N/A</v>
      </c>
      <c r="S86" s="907" t="e">
        <f>VLOOKUP(S84,'Course List (program)'!$G$2:$L$100,3,FALSE)</f>
        <v>#N/A</v>
      </c>
      <c r="T86" s="907" t="e">
        <f>VLOOKUP(T84,'Course List (program)'!$G$2:$L$100,3,FALSE)</f>
        <v>#N/A</v>
      </c>
      <c r="U86" s="915" t="e">
        <f>VLOOKUP(U84,'Course List (program)'!$G$2:$L$100,3,FALSE)</f>
        <v>#N/A</v>
      </c>
      <c r="V86" s="916" t="e">
        <f>VLOOKUP(V84,'Course List (program)'!$G$2:$L$100,3,FALSE)</f>
        <v>#N/A</v>
      </c>
      <c r="W86" s="907" t="e">
        <f>VLOOKUP(W84,'Course List (program)'!$G$2:$L$100,3,FALSE)</f>
        <v>#N/A</v>
      </c>
      <c r="X86" s="827" t="e">
        <f>VLOOKUP(X84,'Course List (program)'!$G$2:$L$100,3,FALSE)</f>
        <v>#N/A</v>
      </c>
      <c r="Y86" s="828" t="e">
        <f>VLOOKUP(Y84,'Course List (program)'!$G$2:$L$100,3,FALSE)</f>
        <v>#N/A</v>
      </c>
      <c r="Z86" s="914" t="e">
        <f>VLOOKUP(Z84,'Course List (program)'!$G$2:$L$100,3,FALSE)</f>
        <v>#N/A</v>
      </c>
      <c r="AA86" s="907" t="e">
        <f>VLOOKUP(AA84,'Course List (program)'!$G$2:$L$100,3,FALSE)</f>
        <v>#N/A</v>
      </c>
      <c r="AB86" s="907" t="e">
        <f>VLOOKUP(AB84,'Course List (program)'!$G$2:$L$100,3,FALSE)</f>
        <v>#N/A</v>
      </c>
      <c r="AC86" s="915" t="e">
        <f>VLOOKUP(AC84,'Course List (program)'!$G$2:$L$100,3,FALSE)</f>
        <v>#N/A</v>
      </c>
      <c r="AD86" s="916" t="e">
        <f>VLOOKUP(AD84,'Course List (program)'!$G$2:$L$100,3,FALSE)</f>
        <v>#N/A</v>
      </c>
      <c r="AE86" s="907" t="e">
        <f>VLOOKUP(AE84,'Course List (program)'!$G$2:$L$100,3,FALSE)</f>
        <v>#N/A</v>
      </c>
      <c r="AF86" s="827" t="e">
        <f>VLOOKUP(AF84,'Course List (program)'!$G$2:$L$100,3,FALSE)</f>
        <v>#N/A</v>
      </c>
      <c r="AG86" s="828" t="e">
        <f>VLOOKUP(AG84,'Course List (program)'!$G$2:$L$100,3,FALSE)</f>
        <v>#N/A</v>
      </c>
      <c r="AH86" s="914" t="e">
        <f>VLOOKUP(AH84,'Course List (program)'!$G$2:$L$100,3,FALSE)</f>
        <v>#N/A</v>
      </c>
      <c r="AI86" s="907" t="e">
        <f>VLOOKUP(AI84,'Course List (program)'!$G$2:$L$100,3,FALSE)</f>
        <v>#N/A</v>
      </c>
      <c r="AJ86" s="907" t="e">
        <f>VLOOKUP(AJ84,'Course List (program)'!$G$2:$L$100,3,FALSE)</f>
        <v>#N/A</v>
      </c>
      <c r="AK86" s="915" t="e">
        <f>VLOOKUP(AK84,'Course List (program)'!$G$2:$L$100,3,FALSE)</f>
        <v>#N/A</v>
      </c>
      <c r="AL86" s="916" t="e">
        <f>VLOOKUP(AL84,'Course List (program)'!$G$2:$L$100,3,FALSE)</f>
        <v>#N/A</v>
      </c>
      <c r="AM86" s="907" t="e">
        <f>VLOOKUP(AM84,'Course List (program)'!$G$2:$L$100,3,FALSE)</f>
        <v>#N/A</v>
      </c>
      <c r="AN86" s="827" t="e">
        <f>VLOOKUP(AN84,'Course List (program)'!$G$2:$L$100,3,FALSE)</f>
        <v>#N/A</v>
      </c>
      <c r="AO86" s="828" t="e">
        <f>VLOOKUP(AO84,'Course List (program)'!$G$2:$L$100,3,FALSE)</f>
        <v>#N/A</v>
      </c>
      <c r="AP86" s="914" t="e">
        <f>VLOOKUP(AP84,'Course List (program)'!$G$2:$L$100,3,FALSE)</f>
        <v>#N/A</v>
      </c>
      <c r="AQ86" s="907" t="e">
        <f>VLOOKUP(AQ84,'Course List (program)'!$G$2:$L$100,3,FALSE)</f>
        <v>#N/A</v>
      </c>
      <c r="AR86" s="907" t="e">
        <f>VLOOKUP(AR84,'Course List (program)'!$G$2:$L$100,3,FALSE)</f>
        <v>#N/A</v>
      </c>
      <c r="AS86" s="915" t="e">
        <f>VLOOKUP(AS84,'Course List (program)'!$G$2:$L$100,3,FALSE)</f>
        <v>#N/A</v>
      </c>
      <c r="AT86" s="1057"/>
    </row>
    <row r="87" spans="1:46" ht="39.950000000000003" hidden="1" customHeight="1" thickBot="1" x14ac:dyDescent="0.45">
      <c r="A87" s="700">
        <v>2</v>
      </c>
      <c r="B87" s="700" t="s">
        <v>540</v>
      </c>
      <c r="C87" s="1060"/>
      <c r="D87" s="769"/>
      <c r="E87" s="757"/>
      <c r="F87" s="751" t="e">
        <f>VLOOKUP(F84,'Course List (program)'!$G$2:$L$100,6,FALSE)</f>
        <v>#N/A</v>
      </c>
      <c r="G87" s="751" t="e">
        <f>VLOOKUP(G84,'Course List (program)'!$G$2:$L$100,6,FALSE)</f>
        <v>#N/A</v>
      </c>
      <c r="H87" s="751" t="e">
        <f>VLOOKUP(H84,'Course List (program)'!$G$2:$L$100,6,FALSE)</f>
        <v>#N/A</v>
      </c>
      <c r="I87" s="752" t="e">
        <f>VLOOKUP(I84,'Course List (program)'!$G$2:$L$100,6,FALSE)</f>
        <v>#N/A</v>
      </c>
      <c r="J87" s="753" t="e">
        <f>VLOOKUP(J84,'Course List (program)'!$G$2:$L$100,6,FALSE)</f>
        <v>#N/A</v>
      </c>
      <c r="K87" s="751" t="e">
        <f>VLOOKUP(K84,'Course List (program)'!$G$2:$L$100,6,FALSE)</f>
        <v>#N/A</v>
      </c>
      <c r="L87" s="751" t="e">
        <f>VLOOKUP(L84,'Course List (program)'!$G$2:$L$100,6,FALSE)</f>
        <v>#N/A</v>
      </c>
      <c r="M87" s="754" t="e">
        <f>VLOOKUP(M84,'Course List (program)'!$G$2:$L$100,6,FALSE)</f>
        <v>#N/A</v>
      </c>
      <c r="N87" s="755" t="e">
        <f>VLOOKUP(N84,'Course List (program)'!$G$2:$L$100,6,FALSE)</f>
        <v>#N/A</v>
      </c>
      <c r="O87" s="751" t="e">
        <f>VLOOKUP(O84,'Course List (program)'!$G$2:$L$100,6,FALSE)</f>
        <v>#N/A</v>
      </c>
      <c r="P87" s="751" t="e">
        <f>VLOOKUP(P84,'Course List (program)'!$G$2:$L$100,6,FALSE)</f>
        <v>#N/A</v>
      </c>
      <c r="Q87" s="752" t="e">
        <f>VLOOKUP(Q84,'Course List (program)'!$G$2:$L$100,6,FALSE)</f>
        <v>#N/A</v>
      </c>
      <c r="R87" s="753" t="e">
        <f>VLOOKUP(R84,'Course List (program)'!$G$2:$L$100,6,FALSE)</f>
        <v>#N/A</v>
      </c>
      <c r="S87" s="751" t="e">
        <f>VLOOKUP(S84,'Course List (program)'!$G$2:$L$100,6,FALSE)</f>
        <v>#N/A</v>
      </c>
      <c r="T87" s="751" t="e">
        <f>VLOOKUP(T84,'Course List (program)'!$G$2:$L$100,6,FALSE)</f>
        <v>#N/A</v>
      </c>
      <c r="U87" s="754" t="e">
        <f>VLOOKUP(U84,'Course List (program)'!$G$2:$L$100,6,FALSE)</f>
        <v>#N/A</v>
      </c>
      <c r="V87" s="755" t="e">
        <f>VLOOKUP(V84,'Course List (program)'!$G$2:$L$100,6,FALSE)</f>
        <v>#N/A</v>
      </c>
      <c r="W87" s="751" t="e">
        <f>VLOOKUP(W84,'Course List (program)'!$G$2:$L$100,6,FALSE)</f>
        <v>#N/A</v>
      </c>
      <c r="X87" s="751" t="e">
        <f>VLOOKUP(X84,'Course List (program)'!$G$2:$L$100,6,FALSE)</f>
        <v>#N/A</v>
      </c>
      <c r="Y87" s="752" t="e">
        <f>VLOOKUP(Y84,'Course List (program)'!$G$2:$L$100,6,FALSE)</f>
        <v>#N/A</v>
      </c>
      <c r="Z87" s="753" t="e">
        <f>VLOOKUP(Z84,'Course List (program)'!$G$2:$L$100,6,FALSE)</f>
        <v>#N/A</v>
      </c>
      <c r="AA87" s="751" t="e">
        <f>VLOOKUP(AA84,'Course List (program)'!$G$2:$L$100,6,FALSE)</f>
        <v>#N/A</v>
      </c>
      <c r="AB87" s="751" t="e">
        <f>VLOOKUP(AB84,'Course List (program)'!$G$2:$L$100,6,FALSE)</f>
        <v>#N/A</v>
      </c>
      <c r="AC87" s="754" t="e">
        <f>VLOOKUP(AC84,'Course List (program)'!$G$2:$L$100,6,FALSE)</f>
        <v>#N/A</v>
      </c>
      <c r="AD87" s="755" t="e">
        <f>VLOOKUP(AD84,'Course List (program)'!$G$2:$L$100,6,FALSE)</f>
        <v>#N/A</v>
      </c>
      <c r="AE87" s="751" t="e">
        <f>VLOOKUP(AE84,'Course List (program)'!$G$2:$L$100,6,FALSE)</f>
        <v>#N/A</v>
      </c>
      <c r="AF87" s="751" t="e">
        <f>VLOOKUP(AF84,'Course List (program)'!$G$2:$L$100,6,FALSE)</f>
        <v>#N/A</v>
      </c>
      <c r="AG87" s="752" t="e">
        <f>VLOOKUP(AG84,'Course List (program)'!$G$2:$L$100,6,FALSE)</f>
        <v>#N/A</v>
      </c>
      <c r="AH87" s="753" t="e">
        <f>VLOOKUP(AH84,'Course List (program)'!$G$2:$L$100,6,FALSE)</f>
        <v>#N/A</v>
      </c>
      <c r="AI87" s="751" t="e">
        <f>VLOOKUP(AI84,'Course List (program)'!$G$2:$L$100,6,FALSE)</f>
        <v>#N/A</v>
      </c>
      <c r="AJ87" s="751" t="e">
        <f>VLOOKUP(AJ84,'Course List (program)'!$G$2:$L$100,6,FALSE)</f>
        <v>#N/A</v>
      </c>
      <c r="AK87" s="754" t="e">
        <f>VLOOKUP(AK84,'Course List (program)'!$G$2:$L$100,6,FALSE)</f>
        <v>#N/A</v>
      </c>
      <c r="AL87" s="756" t="e">
        <f>VLOOKUP(AL84,'Course List (program)'!$G$2:$L$100,6,FALSE)</f>
        <v>#N/A</v>
      </c>
      <c r="AM87" s="751" t="e">
        <f>VLOOKUP(AM84,'Course List (program)'!$G$2:$L$100,6,FALSE)</f>
        <v>#N/A</v>
      </c>
      <c r="AN87" s="751" t="e">
        <f>VLOOKUP(AN84,'Course List (program)'!$G$2:$L$100,6,FALSE)</f>
        <v>#N/A</v>
      </c>
      <c r="AO87" s="752" t="e">
        <f>VLOOKUP(AO84,'Course List (program)'!$G$2:$L$100,6,FALSE)</f>
        <v>#N/A</v>
      </c>
      <c r="AP87" s="753" t="e">
        <f>VLOOKUP(AP84,'Course List (program)'!$G$2:$L$100,6,FALSE)</f>
        <v>#N/A</v>
      </c>
      <c r="AQ87" s="751" t="e">
        <f>VLOOKUP(AQ84,'Course List (program)'!$G$2:$L$100,6,FALSE)</f>
        <v>#N/A</v>
      </c>
      <c r="AR87" s="751" t="e">
        <f>VLOOKUP(AR84,'Course List (program)'!$G$2:$L$100,6,FALSE)</f>
        <v>#N/A</v>
      </c>
      <c r="AS87" s="754" t="e">
        <f>VLOOKUP(AS84,'Course List (program)'!$G$2:$L$100,6,FALSE)</f>
        <v>#N/A</v>
      </c>
      <c r="AT87" s="1057"/>
    </row>
    <row r="88" spans="1:46" s="940" customFormat="1" ht="60" customHeight="1" thickTop="1" x14ac:dyDescent="0.3">
      <c r="A88" s="923">
        <v>3</v>
      </c>
      <c r="B88" s="923" t="s">
        <v>810</v>
      </c>
      <c r="C88" s="1051" t="s">
        <v>806</v>
      </c>
      <c r="D88" s="924"/>
      <c r="E88" s="925"/>
      <c r="F88" s="1043" t="s">
        <v>797</v>
      </c>
      <c r="G88" s="1044"/>
      <c r="H88" s="1045"/>
      <c r="I88" s="1045"/>
      <c r="J88" s="1044"/>
      <c r="K88" s="1044"/>
      <c r="L88" s="1044"/>
      <c r="M88" s="1046"/>
      <c r="N88" s="1047" t="s">
        <v>798</v>
      </c>
      <c r="O88" s="1048"/>
      <c r="P88" s="1049"/>
      <c r="Q88" s="1049"/>
      <c r="R88" s="1048"/>
      <c r="S88" s="1048"/>
      <c r="T88" s="1048"/>
      <c r="U88" s="1050"/>
      <c r="V88" s="1047" t="s">
        <v>799</v>
      </c>
      <c r="W88" s="1048"/>
      <c r="X88" s="1049"/>
      <c r="Y88" s="1049"/>
      <c r="Z88" s="1048"/>
      <c r="AA88" s="1048"/>
      <c r="AB88" s="1048"/>
      <c r="AC88" s="1050"/>
      <c r="AD88" s="1047" t="s">
        <v>800</v>
      </c>
      <c r="AE88" s="1048"/>
      <c r="AF88" s="1049"/>
      <c r="AG88" s="1049"/>
      <c r="AH88" s="1048"/>
      <c r="AI88" s="1048"/>
      <c r="AJ88" s="1048"/>
      <c r="AK88" s="1050"/>
      <c r="AL88" s="1047" t="s">
        <v>807</v>
      </c>
      <c r="AM88" s="1048"/>
      <c r="AN88" s="1049"/>
      <c r="AO88" s="1049"/>
      <c r="AP88" s="1048"/>
      <c r="AQ88" s="1048"/>
      <c r="AR88" s="1048"/>
      <c r="AS88" s="1050"/>
      <c r="AT88" s="1059"/>
    </row>
    <row r="89" spans="1:46" s="940" customFormat="1" ht="39.950000000000003" customHeight="1" x14ac:dyDescent="0.3">
      <c r="A89" s="923">
        <v>3</v>
      </c>
      <c r="B89" s="923" t="s">
        <v>810</v>
      </c>
      <c r="C89" s="1052"/>
      <c r="D89" s="926"/>
      <c r="E89" s="927"/>
      <c r="F89" s="928" t="s">
        <v>47</v>
      </c>
      <c r="G89" s="929" t="s">
        <v>795</v>
      </c>
      <c r="H89" s="781"/>
      <c r="I89" s="782"/>
      <c r="J89" s="933" t="s">
        <v>48</v>
      </c>
      <c r="K89" s="929" t="str">
        <f>K46</f>
        <v>REGULAR</v>
      </c>
      <c r="L89" s="934"/>
      <c r="M89" s="935"/>
      <c r="N89" s="936" t="s">
        <v>47</v>
      </c>
      <c r="O89" s="929" t="str">
        <f>O46</f>
        <v>IRREGULAR</v>
      </c>
      <c r="P89" s="781"/>
      <c r="Q89" s="782"/>
      <c r="R89" s="933" t="s">
        <v>48</v>
      </c>
      <c r="S89" s="929" t="str">
        <f>S46</f>
        <v>REGULAR</v>
      </c>
      <c r="T89" s="934"/>
      <c r="U89" s="935"/>
      <c r="V89" s="936" t="s">
        <v>47</v>
      </c>
      <c r="W89" s="929" t="str">
        <f>W46</f>
        <v>IRREGULAR</v>
      </c>
      <c r="X89" s="781"/>
      <c r="Y89" s="782"/>
      <c r="Z89" s="933" t="s">
        <v>48</v>
      </c>
      <c r="AA89" s="929" t="str">
        <f>AA46</f>
        <v>REGULAR</v>
      </c>
      <c r="AB89" s="934"/>
      <c r="AC89" s="935"/>
      <c r="AD89" s="936" t="s">
        <v>47</v>
      </c>
      <c r="AE89" s="929" t="str">
        <f>AE46</f>
        <v>IRREGULAR</v>
      </c>
      <c r="AF89" s="781"/>
      <c r="AG89" s="782"/>
      <c r="AH89" s="933" t="s">
        <v>48</v>
      </c>
      <c r="AI89" s="929" t="str">
        <f>AI46</f>
        <v>REGULAR</v>
      </c>
      <c r="AJ89" s="934"/>
      <c r="AK89" s="935"/>
      <c r="AL89" s="936" t="s">
        <v>47</v>
      </c>
      <c r="AM89" s="929" t="str">
        <f>AM46</f>
        <v>IRREGULAR</v>
      </c>
      <c r="AN89" s="781"/>
      <c r="AO89" s="782"/>
      <c r="AP89" s="933" t="s">
        <v>48</v>
      </c>
      <c r="AQ89" s="929" t="str">
        <f>AQ46</f>
        <v>REGULAR</v>
      </c>
      <c r="AR89" s="934"/>
      <c r="AS89" s="935"/>
      <c r="AT89" s="1059"/>
    </row>
    <row r="90" spans="1:46" s="940" customFormat="1" ht="39.950000000000003" customHeight="1" x14ac:dyDescent="0.3">
      <c r="A90" s="923">
        <v>3</v>
      </c>
      <c r="B90" s="923" t="s">
        <v>810</v>
      </c>
      <c r="C90" s="1052"/>
      <c r="D90" s="930"/>
      <c r="E90" s="931"/>
      <c r="F90" s="932" t="s">
        <v>791</v>
      </c>
      <c r="G90" s="932" t="s">
        <v>792</v>
      </c>
      <c r="H90" s="789" t="s">
        <v>793</v>
      </c>
      <c r="I90" s="790" t="s">
        <v>794</v>
      </c>
      <c r="J90" s="937" t="s">
        <v>791</v>
      </c>
      <c r="K90" s="932" t="s">
        <v>792</v>
      </c>
      <c r="L90" s="932" t="s">
        <v>793</v>
      </c>
      <c r="M90" s="938" t="s">
        <v>794</v>
      </c>
      <c r="N90" s="939" t="s">
        <v>791</v>
      </c>
      <c r="O90" s="932" t="s">
        <v>792</v>
      </c>
      <c r="P90" s="789" t="s">
        <v>793</v>
      </c>
      <c r="Q90" s="790" t="s">
        <v>794</v>
      </c>
      <c r="R90" s="937" t="s">
        <v>791</v>
      </c>
      <c r="S90" s="932" t="s">
        <v>792</v>
      </c>
      <c r="T90" s="932" t="s">
        <v>793</v>
      </c>
      <c r="U90" s="938" t="s">
        <v>794</v>
      </c>
      <c r="V90" s="939" t="s">
        <v>791</v>
      </c>
      <c r="W90" s="932" t="s">
        <v>792</v>
      </c>
      <c r="X90" s="789" t="s">
        <v>793</v>
      </c>
      <c r="Y90" s="790" t="s">
        <v>794</v>
      </c>
      <c r="Z90" s="937" t="s">
        <v>791</v>
      </c>
      <c r="AA90" s="932" t="s">
        <v>792</v>
      </c>
      <c r="AB90" s="932" t="s">
        <v>793</v>
      </c>
      <c r="AC90" s="938" t="s">
        <v>794</v>
      </c>
      <c r="AD90" s="939" t="s">
        <v>791</v>
      </c>
      <c r="AE90" s="932" t="s">
        <v>792</v>
      </c>
      <c r="AF90" s="789" t="s">
        <v>793</v>
      </c>
      <c r="AG90" s="790" t="s">
        <v>794</v>
      </c>
      <c r="AH90" s="937" t="s">
        <v>791</v>
      </c>
      <c r="AI90" s="932" t="s">
        <v>792</v>
      </c>
      <c r="AJ90" s="932" t="s">
        <v>793</v>
      </c>
      <c r="AK90" s="938" t="s">
        <v>794</v>
      </c>
      <c r="AL90" s="939" t="s">
        <v>791</v>
      </c>
      <c r="AM90" s="932" t="s">
        <v>792</v>
      </c>
      <c r="AN90" s="789" t="s">
        <v>793</v>
      </c>
      <c r="AO90" s="790" t="s">
        <v>794</v>
      </c>
      <c r="AP90" s="937" t="s">
        <v>791</v>
      </c>
      <c r="AQ90" s="932" t="s">
        <v>792</v>
      </c>
      <c r="AR90" s="932" t="s">
        <v>793</v>
      </c>
      <c r="AS90" s="938" t="s">
        <v>794</v>
      </c>
      <c r="AT90" s="1059"/>
    </row>
    <row r="91" spans="1:46" s="743" customFormat="1" ht="39.950000000000003" customHeight="1" x14ac:dyDescent="0.4">
      <c r="A91" s="700">
        <v>3</v>
      </c>
      <c r="B91" s="700" t="s">
        <v>13</v>
      </c>
      <c r="C91" s="1053"/>
      <c r="D91" s="794">
        <v>0.375</v>
      </c>
      <c r="E91" s="795">
        <v>1</v>
      </c>
      <c r="F91" s="905" t="str">
        <f>Section1Draft!E49</f>
        <v>ARCH 351.11</v>
      </c>
      <c r="G91" s="905">
        <f>Section2Draft!$E$49</f>
        <v>0</v>
      </c>
      <c r="H91" s="796">
        <f>Section3Draft!E49</f>
        <v>0</v>
      </c>
      <c r="I91" s="797">
        <f>Section4Draft!E49</f>
        <v>0</v>
      </c>
      <c r="J91" s="908">
        <f>Section1Draft!L49</f>
        <v>0</v>
      </c>
      <c r="K91" s="905">
        <f>Section2Draft!L49</f>
        <v>0</v>
      </c>
      <c r="L91" s="905">
        <f>Section3Draft!L49</f>
        <v>0</v>
      </c>
      <c r="M91" s="909">
        <f>Section4Draft!L49</f>
        <v>0</v>
      </c>
      <c r="N91" s="910" t="str">
        <f>Section1Draft!F49</f>
        <v>ARCH 337.11</v>
      </c>
      <c r="O91" s="905">
        <f>Section2Draft!F49</f>
        <v>0</v>
      </c>
      <c r="P91" s="796">
        <f>Section3Draft!F49</f>
        <v>0</v>
      </c>
      <c r="Q91" s="797">
        <f>Section4Draft!F49</f>
        <v>0</v>
      </c>
      <c r="R91" s="908">
        <f>Section1Draft!M49</f>
        <v>0</v>
      </c>
      <c r="S91" s="905">
        <f>Section2Draft!M49</f>
        <v>0</v>
      </c>
      <c r="T91" s="905">
        <f>Section3Draft!M49</f>
        <v>0</v>
      </c>
      <c r="U91" s="909">
        <f>Section4Draft!M49</f>
        <v>0</v>
      </c>
      <c r="V91" s="910" t="str">
        <f>Section1Draft!G49</f>
        <v>ARCH 309.01</v>
      </c>
      <c r="W91" s="905">
        <f>Section2Draft!G49</f>
        <v>0</v>
      </c>
      <c r="X91" s="796">
        <f>Section3Draft!G49</f>
        <v>0</v>
      </c>
      <c r="Y91" s="797">
        <f>Section4Draft!G49</f>
        <v>0</v>
      </c>
      <c r="Z91" s="908" t="str">
        <f>Section1Draft!N49</f>
        <v>ARCH 342.01</v>
      </c>
      <c r="AA91" s="905">
        <f>Section2Draft!N49</f>
        <v>0</v>
      </c>
      <c r="AB91" s="905">
        <f>Section3Draft!N49</f>
        <v>0</v>
      </c>
      <c r="AC91" s="909">
        <f>Section4Draft!N49</f>
        <v>0</v>
      </c>
      <c r="AD91" s="910">
        <f>Section1Draft!H49</f>
        <v>0</v>
      </c>
      <c r="AE91" s="905" t="str">
        <f>Section2Draft!H49</f>
        <v>ARCH 351.12</v>
      </c>
      <c r="AF91" s="796">
        <f>Section3Draft!H49</f>
        <v>0</v>
      </c>
      <c r="AG91" s="797">
        <f>Section4Draft!H49</f>
        <v>0</v>
      </c>
      <c r="AH91" s="908" t="str">
        <f>Section1Draft!O49</f>
        <v>ARCH 352.11</v>
      </c>
      <c r="AI91" s="905" t="str">
        <f>Section2Draft!O49</f>
        <v>ARCH 352.12</v>
      </c>
      <c r="AJ91" s="905" t="str">
        <f>Section3Draft!O49</f>
        <v>ARCH 352.13</v>
      </c>
      <c r="AK91" s="909" t="str">
        <f>Section4Draft!O49</f>
        <v>ARCH 308.01</v>
      </c>
      <c r="AL91" s="910">
        <f>Section1Draft!I49</f>
        <v>0</v>
      </c>
      <c r="AM91" s="905">
        <f>Section2Draft!I49</f>
        <v>0</v>
      </c>
      <c r="AN91" s="796">
        <f>Section3Draft!I49</f>
        <v>0</v>
      </c>
      <c r="AO91" s="797">
        <f>Section4Draft!I49</f>
        <v>0</v>
      </c>
      <c r="AP91" s="908" t="str">
        <f>Section1Draft!P49</f>
        <v>ARCH 338.11</v>
      </c>
      <c r="AQ91" s="905" t="str">
        <f>Section2Draft!P49</f>
        <v>ARCH 467.12</v>
      </c>
      <c r="AR91" s="905">
        <f>Section3Draft!P49</f>
        <v>0</v>
      </c>
      <c r="AS91" s="909">
        <f>Section4Draft!P49</f>
        <v>0</v>
      </c>
      <c r="AT91" s="1057"/>
    </row>
    <row r="92" spans="1:46" s="820" customFormat="1" ht="60" customHeight="1" x14ac:dyDescent="0.35">
      <c r="A92" s="814">
        <v>3</v>
      </c>
      <c r="B92" s="814" t="s">
        <v>14</v>
      </c>
      <c r="C92" s="1053"/>
      <c r="D92" s="806"/>
      <c r="E92" s="807"/>
      <c r="F92" s="906" t="str">
        <f>VLOOKUP(F91,'Course List (program)'!$G$2:$L$100,2,FALSE)</f>
        <v xml:space="preserve">Architectural Design Studio III </v>
      </c>
      <c r="G92" s="906" t="e">
        <f>VLOOKUP(G91,'Course List (program)'!$G$2:$L$100,2,FALSE)</f>
        <v>#N/A</v>
      </c>
      <c r="H92" s="815" t="e">
        <f>VLOOKUP(H91,'Course List (program)'!$G$2:$L$100,2,FALSE)</f>
        <v>#N/A</v>
      </c>
      <c r="I92" s="816" t="e">
        <f>VLOOKUP(I91,'Course List (program)'!$G$2:$L$100,2,FALSE)</f>
        <v>#N/A</v>
      </c>
      <c r="J92" s="911" t="e">
        <f>VLOOKUP(J91,'Course List (program)'!$G$2:$L$100,2,FALSE)</f>
        <v>#N/A</v>
      </c>
      <c r="K92" s="906" t="e">
        <f>VLOOKUP(K91,'Course List (program)'!$G$2:$L$100,2,FALSE)</f>
        <v>#N/A</v>
      </c>
      <c r="L92" s="906" t="e">
        <f>VLOOKUP(L91,'Course List (program)'!$G$2:$L$100,2,FALSE)</f>
        <v>#N/A</v>
      </c>
      <c r="M92" s="912" t="e">
        <f>VLOOKUP(M91,'Course List (program)'!$G$2:$L$100,2,FALSE)</f>
        <v>#N/A</v>
      </c>
      <c r="N92" s="913" t="str">
        <f>VLOOKUP(N91,'Course List (program)'!$G$2:$L$100,2,FALSE)</f>
        <v>CAD for Architects I</v>
      </c>
      <c r="O92" s="906" t="e">
        <f>VLOOKUP(O91,'Course List (program)'!$G$2:$L$100,2,FALSE)</f>
        <v>#N/A</v>
      </c>
      <c r="P92" s="815" t="e">
        <f>VLOOKUP(P91,'Course List (program)'!$G$2:$L$100,2,FALSE)</f>
        <v>#N/A</v>
      </c>
      <c r="Q92" s="816" t="e">
        <f>VLOOKUP(Q91,'Course List (program)'!$G$2:$L$100,2,FALSE)</f>
        <v>#N/A</v>
      </c>
      <c r="R92" s="911" t="e">
        <f>VLOOKUP(R91,'Course List (program)'!$G$2:$L$100,2,FALSE)</f>
        <v>#N/A</v>
      </c>
      <c r="S92" s="906" t="e">
        <f>VLOOKUP(S91,'Course List (program)'!$G$2:$L$100,2,FALSE)</f>
        <v>#N/A</v>
      </c>
      <c r="T92" s="906" t="e">
        <f>VLOOKUP(T91,'Course List (program)'!$G$2:$L$100,2,FALSE)</f>
        <v>#N/A</v>
      </c>
      <c r="U92" s="912" t="e">
        <f>VLOOKUP(U91,'Course List (program)'!$G$2:$L$100,2,FALSE)</f>
        <v>#N/A</v>
      </c>
      <c r="V92" s="913" t="str">
        <f>VLOOKUP(V91,'Course List (program)'!$G$2:$L$100,2,FALSE)</f>
        <v xml:space="preserve">Building Physics </v>
      </c>
      <c r="W92" s="906" t="e">
        <f>VLOOKUP(W91,'Course List (program)'!$G$2:$L$100,2,FALSE)</f>
        <v>#N/A</v>
      </c>
      <c r="X92" s="815" t="e">
        <f>VLOOKUP(X91,'Course List (program)'!$G$2:$L$100,2,FALSE)</f>
        <v>#N/A</v>
      </c>
      <c r="Y92" s="816" t="e">
        <f>VLOOKUP(Y91,'Course List (program)'!$G$2:$L$100,2,FALSE)</f>
        <v>#N/A</v>
      </c>
      <c r="Z92" s="911" t="str">
        <f>VLOOKUP(Z91,'Course List (program)'!$G$2:$L$100,2,FALSE)</f>
        <v xml:space="preserve">Steel Structures </v>
      </c>
      <c r="AA92" s="906" t="e">
        <f>VLOOKUP(AA91,'Course List (program)'!$G$2:$L$100,2,FALSE)</f>
        <v>#N/A</v>
      </c>
      <c r="AB92" s="906" t="e">
        <f>VLOOKUP(AB91,'Course List (program)'!$G$2:$L$100,2,FALSE)</f>
        <v>#N/A</v>
      </c>
      <c r="AC92" s="912" t="e">
        <f>VLOOKUP(AC91,'Course List (program)'!$G$2:$L$100,2,FALSE)</f>
        <v>#N/A</v>
      </c>
      <c r="AD92" s="913" t="e">
        <f>VLOOKUP(AD91,'Course List (program)'!$G$2:$L$100,2,FALSE)</f>
        <v>#N/A</v>
      </c>
      <c r="AE92" s="906" t="str">
        <f>VLOOKUP(AE91,'Course List (program)'!$G$2:$L$100,2,FALSE)</f>
        <v xml:space="preserve">Architectural Design Studio III </v>
      </c>
      <c r="AF92" s="815" t="e">
        <f>VLOOKUP(AF91,'Course List (program)'!$G$2:$L$100,2,FALSE)</f>
        <v>#N/A</v>
      </c>
      <c r="AG92" s="816" t="e">
        <f>VLOOKUP(AG91,'Course List (program)'!$G$2:$L$100,2,FALSE)</f>
        <v>#N/A</v>
      </c>
      <c r="AH92" s="911" t="str">
        <f>VLOOKUP(AH91,'Course List (program)'!$G$2:$L$100,2,FALSE)</f>
        <v>Architectural Design Studio IV</v>
      </c>
      <c r="AI92" s="906" t="str">
        <f>VLOOKUP(AI91,'Course List (program)'!$G$2:$L$100,2,FALSE)</f>
        <v>Architectural Design Studio IV</v>
      </c>
      <c r="AJ92" s="906" t="str">
        <f>VLOOKUP(AJ91,'Course List (program)'!$G$2:$L$100,2,FALSE)</f>
        <v>Architectural Design Studio IV</v>
      </c>
      <c r="AK92" s="912" t="str">
        <f>VLOOKUP(AK91,'Course List (program)'!$G$2:$L$100,2,FALSE)</f>
        <v>Architectural Psychology</v>
      </c>
      <c r="AL92" s="913" t="e">
        <f>VLOOKUP(AL91,'Course List (program)'!$G$2:$L$100,2,FALSE)</f>
        <v>#N/A</v>
      </c>
      <c r="AM92" s="906" t="e">
        <f>VLOOKUP(AM91,'Course List (program)'!$G$2:$L$100,2,FALSE)</f>
        <v>#N/A</v>
      </c>
      <c r="AN92" s="815" t="e">
        <f>VLOOKUP(AN91,'Course List (program)'!$G$2:$L$100,2,FALSE)</f>
        <v>#N/A</v>
      </c>
      <c r="AO92" s="816" t="e">
        <f>VLOOKUP(AO91,'Course List (program)'!$G$2:$L$100,2,FALSE)</f>
        <v>#N/A</v>
      </c>
      <c r="AP92" s="911" t="str">
        <f>VLOOKUP(AP91,'Course List (program)'!$G$2:$L$100,2,FALSE)</f>
        <v xml:space="preserve">CAD for Architects II </v>
      </c>
      <c r="AQ92" s="906" t="str">
        <f>VLOOKUP(AQ91,'Course List (program)'!$G$2:$L$100,2,FALSE)</f>
        <v>Theory and Application of Town Planning</v>
      </c>
      <c r="AR92" s="906" t="e">
        <f>VLOOKUP(AR91,'Course List (program)'!$G$2:$L$100,2,FALSE)</f>
        <v>#N/A</v>
      </c>
      <c r="AS92" s="912" t="e">
        <f>VLOOKUP(AS91,'Course List (program)'!$G$2:$L$100,2,FALSE)</f>
        <v>#N/A</v>
      </c>
      <c r="AT92" s="1057"/>
    </row>
    <row r="93" spans="1:46" s="808" customFormat="1" ht="39.950000000000003" customHeight="1" x14ac:dyDescent="0.3">
      <c r="A93" s="813">
        <v>3</v>
      </c>
      <c r="B93" s="813" t="s">
        <v>809</v>
      </c>
      <c r="C93" s="1053"/>
      <c r="D93" s="836"/>
      <c r="E93" s="835"/>
      <c r="F93" s="907" t="str">
        <f>VLOOKUP(F91,'Course List (program)'!$G$2:$L$100,3,FALSE)</f>
        <v>Yrd. Doç. Dr. Engin ÜNAL</v>
      </c>
      <c r="G93" s="907" t="e">
        <f>VLOOKUP(G91,'Course List (program)'!$G$2:$L$100,3,FALSE)</f>
        <v>#N/A</v>
      </c>
      <c r="H93" s="827" t="e">
        <f>VLOOKUP(H91,'Course List (program)'!$G$2:$L$100,3,FALSE)</f>
        <v>#N/A</v>
      </c>
      <c r="I93" s="828" t="e">
        <f>VLOOKUP(I91,'Course List (program)'!$G$2:$L$100,3,FALSE)</f>
        <v>#N/A</v>
      </c>
      <c r="J93" s="914" t="e">
        <f>VLOOKUP(J91,'Course List (program)'!$G$2:$L$100,3,FALSE)</f>
        <v>#N/A</v>
      </c>
      <c r="K93" s="907" t="e">
        <f>VLOOKUP(K91,'Course List (program)'!$G$2:$L$100,3,FALSE)</f>
        <v>#N/A</v>
      </c>
      <c r="L93" s="907" t="e">
        <f>VLOOKUP(L91,'Course List (program)'!$G$2:$L$100,3,FALSE)</f>
        <v>#N/A</v>
      </c>
      <c r="M93" s="915" t="e">
        <f>VLOOKUP(M91,'Course List (program)'!$G$2:$L$100,3,FALSE)</f>
        <v>#N/A</v>
      </c>
      <c r="N93" s="916" t="str">
        <f>VLOOKUP(N91,'Course List (program)'!$G$2:$L$100,3,FALSE)</f>
        <v>Yrd. Doç. Dr. Kerem ERCOŞKUN</v>
      </c>
      <c r="O93" s="907" t="e">
        <f>VLOOKUP(O91,'Course List (program)'!$G$2:$L$100,3,FALSE)</f>
        <v>#N/A</v>
      </c>
      <c r="P93" s="827" t="e">
        <f>VLOOKUP(P91,'Course List (program)'!$G$2:$L$100,3,FALSE)</f>
        <v>#N/A</v>
      </c>
      <c r="Q93" s="828" t="e">
        <f>VLOOKUP(Q91,'Course List (program)'!$G$2:$L$100,3,FALSE)</f>
        <v>#N/A</v>
      </c>
      <c r="R93" s="914" t="e">
        <f>VLOOKUP(R91,'Course List (program)'!$G$2:$L$100,3,FALSE)</f>
        <v>#N/A</v>
      </c>
      <c r="S93" s="907" t="e">
        <f>VLOOKUP(S91,'Course List (program)'!$G$2:$L$100,3,FALSE)</f>
        <v>#N/A</v>
      </c>
      <c r="T93" s="907" t="e">
        <f>VLOOKUP(T91,'Course List (program)'!$G$2:$L$100,3,FALSE)</f>
        <v>#N/A</v>
      </c>
      <c r="U93" s="915" t="e">
        <f>VLOOKUP(U91,'Course List (program)'!$G$2:$L$100,3,FALSE)</f>
        <v>#N/A</v>
      </c>
      <c r="V93" s="916" t="str">
        <f>VLOOKUP(V91,'Course List (program)'!$G$2:$L$100,3,FALSE)</f>
        <v>Doç. Dr. Füsun SEZEN</v>
      </c>
      <c r="W93" s="907" t="e">
        <f>VLOOKUP(W91,'Course List (program)'!$G$2:$L$100,3,FALSE)</f>
        <v>#N/A</v>
      </c>
      <c r="X93" s="827" t="e">
        <f>VLOOKUP(X91,'Course List (program)'!$G$2:$L$100,3,FALSE)</f>
        <v>#N/A</v>
      </c>
      <c r="Y93" s="828" t="e">
        <f>VLOOKUP(Y91,'Course List (program)'!$G$2:$L$100,3,FALSE)</f>
        <v>#N/A</v>
      </c>
      <c r="Z93" s="914" t="str">
        <f>VLOOKUP(Z91,'Course List (program)'!$G$2:$L$100,3,FALSE)</f>
        <v>Prof. Dr. Nesrin YARDIMCI</v>
      </c>
      <c r="AA93" s="907" t="e">
        <f>VLOOKUP(AA91,'Course List (program)'!$G$2:$L$100,3,FALSE)</f>
        <v>#N/A</v>
      </c>
      <c r="AB93" s="907" t="e">
        <f>VLOOKUP(AB91,'Course List (program)'!$G$2:$L$100,3,FALSE)</f>
        <v>#N/A</v>
      </c>
      <c r="AC93" s="915" t="e">
        <f>VLOOKUP(AC91,'Course List (program)'!$G$2:$L$100,3,FALSE)</f>
        <v>#N/A</v>
      </c>
      <c r="AD93" s="916" t="e">
        <f>VLOOKUP(AD91,'Course List (program)'!$G$2:$L$100,3,FALSE)</f>
        <v>#N/A</v>
      </c>
      <c r="AE93" s="907" t="str">
        <f>VLOOKUP(AE91,'Course List (program)'!$G$2:$L$100,3,FALSE)</f>
        <v>Öğr. Gör. Ayla KARACABEY</v>
      </c>
      <c r="AF93" s="827" t="e">
        <f>VLOOKUP(AF91,'Course List (program)'!$G$2:$L$100,3,FALSE)</f>
        <v>#N/A</v>
      </c>
      <c r="AG93" s="828" t="e">
        <f>VLOOKUP(AG91,'Course List (program)'!$G$2:$L$100,3,FALSE)</f>
        <v>#N/A</v>
      </c>
      <c r="AH93" s="914" t="str">
        <f>VLOOKUP(AH91,'Course List (program)'!$G$2:$L$100,3,FALSE)</f>
        <v>Prof. Dr. Oya PAKDİL</v>
      </c>
      <c r="AI93" s="907" t="str">
        <f>VLOOKUP(AI91,'Course List (program)'!$G$2:$L$100,3,FALSE)</f>
        <v>Prof. Dr. Şahap ÇAKIN</v>
      </c>
      <c r="AJ93" s="907" t="str">
        <f>VLOOKUP(AJ91,'Course List (program)'!$G$2:$L$100,3,FALSE)</f>
        <v>Öğr. Gör. Erdal ÖZYURT</v>
      </c>
      <c r="AK93" s="915" t="str">
        <f>VLOOKUP(AK91,'Course List (program)'!$G$2:$L$100,3,FALSE)</f>
        <v>Yrd. Doç. Dr. Mari ITO ALPTÜRER</v>
      </c>
      <c r="AL93" s="916" t="e">
        <f>VLOOKUP(AL91,'Course List (program)'!$G$2:$L$100,3,FALSE)</f>
        <v>#N/A</v>
      </c>
      <c r="AM93" s="907" t="e">
        <f>VLOOKUP(AM91,'Course List (program)'!$G$2:$L$100,3,FALSE)</f>
        <v>#N/A</v>
      </c>
      <c r="AN93" s="827" t="e">
        <f>VLOOKUP(AN91,'Course List (program)'!$G$2:$L$100,3,FALSE)</f>
        <v>#N/A</v>
      </c>
      <c r="AO93" s="828" t="e">
        <f>VLOOKUP(AO91,'Course List (program)'!$G$2:$L$100,3,FALSE)</f>
        <v>#N/A</v>
      </c>
      <c r="AP93" s="914" t="str">
        <f>VLOOKUP(AP91,'Course List (program)'!$G$2:$L$100,3,FALSE)</f>
        <v>Yrd. Doç. Dr. Togan TONG</v>
      </c>
      <c r="AQ93" s="907" t="str">
        <f>VLOOKUP(AQ91,'Course List (program)'!$G$2:$L$100,3,FALSE)</f>
        <v>Prof. Dr. Güzin KONUK</v>
      </c>
      <c r="AR93" s="907" t="e">
        <f>VLOOKUP(AR91,'Course List (program)'!$G$2:$L$100,3,FALSE)</f>
        <v>#N/A</v>
      </c>
      <c r="AS93" s="915" t="e">
        <f>VLOOKUP(AS91,'Course List (program)'!$G$2:$L$100,3,FALSE)</f>
        <v>#N/A</v>
      </c>
      <c r="AT93" s="1057"/>
    </row>
    <row r="94" spans="1:46" ht="39.950000000000003" hidden="1" customHeight="1" x14ac:dyDescent="0.4">
      <c r="A94" s="700">
        <v>3</v>
      </c>
      <c r="B94" s="700" t="s">
        <v>540</v>
      </c>
      <c r="C94" s="1053"/>
      <c r="D94" s="770"/>
      <c r="E94" s="771"/>
      <c r="F94" s="745">
        <f>VLOOKUP(F91,'Course List (program)'!$G$2:$L$100,6,FALSE)</f>
        <v>0</v>
      </c>
      <c r="G94" s="745" t="e">
        <f>VLOOKUP(G91,'Course List (program)'!$G$2:$L$100,6,FALSE)</f>
        <v>#N/A</v>
      </c>
      <c r="H94" s="745" t="e">
        <f>VLOOKUP(H91,'Course List (program)'!$G$2:$L$100,6,FALSE)</f>
        <v>#N/A</v>
      </c>
      <c r="I94" s="746" t="e">
        <f>VLOOKUP(I91,'Course List (program)'!$G$2:$L$100,6,FALSE)</f>
        <v>#N/A</v>
      </c>
      <c r="J94" s="747" t="e">
        <f>VLOOKUP(J91,'Course List (program)'!$G$2:$L$100,6,FALSE)</f>
        <v>#N/A</v>
      </c>
      <c r="K94" s="745" t="e">
        <f>VLOOKUP(K91,'Course List (program)'!$G$2:$L$100,6,FALSE)</f>
        <v>#N/A</v>
      </c>
      <c r="L94" s="745" t="e">
        <f>VLOOKUP(L91,'Course List (program)'!$G$2:$L$100,6,FALSE)</f>
        <v>#N/A</v>
      </c>
      <c r="M94" s="748" t="e">
        <f>VLOOKUP(M91,'Course List (program)'!$G$2:$L$100,6,FALSE)</f>
        <v>#N/A</v>
      </c>
      <c r="N94" s="749" t="str">
        <f>VLOOKUP(N91,'Course List (program)'!$G$2:$L$100,6,FALSE)</f>
        <v>GSF.222</v>
      </c>
      <c r="O94" s="745" t="e">
        <f>VLOOKUP(O91,'Course List (program)'!$G$2:$L$100,6,FALSE)</f>
        <v>#N/A</v>
      </c>
      <c r="P94" s="745" t="e">
        <f>VLOOKUP(P91,'Course List (program)'!$G$2:$L$100,6,FALSE)</f>
        <v>#N/A</v>
      </c>
      <c r="Q94" s="746" t="e">
        <f>VLOOKUP(Q91,'Course List (program)'!$G$2:$L$100,6,FALSE)</f>
        <v>#N/A</v>
      </c>
      <c r="R94" s="747" t="e">
        <f>VLOOKUP(R91,'Course List (program)'!$G$2:$L$100,6,FALSE)</f>
        <v>#N/A</v>
      </c>
      <c r="S94" s="745" t="e">
        <f>VLOOKUP(S91,'Course List (program)'!$G$2:$L$100,6,FALSE)</f>
        <v>#N/A</v>
      </c>
      <c r="T94" s="745" t="e">
        <f>VLOOKUP(T91,'Course List (program)'!$G$2:$L$100,6,FALSE)</f>
        <v>#N/A</v>
      </c>
      <c r="U94" s="748" t="e">
        <f>VLOOKUP(U91,'Course List (program)'!$G$2:$L$100,6,FALSE)</f>
        <v>#N/A</v>
      </c>
      <c r="V94" s="749">
        <f>VLOOKUP(V91,'Course List (program)'!$G$2:$L$100,6,FALSE)</f>
        <v>0</v>
      </c>
      <c r="W94" s="745" t="e">
        <f>VLOOKUP(W91,'Course List (program)'!$G$2:$L$100,6,FALSE)</f>
        <v>#N/A</v>
      </c>
      <c r="X94" s="745" t="e">
        <f>VLOOKUP(X91,'Course List (program)'!$G$2:$L$100,6,FALSE)</f>
        <v>#N/A</v>
      </c>
      <c r="Y94" s="746" t="e">
        <f>VLOOKUP(Y91,'Course List (program)'!$G$2:$L$100,6,FALSE)</f>
        <v>#N/A</v>
      </c>
      <c r="Z94" s="747">
        <f>VLOOKUP(Z91,'Course List (program)'!$G$2:$L$100,6,FALSE)</f>
        <v>0</v>
      </c>
      <c r="AA94" s="745" t="e">
        <f>VLOOKUP(AA91,'Course List (program)'!$G$2:$L$100,6,FALSE)</f>
        <v>#N/A</v>
      </c>
      <c r="AB94" s="745" t="e">
        <f>VLOOKUP(AB91,'Course List (program)'!$G$2:$L$100,6,FALSE)</f>
        <v>#N/A</v>
      </c>
      <c r="AC94" s="748" t="e">
        <f>VLOOKUP(AC91,'Course List (program)'!$G$2:$L$100,6,FALSE)</f>
        <v>#N/A</v>
      </c>
      <c r="AD94" s="749" t="e">
        <f>VLOOKUP(AD91,'Course List (program)'!$G$2:$L$100,6,FALSE)</f>
        <v>#N/A</v>
      </c>
      <c r="AE94" s="745">
        <f>VLOOKUP(AE91,'Course List (program)'!$G$2:$L$100,6,FALSE)</f>
        <v>0</v>
      </c>
      <c r="AF94" s="745" t="e">
        <f>VLOOKUP(AF91,'Course List (program)'!$G$2:$L$100,6,FALSE)</f>
        <v>#N/A</v>
      </c>
      <c r="AG94" s="746" t="e">
        <f>VLOOKUP(AG91,'Course List (program)'!$G$2:$L$100,6,FALSE)</f>
        <v>#N/A</v>
      </c>
      <c r="AH94" s="747">
        <f>VLOOKUP(AH91,'Course List (program)'!$G$2:$L$100,6,FALSE)</f>
        <v>0</v>
      </c>
      <c r="AI94" s="745">
        <f>VLOOKUP(AI91,'Course List (program)'!$G$2:$L$100,6,FALSE)</f>
        <v>0</v>
      </c>
      <c r="AJ94" s="745">
        <f>VLOOKUP(AJ91,'Course List (program)'!$G$2:$L$100,6,FALSE)</f>
        <v>0</v>
      </c>
      <c r="AK94" s="748">
        <f>VLOOKUP(AK91,'Course List (program)'!$G$2:$L$100,6,FALSE)</f>
        <v>0</v>
      </c>
      <c r="AL94" s="750" t="e">
        <f>VLOOKUP(AL91,'Course List (program)'!$G$2:$L$100,6,FALSE)</f>
        <v>#N/A</v>
      </c>
      <c r="AM94" s="745" t="e">
        <f>VLOOKUP(AM91,'Course List (program)'!$G$2:$L$100,6,FALSE)</f>
        <v>#N/A</v>
      </c>
      <c r="AN94" s="745" t="e">
        <f>VLOOKUP(AN91,'Course List (program)'!$G$2:$L$100,6,FALSE)</f>
        <v>#N/A</v>
      </c>
      <c r="AO94" s="746" t="e">
        <f>VLOOKUP(AO91,'Course List (program)'!$G$2:$L$100,6,FALSE)</f>
        <v>#N/A</v>
      </c>
      <c r="AP94" s="747" t="str">
        <f>VLOOKUP(AP91,'Course List (program)'!$G$2:$L$100,6,FALSE)</f>
        <v>GSF.222</v>
      </c>
      <c r="AQ94" s="745">
        <f>VLOOKUP(AQ91,'Course List (program)'!$G$2:$L$100,6,FALSE)</f>
        <v>0</v>
      </c>
      <c r="AR94" s="745" t="e">
        <f>VLOOKUP(AR91,'Course List (program)'!$G$2:$L$100,6,FALSE)</f>
        <v>#N/A</v>
      </c>
      <c r="AS94" s="748" t="e">
        <f>VLOOKUP(AS91,'Course List (program)'!$G$2:$L$100,6,FALSE)</f>
        <v>#N/A</v>
      </c>
      <c r="AT94" s="1057"/>
    </row>
    <row r="95" spans="1:46" s="743" customFormat="1" ht="39.950000000000003" customHeight="1" x14ac:dyDescent="0.4">
      <c r="A95" s="700">
        <v>3</v>
      </c>
      <c r="B95" s="700" t="s">
        <v>13</v>
      </c>
      <c r="C95" s="1053"/>
      <c r="D95" s="794">
        <v>0.41666666666666669</v>
      </c>
      <c r="E95" s="795">
        <v>2</v>
      </c>
      <c r="F95" s="905" t="str">
        <f>Section1Draft!E51</f>
        <v>ARCH 351.11</v>
      </c>
      <c r="G95" s="905">
        <f>Section2Draft!$E$51</f>
        <v>0</v>
      </c>
      <c r="H95" s="796">
        <f>Section3Draft!E51</f>
        <v>0</v>
      </c>
      <c r="I95" s="797">
        <f>Section4Draft!E51</f>
        <v>0</v>
      </c>
      <c r="J95" s="908">
        <f>Section1Draft!L51</f>
        <v>0</v>
      </c>
      <c r="K95" s="905">
        <f>Section2Draft!L51</f>
        <v>0</v>
      </c>
      <c r="L95" s="905">
        <f>Section3Draft!L51</f>
        <v>0</v>
      </c>
      <c r="M95" s="909">
        <f>Section4Draft!L51</f>
        <v>0</v>
      </c>
      <c r="N95" s="910" t="str">
        <f>Section1Draft!F51</f>
        <v>ARCH 337.11</v>
      </c>
      <c r="O95" s="905">
        <f>Section2Draft!F51</f>
        <v>0</v>
      </c>
      <c r="P95" s="796">
        <f>Section3Draft!F51</f>
        <v>0</v>
      </c>
      <c r="Q95" s="797">
        <f>Section4Draft!F51</f>
        <v>0</v>
      </c>
      <c r="R95" s="908">
        <f>Section1Draft!M51</f>
        <v>0</v>
      </c>
      <c r="S95" s="905">
        <f>Section2Draft!M51</f>
        <v>0</v>
      </c>
      <c r="T95" s="905">
        <f>Section3Draft!M51</f>
        <v>0</v>
      </c>
      <c r="U95" s="909">
        <f>Section4Draft!M51</f>
        <v>0</v>
      </c>
      <c r="V95" s="910" t="str">
        <f>Section1Draft!G51</f>
        <v>ARCH 309.01</v>
      </c>
      <c r="W95" s="905">
        <f>Section2Draft!G51</f>
        <v>0</v>
      </c>
      <c r="X95" s="796">
        <f>Section3Draft!G51</f>
        <v>0</v>
      </c>
      <c r="Y95" s="797">
        <f>Section4Draft!G51</f>
        <v>0</v>
      </c>
      <c r="Z95" s="908" t="str">
        <f>Section1Draft!N51</f>
        <v>ARCH 342.01</v>
      </c>
      <c r="AA95" s="905">
        <f>Section2Draft!N51</f>
        <v>0</v>
      </c>
      <c r="AB95" s="905">
        <f>Section3Draft!N51</f>
        <v>0</v>
      </c>
      <c r="AC95" s="909">
        <f>Section4Draft!N51</f>
        <v>0</v>
      </c>
      <c r="AD95" s="910">
        <f>Section1Draft!H51</f>
        <v>0</v>
      </c>
      <c r="AE95" s="905" t="str">
        <f>Section2Draft!H51</f>
        <v>ARCH 351.12</v>
      </c>
      <c r="AF95" s="796">
        <f>Section3Draft!H51</f>
        <v>0</v>
      </c>
      <c r="AG95" s="797">
        <f>Section4Draft!H51</f>
        <v>0</v>
      </c>
      <c r="AH95" s="908" t="str">
        <f>Section1Draft!O51</f>
        <v>ARCH 352.11</v>
      </c>
      <c r="AI95" s="905" t="str">
        <f>Section2Draft!O51</f>
        <v>ARCH 352.12</v>
      </c>
      <c r="AJ95" s="905" t="str">
        <f>Section3Draft!O51</f>
        <v>ARCH 352.13</v>
      </c>
      <c r="AK95" s="909" t="str">
        <f>Section4Draft!O51</f>
        <v>ARCH 308.01</v>
      </c>
      <c r="AL95" s="910">
        <f>Section1Draft!I51</f>
        <v>0</v>
      </c>
      <c r="AM95" s="905">
        <f>Section2Draft!I51</f>
        <v>0</v>
      </c>
      <c r="AN95" s="796">
        <f>Section3Draft!I51</f>
        <v>0</v>
      </c>
      <c r="AO95" s="797">
        <f>Section4Draft!I51</f>
        <v>0</v>
      </c>
      <c r="AP95" s="908" t="str">
        <f>Section1Draft!P51</f>
        <v>ARCH 338.11</v>
      </c>
      <c r="AQ95" s="905" t="str">
        <f>Section2Draft!P51</f>
        <v>ARCH 467.12</v>
      </c>
      <c r="AR95" s="905">
        <f>Section3Draft!P51</f>
        <v>0</v>
      </c>
      <c r="AS95" s="909">
        <f>Section4Draft!P51</f>
        <v>0</v>
      </c>
      <c r="AT95" s="1057"/>
    </row>
    <row r="96" spans="1:46" s="820" customFormat="1" ht="60" customHeight="1" x14ac:dyDescent="0.35">
      <c r="A96" s="814">
        <v>3</v>
      </c>
      <c r="B96" s="814" t="s">
        <v>14</v>
      </c>
      <c r="C96" s="1053"/>
      <c r="D96" s="809"/>
      <c r="E96" s="810"/>
      <c r="F96" s="906" t="str">
        <f>VLOOKUP(F95,'Course List (program)'!$G$2:$L$100,2,FALSE)</f>
        <v xml:space="preserve">Architectural Design Studio III </v>
      </c>
      <c r="G96" s="906" t="e">
        <f>VLOOKUP(G95,'Course List (program)'!$G$2:$L$100,2,FALSE)</f>
        <v>#N/A</v>
      </c>
      <c r="H96" s="815" t="e">
        <f>VLOOKUP(H95,'Course List (program)'!$G$2:$L$100,2,FALSE)</f>
        <v>#N/A</v>
      </c>
      <c r="I96" s="816" t="e">
        <f>VLOOKUP(I95,'Course List (program)'!$G$2:$L$100,2,FALSE)</f>
        <v>#N/A</v>
      </c>
      <c r="J96" s="911" t="e">
        <f>VLOOKUP(J95,'Course List (program)'!$G$2:$L$100,2,FALSE)</f>
        <v>#N/A</v>
      </c>
      <c r="K96" s="906" t="e">
        <f>VLOOKUP(K95,'Course List (program)'!$G$2:$L$100,2,FALSE)</f>
        <v>#N/A</v>
      </c>
      <c r="L96" s="906" t="e">
        <f>VLOOKUP(L95,'Course List (program)'!$G$2:$L$100,2,FALSE)</f>
        <v>#N/A</v>
      </c>
      <c r="M96" s="912" t="e">
        <f>VLOOKUP(M95,'Course List (program)'!$G$2:$L$100,2,FALSE)</f>
        <v>#N/A</v>
      </c>
      <c r="N96" s="913" t="str">
        <f>VLOOKUP(N95,'Course List (program)'!$G$2:$L$100,2,FALSE)</f>
        <v>CAD for Architects I</v>
      </c>
      <c r="O96" s="906" t="e">
        <f>VLOOKUP(O95,'Course List (program)'!$G$2:$L$100,2,FALSE)</f>
        <v>#N/A</v>
      </c>
      <c r="P96" s="815" t="e">
        <f>VLOOKUP(P95,'Course List (program)'!$G$2:$L$100,2,FALSE)</f>
        <v>#N/A</v>
      </c>
      <c r="Q96" s="816" t="e">
        <f>VLOOKUP(Q95,'Course List (program)'!$G$2:$L$100,2,FALSE)</f>
        <v>#N/A</v>
      </c>
      <c r="R96" s="911" t="e">
        <f>VLOOKUP(R95,'Course List (program)'!$G$2:$L$100,2,FALSE)</f>
        <v>#N/A</v>
      </c>
      <c r="S96" s="906" t="e">
        <f>VLOOKUP(S95,'Course List (program)'!$G$2:$L$100,2,FALSE)</f>
        <v>#N/A</v>
      </c>
      <c r="T96" s="906" t="e">
        <f>VLOOKUP(T95,'Course List (program)'!$G$2:$L$100,2,FALSE)</f>
        <v>#N/A</v>
      </c>
      <c r="U96" s="912" t="e">
        <f>VLOOKUP(U95,'Course List (program)'!$G$2:$L$100,2,FALSE)</f>
        <v>#N/A</v>
      </c>
      <c r="V96" s="913" t="str">
        <f>VLOOKUP(V95,'Course List (program)'!$G$2:$L$100,2,FALSE)</f>
        <v xml:space="preserve">Building Physics </v>
      </c>
      <c r="W96" s="906" t="e">
        <f>VLOOKUP(W95,'Course List (program)'!$G$2:$L$100,2,FALSE)</f>
        <v>#N/A</v>
      </c>
      <c r="X96" s="815" t="e">
        <f>VLOOKUP(X95,'Course List (program)'!$G$2:$L$100,2,FALSE)</f>
        <v>#N/A</v>
      </c>
      <c r="Y96" s="816" t="e">
        <f>VLOOKUP(Y95,'Course List (program)'!$G$2:$L$100,2,FALSE)</f>
        <v>#N/A</v>
      </c>
      <c r="Z96" s="911" t="str">
        <f>VLOOKUP(Z95,'Course List (program)'!$G$2:$L$100,2,FALSE)</f>
        <v xml:space="preserve">Steel Structures </v>
      </c>
      <c r="AA96" s="906" t="e">
        <f>VLOOKUP(AA95,'Course List (program)'!$G$2:$L$100,2,FALSE)</f>
        <v>#N/A</v>
      </c>
      <c r="AB96" s="906" t="e">
        <f>VLOOKUP(AB95,'Course List (program)'!$G$2:$L$100,2,FALSE)</f>
        <v>#N/A</v>
      </c>
      <c r="AC96" s="912" t="e">
        <f>VLOOKUP(AC95,'Course List (program)'!$G$2:$L$100,2,FALSE)</f>
        <v>#N/A</v>
      </c>
      <c r="AD96" s="913" t="e">
        <f>VLOOKUP(AD95,'Course List (program)'!$G$2:$L$100,2,FALSE)</f>
        <v>#N/A</v>
      </c>
      <c r="AE96" s="906" t="str">
        <f>VLOOKUP(AE95,'Course List (program)'!$G$2:$L$100,2,FALSE)</f>
        <v xml:space="preserve">Architectural Design Studio III </v>
      </c>
      <c r="AF96" s="815" t="e">
        <f>VLOOKUP(AF95,'Course List (program)'!$G$2:$L$100,2,FALSE)</f>
        <v>#N/A</v>
      </c>
      <c r="AG96" s="816" t="e">
        <f>VLOOKUP(AG95,'Course List (program)'!$G$2:$L$100,2,FALSE)</f>
        <v>#N/A</v>
      </c>
      <c r="AH96" s="911" t="str">
        <f>VLOOKUP(AH95,'Course List (program)'!$G$2:$L$100,2,FALSE)</f>
        <v>Architectural Design Studio IV</v>
      </c>
      <c r="AI96" s="906" t="str">
        <f>VLOOKUP(AI95,'Course List (program)'!$G$2:$L$100,2,FALSE)</f>
        <v>Architectural Design Studio IV</v>
      </c>
      <c r="AJ96" s="906" t="str">
        <f>VLOOKUP(AJ95,'Course List (program)'!$G$2:$L$100,2,FALSE)</f>
        <v>Architectural Design Studio IV</v>
      </c>
      <c r="AK96" s="912" t="str">
        <f>VLOOKUP(AK95,'Course List (program)'!$G$2:$L$100,2,FALSE)</f>
        <v>Architectural Psychology</v>
      </c>
      <c r="AL96" s="913" t="e">
        <f>VLOOKUP(AL95,'Course List (program)'!$G$2:$L$100,2,FALSE)</f>
        <v>#N/A</v>
      </c>
      <c r="AM96" s="906" t="e">
        <f>VLOOKUP(AM95,'Course List (program)'!$G$2:$L$100,2,FALSE)</f>
        <v>#N/A</v>
      </c>
      <c r="AN96" s="815" t="e">
        <f>VLOOKUP(AN95,'Course List (program)'!$G$2:$L$100,2,FALSE)</f>
        <v>#N/A</v>
      </c>
      <c r="AO96" s="816" t="e">
        <f>VLOOKUP(AO95,'Course List (program)'!$G$2:$L$100,2,FALSE)</f>
        <v>#N/A</v>
      </c>
      <c r="AP96" s="911" t="str">
        <f>VLOOKUP(AP95,'Course List (program)'!$G$2:$L$100,2,FALSE)</f>
        <v xml:space="preserve">CAD for Architects II </v>
      </c>
      <c r="AQ96" s="906" t="str">
        <f>VLOOKUP(AQ95,'Course List (program)'!$G$2:$L$100,2,FALSE)</f>
        <v>Theory and Application of Town Planning</v>
      </c>
      <c r="AR96" s="906" t="e">
        <f>VLOOKUP(AR95,'Course List (program)'!$G$2:$L$100,2,FALSE)</f>
        <v>#N/A</v>
      </c>
      <c r="AS96" s="912" t="e">
        <f>VLOOKUP(AS95,'Course List (program)'!$G$2:$L$100,2,FALSE)</f>
        <v>#N/A</v>
      </c>
      <c r="AT96" s="1057"/>
    </row>
    <row r="97" spans="1:46" s="808" customFormat="1" ht="39.950000000000003" customHeight="1" x14ac:dyDescent="0.3">
      <c r="A97" s="813">
        <v>3</v>
      </c>
      <c r="B97" s="813" t="s">
        <v>809</v>
      </c>
      <c r="C97" s="1053"/>
      <c r="D97" s="834"/>
      <c r="E97" s="835"/>
      <c r="F97" s="907" t="str">
        <f>VLOOKUP(F95,'Course List (program)'!$G$2:$L$100,3,FALSE)</f>
        <v>Yrd. Doç. Dr. Engin ÜNAL</v>
      </c>
      <c r="G97" s="907" t="e">
        <f>VLOOKUP(G95,'Course List (program)'!$G$2:$L$100,3,FALSE)</f>
        <v>#N/A</v>
      </c>
      <c r="H97" s="827" t="e">
        <f>VLOOKUP(H95,'Course List (program)'!$G$2:$L$100,3,FALSE)</f>
        <v>#N/A</v>
      </c>
      <c r="I97" s="828" t="e">
        <f>VLOOKUP(I95,'Course List (program)'!$G$2:$L$100,3,FALSE)</f>
        <v>#N/A</v>
      </c>
      <c r="J97" s="914" t="e">
        <f>VLOOKUP(J95,'Course List (program)'!$G$2:$L$100,3,FALSE)</f>
        <v>#N/A</v>
      </c>
      <c r="K97" s="907" t="e">
        <f>VLOOKUP(K95,'Course List (program)'!$G$2:$L$100,3,FALSE)</f>
        <v>#N/A</v>
      </c>
      <c r="L97" s="907" t="e">
        <f>VLOOKUP(L95,'Course List (program)'!$G$2:$L$100,3,FALSE)</f>
        <v>#N/A</v>
      </c>
      <c r="M97" s="915" t="e">
        <f>VLOOKUP(M95,'Course List (program)'!$G$2:$L$100,3,FALSE)</f>
        <v>#N/A</v>
      </c>
      <c r="N97" s="916" t="str">
        <f>VLOOKUP(N95,'Course List (program)'!$G$2:$L$100,3,FALSE)</f>
        <v>Yrd. Doç. Dr. Kerem ERCOŞKUN</v>
      </c>
      <c r="O97" s="907" t="e">
        <f>VLOOKUP(O95,'Course List (program)'!$G$2:$L$100,3,FALSE)</f>
        <v>#N/A</v>
      </c>
      <c r="P97" s="827" t="e">
        <f>VLOOKUP(P95,'Course List (program)'!$G$2:$L$100,3,FALSE)</f>
        <v>#N/A</v>
      </c>
      <c r="Q97" s="828" t="e">
        <f>VLOOKUP(Q95,'Course List (program)'!$G$2:$L$100,3,FALSE)</f>
        <v>#N/A</v>
      </c>
      <c r="R97" s="914" t="e">
        <f>VLOOKUP(R95,'Course List (program)'!$G$2:$L$100,3,FALSE)</f>
        <v>#N/A</v>
      </c>
      <c r="S97" s="907" t="e">
        <f>VLOOKUP(S95,'Course List (program)'!$G$2:$L$100,3,FALSE)</f>
        <v>#N/A</v>
      </c>
      <c r="T97" s="907" t="e">
        <f>VLOOKUP(T95,'Course List (program)'!$G$2:$L$100,3,FALSE)</f>
        <v>#N/A</v>
      </c>
      <c r="U97" s="915" t="e">
        <f>VLOOKUP(U95,'Course List (program)'!$G$2:$L$100,3,FALSE)</f>
        <v>#N/A</v>
      </c>
      <c r="V97" s="916" t="str">
        <f>VLOOKUP(V95,'Course List (program)'!$G$2:$L$100,3,FALSE)</f>
        <v>Doç. Dr. Füsun SEZEN</v>
      </c>
      <c r="W97" s="907" t="e">
        <f>VLOOKUP(W95,'Course List (program)'!$G$2:$L$100,3,FALSE)</f>
        <v>#N/A</v>
      </c>
      <c r="X97" s="827" t="e">
        <f>VLOOKUP(X95,'Course List (program)'!$G$2:$L$100,3,FALSE)</f>
        <v>#N/A</v>
      </c>
      <c r="Y97" s="828" t="e">
        <f>VLOOKUP(Y95,'Course List (program)'!$G$2:$L$100,3,FALSE)</f>
        <v>#N/A</v>
      </c>
      <c r="Z97" s="914" t="str">
        <f>VLOOKUP(Z95,'Course List (program)'!$G$2:$L$100,3,FALSE)</f>
        <v>Prof. Dr. Nesrin YARDIMCI</v>
      </c>
      <c r="AA97" s="907" t="e">
        <f>VLOOKUP(AA95,'Course List (program)'!$G$2:$L$100,3,FALSE)</f>
        <v>#N/A</v>
      </c>
      <c r="AB97" s="907" t="e">
        <f>VLOOKUP(AB95,'Course List (program)'!$G$2:$L$100,3,FALSE)</f>
        <v>#N/A</v>
      </c>
      <c r="AC97" s="915" t="e">
        <f>VLOOKUP(AC95,'Course List (program)'!$G$2:$L$100,3,FALSE)</f>
        <v>#N/A</v>
      </c>
      <c r="AD97" s="916" t="e">
        <f>VLOOKUP(AD95,'Course List (program)'!$G$2:$L$100,3,FALSE)</f>
        <v>#N/A</v>
      </c>
      <c r="AE97" s="907" t="str">
        <f>VLOOKUP(AE95,'Course List (program)'!$G$2:$L$100,3,FALSE)</f>
        <v>Öğr. Gör. Ayla KARACABEY</v>
      </c>
      <c r="AF97" s="827" t="e">
        <f>VLOOKUP(AF95,'Course List (program)'!$G$2:$L$100,3,FALSE)</f>
        <v>#N/A</v>
      </c>
      <c r="AG97" s="828" t="e">
        <f>VLOOKUP(AG95,'Course List (program)'!$G$2:$L$100,3,FALSE)</f>
        <v>#N/A</v>
      </c>
      <c r="AH97" s="914" t="str">
        <f>VLOOKUP(AH95,'Course List (program)'!$G$2:$L$100,3,FALSE)</f>
        <v>Prof. Dr. Oya PAKDİL</v>
      </c>
      <c r="AI97" s="907" t="str">
        <f>VLOOKUP(AI95,'Course List (program)'!$G$2:$L$100,3,FALSE)</f>
        <v>Prof. Dr. Şahap ÇAKIN</v>
      </c>
      <c r="AJ97" s="907" t="str">
        <f>VLOOKUP(AJ95,'Course List (program)'!$G$2:$L$100,3,FALSE)</f>
        <v>Öğr. Gör. Erdal ÖZYURT</v>
      </c>
      <c r="AK97" s="915" t="str">
        <f>VLOOKUP(AK95,'Course List (program)'!$G$2:$L$100,3,FALSE)</f>
        <v>Yrd. Doç. Dr. Mari ITO ALPTÜRER</v>
      </c>
      <c r="AL97" s="916" t="e">
        <f>VLOOKUP(AL95,'Course List (program)'!$G$2:$L$100,3,FALSE)</f>
        <v>#N/A</v>
      </c>
      <c r="AM97" s="907" t="e">
        <f>VLOOKUP(AM95,'Course List (program)'!$G$2:$L$100,3,FALSE)</f>
        <v>#N/A</v>
      </c>
      <c r="AN97" s="827" t="e">
        <f>VLOOKUP(AN95,'Course List (program)'!$G$2:$L$100,3,FALSE)</f>
        <v>#N/A</v>
      </c>
      <c r="AO97" s="828" t="e">
        <f>VLOOKUP(AO95,'Course List (program)'!$G$2:$L$100,3,FALSE)</f>
        <v>#N/A</v>
      </c>
      <c r="AP97" s="914" t="str">
        <f>VLOOKUP(AP95,'Course List (program)'!$G$2:$L$100,3,FALSE)</f>
        <v>Yrd. Doç. Dr. Togan TONG</v>
      </c>
      <c r="AQ97" s="907" t="str">
        <f>VLOOKUP(AQ95,'Course List (program)'!$G$2:$L$100,3,FALSE)</f>
        <v>Prof. Dr. Güzin KONUK</v>
      </c>
      <c r="AR97" s="907" t="e">
        <f>VLOOKUP(AR95,'Course List (program)'!$G$2:$L$100,3,FALSE)</f>
        <v>#N/A</v>
      </c>
      <c r="AS97" s="915" t="e">
        <f>VLOOKUP(AS95,'Course List (program)'!$G$2:$L$100,3,FALSE)</f>
        <v>#N/A</v>
      </c>
      <c r="AT97" s="1057"/>
    </row>
    <row r="98" spans="1:46" ht="39.950000000000003" hidden="1" customHeight="1" x14ac:dyDescent="0.4">
      <c r="A98" s="700">
        <v>3</v>
      </c>
      <c r="B98" s="700" t="s">
        <v>540</v>
      </c>
      <c r="C98" s="1053"/>
      <c r="D98" s="772"/>
      <c r="E98" s="773"/>
      <c r="F98" s="745">
        <f>VLOOKUP(F95,'Course List (program)'!$G$2:$L$100,6,FALSE)</f>
        <v>0</v>
      </c>
      <c r="G98" s="745" t="e">
        <f>VLOOKUP(G95,'Course List (program)'!$G$2:$L$100,6,FALSE)</f>
        <v>#N/A</v>
      </c>
      <c r="H98" s="745" t="e">
        <f>VLOOKUP(H95,'Course List (program)'!$G$2:$L$100,6,FALSE)</f>
        <v>#N/A</v>
      </c>
      <c r="I98" s="746" t="e">
        <f>VLOOKUP(I95,'Course List (program)'!$G$2:$L$100,6,FALSE)</f>
        <v>#N/A</v>
      </c>
      <c r="J98" s="747" t="e">
        <f>VLOOKUP(J95,'Course List (program)'!$G$2:$L$100,6,FALSE)</f>
        <v>#N/A</v>
      </c>
      <c r="K98" s="745" t="e">
        <f>VLOOKUP(K95,'Course List (program)'!$G$2:$L$100,6,FALSE)</f>
        <v>#N/A</v>
      </c>
      <c r="L98" s="745" t="e">
        <f>VLOOKUP(L95,'Course List (program)'!$G$2:$L$100,6,FALSE)</f>
        <v>#N/A</v>
      </c>
      <c r="M98" s="748" t="e">
        <f>VLOOKUP(M95,'Course List (program)'!$G$2:$L$100,6,FALSE)</f>
        <v>#N/A</v>
      </c>
      <c r="N98" s="749" t="str">
        <f>VLOOKUP(N95,'Course List (program)'!$G$2:$L$100,6,FALSE)</f>
        <v>GSF.222</v>
      </c>
      <c r="O98" s="745" t="e">
        <f>VLOOKUP(O95,'Course List (program)'!$G$2:$L$100,6,FALSE)</f>
        <v>#N/A</v>
      </c>
      <c r="P98" s="745" t="e">
        <f>VLOOKUP(P95,'Course List (program)'!$G$2:$L$100,6,FALSE)</f>
        <v>#N/A</v>
      </c>
      <c r="Q98" s="746" t="e">
        <f>VLOOKUP(Q95,'Course List (program)'!$G$2:$L$100,6,FALSE)</f>
        <v>#N/A</v>
      </c>
      <c r="R98" s="747" t="e">
        <f>VLOOKUP(R95,'Course List (program)'!$G$2:$L$100,6,FALSE)</f>
        <v>#N/A</v>
      </c>
      <c r="S98" s="745" t="e">
        <f>VLOOKUP(S95,'Course List (program)'!$G$2:$L$100,6,FALSE)</f>
        <v>#N/A</v>
      </c>
      <c r="T98" s="745" t="e">
        <f>VLOOKUP(T95,'Course List (program)'!$G$2:$L$100,6,FALSE)</f>
        <v>#N/A</v>
      </c>
      <c r="U98" s="748" t="e">
        <f>VLOOKUP(U95,'Course List (program)'!$G$2:$L$100,6,FALSE)</f>
        <v>#N/A</v>
      </c>
      <c r="V98" s="749">
        <f>VLOOKUP(V95,'Course List (program)'!$G$2:$L$100,6,FALSE)</f>
        <v>0</v>
      </c>
      <c r="W98" s="745" t="e">
        <f>VLOOKUP(W95,'Course List (program)'!$G$2:$L$100,6,FALSE)</f>
        <v>#N/A</v>
      </c>
      <c r="X98" s="745" t="e">
        <f>VLOOKUP(X95,'Course List (program)'!$G$2:$L$100,6,FALSE)</f>
        <v>#N/A</v>
      </c>
      <c r="Y98" s="746" t="e">
        <f>VLOOKUP(Y95,'Course List (program)'!$G$2:$L$100,6,FALSE)</f>
        <v>#N/A</v>
      </c>
      <c r="Z98" s="747">
        <f>VLOOKUP(Z95,'Course List (program)'!$G$2:$L$100,6,FALSE)</f>
        <v>0</v>
      </c>
      <c r="AA98" s="745" t="e">
        <f>VLOOKUP(AA95,'Course List (program)'!$G$2:$L$100,6,FALSE)</f>
        <v>#N/A</v>
      </c>
      <c r="AB98" s="745" t="e">
        <f>VLOOKUP(AB95,'Course List (program)'!$G$2:$L$100,6,FALSE)</f>
        <v>#N/A</v>
      </c>
      <c r="AC98" s="748" t="e">
        <f>VLOOKUP(AC95,'Course List (program)'!$G$2:$L$100,6,FALSE)</f>
        <v>#N/A</v>
      </c>
      <c r="AD98" s="749" t="e">
        <f>VLOOKUP(AD95,'Course List (program)'!$G$2:$L$100,6,FALSE)</f>
        <v>#N/A</v>
      </c>
      <c r="AE98" s="745">
        <f>VLOOKUP(AE95,'Course List (program)'!$G$2:$L$100,6,FALSE)</f>
        <v>0</v>
      </c>
      <c r="AF98" s="745" t="e">
        <f>VLOOKUP(AF95,'Course List (program)'!$G$2:$L$100,6,FALSE)</f>
        <v>#N/A</v>
      </c>
      <c r="AG98" s="746" t="e">
        <f>VLOOKUP(AG95,'Course List (program)'!$G$2:$L$100,6,FALSE)</f>
        <v>#N/A</v>
      </c>
      <c r="AH98" s="747">
        <f>VLOOKUP(AH95,'Course List (program)'!$G$2:$L$100,6,FALSE)</f>
        <v>0</v>
      </c>
      <c r="AI98" s="745">
        <f>VLOOKUP(AI95,'Course List (program)'!$G$2:$L$100,6,FALSE)</f>
        <v>0</v>
      </c>
      <c r="AJ98" s="745">
        <f>VLOOKUP(AJ95,'Course List (program)'!$G$2:$L$100,6,FALSE)</f>
        <v>0</v>
      </c>
      <c r="AK98" s="748">
        <f>VLOOKUP(AK95,'Course List (program)'!$G$2:$L$100,6,FALSE)</f>
        <v>0</v>
      </c>
      <c r="AL98" s="750" t="e">
        <f>VLOOKUP(AL95,'Course List (program)'!$G$2:$L$100,6,FALSE)</f>
        <v>#N/A</v>
      </c>
      <c r="AM98" s="745" t="e">
        <f>VLOOKUP(AM95,'Course List (program)'!$G$2:$L$100,6,FALSE)</f>
        <v>#N/A</v>
      </c>
      <c r="AN98" s="745" t="e">
        <f>VLOOKUP(AN95,'Course List (program)'!$G$2:$L$100,6,FALSE)</f>
        <v>#N/A</v>
      </c>
      <c r="AO98" s="746" t="e">
        <f>VLOOKUP(AO95,'Course List (program)'!$G$2:$L$100,6,FALSE)</f>
        <v>#N/A</v>
      </c>
      <c r="AP98" s="747" t="str">
        <f>VLOOKUP(AP95,'Course List (program)'!$G$2:$L$100,6,FALSE)</f>
        <v>GSF.222</v>
      </c>
      <c r="AQ98" s="745">
        <f>VLOOKUP(AQ95,'Course List (program)'!$G$2:$L$100,6,FALSE)</f>
        <v>0</v>
      </c>
      <c r="AR98" s="745" t="e">
        <f>VLOOKUP(AR95,'Course List (program)'!$G$2:$L$100,6,FALSE)</f>
        <v>#N/A</v>
      </c>
      <c r="AS98" s="748" t="e">
        <f>VLOOKUP(AS95,'Course List (program)'!$G$2:$L$100,6,FALSE)</f>
        <v>#N/A</v>
      </c>
      <c r="AT98" s="1057"/>
    </row>
    <row r="99" spans="1:46" s="743" customFormat="1" ht="39.950000000000003" customHeight="1" x14ac:dyDescent="0.4">
      <c r="A99" s="700">
        <v>3</v>
      </c>
      <c r="B99" s="700" t="s">
        <v>13</v>
      </c>
      <c r="C99" s="1053"/>
      <c r="D99" s="794">
        <v>0.45833333333333331</v>
      </c>
      <c r="E99" s="795">
        <v>3</v>
      </c>
      <c r="F99" s="905" t="str">
        <f>Section1Draft!E53</f>
        <v>ARCH 351.11</v>
      </c>
      <c r="G99" s="905">
        <f>Section2Draft!$E$53</f>
        <v>0</v>
      </c>
      <c r="H99" s="796">
        <f>Section3Draft!E53</f>
        <v>0</v>
      </c>
      <c r="I99" s="797">
        <f>Section4Draft!E53</f>
        <v>0</v>
      </c>
      <c r="J99" s="908">
        <f>Section1Draft!L53</f>
        <v>0</v>
      </c>
      <c r="K99" s="905">
        <f>Section2Draft!L53</f>
        <v>0</v>
      </c>
      <c r="L99" s="905">
        <f>Section3Draft!L53</f>
        <v>0</v>
      </c>
      <c r="M99" s="909">
        <f>Section4Draft!L53</f>
        <v>0</v>
      </c>
      <c r="N99" s="910" t="str">
        <f>Section1Draft!F53</f>
        <v>ARCH 337.11</v>
      </c>
      <c r="O99" s="905">
        <f>Section2Draft!F53</f>
        <v>0</v>
      </c>
      <c r="P99" s="796">
        <f>Section3Draft!F53</f>
        <v>0</v>
      </c>
      <c r="Q99" s="797">
        <f>Section4Draft!F53</f>
        <v>0</v>
      </c>
      <c r="R99" s="908">
        <f>Section1Draft!M53</f>
        <v>0</v>
      </c>
      <c r="S99" s="905">
        <f>Section2Draft!M53</f>
        <v>0</v>
      </c>
      <c r="T99" s="905">
        <f>Section3Draft!M53</f>
        <v>0</v>
      </c>
      <c r="U99" s="909">
        <f>Section4Draft!M53</f>
        <v>0</v>
      </c>
      <c r="V99" s="910" t="str">
        <f>Section1Draft!G53</f>
        <v>ARCH 309.01</v>
      </c>
      <c r="W99" s="905">
        <f>Section2Draft!G53</f>
        <v>0</v>
      </c>
      <c r="X99" s="796">
        <f>Section3Draft!G53</f>
        <v>0</v>
      </c>
      <c r="Y99" s="797">
        <f>Section4Draft!G53</f>
        <v>0</v>
      </c>
      <c r="Z99" s="908" t="str">
        <f>Section1Draft!N53</f>
        <v>ARCH 316.01</v>
      </c>
      <c r="AA99" s="905">
        <f>Section2Draft!N53</f>
        <v>0</v>
      </c>
      <c r="AB99" s="905" t="str">
        <f>Section3Draft!N53</f>
        <v>ARCH 364.01</v>
      </c>
      <c r="AC99" s="909">
        <f>Section4Draft!N53</f>
        <v>0</v>
      </c>
      <c r="AD99" s="910">
        <f>Section1Draft!H53</f>
        <v>0</v>
      </c>
      <c r="AE99" s="905" t="str">
        <f>Section2Draft!H53</f>
        <v>ARCH 351.12</v>
      </c>
      <c r="AF99" s="796">
        <f>Section3Draft!H53</f>
        <v>0</v>
      </c>
      <c r="AG99" s="797">
        <f>Section4Draft!H53</f>
        <v>0</v>
      </c>
      <c r="AH99" s="908" t="str">
        <f>Section1Draft!O53</f>
        <v>ARCH 352.11</v>
      </c>
      <c r="AI99" s="905" t="str">
        <f>Section2Draft!O53</f>
        <v>ARCH 352.12</v>
      </c>
      <c r="AJ99" s="905" t="str">
        <f>Section3Draft!O53</f>
        <v>ARCH 352.13</v>
      </c>
      <c r="AK99" s="909" t="str">
        <f>Section4Draft!O53</f>
        <v>ARCH 308.01</v>
      </c>
      <c r="AL99" s="910" t="str">
        <f>Section1Draft!I53</f>
        <v>ARCH 362.01</v>
      </c>
      <c r="AM99" s="905">
        <f>Section2Draft!I53</f>
        <v>0</v>
      </c>
      <c r="AN99" s="796">
        <f>Section3Draft!I53</f>
        <v>0</v>
      </c>
      <c r="AO99" s="797">
        <f>Section4Draft!I53</f>
        <v>0</v>
      </c>
      <c r="AP99" s="908" t="str">
        <f>Section1Draft!P53</f>
        <v>ARCH 338.11</v>
      </c>
      <c r="AQ99" s="905" t="str">
        <f>Section2Draft!P53</f>
        <v>ARCH 467.12</v>
      </c>
      <c r="AR99" s="905">
        <f>Section3Draft!P53</f>
        <v>0</v>
      </c>
      <c r="AS99" s="909">
        <f>Section4Draft!P53</f>
        <v>0</v>
      </c>
      <c r="AT99" s="1057"/>
    </row>
    <row r="100" spans="1:46" s="820" customFormat="1" ht="60" customHeight="1" x14ac:dyDescent="0.35">
      <c r="A100" s="814">
        <v>3</v>
      </c>
      <c r="B100" s="814" t="s">
        <v>14</v>
      </c>
      <c r="C100" s="1053"/>
      <c r="D100" s="809"/>
      <c r="E100" s="810"/>
      <c r="F100" s="906" t="str">
        <f>VLOOKUP(F99,'Course List (program)'!$G$2:$L$100,2,FALSE)</f>
        <v xml:space="preserve">Architectural Design Studio III </v>
      </c>
      <c r="G100" s="906" t="e">
        <f>VLOOKUP(G99,'Course List (program)'!$G$2:$L$100,2,FALSE)</f>
        <v>#N/A</v>
      </c>
      <c r="H100" s="815" t="e">
        <f>VLOOKUP(H99,'Course List (program)'!$G$2:$L$100,2,FALSE)</f>
        <v>#N/A</v>
      </c>
      <c r="I100" s="816" t="e">
        <f>VLOOKUP(I99,'Course List (program)'!$G$2:$L$100,2,FALSE)</f>
        <v>#N/A</v>
      </c>
      <c r="J100" s="911" t="e">
        <f>VLOOKUP(J99,'Course List (program)'!$G$2:$L$100,2,FALSE)</f>
        <v>#N/A</v>
      </c>
      <c r="K100" s="906" t="e">
        <f>VLOOKUP(K99,'Course List (program)'!$G$2:$L$100,2,FALSE)</f>
        <v>#N/A</v>
      </c>
      <c r="L100" s="906" t="e">
        <f>VLOOKUP(L99,'Course List (program)'!$G$2:$L$100,2,FALSE)</f>
        <v>#N/A</v>
      </c>
      <c r="M100" s="912" t="e">
        <f>VLOOKUP(M99,'Course List (program)'!$G$2:$L$100,2,FALSE)</f>
        <v>#N/A</v>
      </c>
      <c r="N100" s="913" t="str">
        <f>VLOOKUP(N99,'Course List (program)'!$G$2:$L$100,2,FALSE)</f>
        <v>CAD for Architects I</v>
      </c>
      <c r="O100" s="906" t="e">
        <f>VLOOKUP(O99,'Course List (program)'!$G$2:$L$100,2,FALSE)</f>
        <v>#N/A</v>
      </c>
      <c r="P100" s="815" t="e">
        <f>VLOOKUP(P99,'Course List (program)'!$G$2:$L$100,2,FALSE)</f>
        <v>#N/A</v>
      </c>
      <c r="Q100" s="816" t="e">
        <f>VLOOKUP(Q99,'Course List (program)'!$G$2:$L$100,2,FALSE)</f>
        <v>#N/A</v>
      </c>
      <c r="R100" s="911" t="e">
        <f>VLOOKUP(R99,'Course List (program)'!$G$2:$L$100,2,FALSE)</f>
        <v>#N/A</v>
      </c>
      <c r="S100" s="906" t="e">
        <f>VLOOKUP(S99,'Course List (program)'!$G$2:$L$100,2,FALSE)</f>
        <v>#N/A</v>
      </c>
      <c r="T100" s="906" t="e">
        <f>VLOOKUP(T99,'Course List (program)'!$G$2:$L$100,2,FALSE)</f>
        <v>#N/A</v>
      </c>
      <c r="U100" s="912" t="e">
        <f>VLOOKUP(U99,'Course List (program)'!$G$2:$L$100,2,FALSE)</f>
        <v>#N/A</v>
      </c>
      <c r="V100" s="913" t="str">
        <f>VLOOKUP(V99,'Course List (program)'!$G$2:$L$100,2,FALSE)</f>
        <v xml:space="preserve">Building Physics </v>
      </c>
      <c r="W100" s="906" t="e">
        <f>VLOOKUP(W99,'Course List (program)'!$G$2:$L$100,2,FALSE)</f>
        <v>#N/A</v>
      </c>
      <c r="X100" s="815" t="e">
        <f>VLOOKUP(X99,'Course List (program)'!$G$2:$L$100,2,FALSE)</f>
        <v>#N/A</v>
      </c>
      <c r="Y100" s="816" t="e">
        <f>VLOOKUP(Y99,'Course List (program)'!$G$2:$L$100,2,FALSE)</f>
        <v>#N/A</v>
      </c>
      <c r="Z100" s="911" t="str">
        <f>VLOOKUP(Z99,'Course List (program)'!$G$2:$L$100,2,FALSE)</f>
        <v>History of Architecture II</v>
      </c>
      <c r="AA100" s="906" t="e">
        <f>VLOOKUP(AA99,'Course List (program)'!$G$2:$L$100,2,FALSE)</f>
        <v>#N/A</v>
      </c>
      <c r="AB100" s="906" t="str">
        <f>VLOOKUP(AB99,'Course List (program)'!$G$2:$L$100,2,FALSE)</f>
        <v>New Design in Existing Environment</v>
      </c>
      <c r="AC100" s="912" t="e">
        <f>VLOOKUP(AC99,'Course List (program)'!$G$2:$L$100,2,FALSE)</f>
        <v>#N/A</v>
      </c>
      <c r="AD100" s="913" t="e">
        <f>VLOOKUP(AD99,'Course List (program)'!$G$2:$L$100,2,FALSE)</f>
        <v>#N/A</v>
      </c>
      <c r="AE100" s="906" t="str">
        <f>VLOOKUP(AE99,'Course List (program)'!$G$2:$L$100,2,FALSE)</f>
        <v xml:space="preserve">Architectural Design Studio III </v>
      </c>
      <c r="AF100" s="815" t="e">
        <f>VLOOKUP(AF99,'Course List (program)'!$G$2:$L$100,2,FALSE)</f>
        <v>#N/A</v>
      </c>
      <c r="AG100" s="816" t="e">
        <f>VLOOKUP(AG99,'Course List (program)'!$G$2:$L$100,2,FALSE)</f>
        <v>#N/A</v>
      </c>
      <c r="AH100" s="911" t="str">
        <f>VLOOKUP(AH99,'Course List (program)'!$G$2:$L$100,2,FALSE)</f>
        <v>Architectural Design Studio IV</v>
      </c>
      <c r="AI100" s="906" t="str">
        <f>VLOOKUP(AI99,'Course List (program)'!$G$2:$L$100,2,FALSE)</f>
        <v>Architectural Design Studio IV</v>
      </c>
      <c r="AJ100" s="906" t="str">
        <f>VLOOKUP(AJ99,'Course List (program)'!$G$2:$L$100,2,FALSE)</f>
        <v>Architectural Design Studio IV</v>
      </c>
      <c r="AK100" s="912" t="str">
        <f>VLOOKUP(AK99,'Course List (program)'!$G$2:$L$100,2,FALSE)</f>
        <v>Architectural Psychology</v>
      </c>
      <c r="AL100" s="913" t="str">
        <f>VLOOKUP(AL99,'Course List (program)'!$G$2:$L$100,2,FALSE)</f>
        <v>History of Town Planning</v>
      </c>
      <c r="AM100" s="906" t="e">
        <f>VLOOKUP(AM99,'Course List (program)'!$G$2:$L$100,2,FALSE)</f>
        <v>#N/A</v>
      </c>
      <c r="AN100" s="815" t="e">
        <f>VLOOKUP(AN99,'Course List (program)'!$G$2:$L$100,2,FALSE)</f>
        <v>#N/A</v>
      </c>
      <c r="AO100" s="816" t="e">
        <f>VLOOKUP(AO99,'Course List (program)'!$G$2:$L$100,2,FALSE)</f>
        <v>#N/A</v>
      </c>
      <c r="AP100" s="911" t="str">
        <f>VLOOKUP(AP99,'Course List (program)'!$G$2:$L$100,2,FALSE)</f>
        <v xml:space="preserve">CAD for Architects II </v>
      </c>
      <c r="AQ100" s="906" t="str">
        <f>VLOOKUP(AQ99,'Course List (program)'!$G$2:$L$100,2,FALSE)</f>
        <v>Theory and Application of Town Planning</v>
      </c>
      <c r="AR100" s="906" t="e">
        <f>VLOOKUP(AR99,'Course List (program)'!$G$2:$L$100,2,FALSE)</f>
        <v>#N/A</v>
      </c>
      <c r="AS100" s="912" t="e">
        <f>VLOOKUP(AS99,'Course List (program)'!$G$2:$L$100,2,FALSE)</f>
        <v>#N/A</v>
      </c>
      <c r="AT100" s="1057"/>
    </row>
    <row r="101" spans="1:46" s="808" customFormat="1" ht="39.950000000000003" customHeight="1" x14ac:dyDescent="0.3">
      <c r="A101" s="813">
        <v>3</v>
      </c>
      <c r="B101" s="813" t="s">
        <v>809</v>
      </c>
      <c r="C101" s="1053"/>
      <c r="D101" s="834"/>
      <c r="E101" s="835"/>
      <c r="F101" s="907" t="str">
        <f>VLOOKUP(F99,'Course List (program)'!$G$2:$L$100,3,FALSE)</f>
        <v>Yrd. Doç. Dr. Engin ÜNAL</v>
      </c>
      <c r="G101" s="907" t="e">
        <f>VLOOKUP(G99,'Course List (program)'!$G$2:$L$100,3,FALSE)</f>
        <v>#N/A</v>
      </c>
      <c r="H101" s="827" t="e">
        <f>VLOOKUP(H99,'Course List (program)'!$G$2:$L$100,3,FALSE)</f>
        <v>#N/A</v>
      </c>
      <c r="I101" s="828" t="e">
        <f>VLOOKUP(I99,'Course List (program)'!$G$2:$L$100,3,FALSE)</f>
        <v>#N/A</v>
      </c>
      <c r="J101" s="914" t="e">
        <f>VLOOKUP(J99,'Course List (program)'!$G$2:$L$100,3,FALSE)</f>
        <v>#N/A</v>
      </c>
      <c r="K101" s="907" t="e">
        <f>VLOOKUP(K99,'Course List (program)'!$G$2:$L$100,3,FALSE)</f>
        <v>#N/A</v>
      </c>
      <c r="L101" s="907" t="e">
        <f>VLOOKUP(L99,'Course List (program)'!$G$2:$L$100,3,FALSE)</f>
        <v>#N/A</v>
      </c>
      <c r="M101" s="915" t="e">
        <f>VLOOKUP(M99,'Course List (program)'!$G$2:$L$100,3,FALSE)</f>
        <v>#N/A</v>
      </c>
      <c r="N101" s="916" t="str">
        <f>VLOOKUP(N99,'Course List (program)'!$G$2:$L$100,3,FALSE)</f>
        <v>Yrd. Doç. Dr. Kerem ERCOŞKUN</v>
      </c>
      <c r="O101" s="907" t="e">
        <f>VLOOKUP(O99,'Course List (program)'!$G$2:$L$100,3,FALSE)</f>
        <v>#N/A</v>
      </c>
      <c r="P101" s="827" t="e">
        <f>VLOOKUP(P99,'Course List (program)'!$G$2:$L$100,3,FALSE)</f>
        <v>#N/A</v>
      </c>
      <c r="Q101" s="828" t="e">
        <f>VLOOKUP(Q99,'Course List (program)'!$G$2:$L$100,3,FALSE)</f>
        <v>#N/A</v>
      </c>
      <c r="R101" s="914" t="e">
        <f>VLOOKUP(R99,'Course List (program)'!$G$2:$L$100,3,FALSE)</f>
        <v>#N/A</v>
      </c>
      <c r="S101" s="907" t="e">
        <f>VLOOKUP(S99,'Course List (program)'!$G$2:$L$100,3,FALSE)</f>
        <v>#N/A</v>
      </c>
      <c r="T101" s="907" t="e">
        <f>VLOOKUP(T99,'Course List (program)'!$G$2:$L$100,3,FALSE)</f>
        <v>#N/A</v>
      </c>
      <c r="U101" s="915" t="e">
        <f>VLOOKUP(U99,'Course List (program)'!$G$2:$L$100,3,FALSE)</f>
        <v>#N/A</v>
      </c>
      <c r="V101" s="916" t="str">
        <f>VLOOKUP(V99,'Course List (program)'!$G$2:$L$100,3,FALSE)</f>
        <v>Doç. Dr. Füsun SEZEN</v>
      </c>
      <c r="W101" s="907" t="e">
        <f>VLOOKUP(W99,'Course List (program)'!$G$2:$L$100,3,FALSE)</f>
        <v>#N/A</v>
      </c>
      <c r="X101" s="827" t="e">
        <f>VLOOKUP(X99,'Course List (program)'!$G$2:$L$100,3,FALSE)</f>
        <v>#N/A</v>
      </c>
      <c r="Y101" s="828" t="e">
        <f>VLOOKUP(Y99,'Course List (program)'!$G$2:$L$100,3,FALSE)</f>
        <v>#N/A</v>
      </c>
      <c r="Z101" s="914" t="str">
        <f>VLOOKUP(Z99,'Course List (program)'!$G$2:$L$100,3,FALSE)</f>
        <v>Yrd. Doç. Dr. Soner ŞAHİN</v>
      </c>
      <c r="AA101" s="907" t="e">
        <f>VLOOKUP(AA99,'Course List (program)'!$G$2:$L$100,3,FALSE)</f>
        <v>#N/A</v>
      </c>
      <c r="AB101" s="907" t="str">
        <f>VLOOKUP(AB99,'Course List (program)'!$G$2:$L$100,3,FALSE)</f>
        <v>Doç. Dr. Çiğdem POLATOĞLU</v>
      </c>
      <c r="AC101" s="915" t="e">
        <f>VLOOKUP(AC99,'Course List (program)'!$G$2:$L$100,3,FALSE)</f>
        <v>#N/A</v>
      </c>
      <c r="AD101" s="916" t="e">
        <f>VLOOKUP(AD99,'Course List (program)'!$G$2:$L$100,3,FALSE)</f>
        <v>#N/A</v>
      </c>
      <c r="AE101" s="907" t="str">
        <f>VLOOKUP(AE99,'Course List (program)'!$G$2:$L$100,3,FALSE)</f>
        <v>Öğr. Gör. Ayla KARACABEY</v>
      </c>
      <c r="AF101" s="827" t="e">
        <f>VLOOKUP(AF99,'Course List (program)'!$G$2:$L$100,3,FALSE)</f>
        <v>#N/A</v>
      </c>
      <c r="AG101" s="828" t="e">
        <f>VLOOKUP(AG99,'Course List (program)'!$G$2:$L$100,3,FALSE)</f>
        <v>#N/A</v>
      </c>
      <c r="AH101" s="914" t="str">
        <f>VLOOKUP(AH99,'Course List (program)'!$G$2:$L$100,3,FALSE)</f>
        <v>Prof. Dr. Oya PAKDİL</v>
      </c>
      <c r="AI101" s="907" t="str">
        <f>VLOOKUP(AI99,'Course List (program)'!$G$2:$L$100,3,FALSE)</f>
        <v>Prof. Dr. Şahap ÇAKIN</v>
      </c>
      <c r="AJ101" s="907" t="str">
        <f>VLOOKUP(AJ99,'Course List (program)'!$G$2:$L$100,3,FALSE)</f>
        <v>Öğr. Gör. Erdal ÖZYURT</v>
      </c>
      <c r="AK101" s="915" t="str">
        <f>VLOOKUP(AK99,'Course List (program)'!$G$2:$L$100,3,FALSE)</f>
        <v>Yrd. Doç. Dr. Mari ITO ALPTÜRER</v>
      </c>
      <c r="AL101" s="916" t="str">
        <f>VLOOKUP(AL99,'Course List (program)'!$G$2:$L$100,3,FALSE)</f>
        <v>Doç. Dr. A. Dilek ÖZDEMİR</v>
      </c>
      <c r="AM101" s="907" t="e">
        <f>VLOOKUP(AM99,'Course List (program)'!$G$2:$L$100,3,FALSE)</f>
        <v>#N/A</v>
      </c>
      <c r="AN101" s="827" t="e">
        <f>VLOOKUP(AN99,'Course List (program)'!$G$2:$L$100,3,FALSE)</f>
        <v>#N/A</v>
      </c>
      <c r="AO101" s="828" t="e">
        <f>VLOOKUP(AO99,'Course List (program)'!$G$2:$L$100,3,FALSE)</f>
        <v>#N/A</v>
      </c>
      <c r="AP101" s="914" t="str">
        <f>VLOOKUP(AP99,'Course List (program)'!$G$2:$L$100,3,FALSE)</f>
        <v>Yrd. Doç. Dr. Togan TONG</v>
      </c>
      <c r="AQ101" s="907" t="str">
        <f>VLOOKUP(AQ99,'Course List (program)'!$G$2:$L$100,3,FALSE)</f>
        <v>Prof. Dr. Güzin KONUK</v>
      </c>
      <c r="AR101" s="907" t="e">
        <f>VLOOKUP(AR99,'Course List (program)'!$G$2:$L$100,3,FALSE)</f>
        <v>#N/A</v>
      </c>
      <c r="AS101" s="915" t="e">
        <f>VLOOKUP(AS99,'Course List (program)'!$G$2:$L$100,3,FALSE)</f>
        <v>#N/A</v>
      </c>
      <c r="AT101" s="1057"/>
    </row>
    <row r="102" spans="1:46" ht="39.950000000000003" hidden="1" customHeight="1" x14ac:dyDescent="0.4">
      <c r="A102" s="700">
        <v>3</v>
      </c>
      <c r="B102" s="700" t="s">
        <v>540</v>
      </c>
      <c r="C102" s="1053"/>
      <c r="D102" s="772"/>
      <c r="E102" s="773"/>
      <c r="F102" s="745">
        <f>VLOOKUP(F99,'Course List (program)'!$G$2:$L$100,6,FALSE)</f>
        <v>0</v>
      </c>
      <c r="G102" s="745" t="e">
        <f>VLOOKUP(G99,'Course List (program)'!$G$2:$L$100,6,FALSE)</f>
        <v>#N/A</v>
      </c>
      <c r="H102" s="745" t="e">
        <f>VLOOKUP(H99,'Course List (program)'!$G$2:$L$100,6,FALSE)</f>
        <v>#N/A</v>
      </c>
      <c r="I102" s="746" t="e">
        <f>VLOOKUP(I99,'Course List (program)'!$G$2:$L$100,6,FALSE)</f>
        <v>#N/A</v>
      </c>
      <c r="J102" s="747" t="e">
        <f>VLOOKUP(J99,'Course List (program)'!$G$2:$L$100,6,FALSE)</f>
        <v>#N/A</v>
      </c>
      <c r="K102" s="745" t="e">
        <f>VLOOKUP(K99,'Course List (program)'!$G$2:$L$100,6,FALSE)</f>
        <v>#N/A</v>
      </c>
      <c r="L102" s="745" t="e">
        <f>VLOOKUP(L99,'Course List (program)'!$G$2:$L$100,6,FALSE)</f>
        <v>#N/A</v>
      </c>
      <c r="M102" s="748" t="e">
        <f>VLOOKUP(M99,'Course List (program)'!$G$2:$L$100,6,FALSE)</f>
        <v>#N/A</v>
      </c>
      <c r="N102" s="749" t="str">
        <f>VLOOKUP(N99,'Course List (program)'!$G$2:$L$100,6,FALSE)</f>
        <v>GSF.222</v>
      </c>
      <c r="O102" s="745" t="e">
        <f>VLOOKUP(O99,'Course List (program)'!$G$2:$L$100,6,FALSE)</f>
        <v>#N/A</v>
      </c>
      <c r="P102" s="745" t="e">
        <f>VLOOKUP(P99,'Course List (program)'!$G$2:$L$100,6,FALSE)</f>
        <v>#N/A</v>
      </c>
      <c r="Q102" s="746" t="e">
        <f>VLOOKUP(Q99,'Course List (program)'!$G$2:$L$100,6,FALSE)</f>
        <v>#N/A</v>
      </c>
      <c r="R102" s="747" t="e">
        <f>VLOOKUP(R99,'Course List (program)'!$G$2:$L$100,6,FALSE)</f>
        <v>#N/A</v>
      </c>
      <c r="S102" s="745" t="e">
        <f>VLOOKUP(S99,'Course List (program)'!$G$2:$L$100,6,FALSE)</f>
        <v>#N/A</v>
      </c>
      <c r="T102" s="745" t="e">
        <f>VLOOKUP(T99,'Course List (program)'!$G$2:$L$100,6,FALSE)</f>
        <v>#N/A</v>
      </c>
      <c r="U102" s="748" t="e">
        <f>VLOOKUP(U99,'Course List (program)'!$G$2:$L$100,6,FALSE)</f>
        <v>#N/A</v>
      </c>
      <c r="V102" s="749">
        <f>VLOOKUP(V99,'Course List (program)'!$G$2:$L$100,6,FALSE)</f>
        <v>0</v>
      </c>
      <c r="W102" s="745" t="e">
        <f>VLOOKUP(W99,'Course List (program)'!$G$2:$L$100,6,FALSE)</f>
        <v>#N/A</v>
      </c>
      <c r="X102" s="745" t="e">
        <f>VLOOKUP(X99,'Course List (program)'!$G$2:$L$100,6,FALSE)</f>
        <v>#N/A</v>
      </c>
      <c r="Y102" s="746" t="e">
        <f>VLOOKUP(Y99,'Course List (program)'!$G$2:$L$100,6,FALSE)</f>
        <v>#N/A</v>
      </c>
      <c r="Z102" s="747">
        <f>VLOOKUP(Z99,'Course List (program)'!$G$2:$L$100,6,FALSE)</f>
        <v>0</v>
      </c>
      <c r="AA102" s="745" t="e">
        <f>VLOOKUP(AA99,'Course List (program)'!$G$2:$L$100,6,FALSE)</f>
        <v>#N/A</v>
      </c>
      <c r="AB102" s="745">
        <f>VLOOKUP(AB99,'Course List (program)'!$G$2:$L$100,6,FALSE)</f>
        <v>0</v>
      </c>
      <c r="AC102" s="748" t="e">
        <f>VLOOKUP(AC99,'Course List (program)'!$G$2:$L$100,6,FALSE)</f>
        <v>#N/A</v>
      </c>
      <c r="AD102" s="749" t="e">
        <f>VLOOKUP(AD99,'Course List (program)'!$G$2:$L$100,6,FALSE)</f>
        <v>#N/A</v>
      </c>
      <c r="AE102" s="745">
        <f>VLOOKUP(AE99,'Course List (program)'!$G$2:$L$100,6,FALSE)</f>
        <v>0</v>
      </c>
      <c r="AF102" s="745" t="e">
        <f>VLOOKUP(AF99,'Course List (program)'!$G$2:$L$100,6,FALSE)</f>
        <v>#N/A</v>
      </c>
      <c r="AG102" s="746" t="e">
        <f>VLOOKUP(AG99,'Course List (program)'!$G$2:$L$100,6,FALSE)</f>
        <v>#N/A</v>
      </c>
      <c r="AH102" s="747">
        <f>VLOOKUP(AH99,'Course List (program)'!$G$2:$L$100,6,FALSE)</f>
        <v>0</v>
      </c>
      <c r="AI102" s="745">
        <f>VLOOKUP(AI99,'Course List (program)'!$G$2:$L$100,6,FALSE)</f>
        <v>0</v>
      </c>
      <c r="AJ102" s="745">
        <f>VLOOKUP(AJ99,'Course List (program)'!$G$2:$L$100,6,FALSE)</f>
        <v>0</v>
      </c>
      <c r="AK102" s="748">
        <f>VLOOKUP(AK99,'Course List (program)'!$G$2:$L$100,6,FALSE)</f>
        <v>0</v>
      </c>
      <c r="AL102" s="750">
        <f>VLOOKUP(AL99,'Course List (program)'!$G$2:$L$100,6,FALSE)</f>
        <v>0</v>
      </c>
      <c r="AM102" s="745" t="e">
        <f>VLOOKUP(AM99,'Course List (program)'!$G$2:$L$100,6,FALSE)</f>
        <v>#N/A</v>
      </c>
      <c r="AN102" s="745" t="e">
        <f>VLOOKUP(AN99,'Course List (program)'!$G$2:$L$100,6,FALSE)</f>
        <v>#N/A</v>
      </c>
      <c r="AO102" s="746" t="e">
        <f>VLOOKUP(AO99,'Course List (program)'!$G$2:$L$100,6,FALSE)</f>
        <v>#N/A</v>
      </c>
      <c r="AP102" s="747" t="str">
        <f>VLOOKUP(AP99,'Course List (program)'!$G$2:$L$100,6,FALSE)</f>
        <v>GSF.222</v>
      </c>
      <c r="AQ102" s="745">
        <f>VLOOKUP(AQ99,'Course List (program)'!$G$2:$L$100,6,FALSE)</f>
        <v>0</v>
      </c>
      <c r="AR102" s="745" t="e">
        <f>VLOOKUP(AR99,'Course List (program)'!$G$2:$L$100,6,FALSE)</f>
        <v>#N/A</v>
      </c>
      <c r="AS102" s="748" t="e">
        <f>VLOOKUP(AS99,'Course List (program)'!$G$2:$L$100,6,FALSE)</f>
        <v>#N/A</v>
      </c>
      <c r="AT102" s="1057"/>
    </row>
    <row r="103" spans="1:46" s="743" customFormat="1" ht="39.950000000000003" customHeight="1" x14ac:dyDescent="0.4">
      <c r="A103" s="700">
        <v>3</v>
      </c>
      <c r="B103" s="700" t="s">
        <v>13</v>
      </c>
      <c r="C103" s="1053"/>
      <c r="D103" s="794">
        <v>0.5</v>
      </c>
      <c r="E103" s="795">
        <v>4</v>
      </c>
      <c r="F103" s="905" t="str">
        <f>Section1Draft!E55</f>
        <v>ARCH 351.11</v>
      </c>
      <c r="G103" s="905">
        <f>Section2Draft!$E$55</f>
        <v>0</v>
      </c>
      <c r="H103" s="796">
        <f>Section3Draft!E55</f>
        <v>0</v>
      </c>
      <c r="I103" s="797">
        <f>Section4Draft!E55</f>
        <v>0</v>
      </c>
      <c r="J103" s="908">
        <f>Section1Draft!L55</f>
        <v>0</v>
      </c>
      <c r="K103" s="905">
        <f>Section2Draft!L55</f>
        <v>0</v>
      </c>
      <c r="L103" s="905">
        <f>Section3Draft!L55</f>
        <v>0</v>
      </c>
      <c r="M103" s="909">
        <f>Section4Draft!L55</f>
        <v>0</v>
      </c>
      <c r="N103" s="910" t="str">
        <f>Section1Draft!F55</f>
        <v>ARCH 337.11</v>
      </c>
      <c r="O103" s="905">
        <f>Section2Draft!F55</f>
        <v>0</v>
      </c>
      <c r="P103" s="796">
        <f>Section3Draft!F55</f>
        <v>0</v>
      </c>
      <c r="Q103" s="797">
        <f>Section4Draft!F55</f>
        <v>0</v>
      </c>
      <c r="R103" s="908">
        <f>Section1Draft!M55</f>
        <v>0</v>
      </c>
      <c r="S103" s="905">
        <f>Section2Draft!M55</f>
        <v>0</v>
      </c>
      <c r="T103" s="905">
        <f>Section3Draft!M55</f>
        <v>0</v>
      </c>
      <c r="U103" s="909">
        <f>Section4Draft!M55</f>
        <v>0</v>
      </c>
      <c r="V103" s="910" t="str">
        <f>Section1Draft!G55</f>
        <v>ARCH 362.01</v>
      </c>
      <c r="W103" s="905">
        <f>Section2Draft!G55</f>
        <v>0</v>
      </c>
      <c r="X103" s="796">
        <f>Section3Draft!G55</f>
        <v>0</v>
      </c>
      <c r="Y103" s="797">
        <f>Section4Draft!G55</f>
        <v>0</v>
      </c>
      <c r="Z103" s="908" t="str">
        <f>Section1Draft!N55</f>
        <v>ARCH 316.01</v>
      </c>
      <c r="AA103" s="905">
        <f>Section2Draft!N55</f>
        <v>0</v>
      </c>
      <c r="AB103" s="905" t="str">
        <f>Section3Draft!N55</f>
        <v>ARCH 364.01</v>
      </c>
      <c r="AC103" s="909">
        <f>Section4Draft!N55</f>
        <v>0</v>
      </c>
      <c r="AD103" s="910">
        <f>Section1Draft!H55</f>
        <v>0</v>
      </c>
      <c r="AE103" s="905" t="str">
        <f>Section2Draft!H55</f>
        <v>ARCH 351.12</v>
      </c>
      <c r="AF103" s="796">
        <f>Section3Draft!H55</f>
        <v>0</v>
      </c>
      <c r="AG103" s="797">
        <f>Section4Draft!H55</f>
        <v>0</v>
      </c>
      <c r="AH103" s="908" t="str">
        <f>Section1Draft!O55</f>
        <v>ARCH 352.11</v>
      </c>
      <c r="AI103" s="905" t="str">
        <f>Section2Draft!O55</f>
        <v>ARCH 352.12</v>
      </c>
      <c r="AJ103" s="905" t="str">
        <f>Section3Draft!O55</f>
        <v>ARCH 352.13</v>
      </c>
      <c r="AK103" s="909">
        <f>Section4Draft!O55</f>
        <v>0</v>
      </c>
      <c r="AL103" s="910" t="str">
        <f>Section1Draft!I55</f>
        <v>ARCH 362.01</v>
      </c>
      <c r="AM103" s="905">
        <f>Section2Draft!I55</f>
        <v>0</v>
      </c>
      <c r="AN103" s="796">
        <f>Section3Draft!I55</f>
        <v>0</v>
      </c>
      <c r="AO103" s="797">
        <f>Section4Draft!I55</f>
        <v>0</v>
      </c>
      <c r="AP103" s="908" t="str">
        <f>Section1Draft!P55</f>
        <v>ARCH 338.11</v>
      </c>
      <c r="AQ103" s="905" t="str">
        <f>Section2Draft!P55</f>
        <v>ARCH 467.12</v>
      </c>
      <c r="AR103" s="905">
        <f>Section3Draft!P55</f>
        <v>0</v>
      </c>
      <c r="AS103" s="909">
        <f>Section4Draft!P55</f>
        <v>0</v>
      </c>
      <c r="AT103" s="1057"/>
    </row>
    <row r="104" spans="1:46" s="820" customFormat="1" ht="60" customHeight="1" x14ac:dyDescent="0.35">
      <c r="A104" s="814">
        <v>3</v>
      </c>
      <c r="B104" s="814" t="s">
        <v>14</v>
      </c>
      <c r="C104" s="1053"/>
      <c r="D104" s="809"/>
      <c r="E104" s="810"/>
      <c r="F104" s="906" t="str">
        <f>VLOOKUP(F103,'Course List (program)'!$G$2:$L$100,2,FALSE)</f>
        <v xml:space="preserve">Architectural Design Studio III </v>
      </c>
      <c r="G104" s="906" t="e">
        <f>VLOOKUP(G103,'Course List (program)'!$G$2:$L$100,2,FALSE)</f>
        <v>#N/A</v>
      </c>
      <c r="H104" s="815" t="e">
        <f>VLOOKUP(H103,'Course List (program)'!$G$2:$L$100,2,FALSE)</f>
        <v>#N/A</v>
      </c>
      <c r="I104" s="816" t="e">
        <f>VLOOKUP(I103,'Course List (program)'!$G$2:$L$100,2,FALSE)</f>
        <v>#N/A</v>
      </c>
      <c r="J104" s="911" t="e">
        <f>VLOOKUP(J103,'Course List (program)'!$G$2:$L$100,2,FALSE)</f>
        <v>#N/A</v>
      </c>
      <c r="K104" s="906" t="e">
        <f>VLOOKUP(K103,'Course List (program)'!$G$2:$L$100,2,FALSE)</f>
        <v>#N/A</v>
      </c>
      <c r="L104" s="906" t="e">
        <f>VLOOKUP(L103,'Course List (program)'!$G$2:$L$100,2,FALSE)</f>
        <v>#N/A</v>
      </c>
      <c r="M104" s="912" t="e">
        <f>VLOOKUP(M103,'Course List (program)'!$G$2:$L$100,2,FALSE)</f>
        <v>#N/A</v>
      </c>
      <c r="N104" s="913" t="str">
        <f>VLOOKUP(N103,'Course List (program)'!$G$2:$L$100,2,FALSE)</f>
        <v>CAD for Architects I</v>
      </c>
      <c r="O104" s="906" t="e">
        <f>VLOOKUP(O103,'Course List (program)'!$G$2:$L$100,2,FALSE)</f>
        <v>#N/A</v>
      </c>
      <c r="P104" s="815" t="e">
        <f>VLOOKUP(P103,'Course List (program)'!$G$2:$L$100,2,FALSE)</f>
        <v>#N/A</v>
      </c>
      <c r="Q104" s="816" t="e">
        <f>VLOOKUP(Q103,'Course List (program)'!$G$2:$L$100,2,FALSE)</f>
        <v>#N/A</v>
      </c>
      <c r="R104" s="911" t="e">
        <f>VLOOKUP(R103,'Course List (program)'!$G$2:$L$100,2,FALSE)</f>
        <v>#N/A</v>
      </c>
      <c r="S104" s="906" t="e">
        <f>VLOOKUP(S103,'Course List (program)'!$G$2:$L$100,2,FALSE)</f>
        <v>#N/A</v>
      </c>
      <c r="T104" s="906" t="e">
        <f>VLOOKUP(T103,'Course List (program)'!$G$2:$L$100,2,FALSE)</f>
        <v>#N/A</v>
      </c>
      <c r="U104" s="912" t="e">
        <f>VLOOKUP(U103,'Course List (program)'!$G$2:$L$100,2,FALSE)</f>
        <v>#N/A</v>
      </c>
      <c r="V104" s="913" t="str">
        <f>VLOOKUP(V103,'Course List (program)'!$G$2:$L$100,2,FALSE)</f>
        <v>History of Town Planning</v>
      </c>
      <c r="W104" s="906" t="e">
        <f>VLOOKUP(W103,'Course List (program)'!$G$2:$L$100,2,FALSE)</f>
        <v>#N/A</v>
      </c>
      <c r="X104" s="815" t="e">
        <f>VLOOKUP(X103,'Course List (program)'!$G$2:$L$100,2,FALSE)</f>
        <v>#N/A</v>
      </c>
      <c r="Y104" s="816" t="e">
        <f>VLOOKUP(Y103,'Course List (program)'!$G$2:$L$100,2,FALSE)</f>
        <v>#N/A</v>
      </c>
      <c r="Z104" s="911" t="str">
        <f>VLOOKUP(Z103,'Course List (program)'!$G$2:$L$100,2,FALSE)</f>
        <v>History of Architecture II</v>
      </c>
      <c r="AA104" s="906" t="e">
        <f>VLOOKUP(AA103,'Course List (program)'!$G$2:$L$100,2,FALSE)</f>
        <v>#N/A</v>
      </c>
      <c r="AB104" s="906" t="str">
        <f>VLOOKUP(AB103,'Course List (program)'!$G$2:$L$100,2,FALSE)</f>
        <v>New Design in Existing Environment</v>
      </c>
      <c r="AC104" s="912" t="e">
        <f>VLOOKUP(AC103,'Course List (program)'!$G$2:$L$100,2,FALSE)</f>
        <v>#N/A</v>
      </c>
      <c r="AD104" s="913" t="e">
        <f>VLOOKUP(AD103,'Course List (program)'!$G$2:$L$100,2,FALSE)</f>
        <v>#N/A</v>
      </c>
      <c r="AE104" s="906" t="str">
        <f>VLOOKUP(AE103,'Course List (program)'!$G$2:$L$100,2,FALSE)</f>
        <v xml:space="preserve">Architectural Design Studio III </v>
      </c>
      <c r="AF104" s="815" t="e">
        <f>VLOOKUP(AF103,'Course List (program)'!$G$2:$L$100,2,FALSE)</f>
        <v>#N/A</v>
      </c>
      <c r="AG104" s="816" t="e">
        <f>VLOOKUP(AG103,'Course List (program)'!$G$2:$L$100,2,FALSE)</f>
        <v>#N/A</v>
      </c>
      <c r="AH104" s="911" t="str">
        <f>VLOOKUP(AH103,'Course List (program)'!$G$2:$L$100,2,FALSE)</f>
        <v>Architectural Design Studio IV</v>
      </c>
      <c r="AI104" s="906" t="str">
        <f>VLOOKUP(AI103,'Course List (program)'!$G$2:$L$100,2,FALSE)</f>
        <v>Architectural Design Studio IV</v>
      </c>
      <c r="AJ104" s="906" t="str">
        <f>VLOOKUP(AJ103,'Course List (program)'!$G$2:$L$100,2,FALSE)</f>
        <v>Architectural Design Studio IV</v>
      </c>
      <c r="AK104" s="912" t="e">
        <f>VLOOKUP(AK103,'Course List (program)'!$G$2:$L$100,2,FALSE)</f>
        <v>#N/A</v>
      </c>
      <c r="AL104" s="913" t="str">
        <f>VLOOKUP(AL103,'Course List (program)'!$G$2:$L$100,2,FALSE)</f>
        <v>History of Town Planning</v>
      </c>
      <c r="AM104" s="906" t="e">
        <f>VLOOKUP(AM103,'Course List (program)'!$G$2:$L$100,2,FALSE)</f>
        <v>#N/A</v>
      </c>
      <c r="AN104" s="815" t="e">
        <f>VLOOKUP(AN103,'Course List (program)'!$G$2:$L$100,2,FALSE)</f>
        <v>#N/A</v>
      </c>
      <c r="AO104" s="816" t="e">
        <f>VLOOKUP(AO103,'Course List (program)'!$G$2:$L$100,2,FALSE)</f>
        <v>#N/A</v>
      </c>
      <c r="AP104" s="911" t="str">
        <f>VLOOKUP(AP103,'Course List (program)'!$G$2:$L$100,2,FALSE)</f>
        <v xml:space="preserve">CAD for Architects II </v>
      </c>
      <c r="AQ104" s="906" t="str">
        <f>VLOOKUP(AQ103,'Course List (program)'!$G$2:$L$100,2,FALSE)</f>
        <v>Theory and Application of Town Planning</v>
      </c>
      <c r="AR104" s="906" t="e">
        <f>VLOOKUP(AR103,'Course List (program)'!$G$2:$L$100,2,FALSE)</f>
        <v>#N/A</v>
      </c>
      <c r="AS104" s="912" t="e">
        <f>VLOOKUP(AS103,'Course List (program)'!$G$2:$L$100,2,FALSE)</f>
        <v>#N/A</v>
      </c>
      <c r="AT104" s="1057"/>
    </row>
    <row r="105" spans="1:46" s="808" customFormat="1" ht="39.950000000000003" customHeight="1" x14ac:dyDescent="0.3">
      <c r="A105" s="813">
        <v>3</v>
      </c>
      <c r="B105" s="813" t="s">
        <v>809</v>
      </c>
      <c r="C105" s="1053"/>
      <c r="D105" s="834"/>
      <c r="E105" s="835"/>
      <c r="F105" s="907" t="str">
        <f>VLOOKUP(F103,'Course List (program)'!$G$2:$L$100,3,FALSE)</f>
        <v>Yrd. Doç. Dr. Engin ÜNAL</v>
      </c>
      <c r="G105" s="907" t="e">
        <f>VLOOKUP(G103,'Course List (program)'!$G$2:$L$100,3,FALSE)</f>
        <v>#N/A</v>
      </c>
      <c r="H105" s="827" t="e">
        <f>VLOOKUP(H103,'Course List (program)'!$G$2:$L$100,3,FALSE)</f>
        <v>#N/A</v>
      </c>
      <c r="I105" s="828" t="e">
        <f>VLOOKUP(I103,'Course List (program)'!$G$2:$L$100,3,FALSE)</f>
        <v>#N/A</v>
      </c>
      <c r="J105" s="914" t="e">
        <f>VLOOKUP(J103,'Course List (program)'!$G$2:$L$100,3,FALSE)</f>
        <v>#N/A</v>
      </c>
      <c r="K105" s="907" t="e">
        <f>VLOOKUP(K103,'Course List (program)'!$G$2:$L$100,3,FALSE)</f>
        <v>#N/A</v>
      </c>
      <c r="L105" s="907" t="e">
        <f>VLOOKUP(L103,'Course List (program)'!$G$2:$L$100,3,FALSE)</f>
        <v>#N/A</v>
      </c>
      <c r="M105" s="915" t="e">
        <f>VLOOKUP(M103,'Course List (program)'!$G$2:$L$100,3,FALSE)</f>
        <v>#N/A</v>
      </c>
      <c r="N105" s="916" t="str">
        <f>VLOOKUP(N103,'Course List (program)'!$G$2:$L$100,3,FALSE)</f>
        <v>Yrd. Doç. Dr. Kerem ERCOŞKUN</v>
      </c>
      <c r="O105" s="907" t="e">
        <f>VLOOKUP(O103,'Course List (program)'!$G$2:$L$100,3,FALSE)</f>
        <v>#N/A</v>
      </c>
      <c r="P105" s="827" t="e">
        <f>VLOOKUP(P103,'Course List (program)'!$G$2:$L$100,3,FALSE)</f>
        <v>#N/A</v>
      </c>
      <c r="Q105" s="828" t="e">
        <f>VLOOKUP(Q103,'Course List (program)'!$G$2:$L$100,3,FALSE)</f>
        <v>#N/A</v>
      </c>
      <c r="R105" s="914" t="e">
        <f>VLOOKUP(R103,'Course List (program)'!$G$2:$L$100,3,FALSE)</f>
        <v>#N/A</v>
      </c>
      <c r="S105" s="907" t="e">
        <f>VLOOKUP(S103,'Course List (program)'!$G$2:$L$100,3,FALSE)</f>
        <v>#N/A</v>
      </c>
      <c r="T105" s="907" t="e">
        <f>VLOOKUP(T103,'Course List (program)'!$G$2:$L$100,3,FALSE)</f>
        <v>#N/A</v>
      </c>
      <c r="U105" s="915" t="e">
        <f>VLOOKUP(U103,'Course List (program)'!$G$2:$L$100,3,FALSE)</f>
        <v>#N/A</v>
      </c>
      <c r="V105" s="916" t="str">
        <f>VLOOKUP(V103,'Course List (program)'!$G$2:$L$100,3,FALSE)</f>
        <v>Doç. Dr. A. Dilek ÖZDEMİR</v>
      </c>
      <c r="W105" s="907" t="e">
        <f>VLOOKUP(W103,'Course List (program)'!$G$2:$L$100,3,FALSE)</f>
        <v>#N/A</v>
      </c>
      <c r="X105" s="827" t="e">
        <f>VLOOKUP(X103,'Course List (program)'!$G$2:$L$100,3,FALSE)</f>
        <v>#N/A</v>
      </c>
      <c r="Y105" s="828" t="e">
        <f>VLOOKUP(Y103,'Course List (program)'!$G$2:$L$100,3,FALSE)</f>
        <v>#N/A</v>
      </c>
      <c r="Z105" s="914" t="str">
        <f>VLOOKUP(Z103,'Course List (program)'!$G$2:$L$100,3,FALSE)</f>
        <v>Yrd. Doç. Dr. Soner ŞAHİN</v>
      </c>
      <c r="AA105" s="907" t="e">
        <f>VLOOKUP(AA103,'Course List (program)'!$G$2:$L$100,3,FALSE)</f>
        <v>#N/A</v>
      </c>
      <c r="AB105" s="907" t="str">
        <f>VLOOKUP(AB103,'Course List (program)'!$G$2:$L$100,3,FALSE)</f>
        <v>Doç. Dr. Çiğdem POLATOĞLU</v>
      </c>
      <c r="AC105" s="915" t="e">
        <f>VLOOKUP(AC103,'Course List (program)'!$G$2:$L$100,3,FALSE)</f>
        <v>#N/A</v>
      </c>
      <c r="AD105" s="916" t="e">
        <f>VLOOKUP(AD103,'Course List (program)'!$G$2:$L$100,3,FALSE)</f>
        <v>#N/A</v>
      </c>
      <c r="AE105" s="907" t="str">
        <f>VLOOKUP(AE103,'Course List (program)'!$G$2:$L$100,3,FALSE)</f>
        <v>Öğr. Gör. Ayla KARACABEY</v>
      </c>
      <c r="AF105" s="827" t="e">
        <f>VLOOKUP(AF103,'Course List (program)'!$G$2:$L$100,3,FALSE)</f>
        <v>#N/A</v>
      </c>
      <c r="AG105" s="828" t="e">
        <f>VLOOKUP(AG103,'Course List (program)'!$G$2:$L$100,3,FALSE)</f>
        <v>#N/A</v>
      </c>
      <c r="AH105" s="914" t="str">
        <f>VLOOKUP(AH103,'Course List (program)'!$G$2:$L$100,3,FALSE)</f>
        <v>Prof. Dr. Oya PAKDİL</v>
      </c>
      <c r="AI105" s="907" t="str">
        <f>VLOOKUP(AI103,'Course List (program)'!$G$2:$L$100,3,FALSE)</f>
        <v>Prof. Dr. Şahap ÇAKIN</v>
      </c>
      <c r="AJ105" s="907" t="str">
        <f>VLOOKUP(AJ103,'Course List (program)'!$G$2:$L$100,3,FALSE)</f>
        <v>Öğr. Gör. Erdal ÖZYURT</v>
      </c>
      <c r="AK105" s="915" t="e">
        <f>VLOOKUP(AK103,'Course List (program)'!$G$2:$L$100,3,FALSE)</f>
        <v>#N/A</v>
      </c>
      <c r="AL105" s="916" t="str">
        <f>VLOOKUP(AL103,'Course List (program)'!$G$2:$L$100,3,FALSE)</f>
        <v>Doç. Dr. A. Dilek ÖZDEMİR</v>
      </c>
      <c r="AM105" s="907" t="e">
        <f>VLOOKUP(AM103,'Course List (program)'!$G$2:$L$100,3,FALSE)</f>
        <v>#N/A</v>
      </c>
      <c r="AN105" s="827" t="e">
        <f>VLOOKUP(AN103,'Course List (program)'!$G$2:$L$100,3,FALSE)</f>
        <v>#N/A</v>
      </c>
      <c r="AO105" s="828" t="e">
        <f>VLOOKUP(AO103,'Course List (program)'!$G$2:$L$100,3,FALSE)</f>
        <v>#N/A</v>
      </c>
      <c r="AP105" s="914" t="str">
        <f>VLOOKUP(AP103,'Course List (program)'!$G$2:$L$100,3,FALSE)</f>
        <v>Yrd. Doç. Dr. Togan TONG</v>
      </c>
      <c r="AQ105" s="907" t="str">
        <f>VLOOKUP(AQ103,'Course List (program)'!$G$2:$L$100,3,FALSE)</f>
        <v>Prof. Dr. Güzin KONUK</v>
      </c>
      <c r="AR105" s="907" t="e">
        <f>VLOOKUP(AR103,'Course List (program)'!$G$2:$L$100,3,FALSE)</f>
        <v>#N/A</v>
      </c>
      <c r="AS105" s="915" t="e">
        <f>VLOOKUP(AS103,'Course List (program)'!$G$2:$L$100,3,FALSE)</f>
        <v>#N/A</v>
      </c>
      <c r="AT105" s="1057"/>
    </row>
    <row r="106" spans="1:46" ht="39.950000000000003" hidden="1" customHeight="1" x14ac:dyDescent="0.4">
      <c r="A106" s="700">
        <v>3</v>
      </c>
      <c r="B106" s="700" t="s">
        <v>540</v>
      </c>
      <c r="C106" s="1053"/>
      <c r="D106" s="772"/>
      <c r="E106" s="773"/>
      <c r="F106" s="745">
        <f>VLOOKUP(F103,'Course List (program)'!$G$2:$L$100,6,FALSE)</f>
        <v>0</v>
      </c>
      <c r="G106" s="745" t="e">
        <f>VLOOKUP(G103,'Course List (program)'!$G$2:$L$100,6,FALSE)</f>
        <v>#N/A</v>
      </c>
      <c r="H106" s="745" t="e">
        <f>VLOOKUP(H103,'Course List (program)'!$G$2:$L$100,6,FALSE)</f>
        <v>#N/A</v>
      </c>
      <c r="I106" s="746" t="e">
        <f>VLOOKUP(I103,'Course List (program)'!$G$2:$L$100,6,FALSE)</f>
        <v>#N/A</v>
      </c>
      <c r="J106" s="747" t="e">
        <f>VLOOKUP(J103,'Course List (program)'!$G$2:$L$100,6,FALSE)</f>
        <v>#N/A</v>
      </c>
      <c r="K106" s="745" t="e">
        <f>VLOOKUP(K103,'Course List (program)'!$G$2:$L$100,6,FALSE)</f>
        <v>#N/A</v>
      </c>
      <c r="L106" s="745" t="e">
        <f>VLOOKUP(L103,'Course List (program)'!$G$2:$L$100,6,FALSE)</f>
        <v>#N/A</v>
      </c>
      <c r="M106" s="748" t="e">
        <f>VLOOKUP(M103,'Course List (program)'!$G$2:$L$100,6,FALSE)</f>
        <v>#N/A</v>
      </c>
      <c r="N106" s="749" t="str">
        <f>VLOOKUP(N103,'Course List (program)'!$G$2:$L$100,6,FALSE)</f>
        <v>GSF.222</v>
      </c>
      <c r="O106" s="745" t="e">
        <f>VLOOKUP(O103,'Course List (program)'!$G$2:$L$100,6,FALSE)</f>
        <v>#N/A</v>
      </c>
      <c r="P106" s="745" t="e">
        <f>VLOOKUP(P103,'Course List (program)'!$G$2:$L$100,6,FALSE)</f>
        <v>#N/A</v>
      </c>
      <c r="Q106" s="746" t="e">
        <f>VLOOKUP(Q103,'Course List (program)'!$G$2:$L$100,6,FALSE)</f>
        <v>#N/A</v>
      </c>
      <c r="R106" s="747" t="e">
        <f>VLOOKUP(R103,'Course List (program)'!$G$2:$L$100,6,FALSE)</f>
        <v>#N/A</v>
      </c>
      <c r="S106" s="745" t="e">
        <f>VLOOKUP(S103,'Course List (program)'!$G$2:$L$100,6,FALSE)</f>
        <v>#N/A</v>
      </c>
      <c r="T106" s="745" t="e">
        <f>VLOOKUP(T103,'Course List (program)'!$G$2:$L$100,6,FALSE)</f>
        <v>#N/A</v>
      </c>
      <c r="U106" s="748" t="e">
        <f>VLOOKUP(U103,'Course List (program)'!$G$2:$L$100,6,FALSE)</f>
        <v>#N/A</v>
      </c>
      <c r="V106" s="749">
        <f>VLOOKUP(V103,'Course List (program)'!$G$2:$L$100,6,FALSE)</f>
        <v>0</v>
      </c>
      <c r="W106" s="745" t="e">
        <f>VLOOKUP(W103,'Course List (program)'!$G$2:$L$100,6,FALSE)</f>
        <v>#N/A</v>
      </c>
      <c r="X106" s="745" t="e">
        <f>VLOOKUP(X103,'Course List (program)'!$G$2:$L$100,6,FALSE)</f>
        <v>#N/A</v>
      </c>
      <c r="Y106" s="746" t="e">
        <f>VLOOKUP(Y103,'Course List (program)'!$G$2:$L$100,6,FALSE)</f>
        <v>#N/A</v>
      </c>
      <c r="Z106" s="747">
        <f>VLOOKUP(Z103,'Course List (program)'!$G$2:$L$100,6,FALSE)</f>
        <v>0</v>
      </c>
      <c r="AA106" s="745" t="e">
        <f>VLOOKUP(AA103,'Course List (program)'!$G$2:$L$100,6,FALSE)</f>
        <v>#N/A</v>
      </c>
      <c r="AB106" s="745">
        <f>VLOOKUP(AB103,'Course List (program)'!$G$2:$L$100,6,FALSE)</f>
        <v>0</v>
      </c>
      <c r="AC106" s="748" t="e">
        <f>VLOOKUP(AC103,'Course List (program)'!$G$2:$L$100,6,FALSE)</f>
        <v>#N/A</v>
      </c>
      <c r="AD106" s="749" t="e">
        <f>VLOOKUP(AD103,'Course List (program)'!$G$2:$L$100,6,FALSE)</f>
        <v>#N/A</v>
      </c>
      <c r="AE106" s="745">
        <f>VLOOKUP(AE103,'Course List (program)'!$G$2:$L$100,6,FALSE)</f>
        <v>0</v>
      </c>
      <c r="AF106" s="745" t="e">
        <f>VLOOKUP(AF103,'Course List (program)'!$G$2:$L$100,6,FALSE)</f>
        <v>#N/A</v>
      </c>
      <c r="AG106" s="746" t="e">
        <f>VLOOKUP(AG103,'Course List (program)'!$G$2:$L$100,6,FALSE)</f>
        <v>#N/A</v>
      </c>
      <c r="AH106" s="747">
        <f>VLOOKUP(AH103,'Course List (program)'!$G$2:$L$100,6,FALSE)</f>
        <v>0</v>
      </c>
      <c r="AI106" s="745">
        <f>VLOOKUP(AI103,'Course List (program)'!$G$2:$L$100,6,FALSE)</f>
        <v>0</v>
      </c>
      <c r="AJ106" s="745">
        <f>VLOOKUP(AJ103,'Course List (program)'!$G$2:$L$100,6,FALSE)</f>
        <v>0</v>
      </c>
      <c r="AK106" s="748" t="e">
        <f>VLOOKUP(AK103,'Course List (program)'!$G$2:$L$100,6,FALSE)</f>
        <v>#N/A</v>
      </c>
      <c r="AL106" s="750">
        <f>VLOOKUP(AL103,'Course List (program)'!$G$2:$L$100,6,FALSE)</f>
        <v>0</v>
      </c>
      <c r="AM106" s="745" t="e">
        <f>VLOOKUP(AM103,'Course List (program)'!$G$2:$L$100,6,FALSE)</f>
        <v>#N/A</v>
      </c>
      <c r="AN106" s="745" t="e">
        <f>VLOOKUP(AN103,'Course List (program)'!$G$2:$L$100,6,FALSE)</f>
        <v>#N/A</v>
      </c>
      <c r="AO106" s="746" t="e">
        <f>VLOOKUP(AO103,'Course List (program)'!$G$2:$L$100,6,FALSE)</f>
        <v>#N/A</v>
      </c>
      <c r="AP106" s="747" t="str">
        <f>VLOOKUP(AP103,'Course List (program)'!$G$2:$L$100,6,FALSE)</f>
        <v>GSF.222</v>
      </c>
      <c r="AQ106" s="745">
        <f>VLOOKUP(AQ103,'Course List (program)'!$G$2:$L$100,6,FALSE)</f>
        <v>0</v>
      </c>
      <c r="AR106" s="745" t="e">
        <f>VLOOKUP(AR103,'Course List (program)'!$G$2:$L$100,6,FALSE)</f>
        <v>#N/A</v>
      </c>
      <c r="AS106" s="748" t="e">
        <f>VLOOKUP(AS103,'Course List (program)'!$G$2:$L$100,6,FALSE)</f>
        <v>#N/A</v>
      </c>
      <c r="AT106" s="1057"/>
    </row>
    <row r="107" spans="1:46" s="743" customFormat="1" ht="39.950000000000003" customHeight="1" x14ac:dyDescent="0.4">
      <c r="A107" s="700">
        <v>3</v>
      </c>
      <c r="B107" s="700" t="s">
        <v>13</v>
      </c>
      <c r="C107" s="1053"/>
      <c r="D107" s="794">
        <v>0.54166666666666663</v>
      </c>
      <c r="E107" s="795">
        <v>5</v>
      </c>
      <c r="F107" s="905">
        <f>Section1Draft!E57</f>
        <v>0</v>
      </c>
      <c r="G107" s="905">
        <f>Section2Draft!$E$57</f>
        <v>0</v>
      </c>
      <c r="H107" s="796">
        <f>Section3Draft!E57</f>
        <v>0</v>
      </c>
      <c r="I107" s="797">
        <f>Section4Draft!E57</f>
        <v>0</v>
      </c>
      <c r="J107" s="908">
        <f>Section1Draft!L57</f>
        <v>0</v>
      </c>
      <c r="K107" s="905">
        <f>Section2Draft!L57</f>
        <v>0</v>
      </c>
      <c r="L107" s="905">
        <f>Section3Draft!L57</f>
        <v>0</v>
      </c>
      <c r="M107" s="909">
        <f>Section4Draft!L57</f>
        <v>0</v>
      </c>
      <c r="N107" s="910">
        <f>Section1Draft!F57</f>
        <v>0</v>
      </c>
      <c r="O107" s="905">
        <f>Section2Draft!F57</f>
        <v>0</v>
      </c>
      <c r="P107" s="796">
        <f>Section3Draft!F57</f>
        <v>0</v>
      </c>
      <c r="Q107" s="797">
        <f>Section4Draft!F57</f>
        <v>0</v>
      </c>
      <c r="R107" s="908">
        <f>Section1Draft!M57</f>
        <v>0</v>
      </c>
      <c r="S107" s="905">
        <f>Section2Draft!M57</f>
        <v>0</v>
      </c>
      <c r="T107" s="905">
        <f>Section3Draft!M57</f>
        <v>0</v>
      </c>
      <c r="U107" s="909">
        <f>Section4Draft!M57</f>
        <v>0</v>
      </c>
      <c r="V107" s="910">
        <f>Section1Draft!G57</f>
        <v>0</v>
      </c>
      <c r="W107" s="905">
        <f>Section2Draft!G57</f>
        <v>0</v>
      </c>
      <c r="X107" s="796">
        <f>Section3Draft!G57</f>
        <v>0</v>
      </c>
      <c r="Y107" s="797">
        <f>Section4Draft!G57</f>
        <v>0</v>
      </c>
      <c r="Z107" s="908" t="str">
        <f>Section1Draft!N57</f>
        <v>ARCH 316.01</v>
      </c>
      <c r="AA107" s="905">
        <f>Section2Draft!N57</f>
        <v>0</v>
      </c>
      <c r="AB107" s="905" t="str">
        <f>Section3Draft!N57</f>
        <v>ARCH 364.01</v>
      </c>
      <c r="AC107" s="909">
        <f>Section4Draft!N57</f>
        <v>0</v>
      </c>
      <c r="AD107" s="910">
        <f>Section1Draft!H57</f>
        <v>0</v>
      </c>
      <c r="AE107" s="905">
        <f>Section2Draft!H57</f>
        <v>0</v>
      </c>
      <c r="AF107" s="796">
        <f>Section3Draft!H57</f>
        <v>0</v>
      </c>
      <c r="AG107" s="797">
        <f>Section4Draft!H57</f>
        <v>0</v>
      </c>
      <c r="AH107" s="908">
        <f>Section1Draft!O57</f>
        <v>0</v>
      </c>
      <c r="AI107" s="905">
        <f>Section2Draft!O57</f>
        <v>0</v>
      </c>
      <c r="AJ107" s="905">
        <f>Section3Draft!O57</f>
        <v>0</v>
      </c>
      <c r="AK107" s="909">
        <f>Section4Draft!O57</f>
        <v>0</v>
      </c>
      <c r="AL107" s="910">
        <f>Section1Draft!I57</f>
        <v>0</v>
      </c>
      <c r="AM107" s="905">
        <f>Section2Draft!I57</f>
        <v>0</v>
      </c>
      <c r="AN107" s="796">
        <f>Section3Draft!I57</f>
        <v>0</v>
      </c>
      <c r="AO107" s="797">
        <f>Section4Draft!I57</f>
        <v>0</v>
      </c>
      <c r="AP107" s="908">
        <f>Section1Draft!P57</f>
        <v>0</v>
      </c>
      <c r="AQ107" s="905">
        <f>Section2Draft!P57</f>
        <v>0</v>
      </c>
      <c r="AR107" s="905">
        <f>Section3Draft!P57</f>
        <v>0</v>
      </c>
      <c r="AS107" s="909">
        <f>Section4Draft!P57</f>
        <v>0</v>
      </c>
      <c r="AT107" s="1057"/>
    </row>
    <row r="108" spans="1:46" s="820" customFormat="1" ht="60" customHeight="1" x14ac:dyDescent="0.35">
      <c r="A108" s="814">
        <v>3</v>
      </c>
      <c r="B108" s="814" t="s">
        <v>14</v>
      </c>
      <c r="C108" s="1053"/>
      <c r="D108" s="809"/>
      <c r="E108" s="810"/>
      <c r="F108" s="906" t="e">
        <f>VLOOKUP(F107,'Course List (program)'!$G$2:$L$100,2,FALSE)</f>
        <v>#N/A</v>
      </c>
      <c r="G108" s="906" t="e">
        <f>VLOOKUP(G107,'Course List (program)'!$G$2:$L$100,2,FALSE)</f>
        <v>#N/A</v>
      </c>
      <c r="H108" s="815" t="e">
        <f>VLOOKUP(H107,'Course List (program)'!$G$2:$L$100,2,FALSE)</f>
        <v>#N/A</v>
      </c>
      <c r="I108" s="816" t="e">
        <f>VLOOKUP(I107,'Course List (program)'!$G$2:$L$100,2,FALSE)</f>
        <v>#N/A</v>
      </c>
      <c r="J108" s="911" t="e">
        <f>VLOOKUP(J107,'Course List (program)'!$G$2:$L$100,2,FALSE)</f>
        <v>#N/A</v>
      </c>
      <c r="K108" s="906" t="e">
        <f>VLOOKUP(K107,'Course List (program)'!$G$2:$L$100,2,FALSE)</f>
        <v>#N/A</v>
      </c>
      <c r="L108" s="906" t="e">
        <f>VLOOKUP(L107,'Course List (program)'!$G$2:$L$100,2,FALSE)</f>
        <v>#N/A</v>
      </c>
      <c r="M108" s="912" t="e">
        <f>VLOOKUP(M107,'Course List (program)'!$G$2:$L$100,2,FALSE)</f>
        <v>#N/A</v>
      </c>
      <c r="N108" s="913" t="e">
        <f>VLOOKUP(N107,'Course List (program)'!$G$2:$L$100,2,FALSE)</f>
        <v>#N/A</v>
      </c>
      <c r="O108" s="906" t="e">
        <f>VLOOKUP(O107,'Course List (program)'!$G$2:$L$100,2,FALSE)</f>
        <v>#N/A</v>
      </c>
      <c r="P108" s="815" t="e">
        <f>VLOOKUP(P107,'Course List (program)'!$G$2:$L$100,2,FALSE)</f>
        <v>#N/A</v>
      </c>
      <c r="Q108" s="816" t="e">
        <f>VLOOKUP(Q107,'Course List (program)'!$G$2:$L$100,2,FALSE)</f>
        <v>#N/A</v>
      </c>
      <c r="R108" s="911" t="e">
        <f>VLOOKUP(R107,'Course List (program)'!$G$2:$L$100,2,FALSE)</f>
        <v>#N/A</v>
      </c>
      <c r="S108" s="906" t="e">
        <f>VLOOKUP(S107,'Course List (program)'!$G$2:$L$100,2,FALSE)</f>
        <v>#N/A</v>
      </c>
      <c r="T108" s="906" t="e">
        <f>VLOOKUP(T107,'Course List (program)'!$G$2:$L$100,2,FALSE)</f>
        <v>#N/A</v>
      </c>
      <c r="U108" s="912" t="e">
        <f>VLOOKUP(U107,'Course List (program)'!$G$2:$L$100,2,FALSE)</f>
        <v>#N/A</v>
      </c>
      <c r="V108" s="913" t="e">
        <f>VLOOKUP(V107,'Course List (program)'!$G$2:$L$100,2,FALSE)</f>
        <v>#N/A</v>
      </c>
      <c r="W108" s="906" t="e">
        <f>VLOOKUP(W107,'Course List (program)'!$G$2:$L$100,2,FALSE)</f>
        <v>#N/A</v>
      </c>
      <c r="X108" s="815" t="e">
        <f>VLOOKUP(X107,'Course List (program)'!$G$2:$L$100,2,FALSE)</f>
        <v>#N/A</v>
      </c>
      <c r="Y108" s="816" t="e">
        <f>VLOOKUP(Y107,'Course List (program)'!$G$2:$L$100,2,FALSE)</f>
        <v>#N/A</v>
      </c>
      <c r="Z108" s="911" t="str">
        <f>VLOOKUP(Z107,'Course List (program)'!$G$2:$L$100,2,FALSE)</f>
        <v>History of Architecture II</v>
      </c>
      <c r="AA108" s="906" t="e">
        <f>VLOOKUP(AA107,'Course List (program)'!$G$2:$L$100,2,FALSE)</f>
        <v>#N/A</v>
      </c>
      <c r="AB108" s="906" t="str">
        <f>VLOOKUP(AB107,'Course List (program)'!$G$2:$L$100,2,FALSE)</f>
        <v>New Design in Existing Environment</v>
      </c>
      <c r="AC108" s="912" t="e">
        <f>VLOOKUP(AC107,'Course List (program)'!$G$2:$L$100,2,FALSE)</f>
        <v>#N/A</v>
      </c>
      <c r="AD108" s="913" t="e">
        <f>VLOOKUP(AD107,'Course List (program)'!$G$2:$L$100,2,FALSE)</f>
        <v>#N/A</v>
      </c>
      <c r="AE108" s="906" t="e">
        <f>VLOOKUP(AE107,'Course List (program)'!$G$2:$L$100,2,FALSE)</f>
        <v>#N/A</v>
      </c>
      <c r="AF108" s="815" t="e">
        <f>VLOOKUP(AF107,'Course List (program)'!$G$2:$L$100,2,FALSE)</f>
        <v>#N/A</v>
      </c>
      <c r="AG108" s="816" t="e">
        <f>VLOOKUP(AG107,'Course List (program)'!$G$2:$L$100,2,FALSE)</f>
        <v>#N/A</v>
      </c>
      <c r="AH108" s="911" t="e">
        <f>VLOOKUP(AH107,'Course List (program)'!$G$2:$L$100,2,FALSE)</f>
        <v>#N/A</v>
      </c>
      <c r="AI108" s="906" t="e">
        <f>VLOOKUP(AI107,'Course List (program)'!$G$2:$L$100,2,FALSE)</f>
        <v>#N/A</v>
      </c>
      <c r="AJ108" s="906" t="e">
        <f>VLOOKUP(AJ107,'Course List (program)'!$G$2:$L$100,2,FALSE)</f>
        <v>#N/A</v>
      </c>
      <c r="AK108" s="912" t="e">
        <f>VLOOKUP(AK107,'Course List (program)'!$G$2:$L$100,2,FALSE)</f>
        <v>#N/A</v>
      </c>
      <c r="AL108" s="913" t="e">
        <f>VLOOKUP(AL107,'Course List (program)'!$G$2:$L$100,2,FALSE)</f>
        <v>#N/A</v>
      </c>
      <c r="AM108" s="906" t="e">
        <f>VLOOKUP(AM107,'Course List (program)'!$G$2:$L$100,2,FALSE)</f>
        <v>#N/A</v>
      </c>
      <c r="AN108" s="815" t="e">
        <f>VLOOKUP(AN107,'Course List (program)'!$G$2:$L$100,2,FALSE)</f>
        <v>#N/A</v>
      </c>
      <c r="AO108" s="816" t="e">
        <f>VLOOKUP(AO107,'Course List (program)'!$G$2:$L$100,2,FALSE)</f>
        <v>#N/A</v>
      </c>
      <c r="AP108" s="911" t="e">
        <f>VLOOKUP(AP107,'Course List (program)'!$G$2:$L$100,2,FALSE)</f>
        <v>#N/A</v>
      </c>
      <c r="AQ108" s="906" t="e">
        <f>VLOOKUP(AQ107,'Course List (program)'!$G$2:$L$100,2,FALSE)</f>
        <v>#N/A</v>
      </c>
      <c r="AR108" s="906" t="e">
        <f>VLOOKUP(AR107,'Course List (program)'!$G$2:$L$100,2,FALSE)</f>
        <v>#N/A</v>
      </c>
      <c r="AS108" s="912" t="e">
        <f>VLOOKUP(AS107,'Course List (program)'!$G$2:$L$100,2,FALSE)</f>
        <v>#N/A</v>
      </c>
      <c r="AT108" s="1057"/>
    </row>
    <row r="109" spans="1:46" s="808" customFormat="1" ht="39.950000000000003" customHeight="1" x14ac:dyDescent="0.3">
      <c r="A109" s="813">
        <v>3</v>
      </c>
      <c r="B109" s="813" t="s">
        <v>809</v>
      </c>
      <c r="C109" s="1053"/>
      <c r="D109" s="834"/>
      <c r="E109" s="835"/>
      <c r="F109" s="907" t="e">
        <f>VLOOKUP(F107,'Course List (program)'!$G$2:$L$100,3,FALSE)</f>
        <v>#N/A</v>
      </c>
      <c r="G109" s="907" t="e">
        <f>VLOOKUP(G107,'Course List (program)'!$G$2:$L$100,3,FALSE)</f>
        <v>#N/A</v>
      </c>
      <c r="H109" s="827" t="e">
        <f>VLOOKUP(H107,'Course List (program)'!$G$2:$L$100,3,FALSE)</f>
        <v>#N/A</v>
      </c>
      <c r="I109" s="828" t="e">
        <f>VLOOKUP(I107,'Course List (program)'!$G$2:$L$100,3,FALSE)</f>
        <v>#N/A</v>
      </c>
      <c r="J109" s="914" t="e">
        <f>VLOOKUP(J107,'Course List (program)'!$G$2:$L$100,3,FALSE)</f>
        <v>#N/A</v>
      </c>
      <c r="K109" s="907" t="e">
        <f>VLOOKUP(K107,'Course List (program)'!$G$2:$L$100,3,FALSE)</f>
        <v>#N/A</v>
      </c>
      <c r="L109" s="907" t="e">
        <f>VLOOKUP(L107,'Course List (program)'!$G$2:$L$100,3,FALSE)</f>
        <v>#N/A</v>
      </c>
      <c r="M109" s="915" t="e">
        <f>VLOOKUP(M107,'Course List (program)'!$G$2:$L$100,3,FALSE)</f>
        <v>#N/A</v>
      </c>
      <c r="N109" s="916" t="e">
        <f>VLOOKUP(N107,'Course List (program)'!$G$2:$L$100,3,FALSE)</f>
        <v>#N/A</v>
      </c>
      <c r="O109" s="907" t="e">
        <f>VLOOKUP(O107,'Course List (program)'!$G$2:$L$100,3,FALSE)</f>
        <v>#N/A</v>
      </c>
      <c r="P109" s="827" t="e">
        <f>VLOOKUP(P107,'Course List (program)'!$G$2:$L$100,3,FALSE)</f>
        <v>#N/A</v>
      </c>
      <c r="Q109" s="828" t="e">
        <f>VLOOKUP(Q107,'Course List (program)'!$G$2:$L$100,3,FALSE)</f>
        <v>#N/A</v>
      </c>
      <c r="R109" s="914" t="e">
        <f>VLOOKUP(R107,'Course List (program)'!$G$2:$L$100,3,FALSE)</f>
        <v>#N/A</v>
      </c>
      <c r="S109" s="907" t="e">
        <f>VLOOKUP(S107,'Course List (program)'!$G$2:$L$100,3,FALSE)</f>
        <v>#N/A</v>
      </c>
      <c r="T109" s="907" t="e">
        <f>VLOOKUP(T107,'Course List (program)'!$G$2:$L$100,3,FALSE)</f>
        <v>#N/A</v>
      </c>
      <c r="U109" s="915" t="e">
        <f>VLOOKUP(U107,'Course List (program)'!$G$2:$L$100,3,FALSE)</f>
        <v>#N/A</v>
      </c>
      <c r="V109" s="916" t="e">
        <f>VLOOKUP(V107,'Course List (program)'!$G$2:$L$100,3,FALSE)</f>
        <v>#N/A</v>
      </c>
      <c r="W109" s="907" t="e">
        <f>VLOOKUP(W107,'Course List (program)'!$G$2:$L$100,3,FALSE)</f>
        <v>#N/A</v>
      </c>
      <c r="X109" s="827" t="e">
        <f>VLOOKUP(X107,'Course List (program)'!$G$2:$L$100,3,FALSE)</f>
        <v>#N/A</v>
      </c>
      <c r="Y109" s="828" t="e">
        <f>VLOOKUP(Y107,'Course List (program)'!$G$2:$L$100,3,FALSE)</f>
        <v>#N/A</v>
      </c>
      <c r="Z109" s="914" t="str">
        <f>VLOOKUP(Z107,'Course List (program)'!$G$2:$L$100,3,FALSE)</f>
        <v>Yrd. Doç. Dr. Soner ŞAHİN</v>
      </c>
      <c r="AA109" s="907" t="e">
        <f>VLOOKUP(AA107,'Course List (program)'!$G$2:$L$100,3,FALSE)</f>
        <v>#N/A</v>
      </c>
      <c r="AB109" s="907" t="str">
        <f>VLOOKUP(AB107,'Course List (program)'!$G$2:$L$100,3,FALSE)</f>
        <v>Doç. Dr. Çiğdem POLATOĞLU</v>
      </c>
      <c r="AC109" s="915" t="e">
        <f>VLOOKUP(AC107,'Course List (program)'!$G$2:$L$100,3,FALSE)</f>
        <v>#N/A</v>
      </c>
      <c r="AD109" s="916" t="e">
        <f>VLOOKUP(AD107,'Course List (program)'!$G$2:$L$100,3,FALSE)</f>
        <v>#N/A</v>
      </c>
      <c r="AE109" s="907" t="e">
        <f>VLOOKUP(AE107,'Course List (program)'!$G$2:$L$100,3,FALSE)</f>
        <v>#N/A</v>
      </c>
      <c r="AF109" s="827" t="e">
        <f>VLOOKUP(AF107,'Course List (program)'!$G$2:$L$100,3,FALSE)</f>
        <v>#N/A</v>
      </c>
      <c r="AG109" s="828" t="e">
        <f>VLOOKUP(AG107,'Course List (program)'!$G$2:$L$100,3,FALSE)</f>
        <v>#N/A</v>
      </c>
      <c r="AH109" s="914" t="e">
        <f>VLOOKUP(AH107,'Course List (program)'!$G$2:$L$100,3,FALSE)</f>
        <v>#N/A</v>
      </c>
      <c r="AI109" s="907" t="e">
        <f>VLOOKUP(AI107,'Course List (program)'!$G$2:$L$100,3,FALSE)</f>
        <v>#N/A</v>
      </c>
      <c r="AJ109" s="907" t="e">
        <f>VLOOKUP(AJ107,'Course List (program)'!$G$2:$L$100,3,FALSE)</f>
        <v>#N/A</v>
      </c>
      <c r="AK109" s="915" t="e">
        <f>VLOOKUP(AK107,'Course List (program)'!$G$2:$L$100,3,FALSE)</f>
        <v>#N/A</v>
      </c>
      <c r="AL109" s="916" t="e">
        <f>VLOOKUP(AL107,'Course List (program)'!$G$2:$L$100,3,FALSE)</f>
        <v>#N/A</v>
      </c>
      <c r="AM109" s="907" t="e">
        <f>VLOOKUP(AM107,'Course List (program)'!$G$2:$L$100,3,FALSE)</f>
        <v>#N/A</v>
      </c>
      <c r="AN109" s="827" t="e">
        <f>VLOOKUP(AN107,'Course List (program)'!$G$2:$L$100,3,FALSE)</f>
        <v>#N/A</v>
      </c>
      <c r="AO109" s="828" t="e">
        <f>VLOOKUP(AO107,'Course List (program)'!$G$2:$L$100,3,FALSE)</f>
        <v>#N/A</v>
      </c>
      <c r="AP109" s="914" t="e">
        <f>VLOOKUP(AP107,'Course List (program)'!$G$2:$L$100,3,FALSE)</f>
        <v>#N/A</v>
      </c>
      <c r="AQ109" s="907" t="e">
        <f>VLOOKUP(AQ107,'Course List (program)'!$G$2:$L$100,3,FALSE)</f>
        <v>#N/A</v>
      </c>
      <c r="AR109" s="907" t="e">
        <f>VLOOKUP(AR107,'Course List (program)'!$G$2:$L$100,3,FALSE)</f>
        <v>#N/A</v>
      </c>
      <c r="AS109" s="915" t="e">
        <f>VLOOKUP(AS107,'Course List (program)'!$G$2:$L$100,3,FALSE)</f>
        <v>#N/A</v>
      </c>
      <c r="AT109" s="1057"/>
    </row>
    <row r="110" spans="1:46" ht="39.950000000000003" hidden="1" customHeight="1" x14ac:dyDescent="0.4">
      <c r="A110" s="700">
        <v>3</v>
      </c>
      <c r="B110" s="700" t="s">
        <v>540</v>
      </c>
      <c r="C110" s="1053"/>
      <c r="D110" s="772"/>
      <c r="E110" s="773"/>
      <c r="F110" s="745" t="e">
        <f>VLOOKUP(F107,'Course List (program)'!$G$2:$L$100,6,FALSE)</f>
        <v>#N/A</v>
      </c>
      <c r="G110" s="745" t="e">
        <f>VLOOKUP(G107,'Course List (program)'!$G$2:$L$100,6,FALSE)</f>
        <v>#N/A</v>
      </c>
      <c r="H110" s="745" t="e">
        <f>VLOOKUP(H107,'Course List (program)'!$G$2:$L$100,6,FALSE)</f>
        <v>#N/A</v>
      </c>
      <c r="I110" s="746" t="e">
        <f>VLOOKUP(I107,'Course List (program)'!$G$2:$L$100,6,FALSE)</f>
        <v>#N/A</v>
      </c>
      <c r="J110" s="747" t="e">
        <f>VLOOKUP(J107,'Course List (program)'!$G$2:$L$100,6,FALSE)</f>
        <v>#N/A</v>
      </c>
      <c r="K110" s="745" t="e">
        <f>VLOOKUP(K107,'Course List (program)'!$G$2:$L$100,6,FALSE)</f>
        <v>#N/A</v>
      </c>
      <c r="L110" s="745" t="e">
        <f>VLOOKUP(L107,'Course List (program)'!$G$2:$L$100,6,FALSE)</f>
        <v>#N/A</v>
      </c>
      <c r="M110" s="748" t="e">
        <f>VLOOKUP(M107,'Course List (program)'!$G$2:$L$100,6,FALSE)</f>
        <v>#N/A</v>
      </c>
      <c r="N110" s="749" t="e">
        <f>VLOOKUP(N107,'Course List (program)'!$G$2:$L$100,6,FALSE)</f>
        <v>#N/A</v>
      </c>
      <c r="O110" s="745" t="e">
        <f>VLOOKUP(O107,'Course List (program)'!$G$2:$L$100,6,FALSE)</f>
        <v>#N/A</v>
      </c>
      <c r="P110" s="745" t="e">
        <f>VLOOKUP(P107,'Course List (program)'!$G$2:$L$100,6,FALSE)</f>
        <v>#N/A</v>
      </c>
      <c r="Q110" s="746" t="e">
        <f>VLOOKUP(Q107,'Course List (program)'!$G$2:$L$100,6,FALSE)</f>
        <v>#N/A</v>
      </c>
      <c r="R110" s="747" t="e">
        <f>VLOOKUP(R107,'Course List (program)'!$G$2:$L$100,6,FALSE)</f>
        <v>#N/A</v>
      </c>
      <c r="S110" s="745" t="e">
        <f>VLOOKUP(S107,'Course List (program)'!$G$2:$L$100,6,FALSE)</f>
        <v>#N/A</v>
      </c>
      <c r="T110" s="745" t="e">
        <f>VLOOKUP(T107,'Course List (program)'!$G$2:$L$100,6,FALSE)</f>
        <v>#N/A</v>
      </c>
      <c r="U110" s="748" t="e">
        <f>VLOOKUP(U107,'Course List (program)'!$G$2:$L$100,6,FALSE)</f>
        <v>#N/A</v>
      </c>
      <c r="V110" s="749" t="e">
        <f>VLOOKUP(V107,'Course List (program)'!$G$2:$L$100,6,FALSE)</f>
        <v>#N/A</v>
      </c>
      <c r="W110" s="745" t="e">
        <f>VLOOKUP(W107,'Course List (program)'!$G$2:$L$100,6,FALSE)</f>
        <v>#N/A</v>
      </c>
      <c r="X110" s="745" t="e">
        <f>VLOOKUP(X107,'Course List (program)'!$G$2:$L$100,6,FALSE)</f>
        <v>#N/A</v>
      </c>
      <c r="Y110" s="746" t="e">
        <f>VLOOKUP(Y107,'Course List (program)'!$G$2:$L$100,6,FALSE)</f>
        <v>#N/A</v>
      </c>
      <c r="Z110" s="747">
        <f>VLOOKUP(Z107,'Course List (program)'!$G$2:$L$100,6,FALSE)</f>
        <v>0</v>
      </c>
      <c r="AA110" s="745" t="e">
        <f>VLOOKUP(AA107,'Course List (program)'!$G$2:$L$100,6,FALSE)</f>
        <v>#N/A</v>
      </c>
      <c r="AB110" s="745">
        <f>VLOOKUP(AB107,'Course List (program)'!$G$2:$L$100,6,FALSE)</f>
        <v>0</v>
      </c>
      <c r="AC110" s="748" t="e">
        <f>VLOOKUP(AC107,'Course List (program)'!$G$2:$L$100,6,FALSE)</f>
        <v>#N/A</v>
      </c>
      <c r="AD110" s="749" t="e">
        <f>VLOOKUP(AD107,'Course List (program)'!$G$2:$L$100,6,FALSE)</f>
        <v>#N/A</v>
      </c>
      <c r="AE110" s="745" t="e">
        <f>VLOOKUP(AE107,'Course List (program)'!$G$2:$L$100,6,FALSE)</f>
        <v>#N/A</v>
      </c>
      <c r="AF110" s="745" t="e">
        <f>VLOOKUP(AF107,'Course List (program)'!$G$2:$L$100,6,FALSE)</f>
        <v>#N/A</v>
      </c>
      <c r="AG110" s="746" t="e">
        <f>VLOOKUP(AG107,'Course List (program)'!$G$2:$L$100,6,FALSE)</f>
        <v>#N/A</v>
      </c>
      <c r="AH110" s="747" t="e">
        <f>VLOOKUP(AH107,'Course List (program)'!$G$2:$L$100,6,FALSE)</f>
        <v>#N/A</v>
      </c>
      <c r="AI110" s="745" t="e">
        <f>VLOOKUP(AI107,'Course List (program)'!$G$2:$L$100,6,FALSE)</f>
        <v>#N/A</v>
      </c>
      <c r="AJ110" s="745" t="e">
        <f>VLOOKUP(AJ107,'Course List (program)'!$G$2:$L$100,6,FALSE)</f>
        <v>#N/A</v>
      </c>
      <c r="AK110" s="748" t="e">
        <f>VLOOKUP(AK107,'Course List (program)'!$G$2:$L$100,6,FALSE)</f>
        <v>#N/A</v>
      </c>
      <c r="AL110" s="750" t="e">
        <f>VLOOKUP(AL107,'Course List (program)'!$G$2:$L$100,6,FALSE)</f>
        <v>#N/A</v>
      </c>
      <c r="AM110" s="745" t="e">
        <f>VLOOKUP(AM107,'Course List (program)'!$G$2:$L$100,6,FALSE)</f>
        <v>#N/A</v>
      </c>
      <c r="AN110" s="745" t="e">
        <f>VLOOKUP(AN107,'Course List (program)'!$G$2:$L$100,6,FALSE)</f>
        <v>#N/A</v>
      </c>
      <c r="AO110" s="746" t="e">
        <f>VLOOKUP(AO107,'Course List (program)'!$G$2:$L$100,6,FALSE)</f>
        <v>#N/A</v>
      </c>
      <c r="AP110" s="747" t="e">
        <f>VLOOKUP(AP107,'Course List (program)'!$G$2:$L$100,6,FALSE)</f>
        <v>#N/A</v>
      </c>
      <c r="AQ110" s="745" t="e">
        <f>VLOOKUP(AQ107,'Course List (program)'!$G$2:$L$100,6,FALSE)</f>
        <v>#N/A</v>
      </c>
      <c r="AR110" s="745" t="e">
        <f>VLOOKUP(AR107,'Course List (program)'!$G$2:$L$100,6,FALSE)</f>
        <v>#N/A</v>
      </c>
      <c r="AS110" s="748" t="e">
        <f>VLOOKUP(AS107,'Course List (program)'!$G$2:$L$100,6,FALSE)</f>
        <v>#N/A</v>
      </c>
      <c r="AT110" s="1057"/>
    </row>
    <row r="111" spans="1:46" s="743" customFormat="1" ht="39.950000000000003" customHeight="1" x14ac:dyDescent="0.4">
      <c r="A111" s="700">
        <v>3</v>
      </c>
      <c r="B111" s="700" t="s">
        <v>13</v>
      </c>
      <c r="C111" s="1053"/>
      <c r="D111" s="794">
        <v>0.58333333333333337</v>
      </c>
      <c r="E111" s="795">
        <v>6</v>
      </c>
      <c r="F111" s="905" t="str">
        <f>Section1Draft!E59</f>
        <v>ARCH 351.11</v>
      </c>
      <c r="G111" s="905">
        <f>Section2Draft!$E$59</f>
        <v>0</v>
      </c>
      <c r="H111" s="796">
        <f>Section3Draft!E59</f>
        <v>0</v>
      </c>
      <c r="I111" s="797">
        <f>Section4Draft!E59</f>
        <v>0</v>
      </c>
      <c r="J111" s="908">
        <f>Section1Draft!L59</f>
        <v>0</v>
      </c>
      <c r="K111" s="905">
        <f>Section2Draft!L59</f>
        <v>0</v>
      </c>
      <c r="L111" s="905">
        <f>Section3Draft!L59</f>
        <v>0</v>
      </c>
      <c r="M111" s="909">
        <f>Section4Draft!L59</f>
        <v>0</v>
      </c>
      <c r="N111" s="910" t="str">
        <f>Section1Draft!F59</f>
        <v>ARCH 341.11</v>
      </c>
      <c r="O111" s="905">
        <f>Section2Draft!F59</f>
        <v>0</v>
      </c>
      <c r="P111" s="796">
        <f>Section3Draft!F59</f>
        <v>0</v>
      </c>
      <c r="Q111" s="797">
        <f>Section4Draft!F59</f>
        <v>0</v>
      </c>
      <c r="R111" s="908">
        <f>Section1Draft!M59</f>
        <v>0</v>
      </c>
      <c r="S111" s="905" t="str">
        <f>Section2Draft!M59</f>
        <v>ARCH 307.01</v>
      </c>
      <c r="T111" s="905">
        <f>Section3Draft!M59</f>
        <v>0</v>
      </c>
      <c r="U111" s="909">
        <f>Section4Draft!M59</f>
        <v>0</v>
      </c>
      <c r="V111" s="910" t="str">
        <f>Section1Draft!G59</f>
        <v>ARCH 315.01</v>
      </c>
      <c r="W111" s="905">
        <f>Section2Draft!G59</f>
        <v>0</v>
      </c>
      <c r="X111" s="796">
        <f>Section3Draft!G59</f>
        <v>0</v>
      </c>
      <c r="Y111" s="797">
        <f>Section4Draft!G59</f>
        <v>0</v>
      </c>
      <c r="Z111" s="908" t="str">
        <f>Section1Draft!N59</f>
        <v>ARCH 467.11</v>
      </c>
      <c r="AA111" s="905">
        <f>Section2Draft!N59</f>
        <v>0</v>
      </c>
      <c r="AB111" s="905">
        <f>Section3Draft!N59</f>
        <v>0</v>
      </c>
      <c r="AC111" s="909">
        <f>Section4Draft!N59</f>
        <v>0</v>
      </c>
      <c r="AD111" s="910">
        <f>Section1Draft!H59</f>
        <v>0</v>
      </c>
      <c r="AE111" s="905" t="str">
        <f>Section2Draft!H59</f>
        <v>ARCH 351.12</v>
      </c>
      <c r="AF111" s="796">
        <f>Section3Draft!H59</f>
        <v>0</v>
      </c>
      <c r="AG111" s="797">
        <f>Section4Draft!H59</f>
        <v>0</v>
      </c>
      <c r="AH111" s="908" t="str">
        <f>Section1Draft!O59</f>
        <v>ARCH 352.11</v>
      </c>
      <c r="AI111" s="905" t="str">
        <f>Section2Draft!O59</f>
        <v>ARCH 352.12</v>
      </c>
      <c r="AJ111" s="905" t="str">
        <f>Section3Draft!O59</f>
        <v>ARCH 352.13</v>
      </c>
      <c r="AK111" s="909">
        <f>Section4Draft!O59</f>
        <v>0</v>
      </c>
      <c r="AL111" s="910">
        <f>Section1Draft!I59</f>
        <v>0</v>
      </c>
      <c r="AM111" s="905">
        <f>Section2Draft!I59</f>
        <v>0</v>
      </c>
      <c r="AN111" s="796">
        <f>Section3Draft!I59</f>
        <v>0</v>
      </c>
      <c r="AO111" s="797">
        <f>Section4Draft!I59</f>
        <v>0</v>
      </c>
      <c r="AP111" s="908">
        <f>Section1Draft!P59</f>
        <v>0</v>
      </c>
      <c r="AQ111" s="905" t="str">
        <f>Section2Draft!P59</f>
        <v>ARCH 338.12</v>
      </c>
      <c r="AR111" s="905">
        <f>Section3Draft!P59</f>
        <v>0</v>
      </c>
      <c r="AS111" s="909">
        <f>Section4Draft!P59</f>
        <v>0</v>
      </c>
      <c r="AT111" s="1057"/>
    </row>
    <row r="112" spans="1:46" s="820" customFormat="1" ht="60" customHeight="1" x14ac:dyDescent="0.35">
      <c r="A112" s="814">
        <v>3</v>
      </c>
      <c r="B112" s="814" t="s">
        <v>14</v>
      </c>
      <c r="C112" s="1053"/>
      <c r="D112" s="809"/>
      <c r="E112" s="810"/>
      <c r="F112" s="906" t="str">
        <f>VLOOKUP(F111,'Course List (program)'!$G$2:$L$100,2,FALSE)</f>
        <v xml:space="preserve">Architectural Design Studio III </v>
      </c>
      <c r="G112" s="906" t="e">
        <f>VLOOKUP(G111,'Course List (program)'!$G$2:$L$100,2,FALSE)</f>
        <v>#N/A</v>
      </c>
      <c r="H112" s="815" t="e">
        <f>VLOOKUP(H111,'Course List (program)'!$G$2:$L$100,2,FALSE)</f>
        <v>#N/A</v>
      </c>
      <c r="I112" s="816" t="e">
        <f>VLOOKUP(I111,'Course List (program)'!$G$2:$L$100,2,FALSE)</f>
        <v>#N/A</v>
      </c>
      <c r="J112" s="911" t="e">
        <f>VLOOKUP(J111,'Course List (program)'!$G$2:$L$100,2,FALSE)</f>
        <v>#N/A</v>
      </c>
      <c r="K112" s="906" t="e">
        <f>VLOOKUP(K111,'Course List (program)'!$G$2:$L$100,2,FALSE)</f>
        <v>#N/A</v>
      </c>
      <c r="L112" s="906" t="e">
        <f>VLOOKUP(L111,'Course List (program)'!$G$2:$L$100,2,FALSE)</f>
        <v>#N/A</v>
      </c>
      <c r="M112" s="912" t="e">
        <f>VLOOKUP(M111,'Course List (program)'!$G$2:$L$100,2,FALSE)</f>
        <v>#N/A</v>
      </c>
      <c r="N112" s="913" t="str">
        <f>VLOOKUP(N111,'Course List (program)'!$G$2:$L$100,2,FALSE)</f>
        <v>Architectural Structures</v>
      </c>
      <c r="O112" s="906" t="e">
        <f>VLOOKUP(O111,'Course List (program)'!$G$2:$L$100,2,FALSE)</f>
        <v>#N/A</v>
      </c>
      <c r="P112" s="815" t="e">
        <f>VLOOKUP(P111,'Course List (program)'!$G$2:$L$100,2,FALSE)</f>
        <v>#N/A</v>
      </c>
      <c r="Q112" s="816" t="e">
        <f>VLOOKUP(Q111,'Course List (program)'!$G$2:$L$100,2,FALSE)</f>
        <v>#N/A</v>
      </c>
      <c r="R112" s="911" t="e">
        <f>VLOOKUP(R111,'Course List (program)'!$G$2:$L$100,2,FALSE)</f>
        <v>#N/A</v>
      </c>
      <c r="S112" s="906" t="str">
        <f>VLOOKUP(S111,'Course List (program)'!$G$2:$L$100,2,FALSE)</f>
        <v xml:space="preserve">Environmental Control </v>
      </c>
      <c r="T112" s="906" t="e">
        <f>VLOOKUP(T111,'Course List (program)'!$G$2:$L$100,2,FALSE)</f>
        <v>#N/A</v>
      </c>
      <c r="U112" s="912" t="e">
        <f>VLOOKUP(U111,'Course List (program)'!$G$2:$L$100,2,FALSE)</f>
        <v>#N/A</v>
      </c>
      <c r="V112" s="913" t="str">
        <f>VLOOKUP(V111,'Course List (program)'!$G$2:$L$100,2,FALSE)</f>
        <v>History of Architecture I</v>
      </c>
      <c r="W112" s="906" t="e">
        <f>VLOOKUP(W111,'Course List (program)'!$G$2:$L$100,2,FALSE)</f>
        <v>#N/A</v>
      </c>
      <c r="X112" s="815" t="e">
        <f>VLOOKUP(X111,'Course List (program)'!$G$2:$L$100,2,FALSE)</f>
        <v>#N/A</v>
      </c>
      <c r="Y112" s="816" t="e">
        <f>VLOOKUP(Y111,'Course List (program)'!$G$2:$L$100,2,FALSE)</f>
        <v>#N/A</v>
      </c>
      <c r="Z112" s="911" t="str">
        <f>VLOOKUP(Z111,'Course List (program)'!$G$2:$L$100,2,FALSE)</f>
        <v>Theory and Application of Town Planning</v>
      </c>
      <c r="AA112" s="906" t="e">
        <f>VLOOKUP(AA111,'Course List (program)'!$G$2:$L$100,2,FALSE)</f>
        <v>#N/A</v>
      </c>
      <c r="AB112" s="906" t="e">
        <f>VLOOKUP(AB111,'Course List (program)'!$G$2:$L$100,2,FALSE)</f>
        <v>#N/A</v>
      </c>
      <c r="AC112" s="912" t="e">
        <f>VLOOKUP(AC111,'Course List (program)'!$G$2:$L$100,2,FALSE)</f>
        <v>#N/A</v>
      </c>
      <c r="AD112" s="913" t="e">
        <f>VLOOKUP(AD111,'Course List (program)'!$G$2:$L$100,2,FALSE)</f>
        <v>#N/A</v>
      </c>
      <c r="AE112" s="906" t="str">
        <f>VLOOKUP(AE111,'Course List (program)'!$G$2:$L$100,2,FALSE)</f>
        <v xml:space="preserve">Architectural Design Studio III </v>
      </c>
      <c r="AF112" s="815" t="e">
        <f>VLOOKUP(AF111,'Course List (program)'!$G$2:$L$100,2,FALSE)</f>
        <v>#N/A</v>
      </c>
      <c r="AG112" s="816" t="e">
        <f>VLOOKUP(AG111,'Course List (program)'!$G$2:$L$100,2,FALSE)</f>
        <v>#N/A</v>
      </c>
      <c r="AH112" s="911" t="str">
        <f>VLOOKUP(AH111,'Course List (program)'!$G$2:$L$100,2,FALSE)</f>
        <v>Architectural Design Studio IV</v>
      </c>
      <c r="AI112" s="906" t="str">
        <f>VLOOKUP(AI111,'Course List (program)'!$G$2:$L$100,2,FALSE)</f>
        <v>Architectural Design Studio IV</v>
      </c>
      <c r="AJ112" s="906" t="str">
        <f>VLOOKUP(AJ111,'Course List (program)'!$G$2:$L$100,2,FALSE)</f>
        <v>Architectural Design Studio IV</v>
      </c>
      <c r="AK112" s="912" t="e">
        <f>VLOOKUP(AK111,'Course List (program)'!$G$2:$L$100,2,FALSE)</f>
        <v>#N/A</v>
      </c>
      <c r="AL112" s="913" t="e">
        <f>VLOOKUP(AL111,'Course List (program)'!$G$2:$L$100,2,FALSE)</f>
        <v>#N/A</v>
      </c>
      <c r="AM112" s="906" t="e">
        <f>VLOOKUP(AM111,'Course List (program)'!$G$2:$L$100,2,FALSE)</f>
        <v>#N/A</v>
      </c>
      <c r="AN112" s="815" t="e">
        <f>VLOOKUP(AN111,'Course List (program)'!$G$2:$L$100,2,FALSE)</f>
        <v>#N/A</v>
      </c>
      <c r="AO112" s="816" t="e">
        <f>VLOOKUP(AO111,'Course List (program)'!$G$2:$L$100,2,FALSE)</f>
        <v>#N/A</v>
      </c>
      <c r="AP112" s="911" t="e">
        <f>VLOOKUP(AP111,'Course List (program)'!$G$2:$L$100,2,FALSE)</f>
        <v>#N/A</v>
      </c>
      <c r="AQ112" s="906" t="str">
        <f>VLOOKUP(AQ111,'Course List (program)'!$G$2:$L$100,2,FALSE)</f>
        <v xml:space="preserve">CAD for Architects II </v>
      </c>
      <c r="AR112" s="906" t="e">
        <f>VLOOKUP(AR111,'Course List (program)'!$G$2:$L$100,2,FALSE)</f>
        <v>#N/A</v>
      </c>
      <c r="AS112" s="912" t="e">
        <f>VLOOKUP(AS111,'Course List (program)'!$G$2:$L$100,2,FALSE)</f>
        <v>#N/A</v>
      </c>
      <c r="AT112" s="1057"/>
    </row>
    <row r="113" spans="1:46" s="808" customFormat="1" ht="39.950000000000003" customHeight="1" x14ac:dyDescent="0.3">
      <c r="A113" s="813">
        <v>3</v>
      </c>
      <c r="B113" s="813" t="s">
        <v>809</v>
      </c>
      <c r="C113" s="1053"/>
      <c r="D113" s="834"/>
      <c r="E113" s="835"/>
      <c r="F113" s="907" t="str">
        <f>VLOOKUP(F111,'Course List (program)'!$G$2:$L$100,3,FALSE)</f>
        <v>Yrd. Doç. Dr. Engin ÜNAL</v>
      </c>
      <c r="G113" s="907" t="e">
        <f>VLOOKUP(G111,'Course List (program)'!$G$2:$L$100,3,FALSE)</f>
        <v>#N/A</v>
      </c>
      <c r="H113" s="827" t="e">
        <f>VLOOKUP(H111,'Course List (program)'!$G$2:$L$100,3,FALSE)</f>
        <v>#N/A</v>
      </c>
      <c r="I113" s="828" t="e">
        <f>VLOOKUP(I111,'Course List (program)'!$G$2:$L$100,3,FALSE)</f>
        <v>#N/A</v>
      </c>
      <c r="J113" s="914" t="e">
        <f>VLOOKUP(J111,'Course List (program)'!$G$2:$L$100,3,FALSE)</f>
        <v>#N/A</v>
      </c>
      <c r="K113" s="907" t="e">
        <f>VLOOKUP(K111,'Course List (program)'!$G$2:$L$100,3,FALSE)</f>
        <v>#N/A</v>
      </c>
      <c r="L113" s="907" t="e">
        <f>VLOOKUP(L111,'Course List (program)'!$G$2:$L$100,3,FALSE)</f>
        <v>#N/A</v>
      </c>
      <c r="M113" s="915" t="e">
        <f>VLOOKUP(M111,'Course List (program)'!$G$2:$L$100,3,FALSE)</f>
        <v>#N/A</v>
      </c>
      <c r="N113" s="916" t="str">
        <f>VLOOKUP(N111,'Course List (program)'!$G$2:$L$100,3,FALSE)</f>
        <v>Yrd. Doç. Dr. Engin ÜNAL</v>
      </c>
      <c r="O113" s="907" t="e">
        <f>VLOOKUP(O111,'Course List (program)'!$G$2:$L$100,3,FALSE)</f>
        <v>#N/A</v>
      </c>
      <c r="P113" s="827" t="e">
        <f>VLOOKUP(P111,'Course List (program)'!$G$2:$L$100,3,FALSE)</f>
        <v>#N/A</v>
      </c>
      <c r="Q113" s="828" t="e">
        <f>VLOOKUP(Q111,'Course List (program)'!$G$2:$L$100,3,FALSE)</f>
        <v>#N/A</v>
      </c>
      <c r="R113" s="914" t="e">
        <f>VLOOKUP(R111,'Course List (program)'!$G$2:$L$100,3,FALSE)</f>
        <v>#N/A</v>
      </c>
      <c r="S113" s="907" t="str">
        <f>VLOOKUP(S111,'Course List (program)'!$G$2:$L$100,3,FALSE)</f>
        <v>Yrd. Doç. Dr. Kerem ERCOŞKUN</v>
      </c>
      <c r="T113" s="907" t="e">
        <f>VLOOKUP(T111,'Course List (program)'!$G$2:$L$100,3,FALSE)</f>
        <v>#N/A</v>
      </c>
      <c r="U113" s="915" t="e">
        <f>VLOOKUP(U111,'Course List (program)'!$G$2:$L$100,3,FALSE)</f>
        <v>#N/A</v>
      </c>
      <c r="V113" s="916" t="str">
        <f>VLOOKUP(V111,'Course List (program)'!$G$2:$L$100,3,FALSE)</f>
        <v>Yrd. Doç. Dr. Soner ŞAHİN</v>
      </c>
      <c r="W113" s="907" t="e">
        <f>VLOOKUP(W111,'Course List (program)'!$G$2:$L$100,3,FALSE)</f>
        <v>#N/A</v>
      </c>
      <c r="X113" s="827" t="e">
        <f>VLOOKUP(X111,'Course List (program)'!$G$2:$L$100,3,FALSE)</f>
        <v>#N/A</v>
      </c>
      <c r="Y113" s="828" t="e">
        <f>VLOOKUP(Y111,'Course List (program)'!$G$2:$L$100,3,FALSE)</f>
        <v>#N/A</v>
      </c>
      <c r="Z113" s="914" t="str">
        <f>VLOOKUP(Z111,'Course List (program)'!$G$2:$L$100,3,FALSE)</f>
        <v>Doç. Dr. A. Dilek ÖZDEMİR</v>
      </c>
      <c r="AA113" s="907" t="e">
        <f>VLOOKUP(AA111,'Course List (program)'!$G$2:$L$100,3,FALSE)</f>
        <v>#N/A</v>
      </c>
      <c r="AB113" s="907" t="e">
        <f>VLOOKUP(AB111,'Course List (program)'!$G$2:$L$100,3,FALSE)</f>
        <v>#N/A</v>
      </c>
      <c r="AC113" s="915" t="e">
        <f>VLOOKUP(AC111,'Course List (program)'!$G$2:$L$100,3,FALSE)</f>
        <v>#N/A</v>
      </c>
      <c r="AD113" s="916" t="e">
        <f>VLOOKUP(AD111,'Course List (program)'!$G$2:$L$100,3,FALSE)</f>
        <v>#N/A</v>
      </c>
      <c r="AE113" s="907" t="str">
        <f>VLOOKUP(AE111,'Course List (program)'!$G$2:$L$100,3,FALSE)</f>
        <v>Öğr. Gör. Ayla KARACABEY</v>
      </c>
      <c r="AF113" s="827" t="e">
        <f>VLOOKUP(AF111,'Course List (program)'!$G$2:$L$100,3,FALSE)</f>
        <v>#N/A</v>
      </c>
      <c r="AG113" s="828" t="e">
        <f>VLOOKUP(AG111,'Course List (program)'!$G$2:$L$100,3,FALSE)</f>
        <v>#N/A</v>
      </c>
      <c r="AH113" s="914" t="str">
        <f>VLOOKUP(AH111,'Course List (program)'!$G$2:$L$100,3,FALSE)</f>
        <v>Prof. Dr. Oya PAKDİL</v>
      </c>
      <c r="AI113" s="907" t="str">
        <f>VLOOKUP(AI111,'Course List (program)'!$G$2:$L$100,3,FALSE)</f>
        <v>Prof. Dr. Şahap ÇAKIN</v>
      </c>
      <c r="AJ113" s="907" t="str">
        <f>VLOOKUP(AJ111,'Course List (program)'!$G$2:$L$100,3,FALSE)</f>
        <v>Öğr. Gör. Erdal ÖZYURT</v>
      </c>
      <c r="AK113" s="915" t="e">
        <f>VLOOKUP(AK111,'Course List (program)'!$G$2:$L$100,3,FALSE)</f>
        <v>#N/A</v>
      </c>
      <c r="AL113" s="916" t="e">
        <f>VLOOKUP(AL111,'Course List (program)'!$G$2:$L$100,3,FALSE)</f>
        <v>#N/A</v>
      </c>
      <c r="AM113" s="907" t="e">
        <f>VLOOKUP(AM111,'Course List (program)'!$G$2:$L$100,3,FALSE)</f>
        <v>#N/A</v>
      </c>
      <c r="AN113" s="827" t="e">
        <f>VLOOKUP(AN111,'Course List (program)'!$G$2:$L$100,3,FALSE)</f>
        <v>#N/A</v>
      </c>
      <c r="AO113" s="828" t="e">
        <f>VLOOKUP(AO111,'Course List (program)'!$G$2:$L$100,3,FALSE)</f>
        <v>#N/A</v>
      </c>
      <c r="AP113" s="914" t="e">
        <f>VLOOKUP(AP111,'Course List (program)'!$G$2:$L$100,3,FALSE)</f>
        <v>#N/A</v>
      </c>
      <c r="AQ113" s="907" t="str">
        <f>VLOOKUP(AQ111,'Course List (program)'!$G$2:$L$100,3,FALSE)</f>
        <v>Yrd. Doç. Dr. Togan TONG</v>
      </c>
      <c r="AR113" s="907" t="e">
        <f>VLOOKUP(AR111,'Course List (program)'!$G$2:$L$100,3,FALSE)</f>
        <v>#N/A</v>
      </c>
      <c r="AS113" s="915" t="e">
        <f>VLOOKUP(AS111,'Course List (program)'!$G$2:$L$100,3,FALSE)</f>
        <v>#N/A</v>
      </c>
      <c r="AT113" s="1057"/>
    </row>
    <row r="114" spans="1:46" ht="39.950000000000003" hidden="1" customHeight="1" x14ac:dyDescent="0.4">
      <c r="A114" s="700">
        <v>3</v>
      </c>
      <c r="B114" s="700" t="s">
        <v>540</v>
      </c>
      <c r="C114" s="1053"/>
      <c r="D114" s="772"/>
      <c r="E114" s="773"/>
      <c r="F114" s="745">
        <f>VLOOKUP(F111,'Course List (program)'!$G$2:$L$100,6,FALSE)</f>
        <v>0</v>
      </c>
      <c r="G114" s="745" t="e">
        <f>VLOOKUP(G111,'Course List (program)'!$G$2:$L$100,6,FALSE)</f>
        <v>#N/A</v>
      </c>
      <c r="H114" s="745" t="e">
        <f>VLOOKUP(H111,'Course List (program)'!$G$2:$L$100,6,FALSE)</f>
        <v>#N/A</v>
      </c>
      <c r="I114" s="746" t="e">
        <f>VLOOKUP(I111,'Course List (program)'!$G$2:$L$100,6,FALSE)</f>
        <v>#N/A</v>
      </c>
      <c r="J114" s="747" t="e">
        <f>VLOOKUP(J111,'Course List (program)'!$G$2:$L$100,6,FALSE)</f>
        <v>#N/A</v>
      </c>
      <c r="K114" s="745" t="e">
        <f>VLOOKUP(K111,'Course List (program)'!$G$2:$L$100,6,FALSE)</f>
        <v>#N/A</v>
      </c>
      <c r="L114" s="745" t="e">
        <f>VLOOKUP(L111,'Course List (program)'!$G$2:$L$100,6,FALSE)</f>
        <v>#N/A</v>
      </c>
      <c r="M114" s="748" t="e">
        <f>VLOOKUP(M111,'Course List (program)'!$G$2:$L$100,6,FALSE)</f>
        <v>#N/A</v>
      </c>
      <c r="N114" s="749">
        <f>VLOOKUP(N111,'Course List (program)'!$G$2:$L$100,6,FALSE)</f>
        <v>0</v>
      </c>
      <c r="O114" s="745" t="e">
        <f>VLOOKUP(O111,'Course List (program)'!$G$2:$L$100,6,FALSE)</f>
        <v>#N/A</v>
      </c>
      <c r="P114" s="745" t="e">
        <f>VLOOKUP(P111,'Course List (program)'!$G$2:$L$100,6,FALSE)</f>
        <v>#N/A</v>
      </c>
      <c r="Q114" s="746" t="e">
        <f>VLOOKUP(Q111,'Course List (program)'!$G$2:$L$100,6,FALSE)</f>
        <v>#N/A</v>
      </c>
      <c r="R114" s="747" t="e">
        <f>VLOOKUP(R111,'Course List (program)'!$G$2:$L$100,6,FALSE)</f>
        <v>#N/A</v>
      </c>
      <c r="S114" s="745">
        <f>VLOOKUP(S111,'Course List (program)'!$G$2:$L$100,6,FALSE)</f>
        <v>0</v>
      </c>
      <c r="T114" s="745" t="e">
        <f>VLOOKUP(T111,'Course List (program)'!$G$2:$L$100,6,FALSE)</f>
        <v>#N/A</v>
      </c>
      <c r="U114" s="748" t="e">
        <f>VLOOKUP(U111,'Course List (program)'!$G$2:$L$100,6,FALSE)</f>
        <v>#N/A</v>
      </c>
      <c r="V114" s="749">
        <f>VLOOKUP(V111,'Course List (program)'!$G$2:$L$100,6,FALSE)</f>
        <v>0</v>
      </c>
      <c r="W114" s="745" t="e">
        <f>VLOOKUP(W111,'Course List (program)'!$G$2:$L$100,6,FALSE)</f>
        <v>#N/A</v>
      </c>
      <c r="X114" s="745" t="e">
        <f>VLOOKUP(X111,'Course List (program)'!$G$2:$L$100,6,FALSE)</f>
        <v>#N/A</v>
      </c>
      <c r="Y114" s="746" t="e">
        <f>VLOOKUP(Y111,'Course List (program)'!$G$2:$L$100,6,FALSE)</f>
        <v>#N/A</v>
      </c>
      <c r="Z114" s="747">
        <f>VLOOKUP(Z111,'Course List (program)'!$G$2:$L$100,6,FALSE)</f>
        <v>0</v>
      </c>
      <c r="AA114" s="745" t="e">
        <f>VLOOKUP(AA111,'Course List (program)'!$G$2:$L$100,6,FALSE)</f>
        <v>#N/A</v>
      </c>
      <c r="AB114" s="745" t="e">
        <f>VLOOKUP(AB111,'Course List (program)'!$G$2:$L$100,6,FALSE)</f>
        <v>#N/A</v>
      </c>
      <c r="AC114" s="748" t="e">
        <f>VLOOKUP(AC111,'Course List (program)'!$G$2:$L$100,6,FALSE)</f>
        <v>#N/A</v>
      </c>
      <c r="AD114" s="749" t="e">
        <f>VLOOKUP(AD111,'Course List (program)'!$G$2:$L$100,6,FALSE)</f>
        <v>#N/A</v>
      </c>
      <c r="AE114" s="745">
        <f>VLOOKUP(AE111,'Course List (program)'!$G$2:$L$100,6,FALSE)</f>
        <v>0</v>
      </c>
      <c r="AF114" s="745" t="e">
        <f>VLOOKUP(AF111,'Course List (program)'!$G$2:$L$100,6,FALSE)</f>
        <v>#N/A</v>
      </c>
      <c r="AG114" s="746" t="e">
        <f>VLOOKUP(AG111,'Course List (program)'!$G$2:$L$100,6,FALSE)</f>
        <v>#N/A</v>
      </c>
      <c r="AH114" s="747">
        <f>VLOOKUP(AH111,'Course List (program)'!$G$2:$L$100,6,FALSE)</f>
        <v>0</v>
      </c>
      <c r="AI114" s="745">
        <f>VLOOKUP(AI111,'Course List (program)'!$G$2:$L$100,6,FALSE)</f>
        <v>0</v>
      </c>
      <c r="AJ114" s="745">
        <f>VLOOKUP(AJ111,'Course List (program)'!$G$2:$L$100,6,FALSE)</f>
        <v>0</v>
      </c>
      <c r="AK114" s="748" t="e">
        <f>VLOOKUP(AK111,'Course List (program)'!$G$2:$L$100,6,FALSE)</f>
        <v>#N/A</v>
      </c>
      <c r="AL114" s="750" t="e">
        <f>VLOOKUP(AL111,'Course List (program)'!$G$2:$L$100,6,FALSE)</f>
        <v>#N/A</v>
      </c>
      <c r="AM114" s="745" t="e">
        <f>VLOOKUP(AM111,'Course List (program)'!$G$2:$L$100,6,FALSE)</f>
        <v>#N/A</v>
      </c>
      <c r="AN114" s="745" t="e">
        <f>VLOOKUP(AN111,'Course List (program)'!$G$2:$L$100,6,FALSE)</f>
        <v>#N/A</v>
      </c>
      <c r="AO114" s="746" t="e">
        <f>VLOOKUP(AO111,'Course List (program)'!$G$2:$L$100,6,FALSE)</f>
        <v>#N/A</v>
      </c>
      <c r="AP114" s="747" t="e">
        <f>VLOOKUP(AP111,'Course List (program)'!$G$2:$L$100,6,FALSE)</f>
        <v>#N/A</v>
      </c>
      <c r="AQ114" s="745" t="str">
        <f>VLOOKUP(AQ111,'Course List (program)'!$G$2:$L$100,6,FALSE)</f>
        <v>GSF.222</v>
      </c>
      <c r="AR114" s="745" t="e">
        <f>VLOOKUP(AR111,'Course List (program)'!$G$2:$L$100,6,FALSE)</f>
        <v>#N/A</v>
      </c>
      <c r="AS114" s="748" t="e">
        <f>VLOOKUP(AS111,'Course List (program)'!$G$2:$L$100,6,FALSE)</f>
        <v>#N/A</v>
      </c>
      <c r="AT114" s="1057"/>
    </row>
    <row r="115" spans="1:46" s="743" customFormat="1" ht="39.950000000000003" customHeight="1" x14ac:dyDescent="0.4">
      <c r="A115" s="700">
        <v>3</v>
      </c>
      <c r="B115" s="700" t="s">
        <v>13</v>
      </c>
      <c r="C115" s="1053"/>
      <c r="D115" s="794">
        <v>0.625</v>
      </c>
      <c r="E115" s="795">
        <v>7</v>
      </c>
      <c r="F115" s="905" t="str">
        <f>Section1Draft!E61</f>
        <v>ARCH 351.11</v>
      </c>
      <c r="G115" s="905">
        <f>Section2Draft!$E$61</f>
        <v>0</v>
      </c>
      <c r="H115" s="796">
        <f>Section3Draft!E61</f>
        <v>0</v>
      </c>
      <c r="I115" s="797">
        <f>Section4Draft!E61</f>
        <v>0</v>
      </c>
      <c r="J115" s="908">
        <f>Section1Draft!L61</f>
        <v>0</v>
      </c>
      <c r="K115" s="905">
        <f>Section2Draft!L61</f>
        <v>0</v>
      </c>
      <c r="L115" s="905">
        <f>Section3Draft!L61</f>
        <v>0</v>
      </c>
      <c r="M115" s="909">
        <f>Section4Draft!L61</f>
        <v>0</v>
      </c>
      <c r="N115" s="910" t="str">
        <f>Section1Draft!F61</f>
        <v>ARCH 341.11</v>
      </c>
      <c r="O115" s="905">
        <f>Section2Draft!F61</f>
        <v>0</v>
      </c>
      <c r="P115" s="796">
        <f>Section3Draft!F61</f>
        <v>0</v>
      </c>
      <c r="Q115" s="797">
        <f>Section4Draft!F61</f>
        <v>0</v>
      </c>
      <c r="R115" s="908">
        <f>Section1Draft!M61</f>
        <v>0</v>
      </c>
      <c r="S115" s="905" t="str">
        <f>Section2Draft!M61</f>
        <v>ARCH 307.01</v>
      </c>
      <c r="T115" s="905">
        <f>Section3Draft!M61</f>
        <v>0</v>
      </c>
      <c r="U115" s="909">
        <f>Section4Draft!M61</f>
        <v>0</v>
      </c>
      <c r="V115" s="910" t="str">
        <f>Section1Draft!G61</f>
        <v>ARCH 315.01</v>
      </c>
      <c r="W115" s="905">
        <f>Section2Draft!G61</f>
        <v>0</v>
      </c>
      <c r="X115" s="796">
        <f>Section3Draft!G61</f>
        <v>0</v>
      </c>
      <c r="Y115" s="797">
        <f>Section4Draft!G61</f>
        <v>0</v>
      </c>
      <c r="Z115" s="908" t="str">
        <f>Section1Draft!N61</f>
        <v>ARCH 467.11</v>
      </c>
      <c r="AA115" s="905">
        <f>Section2Draft!N61</f>
        <v>0</v>
      </c>
      <c r="AB115" s="905">
        <f>Section3Draft!N61</f>
        <v>0</v>
      </c>
      <c r="AC115" s="909">
        <f>Section4Draft!N61</f>
        <v>0</v>
      </c>
      <c r="AD115" s="910">
        <f>Section1Draft!H61</f>
        <v>0</v>
      </c>
      <c r="AE115" s="905" t="str">
        <f>Section2Draft!H61</f>
        <v>ARCH 351.12</v>
      </c>
      <c r="AF115" s="796">
        <f>Section3Draft!H61</f>
        <v>0</v>
      </c>
      <c r="AG115" s="797">
        <f>Section4Draft!H61</f>
        <v>0</v>
      </c>
      <c r="AH115" s="908" t="str">
        <f>Section1Draft!O61</f>
        <v>ARCH 352.11</v>
      </c>
      <c r="AI115" s="905" t="str">
        <f>Section2Draft!O61</f>
        <v>ARCH 352.12</v>
      </c>
      <c r="AJ115" s="905" t="str">
        <f>Section3Draft!O61</f>
        <v>ARCH 352.13</v>
      </c>
      <c r="AK115" s="909">
        <f>Section4Draft!O61</f>
        <v>0</v>
      </c>
      <c r="AL115" s="910">
        <f>Section1Draft!I61</f>
        <v>0</v>
      </c>
      <c r="AM115" s="905">
        <f>Section2Draft!I61</f>
        <v>0</v>
      </c>
      <c r="AN115" s="796">
        <f>Section3Draft!I61</f>
        <v>0</v>
      </c>
      <c r="AO115" s="797">
        <f>Section4Draft!I61</f>
        <v>0</v>
      </c>
      <c r="AP115" s="908">
        <f>Section1Draft!P61</f>
        <v>0</v>
      </c>
      <c r="AQ115" s="905" t="str">
        <f>Section2Draft!P61</f>
        <v>ARCH 338.12</v>
      </c>
      <c r="AR115" s="905">
        <f>Section3Draft!P61</f>
        <v>0</v>
      </c>
      <c r="AS115" s="909">
        <f>Section4Draft!P61</f>
        <v>0</v>
      </c>
      <c r="AT115" s="1057"/>
    </row>
    <row r="116" spans="1:46" s="820" customFormat="1" ht="60" customHeight="1" x14ac:dyDescent="0.35">
      <c r="A116" s="814">
        <v>3</v>
      </c>
      <c r="B116" s="814" t="s">
        <v>14</v>
      </c>
      <c r="C116" s="1053"/>
      <c r="D116" s="809"/>
      <c r="E116" s="810"/>
      <c r="F116" s="906" t="str">
        <f>VLOOKUP(F115,'Course List (program)'!$G$2:$L$100,2,FALSE)</f>
        <v xml:space="preserve">Architectural Design Studio III </v>
      </c>
      <c r="G116" s="906" t="e">
        <f>VLOOKUP(G115,'Course List (program)'!$G$2:$L$100,2,FALSE)</f>
        <v>#N/A</v>
      </c>
      <c r="H116" s="815" t="e">
        <f>VLOOKUP(H115,'Course List (program)'!$G$2:$L$100,2,FALSE)</f>
        <v>#N/A</v>
      </c>
      <c r="I116" s="816" t="e">
        <f>VLOOKUP(I115,'Course List (program)'!$G$2:$L$100,2,FALSE)</f>
        <v>#N/A</v>
      </c>
      <c r="J116" s="911" t="e">
        <f>VLOOKUP(J115,'Course List (program)'!$G$2:$L$100,2,FALSE)</f>
        <v>#N/A</v>
      </c>
      <c r="K116" s="906" t="e">
        <f>VLOOKUP(K115,'Course List (program)'!$G$2:$L$100,2,FALSE)</f>
        <v>#N/A</v>
      </c>
      <c r="L116" s="906" t="e">
        <f>VLOOKUP(L115,'Course List (program)'!$G$2:$L$100,2,FALSE)</f>
        <v>#N/A</v>
      </c>
      <c r="M116" s="912" t="e">
        <f>VLOOKUP(M115,'Course List (program)'!$G$2:$L$100,2,FALSE)</f>
        <v>#N/A</v>
      </c>
      <c r="N116" s="913" t="str">
        <f>VLOOKUP(N115,'Course List (program)'!$G$2:$L$100,2,FALSE)</f>
        <v>Architectural Structures</v>
      </c>
      <c r="O116" s="906" t="e">
        <f>VLOOKUP(O115,'Course List (program)'!$G$2:$L$100,2,FALSE)</f>
        <v>#N/A</v>
      </c>
      <c r="P116" s="815" t="e">
        <f>VLOOKUP(P115,'Course List (program)'!$G$2:$L$100,2,FALSE)</f>
        <v>#N/A</v>
      </c>
      <c r="Q116" s="816" t="e">
        <f>VLOOKUP(Q115,'Course List (program)'!$G$2:$L$100,2,FALSE)</f>
        <v>#N/A</v>
      </c>
      <c r="R116" s="911" t="e">
        <f>VLOOKUP(R115,'Course List (program)'!$G$2:$L$100,2,FALSE)</f>
        <v>#N/A</v>
      </c>
      <c r="S116" s="906" t="str">
        <f>VLOOKUP(S115,'Course List (program)'!$G$2:$L$100,2,FALSE)</f>
        <v xml:space="preserve">Environmental Control </v>
      </c>
      <c r="T116" s="906" t="e">
        <f>VLOOKUP(T115,'Course List (program)'!$G$2:$L$100,2,FALSE)</f>
        <v>#N/A</v>
      </c>
      <c r="U116" s="912" t="e">
        <f>VLOOKUP(U115,'Course List (program)'!$G$2:$L$100,2,FALSE)</f>
        <v>#N/A</v>
      </c>
      <c r="V116" s="913" t="str">
        <f>VLOOKUP(V115,'Course List (program)'!$G$2:$L$100,2,FALSE)</f>
        <v>History of Architecture I</v>
      </c>
      <c r="W116" s="906" t="e">
        <f>VLOOKUP(W115,'Course List (program)'!$G$2:$L$100,2,FALSE)</f>
        <v>#N/A</v>
      </c>
      <c r="X116" s="815" t="e">
        <f>VLOOKUP(X115,'Course List (program)'!$G$2:$L$100,2,FALSE)</f>
        <v>#N/A</v>
      </c>
      <c r="Y116" s="816" t="e">
        <f>VLOOKUP(Y115,'Course List (program)'!$G$2:$L$100,2,FALSE)</f>
        <v>#N/A</v>
      </c>
      <c r="Z116" s="911" t="str">
        <f>VLOOKUP(Z115,'Course List (program)'!$G$2:$L$100,2,FALSE)</f>
        <v>Theory and Application of Town Planning</v>
      </c>
      <c r="AA116" s="906" t="e">
        <f>VLOOKUP(AA115,'Course List (program)'!$G$2:$L$100,2,FALSE)</f>
        <v>#N/A</v>
      </c>
      <c r="AB116" s="906" t="e">
        <f>VLOOKUP(AB115,'Course List (program)'!$G$2:$L$100,2,FALSE)</f>
        <v>#N/A</v>
      </c>
      <c r="AC116" s="912" t="e">
        <f>VLOOKUP(AC115,'Course List (program)'!$G$2:$L$100,2,FALSE)</f>
        <v>#N/A</v>
      </c>
      <c r="AD116" s="913" t="e">
        <f>VLOOKUP(AD115,'Course List (program)'!$G$2:$L$100,2,FALSE)</f>
        <v>#N/A</v>
      </c>
      <c r="AE116" s="906" t="str">
        <f>VLOOKUP(AE115,'Course List (program)'!$G$2:$L$100,2,FALSE)</f>
        <v xml:space="preserve">Architectural Design Studio III </v>
      </c>
      <c r="AF116" s="815" t="e">
        <f>VLOOKUP(AF115,'Course List (program)'!$G$2:$L$100,2,FALSE)</f>
        <v>#N/A</v>
      </c>
      <c r="AG116" s="816" t="e">
        <f>VLOOKUP(AG115,'Course List (program)'!$G$2:$L$100,2,FALSE)</f>
        <v>#N/A</v>
      </c>
      <c r="AH116" s="911" t="str">
        <f>VLOOKUP(AH115,'Course List (program)'!$G$2:$L$100,2,FALSE)</f>
        <v>Architectural Design Studio IV</v>
      </c>
      <c r="AI116" s="906" t="str">
        <f>VLOOKUP(AI115,'Course List (program)'!$G$2:$L$100,2,FALSE)</f>
        <v>Architectural Design Studio IV</v>
      </c>
      <c r="AJ116" s="906" t="str">
        <f>VLOOKUP(AJ115,'Course List (program)'!$G$2:$L$100,2,FALSE)</f>
        <v>Architectural Design Studio IV</v>
      </c>
      <c r="AK116" s="912" t="e">
        <f>VLOOKUP(AK115,'Course List (program)'!$G$2:$L$100,2,FALSE)</f>
        <v>#N/A</v>
      </c>
      <c r="AL116" s="913" t="e">
        <f>VLOOKUP(AL115,'Course List (program)'!$G$2:$L$100,2,FALSE)</f>
        <v>#N/A</v>
      </c>
      <c r="AM116" s="906" t="e">
        <f>VLOOKUP(AM115,'Course List (program)'!$G$2:$L$100,2,FALSE)</f>
        <v>#N/A</v>
      </c>
      <c r="AN116" s="815" t="e">
        <f>VLOOKUP(AN115,'Course List (program)'!$G$2:$L$100,2,FALSE)</f>
        <v>#N/A</v>
      </c>
      <c r="AO116" s="816" t="e">
        <f>VLOOKUP(AO115,'Course List (program)'!$G$2:$L$100,2,FALSE)</f>
        <v>#N/A</v>
      </c>
      <c r="AP116" s="911" t="e">
        <f>VLOOKUP(AP115,'Course List (program)'!$G$2:$L$100,2,FALSE)</f>
        <v>#N/A</v>
      </c>
      <c r="AQ116" s="906" t="str">
        <f>VLOOKUP(AQ115,'Course List (program)'!$G$2:$L$100,2,FALSE)</f>
        <v xml:space="preserve">CAD for Architects II </v>
      </c>
      <c r="AR116" s="906" t="e">
        <f>VLOOKUP(AR115,'Course List (program)'!$G$2:$L$100,2,FALSE)</f>
        <v>#N/A</v>
      </c>
      <c r="AS116" s="912" t="e">
        <f>VLOOKUP(AS115,'Course List (program)'!$G$2:$L$100,2,FALSE)</f>
        <v>#N/A</v>
      </c>
      <c r="AT116" s="1057"/>
    </row>
    <row r="117" spans="1:46" s="808" customFormat="1" ht="39.950000000000003" customHeight="1" x14ac:dyDescent="0.3">
      <c r="A117" s="813">
        <v>3</v>
      </c>
      <c r="B117" s="813" t="s">
        <v>809</v>
      </c>
      <c r="C117" s="1053"/>
      <c r="D117" s="834"/>
      <c r="E117" s="835"/>
      <c r="F117" s="907" t="str">
        <f>VLOOKUP(F115,'Course List (program)'!$G$2:$L$100,3,FALSE)</f>
        <v>Yrd. Doç. Dr. Engin ÜNAL</v>
      </c>
      <c r="G117" s="907" t="e">
        <f>VLOOKUP(G115,'Course List (program)'!$G$2:$L$100,3,FALSE)</f>
        <v>#N/A</v>
      </c>
      <c r="H117" s="827" t="e">
        <f>VLOOKUP(H115,'Course List (program)'!$G$2:$L$100,3,FALSE)</f>
        <v>#N/A</v>
      </c>
      <c r="I117" s="828" t="e">
        <f>VLOOKUP(I115,'Course List (program)'!$G$2:$L$100,3,FALSE)</f>
        <v>#N/A</v>
      </c>
      <c r="J117" s="914" t="e">
        <f>VLOOKUP(J115,'Course List (program)'!$G$2:$L$100,3,FALSE)</f>
        <v>#N/A</v>
      </c>
      <c r="K117" s="907" t="e">
        <f>VLOOKUP(K115,'Course List (program)'!$G$2:$L$100,3,FALSE)</f>
        <v>#N/A</v>
      </c>
      <c r="L117" s="907" t="e">
        <f>VLOOKUP(L115,'Course List (program)'!$G$2:$L$100,3,FALSE)</f>
        <v>#N/A</v>
      </c>
      <c r="M117" s="915" t="e">
        <f>VLOOKUP(M115,'Course List (program)'!$G$2:$L$100,3,FALSE)</f>
        <v>#N/A</v>
      </c>
      <c r="N117" s="916" t="str">
        <f>VLOOKUP(N115,'Course List (program)'!$G$2:$L$100,3,FALSE)</f>
        <v>Yrd. Doç. Dr. Engin ÜNAL</v>
      </c>
      <c r="O117" s="907" t="e">
        <f>VLOOKUP(O115,'Course List (program)'!$G$2:$L$100,3,FALSE)</f>
        <v>#N/A</v>
      </c>
      <c r="P117" s="827" t="e">
        <f>VLOOKUP(P115,'Course List (program)'!$G$2:$L$100,3,FALSE)</f>
        <v>#N/A</v>
      </c>
      <c r="Q117" s="828" t="e">
        <f>VLOOKUP(Q115,'Course List (program)'!$G$2:$L$100,3,FALSE)</f>
        <v>#N/A</v>
      </c>
      <c r="R117" s="914" t="e">
        <f>VLOOKUP(R115,'Course List (program)'!$G$2:$L$100,3,FALSE)</f>
        <v>#N/A</v>
      </c>
      <c r="S117" s="907" t="str">
        <f>VLOOKUP(S115,'Course List (program)'!$G$2:$L$100,3,FALSE)</f>
        <v>Yrd. Doç. Dr. Kerem ERCOŞKUN</v>
      </c>
      <c r="T117" s="907" t="e">
        <f>VLOOKUP(T115,'Course List (program)'!$G$2:$L$100,3,FALSE)</f>
        <v>#N/A</v>
      </c>
      <c r="U117" s="915" t="e">
        <f>VLOOKUP(U115,'Course List (program)'!$G$2:$L$100,3,FALSE)</f>
        <v>#N/A</v>
      </c>
      <c r="V117" s="916" t="str">
        <f>VLOOKUP(V115,'Course List (program)'!$G$2:$L$100,3,FALSE)</f>
        <v>Yrd. Doç. Dr. Soner ŞAHİN</v>
      </c>
      <c r="W117" s="907" t="e">
        <f>VLOOKUP(W115,'Course List (program)'!$G$2:$L$100,3,FALSE)</f>
        <v>#N/A</v>
      </c>
      <c r="X117" s="827" t="e">
        <f>VLOOKUP(X115,'Course List (program)'!$G$2:$L$100,3,FALSE)</f>
        <v>#N/A</v>
      </c>
      <c r="Y117" s="828" t="e">
        <f>VLOOKUP(Y115,'Course List (program)'!$G$2:$L$100,3,FALSE)</f>
        <v>#N/A</v>
      </c>
      <c r="Z117" s="914" t="str">
        <f>VLOOKUP(Z115,'Course List (program)'!$G$2:$L$100,3,FALSE)</f>
        <v>Doç. Dr. A. Dilek ÖZDEMİR</v>
      </c>
      <c r="AA117" s="907" t="e">
        <f>VLOOKUP(AA115,'Course List (program)'!$G$2:$L$100,3,FALSE)</f>
        <v>#N/A</v>
      </c>
      <c r="AB117" s="907" t="e">
        <f>VLOOKUP(AB115,'Course List (program)'!$G$2:$L$100,3,FALSE)</f>
        <v>#N/A</v>
      </c>
      <c r="AC117" s="915" t="e">
        <f>VLOOKUP(AC115,'Course List (program)'!$G$2:$L$100,3,FALSE)</f>
        <v>#N/A</v>
      </c>
      <c r="AD117" s="916" t="e">
        <f>VLOOKUP(AD115,'Course List (program)'!$G$2:$L$100,3,FALSE)</f>
        <v>#N/A</v>
      </c>
      <c r="AE117" s="907" t="str">
        <f>VLOOKUP(AE115,'Course List (program)'!$G$2:$L$100,3,FALSE)</f>
        <v>Öğr. Gör. Ayla KARACABEY</v>
      </c>
      <c r="AF117" s="827" t="e">
        <f>VLOOKUP(AF115,'Course List (program)'!$G$2:$L$100,3,FALSE)</f>
        <v>#N/A</v>
      </c>
      <c r="AG117" s="828" t="e">
        <f>VLOOKUP(AG115,'Course List (program)'!$G$2:$L$100,3,FALSE)</f>
        <v>#N/A</v>
      </c>
      <c r="AH117" s="914" t="str">
        <f>VLOOKUP(AH115,'Course List (program)'!$G$2:$L$100,3,FALSE)</f>
        <v>Prof. Dr. Oya PAKDİL</v>
      </c>
      <c r="AI117" s="907" t="str">
        <f>VLOOKUP(AI115,'Course List (program)'!$G$2:$L$100,3,FALSE)</f>
        <v>Prof. Dr. Şahap ÇAKIN</v>
      </c>
      <c r="AJ117" s="907" t="str">
        <f>VLOOKUP(AJ115,'Course List (program)'!$G$2:$L$100,3,FALSE)</f>
        <v>Öğr. Gör. Erdal ÖZYURT</v>
      </c>
      <c r="AK117" s="915" t="e">
        <f>VLOOKUP(AK115,'Course List (program)'!$G$2:$L$100,3,FALSE)</f>
        <v>#N/A</v>
      </c>
      <c r="AL117" s="916" t="e">
        <f>VLOOKUP(AL115,'Course List (program)'!$G$2:$L$100,3,FALSE)</f>
        <v>#N/A</v>
      </c>
      <c r="AM117" s="907" t="e">
        <f>VLOOKUP(AM115,'Course List (program)'!$G$2:$L$100,3,FALSE)</f>
        <v>#N/A</v>
      </c>
      <c r="AN117" s="827" t="e">
        <f>VLOOKUP(AN115,'Course List (program)'!$G$2:$L$100,3,FALSE)</f>
        <v>#N/A</v>
      </c>
      <c r="AO117" s="828" t="e">
        <f>VLOOKUP(AO115,'Course List (program)'!$G$2:$L$100,3,FALSE)</f>
        <v>#N/A</v>
      </c>
      <c r="AP117" s="914" t="e">
        <f>VLOOKUP(AP115,'Course List (program)'!$G$2:$L$100,3,FALSE)</f>
        <v>#N/A</v>
      </c>
      <c r="AQ117" s="907" t="str">
        <f>VLOOKUP(AQ115,'Course List (program)'!$G$2:$L$100,3,FALSE)</f>
        <v>Yrd. Doç. Dr. Togan TONG</v>
      </c>
      <c r="AR117" s="907" t="e">
        <f>VLOOKUP(AR115,'Course List (program)'!$G$2:$L$100,3,FALSE)</f>
        <v>#N/A</v>
      </c>
      <c r="AS117" s="915" t="e">
        <f>VLOOKUP(AS115,'Course List (program)'!$G$2:$L$100,3,FALSE)</f>
        <v>#N/A</v>
      </c>
      <c r="AT117" s="1057"/>
    </row>
    <row r="118" spans="1:46" ht="39.950000000000003" hidden="1" customHeight="1" x14ac:dyDescent="0.4">
      <c r="A118" s="700">
        <v>3</v>
      </c>
      <c r="B118" s="700" t="s">
        <v>540</v>
      </c>
      <c r="C118" s="1053"/>
      <c r="D118" s="772"/>
      <c r="E118" s="773"/>
      <c r="F118" s="745">
        <f>VLOOKUP(F115,'Course List (program)'!$G$2:$L$100,6,FALSE)</f>
        <v>0</v>
      </c>
      <c r="G118" s="745" t="e">
        <f>VLOOKUP(G115,'Course List (program)'!$G$2:$L$100,6,FALSE)</f>
        <v>#N/A</v>
      </c>
      <c r="H118" s="745" t="e">
        <f>VLOOKUP(H115,'Course List (program)'!$G$2:$L$100,6,FALSE)</f>
        <v>#N/A</v>
      </c>
      <c r="I118" s="746" t="e">
        <f>VLOOKUP(I115,'Course List (program)'!$G$2:$L$100,6,FALSE)</f>
        <v>#N/A</v>
      </c>
      <c r="J118" s="747" t="e">
        <f>VLOOKUP(J115,'Course List (program)'!$G$2:$L$100,6,FALSE)</f>
        <v>#N/A</v>
      </c>
      <c r="K118" s="745" t="e">
        <f>VLOOKUP(K115,'Course List (program)'!$G$2:$L$100,6,FALSE)</f>
        <v>#N/A</v>
      </c>
      <c r="L118" s="745" t="e">
        <f>VLOOKUP(L115,'Course List (program)'!$G$2:$L$100,6,FALSE)</f>
        <v>#N/A</v>
      </c>
      <c r="M118" s="748" t="e">
        <f>VLOOKUP(M115,'Course List (program)'!$G$2:$L$100,6,FALSE)</f>
        <v>#N/A</v>
      </c>
      <c r="N118" s="749">
        <f>VLOOKUP(N115,'Course List (program)'!$G$2:$L$100,6,FALSE)</f>
        <v>0</v>
      </c>
      <c r="O118" s="745" t="e">
        <f>VLOOKUP(O115,'Course List (program)'!$G$2:$L$100,6,FALSE)</f>
        <v>#N/A</v>
      </c>
      <c r="P118" s="745" t="e">
        <f>VLOOKUP(P115,'Course List (program)'!$G$2:$L$100,6,FALSE)</f>
        <v>#N/A</v>
      </c>
      <c r="Q118" s="746" t="e">
        <f>VLOOKUP(Q115,'Course List (program)'!$G$2:$L$100,6,FALSE)</f>
        <v>#N/A</v>
      </c>
      <c r="R118" s="747" t="e">
        <f>VLOOKUP(R115,'Course List (program)'!$G$2:$L$100,6,FALSE)</f>
        <v>#N/A</v>
      </c>
      <c r="S118" s="745">
        <f>VLOOKUP(S115,'Course List (program)'!$G$2:$L$100,6,FALSE)</f>
        <v>0</v>
      </c>
      <c r="T118" s="745" t="e">
        <f>VLOOKUP(T115,'Course List (program)'!$G$2:$L$100,6,FALSE)</f>
        <v>#N/A</v>
      </c>
      <c r="U118" s="748" t="e">
        <f>VLOOKUP(U115,'Course List (program)'!$G$2:$L$100,6,FALSE)</f>
        <v>#N/A</v>
      </c>
      <c r="V118" s="749">
        <f>VLOOKUP(V115,'Course List (program)'!$G$2:$L$100,6,FALSE)</f>
        <v>0</v>
      </c>
      <c r="W118" s="745" t="e">
        <f>VLOOKUP(W115,'Course List (program)'!$G$2:$L$100,6,FALSE)</f>
        <v>#N/A</v>
      </c>
      <c r="X118" s="745" t="e">
        <f>VLOOKUP(X115,'Course List (program)'!$G$2:$L$100,6,FALSE)</f>
        <v>#N/A</v>
      </c>
      <c r="Y118" s="746" t="e">
        <f>VLOOKUP(Y115,'Course List (program)'!$G$2:$L$100,6,FALSE)</f>
        <v>#N/A</v>
      </c>
      <c r="Z118" s="747">
        <f>VLOOKUP(Z115,'Course List (program)'!$G$2:$L$100,6,FALSE)</f>
        <v>0</v>
      </c>
      <c r="AA118" s="745" t="e">
        <f>VLOOKUP(AA115,'Course List (program)'!$G$2:$L$100,6,FALSE)</f>
        <v>#N/A</v>
      </c>
      <c r="AB118" s="745" t="e">
        <f>VLOOKUP(AB115,'Course List (program)'!$G$2:$L$100,6,FALSE)</f>
        <v>#N/A</v>
      </c>
      <c r="AC118" s="748" t="e">
        <f>VLOOKUP(AC115,'Course List (program)'!$G$2:$L$100,6,FALSE)</f>
        <v>#N/A</v>
      </c>
      <c r="AD118" s="749" t="e">
        <f>VLOOKUP(AD115,'Course List (program)'!$G$2:$L$100,6,FALSE)</f>
        <v>#N/A</v>
      </c>
      <c r="AE118" s="745">
        <f>VLOOKUP(AE115,'Course List (program)'!$G$2:$L$100,6,FALSE)</f>
        <v>0</v>
      </c>
      <c r="AF118" s="745" t="e">
        <f>VLOOKUP(AF115,'Course List (program)'!$G$2:$L$100,6,FALSE)</f>
        <v>#N/A</v>
      </c>
      <c r="AG118" s="746" t="e">
        <f>VLOOKUP(AG115,'Course List (program)'!$G$2:$L$100,6,FALSE)</f>
        <v>#N/A</v>
      </c>
      <c r="AH118" s="747">
        <f>VLOOKUP(AH115,'Course List (program)'!$G$2:$L$100,6,FALSE)</f>
        <v>0</v>
      </c>
      <c r="AI118" s="745">
        <f>VLOOKUP(AI115,'Course List (program)'!$G$2:$L$100,6,FALSE)</f>
        <v>0</v>
      </c>
      <c r="AJ118" s="745">
        <f>VLOOKUP(AJ115,'Course List (program)'!$G$2:$L$100,6,FALSE)</f>
        <v>0</v>
      </c>
      <c r="AK118" s="748" t="e">
        <f>VLOOKUP(AK115,'Course List (program)'!$G$2:$L$100,6,FALSE)</f>
        <v>#N/A</v>
      </c>
      <c r="AL118" s="750" t="e">
        <f>VLOOKUP(AL115,'Course List (program)'!$G$2:$L$100,6,FALSE)</f>
        <v>#N/A</v>
      </c>
      <c r="AM118" s="745" t="e">
        <f>VLOOKUP(AM115,'Course List (program)'!$G$2:$L$100,6,FALSE)</f>
        <v>#N/A</v>
      </c>
      <c r="AN118" s="745" t="e">
        <f>VLOOKUP(AN115,'Course List (program)'!$G$2:$L$100,6,FALSE)</f>
        <v>#N/A</v>
      </c>
      <c r="AO118" s="746" t="e">
        <f>VLOOKUP(AO115,'Course List (program)'!$G$2:$L$100,6,FALSE)</f>
        <v>#N/A</v>
      </c>
      <c r="AP118" s="747" t="e">
        <f>VLOOKUP(AP115,'Course List (program)'!$G$2:$L$100,6,FALSE)</f>
        <v>#N/A</v>
      </c>
      <c r="AQ118" s="745" t="str">
        <f>VLOOKUP(AQ115,'Course List (program)'!$G$2:$L$100,6,FALSE)</f>
        <v>GSF.222</v>
      </c>
      <c r="AR118" s="745" t="e">
        <f>VLOOKUP(AR115,'Course List (program)'!$G$2:$L$100,6,FALSE)</f>
        <v>#N/A</v>
      </c>
      <c r="AS118" s="748" t="e">
        <f>VLOOKUP(AS115,'Course List (program)'!$G$2:$L$100,6,FALSE)</f>
        <v>#N/A</v>
      </c>
      <c r="AT118" s="1057"/>
    </row>
    <row r="119" spans="1:46" s="743" customFormat="1" ht="39.950000000000003" customHeight="1" x14ac:dyDescent="0.4">
      <c r="A119" s="700">
        <v>3</v>
      </c>
      <c r="B119" s="700" t="s">
        <v>13</v>
      </c>
      <c r="C119" s="1053"/>
      <c r="D119" s="794">
        <v>0.66666666666666663</v>
      </c>
      <c r="E119" s="795">
        <v>8</v>
      </c>
      <c r="F119" s="905" t="str">
        <f>Section1Draft!E63</f>
        <v>ARCH 351.11</v>
      </c>
      <c r="G119" s="905">
        <f>Section2Draft!$E$63</f>
        <v>0</v>
      </c>
      <c r="H119" s="796">
        <f>Section3Draft!E63</f>
        <v>0</v>
      </c>
      <c r="I119" s="797">
        <f>Section4Draft!E63</f>
        <v>0</v>
      </c>
      <c r="J119" s="908">
        <f>Section1Draft!L63</f>
        <v>0</v>
      </c>
      <c r="K119" s="905" t="str">
        <f>Section2Draft!L63</f>
        <v>HTR 302.0A</v>
      </c>
      <c r="L119" s="905">
        <f>Section3Draft!L63</f>
        <v>0</v>
      </c>
      <c r="M119" s="909">
        <f>Section4Draft!L63</f>
        <v>0</v>
      </c>
      <c r="N119" s="910" t="str">
        <f>Section1Draft!F63</f>
        <v>ARCH 341.11</v>
      </c>
      <c r="O119" s="905">
        <f>Section2Draft!F63</f>
        <v>0</v>
      </c>
      <c r="P119" s="796">
        <f>Section3Draft!F63</f>
        <v>0</v>
      </c>
      <c r="Q119" s="797">
        <f>Section4Draft!F63</f>
        <v>0</v>
      </c>
      <c r="R119" s="908">
        <f>Section1Draft!M63</f>
        <v>0</v>
      </c>
      <c r="S119" s="905" t="str">
        <f>Section2Draft!M63</f>
        <v>ARCH 307.01</v>
      </c>
      <c r="T119" s="905">
        <f>Section3Draft!M63</f>
        <v>0</v>
      </c>
      <c r="U119" s="909">
        <f>Section4Draft!M63</f>
        <v>0</v>
      </c>
      <c r="V119" s="910" t="str">
        <f>Section1Draft!G63</f>
        <v>ARCH 315.01</v>
      </c>
      <c r="W119" s="905">
        <f>Section2Draft!G63</f>
        <v>0</v>
      </c>
      <c r="X119" s="796">
        <f>Section3Draft!G63</f>
        <v>0</v>
      </c>
      <c r="Y119" s="797">
        <f>Section4Draft!G63</f>
        <v>0</v>
      </c>
      <c r="Z119" s="908" t="str">
        <f>Section1Draft!N63</f>
        <v>ARCH 467.11</v>
      </c>
      <c r="AA119" s="905">
        <f>Section2Draft!N63</f>
        <v>0</v>
      </c>
      <c r="AB119" s="905">
        <f>Section3Draft!N63</f>
        <v>0</v>
      </c>
      <c r="AC119" s="909">
        <f>Section4Draft!N63</f>
        <v>0</v>
      </c>
      <c r="AD119" s="910">
        <f>Section1Draft!H63</f>
        <v>0</v>
      </c>
      <c r="AE119" s="905" t="str">
        <f>Section2Draft!H63</f>
        <v>ARCH 351.12</v>
      </c>
      <c r="AF119" s="796">
        <f>Section3Draft!H63</f>
        <v>0</v>
      </c>
      <c r="AG119" s="797">
        <f>Section4Draft!H63</f>
        <v>0</v>
      </c>
      <c r="AH119" s="908" t="str">
        <f>Section1Draft!O63</f>
        <v>ARCH 352.11</v>
      </c>
      <c r="AI119" s="905" t="str">
        <f>Section2Draft!O63</f>
        <v>ARCH 352.12</v>
      </c>
      <c r="AJ119" s="905" t="str">
        <f>Section3Draft!O63</f>
        <v>ARCH 352.13</v>
      </c>
      <c r="AK119" s="909">
        <f>Section4Draft!O63</f>
        <v>0</v>
      </c>
      <c r="AL119" s="910">
        <f>Section1Draft!I63</f>
        <v>0</v>
      </c>
      <c r="AM119" s="905">
        <f>Section2Draft!I63</f>
        <v>0</v>
      </c>
      <c r="AN119" s="796">
        <f>Section3Draft!I63</f>
        <v>0</v>
      </c>
      <c r="AO119" s="797">
        <f>Section4Draft!I63</f>
        <v>0</v>
      </c>
      <c r="AP119" s="908" t="str">
        <f>Section1Draft!P63</f>
        <v>HTR 302.0A</v>
      </c>
      <c r="AQ119" s="905" t="str">
        <f>Section2Draft!P63</f>
        <v>ARCH 338.12</v>
      </c>
      <c r="AR119" s="905">
        <f>Section3Draft!P63</f>
        <v>0</v>
      </c>
      <c r="AS119" s="909">
        <f>Section4Draft!P63</f>
        <v>0</v>
      </c>
      <c r="AT119" s="1057"/>
    </row>
    <row r="120" spans="1:46" s="820" customFormat="1" ht="60" customHeight="1" x14ac:dyDescent="0.35">
      <c r="A120" s="814">
        <v>3</v>
      </c>
      <c r="B120" s="814" t="s">
        <v>14</v>
      </c>
      <c r="C120" s="1053"/>
      <c r="D120" s="809"/>
      <c r="E120" s="810"/>
      <c r="F120" s="906" t="str">
        <f>VLOOKUP(F119,'Course List (program)'!$G$2:$L$100,2,FALSE)</f>
        <v xml:space="preserve">Architectural Design Studio III </v>
      </c>
      <c r="G120" s="906" t="e">
        <f>VLOOKUP(G119,'Course List (program)'!$G$2:$L$100,2,FALSE)</f>
        <v>#N/A</v>
      </c>
      <c r="H120" s="815" t="e">
        <f>VLOOKUP(H119,'Course List (program)'!$G$2:$L$100,2,FALSE)</f>
        <v>#N/A</v>
      </c>
      <c r="I120" s="816" t="e">
        <f>VLOOKUP(I119,'Course List (program)'!$G$2:$L$100,2,FALSE)</f>
        <v>#N/A</v>
      </c>
      <c r="J120" s="911" t="e">
        <f>VLOOKUP(J119,'Course List (program)'!$G$2:$L$100,2,FALSE)</f>
        <v>#N/A</v>
      </c>
      <c r="K120" s="906" t="str">
        <f>VLOOKUP(K119,'Course List (program)'!$G$2:$L$100,2,FALSE)</f>
        <v>History of Turkish Revolution II</v>
      </c>
      <c r="L120" s="906" t="e">
        <f>VLOOKUP(L119,'Course List (program)'!$G$2:$L$100,2,FALSE)</f>
        <v>#N/A</v>
      </c>
      <c r="M120" s="912" t="e">
        <f>VLOOKUP(M119,'Course List (program)'!$G$2:$L$100,2,FALSE)</f>
        <v>#N/A</v>
      </c>
      <c r="N120" s="913" t="str">
        <f>VLOOKUP(N119,'Course List (program)'!$G$2:$L$100,2,FALSE)</f>
        <v>Architectural Structures</v>
      </c>
      <c r="O120" s="906" t="e">
        <f>VLOOKUP(O119,'Course List (program)'!$G$2:$L$100,2,FALSE)</f>
        <v>#N/A</v>
      </c>
      <c r="P120" s="815" t="e">
        <f>VLOOKUP(P119,'Course List (program)'!$G$2:$L$100,2,FALSE)</f>
        <v>#N/A</v>
      </c>
      <c r="Q120" s="816" t="e">
        <f>VLOOKUP(Q119,'Course List (program)'!$G$2:$L$100,2,FALSE)</f>
        <v>#N/A</v>
      </c>
      <c r="R120" s="911" t="e">
        <f>VLOOKUP(R119,'Course List (program)'!$G$2:$L$100,2,FALSE)</f>
        <v>#N/A</v>
      </c>
      <c r="S120" s="906" t="str">
        <f>VLOOKUP(S119,'Course List (program)'!$G$2:$L$100,2,FALSE)</f>
        <v xml:space="preserve">Environmental Control </v>
      </c>
      <c r="T120" s="906" t="e">
        <f>VLOOKUP(T119,'Course List (program)'!$G$2:$L$100,2,FALSE)</f>
        <v>#N/A</v>
      </c>
      <c r="U120" s="912" t="e">
        <f>VLOOKUP(U119,'Course List (program)'!$G$2:$L$100,2,FALSE)</f>
        <v>#N/A</v>
      </c>
      <c r="V120" s="913" t="str">
        <f>VLOOKUP(V119,'Course List (program)'!$G$2:$L$100,2,FALSE)</f>
        <v>History of Architecture I</v>
      </c>
      <c r="W120" s="906" t="e">
        <f>VLOOKUP(W119,'Course List (program)'!$G$2:$L$100,2,FALSE)</f>
        <v>#N/A</v>
      </c>
      <c r="X120" s="815" t="e">
        <f>VLOOKUP(X119,'Course List (program)'!$G$2:$L$100,2,FALSE)</f>
        <v>#N/A</v>
      </c>
      <c r="Y120" s="816" t="e">
        <f>VLOOKUP(Y119,'Course List (program)'!$G$2:$L$100,2,FALSE)</f>
        <v>#N/A</v>
      </c>
      <c r="Z120" s="911" t="str">
        <f>VLOOKUP(Z119,'Course List (program)'!$G$2:$L$100,2,FALSE)</f>
        <v>Theory and Application of Town Planning</v>
      </c>
      <c r="AA120" s="906" t="e">
        <f>VLOOKUP(AA119,'Course List (program)'!$G$2:$L$100,2,FALSE)</f>
        <v>#N/A</v>
      </c>
      <c r="AB120" s="906" t="e">
        <f>VLOOKUP(AB119,'Course List (program)'!$G$2:$L$100,2,FALSE)</f>
        <v>#N/A</v>
      </c>
      <c r="AC120" s="912" t="e">
        <f>VLOOKUP(AC119,'Course List (program)'!$G$2:$L$100,2,FALSE)</f>
        <v>#N/A</v>
      </c>
      <c r="AD120" s="913" t="e">
        <f>VLOOKUP(AD119,'Course List (program)'!$G$2:$L$100,2,FALSE)</f>
        <v>#N/A</v>
      </c>
      <c r="AE120" s="906" t="str">
        <f>VLOOKUP(AE119,'Course List (program)'!$G$2:$L$100,2,FALSE)</f>
        <v xml:space="preserve">Architectural Design Studio III </v>
      </c>
      <c r="AF120" s="815" t="e">
        <f>VLOOKUP(AF119,'Course List (program)'!$G$2:$L$100,2,FALSE)</f>
        <v>#N/A</v>
      </c>
      <c r="AG120" s="816" t="e">
        <f>VLOOKUP(AG119,'Course List (program)'!$G$2:$L$100,2,FALSE)</f>
        <v>#N/A</v>
      </c>
      <c r="AH120" s="911" t="str">
        <f>VLOOKUP(AH119,'Course List (program)'!$G$2:$L$100,2,FALSE)</f>
        <v>Architectural Design Studio IV</v>
      </c>
      <c r="AI120" s="906" t="str">
        <f>VLOOKUP(AI119,'Course List (program)'!$G$2:$L$100,2,FALSE)</f>
        <v>Architectural Design Studio IV</v>
      </c>
      <c r="AJ120" s="906" t="str">
        <f>VLOOKUP(AJ119,'Course List (program)'!$G$2:$L$100,2,FALSE)</f>
        <v>Architectural Design Studio IV</v>
      </c>
      <c r="AK120" s="912" t="e">
        <f>VLOOKUP(AK119,'Course List (program)'!$G$2:$L$100,2,FALSE)</f>
        <v>#N/A</v>
      </c>
      <c r="AL120" s="913" t="e">
        <f>VLOOKUP(AL119,'Course List (program)'!$G$2:$L$100,2,FALSE)</f>
        <v>#N/A</v>
      </c>
      <c r="AM120" s="906" t="e">
        <f>VLOOKUP(AM119,'Course List (program)'!$G$2:$L$100,2,FALSE)</f>
        <v>#N/A</v>
      </c>
      <c r="AN120" s="815" t="e">
        <f>VLOOKUP(AN119,'Course List (program)'!$G$2:$L$100,2,FALSE)</f>
        <v>#N/A</v>
      </c>
      <c r="AO120" s="816" t="e">
        <f>VLOOKUP(AO119,'Course List (program)'!$G$2:$L$100,2,FALSE)</f>
        <v>#N/A</v>
      </c>
      <c r="AP120" s="911" t="str">
        <f>VLOOKUP(AP119,'Course List (program)'!$G$2:$L$100,2,FALSE)</f>
        <v>History of Turkish Revolution II</v>
      </c>
      <c r="AQ120" s="906" t="str">
        <f>VLOOKUP(AQ119,'Course List (program)'!$G$2:$L$100,2,FALSE)</f>
        <v xml:space="preserve">CAD for Architects II </v>
      </c>
      <c r="AR120" s="906" t="e">
        <f>VLOOKUP(AR119,'Course List (program)'!$G$2:$L$100,2,FALSE)</f>
        <v>#N/A</v>
      </c>
      <c r="AS120" s="912" t="e">
        <f>VLOOKUP(AS119,'Course List (program)'!$G$2:$L$100,2,FALSE)</f>
        <v>#N/A</v>
      </c>
      <c r="AT120" s="1057"/>
    </row>
    <row r="121" spans="1:46" s="808" customFormat="1" ht="39.950000000000003" customHeight="1" x14ac:dyDescent="0.3">
      <c r="A121" s="813">
        <v>3</v>
      </c>
      <c r="B121" s="813" t="s">
        <v>809</v>
      </c>
      <c r="C121" s="1053"/>
      <c r="D121" s="834"/>
      <c r="E121" s="835"/>
      <c r="F121" s="907" t="str">
        <f>VLOOKUP(F119,'Course List (program)'!$G$2:$L$100,3,FALSE)</f>
        <v>Yrd. Doç. Dr. Engin ÜNAL</v>
      </c>
      <c r="G121" s="907" t="e">
        <f>VLOOKUP(G119,'Course List (program)'!$G$2:$L$100,3,FALSE)</f>
        <v>#N/A</v>
      </c>
      <c r="H121" s="827" t="e">
        <f>VLOOKUP(H119,'Course List (program)'!$G$2:$L$100,3,FALSE)</f>
        <v>#N/A</v>
      </c>
      <c r="I121" s="828" t="e">
        <f>VLOOKUP(I119,'Course List (program)'!$G$2:$L$100,3,FALSE)</f>
        <v>#N/A</v>
      </c>
      <c r="J121" s="914" t="e">
        <f>VLOOKUP(J119,'Course List (program)'!$G$2:$L$100,3,FALSE)</f>
        <v>#N/A</v>
      </c>
      <c r="K121" s="907" t="str">
        <f>VLOOKUP(K119,'Course List (program)'!$G$2:$L$100,3,FALSE)</f>
        <v>Rectorate4</v>
      </c>
      <c r="L121" s="907" t="e">
        <f>VLOOKUP(L119,'Course List (program)'!$G$2:$L$100,3,FALSE)</f>
        <v>#N/A</v>
      </c>
      <c r="M121" s="915" t="e">
        <f>VLOOKUP(M119,'Course List (program)'!$G$2:$L$100,3,FALSE)</f>
        <v>#N/A</v>
      </c>
      <c r="N121" s="916" t="str">
        <f>VLOOKUP(N119,'Course List (program)'!$G$2:$L$100,3,FALSE)</f>
        <v>Yrd. Doç. Dr. Engin ÜNAL</v>
      </c>
      <c r="O121" s="907" t="e">
        <f>VLOOKUP(O119,'Course List (program)'!$G$2:$L$100,3,FALSE)</f>
        <v>#N/A</v>
      </c>
      <c r="P121" s="827" t="e">
        <f>VLOOKUP(P119,'Course List (program)'!$G$2:$L$100,3,FALSE)</f>
        <v>#N/A</v>
      </c>
      <c r="Q121" s="828" t="e">
        <f>VLOOKUP(Q119,'Course List (program)'!$G$2:$L$100,3,FALSE)</f>
        <v>#N/A</v>
      </c>
      <c r="R121" s="914" t="e">
        <f>VLOOKUP(R119,'Course List (program)'!$G$2:$L$100,3,FALSE)</f>
        <v>#N/A</v>
      </c>
      <c r="S121" s="907" t="str">
        <f>VLOOKUP(S119,'Course List (program)'!$G$2:$L$100,3,FALSE)</f>
        <v>Yrd. Doç. Dr. Kerem ERCOŞKUN</v>
      </c>
      <c r="T121" s="907" t="e">
        <f>VLOOKUP(T119,'Course List (program)'!$G$2:$L$100,3,FALSE)</f>
        <v>#N/A</v>
      </c>
      <c r="U121" s="915" t="e">
        <f>VLOOKUP(U119,'Course List (program)'!$G$2:$L$100,3,FALSE)</f>
        <v>#N/A</v>
      </c>
      <c r="V121" s="916" t="str">
        <f>VLOOKUP(V119,'Course List (program)'!$G$2:$L$100,3,FALSE)</f>
        <v>Yrd. Doç. Dr. Soner ŞAHİN</v>
      </c>
      <c r="W121" s="907" t="e">
        <f>VLOOKUP(W119,'Course List (program)'!$G$2:$L$100,3,FALSE)</f>
        <v>#N/A</v>
      </c>
      <c r="X121" s="827" t="e">
        <f>VLOOKUP(X119,'Course List (program)'!$G$2:$L$100,3,FALSE)</f>
        <v>#N/A</v>
      </c>
      <c r="Y121" s="828" t="e">
        <f>VLOOKUP(Y119,'Course List (program)'!$G$2:$L$100,3,FALSE)</f>
        <v>#N/A</v>
      </c>
      <c r="Z121" s="914" t="str">
        <f>VLOOKUP(Z119,'Course List (program)'!$G$2:$L$100,3,FALSE)</f>
        <v>Doç. Dr. A. Dilek ÖZDEMİR</v>
      </c>
      <c r="AA121" s="907" t="e">
        <f>VLOOKUP(AA119,'Course List (program)'!$G$2:$L$100,3,FALSE)</f>
        <v>#N/A</v>
      </c>
      <c r="AB121" s="907" t="e">
        <f>VLOOKUP(AB119,'Course List (program)'!$G$2:$L$100,3,FALSE)</f>
        <v>#N/A</v>
      </c>
      <c r="AC121" s="915" t="e">
        <f>VLOOKUP(AC119,'Course List (program)'!$G$2:$L$100,3,FALSE)</f>
        <v>#N/A</v>
      </c>
      <c r="AD121" s="916" t="e">
        <f>VLOOKUP(AD119,'Course List (program)'!$G$2:$L$100,3,FALSE)</f>
        <v>#N/A</v>
      </c>
      <c r="AE121" s="907" t="str">
        <f>VLOOKUP(AE119,'Course List (program)'!$G$2:$L$100,3,FALSE)</f>
        <v>Öğr. Gör. Ayla KARACABEY</v>
      </c>
      <c r="AF121" s="827" t="e">
        <f>VLOOKUP(AF119,'Course List (program)'!$G$2:$L$100,3,FALSE)</f>
        <v>#N/A</v>
      </c>
      <c r="AG121" s="828" t="e">
        <f>VLOOKUP(AG119,'Course List (program)'!$G$2:$L$100,3,FALSE)</f>
        <v>#N/A</v>
      </c>
      <c r="AH121" s="914" t="str">
        <f>VLOOKUP(AH119,'Course List (program)'!$G$2:$L$100,3,FALSE)</f>
        <v>Prof. Dr. Oya PAKDİL</v>
      </c>
      <c r="AI121" s="907" t="str">
        <f>VLOOKUP(AI119,'Course List (program)'!$G$2:$L$100,3,FALSE)</f>
        <v>Prof. Dr. Şahap ÇAKIN</v>
      </c>
      <c r="AJ121" s="907" t="str">
        <f>VLOOKUP(AJ119,'Course List (program)'!$G$2:$L$100,3,FALSE)</f>
        <v>Öğr. Gör. Erdal ÖZYURT</v>
      </c>
      <c r="AK121" s="915" t="e">
        <f>VLOOKUP(AK119,'Course List (program)'!$G$2:$L$100,3,FALSE)</f>
        <v>#N/A</v>
      </c>
      <c r="AL121" s="916" t="e">
        <f>VLOOKUP(AL119,'Course List (program)'!$G$2:$L$100,3,FALSE)</f>
        <v>#N/A</v>
      </c>
      <c r="AM121" s="907" t="e">
        <f>VLOOKUP(AM119,'Course List (program)'!$G$2:$L$100,3,FALSE)</f>
        <v>#N/A</v>
      </c>
      <c r="AN121" s="827" t="e">
        <f>VLOOKUP(AN119,'Course List (program)'!$G$2:$L$100,3,FALSE)</f>
        <v>#N/A</v>
      </c>
      <c r="AO121" s="828" t="e">
        <f>VLOOKUP(AO119,'Course List (program)'!$G$2:$L$100,3,FALSE)</f>
        <v>#N/A</v>
      </c>
      <c r="AP121" s="914" t="str">
        <f>VLOOKUP(AP119,'Course List (program)'!$G$2:$L$100,3,FALSE)</f>
        <v>Rectorate4</v>
      </c>
      <c r="AQ121" s="907" t="str">
        <f>VLOOKUP(AQ119,'Course List (program)'!$G$2:$L$100,3,FALSE)</f>
        <v>Yrd. Doç. Dr. Togan TONG</v>
      </c>
      <c r="AR121" s="907" t="e">
        <f>VLOOKUP(AR119,'Course List (program)'!$G$2:$L$100,3,FALSE)</f>
        <v>#N/A</v>
      </c>
      <c r="AS121" s="915" t="e">
        <f>VLOOKUP(AS119,'Course List (program)'!$G$2:$L$100,3,FALSE)</f>
        <v>#N/A</v>
      </c>
      <c r="AT121" s="1057"/>
    </row>
    <row r="122" spans="1:46" ht="39.950000000000003" hidden="1" customHeight="1" x14ac:dyDescent="0.4">
      <c r="A122" s="700">
        <v>3</v>
      </c>
      <c r="B122" s="700" t="s">
        <v>540</v>
      </c>
      <c r="C122" s="1053"/>
      <c r="D122" s="772"/>
      <c r="E122" s="773"/>
      <c r="F122" s="745">
        <f>VLOOKUP(F119,'Course List (program)'!$G$2:$L$100,6,FALSE)</f>
        <v>0</v>
      </c>
      <c r="G122" s="745" t="e">
        <f>VLOOKUP(G119,'Course List (program)'!$G$2:$L$100,6,FALSE)</f>
        <v>#N/A</v>
      </c>
      <c r="H122" s="745" t="e">
        <f>VLOOKUP(H119,'Course List (program)'!$G$2:$L$100,6,FALSE)</f>
        <v>#N/A</v>
      </c>
      <c r="I122" s="746" t="e">
        <f>VLOOKUP(I119,'Course List (program)'!$G$2:$L$100,6,FALSE)</f>
        <v>#N/A</v>
      </c>
      <c r="J122" s="747" t="e">
        <f>VLOOKUP(J119,'Course List (program)'!$G$2:$L$100,6,FALSE)</f>
        <v>#N/A</v>
      </c>
      <c r="K122" s="745">
        <f>VLOOKUP(K119,'Course List (program)'!$G$2:$L$100,6,FALSE)</f>
        <v>0</v>
      </c>
      <c r="L122" s="745" t="e">
        <f>VLOOKUP(L119,'Course List (program)'!$G$2:$L$100,6,FALSE)</f>
        <v>#N/A</v>
      </c>
      <c r="M122" s="748" t="e">
        <f>VLOOKUP(M119,'Course List (program)'!$G$2:$L$100,6,FALSE)</f>
        <v>#N/A</v>
      </c>
      <c r="N122" s="749">
        <f>VLOOKUP(N119,'Course List (program)'!$G$2:$L$100,6,FALSE)</f>
        <v>0</v>
      </c>
      <c r="O122" s="745" t="e">
        <f>VLOOKUP(O119,'Course List (program)'!$G$2:$L$100,6,FALSE)</f>
        <v>#N/A</v>
      </c>
      <c r="P122" s="745" t="e">
        <f>VLOOKUP(P119,'Course List (program)'!$G$2:$L$100,6,FALSE)</f>
        <v>#N/A</v>
      </c>
      <c r="Q122" s="746" t="e">
        <f>VLOOKUP(Q119,'Course List (program)'!$G$2:$L$100,6,FALSE)</f>
        <v>#N/A</v>
      </c>
      <c r="R122" s="747" t="e">
        <f>VLOOKUP(R119,'Course List (program)'!$G$2:$L$100,6,FALSE)</f>
        <v>#N/A</v>
      </c>
      <c r="S122" s="745">
        <f>VLOOKUP(S119,'Course List (program)'!$G$2:$L$100,6,FALSE)</f>
        <v>0</v>
      </c>
      <c r="T122" s="745" t="e">
        <f>VLOOKUP(T119,'Course List (program)'!$G$2:$L$100,6,FALSE)</f>
        <v>#N/A</v>
      </c>
      <c r="U122" s="748" t="e">
        <f>VLOOKUP(U119,'Course List (program)'!$G$2:$L$100,6,FALSE)</f>
        <v>#N/A</v>
      </c>
      <c r="V122" s="749">
        <f>VLOOKUP(V119,'Course List (program)'!$G$2:$L$100,6,FALSE)</f>
        <v>0</v>
      </c>
      <c r="W122" s="745" t="e">
        <f>VLOOKUP(W119,'Course List (program)'!$G$2:$L$100,6,FALSE)</f>
        <v>#N/A</v>
      </c>
      <c r="X122" s="745" t="e">
        <f>VLOOKUP(X119,'Course List (program)'!$G$2:$L$100,6,FALSE)</f>
        <v>#N/A</v>
      </c>
      <c r="Y122" s="746" t="e">
        <f>VLOOKUP(Y119,'Course List (program)'!$G$2:$L$100,6,FALSE)</f>
        <v>#N/A</v>
      </c>
      <c r="Z122" s="747">
        <f>VLOOKUP(Z119,'Course List (program)'!$G$2:$L$100,6,FALSE)</f>
        <v>0</v>
      </c>
      <c r="AA122" s="745" t="e">
        <f>VLOOKUP(AA119,'Course List (program)'!$G$2:$L$100,6,FALSE)</f>
        <v>#N/A</v>
      </c>
      <c r="AB122" s="745" t="e">
        <f>VLOOKUP(AB119,'Course List (program)'!$G$2:$L$100,6,FALSE)</f>
        <v>#N/A</v>
      </c>
      <c r="AC122" s="748" t="e">
        <f>VLOOKUP(AC119,'Course List (program)'!$G$2:$L$100,6,FALSE)</f>
        <v>#N/A</v>
      </c>
      <c r="AD122" s="749" t="e">
        <f>VLOOKUP(AD119,'Course List (program)'!$G$2:$L$100,6,FALSE)</f>
        <v>#N/A</v>
      </c>
      <c r="AE122" s="745">
        <f>VLOOKUP(AE119,'Course List (program)'!$G$2:$L$100,6,FALSE)</f>
        <v>0</v>
      </c>
      <c r="AF122" s="745" t="e">
        <f>VLOOKUP(AF119,'Course List (program)'!$G$2:$L$100,6,FALSE)</f>
        <v>#N/A</v>
      </c>
      <c r="AG122" s="746" t="e">
        <f>VLOOKUP(AG119,'Course List (program)'!$G$2:$L$100,6,FALSE)</f>
        <v>#N/A</v>
      </c>
      <c r="AH122" s="747">
        <f>VLOOKUP(AH119,'Course List (program)'!$G$2:$L$100,6,FALSE)</f>
        <v>0</v>
      </c>
      <c r="AI122" s="745">
        <f>VLOOKUP(AI119,'Course List (program)'!$G$2:$L$100,6,FALSE)</f>
        <v>0</v>
      </c>
      <c r="AJ122" s="745">
        <f>VLOOKUP(AJ119,'Course List (program)'!$G$2:$L$100,6,FALSE)</f>
        <v>0</v>
      </c>
      <c r="AK122" s="748" t="e">
        <f>VLOOKUP(AK119,'Course List (program)'!$G$2:$L$100,6,FALSE)</f>
        <v>#N/A</v>
      </c>
      <c r="AL122" s="750" t="e">
        <f>VLOOKUP(AL119,'Course List (program)'!$G$2:$L$100,6,FALSE)</f>
        <v>#N/A</v>
      </c>
      <c r="AM122" s="745" t="e">
        <f>VLOOKUP(AM119,'Course List (program)'!$G$2:$L$100,6,FALSE)</f>
        <v>#N/A</v>
      </c>
      <c r="AN122" s="745" t="e">
        <f>VLOOKUP(AN119,'Course List (program)'!$G$2:$L$100,6,FALSE)</f>
        <v>#N/A</v>
      </c>
      <c r="AO122" s="746" t="e">
        <f>VLOOKUP(AO119,'Course List (program)'!$G$2:$L$100,6,FALSE)</f>
        <v>#N/A</v>
      </c>
      <c r="AP122" s="747">
        <f>VLOOKUP(AP119,'Course List (program)'!$G$2:$L$100,6,FALSE)</f>
        <v>0</v>
      </c>
      <c r="AQ122" s="745" t="str">
        <f>VLOOKUP(AQ119,'Course List (program)'!$G$2:$L$100,6,FALSE)</f>
        <v>GSF.222</v>
      </c>
      <c r="AR122" s="745" t="e">
        <f>VLOOKUP(AR119,'Course List (program)'!$G$2:$L$100,6,FALSE)</f>
        <v>#N/A</v>
      </c>
      <c r="AS122" s="748" t="e">
        <f>VLOOKUP(AS119,'Course List (program)'!$G$2:$L$100,6,FALSE)</f>
        <v>#N/A</v>
      </c>
      <c r="AT122" s="1057"/>
    </row>
    <row r="123" spans="1:46" s="743" customFormat="1" ht="39.950000000000003" customHeight="1" x14ac:dyDescent="0.4">
      <c r="A123" s="700">
        <v>3</v>
      </c>
      <c r="B123" s="700" t="s">
        <v>13</v>
      </c>
      <c r="C123" s="1053"/>
      <c r="D123" s="794">
        <v>0.70833333333333337</v>
      </c>
      <c r="E123" s="795">
        <v>9</v>
      </c>
      <c r="F123" s="905" t="str">
        <f>Section1Draft!E65</f>
        <v>ARCH 351.11</v>
      </c>
      <c r="G123" s="905">
        <f>Section2Draft!$E$65</f>
        <v>0</v>
      </c>
      <c r="H123" s="796">
        <f>Section3Draft!E65</f>
        <v>0</v>
      </c>
      <c r="I123" s="797">
        <f>Section4Draft!E65</f>
        <v>0</v>
      </c>
      <c r="J123" s="908">
        <f>Section1Draft!L65</f>
        <v>0</v>
      </c>
      <c r="K123" s="905" t="str">
        <f>Section2Draft!L65</f>
        <v>HTR 302.0A</v>
      </c>
      <c r="L123" s="905">
        <f>Section3Draft!L65</f>
        <v>0</v>
      </c>
      <c r="M123" s="909">
        <f>Section4Draft!L65</f>
        <v>0</v>
      </c>
      <c r="N123" s="910" t="str">
        <f>Section1Draft!F65</f>
        <v>ARCH 341.11</v>
      </c>
      <c r="O123" s="905">
        <f>Section2Draft!F65</f>
        <v>0</v>
      </c>
      <c r="P123" s="796">
        <f>Section3Draft!F65</f>
        <v>0</v>
      </c>
      <c r="Q123" s="797">
        <f>Section4Draft!F65</f>
        <v>0</v>
      </c>
      <c r="R123" s="908">
        <f>Section1Draft!M65</f>
        <v>0</v>
      </c>
      <c r="S123" s="905">
        <f>Section2Draft!M65</f>
        <v>0</v>
      </c>
      <c r="T123" s="905">
        <f>Section3Draft!M65</f>
        <v>0</v>
      </c>
      <c r="U123" s="909">
        <f>Section4Draft!M65</f>
        <v>0</v>
      </c>
      <c r="V123" s="910">
        <f>Section1Draft!G65</f>
        <v>0</v>
      </c>
      <c r="W123" s="905">
        <f>Section2Draft!G65</f>
        <v>0</v>
      </c>
      <c r="X123" s="796">
        <f>Section3Draft!G65</f>
        <v>0</v>
      </c>
      <c r="Y123" s="797">
        <f>Section4Draft!G65</f>
        <v>0</v>
      </c>
      <c r="Z123" s="908" t="str">
        <f>Section1Draft!N65</f>
        <v>ARCH 467.11</v>
      </c>
      <c r="AA123" s="905">
        <f>Section2Draft!N65</f>
        <v>0</v>
      </c>
      <c r="AB123" s="905">
        <f>Section3Draft!N65</f>
        <v>0</v>
      </c>
      <c r="AC123" s="909">
        <f>Section4Draft!N65</f>
        <v>0</v>
      </c>
      <c r="AD123" s="910">
        <f>Section1Draft!H65</f>
        <v>0</v>
      </c>
      <c r="AE123" s="905" t="str">
        <f>Section2Draft!H65</f>
        <v>ARCH 351.12</v>
      </c>
      <c r="AF123" s="796">
        <f>Section3Draft!H65</f>
        <v>0</v>
      </c>
      <c r="AG123" s="797">
        <f>Section4Draft!H65</f>
        <v>0</v>
      </c>
      <c r="AH123" s="908" t="str">
        <f>Section1Draft!O65</f>
        <v>ARCH 352.11</v>
      </c>
      <c r="AI123" s="905" t="str">
        <f>Section2Draft!O65</f>
        <v>ARCH 352.12</v>
      </c>
      <c r="AJ123" s="905" t="str">
        <f>Section3Draft!O65</f>
        <v>ARCH 352.13</v>
      </c>
      <c r="AK123" s="909">
        <f>Section4Draft!O65</f>
        <v>0</v>
      </c>
      <c r="AL123" s="910">
        <f>Section1Draft!I65</f>
        <v>0</v>
      </c>
      <c r="AM123" s="905">
        <f>Section2Draft!I65</f>
        <v>0</v>
      </c>
      <c r="AN123" s="796">
        <f>Section3Draft!I65</f>
        <v>0</v>
      </c>
      <c r="AO123" s="797">
        <f>Section4Draft!I65</f>
        <v>0</v>
      </c>
      <c r="AP123" s="908" t="str">
        <f>Section1Draft!P65</f>
        <v>HTR 302.0A</v>
      </c>
      <c r="AQ123" s="905" t="str">
        <f>Section2Draft!P65</f>
        <v>ARCH 338.12</v>
      </c>
      <c r="AR123" s="905">
        <f>Section3Draft!P65</f>
        <v>0</v>
      </c>
      <c r="AS123" s="909">
        <f>Section4Draft!P65</f>
        <v>0</v>
      </c>
      <c r="AT123" s="1057"/>
    </row>
    <row r="124" spans="1:46" s="820" customFormat="1" ht="60" customHeight="1" x14ac:dyDescent="0.35">
      <c r="A124" s="814">
        <v>3</v>
      </c>
      <c r="B124" s="814" t="s">
        <v>14</v>
      </c>
      <c r="C124" s="1053"/>
      <c r="D124" s="809"/>
      <c r="E124" s="810"/>
      <c r="F124" s="906" t="str">
        <f>VLOOKUP(F123,'Course List (program)'!$G$2:$L$100,2,FALSE)</f>
        <v xml:space="preserve">Architectural Design Studio III </v>
      </c>
      <c r="G124" s="906" t="e">
        <f>VLOOKUP(G123,'Course List (program)'!$G$2:$L$100,2,FALSE)</f>
        <v>#N/A</v>
      </c>
      <c r="H124" s="815" t="e">
        <f>VLOOKUP(H123,'Course List (program)'!$G$2:$L$100,2,FALSE)</f>
        <v>#N/A</v>
      </c>
      <c r="I124" s="816" t="e">
        <f>VLOOKUP(I123,'Course List (program)'!$G$2:$L$100,2,FALSE)</f>
        <v>#N/A</v>
      </c>
      <c r="J124" s="911" t="e">
        <f>VLOOKUP(J123,'Course List (program)'!$G$2:$L$100,2,FALSE)</f>
        <v>#N/A</v>
      </c>
      <c r="K124" s="906" t="str">
        <f>VLOOKUP(K123,'Course List (program)'!$G$2:$L$100,2,FALSE)</f>
        <v>History of Turkish Revolution II</v>
      </c>
      <c r="L124" s="906" t="e">
        <f>VLOOKUP(L123,'Course List (program)'!$G$2:$L$100,2,FALSE)</f>
        <v>#N/A</v>
      </c>
      <c r="M124" s="912" t="e">
        <f>VLOOKUP(M123,'Course List (program)'!$G$2:$L$100,2,FALSE)</f>
        <v>#N/A</v>
      </c>
      <c r="N124" s="913" t="str">
        <f>VLOOKUP(N123,'Course List (program)'!$G$2:$L$100,2,FALSE)</f>
        <v>Architectural Structures</v>
      </c>
      <c r="O124" s="906" t="e">
        <f>VLOOKUP(O123,'Course List (program)'!$G$2:$L$100,2,FALSE)</f>
        <v>#N/A</v>
      </c>
      <c r="P124" s="815" t="e">
        <f>VLOOKUP(P123,'Course List (program)'!$G$2:$L$100,2,FALSE)</f>
        <v>#N/A</v>
      </c>
      <c r="Q124" s="816" t="e">
        <f>VLOOKUP(Q123,'Course List (program)'!$G$2:$L$100,2,FALSE)</f>
        <v>#N/A</v>
      </c>
      <c r="R124" s="911" t="e">
        <f>VLOOKUP(R123,'Course List (program)'!$G$2:$L$100,2,FALSE)</f>
        <v>#N/A</v>
      </c>
      <c r="S124" s="906" t="e">
        <f>VLOOKUP(S123,'Course List (program)'!$G$2:$L$100,2,FALSE)</f>
        <v>#N/A</v>
      </c>
      <c r="T124" s="906" t="e">
        <f>VLOOKUP(T123,'Course List (program)'!$G$2:$L$100,2,FALSE)</f>
        <v>#N/A</v>
      </c>
      <c r="U124" s="912" t="e">
        <f>VLOOKUP(U123,'Course List (program)'!$G$2:$L$100,2,FALSE)</f>
        <v>#N/A</v>
      </c>
      <c r="V124" s="913" t="e">
        <f>VLOOKUP(V123,'Course List (program)'!$G$2:$L$100,2,FALSE)</f>
        <v>#N/A</v>
      </c>
      <c r="W124" s="906" t="e">
        <f>VLOOKUP(W123,'Course List (program)'!$G$2:$L$100,2,FALSE)</f>
        <v>#N/A</v>
      </c>
      <c r="X124" s="815" t="e">
        <f>VLOOKUP(X123,'Course List (program)'!$G$2:$L$100,2,FALSE)</f>
        <v>#N/A</v>
      </c>
      <c r="Y124" s="816" t="e">
        <f>VLOOKUP(Y123,'Course List (program)'!$G$2:$L$100,2,FALSE)</f>
        <v>#N/A</v>
      </c>
      <c r="Z124" s="911" t="str">
        <f>VLOOKUP(Z123,'Course List (program)'!$G$2:$L$100,2,FALSE)</f>
        <v>Theory and Application of Town Planning</v>
      </c>
      <c r="AA124" s="906" t="e">
        <f>VLOOKUP(AA123,'Course List (program)'!$G$2:$L$100,2,FALSE)</f>
        <v>#N/A</v>
      </c>
      <c r="AB124" s="906" t="e">
        <f>VLOOKUP(AB123,'Course List (program)'!$G$2:$L$100,2,FALSE)</f>
        <v>#N/A</v>
      </c>
      <c r="AC124" s="912" t="e">
        <f>VLOOKUP(AC123,'Course List (program)'!$G$2:$L$100,2,FALSE)</f>
        <v>#N/A</v>
      </c>
      <c r="AD124" s="913" t="e">
        <f>VLOOKUP(AD123,'Course List (program)'!$G$2:$L$100,2,FALSE)</f>
        <v>#N/A</v>
      </c>
      <c r="AE124" s="906" t="str">
        <f>VLOOKUP(AE123,'Course List (program)'!$G$2:$L$100,2,FALSE)</f>
        <v xml:space="preserve">Architectural Design Studio III </v>
      </c>
      <c r="AF124" s="815" t="e">
        <f>VLOOKUP(AF123,'Course List (program)'!$G$2:$L$100,2,FALSE)</f>
        <v>#N/A</v>
      </c>
      <c r="AG124" s="816" t="e">
        <f>VLOOKUP(AG123,'Course List (program)'!$G$2:$L$100,2,FALSE)</f>
        <v>#N/A</v>
      </c>
      <c r="AH124" s="911" t="str">
        <f>VLOOKUP(AH123,'Course List (program)'!$G$2:$L$100,2,FALSE)</f>
        <v>Architectural Design Studio IV</v>
      </c>
      <c r="AI124" s="906" t="str">
        <f>VLOOKUP(AI123,'Course List (program)'!$G$2:$L$100,2,FALSE)</f>
        <v>Architectural Design Studio IV</v>
      </c>
      <c r="AJ124" s="906" t="str">
        <f>VLOOKUP(AJ123,'Course List (program)'!$G$2:$L$100,2,FALSE)</f>
        <v>Architectural Design Studio IV</v>
      </c>
      <c r="AK124" s="912" t="e">
        <f>VLOOKUP(AK123,'Course List (program)'!$G$2:$L$100,2,FALSE)</f>
        <v>#N/A</v>
      </c>
      <c r="AL124" s="913" t="e">
        <f>VLOOKUP(AL123,'Course List (program)'!$G$2:$L$100,2,FALSE)</f>
        <v>#N/A</v>
      </c>
      <c r="AM124" s="906" t="e">
        <f>VLOOKUP(AM123,'Course List (program)'!$G$2:$L$100,2,FALSE)</f>
        <v>#N/A</v>
      </c>
      <c r="AN124" s="815" t="e">
        <f>VLOOKUP(AN123,'Course List (program)'!$G$2:$L$100,2,FALSE)</f>
        <v>#N/A</v>
      </c>
      <c r="AO124" s="816" t="e">
        <f>VLOOKUP(AO123,'Course List (program)'!$G$2:$L$100,2,FALSE)</f>
        <v>#N/A</v>
      </c>
      <c r="AP124" s="911" t="str">
        <f>VLOOKUP(AP123,'Course List (program)'!$G$2:$L$100,2,FALSE)</f>
        <v>History of Turkish Revolution II</v>
      </c>
      <c r="AQ124" s="906" t="str">
        <f>VLOOKUP(AQ123,'Course List (program)'!$G$2:$L$100,2,FALSE)</f>
        <v xml:space="preserve">CAD for Architects II </v>
      </c>
      <c r="AR124" s="906" t="e">
        <f>VLOOKUP(AR123,'Course List (program)'!$G$2:$L$100,2,FALSE)</f>
        <v>#N/A</v>
      </c>
      <c r="AS124" s="912" t="e">
        <f>VLOOKUP(AS123,'Course List (program)'!$G$2:$L$100,2,FALSE)</f>
        <v>#N/A</v>
      </c>
      <c r="AT124" s="1057"/>
    </row>
    <row r="125" spans="1:46" s="808" customFormat="1" ht="39.950000000000003" customHeight="1" x14ac:dyDescent="0.3">
      <c r="A125" s="813">
        <v>3</v>
      </c>
      <c r="B125" s="813" t="s">
        <v>809</v>
      </c>
      <c r="C125" s="1053"/>
      <c r="D125" s="834"/>
      <c r="E125" s="835"/>
      <c r="F125" s="907" t="str">
        <f>VLOOKUP(F123,'Course List (program)'!$G$2:$L$100,3,FALSE)</f>
        <v>Yrd. Doç. Dr. Engin ÜNAL</v>
      </c>
      <c r="G125" s="907" t="e">
        <f>VLOOKUP(G123,'Course List (program)'!$G$2:$L$100,3,FALSE)</f>
        <v>#N/A</v>
      </c>
      <c r="H125" s="827" t="e">
        <f>VLOOKUP(H123,'Course List (program)'!$G$2:$L$100,3,FALSE)</f>
        <v>#N/A</v>
      </c>
      <c r="I125" s="828" t="e">
        <f>VLOOKUP(I123,'Course List (program)'!$G$2:$L$100,3,FALSE)</f>
        <v>#N/A</v>
      </c>
      <c r="J125" s="914" t="e">
        <f>VLOOKUP(J123,'Course List (program)'!$G$2:$L$100,3,FALSE)</f>
        <v>#N/A</v>
      </c>
      <c r="K125" s="907" t="str">
        <f>VLOOKUP(K123,'Course List (program)'!$G$2:$L$100,3,FALSE)</f>
        <v>Rectorate4</v>
      </c>
      <c r="L125" s="907" t="e">
        <f>VLOOKUP(L123,'Course List (program)'!$G$2:$L$100,3,FALSE)</f>
        <v>#N/A</v>
      </c>
      <c r="M125" s="915" t="e">
        <f>VLOOKUP(M123,'Course List (program)'!$G$2:$L$100,3,FALSE)</f>
        <v>#N/A</v>
      </c>
      <c r="N125" s="916" t="str">
        <f>VLOOKUP(N123,'Course List (program)'!$G$2:$L$100,3,FALSE)</f>
        <v>Yrd. Doç. Dr. Engin ÜNAL</v>
      </c>
      <c r="O125" s="907" t="e">
        <f>VLOOKUP(O123,'Course List (program)'!$G$2:$L$100,3,FALSE)</f>
        <v>#N/A</v>
      </c>
      <c r="P125" s="827" t="e">
        <f>VLOOKUP(P123,'Course List (program)'!$G$2:$L$100,3,FALSE)</f>
        <v>#N/A</v>
      </c>
      <c r="Q125" s="828" t="e">
        <f>VLOOKUP(Q123,'Course List (program)'!$G$2:$L$100,3,FALSE)</f>
        <v>#N/A</v>
      </c>
      <c r="R125" s="914" t="e">
        <f>VLOOKUP(R123,'Course List (program)'!$G$2:$L$100,3,FALSE)</f>
        <v>#N/A</v>
      </c>
      <c r="S125" s="907" t="e">
        <f>VLOOKUP(S123,'Course List (program)'!$G$2:$L$100,3,FALSE)</f>
        <v>#N/A</v>
      </c>
      <c r="T125" s="907" t="e">
        <f>VLOOKUP(T123,'Course List (program)'!$G$2:$L$100,3,FALSE)</f>
        <v>#N/A</v>
      </c>
      <c r="U125" s="915" t="e">
        <f>VLOOKUP(U123,'Course List (program)'!$G$2:$L$100,3,FALSE)</f>
        <v>#N/A</v>
      </c>
      <c r="V125" s="916" t="e">
        <f>VLOOKUP(V123,'Course List (program)'!$G$2:$L$100,3,FALSE)</f>
        <v>#N/A</v>
      </c>
      <c r="W125" s="907" t="e">
        <f>VLOOKUP(W123,'Course List (program)'!$G$2:$L$100,3,FALSE)</f>
        <v>#N/A</v>
      </c>
      <c r="X125" s="827" t="e">
        <f>VLOOKUP(X123,'Course List (program)'!$G$2:$L$100,3,FALSE)</f>
        <v>#N/A</v>
      </c>
      <c r="Y125" s="828" t="e">
        <f>VLOOKUP(Y123,'Course List (program)'!$G$2:$L$100,3,FALSE)</f>
        <v>#N/A</v>
      </c>
      <c r="Z125" s="914" t="str">
        <f>VLOOKUP(Z123,'Course List (program)'!$G$2:$L$100,3,FALSE)</f>
        <v>Doç. Dr. A. Dilek ÖZDEMİR</v>
      </c>
      <c r="AA125" s="907" t="e">
        <f>VLOOKUP(AA123,'Course List (program)'!$G$2:$L$100,3,FALSE)</f>
        <v>#N/A</v>
      </c>
      <c r="AB125" s="907" t="e">
        <f>VLOOKUP(AB123,'Course List (program)'!$G$2:$L$100,3,FALSE)</f>
        <v>#N/A</v>
      </c>
      <c r="AC125" s="915" t="e">
        <f>VLOOKUP(AC123,'Course List (program)'!$G$2:$L$100,3,FALSE)</f>
        <v>#N/A</v>
      </c>
      <c r="AD125" s="916" t="e">
        <f>VLOOKUP(AD123,'Course List (program)'!$G$2:$L$100,3,FALSE)</f>
        <v>#N/A</v>
      </c>
      <c r="AE125" s="907" t="str">
        <f>VLOOKUP(AE123,'Course List (program)'!$G$2:$L$100,3,FALSE)</f>
        <v>Öğr. Gör. Ayla KARACABEY</v>
      </c>
      <c r="AF125" s="827" t="e">
        <f>VLOOKUP(AF123,'Course List (program)'!$G$2:$L$100,3,FALSE)</f>
        <v>#N/A</v>
      </c>
      <c r="AG125" s="828" t="e">
        <f>VLOOKUP(AG123,'Course List (program)'!$G$2:$L$100,3,FALSE)</f>
        <v>#N/A</v>
      </c>
      <c r="AH125" s="914" t="str">
        <f>VLOOKUP(AH123,'Course List (program)'!$G$2:$L$100,3,FALSE)</f>
        <v>Prof. Dr. Oya PAKDİL</v>
      </c>
      <c r="AI125" s="907" t="str">
        <f>VLOOKUP(AI123,'Course List (program)'!$G$2:$L$100,3,FALSE)</f>
        <v>Prof. Dr. Şahap ÇAKIN</v>
      </c>
      <c r="AJ125" s="907" t="str">
        <f>VLOOKUP(AJ123,'Course List (program)'!$G$2:$L$100,3,FALSE)</f>
        <v>Öğr. Gör. Erdal ÖZYURT</v>
      </c>
      <c r="AK125" s="915" t="e">
        <f>VLOOKUP(AK123,'Course List (program)'!$G$2:$L$100,3,FALSE)</f>
        <v>#N/A</v>
      </c>
      <c r="AL125" s="916" t="e">
        <f>VLOOKUP(AL123,'Course List (program)'!$G$2:$L$100,3,FALSE)</f>
        <v>#N/A</v>
      </c>
      <c r="AM125" s="907" t="e">
        <f>VLOOKUP(AM123,'Course List (program)'!$G$2:$L$100,3,FALSE)</f>
        <v>#N/A</v>
      </c>
      <c r="AN125" s="827" t="e">
        <f>VLOOKUP(AN123,'Course List (program)'!$G$2:$L$100,3,FALSE)</f>
        <v>#N/A</v>
      </c>
      <c r="AO125" s="828" t="e">
        <f>VLOOKUP(AO123,'Course List (program)'!$G$2:$L$100,3,FALSE)</f>
        <v>#N/A</v>
      </c>
      <c r="AP125" s="914" t="str">
        <f>VLOOKUP(AP123,'Course List (program)'!$G$2:$L$100,3,FALSE)</f>
        <v>Rectorate4</v>
      </c>
      <c r="AQ125" s="907" t="str">
        <f>VLOOKUP(AQ123,'Course List (program)'!$G$2:$L$100,3,FALSE)</f>
        <v>Yrd. Doç. Dr. Togan TONG</v>
      </c>
      <c r="AR125" s="907" t="e">
        <f>VLOOKUP(AR123,'Course List (program)'!$G$2:$L$100,3,FALSE)</f>
        <v>#N/A</v>
      </c>
      <c r="AS125" s="915" t="e">
        <f>VLOOKUP(AS123,'Course List (program)'!$G$2:$L$100,3,FALSE)</f>
        <v>#N/A</v>
      </c>
      <c r="AT125" s="1057"/>
    </row>
    <row r="126" spans="1:46" ht="39.950000000000003" hidden="1" customHeight="1" x14ac:dyDescent="0.4">
      <c r="A126" s="700">
        <v>3</v>
      </c>
      <c r="B126" s="700" t="s">
        <v>540</v>
      </c>
      <c r="C126" s="1053"/>
      <c r="D126" s="772"/>
      <c r="E126" s="773"/>
      <c r="F126" s="745">
        <f>VLOOKUP(F123,'Course List (program)'!$G$2:$L$100,6,FALSE)</f>
        <v>0</v>
      </c>
      <c r="G126" s="745" t="e">
        <f>VLOOKUP(G123,'Course List (program)'!$G$2:$L$100,6,FALSE)</f>
        <v>#N/A</v>
      </c>
      <c r="H126" s="745" t="e">
        <f>VLOOKUP(H123,'Course List (program)'!$G$2:$L$100,6,FALSE)</f>
        <v>#N/A</v>
      </c>
      <c r="I126" s="746" t="e">
        <f>VLOOKUP(I123,'Course List (program)'!$G$2:$L$100,6,FALSE)</f>
        <v>#N/A</v>
      </c>
      <c r="J126" s="747" t="e">
        <f>VLOOKUP(J123,'Course List (program)'!$G$2:$L$100,6,FALSE)</f>
        <v>#N/A</v>
      </c>
      <c r="K126" s="745">
        <f>VLOOKUP(K123,'Course List (program)'!$G$2:$L$100,6,FALSE)</f>
        <v>0</v>
      </c>
      <c r="L126" s="745" t="e">
        <f>VLOOKUP(L123,'Course List (program)'!$G$2:$L$100,6,FALSE)</f>
        <v>#N/A</v>
      </c>
      <c r="M126" s="748" t="e">
        <f>VLOOKUP(M123,'Course List (program)'!$G$2:$L$100,6,FALSE)</f>
        <v>#N/A</v>
      </c>
      <c r="N126" s="749">
        <f>VLOOKUP(N123,'Course List (program)'!$G$2:$L$100,6,FALSE)</f>
        <v>0</v>
      </c>
      <c r="O126" s="745" t="e">
        <f>VLOOKUP(O123,'Course List (program)'!$G$2:$L$100,6,FALSE)</f>
        <v>#N/A</v>
      </c>
      <c r="P126" s="745" t="e">
        <f>VLOOKUP(P123,'Course List (program)'!$G$2:$L$100,6,FALSE)</f>
        <v>#N/A</v>
      </c>
      <c r="Q126" s="746" t="e">
        <f>VLOOKUP(Q123,'Course List (program)'!$G$2:$L$100,6,FALSE)</f>
        <v>#N/A</v>
      </c>
      <c r="R126" s="747" t="e">
        <f>VLOOKUP(R123,'Course List (program)'!$G$2:$L$100,6,FALSE)</f>
        <v>#N/A</v>
      </c>
      <c r="S126" s="745" t="e">
        <f>VLOOKUP(S123,'Course List (program)'!$G$2:$L$100,6,FALSE)</f>
        <v>#N/A</v>
      </c>
      <c r="T126" s="745" t="e">
        <f>VLOOKUP(T123,'Course List (program)'!$G$2:$L$100,6,FALSE)</f>
        <v>#N/A</v>
      </c>
      <c r="U126" s="748" t="e">
        <f>VLOOKUP(U123,'Course List (program)'!$G$2:$L$100,6,FALSE)</f>
        <v>#N/A</v>
      </c>
      <c r="V126" s="749" t="e">
        <f>VLOOKUP(V123,'Course List (program)'!$G$2:$L$100,6,FALSE)</f>
        <v>#N/A</v>
      </c>
      <c r="W126" s="745" t="e">
        <f>VLOOKUP(W123,'Course List (program)'!$G$2:$L$100,6,FALSE)</f>
        <v>#N/A</v>
      </c>
      <c r="X126" s="745" t="e">
        <f>VLOOKUP(X123,'Course List (program)'!$G$2:$L$100,6,FALSE)</f>
        <v>#N/A</v>
      </c>
      <c r="Y126" s="746" t="e">
        <f>VLOOKUP(Y123,'Course List (program)'!$G$2:$L$100,6,FALSE)</f>
        <v>#N/A</v>
      </c>
      <c r="Z126" s="747">
        <f>VLOOKUP(Z123,'Course List (program)'!$G$2:$L$100,6,FALSE)</f>
        <v>0</v>
      </c>
      <c r="AA126" s="745" t="e">
        <f>VLOOKUP(AA123,'Course List (program)'!$G$2:$L$100,6,FALSE)</f>
        <v>#N/A</v>
      </c>
      <c r="AB126" s="745" t="e">
        <f>VLOOKUP(AB123,'Course List (program)'!$G$2:$L$100,6,FALSE)</f>
        <v>#N/A</v>
      </c>
      <c r="AC126" s="748" t="e">
        <f>VLOOKUP(AC123,'Course List (program)'!$G$2:$L$100,6,FALSE)</f>
        <v>#N/A</v>
      </c>
      <c r="AD126" s="749" t="e">
        <f>VLOOKUP(AD123,'Course List (program)'!$G$2:$L$100,6,FALSE)</f>
        <v>#N/A</v>
      </c>
      <c r="AE126" s="745">
        <f>VLOOKUP(AE123,'Course List (program)'!$G$2:$L$100,6,FALSE)</f>
        <v>0</v>
      </c>
      <c r="AF126" s="745" t="e">
        <f>VLOOKUP(AF123,'Course List (program)'!$G$2:$L$100,6,FALSE)</f>
        <v>#N/A</v>
      </c>
      <c r="AG126" s="746" t="e">
        <f>VLOOKUP(AG123,'Course List (program)'!$G$2:$L$100,6,FALSE)</f>
        <v>#N/A</v>
      </c>
      <c r="AH126" s="747">
        <f>VLOOKUP(AH123,'Course List (program)'!$G$2:$L$100,6,FALSE)</f>
        <v>0</v>
      </c>
      <c r="AI126" s="745">
        <f>VLOOKUP(AI123,'Course List (program)'!$G$2:$L$100,6,FALSE)</f>
        <v>0</v>
      </c>
      <c r="AJ126" s="745">
        <f>VLOOKUP(AJ123,'Course List (program)'!$G$2:$L$100,6,FALSE)</f>
        <v>0</v>
      </c>
      <c r="AK126" s="748" t="e">
        <f>VLOOKUP(AK123,'Course List (program)'!$G$2:$L$100,6,FALSE)</f>
        <v>#N/A</v>
      </c>
      <c r="AL126" s="750" t="e">
        <f>VLOOKUP(AL123,'Course List (program)'!$G$2:$L$100,6,FALSE)</f>
        <v>#N/A</v>
      </c>
      <c r="AM126" s="745" t="e">
        <f>VLOOKUP(AM123,'Course List (program)'!$G$2:$L$100,6,FALSE)</f>
        <v>#N/A</v>
      </c>
      <c r="AN126" s="745" t="e">
        <f>VLOOKUP(AN123,'Course List (program)'!$G$2:$L$100,6,FALSE)</f>
        <v>#N/A</v>
      </c>
      <c r="AO126" s="746" t="e">
        <f>VLOOKUP(AO123,'Course List (program)'!$G$2:$L$100,6,FALSE)</f>
        <v>#N/A</v>
      </c>
      <c r="AP126" s="747">
        <f>VLOOKUP(AP123,'Course List (program)'!$G$2:$L$100,6,FALSE)</f>
        <v>0</v>
      </c>
      <c r="AQ126" s="745" t="str">
        <f>VLOOKUP(AQ123,'Course List (program)'!$G$2:$L$100,6,FALSE)</f>
        <v>GSF.222</v>
      </c>
      <c r="AR126" s="745" t="e">
        <f>VLOOKUP(AR123,'Course List (program)'!$G$2:$L$100,6,FALSE)</f>
        <v>#N/A</v>
      </c>
      <c r="AS126" s="748" t="e">
        <f>VLOOKUP(AS123,'Course List (program)'!$G$2:$L$100,6,FALSE)</f>
        <v>#N/A</v>
      </c>
      <c r="AT126" s="1057"/>
    </row>
    <row r="127" spans="1:46" s="743" customFormat="1" ht="39.950000000000003" customHeight="1" x14ac:dyDescent="0.4">
      <c r="A127" s="700">
        <v>3</v>
      </c>
      <c r="B127" s="700" t="s">
        <v>13</v>
      </c>
      <c r="C127" s="1053"/>
      <c r="D127" s="803">
        <v>0.75</v>
      </c>
      <c r="E127" s="804">
        <v>10</v>
      </c>
      <c r="F127" s="905">
        <f>Section1Draft!E67</f>
        <v>0</v>
      </c>
      <c r="G127" s="905">
        <f>Section2Draft!$E$67</f>
        <v>0</v>
      </c>
      <c r="H127" s="796">
        <f>Section3Draft!E67</f>
        <v>0</v>
      </c>
      <c r="I127" s="797">
        <f>Section4Draft!E67</f>
        <v>0</v>
      </c>
      <c r="J127" s="908">
        <f>Section1Draft!L67</f>
        <v>0</v>
      </c>
      <c r="K127" s="905">
        <f>Section2Draft!L67</f>
        <v>0</v>
      </c>
      <c r="L127" s="905">
        <f>Section3Draft!L67</f>
        <v>0</v>
      </c>
      <c r="M127" s="909">
        <f>Section4Draft!L67</f>
        <v>0</v>
      </c>
      <c r="N127" s="910">
        <f>Section1Draft!F67</f>
        <v>0</v>
      </c>
      <c r="O127" s="905">
        <f>Section2Draft!F67</f>
        <v>0</v>
      </c>
      <c r="P127" s="796">
        <f>Section3Draft!F67</f>
        <v>0</v>
      </c>
      <c r="Q127" s="797">
        <f>Section4Draft!F67</f>
        <v>0</v>
      </c>
      <c r="R127" s="908">
        <f>Section1Draft!M67</f>
        <v>0</v>
      </c>
      <c r="S127" s="905">
        <f>Section2Draft!M67</f>
        <v>0</v>
      </c>
      <c r="T127" s="905">
        <f>Section3Draft!M67</f>
        <v>0</v>
      </c>
      <c r="U127" s="909">
        <f>Section4Draft!M67</f>
        <v>0</v>
      </c>
      <c r="V127" s="910">
        <f>Section1Draft!G67</f>
        <v>0</v>
      </c>
      <c r="W127" s="905">
        <f>Section2Draft!G67</f>
        <v>0</v>
      </c>
      <c r="X127" s="796">
        <f>Section3Draft!G67</f>
        <v>0</v>
      </c>
      <c r="Y127" s="797">
        <f>Section4Draft!G67</f>
        <v>0</v>
      </c>
      <c r="Z127" s="908">
        <f>Section1Draft!N67</f>
        <v>0</v>
      </c>
      <c r="AA127" s="905">
        <f>Section2Draft!N67</f>
        <v>0</v>
      </c>
      <c r="AB127" s="905">
        <f>Section3Draft!N67</f>
        <v>0</v>
      </c>
      <c r="AC127" s="909">
        <f>Section4Draft!N67</f>
        <v>0</v>
      </c>
      <c r="AD127" s="910">
        <f>Section1Draft!H67</f>
        <v>0</v>
      </c>
      <c r="AE127" s="905">
        <f>Section2Draft!H67</f>
        <v>0</v>
      </c>
      <c r="AF127" s="796">
        <f>Section3Draft!H67</f>
        <v>0</v>
      </c>
      <c r="AG127" s="797">
        <f>Section4Draft!H67</f>
        <v>0</v>
      </c>
      <c r="AH127" s="908">
        <f>Section1Draft!O67</f>
        <v>0</v>
      </c>
      <c r="AI127" s="905">
        <f>Section2Draft!O67</f>
        <v>0</v>
      </c>
      <c r="AJ127" s="905">
        <f>Section3Draft!O67</f>
        <v>0</v>
      </c>
      <c r="AK127" s="909">
        <f>Section4Draft!O67</f>
        <v>0</v>
      </c>
      <c r="AL127" s="910">
        <f>Section1Draft!I67</f>
        <v>0</v>
      </c>
      <c r="AM127" s="905">
        <f>Section2Draft!I67</f>
        <v>0</v>
      </c>
      <c r="AN127" s="796">
        <f>Section3Draft!I67</f>
        <v>0</v>
      </c>
      <c r="AO127" s="797">
        <f>Section4Draft!I67</f>
        <v>0</v>
      </c>
      <c r="AP127" s="908">
        <f>Section1Draft!P67</f>
        <v>0</v>
      </c>
      <c r="AQ127" s="905">
        <f>Section2Draft!P67</f>
        <v>0</v>
      </c>
      <c r="AR127" s="905">
        <f>Section3Draft!P67</f>
        <v>0</v>
      </c>
      <c r="AS127" s="909">
        <f>Section4Draft!P67</f>
        <v>0</v>
      </c>
      <c r="AT127" s="1057"/>
    </row>
    <row r="128" spans="1:46" s="820" customFormat="1" ht="60" customHeight="1" x14ac:dyDescent="0.35">
      <c r="A128" s="814">
        <v>3</v>
      </c>
      <c r="B128" s="814" t="s">
        <v>14</v>
      </c>
      <c r="C128" s="1053"/>
      <c r="D128" s="811"/>
      <c r="E128" s="810"/>
      <c r="F128" s="906" t="e">
        <f>VLOOKUP(F127,'Course List (program)'!$G$2:$L$100,2,FALSE)</f>
        <v>#N/A</v>
      </c>
      <c r="G128" s="906" t="e">
        <f>VLOOKUP(G127,'Course List (program)'!$G$2:$L$100,2,FALSE)</f>
        <v>#N/A</v>
      </c>
      <c r="H128" s="815" t="e">
        <f>VLOOKUP(H127,'Course List (program)'!$G$2:$L$100,2,FALSE)</f>
        <v>#N/A</v>
      </c>
      <c r="I128" s="816" t="e">
        <f>VLOOKUP(I127,'Course List (program)'!$G$2:$L$100,2,FALSE)</f>
        <v>#N/A</v>
      </c>
      <c r="J128" s="911" t="e">
        <f>VLOOKUP(J127,'Course List (program)'!$G$2:$L$100,2,FALSE)</f>
        <v>#N/A</v>
      </c>
      <c r="K128" s="906" t="e">
        <f>VLOOKUP(K127,'Course List (program)'!$G$2:$L$100,2,FALSE)</f>
        <v>#N/A</v>
      </c>
      <c r="L128" s="906" t="e">
        <f>VLOOKUP(L127,'Course List (program)'!$G$2:$L$100,2,FALSE)</f>
        <v>#N/A</v>
      </c>
      <c r="M128" s="912" t="e">
        <f>VLOOKUP(M127,'Course List (program)'!$G$2:$L$100,2,FALSE)</f>
        <v>#N/A</v>
      </c>
      <c r="N128" s="913" t="e">
        <f>VLOOKUP(N127,'Course List (program)'!$G$2:$L$100,2,FALSE)</f>
        <v>#N/A</v>
      </c>
      <c r="O128" s="906" t="e">
        <f>VLOOKUP(O127,'Course List (program)'!$G$2:$L$100,2,FALSE)</f>
        <v>#N/A</v>
      </c>
      <c r="P128" s="815" t="e">
        <f>VLOOKUP(P127,'Course List (program)'!$G$2:$L$100,2,FALSE)</f>
        <v>#N/A</v>
      </c>
      <c r="Q128" s="816" t="e">
        <f>VLOOKUP(Q127,'Course List (program)'!$G$2:$L$100,2,FALSE)</f>
        <v>#N/A</v>
      </c>
      <c r="R128" s="911" t="e">
        <f>VLOOKUP(R127,'Course List (program)'!$G$2:$L$100,2,FALSE)</f>
        <v>#N/A</v>
      </c>
      <c r="S128" s="906" t="e">
        <f>VLOOKUP(S127,'Course List (program)'!$G$2:$L$100,2,FALSE)</f>
        <v>#N/A</v>
      </c>
      <c r="T128" s="906" t="e">
        <f>VLOOKUP(T127,'Course List (program)'!$G$2:$L$100,2,FALSE)</f>
        <v>#N/A</v>
      </c>
      <c r="U128" s="912" t="e">
        <f>VLOOKUP(U127,'Course List (program)'!$G$2:$L$100,2,FALSE)</f>
        <v>#N/A</v>
      </c>
      <c r="V128" s="913" t="e">
        <f>VLOOKUP(V127,'Course List (program)'!$G$2:$L$100,2,FALSE)</f>
        <v>#N/A</v>
      </c>
      <c r="W128" s="906" t="e">
        <f>VLOOKUP(W127,'Course List (program)'!$G$2:$L$100,2,FALSE)</f>
        <v>#N/A</v>
      </c>
      <c r="X128" s="815" t="e">
        <f>VLOOKUP(X127,'Course List (program)'!$G$2:$L$100,2,FALSE)</f>
        <v>#N/A</v>
      </c>
      <c r="Y128" s="816" t="e">
        <f>VLOOKUP(Y127,'Course List (program)'!$G$2:$L$100,2,FALSE)</f>
        <v>#N/A</v>
      </c>
      <c r="Z128" s="911" t="e">
        <f>VLOOKUP(Z127,'Course List (program)'!$G$2:$L$100,2,FALSE)</f>
        <v>#N/A</v>
      </c>
      <c r="AA128" s="906" t="e">
        <f>VLOOKUP(AA127,'Course List (program)'!$G$2:$L$100,2,FALSE)</f>
        <v>#N/A</v>
      </c>
      <c r="AB128" s="906" t="e">
        <f>VLOOKUP(AB127,'Course List (program)'!$G$2:$L$100,2,FALSE)</f>
        <v>#N/A</v>
      </c>
      <c r="AC128" s="912" t="e">
        <f>VLOOKUP(AC127,'Course List (program)'!$G$2:$L$100,2,FALSE)</f>
        <v>#N/A</v>
      </c>
      <c r="AD128" s="913" t="e">
        <f>VLOOKUP(AD127,'Course List (program)'!$G$2:$L$100,2,FALSE)</f>
        <v>#N/A</v>
      </c>
      <c r="AE128" s="906" t="e">
        <f>VLOOKUP(AE127,'Course List (program)'!$G$2:$L$100,2,FALSE)</f>
        <v>#N/A</v>
      </c>
      <c r="AF128" s="815" t="e">
        <f>VLOOKUP(AF127,'Course List (program)'!$G$2:$L$100,2,FALSE)</f>
        <v>#N/A</v>
      </c>
      <c r="AG128" s="816" t="e">
        <f>VLOOKUP(AG127,'Course List (program)'!$G$2:$L$100,2,FALSE)</f>
        <v>#N/A</v>
      </c>
      <c r="AH128" s="911" t="e">
        <f>VLOOKUP(AH127,'Course List (program)'!$G$2:$L$100,2,FALSE)</f>
        <v>#N/A</v>
      </c>
      <c r="AI128" s="906" t="e">
        <f>VLOOKUP(AI127,'Course List (program)'!$G$2:$L$100,2,FALSE)</f>
        <v>#N/A</v>
      </c>
      <c r="AJ128" s="906" t="e">
        <f>VLOOKUP(AJ127,'Course List (program)'!$G$2:$L$100,2,FALSE)</f>
        <v>#N/A</v>
      </c>
      <c r="AK128" s="912" t="e">
        <f>VLOOKUP(AK127,'Course List (program)'!$G$2:$L$100,2,FALSE)</f>
        <v>#N/A</v>
      </c>
      <c r="AL128" s="913" t="e">
        <f>VLOOKUP(AL127,'Course List (program)'!$G$2:$L$100,2,FALSE)</f>
        <v>#N/A</v>
      </c>
      <c r="AM128" s="906" t="e">
        <f>VLOOKUP(AM127,'Course List (program)'!$G$2:$L$100,2,FALSE)</f>
        <v>#N/A</v>
      </c>
      <c r="AN128" s="815" t="e">
        <f>VLOOKUP(AN127,'Course List (program)'!$G$2:$L$100,2,FALSE)</f>
        <v>#N/A</v>
      </c>
      <c r="AO128" s="816" t="e">
        <f>VLOOKUP(AO127,'Course List (program)'!$G$2:$L$100,2,FALSE)</f>
        <v>#N/A</v>
      </c>
      <c r="AP128" s="911" t="e">
        <f>VLOOKUP(AP127,'Course List (program)'!$G$2:$L$100,2,FALSE)</f>
        <v>#N/A</v>
      </c>
      <c r="AQ128" s="906" t="e">
        <f>VLOOKUP(AQ127,'Course List (program)'!$G$2:$L$100,2,FALSE)</f>
        <v>#N/A</v>
      </c>
      <c r="AR128" s="906" t="e">
        <f>VLOOKUP(AR127,'Course List (program)'!$G$2:$L$100,2,FALSE)</f>
        <v>#N/A</v>
      </c>
      <c r="AS128" s="912" t="e">
        <f>VLOOKUP(AS127,'Course List (program)'!$G$2:$L$100,2,FALSE)</f>
        <v>#N/A</v>
      </c>
      <c r="AT128" s="1057"/>
    </row>
    <row r="129" spans="1:46" s="808" customFormat="1" ht="39.950000000000003" customHeight="1" thickBot="1" x14ac:dyDescent="0.35">
      <c r="A129" s="813">
        <v>3</v>
      </c>
      <c r="B129" s="813" t="s">
        <v>809</v>
      </c>
      <c r="C129" s="1053"/>
      <c r="D129" s="832"/>
      <c r="E129" s="833"/>
      <c r="F129" s="907" t="e">
        <f>VLOOKUP(F127,'Course List (program)'!$G$2:$L$100,3,FALSE)</f>
        <v>#N/A</v>
      </c>
      <c r="G129" s="907" t="e">
        <f>VLOOKUP(G127,'Course List (program)'!$G$2:$L$100,3,FALSE)</f>
        <v>#N/A</v>
      </c>
      <c r="H129" s="827" t="e">
        <f>VLOOKUP(H127,'Course List (program)'!$G$2:$L$100,3,FALSE)</f>
        <v>#N/A</v>
      </c>
      <c r="I129" s="828" t="e">
        <f>VLOOKUP(I127,'Course List (program)'!$G$2:$L$100,3,FALSE)</f>
        <v>#N/A</v>
      </c>
      <c r="J129" s="914" t="e">
        <f>VLOOKUP(J127,'Course List (program)'!$G$2:$L$100,3,FALSE)</f>
        <v>#N/A</v>
      </c>
      <c r="K129" s="907" t="e">
        <f>VLOOKUP(K127,'Course List (program)'!$G$2:$L$100,3,FALSE)</f>
        <v>#N/A</v>
      </c>
      <c r="L129" s="907" t="e">
        <f>VLOOKUP(L127,'Course List (program)'!$G$2:$L$100,3,FALSE)</f>
        <v>#N/A</v>
      </c>
      <c r="M129" s="915" t="e">
        <f>VLOOKUP(M127,'Course List (program)'!$G$2:$L$100,3,FALSE)</f>
        <v>#N/A</v>
      </c>
      <c r="N129" s="916" t="e">
        <f>VLOOKUP(N127,'Course List (program)'!$G$2:$L$100,3,FALSE)</f>
        <v>#N/A</v>
      </c>
      <c r="O129" s="907" t="e">
        <f>VLOOKUP(O127,'Course List (program)'!$G$2:$L$100,3,FALSE)</f>
        <v>#N/A</v>
      </c>
      <c r="P129" s="827" t="e">
        <f>VLOOKUP(P127,'Course List (program)'!$G$2:$L$100,3,FALSE)</f>
        <v>#N/A</v>
      </c>
      <c r="Q129" s="828" t="e">
        <f>VLOOKUP(Q127,'Course List (program)'!$G$2:$L$100,3,FALSE)</f>
        <v>#N/A</v>
      </c>
      <c r="R129" s="914" t="e">
        <f>VLOOKUP(R127,'Course List (program)'!$G$2:$L$100,3,FALSE)</f>
        <v>#N/A</v>
      </c>
      <c r="S129" s="907" t="e">
        <f>VLOOKUP(S127,'Course List (program)'!$G$2:$L$100,3,FALSE)</f>
        <v>#N/A</v>
      </c>
      <c r="T129" s="907" t="e">
        <f>VLOOKUP(T127,'Course List (program)'!$G$2:$L$100,3,FALSE)</f>
        <v>#N/A</v>
      </c>
      <c r="U129" s="915" t="e">
        <f>VLOOKUP(U127,'Course List (program)'!$G$2:$L$100,3,FALSE)</f>
        <v>#N/A</v>
      </c>
      <c r="V129" s="916" t="e">
        <f>VLOOKUP(V127,'Course List (program)'!$G$2:$L$100,3,FALSE)</f>
        <v>#N/A</v>
      </c>
      <c r="W129" s="907" t="e">
        <f>VLOOKUP(W127,'Course List (program)'!$G$2:$L$100,3,FALSE)</f>
        <v>#N/A</v>
      </c>
      <c r="X129" s="827" t="e">
        <f>VLOOKUP(X127,'Course List (program)'!$G$2:$L$100,3,FALSE)</f>
        <v>#N/A</v>
      </c>
      <c r="Y129" s="828" t="e">
        <f>VLOOKUP(Y127,'Course List (program)'!$G$2:$L$100,3,FALSE)</f>
        <v>#N/A</v>
      </c>
      <c r="Z129" s="914" t="e">
        <f>VLOOKUP(Z127,'Course List (program)'!$G$2:$L$100,3,FALSE)</f>
        <v>#N/A</v>
      </c>
      <c r="AA129" s="907" t="e">
        <f>VLOOKUP(AA127,'Course List (program)'!$G$2:$L$100,3,FALSE)</f>
        <v>#N/A</v>
      </c>
      <c r="AB129" s="907" t="e">
        <f>VLOOKUP(AB127,'Course List (program)'!$G$2:$L$100,3,FALSE)</f>
        <v>#N/A</v>
      </c>
      <c r="AC129" s="915" t="e">
        <f>VLOOKUP(AC127,'Course List (program)'!$G$2:$L$100,3,FALSE)</f>
        <v>#N/A</v>
      </c>
      <c r="AD129" s="916" t="e">
        <f>VLOOKUP(AD127,'Course List (program)'!$G$2:$L$100,3,FALSE)</f>
        <v>#N/A</v>
      </c>
      <c r="AE129" s="907" t="e">
        <f>VLOOKUP(AE127,'Course List (program)'!$G$2:$L$100,3,FALSE)</f>
        <v>#N/A</v>
      </c>
      <c r="AF129" s="827" t="e">
        <f>VLOOKUP(AF127,'Course List (program)'!$G$2:$L$100,3,FALSE)</f>
        <v>#N/A</v>
      </c>
      <c r="AG129" s="828" t="e">
        <f>VLOOKUP(AG127,'Course List (program)'!$G$2:$L$100,3,FALSE)</f>
        <v>#N/A</v>
      </c>
      <c r="AH129" s="914" t="e">
        <f>VLOOKUP(AH127,'Course List (program)'!$G$2:$L$100,3,FALSE)</f>
        <v>#N/A</v>
      </c>
      <c r="AI129" s="907" t="e">
        <f>VLOOKUP(AI127,'Course List (program)'!$G$2:$L$100,3,FALSE)</f>
        <v>#N/A</v>
      </c>
      <c r="AJ129" s="907" t="e">
        <f>VLOOKUP(AJ127,'Course List (program)'!$G$2:$L$100,3,FALSE)</f>
        <v>#N/A</v>
      </c>
      <c r="AK129" s="915" t="e">
        <f>VLOOKUP(AK127,'Course List (program)'!$G$2:$L$100,3,FALSE)</f>
        <v>#N/A</v>
      </c>
      <c r="AL129" s="916" t="e">
        <f>VLOOKUP(AL127,'Course List (program)'!$G$2:$L$100,3,FALSE)</f>
        <v>#N/A</v>
      </c>
      <c r="AM129" s="907" t="e">
        <f>VLOOKUP(AM127,'Course List (program)'!$G$2:$L$100,3,FALSE)</f>
        <v>#N/A</v>
      </c>
      <c r="AN129" s="827" t="e">
        <f>VLOOKUP(AN127,'Course List (program)'!$G$2:$L$100,3,FALSE)</f>
        <v>#N/A</v>
      </c>
      <c r="AO129" s="828" t="e">
        <f>VLOOKUP(AO127,'Course List (program)'!$G$2:$L$100,3,FALSE)</f>
        <v>#N/A</v>
      </c>
      <c r="AP129" s="914" t="e">
        <f>VLOOKUP(AP127,'Course List (program)'!$G$2:$L$100,3,FALSE)</f>
        <v>#N/A</v>
      </c>
      <c r="AQ129" s="907" t="e">
        <f>VLOOKUP(AQ127,'Course List (program)'!$G$2:$L$100,3,FALSE)</f>
        <v>#N/A</v>
      </c>
      <c r="AR129" s="907" t="e">
        <f>VLOOKUP(AR127,'Course List (program)'!$G$2:$L$100,3,FALSE)</f>
        <v>#N/A</v>
      </c>
      <c r="AS129" s="915" t="e">
        <f>VLOOKUP(AS127,'Course List (program)'!$G$2:$L$100,3,FALSE)</f>
        <v>#N/A</v>
      </c>
      <c r="AT129" s="1057"/>
    </row>
    <row r="130" spans="1:46" ht="39.950000000000003" hidden="1" customHeight="1" thickBot="1" x14ac:dyDescent="0.45">
      <c r="A130" s="700">
        <v>3</v>
      </c>
      <c r="B130" s="700" t="s">
        <v>540</v>
      </c>
      <c r="C130" s="1060"/>
      <c r="D130" s="769"/>
      <c r="E130" s="757"/>
      <c r="F130" s="751" t="e">
        <f>VLOOKUP(F127,'Course List (program)'!$G$2:$L$100,6,FALSE)</f>
        <v>#N/A</v>
      </c>
      <c r="G130" s="751" t="e">
        <f>VLOOKUP(G127,'Course List (program)'!$G$2:$L$100,6,FALSE)</f>
        <v>#N/A</v>
      </c>
      <c r="H130" s="751" t="e">
        <f>VLOOKUP(H127,'Course List (program)'!$G$2:$L$100,6,FALSE)</f>
        <v>#N/A</v>
      </c>
      <c r="I130" s="752" t="e">
        <f>VLOOKUP(I127,'Course List (program)'!$G$2:$L$100,6,FALSE)</f>
        <v>#N/A</v>
      </c>
      <c r="J130" s="753" t="e">
        <f>VLOOKUP(J127,'Course List (program)'!$G$2:$L$100,6,FALSE)</f>
        <v>#N/A</v>
      </c>
      <c r="K130" s="751" t="e">
        <f>VLOOKUP(K127,'Course List (program)'!$G$2:$L$100,6,FALSE)</f>
        <v>#N/A</v>
      </c>
      <c r="L130" s="751" t="e">
        <f>VLOOKUP(L127,'Course List (program)'!$G$2:$L$100,6,FALSE)</f>
        <v>#N/A</v>
      </c>
      <c r="M130" s="754" t="e">
        <f>VLOOKUP(M127,'Course List (program)'!$G$2:$L$100,6,FALSE)</f>
        <v>#N/A</v>
      </c>
      <c r="N130" s="755" t="e">
        <f>VLOOKUP(N127,'Course List (program)'!$G$2:$L$100,6,FALSE)</f>
        <v>#N/A</v>
      </c>
      <c r="O130" s="751" t="e">
        <f>VLOOKUP(O127,'Course List (program)'!$G$2:$L$100,6,FALSE)</f>
        <v>#N/A</v>
      </c>
      <c r="P130" s="751" t="e">
        <f>VLOOKUP(P127,'Course List (program)'!$G$2:$L$100,6,FALSE)</f>
        <v>#N/A</v>
      </c>
      <c r="Q130" s="752" t="e">
        <f>VLOOKUP(Q127,'Course List (program)'!$G$2:$L$100,6,FALSE)</f>
        <v>#N/A</v>
      </c>
      <c r="R130" s="753" t="e">
        <f>VLOOKUP(R127,'Course List (program)'!$G$2:$L$100,6,FALSE)</f>
        <v>#N/A</v>
      </c>
      <c r="S130" s="751" t="e">
        <f>VLOOKUP(S127,'Course List (program)'!$G$2:$L$100,6,FALSE)</f>
        <v>#N/A</v>
      </c>
      <c r="T130" s="751" t="e">
        <f>VLOOKUP(T127,'Course List (program)'!$G$2:$L$100,6,FALSE)</f>
        <v>#N/A</v>
      </c>
      <c r="U130" s="754" t="e">
        <f>VLOOKUP(U127,'Course List (program)'!$G$2:$L$100,6,FALSE)</f>
        <v>#N/A</v>
      </c>
      <c r="V130" s="755" t="e">
        <f>VLOOKUP(V127,'Course List (program)'!$G$2:$L$100,6,FALSE)</f>
        <v>#N/A</v>
      </c>
      <c r="W130" s="751" t="e">
        <f>VLOOKUP(W127,'Course List (program)'!$G$2:$L$100,6,FALSE)</f>
        <v>#N/A</v>
      </c>
      <c r="X130" s="751" t="e">
        <f>VLOOKUP(X127,'Course List (program)'!$G$2:$L$100,6,FALSE)</f>
        <v>#N/A</v>
      </c>
      <c r="Y130" s="752" t="e">
        <f>VLOOKUP(Y127,'Course List (program)'!$G$2:$L$100,6,FALSE)</f>
        <v>#N/A</v>
      </c>
      <c r="Z130" s="753" t="e">
        <f>VLOOKUP(Z127,'Course List (program)'!$G$2:$L$100,6,FALSE)</f>
        <v>#N/A</v>
      </c>
      <c r="AA130" s="751" t="e">
        <f>VLOOKUP(AA127,'Course List (program)'!$G$2:$L$100,6,FALSE)</f>
        <v>#N/A</v>
      </c>
      <c r="AB130" s="751" t="e">
        <f>VLOOKUP(AB127,'Course List (program)'!$G$2:$L$100,6,FALSE)</f>
        <v>#N/A</v>
      </c>
      <c r="AC130" s="754" t="e">
        <f>VLOOKUP(AC127,'Course List (program)'!$G$2:$L$100,6,FALSE)</f>
        <v>#N/A</v>
      </c>
      <c r="AD130" s="755" t="e">
        <f>VLOOKUP(AD127,'Course List (program)'!$G$2:$L$100,6,FALSE)</f>
        <v>#N/A</v>
      </c>
      <c r="AE130" s="751" t="e">
        <f>VLOOKUP(AE127,'Course List (program)'!$G$2:$L$100,6,FALSE)</f>
        <v>#N/A</v>
      </c>
      <c r="AF130" s="751" t="e">
        <f>VLOOKUP(AF127,'Course List (program)'!$G$2:$L$100,6,FALSE)</f>
        <v>#N/A</v>
      </c>
      <c r="AG130" s="752" t="e">
        <f>VLOOKUP(AG127,'Course List (program)'!$G$2:$L$100,6,FALSE)</f>
        <v>#N/A</v>
      </c>
      <c r="AH130" s="753" t="e">
        <f>VLOOKUP(AH127,'Course List (program)'!$G$2:$L$100,6,FALSE)</f>
        <v>#N/A</v>
      </c>
      <c r="AI130" s="751" t="e">
        <f>VLOOKUP(AI127,'Course List (program)'!$G$2:$L$100,6,FALSE)</f>
        <v>#N/A</v>
      </c>
      <c r="AJ130" s="751" t="e">
        <f>VLOOKUP(AJ127,'Course List (program)'!$G$2:$L$100,6,FALSE)</f>
        <v>#N/A</v>
      </c>
      <c r="AK130" s="754" t="e">
        <f>VLOOKUP(AK127,'Course List (program)'!$G$2:$L$100,6,FALSE)</f>
        <v>#N/A</v>
      </c>
      <c r="AL130" s="756" t="e">
        <f>VLOOKUP(AL127,'Course List (program)'!$G$2:$L$100,6,FALSE)</f>
        <v>#N/A</v>
      </c>
      <c r="AM130" s="751" t="e">
        <f>VLOOKUP(AM127,'Course List (program)'!$G$2:$L$100,6,FALSE)</f>
        <v>#N/A</v>
      </c>
      <c r="AN130" s="751" t="e">
        <f>VLOOKUP(AN127,'Course List (program)'!$G$2:$L$100,6,FALSE)</f>
        <v>#N/A</v>
      </c>
      <c r="AO130" s="752" t="e">
        <f>VLOOKUP(AO127,'Course List (program)'!$G$2:$L$100,6,FALSE)</f>
        <v>#N/A</v>
      </c>
      <c r="AP130" s="753" t="e">
        <f>VLOOKUP(AP127,'Course List (program)'!$G$2:$L$100,6,FALSE)</f>
        <v>#N/A</v>
      </c>
      <c r="AQ130" s="751" t="e">
        <f>VLOOKUP(AQ127,'Course List (program)'!$G$2:$L$100,6,FALSE)</f>
        <v>#N/A</v>
      </c>
      <c r="AR130" s="751" t="e">
        <f>VLOOKUP(AR127,'Course List (program)'!$G$2:$L$100,6,FALSE)</f>
        <v>#N/A</v>
      </c>
      <c r="AS130" s="754" t="e">
        <f>VLOOKUP(AS127,'Course List (program)'!$G$2:$L$100,6,FALSE)</f>
        <v>#N/A</v>
      </c>
      <c r="AT130" s="1057"/>
    </row>
    <row r="131" spans="1:46" s="944" customFormat="1" ht="60" customHeight="1" thickTop="1" x14ac:dyDescent="0.35">
      <c r="A131" s="941">
        <v>4</v>
      </c>
      <c r="B131" s="941" t="s">
        <v>810</v>
      </c>
      <c r="C131" s="1051" t="s">
        <v>808</v>
      </c>
      <c r="D131" s="942"/>
      <c r="E131" s="943"/>
      <c r="F131" s="1054" t="s">
        <v>797</v>
      </c>
      <c r="G131" s="1048"/>
      <c r="H131" s="1049"/>
      <c r="I131" s="1049"/>
      <c r="J131" s="1048"/>
      <c r="K131" s="1048"/>
      <c r="L131" s="1048"/>
      <c r="M131" s="1050"/>
      <c r="N131" s="1047" t="s">
        <v>798</v>
      </c>
      <c r="O131" s="1048"/>
      <c r="P131" s="1049"/>
      <c r="Q131" s="1049"/>
      <c r="R131" s="1048"/>
      <c r="S131" s="1048"/>
      <c r="T131" s="1048"/>
      <c r="U131" s="1050"/>
      <c r="V131" s="1047" t="s">
        <v>799</v>
      </c>
      <c r="W131" s="1048"/>
      <c r="X131" s="1049"/>
      <c r="Y131" s="1049"/>
      <c r="Z131" s="1048"/>
      <c r="AA131" s="1048"/>
      <c r="AB131" s="1048"/>
      <c r="AC131" s="1050"/>
      <c r="AD131" s="1047" t="s">
        <v>800</v>
      </c>
      <c r="AE131" s="1048"/>
      <c r="AF131" s="1049"/>
      <c r="AG131" s="1049"/>
      <c r="AH131" s="1048"/>
      <c r="AI131" s="1048"/>
      <c r="AJ131" s="1048"/>
      <c r="AK131" s="1050"/>
      <c r="AL131" s="1047" t="s">
        <v>807</v>
      </c>
      <c r="AM131" s="1048"/>
      <c r="AN131" s="1049"/>
      <c r="AO131" s="1049"/>
      <c r="AP131" s="1048"/>
      <c r="AQ131" s="1048"/>
      <c r="AR131" s="1048"/>
      <c r="AS131" s="1050"/>
      <c r="AT131" s="1059"/>
    </row>
    <row r="132" spans="1:46" s="940" customFormat="1" ht="39.950000000000003" customHeight="1" x14ac:dyDescent="0.3">
      <c r="A132" s="923">
        <v>4</v>
      </c>
      <c r="B132" s="923" t="s">
        <v>810</v>
      </c>
      <c r="C132" s="1052"/>
      <c r="D132" s="926"/>
      <c r="E132" s="927"/>
      <c r="F132" s="928" t="s">
        <v>67</v>
      </c>
      <c r="G132" s="929" t="s">
        <v>795</v>
      </c>
      <c r="H132" s="781"/>
      <c r="I132" s="782"/>
      <c r="J132" s="933" t="s">
        <v>43</v>
      </c>
      <c r="K132" s="929" t="str">
        <f>K89</f>
        <v>REGULAR</v>
      </c>
      <c r="L132" s="934"/>
      <c r="M132" s="935"/>
      <c r="N132" s="936" t="s">
        <v>67</v>
      </c>
      <c r="O132" s="929" t="str">
        <f>O89</f>
        <v>IRREGULAR</v>
      </c>
      <c r="P132" s="781"/>
      <c r="Q132" s="782"/>
      <c r="R132" s="933" t="s">
        <v>43</v>
      </c>
      <c r="S132" s="929" t="str">
        <f>S89</f>
        <v>REGULAR</v>
      </c>
      <c r="T132" s="934"/>
      <c r="U132" s="935"/>
      <c r="V132" s="936" t="s">
        <v>67</v>
      </c>
      <c r="W132" s="929" t="str">
        <f>W89</f>
        <v>IRREGULAR</v>
      </c>
      <c r="X132" s="781"/>
      <c r="Y132" s="782"/>
      <c r="Z132" s="933" t="s">
        <v>43</v>
      </c>
      <c r="AA132" s="929" t="str">
        <f>AA89</f>
        <v>REGULAR</v>
      </c>
      <c r="AB132" s="934"/>
      <c r="AC132" s="935"/>
      <c r="AD132" s="936" t="s">
        <v>67</v>
      </c>
      <c r="AE132" s="929" t="str">
        <f>AE89</f>
        <v>IRREGULAR</v>
      </c>
      <c r="AF132" s="781"/>
      <c r="AG132" s="782"/>
      <c r="AH132" s="933" t="s">
        <v>43</v>
      </c>
      <c r="AI132" s="929" t="str">
        <f>AI89</f>
        <v>REGULAR</v>
      </c>
      <c r="AJ132" s="934"/>
      <c r="AK132" s="935"/>
      <c r="AL132" s="936" t="s">
        <v>67</v>
      </c>
      <c r="AM132" s="929" t="str">
        <f>AM89</f>
        <v>IRREGULAR</v>
      </c>
      <c r="AN132" s="781"/>
      <c r="AO132" s="782"/>
      <c r="AP132" s="933" t="s">
        <v>43</v>
      </c>
      <c r="AQ132" s="929" t="str">
        <f>AQ89</f>
        <v>REGULAR</v>
      </c>
      <c r="AR132" s="934"/>
      <c r="AS132" s="935"/>
      <c r="AT132" s="1059"/>
    </row>
    <row r="133" spans="1:46" s="940" customFormat="1" ht="39.950000000000003" customHeight="1" x14ac:dyDescent="0.3">
      <c r="A133" s="923">
        <v>4</v>
      </c>
      <c r="B133" s="923" t="s">
        <v>810</v>
      </c>
      <c r="C133" s="1052"/>
      <c r="D133" s="930"/>
      <c r="E133" s="931"/>
      <c r="F133" s="932" t="s">
        <v>791</v>
      </c>
      <c r="G133" s="932" t="s">
        <v>792</v>
      </c>
      <c r="H133" s="789" t="s">
        <v>793</v>
      </c>
      <c r="I133" s="790" t="s">
        <v>794</v>
      </c>
      <c r="J133" s="937" t="s">
        <v>791</v>
      </c>
      <c r="K133" s="932" t="s">
        <v>792</v>
      </c>
      <c r="L133" s="932" t="s">
        <v>793</v>
      </c>
      <c r="M133" s="938" t="s">
        <v>794</v>
      </c>
      <c r="N133" s="939" t="s">
        <v>791</v>
      </c>
      <c r="O133" s="932" t="s">
        <v>792</v>
      </c>
      <c r="P133" s="789" t="s">
        <v>793</v>
      </c>
      <c r="Q133" s="790" t="s">
        <v>794</v>
      </c>
      <c r="R133" s="937" t="s">
        <v>791</v>
      </c>
      <c r="S133" s="932" t="s">
        <v>792</v>
      </c>
      <c r="T133" s="932" t="s">
        <v>793</v>
      </c>
      <c r="U133" s="938" t="s">
        <v>794</v>
      </c>
      <c r="V133" s="939" t="s">
        <v>791</v>
      </c>
      <c r="W133" s="932" t="s">
        <v>792</v>
      </c>
      <c r="X133" s="789" t="s">
        <v>793</v>
      </c>
      <c r="Y133" s="790" t="s">
        <v>794</v>
      </c>
      <c r="Z133" s="937" t="s">
        <v>791</v>
      </c>
      <c r="AA133" s="932" t="s">
        <v>792</v>
      </c>
      <c r="AB133" s="932" t="s">
        <v>793</v>
      </c>
      <c r="AC133" s="938" t="s">
        <v>794</v>
      </c>
      <c r="AD133" s="939" t="s">
        <v>791</v>
      </c>
      <c r="AE133" s="932" t="s">
        <v>792</v>
      </c>
      <c r="AF133" s="789" t="s">
        <v>793</v>
      </c>
      <c r="AG133" s="790" t="s">
        <v>794</v>
      </c>
      <c r="AH133" s="937" t="s">
        <v>791</v>
      </c>
      <c r="AI133" s="932" t="s">
        <v>792</v>
      </c>
      <c r="AJ133" s="932" t="s">
        <v>793</v>
      </c>
      <c r="AK133" s="938" t="s">
        <v>794</v>
      </c>
      <c r="AL133" s="939" t="s">
        <v>791</v>
      </c>
      <c r="AM133" s="932" t="s">
        <v>792</v>
      </c>
      <c r="AN133" s="789" t="s">
        <v>793</v>
      </c>
      <c r="AO133" s="790" t="s">
        <v>794</v>
      </c>
      <c r="AP133" s="937" t="s">
        <v>791</v>
      </c>
      <c r="AQ133" s="932" t="s">
        <v>792</v>
      </c>
      <c r="AR133" s="932" t="s">
        <v>793</v>
      </c>
      <c r="AS133" s="938" t="s">
        <v>794</v>
      </c>
      <c r="AT133" s="1059"/>
    </row>
    <row r="134" spans="1:46" s="743" customFormat="1" ht="39.950000000000003" customHeight="1" x14ac:dyDescent="0.4">
      <c r="A134" s="700">
        <v>4</v>
      </c>
      <c r="B134" s="700" t="s">
        <v>13</v>
      </c>
      <c r="C134" s="1053"/>
      <c r="D134" s="794">
        <v>0.375</v>
      </c>
      <c r="E134" s="795">
        <v>1</v>
      </c>
      <c r="F134" s="905" t="str">
        <f>Section1Draft!E71</f>
        <v>ARCH 451.11</v>
      </c>
      <c r="G134" s="905">
        <f>Section2Draft!$E$71</f>
        <v>0</v>
      </c>
      <c r="H134" s="796">
        <f>Section3Draft!E71</f>
        <v>0</v>
      </c>
      <c r="I134" s="797">
        <f>Section4Draft!E71</f>
        <v>0</v>
      </c>
      <c r="J134" s="908">
        <f>Section1Draft!L71</f>
        <v>0</v>
      </c>
      <c r="K134" s="905">
        <f>Section2Draft!L71</f>
        <v>0</v>
      </c>
      <c r="L134" s="905" t="str">
        <f>Section3Draft!L71</f>
        <v>ARCH 492.13</v>
      </c>
      <c r="M134" s="909">
        <f>Section4Draft!L71</f>
        <v>0</v>
      </c>
      <c r="N134" s="910">
        <f>Section1Draft!F71</f>
        <v>0</v>
      </c>
      <c r="O134" s="905">
        <f>Section2Draft!F71</f>
        <v>0</v>
      </c>
      <c r="P134" s="796">
        <f>Section3Draft!F71</f>
        <v>0</v>
      </c>
      <c r="Q134" s="797">
        <f>Section4Draft!F71</f>
        <v>0</v>
      </c>
      <c r="R134" s="908">
        <f>Section1Draft!M71</f>
        <v>0</v>
      </c>
      <c r="S134" s="905">
        <f>Section2Draft!M71</f>
        <v>0</v>
      </c>
      <c r="T134" s="905">
        <f>Section3Draft!M71</f>
        <v>0</v>
      </c>
      <c r="U134" s="909">
        <f>Section4Draft!M71</f>
        <v>0</v>
      </c>
      <c r="V134" s="910" t="str">
        <f>Section1Draft!G71</f>
        <v>ARCH 432.11</v>
      </c>
      <c r="W134" s="905" t="str">
        <f>Section2Draft!G71</f>
        <v>ARCH 332.01</v>
      </c>
      <c r="X134" s="796">
        <f>Section3Draft!G71</f>
        <v>0</v>
      </c>
      <c r="Y134" s="797">
        <f>Section4Draft!G71</f>
        <v>0</v>
      </c>
      <c r="Z134" s="908" t="str">
        <f>Section1Draft!N71</f>
        <v>ARCH 416.01</v>
      </c>
      <c r="AA134" s="905" t="str">
        <f>Section2Draft!N71</f>
        <v>ES 302.02</v>
      </c>
      <c r="AB134" s="905">
        <f>Section3Draft!N71</f>
        <v>0</v>
      </c>
      <c r="AC134" s="909">
        <f>Section4Draft!N71</f>
        <v>0</v>
      </c>
      <c r="AD134" s="910">
        <f>Section1Draft!H71</f>
        <v>0</v>
      </c>
      <c r="AE134" s="905" t="str">
        <f>Section2Draft!H71</f>
        <v>ARCH 451.12</v>
      </c>
      <c r="AF134" s="796">
        <f>Section3Draft!H71</f>
        <v>0</v>
      </c>
      <c r="AG134" s="797">
        <f>Section4Draft!H71</f>
        <v>0</v>
      </c>
      <c r="AH134" s="908" t="str">
        <f>Section1Draft!O71</f>
        <v>ARCH 492.11</v>
      </c>
      <c r="AI134" s="905" t="str">
        <f>Section2Draft!O71</f>
        <v>ARCH 492.12</v>
      </c>
      <c r="AJ134" s="905">
        <f>Section3Draft!O71</f>
        <v>0</v>
      </c>
      <c r="AK134" s="909">
        <f>Section4Draft!O71</f>
        <v>0</v>
      </c>
      <c r="AL134" s="917" t="str">
        <f>Section1Draft!I71</f>
        <v>ARCH 311.11</v>
      </c>
      <c r="AM134" s="918">
        <f>Section2Draft!I71</f>
        <v>0</v>
      </c>
      <c r="AN134" s="796">
        <f>Section3Draft!I71</f>
        <v>0</v>
      </c>
      <c r="AO134" s="797">
        <f>Section4Draft!I71</f>
        <v>0</v>
      </c>
      <c r="AP134" s="908">
        <f>Section1Draft!P71</f>
        <v>0</v>
      </c>
      <c r="AQ134" s="905" t="str">
        <f>Section2Draft!P71</f>
        <v>ARCH 413.01</v>
      </c>
      <c r="AR134" s="905">
        <f>Section3Draft!P71</f>
        <v>0</v>
      </c>
      <c r="AS134" s="909">
        <f>Section4Draft!P71</f>
        <v>0</v>
      </c>
      <c r="AT134" s="1057"/>
    </row>
    <row r="135" spans="1:46" s="820" customFormat="1" ht="60" customHeight="1" x14ac:dyDescent="0.35">
      <c r="A135" s="814">
        <v>4</v>
      </c>
      <c r="B135" s="814" t="s">
        <v>14</v>
      </c>
      <c r="C135" s="1053"/>
      <c r="D135" s="806"/>
      <c r="E135" s="807"/>
      <c r="F135" s="906" t="str">
        <f>VLOOKUP(F134,'Course List (program)'!$G$2:$L$100,2,FALSE)</f>
        <v>Architectural Design Studio V</v>
      </c>
      <c r="G135" s="906" t="e">
        <f>VLOOKUP(G134,'Course List (program)'!$G$2:$L$100,2,FALSE)</f>
        <v>#N/A</v>
      </c>
      <c r="H135" s="815" t="e">
        <f>VLOOKUP(H134,'Course List (program)'!$G$2:$L$100,2,FALSE)</f>
        <v>#N/A</v>
      </c>
      <c r="I135" s="816" t="e">
        <f>VLOOKUP(I134,'Course List (program)'!$G$2:$L$100,2,FALSE)</f>
        <v>#N/A</v>
      </c>
      <c r="J135" s="911" t="e">
        <f>VLOOKUP(J134,'Course List (program)'!$G$2:$L$100,2,FALSE)</f>
        <v>#N/A</v>
      </c>
      <c r="K135" s="906" t="e">
        <f>VLOOKUP(K134,'Course List (program)'!$G$2:$L$100,2,FALSE)</f>
        <v>#N/A</v>
      </c>
      <c r="L135" s="906" t="str">
        <f>VLOOKUP(L134,'Course List (program)'!$G$2:$L$100,2,FALSE)</f>
        <v>Graduation Project</v>
      </c>
      <c r="M135" s="912" t="e">
        <f>VLOOKUP(M134,'Course List (program)'!$G$2:$L$100,2,FALSE)</f>
        <v>#N/A</v>
      </c>
      <c r="N135" s="913" t="e">
        <f>VLOOKUP(N134,'Course List (program)'!$G$2:$L$100,2,FALSE)</f>
        <v>#N/A</v>
      </c>
      <c r="O135" s="906" t="e">
        <f>VLOOKUP(O134,'Course List (program)'!$G$2:$L$100,2,FALSE)</f>
        <v>#N/A</v>
      </c>
      <c r="P135" s="815" t="e">
        <f>VLOOKUP(P134,'Course List (program)'!$G$2:$L$100,2,FALSE)</f>
        <v>#N/A</v>
      </c>
      <c r="Q135" s="816" t="e">
        <f>VLOOKUP(Q134,'Course List (program)'!$G$2:$L$100,2,FALSE)</f>
        <v>#N/A</v>
      </c>
      <c r="R135" s="911" t="e">
        <f>VLOOKUP(R134,'Course List (program)'!$G$2:$L$100,2,FALSE)</f>
        <v>#N/A</v>
      </c>
      <c r="S135" s="906" t="e">
        <f>VLOOKUP(S134,'Course List (program)'!$G$2:$L$100,2,FALSE)</f>
        <v>#N/A</v>
      </c>
      <c r="T135" s="906" t="e">
        <f>VLOOKUP(T134,'Course List (program)'!$G$2:$L$100,2,FALSE)</f>
        <v>#N/A</v>
      </c>
      <c r="U135" s="912" t="e">
        <f>VLOOKUP(U134,'Course List (program)'!$G$2:$L$100,2,FALSE)</f>
        <v>#N/A</v>
      </c>
      <c r="V135" s="913" t="str">
        <f>VLOOKUP(V134,'Course List (program)'!$G$2:$L$100,2,FALSE)</f>
        <v>Modelling and Photography</v>
      </c>
      <c r="W135" s="906" t="str">
        <f>VLOOKUP(W134,'Course List (program)'!$G$2:$L$100,2,FALSE)</f>
        <v>Color in Architecture</v>
      </c>
      <c r="X135" s="815" t="e">
        <f>VLOOKUP(X134,'Course List (program)'!$G$2:$L$100,2,FALSE)</f>
        <v>#N/A</v>
      </c>
      <c r="Y135" s="816" t="e">
        <f>VLOOKUP(Y134,'Course List (program)'!$G$2:$L$100,2,FALSE)</f>
        <v>#N/A</v>
      </c>
      <c r="Z135" s="911" t="str">
        <f>VLOOKUP(Z134,'Course List (program)'!$G$2:$L$100,2,FALSE)</f>
        <v>Cost Estimate &amp; Professional Practice</v>
      </c>
      <c r="AA135" s="906" t="str">
        <f>VLOOKUP(AA134,'Course List (program)'!$G$2:$L$100,2,FALSE)</f>
        <v>Architectural Project Management</v>
      </c>
      <c r="AB135" s="906" t="e">
        <f>VLOOKUP(AB134,'Course List (program)'!$G$2:$L$100,2,FALSE)</f>
        <v>#N/A</v>
      </c>
      <c r="AC135" s="912" t="e">
        <f>VLOOKUP(AC134,'Course List (program)'!$G$2:$L$100,2,FALSE)</f>
        <v>#N/A</v>
      </c>
      <c r="AD135" s="913" t="e">
        <f>VLOOKUP(AD134,'Course List (program)'!$G$2:$L$100,2,FALSE)</f>
        <v>#N/A</v>
      </c>
      <c r="AE135" s="906" t="str">
        <f>VLOOKUP(AE134,'Course List (program)'!$G$2:$L$100,2,FALSE)</f>
        <v>Architectural Design Studio V</v>
      </c>
      <c r="AF135" s="815" t="e">
        <f>VLOOKUP(AF134,'Course List (program)'!$G$2:$L$100,2,FALSE)</f>
        <v>#N/A</v>
      </c>
      <c r="AG135" s="816" t="e">
        <f>VLOOKUP(AG134,'Course List (program)'!$G$2:$L$100,2,FALSE)</f>
        <v>#N/A</v>
      </c>
      <c r="AH135" s="911" t="str">
        <f>VLOOKUP(AH134,'Course List (program)'!$G$2:$L$100,2,FALSE)</f>
        <v>Graduation Project</v>
      </c>
      <c r="AI135" s="906" t="str">
        <f>VLOOKUP(AI134,'Course List (program)'!$G$2:$L$100,2,FALSE)</f>
        <v>Graduation Project</v>
      </c>
      <c r="AJ135" s="906" t="e">
        <f>VLOOKUP(AJ134,'Course List (program)'!$G$2:$L$100,2,FALSE)</f>
        <v>#N/A</v>
      </c>
      <c r="AK135" s="912" t="e">
        <f>VLOOKUP(AK134,'Course List (program)'!$G$2:$L$100,2,FALSE)</f>
        <v>#N/A</v>
      </c>
      <c r="AL135" s="913" t="str">
        <f>VLOOKUP(AL134,'Course List (program)'!$G$2:$L$100,2,FALSE)</f>
        <v xml:space="preserve">Analysis of Historical Buildings </v>
      </c>
      <c r="AM135" s="906" t="e">
        <f>VLOOKUP(AM134,'Course List (program)'!$G$2:$L$100,2,FALSE)</f>
        <v>#N/A</v>
      </c>
      <c r="AN135" s="815" t="e">
        <f>VLOOKUP(AN134,'Course List (program)'!$G$2:$L$100,2,FALSE)</f>
        <v>#N/A</v>
      </c>
      <c r="AO135" s="816" t="e">
        <f>VLOOKUP(AO134,'Course List (program)'!$G$2:$L$100,2,FALSE)</f>
        <v>#N/A</v>
      </c>
      <c r="AP135" s="911" t="e">
        <f>VLOOKUP(AP134,'Course List (program)'!$G$2:$L$100,2,FALSE)</f>
        <v>#N/A</v>
      </c>
      <c r="AQ135" s="906" t="str">
        <f>VLOOKUP(AQ134,'Course List (program)'!$G$2:$L$100,2,FALSE)</f>
        <v>Contemporary World Architecture</v>
      </c>
      <c r="AR135" s="906" t="e">
        <f>VLOOKUP(AR134,'Course List (program)'!$G$2:$L$100,2,FALSE)</f>
        <v>#N/A</v>
      </c>
      <c r="AS135" s="912" t="e">
        <f>VLOOKUP(AS134,'Course List (program)'!$G$2:$L$100,2,FALSE)</f>
        <v>#N/A</v>
      </c>
      <c r="AT135" s="1057"/>
    </row>
    <row r="136" spans="1:46" s="808" customFormat="1" ht="39.950000000000003" customHeight="1" x14ac:dyDescent="0.3">
      <c r="A136" s="813">
        <v>4</v>
      </c>
      <c r="B136" s="813" t="s">
        <v>809</v>
      </c>
      <c r="C136" s="1053"/>
      <c r="D136" s="836"/>
      <c r="E136" s="835"/>
      <c r="F136" s="907" t="str">
        <f>VLOOKUP(F134,'Course List (program)'!$G$2:$L$100,3,FALSE)</f>
        <v>Prof. Dr. A. Fatih PAKDİL</v>
      </c>
      <c r="G136" s="907" t="e">
        <f>VLOOKUP(G134,'Course List (program)'!$G$2:$L$100,3,FALSE)</f>
        <v>#N/A</v>
      </c>
      <c r="H136" s="827" t="e">
        <f>VLOOKUP(H134,'Course List (program)'!$G$2:$L$100,3,FALSE)</f>
        <v>#N/A</v>
      </c>
      <c r="I136" s="828" t="e">
        <f>VLOOKUP(I134,'Course List (program)'!$G$2:$L$100,3,FALSE)</f>
        <v>#N/A</v>
      </c>
      <c r="J136" s="914" t="e">
        <f>VLOOKUP(J134,'Course List (program)'!$G$2:$L$100,3,FALSE)</f>
        <v>#N/A</v>
      </c>
      <c r="K136" s="907" t="e">
        <f>VLOOKUP(K134,'Course List (program)'!$G$2:$L$100,3,FALSE)</f>
        <v>#N/A</v>
      </c>
      <c r="L136" s="907" t="str">
        <f>VLOOKUP(L134,'Course List (program)'!$G$2:$L$100,3,FALSE)</f>
        <v>Öğr. Gör. Dr. Nihat GÜNDÜZ</v>
      </c>
      <c r="M136" s="915" t="e">
        <f>VLOOKUP(M134,'Course List (program)'!$G$2:$L$100,3,FALSE)</f>
        <v>#N/A</v>
      </c>
      <c r="N136" s="916" t="e">
        <f>VLOOKUP(N134,'Course List (program)'!$G$2:$L$100,3,FALSE)</f>
        <v>#N/A</v>
      </c>
      <c r="O136" s="907" t="e">
        <f>VLOOKUP(O134,'Course List (program)'!$G$2:$L$100,3,FALSE)</f>
        <v>#N/A</v>
      </c>
      <c r="P136" s="827" t="e">
        <f>VLOOKUP(P134,'Course List (program)'!$G$2:$L$100,3,FALSE)</f>
        <v>#N/A</v>
      </c>
      <c r="Q136" s="828" t="e">
        <f>VLOOKUP(Q134,'Course List (program)'!$G$2:$L$100,3,FALSE)</f>
        <v>#N/A</v>
      </c>
      <c r="R136" s="914" t="e">
        <f>VLOOKUP(R134,'Course List (program)'!$G$2:$L$100,3,FALSE)</f>
        <v>#N/A</v>
      </c>
      <c r="S136" s="907" t="e">
        <f>VLOOKUP(S134,'Course List (program)'!$G$2:$L$100,3,FALSE)</f>
        <v>#N/A</v>
      </c>
      <c r="T136" s="907" t="e">
        <f>VLOOKUP(T134,'Course List (program)'!$G$2:$L$100,3,FALSE)</f>
        <v>#N/A</v>
      </c>
      <c r="U136" s="915" t="e">
        <f>VLOOKUP(U134,'Course List (program)'!$G$2:$L$100,3,FALSE)</f>
        <v>#N/A</v>
      </c>
      <c r="V136" s="916" t="str">
        <f>VLOOKUP(V134,'Course List (program)'!$G$2:$L$100,3,FALSE)</f>
        <v>Prof. Dr. Reha GÜNAY</v>
      </c>
      <c r="W136" s="907" t="str">
        <f>VLOOKUP(W134,'Course List (program)'!$G$2:$L$100,3,FALSE)</f>
        <v>Öğr. Gör. Mine  ÖZOĞUZ</v>
      </c>
      <c r="X136" s="827" t="e">
        <f>VLOOKUP(X134,'Course List (program)'!$G$2:$L$100,3,FALSE)</f>
        <v>#N/A</v>
      </c>
      <c r="Y136" s="828" t="e">
        <f>VLOOKUP(Y134,'Course List (program)'!$G$2:$L$100,3,FALSE)</f>
        <v>#N/A</v>
      </c>
      <c r="Z136" s="914" t="str">
        <f>VLOOKUP(Z134,'Course List (program)'!$G$2:$L$100,3,FALSE)</f>
        <v>Öğr. Gör. Dr. Jülide DEMİRDÖVEN</v>
      </c>
      <c r="AA136" s="907" t="str">
        <f>VLOOKUP(AA134,'Course List (program)'!$G$2:$L$100,3,FALSE)</f>
        <v>Öğr. Gör. M. Cem AKDAMAR</v>
      </c>
      <c r="AB136" s="907" t="e">
        <f>VLOOKUP(AB134,'Course List (program)'!$G$2:$L$100,3,FALSE)</f>
        <v>#N/A</v>
      </c>
      <c r="AC136" s="915" t="e">
        <f>VLOOKUP(AC134,'Course List (program)'!$G$2:$L$100,3,FALSE)</f>
        <v>#N/A</v>
      </c>
      <c r="AD136" s="916" t="e">
        <f>VLOOKUP(AD134,'Course List (program)'!$G$2:$L$100,3,FALSE)</f>
        <v>#N/A</v>
      </c>
      <c r="AE136" s="907" t="str">
        <f>VLOOKUP(AE134,'Course List (program)'!$G$2:$L$100,3,FALSE)</f>
        <v>Prof. Dr. Ahmet Vefik ALP</v>
      </c>
      <c r="AF136" s="827" t="e">
        <f>VLOOKUP(AF134,'Course List (program)'!$G$2:$L$100,3,FALSE)</f>
        <v>#N/A</v>
      </c>
      <c r="AG136" s="828" t="e">
        <f>VLOOKUP(AG134,'Course List (program)'!$G$2:$L$100,3,FALSE)</f>
        <v>#N/A</v>
      </c>
      <c r="AH136" s="914" t="str">
        <f>VLOOKUP(AH134,'Course List (program)'!$G$2:$L$100,3,FALSE)</f>
        <v>Prof. Dr. Belkıs ULUOĞLU</v>
      </c>
      <c r="AI136" s="907" t="str">
        <f>VLOOKUP(AI134,'Course List (program)'!$G$2:$L$100,3,FALSE)</f>
        <v>Prof. Dr. Sevinç HADİ</v>
      </c>
      <c r="AJ136" s="907" t="e">
        <f>VLOOKUP(AJ134,'Course List (program)'!$G$2:$L$100,3,FALSE)</f>
        <v>#N/A</v>
      </c>
      <c r="AK136" s="915" t="e">
        <f>VLOOKUP(AK134,'Course List (program)'!$G$2:$L$100,3,FALSE)</f>
        <v>#N/A</v>
      </c>
      <c r="AL136" s="916" t="str">
        <f>VLOOKUP(AL134,'Course List (program)'!$G$2:$L$100,3,FALSE)</f>
        <v>Prof. Dr. Reha GÜNAY</v>
      </c>
      <c r="AM136" s="907" t="e">
        <f>VLOOKUP(AM134,'Course List (program)'!$G$2:$L$100,3,FALSE)</f>
        <v>#N/A</v>
      </c>
      <c r="AN136" s="827" t="e">
        <f>VLOOKUP(AN134,'Course List (program)'!$G$2:$L$100,3,FALSE)</f>
        <v>#N/A</v>
      </c>
      <c r="AO136" s="828" t="e">
        <f>VLOOKUP(AO134,'Course List (program)'!$G$2:$L$100,3,FALSE)</f>
        <v>#N/A</v>
      </c>
      <c r="AP136" s="914" t="e">
        <f>VLOOKUP(AP134,'Course List (program)'!$G$2:$L$100,3,FALSE)</f>
        <v>#N/A</v>
      </c>
      <c r="AQ136" s="907" t="str">
        <f>VLOOKUP(AQ134,'Course List (program)'!$G$2:$L$100,3,FALSE)</f>
        <v>Yrd. Doç. Dr. Soner ŞAHİN</v>
      </c>
      <c r="AR136" s="907" t="e">
        <f>VLOOKUP(AR134,'Course List (program)'!$G$2:$L$100,3,FALSE)</f>
        <v>#N/A</v>
      </c>
      <c r="AS136" s="915" t="e">
        <f>VLOOKUP(AS134,'Course List (program)'!$G$2:$L$100,3,FALSE)</f>
        <v>#N/A</v>
      </c>
      <c r="AT136" s="1057"/>
    </row>
    <row r="137" spans="1:46" ht="39.950000000000003" hidden="1" customHeight="1" x14ac:dyDescent="0.4">
      <c r="A137" s="700">
        <v>4</v>
      </c>
      <c r="B137" s="700" t="s">
        <v>540</v>
      </c>
      <c r="C137" s="1053"/>
      <c r="D137" s="770"/>
      <c r="E137" s="771"/>
      <c r="F137" s="745">
        <f>VLOOKUP(F134,'Course List (program)'!$G$2:$L$100,6,FALSE)</f>
        <v>0</v>
      </c>
      <c r="G137" s="745" t="e">
        <f>VLOOKUP(G134,'Course List (program)'!$G$2:$L$100,6,FALSE)</f>
        <v>#N/A</v>
      </c>
      <c r="H137" s="745" t="e">
        <f>VLOOKUP(H134,'Course List (program)'!$G$2:$L$100,6,FALSE)</f>
        <v>#N/A</v>
      </c>
      <c r="I137" s="746" t="e">
        <f>VLOOKUP(I134,'Course List (program)'!$G$2:$L$100,6,FALSE)</f>
        <v>#N/A</v>
      </c>
      <c r="J137" s="747" t="e">
        <f>VLOOKUP(J134,'Course List (program)'!$G$2:$L$100,6,FALSE)</f>
        <v>#N/A</v>
      </c>
      <c r="K137" s="745" t="e">
        <f>VLOOKUP(K134,'Course List (program)'!$G$2:$L$100,6,FALSE)</f>
        <v>#N/A</v>
      </c>
      <c r="L137" s="745">
        <f>VLOOKUP(L134,'Course List (program)'!$G$2:$L$100,6,FALSE)</f>
        <v>0</v>
      </c>
      <c r="M137" s="748" t="e">
        <f>VLOOKUP(M134,'Course List (program)'!$G$2:$L$100,6,FALSE)</f>
        <v>#N/A</v>
      </c>
      <c r="N137" s="749" t="e">
        <f>VLOOKUP(N134,'Course List (program)'!$G$2:$L$100,6,FALSE)</f>
        <v>#N/A</v>
      </c>
      <c r="O137" s="745" t="e">
        <f>VLOOKUP(O134,'Course List (program)'!$G$2:$L$100,6,FALSE)</f>
        <v>#N/A</v>
      </c>
      <c r="P137" s="745" t="e">
        <f>VLOOKUP(P134,'Course List (program)'!$G$2:$L$100,6,FALSE)</f>
        <v>#N/A</v>
      </c>
      <c r="Q137" s="746" t="e">
        <f>VLOOKUP(Q134,'Course List (program)'!$G$2:$L$100,6,FALSE)</f>
        <v>#N/A</v>
      </c>
      <c r="R137" s="747" t="e">
        <f>VLOOKUP(R134,'Course List (program)'!$G$2:$L$100,6,FALSE)</f>
        <v>#N/A</v>
      </c>
      <c r="S137" s="745" t="e">
        <f>VLOOKUP(S134,'Course List (program)'!$G$2:$L$100,6,FALSE)</f>
        <v>#N/A</v>
      </c>
      <c r="T137" s="745" t="e">
        <f>VLOOKUP(T134,'Course List (program)'!$G$2:$L$100,6,FALSE)</f>
        <v>#N/A</v>
      </c>
      <c r="U137" s="748" t="e">
        <f>VLOOKUP(U134,'Course List (program)'!$G$2:$L$100,6,FALSE)</f>
        <v>#N/A</v>
      </c>
      <c r="V137" s="749">
        <f>VLOOKUP(V134,'Course List (program)'!$G$2:$L$100,6,FALSE)</f>
        <v>0</v>
      </c>
      <c r="W137" s="745">
        <f>VLOOKUP(W134,'Course List (program)'!$G$2:$L$100,6,FALSE)</f>
        <v>0</v>
      </c>
      <c r="X137" s="745" t="e">
        <f>VLOOKUP(X134,'Course List (program)'!$G$2:$L$100,6,FALSE)</f>
        <v>#N/A</v>
      </c>
      <c r="Y137" s="746" t="e">
        <f>VLOOKUP(Y134,'Course List (program)'!$G$2:$L$100,6,FALSE)</f>
        <v>#N/A</v>
      </c>
      <c r="Z137" s="747">
        <f>VLOOKUP(Z134,'Course List (program)'!$G$2:$L$100,6,FALSE)</f>
        <v>0</v>
      </c>
      <c r="AA137" s="745">
        <f>VLOOKUP(AA134,'Course List (program)'!$G$2:$L$100,6,FALSE)</f>
        <v>0</v>
      </c>
      <c r="AB137" s="745" t="e">
        <f>VLOOKUP(AB134,'Course List (program)'!$G$2:$L$100,6,FALSE)</f>
        <v>#N/A</v>
      </c>
      <c r="AC137" s="748" t="e">
        <f>VLOOKUP(AC134,'Course List (program)'!$G$2:$L$100,6,FALSE)</f>
        <v>#N/A</v>
      </c>
      <c r="AD137" s="749" t="e">
        <f>VLOOKUP(AD134,'Course List (program)'!$G$2:$L$100,6,FALSE)</f>
        <v>#N/A</v>
      </c>
      <c r="AE137" s="745">
        <f>VLOOKUP(AE134,'Course List (program)'!$G$2:$L$100,6,FALSE)</f>
        <v>0</v>
      </c>
      <c r="AF137" s="745" t="e">
        <f>VLOOKUP(AF134,'Course List (program)'!$G$2:$L$100,6,FALSE)</f>
        <v>#N/A</v>
      </c>
      <c r="AG137" s="746" t="e">
        <f>VLOOKUP(AG134,'Course List (program)'!$G$2:$L$100,6,FALSE)</f>
        <v>#N/A</v>
      </c>
      <c r="AH137" s="747">
        <f>VLOOKUP(AH134,'Course List (program)'!$G$2:$L$100,6,FALSE)</f>
        <v>0</v>
      </c>
      <c r="AI137" s="745">
        <f>VLOOKUP(AI134,'Course List (program)'!$G$2:$L$100,6,FALSE)</f>
        <v>0</v>
      </c>
      <c r="AJ137" s="745" t="e">
        <f>VLOOKUP(AJ134,'Course List (program)'!$G$2:$L$100,6,FALSE)</f>
        <v>#N/A</v>
      </c>
      <c r="AK137" s="748" t="e">
        <f>VLOOKUP(AK134,'Course List (program)'!$G$2:$L$100,6,FALSE)</f>
        <v>#N/A</v>
      </c>
      <c r="AL137" s="750">
        <f>VLOOKUP(AL134,'Course List (program)'!$G$2:$L$100,6,FALSE)</f>
        <v>0</v>
      </c>
      <c r="AM137" s="745" t="e">
        <f>VLOOKUP(AM134,'Course List (program)'!$G$2:$L$100,6,FALSE)</f>
        <v>#N/A</v>
      </c>
      <c r="AN137" s="745" t="e">
        <f>VLOOKUP(AN134,'Course List (program)'!$G$2:$L$100,6,FALSE)</f>
        <v>#N/A</v>
      </c>
      <c r="AO137" s="746" t="e">
        <f>VLOOKUP(AO134,'Course List (program)'!$G$2:$L$100,6,FALSE)</f>
        <v>#N/A</v>
      </c>
      <c r="AP137" s="747" t="e">
        <f>VLOOKUP(AP134,'Course List (program)'!$G$2:$L$100,6,FALSE)</f>
        <v>#N/A</v>
      </c>
      <c r="AQ137" s="745">
        <f>VLOOKUP(AQ134,'Course List (program)'!$G$2:$L$100,6,FALSE)</f>
        <v>0</v>
      </c>
      <c r="AR137" s="745" t="e">
        <f>VLOOKUP(AR134,'Course List (program)'!$G$2:$L$100,6,FALSE)</f>
        <v>#N/A</v>
      </c>
      <c r="AS137" s="748" t="e">
        <f>VLOOKUP(AS134,'Course List (program)'!$G$2:$L$100,6,FALSE)</f>
        <v>#N/A</v>
      </c>
      <c r="AT137" s="1057"/>
    </row>
    <row r="138" spans="1:46" s="743" customFormat="1" ht="39.950000000000003" customHeight="1" x14ac:dyDescent="0.4">
      <c r="A138" s="700">
        <v>4</v>
      </c>
      <c r="B138" s="700" t="s">
        <v>13</v>
      </c>
      <c r="C138" s="1053"/>
      <c r="D138" s="794">
        <v>0.41666666666666669</v>
      </c>
      <c r="E138" s="795">
        <v>2</v>
      </c>
      <c r="F138" s="905" t="str">
        <f>Section1Draft!E73</f>
        <v>ARCH 451.11</v>
      </c>
      <c r="G138" s="905">
        <f>Section2Draft!$E$73</f>
        <v>0</v>
      </c>
      <c r="H138" s="796">
        <f>Section3Draft!E73</f>
        <v>0</v>
      </c>
      <c r="I138" s="797">
        <f>Section4Draft!E73</f>
        <v>0</v>
      </c>
      <c r="J138" s="908">
        <f>Section1Draft!L73</f>
        <v>0</v>
      </c>
      <c r="K138" s="905">
        <f>Section2Draft!L73</f>
        <v>0</v>
      </c>
      <c r="L138" s="905" t="str">
        <f>Section3Draft!L73</f>
        <v>ARCH 492.13</v>
      </c>
      <c r="M138" s="909">
        <f>Section4Draft!L73</f>
        <v>0</v>
      </c>
      <c r="N138" s="910">
        <f>Section1Draft!F73</f>
        <v>0</v>
      </c>
      <c r="O138" s="905">
        <f>Section2Draft!F73</f>
        <v>0</v>
      </c>
      <c r="P138" s="796">
        <f>Section3Draft!F73</f>
        <v>0</v>
      </c>
      <c r="Q138" s="797">
        <f>Section4Draft!F73</f>
        <v>0</v>
      </c>
      <c r="R138" s="908">
        <f>Section1Draft!M73</f>
        <v>0</v>
      </c>
      <c r="S138" s="905">
        <f>Section2Draft!M73</f>
        <v>0</v>
      </c>
      <c r="T138" s="905">
        <f>Section3Draft!M73</f>
        <v>0</v>
      </c>
      <c r="U138" s="909">
        <f>Section4Draft!M73</f>
        <v>0</v>
      </c>
      <c r="V138" s="910" t="str">
        <f>Section1Draft!G73</f>
        <v>ARCH 432.11</v>
      </c>
      <c r="W138" s="905" t="str">
        <f>Section2Draft!G73</f>
        <v>ARCH 332.01</v>
      </c>
      <c r="X138" s="796">
        <f>Section3Draft!G73</f>
        <v>0</v>
      </c>
      <c r="Y138" s="797">
        <f>Section4Draft!G73</f>
        <v>0</v>
      </c>
      <c r="Z138" s="908" t="str">
        <f>Section1Draft!N73</f>
        <v>ARCH 416.01</v>
      </c>
      <c r="AA138" s="905" t="str">
        <f>Section2Draft!N73</f>
        <v>ES 302.02</v>
      </c>
      <c r="AB138" s="905">
        <f>Section3Draft!N73</f>
        <v>0</v>
      </c>
      <c r="AC138" s="909">
        <f>Section4Draft!N73</f>
        <v>0</v>
      </c>
      <c r="AD138" s="910">
        <f>Section1Draft!H73</f>
        <v>0</v>
      </c>
      <c r="AE138" s="905" t="str">
        <f>Section2Draft!H73</f>
        <v>ARCH 451.12</v>
      </c>
      <c r="AF138" s="796">
        <f>Section3Draft!H73</f>
        <v>0</v>
      </c>
      <c r="AG138" s="797">
        <f>Section4Draft!H73</f>
        <v>0</v>
      </c>
      <c r="AH138" s="908" t="str">
        <f>Section1Draft!O73</f>
        <v>ARCH 492.11</v>
      </c>
      <c r="AI138" s="905" t="str">
        <f>Section2Draft!O73</f>
        <v>ARCH 492.12</v>
      </c>
      <c r="AJ138" s="905">
        <f>Section3Draft!O73</f>
        <v>0</v>
      </c>
      <c r="AK138" s="909">
        <f>Section4Draft!O73</f>
        <v>0</v>
      </c>
      <c r="AL138" s="910" t="str">
        <f>Section1Draft!I73</f>
        <v>ARCH 311.11</v>
      </c>
      <c r="AM138" s="905">
        <f>Section2Draft!I73</f>
        <v>0</v>
      </c>
      <c r="AN138" s="796">
        <f>Section3Draft!I73</f>
        <v>0</v>
      </c>
      <c r="AO138" s="797">
        <f>Section4Draft!I73</f>
        <v>0</v>
      </c>
      <c r="AP138" s="908">
        <f>Section1Draft!P73</f>
        <v>0</v>
      </c>
      <c r="AQ138" s="905" t="str">
        <f>Section2Draft!P73</f>
        <v>ARCH 413.01</v>
      </c>
      <c r="AR138" s="905">
        <f>Section3Draft!P73</f>
        <v>0</v>
      </c>
      <c r="AS138" s="909">
        <f>Section4Draft!P73</f>
        <v>0</v>
      </c>
      <c r="AT138" s="1057"/>
    </row>
    <row r="139" spans="1:46" s="820" customFormat="1" ht="60" customHeight="1" x14ac:dyDescent="0.35">
      <c r="A139" s="814">
        <v>4</v>
      </c>
      <c r="B139" s="814" t="s">
        <v>14</v>
      </c>
      <c r="C139" s="1053"/>
      <c r="D139" s="809"/>
      <c r="E139" s="810"/>
      <c r="F139" s="906" t="str">
        <f>VLOOKUP(F138,'Course List (program)'!$G$2:$L$100,2,FALSE)</f>
        <v>Architectural Design Studio V</v>
      </c>
      <c r="G139" s="906" t="e">
        <f>VLOOKUP(G138,'Course List (program)'!$G$2:$L$100,2,FALSE)</f>
        <v>#N/A</v>
      </c>
      <c r="H139" s="815" t="e">
        <f>VLOOKUP(H138,'Course List (program)'!$G$2:$L$100,2,FALSE)</f>
        <v>#N/A</v>
      </c>
      <c r="I139" s="816" t="e">
        <f>VLOOKUP(I138,'Course List (program)'!$G$2:$L$100,2,FALSE)</f>
        <v>#N/A</v>
      </c>
      <c r="J139" s="911" t="e">
        <f>VLOOKUP(J138,'Course List (program)'!$G$2:$L$100,2,FALSE)</f>
        <v>#N/A</v>
      </c>
      <c r="K139" s="906" t="e">
        <f>VLOOKUP(K138,'Course List (program)'!$G$2:$L$100,2,FALSE)</f>
        <v>#N/A</v>
      </c>
      <c r="L139" s="906" t="str">
        <f>VLOOKUP(L138,'Course List (program)'!$G$2:$L$100,2,FALSE)</f>
        <v>Graduation Project</v>
      </c>
      <c r="M139" s="912" t="e">
        <f>VLOOKUP(M138,'Course List (program)'!$G$2:$L$100,2,FALSE)</f>
        <v>#N/A</v>
      </c>
      <c r="N139" s="913" t="e">
        <f>VLOOKUP(N138,'Course List (program)'!$G$2:$L$100,2,FALSE)</f>
        <v>#N/A</v>
      </c>
      <c r="O139" s="906" t="e">
        <f>VLOOKUP(O138,'Course List (program)'!$G$2:$L$100,2,FALSE)</f>
        <v>#N/A</v>
      </c>
      <c r="P139" s="815" t="e">
        <f>VLOOKUP(P138,'Course List (program)'!$G$2:$L$100,2,FALSE)</f>
        <v>#N/A</v>
      </c>
      <c r="Q139" s="816" t="e">
        <f>VLOOKUP(Q138,'Course List (program)'!$G$2:$L$100,2,FALSE)</f>
        <v>#N/A</v>
      </c>
      <c r="R139" s="911" t="e">
        <f>VLOOKUP(R138,'Course List (program)'!$G$2:$L$100,2,FALSE)</f>
        <v>#N/A</v>
      </c>
      <c r="S139" s="906" t="e">
        <f>VLOOKUP(S138,'Course List (program)'!$G$2:$L$100,2,FALSE)</f>
        <v>#N/A</v>
      </c>
      <c r="T139" s="906" t="e">
        <f>VLOOKUP(T138,'Course List (program)'!$G$2:$L$100,2,FALSE)</f>
        <v>#N/A</v>
      </c>
      <c r="U139" s="912" t="e">
        <f>VLOOKUP(U138,'Course List (program)'!$G$2:$L$100,2,FALSE)</f>
        <v>#N/A</v>
      </c>
      <c r="V139" s="913" t="str">
        <f>VLOOKUP(V138,'Course List (program)'!$G$2:$L$100,2,FALSE)</f>
        <v>Modelling and Photography</v>
      </c>
      <c r="W139" s="906" t="str">
        <f>VLOOKUP(W138,'Course List (program)'!$G$2:$L$100,2,FALSE)</f>
        <v>Color in Architecture</v>
      </c>
      <c r="X139" s="815" t="e">
        <f>VLOOKUP(X138,'Course List (program)'!$G$2:$L$100,2,FALSE)</f>
        <v>#N/A</v>
      </c>
      <c r="Y139" s="816" t="e">
        <f>VLOOKUP(Y138,'Course List (program)'!$G$2:$L$100,2,FALSE)</f>
        <v>#N/A</v>
      </c>
      <c r="Z139" s="911" t="str">
        <f>VLOOKUP(Z138,'Course List (program)'!$G$2:$L$100,2,FALSE)</f>
        <v>Cost Estimate &amp; Professional Practice</v>
      </c>
      <c r="AA139" s="906" t="str">
        <f>VLOOKUP(AA138,'Course List (program)'!$G$2:$L$100,2,FALSE)</f>
        <v>Architectural Project Management</v>
      </c>
      <c r="AB139" s="906" t="e">
        <f>VLOOKUP(AB138,'Course List (program)'!$G$2:$L$100,2,FALSE)</f>
        <v>#N/A</v>
      </c>
      <c r="AC139" s="912" t="e">
        <f>VLOOKUP(AC138,'Course List (program)'!$G$2:$L$100,2,FALSE)</f>
        <v>#N/A</v>
      </c>
      <c r="AD139" s="913" t="e">
        <f>VLOOKUP(AD138,'Course List (program)'!$G$2:$L$100,2,FALSE)</f>
        <v>#N/A</v>
      </c>
      <c r="AE139" s="906" t="str">
        <f>VLOOKUP(AE138,'Course List (program)'!$G$2:$L$100,2,FALSE)</f>
        <v>Architectural Design Studio V</v>
      </c>
      <c r="AF139" s="815" t="e">
        <f>VLOOKUP(AF138,'Course List (program)'!$G$2:$L$100,2,FALSE)</f>
        <v>#N/A</v>
      </c>
      <c r="AG139" s="816" t="e">
        <f>VLOOKUP(AG138,'Course List (program)'!$G$2:$L$100,2,FALSE)</f>
        <v>#N/A</v>
      </c>
      <c r="AH139" s="911" t="str">
        <f>VLOOKUP(AH138,'Course List (program)'!$G$2:$L$100,2,FALSE)</f>
        <v>Graduation Project</v>
      </c>
      <c r="AI139" s="906" t="str">
        <f>VLOOKUP(AI138,'Course List (program)'!$G$2:$L$100,2,FALSE)</f>
        <v>Graduation Project</v>
      </c>
      <c r="AJ139" s="906" t="e">
        <f>VLOOKUP(AJ138,'Course List (program)'!$G$2:$L$100,2,FALSE)</f>
        <v>#N/A</v>
      </c>
      <c r="AK139" s="912" t="e">
        <f>VLOOKUP(AK138,'Course List (program)'!$G$2:$L$100,2,FALSE)</f>
        <v>#N/A</v>
      </c>
      <c r="AL139" s="913" t="str">
        <f>VLOOKUP(AL138,'Course List (program)'!$G$2:$L$100,2,FALSE)</f>
        <v xml:space="preserve">Analysis of Historical Buildings </v>
      </c>
      <c r="AM139" s="906" t="e">
        <f>VLOOKUP(AM138,'Course List (program)'!$G$2:$L$100,2,FALSE)</f>
        <v>#N/A</v>
      </c>
      <c r="AN139" s="815" t="e">
        <f>VLOOKUP(AN138,'Course List (program)'!$G$2:$L$100,2,FALSE)</f>
        <v>#N/A</v>
      </c>
      <c r="AO139" s="816" t="e">
        <f>VLOOKUP(AO138,'Course List (program)'!$G$2:$L$100,2,FALSE)</f>
        <v>#N/A</v>
      </c>
      <c r="AP139" s="911" t="e">
        <f>VLOOKUP(AP138,'Course List (program)'!$G$2:$L$100,2,FALSE)</f>
        <v>#N/A</v>
      </c>
      <c r="AQ139" s="906" t="str">
        <f>VLOOKUP(AQ138,'Course List (program)'!$G$2:$L$100,2,FALSE)</f>
        <v>Contemporary World Architecture</v>
      </c>
      <c r="AR139" s="906" t="e">
        <f>VLOOKUP(AR138,'Course List (program)'!$G$2:$L$100,2,FALSE)</f>
        <v>#N/A</v>
      </c>
      <c r="AS139" s="912" t="e">
        <f>VLOOKUP(AS138,'Course List (program)'!$G$2:$L$100,2,FALSE)</f>
        <v>#N/A</v>
      </c>
      <c r="AT139" s="1057"/>
    </row>
    <row r="140" spans="1:46" s="808" customFormat="1" ht="39.950000000000003" customHeight="1" x14ac:dyDescent="0.3">
      <c r="A140" s="813">
        <v>4</v>
      </c>
      <c r="B140" s="813" t="s">
        <v>809</v>
      </c>
      <c r="C140" s="1053"/>
      <c r="D140" s="834"/>
      <c r="E140" s="835"/>
      <c r="F140" s="907" t="str">
        <f>VLOOKUP(F138,'Course List (program)'!$G$2:$L$100,3,FALSE)</f>
        <v>Prof. Dr. A. Fatih PAKDİL</v>
      </c>
      <c r="G140" s="907" t="e">
        <f>VLOOKUP(G138,'Course List (program)'!$G$2:$L$100,3,FALSE)</f>
        <v>#N/A</v>
      </c>
      <c r="H140" s="827" t="e">
        <f>VLOOKUP(H138,'Course List (program)'!$G$2:$L$100,3,FALSE)</f>
        <v>#N/A</v>
      </c>
      <c r="I140" s="828" t="e">
        <f>VLOOKUP(I138,'Course List (program)'!$G$2:$L$100,3,FALSE)</f>
        <v>#N/A</v>
      </c>
      <c r="J140" s="914" t="e">
        <f>VLOOKUP(J138,'Course List (program)'!$G$2:$L$100,3,FALSE)</f>
        <v>#N/A</v>
      </c>
      <c r="K140" s="907" t="e">
        <f>VLOOKUP(K138,'Course List (program)'!$G$2:$L$100,3,FALSE)</f>
        <v>#N/A</v>
      </c>
      <c r="L140" s="907" t="str">
        <f>VLOOKUP(L138,'Course List (program)'!$G$2:$L$100,3,FALSE)</f>
        <v>Öğr. Gör. Dr. Nihat GÜNDÜZ</v>
      </c>
      <c r="M140" s="915" t="e">
        <f>VLOOKUP(M138,'Course List (program)'!$G$2:$L$100,3,FALSE)</f>
        <v>#N/A</v>
      </c>
      <c r="N140" s="916" t="e">
        <f>VLOOKUP(N138,'Course List (program)'!$G$2:$L$100,3,FALSE)</f>
        <v>#N/A</v>
      </c>
      <c r="O140" s="907" t="e">
        <f>VLOOKUP(O138,'Course List (program)'!$G$2:$L$100,3,FALSE)</f>
        <v>#N/A</v>
      </c>
      <c r="P140" s="827" t="e">
        <f>VLOOKUP(P138,'Course List (program)'!$G$2:$L$100,3,FALSE)</f>
        <v>#N/A</v>
      </c>
      <c r="Q140" s="828" t="e">
        <f>VLOOKUP(Q138,'Course List (program)'!$G$2:$L$100,3,FALSE)</f>
        <v>#N/A</v>
      </c>
      <c r="R140" s="914" t="e">
        <f>VLOOKUP(R138,'Course List (program)'!$G$2:$L$100,3,FALSE)</f>
        <v>#N/A</v>
      </c>
      <c r="S140" s="907" t="e">
        <f>VLOOKUP(S138,'Course List (program)'!$G$2:$L$100,3,FALSE)</f>
        <v>#N/A</v>
      </c>
      <c r="T140" s="907" t="e">
        <f>VLOOKUP(T138,'Course List (program)'!$G$2:$L$100,3,FALSE)</f>
        <v>#N/A</v>
      </c>
      <c r="U140" s="915" t="e">
        <f>VLOOKUP(U138,'Course List (program)'!$G$2:$L$100,3,FALSE)</f>
        <v>#N/A</v>
      </c>
      <c r="V140" s="916" t="str">
        <f>VLOOKUP(V138,'Course List (program)'!$G$2:$L$100,3,FALSE)</f>
        <v>Prof. Dr. Reha GÜNAY</v>
      </c>
      <c r="W140" s="907" t="str">
        <f>VLOOKUP(W138,'Course List (program)'!$G$2:$L$100,3,FALSE)</f>
        <v>Öğr. Gör. Mine  ÖZOĞUZ</v>
      </c>
      <c r="X140" s="827" t="e">
        <f>VLOOKUP(X138,'Course List (program)'!$G$2:$L$100,3,FALSE)</f>
        <v>#N/A</v>
      </c>
      <c r="Y140" s="828" t="e">
        <f>VLOOKUP(Y138,'Course List (program)'!$G$2:$L$100,3,FALSE)</f>
        <v>#N/A</v>
      </c>
      <c r="Z140" s="914" t="str">
        <f>VLOOKUP(Z138,'Course List (program)'!$G$2:$L$100,3,FALSE)</f>
        <v>Öğr. Gör. Dr. Jülide DEMİRDÖVEN</v>
      </c>
      <c r="AA140" s="907" t="str">
        <f>VLOOKUP(AA138,'Course List (program)'!$G$2:$L$100,3,FALSE)</f>
        <v>Öğr. Gör. M. Cem AKDAMAR</v>
      </c>
      <c r="AB140" s="907" t="e">
        <f>VLOOKUP(AB138,'Course List (program)'!$G$2:$L$100,3,FALSE)</f>
        <v>#N/A</v>
      </c>
      <c r="AC140" s="915" t="e">
        <f>VLOOKUP(AC138,'Course List (program)'!$G$2:$L$100,3,FALSE)</f>
        <v>#N/A</v>
      </c>
      <c r="AD140" s="916" t="e">
        <f>VLOOKUP(AD138,'Course List (program)'!$G$2:$L$100,3,FALSE)</f>
        <v>#N/A</v>
      </c>
      <c r="AE140" s="907" t="str">
        <f>VLOOKUP(AE138,'Course List (program)'!$G$2:$L$100,3,FALSE)</f>
        <v>Prof. Dr. Ahmet Vefik ALP</v>
      </c>
      <c r="AF140" s="827" t="e">
        <f>VLOOKUP(AF138,'Course List (program)'!$G$2:$L$100,3,FALSE)</f>
        <v>#N/A</v>
      </c>
      <c r="AG140" s="828" t="e">
        <f>VLOOKUP(AG138,'Course List (program)'!$G$2:$L$100,3,FALSE)</f>
        <v>#N/A</v>
      </c>
      <c r="AH140" s="914" t="str">
        <f>VLOOKUP(AH138,'Course List (program)'!$G$2:$L$100,3,FALSE)</f>
        <v>Prof. Dr. Belkıs ULUOĞLU</v>
      </c>
      <c r="AI140" s="907" t="str">
        <f>VLOOKUP(AI138,'Course List (program)'!$G$2:$L$100,3,FALSE)</f>
        <v>Prof. Dr. Sevinç HADİ</v>
      </c>
      <c r="AJ140" s="907" t="e">
        <f>VLOOKUP(AJ138,'Course List (program)'!$G$2:$L$100,3,FALSE)</f>
        <v>#N/A</v>
      </c>
      <c r="AK140" s="915" t="e">
        <f>VLOOKUP(AK138,'Course List (program)'!$G$2:$L$100,3,FALSE)</f>
        <v>#N/A</v>
      </c>
      <c r="AL140" s="916" t="str">
        <f>VLOOKUP(AL138,'Course List (program)'!$G$2:$L$100,3,FALSE)</f>
        <v>Prof. Dr. Reha GÜNAY</v>
      </c>
      <c r="AM140" s="907" t="e">
        <f>VLOOKUP(AM138,'Course List (program)'!$G$2:$L$100,3,FALSE)</f>
        <v>#N/A</v>
      </c>
      <c r="AN140" s="827" t="e">
        <f>VLOOKUP(AN138,'Course List (program)'!$G$2:$L$100,3,FALSE)</f>
        <v>#N/A</v>
      </c>
      <c r="AO140" s="828" t="e">
        <f>VLOOKUP(AO138,'Course List (program)'!$G$2:$L$100,3,FALSE)</f>
        <v>#N/A</v>
      </c>
      <c r="AP140" s="914" t="e">
        <f>VLOOKUP(AP138,'Course List (program)'!$G$2:$L$100,3,FALSE)</f>
        <v>#N/A</v>
      </c>
      <c r="AQ140" s="907" t="str">
        <f>VLOOKUP(AQ138,'Course List (program)'!$G$2:$L$100,3,FALSE)</f>
        <v>Yrd. Doç. Dr. Soner ŞAHİN</v>
      </c>
      <c r="AR140" s="907" t="e">
        <f>VLOOKUP(AR138,'Course List (program)'!$G$2:$L$100,3,FALSE)</f>
        <v>#N/A</v>
      </c>
      <c r="AS140" s="915" t="e">
        <f>VLOOKUP(AS138,'Course List (program)'!$G$2:$L$100,3,FALSE)</f>
        <v>#N/A</v>
      </c>
      <c r="AT140" s="1057"/>
    </row>
    <row r="141" spans="1:46" ht="39.950000000000003" hidden="1" customHeight="1" x14ac:dyDescent="0.4">
      <c r="A141" s="700">
        <v>4</v>
      </c>
      <c r="B141" s="700" t="s">
        <v>540</v>
      </c>
      <c r="C141" s="1053"/>
      <c r="D141" s="772"/>
      <c r="E141" s="773"/>
      <c r="F141" s="745">
        <f>VLOOKUP(F138,'Course List (program)'!$G$2:$L$100,6,FALSE)</f>
        <v>0</v>
      </c>
      <c r="G141" s="745" t="e">
        <f>VLOOKUP(G138,'Course List (program)'!$G$2:$L$100,6,FALSE)</f>
        <v>#N/A</v>
      </c>
      <c r="H141" s="745" t="e">
        <f>VLOOKUP(H138,'Course List (program)'!$G$2:$L$100,6,FALSE)</f>
        <v>#N/A</v>
      </c>
      <c r="I141" s="746" t="e">
        <f>VLOOKUP(I138,'Course List (program)'!$G$2:$L$100,6,FALSE)</f>
        <v>#N/A</v>
      </c>
      <c r="J141" s="747" t="e">
        <f>VLOOKUP(J138,'Course List (program)'!$G$2:$L$100,6,FALSE)</f>
        <v>#N/A</v>
      </c>
      <c r="K141" s="745" t="e">
        <f>VLOOKUP(K138,'Course List (program)'!$G$2:$L$100,6,FALSE)</f>
        <v>#N/A</v>
      </c>
      <c r="L141" s="745">
        <f>VLOOKUP(L138,'Course List (program)'!$G$2:$L$100,6,FALSE)</f>
        <v>0</v>
      </c>
      <c r="M141" s="748" t="e">
        <f>VLOOKUP(M138,'Course List (program)'!$G$2:$L$100,6,FALSE)</f>
        <v>#N/A</v>
      </c>
      <c r="N141" s="749" t="e">
        <f>VLOOKUP(N138,'Course List (program)'!$G$2:$L$100,6,FALSE)</f>
        <v>#N/A</v>
      </c>
      <c r="O141" s="745" t="e">
        <f>VLOOKUP(O138,'Course List (program)'!$G$2:$L$100,6,FALSE)</f>
        <v>#N/A</v>
      </c>
      <c r="P141" s="745" t="e">
        <f>VLOOKUP(P138,'Course List (program)'!$G$2:$L$100,6,FALSE)</f>
        <v>#N/A</v>
      </c>
      <c r="Q141" s="746" t="e">
        <f>VLOOKUP(Q138,'Course List (program)'!$G$2:$L$100,6,FALSE)</f>
        <v>#N/A</v>
      </c>
      <c r="R141" s="747" t="e">
        <f>VLOOKUP(R138,'Course List (program)'!$G$2:$L$100,6,FALSE)</f>
        <v>#N/A</v>
      </c>
      <c r="S141" s="745" t="e">
        <f>VLOOKUP(S138,'Course List (program)'!$G$2:$L$100,6,FALSE)</f>
        <v>#N/A</v>
      </c>
      <c r="T141" s="745" t="e">
        <f>VLOOKUP(T138,'Course List (program)'!$G$2:$L$100,6,FALSE)</f>
        <v>#N/A</v>
      </c>
      <c r="U141" s="748" t="e">
        <f>VLOOKUP(U138,'Course List (program)'!$G$2:$L$100,6,FALSE)</f>
        <v>#N/A</v>
      </c>
      <c r="V141" s="749">
        <f>VLOOKUP(V138,'Course List (program)'!$G$2:$L$100,6,FALSE)</f>
        <v>0</v>
      </c>
      <c r="W141" s="745">
        <f>VLOOKUP(W138,'Course List (program)'!$G$2:$L$100,6,FALSE)</f>
        <v>0</v>
      </c>
      <c r="X141" s="745" t="e">
        <f>VLOOKUP(X138,'Course List (program)'!$G$2:$L$100,6,FALSE)</f>
        <v>#N/A</v>
      </c>
      <c r="Y141" s="746" t="e">
        <f>VLOOKUP(Y138,'Course List (program)'!$G$2:$L$100,6,FALSE)</f>
        <v>#N/A</v>
      </c>
      <c r="Z141" s="747">
        <f>VLOOKUP(Z138,'Course List (program)'!$G$2:$L$100,6,FALSE)</f>
        <v>0</v>
      </c>
      <c r="AA141" s="745">
        <f>VLOOKUP(AA138,'Course List (program)'!$G$2:$L$100,6,FALSE)</f>
        <v>0</v>
      </c>
      <c r="AB141" s="745" t="e">
        <f>VLOOKUP(AB138,'Course List (program)'!$G$2:$L$100,6,FALSE)</f>
        <v>#N/A</v>
      </c>
      <c r="AC141" s="748" t="e">
        <f>VLOOKUP(AC138,'Course List (program)'!$G$2:$L$100,6,FALSE)</f>
        <v>#N/A</v>
      </c>
      <c r="AD141" s="749" t="e">
        <f>VLOOKUP(AD138,'Course List (program)'!$G$2:$L$100,6,FALSE)</f>
        <v>#N/A</v>
      </c>
      <c r="AE141" s="745">
        <f>VLOOKUP(AE138,'Course List (program)'!$G$2:$L$100,6,FALSE)</f>
        <v>0</v>
      </c>
      <c r="AF141" s="745" t="e">
        <f>VLOOKUP(AF138,'Course List (program)'!$G$2:$L$100,6,FALSE)</f>
        <v>#N/A</v>
      </c>
      <c r="AG141" s="746" t="e">
        <f>VLOOKUP(AG138,'Course List (program)'!$G$2:$L$100,6,FALSE)</f>
        <v>#N/A</v>
      </c>
      <c r="AH141" s="747">
        <f>VLOOKUP(AH138,'Course List (program)'!$G$2:$L$100,6,FALSE)</f>
        <v>0</v>
      </c>
      <c r="AI141" s="745">
        <f>VLOOKUP(AI138,'Course List (program)'!$G$2:$L$100,6,FALSE)</f>
        <v>0</v>
      </c>
      <c r="AJ141" s="745" t="e">
        <f>VLOOKUP(AJ138,'Course List (program)'!$G$2:$L$100,6,FALSE)</f>
        <v>#N/A</v>
      </c>
      <c r="AK141" s="748" t="e">
        <f>VLOOKUP(AK138,'Course List (program)'!$G$2:$L$100,6,FALSE)</f>
        <v>#N/A</v>
      </c>
      <c r="AL141" s="745">
        <f>VLOOKUP(AL138,'Course List (program)'!$G$2:$L$100,6,FALSE)</f>
        <v>0</v>
      </c>
      <c r="AM141" s="745" t="e">
        <f>VLOOKUP(AM138,'Course List (program)'!$G$2:$L$100,6,FALSE)</f>
        <v>#N/A</v>
      </c>
      <c r="AN141" s="745" t="e">
        <f>VLOOKUP(AN138,'Course List (program)'!$G$2:$L$100,6,FALSE)</f>
        <v>#N/A</v>
      </c>
      <c r="AO141" s="746" t="e">
        <f>VLOOKUP(AO138,'Course List (program)'!$G$2:$L$100,6,FALSE)</f>
        <v>#N/A</v>
      </c>
      <c r="AP141" s="747" t="e">
        <f>VLOOKUP(AP138,'Course List (program)'!$G$2:$L$100,6,FALSE)</f>
        <v>#N/A</v>
      </c>
      <c r="AQ141" s="745">
        <f>VLOOKUP(AQ138,'Course List (program)'!$G$2:$L$100,6,FALSE)</f>
        <v>0</v>
      </c>
      <c r="AR141" s="745" t="e">
        <f>VLOOKUP(AR138,'Course List (program)'!$G$2:$L$100,6,FALSE)</f>
        <v>#N/A</v>
      </c>
      <c r="AS141" s="748" t="e">
        <f>VLOOKUP(AS138,'Course List (program)'!$G$2:$L$100,6,FALSE)</f>
        <v>#N/A</v>
      </c>
      <c r="AT141" s="1057"/>
    </row>
    <row r="142" spans="1:46" s="743" customFormat="1" ht="39.950000000000003" customHeight="1" x14ac:dyDescent="0.4">
      <c r="A142" s="700">
        <v>4</v>
      </c>
      <c r="B142" s="700" t="s">
        <v>13</v>
      </c>
      <c r="C142" s="1053"/>
      <c r="D142" s="794">
        <v>0.45833333333333331</v>
      </c>
      <c r="E142" s="795">
        <v>3</v>
      </c>
      <c r="F142" s="905" t="str">
        <f>Section1Draft!E75</f>
        <v>ARCH 451.11</v>
      </c>
      <c r="G142" s="905">
        <f>Section2Draft!$E$75</f>
        <v>0</v>
      </c>
      <c r="H142" s="796">
        <f>Section3Draft!E75</f>
        <v>0</v>
      </c>
      <c r="I142" s="797">
        <f>Section4Draft!E75</f>
        <v>0</v>
      </c>
      <c r="J142" s="908">
        <f>Section1Draft!L75</f>
        <v>0</v>
      </c>
      <c r="K142" s="905">
        <f>Section2Draft!L75</f>
        <v>0</v>
      </c>
      <c r="L142" s="905" t="str">
        <f>Section3Draft!L75</f>
        <v>ARCH 492.13</v>
      </c>
      <c r="M142" s="909">
        <f>Section4Draft!L75</f>
        <v>0</v>
      </c>
      <c r="N142" s="910">
        <f>Section1Draft!F75</f>
        <v>0</v>
      </c>
      <c r="O142" s="905">
        <f>Section2Draft!F75</f>
        <v>0</v>
      </c>
      <c r="P142" s="796">
        <f>Section3Draft!F75</f>
        <v>0</v>
      </c>
      <c r="Q142" s="797">
        <f>Section4Draft!F75</f>
        <v>0</v>
      </c>
      <c r="R142" s="908">
        <f>Section1Draft!M75</f>
        <v>0</v>
      </c>
      <c r="S142" s="905">
        <f>Section2Draft!M75</f>
        <v>0</v>
      </c>
      <c r="T142" s="905">
        <f>Section3Draft!M75</f>
        <v>0</v>
      </c>
      <c r="U142" s="909">
        <f>Section4Draft!M75</f>
        <v>0</v>
      </c>
      <c r="V142" s="910" t="str">
        <f>Section1Draft!G75</f>
        <v>ARCH 432.11</v>
      </c>
      <c r="W142" s="905" t="str">
        <f>Section2Draft!G75</f>
        <v>ARCH 332.01</v>
      </c>
      <c r="X142" s="796">
        <f>Section3Draft!G75</f>
        <v>0</v>
      </c>
      <c r="Y142" s="797">
        <f>Section4Draft!G75</f>
        <v>0</v>
      </c>
      <c r="Z142" s="908" t="str">
        <f>Section1Draft!N75</f>
        <v>ARCH 416.01</v>
      </c>
      <c r="AA142" s="905" t="str">
        <f>Section2Draft!N75</f>
        <v>ES 302.02</v>
      </c>
      <c r="AB142" s="905">
        <f>Section3Draft!N75</f>
        <v>0</v>
      </c>
      <c r="AC142" s="909">
        <f>Section4Draft!N75</f>
        <v>0</v>
      </c>
      <c r="AD142" s="910">
        <f>Section1Draft!H75</f>
        <v>0</v>
      </c>
      <c r="AE142" s="905" t="str">
        <f>Section2Draft!H75</f>
        <v>ARCH 451.12</v>
      </c>
      <c r="AF142" s="796">
        <f>Section3Draft!H75</f>
        <v>0</v>
      </c>
      <c r="AG142" s="797">
        <f>Section4Draft!H75</f>
        <v>0</v>
      </c>
      <c r="AH142" s="908" t="str">
        <f>Section1Draft!O75</f>
        <v>ARCH 492.11</v>
      </c>
      <c r="AI142" s="905" t="str">
        <f>Section2Draft!O75</f>
        <v>ARCH 492.12</v>
      </c>
      <c r="AJ142" s="905">
        <f>Section3Draft!O75</f>
        <v>0</v>
      </c>
      <c r="AK142" s="909">
        <f>Section4Draft!O75</f>
        <v>0</v>
      </c>
      <c r="AL142" s="910" t="str">
        <f>Section1Draft!I75</f>
        <v>ARCH 311.11</v>
      </c>
      <c r="AM142" s="905">
        <f>Section2Draft!I75</f>
        <v>0</v>
      </c>
      <c r="AN142" s="796">
        <f>Section3Draft!I75</f>
        <v>0</v>
      </c>
      <c r="AO142" s="797">
        <f>Section4Draft!I75</f>
        <v>0</v>
      </c>
      <c r="AP142" s="908">
        <f>Section1Draft!P75</f>
        <v>0</v>
      </c>
      <c r="AQ142" s="905" t="str">
        <f>Section2Draft!P75</f>
        <v>ARCH 413.01</v>
      </c>
      <c r="AR142" s="905">
        <f>Section3Draft!P75</f>
        <v>0</v>
      </c>
      <c r="AS142" s="909">
        <f>Section4Draft!P75</f>
        <v>0</v>
      </c>
      <c r="AT142" s="1057"/>
    </row>
    <row r="143" spans="1:46" s="820" customFormat="1" ht="60" customHeight="1" x14ac:dyDescent="0.35">
      <c r="A143" s="814">
        <v>4</v>
      </c>
      <c r="B143" s="814" t="s">
        <v>14</v>
      </c>
      <c r="C143" s="1053"/>
      <c r="D143" s="809"/>
      <c r="E143" s="810"/>
      <c r="F143" s="906" t="str">
        <f>VLOOKUP(F142,'Course List (program)'!$G$2:$L$100,2,FALSE)</f>
        <v>Architectural Design Studio V</v>
      </c>
      <c r="G143" s="906" t="e">
        <f>VLOOKUP(G142,'Course List (program)'!$G$2:$L$100,2,FALSE)</f>
        <v>#N/A</v>
      </c>
      <c r="H143" s="815" t="e">
        <f>VLOOKUP(H142,'Course List (program)'!$G$2:$L$100,2,FALSE)</f>
        <v>#N/A</v>
      </c>
      <c r="I143" s="816" t="e">
        <f>VLOOKUP(I142,'Course List (program)'!$G$2:$L$100,2,FALSE)</f>
        <v>#N/A</v>
      </c>
      <c r="J143" s="911" t="e">
        <f>VLOOKUP(J142,'Course List (program)'!$G$2:$L$100,2,FALSE)</f>
        <v>#N/A</v>
      </c>
      <c r="K143" s="906" t="e">
        <f>VLOOKUP(K142,'Course List (program)'!$G$2:$L$100,2,FALSE)</f>
        <v>#N/A</v>
      </c>
      <c r="L143" s="906" t="str">
        <f>VLOOKUP(L142,'Course List (program)'!$G$2:$L$100,2,FALSE)</f>
        <v>Graduation Project</v>
      </c>
      <c r="M143" s="912" t="e">
        <f>VLOOKUP(M142,'Course List (program)'!$G$2:$L$100,2,FALSE)</f>
        <v>#N/A</v>
      </c>
      <c r="N143" s="913" t="e">
        <f>VLOOKUP(N142,'Course List (program)'!$G$2:$L$100,2,FALSE)</f>
        <v>#N/A</v>
      </c>
      <c r="O143" s="906" t="e">
        <f>VLOOKUP(O142,'Course List (program)'!$G$2:$L$100,2,FALSE)</f>
        <v>#N/A</v>
      </c>
      <c r="P143" s="815" t="e">
        <f>VLOOKUP(P142,'Course List (program)'!$G$2:$L$100,2,FALSE)</f>
        <v>#N/A</v>
      </c>
      <c r="Q143" s="816" t="e">
        <f>VLOOKUP(Q142,'Course List (program)'!$G$2:$L$100,2,FALSE)</f>
        <v>#N/A</v>
      </c>
      <c r="R143" s="911" t="e">
        <f>VLOOKUP(R142,'Course List (program)'!$G$2:$L$100,2,FALSE)</f>
        <v>#N/A</v>
      </c>
      <c r="S143" s="906" t="e">
        <f>VLOOKUP(S142,'Course List (program)'!$G$2:$L$100,2,FALSE)</f>
        <v>#N/A</v>
      </c>
      <c r="T143" s="906" t="e">
        <f>VLOOKUP(T142,'Course List (program)'!$G$2:$L$100,2,FALSE)</f>
        <v>#N/A</v>
      </c>
      <c r="U143" s="912" t="e">
        <f>VLOOKUP(U142,'Course List (program)'!$G$2:$L$100,2,FALSE)</f>
        <v>#N/A</v>
      </c>
      <c r="V143" s="913" t="str">
        <f>VLOOKUP(V142,'Course List (program)'!$G$2:$L$100,2,FALSE)</f>
        <v>Modelling and Photography</v>
      </c>
      <c r="W143" s="906" t="str">
        <f>VLOOKUP(W142,'Course List (program)'!$G$2:$L$100,2,FALSE)</f>
        <v>Color in Architecture</v>
      </c>
      <c r="X143" s="815" t="e">
        <f>VLOOKUP(X142,'Course List (program)'!$G$2:$L$100,2,FALSE)</f>
        <v>#N/A</v>
      </c>
      <c r="Y143" s="816" t="e">
        <f>VLOOKUP(Y142,'Course List (program)'!$G$2:$L$100,2,FALSE)</f>
        <v>#N/A</v>
      </c>
      <c r="Z143" s="911" t="str">
        <f>VLOOKUP(Z142,'Course List (program)'!$G$2:$L$100,2,FALSE)</f>
        <v>Cost Estimate &amp; Professional Practice</v>
      </c>
      <c r="AA143" s="906" t="str">
        <f>VLOOKUP(AA142,'Course List (program)'!$G$2:$L$100,2,FALSE)</f>
        <v>Architectural Project Management</v>
      </c>
      <c r="AB143" s="906" t="e">
        <f>VLOOKUP(AB142,'Course List (program)'!$G$2:$L$100,2,FALSE)</f>
        <v>#N/A</v>
      </c>
      <c r="AC143" s="912" t="e">
        <f>VLOOKUP(AC142,'Course List (program)'!$G$2:$L$100,2,FALSE)</f>
        <v>#N/A</v>
      </c>
      <c r="AD143" s="913" t="e">
        <f>VLOOKUP(AD142,'Course List (program)'!$G$2:$L$100,2,FALSE)</f>
        <v>#N/A</v>
      </c>
      <c r="AE143" s="906" t="str">
        <f>VLOOKUP(AE142,'Course List (program)'!$G$2:$L$100,2,FALSE)</f>
        <v>Architectural Design Studio V</v>
      </c>
      <c r="AF143" s="815" t="e">
        <f>VLOOKUP(AF142,'Course List (program)'!$G$2:$L$100,2,FALSE)</f>
        <v>#N/A</v>
      </c>
      <c r="AG143" s="816" t="e">
        <f>VLOOKUP(AG142,'Course List (program)'!$G$2:$L$100,2,FALSE)</f>
        <v>#N/A</v>
      </c>
      <c r="AH143" s="911" t="str">
        <f>VLOOKUP(AH142,'Course List (program)'!$G$2:$L$100,2,FALSE)</f>
        <v>Graduation Project</v>
      </c>
      <c r="AI143" s="906" t="str">
        <f>VLOOKUP(AI142,'Course List (program)'!$G$2:$L$100,2,FALSE)</f>
        <v>Graduation Project</v>
      </c>
      <c r="AJ143" s="906" t="e">
        <f>VLOOKUP(AJ142,'Course List (program)'!$G$2:$L$100,2,FALSE)</f>
        <v>#N/A</v>
      </c>
      <c r="AK143" s="912" t="e">
        <f>VLOOKUP(AK142,'Course List (program)'!$G$2:$L$100,2,FALSE)</f>
        <v>#N/A</v>
      </c>
      <c r="AL143" s="913" t="str">
        <f>VLOOKUP(AL142,'Course List (program)'!$G$2:$L$100,2,FALSE)</f>
        <v xml:space="preserve">Analysis of Historical Buildings </v>
      </c>
      <c r="AM143" s="906" t="e">
        <f>VLOOKUP(AM142,'Course List (program)'!$G$2:$L$100,2,FALSE)</f>
        <v>#N/A</v>
      </c>
      <c r="AN143" s="815" t="e">
        <f>VLOOKUP(AN142,'Course List (program)'!$G$2:$L$100,2,FALSE)</f>
        <v>#N/A</v>
      </c>
      <c r="AO143" s="816" t="e">
        <f>VLOOKUP(AO142,'Course List (program)'!$G$2:$L$100,2,FALSE)</f>
        <v>#N/A</v>
      </c>
      <c r="AP143" s="911" t="e">
        <f>VLOOKUP(AP142,'Course List (program)'!$G$2:$L$100,2,FALSE)</f>
        <v>#N/A</v>
      </c>
      <c r="AQ143" s="906" t="str">
        <f>VLOOKUP(AQ142,'Course List (program)'!$G$2:$L$100,2,FALSE)</f>
        <v>Contemporary World Architecture</v>
      </c>
      <c r="AR143" s="906" t="e">
        <f>VLOOKUP(AR142,'Course List (program)'!$G$2:$L$100,2,FALSE)</f>
        <v>#N/A</v>
      </c>
      <c r="AS143" s="912" t="e">
        <f>VLOOKUP(AS142,'Course List (program)'!$G$2:$L$100,2,FALSE)</f>
        <v>#N/A</v>
      </c>
      <c r="AT143" s="1057"/>
    </row>
    <row r="144" spans="1:46" s="808" customFormat="1" ht="39.950000000000003" customHeight="1" x14ac:dyDescent="0.3">
      <c r="A144" s="813">
        <v>4</v>
      </c>
      <c r="B144" s="813" t="s">
        <v>809</v>
      </c>
      <c r="C144" s="1053"/>
      <c r="D144" s="834"/>
      <c r="E144" s="835"/>
      <c r="F144" s="907" t="str">
        <f>VLOOKUP(F142,'Course List (program)'!$G$2:$L$100,3,FALSE)</f>
        <v>Prof. Dr. A. Fatih PAKDİL</v>
      </c>
      <c r="G144" s="907" t="e">
        <f>VLOOKUP(G142,'Course List (program)'!$G$2:$L$100,3,FALSE)</f>
        <v>#N/A</v>
      </c>
      <c r="H144" s="827" t="e">
        <f>VLOOKUP(H142,'Course List (program)'!$G$2:$L$100,3,FALSE)</f>
        <v>#N/A</v>
      </c>
      <c r="I144" s="828" t="e">
        <f>VLOOKUP(I142,'Course List (program)'!$G$2:$L$100,3,FALSE)</f>
        <v>#N/A</v>
      </c>
      <c r="J144" s="914" t="e">
        <f>VLOOKUP(J142,'Course List (program)'!$G$2:$L$100,3,FALSE)</f>
        <v>#N/A</v>
      </c>
      <c r="K144" s="907" t="e">
        <f>VLOOKUP(K142,'Course List (program)'!$G$2:$L$100,3,FALSE)</f>
        <v>#N/A</v>
      </c>
      <c r="L144" s="907" t="str">
        <f>VLOOKUP(L142,'Course List (program)'!$G$2:$L$100,3,FALSE)</f>
        <v>Öğr. Gör. Dr. Nihat GÜNDÜZ</v>
      </c>
      <c r="M144" s="915" t="e">
        <f>VLOOKUP(M142,'Course List (program)'!$G$2:$L$100,3,FALSE)</f>
        <v>#N/A</v>
      </c>
      <c r="N144" s="916" t="e">
        <f>VLOOKUP(N142,'Course List (program)'!$G$2:$L$100,3,FALSE)</f>
        <v>#N/A</v>
      </c>
      <c r="O144" s="907" t="e">
        <f>VLOOKUP(O142,'Course List (program)'!$G$2:$L$100,3,FALSE)</f>
        <v>#N/A</v>
      </c>
      <c r="P144" s="827" t="e">
        <f>VLOOKUP(P142,'Course List (program)'!$G$2:$L$100,3,FALSE)</f>
        <v>#N/A</v>
      </c>
      <c r="Q144" s="828" t="e">
        <f>VLOOKUP(Q142,'Course List (program)'!$G$2:$L$100,3,FALSE)</f>
        <v>#N/A</v>
      </c>
      <c r="R144" s="914" t="e">
        <f>VLOOKUP(R142,'Course List (program)'!$G$2:$L$100,3,FALSE)</f>
        <v>#N/A</v>
      </c>
      <c r="S144" s="907" t="e">
        <f>VLOOKUP(S142,'Course List (program)'!$G$2:$L$100,3,FALSE)</f>
        <v>#N/A</v>
      </c>
      <c r="T144" s="907" t="e">
        <f>VLOOKUP(T142,'Course List (program)'!$G$2:$L$100,3,FALSE)</f>
        <v>#N/A</v>
      </c>
      <c r="U144" s="915" t="e">
        <f>VLOOKUP(U142,'Course List (program)'!$G$2:$L$100,3,FALSE)</f>
        <v>#N/A</v>
      </c>
      <c r="V144" s="916" t="str">
        <f>VLOOKUP(V142,'Course List (program)'!$G$2:$L$100,3,FALSE)</f>
        <v>Prof. Dr. Reha GÜNAY</v>
      </c>
      <c r="W144" s="907" t="str">
        <f>VLOOKUP(W142,'Course List (program)'!$G$2:$L$100,3,FALSE)</f>
        <v>Öğr. Gör. Mine  ÖZOĞUZ</v>
      </c>
      <c r="X144" s="827" t="e">
        <f>VLOOKUP(X142,'Course List (program)'!$G$2:$L$100,3,FALSE)</f>
        <v>#N/A</v>
      </c>
      <c r="Y144" s="828" t="e">
        <f>VLOOKUP(Y142,'Course List (program)'!$G$2:$L$100,3,FALSE)</f>
        <v>#N/A</v>
      </c>
      <c r="Z144" s="914" t="str">
        <f>VLOOKUP(Z142,'Course List (program)'!$G$2:$L$100,3,FALSE)</f>
        <v>Öğr. Gör. Dr. Jülide DEMİRDÖVEN</v>
      </c>
      <c r="AA144" s="907" t="str">
        <f>VLOOKUP(AA142,'Course List (program)'!$G$2:$L$100,3,FALSE)</f>
        <v>Öğr. Gör. M. Cem AKDAMAR</v>
      </c>
      <c r="AB144" s="907" t="e">
        <f>VLOOKUP(AB142,'Course List (program)'!$G$2:$L$100,3,FALSE)</f>
        <v>#N/A</v>
      </c>
      <c r="AC144" s="915" t="e">
        <f>VLOOKUP(AC142,'Course List (program)'!$G$2:$L$100,3,FALSE)</f>
        <v>#N/A</v>
      </c>
      <c r="AD144" s="916" t="e">
        <f>VLOOKUP(AD142,'Course List (program)'!$G$2:$L$100,3,FALSE)</f>
        <v>#N/A</v>
      </c>
      <c r="AE144" s="907" t="str">
        <f>VLOOKUP(AE142,'Course List (program)'!$G$2:$L$100,3,FALSE)</f>
        <v>Prof. Dr. Ahmet Vefik ALP</v>
      </c>
      <c r="AF144" s="827" t="e">
        <f>VLOOKUP(AF142,'Course List (program)'!$G$2:$L$100,3,FALSE)</f>
        <v>#N/A</v>
      </c>
      <c r="AG144" s="828" t="e">
        <f>VLOOKUP(AG142,'Course List (program)'!$G$2:$L$100,3,FALSE)</f>
        <v>#N/A</v>
      </c>
      <c r="AH144" s="914" t="str">
        <f>VLOOKUP(AH142,'Course List (program)'!$G$2:$L$100,3,FALSE)</f>
        <v>Prof. Dr. Belkıs ULUOĞLU</v>
      </c>
      <c r="AI144" s="907" t="str">
        <f>VLOOKUP(AI142,'Course List (program)'!$G$2:$L$100,3,FALSE)</f>
        <v>Prof. Dr. Sevinç HADİ</v>
      </c>
      <c r="AJ144" s="907" t="e">
        <f>VLOOKUP(AJ142,'Course List (program)'!$G$2:$L$100,3,FALSE)</f>
        <v>#N/A</v>
      </c>
      <c r="AK144" s="915" t="e">
        <f>VLOOKUP(AK142,'Course List (program)'!$G$2:$L$100,3,FALSE)</f>
        <v>#N/A</v>
      </c>
      <c r="AL144" s="916" t="str">
        <f>VLOOKUP(AL142,'Course List (program)'!$G$2:$L$100,3,FALSE)</f>
        <v>Prof. Dr. Reha GÜNAY</v>
      </c>
      <c r="AM144" s="907" t="e">
        <f>VLOOKUP(AM142,'Course List (program)'!$G$2:$L$100,3,FALSE)</f>
        <v>#N/A</v>
      </c>
      <c r="AN144" s="827" t="e">
        <f>VLOOKUP(AN142,'Course List (program)'!$G$2:$L$100,3,FALSE)</f>
        <v>#N/A</v>
      </c>
      <c r="AO144" s="828" t="e">
        <f>VLOOKUP(AO142,'Course List (program)'!$G$2:$L$100,3,FALSE)</f>
        <v>#N/A</v>
      </c>
      <c r="AP144" s="914" t="e">
        <f>VLOOKUP(AP142,'Course List (program)'!$G$2:$L$100,3,FALSE)</f>
        <v>#N/A</v>
      </c>
      <c r="AQ144" s="907" t="str">
        <f>VLOOKUP(AQ142,'Course List (program)'!$G$2:$L$100,3,FALSE)</f>
        <v>Yrd. Doç. Dr. Soner ŞAHİN</v>
      </c>
      <c r="AR144" s="907" t="e">
        <f>VLOOKUP(AR142,'Course List (program)'!$G$2:$L$100,3,FALSE)</f>
        <v>#N/A</v>
      </c>
      <c r="AS144" s="915" t="e">
        <f>VLOOKUP(AS142,'Course List (program)'!$G$2:$L$100,3,FALSE)</f>
        <v>#N/A</v>
      </c>
      <c r="AT144" s="1057"/>
    </row>
    <row r="145" spans="1:46" ht="39.950000000000003" hidden="1" customHeight="1" x14ac:dyDescent="0.4">
      <c r="A145" s="700">
        <v>4</v>
      </c>
      <c r="B145" s="700" t="s">
        <v>540</v>
      </c>
      <c r="C145" s="1053"/>
      <c r="D145" s="772"/>
      <c r="E145" s="773"/>
      <c r="F145" s="745">
        <f>VLOOKUP(F142,'Course List (program)'!$G$2:$L$100,6,FALSE)</f>
        <v>0</v>
      </c>
      <c r="G145" s="745" t="e">
        <f>VLOOKUP(G142,'Course List (program)'!$G$2:$L$100,6,FALSE)</f>
        <v>#N/A</v>
      </c>
      <c r="H145" s="745" t="e">
        <f>VLOOKUP(H142,'Course List (program)'!$G$2:$L$100,6,FALSE)</f>
        <v>#N/A</v>
      </c>
      <c r="I145" s="746" t="e">
        <f>VLOOKUP(I142,'Course List (program)'!$G$2:$L$100,6,FALSE)</f>
        <v>#N/A</v>
      </c>
      <c r="J145" s="747" t="e">
        <f>VLOOKUP(J142,'Course List (program)'!$G$2:$L$100,6,FALSE)</f>
        <v>#N/A</v>
      </c>
      <c r="K145" s="745" t="e">
        <f>VLOOKUP(K142,'Course List (program)'!$G$2:$L$100,6,FALSE)</f>
        <v>#N/A</v>
      </c>
      <c r="L145" s="745">
        <f>VLOOKUP(L142,'Course List (program)'!$G$2:$L$100,6,FALSE)</f>
        <v>0</v>
      </c>
      <c r="M145" s="748" t="e">
        <f>VLOOKUP(M142,'Course List (program)'!$G$2:$L$100,6,FALSE)</f>
        <v>#N/A</v>
      </c>
      <c r="N145" s="749" t="e">
        <f>VLOOKUP(N142,'Course List (program)'!$G$2:$L$100,6,FALSE)</f>
        <v>#N/A</v>
      </c>
      <c r="O145" s="745" t="e">
        <f>VLOOKUP(O142,'Course List (program)'!$G$2:$L$100,6,FALSE)</f>
        <v>#N/A</v>
      </c>
      <c r="P145" s="745" t="e">
        <f>VLOOKUP(P142,'Course List (program)'!$G$2:$L$100,6,FALSE)</f>
        <v>#N/A</v>
      </c>
      <c r="Q145" s="746" t="e">
        <f>VLOOKUP(Q142,'Course List (program)'!$G$2:$L$100,6,FALSE)</f>
        <v>#N/A</v>
      </c>
      <c r="R145" s="747" t="e">
        <f>VLOOKUP(R142,'Course List (program)'!$G$2:$L$100,6,FALSE)</f>
        <v>#N/A</v>
      </c>
      <c r="S145" s="745" t="e">
        <f>VLOOKUP(S142,'Course List (program)'!$G$2:$L$100,6,FALSE)</f>
        <v>#N/A</v>
      </c>
      <c r="T145" s="745" t="e">
        <f>VLOOKUP(T142,'Course List (program)'!$G$2:$L$100,6,FALSE)</f>
        <v>#N/A</v>
      </c>
      <c r="U145" s="748" t="e">
        <f>VLOOKUP(U142,'Course List (program)'!$G$2:$L$100,6,FALSE)</f>
        <v>#N/A</v>
      </c>
      <c r="V145" s="749">
        <f>VLOOKUP(V142,'Course List (program)'!$G$2:$L$100,6,FALSE)</f>
        <v>0</v>
      </c>
      <c r="W145" s="745">
        <f>VLOOKUP(W142,'Course List (program)'!$G$2:$L$100,6,FALSE)</f>
        <v>0</v>
      </c>
      <c r="X145" s="745" t="e">
        <f>VLOOKUP(X142,'Course List (program)'!$G$2:$L$100,6,FALSE)</f>
        <v>#N/A</v>
      </c>
      <c r="Y145" s="746" t="e">
        <f>VLOOKUP(Y142,'Course List (program)'!$G$2:$L$100,6,FALSE)</f>
        <v>#N/A</v>
      </c>
      <c r="Z145" s="747">
        <f>VLOOKUP(Z142,'Course List (program)'!$G$2:$L$100,6,FALSE)</f>
        <v>0</v>
      </c>
      <c r="AA145" s="745">
        <f>VLOOKUP(AA142,'Course List (program)'!$G$2:$L$100,6,FALSE)</f>
        <v>0</v>
      </c>
      <c r="AB145" s="745" t="e">
        <f>VLOOKUP(AB142,'Course List (program)'!$G$2:$L$100,6,FALSE)</f>
        <v>#N/A</v>
      </c>
      <c r="AC145" s="748" t="e">
        <f>VLOOKUP(AC142,'Course List (program)'!$G$2:$L$100,6,FALSE)</f>
        <v>#N/A</v>
      </c>
      <c r="AD145" s="749" t="e">
        <f>VLOOKUP(AD142,'Course List (program)'!$G$2:$L$100,6,FALSE)</f>
        <v>#N/A</v>
      </c>
      <c r="AE145" s="745">
        <f>VLOOKUP(AE142,'Course List (program)'!$G$2:$L$100,6,FALSE)</f>
        <v>0</v>
      </c>
      <c r="AF145" s="745" t="e">
        <f>VLOOKUP(AF142,'Course List (program)'!$G$2:$L$100,6,FALSE)</f>
        <v>#N/A</v>
      </c>
      <c r="AG145" s="746" t="e">
        <f>VLOOKUP(AG142,'Course List (program)'!$G$2:$L$100,6,FALSE)</f>
        <v>#N/A</v>
      </c>
      <c r="AH145" s="747">
        <f>VLOOKUP(AH142,'Course List (program)'!$G$2:$L$100,6,FALSE)</f>
        <v>0</v>
      </c>
      <c r="AI145" s="745">
        <f>VLOOKUP(AI142,'Course List (program)'!$G$2:$L$100,6,FALSE)</f>
        <v>0</v>
      </c>
      <c r="AJ145" s="745" t="e">
        <f>VLOOKUP(AJ142,'Course List (program)'!$G$2:$L$100,6,FALSE)</f>
        <v>#N/A</v>
      </c>
      <c r="AK145" s="748" t="e">
        <f>VLOOKUP(AK142,'Course List (program)'!$G$2:$L$100,6,FALSE)</f>
        <v>#N/A</v>
      </c>
      <c r="AL145" s="745">
        <f>VLOOKUP(AL142,'Course List (program)'!$G$2:$L$100,6,FALSE)</f>
        <v>0</v>
      </c>
      <c r="AM145" s="745" t="e">
        <f>VLOOKUP(AM142,'Course List (program)'!$G$2:$L$100,6,FALSE)</f>
        <v>#N/A</v>
      </c>
      <c r="AN145" s="745" t="e">
        <f>VLOOKUP(AN142,'Course List (program)'!$G$2:$L$100,6,FALSE)</f>
        <v>#N/A</v>
      </c>
      <c r="AO145" s="746" t="e">
        <f>VLOOKUP(AO142,'Course List (program)'!$G$2:$L$100,6,FALSE)</f>
        <v>#N/A</v>
      </c>
      <c r="AP145" s="747" t="e">
        <f>VLOOKUP(AP142,'Course List (program)'!$G$2:$L$100,6,FALSE)</f>
        <v>#N/A</v>
      </c>
      <c r="AQ145" s="745">
        <f>VLOOKUP(AQ142,'Course List (program)'!$G$2:$L$100,6,FALSE)</f>
        <v>0</v>
      </c>
      <c r="AR145" s="745" t="e">
        <f>VLOOKUP(AR142,'Course List (program)'!$G$2:$L$100,6,FALSE)</f>
        <v>#N/A</v>
      </c>
      <c r="AS145" s="748" t="e">
        <f>VLOOKUP(AS142,'Course List (program)'!$G$2:$L$100,6,FALSE)</f>
        <v>#N/A</v>
      </c>
      <c r="AT145" s="1057"/>
    </row>
    <row r="146" spans="1:46" s="743" customFormat="1" ht="39.950000000000003" customHeight="1" x14ac:dyDescent="0.4">
      <c r="A146" s="700">
        <v>4</v>
      </c>
      <c r="B146" s="700" t="s">
        <v>13</v>
      </c>
      <c r="C146" s="1053"/>
      <c r="D146" s="794">
        <v>0.5</v>
      </c>
      <c r="E146" s="795">
        <v>4</v>
      </c>
      <c r="F146" s="905" t="str">
        <f>Section1Draft!E77</f>
        <v>ARCH 451.11</v>
      </c>
      <c r="G146" s="905">
        <f>Section2Draft!$E$77</f>
        <v>0</v>
      </c>
      <c r="H146" s="796">
        <f>Section3Draft!E77</f>
        <v>0</v>
      </c>
      <c r="I146" s="797">
        <f>Section4Draft!E77</f>
        <v>0</v>
      </c>
      <c r="J146" s="908">
        <f>Section1Draft!L77</f>
        <v>0</v>
      </c>
      <c r="K146" s="905">
        <f>Section2Draft!L77</f>
        <v>0</v>
      </c>
      <c r="L146" s="905" t="str">
        <f>Section3Draft!L77</f>
        <v>ARCH 492.13</v>
      </c>
      <c r="M146" s="909">
        <f>Section4Draft!L77</f>
        <v>0</v>
      </c>
      <c r="N146" s="910">
        <f>Section1Draft!F77</f>
        <v>0</v>
      </c>
      <c r="O146" s="905">
        <f>Section2Draft!F77</f>
        <v>0</v>
      </c>
      <c r="P146" s="796">
        <f>Section3Draft!F77</f>
        <v>0</v>
      </c>
      <c r="Q146" s="797">
        <f>Section4Draft!F77</f>
        <v>0</v>
      </c>
      <c r="R146" s="908">
        <f>Section1Draft!M77</f>
        <v>0</v>
      </c>
      <c r="S146" s="905">
        <f>Section2Draft!M77</f>
        <v>0</v>
      </c>
      <c r="T146" s="905">
        <f>Section3Draft!M77</f>
        <v>0</v>
      </c>
      <c r="U146" s="909">
        <f>Section4Draft!M77</f>
        <v>0</v>
      </c>
      <c r="V146" s="910" t="str">
        <f>Section1Draft!G77</f>
        <v>ARCH 432.11</v>
      </c>
      <c r="W146" s="905" t="str">
        <f>Section2Draft!G77</f>
        <v>ARCH 332.01</v>
      </c>
      <c r="X146" s="796">
        <f>Section3Draft!G77</f>
        <v>0</v>
      </c>
      <c r="Y146" s="797">
        <f>Section4Draft!G77</f>
        <v>0</v>
      </c>
      <c r="Z146" s="908" t="str">
        <f>Section1Draft!N77</f>
        <v>LAW 481.01</v>
      </c>
      <c r="AA146" s="905">
        <f>Section2Draft!N77</f>
        <v>0</v>
      </c>
      <c r="AB146" s="905">
        <f>Section3Draft!N77</f>
        <v>0</v>
      </c>
      <c r="AC146" s="909">
        <f>Section4Draft!N77</f>
        <v>0</v>
      </c>
      <c r="AD146" s="910">
        <f>Section1Draft!H77</f>
        <v>0</v>
      </c>
      <c r="AE146" s="905" t="str">
        <f>Section2Draft!H77</f>
        <v>ARCH 451.12</v>
      </c>
      <c r="AF146" s="796">
        <f>Section3Draft!H77</f>
        <v>0</v>
      </c>
      <c r="AG146" s="797">
        <f>Section4Draft!H77</f>
        <v>0</v>
      </c>
      <c r="AH146" s="908" t="str">
        <f>Section1Draft!O77</f>
        <v>ARCH 492.11</v>
      </c>
      <c r="AI146" s="905" t="str">
        <f>Section2Draft!O77</f>
        <v>ARCH 492.12</v>
      </c>
      <c r="AJ146" s="905">
        <f>Section3Draft!O77</f>
        <v>0</v>
      </c>
      <c r="AK146" s="909">
        <f>Section4Draft!O77</f>
        <v>0</v>
      </c>
      <c r="AL146" s="910">
        <f>Section1Draft!I77</f>
        <v>0</v>
      </c>
      <c r="AM146" s="905">
        <f>Section2Draft!I77</f>
        <v>0</v>
      </c>
      <c r="AN146" s="796">
        <f>Section3Draft!I77</f>
        <v>0</v>
      </c>
      <c r="AO146" s="797">
        <f>Section4Draft!I77</f>
        <v>0</v>
      </c>
      <c r="AP146" s="908">
        <f>Section1Draft!P77</f>
        <v>0</v>
      </c>
      <c r="AQ146" s="905">
        <f>Section2Draft!P77</f>
        <v>0</v>
      </c>
      <c r="AR146" s="905">
        <f>Section3Draft!P77</f>
        <v>0</v>
      </c>
      <c r="AS146" s="909">
        <f>Section4Draft!P77</f>
        <v>0</v>
      </c>
      <c r="AT146" s="1057"/>
    </row>
    <row r="147" spans="1:46" s="820" customFormat="1" ht="60" customHeight="1" x14ac:dyDescent="0.35">
      <c r="A147" s="814">
        <v>4</v>
      </c>
      <c r="B147" s="814" t="s">
        <v>14</v>
      </c>
      <c r="C147" s="1053"/>
      <c r="D147" s="809"/>
      <c r="E147" s="810"/>
      <c r="F147" s="906" t="str">
        <f>VLOOKUP(F146,'Course List (program)'!$G$2:$L$100,2,FALSE)</f>
        <v>Architectural Design Studio V</v>
      </c>
      <c r="G147" s="906" t="e">
        <f>VLOOKUP(G146,'Course List (program)'!$G$2:$L$100,2,FALSE)</f>
        <v>#N/A</v>
      </c>
      <c r="H147" s="815" t="e">
        <f>VLOOKUP(H146,'Course List (program)'!$G$2:$L$100,2,FALSE)</f>
        <v>#N/A</v>
      </c>
      <c r="I147" s="816" t="e">
        <f>VLOOKUP(I146,'Course List (program)'!$G$2:$L$100,2,FALSE)</f>
        <v>#N/A</v>
      </c>
      <c r="J147" s="911" t="e">
        <f>VLOOKUP(J146,'Course List (program)'!$G$2:$L$100,2,FALSE)</f>
        <v>#N/A</v>
      </c>
      <c r="K147" s="906" t="e">
        <f>VLOOKUP(K146,'Course List (program)'!$G$2:$L$100,2,FALSE)</f>
        <v>#N/A</v>
      </c>
      <c r="L147" s="906" t="str">
        <f>VLOOKUP(L146,'Course List (program)'!$G$2:$L$100,2,FALSE)</f>
        <v>Graduation Project</v>
      </c>
      <c r="M147" s="912" t="e">
        <f>VLOOKUP(M146,'Course List (program)'!$G$2:$L$100,2,FALSE)</f>
        <v>#N/A</v>
      </c>
      <c r="N147" s="913" t="e">
        <f>VLOOKUP(N146,'Course List (program)'!$G$2:$L$100,2,FALSE)</f>
        <v>#N/A</v>
      </c>
      <c r="O147" s="906" t="e">
        <f>VLOOKUP(O146,'Course List (program)'!$G$2:$L$100,2,FALSE)</f>
        <v>#N/A</v>
      </c>
      <c r="P147" s="815" t="e">
        <f>VLOOKUP(P146,'Course List (program)'!$G$2:$L$100,2,FALSE)</f>
        <v>#N/A</v>
      </c>
      <c r="Q147" s="816" t="e">
        <f>VLOOKUP(Q146,'Course List (program)'!$G$2:$L$100,2,FALSE)</f>
        <v>#N/A</v>
      </c>
      <c r="R147" s="911" t="e">
        <f>VLOOKUP(R146,'Course List (program)'!$G$2:$L$100,2,FALSE)</f>
        <v>#N/A</v>
      </c>
      <c r="S147" s="906" t="e">
        <f>VLOOKUP(S146,'Course List (program)'!$G$2:$L$100,2,FALSE)</f>
        <v>#N/A</v>
      </c>
      <c r="T147" s="906" t="e">
        <f>VLOOKUP(T146,'Course List (program)'!$G$2:$L$100,2,FALSE)</f>
        <v>#N/A</v>
      </c>
      <c r="U147" s="912" t="e">
        <f>VLOOKUP(U146,'Course List (program)'!$G$2:$L$100,2,FALSE)</f>
        <v>#N/A</v>
      </c>
      <c r="V147" s="913" t="str">
        <f>VLOOKUP(V146,'Course List (program)'!$G$2:$L$100,2,FALSE)</f>
        <v>Modelling and Photography</v>
      </c>
      <c r="W147" s="906" t="str">
        <f>VLOOKUP(W146,'Course List (program)'!$G$2:$L$100,2,FALSE)</f>
        <v>Color in Architecture</v>
      </c>
      <c r="X147" s="815" t="e">
        <f>VLOOKUP(X146,'Course List (program)'!$G$2:$L$100,2,FALSE)</f>
        <v>#N/A</v>
      </c>
      <c r="Y147" s="816" t="e">
        <f>VLOOKUP(Y146,'Course List (program)'!$G$2:$L$100,2,FALSE)</f>
        <v>#N/A</v>
      </c>
      <c r="Z147" s="911" t="str">
        <f>VLOOKUP(Z146,'Course List (program)'!$G$2:$L$100,2,FALSE)</f>
        <v xml:space="preserve">Law for Architects </v>
      </c>
      <c r="AA147" s="906" t="e">
        <f>VLOOKUP(AA146,'Course List (program)'!$G$2:$L$100,2,FALSE)</f>
        <v>#N/A</v>
      </c>
      <c r="AB147" s="906" t="e">
        <f>VLOOKUP(AB146,'Course List (program)'!$G$2:$L$100,2,FALSE)</f>
        <v>#N/A</v>
      </c>
      <c r="AC147" s="912" t="e">
        <f>VLOOKUP(AC146,'Course List (program)'!$G$2:$L$100,2,FALSE)</f>
        <v>#N/A</v>
      </c>
      <c r="AD147" s="913" t="e">
        <f>VLOOKUP(AD146,'Course List (program)'!$G$2:$L$100,2,FALSE)</f>
        <v>#N/A</v>
      </c>
      <c r="AE147" s="906" t="str">
        <f>VLOOKUP(AE146,'Course List (program)'!$G$2:$L$100,2,FALSE)</f>
        <v>Architectural Design Studio V</v>
      </c>
      <c r="AF147" s="815" t="e">
        <f>VLOOKUP(AF146,'Course List (program)'!$G$2:$L$100,2,FALSE)</f>
        <v>#N/A</v>
      </c>
      <c r="AG147" s="816" t="e">
        <f>VLOOKUP(AG146,'Course List (program)'!$G$2:$L$100,2,FALSE)</f>
        <v>#N/A</v>
      </c>
      <c r="AH147" s="911" t="str">
        <f>VLOOKUP(AH146,'Course List (program)'!$G$2:$L$100,2,FALSE)</f>
        <v>Graduation Project</v>
      </c>
      <c r="AI147" s="906" t="str">
        <f>VLOOKUP(AI146,'Course List (program)'!$G$2:$L$100,2,FALSE)</f>
        <v>Graduation Project</v>
      </c>
      <c r="AJ147" s="906" t="e">
        <f>VLOOKUP(AJ146,'Course List (program)'!$G$2:$L$100,2,FALSE)</f>
        <v>#N/A</v>
      </c>
      <c r="AK147" s="912" t="e">
        <f>VLOOKUP(AK146,'Course List (program)'!$G$2:$L$100,2,FALSE)</f>
        <v>#N/A</v>
      </c>
      <c r="AL147" s="913" t="e">
        <f>VLOOKUP(AL146,'Course List (program)'!$G$2:$L$100,2,FALSE)</f>
        <v>#N/A</v>
      </c>
      <c r="AM147" s="906" t="e">
        <f>VLOOKUP(AM146,'Course List (program)'!$G$2:$L$100,2,FALSE)</f>
        <v>#N/A</v>
      </c>
      <c r="AN147" s="815" t="e">
        <f>VLOOKUP(AN146,'Course List (program)'!$G$2:$L$100,2,FALSE)</f>
        <v>#N/A</v>
      </c>
      <c r="AO147" s="816" t="e">
        <f>VLOOKUP(AO146,'Course List (program)'!$G$2:$L$100,2,FALSE)</f>
        <v>#N/A</v>
      </c>
      <c r="AP147" s="911" t="e">
        <f>VLOOKUP(AP146,'Course List (program)'!$G$2:$L$100,2,FALSE)</f>
        <v>#N/A</v>
      </c>
      <c r="AQ147" s="906" t="e">
        <f>VLOOKUP(AQ146,'Course List (program)'!$G$2:$L$100,2,FALSE)</f>
        <v>#N/A</v>
      </c>
      <c r="AR147" s="906" t="e">
        <f>VLOOKUP(AR146,'Course List (program)'!$G$2:$L$100,2,FALSE)</f>
        <v>#N/A</v>
      </c>
      <c r="AS147" s="912" t="e">
        <f>VLOOKUP(AS146,'Course List (program)'!$G$2:$L$100,2,FALSE)</f>
        <v>#N/A</v>
      </c>
      <c r="AT147" s="1057"/>
    </row>
    <row r="148" spans="1:46" s="808" customFormat="1" ht="39.950000000000003" customHeight="1" x14ac:dyDescent="0.3">
      <c r="A148" s="813">
        <v>4</v>
      </c>
      <c r="B148" s="813" t="s">
        <v>809</v>
      </c>
      <c r="C148" s="1053"/>
      <c r="D148" s="834"/>
      <c r="E148" s="835"/>
      <c r="F148" s="907" t="str">
        <f>VLOOKUP(F146,'Course List (program)'!$G$2:$L$100,3,FALSE)</f>
        <v>Prof. Dr. A. Fatih PAKDİL</v>
      </c>
      <c r="G148" s="907" t="e">
        <f>VLOOKUP(G146,'Course List (program)'!$G$2:$L$100,3,FALSE)</f>
        <v>#N/A</v>
      </c>
      <c r="H148" s="827" t="e">
        <f>VLOOKUP(H146,'Course List (program)'!$G$2:$L$100,3,FALSE)</f>
        <v>#N/A</v>
      </c>
      <c r="I148" s="828" t="e">
        <f>VLOOKUP(I146,'Course List (program)'!$G$2:$L$100,3,FALSE)</f>
        <v>#N/A</v>
      </c>
      <c r="J148" s="914" t="e">
        <f>VLOOKUP(J146,'Course List (program)'!$G$2:$L$100,3,FALSE)</f>
        <v>#N/A</v>
      </c>
      <c r="K148" s="907" t="e">
        <f>VLOOKUP(K146,'Course List (program)'!$G$2:$L$100,3,FALSE)</f>
        <v>#N/A</v>
      </c>
      <c r="L148" s="907" t="str">
        <f>VLOOKUP(L146,'Course List (program)'!$G$2:$L$100,3,FALSE)</f>
        <v>Öğr. Gör. Dr. Nihat GÜNDÜZ</v>
      </c>
      <c r="M148" s="915" t="e">
        <f>VLOOKUP(M146,'Course List (program)'!$G$2:$L$100,3,FALSE)</f>
        <v>#N/A</v>
      </c>
      <c r="N148" s="916" t="e">
        <f>VLOOKUP(N146,'Course List (program)'!$G$2:$L$100,3,FALSE)</f>
        <v>#N/A</v>
      </c>
      <c r="O148" s="907" t="e">
        <f>VLOOKUP(O146,'Course List (program)'!$G$2:$L$100,3,FALSE)</f>
        <v>#N/A</v>
      </c>
      <c r="P148" s="827" t="e">
        <f>VLOOKUP(P146,'Course List (program)'!$G$2:$L$100,3,FALSE)</f>
        <v>#N/A</v>
      </c>
      <c r="Q148" s="828" t="e">
        <f>VLOOKUP(Q146,'Course List (program)'!$G$2:$L$100,3,FALSE)</f>
        <v>#N/A</v>
      </c>
      <c r="R148" s="914" t="e">
        <f>VLOOKUP(R146,'Course List (program)'!$G$2:$L$100,3,FALSE)</f>
        <v>#N/A</v>
      </c>
      <c r="S148" s="907" t="e">
        <f>VLOOKUP(S146,'Course List (program)'!$G$2:$L$100,3,FALSE)</f>
        <v>#N/A</v>
      </c>
      <c r="T148" s="907" t="e">
        <f>VLOOKUP(T146,'Course List (program)'!$G$2:$L$100,3,FALSE)</f>
        <v>#N/A</v>
      </c>
      <c r="U148" s="915" t="e">
        <f>VLOOKUP(U146,'Course List (program)'!$G$2:$L$100,3,FALSE)</f>
        <v>#N/A</v>
      </c>
      <c r="V148" s="916" t="str">
        <f>VLOOKUP(V146,'Course List (program)'!$G$2:$L$100,3,FALSE)</f>
        <v>Prof. Dr. Reha GÜNAY</v>
      </c>
      <c r="W148" s="907" t="str">
        <f>VLOOKUP(W146,'Course List (program)'!$G$2:$L$100,3,FALSE)</f>
        <v>Öğr. Gör. Mine  ÖZOĞUZ</v>
      </c>
      <c r="X148" s="827" t="e">
        <f>VLOOKUP(X146,'Course List (program)'!$G$2:$L$100,3,FALSE)</f>
        <v>#N/A</v>
      </c>
      <c r="Y148" s="828" t="e">
        <f>VLOOKUP(Y146,'Course List (program)'!$G$2:$L$100,3,FALSE)</f>
        <v>#N/A</v>
      </c>
      <c r="Z148" s="914" t="str">
        <f>VLOOKUP(Z146,'Course List (program)'!$G$2:$L$100,3,FALSE)</f>
        <v>Doç. Dr. Salih ŞAHİNİZ</v>
      </c>
      <c r="AA148" s="907" t="e">
        <f>VLOOKUP(AA146,'Course List (program)'!$G$2:$L$100,3,FALSE)</f>
        <v>#N/A</v>
      </c>
      <c r="AB148" s="907" t="e">
        <f>VLOOKUP(AB146,'Course List (program)'!$G$2:$L$100,3,FALSE)</f>
        <v>#N/A</v>
      </c>
      <c r="AC148" s="915" t="e">
        <f>VLOOKUP(AC146,'Course List (program)'!$G$2:$L$100,3,FALSE)</f>
        <v>#N/A</v>
      </c>
      <c r="AD148" s="916" t="e">
        <f>VLOOKUP(AD146,'Course List (program)'!$G$2:$L$100,3,FALSE)</f>
        <v>#N/A</v>
      </c>
      <c r="AE148" s="907" t="str">
        <f>VLOOKUP(AE146,'Course List (program)'!$G$2:$L$100,3,FALSE)</f>
        <v>Prof. Dr. Ahmet Vefik ALP</v>
      </c>
      <c r="AF148" s="827" t="e">
        <f>VLOOKUP(AF146,'Course List (program)'!$G$2:$L$100,3,FALSE)</f>
        <v>#N/A</v>
      </c>
      <c r="AG148" s="828" t="e">
        <f>VLOOKUP(AG146,'Course List (program)'!$G$2:$L$100,3,FALSE)</f>
        <v>#N/A</v>
      </c>
      <c r="AH148" s="914" t="str">
        <f>VLOOKUP(AH146,'Course List (program)'!$G$2:$L$100,3,FALSE)</f>
        <v>Prof. Dr. Belkıs ULUOĞLU</v>
      </c>
      <c r="AI148" s="907" t="str">
        <f>VLOOKUP(AI146,'Course List (program)'!$G$2:$L$100,3,FALSE)</f>
        <v>Prof. Dr. Sevinç HADİ</v>
      </c>
      <c r="AJ148" s="907" t="e">
        <f>VLOOKUP(AJ146,'Course List (program)'!$G$2:$L$100,3,FALSE)</f>
        <v>#N/A</v>
      </c>
      <c r="AK148" s="915" t="e">
        <f>VLOOKUP(AK146,'Course List (program)'!$G$2:$L$100,3,FALSE)</f>
        <v>#N/A</v>
      </c>
      <c r="AL148" s="916" t="e">
        <f>VLOOKUP(AL146,'Course List (program)'!$G$2:$L$100,3,FALSE)</f>
        <v>#N/A</v>
      </c>
      <c r="AM148" s="907" t="e">
        <f>VLOOKUP(AM146,'Course List (program)'!$G$2:$L$100,3,FALSE)</f>
        <v>#N/A</v>
      </c>
      <c r="AN148" s="827" t="e">
        <f>VLOOKUP(AN146,'Course List (program)'!$G$2:$L$100,3,FALSE)</f>
        <v>#N/A</v>
      </c>
      <c r="AO148" s="828" t="e">
        <f>VLOOKUP(AO146,'Course List (program)'!$G$2:$L$100,3,FALSE)</f>
        <v>#N/A</v>
      </c>
      <c r="AP148" s="914" t="e">
        <f>VLOOKUP(AP146,'Course List (program)'!$G$2:$L$100,3,FALSE)</f>
        <v>#N/A</v>
      </c>
      <c r="AQ148" s="907" t="e">
        <f>VLOOKUP(AQ146,'Course List (program)'!$G$2:$L$100,3,FALSE)</f>
        <v>#N/A</v>
      </c>
      <c r="AR148" s="907" t="e">
        <f>VLOOKUP(AR146,'Course List (program)'!$G$2:$L$100,3,FALSE)</f>
        <v>#N/A</v>
      </c>
      <c r="AS148" s="915" t="e">
        <f>VLOOKUP(AS146,'Course List (program)'!$G$2:$L$100,3,FALSE)</f>
        <v>#N/A</v>
      </c>
      <c r="AT148" s="1057"/>
    </row>
    <row r="149" spans="1:46" ht="39.950000000000003" hidden="1" customHeight="1" x14ac:dyDescent="0.4">
      <c r="A149" s="700">
        <v>4</v>
      </c>
      <c r="B149" s="700" t="s">
        <v>540</v>
      </c>
      <c r="C149" s="1053"/>
      <c r="D149" s="772"/>
      <c r="E149" s="773"/>
      <c r="F149" s="745">
        <f>VLOOKUP(F146,'Course List (program)'!$G$2:$L$100,6,FALSE)</f>
        <v>0</v>
      </c>
      <c r="G149" s="745" t="e">
        <f>VLOOKUP(G146,'Course List (program)'!$G$2:$L$100,6,FALSE)</f>
        <v>#N/A</v>
      </c>
      <c r="H149" s="745" t="e">
        <f>VLOOKUP(H146,'Course List (program)'!$G$2:$L$100,6,FALSE)</f>
        <v>#N/A</v>
      </c>
      <c r="I149" s="746" t="e">
        <f>VLOOKUP(I146,'Course List (program)'!$G$2:$L$100,6,FALSE)</f>
        <v>#N/A</v>
      </c>
      <c r="J149" s="747" t="e">
        <f>VLOOKUP(J146,'Course List (program)'!$G$2:$L$100,6,FALSE)</f>
        <v>#N/A</v>
      </c>
      <c r="K149" s="745" t="e">
        <f>VLOOKUP(K146,'Course List (program)'!$G$2:$L$100,6,FALSE)</f>
        <v>#N/A</v>
      </c>
      <c r="L149" s="745">
        <f>VLOOKUP(L146,'Course List (program)'!$G$2:$L$100,6,FALSE)</f>
        <v>0</v>
      </c>
      <c r="M149" s="748" t="e">
        <f>VLOOKUP(M146,'Course List (program)'!$G$2:$L$100,6,FALSE)</f>
        <v>#N/A</v>
      </c>
      <c r="N149" s="749" t="e">
        <f>VLOOKUP(N146,'Course List (program)'!$G$2:$L$100,6,FALSE)</f>
        <v>#N/A</v>
      </c>
      <c r="O149" s="745" t="e">
        <f>VLOOKUP(O146,'Course List (program)'!$G$2:$L$100,6,FALSE)</f>
        <v>#N/A</v>
      </c>
      <c r="P149" s="745" t="e">
        <f>VLOOKUP(P146,'Course List (program)'!$G$2:$L$100,6,FALSE)</f>
        <v>#N/A</v>
      </c>
      <c r="Q149" s="746" t="e">
        <f>VLOOKUP(Q146,'Course List (program)'!$G$2:$L$100,6,FALSE)</f>
        <v>#N/A</v>
      </c>
      <c r="R149" s="747" t="e">
        <f>VLOOKUP(R146,'Course List (program)'!$G$2:$L$100,6,FALSE)</f>
        <v>#N/A</v>
      </c>
      <c r="S149" s="745" t="e">
        <f>VLOOKUP(S146,'Course List (program)'!$G$2:$L$100,6,FALSE)</f>
        <v>#N/A</v>
      </c>
      <c r="T149" s="745" t="e">
        <f>VLOOKUP(T146,'Course List (program)'!$G$2:$L$100,6,FALSE)</f>
        <v>#N/A</v>
      </c>
      <c r="U149" s="748" t="e">
        <f>VLOOKUP(U146,'Course List (program)'!$G$2:$L$100,6,FALSE)</f>
        <v>#N/A</v>
      </c>
      <c r="V149" s="749">
        <f>VLOOKUP(V146,'Course List (program)'!$G$2:$L$100,6,FALSE)</f>
        <v>0</v>
      </c>
      <c r="W149" s="745">
        <f>VLOOKUP(W146,'Course List (program)'!$G$2:$L$100,6,FALSE)</f>
        <v>0</v>
      </c>
      <c r="X149" s="745" t="e">
        <f>VLOOKUP(X146,'Course List (program)'!$G$2:$L$100,6,FALSE)</f>
        <v>#N/A</v>
      </c>
      <c r="Y149" s="746" t="e">
        <f>VLOOKUP(Y146,'Course List (program)'!$G$2:$L$100,6,FALSE)</f>
        <v>#N/A</v>
      </c>
      <c r="Z149" s="747">
        <f>VLOOKUP(Z146,'Course List (program)'!$G$2:$L$100,6,FALSE)</f>
        <v>0</v>
      </c>
      <c r="AA149" s="745" t="e">
        <f>VLOOKUP(AA146,'Course List (program)'!$G$2:$L$100,6,FALSE)</f>
        <v>#N/A</v>
      </c>
      <c r="AB149" s="745" t="e">
        <f>VLOOKUP(AB146,'Course List (program)'!$G$2:$L$100,6,FALSE)</f>
        <v>#N/A</v>
      </c>
      <c r="AC149" s="748" t="e">
        <f>VLOOKUP(AC146,'Course List (program)'!$G$2:$L$100,6,FALSE)</f>
        <v>#N/A</v>
      </c>
      <c r="AD149" s="749" t="e">
        <f>VLOOKUP(AD146,'Course List (program)'!$G$2:$L$100,6,FALSE)</f>
        <v>#N/A</v>
      </c>
      <c r="AE149" s="745">
        <f>VLOOKUP(AE146,'Course List (program)'!$G$2:$L$100,6,FALSE)</f>
        <v>0</v>
      </c>
      <c r="AF149" s="745" t="e">
        <f>VLOOKUP(AF146,'Course List (program)'!$G$2:$L$100,6,FALSE)</f>
        <v>#N/A</v>
      </c>
      <c r="AG149" s="746" t="e">
        <f>VLOOKUP(AG146,'Course List (program)'!$G$2:$L$100,6,FALSE)</f>
        <v>#N/A</v>
      </c>
      <c r="AH149" s="747">
        <f>VLOOKUP(AH146,'Course List (program)'!$G$2:$L$100,6,FALSE)</f>
        <v>0</v>
      </c>
      <c r="AI149" s="745">
        <f>VLOOKUP(AI146,'Course List (program)'!$G$2:$L$100,6,FALSE)</f>
        <v>0</v>
      </c>
      <c r="AJ149" s="745" t="e">
        <f>VLOOKUP(AJ146,'Course List (program)'!$G$2:$L$100,6,FALSE)</f>
        <v>#N/A</v>
      </c>
      <c r="AK149" s="748" t="e">
        <f>VLOOKUP(AK146,'Course List (program)'!$G$2:$L$100,6,FALSE)</f>
        <v>#N/A</v>
      </c>
      <c r="AL149" s="745" t="e">
        <f>VLOOKUP(AL146,'Course List (program)'!$G$2:$L$100,6,FALSE)</f>
        <v>#N/A</v>
      </c>
      <c r="AM149" s="745" t="e">
        <f>VLOOKUP(AM146,'Course List (program)'!$G$2:$L$100,6,FALSE)</f>
        <v>#N/A</v>
      </c>
      <c r="AN149" s="745" t="e">
        <f>VLOOKUP(AN146,'Course List (program)'!$G$2:$L$100,6,FALSE)</f>
        <v>#N/A</v>
      </c>
      <c r="AO149" s="746" t="e">
        <f>VLOOKUP(AO146,'Course List (program)'!$G$2:$L$100,6,FALSE)</f>
        <v>#N/A</v>
      </c>
      <c r="AP149" s="747" t="e">
        <f>VLOOKUP(AP146,'Course List (program)'!$G$2:$L$100,6,FALSE)</f>
        <v>#N/A</v>
      </c>
      <c r="AQ149" s="745" t="e">
        <f>VLOOKUP(AQ146,'Course List (program)'!$G$2:$L$100,6,FALSE)</f>
        <v>#N/A</v>
      </c>
      <c r="AR149" s="745" t="e">
        <f>VLOOKUP(AR146,'Course List (program)'!$G$2:$L$100,6,FALSE)</f>
        <v>#N/A</v>
      </c>
      <c r="AS149" s="748" t="e">
        <f>VLOOKUP(AS146,'Course List (program)'!$G$2:$L$100,6,FALSE)</f>
        <v>#N/A</v>
      </c>
      <c r="AT149" s="1057"/>
    </row>
    <row r="150" spans="1:46" s="743" customFormat="1" ht="39.950000000000003" customHeight="1" x14ac:dyDescent="0.4">
      <c r="A150" s="700">
        <v>4</v>
      </c>
      <c r="B150" s="700" t="s">
        <v>13</v>
      </c>
      <c r="C150" s="1053"/>
      <c r="D150" s="794">
        <v>0.54166666666666663</v>
      </c>
      <c r="E150" s="795">
        <v>5</v>
      </c>
      <c r="F150" s="905">
        <f>Section1Draft!E79</f>
        <v>0</v>
      </c>
      <c r="G150" s="905">
        <f>Section2Draft!$E$79</f>
        <v>0</v>
      </c>
      <c r="H150" s="796">
        <f>Section3Draft!E79</f>
        <v>0</v>
      </c>
      <c r="I150" s="797">
        <f>Section4Draft!E79</f>
        <v>0</v>
      </c>
      <c r="J150" s="908">
        <f>Section1Draft!L79</f>
        <v>0</v>
      </c>
      <c r="K150" s="905">
        <f>Section2Draft!L79</f>
        <v>0</v>
      </c>
      <c r="L150" s="905">
        <f>Section3Draft!L79</f>
        <v>0</v>
      </c>
      <c r="M150" s="909">
        <f>Section4Draft!L79</f>
        <v>0</v>
      </c>
      <c r="N150" s="910">
        <f>Section1Draft!F79</f>
        <v>0</v>
      </c>
      <c r="O150" s="905">
        <f>Section2Draft!F79</f>
        <v>0</v>
      </c>
      <c r="P150" s="796">
        <f>Section3Draft!F79</f>
        <v>0</v>
      </c>
      <c r="Q150" s="797">
        <f>Section4Draft!F79</f>
        <v>0</v>
      </c>
      <c r="R150" s="908">
        <f>Section1Draft!M79</f>
        <v>0</v>
      </c>
      <c r="S150" s="905">
        <f>Section2Draft!M79</f>
        <v>0</v>
      </c>
      <c r="T150" s="905">
        <f>Section3Draft!M79</f>
        <v>0</v>
      </c>
      <c r="U150" s="909">
        <f>Section4Draft!M79</f>
        <v>0</v>
      </c>
      <c r="V150" s="910">
        <f>Section1Draft!G79</f>
        <v>0</v>
      </c>
      <c r="W150" s="905">
        <f>Section2Draft!G79</f>
        <v>0</v>
      </c>
      <c r="X150" s="796">
        <f>Section3Draft!G79</f>
        <v>0</v>
      </c>
      <c r="Y150" s="797">
        <f>Section4Draft!G79</f>
        <v>0</v>
      </c>
      <c r="Z150" s="908" t="str">
        <f>Section1Draft!N79</f>
        <v>LAW 481.01</v>
      </c>
      <c r="AA150" s="905">
        <f>Section2Draft!N79</f>
        <v>0</v>
      </c>
      <c r="AB150" s="905">
        <f>Section3Draft!N79</f>
        <v>0</v>
      </c>
      <c r="AC150" s="909">
        <f>Section4Draft!N79</f>
        <v>0</v>
      </c>
      <c r="AD150" s="910">
        <f>Section1Draft!H79</f>
        <v>0</v>
      </c>
      <c r="AE150" s="905">
        <f>Section2Draft!H79</f>
        <v>0</v>
      </c>
      <c r="AF150" s="796">
        <f>Section3Draft!H79</f>
        <v>0</v>
      </c>
      <c r="AG150" s="797">
        <f>Section4Draft!H79</f>
        <v>0</v>
      </c>
      <c r="AH150" s="908">
        <f>Section1Draft!O79</f>
        <v>0</v>
      </c>
      <c r="AI150" s="905">
        <f>Section2Draft!O79</f>
        <v>0</v>
      </c>
      <c r="AJ150" s="905">
        <f>Section3Draft!O79</f>
        <v>0</v>
      </c>
      <c r="AK150" s="909">
        <f>Section4Draft!O79</f>
        <v>0</v>
      </c>
      <c r="AL150" s="910">
        <f>Section1Draft!I79</f>
        <v>0</v>
      </c>
      <c r="AM150" s="905">
        <f>Section2Draft!I79</f>
        <v>0</v>
      </c>
      <c r="AN150" s="796">
        <f>Section3Draft!I79</f>
        <v>0</v>
      </c>
      <c r="AO150" s="797">
        <f>Section4Draft!I79</f>
        <v>0</v>
      </c>
      <c r="AP150" s="908">
        <f>Section1Draft!P79</f>
        <v>0</v>
      </c>
      <c r="AQ150" s="905">
        <f>Section2Draft!P79</f>
        <v>0</v>
      </c>
      <c r="AR150" s="905">
        <f>Section3Draft!P79</f>
        <v>0</v>
      </c>
      <c r="AS150" s="909">
        <f>Section4Draft!P79</f>
        <v>0</v>
      </c>
      <c r="AT150" s="1057"/>
    </row>
    <row r="151" spans="1:46" s="820" customFormat="1" ht="60" customHeight="1" x14ac:dyDescent="0.35">
      <c r="A151" s="814">
        <v>4</v>
      </c>
      <c r="B151" s="814" t="s">
        <v>14</v>
      </c>
      <c r="C151" s="1053"/>
      <c r="D151" s="809"/>
      <c r="E151" s="810"/>
      <c r="F151" s="906" t="e">
        <f>VLOOKUP(F150,'Course List (program)'!$G$2:$L$100,2,FALSE)</f>
        <v>#N/A</v>
      </c>
      <c r="G151" s="906" t="e">
        <f>VLOOKUP(G150,'Course List (program)'!$G$2:$L$100,2,FALSE)</f>
        <v>#N/A</v>
      </c>
      <c r="H151" s="815" t="e">
        <f>VLOOKUP(H150,'Course List (program)'!$G$2:$L$100,2,FALSE)</f>
        <v>#N/A</v>
      </c>
      <c r="I151" s="816" t="e">
        <f>VLOOKUP(I150,'Course List (program)'!$G$2:$L$100,2,FALSE)</f>
        <v>#N/A</v>
      </c>
      <c r="J151" s="911" t="e">
        <f>VLOOKUP(J150,'Course List (program)'!$G$2:$L$100,2,FALSE)</f>
        <v>#N/A</v>
      </c>
      <c r="K151" s="906" t="e">
        <f>VLOOKUP(K150,'Course List (program)'!$G$2:$L$100,2,FALSE)</f>
        <v>#N/A</v>
      </c>
      <c r="L151" s="906" t="e">
        <f>VLOOKUP(L150,'Course List (program)'!$G$2:$L$100,2,FALSE)</f>
        <v>#N/A</v>
      </c>
      <c r="M151" s="912" t="e">
        <f>VLOOKUP(M150,'Course List (program)'!$G$2:$L$100,2,FALSE)</f>
        <v>#N/A</v>
      </c>
      <c r="N151" s="913" t="e">
        <f>VLOOKUP(N150,'Course List (program)'!$G$2:$L$100,2,FALSE)</f>
        <v>#N/A</v>
      </c>
      <c r="O151" s="906" t="e">
        <f>VLOOKUP(O150,'Course List (program)'!$G$2:$L$100,2,FALSE)</f>
        <v>#N/A</v>
      </c>
      <c r="P151" s="815" t="e">
        <f>VLOOKUP(P150,'Course List (program)'!$G$2:$L$100,2,FALSE)</f>
        <v>#N/A</v>
      </c>
      <c r="Q151" s="816" t="e">
        <f>VLOOKUP(Q150,'Course List (program)'!$G$2:$L$100,2,FALSE)</f>
        <v>#N/A</v>
      </c>
      <c r="R151" s="911" t="e">
        <f>VLOOKUP(R150,'Course List (program)'!$G$2:$L$100,2,FALSE)</f>
        <v>#N/A</v>
      </c>
      <c r="S151" s="906" t="e">
        <f>VLOOKUP(S150,'Course List (program)'!$G$2:$L$100,2,FALSE)</f>
        <v>#N/A</v>
      </c>
      <c r="T151" s="906" t="e">
        <f>VLOOKUP(T150,'Course List (program)'!$G$2:$L$100,2,FALSE)</f>
        <v>#N/A</v>
      </c>
      <c r="U151" s="912" t="e">
        <f>VLOOKUP(U150,'Course List (program)'!$G$2:$L$100,2,FALSE)</f>
        <v>#N/A</v>
      </c>
      <c r="V151" s="913" t="e">
        <f>VLOOKUP(V150,'Course List (program)'!$G$2:$L$100,2,FALSE)</f>
        <v>#N/A</v>
      </c>
      <c r="W151" s="906" t="e">
        <f>VLOOKUP(W150,'Course List (program)'!$G$2:$L$100,2,FALSE)</f>
        <v>#N/A</v>
      </c>
      <c r="X151" s="815" t="e">
        <f>VLOOKUP(X150,'Course List (program)'!$G$2:$L$100,2,FALSE)</f>
        <v>#N/A</v>
      </c>
      <c r="Y151" s="816" t="e">
        <f>VLOOKUP(Y150,'Course List (program)'!$G$2:$L$100,2,FALSE)</f>
        <v>#N/A</v>
      </c>
      <c r="Z151" s="911" t="str">
        <f>VLOOKUP(Z150,'Course List (program)'!$G$2:$L$100,2,FALSE)</f>
        <v xml:space="preserve">Law for Architects </v>
      </c>
      <c r="AA151" s="906" t="e">
        <f>VLOOKUP(AA150,'Course List (program)'!$G$2:$L$100,2,FALSE)</f>
        <v>#N/A</v>
      </c>
      <c r="AB151" s="906" t="e">
        <f>VLOOKUP(AB150,'Course List (program)'!$G$2:$L$100,2,FALSE)</f>
        <v>#N/A</v>
      </c>
      <c r="AC151" s="912" t="e">
        <f>VLOOKUP(AC150,'Course List (program)'!$G$2:$L$100,2,FALSE)</f>
        <v>#N/A</v>
      </c>
      <c r="AD151" s="913" t="e">
        <f>VLOOKUP(AD150,'Course List (program)'!$G$2:$L$100,2,FALSE)</f>
        <v>#N/A</v>
      </c>
      <c r="AE151" s="906" t="e">
        <f>VLOOKUP(AE150,'Course List (program)'!$G$2:$L$100,2,FALSE)</f>
        <v>#N/A</v>
      </c>
      <c r="AF151" s="815" t="e">
        <f>VLOOKUP(AF150,'Course List (program)'!$G$2:$L$100,2,FALSE)</f>
        <v>#N/A</v>
      </c>
      <c r="AG151" s="816" t="e">
        <f>VLOOKUP(AG150,'Course List (program)'!$G$2:$L$100,2,FALSE)</f>
        <v>#N/A</v>
      </c>
      <c r="AH151" s="911" t="e">
        <f>VLOOKUP(AH150,'Course List (program)'!$G$2:$L$100,2,FALSE)</f>
        <v>#N/A</v>
      </c>
      <c r="AI151" s="906" t="e">
        <f>VLOOKUP(AI150,'Course List (program)'!$G$2:$L$100,2,FALSE)</f>
        <v>#N/A</v>
      </c>
      <c r="AJ151" s="906" t="e">
        <f>VLOOKUP(AJ150,'Course List (program)'!$G$2:$L$100,2,FALSE)</f>
        <v>#N/A</v>
      </c>
      <c r="AK151" s="912" t="e">
        <f>VLOOKUP(AK150,'Course List (program)'!$G$2:$L$100,2,FALSE)</f>
        <v>#N/A</v>
      </c>
      <c r="AL151" s="913" t="e">
        <f>VLOOKUP(AL150,'Course List (program)'!$G$2:$L$100,2,FALSE)</f>
        <v>#N/A</v>
      </c>
      <c r="AM151" s="906" t="e">
        <f>VLOOKUP(AM150,'Course List (program)'!$G$2:$L$100,2,FALSE)</f>
        <v>#N/A</v>
      </c>
      <c r="AN151" s="815" t="e">
        <f>VLOOKUP(AN150,'Course List (program)'!$G$2:$L$100,2,FALSE)</f>
        <v>#N/A</v>
      </c>
      <c r="AO151" s="816" t="e">
        <f>VLOOKUP(AO150,'Course List (program)'!$G$2:$L$100,2,FALSE)</f>
        <v>#N/A</v>
      </c>
      <c r="AP151" s="911" t="e">
        <f>VLOOKUP(AP150,'Course List (program)'!$G$2:$L$100,2,FALSE)</f>
        <v>#N/A</v>
      </c>
      <c r="AQ151" s="906" t="e">
        <f>VLOOKUP(AQ150,'Course List (program)'!$G$2:$L$100,2,FALSE)</f>
        <v>#N/A</v>
      </c>
      <c r="AR151" s="906" t="e">
        <f>VLOOKUP(AR150,'Course List (program)'!$G$2:$L$100,2,FALSE)</f>
        <v>#N/A</v>
      </c>
      <c r="AS151" s="912" t="e">
        <f>VLOOKUP(AS150,'Course List (program)'!$G$2:$L$100,2,FALSE)</f>
        <v>#N/A</v>
      </c>
      <c r="AT151" s="1057"/>
    </row>
    <row r="152" spans="1:46" s="808" customFormat="1" ht="39.950000000000003" customHeight="1" x14ac:dyDescent="0.3">
      <c r="A152" s="813">
        <v>4</v>
      </c>
      <c r="B152" s="813" t="s">
        <v>809</v>
      </c>
      <c r="C152" s="1053"/>
      <c r="D152" s="834"/>
      <c r="E152" s="835"/>
      <c r="F152" s="907" t="e">
        <f>VLOOKUP(F150,'Course List (program)'!$G$2:$L$100,3,FALSE)</f>
        <v>#N/A</v>
      </c>
      <c r="G152" s="907" t="e">
        <f>VLOOKUP(G150,'Course List (program)'!$G$2:$L$100,3,FALSE)</f>
        <v>#N/A</v>
      </c>
      <c r="H152" s="827" t="e">
        <f>VLOOKUP(H150,'Course List (program)'!$G$2:$L$100,3,FALSE)</f>
        <v>#N/A</v>
      </c>
      <c r="I152" s="828" t="e">
        <f>VLOOKUP(I150,'Course List (program)'!$G$2:$L$100,3,FALSE)</f>
        <v>#N/A</v>
      </c>
      <c r="J152" s="914" t="e">
        <f>VLOOKUP(J150,'Course List (program)'!$G$2:$L$100,3,FALSE)</f>
        <v>#N/A</v>
      </c>
      <c r="K152" s="907" t="e">
        <f>VLOOKUP(K150,'Course List (program)'!$G$2:$L$100,3,FALSE)</f>
        <v>#N/A</v>
      </c>
      <c r="L152" s="907" t="e">
        <f>VLOOKUP(L150,'Course List (program)'!$G$2:$L$100,3,FALSE)</f>
        <v>#N/A</v>
      </c>
      <c r="M152" s="915" t="e">
        <f>VLOOKUP(M150,'Course List (program)'!$G$2:$L$100,3,FALSE)</f>
        <v>#N/A</v>
      </c>
      <c r="N152" s="916" t="e">
        <f>VLOOKUP(N150,'Course List (program)'!$G$2:$L$100,3,FALSE)</f>
        <v>#N/A</v>
      </c>
      <c r="O152" s="907" t="e">
        <f>VLOOKUP(O150,'Course List (program)'!$G$2:$L$100,3,FALSE)</f>
        <v>#N/A</v>
      </c>
      <c r="P152" s="827" t="e">
        <f>VLOOKUP(P150,'Course List (program)'!$G$2:$L$100,3,FALSE)</f>
        <v>#N/A</v>
      </c>
      <c r="Q152" s="828" t="e">
        <f>VLOOKUP(Q150,'Course List (program)'!$G$2:$L$100,3,FALSE)</f>
        <v>#N/A</v>
      </c>
      <c r="R152" s="914" t="e">
        <f>VLOOKUP(R150,'Course List (program)'!$G$2:$L$100,3,FALSE)</f>
        <v>#N/A</v>
      </c>
      <c r="S152" s="907" t="e">
        <f>VLOOKUP(S150,'Course List (program)'!$G$2:$L$100,3,FALSE)</f>
        <v>#N/A</v>
      </c>
      <c r="T152" s="907" t="e">
        <f>VLOOKUP(T150,'Course List (program)'!$G$2:$L$100,3,FALSE)</f>
        <v>#N/A</v>
      </c>
      <c r="U152" s="915" t="e">
        <f>VLOOKUP(U150,'Course List (program)'!$G$2:$L$100,3,FALSE)</f>
        <v>#N/A</v>
      </c>
      <c r="V152" s="916" t="e">
        <f>VLOOKUP(V150,'Course List (program)'!$G$2:$L$100,3,FALSE)</f>
        <v>#N/A</v>
      </c>
      <c r="W152" s="907" t="e">
        <f>VLOOKUP(W150,'Course List (program)'!$G$2:$L$100,3,FALSE)</f>
        <v>#N/A</v>
      </c>
      <c r="X152" s="827" t="e">
        <f>VLOOKUP(X150,'Course List (program)'!$G$2:$L$100,3,FALSE)</f>
        <v>#N/A</v>
      </c>
      <c r="Y152" s="828" t="e">
        <f>VLOOKUP(Y150,'Course List (program)'!$G$2:$L$100,3,FALSE)</f>
        <v>#N/A</v>
      </c>
      <c r="Z152" s="914" t="str">
        <f>VLOOKUP(Z150,'Course List (program)'!$G$2:$L$100,3,FALSE)</f>
        <v>Doç. Dr. Salih ŞAHİNİZ</v>
      </c>
      <c r="AA152" s="907" t="e">
        <f>VLOOKUP(AA150,'Course List (program)'!$G$2:$L$100,3,FALSE)</f>
        <v>#N/A</v>
      </c>
      <c r="AB152" s="907" t="e">
        <f>VLOOKUP(AB150,'Course List (program)'!$G$2:$L$100,3,FALSE)</f>
        <v>#N/A</v>
      </c>
      <c r="AC152" s="915" t="e">
        <f>VLOOKUP(AC150,'Course List (program)'!$G$2:$L$100,3,FALSE)</f>
        <v>#N/A</v>
      </c>
      <c r="AD152" s="916" t="e">
        <f>VLOOKUP(AD150,'Course List (program)'!$G$2:$L$100,3,FALSE)</f>
        <v>#N/A</v>
      </c>
      <c r="AE152" s="907" t="e">
        <f>VLOOKUP(AE150,'Course List (program)'!$G$2:$L$100,3,FALSE)</f>
        <v>#N/A</v>
      </c>
      <c r="AF152" s="827" t="e">
        <f>VLOOKUP(AF150,'Course List (program)'!$G$2:$L$100,3,FALSE)</f>
        <v>#N/A</v>
      </c>
      <c r="AG152" s="828" t="e">
        <f>VLOOKUP(AG150,'Course List (program)'!$G$2:$L$100,3,FALSE)</f>
        <v>#N/A</v>
      </c>
      <c r="AH152" s="914" t="e">
        <f>VLOOKUP(AH150,'Course List (program)'!$G$2:$L$100,3,FALSE)</f>
        <v>#N/A</v>
      </c>
      <c r="AI152" s="907" t="e">
        <f>VLOOKUP(AI150,'Course List (program)'!$G$2:$L$100,3,FALSE)</f>
        <v>#N/A</v>
      </c>
      <c r="AJ152" s="907" t="e">
        <f>VLOOKUP(AJ150,'Course List (program)'!$G$2:$L$100,3,FALSE)</f>
        <v>#N/A</v>
      </c>
      <c r="AK152" s="915" t="e">
        <f>VLOOKUP(AK150,'Course List (program)'!$G$2:$L$100,3,FALSE)</f>
        <v>#N/A</v>
      </c>
      <c r="AL152" s="916" t="e">
        <f>VLOOKUP(AL150,'Course List (program)'!$G$2:$L$100,3,FALSE)</f>
        <v>#N/A</v>
      </c>
      <c r="AM152" s="907" t="e">
        <f>VLOOKUP(AM150,'Course List (program)'!$G$2:$L$100,3,FALSE)</f>
        <v>#N/A</v>
      </c>
      <c r="AN152" s="827" t="e">
        <f>VLOOKUP(AN150,'Course List (program)'!$G$2:$L$100,3,FALSE)</f>
        <v>#N/A</v>
      </c>
      <c r="AO152" s="828" t="e">
        <f>VLOOKUP(AO150,'Course List (program)'!$G$2:$L$100,3,FALSE)</f>
        <v>#N/A</v>
      </c>
      <c r="AP152" s="914" t="e">
        <f>VLOOKUP(AP150,'Course List (program)'!$G$2:$L$100,3,FALSE)</f>
        <v>#N/A</v>
      </c>
      <c r="AQ152" s="907" t="e">
        <f>VLOOKUP(AQ150,'Course List (program)'!$G$2:$L$100,3,FALSE)</f>
        <v>#N/A</v>
      </c>
      <c r="AR152" s="907" t="e">
        <f>VLOOKUP(AR150,'Course List (program)'!$G$2:$L$100,3,FALSE)</f>
        <v>#N/A</v>
      </c>
      <c r="AS152" s="915" t="e">
        <f>VLOOKUP(AS150,'Course List (program)'!$G$2:$L$100,3,FALSE)</f>
        <v>#N/A</v>
      </c>
      <c r="AT152" s="1057"/>
    </row>
    <row r="153" spans="1:46" ht="39.950000000000003" hidden="1" customHeight="1" x14ac:dyDescent="0.4">
      <c r="A153" s="700">
        <v>4</v>
      </c>
      <c r="B153" s="700" t="s">
        <v>540</v>
      </c>
      <c r="C153" s="1053"/>
      <c r="D153" s="772"/>
      <c r="E153" s="773"/>
      <c r="F153" s="745" t="e">
        <f>VLOOKUP(F150,'Course List (program)'!$G$2:$L$100,6,FALSE)</f>
        <v>#N/A</v>
      </c>
      <c r="G153" s="745" t="e">
        <f>VLOOKUP(G150,'Course List (program)'!$G$2:$L$100,6,FALSE)</f>
        <v>#N/A</v>
      </c>
      <c r="H153" s="745" t="e">
        <f>VLOOKUP(H150,'Course List (program)'!$G$2:$L$100,6,FALSE)</f>
        <v>#N/A</v>
      </c>
      <c r="I153" s="746" t="e">
        <f>VLOOKUP(I150,'Course List (program)'!$G$2:$L$100,6,FALSE)</f>
        <v>#N/A</v>
      </c>
      <c r="J153" s="747" t="e">
        <f>VLOOKUP(J150,'Course List (program)'!$G$2:$L$100,6,FALSE)</f>
        <v>#N/A</v>
      </c>
      <c r="K153" s="745" t="e">
        <f>VLOOKUP(K150,'Course List (program)'!$G$2:$L$100,6,FALSE)</f>
        <v>#N/A</v>
      </c>
      <c r="L153" s="745" t="e">
        <f>VLOOKUP(L150,'Course List (program)'!$G$2:$L$100,6,FALSE)</f>
        <v>#N/A</v>
      </c>
      <c r="M153" s="748" t="e">
        <f>VLOOKUP(M150,'Course List (program)'!$G$2:$L$100,6,FALSE)</f>
        <v>#N/A</v>
      </c>
      <c r="N153" s="749" t="e">
        <f>VLOOKUP(N150,'Course List (program)'!$G$2:$L$100,6,FALSE)</f>
        <v>#N/A</v>
      </c>
      <c r="O153" s="745" t="e">
        <f>VLOOKUP(O150,'Course List (program)'!$G$2:$L$100,6,FALSE)</f>
        <v>#N/A</v>
      </c>
      <c r="P153" s="745" t="e">
        <f>VLOOKUP(P150,'Course List (program)'!$G$2:$L$100,6,FALSE)</f>
        <v>#N/A</v>
      </c>
      <c r="Q153" s="746" t="e">
        <f>VLOOKUP(Q150,'Course List (program)'!$G$2:$L$100,6,FALSE)</f>
        <v>#N/A</v>
      </c>
      <c r="R153" s="747" t="e">
        <f>VLOOKUP(R150,'Course List (program)'!$G$2:$L$100,6,FALSE)</f>
        <v>#N/A</v>
      </c>
      <c r="S153" s="745" t="e">
        <f>VLOOKUP(S150,'Course List (program)'!$G$2:$L$100,6,FALSE)</f>
        <v>#N/A</v>
      </c>
      <c r="T153" s="745" t="e">
        <f>VLOOKUP(T150,'Course List (program)'!$G$2:$L$100,6,FALSE)</f>
        <v>#N/A</v>
      </c>
      <c r="U153" s="748" t="e">
        <f>VLOOKUP(U150,'Course List (program)'!$G$2:$L$100,6,FALSE)</f>
        <v>#N/A</v>
      </c>
      <c r="V153" s="749" t="e">
        <f>VLOOKUP(V150,'Course List (program)'!$G$2:$L$100,6,FALSE)</f>
        <v>#N/A</v>
      </c>
      <c r="W153" s="745" t="e">
        <f>VLOOKUP(W150,'Course List (program)'!$G$2:$L$100,6,FALSE)</f>
        <v>#N/A</v>
      </c>
      <c r="X153" s="745" t="e">
        <f>VLOOKUP(X150,'Course List (program)'!$G$2:$L$100,6,FALSE)</f>
        <v>#N/A</v>
      </c>
      <c r="Y153" s="746" t="e">
        <f>VLOOKUP(Y150,'Course List (program)'!$G$2:$L$100,6,FALSE)</f>
        <v>#N/A</v>
      </c>
      <c r="Z153" s="747">
        <f>VLOOKUP(Z150,'Course List (program)'!$G$2:$L$100,6,FALSE)</f>
        <v>0</v>
      </c>
      <c r="AA153" s="745" t="e">
        <f>VLOOKUP(AA150,'Course List (program)'!$G$2:$L$100,6,FALSE)</f>
        <v>#N/A</v>
      </c>
      <c r="AB153" s="745" t="e">
        <f>VLOOKUP(AB150,'Course List (program)'!$G$2:$L$100,6,FALSE)</f>
        <v>#N/A</v>
      </c>
      <c r="AC153" s="748" t="e">
        <f>VLOOKUP(AC150,'Course List (program)'!$G$2:$L$100,6,FALSE)</f>
        <v>#N/A</v>
      </c>
      <c r="AD153" s="749" t="e">
        <f>VLOOKUP(AD150,'Course List (program)'!$G$2:$L$100,6,FALSE)</f>
        <v>#N/A</v>
      </c>
      <c r="AE153" s="745" t="e">
        <f>VLOOKUP(AE150,'Course List (program)'!$G$2:$L$100,6,FALSE)</f>
        <v>#N/A</v>
      </c>
      <c r="AF153" s="745" t="e">
        <f>VLOOKUP(AF150,'Course List (program)'!$G$2:$L$100,6,FALSE)</f>
        <v>#N/A</v>
      </c>
      <c r="AG153" s="746" t="e">
        <f>VLOOKUP(AG150,'Course List (program)'!$G$2:$L$100,6,FALSE)</f>
        <v>#N/A</v>
      </c>
      <c r="AH153" s="747" t="e">
        <f>VLOOKUP(AH150,'Course List (program)'!$G$2:$L$100,6,FALSE)</f>
        <v>#N/A</v>
      </c>
      <c r="AI153" s="745" t="e">
        <f>VLOOKUP(AI150,'Course List (program)'!$G$2:$L$100,6,FALSE)</f>
        <v>#N/A</v>
      </c>
      <c r="AJ153" s="745" t="e">
        <f>VLOOKUP(AJ150,'Course List (program)'!$G$2:$L$100,6,FALSE)</f>
        <v>#N/A</v>
      </c>
      <c r="AK153" s="748" t="e">
        <f>VLOOKUP(AK150,'Course List (program)'!$G$2:$L$100,6,FALSE)</f>
        <v>#N/A</v>
      </c>
      <c r="AL153" s="745" t="e">
        <f>VLOOKUP(AL150,'Course List (program)'!$G$2:$L$100,6,FALSE)</f>
        <v>#N/A</v>
      </c>
      <c r="AM153" s="745" t="e">
        <f>VLOOKUP(AM150,'Course List (program)'!$G$2:$L$100,6,FALSE)</f>
        <v>#N/A</v>
      </c>
      <c r="AN153" s="745" t="e">
        <f>VLOOKUP(AN150,'Course List (program)'!$G$2:$L$100,6,FALSE)</f>
        <v>#N/A</v>
      </c>
      <c r="AO153" s="746" t="e">
        <f>VLOOKUP(AO150,'Course List (program)'!$G$2:$L$100,6,FALSE)</f>
        <v>#N/A</v>
      </c>
      <c r="AP153" s="747" t="e">
        <f>VLOOKUP(AP150,'Course List (program)'!$G$2:$L$100,6,FALSE)</f>
        <v>#N/A</v>
      </c>
      <c r="AQ153" s="745" t="e">
        <f>VLOOKUP(AQ150,'Course List (program)'!$G$2:$L$100,6,FALSE)</f>
        <v>#N/A</v>
      </c>
      <c r="AR153" s="745" t="e">
        <f>VLOOKUP(AR150,'Course List (program)'!$G$2:$L$100,6,FALSE)</f>
        <v>#N/A</v>
      </c>
      <c r="AS153" s="748" t="e">
        <f>VLOOKUP(AS150,'Course List (program)'!$G$2:$L$100,6,FALSE)</f>
        <v>#N/A</v>
      </c>
      <c r="AT153" s="1057"/>
    </row>
    <row r="154" spans="1:46" s="743" customFormat="1" ht="39.950000000000003" customHeight="1" x14ac:dyDescent="0.4">
      <c r="A154" s="700">
        <v>4</v>
      </c>
      <c r="B154" s="700" t="s">
        <v>13</v>
      </c>
      <c r="C154" s="1053"/>
      <c r="D154" s="794">
        <v>0.58333333333333337</v>
      </c>
      <c r="E154" s="795">
        <v>6</v>
      </c>
      <c r="F154" s="905" t="str">
        <f>Section1Draft!E81</f>
        <v>ARCH 451.11</v>
      </c>
      <c r="G154" s="905">
        <f>Section2Draft!$E$81</f>
        <v>0</v>
      </c>
      <c r="H154" s="796">
        <f>Section3Draft!E81</f>
        <v>0</v>
      </c>
      <c r="I154" s="797" t="str">
        <f>Section4Draft!E81</f>
        <v>ARCH 469.12</v>
      </c>
      <c r="J154" s="908">
        <f>Section1Draft!L81</f>
        <v>0</v>
      </c>
      <c r="K154" s="905">
        <f>Section2Draft!L81</f>
        <v>0</v>
      </c>
      <c r="L154" s="905" t="str">
        <f>Section3Draft!L81</f>
        <v>ARCH 492.13</v>
      </c>
      <c r="M154" s="909">
        <f>Section4Draft!L81</f>
        <v>0</v>
      </c>
      <c r="N154" s="910" t="str">
        <f>Section1Draft!F81</f>
        <v>ARCH 415.01</v>
      </c>
      <c r="O154" s="905">
        <f>Section2Draft!F81</f>
        <v>0</v>
      </c>
      <c r="P154" s="796">
        <f>Section3Draft!F81</f>
        <v>0</v>
      </c>
      <c r="Q154" s="797">
        <f>Section4Draft!F81</f>
        <v>0</v>
      </c>
      <c r="R154" s="908" t="str">
        <f>Section1Draft!M81</f>
        <v>ARCH 446.01</v>
      </c>
      <c r="S154" s="905" t="str">
        <f>Section2Draft!M81</f>
        <v>ARCH 426.01</v>
      </c>
      <c r="T154" s="905">
        <f>Section3Draft!M81</f>
        <v>0</v>
      </c>
      <c r="U154" s="909">
        <f>Section4Draft!M81</f>
        <v>0</v>
      </c>
      <c r="V154" s="910" t="str">
        <f>Section1Draft!G81</f>
        <v>ARCH 372.01</v>
      </c>
      <c r="W154" s="905">
        <f>Section2Draft!G81</f>
        <v>0</v>
      </c>
      <c r="X154" s="796">
        <f>Section3Draft!G81</f>
        <v>0</v>
      </c>
      <c r="Y154" s="797">
        <f>Section4Draft!G81</f>
        <v>0</v>
      </c>
      <c r="Z154" s="908" t="str">
        <f>Section1Draft!N81</f>
        <v>ES 302.01</v>
      </c>
      <c r="AA154" s="905" t="str">
        <f>Section2Draft!N81</f>
        <v>ARCH 416.02</v>
      </c>
      <c r="AB154" s="905">
        <f>Section3Draft!N81</f>
        <v>0</v>
      </c>
      <c r="AC154" s="909">
        <f>Section4Draft!N81</f>
        <v>0</v>
      </c>
      <c r="AD154" s="910">
        <f>Section1Draft!H81</f>
        <v>0</v>
      </c>
      <c r="AE154" s="905" t="str">
        <f>Section2Draft!H81</f>
        <v>ARCH 451.12</v>
      </c>
      <c r="AF154" s="796">
        <f>Section3Draft!H81</f>
        <v>0</v>
      </c>
      <c r="AG154" s="797">
        <f>Section4Draft!H81</f>
        <v>0</v>
      </c>
      <c r="AH154" s="908" t="str">
        <f>Section1Draft!O81</f>
        <v>ARCH 492.11</v>
      </c>
      <c r="AI154" s="905" t="str">
        <f>Section2Draft!O81</f>
        <v>ARCH 492.12</v>
      </c>
      <c r="AJ154" s="905">
        <f>Section3Draft!O81</f>
        <v>0</v>
      </c>
      <c r="AK154" s="909">
        <f>Section4Draft!O81</f>
        <v>0</v>
      </c>
      <c r="AL154" s="910" t="str">
        <f>Section1Draft!I81</f>
        <v>ARCH 469.11</v>
      </c>
      <c r="AM154" s="905">
        <f>Section2Draft!I81</f>
        <v>0</v>
      </c>
      <c r="AN154" s="796">
        <f>Section3Draft!I81</f>
        <v>0</v>
      </c>
      <c r="AO154" s="797">
        <f>Section4Draft!I81</f>
        <v>0</v>
      </c>
      <c r="AP154" s="908">
        <f>Section1Draft!P81</f>
        <v>0</v>
      </c>
      <c r="AQ154" s="905">
        <f>Section2Draft!P81</f>
        <v>0</v>
      </c>
      <c r="AR154" s="905" t="str">
        <f>Section3Draft!P81</f>
        <v>ARCH 326.01</v>
      </c>
      <c r="AS154" s="909">
        <f>Section4Draft!P81</f>
        <v>0</v>
      </c>
      <c r="AT154" s="1057"/>
    </row>
    <row r="155" spans="1:46" s="820" customFormat="1" ht="60" customHeight="1" x14ac:dyDescent="0.35">
      <c r="A155" s="814">
        <v>4</v>
      </c>
      <c r="B155" s="814" t="s">
        <v>14</v>
      </c>
      <c r="C155" s="1053"/>
      <c r="D155" s="809"/>
      <c r="E155" s="810"/>
      <c r="F155" s="906" t="str">
        <f>VLOOKUP(F154,'Course List (program)'!$G$2:$L$100,2,FALSE)</f>
        <v>Architectural Design Studio V</v>
      </c>
      <c r="G155" s="906" t="e">
        <f>VLOOKUP(G154,'Course List (program)'!$G$2:$L$100,2,FALSE)</f>
        <v>#N/A</v>
      </c>
      <c r="H155" s="815" t="e">
        <f>VLOOKUP(H154,'Course List (program)'!$G$2:$L$100,2,FALSE)</f>
        <v>#N/A</v>
      </c>
      <c r="I155" s="816" t="str">
        <f>VLOOKUP(I154,'Course List (program)'!$G$2:$L$100,2,FALSE)</f>
        <v>Residential Environment Project</v>
      </c>
      <c r="J155" s="911" t="e">
        <f>VLOOKUP(J154,'Course List (program)'!$G$2:$L$100,2,FALSE)</f>
        <v>#N/A</v>
      </c>
      <c r="K155" s="906" t="e">
        <f>VLOOKUP(K154,'Course List (program)'!$G$2:$L$100,2,FALSE)</f>
        <v>#N/A</v>
      </c>
      <c r="L155" s="906" t="str">
        <f>VLOOKUP(L154,'Course List (program)'!$G$2:$L$100,2,FALSE)</f>
        <v>Graduation Project</v>
      </c>
      <c r="M155" s="912" t="e">
        <f>VLOOKUP(M154,'Course List (program)'!$G$2:$L$100,2,FALSE)</f>
        <v>#N/A</v>
      </c>
      <c r="N155" s="913" t="str">
        <f>VLOOKUP(N154,'Course List (program)'!$G$2:$L$100,2,FALSE)</f>
        <v>Construction Management</v>
      </c>
      <c r="O155" s="906" t="e">
        <f>VLOOKUP(O154,'Course List (program)'!$G$2:$L$100,2,FALSE)</f>
        <v>#N/A</v>
      </c>
      <c r="P155" s="815" t="e">
        <f>VLOOKUP(P154,'Course List (program)'!$G$2:$L$100,2,FALSE)</f>
        <v>#N/A</v>
      </c>
      <c r="Q155" s="816" t="e">
        <f>VLOOKUP(Q154,'Course List (program)'!$G$2:$L$100,2,FALSE)</f>
        <v>#N/A</v>
      </c>
      <c r="R155" s="911" t="str">
        <f>VLOOKUP(R154,'Course List (program)'!$G$2:$L$100,2,FALSE)</f>
        <v>Environmental Image</v>
      </c>
      <c r="S155" s="906" t="str">
        <f>VLOOKUP(S154,'Course List (program)'!$G$2:$L$100,2,FALSE)</f>
        <v xml:space="preserve">Building Safety Systems </v>
      </c>
      <c r="T155" s="906" t="e">
        <f>VLOOKUP(T154,'Course List (program)'!$G$2:$L$100,2,FALSE)</f>
        <v>#N/A</v>
      </c>
      <c r="U155" s="912" t="e">
        <f>VLOOKUP(U154,'Course List (program)'!$G$2:$L$100,2,FALSE)</f>
        <v>#N/A</v>
      </c>
      <c r="V155" s="913" t="str">
        <f>VLOOKUP(V154,'Course List (program)'!$G$2:$L$100,2,FALSE)</f>
        <v>Energy Efficient Buildings</v>
      </c>
      <c r="W155" s="906" t="e">
        <f>VLOOKUP(W154,'Course List (program)'!$G$2:$L$100,2,FALSE)</f>
        <v>#N/A</v>
      </c>
      <c r="X155" s="815" t="e">
        <f>VLOOKUP(X154,'Course List (program)'!$G$2:$L$100,2,FALSE)</f>
        <v>#N/A</v>
      </c>
      <c r="Y155" s="816" t="e">
        <f>VLOOKUP(Y154,'Course List (program)'!$G$2:$L$100,2,FALSE)</f>
        <v>#N/A</v>
      </c>
      <c r="Z155" s="911" t="str">
        <f>VLOOKUP(Z154,'Course List (program)'!$G$2:$L$100,2,FALSE)</f>
        <v>Architectural Project Management</v>
      </c>
      <c r="AA155" s="906" t="str">
        <f>VLOOKUP(AA154,'Course List (program)'!$G$2:$L$100,2,FALSE)</f>
        <v>Cost Estimate &amp; Professional Practice</v>
      </c>
      <c r="AB155" s="906" t="e">
        <f>VLOOKUP(AB154,'Course List (program)'!$G$2:$L$100,2,FALSE)</f>
        <v>#N/A</v>
      </c>
      <c r="AC155" s="912" t="e">
        <f>VLOOKUP(AC154,'Course List (program)'!$G$2:$L$100,2,FALSE)</f>
        <v>#N/A</v>
      </c>
      <c r="AD155" s="913" t="e">
        <f>VLOOKUP(AD154,'Course List (program)'!$G$2:$L$100,2,FALSE)</f>
        <v>#N/A</v>
      </c>
      <c r="AE155" s="906" t="str">
        <f>VLOOKUP(AE154,'Course List (program)'!$G$2:$L$100,2,FALSE)</f>
        <v>Architectural Design Studio V</v>
      </c>
      <c r="AF155" s="815" t="e">
        <f>VLOOKUP(AF154,'Course List (program)'!$G$2:$L$100,2,FALSE)</f>
        <v>#N/A</v>
      </c>
      <c r="AG155" s="816" t="e">
        <f>VLOOKUP(AG154,'Course List (program)'!$G$2:$L$100,2,FALSE)</f>
        <v>#N/A</v>
      </c>
      <c r="AH155" s="911" t="str">
        <f>VLOOKUP(AH154,'Course List (program)'!$G$2:$L$100,2,FALSE)</f>
        <v>Graduation Project</v>
      </c>
      <c r="AI155" s="906" t="str">
        <f>VLOOKUP(AI154,'Course List (program)'!$G$2:$L$100,2,FALSE)</f>
        <v>Graduation Project</v>
      </c>
      <c r="AJ155" s="906" t="e">
        <f>VLOOKUP(AJ154,'Course List (program)'!$G$2:$L$100,2,FALSE)</f>
        <v>#N/A</v>
      </c>
      <c r="AK155" s="912" t="e">
        <f>VLOOKUP(AK154,'Course List (program)'!$G$2:$L$100,2,FALSE)</f>
        <v>#N/A</v>
      </c>
      <c r="AL155" s="913" t="str">
        <f>VLOOKUP(AL154,'Course List (program)'!$G$2:$L$100,2,FALSE)</f>
        <v>Residential Environment Project</v>
      </c>
      <c r="AM155" s="906" t="e">
        <f>VLOOKUP(AM154,'Course List (program)'!$G$2:$L$100,2,FALSE)</f>
        <v>#N/A</v>
      </c>
      <c r="AN155" s="815" t="e">
        <f>VLOOKUP(AN154,'Course List (program)'!$G$2:$L$100,2,FALSE)</f>
        <v>#N/A</v>
      </c>
      <c r="AO155" s="816" t="e">
        <f>VLOOKUP(AO154,'Course List (program)'!$G$2:$L$100,2,FALSE)</f>
        <v>#N/A</v>
      </c>
      <c r="AP155" s="911" t="e">
        <f>VLOOKUP(AP154,'Course List (program)'!$G$2:$L$100,2,FALSE)</f>
        <v>#N/A</v>
      </c>
      <c r="AQ155" s="906" t="e">
        <f>VLOOKUP(AQ154,'Course List (program)'!$G$2:$L$100,2,FALSE)</f>
        <v>#N/A</v>
      </c>
      <c r="AR155" s="906" t="str">
        <f>VLOOKUP(AR154,'Course List (program)'!$G$2:$L$100,2,FALSE)</f>
        <v>Culture and Architecture</v>
      </c>
      <c r="AS155" s="912" t="e">
        <f>VLOOKUP(AS154,'Course List (program)'!$G$2:$L$100,2,FALSE)</f>
        <v>#N/A</v>
      </c>
      <c r="AT155" s="1057"/>
    </row>
    <row r="156" spans="1:46" s="808" customFormat="1" ht="39.950000000000003" customHeight="1" x14ac:dyDescent="0.3">
      <c r="A156" s="813">
        <v>4</v>
      </c>
      <c r="B156" s="813" t="s">
        <v>809</v>
      </c>
      <c r="C156" s="1053"/>
      <c r="D156" s="834"/>
      <c r="E156" s="835"/>
      <c r="F156" s="907" t="str">
        <f>VLOOKUP(F154,'Course List (program)'!$G$2:$L$100,3,FALSE)</f>
        <v>Prof. Dr. A. Fatih PAKDİL</v>
      </c>
      <c r="G156" s="907" t="e">
        <f>VLOOKUP(G154,'Course List (program)'!$G$2:$L$100,3,FALSE)</f>
        <v>#N/A</v>
      </c>
      <c r="H156" s="827" t="e">
        <f>VLOOKUP(H154,'Course List (program)'!$G$2:$L$100,3,FALSE)</f>
        <v>#N/A</v>
      </c>
      <c r="I156" s="828" t="str">
        <f>VLOOKUP(I154,'Course List (program)'!$G$2:$L$100,3,FALSE)</f>
        <v>Yrd. Doç. Dr. Hakan UZBERK</v>
      </c>
      <c r="J156" s="914" t="e">
        <f>VLOOKUP(J154,'Course List (program)'!$G$2:$L$100,3,FALSE)</f>
        <v>#N/A</v>
      </c>
      <c r="K156" s="907" t="e">
        <f>VLOOKUP(K154,'Course List (program)'!$G$2:$L$100,3,FALSE)</f>
        <v>#N/A</v>
      </c>
      <c r="L156" s="907" t="str">
        <f>VLOOKUP(L154,'Course List (program)'!$G$2:$L$100,3,FALSE)</f>
        <v>Öğr. Gör. Dr. Nihat GÜNDÜZ</v>
      </c>
      <c r="M156" s="915" t="e">
        <f>VLOOKUP(M154,'Course List (program)'!$G$2:$L$100,3,FALSE)</f>
        <v>#N/A</v>
      </c>
      <c r="N156" s="916" t="str">
        <f>VLOOKUP(N154,'Course List (program)'!$G$2:$L$100,3,FALSE)</f>
        <v>Öğr. Gör. M. Cem AKDAMAR</v>
      </c>
      <c r="O156" s="907" t="e">
        <f>VLOOKUP(O154,'Course List (program)'!$G$2:$L$100,3,FALSE)</f>
        <v>#N/A</v>
      </c>
      <c r="P156" s="827" t="e">
        <f>VLOOKUP(P154,'Course List (program)'!$G$2:$L$100,3,FALSE)</f>
        <v>#N/A</v>
      </c>
      <c r="Q156" s="828" t="e">
        <f>VLOOKUP(Q154,'Course List (program)'!$G$2:$L$100,3,FALSE)</f>
        <v>#N/A</v>
      </c>
      <c r="R156" s="914" t="str">
        <f>VLOOKUP(R154,'Course List (program)'!$G$2:$L$100,3,FALSE)</f>
        <v>Prof. Dr. A. Zekiye ABALI</v>
      </c>
      <c r="S156" s="907" t="str">
        <f>VLOOKUP(S154,'Course List (program)'!$G$2:$L$100,3,FALSE)</f>
        <v>Öğr. Gör. Cengiz GÖKÇE</v>
      </c>
      <c r="T156" s="907" t="e">
        <f>VLOOKUP(T154,'Course List (program)'!$G$2:$L$100,3,FALSE)</f>
        <v>#N/A</v>
      </c>
      <c r="U156" s="915" t="e">
        <f>VLOOKUP(U154,'Course List (program)'!$G$2:$L$100,3,FALSE)</f>
        <v>#N/A</v>
      </c>
      <c r="V156" s="916" t="str">
        <f>VLOOKUP(V154,'Course List (program)'!$G$2:$L$100,3,FALSE)</f>
        <v>Doç. Dr. Ayşin SEV</v>
      </c>
      <c r="W156" s="907" t="e">
        <f>VLOOKUP(W154,'Course List (program)'!$G$2:$L$100,3,FALSE)</f>
        <v>#N/A</v>
      </c>
      <c r="X156" s="827" t="e">
        <f>VLOOKUP(X154,'Course List (program)'!$G$2:$L$100,3,FALSE)</f>
        <v>#N/A</v>
      </c>
      <c r="Y156" s="828" t="e">
        <f>VLOOKUP(Y154,'Course List (program)'!$G$2:$L$100,3,FALSE)</f>
        <v>#N/A</v>
      </c>
      <c r="Z156" s="914" t="str">
        <f>VLOOKUP(Z154,'Course List (program)'!$G$2:$L$100,3,FALSE)</f>
        <v>Öğr. Gör. M. Cem AKDAMAR</v>
      </c>
      <c r="AA156" s="907" t="str">
        <f>VLOOKUP(AA154,'Course List (program)'!$G$2:$L$100,3,FALSE)</f>
        <v>Öğr. Gör. Dr. Jülide DEMİRDÖVEN</v>
      </c>
      <c r="AB156" s="907" t="e">
        <f>VLOOKUP(AB154,'Course List (program)'!$G$2:$L$100,3,FALSE)</f>
        <v>#N/A</v>
      </c>
      <c r="AC156" s="915" t="e">
        <f>VLOOKUP(AC154,'Course List (program)'!$G$2:$L$100,3,FALSE)</f>
        <v>#N/A</v>
      </c>
      <c r="AD156" s="916" t="e">
        <f>VLOOKUP(AD154,'Course List (program)'!$G$2:$L$100,3,FALSE)</f>
        <v>#N/A</v>
      </c>
      <c r="AE156" s="907" t="str">
        <f>VLOOKUP(AE154,'Course List (program)'!$G$2:$L$100,3,FALSE)</f>
        <v>Prof. Dr. Ahmet Vefik ALP</v>
      </c>
      <c r="AF156" s="827" t="e">
        <f>VLOOKUP(AF154,'Course List (program)'!$G$2:$L$100,3,FALSE)</f>
        <v>#N/A</v>
      </c>
      <c r="AG156" s="828" t="e">
        <f>VLOOKUP(AG154,'Course List (program)'!$G$2:$L$100,3,FALSE)</f>
        <v>#N/A</v>
      </c>
      <c r="AH156" s="914" t="str">
        <f>VLOOKUP(AH154,'Course List (program)'!$G$2:$L$100,3,FALSE)</f>
        <v>Prof. Dr. Belkıs ULUOĞLU</v>
      </c>
      <c r="AI156" s="907" t="str">
        <f>VLOOKUP(AI154,'Course List (program)'!$G$2:$L$100,3,FALSE)</f>
        <v>Prof. Dr. Sevinç HADİ</v>
      </c>
      <c r="AJ156" s="907" t="e">
        <f>VLOOKUP(AJ154,'Course List (program)'!$G$2:$L$100,3,FALSE)</f>
        <v>#N/A</v>
      </c>
      <c r="AK156" s="915" t="e">
        <f>VLOOKUP(AK154,'Course List (program)'!$G$2:$L$100,3,FALSE)</f>
        <v>#N/A</v>
      </c>
      <c r="AL156" s="916" t="str">
        <f>VLOOKUP(AL154,'Course List (program)'!$G$2:$L$100,3,FALSE)</f>
        <v>Doç. Dr. A. Dilek ÖZDEMİR</v>
      </c>
      <c r="AM156" s="907" t="e">
        <f>VLOOKUP(AM154,'Course List (program)'!$G$2:$L$100,3,FALSE)</f>
        <v>#N/A</v>
      </c>
      <c r="AN156" s="827" t="e">
        <f>VLOOKUP(AN154,'Course List (program)'!$G$2:$L$100,3,FALSE)</f>
        <v>#N/A</v>
      </c>
      <c r="AO156" s="828" t="e">
        <f>VLOOKUP(AO154,'Course List (program)'!$G$2:$L$100,3,FALSE)</f>
        <v>#N/A</v>
      </c>
      <c r="AP156" s="914" t="e">
        <f>VLOOKUP(AP154,'Course List (program)'!$G$2:$L$100,3,FALSE)</f>
        <v>#N/A</v>
      </c>
      <c r="AQ156" s="907" t="e">
        <f>VLOOKUP(AQ154,'Course List (program)'!$G$2:$L$100,3,FALSE)</f>
        <v>#N/A</v>
      </c>
      <c r="AR156" s="907" t="str">
        <f>VLOOKUP(AR154,'Course List (program)'!$G$2:$L$100,3,FALSE)</f>
        <v>Yrd. Doç. Dr. Soner ŞAHİN</v>
      </c>
      <c r="AS156" s="915" t="e">
        <f>VLOOKUP(AS154,'Course List (program)'!$G$2:$L$100,3,FALSE)</f>
        <v>#N/A</v>
      </c>
      <c r="AT156" s="1057"/>
    </row>
    <row r="157" spans="1:46" ht="39.950000000000003" hidden="1" customHeight="1" x14ac:dyDescent="0.4">
      <c r="A157" s="700">
        <v>4</v>
      </c>
      <c r="B157" s="700" t="s">
        <v>540</v>
      </c>
      <c r="C157" s="1053"/>
      <c r="D157" s="772"/>
      <c r="E157" s="773"/>
      <c r="F157" s="745">
        <f>VLOOKUP(F154,'Course List (program)'!$G$2:$L$100,6,FALSE)</f>
        <v>0</v>
      </c>
      <c r="G157" s="745" t="e">
        <f>VLOOKUP(G154,'Course List (program)'!$G$2:$L$100,6,FALSE)</f>
        <v>#N/A</v>
      </c>
      <c r="H157" s="745" t="e">
        <f>VLOOKUP(H154,'Course List (program)'!$G$2:$L$100,6,FALSE)</f>
        <v>#N/A</v>
      </c>
      <c r="I157" s="746">
        <f>VLOOKUP(I154,'Course List (program)'!$G$2:$L$100,6,FALSE)</f>
        <v>0</v>
      </c>
      <c r="J157" s="747" t="e">
        <f>VLOOKUP(J154,'Course List (program)'!$G$2:$L$100,6,FALSE)</f>
        <v>#N/A</v>
      </c>
      <c r="K157" s="745" t="e">
        <f>VLOOKUP(K154,'Course List (program)'!$G$2:$L$100,6,FALSE)</f>
        <v>#N/A</v>
      </c>
      <c r="L157" s="745">
        <f>VLOOKUP(L154,'Course List (program)'!$G$2:$L$100,6,FALSE)</f>
        <v>0</v>
      </c>
      <c r="M157" s="748" t="e">
        <f>VLOOKUP(M154,'Course List (program)'!$G$2:$L$100,6,FALSE)</f>
        <v>#N/A</v>
      </c>
      <c r="N157" s="749">
        <f>VLOOKUP(N154,'Course List (program)'!$G$2:$L$100,6,FALSE)</f>
        <v>0</v>
      </c>
      <c r="O157" s="745" t="e">
        <f>VLOOKUP(O154,'Course List (program)'!$G$2:$L$100,6,FALSE)</f>
        <v>#N/A</v>
      </c>
      <c r="P157" s="745" t="e">
        <f>VLOOKUP(P154,'Course List (program)'!$G$2:$L$100,6,FALSE)</f>
        <v>#N/A</v>
      </c>
      <c r="Q157" s="746" t="e">
        <f>VLOOKUP(Q154,'Course List (program)'!$G$2:$L$100,6,FALSE)</f>
        <v>#N/A</v>
      </c>
      <c r="R157" s="747">
        <f>VLOOKUP(R154,'Course List (program)'!$G$2:$L$100,6,FALSE)</f>
        <v>0</v>
      </c>
      <c r="S157" s="745">
        <f>VLOOKUP(S154,'Course List (program)'!$G$2:$L$100,6,FALSE)</f>
        <v>0</v>
      </c>
      <c r="T157" s="745" t="e">
        <f>VLOOKUP(T154,'Course List (program)'!$G$2:$L$100,6,FALSE)</f>
        <v>#N/A</v>
      </c>
      <c r="U157" s="748" t="e">
        <f>VLOOKUP(U154,'Course List (program)'!$G$2:$L$100,6,FALSE)</f>
        <v>#N/A</v>
      </c>
      <c r="V157" s="749">
        <f>VLOOKUP(V154,'Course List (program)'!$G$2:$L$100,6,FALSE)</f>
        <v>0</v>
      </c>
      <c r="W157" s="745" t="e">
        <f>VLOOKUP(W154,'Course List (program)'!$G$2:$L$100,6,FALSE)</f>
        <v>#N/A</v>
      </c>
      <c r="X157" s="745" t="e">
        <f>VLOOKUP(X154,'Course List (program)'!$G$2:$L$100,6,FALSE)</f>
        <v>#N/A</v>
      </c>
      <c r="Y157" s="746" t="e">
        <f>VLOOKUP(Y154,'Course List (program)'!$G$2:$L$100,6,FALSE)</f>
        <v>#N/A</v>
      </c>
      <c r="Z157" s="747">
        <f>VLOOKUP(Z154,'Course List (program)'!$G$2:$L$100,6,FALSE)</f>
        <v>0</v>
      </c>
      <c r="AA157" s="745">
        <f>VLOOKUP(AA154,'Course List (program)'!$G$2:$L$100,6,FALSE)</f>
        <v>0</v>
      </c>
      <c r="AB157" s="745" t="e">
        <f>VLOOKUP(AB154,'Course List (program)'!$G$2:$L$100,6,FALSE)</f>
        <v>#N/A</v>
      </c>
      <c r="AC157" s="748" t="e">
        <f>VLOOKUP(AC154,'Course List (program)'!$G$2:$L$100,6,FALSE)</f>
        <v>#N/A</v>
      </c>
      <c r="AD157" s="749" t="e">
        <f>VLOOKUP(AD154,'Course List (program)'!$G$2:$L$100,6,FALSE)</f>
        <v>#N/A</v>
      </c>
      <c r="AE157" s="745">
        <f>VLOOKUP(AE154,'Course List (program)'!$G$2:$L$100,6,FALSE)</f>
        <v>0</v>
      </c>
      <c r="AF157" s="745" t="e">
        <f>VLOOKUP(AF154,'Course List (program)'!$G$2:$L$100,6,FALSE)</f>
        <v>#N/A</v>
      </c>
      <c r="AG157" s="746" t="e">
        <f>VLOOKUP(AG154,'Course List (program)'!$G$2:$L$100,6,FALSE)</f>
        <v>#N/A</v>
      </c>
      <c r="AH157" s="747">
        <f>VLOOKUP(AH154,'Course List (program)'!$G$2:$L$100,6,FALSE)</f>
        <v>0</v>
      </c>
      <c r="AI157" s="745">
        <f>VLOOKUP(AI154,'Course List (program)'!$G$2:$L$100,6,FALSE)</f>
        <v>0</v>
      </c>
      <c r="AJ157" s="745" t="e">
        <f>VLOOKUP(AJ154,'Course List (program)'!$G$2:$L$100,6,FALSE)</f>
        <v>#N/A</v>
      </c>
      <c r="AK157" s="748" t="e">
        <f>VLOOKUP(AK154,'Course List (program)'!$G$2:$L$100,6,FALSE)</f>
        <v>#N/A</v>
      </c>
      <c r="AL157" s="745">
        <f>VLOOKUP(AL154,'Course List (program)'!$G$2:$L$100,6,FALSE)</f>
        <v>0</v>
      </c>
      <c r="AM157" s="745" t="e">
        <f>VLOOKUP(AM154,'Course List (program)'!$G$2:$L$100,6,FALSE)</f>
        <v>#N/A</v>
      </c>
      <c r="AN157" s="745" t="e">
        <f>VLOOKUP(AN154,'Course List (program)'!$G$2:$L$100,6,FALSE)</f>
        <v>#N/A</v>
      </c>
      <c r="AO157" s="746" t="e">
        <f>VLOOKUP(AO154,'Course List (program)'!$G$2:$L$100,6,FALSE)</f>
        <v>#N/A</v>
      </c>
      <c r="AP157" s="747" t="e">
        <f>VLOOKUP(AP154,'Course List (program)'!$G$2:$L$100,6,FALSE)</f>
        <v>#N/A</v>
      </c>
      <c r="AQ157" s="745" t="e">
        <f>VLOOKUP(AQ154,'Course List (program)'!$G$2:$L$100,6,FALSE)</f>
        <v>#N/A</v>
      </c>
      <c r="AR157" s="745">
        <f>VLOOKUP(AR154,'Course List (program)'!$G$2:$L$100,6,FALSE)</f>
        <v>0</v>
      </c>
      <c r="AS157" s="748" t="e">
        <f>VLOOKUP(AS154,'Course List (program)'!$G$2:$L$100,6,FALSE)</f>
        <v>#N/A</v>
      </c>
      <c r="AT157" s="1057"/>
    </row>
    <row r="158" spans="1:46" s="743" customFormat="1" ht="39.950000000000003" customHeight="1" x14ac:dyDescent="0.4">
      <c r="A158" s="700">
        <v>4</v>
      </c>
      <c r="B158" s="700" t="s">
        <v>13</v>
      </c>
      <c r="C158" s="1053"/>
      <c r="D158" s="794">
        <v>0.625</v>
      </c>
      <c r="E158" s="795">
        <v>7</v>
      </c>
      <c r="F158" s="905" t="str">
        <f>Section1Draft!E83</f>
        <v>ARCH 451.11</v>
      </c>
      <c r="G158" s="905">
        <f>Section2Draft!$E$83</f>
        <v>0</v>
      </c>
      <c r="H158" s="796">
        <f>Section3Draft!E83</f>
        <v>0</v>
      </c>
      <c r="I158" s="797" t="str">
        <f>Section4Draft!E83</f>
        <v>ARCH 469.12</v>
      </c>
      <c r="J158" s="908">
        <f>Section1Draft!L83</f>
        <v>0</v>
      </c>
      <c r="K158" s="905">
        <f>Section2Draft!L83</f>
        <v>0</v>
      </c>
      <c r="L158" s="905" t="str">
        <f>Section3Draft!L83</f>
        <v>ARCH 492.13</v>
      </c>
      <c r="M158" s="909">
        <f>Section4Draft!L83</f>
        <v>0</v>
      </c>
      <c r="N158" s="910" t="str">
        <f>Section1Draft!F83</f>
        <v>ARCH 415.01</v>
      </c>
      <c r="O158" s="905">
        <f>Section2Draft!F83</f>
        <v>0</v>
      </c>
      <c r="P158" s="796">
        <f>Section3Draft!F83</f>
        <v>0</v>
      </c>
      <c r="Q158" s="797">
        <f>Section4Draft!F83</f>
        <v>0</v>
      </c>
      <c r="R158" s="908" t="str">
        <f>Section1Draft!M83</f>
        <v>ARCH 446.01</v>
      </c>
      <c r="S158" s="905" t="str">
        <f>Section2Draft!M83</f>
        <v>ARCH 426.01</v>
      </c>
      <c r="T158" s="905">
        <f>Section3Draft!M83</f>
        <v>0</v>
      </c>
      <c r="U158" s="909">
        <f>Section4Draft!M83</f>
        <v>0</v>
      </c>
      <c r="V158" s="910" t="str">
        <f>Section1Draft!G83</f>
        <v>ARCH 372.01</v>
      </c>
      <c r="W158" s="905">
        <f>Section2Draft!G83</f>
        <v>0</v>
      </c>
      <c r="X158" s="796">
        <f>Section3Draft!G83</f>
        <v>0</v>
      </c>
      <c r="Y158" s="797">
        <f>Section4Draft!G83</f>
        <v>0</v>
      </c>
      <c r="Z158" s="908" t="str">
        <f>Section1Draft!N83</f>
        <v>ES 302.01</v>
      </c>
      <c r="AA158" s="905" t="str">
        <f>Section2Draft!N83</f>
        <v>ARCH 416.02</v>
      </c>
      <c r="AB158" s="905">
        <f>Section3Draft!N83</f>
        <v>0</v>
      </c>
      <c r="AC158" s="909">
        <f>Section4Draft!N83</f>
        <v>0</v>
      </c>
      <c r="AD158" s="910">
        <f>Section1Draft!H83</f>
        <v>0</v>
      </c>
      <c r="AE158" s="905" t="str">
        <f>Section2Draft!H83</f>
        <v>ARCH 451.12</v>
      </c>
      <c r="AF158" s="796">
        <f>Section3Draft!H83</f>
        <v>0</v>
      </c>
      <c r="AG158" s="797">
        <f>Section4Draft!H83</f>
        <v>0</v>
      </c>
      <c r="AH158" s="908" t="str">
        <f>Section1Draft!O83</f>
        <v>ARCH 492.11</v>
      </c>
      <c r="AI158" s="905" t="str">
        <f>Section2Draft!O83</f>
        <v>ARCH 492.12</v>
      </c>
      <c r="AJ158" s="905">
        <f>Section3Draft!O83</f>
        <v>0</v>
      </c>
      <c r="AK158" s="909">
        <f>Section4Draft!O83</f>
        <v>0</v>
      </c>
      <c r="AL158" s="910" t="str">
        <f>Section1Draft!I83</f>
        <v>ARCH 469.11</v>
      </c>
      <c r="AM158" s="905">
        <f>Section2Draft!I83</f>
        <v>0</v>
      </c>
      <c r="AN158" s="796">
        <f>Section3Draft!I83</f>
        <v>0</v>
      </c>
      <c r="AO158" s="797">
        <f>Section4Draft!I83</f>
        <v>0</v>
      </c>
      <c r="AP158" s="908">
        <f>Section1Draft!P83</f>
        <v>0</v>
      </c>
      <c r="AQ158" s="905">
        <f>Section2Draft!P83</f>
        <v>0</v>
      </c>
      <c r="AR158" s="905" t="str">
        <f>Section3Draft!P83</f>
        <v>ARCH 326.01</v>
      </c>
      <c r="AS158" s="909">
        <f>Section4Draft!P83</f>
        <v>0</v>
      </c>
      <c r="AT158" s="1057"/>
    </row>
    <row r="159" spans="1:46" s="820" customFormat="1" ht="60" customHeight="1" x14ac:dyDescent="0.35">
      <c r="A159" s="814">
        <v>4</v>
      </c>
      <c r="B159" s="814" t="s">
        <v>14</v>
      </c>
      <c r="C159" s="1053"/>
      <c r="D159" s="809"/>
      <c r="E159" s="810"/>
      <c r="F159" s="906" t="str">
        <f>VLOOKUP(F158,'Course List (program)'!$G$2:$L$100,2,FALSE)</f>
        <v>Architectural Design Studio V</v>
      </c>
      <c r="G159" s="906" t="e">
        <f>VLOOKUP(G158,'Course List (program)'!$G$2:$L$100,2,FALSE)</f>
        <v>#N/A</v>
      </c>
      <c r="H159" s="815" t="e">
        <f>VLOOKUP(H158,'Course List (program)'!$G$2:$L$100,2,FALSE)</f>
        <v>#N/A</v>
      </c>
      <c r="I159" s="816" t="str">
        <f>VLOOKUP(I158,'Course List (program)'!$G$2:$L$100,2,FALSE)</f>
        <v>Residential Environment Project</v>
      </c>
      <c r="J159" s="911" t="e">
        <f>VLOOKUP(J158,'Course List (program)'!$G$2:$L$100,2,FALSE)</f>
        <v>#N/A</v>
      </c>
      <c r="K159" s="906" t="e">
        <f>VLOOKUP(K158,'Course List (program)'!$G$2:$L$100,2,FALSE)</f>
        <v>#N/A</v>
      </c>
      <c r="L159" s="906" t="str">
        <f>VLOOKUP(L158,'Course List (program)'!$G$2:$L$100,2,FALSE)</f>
        <v>Graduation Project</v>
      </c>
      <c r="M159" s="912" t="e">
        <f>VLOOKUP(M158,'Course List (program)'!$G$2:$L$100,2,FALSE)</f>
        <v>#N/A</v>
      </c>
      <c r="N159" s="913" t="str">
        <f>VLOOKUP(N158,'Course List (program)'!$G$2:$L$100,2,FALSE)</f>
        <v>Construction Management</v>
      </c>
      <c r="O159" s="906" t="e">
        <f>VLOOKUP(O158,'Course List (program)'!$G$2:$L$100,2,FALSE)</f>
        <v>#N/A</v>
      </c>
      <c r="P159" s="815" t="e">
        <f>VLOOKUP(P158,'Course List (program)'!$G$2:$L$100,2,FALSE)</f>
        <v>#N/A</v>
      </c>
      <c r="Q159" s="816" t="e">
        <f>VLOOKUP(Q158,'Course List (program)'!$G$2:$L$100,2,FALSE)</f>
        <v>#N/A</v>
      </c>
      <c r="R159" s="911" t="str">
        <f>VLOOKUP(R158,'Course List (program)'!$G$2:$L$100,2,FALSE)</f>
        <v>Environmental Image</v>
      </c>
      <c r="S159" s="906" t="str">
        <f>VLOOKUP(S158,'Course List (program)'!$G$2:$L$100,2,FALSE)</f>
        <v xml:space="preserve">Building Safety Systems </v>
      </c>
      <c r="T159" s="906" t="e">
        <f>VLOOKUP(T158,'Course List (program)'!$G$2:$L$100,2,FALSE)</f>
        <v>#N/A</v>
      </c>
      <c r="U159" s="912" t="e">
        <f>VLOOKUP(U158,'Course List (program)'!$G$2:$L$100,2,FALSE)</f>
        <v>#N/A</v>
      </c>
      <c r="V159" s="913" t="str">
        <f>VLOOKUP(V158,'Course List (program)'!$G$2:$L$100,2,FALSE)</f>
        <v>Energy Efficient Buildings</v>
      </c>
      <c r="W159" s="906" t="e">
        <f>VLOOKUP(W158,'Course List (program)'!$G$2:$L$100,2,FALSE)</f>
        <v>#N/A</v>
      </c>
      <c r="X159" s="815" t="e">
        <f>VLOOKUP(X158,'Course List (program)'!$G$2:$L$100,2,FALSE)</f>
        <v>#N/A</v>
      </c>
      <c r="Y159" s="816" t="e">
        <f>VLOOKUP(Y158,'Course List (program)'!$G$2:$L$100,2,FALSE)</f>
        <v>#N/A</v>
      </c>
      <c r="Z159" s="911" t="str">
        <f>VLOOKUP(Z158,'Course List (program)'!$G$2:$L$100,2,FALSE)</f>
        <v>Architectural Project Management</v>
      </c>
      <c r="AA159" s="906" t="str">
        <f>VLOOKUP(AA158,'Course List (program)'!$G$2:$L$100,2,FALSE)</f>
        <v>Cost Estimate &amp; Professional Practice</v>
      </c>
      <c r="AB159" s="906" t="e">
        <f>VLOOKUP(AB158,'Course List (program)'!$G$2:$L$100,2,FALSE)</f>
        <v>#N/A</v>
      </c>
      <c r="AC159" s="912" t="e">
        <f>VLOOKUP(AC158,'Course List (program)'!$G$2:$L$100,2,FALSE)</f>
        <v>#N/A</v>
      </c>
      <c r="AD159" s="913" t="e">
        <f>VLOOKUP(AD158,'Course List (program)'!$G$2:$L$100,2,FALSE)</f>
        <v>#N/A</v>
      </c>
      <c r="AE159" s="906" t="str">
        <f>VLOOKUP(AE158,'Course List (program)'!$G$2:$L$100,2,FALSE)</f>
        <v>Architectural Design Studio V</v>
      </c>
      <c r="AF159" s="815" t="e">
        <f>VLOOKUP(AF158,'Course List (program)'!$G$2:$L$100,2,FALSE)</f>
        <v>#N/A</v>
      </c>
      <c r="AG159" s="816" t="e">
        <f>VLOOKUP(AG158,'Course List (program)'!$G$2:$L$100,2,FALSE)</f>
        <v>#N/A</v>
      </c>
      <c r="AH159" s="911" t="str">
        <f>VLOOKUP(AH158,'Course List (program)'!$G$2:$L$100,2,FALSE)</f>
        <v>Graduation Project</v>
      </c>
      <c r="AI159" s="906" t="str">
        <f>VLOOKUP(AI158,'Course List (program)'!$G$2:$L$100,2,FALSE)</f>
        <v>Graduation Project</v>
      </c>
      <c r="AJ159" s="906" t="e">
        <f>VLOOKUP(AJ158,'Course List (program)'!$G$2:$L$100,2,FALSE)</f>
        <v>#N/A</v>
      </c>
      <c r="AK159" s="912" t="e">
        <f>VLOOKUP(AK158,'Course List (program)'!$G$2:$L$100,2,FALSE)</f>
        <v>#N/A</v>
      </c>
      <c r="AL159" s="913" t="str">
        <f>VLOOKUP(AL158,'Course List (program)'!$G$2:$L$100,2,FALSE)</f>
        <v>Residential Environment Project</v>
      </c>
      <c r="AM159" s="906" t="e">
        <f>VLOOKUP(AM158,'Course List (program)'!$G$2:$L$100,2,FALSE)</f>
        <v>#N/A</v>
      </c>
      <c r="AN159" s="815" t="e">
        <f>VLOOKUP(AN158,'Course List (program)'!$G$2:$L$100,2,FALSE)</f>
        <v>#N/A</v>
      </c>
      <c r="AO159" s="816" t="e">
        <f>VLOOKUP(AO158,'Course List (program)'!$G$2:$L$100,2,FALSE)</f>
        <v>#N/A</v>
      </c>
      <c r="AP159" s="911" t="e">
        <f>VLOOKUP(AP158,'Course List (program)'!$G$2:$L$100,2,FALSE)</f>
        <v>#N/A</v>
      </c>
      <c r="AQ159" s="906" t="e">
        <f>VLOOKUP(AQ158,'Course List (program)'!$G$2:$L$100,2,FALSE)</f>
        <v>#N/A</v>
      </c>
      <c r="AR159" s="906" t="str">
        <f>VLOOKUP(AR158,'Course List (program)'!$G$2:$L$100,2,FALSE)</f>
        <v>Culture and Architecture</v>
      </c>
      <c r="AS159" s="912" t="e">
        <f>VLOOKUP(AS158,'Course List (program)'!$G$2:$L$100,2,FALSE)</f>
        <v>#N/A</v>
      </c>
      <c r="AT159" s="1057"/>
    </row>
    <row r="160" spans="1:46" s="808" customFormat="1" ht="39.950000000000003" customHeight="1" x14ac:dyDescent="0.3">
      <c r="A160" s="813">
        <v>4</v>
      </c>
      <c r="B160" s="813" t="s">
        <v>809</v>
      </c>
      <c r="C160" s="1053"/>
      <c r="D160" s="834"/>
      <c r="E160" s="835"/>
      <c r="F160" s="907" t="str">
        <f>VLOOKUP(F158,'Course List (program)'!$G$2:$L$100,3,FALSE)</f>
        <v>Prof. Dr. A. Fatih PAKDİL</v>
      </c>
      <c r="G160" s="907" t="e">
        <f>VLOOKUP(G158,'Course List (program)'!$G$2:$L$100,3,FALSE)</f>
        <v>#N/A</v>
      </c>
      <c r="H160" s="827" t="e">
        <f>VLOOKUP(H158,'Course List (program)'!$G$2:$L$100,3,FALSE)</f>
        <v>#N/A</v>
      </c>
      <c r="I160" s="828" t="str">
        <f>VLOOKUP(I158,'Course List (program)'!$G$2:$L$100,3,FALSE)</f>
        <v>Yrd. Doç. Dr. Hakan UZBERK</v>
      </c>
      <c r="J160" s="914" t="e">
        <f>VLOOKUP(J158,'Course List (program)'!$G$2:$L$100,3,FALSE)</f>
        <v>#N/A</v>
      </c>
      <c r="K160" s="907" t="e">
        <f>VLOOKUP(K158,'Course List (program)'!$G$2:$L$100,3,FALSE)</f>
        <v>#N/A</v>
      </c>
      <c r="L160" s="907" t="str">
        <f>VLOOKUP(L158,'Course List (program)'!$G$2:$L$100,3,FALSE)</f>
        <v>Öğr. Gör. Dr. Nihat GÜNDÜZ</v>
      </c>
      <c r="M160" s="915" t="e">
        <f>VLOOKUP(M158,'Course List (program)'!$G$2:$L$100,3,FALSE)</f>
        <v>#N/A</v>
      </c>
      <c r="N160" s="916" t="str">
        <f>VLOOKUP(N158,'Course List (program)'!$G$2:$L$100,3,FALSE)</f>
        <v>Öğr. Gör. M. Cem AKDAMAR</v>
      </c>
      <c r="O160" s="907" t="e">
        <f>VLOOKUP(O158,'Course List (program)'!$G$2:$L$100,3,FALSE)</f>
        <v>#N/A</v>
      </c>
      <c r="P160" s="827" t="e">
        <f>VLOOKUP(P158,'Course List (program)'!$G$2:$L$100,3,FALSE)</f>
        <v>#N/A</v>
      </c>
      <c r="Q160" s="828" t="e">
        <f>VLOOKUP(Q158,'Course List (program)'!$G$2:$L$100,3,FALSE)</f>
        <v>#N/A</v>
      </c>
      <c r="R160" s="914" t="str">
        <f>VLOOKUP(R158,'Course List (program)'!$G$2:$L$100,3,FALSE)</f>
        <v>Prof. Dr. A. Zekiye ABALI</v>
      </c>
      <c r="S160" s="907" t="str">
        <f>VLOOKUP(S158,'Course List (program)'!$G$2:$L$100,3,FALSE)</f>
        <v>Öğr. Gör. Cengiz GÖKÇE</v>
      </c>
      <c r="T160" s="907" t="e">
        <f>VLOOKUP(T158,'Course List (program)'!$G$2:$L$100,3,FALSE)</f>
        <v>#N/A</v>
      </c>
      <c r="U160" s="915" t="e">
        <f>VLOOKUP(U158,'Course List (program)'!$G$2:$L$100,3,FALSE)</f>
        <v>#N/A</v>
      </c>
      <c r="V160" s="916" t="str">
        <f>VLOOKUP(V158,'Course List (program)'!$G$2:$L$100,3,FALSE)</f>
        <v>Doç. Dr. Ayşin SEV</v>
      </c>
      <c r="W160" s="907" t="e">
        <f>VLOOKUP(W158,'Course List (program)'!$G$2:$L$100,3,FALSE)</f>
        <v>#N/A</v>
      </c>
      <c r="X160" s="827" t="e">
        <f>VLOOKUP(X158,'Course List (program)'!$G$2:$L$100,3,FALSE)</f>
        <v>#N/A</v>
      </c>
      <c r="Y160" s="828" t="e">
        <f>VLOOKUP(Y158,'Course List (program)'!$G$2:$L$100,3,FALSE)</f>
        <v>#N/A</v>
      </c>
      <c r="Z160" s="914" t="str">
        <f>VLOOKUP(Z158,'Course List (program)'!$G$2:$L$100,3,FALSE)</f>
        <v>Öğr. Gör. M. Cem AKDAMAR</v>
      </c>
      <c r="AA160" s="907" t="str">
        <f>VLOOKUP(AA158,'Course List (program)'!$G$2:$L$100,3,FALSE)</f>
        <v>Öğr. Gör. Dr. Jülide DEMİRDÖVEN</v>
      </c>
      <c r="AB160" s="907" t="e">
        <f>VLOOKUP(AB158,'Course List (program)'!$G$2:$L$100,3,FALSE)</f>
        <v>#N/A</v>
      </c>
      <c r="AC160" s="915" t="e">
        <f>VLOOKUP(AC158,'Course List (program)'!$G$2:$L$100,3,FALSE)</f>
        <v>#N/A</v>
      </c>
      <c r="AD160" s="916" t="e">
        <f>VLOOKUP(AD158,'Course List (program)'!$G$2:$L$100,3,FALSE)</f>
        <v>#N/A</v>
      </c>
      <c r="AE160" s="907" t="str">
        <f>VLOOKUP(AE158,'Course List (program)'!$G$2:$L$100,3,FALSE)</f>
        <v>Prof. Dr. Ahmet Vefik ALP</v>
      </c>
      <c r="AF160" s="827" t="e">
        <f>VLOOKUP(AF158,'Course List (program)'!$G$2:$L$100,3,FALSE)</f>
        <v>#N/A</v>
      </c>
      <c r="AG160" s="828" t="e">
        <f>VLOOKUP(AG158,'Course List (program)'!$G$2:$L$100,3,FALSE)</f>
        <v>#N/A</v>
      </c>
      <c r="AH160" s="914" t="str">
        <f>VLOOKUP(AH158,'Course List (program)'!$G$2:$L$100,3,FALSE)</f>
        <v>Prof. Dr. Belkıs ULUOĞLU</v>
      </c>
      <c r="AI160" s="907" t="str">
        <f>VLOOKUP(AI158,'Course List (program)'!$G$2:$L$100,3,FALSE)</f>
        <v>Prof. Dr. Sevinç HADİ</v>
      </c>
      <c r="AJ160" s="907" t="e">
        <f>VLOOKUP(AJ158,'Course List (program)'!$G$2:$L$100,3,FALSE)</f>
        <v>#N/A</v>
      </c>
      <c r="AK160" s="915" t="e">
        <f>VLOOKUP(AK158,'Course List (program)'!$G$2:$L$100,3,FALSE)</f>
        <v>#N/A</v>
      </c>
      <c r="AL160" s="916" t="str">
        <f>VLOOKUP(AL158,'Course List (program)'!$G$2:$L$100,3,FALSE)</f>
        <v>Doç. Dr. A. Dilek ÖZDEMİR</v>
      </c>
      <c r="AM160" s="907" t="e">
        <f>VLOOKUP(AM158,'Course List (program)'!$G$2:$L$100,3,FALSE)</f>
        <v>#N/A</v>
      </c>
      <c r="AN160" s="827" t="e">
        <f>VLOOKUP(AN158,'Course List (program)'!$G$2:$L$100,3,FALSE)</f>
        <v>#N/A</v>
      </c>
      <c r="AO160" s="828" t="e">
        <f>VLOOKUP(AO158,'Course List (program)'!$G$2:$L$100,3,FALSE)</f>
        <v>#N/A</v>
      </c>
      <c r="AP160" s="914" t="e">
        <f>VLOOKUP(AP158,'Course List (program)'!$G$2:$L$100,3,FALSE)</f>
        <v>#N/A</v>
      </c>
      <c r="AQ160" s="907" t="e">
        <f>VLOOKUP(AQ158,'Course List (program)'!$G$2:$L$100,3,FALSE)</f>
        <v>#N/A</v>
      </c>
      <c r="AR160" s="907" t="str">
        <f>VLOOKUP(AR158,'Course List (program)'!$G$2:$L$100,3,FALSE)</f>
        <v>Yrd. Doç. Dr. Soner ŞAHİN</v>
      </c>
      <c r="AS160" s="915" t="e">
        <f>VLOOKUP(AS158,'Course List (program)'!$G$2:$L$100,3,FALSE)</f>
        <v>#N/A</v>
      </c>
      <c r="AT160" s="1057"/>
    </row>
    <row r="161" spans="1:46" ht="39.950000000000003" hidden="1" customHeight="1" x14ac:dyDescent="0.4">
      <c r="A161" s="700">
        <v>4</v>
      </c>
      <c r="B161" s="700" t="s">
        <v>540</v>
      </c>
      <c r="C161" s="1053"/>
      <c r="D161" s="772"/>
      <c r="E161" s="773"/>
      <c r="F161" s="745">
        <f>VLOOKUP(F158,'Course List (program)'!$G$2:$L$100,6,FALSE)</f>
        <v>0</v>
      </c>
      <c r="G161" s="745" t="e">
        <f>VLOOKUP(G158,'Course List (program)'!$G$2:$L$100,6,FALSE)</f>
        <v>#N/A</v>
      </c>
      <c r="H161" s="745" t="e">
        <f>VLOOKUP(H158,'Course List (program)'!$G$2:$L$100,6,FALSE)</f>
        <v>#N/A</v>
      </c>
      <c r="I161" s="746">
        <f>VLOOKUP(I158,'Course List (program)'!$G$2:$L$100,6,FALSE)</f>
        <v>0</v>
      </c>
      <c r="J161" s="747" t="e">
        <f>VLOOKUP(J158,'Course List (program)'!$G$2:$L$100,6,FALSE)</f>
        <v>#N/A</v>
      </c>
      <c r="K161" s="745" t="e">
        <f>VLOOKUP(K158,'Course List (program)'!$G$2:$L$100,6,FALSE)</f>
        <v>#N/A</v>
      </c>
      <c r="L161" s="745">
        <f>VLOOKUP(L158,'Course List (program)'!$G$2:$L$100,6,FALSE)</f>
        <v>0</v>
      </c>
      <c r="M161" s="748" t="e">
        <f>VLOOKUP(M158,'Course List (program)'!$G$2:$L$100,6,FALSE)</f>
        <v>#N/A</v>
      </c>
      <c r="N161" s="749">
        <f>VLOOKUP(N158,'Course List (program)'!$G$2:$L$100,6,FALSE)</f>
        <v>0</v>
      </c>
      <c r="O161" s="745" t="e">
        <f>VLOOKUP(O158,'Course List (program)'!$G$2:$L$100,6,FALSE)</f>
        <v>#N/A</v>
      </c>
      <c r="P161" s="745" t="e">
        <f>VLOOKUP(P158,'Course List (program)'!$G$2:$L$100,6,FALSE)</f>
        <v>#N/A</v>
      </c>
      <c r="Q161" s="746" t="e">
        <f>VLOOKUP(Q158,'Course List (program)'!$G$2:$L$100,6,FALSE)</f>
        <v>#N/A</v>
      </c>
      <c r="R161" s="747">
        <f>VLOOKUP(R158,'Course List (program)'!$G$2:$L$100,6,FALSE)</f>
        <v>0</v>
      </c>
      <c r="S161" s="745">
        <f>VLOOKUP(S158,'Course List (program)'!$G$2:$L$100,6,FALSE)</f>
        <v>0</v>
      </c>
      <c r="T161" s="745" t="e">
        <f>VLOOKUP(T158,'Course List (program)'!$G$2:$L$100,6,FALSE)</f>
        <v>#N/A</v>
      </c>
      <c r="U161" s="748" t="e">
        <f>VLOOKUP(U158,'Course List (program)'!$G$2:$L$100,6,FALSE)</f>
        <v>#N/A</v>
      </c>
      <c r="V161" s="749">
        <f>VLOOKUP(V158,'Course List (program)'!$G$2:$L$100,6,FALSE)</f>
        <v>0</v>
      </c>
      <c r="W161" s="745" t="e">
        <f>VLOOKUP(W158,'Course List (program)'!$G$2:$L$100,6,FALSE)</f>
        <v>#N/A</v>
      </c>
      <c r="X161" s="745" t="e">
        <f>VLOOKUP(X158,'Course List (program)'!$G$2:$L$100,6,FALSE)</f>
        <v>#N/A</v>
      </c>
      <c r="Y161" s="746" t="e">
        <f>VLOOKUP(Y158,'Course List (program)'!$G$2:$L$100,6,FALSE)</f>
        <v>#N/A</v>
      </c>
      <c r="Z161" s="747">
        <f>VLOOKUP(Z158,'Course List (program)'!$G$2:$L$100,6,FALSE)</f>
        <v>0</v>
      </c>
      <c r="AA161" s="745">
        <f>VLOOKUP(AA158,'Course List (program)'!$G$2:$L$100,6,FALSE)</f>
        <v>0</v>
      </c>
      <c r="AB161" s="745" t="e">
        <f>VLOOKUP(AB158,'Course List (program)'!$G$2:$L$100,6,FALSE)</f>
        <v>#N/A</v>
      </c>
      <c r="AC161" s="748" t="e">
        <f>VLOOKUP(AC158,'Course List (program)'!$G$2:$L$100,6,FALSE)</f>
        <v>#N/A</v>
      </c>
      <c r="AD161" s="749" t="e">
        <f>VLOOKUP(AD158,'Course List (program)'!$G$2:$L$100,6,FALSE)</f>
        <v>#N/A</v>
      </c>
      <c r="AE161" s="745">
        <f>VLOOKUP(AE158,'Course List (program)'!$G$2:$L$100,6,FALSE)</f>
        <v>0</v>
      </c>
      <c r="AF161" s="745" t="e">
        <f>VLOOKUP(AF158,'Course List (program)'!$G$2:$L$100,6,FALSE)</f>
        <v>#N/A</v>
      </c>
      <c r="AG161" s="746" t="e">
        <f>VLOOKUP(AG158,'Course List (program)'!$G$2:$L$100,6,FALSE)</f>
        <v>#N/A</v>
      </c>
      <c r="AH161" s="747">
        <f>VLOOKUP(AH158,'Course List (program)'!$G$2:$L$100,6,FALSE)</f>
        <v>0</v>
      </c>
      <c r="AI161" s="745">
        <f>VLOOKUP(AI158,'Course List (program)'!$G$2:$L$100,6,FALSE)</f>
        <v>0</v>
      </c>
      <c r="AJ161" s="745" t="e">
        <f>VLOOKUP(AJ158,'Course List (program)'!$G$2:$L$100,6,FALSE)</f>
        <v>#N/A</v>
      </c>
      <c r="AK161" s="748" t="e">
        <f>VLOOKUP(AK158,'Course List (program)'!$G$2:$L$100,6,FALSE)</f>
        <v>#N/A</v>
      </c>
      <c r="AL161" s="745">
        <f>VLOOKUP(AL158,'Course List (program)'!$G$2:$L$100,6,FALSE)</f>
        <v>0</v>
      </c>
      <c r="AM161" s="745" t="e">
        <f>VLOOKUP(AM158,'Course List (program)'!$G$2:$L$100,6,FALSE)</f>
        <v>#N/A</v>
      </c>
      <c r="AN161" s="745" t="e">
        <f>VLOOKUP(AN158,'Course List (program)'!$G$2:$L$100,6,FALSE)</f>
        <v>#N/A</v>
      </c>
      <c r="AO161" s="746" t="e">
        <f>VLOOKUP(AO158,'Course List (program)'!$G$2:$L$100,6,FALSE)</f>
        <v>#N/A</v>
      </c>
      <c r="AP161" s="747" t="e">
        <f>VLOOKUP(AP158,'Course List (program)'!$G$2:$L$100,6,FALSE)</f>
        <v>#N/A</v>
      </c>
      <c r="AQ161" s="745" t="e">
        <f>VLOOKUP(AQ158,'Course List (program)'!$G$2:$L$100,6,FALSE)</f>
        <v>#N/A</v>
      </c>
      <c r="AR161" s="745">
        <f>VLOOKUP(AR158,'Course List (program)'!$G$2:$L$100,6,FALSE)</f>
        <v>0</v>
      </c>
      <c r="AS161" s="748" t="e">
        <f>VLOOKUP(AS158,'Course List (program)'!$G$2:$L$100,6,FALSE)</f>
        <v>#N/A</v>
      </c>
      <c r="AT161" s="1057"/>
    </row>
    <row r="162" spans="1:46" s="743" customFormat="1" ht="39.950000000000003" customHeight="1" x14ac:dyDescent="0.4">
      <c r="A162" s="700">
        <v>4</v>
      </c>
      <c r="B162" s="700" t="s">
        <v>13</v>
      </c>
      <c r="C162" s="1053"/>
      <c r="D162" s="794">
        <v>0.66666666666666663</v>
      </c>
      <c r="E162" s="795">
        <v>8</v>
      </c>
      <c r="F162" s="905" t="str">
        <f>Section1Draft!E85</f>
        <v>ARCH 451.11</v>
      </c>
      <c r="G162" s="905">
        <f>Section2Draft!$E$85</f>
        <v>0</v>
      </c>
      <c r="H162" s="796">
        <f>Section3Draft!E85</f>
        <v>0</v>
      </c>
      <c r="I162" s="797" t="str">
        <f>Section4Draft!E85</f>
        <v>ARCH 469.12</v>
      </c>
      <c r="J162" s="908">
        <f>Section1Draft!L85</f>
        <v>0</v>
      </c>
      <c r="K162" s="905">
        <f>Section2Draft!L85</f>
        <v>0</v>
      </c>
      <c r="L162" s="905" t="str">
        <f>Section3Draft!L85</f>
        <v>ARCH 492.13</v>
      </c>
      <c r="M162" s="909">
        <f>Section4Draft!L85</f>
        <v>0</v>
      </c>
      <c r="N162" s="910" t="str">
        <f>Section1Draft!F85</f>
        <v>ARCH 415.01</v>
      </c>
      <c r="O162" s="905">
        <f>Section2Draft!F85</f>
        <v>0</v>
      </c>
      <c r="P162" s="796">
        <f>Section3Draft!F85</f>
        <v>0</v>
      </c>
      <c r="Q162" s="797">
        <f>Section4Draft!F85</f>
        <v>0</v>
      </c>
      <c r="R162" s="908" t="str">
        <f>Section1Draft!M85</f>
        <v>ARCH 446.01</v>
      </c>
      <c r="S162" s="905" t="str">
        <f>Section2Draft!M85</f>
        <v>ARCH 426.01</v>
      </c>
      <c r="T162" s="905">
        <f>Section3Draft!M85</f>
        <v>0</v>
      </c>
      <c r="U162" s="909">
        <f>Section4Draft!M85</f>
        <v>0</v>
      </c>
      <c r="V162" s="910" t="str">
        <f>Section1Draft!G85</f>
        <v>ARCH 372.01</v>
      </c>
      <c r="W162" s="905">
        <f>Section2Draft!G85</f>
        <v>0</v>
      </c>
      <c r="X162" s="796">
        <f>Section3Draft!G85</f>
        <v>0</v>
      </c>
      <c r="Y162" s="797">
        <f>Section4Draft!G85</f>
        <v>0</v>
      </c>
      <c r="Z162" s="908" t="str">
        <f>Section1Draft!N85</f>
        <v>ES 302.01</v>
      </c>
      <c r="AA162" s="905" t="str">
        <f>Section2Draft!N85</f>
        <v>ARCH 416.02</v>
      </c>
      <c r="AB162" s="905">
        <f>Section3Draft!N85</f>
        <v>0</v>
      </c>
      <c r="AC162" s="909">
        <f>Section4Draft!N85</f>
        <v>0</v>
      </c>
      <c r="AD162" s="910">
        <f>Section1Draft!H85</f>
        <v>0</v>
      </c>
      <c r="AE162" s="905" t="str">
        <f>Section2Draft!H85</f>
        <v>ARCH 451.12</v>
      </c>
      <c r="AF162" s="796">
        <f>Section3Draft!H85</f>
        <v>0</v>
      </c>
      <c r="AG162" s="797">
        <f>Section4Draft!H85</f>
        <v>0</v>
      </c>
      <c r="AH162" s="908" t="str">
        <f>Section1Draft!O85</f>
        <v>ARCH 492.11</v>
      </c>
      <c r="AI162" s="905" t="str">
        <f>Section2Draft!O85</f>
        <v>ARCH 492.12</v>
      </c>
      <c r="AJ162" s="905">
        <f>Section3Draft!O85</f>
        <v>0</v>
      </c>
      <c r="AK162" s="909">
        <f>Section4Draft!O85</f>
        <v>0</v>
      </c>
      <c r="AL162" s="910" t="str">
        <f>Section1Draft!I85</f>
        <v>ARCH 469.11</v>
      </c>
      <c r="AM162" s="905">
        <f>Section2Draft!I85</f>
        <v>0</v>
      </c>
      <c r="AN162" s="796">
        <f>Section3Draft!I85</f>
        <v>0</v>
      </c>
      <c r="AO162" s="797">
        <f>Section4Draft!I85</f>
        <v>0</v>
      </c>
      <c r="AP162" s="908">
        <f>Section1Draft!P85</f>
        <v>0</v>
      </c>
      <c r="AQ162" s="905">
        <f>Section2Draft!P85</f>
        <v>0</v>
      </c>
      <c r="AR162" s="905" t="str">
        <f>Section3Draft!P85</f>
        <v>ARCH 326.01</v>
      </c>
      <c r="AS162" s="909">
        <f>Section4Draft!P85</f>
        <v>0</v>
      </c>
      <c r="AT162" s="1057"/>
    </row>
    <row r="163" spans="1:46" s="820" customFormat="1" ht="60" customHeight="1" x14ac:dyDescent="0.35">
      <c r="A163" s="814">
        <v>4</v>
      </c>
      <c r="B163" s="814" t="s">
        <v>14</v>
      </c>
      <c r="C163" s="1053"/>
      <c r="D163" s="809"/>
      <c r="E163" s="810"/>
      <c r="F163" s="906" t="str">
        <f>VLOOKUP(F162,'Course List (program)'!$G$2:$L$100,2,FALSE)</f>
        <v>Architectural Design Studio V</v>
      </c>
      <c r="G163" s="906" t="e">
        <f>VLOOKUP(G162,'Course List (program)'!$G$2:$L$100,2,FALSE)</f>
        <v>#N/A</v>
      </c>
      <c r="H163" s="815" t="e">
        <f>VLOOKUP(H162,'Course List (program)'!$G$2:$L$100,2,FALSE)</f>
        <v>#N/A</v>
      </c>
      <c r="I163" s="816" t="str">
        <f>VLOOKUP(I162,'Course List (program)'!$G$2:$L$100,2,FALSE)</f>
        <v>Residential Environment Project</v>
      </c>
      <c r="J163" s="911" t="e">
        <f>VLOOKUP(J162,'Course List (program)'!$G$2:$L$100,2,FALSE)</f>
        <v>#N/A</v>
      </c>
      <c r="K163" s="906" t="e">
        <f>VLOOKUP(K162,'Course List (program)'!$G$2:$L$100,2,FALSE)</f>
        <v>#N/A</v>
      </c>
      <c r="L163" s="906" t="str">
        <f>VLOOKUP(L162,'Course List (program)'!$G$2:$L$100,2,FALSE)</f>
        <v>Graduation Project</v>
      </c>
      <c r="M163" s="912" t="e">
        <f>VLOOKUP(M162,'Course List (program)'!$G$2:$L$100,2,FALSE)</f>
        <v>#N/A</v>
      </c>
      <c r="N163" s="913" t="str">
        <f>VLOOKUP(N162,'Course List (program)'!$G$2:$L$100,2,FALSE)</f>
        <v>Construction Management</v>
      </c>
      <c r="O163" s="906" t="e">
        <f>VLOOKUP(O162,'Course List (program)'!$G$2:$L$100,2,FALSE)</f>
        <v>#N/A</v>
      </c>
      <c r="P163" s="815" t="e">
        <f>VLOOKUP(P162,'Course List (program)'!$G$2:$L$100,2,FALSE)</f>
        <v>#N/A</v>
      </c>
      <c r="Q163" s="816" t="e">
        <f>VLOOKUP(Q162,'Course List (program)'!$G$2:$L$100,2,FALSE)</f>
        <v>#N/A</v>
      </c>
      <c r="R163" s="911" t="str">
        <f>VLOOKUP(R162,'Course List (program)'!$G$2:$L$100,2,FALSE)</f>
        <v>Environmental Image</v>
      </c>
      <c r="S163" s="906" t="str">
        <f>VLOOKUP(S162,'Course List (program)'!$G$2:$L$100,2,FALSE)</f>
        <v xml:space="preserve">Building Safety Systems </v>
      </c>
      <c r="T163" s="906" t="e">
        <f>VLOOKUP(T162,'Course List (program)'!$G$2:$L$100,2,FALSE)</f>
        <v>#N/A</v>
      </c>
      <c r="U163" s="912" t="e">
        <f>VLOOKUP(U162,'Course List (program)'!$G$2:$L$100,2,FALSE)</f>
        <v>#N/A</v>
      </c>
      <c r="V163" s="913" t="str">
        <f>VLOOKUP(V162,'Course List (program)'!$G$2:$L$100,2,FALSE)</f>
        <v>Energy Efficient Buildings</v>
      </c>
      <c r="W163" s="906" t="e">
        <f>VLOOKUP(W162,'Course List (program)'!$G$2:$L$100,2,FALSE)</f>
        <v>#N/A</v>
      </c>
      <c r="X163" s="815" t="e">
        <f>VLOOKUP(X162,'Course List (program)'!$G$2:$L$100,2,FALSE)</f>
        <v>#N/A</v>
      </c>
      <c r="Y163" s="816" t="e">
        <f>VLOOKUP(Y162,'Course List (program)'!$G$2:$L$100,2,FALSE)</f>
        <v>#N/A</v>
      </c>
      <c r="Z163" s="911" t="str">
        <f>VLOOKUP(Z162,'Course List (program)'!$G$2:$L$100,2,FALSE)</f>
        <v>Architectural Project Management</v>
      </c>
      <c r="AA163" s="906" t="str">
        <f>VLOOKUP(AA162,'Course List (program)'!$G$2:$L$100,2,FALSE)</f>
        <v>Cost Estimate &amp; Professional Practice</v>
      </c>
      <c r="AB163" s="906" t="e">
        <f>VLOOKUP(AB162,'Course List (program)'!$G$2:$L$100,2,FALSE)</f>
        <v>#N/A</v>
      </c>
      <c r="AC163" s="912" t="e">
        <f>VLOOKUP(AC162,'Course List (program)'!$G$2:$L$100,2,FALSE)</f>
        <v>#N/A</v>
      </c>
      <c r="AD163" s="913" t="e">
        <f>VLOOKUP(AD162,'Course List (program)'!$G$2:$L$100,2,FALSE)</f>
        <v>#N/A</v>
      </c>
      <c r="AE163" s="906" t="str">
        <f>VLOOKUP(AE162,'Course List (program)'!$G$2:$L$100,2,FALSE)</f>
        <v>Architectural Design Studio V</v>
      </c>
      <c r="AF163" s="815" t="e">
        <f>VLOOKUP(AF162,'Course List (program)'!$G$2:$L$100,2,FALSE)</f>
        <v>#N/A</v>
      </c>
      <c r="AG163" s="816" t="e">
        <f>VLOOKUP(AG162,'Course List (program)'!$G$2:$L$100,2,FALSE)</f>
        <v>#N/A</v>
      </c>
      <c r="AH163" s="911" t="str">
        <f>VLOOKUP(AH162,'Course List (program)'!$G$2:$L$100,2,FALSE)</f>
        <v>Graduation Project</v>
      </c>
      <c r="AI163" s="906" t="str">
        <f>VLOOKUP(AI162,'Course List (program)'!$G$2:$L$100,2,FALSE)</f>
        <v>Graduation Project</v>
      </c>
      <c r="AJ163" s="906" t="e">
        <f>VLOOKUP(AJ162,'Course List (program)'!$G$2:$L$100,2,FALSE)</f>
        <v>#N/A</v>
      </c>
      <c r="AK163" s="912" t="e">
        <f>VLOOKUP(AK162,'Course List (program)'!$G$2:$L$100,2,FALSE)</f>
        <v>#N/A</v>
      </c>
      <c r="AL163" s="913" t="str">
        <f>VLOOKUP(AL162,'Course List (program)'!$G$2:$L$100,2,FALSE)</f>
        <v>Residential Environment Project</v>
      </c>
      <c r="AM163" s="906" t="e">
        <f>VLOOKUP(AM162,'Course List (program)'!$G$2:$L$100,2,FALSE)</f>
        <v>#N/A</v>
      </c>
      <c r="AN163" s="815" t="e">
        <f>VLOOKUP(AN162,'Course List (program)'!$G$2:$L$100,2,FALSE)</f>
        <v>#N/A</v>
      </c>
      <c r="AO163" s="816" t="e">
        <f>VLOOKUP(AO162,'Course List (program)'!$G$2:$L$100,2,FALSE)</f>
        <v>#N/A</v>
      </c>
      <c r="AP163" s="911" t="e">
        <f>VLOOKUP(AP162,'Course List (program)'!$G$2:$L$100,2,FALSE)</f>
        <v>#N/A</v>
      </c>
      <c r="AQ163" s="906" t="e">
        <f>VLOOKUP(AQ162,'Course List (program)'!$G$2:$L$100,2,FALSE)</f>
        <v>#N/A</v>
      </c>
      <c r="AR163" s="906" t="str">
        <f>VLOOKUP(AR162,'Course List (program)'!$G$2:$L$100,2,FALSE)</f>
        <v>Culture and Architecture</v>
      </c>
      <c r="AS163" s="912" t="e">
        <f>VLOOKUP(AS162,'Course List (program)'!$G$2:$L$100,2,FALSE)</f>
        <v>#N/A</v>
      </c>
      <c r="AT163" s="1057"/>
    </row>
    <row r="164" spans="1:46" s="808" customFormat="1" ht="39.950000000000003" customHeight="1" x14ac:dyDescent="0.3">
      <c r="A164" s="813">
        <v>4</v>
      </c>
      <c r="B164" s="813" t="s">
        <v>809</v>
      </c>
      <c r="C164" s="1053"/>
      <c r="D164" s="834"/>
      <c r="E164" s="835"/>
      <c r="F164" s="907" t="str">
        <f>VLOOKUP(F162,'Course List (program)'!$G$2:$L$100,3,FALSE)</f>
        <v>Prof. Dr. A. Fatih PAKDİL</v>
      </c>
      <c r="G164" s="907" t="e">
        <f>VLOOKUP(G162,'Course List (program)'!$G$2:$L$100,3,FALSE)</f>
        <v>#N/A</v>
      </c>
      <c r="H164" s="827" t="e">
        <f>VLOOKUP(H162,'Course List (program)'!$G$2:$L$100,3,FALSE)</f>
        <v>#N/A</v>
      </c>
      <c r="I164" s="828" t="str">
        <f>VLOOKUP(I162,'Course List (program)'!$G$2:$L$100,3,FALSE)</f>
        <v>Yrd. Doç. Dr. Hakan UZBERK</v>
      </c>
      <c r="J164" s="914" t="e">
        <f>VLOOKUP(J162,'Course List (program)'!$G$2:$L$100,3,FALSE)</f>
        <v>#N/A</v>
      </c>
      <c r="K164" s="907" t="e">
        <f>VLOOKUP(K162,'Course List (program)'!$G$2:$L$100,3,FALSE)</f>
        <v>#N/A</v>
      </c>
      <c r="L164" s="907" t="str">
        <f>VLOOKUP(L162,'Course List (program)'!$G$2:$L$100,3,FALSE)</f>
        <v>Öğr. Gör. Dr. Nihat GÜNDÜZ</v>
      </c>
      <c r="M164" s="915" t="e">
        <f>VLOOKUP(M162,'Course List (program)'!$G$2:$L$100,3,FALSE)</f>
        <v>#N/A</v>
      </c>
      <c r="N164" s="916" t="str">
        <f>VLOOKUP(N162,'Course List (program)'!$G$2:$L$100,3,FALSE)</f>
        <v>Öğr. Gör. M. Cem AKDAMAR</v>
      </c>
      <c r="O164" s="907" t="e">
        <f>VLOOKUP(O162,'Course List (program)'!$G$2:$L$100,3,FALSE)</f>
        <v>#N/A</v>
      </c>
      <c r="P164" s="827" t="e">
        <f>VLOOKUP(P162,'Course List (program)'!$G$2:$L$100,3,FALSE)</f>
        <v>#N/A</v>
      </c>
      <c r="Q164" s="828" t="e">
        <f>VLOOKUP(Q162,'Course List (program)'!$G$2:$L$100,3,FALSE)</f>
        <v>#N/A</v>
      </c>
      <c r="R164" s="914" t="str">
        <f>VLOOKUP(R162,'Course List (program)'!$G$2:$L$100,3,FALSE)</f>
        <v>Prof. Dr. A. Zekiye ABALI</v>
      </c>
      <c r="S164" s="907" t="str">
        <f>VLOOKUP(S162,'Course List (program)'!$G$2:$L$100,3,FALSE)</f>
        <v>Öğr. Gör. Cengiz GÖKÇE</v>
      </c>
      <c r="T164" s="907" t="e">
        <f>VLOOKUP(T162,'Course List (program)'!$G$2:$L$100,3,FALSE)</f>
        <v>#N/A</v>
      </c>
      <c r="U164" s="915" t="e">
        <f>VLOOKUP(U162,'Course List (program)'!$G$2:$L$100,3,FALSE)</f>
        <v>#N/A</v>
      </c>
      <c r="V164" s="916" t="str">
        <f>VLOOKUP(V162,'Course List (program)'!$G$2:$L$100,3,FALSE)</f>
        <v>Doç. Dr. Ayşin SEV</v>
      </c>
      <c r="W164" s="907" t="e">
        <f>VLOOKUP(W162,'Course List (program)'!$G$2:$L$100,3,FALSE)</f>
        <v>#N/A</v>
      </c>
      <c r="X164" s="827" t="e">
        <f>VLOOKUP(X162,'Course List (program)'!$G$2:$L$100,3,FALSE)</f>
        <v>#N/A</v>
      </c>
      <c r="Y164" s="828" t="e">
        <f>VLOOKUP(Y162,'Course List (program)'!$G$2:$L$100,3,FALSE)</f>
        <v>#N/A</v>
      </c>
      <c r="Z164" s="914" t="str">
        <f>VLOOKUP(Z162,'Course List (program)'!$G$2:$L$100,3,FALSE)</f>
        <v>Öğr. Gör. M. Cem AKDAMAR</v>
      </c>
      <c r="AA164" s="907" t="str">
        <f>VLOOKUP(AA162,'Course List (program)'!$G$2:$L$100,3,FALSE)</f>
        <v>Öğr. Gör. Dr. Jülide DEMİRDÖVEN</v>
      </c>
      <c r="AB164" s="907" t="e">
        <f>VLOOKUP(AB162,'Course List (program)'!$G$2:$L$100,3,FALSE)</f>
        <v>#N/A</v>
      </c>
      <c r="AC164" s="915" t="e">
        <f>VLOOKUP(AC162,'Course List (program)'!$G$2:$L$100,3,FALSE)</f>
        <v>#N/A</v>
      </c>
      <c r="AD164" s="916" t="e">
        <f>VLOOKUP(AD162,'Course List (program)'!$G$2:$L$100,3,FALSE)</f>
        <v>#N/A</v>
      </c>
      <c r="AE164" s="907" t="str">
        <f>VLOOKUP(AE162,'Course List (program)'!$G$2:$L$100,3,FALSE)</f>
        <v>Prof. Dr. Ahmet Vefik ALP</v>
      </c>
      <c r="AF164" s="827" t="e">
        <f>VLOOKUP(AF162,'Course List (program)'!$G$2:$L$100,3,FALSE)</f>
        <v>#N/A</v>
      </c>
      <c r="AG164" s="828" t="e">
        <f>VLOOKUP(AG162,'Course List (program)'!$G$2:$L$100,3,FALSE)</f>
        <v>#N/A</v>
      </c>
      <c r="AH164" s="914" t="str">
        <f>VLOOKUP(AH162,'Course List (program)'!$G$2:$L$100,3,FALSE)</f>
        <v>Prof. Dr. Belkıs ULUOĞLU</v>
      </c>
      <c r="AI164" s="907" t="str">
        <f>VLOOKUP(AI162,'Course List (program)'!$G$2:$L$100,3,FALSE)</f>
        <v>Prof. Dr. Sevinç HADİ</v>
      </c>
      <c r="AJ164" s="907" t="e">
        <f>VLOOKUP(AJ162,'Course List (program)'!$G$2:$L$100,3,FALSE)</f>
        <v>#N/A</v>
      </c>
      <c r="AK164" s="915" t="e">
        <f>VLOOKUP(AK162,'Course List (program)'!$G$2:$L$100,3,FALSE)</f>
        <v>#N/A</v>
      </c>
      <c r="AL164" s="916" t="str">
        <f>VLOOKUP(AL162,'Course List (program)'!$G$2:$L$100,3,FALSE)</f>
        <v>Doç. Dr. A. Dilek ÖZDEMİR</v>
      </c>
      <c r="AM164" s="907" t="e">
        <f>VLOOKUP(AM162,'Course List (program)'!$G$2:$L$100,3,FALSE)</f>
        <v>#N/A</v>
      </c>
      <c r="AN164" s="827" t="e">
        <f>VLOOKUP(AN162,'Course List (program)'!$G$2:$L$100,3,FALSE)</f>
        <v>#N/A</v>
      </c>
      <c r="AO164" s="828" t="e">
        <f>VLOOKUP(AO162,'Course List (program)'!$G$2:$L$100,3,FALSE)</f>
        <v>#N/A</v>
      </c>
      <c r="AP164" s="914" t="e">
        <f>VLOOKUP(AP162,'Course List (program)'!$G$2:$L$100,3,FALSE)</f>
        <v>#N/A</v>
      </c>
      <c r="AQ164" s="907" t="e">
        <f>VLOOKUP(AQ162,'Course List (program)'!$G$2:$L$100,3,FALSE)</f>
        <v>#N/A</v>
      </c>
      <c r="AR164" s="907" t="str">
        <f>VLOOKUP(AR162,'Course List (program)'!$G$2:$L$100,3,FALSE)</f>
        <v>Yrd. Doç. Dr. Soner ŞAHİN</v>
      </c>
      <c r="AS164" s="915" t="e">
        <f>VLOOKUP(AS162,'Course List (program)'!$G$2:$L$100,3,FALSE)</f>
        <v>#N/A</v>
      </c>
      <c r="AT164" s="1057"/>
    </row>
    <row r="165" spans="1:46" ht="39.950000000000003" hidden="1" customHeight="1" x14ac:dyDescent="0.4">
      <c r="A165" s="700">
        <v>4</v>
      </c>
      <c r="B165" s="700" t="s">
        <v>540</v>
      </c>
      <c r="C165" s="1053"/>
      <c r="D165" s="772"/>
      <c r="E165" s="773"/>
      <c r="F165" s="745">
        <f>VLOOKUP(F162,'Course List (program)'!$G$2:$L$100,6,FALSE)</f>
        <v>0</v>
      </c>
      <c r="G165" s="745" t="e">
        <f>VLOOKUP(G162,'Course List (program)'!$G$2:$L$100,6,FALSE)</f>
        <v>#N/A</v>
      </c>
      <c r="H165" s="745" t="e">
        <f>VLOOKUP(H162,'Course List (program)'!$G$2:$L$100,6,FALSE)</f>
        <v>#N/A</v>
      </c>
      <c r="I165" s="746">
        <f>VLOOKUP(I162,'Course List (program)'!$G$2:$L$100,6,FALSE)</f>
        <v>0</v>
      </c>
      <c r="J165" s="747" t="e">
        <f>VLOOKUP(J162,'Course List (program)'!$G$2:$L$100,6,FALSE)</f>
        <v>#N/A</v>
      </c>
      <c r="K165" s="745" t="e">
        <f>VLOOKUP(K162,'Course List (program)'!$G$2:$L$100,6,FALSE)</f>
        <v>#N/A</v>
      </c>
      <c r="L165" s="745">
        <f>VLOOKUP(L162,'Course List (program)'!$G$2:$L$100,6,FALSE)</f>
        <v>0</v>
      </c>
      <c r="M165" s="748" t="e">
        <f>VLOOKUP(M162,'Course List (program)'!$G$2:$L$100,6,FALSE)</f>
        <v>#N/A</v>
      </c>
      <c r="N165" s="749">
        <f>VLOOKUP(N162,'Course List (program)'!$G$2:$L$100,6,FALSE)</f>
        <v>0</v>
      </c>
      <c r="O165" s="745" t="e">
        <f>VLOOKUP(O162,'Course List (program)'!$G$2:$L$100,6,FALSE)</f>
        <v>#N/A</v>
      </c>
      <c r="P165" s="745" t="e">
        <f>VLOOKUP(P162,'Course List (program)'!$G$2:$L$100,6,FALSE)</f>
        <v>#N/A</v>
      </c>
      <c r="Q165" s="746" t="e">
        <f>VLOOKUP(Q162,'Course List (program)'!$G$2:$L$100,6,FALSE)</f>
        <v>#N/A</v>
      </c>
      <c r="R165" s="747">
        <f>VLOOKUP(R162,'Course List (program)'!$G$2:$L$100,6,FALSE)</f>
        <v>0</v>
      </c>
      <c r="S165" s="745">
        <f>VLOOKUP(S162,'Course List (program)'!$G$2:$L$100,6,FALSE)</f>
        <v>0</v>
      </c>
      <c r="T165" s="745" t="e">
        <f>VLOOKUP(T162,'Course List (program)'!$G$2:$L$100,6,FALSE)</f>
        <v>#N/A</v>
      </c>
      <c r="U165" s="748" t="e">
        <f>VLOOKUP(U162,'Course List (program)'!$G$2:$L$100,6,FALSE)</f>
        <v>#N/A</v>
      </c>
      <c r="V165" s="749">
        <f>VLOOKUP(V162,'Course List (program)'!$G$2:$L$100,6,FALSE)</f>
        <v>0</v>
      </c>
      <c r="W165" s="745" t="e">
        <f>VLOOKUP(W162,'Course List (program)'!$G$2:$L$100,6,FALSE)</f>
        <v>#N/A</v>
      </c>
      <c r="X165" s="745" t="e">
        <f>VLOOKUP(X162,'Course List (program)'!$G$2:$L$100,6,FALSE)</f>
        <v>#N/A</v>
      </c>
      <c r="Y165" s="746" t="e">
        <f>VLOOKUP(Y162,'Course List (program)'!$G$2:$L$100,6,FALSE)</f>
        <v>#N/A</v>
      </c>
      <c r="Z165" s="747">
        <f>VLOOKUP(Z162,'Course List (program)'!$G$2:$L$100,6,FALSE)</f>
        <v>0</v>
      </c>
      <c r="AA165" s="745">
        <f>VLOOKUP(AA162,'Course List (program)'!$G$2:$L$100,6,FALSE)</f>
        <v>0</v>
      </c>
      <c r="AB165" s="745" t="e">
        <f>VLOOKUP(AB162,'Course List (program)'!$G$2:$L$100,6,FALSE)</f>
        <v>#N/A</v>
      </c>
      <c r="AC165" s="748" t="e">
        <f>VLOOKUP(AC162,'Course List (program)'!$G$2:$L$100,6,FALSE)</f>
        <v>#N/A</v>
      </c>
      <c r="AD165" s="749" t="e">
        <f>VLOOKUP(AD162,'Course List (program)'!$G$2:$L$100,6,FALSE)</f>
        <v>#N/A</v>
      </c>
      <c r="AE165" s="745">
        <f>VLOOKUP(AE162,'Course List (program)'!$G$2:$L$100,6,FALSE)</f>
        <v>0</v>
      </c>
      <c r="AF165" s="745" t="e">
        <f>VLOOKUP(AF162,'Course List (program)'!$G$2:$L$100,6,FALSE)</f>
        <v>#N/A</v>
      </c>
      <c r="AG165" s="746" t="e">
        <f>VLOOKUP(AG162,'Course List (program)'!$G$2:$L$100,6,FALSE)</f>
        <v>#N/A</v>
      </c>
      <c r="AH165" s="747">
        <f>VLOOKUP(AH162,'Course List (program)'!$G$2:$L$100,6,FALSE)</f>
        <v>0</v>
      </c>
      <c r="AI165" s="745">
        <f>VLOOKUP(AI162,'Course List (program)'!$G$2:$L$100,6,FALSE)</f>
        <v>0</v>
      </c>
      <c r="AJ165" s="745" t="e">
        <f>VLOOKUP(AJ162,'Course List (program)'!$G$2:$L$100,6,FALSE)</f>
        <v>#N/A</v>
      </c>
      <c r="AK165" s="748" t="e">
        <f>VLOOKUP(AK162,'Course List (program)'!$G$2:$L$100,6,FALSE)</f>
        <v>#N/A</v>
      </c>
      <c r="AL165" s="745">
        <f>VLOOKUP(AL162,'Course List (program)'!$G$2:$L$100,6,FALSE)</f>
        <v>0</v>
      </c>
      <c r="AM165" s="745" t="e">
        <f>VLOOKUP(AM162,'Course List (program)'!$G$2:$L$100,6,FALSE)</f>
        <v>#N/A</v>
      </c>
      <c r="AN165" s="745" t="e">
        <f>VLOOKUP(AN162,'Course List (program)'!$G$2:$L$100,6,FALSE)</f>
        <v>#N/A</v>
      </c>
      <c r="AO165" s="746" t="e">
        <f>VLOOKUP(AO162,'Course List (program)'!$G$2:$L$100,6,FALSE)</f>
        <v>#N/A</v>
      </c>
      <c r="AP165" s="747" t="e">
        <f>VLOOKUP(AP162,'Course List (program)'!$G$2:$L$100,6,FALSE)</f>
        <v>#N/A</v>
      </c>
      <c r="AQ165" s="745" t="e">
        <f>VLOOKUP(AQ162,'Course List (program)'!$G$2:$L$100,6,FALSE)</f>
        <v>#N/A</v>
      </c>
      <c r="AR165" s="745">
        <f>VLOOKUP(AR162,'Course List (program)'!$G$2:$L$100,6,FALSE)</f>
        <v>0</v>
      </c>
      <c r="AS165" s="748" t="e">
        <f>VLOOKUP(AS162,'Course List (program)'!$G$2:$L$100,6,FALSE)</f>
        <v>#N/A</v>
      </c>
      <c r="AT165" s="1057"/>
    </row>
    <row r="166" spans="1:46" s="743" customFormat="1" ht="39.950000000000003" customHeight="1" x14ac:dyDescent="0.4">
      <c r="A166" s="700">
        <v>4</v>
      </c>
      <c r="B166" s="700" t="s">
        <v>13</v>
      </c>
      <c r="C166" s="1053"/>
      <c r="D166" s="794">
        <v>0.70833333333333337</v>
      </c>
      <c r="E166" s="795">
        <v>9</v>
      </c>
      <c r="F166" s="905" t="str">
        <f>Section1Draft!E87</f>
        <v>ARCH 451.11</v>
      </c>
      <c r="G166" s="905">
        <f>Section2Draft!$E$87</f>
        <v>0</v>
      </c>
      <c r="H166" s="796">
        <f>Section3Draft!E87</f>
        <v>0</v>
      </c>
      <c r="I166" s="797" t="str">
        <f>Section4Draft!E87</f>
        <v>ARCH 469.12</v>
      </c>
      <c r="J166" s="908">
        <f>Section1Draft!L87</f>
        <v>0</v>
      </c>
      <c r="K166" s="905">
        <f>Section2Draft!L87</f>
        <v>0</v>
      </c>
      <c r="L166" s="905" t="str">
        <f>Section3Draft!L87</f>
        <v>ARCH 492.13</v>
      </c>
      <c r="M166" s="909">
        <f>Section4Draft!L87</f>
        <v>0</v>
      </c>
      <c r="N166" s="910" t="str">
        <f>Section1Draft!F87</f>
        <v>ARCH 415.01</v>
      </c>
      <c r="O166" s="905">
        <f>Section2Draft!F87</f>
        <v>0</v>
      </c>
      <c r="P166" s="796">
        <f>Section3Draft!F87</f>
        <v>0</v>
      </c>
      <c r="Q166" s="797">
        <f>Section4Draft!F87</f>
        <v>0</v>
      </c>
      <c r="R166" s="908">
        <f>Section1Draft!M87</f>
        <v>0</v>
      </c>
      <c r="S166" s="905">
        <f>Section2Draft!M87</f>
        <v>0</v>
      </c>
      <c r="T166" s="905">
        <f>Section3Draft!M87</f>
        <v>0</v>
      </c>
      <c r="U166" s="909">
        <f>Section4Draft!M87</f>
        <v>0</v>
      </c>
      <c r="V166" s="910">
        <f>Section1Draft!G87</f>
        <v>0</v>
      </c>
      <c r="W166" s="905">
        <f>Section2Draft!G87</f>
        <v>0</v>
      </c>
      <c r="X166" s="796">
        <f>Section3Draft!G87</f>
        <v>0</v>
      </c>
      <c r="Y166" s="797">
        <f>Section4Draft!G87</f>
        <v>0</v>
      </c>
      <c r="Z166" s="908">
        <f>Section1Draft!N87</f>
        <v>0</v>
      </c>
      <c r="AA166" s="905">
        <f>Section2Draft!N87</f>
        <v>0</v>
      </c>
      <c r="AB166" s="905">
        <f>Section3Draft!N87</f>
        <v>0</v>
      </c>
      <c r="AC166" s="909">
        <f>Section4Draft!N87</f>
        <v>0</v>
      </c>
      <c r="AD166" s="910">
        <f>Section1Draft!H87</f>
        <v>0</v>
      </c>
      <c r="AE166" s="905" t="str">
        <f>Section2Draft!H87</f>
        <v>ARCH 451.12</v>
      </c>
      <c r="AF166" s="796">
        <f>Section3Draft!H87</f>
        <v>0</v>
      </c>
      <c r="AG166" s="797">
        <f>Section4Draft!H87</f>
        <v>0</v>
      </c>
      <c r="AH166" s="908" t="str">
        <f>Section1Draft!O87</f>
        <v>ARCH 492.11</v>
      </c>
      <c r="AI166" s="905" t="str">
        <f>Section2Draft!O87</f>
        <v>ARCH 492.12</v>
      </c>
      <c r="AJ166" s="905">
        <f>Section3Draft!O87</f>
        <v>0</v>
      </c>
      <c r="AK166" s="909">
        <f>Section4Draft!O87</f>
        <v>0</v>
      </c>
      <c r="AL166" s="910" t="str">
        <f>Section1Draft!I87</f>
        <v>ARCH 469.11</v>
      </c>
      <c r="AM166" s="905">
        <f>Section2Draft!I87</f>
        <v>0</v>
      </c>
      <c r="AN166" s="796">
        <f>Section3Draft!I87</f>
        <v>0</v>
      </c>
      <c r="AO166" s="797">
        <f>Section4Draft!I87</f>
        <v>0</v>
      </c>
      <c r="AP166" s="908">
        <f>Section1Draft!P87</f>
        <v>0</v>
      </c>
      <c r="AQ166" s="905">
        <f>Section2Draft!P87</f>
        <v>0</v>
      </c>
      <c r="AR166" s="905">
        <f>Section3Draft!P87</f>
        <v>0</v>
      </c>
      <c r="AS166" s="909">
        <f>Section4Draft!P87</f>
        <v>0</v>
      </c>
      <c r="AT166" s="1057"/>
    </row>
    <row r="167" spans="1:46" s="820" customFormat="1" ht="60" customHeight="1" x14ac:dyDescent="0.35">
      <c r="A167" s="814">
        <v>4</v>
      </c>
      <c r="B167" s="814" t="s">
        <v>14</v>
      </c>
      <c r="C167" s="1053"/>
      <c r="D167" s="809"/>
      <c r="E167" s="810"/>
      <c r="F167" s="906" t="str">
        <f>VLOOKUP(F166,'Course List (program)'!$G$2:$L$100,2,FALSE)</f>
        <v>Architectural Design Studio V</v>
      </c>
      <c r="G167" s="906" t="e">
        <f>VLOOKUP(G166,'Course List (program)'!$G$2:$L$100,2,FALSE)</f>
        <v>#N/A</v>
      </c>
      <c r="H167" s="815" t="e">
        <f>VLOOKUP(H166,'Course List (program)'!$G$2:$L$100,2,FALSE)</f>
        <v>#N/A</v>
      </c>
      <c r="I167" s="816" t="str">
        <f>VLOOKUP(I166,'Course List (program)'!$G$2:$L$100,2,FALSE)</f>
        <v>Residential Environment Project</v>
      </c>
      <c r="J167" s="911" t="e">
        <f>VLOOKUP(J166,'Course List (program)'!$G$2:$L$100,2,FALSE)</f>
        <v>#N/A</v>
      </c>
      <c r="K167" s="906" t="e">
        <f>VLOOKUP(K166,'Course List (program)'!$G$2:$L$100,2,FALSE)</f>
        <v>#N/A</v>
      </c>
      <c r="L167" s="906" t="str">
        <f>VLOOKUP(L166,'Course List (program)'!$G$2:$L$100,2,FALSE)</f>
        <v>Graduation Project</v>
      </c>
      <c r="M167" s="912" t="e">
        <f>VLOOKUP(M166,'Course List (program)'!$G$2:$L$100,2,FALSE)</f>
        <v>#N/A</v>
      </c>
      <c r="N167" s="913" t="str">
        <f>VLOOKUP(N166,'Course List (program)'!$G$2:$L$100,2,FALSE)</f>
        <v>Construction Management</v>
      </c>
      <c r="O167" s="906" t="e">
        <f>VLOOKUP(O166,'Course List (program)'!$G$2:$L$100,2,FALSE)</f>
        <v>#N/A</v>
      </c>
      <c r="P167" s="815" t="e">
        <f>VLOOKUP(P166,'Course List (program)'!$G$2:$L$100,2,FALSE)</f>
        <v>#N/A</v>
      </c>
      <c r="Q167" s="816" t="e">
        <f>VLOOKUP(Q166,'Course List (program)'!$G$2:$L$100,2,FALSE)</f>
        <v>#N/A</v>
      </c>
      <c r="R167" s="911" t="e">
        <f>VLOOKUP(R166,'Course List (program)'!$G$2:$L$100,2,FALSE)</f>
        <v>#N/A</v>
      </c>
      <c r="S167" s="906" t="e">
        <f>VLOOKUP(S166,'Course List (program)'!$G$2:$L$100,2,FALSE)</f>
        <v>#N/A</v>
      </c>
      <c r="T167" s="906" t="e">
        <f>VLOOKUP(T166,'Course List (program)'!$G$2:$L$100,2,FALSE)</f>
        <v>#N/A</v>
      </c>
      <c r="U167" s="912" t="e">
        <f>VLOOKUP(U166,'Course List (program)'!$G$2:$L$100,2,FALSE)</f>
        <v>#N/A</v>
      </c>
      <c r="V167" s="913" t="e">
        <f>VLOOKUP(V166,'Course List (program)'!$G$2:$L$100,2,FALSE)</f>
        <v>#N/A</v>
      </c>
      <c r="W167" s="906" t="e">
        <f>VLOOKUP(W166,'Course List (program)'!$G$2:$L$100,2,FALSE)</f>
        <v>#N/A</v>
      </c>
      <c r="X167" s="815" t="e">
        <f>VLOOKUP(X166,'Course List (program)'!$G$2:$L$100,2,FALSE)</f>
        <v>#N/A</v>
      </c>
      <c r="Y167" s="816" t="e">
        <f>VLOOKUP(Y166,'Course List (program)'!$G$2:$L$100,2,FALSE)</f>
        <v>#N/A</v>
      </c>
      <c r="Z167" s="911" t="e">
        <f>VLOOKUP(Z166,'Course List (program)'!$G$2:$L$100,2,FALSE)</f>
        <v>#N/A</v>
      </c>
      <c r="AA167" s="906" t="e">
        <f>VLOOKUP(AA166,'Course List (program)'!$G$2:$L$100,2,FALSE)</f>
        <v>#N/A</v>
      </c>
      <c r="AB167" s="906" t="e">
        <f>VLOOKUP(AB166,'Course List (program)'!$G$2:$L$100,2,FALSE)</f>
        <v>#N/A</v>
      </c>
      <c r="AC167" s="912" t="e">
        <f>VLOOKUP(AC166,'Course List (program)'!$G$2:$L$100,2,FALSE)</f>
        <v>#N/A</v>
      </c>
      <c r="AD167" s="913" t="e">
        <f>VLOOKUP(AD166,'Course List (program)'!$G$2:$L$100,2,FALSE)</f>
        <v>#N/A</v>
      </c>
      <c r="AE167" s="906" t="str">
        <f>VLOOKUP(AE166,'Course List (program)'!$G$2:$L$100,2,FALSE)</f>
        <v>Architectural Design Studio V</v>
      </c>
      <c r="AF167" s="815" t="e">
        <f>VLOOKUP(AF166,'Course List (program)'!$G$2:$L$100,2,FALSE)</f>
        <v>#N/A</v>
      </c>
      <c r="AG167" s="816" t="e">
        <f>VLOOKUP(AG166,'Course List (program)'!$G$2:$L$100,2,FALSE)</f>
        <v>#N/A</v>
      </c>
      <c r="AH167" s="911" t="str">
        <f>VLOOKUP(AH166,'Course List (program)'!$G$2:$L$100,2,FALSE)</f>
        <v>Graduation Project</v>
      </c>
      <c r="AI167" s="906" t="str">
        <f>VLOOKUP(AI166,'Course List (program)'!$G$2:$L$100,2,FALSE)</f>
        <v>Graduation Project</v>
      </c>
      <c r="AJ167" s="906" t="e">
        <f>VLOOKUP(AJ166,'Course List (program)'!$G$2:$L$100,2,FALSE)</f>
        <v>#N/A</v>
      </c>
      <c r="AK167" s="912" t="e">
        <f>VLOOKUP(AK166,'Course List (program)'!$G$2:$L$100,2,FALSE)</f>
        <v>#N/A</v>
      </c>
      <c r="AL167" s="913" t="str">
        <f>VLOOKUP(AL166,'Course List (program)'!$G$2:$L$100,2,FALSE)</f>
        <v>Residential Environment Project</v>
      </c>
      <c r="AM167" s="906" t="e">
        <f>VLOOKUP(AM166,'Course List (program)'!$G$2:$L$100,2,FALSE)</f>
        <v>#N/A</v>
      </c>
      <c r="AN167" s="815" t="e">
        <f>VLOOKUP(AN166,'Course List (program)'!$G$2:$L$100,2,FALSE)</f>
        <v>#N/A</v>
      </c>
      <c r="AO167" s="816" t="e">
        <f>VLOOKUP(AO166,'Course List (program)'!$G$2:$L$100,2,FALSE)</f>
        <v>#N/A</v>
      </c>
      <c r="AP167" s="911" t="e">
        <f>VLOOKUP(AP166,'Course List (program)'!$G$2:$L$100,2,FALSE)</f>
        <v>#N/A</v>
      </c>
      <c r="AQ167" s="906" t="e">
        <f>VLOOKUP(AQ166,'Course List (program)'!$G$2:$L$100,2,FALSE)</f>
        <v>#N/A</v>
      </c>
      <c r="AR167" s="906" t="e">
        <f>VLOOKUP(AR166,'Course List (program)'!$G$2:$L$100,2,FALSE)</f>
        <v>#N/A</v>
      </c>
      <c r="AS167" s="912" t="e">
        <f>VLOOKUP(AS166,'Course List (program)'!$G$2:$L$100,2,FALSE)</f>
        <v>#N/A</v>
      </c>
      <c r="AT167" s="1057"/>
    </row>
    <row r="168" spans="1:46" s="808" customFormat="1" ht="39.950000000000003" customHeight="1" x14ac:dyDescent="0.3">
      <c r="A168" s="813">
        <v>4</v>
      </c>
      <c r="B168" s="813" t="s">
        <v>809</v>
      </c>
      <c r="C168" s="1053"/>
      <c r="D168" s="834"/>
      <c r="E168" s="835"/>
      <c r="F168" s="907" t="str">
        <f>VLOOKUP(F166,'Course List (program)'!$G$2:$L$100,3,FALSE)</f>
        <v>Prof. Dr. A. Fatih PAKDİL</v>
      </c>
      <c r="G168" s="907" t="e">
        <f>VLOOKUP(G166,'Course List (program)'!$G$2:$L$100,3,FALSE)</f>
        <v>#N/A</v>
      </c>
      <c r="H168" s="827" t="e">
        <f>VLOOKUP(H166,'Course List (program)'!$G$2:$L$100,3,FALSE)</f>
        <v>#N/A</v>
      </c>
      <c r="I168" s="828" t="str">
        <f>VLOOKUP(I166,'Course List (program)'!$G$2:$L$100,3,FALSE)</f>
        <v>Yrd. Doç. Dr. Hakan UZBERK</v>
      </c>
      <c r="J168" s="914" t="e">
        <f>VLOOKUP(J166,'Course List (program)'!$G$2:$L$100,3,FALSE)</f>
        <v>#N/A</v>
      </c>
      <c r="K168" s="907" t="e">
        <f>VLOOKUP(K166,'Course List (program)'!$G$2:$L$100,3,FALSE)</f>
        <v>#N/A</v>
      </c>
      <c r="L168" s="907" t="str">
        <f>VLOOKUP(L166,'Course List (program)'!$G$2:$L$100,3,FALSE)</f>
        <v>Öğr. Gör. Dr. Nihat GÜNDÜZ</v>
      </c>
      <c r="M168" s="915" t="e">
        <f>VLOOKUP(M166,'Course List (program)'!$G$2:$L$100,3,FALSE)</f>
        <v>#N/A</v>
      </c>
      <c r="N168" s="916" t="str">
        <f>VLOOKUP(N166,'Course List (program)'!$G$2:$L$100,3,FALSE)</f>
        <v>Öğr. Gör. M. Cem AKDAMAR</v>
      </c>
      <c r="O168" s="907" t="e">
        <f>VLOOKUP(O166,'Course List (program)'!$G$2:$L$100,3,FALSE)</f>
        <v>#N/A</v>
      </c>
      <c r="P168" s="827" t="e">
        <f>VLOOKUP(P166,'Course List (program)'!$G$2:$L$100,3,FALSE)</f>
        <v>#N/A</v>
      </c>
      <c r="Q168" s="828" t="e">
        <f>VLOOKUP(Q166,'Course List (program)'!$G$2:$L$100,3,FALSE)</f>
        <v>#N/A</v>
      </c>
      <c r="R168" s="914" t="e">
        <f>VLOOKUP(R166,'Course List (program)'!$G$2:$L$100,3,FALSE)</f>
        <v>#N/A</v>
      </c>
      <c r="S168" s="907" t="e">
        <f>VLOOKUP(S166,'Course List (program)'!$G$2:$L$100,3,FALSE)</f>
        <v>#N/A</v>
      </c>
      <c r="T168" s="907" t="e">
        <f>VLOOKUP(T166,'Course List (program)'!$G$2:$L$100,3,FALSE)</f>
        <v>#N/A</v>
      </c>
      <c r="U168" s="915" t="e">
        <f>VLOOKUP(U166,'Course List (program)'!$G$2:$L$100,3,FALSE)</f>
        <v>#N/A</v>
      </c>
      <c r="V168" s="916" t="e">
        <f>VLOOKUP(V166,'Course List (program)'!$G$2:$L$100,3,FALSE)</f>
        <v>#N/A</v>
      </c>
      <c r="W168" s="907" t="e">
        <f>VLOOKUP(W166,'Course List (program)'!$G$2:$L$100,3,FALSE)</f>
        <v>#N/A</v>
      </c>
      <c r="X168" s="827" t="e">
        <f>VLOOKUP(X166,'Course List (program)'!$G$2:$L$100,3,FALSE)</f>
        <v>#N/A</v>
      </c>
      <c r="Y168" s="828" t="e">
        <f>VLOOKUP(Y166,'Course List (program)'!$G$2:$L$100,3,FALSE)</f>
        <v>#N/A</v>
      </c>
      <c r="Z168" s="914" t="e">
        <f>VLOOKUP(Z166,'Course List (program)'!$G$2:$L$100,3,FALSE)</f>
        <v>#N/A</v>
      </c>
      <c r="AA168" s="907" t="e">
        <f>VLOOKUP(AA166,'Course List (program)'!$G$2:$L$100,3,FALSE)</f>
        <v>#N/A</v>
      </c>
      <c r="AB168" s="907" t="e">
        <f>VLOOKUP(AB166,'Course List (program)'!$G$2:$L$100,3,FALSE)</f>
        <v>#N/A</v>
      </c>
      <c r="AC168" s="915" t="e">
        <f>VLOOKUP(AC166,'Course List (program)'!$G$2:$L$100,3,FALSE)</f>
        <v>#N/A</v>
      </c>
      <c r="AD168" s="916" t="e">
        <f>VLOOKUP(AD166,'Course List (program)'!$G$2:$L$100,3,FALSE)</f>
        <v>#N/A</v>
      </c>
      <c r="AE168" s="907" t="str">
        <f>VLOOKUP(AE166,'Course List (program)'!$G$2:$L$100,3,FALSE)</f>
        <v>Prof. Dr. Ahmet Vefik ALP</v>
      </c>
      <c r="AF168" s="827" t="e">
        <f>VLOOKUP(AF166,'Course List (program)'!$G$2:$L$100,3,FALSE)</f>
        <v>#N/A</v>
      </c>
      <c r="AG168" s="828" t="e">
        <f>VLOOKUP(AG166,'Course List (program)'!$G$2:$L$100,3,FALSE)</f>
        <v>#N/A</v>
      </c>
      <c r="AH168" s="914" t="str">
        <f>VLOOKUP(AH166,'Course List (program)'!$G$2:$L$100,3,FALSE)</f>
        <v>Prof. Dr. Belkıs ULUOĞLU</v>
      </c>
      <c r="AI168" s="907" t="str">
        <f>VLOOKUP(AI166,'Course List (program)'!$G$2:$L$100,3,FALSE)</f>
        <v>Prof. Dr. Sevinç HADİ</v>
      </c>
      <c r="AJ168" s="907" t="e">
        <f>VLOOKUP(AJ166,'Course List (program)'!$G$2:$L$100,3,FALSE)</f>
        <v>#N/A</v>
      </c>
      <c r="AK168" s="915" t="e">
        <f>VLOOKUP(AK166,'Course List (program)'!$G$2:$L$100,3,FALSE)</f>
        <v>#N/A</v>
      </c>
      <c r="AL168" s="916" t="str">
        <f>VLOOKUP(AL166,'Course List (program)'!$G$2:$L$100,3,FALSE)</f>
        <v>Doç. Dr. A. Dilek ÖZDEMİR</v>
      </c>
      <c r="AM168" s="907" t="e">
        <f>VLOOKUP(AM166,'Course List (program)'!$G$2:$L$100,3,FALSE)</f>
        <v>#N/A</v>
      </c>
      <c r="AN168" s="827" t="e">
        <f>VLOOKUP(AN166,'Course List (program)'!$G$2:$L$100,3,FALSE)</f>
        <v>#N/A</v>
      </c>
      <c r="AO168" s="828" t="e">
        <f>VLOOKUP(AO166,'Course List (program)'!$G$2:$L$100,3,FALSE)</f>
        <v>#N/A</v>
      </c>
      <c r="AP168" s="914" t="e">
        <f>VLOOKUP(AP166,'Course List (program)'!$G$2:$L$100,3,FALSE)</f>
        <v>#N/A</v>
      </c>
      <c r="AQ168" s="907" t="e">
        <f>VLOOKUP(AQ166,'Course List (program)'!$G$2:$L$100,3,FALSE)</f>
        <v>#N/A</v>
      </c>
      <c r="AR168" s="907" t="e">
        <f>VLOOKUP(AR166,'Course List (program)'!$G$2:$L$100,3,FALSE)</f>
        <v>#N/A</v>
      </c>
      <c r="AS168" s="915" t="e">
        <f>VLOOKUP(AS166,'Course List (program)'!$G$2:$L$100,3,FALSE)</f>
        <v>#N/A</v>
      </c>
      <c r="AT168" s="1057"/>
    </row>
    <row r="169" spans="1:46" ht="39.950000000000003" hidden="1" customHeight="1" x14ac:dyDescent="0.4">
      <c r="A169" s="700">
        <v>4</v>
      </c>
      <c r="B169" s="700" t="s">
        <v>540</v>
      </c>
      <c r="C169" s="1053"/>
      <c r="D169" s="772"/>
      <c r="E169" s="773"/>
      <c r="F169" s="745">
        <f>VLOOKUP(F166,'Course List (program)'!$G$2:$L$100,6,FALSE)</f>
        <v>0</v>
      </c>
      <c r="G169" s="745" t="e">
        <f>VLOOKUP(G166,'Course List (program)'!$G$2:$L$100,6,FALSE)</f>
        <v>#N/A</v>
      </c>
      <c r="H169" s="745" t="e">
        <f>VLOOKUP(H166,'Course List (program)'!$G$2:$L$100,6,FALSE)</f>
        <v>#N/A</v>
      </c>
      <c r="I169" s="746">
        <f>VLOOKUP(I166,'Course List (program)'!$G$2:$L$100,6,FALSE)</f>
        <v>0</v>
      </c>
      <c r="J169" s="747" t="e">
        <f>VLOOKUP(J166,'Course List (program)'!$G$2:$L$100,6,FALSE)</f>
        <v>#N/A</v>
      </c>
      <c r="K169" s="745" t="e">
        <f>VLOOKUP(K166,'Course List (program)'!$G$2:$L$100,6,FALSE)</f>
        <v>#N/A</v>
      </c>
      <c r="L169" s="745">
        <f>VLOOKUP(L166,'Course List (program)'!$G$2:$L$100,6,FALSE)</f>
        <v>0</v>
      </c>
      <c r="M169" s="748" t="e">
        <f>VLOOKUP(M166,'Course List (program)'!$G$2:$L$100,6,FALSE)</f>
        <v>#N/A</v>
      </c>
      <c r="N169" s="749">
        <f>VLOOKUP(N166,'Course List (program)'!$G$2:$L$100,6,FALSE)</f>
        <v>0</v>
      </c>
      <c r="O169" s="745" t="e">
        <f>VLOOKUP(O166,'Course List (program)'!$G$2:$L$100,6,FALSE)</f>
        <v>#N/A</v>
      </c>
      <c r="P169" s="745" t="e">
        <f>VLOOKUP(P166,'Course List (program)'!$G$2:$L$100,6,FALSE)</f>
        <v>#N/A</v>
      </c>
      <c r="Q169" s="746" t="e">
        <f>VLOOKUP(Q166,'Course List (program)'!$G$2:$L$100,6,FALSE)</f>
        <v>#N/A</v>
      </c>
      <c r="R169" s="747" t="e">
        <f>VLOOKUP(R166,'Course List (program)'!$G$2:$L$100,6,FALSE)</f>
        <v>#N/A</v>
      </c>
      <c r="S169" s="745" t="e">
        <f>VLOOKUP(S166,'Course List (program)'!$G$2:$L$100,6,FALSE)</f>
        <v>#N/A</v>
      </c>
      <c r="T169" s="745" t="e">
        <f>VLOOKUP(T166,'Course List (program)'!$G$2:$L$100,6,FALSE)</f>
        <v>#N/A</v>
      </c>
      <c r="U169" s="748" t="e">
        <f>VLOOKUP(U166,'Course List (program)'!$G$2:$L$100,6,FALSE)</f>
        <v>#N/A</v>
      </c>
      <c r="V169" s="749" t="e">
        <f>VLOOKUP(V166,'Course List (program)'!$G$2:$L$100,6,FALSE)</f>
        <v>#N/A</v>
      </c>
      <c r="W169" s="745" t="e">
        <f>VLOOKUP(W166,'Course List (program)'!$G$2:$L$100,6,FALSE)</f>
        <v>#N/A</v>
      </c>
      <c r="X169" s="745" t="e">
        <f>VLOOKUP(X166,'Course List (program)'!$G$2:$L$100,6,FALSE)</f>
        <v>#N/A</v>
      </c>
      <c r="Y169" s="746" t="e">
        <f>VLOOKUP(Y166,'Course List (program)'!$G$2:$L$100,6,FALSE)</f>
        <v>#N/A</v>
      </c>
      <c r="Z169" s="747" t="e">
        <f>VLOOKUP(Z166,'Course List (program)'!$G$2:$L$100,6,FALSE)</f>
        <v>#N/A</v>
      </c>
      <c r="AA169" s="745" t="e">
        <f>VLOOKUP(AA166,'Course List (program)'!$G$2:$L$100,6,FALSE)</f>
        <v>#N/A</v>
      </c>
      <c r="AB169" s="745" t="e">
        <f>VLOOKUP(AB166,'Course List (program)'!$G$2:$L$100,6,FALSE)</f>
        <v>#N/A</v>
      </c>
      <c r="AC169" s="748" t="e">
        <f>VLOOKUP(AC166,'Course List (program)'!$G$2:$L$100,6,FALSE)</f>
        <v>#N/A</v>
      </c>
      <c r="AD169" s="749" t="e">
        <f>VLOOKUP(AD166,'Course List (program)'!$G$2:$L$100,6,FALSE)</f>
        <v>#N/A</v>
      </c>
      <c r="AE169" s="745">
        <f>VLOOKUP(AE166,'Course List (program)'!$G$2:$L$100,6,FALSE)</f>
        <v>0</v>
      </c>
      <c r="AF169" s="745" t="e">
        <f>VLOOKUP(AF166,'Course List (program)'!$G$2:$L$100,6,FALSE)</f>
        <v>#N/A</v>
      </c>
      <c r="AG169" s="746" t="e">
        <f>VLOOKUP(AG166,'Course List (program)'!$G$2:$L$100,6,FALSE)</f>
        <v>#N/A</v>
      </c>
      <c r="AH169" s="747">
        <f>VLOOKUP(AH166,'Course List (program)'!$G$2:$L$100,6,FALSE)</f>
        <v>0</v>
      </c>
      <c r="AI169" s="745">
        <f>VLOOKUP(AI166,'Course List (program)'!$G$2:$L$100,6,FALSE)</f>
        <v>0</v>
      </c>
      <c r="AJ169" s="745" t="e">
        <f>VLOOKUP(AJ166,'Course List (program)'!$G$2:$L$100,6,FALSE)</f>
        <v>#N/A</v>
      </c>
      <c r="AK169" s="748" t="e">
        <f>VLOOKUP(AK166,'Course List (program)'!$G$2:$L$100,6,FALSE)</f>
        <v>#N/A</v>
      </c>
      <c r="AL169" s="745">
        <f>VLOOKUP(AL166,'Course List (program)'!$G$2:$L$100,6,FALSE)</f>
        <v>0</v>
      </c>
      <c r="AM169" s="745" t="e">
        <f>VLOOKUP(AM166,'Course List (program)'!$G$2:$L$100,6,FALSE)</f>
        <v>#N/A</v>
      </c>
      <c r="AN169" s="745" t="e">
        <f>VLOOKUP(AN166,'Course List (program)'!$G$2:$L$100,6,FALSE)</f>
        <v>#N/A</v>
      </c>
      <c r="AO169" s="746" t="e">
        <f>VLOOKUP(AO166,'Course List (program)'!$G$2:$L$100,6,FALSE)</f>
        <v>#N/A</v>
      </c>
      <c r="AP169" s="747" t="e">
        <f>VLOOKUP(AP166,'Course List (program)'!$G$2:$L$100,6,FALSE)</f>
        <v>#N/A</v>
      </c>
      <c r="AQ169" s="745" t="e">
        <f>VLOOKUP(AQ166,'Course List (program)'!$G$2:$L$100,6,FALSE)</f>
        <v>#N/A</v>
      </c>
      <c r="AR169" s="745" t="e">
        <f>VLOOKUP(AR166,'Course List (program)'!$G$2:$L$100,6,FALSE)</f>
        <v>#N/A</v>
      </c>
      <c r="AS169" s="748" t="e">
        <f>VLOOKUP(AS166,'Course List (program)'!$G$2:$L$100,6,FALSE)</f>
        <v>#N/A</v>
      </c>
      <c r="AT169" s="1057"/>
    </row>
    <row r="170" spans="1:46" s="743" customFormat="1" ht="39.950000000000003" customHeight="1" x14ac:dyDescent="0.4">
      <c r="A170" s="700">
        <v>4</v>
      </c>
      <c r="B170" s="700" t="s">
        <v>13</v>
      </c>
      <c r="C170" s="1053"/>
      <c r="D170" s="803">
        <v>0.75</v>
      </c>
      <c r="E170" s="804">
        <v>10</v>
      </c>
      <c r="F170" s="905">
        <f>Section1Draft!E89</f>
        <v>0</v>
      </c>
      <c r="G170" s="905">
        <f>Section2Draft!$E$89</f>
        <v>0</v>
      </c>
      <c r="H170" s="796">
        <f>Section3Draft!E89</f>
        <v>0</v>
      </c>
      <c r="I170" s="797">
        <f>Section4Draft!E89</f>
        <v>0</v>
      </c>
      <c r="J170" s="908">
        <f>Section1Draft!L89</f>
        <v>0</v>
      </c>
      <c r="K170" s="905">
        <f>Section2Draft!L89</f>
        <v>0</v>
      </c>
      <c r="L170" s="905">
        <f>Section3Draft!L89</f>
        <v>0</v>
      </c>
      <c r="M170" s="909">
        <f>Section4Draft!L89</f>
        <v>0</v>
      </c>
      <c r="N170" s="910">
        <f>Section1Draft!F89</f>
        <v>0</v>
      </c>
      <c r="O170" s="905">
        <f>Section2Draft!F89</f>
        <v>0</v>
      </c>
      <c r="P170" s="796">
        <f>Section3Draft!F89</f>
        <v>0</v>
      </c>
      <c r="Q170" s="797">
        <f>Section4Draft!F89</f>
        <v>0</v>
      </c>
      <c r="R170" s="908">
        <f>Section1Draft!M89</f>
        <v>0</v>
      </c>
      <c r="S170" s="905">
        <f>Section2Draft!M89</f>
        <v>0</v>
      </c>
      <c r="T170" s="905">
        <f>Section3Draft!M89</f>
        <v>0</v>
      </c>
      <c r="U170" s="909">
        <f>Section4Draft!M89</f>
        <v>0</v>
      </c>
      <c r="V170" s="910">
        <f>Section1Draft!G89</f>
        <v>0</v>
      </c>
      <c r="W170" s="905">
        <f>Section2Draft!G89</f>
        <v>0</v>
      </c>
      <c r="X170" s="796">
        <f>Section3Draft!G89</f>
        <v>0</v>
      </c>
      <c r="Y170" s="797">
        <f>Section4Draft!G89</f>
        <v>0</v>
      </c>
      <c r="Z170" s="908">
        <f>Section1Draft!N89</f>
        <v>0</v>
      </c>
      <c r="AA170" s="905">
        <f>Section2Draft!N89</f>
        <v>0</v>
      </c>
      <c r="AB170" s="905">
        <f>Section3Draft!N89</f>
        <v>0</v>
      </c>
      <c r="AC170" s="909">
        <f>Section4Draft!N89</f>
        <v>0</v>
      </c>
      <c r="AD170" s="910">
        <f>Section1Draft!H89</f>
        <v>0</v>
      </c>
      <c r="AE170" s="905">
        <f>Section2Draft!H89</f>
        <v>0</v>
      </c>
      <c r="AF170" s="796">
        <f>Section3Draft!H89</f>
        <v>0</v>
      </c>
      <c r="AG170" s="797">
        <f>Section4Draft!H89</f>
        <v>0</v>
      </c>
      <c r="AH170" s="908">
        <f>Section1Draft!O89</f>
        <v>0</v>
      </c>
      <c r="AI170" s="905">
        <f>Section2Draft!O89</f>
        <v>0</v>
      </c>
      <c r="AJ170" s="905">
        <f>Section3Draft!O89</f>
        <v>0</v>
      </c>
      <c r="AK170" s="909">
        <f>Section4Draft!O89</f>
        <v>0</v>
      </c>
      <c r="AL170" s="910">
        <f>Section1Draft!I89</f>
        <v>0</v>
      </c>
      <c r="AM170" s="905">
        <f>Section2Draft!I89</f>
        <v>0</v>
      </c>
      <c r="AN170" s="796">
        <f>Section3Draft!I89</f>
        <v>0</v>
      </c>
      <c r="AO170" s="797">
        <f>Section4Draft!I89</f>
        <v>0</v>
      </c>
      <c r="AP170" s="908">
        <f>Section1Draft!P89</f>
        <v>0</v>
      </c>
      <c r="AQ170" s="905">
        <f>Section2Draft!P89</f>
        <v>0</v>
      </c>
      <c r="AR170" s="905">
        <f>Section3Draft!P89</f>
        <v>0</v>
      </c>
      <c r="AS170" s="909">
        <f>Section4Draft!P89</f>
        <v>0</v>
      </c>
      <c r="AT170" s="1057"/>
    </row>
    <row r="171" spans="1:46" s="743" customFormat="1" ht="60" customHeight="1" x14ac:dyDescent="0.4">
      <c r="A171" s="821">
        <v>4</v>
      </c>
      <c r="B171" s="821" t="s">
        <v>14</v>
      </c>
      <c r="C171" s="1053"/>
      <c r="D171" s="805"/>
      <c r="E171" s="802"/>
      <c r="F171" s="919" t="e">
        <f>VLOOKUP(F170,'Course List (program)'!$G$2:$L$100,2,FALSE)</f>
        <v>#N/A</v>
      </c>
      <c r="G171" s="919" t="e">
        <f>VLOOKUP(G170,'Course List (program)'!$G$2:$L$100,2,FALSE)</f>
        <v>#N/A</v>
      </c>
      <c r="H171" s="822" t="e">
        <f>VLOOKUP(H170,'Course List (program)'!$G$2:$L$100,2,FALSE)</f>
        <v>#N/A</v>
      </c>
      <c r="I171" s="823" t="e">
        <f>VLOOKUP(I170,'Course List (program)'!$G$2:$L$100,2,FALSE)</f>
        <v>#N/A</v>
      </c>
      <c r="J171" s="920" t="e">
        <f>VLOOKUP(J170,'Course List (program)'!$G$2:$L$100,2,FALSE)</f>
        <v>#N/A</v>
      </c>
      <c r="K171" s="919" t="e">
        <f>VLOOKUP(K170,'Course List (program)'!$G$2:$L$100,2,FALSE)</f>
        <v>#N/A</v>
      </c>
      <c r="L171" s="919" t="e">
        <f>VLOOKUP(L170,'Course List (program)'!$G$2:$L$100,2,FALSE)</f>
        <v>#N/A</v>
      </c>
      <c r="M171" s="921" t="e">
        <f>VLOOKUP(M170,'Course List (program)'!$G$2:$L$100,2,FALSE)</f>
        <v>#N/A</v>
      </c>
      <c r="N171" s="922" t="e">
        <f>VLOOKUP(N170,'Course List (program)'!$G$2:$L$100,2,FALSE)</f>
        <v>#N/A</v>
      </c>
      <c r="O171" s="919" t="e">
        <f>VLOOKUP(O170,'Course List (program)'!$G$2:$L$100,2,FALSE)</f>
        <v>#N/A</v>
      </c>
      <c r="P171" s="822" t="e">
        <f>VLOOKUP(P170,'Course List (program)'!$G$2:$L$100,2,FALSE)</f>
        <v>#N/A</v>
      </c>
      <c r="Q171" s="823" t="e">
        <f>VLOOKUP(Q170,'Course List (program)'!$G$2:$L$100,2,FALSE)</f>
        <v>#N/A</v>
      </c>
      <c r="R171" s="920" t="e">
        <f>VLOOKUP(R170,'Course List (program)'!$G$2:$L$100,2,FALSE)</f>
        <v>#N/A</v>
      </c>
      <c r="S171" s="919" t="e">
        <f>VLOOKUP(S170,'Course List (program)'!$G$2:$L$100,2,FALSE)</f>
        <v>#N/A</v>
      </c>
      <c r="T171" s="919" t="e">
        <f>VLOOKUP(T170,'Course List (program)'!$G$2:$L$100,2,FALSE)</f>
        <v>#N/A</v>
      </c>
      <c r="U171" s="921" t="e">
        <f>VLOOKUP(U170,'Course List (program)'!$G$2:$L$100,2,FALSE)</f>
        <v>#N/A</v>
      </c>
      <c r="V171" s="922" t="e">
        <f>VLOOKUP(V170,'Course List (program)'!$G$2:$L$100,2,FALSE)</f>
        <v>#N/A</v>
      </c>
      <c r="W171" s="919" t="e">
        <f>VLOOKUP(W170,'Course List (program)'!$G$2:$L$100,2,FALSE)</f>
        <v>#N/A</v>
      </c>
      <c r="X171" s="822" t="e">
        <f>VLOOKUP(X170,'Course List (program)'!$G$2:$L$100,2,FALSE)</f>
        <v>#N/A</v>
      </c>
      <c r="Y171" s="823" t="e">
        <f>VLOOKUP(Y170,'Course List (program)'!$G$2:$L$100,2,FALSE)</f>
        <v>#N/A</v>
      </c>
      <c r="Z171" s="920" t="e">
        <f>VLOOKUP(Z170,'Course List (program)'!$G$2:$L$100,2,FALSE)</f>
        <v>#N/A</v>
      </c>
      <c r="AA171" s="919" t="e">
        <f>VLOOKUP(AA170,'Course List (program)'!$G$2:$L$100,2,FALSE)</f>
        <v>#N/A</v>
      </c>
      <c r="AB171" s="919" t="e">
        <f>VLOOKUP(AB170,'Course List (program)'!$G$2:$L$100,2,FALSE)</f>
        <v>#N/A</v>
      </c>
      <c r="AC171" s="921" t="e">
        <f>VLOOKUP(AC170,'Course List (program)'!$G$2:$L$100,2,FALSE)</f>
        <v>#N/A</v>
      </c>
      <c r="AD171" s="922" t="e">
        <f>VLOOKUP(AD170,'Course List (program)'!$G$2:$L$100,2,FALSE)</f>
        <v>#N/A</v>
      </c>
      <c r="AE171" s="919" t="e">
        <f>VLOOKUP(AE170,'Course List (program)'!$G$2:$L$100,2,FALSE)</f>
        <v>#N/A</v>
      </c>
      <c r="AF171" s="822" t="e">
        <f>VLOOKUP(AF170,'Course List (program)'!$G$2:$L$100,2,FALSE)</f>
        <v>#N/A</v>
      </c>
      <c r="AG171" s="823" t="e">
        <f>VLOOKUP(AG170,'Course List (program)'!$G$2:$L$100,2,FALSE)</f>
        <v>#N/A</v>
      </c>
      <c r="AH171" s="920" t="e">
        <f>VLOOKUP(AH170,'Course List (program)'!$G$2:$L$100,2,FALSE)</f>
        <v>#N/A</v>
      </c>
      <c r="AI171" s="919" t="e">
        <f>VLOOKUP(AI170,'Course List (program)'!$G$2:$L$100,2,FALSE)</f>
        <v>#N/A</v>
      </c>
      <c r="AJ171" s="919" t="e">
        <f>VLOOKUP(AJ170,'Course List (program)'!$G$2:$L$100,2,FALSE)</f>
        <v>#N/A</v>
      </c>
      <c r="AK171" s="921" t="e">
        <f>VLOOKUP(AK170,'Course List (program)'!$G$2:$L$100,2,FALSE)</f>
        <v>#N/A</v>
      </c>
      <c r="AL171" s="922" t="e">
        <f>VLOOKUP(AL170,'Course List (program)'!$G$2:$L$100,2,FALSE)</f>
        <v>#N/A</v>
      </c>
      <c r="AM171" s="919" t="e">
        <f>VLOOKUP(AM170,'Course List (program)'!$G$2:$L$100,2,FALSE)</f>
        <v>#N/A</v>
      </c>
      <c r="AN171" s="822" t="e">
        <f>VLOOKUP(AN170,'Course List (program)'!$G$2:$L$100,2,FALSE)</f>
        <v>#N/A</v>
      </c>
      <c r="AO171" s="823" t="e">
        <f>VLOOKUP(AO170,'Course List (program)'!$G$2:$L$100,2,FALSE)</f>
        <v>#N/A</v>
      </c>
      <c r="AP171" s="920" t="e">
        <f>VLOOKUP(AP170,'Course List (program)'!$G$2:$L$100,2,FALSE)</f>
        <v>#N/A</v>
      </c>
      <c r="AQ171" s="919" t="e">
        <f>VLOOKUP(AQ170,'Course List (program)'!$G$2:$L$100,2,FALSE)</f>
        <v>#N/A</v>
      </c>
      <c r="AR171" s="919" t="e">
        <f>VLOOKUP(AR170,'Course List (program)'!$G$2:$L$100,2,FALSE)</f>
        <v>#N/A</v>
      </c>
      <c r="AS171" s="921" t="e">
        <f>VLOOKUP(AS170,'Course List (program)'!$G$2:$L$100,2,FALSE)</f>
        <v>#N/A</v>
      </c>
      <c r="AT171" s="1057"/>
    </row>
    <row r="172" spans="1:46" s="808" customFormat="1" ht="39.950000000000003" customHeight="1" thickBot="1" x14ac:dyDescent="0.35">
      <c r="A172" s="813">
        <v>4</v>
      </c>
      <c r="B172" s="813" t="s">
        <v>809</v>
      </c>
      <c r="C172" s="1053"/>
      <c r="D172" s="832"/>
      <c r="E172" s="833"/>
      <c r="F172" s="907" t="e">
        <f>VLOOKUP(F170,'Course List (program)'!$G$2:$L$100,3,FALSE)</f>
        <v>#N/A</v>
      </c>
      <c r="G172" s="907" t="e">
        <f>VLOOKUP(G170,'Course List (program)'!$G$2:$L$100,3,FALSE)</f>
        <v>#N/A</v>
      </c>
      <c r="H172" s="827" t="e">
        <f>VLOOKUP(H170,'Course List (program)'!$G$2:$L$100,3,FALSE)</f>
        <v>#N/A</v>
      </c>
      <c r="I172" s="828" t="e">
        <f>VLOOKUP(I170,'Course List (program)'!$G$2:$L$100,3,FALSE)</f>
        <v>#N/A</v>
      </c>
      <c r="J172" s="914" t="e">
        <f>VLOOKUP(J170,'Course List (program)'!$G$2:$L$100,3,FALSE)</f>
        <v>#N/A</v>
      </c>
      <c r="K172" s="907" t="e">
        <f>VLOOKUP(K170,'Course List (program)'!$G$2:$L$100,3,FALSE)</f>
        <v>#N/A</v>
      </c>
      <c r="L172" s="907" t="e">
        <f>VLOOKUP(L170,'Course List (program)'!$G$2:$L$100,3,FALSE)</f>
        <v>#N/A</v>
      </c>
      <c r="M172" s="915" t="e">
        <f>VLOOKUP(M170,'Course List (program)'!$G$2:$L$100,3,FALSE)</f>
        <v>#N/A</v>
      </c>
      <c r="N172" s="916" t="e">
        <f>VLOOKUP(N170,'Course List (program)'!$G$2:$L$100,3,FALSE)</f>
        <v>#N/A</v>
      </c>
      <c r="O172" s="907" t="e">
        <f>VLOOKUP(O170,'Course List (program)'!$G$2:$L$100,3,FALSE)</f>
        <v>#N/A</v>
      </c>
      <c r="P172" s="827" t="e">
        <f>VLOOKUP(P170,'Course List (program)'!$G$2:$L$100,3,FALSE)</f>
        <v>#N/A</v>
      </c>
      <c r="Q172" s="828" t="e">
        <f>VLOOKUP(Q170,'Course List (program)'!$G$2:$L$100,3,FALSE)</f>
        <v>#N/A</v>
      </c>
      <c r="R172" s="914" t="e">
        <f>VLOOKUP(R170,'Course List (program)'!$G$2:$L$100,3,FALSE)</f>
        <v>#N/A</v>
      </c>
      <c r="S172" s="907" t="e">
        <f>VLOOKUP(S170,'Course List (program)'!$G$2:$L$100,3,FALSE)</f>
        <v>#N/A</v>
      </c>
      <c r="T172" s="907" t="e">
        <f>VLOOKUP(T170,'Course List (program)'!$G$2:$L$100,3,FALSE)</f>
        <v>#N/A</v>
      </c>
      <c r="U172" s="915" t="e">
        <f>VLOOKUP(U170,'Course List (program)'!$G$2:$L$100,3,FALSE)</f>
        <v>#N/A</v>
      </c>
      <c r="V172" s="916" t="e">
        <f>VLOOKUP(V170,'Course List (program)'!$G$2:$L$100,3,FALSE)</f>
        <v>#N/A</v>
      </c>
      <c r="W172" s="907" t="e">
        <f>VLOOKUP(W170,'Course List (program)'!$G$2:$L$100,3,FALSE)</f>
        <v>#N/A</v>
      </c>
      <c r="X172" s="827" t="e">
        <f>VLOOKUP(X170,'Course List (program)'!$G$2:$L$100,3,FALSE)</f>
        <v>#N/A</v>
      </c>
      <c r="Y172" s="828" t="e">
        <f>VLOOKUP(Y170,'Course List (program)'!$G$2:$L$100,3,FALSE)</f>
        <v>#N/A</v>
      </c>
      <c r="Z172" s="914" t="e">
        <f>VLOOKUP(Z170,'Course List (program)'!$G$2:$L$100,3,FALSE)</f>
        <v>#N/A</v>
      </c>
      <c r="AA172" s="907" t="e">
        <f>VLOOKUP(AA170,'Course List (program)'!$G$2:$L$100,3,FALSE)</f>
        <v>#N/A</v>
      </c>
      <c r="AB172" s="907" t="e">
        <f>VLOOKUP(AB170,'Course List (program)'!$G$2:$L$100,3,FALSE)</f>
        <v>#N/A</v>
      </c>
      <c r="AC172" s="915" t="e">
        <f>VLOOKUP(AC170,'Course List (program)'!$G$2:$L$100,3,FALSE)</f>
        <v>#N/A</v>
      </c>
      <c r="AD172" s="916" t="e">
        <f>VLOOKUP(AD170,'Course List (program)'!$G$2:$L$100,3,FALSE)</f>
        <v>#N/A</v>
      </c>
      <c r="AE172" s="907" t="e">
        <f>VLOOKUP(AE170,'Course List (program)'!$G$2:$L$100,3,FALSE)</f>
        <v>#N/A</v>
      </c>
      <c r="AF172" s="827" t="e">
        <f>VLOOKUP(AF170,'Course List (program)'!$G$2:$L$100,3,FALSE)</f>
        <v>#N/A</v>
      </c>
      <c r="AG172" s="828" t="e">
        <f>VLOOKUP(AG170,'Course List (program)'!$G$2:$L$100,3,FALSE)</f>
        <v>#N/A</v>
      </c>
      <c r="AH172" s="914" t="e">
        <f>VLOOKUP(AH170,'Course List (program)'!$G$2:$L$100,3,FALSE)</f>
        <v>#N/A</v>
      </c>
      <c r="AI172" s="907" t="e">
        <f>VLOOKUP(AI170,'Course List (program)'!$G$2:$L$100,3,FALSE)</f>
        <v>#N/A</v>
      </c>
      <c r="AJ172" s="907" t="e">
        <f>VLOOKUP(AJ170,'Course List (program)'!$G$2:$L$100,3,FALSE)</f>
        <v>#N/A</v>
      </c>
      <c r="AK172" s="915" t="e">
        <f>VLOOKUP(AK170,'Course List (program)'!$G$2:$L$100,3,FALSE)</f>
        <v>#N/A</v>
      </c>
      <c r="AL172" s="916" t="e">
        <f>VLOOKUP(AL170,'Course List (program)'!$G$2:$L$100,3,FALSE)</f>
        <v>#N/A</v>
      </c>
      <c r="AM172" s="907" t="e">
        <f>VLOOKUP(AM170,'Course List (program)'!$G$2:$L$100,3,FALSE)</f>
        <v>#N/A</v>
      </c>
      <c r="AN172" s="827" t="e">
        <f>VLOOKUP(AN170,'Course List (program)'!$G$2:$L$100,3,FALSE)</f>
        <v>#N/A</v>
      </c>
      <c r="AO172" s="828" t="e">
        <f>VLOOKUP(AO170,'Course List (program)'!$G$2:$L$100,3,FALSE)</f>
        <v>#N/A</v>
      </c>
      <c r="AP172" s="914" t="e">
        <f>VLOOKUP(AP170,'Course List (program)'!$G$2:$L$100,3,FALSE)</f>
        <v>#N/A</v>
      </c>
      <c r="AQ172" s="907" t="e">
        <f>VLOOKUP(AQ170,'Course List (program)'!$G$2:$L$100,3,FALSE)</f>
        <v>#N/A</v>
      </c>
      <c r="AR172" s="907" t="e">
        <f>VLOOKUP(AR170,'Course List (program)'!$G$2:$L$100,3,FALSE)</f>
        <v>#N/A</v>
      </c>
      <c r="AS172" s="915" t="e">
        <f>VLOOKUP(AS170,'Course List (program)'!$G$2:$L$100,3,FALSE)</f>
        <v>#N/A</v>
      </c>
      <c r="AT172" s="1057"/>
    </row>
    <row r="173" spans="1:46" ht="39.950000000000003" hidden="1" customHeight="1" thickBot="1" x14ac:dyDescent="0.45">
      <c r="A173" s="700">
        <v>4</v>
      </c>
      <c r="B173" s="700" t="s">
        <v>540</v>
      </c>
      <c r="C173" s="1053"/>
      <c r="D173" s="768"/>
      <c r="E173" s="767"/>
      <c r="F173" s="839" t="e">
        <f>VLOOKUP(F170,'Course List (program)'!$G$2:$L$100,6,FALSE)</f>
        <v>#N/A</v>
      </c>
      <c r="G173" s="839" t="e">
        <f>VLOOKUP(G170,'Course List (program)'!$G$2:$L$100,6,FALSE)</f>
        <v>#N/A</v>
      </c>
      <c r="H173" s="839" t="e">
        <f>VLOOKUP(H170,'Course List (program)'!$G$2:$L$100,6,FALSE)</f>
        <v>#N/A</v>
      </c>
      <c r="I173" s="840" t="e">
        <f>VLOOKUP(I170,'Course List (program)'!$G$2:$L$100,6,FALSE)</f>
        <v>#N/A</v>
      </c>
      <c r="J173" s="841" t="e">
        <f>VLOOKUP(J170,'Course List (program)'!$G$2:$L$100,6,FALSE)</f>
        <v>#N/A</v>
      </c>
      <c r="K173" s="839" t="e">
        <f>VLOOKUP(K170,'Course List (program)'!$G$2:$L$100,6,FALSE)</f>
        <v>#N/A</v>
      </c>
      <c r="L173" s="839" t="e">
        <f>VLOOKUP(L170,'Course List (program)'!$G$2:$L$100,6,FALSE)</f>
        <v>#N/A</v>
      </c>
      <c r="M173" s="843" t="e">
        <f>VLOOKUP(M170,'Course List (program)'!$G$2:$L$100,6,FALSE)</f>
        <v>#N/A</v>
      </c>
      <c r="N173" s="842" t="e">
        <f>VLOOKUP(N170,'Course List (program)'!$G$2:$L$100,6,FALSE)</f>
        <v>#N/A</v>
      </c>
      <c r="O173" s="839" t="e">
        <f>VLOOKUP(O170,'Course List (program)'!$G$2:$L$100,6,FALSE)</f>
        <v>#N/A</v>
      </c>
      <c r="P173" s="839" t="e">
        <f>VLOOKUP(P170,'Course List (program)'!$G$2:$L$100,6,FALSE)</f>
        <v>#N/A</v>
      </c>
      <c r="Q173" s="840" t="e">
        <f>VLOOKUP(Q170,'Course List (program)'!$G$2:$L$100,6,FALSE)</f>
        <v>#N/A</v>
      </c>
      <c r="R173" s="841" t="e">
        <f>VLOOKUP(R170,'Course List (program)'!$G$2:$L$100,6,FALSE)</f>
        <v>#N/A</v>
      </c>
      <c r="S173" s="839" t="e">
        <f>VLOOKUP(S170,'Course List (program)'!$G$2:$L$100,6,FALSE)</f>
        <v>#N/A</v>
      </c>
      <c r="T173" s="839" t="e">
        <f>VLOOKUP(T170,'Course List (program)'!$G$2:$L$100,6,FALSE)</f>
        <v>#N/A</v>
      </c>
      <c r="U173" s="843" t="e">
        <f>VLOOKUP(U170,'Course List (program)'!$G$2:$L$100,6,FALSE)</f>
        <v>#N/A</v>
      </c>
      <c r="V173" s="842" t="e">
        <f>VLOOKUP(V170,'Course List (program)'!$G$2:$L$100,6,FALSE)</f>
        <v>#N/A</v>
      </c>
      <c r="W173" s="839" t="e">
        <f>VLOOKUP(W170,'Course List (program)'!$G$2:$L$100,6,FALSE)</f>
        <v>#N/A</v>
      </c>
      <c r="X173" s="839" t="e">
        <f>VLOOKUP(X170,'Course List (program)'!$G$2:$L$100,6,FALSE)</f>
        <v>#N/A</v>
      </c>
      <c r="Y173" s="840" t="e">
        <f>VLOOKUP(Y170,'Course List (program)'!$G$2:$L$100,6,FALSE)</f>
        <v>#N/A</v>
      </c>
      <c r="Z173" s="841" t="e">
        <f>VLOOKUP(Z170,'Course List (program)'!$G$2:$L$100,6,FALSE)</f>
        <v>#N/A</v>
      </c>
      <c r="AA173" s="839" t="e">
        <f>VLOOKUP(AA170,'Course List (program)'!$G$2:$L$100,6,FALSE)</f>
        <v>#N/A</v>
      </c>
      <c r="AB173" s="839" t="e">
        <f>VLOOKUP(AB170,'Course List (program)'!$G$2:$L$100,6,FALSE)</f>
        <v>#N/A</v>
      </c>
      <c r="AC173" s="843" t="e">
        <f>VLOOKUP(AC170,'Course List (program)'!$G$2:$L$100,6,FALSE)</f>
        <v>#N/A</v>
      </c>
      <c r="AD173" s="842" t="e">
        <f>VLOOKUP(AD170,'Course List (program)'!$G$2:$L$100,6,FALSE)</f>
        <v>#N/A</v>
      </c>
      <c r="AE173" s="839" t="e">
        <f>VLOOKUP(AE170,'Course List (program)'!$G$2:$L$100,6,FALSE)</f>
        <v>#N/A</v>
      </c>
      <c r="AF173" s="839" t="e">
        <f>VLOOKUP(AF170,'Course List (program)'!$G$2:$L$100,6,FALSE)</f>
        <v>#N/A</v>
      </c>
      <c r="AG173" s="840" t="e">
        <f>VLOOKUP(AG170,'Course List (program)'!$G$2:$L$100,6,FALSE)</f>
        <v>#N/A</v>
      </c>
      <c r="AH173" s="841" t="e">
        <f>VLOOKUP(AH170,'Course List (program)'!$G$2:$L$100,6,FALSE)</f>
        <v>#N/A</v>
      </c>
      <c r="AI173" s="839" t="e">
        <f>VLOOKUP(AI170,'Course List (program)'!$G$2:$L$100,6,FALSE)</f>
        <v>#N/A</v>
      </c>
      <c r="AJ173" s="839" t="e">
        <f>VLOOKUP(AJ170,'Course List (program)'!$G$2:$L$100,6,FALSE)</f>
        <v>#N/A</v>
      </c>
      <c r="AK173" s="843" t="e">
        <f>VLOOKUP(AK170,'Course List (program)'!$G$2:$L$100,6,FALSE)</f>
        <v>#N/A</v>
      </c>
      <c r="AL173" s="844" t="e">
        <f>VLOOKUP(AL170,'Course List (program)'!$G$2:$L$100,6,FALSE)</f>
        <v>#N/A</v>
      </c>
      <c r="AM173" s="839" t="e">
        <f>VLOOKUP(AM170,'Course List (program)'!$G$2:$L$100,6,FALSE)</f>
        <v>#N/A</v>
      </c>
      <c r="AN173" s="839" t="e">
        <f>VLOOKUP(AN170,'Course List (program)'!$G$2:$L$100,6,FALSE)</f>
        <v>#N/A</v>
      </c>
      <c r="AO173" s="840" t="e">
        <f>VLOOKUP(AO170,'Course List (program)'!$G$2:$L$100,6,FALSE)</f>
        <v>#N/A</v>
      </c>
      <c r="AP173" s="841" t="e">
        <f>VLOOKUP(AP170,'Course List (program)'!$G$2:$L$100,6,FALSE)</f>
        <v>#N/A</v>
      </c>
      <c r="AQ173" s="839" t="e">
        <f>VLOOKUP(AQ170,'Course List (program)'!$G$2:$L$100,6,FALSE)</f>
        <v>#N/A</v>
      </c>
      <c r="AR173" s="839" t="e">
        <f>VLOOKUP(AR170,'Course List (program)'!$G$2:$L$100,6,FALSE)</f>
        <v>#N/A</v>
      </c>
      <c r="AS173" s="843" t="e">
        <f>VLOOKUP(AS170,'Course List (program)'!$G$2:$L$100,6,FALSE)</f>
        <v>#N/A</v>
      </c>
    </row>
    <row r="174" spans="1:46" ht="39.950000000000003" customHeight="1" thickTop="1" x14ac:dyDescent="0.2">
      <c r="C174" s="1042"/>
      <c r="D174" s="1042"/>
      <c r="E174" s="1042"/>
      <c r="F174" s="1042"/>
      <c r="G174" s="1042"/>
      <c r="H174" s="1042"/>
      <c r="I174" s="1042"/>
      <c r="J174" s="1042"/>
      <c r="K174" s="1042"/>
      <c r="L174" s="1042"/>
      <c r="M174" s="1042"/>
      <c r="N174" s="1042"/>
      <c r="O174" s="1042"/>
      <c r="P174" s="1042"/>
      <c r="Q174" s="1042"/>
      <c r="R174" s="1042"/>
      <c r="S174" s="1042"/>
      <c r="T174" s="1042"/>
      <c r="U174" s="1042"/>
      <c r="V174" s="1042"/>
      <c r="W174" s="1042"/>
      <c r="X174" s="1042"/>
      <c r="Y174" s="1042"/>
      <c r="Z174" s="1042"/>
      <c r="AA174" s="1042"/>
      <c r="AB174" s="1042"/>
      <c r="AC174" s="1042"/>
      <c r="AD174" s="1042"/>
      <c r="AE174" s="1042"/>
      <c r="AF174" s="1042"/>
      <c r="AG174" s="1042"/>
      <c r="AH174" s="1042"/>
      <c r="AI174" s="1042"/>
      <c r="AJ174" s="1042"/>
      <c r="AK174" s="1042"/>
      <c r="AL174" s="1042"/>
      <c r="AM174" s="1042"/>
      <c r="AN174" s="1042"/>
      <c r="AO174" s="1042"/>
      <c r="AP174" s="1042"/>
      <c r="AQ174" s="1042"/>
      <c r="AR174" s="1042"/>
      <c r="AS174" s="897"/>
    </row>
  </sheetData>
  <autoFilter ref="A1:B173">
    <filterColumn colId="1">
      <filters>
        <filter val="Code"/>
        <filter val="Instructor"/>
        <filter val="Name"/>
        <filter val="Void"/>
      </filters>
    </filterColumn>
  </autoFilter>
  <mergeCells count="30">
    <mergeCell ref="O1:P1"/>
    <mergeCell ref="Q1:R1"/>
    <mergeCell ref="S1:T1"/>
    <mergeCell ref="U1:V1"/>
    <mergeCell ref="C2:C44"/>
    <mergeCell ref="F2:M2"/>
    <mergeCell ref="N2:U2"/>
    <mergeCell ref="V2:AC2"/>
    <mergeCell ref="AD2:AK2"/>
    <mergeCell ref="AL2:AS2"/>
    <mergeCell ref="AT2:AT172"/>
    <mergeCell ref="C45:C87"/>
    <mergeCell ref="F45:M45"/>
    <mergeCell ref="N45:U45"/>
    <mergeCell ref="V45:AC45"/>
    <mergeCell ref="AD45:AK45"/>
    <mergeCell ref="AL45:AS45"/>
    <mergeCell ref="C88:C130"/>
    <mergeCell ref="AL131:AS131"/>
    <mergeCell ref="C174:AR174"/>
    <mergeCell ref="F88:M88"/>
    <mergeCell ref="N88:U88"/>
    <mergeCell ref="V88:AC88"/>
    <mergeCell ref="AD88:AK88"/>
    <mergeCell ref="AL88:AS88"/>
    <mergeCell ref="C131:C173"/>
    <mergeCell ref="F131:M131"/>
    <mergeCell ref="N131:U131"/>
    <mergeCell ref="V131:AC131"/>
    <mergeCell ref="AD131:AK131"/>
  </mergeCells>
  <conditionalFormatting sqref="M23:M26 AS23:AS26 Q23:Q26 P5:Q6 AN5:AO6 AF5:AG6 X5:Y6 H5:I6 AO23:AO26 AG23:AG26 Y23:Y26 I23:I26 AR5:AS6 AJ5:AK6 AB5:AC6 T5:U6 L5:M6 AK23:AK26 AC23:AC26 U23:U26 P9:Q10 P13:Q14 P17:Q18 P21:Q22 O25:P26 P29:Q30 P33:Q34 P37:Q38 AN9:AO10 AN13:AO14 AN17:AO18 AN21:AO22 AN29:AO30 AN33:AO34 AN37:AO38 AF9:AG10 AF13:AG14 AF17:AG18 AF21:AG22 AE25:AF26 AF29:AG30 AF33:AG34 AF37:AG38 X9:Y10 X13:Y14 X17:Y18 X21:Y22 W25:X26 X29:Y30 X33:Y34 X37:Y38 H9:I10 H13:I14 H17:I18 H21:I22 G25:H26 H29:I30 H33:I34 H37:I38 AR9:AS10 AR13:AS14 AR17:AS18 AR21:AS22 AQ25:AR26 AR29:AS30 AR33:AS34 AR37:AS38 AJ9:AK10 AJ13:AK14 AJ17:AK18 AJ21:AK22 AI25:AJ26 AJ29:AK30 AJ33:AK34 AJ37:AK38 AB9:AC10 AB13:AC14 AB17:AC18 AB21:AC22 AA25:AB26 AB29:AC30 AB33:AC34 AB37:AC38 T9:U10 T13:U14 T17:U18 T21:U22 S25:T26 T29:U30 T33:U34 T37:U38 L9:M10 L13:M14 L17:M18 L21:M22 K25:L26 L29:M30 L33:M34 L37:M38 M66:M69 M109:M112 M152:M155 AS66:AS69 AS109:AS112 AS152:AS155 Q66:Q69 Q109:Q112 Q152:Q155 P48:Q49 P91:Q92 P134:Q135 AN48:AO49 AN91:AO92 AN134:AO135 AF48:AG49 AF91:AG92 AF134:AG135 X48:Y49 X91:Y92 X134:Y135 H48:I49 H91:I92 H134:I135 AO66:AO69 AO109:AO112 AO152:AO155 AG66:AG69 AG109:AG112 AG152:AG155 Y66:Y69 Y109:Y112 Y152:Y155 I66:I69 I109:I112 I152:I155 AR48:AS49 AR91:AS92 AR134:AS135 AJ48:AK49 AJ91:AK92 AJ134:AK135 AB48:AC49 AB91:AC92 AB134:AC135 T48:U49 T91:U92 T134:U135 L48:M49 L91:M92 L134:M135 AK66:AK69 AK109:AK112 AK152:AK155 AC66:AC69 AC109:AC112 AC152:AC155 U66:U69 U109:U112 U152:U155 P52:Q53 P95:Q96 P138:Q139 P56:Q57 P99:Q100 P142:Q143 P60:Q61 P103:Q104 P146:Q147 P64:Q65 P107:Q108 P150:Q151 O68:P69 O111:P112 O154:P155 P72:Q73 P115:Q116 P158:Q159 P76:Q77 P119:Q120 P162:Q163 P80:Q81 P123:Q124 P166:Q167 AN52:AO53 AN95:AO96 AN138:AO139 AN56:AO57 AN99:AO100 AN142:AO143 AN60:AO61 AN103:AO104 AN64:AO65 AN107:AO108 AN72:AO73 AN115:AO116 AN76:AO77 AN119:AO120 AN80:AO81 AN123:AO124 AF52:AG53 AF95:AG96 AF138:AG139 AF56:AG57 AF99:AG100 AF142:AG143 AF60:AG61 AF103:AG104 AF146:AG147 AF64:AG65 AF107:AG108 AF150:AG151 AE68:AF69 AE111:AF112 AE154:AF155 AF72:AG73 AF115:AG116 AF158:AG159 AF76:AG77 AF119:AG120 AF162:AG163 AF80:AG81 AF123:AG124 AF166:AG167 X52:Y53 X95:Y96 X138:Y139 X56:Y57 X99:Y100 X142:Y143 X60:Y61 X103:Y104 X146:Y147 X64:Y65 X107:Y108 X150:Y151 W68:X69 W111:X112 W154:X155 X72:Y73 X115:Y116 X158:Y159 X76:Y77 X119:Y120 X162:Y163 X80:Y81 X123:Y124 X166:Y167 H52:I53 H95:I96 H138:I139 H56:I57 H99:I100 H142:I143 H60:I61 H103:I104 H146:I147 H64:I65 H107:I108 H150:I151 G68:H69 G111:H112 G154:H155 H72:I73 H115:I116 H158:I159 H76:I77 H119:I120 H162:I163 H80:I81 H123:I124 H166:I167 AR52:AS53 AR95:AS96 AR138:AS139 AR56:AS57 AR99:AS100 AR142:AS143 AR60:AS61 AR103:AS104 AR146:AS147 AR64:AS65 AR107:AS108 AR150:AS151 AQ68:AR69 AQ111:AR112 AQ154:AR155 AR72:AS73 AR115:AS116 AR158:AS159 AR76:AS77 AR119:AS120 AR162:AS163 AR80:AS81 AR123:AS124 AR166:AS167 AJ52:AK53 AJ95:AK96 AJ138:AK139 AJ56:AK57 AJ99:AK100 AJ142:AK143 AJ60:AK61 AJ103:AK104 AJ64:AK65 AJ107:AK108 AI68:AJ69 AI111:AJ112 AI154:AJ155 AJ72:AK73 AJ115:AK116 AJ76:AK77 AJ119:AK120 AJ80:AK81 AJ123:AK124 AB52:AC53 AB95:AC96 AB138:AC139 AB56:AC57 AB99:AC100 AB142:AC143 AB60:AC61 AB103:AC104 AB146:AC147 AB64:AC65 AB107:AC108 AB150:AC151 AA68:AB69 AA111:AB112 AA154:AB155 AB72:AC73 AB115:AC116 AB158:AC159 AB76:AC77 AB119:AC120 AB162:AC163 AB80:AC81 AB123:AC124 AB166:AC167 T52:U53 T95:U96 T138:U139 T56:U57 T99:U100 T142:U143 T60:U61 T103:U104 T146:U147 T64:U65 T107:U108 T150:U151 S68:T69 S111:T112 S154:T155 T72:U73 T115:U116 T158:U159 T76:U77 T119:U120 T162:U163 T80:U81 T123:U124 T166:U167 L52:M53 L95:M96 L138:M139 L56:M57 L99:M100 L142:M143 L60:M61 L103:M104 L146:M147 L64:M65 L107:M108 L150:M151 K68:L69 K111:L112 K154:L155 L72:M73 L115:M116 L158:M159 L76:M77 L119:M120 L162:M163 L80:M81 L123:M124 L166:M167 AL25:AN26 AL68:AN69 AL111:AN112 AJ146:AO147 AJ150:AO151 AL154:AN155 AJ158:AO159 AJ162:AO163 AJ166:AO167">
    <cfRule type="cellIs" dxfId="140" priority="33" stopIfTrue="1" operator="equal">
      <formula>0</formula>
    </cfRule>
  </conditionalFormatting>
  <conditionalFormatting sqref="F5:AS44 F48:AS87 F91:AS130 F134:AS173">
    <cfRule type="cellIs" dxfId="139" priority="31" stopIfTrue="1" operator="notEqual">
      <formula>0</formula>
    </cfRule>
    <cfRule type="cellIs" dxfId="138" priority="32" stopIfTrue="1" operator="equal">
      <formula>0</formula>
    </cfRule>
  </conditionalFormatting>
  <conditionalFormatting sqref="AM5:AM6">
    <cfRule type="cellIs" dxfId="137" priority="30" stopIfTrue="1" operator="equal">
      <formula>0</formula>
    </cfRule>
  </conditionalFormatting>
  <conditionalFormatting sqref="AM9:AM10">
    <cfRule type="cellIs" dxfId="136" priority="29" stopIfTrue="1" operator="equal">
      <formula>0</formula>
    </cfRule>
  </conditionalFormatting>
  <conditionalFormatting sqref="AM13:AM14">
    <cfRule type="cellIs" dxfId="135" priority="28" stopIfTrue="1" operator="equal">
      <formula>0</formula>
    </cfRule>
  </conditionalFormatting>
  <conditionalFormatting sqref="AM17:AM18">
    <cfRule type="cellIs" dxfId="134" priority="27" stopIfTrue="1" operator="equal">
      <formula>0</formula>
    </cfRule>
  </conditionalFormatting>
  <conditionalFormatting sqref="AL9:AL10">
    <cfRule type="cellIs" dxfId="133" priority="26" stopIfTrue="1" operator="equal">
      <formula>0</formula>
    </cfRule>
  </conditionalFormatting>
  <conditionalFormatting sqref="AL13:AL14">
    <cfRule type="cellIs" dxfId="132" priority="25" stopIfTrue="1" operator="equal">
      <formula>0</formula>
    </cfRule>
  </conditionalFormatting>
  <conditionalFormatting sqref="AL17:AL18">
    <cfRule type="cellIs" dxfId="131" priority="24" stopIfTrue="1" operator="equal">
      <formula>0</formula>
    </cfRule>
  </conditionalFormatting>
  <conditionalFormatting sqref="AL21:AM22">
    <cfRule type="cellIs" dxfId="130" priority="23" stopIfTrue="1" operator="equal">
      <formula>0</formula>
    </cfRule>
  </conditionalFormatting>
  <conditionalFormatting sqref="AL29:AM30">
    <cfRule type="cellIs" dxfId="129" priority="22" stopIfTrue="1" operator="equal">
      <formula>0</formula>
    </cfRule>
  </conditionalFormatting>
  <conditionalFormatting sqref="AL33:AM34">
    <cfRule type="cellIs" dxfId="128" priority="21" stopIfTrue="1" operator="equal">
      <formula>0</formula>
    </cfRule>
  </conditionalFormatting>
  <conditionalFormatting sqref="AL37:AM38">
    <cfRule type="cellIs" dxfId="127" priority="20" stopIfTrue="1" operator="equal">
      <formula>0</formula>
    </cfRule>
  </conditionalFormatting>
  <conditionalFormatting sqref="AL48:AM49">
    <cfRule type="cellIs" dxfId="126" priority="19" stopIfTrue="1" operator="equal">
      <formula>0</formula>
    </cfRule>
  </conditionalFormatting>
  <conditionalFormatting sqref="AL52:AM53">
    <cfRule type="cellIs" dxfId="125" priority="18" stopIfTrue="1" operator="equal">
      <formula>0</formula>
    </cfRule>
  </conditionalFormatting>
  <conditionalFormatting sqref="AL56:AM57">
    <cfRule type="cellIs" dxfId="124" priority="17" stopIfTrue="1" operator="equal">
      <formula>0</formula>
    </cfRule>
  </conditionalFormatting>
  <conditionalFormatting sqref="AL60:AM61">
    <cfRule type="cellIs" dxfId="123" priority="16" stopIfTrue="1" operator="equal">
      <formula>0</formula>
    </cfRule>
  </conditionalFormatting>
  <conditionalFormatting sqref="AL64:AM65">
    <cfRule type="cellIs" dxfId="122" priority="15" stopIfTrue="1" operator="equal">
      <formula>0</formula>
    </cfRule>
  </conditionalFormatting>
  <conditionalFormatting sqref="AL72:AM73">
    <cfRule type="cellIs" dxfId="121" priority="14" stopIfTrue="1" operator="equal">
      <formula>0</formula>
    </cfRule>
  </conditionalFormatting>
  <conditionalFormatting sqref="AL76:AM77">
    <cfRule type="cellIs" dxfId="120" priority="13" stopIfTrue="1" operator="equal">
      <formula>0</formula>
    </cfRule>
  </conditionalFormatting>
  <conditionalFormatting sqref="AL80:AM81">
    <cfRule type="cellIs" dxfId="119" priority="12" stopIfTrue="1" operator="equal">
      <formula>0</formula>
    </cfRule>
  </conditionalFormatting>
  <conditionalFormatting sqref="AL91:AM92">
    <cfRule type="cellIs" dxfId="118" priority="11" stopIfTrue="1" operator="equal">
      <formula>0</formula>
    </cfRule>
  </conditionalFormatting>
  <conditionalFormatting sqref="AL95:AM96">
    <cfRule type="cellIs" dxfId="117" priority="10" stopIfTrue="1" operator="equal">
      <formula>0</formula>
    </cfRule>
  </conditionalFormatting>
  <conditionalFormatting sqref="AL99:AM100">
    <cfRule type="cellIs" dxfId="116" priority="9" stopIfTrue="1" operator="equal">
      <formula>0</formula>
    </cfRule>
  </conditionalFormatting>
  <conditionalFormatting sqref="AL103:AM104">
    <cfRule type="cellIs" dxfId="115" priority="8" stopIfTrue="1" operator="equal">
      <formula>0</formula>
    </cfRule>
  </conditionalFormatting>
  <conditionalFormatting sqref="AL107:AM108">
    <cfRule type="cellIs" dxfId="114" priority="7" stopIfTrue="1" operator="equal">
      <formula>0</formula>
    </cfRule>
  </conditionalFormatting>
  <conditionalFormatting sqref="AL115:AM116">
    <cfRule type="cellIs" dxfId="113" priority="6" stopIfTrue="1" operator="equal">
      <formula>0</formula>
    </cfRule>
  </conditionalFormatting>
  <conditionalFormatting sqref="AL119:AM120">
    <cfRule type="cellIs" dxfId="112" priority="5" stopIfTrue="1" operator="equal">
      <formula>0</formula>
    </cfRule>
  </conditionalFormatting>
  <conditionalFormatting sqref="AL123:AM124">
    <cfRule type="cellIs" dxfId="111" priority="4" stopIfTrue="1" operator="equal">
      <formula>0</formula>
    </cfRule>
  </conditionalFormatting>
  <conditionalFormatting sqref="AL138:AM139">
    <cfRule type="cellIs" dxfId="110" priority="3" stopIfTrue="1" operator="equal">
      <formula>0</formula>
    </cfRule>
  </conditionalFormatting>
  <conditionalFormatting sqref="AL142:AM143">
    <cfRule type="cellIs" dxfId="109" priority="2" stopIfTrue="1" operator="equal">
      <formula>0</formula>
    </cfRule>
  </conditionalFormatting>
  <printOptions horizontalCentered="1" verticalCentered="1"/>
  <pageMargins left="0.19685039370078741" right="0.19685039370078741" top="0.19685039370078741" bottom="0.19685039370078741" header="0.19685039370078741" footer="0.19685039370078741"/>
  <pageSetup paperSize="9" scale="33" orientation="landscape" r:id="rId1"/>
  <headerFooter alignWithMargins="0"/>
  <rowBreaks count="3" manualBreakCount="3">
    <brk id="44" min="2" max="45" man="1"/>
    <brk id="86" min="2" max="45" man="1"/>
    <brk id="129" min="2" max="45" man="1"/>
  </rowBreaks>
  <colBreaks count="4" manualBreakCount="4">
    <brk id="13" max="173" man="1"/>
    <brk id="21" max="173" man="1"/>
    <brk id="29" max="173" man="1"/>
    <brk id="37" max="173"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indexed="17"/>
    <pageSetUpPr fitToPage="1"/>
  </sheetPr>
  <dimension ref="A1:AT174"/>
  <sheetViews>
    <sheetView view="pageBreakPreview" zoomScale="10" zoomScaleNormal="10" zoomScaleSheetLayoutView="10" zoomScalePageLayoutView="10" workbookViewId="0">
      <pane xSplit="3" ySplit="1" topLeftCell="D2" activePane="bottomRight" state="frozen"/>
      <selection activeCell="O3" sqref="O1:O1048576"/>
      <selection pane="topRight" activeCell="O3" sqref="O1:O1048576"/>
      <selection pane="bottomLeft" activeCell="O3" sqref="O1:O1048576"/>
      <selection pane="bottomRight" activeCell="O3" sqref="O1:O1048576"/>
    </sheetView>
  </sheetViews>
  <sheetFormatPr defaultRowHeight="30" x14ac:dyDescent="0.4"/>
  <cols>
    <col min="1" max="2" width="9.140625" style="381"/>
    <col min="3" max="3" width="10.7109375" style="381" customWidth="1"/>
    <col min="4" max="4" width="15.7109375" style="765" customWidth="1"/>
    <col min="5" max="5" width="11.7109375" style="743" bestFit="1" customWidth="1"/>
    <col min="6" max="7" width="60.7109375" style="670" customWidth="1"/>
    <col min="8" max="9" width="60.7109375" style="670" hidden="1" customWidth="1"/>
    <col min="10" max="14" width="60.7109375" style="670" customWidth="1"/>
    <col min="15" max="17" width="60.7109375" style="670" hidden="1" customWidth="1"/>
    <col min="18" max="23" width="60.7109375" style="670" customWidth="1"/>
    <col min="24" max="25" width="60.7109375" style="670" hidden="1" customWidth="1"/>
    <col min="26" max="31" width="60.7109375" style="670" customWidth="1"/>
    <col min="32" max="33" width="60.7109375" style="670" hidden="1" customWidth="1"/>
    <col min="34" max="39" width="60.7109375" style="670" customWidth="1"/>
    <col min="40" max="41" width="60.7109375" style="670" hidden="1" customWidth="1"/>
    <col min="42" max="45" width="60.7109375" style="670" customWidth="1"/>
    <col min="46" max="16384" width="9.140625" style="381"/>
  </cols>
  <sheetData>
    <row r="1" spans="1:46" ht="99.95" customHeight="1" thickBot="1" x14ac:dyDescent="2.1">
      <c r="A1" s="744" t="s">
        <v>811</v>
      </c>
      <c r="B1" s="744" t="s">
        <v>13</v>
      </c>
      <c r="C1" s="761" t="s">
        <v>744</v>
      </c>
      <c r="D1" s="764"/>
      <c r="E1" s="764"/>
      <c r="F1" s="739"/>
      <c r="G1" s="739"/>
      <c r="H1" s="739"/>
      <c r="I1" s="739"/>
      <c r="J1" s="739"/>
      <c r="K1" s="739"/>
      <c r="L1" s="739"/>
      <c r="O1" s="1061"/>
      <c r="P1" s="1061"/>
      <c r="Q1" s="1062"/>
      <c r="R1" s="1062"/>
      <c r="S1" s="1061" t="s">
        <v>812</v>
      </c>
      <c r="T1" s="1061"/>
      <c r="U1" s="1062">
        <f ca="1">NOW()</f>
        <v>42904.800879513889</v>
      </c>
      <c r="V1" s="1062"/>
      <c r="W1" s="760" t="s">
        <v>19</v>
      </c>
      <c r="AB1" s="381"/>
      <c r="AC1" s="381"/>
      <c r="AD1" s="742"/>
      <c r="AE1" s="742"/>
      <c r="AF1" s="742"/>
      <c r="AG1" s="742"/>
      <c r="AH1" s="742"/>
      <c r="AI1" s="742"/>
      <c r="AJ1" s="742"/>
      <c r="AK1" s="742"/>
      <c r="AL1" s="741"/>
      <c r="AM1" s="741"/>
      <c r="AN1" s="741"/>
      <c r="AO1" s="741"/>
      <c r="AP1" s="741"/>
      <c r="AQ1" s="741"/>
      <c r="AR1" s="774" t="str">
        <f>Section1Program!A1</f>
        <v>2009 / 2010 - SPRING TERM</v>
      </c>
      <c r="AS1" s="774" t="str">
        <f>Section1Program!A1</f>
        <v>2009 / 2010 - SPRING TERM</v>
      </c>
    </row>
    <row r="2" spans="1:46" s="700" customFormat="1" ht="60" customHeight="1" thickTop="1" x14ac:dyDescent="0.3">
      <c r="A2" s="700">
        <v>1</v>
      </c>
      <c r="B2" s="700" t="s">
        <v>810</v>
      </c>
      <c r="C2" s="1063" t="s">
        <v>801</v>
      </c>
      <c r="D2" s="775"/>
      <c r="E2" s="776"/>
      <c r="F2" s="1065" t="s">
        <v>797</v>
      </c>
      <c r="G2" s="1045"/>
      <c r="H2" s="1045"/>
      <c r="I2" s="1045"/>
      <c r="J2" s="1045"/>
      <c r="K2" s="1045"/>
      <c r="L2" s="1045"/>
      <c r="M2" s="1066"/>
      <c r="N2" s="1055" t="s">
        <v>798</v>
      </c>
      <c r="O2" s="1049"/>
      <c r="P2" s="1049"/>
      <c r="Q2" s="1049"/>
      <c r="R2" s="1049"/>
      <c r="S2" s="1049"/>
      <c r="T2" s="1049"/>
      <c r="U2" s="1056"/>
      <c r="V2" s="1055" t="s">
        <v>799</v>
      </c>
      <c r="W2" s="1049"/>
      <c r="X2" s="1049"/>
      <c r="Y2" s="1049"/>
      <c r="Z2" s="1049"/>
      <c r="AA2" s="1049"/>
      <c r="AB2" s="1049"/>
      <c r="AC2" s="1056"/>
      <c r="AD2" s="1055" t="s">
        <v>800</v>
      </c>
      <c r="AE2" s="1049"/>
      <c r="AF2" s="1049"/>
      <c r="AG2" s="1049"/>
      <c r="AH2" s="1049"/>
      <c r="AI2" s="1049"/>
      <c r="AJ2" s="1049"/>
      <c r="AK2" s="1056"/>
      <c r="AL2" s="1055" t="s">
        <v>807</v>
      </c>
      <c r="AM2" s="1049"/>
      <c r="AN2" s="1049"/>
      <c r="AO2" s="1049"/>
      <c r="AP2" s="1049"/>
      <c r="AQ2" s="1049"/>
      <c r="AR2" s="1049"/>
      <c r="AS2" s="1056"/>
      <c r="AT2" s="1057"/>
    </row>
    <row r="3" spans="1:46" s="878" customFormat="1" ht="39.950000000000003" customHeight="1" x14ac:dyDescent="0.4">
      <c r="A3" s="878">
        <v>1</v>
      </c>
      <c r="B3" s="878" t="s">
        <v>810</v>
      </c>
      <c r="C3" s="1064"/>
      <c r="D3" s="879"/>
      <c r="E3" s="880"/>
      <c r="F3" s="881" t="s">
        <v>42</v>
      </c>
      <c r="G3" s="882" t="s">
        <v>796</v>
      </c>
      <c r="H3" s="882"/>
      <c r="I3" s="782"/>
      <c r="J3" s="883" t="s">
        <v>44</v>
      </c>
      <c r="K3" s="884" t="s">
        <v>795</v>
      </c>
      <c r="L3" s="884"/>
      <c r="M3" s="885"/>
      <c r="N3" s="886" t="s">
        <v>42</v>
      </c>
      <c r="O3" s="882" t="s">
        <v>796</v>
      </c>
      <c r="P3" s="781"/>
      <c r="Q3" s="782"/>
      <c r="R3" s="883" t="s">
        <v>44</v>
      </c>
      <c r="S3" s="884" t="s">
        <v>795</v>
      </c>
      <c r="T3" s="884"/>
      <c r="U3" s="885"/>
      <c r="V3" s="886" t="s">
        <v>42</v>
      </c>
      <c r="W3" s="882" t="s">
        <v>796</v>
      </c>
      <c r="X3" s="882"/>
      <c r="Y3" s="782"/>
      <c r="Z3" s="883" t="s">
        <v>44</v>
      </c>
      <c r="AA3" s="884" t="s">
        <v>795</v>
      </c>
      <c r="AB3" s="884"/>
      <c r="AC3" s="885"/>
      <c r="AD3" s="886" t="s">
        <v>42</v>
      </c>
      <c r="AE3" s="882" t="s">
        <v>796</v>
      </c>
      <c r="AF3" s="781"/>
      <c r="AG3" s="782"/>
      <c r="AH3" s="883" t="s">
        <v>44</v>
      </c>
      <c r="AI3" s="884" t="s">
        <v>795</v>
      </c>
      <c r="AJ3" s="884"/>
      <c r="AK3" s="885"/>
      <c r="AL3" s="886" t="s">
        <v>42</v>
      </c>
      <c r="AM3" s="882" t="s">
        <v>796</v>
      </c>
      <c r="AN3" s="781"/>
      <c r="AO3" s="782"/>
      <c r="AP3" s="883" t="s">
        <v>44</v>
      </c>
      <c r="AQ3" s="884" t="s">
        <v>795</v>
      </c>
      <c r="AR3" s="884"/>
      <c r="AS3" s="885"/>
      <c r="AT3" s="1058"/>
    </row>
    <row r="4" spans="1:46" s="766" customFormat="1" ht="39.950000000000003" customHeight="1" x14ac:dyDescent="0.5">
      <c r="A4" s="762">
        <v>1</v>
      </c>
      <c r="B4" s="762" t="s">
        <v>810</v>
      </c>
      <c r="C4" s="1053"/>
      <c r="D4" s="787"/>
      <c r="E4" s="788"/>
      <c r="F4" s="789" t="s">
        <v>791</v>
      </c>
      <c r="G4" s="789" t="s">
        <v>792</v>
      </c>
      <c r="H4" s="789" t="s">
        <v>793</v>
      </c>
      <c r="I4" s="790" t="s">
        <v>794</v>
      </c>
      <c r="J4" s="791" t="s">
        <v>791</v>
      </c>
      <c r="K4" s="789" t="s">
        <v>792</v>
      </c>
      <c r="L4" s="789" t="s">
        <v>793</v>
      </c>
      <c r="M4" s="792" t="s">
        <v>794</v>
      </c>
      <c r="N4" s="793" t="s">
        <v>791</v>
      </c>
      <c r="O4" s="789" t="s">
        <v>792</v>
      </c>
      <c r="P4" s="789" t="s">
        <v>793</v>
      </c>
      <c r="Q4" s="790" t="s">
        <v>794</v>
      </c>
      <c r="R4" s="791" t="s">
        <v>791</v>
      </c>
      <c r="S4" s="789" t="s">
        <v>792</v>
      </c>
      <c r="T4" s="789" t="s">
        <v>793</v>
      </c>
      <c r="U4" s="792" t="s">
        <v>794</v>
      </c>
      <c r="V4" s="793" t="s">
        <v>791</v>
      </c>
      <c r="W4" s="789" t="s">
        <v>792</v>
      </c>
      <c r="X4" s="789" t="s">
        <v>793</v>
      </c>
      <c r="Y4" s="790" t="s">
        <v>794</v>
      </c>
      <c r="Z4" s="791" t="s">
        <v>791</v>
      </c>
      <c r="AA4" s="789" t="s">
        <v>792</v>
      </c>
      <c r="AB4" s="789" t="s">
        <v>793</v>
      </c>
      <c r="AC4" s="792" t="s">
        <v>794</v>
      </c>
      <c r="AD4" s="793" t="s">
        <v>791</v>
      </c>
      <c r="AE4" s="789" t="s">
        <v>792</v>
      </c>
      <c r="AF4" s="789" t="s">
        <v>793</v>
      </c>
      <c r="AG4" s="790" t="s">
        <v>794</v>
      </c>
      <c r="AH4" s="791" t="s">
        <v>791</v>
      </c>
      <c r="AI4" s="789" t="s">
        <v>792</v>
      </c>
      <c r="AJ4" s="789" t="s">
        <v>793</v>
      </c>
      <c r="AK4" s="792" t="s">
        <v>794</v>
      </c>
      <c r="AL4" s="793" t="s">
        <v>791</v>
      </c>
      <c r="AM4" s="789" t="s">
        <v>792</v>
      </c>
      <c r="AN4" s="789" t="s">
        <v>793</v>
      </c>
      <c r="AO4" s="790" t="s">
        <v>794</v>
      </c>
      <c r="AP4" s="791" t="s">
        <v>791</v>
      </c>
      <c r="AQ4" s="789" t="s">
        <v>792</v>
      </c>
      <c r="AR4" s="789" t="s">
        <v>793</v>
      </c>
      <c r="AS4" s="792" t="s">
        <v>794</v>
      </c>
      <c r="AT4" s="1057"/>
    </row>
    <row r="5" spans="1:46" s="763" customFormat="1" ht="39.950000000000003" customHeight="1" x14ac:dyDescent="0.5">
      <c r="A5" s="763">
        <v>1</v>
      </c>
      <c r="B5" s="763" t="s">
        <v>13</v>
      </c>
      <c r="C5" s="1053"/>
      <c r="D5" s="794">
        <v>0.375</v>
      </c>
      <c r="E5" s="795">
        <v>1</v>
      </c>
      <c r="F5" s="796" t="str">
        <f>Section1Draft!E5</f>
        <v>ES 105.01</v>
      </c>
      <c r="G5" s="796">
        <f>Section2Draft!$E$5</f>
        <v>0</v>
      </c>
      <c r="H5" s="796">
        <f>Section3Draft!E5</f>
        <v>0</v>
      </c>
      <c r="I5" s="797">
        <f>Section4Draft!E5</f>
        <v>0</v>
      </c>
      <c r="J5" s="798">
        <f>Section1Draft!L5</f>
        <v>0</v>
      </c>
      <c r="K5" s="796" t="str">
        <f>Section2Draft!L5</f>
        <v>MATH 153.02</v>
      </c>
      <c r="L5" s="796">
        <f>Section3Draft!L5</f>
        <v>0</v>
      </c>
      <c r="M5" s="799">
        <f>Section4Draft!L5</f>
        <v>0</v>
      </c>
      <c r="N5" s="800" t="str">
        <f>Section1Draft!F5</f>
        <v>ARCH 143.01</v>
      </c>
      <c r="O5" s="796">
        <f>Section2Draft!F5</f>
        <v>0</v>
      </c>
      <c r="P5" s="796">
        <f>Section3Draft!F5</f>
        <v>0</v>
      </c>
      <c r="Q5" s="797">
        <f>Section4Draft!F5</f>
        <v>0</v>
      </c>
      <c r="R5" s="798">
        <f>Section1Draft!M5</f>
        <v>0</v>
      </c>
      <c r="S5" s="796">
        <f>Section2Draft!M5</f>
        <v>0</v>
      </c>
      <c r="T5" s="796">
        <f>Section3Draft!M5</f>
        <v>0</v>
      </c>
      <c r="U5" s="799">
        <f>Section4Draft!M5</f>
        <v>0</v>
      </c>
      <c r="V5" s="800" t="str">
        <f>Section1Draft!G5</f>
        <v>ARCH 101.01</v>
      </c>
      <c r="W5" s="796">
        <f>Section2Draft!G5</f>
        <v>0</v>
      </c>
      <c r="X5" s="796">
        <f>Section3Draft!G5</f>
        <v>0</v>
      </c>
      <c r="Y5" s="797">
        <f>Section4Draft!G5</f>
        <v>0</v>
      </c>
      <c r="Z5" s="798" t="str">
        <f>Section1Draft!N5</f>
        <v>ES 106.04</v>
      </c>
      <c r="AA5" s="796" t="str">
        <f>Section2Draft!N5</f>
        <v>MATH 153.02</v>
      </c>
      <c r="AB5" s="796">
        <f>Section3Draft!N5</f>
        <v>0</v>
      </c>
      <c r="AC5" s="799">
        <f>Section4Draft!N5</f>
        <v>0</v>
      </c>
      <c r="AD5" s="800">
        <f>Section1Draft!H5</f>
        <v>0</v>
      </c>
      <c r="AE5" s="796">
        <f>Section2Draft!H5</f>
        <v>0</v>
      </c>
      <c r="AF5" s="796">
        <f>Section3Draft!H5</f>
        <v>0</v>
      </c>
      <c r="AG5" s="797">
        <f>Section4Draft!H5</f>
        <v>0</v>
      </c>
      <c r="AH5" s="798">
        <f>Section1Draft!O5</f>
        <v>0</v>
      </c>
      <c r="AI5" s="796">
        <f>Section2Draft!O5</f>
        <v>0</v>
      </c>
      <c r="AJ5" s="796">
        <f>Section3Draft!O5</f>
        <v>0</v>
      </c>
      <c r="AK5" s="799">
        <f>Section4Draft!O5</f>
        <v>0</v>
      </c>
      <c r="AL5" s="838">
        <f>Section1Draft!I5</f>
        <v>0</v>
      </c>
      <c r="AM5" s="796">
        <f>Section2Draft!I5</f>
        <v>0</v>
      </c>
      <c r="AN5" s="796">
        <f>Section3Draft!I5</f>
        <v>0</v>
      </c>
      <c r="AO5" s="797">
        <f>Section4Draft!I5</f>
        <v>0</v>
      </c>
      <c r="AP5" s="798">
        <f>Section1Draft!P5</f>
        <v>0</v>
      </c>
      <c r="AQ5" s="796" t="str">
        <f>Section2Draft!P5</f>
        <v>ARCH 208.12</v>
      </c>
      <c r="AR5" s="796">
        <f>Section3Draft!P5</f>
        <v>0</v>
      </c>
      <c r="AS5" s="799">
        <f>Section4Draft!P5</f>
        <v>0</v>
      </c>
      <c r="AT5" s="1057"/>
    </row>
    <row r="6" spans="1:46" s="820" customFormat="1" ht="60" customHeight="1" x14ac:dyDescent="0.35">
      <c r="A6" s="814">
        <v>1</v>
      </c>
      <c r="B6" s="814" t="s">
        <v>14</v>
      </c>
      <c r="C6" s="1053"/>
      <c r="D6" s="806"/>
      <c r="E6" s="807"/>
      <c r="F6" s="815" t="str">
        <f>VLOOKUP(F5,'Course List (program)'!$G$2:$L$100,2,FALSE)</f>
        <v>Engineering &amp; Architectural Literature</v>
      </c>
      <c r="G6" s="815" t="e">
        <f>VLOOKUP(G5,'Course List (program)'!$G$2:$L$100,2,FALSE)</f>
        <v>#N/A</v>
      </c>
      <c r="H6" s="815" t="e">
        <f>VLOOKUP(H5,'Course List (program)'!$G$2:$L$100,2,FALSE)</f>
        <v>#N/A</v>
      </c>
      <c r="I6" s="816" t="e">
        <f>VLOOKUP(I5,'Course List (program)'!$G$2:$L$100,2,FALSE)</f>
        <v>#N/A</v>
      </c>
      <c r="J6" s="817" t="e">
        <f>VLOOKUP(J5,'Course List (program)'!$G$2:$L$100,2,FALSE)</f>
        <v>#N/A</v>
      </c>
      <c r="K6" s="815" t="str">
        <f>VLOOKUP(K5,'Course List (program)'!$G$2:$L$100,2,FALSE)</f>
        <v>Mathematics for Architects</v>
      </c>
      <c r="L6" s="815" t="e">
        <f>VLOOKUP(L5,'Course List (program)'!$G$2:$L$100,2,FALSE)</f>
        <v>#N/A</v>
      </c>
      <c r="M6" s="818" t="e">
        <f>VLOOKUP(M5,'Course List (program)'!$G$2:$L$100,2,FALSE)</f>
        <v>#N/A</v>
      </c>
      <c r="N6" s="819" t="str">
        <f>VLOOKUP(N5,'Course List (program)'!$G$2:$L$100,2,FALSE)</f>
        <v>Building Materials</v>
      </c>
      <c r="O6" s="815" t="e">
        <f>VLOOKUP(O5,'Course List (program)'!$G$2:$L$100,2,FALSE)</f>
        <v>#N/A</v>
      </c>
      <c r="P6" s="815" t="e">
        <f>VLOOKUP(P5,'Course List (program)'!$G$2:$L$100,2,FALSE)</f>
        <v>#N/A</v>
      </c>
      <c r="Q6" s="816" t="e">
        <f>VLOOKUP(Q5,'Course List (program)'!$G$2:$L$100,2,FALSE)</f>
        <v>#N/A</v>
      </c>
      <c r="R6" s="817" t="e">
        <f>VLOOKUP(R5,'Course List (program)'!$G$2:$L$100,2,FALSE)</f>
        <v>#N/A</v>
      </c>
      <c r="S6" s="815" t="e">
        <f>VLOOKUP(S5,'Course List (program)'!$G$2:$L$100,2,FALSE)</f>
        <v>#N/A</v>
      </c>
      <c r="T6" s="815" t="e">
        <f>VLOOKUP(T5,'Course List (program)'!$G$2:$L$100,2,FALSE)</f>
        <v>#N/A</v>
      </c>
      <c r="U6" s="818" t="e">
        <f>VLOOKUP(U5,'Course List (program)'!$G$2:$L$100,2,FALSE)</f>
        <v>#N/A</v>
      </c>
      <c r="V6" s="819" t="str">
        <f>VLOOKUP(V5,'Course List (program)'!$G$2:$L$100,2,FALSE)</f>
        <v>Architectural Basic Design I</v>
      </c>
      <c r="W6" s="815" t="e">
        <f>VLOOKUP(W5,'Course List (program)'!$G$2:$L$100,2,FALSE)</f>
        <v>#N/A</v>
      </c>
      <c r="X6" s="815" t="e">
        <f>VLOOKUP(X5,'Course List (program)'!$G$2:$L$100,2,FALSE)</f>
        <v>#N/A</v>
      </c>
      <c r="Y6" s="816" t="e">
        <f>VLOOKUP(Y5,'Course List (program)'!$G$2:$L$100,2,FALSE)</f>
        <v>#N/A</v>
      </c>
      <c r="Z6" s="817" t="str">
        <f>VLOOKUP(Z5,'Course List (program)'!$G$2:$L$100,2,FALSE)</f>
        <v>Technical Report Writing and Presentation Skills</v>
      </c>
      <c r="AA6" s="815" t="str">
        <f>VLOOKUP(AA5,'Course List (program)'!$G$2:$L$100,2,FALSE)</f>
        <v>Mathematics for Architects</v>
      </c>
      <c r="AB6" s="815" t="e">
        <f>VLOOKUP(AB5,'Course List (program)'!$G$2:$L$100,2,FALSE)</f>
        <v>#N/A</v>
      </c>
      <c r="AC6" s="818" t="e">
        <f>VLOOKUP(AC5,'Course List (program)'!$G$2:$L$100,2,FALSE)</f>
        <v>#N/A</v>
      </c>
      <c r="AD6" s="819" t="e">
        <f>VLOOKUP(AD5,'Course List (program)'!$G$2:$L$100,2,FALSE)</f>
        <v>#N/A</v>
      </c>
      <c r="AE6" s="815" t="e">
        <f>VLOOKUP(AE5,'Course List (program)'!$G$2:$L$100,2,FALSE)</f>
        <v>#N/A</v>
      </c>
      <c r="AF6" s="815" t="e">
        <f>VLOOKUP(AF5,'Course List (program)'!$G$2:$L$100,2,FALSE)</f>
        <v>#N/A</v>
      </c>
      <c r="AG6" s="816" t="e">
        <f>VLOOKUP(AG5,'Course List (program)'!$G$2:$L$100,2,FALSE)</f>
        <v>#N/A</v>
      </c>
      <c r="AH6" s="817" t="e">
        <f>VLOOKUP(AH5,'Course List (program)'!$G$2:$L$100,2,FALSE)</f>
        <v>#N/A</v>
      </c>
      <c r="AI6" s="815" t="e">
        <f>VLOOKUP(AI5,'Course List (program)'!$G$2:$L$100,2,FALSE)</f>
        <v>#N/A</v>
      </c>
      <c r="AJ6" s="815" t="e">
        <f>VLOOKUP(AJ5,'Course List (program)'!$G$2:$L$100,2,FALSE)</f>
        <v>#N/A</v>
      </c>
      <c r="AK6" s="818" t="e">
        <f>VLOOKUP(AK5,'Course List (program)'!$G$2:$L$100,2,FALSE)</f>
        <v>#N/A</v>
      </c>
      <c r="AL6" s="819" t="e">
        <f>VLOOKUP(AL5,'Course List (program)'!$G$2:$L$100,2,FALSE)</f>
        <v>#N/A</v>
      </c>
      <c r="AM6" s="815" t="e">
        <f>VLOOKUP(AM5,'Course List (program)'!$G$2:$L$100,2,FALSE)</f>
        <v>#N/A</v>
      </c>
      <c r="AN6" s="815" t="e">
        <f>VLOOKUP(AN5,'Course List (program)'!$G$2:$L$100,2,FALSE)</f>
        <v>#N/A</v>
      </c>
      <c r="AO6" s="816" t="e">
        <f>VLOOKUP(AO5,'Course List (program)'!$G$2:$L$100,2,FALSE)</f>
        <v>#N/A</v>
      </c>
      <c r="AP6" s="817" t="e">
        <f>VLOOKUP(AP5,'Course List (program)'!$G$2:$L$100,2,FALSE)</f>
        <v>#N/A</v>
      </c>
      <c r="AQ6" s="815" t="str">
        <f>VLOOKUP(AQ5,'Course List (program)'!$G$2:$L$100,2,FALSE)</f>
        <v>Land Survey</v>
      </c>
      <c r="AR6" s="815" t="e">
        <f>VLOOKUP(AR5,'Course List (program)'!$G$2:$L$100,2,FALSE)</f>
        <v>#N/A</v>
      </c>
      <c r="AS6" s="818" t="e">
        <f>VLOOKUP(AS5,'Course List (program)'!$G$2:$L$100,2,FALSE)</f>
        <v>#N/A</v>
      </c>
      <c r="AT6" s="1057"/>
    </row>
    <row r="7" spans="1:46" s="808" customFormat="1" ht="39.950000000000003" customHeight="1" x14ac:dyDescent="0.3">
      <c r="A7" s="813">
        <v>1</v>
      </c>
      <c r="B7" s="813" t="s">
        <v>809</v>
      </c>
      <c r="C7" s="1053"/>
      <c r="D7" s="836"/>
      <c r="E7" s="835"/>
      <c r="F7" s="827" t="str">
        <f>VLOOKUP(F5,'Course List (program)'!$G$2:$L$100,3,FALSE)</f>
        <v>Staff0</v>
      </c>
      <c r="G7" s="827" t="e">
        <f>VLOOKUP(G5,'Course List (program)'!$G$2:$L$100,3,FALSE)</f>
        <v>#N/A</v>
      </c>
      <c r="H7" s="827" t="e">
        <f>VLOOKUP(H5,'Course List (program)'!$G$2:$L$100,3,FALSE)</f>
        <v>#N/A</v>
      </c>
      <c r="I7" s="828" t="e">
        <f>VLOOKUP(I5,'Course List (program)'!$G$2:$L$100,3,FALSE)</f>
        <v>#N/A</v>
      </c>
      <c r="J7" s="829" t="e">
        <f>VLOOKUP(J5,'Course List (program)'!$G$2:$L$100,3,FALSE)</f>
        <v>#N/A</v>
      </c>
      <c r="K7" s="827" t="str">
        <f>VLOOKUP(K5,'Course List (program)'!$G$2:$L$100,3,FALSE)</f>
        <v>Staff3</v>
      </c>
      <c r="L7" s="827" t="e">
        <f>VLOOKUP(L5,'Course List (program)'!$G$2:$L$100,3,FALSE)</f>
        <v>#N/A</v>
      </c>
      <c r="M7" s="830" t="e">
        <f>VLOOKUP(M5,'Course List (program)'!$G$2:$L$100,3,FALSE)</f>
        <v>#N/A</v>
      </c>
      <c r="N7" s="831" t="str">
        <f>VLOOKUP(N5,'Course List (program)'!$G$2:$L$100,3,FALSE)</f>
        <v>Doç. Dr. Füsun SEZEN</v>
      </c>
      <c r="O7" s="827" t="e">
        <f>VLOOKUP(O5,'Course List (program)'!$G$2:$L$100,3,FALSE)</f>
        <v>#N/A</v>
      </c>
      <c r="P7" s="827" t="e">
        <f>VLOOKUP(P5,'Course List (program)'!$G$2:$L$100,3,FALSE)</f>
        <v>#N/A</v>
      </c>
      <c r="Q7" s="828" t="e">
        <f>VLOOKUP(Q5,'Course List (program)'!$G$2:$L$100,3,FALSE)</f>
        <v>#N/A</v>
      </c>
      <c r="R7" s="829" t="e">
        <f>VLOOKUP(R5,'Course List (program)'!$G$2:$L$100,3,FALSE)</f>
        <v>#N/A</v>
      </c>
      <c r="S7" s="827" t="e">
        <f>VLOOKUP(S5,'Course List (program)'!$G$2:$L$100,3,FALSE)</f>
        <v>#N/A</v>
      </c>
      <c r="T7" s="827" t="e">
        <f>VLOOKUP(T5,'Course List (program)'!$G$2:$L$100,3,FALSE)</f>
        <v>#N/A</v>
      </c>
      <c r="U7" s="830" t="e">
        <f>VLOOKUP(U5,'Course List (program)'!$G$2:$L$100,3,FALSE)</f>
        <v>#N/A</v>
      </c>
      <c r="V7" s="831" t="str">
        <f>VLOOKUP(V5,'Course List (program)'!$G$2:$L$100,3,FALSE)</f>
        <v>Yrd. Doç. Dr. Aslı ERGENOĞLU</v>
      </c>
      <c r="W7" s="827" t="e">
        <f>VLOOKUP(W5,'Course List (program)'!$G$2:$L$100,3,FALSE)</f>
        <v>#N/A</v>
      </c>
      <c r="X7" s="827" t="e">
        <f>VLOOKUP(X5,'Course List (program)'!$G$2:$L$100,3,FALSE)</f>
        <v>#N/A</v>
      </c>
      <c r="Y7" s="828" t="e">
        <f>VLOOKUP(Y5,'Course List (program)'!$G$2:$L$100,3,FALSE)</f>
        <v>#N/A</v>
      </c>
      <c r="Z7" s="829" t="str">
        <f>VLOOKUP(Z5,'Course List (program)'!$G$2:$L$100,3,FALSE)</f>
        <v>Staff1</v>
      </c>
      <c r="AA7" s="827" t="str">
        <f>VLOOKUP(AA5,'Course List (program)'!$G$2:$L$100,3,FALSE)</f>
        <v>Staff3</v>
      </c>
      <c r="AB7" s="827" t="e">
        <f>VLOOKUP(AB5,'Course List (program)'!$G$2:$L$100,3,FALSE)</f>
        <v>#N/A</v>
      </c>
      <c r="AC7" s="830" t="e">
        <f>VLOOKUP(AC5,'Course List (program)'!$G$2:$L$100,3,FALSE)</f>
        <v>#N/A</v>
      </c>
      <c r="AD7" s="831" t="e">
        <f>VLOOKUP(AD5,'Course List (program)'!$G$2:$L$100,3,FALSE)</f>
        <v>#N/A</v>
      </c>
      <c r="AE7" s="827" t="e">
        <f>VLOOKUP(AE5,'Course List (program)'!$G$2:$L$100,3,FALSE)</f>
        <v>#N/A</v>
      </c>
      <c r="AF7" s="827" t="e">
        <f>VLOOKUP(AF5,'Course List (program)'!$G$2:$L$100,3,FALSE)</f>
        <v>#N/A</v>
      </c>
      <c r="AG7" s="828" t="e">
        <f>VLOOKUP(AG5,'Course List (program)'!$G$2:$L$100,3,FALSE)</f>
        <v>#N/A</v>
      </c>
      <c r="AH7" s="829" t="e">
        <f>VLOOKUP(AH5,'Course List (program)'!$G$2:$L$100,3,FALSE)</f>
        <v>#N/A</v>
      </c>
      <c r="AI7" s="827" t="e">
        <f>VLOOKUP(AI5,'Course List (program)'!$G$2:$L$100,3,FALSE)</f>
        <v>#N/A</v>
      </c>
      <c r="AJ7" s="827" t="e">
        <f>VLOOKUP(AJ5,'Course List (program)'!$G$2:$L$100,3,FALSE)</f>
        <v>#N/A</v>
      </c>
      <c r="AK7" s="830" t="e">
        <f>VLOOKUP(AK5,'Course List (program)'!$G$2:$L$100,3,FALSE)</f>
        <v>#N/A</v>
      </c>
      <c r="AL7" s="831" t="e">
        <f>VLOOKUP(AL5,'Course List (program)'!$G$2:$L$100,3,FALSE)</f>
        <v>#N/A</v>
      </c>
      <c r="AM7" s="827" t="e">
        <f>VLOOKUP(AM5,'Course List (program)'!$G$2:$L$100,3,FALSE)</f>
        <v>#N/A</v>
      </c>
      <c r="AN7" s="827" t="e">
        <f>VLOOKUP(AN5,'Course List (program)'!$G$2:$L$100,3,FALSE)</f>
        <v>#N/A</v>
      </c>
      <c r="AO7" s="828" t="e">
        <f>VLOOKUP(AO5,'Course List (program)'!$G$2:$L$100,3,FALSE)</f>
        <v>#N/A</v>
      </c>
      <c r="AP7" s="829" t="e">
        <f>VLOOKUP(AP5,'Course List (program)'!$G$2:$L$100,3,FALSE)</f>
        <v>#N/A</v>
      </c>
      <c r="AQ7" s="827" t="str">
        <f>VLOOKUP(AQ5,'Course List (program)'!$G$2:$L$100,3,FALSE)</f>
        <v>Öğr. Gör. Turan DÜNDAR</v>
      </c>
      <c r="AR7" s="827" t="e">
        <f>VLOOKUP(AR5,'Course List (program)'!$G$2:$L$100,3,FALSE)</f>
        <v>#N/A</v>
      </c>
      <c r="AS7" s="830" t="e">
        <f>VLOOKUP(AS5,'Course List (program)'!$G$2:$L$100,3,FALSE)</f>
        <v>#N/A</v>
      </c>
      <c r="AT7" s="1057"/>
    </row>
    <row r="8" spans="1:46" s="759" customFormat="1" ht="39.950000000000003" hidden="1" customHeight="1" collapsed="1" x14ac:dyDescent="0.4">
      <c r="A8" s="700">
        <v>1</v>
      </c>
      <c r="B8" s="700" t="s">
        <v>540</v>
      </c>
      <c r="C8" s="1053"/>
      <c r="D8" s="770"/>
      <c r="E8" s="771"/>
      <c r="F8" s="745">
        <f>VLOOKUP(F5,'Course List (program)'!$G$2:$L$100,6,FALSE)</f>
        <v>0</v>
      </c>
      <c r="G8" s="745" t="e">
        <f>VLOOKUP(G5,'Course List (program)'!$G$2:$L$100,6,FALSE)</f>
        <v>#N/A</v>
      </c>
      <c r="H8" s="745" t="e">
        <f>VLOOKUP(H5,'Course List (program)'!$G$2:$L$100,6,FALSE)</f>
        <v>#N/A</v>
      </c>
      <c r="I8" s="746" t="e">
        <f>VLOOKUP(I5,'Course List (program)'!$G$2:$L$100,6,FALSE)</f>
        <v>#N/A</v>
      </c>
      <c r="J8" s="747" t="e">
        <f>VLOOKUP(J5,'Course List (program)'!$G$2:$L$100,6,FALSE)</f>
        <v>#N/A</v>
      </c>
      <c r="K8" s="745">
        <f>VLOOKUP(K5,'Course List (program)'!$G$2:$L$100,6,FALSE)</f>
        <v>0</v>
      </c>
      <c r="L8" s="745" t="e">
        <f>VLOOKUP(L5,'Course List (program)'!$G$2:$L$100,6,FALSE)</f>
        <v>#N/A</v>
      </c>
      <c r="M8" s="748" t="e">
        <f>VLOOKUP(M5,'Course List (program)'!$G$2:$L$100,6,FALSE)</f>
        <v>#N/A</v>
      </c>
      <c r="N8" s="749">
        <f>VLOOKUP(N5,'Course List (program)'!$G$2:$L$100,6,FALSE)</f>
        <v>0</v>
      </c>
      <c r="O8" s="745" t="e">
        <f>VLOOKUP(O5,'Course List (program)'!$G$2:$L$100,6,FALSE)</f>
        <v>#N/A</v>
      </c>
      <c r="P8" s="745" t="e">
        <f>VLOOKUP(P5,'Course List (program)'!$G$2:$L$100,6,FALSE)</f>
        <v>#N/A</v>
      </c>
      <c r="Q8" s="746" t="e">
        <f>VLOOKUP(Q5,'Course List (program)'!$G$2:$L$100,6,FALSE)</f>
        <v>#N/A</v>
      </c>
      <c r="R8" s="747" t="e">
        <f>VLOOKUP(R5,'Course List (program)'!$G$2:$L$100,6,FALSE)</f>
        <v>#N/A</v>
      </c>
      <c r="S8" s="745" t="e">
        <f>VLOOKUP(S5,'Course List (program)'!$G$2:$L$100,6,FALSE)</f>
        <v>#N/A</v>
      </c>
      <c r="T8" s="745" t="e">
        <f>VLOOKUP(T5,'Course List (program)'!$G$2:$L$100,6,FALSE)</f>
        <v>#N/A</v>
      </c>
      <c r="U8" s="748" t="e">
        <f>VLOOKUP(U5,'Course List (program)'!$G$2:$L$100,6,FALSE)</f>
        <v>#N/A</v>
      </c>
      <c r="V8" s="749">
        <f>VLOOKUP(V5,'Course List (program)'!$G$2:$L$100,6,FALSE)</f>
        <v>0</v>
      </c>
      <c r="W8" s="745" t="e">
        <f>VLOOKUP(W5,'Course List (program)'!$G$2:$L$100,6,FALSE)</f>
        <v>#N/A</v>
      </c>
      <c r="X8" s="745" t="e">
        <f>VLOOKUP(X5,'Course List (program)'!$G$2:$L$100,6,FALSE)</f>
        <v>#N/A</v>
      </c>
      <c r="Y8" s="746" t="e">
        <f>VLOOKUP(Y5,'Course List (program)'!$G$2:$L$100,6,FALSE)</f>
        <v>#N/A</v>
      </c>
      <c r="Z8" s="747">
        <f>VLOOKUP(Z5,'Course List (program)'!$G$2:$L$100,6,FALSE)</f>
        <v>0</v>
      </c>
      <c r="AA8" s="745">
        <f>VLOOKUP(AA5,'Course List (program)'!$G$2:$L$100,6,FALSE)</f>
        <v>0</v>
      </c>
      <c r="AB8" s="745" t="e">
        <f>VLOOKUP(AB5,'Course List (program)'!$G$2:$L$100,6,FALSE)</f>
        <v>#N/A</v>
      </c>
      <c r="AC8" s="748" t="e">
        <f>VLOOKUP(AC5,'Course List (program)'!$G$2:$L$100,6,FALSE)</f>
        <v>#N/A</v>
      </c>
      <c r="AD8" s="749" t="e">
        <f>VLOOKUP(AD5,'Course List (program)'!$G$2:$L$100,6,FALSE)</f>
        <v>#N/A</v>
      </c>
      <c r="AE8" s="745" t="e">
        <f>VLOOKUP(AE5,'Course List (program)'!$G$2:$L$100,6,FALSE)</f>
        <v>#N/A</v>
      </c>
      <c r="AF8" s="745" t="e">
        <f>VLOOKUP(AF5,'Course List (program)'!$G$2:$L$100,6,FALSE)</f>
        <v>#N/A</v>
      </c>
      <c r="AG8" s="746" t="e">
        <f>VLOOKUP(AG5,'Course List (program)'!$G$2:$L$100,6,FALSE)</f>
        <v>#N/A</v>
      </c>
      <c r="AH8" s="747" t="e">
        <f>VLOOKUP(AH5,'Course List (program)'!$G$2:$L$100,6,FALSE)</f>
        <v>#N/A</v>
      </c>
      <c r="AI8" s="745" t="e">
        <f>VLOOKUP(AI5,'Course List (program)'!$G$2:$L$100,6,FALSE)</f>
        <v>#N/A</v>
      </c>
      <c r="AJ8" s="745" t="e">
        <f>VLOOKUP(AJ5,'Course List (program)'!$G$2:$L$100,6,FALSE)</f>
        <v>#N/A</v>
      </c>
      <c r="AK8" s="748" t="e">
        <f>VLOOKUP(AK5,'Course List (program)'!$G$2:$L$100,6,FALSE)</f>
        <v>#N/A</v>
      </c>
      <c r="AL8" s="750" t="e">
        <f>VLOOKUP(AL5,'Course List (program)'!$G$2:$L$100,6,FALSE)</f>
        <v>#N/A</v>
      </c>
      <c r="AM8" s="745" t="e">
        <f>VLOOKUP(AM5,'Course List (program)'!$G$2:$L$100,6,FALSE)</f>
        <v>#N/A</v>
      </c>
      <c r="AN8" s="745" t="e">
        <f>VLOOKUP(AN5,'Course List (program)'!$G$2:$L$100,6,FALSE)</f>
        <v>#N/A</v>
      </c>
      <c r="AO8" s="746" t="e">
        <f>VLOOKUP(AO5,'Course List (program)'!$G$2:$L$100,6,FALSE)</f>
        <v>#N/A</v>
      </c>
      <c r="AP8" s="747" t="e">
        <f>VLOOKUP(AP5,'Course List (program)'!$G$2:$L$100,6,FALSE)</f>
        <v>#N/A</v>
      </c>
      <c r="AQ8" s="745">
        <f>VLOOKUP(AQ5,'Course List (program)'!$G$2:$L$100,6,FALSE)</f>
        <v>0</v>
      </c>
      <c r="AR8" s="745" t="e">
        <f>VLOOKUP(AR5,'Course List (program)'!$G$2:$L$100,6,FALSE)</f>
        <v>#N/A</v>
      </c>
      <c r="AS8" s="748" t="e">
        <f>VLOOKUP(AS5,'Course List (program)'!$G$2:$L$100,6,FALSE)</f>
        <v>#N/A</v>
      </c>
      <c r="AT8" s="1057"/>
    </row>
    <row r="9" spans="1:46" s="763" customFormat="1" ht="39.950000000000003" customHeight="1" x14ac:dyDescent="0.5">
      <c r="A9" s="763">
        <v>1</v>
      </c>
      <c r="B9" s="763" t="s">
        <v>13</v>
      </c>
      <c r="C9" s="1053"/>
      <c r="D9" s="794">
        <v>0.41666666666666669</v>
      </c>
      <c r="E9" s="795">
        <v>2</v>
      </c>
      <c r="F9" s="796" t="str">
        <f>Section1Draft!E7</f>
        <v>ES 105.01</v>
      </c>
      <c r="G9" s="796">
        <f>Section2Draft!$E$7</f>
        <v>0</v>
      </c>
      <c r="H9" s="796">
        <f>Section3Draft!E7</f>
        <v>0</v>
      </c>
      <c r="I9" s="797">
        <f>Section4Draft!E7</f>
        <v>0</v>
      </c>
      <c r="J9" s="798">
        <f>Section1Draft!L7</f>
        <v>0</v>
      </c>
      <c r="K9" s="796" t="str">
        <f>Section2Draft!L7</f>
        <v>MATH 153.02</v>
      </c>
      <c r="L9" s="796">
        <f>Section3Draft!L7</f>
        <v>0</v>
      </c>
      <c r="M9" s="799">
        <f>Section4Draft!L7</f>
        <v>0</v>
      </c>
      <c r="N9" s="800" t="str">
        <f>Section1Draft!F7</f>
        <v>ARCH 143.01</v>
      </c>
      <c r="O9" s="796">
        <f>Section2Draft!F7</f>
        <v>0</v>
      </c>
      <c r="P9" s="796">
        <f>Section3Draft!F7</f>
        <v>0</v>
      </c>
      <c r="Q9" s="797">
        <f>Section4Draft!F7</f>
        <v>0</v>
      </c>
      <c r="R9" s="798">
        <f>Section1Draft!M7</f>
        <v>0</v>
      </c>
      <c r="S9" s="796">
        <f>Section2Draft!M7</f>
        <v>0</v>
      </c>
      <c r="T9" s="796">
        <f>Section3Draft!M7</f>
        <v>0</v>
      </c>
      <c r="U9" s="799">
        <f>Section4Draft!M7</f>
        <v>0</v>
      </c>
      <c r="V9" s="800" t="str">
        <f>Section1Draft!G7</f>
        <v>ARCH 101.01</v>
      </c>
      <c r="W9" s="796">
        <f>Section2Draft!G7</f>
        <v>0</v>
      </c>
      <c r="X9" s="796">
        <f>Section3Draft!G7</f>
        <v>0</v>
      </c>
      <c r="Y9" s="797">
        <f>Section4Draft!G7</f>
        <v>0</v>
      </c>
      <c r="Z9" s="798" t="str">
        <f>Section1Draft!N7</f>
        <v>ES 106.04</v>
      </c>
      <c r="AA9" s="796" t="str">
        <f>Section2Draft!N7</f>
        <v>MATH 153.02</v>
      </c>
      <c r="AB9" s="796">
        <f>Section3Draft!N7</f>
        <v>0</v>
      </c>
      <c r="AC9" s="799">
        <f>Section4Draft!N7</f>
        <v>0</v>
      </c>
      <c r="AD9" s="800">
        <f>Section1Draft!H7</f>
        <v>0</v>
      </c>
      <c r="AE9" s="796">
        <f>Section2Draft!H7</f>
        <v>0</v>
      </c>
      <c r="AF9" s="796">
        <f>Section3Draft!H7</f>
        <v>0</v>
      </c>
      <c r="AG9" s="797">
        <f>Section4Draft!H7</f>
        <v>0</v>
      </c>
      <c r="AH9" s="798">
        <f>Section1Draft!O7</f>
        <v>0</v>
      </c>
      <c r="AI9" s="796">
        <f>Section2Draft!O7</f>
        <v>0</v>
      </c>
      <c r="AJ9" s="796">
        <f>Section3Draft!O7</f>
        <v>0</v>
      </c>
      <c r="AK9" s="799">
        <f>Section4Draft!O7</f>
        <v>0</v>
      </c>
      <c r="AL9" s="800">
        <f>Section1Draft!I7</f>
        <v>0</v>
      </c>
      <c r="AM9" s="796">
        <f>Section2Draft!I7</f>
        <v>0</v>
      </c>
      <c r="AN9" s="796">
        <f>Section3Draft!I7</f>
        <v>0</v>
      </c>
      <c r="AO9" s="797">
        <f>Section4Draft!I7</f>
        <v>0</v>
      </c>
      <c r="AP9" s="798">
        <f>Section1Draft!P7</f>
        <v>0</v>
      </c>
      <c r="AQ9" s="796" t="str">
        <f>Section2Draft!P7</f>
        <v>ARCH 208.12</v>
      </c>
      <c r="AR9" s="796">
        <f>Section3Draft!P7</f>
        <v>0</v>
      </c>
      <c r="AS9" s="799">
        <f>Section4Draft!P7</f>
        <v>0</v>
      </c>
      <c r="AT9" s="1057"/>
    </row>
    <row r="10" spans="1:46" s="820" customFormat="1" ht="60" customHeight="1" x14ac:dyDescent="0.35">
      <c r="A10" s="814">
        <v>1</v>
      </c>
      <c r="B10" s="814" t="s">
        <v>14</v>
      </c>
      <c r="C10" s="1053"/>
      <c r="D10" s="809"/>
      <c r="E10" s="810"/>
      <c r="F10" s="815" t="str">
        <f>VLOOKUP(F9,'Course List (program)'!$G$2:$L$100,2,FALSE)</f>
        <v>Engineering &amp; Architectural Literature</v>
      </c>
      <c r="G10" s="815" t="e">
        <f>VLOOKUP(G9,'Course List (program)'!$G$2:$L$100,2,FALSE)</f>
        <v>#N/A</v>
      </c>
      <c r="H10" s="815" t="e">
        <f>VLOOKUP(H9,'Course List (program)'!$G$2:$L$100,2,FALSE)</f>
        <v>#N/A</v>
      </c>
      <c r="I10" s="816" t="e">
        <f>VLOOKUP(I9,'Course List (program)'!$G$2:$L$100,2,FALSE)</f>
        <v>#N/A</v>
      </c>
      <c r="J10" s="817" t="e">
        <f>VLOOKUP(J9,'Course List (program)'!$G$2:$L$100,2,FALSE)</f>
        <v>#N/A</v>
      </c>
      <c r="K10" s="815" t="str">
        <f>VLOOKUP(K9,'Course List (program)'!$G$2:$L$100,2,FALSE)</f>
        <v>Mathematics for Architects</v>
      </c>
      <c r="L10" s="815" t="e">
        <f>VLOOKUP(L9,'Course List (program)'!$G$2:$L$100,2,FALSE)</f>
        <v>#N/A</v>
      </c>
      <c r="M10" s="818" t="e">
        <f>VLOOKUP(M9,'Course List (program)'!$G$2:$L$100,2,FALSE)</f>
        <v>#N/A</v>
      </c>
      <c r="N10" s="819" t="str">
        <f>VLOOKUP(N9,'Course List (program)'!$G$2:$L$100,2,FALSE)</f>
        <v>Building Materials</v>
      </c>
      <c r="O10" s="815" t="e">
        <f>VLOOKUP(O9,'Course List (program)'!$G$2:$L$100,2,FALSE)</f>
        <v>#N/A</v>
      </c>
      <c r="P10" s="815" t="e">
        <f>VLOOKUP(P9,'Course List (program)'!$G$2:$L$100,2,FALSE)</f>
        <v>#N/A</v>
      </c>
      <c r="Q10" s="816" t="e">
        <f>VLOOKUP(Q9,'Course List (program)'!$G$2:$L$100,2,FALSE)</f>
        <v>#N/A</v>
      </c>
      <c r="R10" s="817" t="e">
        <f>VLOOKUP(R9,'Course List (program)'!$G$2:$L$100,2,FALSE)</f>
        <v>#N/A</v>
      </c>
      <c r="S10" s="815" t="e">
        <f>VLOOKUP(S9,'Course List (program)'!$G$2:$L$100,2,FALSE)</f>
        <v>#N/A</v>
      </c>
      <c r="T10" s="815" t="e">
        <f>VLOOKUP(T9,'Course List (program)'!$G$2:$L$100,2,FALSE)</f>
        <v>#N/A</v>
      </c>
      <c r="U10" s="818" t="e">
        <f>VLOOKUP(U9,'Course List (program)'!$G$2:$L$100,2,FALSE)</f>
        <v>#N/A</v>
      </c>
      <c r="V10" s="819" t="str">
        <f>VLOOKUP(V9,'Course List (program)'!$G$2:$L$100,2,FALSE)</f>
        <v>Architectural Basic Design I</v>
      </c>
      <c r="W10" s="815" t="e">
        <f>VLOOKUP(W9,'Course List (program)'!$G$2:$L$100,2,FALSE)</f>
        <v>#N/A</v>
      </c>
      <c r="X10" s="815" t="e">
        <f>VLOOKUP(X9,'Course List (program)'!$G$2:$L$100,2,FALSE)</f>
        <v>#N/A</v>
      </c>
      <c r="Y10" s="816" t="e">
        <f>VLOOKUP(Y9,'Course List (program)'!$G$2:$L$100,2,FALSE)</f>
        <v>#N/A</v>
      </c>
      <c r="Z10" s="817" t="str">
        <f>VLOOKUP(Z9,'Course List (program)'!$G$2:$L$100,2,FALSE)</f>
        <v>Technical Report Writing and Presentation Skills</v>
      </c>
      <c r="AA10" s="815" t="str">
        <f>VLOOKUP(AA9,'Course List (program)'!$G$2:$L$100,2,FALSE)</f>
        <v>Mathematics for Architects</v>
      </c>
      <c r="AB10" s="815" t="e">
        <f>VLOOKUP(AB9,'Course List (program)'!$G$2:$L$100,2,FALSE)</f>
        <v>#N/A</v>
      </c>
      <c r="AC10" s="818" t="e">
        <f>VLOOKUP(AC9,'Course List (program)'!$G$2:$L$100,2,FALSE)</f>
        <v>#N/A</v>
      </c>
      <c r="AD10" s="819" t="e">
        <f>VLOOKUP(AD9,'Course List (program)'!$G$2:$L$100,2,FALSE)</f>
        <v>#N/A</v>
      </c>
      <c r="AE10" s="815" t="e">
        <f>VLOOKUP(AE9,'Course List (program)'!$G$2:$L$100,2,FALSE)</f>
        <v>#N/A</v>
      </c>
      <c r="AF10" s="815" t="e">
        <f>VLOOKUP(AF9,'Course List (program)'!$G$2:$L$100,2,FALSE)</f>
        <v>#N/A</v>
      </c>
      <c r="AG10" s="816" t="e">
        <f>VLOOKUP(AG9,'Course List (program)'!$G$2:$L$100,2,FALSE)</f>
        <v>#N/A</v>
      </c>
      <c r="AH10" s="817" t="e">
        <f>VLOOKUP(AH9,'Course List (program)'!$G$2:$L$100,2,FALSE)</f>
        <v>#N/A</v>
      </c>
      <c r="AI10" s="815" t="e">
        <f>VLOOKUP(AI9,'Course List (program)'!$G$2:$L$100,2,FALSE)</f>
        <v>#N/A</v>
      </c>
      <c r="AJ10" s="815" t="e">
        <f>VLOOKUP(AJ9,'Course List (program)'!$G$2:$L$100,2,FALSE)</f>
        <v>#N/A</v>
      </c>
      <c r="AK10" s="818" t="e">
        <f>VLOOKUP(AK9,'Course List (program)'!$G$2:$L$100,2,FALSE)</f>
        <v>#N/A</v>
      </c>
      <c r="AL10" s="819" t="e">
        <f>VLOOKUP(AL9,'Course List (program)'!$G$2:$L$100,2,FALSE)</f>
        <v>#N/A</v>
      </c>
      <c r="AM10" s="815" t="e">
        <f>VLOOKUP(AM9,'Course List (program)'!$G$2:$L$100,2,FALSE)</f>
        <v>#N/A</v>
      </c>
      <c r="AN10" s="815" t="e">
        <f>VLOOKUP(AN9,'Course List (program)'!$G$2:$L$100,2,FALSE)</f>
        <v>#N/A</v>
      </c>
      <c r="AO10" s="816" t="e">
        <f>VLOOKUP(AO9,'Course List (program)'!$G$2:$L$100,2,FALSE)</f>
        <v>#N/A</v>
      </c>
      <c r="AP10" s="817" t="e">
        <f>VLOOKUP(AP9,'Course List (program)'!$G$2:$L$100,2,FALSE)</f>
        <v>#N/A</v>
      </c>
      <c r="AQ10" s="815" t="str">
        <f>VLOOKUP(AQ9,'Course List (program)'!$G$2:$L$100,2,FALSE)</f>
        <v>Land Survey</v>
      </c>
      <c r="AR10" s="815" t="e">
        <f>VLOOKUP(AR9,'Course List (program)'!$G$2:$L$100,2,FALSE)</f>
        <v>#N/A</v>
      </c>
      <c r="AS10" s="818" t="e">
        <f>VLOOKUP(AS9,'Course List (program)'!$G$2:$L$100,2,FALSE)</f>
        <v>#N/A</v>
      </c>
      <c r="AT10" s="1057"/>
    </row>
    <row r="11" spans="1:46" s="808" customFormat="1" ht="39.950000000000003" customHeight="1" x14ac:dyDescent="0.3">
      <c r="A11" s="813">
        <v>1</v>
      </c>
      <c r="B11" s="813" t="s">
        <v>809</v>
      </c>
      <c r="C11" s="1053"/>
      <c r="D11" s="834"/>
      <c r="E11" s="835"/>
      <c r="F11" s="827" t="str">
        <f>VLOOKUP(F9,'Course List (program)'!$G$2:$L$100,3,FALSE)</f>
        <v>Staff0</v>
      </c>
      <c r="G11" s="827" t="e">
        <f>VLOOKUP(G9,'Course List (program)'!$G$2:$L$100,3,FALSE)</f>
        <v>#N/A</v>
      </c>
      <c r="H11" s="827" t="e">
        <f>VLOOKUP(H9,'Course List (program)'!$G$2:$L$100,3,FALSE)</f>
        <v>#N/A</v>
      </c>
      <c r="I11" s="828" t="e">
        <f>VLOOKUP(I9,'Course List (program)'!$G$2:$L$100,3,FALSE)</f>
        <v>#N/A</v>
      </c>
      <c r="J11" s="829" t="e">
        <f>VLOOKUP(J9,'Course List (program)'!$G$2:$L$100,3,FALSE)</f>
        <v>#N/A</v>
      </c>
      <c r="K11" s="827" t="str">
        <f>VLOOKUP(K9,'Course List (program)'!$G$2:$L$100,3,FALSE)</f>
        <v>Staff3</v>
      </c>
      <c r="L11" s="827" t="e">
        <f>VLOOKUP(L9,'Course List (program)'!$G$2:$L$100,3,FALSE)</f>
        <v>#N/A</v>
      </c>
      <c r="M11" s="830" t="e">
        <f>VLOOKUP(M9,'Course List (program)'!$G$2:$L$100,3,FALSE)</f>
        <v>#N/A</v>
      </c>
      <c r="N11" s="831" t="str">
        <f>VLOOKUP(N9,'Course List (program)'!$G$2:$L$100,3,FALSE)</f>
        <v>Doç. Dr. Füsun SEZEN</v>
      </c>
      <c r="O11" s="827" t="e">
        <f>VLOOKUP(O9,'Course List (program)'!$G$2:$L$100,3,FALSE)</f>
        <v>#N/A</v>
      </c>
      <c r="P11" s="827" t="e">
        <f>VLOOKUP(P9,'Course List (program)'!$G$2:$L$100,3,FALSE)</f>
        <v>#N/A</v>
      </c>
      <c r="Q11" s="828" t="e">
        <f>VLOOKUP(Q9,'Course List (program)'!$G$2:$L$100,3,FALSE)</f>
        <v>#N/A</v>
      </c>
      <c r="R11" s="829" t="e">
        <f>VLOOKUP(R9,'Course List (program)'!$G$2:$L$100,3,FALSE)</f>
        <v>#N/A</v>
      </c>
      <c r="S11" s="827" t="e">
        <f>VLOOKUP(S9,'Course List (program)'!$G$2:$L$100,3,FALSE)</f>
        <v>#N/A</v>
      </c>
      <c r="T11" s="827" t="e">
        <f>VLOOKUP(T9,'Course List (program)'!$G$2:$L$100,3,FALSE)</f>
        <v>#N/A</v>
      </c>
      <c r="U11" s="830" t="e">
        <f>VLOOKUP(U9,'Course List (program)'!$G$2:$L$100,3,FALSE)</f>
        <v>#N/A</v>
      </c>
      <c r="V11" s="831" t="str">
        <f>VLOOKUP(V9,'Course List (program)'!$G$2:$L$100,3,FALSE)</f>
        <v>Yrd. Doç. Dr. Aslı ERGENOĞLU</v>
      </c>
      <c r="W11" s="827" t="e">
        <f>VLOOKUP(W9,'Course List (program)'!$G$2:$L$100,3,FALSE)</f>
        <v>#N/A</v>
      </c>
      <c r="X11" s="827" t="e">
        <f>VLOOKUP(X9,'Course List (program)'!$G$2:$L$100,3,FALSE)</f>
        <v>#N/A</v>
      </c>
      <c r="Y11" s="828" t="e">
        <f>VLOOKUP(Y9,'Course List (program)'!$G$2:$L$100,3,FALSE)</f>
        <v>#N/A</v>
      </c>
      <c r="Z11" s="829" t="str">
        <f>VLOOKUP(Z9,'Course List (program)'!$G$2:$L$100,3,FALSE)</f>
        <v>Staff1</v>
      </c>
      <c r="AA11" s="827" t="str">
        <f>VLOOKUP(AA9,'Course List (program)'!$G$2:$L$100,3,FALSE)</f>
        <v>Staff3</v>
      </c>
      <c r="AB11" s="827" t="e">
        <f>VLOOKUP(AB9,'Course List (program)'!$G$2:$L$100,3,FALSE)</f>
        <v>#N/A</v>
      </c>
      <c r="AC11" s="830" t="e">
        <f>VLOOKUP(AC9,'Course List (program)'!$G$2:$L$100,3,FALSE)</f>
        <v>#N/A</v>
      </c>
      <c r="AD11" s="831" t="e">
        <f>VLOOKUP(AD9,'Course List (program)'!$G$2:$L$100,3,FALSE)</f>
        <v>#N/A</v>
      </c>
      <c r="AE11" s="827" t="e">
        <f>VLOOKUP(AE9,'Course List (program)'!$G$2:$L$100,3,FALSE)</f>
        <v>#N/A</v>
      </c>
      <c r="AF11" s="827" t="e">
        <f>VLOOKUP(AF9,'Course List (program)'!$G$2:$L$100,3,FALSE)</f>
        <v>#N/A</v>
      </c>
      <c r="AG11" s="828" t="e">
        <f>VLOOKUP(AG9,'Course List (program)'!$G$2:$L$100,3,FALSE)</f>
        <v>#N/A</v>
      </c>
      <c r="AH11" s="829" t="e">
        <f>VLOOKUP(AH9,'Course List (program)'!$G$2:$L$100,3,FALSE)</f>
        <v>#N/A</v>
      </c>
      <c r="AI11" s="827" t="e">
        <f>VLOOKUP(AI9,'Course List (program)'!$G$2:$L$100,3,FALSE)</f>
        <v>#N/A</v>
      </c>
      <c r="AJ11" s="827" t="e">
        <f>VLOOKUP(AJ9,'Course List (program)'!$G$2:$L$100,3,FALSE)</f>
        <v>#N/A</v>
      </c>
      <c r="AK11" s="830" t="e">
        <f>VLOOKUP(AK9,'Course List (program)'!$G$2:$L$100,3,FALSE)</f>
        <v>#N/A</v>
      </c>
      <c r="AL11" s="831" t="e">
        <f>VLOOKUP(AL9,'Course List (program)'!$G$2:$L$100,3,FALSE)</f>
        <v>#N/A</v>
      </c>
      <c r="AM11" s="827" t="e">
        <f>VLOOKUP(AM9,'Course List (program)'!$G$2:$L$100,3,FALSE)</f>
        <v>#N/A</v>
      </c>
      <c r="AN11" s="827" t="e">
        <f>VLOOKUP(AN9,'Course List (program)'!$G$2:$L$100,3,FALSE)</f>
        <v>#N/A</v>
      </c>
      <c r="AO11" s="828" t="e">
        <f>VLOOKUP(AO9,'Course List (program)'!$G$2:$L$100,3,FALSE)</f>
        <v>#N/A</v>
      </c>
      <c r="AP11" s="829" t="e">
        <f>VLOOKUP(AP9,'Course List (program)'!$G$2:$L$100,3,FALSE)</f>
        <v>#N/A</v>
      </c>
      <c r="AQ11" s="827" t="str">
        <f>VLOOKUP(AQ9,'Course List (program)'!$G$2:$L$100,3,FALSE)</f>
        <v>Öğr. Gör. Turan DÜNDAR</v>
      </c>
      <c r="AR11" s="827" t="e">
        <f>VLOOKUP(AR9,'Course List (program)'!$G$2:$L$100,3,FALSE)</f>
        <v>#N/A</v>
      </c>
      <c r="AS11" s="830" t="e">
        <f>VLOOKUP(AS9,'Course List (program)'!$G$2:$L$100,3,FALSE)</f>
        <v>#N/A</v>
      </c>
      <c r="AT11" s="1057"/>
    </row>
    <row r="12" spans="1:46" s="758" customFormat="1" ht="39.950000000000003" hidden="1" customHeight="1" collapsed="1" x14ac:dyDescent="0.4">
      <c r="A12" s="700">
        <v>1</v>
      </c>
      <c r="B12" s="700" t="s">
        <v>540</v>
      </c>
      <c r="C12" s="1053"/>
      <c r="D12" s="772"/>
      <c r="E12" s="773"/>
      <c r="F12" s="745">
        <f>VLOOKUP(F9,'Course List (program)'!$G$2:$L$100,6,FALSE)</f>
        <v>0</v>
      </c>
      <c r="G12" s="745" t="e">
        <f>VLOOKUP(G9,'Course List (program)'!$G$2:$L$100,6,FALSE)</f>
        <v>#N/A</v>
      </c>
      <c r="H12" s="745" t="e">
        <f>VLOOKUP(H9,'Course List (program)'!$G$2:$L$100,6,FALSE)</f>
        <v>#N/A</v>
      </c>
      <c r="I12" s="746" t="e">
        <f>VLOOKUP(I9,'Course List (program)'!$G$2:$L$100,6,FALSE)</f>
        <v>#N/A</v>
      </c>
      <c r="J12" s="747" t="e">
        <f>VLOOKUP(J9,'Course List (program)'!$G$2:$L$100,6,FALSE)</f>
        <v>#N/A</v>
      </c>
      <c r="K12" s="745">
        <f>VLOOKUP(K9,'Course List (program)'!$G$2:$L$100,6,FALSE)</f>
        <v>0</v>
      </c>
      <c r="L12" s="745" t="e">
        <f>VLOOKUP(L9,'Course List (program)'!$G$2:$L$100,6,FALSE)</f>
        <v>#N/A</v>
      </c>
      <c r="M12" s="748" t="e">
        <f>VLOOKUP(M9,'Course List (program)'!$G$2:$L$100,6,FALSE)</f>
        <v>#N/A</v>
      </c>
      <c r="N12" s="749">
        <f>VLOOKUP(N9,'Course List (program)'!$G$2:$L$100,6,FALSE)</f>
        <v>0</v>
      </c>
      <c r="O12" s="745" t="e">
        <f>VLOOKUP(O9,'Course List (program)'!$G$2:$L$100,6,FALSE)</f>
        <v>#N/A</v>
      </c>
      <c r="P12" s="745" t="e">
        <f>VLOOKUP(P9,'Course List (program)'!$G$2:$L$100,6,FALSE)</f>
        <v>#N/A</v>
      </c>
      <c r="Q12" s="746" t="e">
        <f>VLOOKUP(Q9,'Course List (program)'!$G$2:$L$100,6,FALSE)</f>
        <v>#N/A</v>
      </c>
      <c r="R12" s="747" t="e">
        <f>VLOOKUP(R9,'Course List (program)'!$G$2:$L$100,6,FALSE)</f>
        <v>#N/A</v>
      </c>
      <c r="S12" s="745" t="e">
        <f>VLOOKUP(S9,'Course List (program)'!$G$2:$L$100,6,FALSE)</f>
        <v>#N/A</v>
      </c>
      <c r="T12" s="745" t="e">
        <f>VLOOKUP(T9,'Course List (program)'!$G$2:$L$100,6,FALSE)</f>
        <v>#N/A</v>
      </c>
      <c r="U12" s="748" t="e">
        <f>VLOOKUP(U9,'Course List (program)'!$G$2:$L$100,6,FALSE)</f>
        <v>#N/A</v>
      </c>
      <c r="V12" s="749">
        <f>VLOOKUP(V9,'Course List (program)'!$G$2:$L$100,6,FALSE)</f>
        <v>0</v>
      </c>
      <c r="W12" s="745" t="e">
        <f>VLOOKUP(W9,'Course List (program)'!$G$2:$L$100,6,FALSE)</f>
        <v>#N/A</v>
      </c>
      <c r="X12" s="745" t="e">
        <f>VLOOKUP(X9,'Course List (program)'!$G$2:$L$100,6,FALSE)</f>
        <v>#N/A</v>
      </c>
      <c r="Y12" s="746" t="e">
        <f>VLOOKUP(Y9,'Course List (program)'!$G$2:$L$100,6,FALSE)</f>
        <v>#N/A</v>
      </c>
      <c r="Z12" s="747">
        <f>VLOOKUP(Z9,'Course List (program)'!$G$2:$L$100,6,FALSE)</f>
        <v>0</v>
      </c>
      <c r="AA12" s="745">
        <f>VLOOKUP(AA9,'Course List (program)'!$G$2:$L$100,6,FALSE)</f>
        <v>0</v>
      </c>
      <c r="AB12" s="745" t="e">
        <f>VLOOKUP(AB9,'Course List (program)'!$G$2:$L$100,6,FALSE)</f>
        <v>#N/A</v>
      </c>
      <c r="AC12" s="748" t="e">
        <f>VLOOKUP(AC9,'Course List (program)'!$G$2:$L$100,6,FALSE)</f>
        <v>#N/A</v>
      </c>
      <c r="AD12" s="749" t="e">
        <f>VLOOKUP(AD9,'Course List (program)'!$G$2:$L$100,6,FALSE)</f>
        <v>#N/A</v>
      </c>
      <c r="AE12" s="745" t="e">
        <f>VLOOKUP(AE9,'Course List (program)'!$G$2:$L$100,6,FALSE)</f>
        <v>#N/A</v>
      </c>
      <c r="AF12" s="745" t="e">
        <f>VLOOKUP(AF9,'Course List (program)'!$G$2:$L$100,6,FALSE)</f>
        <v>#N/A</v>
      </c>
      <c r="AG12" s="746" t="e">
        <f>VLOOKUP(AG9,'Course List (program)'!$G$2:$L$100,6,FALSE)</f>
        <v>#N/A</v>
      </c>
      <c r="AH12" s="747" t="e">
        <f>VLOOKUP(AH9,'Course List (program)'!$G$2:$L$100,6,FALSE)</f>
        <v>#N/A</v>
      </c>
      <c r="AI12" s="745" t="e">
        <f>VLOOKUP(AI9,'Course List (program)'!$G$2:$L$100,6,FALSE)</f>
        <v>#N/A</v>
      </c>
      <c r="AJ12" s="745" t="e">
        <f>VLOOKUP(AJ9,'Course List (program)'!$G$2:$L$100,6,FALSE)</f>
        <v>#N/A</v>
      </c>
      <c r="AK12" s="748" t="e">
        <f>VLOOKUP(AK9,'Course List (program)'!$G$2:$L$100,6,FALSE)</f>
        <v>#N/A</v>
      </c>
      <c r="AL12" s="750" t="e">
        <f>VLOOKUP(AL9,'Course List (program)'!$G$2:$L$100,6,FALSE)</f>
        <v>#N/A</v>
      </c>
      <c r="AM12" s="745" t="e">
        <f>VLOOKUP(AM9,'Course List (program)'!$G$2:$L$100,6,FALSE)</f>
        <v>#N/A</v>
      </c>
      <c r="AN12" s="745" t="e">
        <f>VLOOKUP(AN9,'Course List (program)'!$G$2:$L$100,6,FALSE)</f>
        <v>#N/A</v>
      </c>
      <c r="AO12" s="746" t="e">
        <f>VLOOKUP(AO9,'Course List (program)'!$G$2:$L$100,6,FALSE)</f>
        <v>#N/A</v>
      </c>
      <c r="AP12" s="747" t="e">
        <f>VLOOKUP(AP9,'Course List (program)'!$G$2:$L$100,6,FALSE)</f>
        <v>#N/A</v>
      </c>
      <c r="AQ12" s="745">
        <f>VLOOKUP(AQ9,'Course List (program)'!$G$2:$L$100,6,FALSE)</f>
        <v>0</v>
      </c>
      <c r="AR12" s="745" t="e">
        <f>VLOOKUP(AR9,'Course List (program)'!$G$2:$L$100,6,FALSE)</f>
        <v>#N/A</v>
      </c>
      <c r="AS12" s="748" t="e">
        <f>VLOOKUP(AS9,'Course List (program)'!$G$2:$L$100,6,FALSE)</f>
        <v>#N/A</v>
      </c>
      <c r="AT12" s="1057"/>
    </row>
    <row r="13" spans="1:46" s="763" customFormat="1" ht="39.950000000000003" customHeight="1" x14ac:dyDescent="0.5">
      <c r="A13" s="763">
        <v>1</v>
      </c>
      <c r="B13" s="763" t="s">
        <v>13</v>
      </c>
      <c r="C13" s="1053"/>
      <c r="D13" s="794">
        <v>0.45833333333333331</v>
      </c>
      <c r="E13" s="795">
        <v>3</v>
      </c>
      <c r="F13" s="796">
        <f>Section1Draft!E9</f>
        <v>0</v>
      </c>
      <c r="G13" s="796">
        <f>Section2Draft!$E$9</f>
        <v>0</v>
      </c>
      <c r="H13" s="796">
        <f>Section3Draft!E9</f>
        <v>0</v>
      </c>
      <c r="I13" s="797">
        <f>Section4Draft!E9</f>
        <v>0</v>
      </c>
      <c r="J13" s="798" t="str">
        <f>Section1Draft!L9</f>
        <v>MATH 153.01</v>
      </c>
      <c r="K13" s="796">
        <f>Section2Draft!L9</f>
        <v>0</v>
      </c>
      <c r="L13" s="796">
        <f>Section3Draft!L9</f>
        <v>0</v>
      </c>
      <c r="M13" s="799">
        <f>Section4Draft!L9</f>
        <v>0</v>
      </c>
      <c r="N13" s="800" t="str">
        <f>Section1Draft!F9</f>
        <v>ARCH 143.01</v>
      </c>
      <c r="O13" s="796">
        <f>Section2Draft!F9</f>
        <v>0</v>
      </c>
      <c r="P13" s="796">
        <f>Section3Draft!F9</f>
        <v>0</v>
      </c>
      <c r="Q13" s="797">
        <f>Section4Draft!F9</f>
        <v>0</v>
      </c>
      <c r="R13" s="798">
        <f>Section1Draft!M9</f>
        <v>0</v>
      </c>
      <c r="S13" s="796">
        <f>Section2Draft!M9</f>
        <v>0</v>
      </c>
      <c r="T13" s="796">
        <f>Section3Draft!M9</f>
        <v>0</v>
      </c>
      <c r="U13" s="799">
        <f>Section4Draft!M9</f>
        <v>0</v>
      </c>
      <c r="V13" s="800" t="str">
        <f>Section1Draft!G9</f>
        <v>ES 105.01</v>
      </c>
      <c r="W13" s="796">
        <f>Section2Draft!G9</f>
        <v>0</v>
      </c>
      <c r="X13" s="796">
        <f>Section3Draft!G9</f>
        <v>0</v>
      </c>
      <c r="Y13" s="797">
        <f>Section4Draft!G9</f>
        <v>0</v>
      </c>
      <c r="Z13" s="798" t="str">
        <f>Section1Draft!N9</f>
        <v>MATH 153.01</v>
      </c>
      <c r="AA13" s="796">
        <f>Section2Draft!N9</f>
        <v>0</v>
      </c>
      <c r="AB13" s="796">
        <f>Section3Draft!N9</f>
        <v>0</v>
      </c>
      <c r="AC13" s="799">
        <f>Section4Draft!N9</f>
        <v>0</v>
      </c>
      <c r="AD13" s="800">
        <f>Section1Draft!H9</f>
        <v>0</v>
      </c>
      <c r="AE13" s="796">
        <f>Section2Draft!H9</f>
        <v>0</v>
      </c>
      <c r="AF13" s="796">
        <f>Section3Draft!H9</f>
        <v>0</v>
      </c>
      <c r="AG13" s="797">
        <f>Section4Draft!H9</f>
        <v>0</v>
      </c>
      <c r="AH13" s="798">
        <f>Section1Draft!O9</f>
        <v>0</v>
      </c>
      <c r="AI13" s="796">
        <f>Section2Draft!O9</f>
        <v>0</v>
      </c>
      <c r="AJ13" s="796">
        <f>Section3Draft!O9</f>
        <v>0</v>
      </c>
      <c r="AK13" s="799">
        <f>Section4Draft!O9</f>
        <v>0</v>
      </c>
      <c r="AL13" s="800">
        <f>Section1Draft!I9</f>
        <v>0</v>
      </c>
      <c r="AM13" s="796">
        <f>Section2Draft!I9</f>
        <v>0</v>
      </c>
      <c r="AN13" s="796">
        <f>Section3Draft!I9</f>
        <v>0</v>
      </c>
      <c r="AO13" s="797">
        <f>Section4Draft!I9</f>
        <v>0</v>
      </c>
      <c r="AP13" s="798">
        <f>Section1Draft!P9</f>
        <v>0</v>
      </c>
      <c r="AQ13" s="796" t="str">
        <f>Section2Draft!P9</f>
        <v>ARCH 208.12</v>
      </c>
      <c r="AR13" s="796">
        <f>Section3Draft!P9</f>
        <v>0</v>
      </c>
      <c r="AS13" s="799">
        <f>Section4Draft!P9</f>
        <v>0</v>
      </c>
      <c r="AT13" s="1057"/>
    </row>
    <row r="14" spans="1:46" s="820" customFormat="1" ht="60" customHeight="1" x14ac:dyDescent="0.35">
      <c r="A14" s="814">
        <v>1</v>
      </c>
      <c r="B14" s="814" t="s">
        <v>14</v>
      </c>
      <c r="C14" s="1053"/>
      <c r="D14" s="809"/>
      <c r="E14" s="810"/>
      <c r="F14" s="815" t="e">
        <f>VLOOKUP(F13,'Course List (program)'!$G$2:$L$100,2,FALSE)</f>
        <v>#N/A</v>
      </c>
      <c r="G14" s="815" t="e">
        <f>VLOOKUP(G13,'Course List (program)'!$G$2:$L$100,2,FALSE)</f>
        <v>#N/A</v>
      </c>
      <c r="H14" s="815" t="e">
        <f>VLOOKUP(H13,'Course List (program)'!$G$2:$L$100,2,FALSE)</f>
        <v>#N/A</v>
      </c>
      <c r="I14" s="816" t="e">
        <f>VLOOKUP(I13,'Course List (program)'!$G$2:$L$100,2,FALSE)</f>
        <v>#N/A</v>
      </c>
      <c r="J14" s="817" t="str">
        <f>VLOOKUP(J13,'Course List (program)'!$G$2:$L$100,2,FALSE)</f>
        <v>Mathematics for Architects</v>
      </c>
      <c r="K14" s="815" t="e">
        <f>VLOOKUP(K13,'Course List (program)'!$G$2:$L$100,2,FALSE)</f>
        <v>#N/A</v>
      </c>
      <c r="L14" s="815" t="e">
        <f>VLOOKUP(L13,'Course List (program)'!$G$2:$L$100,2,FALSE)</f>
        <v>#N/A</v>
      </c>
      <c r="M14" s="818" t="e">
        <f>VLOOKUP(M13,'Course List (program)'!$G$2:$L$100,2,FALSE)</f>
        <v>#N/A</v>
      </c>
      <c r="N14" s="819" t="str">
        <f>VLOOKUP(N13,'Course List (program)'!$G$2:$L$100,2,FALSE)</f>
        <v>Building Materials</v>
      </c>
      <c r="O14" s="815" t="e">
        <f>VLOOKUP(O13,'Course List (program)'!$G$2:$L$100,2,FALSE)</f>
        <v>#N/A</v>
      </c>
      <c r="P14" s="815" t="e">
        <f>VLOOKUP(P13,'Course List (program)'!$G$2:$L$100,2,FALSE)</f>
        <v>#N/A</v>
      </c>
      <c r="Q14" s="816" t="e">
        <f>VLOOKUP(Q13,'Course List (program)'!$G$2:$L$100,2,FALSE)</f>
        <v>#N/A</v>
      </c>
      <c r="R14" s="817" t="e">
        <f>VLOOKUP(R13,'Course List (program)'!$G$2:$L$100,2,FALSE)</f>
        <v>#N/A</v>
      </c>
      <c r="S14" s="815" t="e">
        <f>VLOOKUP(S13,'Course List (program)'!$G$2:$L$100,2,FALSE)</f>
        <v>#N/A</v>
      </c>
      <c r="T14" s="815" t="e">
        <f>VLOOKUP(T13,'Course List (program)'!$G$2:$L$100,2,FALSE)</f>
        <v>#N/A</v>
      </c>
      <c r="U14" s="818" t="e">
        <f>VLOOKUP(U13,'Course List (program)'!$G$2:$L$100,2,FALSE)</f>
        <v>#N/A</v>
      </c>
      <c r="V14" s="819" t="str">
        <f>VLOOKUP(V13,'Course List (program)'!$G$2:$L$100,2,FALSE)</f>
        <v>Engineering &amp; Architectural Literature</v>
      </c>
      <c r="W14" s="815" t="e">
        <f>VLOOKUP(W13,'Course List (program)'!$G$2:$L$100,2,FALSE)</f>
        <v>#N/A</v>
      </c>
      <c r="X14" s="815" t="e">
        <f>VLOOKUP(X13,'Course List (program)'!$G$2:$L$100,2,FALSE)</f>
        <v>#N/A</v>
      </c>
      <c r="Y14" s="816" t="e">
        <f>VLOOKUP(Y13,'Course List (program)'!$G$2:$L$100,2,FALSE)</f>
        <v>#N/A</v>
      </c>
      <c r="Z14" s="817" t="str">
        <f>VLOOKUP(Z13,'Course List (program)'!$G$2:$L$100,2,FALSE)</f>
        <v>Mathematics for Architects</v>
      </c>
      <c r="AA14" s="815" t="e">
        <f>VLOOKUP(AA13,'Course List (program)'!$G$2:$L$100,2,FALSE)</f>
        <v>#N/A</v>
      </c>
      <c r="AB14" s="815" t="e">
        <f>VLOOKUP(AB13,'Course List (program)'!$G$2:$L$100,2,FALSE)</f>
        <v>#N/A</v>
      </c>
      <c r="AC14" s="818" t="e">
        <f>VLOOKUP(AC13,'Course List (program)'!$G$2:$L$100,2,FALSE)</f>
        <v>#N/A</v>
      </c>
      <c r="AD14" s="819" t="e">
        <f>VLOOKUP(AD13,'Course List (program)'!$G$2:$L$100,2,FALSE)</f>
        <v>#N/A</v>
      </c>
      <c r="AE14" s="815" t="e">
        <f>VLOOKUP(AE13,'Course List (program)'!$G$2:$L$100,2,FALSE)</f>
        <v>#N/A</v>
      </c>
      <c r="AF14" s="815" t="e">
        <f>VLOOKUP(AF13,'Course List (program)'!$G$2:$L$100,2,FALSE)</f>
        <v>#N/A</v>
      </c>
      <c r="AG14" s="816" t="e">
        <f>VLOOKUP(AG13,'Course List (program)'!$G$2:$L$100,2,FALSE)</f>
        <v>#N/A</v>
      </c>
      <c r="AH14" s="817" t="e">
        <f>VLOOKUP(AH13,'Course List (program)'!$G$2:$L$100,2,FALSE)</f>
        <v>#N/A</v>
      </c>
      <c r="AI14" s="815" t="e">
        <f>VLOOKUP(AI13,'Course List (program)'!$G$2:$L$100,2,FALSE)</f>
        <v>#N/A</v>
      </c>
      <c r="AJ14" s="815" t="e">
        <f>VLOOKUP(AJ13,'Course List (program)'!$G$2:$L$100,2,FALSE)</f>
        <v>#N/A</v>
      </c>
      <c r="AK14" s="818" t="e">
        <f>VLOOKUP(AK13,'Course List (program)'!$G$2:$L$100,2,FALSE)</f>
        <v>#N/A</v>
      </c>
      <c r="AL14" s="819" t="e">
        <f>VLOOKUP(AL13,'Course List (program)'!$G$2:$L$100,2,FALSE)</f>
        <v>#N/A</v>
      </c>
      <c r="AM14" s="815" t="e">
        <f>VLOOKUP(AM13,'Course List (program)'!$G$2:$L$100,2,FALSE)</f>
        <v>#N/A</v>
      </c>
      <c r="AN14" s="815" t="e">
        <f>VLOOKUP(AN13,'Course List (program)'!$G$2:$L$100,2,FALSE)</f>
        <v>#N/A</v>
      </c>
      <c r="AO14" s="816" t="e">
        <f>VLOOKUP(AO13,'Course List (program)'!$G$2:$L$100,2,FALSE)</f>
        <v>#N/A</v>
      </c>
      <c r="AP14" s="817" t="e">
        <f>VLOOKUP(AP13,'Course List (program)'!$G$2:$L$100,2,FALSE)</f>
        <v>#N/A</v>
      </c>
      <c r="AQ14" s="815" t="str">
        <f>VLOOKUP(AQ13,'Course List (program)'!$G$2:$L$100,2,FALSE)</f>
        <v>Land Survey</v>
      </c>
      <c r="AR14" s="815" t="e">
        <f>VLOOKUP(AR13,'Course List (program)'!$G$2:$L$100,2,FALSE)</f>
        <v>#N/A</v>
      </c>
      <c r="AS14" s="818" t="e">
        <f>VLOOKUP(AS13,'Course List (program)'!$G$2:$L$100,2,FALSE)</f>
        <v>#N/A</v>
      </c>
      <c r="AT14" s="1057"/>
    </row>
    <row r="15" spans="1:46" s="808" customFormat="1" ht="39.950000000000003" customHeight="1" x14ac:dyDescent="0.3">
      <c r="A15" s="813">
        <v>1</v>
      </c>
      <c r="B15" s="813" t="s">
        <v>809</v>
      </c>
      <c r="C15" s="1053"/>
      <c r="D15" s="834"/>
      <c r="E15" s="835"/>
      <c r="F15" s="827" t="e">
        <f>VLOOKUP(F13,'Course List (program)'!$G$2:$L$100,3,FALSE)</f>
        <v>#N/A</v>
      </c>
      <c r="G15" s="827" t="e">
        <f>VLOOKUP(G13,'Course List (program)'!$G$2:$L$100,3,FALSE)</f>
        <v>#N/A</v>
      </c>
      <c r="H15" s="827" t="e">
        <f>VLOOKUP(H13,'Course List (program)'!$G$2:$L$100,3,FALSE)</f>
        <v>#N/A</v>
      </c>
      <c r="I15" s="828" t="e">
        <f>VLOOKUP(I13,'Course List (program)'!$G$2:$L$100,3,FALSE)</f>
        <v>#N/A</v>
      </c>
      <c r="J15" s="829" t="str">
        <f>VLOOKUP(J13,'Course List (program)'!$G$2:$L$100,3,FALSE)</f>
        <v>Doç. Dr. Ender ABADOĞLU</v>
      </c>
      <c r="K15" s="827" t="e">
        <f>VLOOKUP(K13,'Course List (program)'!$G$2:$L$100,3,FALSE)</f>
        <v>#N/A</v>
      </c>
      <c r="L15" s="827" t="e">
        <f>VLOOKUP(L13,'Course List (program)'!$G$2:$L$100,3,FALSE)</f>
        <v>#N/A</v>
      </c>
      <c r="M15" s="830" t="e">
        <f>VLOOKUP(M13,'Course List (program)'!$G$2:$L$100,3,FALSE)</f>
        <v>#N/A</v>
      </c>
      <c r="N15" s="831" t="str">
        <f>VLOOKUP(N13,'Course List (program)'!$G$2:$L$100,3,FALSE)</f>
        <v>Doç. Dr. Füsun SEZEN</v>
      </c>
      <c r="O15" s="827" t="e">
        <f>VLOOKUP(O13,'Course List (program)'!$G$2:$L$100,3,FALSE)</f>
        <v>#N/A</v>
      </c>
      <c r="P15" s="827" t="e">
        <f>VLOOKUP(P13,'Course List (program)'!$G$2:$L$100,3,FALSE)</f>
        <v>#N/A</v>
      </c>
      <c r="Q15" s="828" t="e">
        <f>VLOOKUP(Q13,'Course List (program)'!$G$2:$L$100,3,FALSE)</f>
        <v>#N/A</v>
      </c>
      <c r="R15" s="829" t="e">
        <f>VLOOKUP(R13,'Course List (program)'!$G$2:$L$100,3,FALSE)</f>
        <v>#N/A</v>
      </c>
      <c r="S15" s="827" t="e">
        <f>VLOOKUP(S13,'Course List (program)'!$G$2:$L$100,3,FALSE)</f>
        <v>#N/A</v>
      </c>
      <c r="T15" s="827" t="e">
        <f>VLOOKUP(T13,'Course List (program)'!$G$2:$L$100,3,FALSE)</f>
        <v>#N/A</v>
      </c>
      <c r="U15" s="830" t="e">
        <f>VLOOKUP(U13,'Course List (program)'!$G$2:$L$100,3,FALSE)</f>
        <v>#N/A</v>
      </c>
      <c r="V15" s="831" t="str">
        <f>VLOOKUP(V13,'Course List (program)'!$G$2:$L$100,3,FALSE)</f>
        <v>Staff0</v>
      </c>
      <c r="W15" s="827" t="e">
        <f>VLOOKUP(W13,'Course List (program)'!$G$2:$L$100,3,FALSE)</f>
        <v>#N/A</v>
      </c>
      <c r="X15" s="827" t="e">
        <f>VLOOKUP(X13,'Course List (program)'!$G$2:$L$100,3,FALSE)</f>
        <v>#N/A</v>
      </c>
      <c r="Y15" s="828" t="e">
        <f>VLOOKUP(Y13,'Course List (program)'!$G$2:$L$100,3,FALSE)</f>
        <v>#N/A</v>
      </c>
      <c r="Z15" s="829" t="str">
        <f>VLOOKUP(Z13,'Course List (program)'!$G$2:$L$100,3,FALSE)</f>
        <v>Doç. Dr. Ender ABADOĞLU</v>
      </c>
      <c r="AA15" s="827" t="e">
        <f>VLOOKUP(AA13,'Course List (program)'!$G$2:$L$100,3,FALSE)</f>
        <v>#N/A</v>
      </c>
      <c r="AB15" s="827" t="e">
        <f>VLOOKUP(AB13,'Course List (program)'!$G$2:$L$100,3,FALSE)</f>
        <v>#N/A</v>
      </c>
      <c r="AC15" s="830" t="e">
        <f>VLOOKUP(AC13,'Course List (program)'!$G$2:$L$100,3,FALSE)</f>
        <v>#N/A</v>
      </c>
      <c r="AD15" s="831" t="e">
        <f>VLOOKUP(AD13,'Course List (program)'!$G$2:$L$100,3,FALSE)</f>
        <v>#N/A</v>
      </c>
      <c r="AE15" s="827" t="e">
        <f>VLOOKUP(AE13,'Course List (program)'!$G$2:$L$100,3,FALSE)</f>
        <v>#N/A</v>
      </c>
      <c r="AF15" s="827" t="e">
        <f>VLOOKUP(AF13,'Course List (program)'!$G$2:$L$100,3,FALSE)</f>
        <v>#N/A</v>
      </c>
      <c r="AG15" s="828" t="e">
        <f>VLOOKUP(AG13,'Course List (program)'!$G$2:$L$100,3,FALSE)</f>
        <v>#N/A</v>
      </c>
      <c r="AH15" s="829" t="e">
        <f>VLOOKUP(AH13,'Course List (program)'!$G$2:$L$100,3,FALSE)</f>
        <v>#N/A</v>
      </c>
      <c r="AI15" s="827" t="e">
        <f>VLOOKUP(AI13,'Course List (program)'!$G$2:$L$100,3,FALSE)</f>
        <v>#N/A</v>
      </c>
      <c r="AJ15" s="827" t="e">
        <f>VLOOKUP(AJ13,'Course List (program)'!$G$2:$L$100,3,FALSE)</f>
        <v>#N/A</v>
      </c>
      <c r="AK15" s="830" t="e">
        <f>VLOOKUP(AK13,'Course List (program)'!$G$2:$L$100,3,FALSE)</f>
        <v>#N/A</v>
      </c>
      <c r="AL15" s="831" t="e">
        <f>VLOOKUP(AL13,'Course List (program)'!$G$2:$L$100,3,FALSE)</f>
        <v>#N/A</v>
      </c>
      <c r="AM15" s="827" t="e">
        <f>VLOOKUP(AM13,'Course List (program)'!$G$2:$L$100,3,FALSE)</f>
        <v>#N/A</v>
      </c>
      <c r="AN15" s="827" t="e">
        <f>VLOOKUP(AN13,'Course List (program)'!$G$2:$L$100,3,FALSE)</f>
        <v>#N/A</v>
      </c>
      <c r="AO15" s="828" t="e">
        <f>VLOOKUP(AO13,'Course List (program)'!$G$2:$L$100,3,FALSE)</f>
        <v>#N/A</v>
      </c>
      <c r="AP15" s="829" t="e">
        <f>VLOOKUP(AP13,'Course List (program)'!$G$2:$L$100,3,FALSE)</f>
        <v>#N/A</v>
      </c>
      <c r="AQ15" s="827" t="str">
        <f>VLOOKUP(AQ13,'Course List (program)'!$G$2:$L$100,3,FALSE)</f>
        <v>Öğr. Gör. Turan DÜNDAR</v>
      </c>
      <c r="AR15" s="827" t="e">
        <f>VLOOKUP(AR13,'Course List (program)'!$G$2:$L$100,3,FALSE)</f>
        <v>#N/A</v>
      </c>
      <c r="AS15" s="830" t="e">
        <f>VLOOKUP(AS13,'Course List (program)'!$G$2:$L$100,3,FALSE)</f>
        <v>#N/A</v>
      </c>
      <c r="AT15" s="1057"/>
    </row>
    <row r="16" spans="1:46" s="758" customFormat="1" ht="39.950000000000003" hidden="1" customHeight="1" collapsed="1" x14ac:dyDescent="0.4">
      <c r="A16" s="700">
        <v>1</v>
      </c>
      <c r="B16" s="700" t="s">
        <v>540</v>
      </c>
      <c r="C16" s="1053"/>
      <c r="D16" s="772"/>
      <c r="E16" s="773"/>
      <c r="F16" s="745" t="e">
        <f>VLOOKUP(F13,'Course List (program)'!$G$2:$L$100,6,FALSE)</f>
        <v>#N/A</v>
      </c>
      <c r="G16" s="745" t="e">
        <f>VLOOKUP(G13,'Course List (program)'!$G$2:$L$100,6,FALSE)</f>
        <v>#N/A</v>
      </c>
      <c r="H16" s="745" t="e">
        <f>VLOOKUP(H13,'Course List (program)'!$G$2:$L$100,6,FALSE)</f>
        <v>#N/A</v>
      </c>
      <c r="I16" s="746" t="e">
        <f>VLOOKUP(I13,'Course List (program)'!$G$2:$L$100,6,FALSE)</f>
        <v>#N/A</v>
      </c>
      <c r="J16" s="747">
        <f>VLOOKUP(J13,'Course List (program)'!$G$2:$L$100,6,FALSE)</f>
        <v>0</v>
      </c>
      <c r="K16" s="745" t="e">
        <f>VLOOKUP(K13,'Course List (program)'!$G$2:$L$100,6,FALSE)</f>
        <v>#N/A</v>
      </c>
      <c r="L16" s="745" t="e">
        <f>VLOOKUP(L13,'Course List (program)'!$G$2:$L$100,6,FALSE)</f>
        <v>#N/A</v>
      </c>
      <c r="M16" s="748" t="e">
        <f>VLOOKUP(M13,'Course List (program)'!$G$2:$L$100,6,FALSE)</f>
        <v>#N/A</v>
      </c>
      <c r="N16" s="749">
        <f>VLOOKUP(N13,'Course List (program)'!$G$2:$L$100,6,FALSE)</f>
        <v>0</v>
      </c>
      <c r="O16" s="745" t="e">
        <f>VLOOKUP(O13,'Course List (program)'!$G$2:$L$100,6,FALSE)</f>
        <v>#N/A</v>
      </c>
      <c r="P16" s="745" t="e">
        <f>VLOOKUP(P13,'Course List (program)'!$G$2:$L$100,6,FALSE)</f>
        <v>#N/A</v>
      </c>
      <c r="Q16" s="746" t="e">
        <f>VLOOKUP(Q13,'Course List (program)'!$G$2:$L$100,6,FALSE)</f>
        <v>#N/A</v>
      </c>
      <c r="R16" s="747" t="e">
        <f>VLOOKUP(R13,'Course List (program)'!$G$2:$L$100,6,FALSE)</f>
        <v>#N/A</v>
      </c>
      <c r="S16" s="745" t="e">
        <f>VLOOKUP(S13,'Course List (program)'!$G$2:$L$100,6,FALSE)</f>
        <v>#N/A</v>
      </c>
      <c r="T16" s="745" t="e">
        <f>VLOOKUP(T13,'Course List (program)'!$G$2:$L$100,6,FALSE)</f>
        <v>#N/A</v>
      </c>
      <c r="U16" s="748" t="e">
        <f>VLOOKUP(U13,'Course List (program)'!$G$2:$L$100,6,FALSE)</f>
        <v>#N/A</v>
      </c>
      <c r="V16" s="749">
        <f>VLOOKUP(V13,'Course List (program)'!$G$2:$L$100,6,FALSE)</f>
        <v>0</v>
      </c>
      <c r="W16" s="745" t="e">
        <f>VLOOKUP(W13,'Course List (program)'!$G$2:$L$100,6,FALSE)</f>
        <v>#N/A</v>
      </c>
      <c r="X16" s="745" t="e">
        <f>VLOOKUP(X13,'Course List (program)'!$G$2:$L$100,6,FALSE)</f>
        <v>#N/A</v>
      </c>
      <c r="Y16" s="746" t="e">
        <f>VLOOKUP(Y13,'Course List (program)'!$G$2:$L$100,6,FALSE)</f>
        <v>#N/A</v>
      </c>
      <c r="Z16" s="747">
        <f>VLOOKUP(Z13,'Course List (program)'!$G$2:$L$100,6,FALSE)</f>
        <v>0</v>
      </c>
      <c r="AA16" s="745" t="e">
        <f>VLOOKUP(AA13,'Course List (program)'!$G$2:$L$100,6,FALSE)</f>
        <v>#N/A</v>
      </c>
      <c r="AB16" s="745" t="e">
        <f>VLOOKUP(AB13,'Course List (program)'!$G$2:$L$100,6,FALSE)</f>
        <v>#N/A</v>
      </c>
      <c r="AC16" s="748" t="e">
        <f>VLOOKUP(AC13,'Course List (program)'!$G$2:$L$100,6,FALSE)</f>
        <v>#N/A</v>
      </c>
      <c r="AD16" s="749" t="e">
        <f>VLOOKUP(AD13,'Course List (program)'!$G$2:$L$100,6,FALSE)</f>
        <v>#N/A</v>
      </c>
      <c r="AE16" s="745" t="e">
        <f>VLOOKUP(AE13,'Course List (program)'!$G$2:$L$100,6,FALSE)</f>
        <v>#N/A</v>
      </c>
      <c r="AF16" s="745" t="e">
        <f>VLOOKUP(AF13,'Course List (program)'!$G$2:$L$100,6,FALSE)</f>
        <v>#N/A</v>
      </c>
      <c r="AG16" s="746" t="e">
        <f>VLOOKUP(AG13,'Course List (program)'!$G$2:$L$100,6,FALSE)</f>
        <v>#N/A</v>
      </c>
      <c r="AH16" s="747" t="e">
        <f>VLOOKUP(AH13,'Course List (program)'!$G$2:$L$100,6,FALSE)</f>
        <v>#N/A</v>
      </c>
      <c r="AI16" s="745" t="e">
        <f>VLOOKUP(AI13,'Course List (program)'!$G$2:$L$100,6,FALSE)</f>
        <v>#N/A</v>
      </c>
      <c r="AJ16" s="745" t="e">
        <f>VLOOKUP(AJ13,'Course List (program)'!$G$2:$L$100,6,FALSE)</f>
        <v>#N/A</v>
      </c>
      <c r="AK16" s="748" t="e">
        <f>VLOOKUP(AK13,'Course List (program)'!$G$2:$L$100,6,FALSE)</f>
        <v>#N/A</v>
      </c>
      <c r="AL16" s="750" t="e">
        <f>VLOOKUP(AL13,'Course List (program)'!$G$2:$L$100,6,FALSE)</f>
        <v>#N/A</v>
      </c>
      <c r="AM16" s="745" t="e">
        <f>VLOOKUP(AM13,'Course List (program)'!$G$2:$L$100,6,FALSE)</f>
        <v>#N/A</v>
      </c>
      <c r="AN16" s="745" t="e">
        <f>VLOOKUP(AN13,'Course List (program)'!$G$2:$L$100,6,FALSE)</f>
        <v>#N/A</v>
      </c>
      <c r="AO16" s="746" t="e">
        <f>VLOOKUP(AO13,'Course List (program)'!$G$2:$L$100,6,FALSE)</f>
        <v>#N/A</v>
      </c>
      <c r="AP16" s="747" t="e">
        <f>VLOOKUP(AP13,'Course List (program)'!$G$2:$L$100,6,FALSE)</f>
        <v>#N/A</v>
      </c>
      <c r="AQ16" s="745">
        <f>VLOOKUP(AQ13,'Course List (program)'!$G$2:$L$100,6,FALSE)</f>
        <v>0</v>
      </c>
      <c r="AR16" s="745" t="e">
        <f>VLOOKUP(AR13,'Course List (program)'!$G$2:$L$100,6,FALSE)</f>
        <v>#N/A</v>
      </c>
      <c r="AS16" s="748" t="e">
        <f>VLOOKUP(AS13,'Course List (program)'!$G$2:$L$100,6,FALSE)</f>
        <v>#N/A</v>
      </c>
      <c r="AT16" s="1057"/>
    </row>
    <row r="17" spans="1:46" s="763" customFormat="1" ht="39.950000000000003" customHeight="1" x14ac:dyDescent="0.5">
      <c r="A17" s="763">
        <v>1</v>
      </c>
      <c r="B17" s="763" t="s">
        <v>13</v>
      </c>
      <c r="C17" s="1053"/>
      <c r="D17" s="794">
        <v>0.5</v>
      </c>
      <c r="E17" s="795">
        <v>4</v>
      </c>
      <c r="F17" s="796">
        <f>Section1Draft!E11</f>
        <v>0</v>
      </c>
      <c r="G17" s="796">
        <f>Section2Draft!$E$11</f>
        <v>0</v>
      </c>
      <c r="H17" s="796">
        <f>Section3Draft!E11</f>
        <v>0</v>
      </c>
      <c r="I17" s="797">
        <f>Section4Draft!E11</f>
        <v>0</v>
      </c>
      <c r="J17" s="798" t="str">
        <f>Section1Draft!L11</f>
        <v>MATH 153.01</v>
      </c>
      <c r="K17" s="796">
        <f>Section2Draft!L11</f>
        <v>0</v>
      </c>
      <c r="L17" s="796">
        <f>Section3Draft!L11</f>
        <v>0</v>
      </c>
      <c r="M17" s="799">
        <f>Section4Draft!L11</f>
        <v>0</v>
      </c>
      <c r="N17" s="800">
        <f>Section1Draft!F11</f>
        <v>0</v>
      </c>
      <c r="O17" s="796">
        <f>Section2Draft!F11</f>
        <v>0</v>
      </c>
      <c r="P17" s="796">
        <f>Section3Draft!F11</f>
        <v>0</v>
      </c>
      <c r="Q17" s="797">
        <f>Section4Draft!F11</f>
        <v>0</v>
      </c>
      <c r="R17" s="798">
        <f>Section1Draft!M11</f>
        <v>0</v>
      </c>
      <c r="S17" s="796">
        <f>Section2Draft!M11</f>
        <v>0</v>
      </c>
      <c r="T17" s="796">
        <f>Section3Draft!M11</f>
        <v>0</v>
      </c>
      <c r="U17" s="799">
        <f>Section4Draft!M11</f>
        <v>0</v>
      </c>
      <c r="V17" s="800" t="str">
        <f>Section1Draft!G11</f>
        <v>ARCH 101.11</v>
      </c>
      <c r="W17" s="796">
        <f>Section2Draft!G11</f>
        <v>0</v>
      </c>
      <c r="X17" s="796">
        <f>Section3Draft!G11</f>
        <v>0</v>
      </c>
      <c r="Y17" s="797">
        <f>Section4Draft!G11</f>
        <v>0</v>
      </c>
      <c r="Z17" s="798" t="str">
        <f>Section1Draft!N11</f>
        <v>MATH 153.01</v>
      </c>
      <c r="AA17" s="796">
        <f>Section2Draft!N11</f>
        <v>0</v>
      </c>
      <c r="AB17" s="796">
        <f>Section3Draft!N11</f>
        <v>0</v>
      </c>
      <c r="AC17" s="799">
        <f>Section4Draft!N11</f>
        <v>0</v>
      </c>
      <c r="AD17" s="800">
        <f>Section1Draft!H11</f>
        <v>0</v>
      </c>
      <c r="AE17" s="796">
        <f>Section2Draft!H11</f>
        <v>0</v>
      </c>
      <c r="AF17" s="796">
        <f>Section3Draft!H11</f>
        <v>0</v>
      </c>
      <c r="AG17" s="797">
        <f>Section4Draft!H11</f>
        <v>0</v>
      </c>
      <c r="AH17" s="798" t="str">
        <f>Section1Draft!O11</f>
        <v>ES 106.04</v>
      </c>
      <c r="AI17" s="796">
        <f>Section2Draft!O11</f>
        <v>0</v>
      </c>
      <c r="AJ17" s="796">
        <f>Section3Draft!O11</f>
        <v>0</v>
      </c>
      <c r="AK17" s="799">
        <f>Section4Draft!O11</f>
        <v>0</v>
      </c>
      <c r="AL17" s="800">
        <f>Section1Draft!I11</f>
        <v>0</v>
      </c>
      <c r="AM17" s="796">
        <f>Section2Draft!I11</f>
        <v>0</v>
      </c>
      <c r="AN17" s="796">
        <f>Section3Draft!I11</f>
        <v>0</v>
      </c>
      <c r="AO17" s="797">
        <f>Section4Draft!I11</f>
        <v>0</v>
      </c>
      <c r="AP17" s="798">
        <f>Section1Draft!P11</f>
        <v>0</v>
      </c>
      <c r="AQ17" s="796" t="str">
        <f>Section2Draft!P11</f>
        <v>ARCH 208.12</v>
      </c>
      <c r="AR17" s="796">
        <f>Section3Draft!P11</f>
        <v>0</v>
      </c>
      <c r="AS17" s="799">
        <f>Section4Draft!P11</f>
        <v>0</v>
      </c>
      <c r="AT17" s="1057"/>
    </row>
    <row r="18" spans="1:46" s="820" customFormat="1" ht="60" customHeight="1" x14ac:dyDescent="0.35">
      <c r="A18" s="814">
        <v>1</v>
      </c>
      <c r="B18" s="814" t="s">
        <v>14</v>
      </c>
      <c r="C18" s="1053"/>
      <c r="D18" s="809"/>
      <c r="E18" s="810"/>
      <c r="F18" s="815" t="e">
        <f>VLOOKUP(F17,'Course List (program)'!$G$2:$L$100,2,FALSE)</f>
        <v>#N/A</v>
      </c>
      <c r="G18" s="815" t="e">
        <f>VLOOKUP(G17,'Course List (program)'!$G$2:$L$100,2,FALSE)</f>
        <v>#N/A</v>
      </c>
      <c r="H18" s="815" t="e">
        <f>VLOOKUP(H17,'Course List (program)'!$G$2:$L$100,2,FALSE)</f>
        <v>#N/A</v>
      </c>
      <c r="I18" s="816" t="e">
        <f>VLOOKUP(I17,'Course List (program)'!$G$2:$L$100,2,FALSE)</f>
        <v>#N/A</v>
      </c>
      <c r="J18" s="817" t="str">
        <f>VLOOKUP(J17,'Course List (program)'!$G$2:$L$100,2,FALSE)</f>
        <v>Mathematics for Architects</v>
      </c>
      <c r="K18" s="815" t="e">
        <f>VLOOKUP(K17,'Course List (program)'!$G$2:$L$100,2,FALSE)</f>
        <v>#N/A</v>
      </c>
      <c r="L18" s="815" t="e">
        <f>VLOOKUP(L17,'Course List (program)'!$G$2:$L$100,2,FALSE)</f>
        <v>#N/A</v>
      </c>
      <c r="M18" s="818" t="e">
        <f>VLOOKUP(M17,'Course List (program)'!$G$2:$L$100,2,FALSE)</f>
        <v>#N/A</v>
      </c>
      <c r="N18" s="819" t="e">
        <f>VLOOKUP(N17,'Course List (program)'!$G$2:$L$100,2,FALSE)</f>
        <v>#N/A</v>
      </c>
      <c r="O18" s="815" t="e">
        <f>VLOOKUP(O17,'Course List (program)'!$G$2:$L$100,2,FALSE)</f>
        <v>#N/A</v>
      </c>
      <c r="P18" s="815" t="e">
        <f>VLOOKUP(P17,'Course List (program)'!$G$2:$L$100,2,FALSE)</f>
        <v>#N/A</v>
      </c>
      <c r="Q18" s="816" t="e">
        <f>VLOOKUP(Q17,'Course List (program)'!$G$2:$L$100,2,FALSE)</f>
        <v>#N/A</v>
      </c>
      <c r="R18" s="817" t="e">
        <f>VLOOKUP(R17,'Course List (program)'!$G$2:$L$100,2,FALSE)</f>
        <v>#N/A</v>
      </c>
      <c r="S18" s="815" t="e">
        <f>VLOOKUP(S17,'Course List (program)'!$G$2:$L$100,2,FALSE)</f>
        <v>#N/A</v>
      </c>
      <c r="T18" s="815" t="e">
        <f>VLOOKUP(T17,'Course List (program)'!$G$2:$L$100,2,FALSE)</f>
        <v>#N/A</v>
      </c>
      <c r="U18" s="818" t="e">
        <f>VLOOKUP(U17,'Course List (program)'!$G$2:$L$100,2,FALSE)</f>
        <v>#N/A</v>
      </c>
      <c r="V18" s="819" t="str">
        <f>VLOOKUP(V17,'Course List (program)'!$G$2:$L$100,2,FALSE)</f>
        <v>Architectural Basic Design I</v>
      </c>
      <c r="W18" s="815" t="e">
        <f>VLOOKUP(W17,'Course List (program)'!$G$2:$L$100,2,FALSE)</f>
        <v>#N/A</v>
      </c>
      <c r="X18" s="815" t="e">
        <f>VLOOKUP(X17,'Course List (program)'!$G$2:$L$100,2,FALSE)</f>
        <v>#N/A</v>
      </c>
      <c r="Y18" s="816" t="e">
        <f>VLOOKUP(Y17,'Course List (program)'!$G$2:$L$100,2,FALSE)</f>
        <v>#N/A</v>
      </c>
      <c r="Z18" s="817" t="str">
        <f>VLOOKUP(Z17,'Course List (program)'!$G$2:$L$100,2,FALSE)</f>
        <v>Mathematics for Architects</v>
      </c>
      <c r="AA18" s="815" t="e">
        <f>VLOOKUP(AA17,'Course List (program)'!$G$2:$L$100,2,FALSE)</f>
        <v>#N/A</v>
      </c>
      <c r="AB18" s="815" t="e">
        <f>VLOOKUP(AB17,'Course List (program)'!$G$2:$L$100,2,FALSE)</f>
        <v>#N/A</v>
      </c>
      <c r="AC18" s="818" t="e">
        <f>VLOOKUP(AC17,'Course List (program)'!$G$2:$L$100,2,FALSE)</f>
        <v>#N/A</v>
      </c>
      <c r="AD18" s="819" t="e">
        <f>VLOOKUP(AD17,'Course List (program)'!$G$2:$L$100,2,FALSE)</f>
        <v>#N/A</v>
      </c>
      <c r="AE18" s="815" t="e">
        <f>VLOOKUP(AE17,'Course List (program)'!$G$2:$L$100,2,FALSE)</f>
        <v>#N/A</v>
      </c>
      <c r="AF18" s="815" t="e">
        <f>VLOOKUP(AF17,'Course List (program)'!$G$2:$L$100,2,FALSE)</f>
        <v>#N/A</v>
      </c>
      <c r="AG18" s="816" t="e">
        <f>VLOOKUP(AG17,'Course List (program)'!$G$2:$L$100,2,FALSE)</f>
        <v>#N/A</v>
      </c>
      <c r="AH18" s="817" t="str">
        <f>VLOOKUP(AH17,'Course List (program)'!$G$2:$L$100,2,FALSE)</f>
        <v>Technical Report Writing and Presentation Skills</v>
      </c>
      <c r="AI18" s="815" t="e">
        <f>VLOOKUP(AI17,'Course List (program)'!$G$2:$L$100,2,FALSE)</f>
        <v>#N/A</v>
      </c>
      <c r="AJ18" s="815" t="e">
        <f>VLOOKUP(AJ17,'Course List (program)'!$G$2:$L$100,2,FALSE)</f>
        <v>#N/A</v>
      </c>
      <c r="AK18" s="818" t="e">
        <f>VLOOKUP(AK17,'Course List (program)'!$G$2:$L$100,2,FALSE)</f>
        <v>#N/A</v>
      </c>
      <c r="AL18" s="819" t="e">
        <f>VLOOKUP(AL17,'Course List (program)'!$G$2:$L$100,2,FALSE)</f>
        <v>#N/A</v>
      </c>
      <c r="AM18" s="815" t="e">
        <f>VLOOKUP(AM17,'Course List (program)'!$G$2:$L$100,2,FALSE)</f>
        <v>#N/A</v>
      </c>
      <c r="AN18" s="815" t="e">
        <f>VLOOKUP(AN17,'Course List (program)'!$G$2:$L$100,2,FALSE)</f>
        <v>#N/A</v>
      </c>
      <c r="AO18" s="816" t="e">
        <f>VLOOKUP(AO17,'Course List (program)'!$G$2:$L$100,2,FALSE)</f>
        <v>#N/A</v>
      </c>
      <c r="AP18" s="817" t="e">
        <f>VLOOKUP(AP17,'Course List (program)'!$G$2:$L$100,2,FALSE)</f>
        <v>#N/A</v>
      </c>
      <c r="AQ18" s="815" t="str">
        <f>VLOOKUP(AQ17,'Course List (program)'!$G$2:$L$100,2,FALSE)</f>
        <v>Land Survey</v>
      </c>
      <c r="AR18" s="815" t="e">
        <f>VLOOKUP(AR17,'Course List (program)'!$G$2:$L$100,2,FALSE)</f>
        <v>#N/A</v>
      </c>
      <c r="AS18" s="818" t="e">
        <f>VLOOKUP(AS17,'Course List (program)'!$G$2:$L$100,2,FALSE)</f>
        <v>#N/A</v>
      </c>
      <c r="AT18" s="1057"/>
    </row>
    <row r="19" spans="1:46" s="808" customFormat="1" ht="39.950000000000003" customHeight="1" x14ac:dyDescent="0.3">
      <c r="A19" s="813">
        <v>1</v>
      </c>
      <c r="B19" s="813" t="s">
        <v>809</v>
      </c>
      <c r="C19" s="1053"/>
      <c r="D19" s="834"/>
      <c r="E19" s="835"/>
      <c r="F19" s="827" t="e">
        <f>VLOOKUP(F17,'Course List (program)'!$G$2:$L$100,3,FALSE)</f>
        <v>#N/A</v>
      </c>
      <c r="G19" s="827" t="e">
        <f>VLOOKUP(G17,'Course List (program)'!$G$2:$L$100,3,FALSE)</f>
        <v>#N/A</v>
      </c>
      <c r="H19" s="827" t="e">
        <f>VLOOKUP(H17,'Course List (program)'!$G$2:$L$100,3,FALSE)</f>
        <v>#N/A</v>
      </c>
      <c r="I19" s="828" t="e">
        <f>VLOOKUP(I17,'Course List (program)'!$G$2:$L$100,3,FALSE)</f>
        <v>#N/A</v>
      </c>
      <c r="J19" s="829" t="str">
        <f>VLOOKUP(J17,'Course List (program)'!$G$2:$L$100,3,FALSE)</f>
        <v>Doç. Dr. Ender ABADOĞLU</v>
      </c>
      <c r="K19" s="827" t="e">
        <f>VLOOKUP(K17,'Course List (program)'!$G$2:$L$100,3,FALSE)</f>
        <v>#N/A</v>
      </c>
      <c r="L19" s="827" t="e">
        <f>VLOOKUP(L17,'Course List (program)'!$G$2:$L$100,3,FALSE)</f>
        <v>#N/A</v>
      </c>
      <c r="M19" s="830" t="e">
        <f>VLOOKUP(M17,'Course List (program)'!$G$2:$L$100,3,FALSE)</f>
        <v>#N/A</v>
      </c>
      <c r="N19" s="831" t="e">
        <f>VLOOKUP(N17,'Course List (program)'!$G$2:$L$100,3,FALSE)</f>
        <v>#N/A</v>
      </c>
      <c r="O19" s="827" t="e">
        <f>VLOOKUP(O17,'Course List (program)'!$G$2:$L$100,3,FALSE)</f>
        <v>#N/A</v>
      </c>
      <c r="P19" s="827" t="e">
        <f>VLOOKUP(P17,'Course List (program)'!$G$2:$L$100,3,FALSE)</f>
        <v>#N/A</v>
      </c>
      <c r="Q19" s="828" t="e">
        <f>VLOOKUP(Q17,'Course List (program)'!$G$2:$L$100,3,FALSE)</f>
        <v>#N/A</v>
      </c>
      <c r="R19" s="829" t="e">
        <f>VLOOKUP(R17,'Course List (program)'!$G$2:$L$100,3,FALSE)</f>
        <v>#N/A</v>
      </c>
      <c r="S19" s="827" t="e">
        <f>VLOOKUP(S17,'Course List (program)'!$G$2:$L$100,3,FALSE)</f>
        <v>#N/A</v>
      </c>
      <c r="T19" s="827" t="e">
        <f>VLOOKUP(T17,'Course List (program)'!$G$2:$L$100,3,FALSE)</f>
        <v>#N/A</v>
      </c>
      <c r="U19" s="830" t="e">
        <f>VLOOKUP(U17,'Course List (program)'!$G$2:$L$100,3,FALSE)</f>
        <v>#N/A</v>
      </c>
      <c r="V19" s="831" t="str">
        <f>VLOOKUP(V17,'Course List (program)'!$G$2:$L$100,3,FALSE)</f>
        <v>Yrd. Doç. Dr. Aslı ERGENOĞLU</v>
      </c>
      <c r="W19" s="827" t="e">
        <f>VLOOKUP(W17,'Course List (program)'!$G$2:$L$100,3,FALSE)</f>
        <v>#N/A</v>
      </c>
      <c r="X19" s="827" t="e">
        <f>VLOOKUP(X17,'Course List (program)'!$G$2:$L$100,3,FALSE)</f>
        <v>#N/A</v>
      </c>
      <c r="Y19" s="828" t="e">
        <f>VLOOKUP(Y17,'Course List (program)'!$G$2:$L$100,3,FALSE)</f>
        <v>#N/A</v>
      </c>
      <c r="Z19" s="829" t="str">
        <f>VLOOKUP(Z17,'Course List (program)'!$G$2:$L$100,3,FALSE)</f>
        <v>Doç. Dr. Ender ABADOĞLU</v>
      </c>
      <c r="AA19" s="827" t="e">
        <f>VLOOKUP(AA17,'Course List (program)'!$G$2:$L$100,3,FALSE)</f>
        <v>#N/A</v>
      </c>
      <c r="AB19" s="827" t="e">
        <f>VLOOKUP(AB17,'Course List (program)'!$G$2:$L$100,3,FALSE)</f>
        <v>#N/A</v>
      </c>
      <c r="AC19" s="830" t="e">
        <f>VLOOKUP(AC17,'Course List (program)'!$G$2:$L$100,3,FALSE)</f>
        <v>#N/A</v>
      </c>
      <c r="AD19" s="831" t="e">
        <f>VLOOKUP(AD17,'Course List (program)'!$G$2:$L$100,3,FALSE)</f>
        <v>#N/A</v>
      </c>
      <c r="AE19" s="827" t="e">
        <f>VLOOKUP(AE17,'Course List (program)'!$G$2:$L$100,3,FALSE)</f>
        <v>#N/A</v>
      </c>
      <c r="AF19" s="827" t="e">
        <f>VLOOKUP(AF17,'Course List (program)'!$G$2:$L$100,3,FALSE)</f>
        <v>#N/A</v>
      </c>
      <c r="AG19" s="828" t="e">
        <f>VLOOKUP(AG17,'Course List (program)'!$G$2:$L$100,3,FALSE)</f>
        <v>#N/A</v>
      </c>
      <c r="AH19" s="829" t="str">
        <f>VLOOKUP(AH17,'Course List (program)'!$G$2:$L$100,3,FALSE)</f>
        <v>Staff1</v>
      </c>
      <c r="AI19" s="827" t="e">
        <f>VLOOKUP(AI17,'Course List (program)'!$G$2:$L$100,3,FALSE)</f>
        <v>#N/A</v>
      </c>
      <c r="AJ19" s="827" t="e">
        <f>VLOOKUP(AJ17,'Course List (program)'!$G$2:$L$100,3,FALSE)</f>
        <v>#N/A</v>
      </c>
      <c r="AK19" s="830" t="e">
        <f>VLOOKUP(AK17,'Course List (program)'!$G$2:$L$100,3,FALSE)</f>
        <v>#N/A</v>
      </c>
      <c r="AL19" s="831" t="e">
        <f>VLOOKUP(AL17,'Course List (program)'!$G$2:$L$100,3,FALSE)</f>
        <v>#N/A</v>
      </c>
      <c r="AM19" s="827" t="e">
        <f>VLOOKUP(AM17,'Course List (program)'!$G$2:$L$100,3,FALSE)</f>
        <v>#N/A</v>
      </c>
      <c r="AN19" s="827" t="e">
        <f>VLOOKUP(AN17,'Course List (program)'!$G$2:$L$100,3,FALSE)</f>
        <v>#N/A</v>
      </c>
      <c r="AO19" s="828" t="e">
        <f>VLOOKUP(AO17,'Course List (program)'!$G$2:$L$100,3,FALSE)</f>
        <v>#N/A</v>
      </c>
      <c r="AP19" s="829" t="e">
        <f>VLOOKUP(AP17,'Course List (program)'!$G$2:$L$100,3,FALSE)</f>
        <v>#N/A</v>
      </c>
      <c r="AQ19" s="827" t="str">
        <f>VLOOKUP(AQ17,'Course List (program)'!$G$2:$L$100,3,FALSE)</f>
        <v>Öğr. Gör. Turan DÜNDAR</v>
      </c>
      <c r="AR19" s="827" t="e">
        <f>VLOOKUP(AR17,'Course List (program)'!$G$2:$L$100,3,FALSE)</f>
        <v>#N/A</v>
      </c>
      <c r="AS19" s="830" t="e">
        <f>VLOOKUP(AS17,'Course List (program)'!$G$2:$L$100,3,FALSE)</f>
        <v>#N/A</v>
      </c>
      <c r="AT19" s="1057"/>
    </row>
    <row r="20" spans="1:46" s="758" customFormat="1" ht="39.950000000000003" hidden="1" customHeight="1" collapsed="1" x14ac:dyDescent="0.4">
      <c r="A20" s="700">
        <v>1</v>
      </c>
      <c r="B20" s="700" t="s">
        <v>540</v>
      </c>
      <c r="C20" s="1053"/>
      <c r="D20" s="772"/>
      <c r="E20" s="773"/>
      <c r="F20" s="745" t="e">
        <f>VLOOKUP(F17,'Course List (program)'!$G$2:$L$100,6,FALSE)</f>
        <v>#N/A</v>
      </c>
      <c r="G20" s="745" t="e">
        <f>VLOOKUP(G17,'Course List (program)'!$G$2:$L$100,6,FALSE)</f>
        <v>#N/A</v>
      </c>
      <c r="H20" s="745" t="e">
        <f>VLOOKUP(H17,'Course List (program)'!$G$2:$L$100,6,FALSE)</f>
        <v>#N/A</v>
      </c>
      <c r="I20" s="746" t="e">
        <f>VLOOKUP(I17,'Course List (program)'!$G$2:$L$100,6,FALSE)</f>
        <v>#N/A</v>
      </c>
      <c r="J20" s="747">
        <f>VLOOKUP(J17,'Course List (program)'!$G$2:$L$100,6,FALSE)</f>
        <v>0</v>
      </c>
      <c r="K20" s="745" t="e">
        <f>VLOOKUP(K17,'Course List (program)'!$G$2:$L$100,6,FALSE)</f>
        <v>#N/A</v>
      </c>
      <c r="L20" s="745" t="e">
        <f>VLOOKUP(L17,'Course List (program)'!$G$2:$L$100,6,FALSE)</f>
        <v>#N/A</v>
      </c>
      <c r="M20" s="748" t="e">
        <f>VLOOKUP(M17,'Course List (program)'!$G$2:$L$100,6,FALSE)</f>
        <v>#N/A</v>
      </c>
      <c r="N20" s="749" t="e">
        <f>VLOOKUP(N17,'Course List (program)'!$G$2:$L$100,6,FALSE)</f>
        <v>#N/A</v>
      </c>
      <c r="O20" s="745" t="e">
        <f>VLOOKUP(O17,'Course List (program)'!$G$2:$L$100,6,FALSE)</f>
        <v>#N/A</v>
      </c>
      <c r="P20" s="745" t="e">
        <f>VLOOKUP(P17,'Course List (program)'!$G$2:$L$100,6,FALSE)</f>
        <v>#N/A</v>
      </c>
      <c r="Q20" s="746" t="e">
        <f>VLOOKUP(Q17,'Course List (program)'!$G$2:$L$100,6,FALSE)</f>
        <v>#N/A</v>
      </c>
      <c r="R20" s="747" t="e">
        <f>VLOOKUP(R17,'Course List (program)'!$G$2:$L$100,6,FALSE)</f>
        <v>#N/A</v>
      </c>
      <c r="S20" s="745" t="e">
        <f>VLOOKUP(S17,'Course List (program)'!$G$2:$L$100,6,FALSE)</f>
        <v>#N/A</v>
      </c>
      <c r="T20" s="745" t="e">
        <f>VLOOKUP(T17,'Course List (program)'!$G$2:$L$100,6,FALSE)</f>
        <v>#N/A</v>
      </c>
      <c r="U20" s="748" t="e">
        <f>VLOOKUP(U17,'Course List (program)'!$G$2:$L$100,6,FALSE)</f>
        <v>#N/A</v>
      </c>
      <c r="V20" s="749">
        <f>VLOOKUP(V17,'Course List (program)'!$G$2:$L$100,6,FALSE)</f>
        <v>0</v>
      </c>
      <c r="W20" s="745" t="e">
        <f>VLOOKUP(W17,'Course List (program)'!$G$2:$L$100,6,FALSE)</f>
        <v>#N/A</v>
      </c>
      <c r="X20" s="745" t="e">
        <f>VLOOKUP(X17,'Course List (program)'!$G$2:$L$100,6,FALSE)</f>
        <v>#N/A</v>
      </c>
      <c r="Y20" s="746" t="e">
        <f>VLOOKUP(Y17,'Course List (program)'!$G$2:$L$100,6,FALSE)</f>
        <v>#N/A</v>
      </c>
      <c r="Z20" s="747">
        <f>VLOOKUP(Z17,'Course List (program)'!$G$2:$L$100,6,FALSE)</f>
        <v>0</v>
      </c>
      <c r="AA20" s="745" t="e">
        <f>VLOOKUP(AA17,'Course List (program)'!$G$2:$L$100,6,FALSE)</f>
        <v>#N/A</v>
      </c>
      <c r="AB20" s="745" t="e">
        <f>VLOOKUP(AB17,'Course List (program)'!$G$2:$L$100,6,FALSE)</f>
        <v>#N/A</v>
      </c>
      <c r="AC20" s="748" t="e">
        <f>VLOOKUP(AC17,'Course List (program)'!$G$2:$L$100,6,FALSE)</f>
        <v>#N/A</v>
      </c>
      <c r="AD20" s="749" t="e">
        <f>VLOOKUP(AD17,'Course List (program)'!$G$2:$L$100,6,FALSE)</f>
        <v>#N/A</v>
      </c>
      <c r="AE20" s="745" t="e">
        <f>VLOOKUP(AE17,'Course List (program)'!$G$2:$L$100,6,FALSE)</f>
        <v>#N/A</v>
      </c>
      <c r="AF20" s="745" t="e">
        <f>VLOOKUP(AF17,'Course List (program)'!$G$2:$L$100,6,FALSE)</f>
        <v>#N/A</v>
      </c>
      <c r="AG20" s="746" t="e">
        <f>VLOOKUP(AG17,'Course List (program)'!$G$2:$L$100,6,FALSE)</f>
        <v>#N/A</v>
      </c>
      <c r="AH20" s="747">
        <f>VLOOKUP(AH17,'Course List (program)'!$G$2:$L$100,6,FALSE)</f>
        <v>0</v>
      </c>
      <c r="AI20" s="745" t="e">
        <f>VLOOKUP(AI17,'Course List (program)'!$G$2:$L$100,6,FALSE)</f>
        <v>#N/A</v>
      </c>
      <c r="AJ20" s="745" t="e">
        <f>VLOOKUP(AJ17,'Course List (program)'!$G$2:$L$100,6,FALSE)</f>
        <v>#N/A</v>
      </c>
      <c r="AK20" s="748" t="e">
        <f>VLOOKUP(AK17,'Course List (program)'!$G$2:$L$100,6,FALSE)</f>
        <v>#N/A</v>
      </c>
      <c r="AL20" s="750" t="e">
        <f>VLOOKUP(AL17,'Course List (program)'!$G$2:$L$100,6,FALSE)</f>
        <v>#N/A</v>
      </c>
      <c r="AM20" s="745" t="e">
        <f>VLOOKUP(AM17,'Course List (program)'!$G$2:$L$100,6,FALSE)</f>
        <v>#N/A</v>
      </c>
      <c r="AN20" s="745" t="e">
        <f>VLOOKUP(AN17,'Course List (program)'!$G$2:$L$100,6,FALSE)</f>
        <v>#N/A</v>
      </c>
      <c r="AO20" s="746" t="e">
        <f>VLOOKUP(AO17,'Course List (program)'!$G$2:$L$100,6,FALSE)</f>
        <v>#N/A</v>
      </c>
      <c r="AP20" s="747" t="e">
        <f>VLOOKUP(AP17,'Course List (program)'!$G$2:$L$100,6,FALSE)</f>
        <v>#N/A</v>
      </c>
      <c r="AQ20" s="745">
        <f>VLOOKUP(AQ17,'Course List (program)'!$G$2:$L$100,6,FALSE)</f>
        <v>0</v>
      </c>
      <c r="AR20" s="745" t="e">
        <f>VLOOKUP(AR17,'Course List (program)'!$G$2:$L$100,6,FALSE)</f>
        <v>#N/A</v>
      </c>
      <c r="AS20" s="748" t="e">
        <f>VLOOKUP(AS17,'Course List (program)'!$G$2:$L$100,6,FALSE)</f>
        <v>#N/A</v>
      </c>
      <c r="AT20" s="1057"/>
    </row>
    <row r="21" spans="1:46" s="763" customFormat="1" ht="39.950000000000003" customHeight="1" x14ac:dyDescent="0.5">
      <c r="A21" s="763">
        <v>1</v>
      </c>
      <c r="B21" s="763" t="s">
        <v>13</v>
      </c>
      <c r="C21" s="1053"/>
      <c r="D21" s="794">
        <v>0.54166666666666663</v>
      </c>
      <c r="E21" s="795">
        <v>5</v>
      </c>
      <c r="F21" s="796" t="str">
        <f>Section1Draft!E13</f>
        <v>HUM 101.0A</v>
      </c>
      <c r="G21" s="796">
        <f>Section2Draft!$E$13</f>
        <v>0</v>
      </c>
      <c r="H21" s="796">
        <f>Section3Draft!E13</f>
        <v>0</v>
      </c>
      <c r="I21" s="797">
        <f>Section4Draft!E13</f>
        <v>0</v>
      </c>
      <c r="J21" s="798" t="str">
        <f>Section1Draft!L13</f>
        <v>HUM 102.0A</v>
      </c>
      <c r="K21" s="796">
        <f>Section2Draft!L13</f>
        <v>0</v>
      </c>
      <c r="L21" s="796">
        <f>Section3Draft!L13</f>
        <v>0</v>
      </c>
      <c r="M21" s="799">
        <f>Section4Draft!L13</f>
        <v>0</v>
      </c>
      <c r="N21" s="800">
        <f>Section1Draft!F13</f>
        <v>0</v>
      </c>
      <c r="O21" s="796">
        <f>Section2Draft!F13</f>
        <v>0</v>
      </c>
      <c r="P21" s="796">
        <f>Section3Draft!F13</f>
        <v>0</v>
      </c>
      <c r="Q21" s="797">
        <f>Section4Draft!F13</f>
        <v>0</v>
      </c>
      <c r="R21" s="798" t="str">
        <f>Section1Draft!M13</f>
        <v>ARCH 208.11</v>
      </c>
      <c r="S21" s="796">
        <f>Section2Draft!M13</f>
        <v>0</v>
      </c>
      <c r="T21" s="796">
        <f>Section3Draft!M13</f>
        <v>0</v>
      </c>
      <c r="U21" s="799">
        <f>Section4Draft!M13</f>
        <v>0</v>
      </c>
      <c r="V21" s="800" t="str">
        <f>Section1Draft!G13</f>
        <v>ARCH 101.11</v>
      </c>
      <c r="W21" s="796">
        <f>Section2Draft!G13</f>
        <v>0</v>
      </c>
      <c r="X21" s="796">
        <f>Section3Draft!G13</f>
        <v>0</v>
      </c>
      <c r="Y21" s="797">
        <f>Section4Draft!G13</f>
        <v>0</v>
      </c>
      <c r="Z21" s="798" t="str">
        <f>Section1Draft!N13</f>
        <v>ARCH 106.01</v>
      </c>
      <c r="AA21" s="796">
        <f>Section2Draft!N13</f>
        <v>0</v>
      </c>
      <c r="AB21" s="796">
        <f>Section3Draft!N13</f>
        <v>0</v>
      </c>
      <c r="AC21" s="799">
        <f>Section4Draft!N13</f>
        <v>0</v>
      </c>
      <c r="AD21" s="800">
        <f>Section1Draft!H13</f>
        <v>0</v>
      </c>
      <c r="AE21" s="796">
        <f>Section2Draft!H13</f>
        <v>0</v>
      </c>
      <c r="AF21" s="796">
        <f>Section3Draft!H13</f>
        <v>0</v>
      </c>
      <c r="AG21" s="797">
        <f>Section4Draft!H13</f>
        <v>0</v>
      </c>
      <c r="AH21" s="798" t="str">
        <f>Section1Draft!O13</f>
        <v>ARCH 112.11</v>
      </c>
      <c r="AI21" s="796" t="str">
        <f>Section2Draft!O13</f>
        <v>ES 106.08</v>
      </c>
      <c r="AJ21" s="796" t="str">
        <f>Section3Draft!O13</f>
        <v>ARCH 112.13</v>
      </c>
      <c r="AK21" s="799">
        <f>Section4Draft!O13</f>
        <v>0</v>
      </c>
      <c r="AL21" s="800" t="str">
        <f>Section1Draft!I13</f>
        <v>ARCH 142.11</v>
      </c>
      <c r="AM21" s="796">
        <f>Section2Draft!I13</f>
        <v>0</v>
      </c>
      <c r="AN21" s="796">
        <f>Section3Draft!I13</f>
        <v>0</v>
      </c>
      <c r="AO21" s="797">
        <f>Section4Draft!I13</f>
        <v>0</v>
      </c>
      <c r="AP21" s="798" t="str">
        <f>Section1Draft!P13</f>
        <v>ARCH 102.11</v>
      </c>
      <c r="AQ21" s="796" t="str">
        <f>Section2Draft!P13</f>
        <v>ARCH 102.12</v>
      </c>
      <c r="AR21" s="796" t="str">
        <f>Section3Draft!P13</f>
        <v>ARCH 102.13</v>
      </c>
      <c r="AS21" s="799">
        <f>Section4Draft!P13</f>
        <v>0</v>
      </c>
      <c r="AT21" s="1057"/>
    </row>
    <row r="22" spans="1:46" s="820" customFormat="1" ht="60" customHeight="1" x14ac:dyDescent="0.35">
      <c r="A22" s="814">
        <v>1</v>
      </c>
      <c r="B22" s="814" t="s">
        <v>14</v>
      </c>
      <c r="C22" s="1053"/>
      <c r="D22" s="809"/>
      <c r="E22" s="810"/>
      <c r="F22" s="815" t="str">
        <f>VLOOKUP(F21,'Course List (program)'!$G$2:$L$100,2,FALSE)</f>
        <v>Humanities I</v>
      </c>
      <c r="G22" s="815" t="e">
        <f>VLOOKUP(G21,'Course List (program)'!$G$2:$L$100,2,FALSE)</f>
        <v>#N/A</v>
      </c>
      <c r="H22" s="815" t="e">
        <f>VLOOKUP(H21,'Course List (program)'!$G$2:$L$100,2,FALSE)</f>
        <v>#N/A</v>
      </c>
      <c r="I22" s="816" t="e">
        <f>VLOOKUP(I21,'Course List (program)'!$G$2:$L$100,2,FALSE)</f>
        <v>#N/A</v>
      </c>
      <c r="J22" s="817" t="str">
        <f>VLOOKUP(J21,'Course List (program)'!$G$2:$L$100,2,FALSE)</f>
        <v>Humanities II</v>
      </c>
      <c r="K22" s="815" t="e">
        <f>VLOOKUP(K21,'Course List (program)'!$G$2:$L$100,2,FALSE)</f>
        <v>#N/A</v>
      </c>
      <c r="L22" s="815" t="e">
        <f>VLOOKUP(L21,'Course List (program)'!$G$2:$L$100,2,FALSE)</f>
        <v>#N/A</v>
      </c>
      <c r="M22" s="818" t="e">
        <f>VLOOKUP(M21,'Course List (program)'!$G$2:$L$100,2,FALSE)</f>
        <v>#N/A</v>
      </c>
      <c r="N22" s="819" t="e">
        <f>VLOOKUP(N21,'Course List (program)'!$G$2:$L$100,2,FALSE)</f>
        <v>#N/A</v>
      </c>
      <c r="O22" s="815" t="e">
        <f>VLOOKUP(O21,'Course List (program)'!$G$2:$L$100,2,FALSE)</f>
        <v>#N/A</v>
      </c>
      <c r="P22" s="815" t="e">
        <f>VLOOKUP(P21,'Course List (program)'!$G$2:$L$100,2,FALSE)</f>
        <v>#N/A</v>
      </c>
      <c r="Q22" s="816" t="e">
        <f>VLOOKUP(Q21,'Course List (program)'!$G$2:$L$100,2,FALSE)</f>
        <v>#N/A</v>
      </c>
      <c r="R22" s="817" t="str">
        <f>VLOOKUP(R21,'Course List (program)'!$G$2:$L$100,2,FALSE)</f>
        <v>Land Survey</v>
      </c>
      <c r="S22" s="815" t="e">
        <f>VLOOKUP(S21,'Course List (program)'!$G$2:$L$100,2,FALSE)</f>
        <v>#N/A</v>
      </c>
      <c r="T22" s="815" t="e">
        <f>VLOOKUP(T21,'Course List (program)'!$G$2:$L$100,2,FALSE)</f>
        <v>#N/A</v>
      </c>
      <c r="U22" s="818" t="e">
        <f>VLOOKUP(U21,'Course List (program)'!$G$2:$L$100,2,FALSE)</f>
        <v>#N/A</v>
      </c>
      <c r="V22" s="819" t="str">
        <f>VLOOKUP(V21,'Course List (program)'!$G$2:$L$100,2,FALSE)</f>
        <v>Architectural Basic Design I</v>
      </c>
      <c r="W22" s="815" t="e">
        <f>VLOOKUP(W21,'Course List (program)'!$G$2:$L$100,2,FALSE)</f>
        <v>#N/A</v>
      </c>
      <c r="X22" s="815" t="e">
        <f>VLOOKUP(X21,'Course List (program)'!$G$2:$L$100,2,FALSE)</f>
        <v>#N/A</v>
      </c>
      <c r="Y22" s="816" t="e">
        <f>VLOOKUP(Y21,'Course List (program)'!$G$2:$L$100,2,FALSE)</f>
        <v>#N/A</v>
      </c>
      <c r="Z22" s="817" t="str">
        <f>VLOOKUP(Z21,'Course List (program)'!$G$2:$L$100,2,FALSE)</f>
        <v>Fundamentals of Architecture II</v>
      </c>
      <c r="AA22" s="815" t="e">
        <f>VLOOKUP(AA21,'Course List (program)'!$G$2:$L$100,2,FALSE)</f>
        <v>#N/A</v>
      </c>
      <c r="AB22" s="815" t="e">
        <f>VLOOKUP(AB21,'Course List (program)'!$G$2:$L$100,2,FALSE)</f>
        <v>#N/A</v>
      </c>
      <c r="AC22" s="818" t="e">
        <f>VLOOKUP(AC21,'Course List (program)'!$G$2:$L$100,2,FALSE)</f>
        <v>#N/A</v>
      </c>
      <c r="AD22" s="819" t="e">
        <f>VLOOKUP(AD21,'Course List (program)'!$G$2:$L$100,2,FALSE)</f>
        <v>#N/A</v>
      </c>
      <c r="AE22" s="815" t="e">
        <f>VLOOKUP(AE21,'Course List (program)'!$G$2:$L$100,2,FALSE)</f>
        <v>#N/A</v>
      </c>
      <c r="AF22" s="815" t="e">
        <f>VLOOKUP(AF21,'Course List (program)'!$G$2:$L$100,2,FALSE)</f>
        <v>#N/A</v>
      </c>
      <c r="AG22" s="816" t="e">
        <f>VLOOKUP(AG21,'Course List (program)'!$G$2:$L$100,2,FALSE)</f>
        <v>#N/A</v>
      </c>
      <c r="AH22" s="817" t="str">
        <f>VLOOKUP(AH21,'Course List (program)'!$G$2:$L$100,2,FALSE)</f>
        <v>Construction I</v>
      </c>
      <c r="AI22" s="815" t="str">
        <f>VLOOKUP(AI21,'Course List (program)'!$G$2:$L$100,2,FALSE)</f>
        <v>Technical Report Writing and Presentation Skills</v>
      </c>
      <c r="AJ22" s="815" t="str">
        <f>VLOOKUP(AJ21,'Course List (program)'!$G$2:$L$100,2,FALSE)</f>
        <v>Construction I</v>
      </c>
      <c r="AK22" s="818" t="e">
        <f>VLOOKUP(AK21,'Course List (program)'!$G$2:$L$100,2,FALSE)</f>
        <v>#N/A</v>
      </c>
      <c r="AL22" s="819" t="str">
        <f>VLOOKUP(AL21,'Course List (program)'!$G$2:$L$100,2,FALSE)</f>
        <v>Architectural Drawing</v>
      </c>
      <c r="AM22" s="815" t="e">
        <f>VLOOKUP(AM21,'Course List (program)'!$G$2:$L$100,2,FALSE)</f>
        <v>#N/A</v>
      </c>
      <c r="AN22" s="815" t="e">
        <f>VLOOKUP(AN21,'Course List (program)'!$G$2:$L$100,2,FALSE)</f>
        <v>#N/A</v>
      </c>
      <c r="AO22" s="816" t="e">
        <f>VLOOKUP(AO21,'Course List (program)'!$G$2:$L$100,2,FALSE)</f>
        <v>#N/A</v>
      </c>
      <c r="AP22" s="817" t="str">
        <f>VLOOKUP(AP21,'Course List (program)'!$G$2:$L$100,2,FALSE)</f>
        <v>Architectural Basic Design II</v>
      </c>
      <c r="AQ22" s="815" t="str">
        <f>VLOOKUP(AQ21,'Course List (program)'!$G$2:$L$100,2,FALSE)</f>
        <v>Architectural Basic Design II</v>
      </c>
      <c r="AR22" s="815" t="str">
        <f>VLOOKUP(AR21,'Course List (program)'!$G$2:$L$100,2,FALSE)</f>
        <v>Architectural Basic Design II</v>
      </c>
      <c r="AS22" s="818" t="e">
        <f>VLOOKUP(AS21,'Course List (program)'!$G$2:$L$100,2,FALSE)</f>
        <v>#N/A</v>
      </c>
      <c r="AT22" s="1057"/>
    </row>
    <row r="23" spans="1:46" s="808" customFormat="1" ht="39.950000000000003" customHeight="1" x14ac:dyDescent="0.3">
      <c r="A23" s="813">
        <v>1</v>
      </c>
      <c r="B23" s="813" t="s">
        <v>809</v>
      </c>
      <c r="C23" s="1053"/>
      <c r="D23" s="834"/>
      <c r="E23" s="835"/>
      <c r="F23" s="827" t="str">
        <f>VLOOKUP(F21,'Course List (program)'!$G$2:$L$100,3,FALSE)</f>
        <v>Rectorate1</v>
      </c>
      <c r="G23" s="827" t="e">
        <f>VLOOKUP(G21,'Course List (program)'!$G$2:$L$100,3,FALSE)</f>
        <v>#N/A</v>
      </c>
      <c r="H23" s="827" t="e">
        <f>VLOOKUP(H21,'Course List (program)'!$G$2:$L$100,3,FALSE)</f>
        <v>#N/A</v>
      </c>
      <c r="I23" s="828" t="e">
        <f>VLOOKUP(I21,'Course List (program)'!$G$2:$L$100,3,FALSE)</f>
        <v>#N/A</v>
      </c>
      <c r="J23" s="829" t="str">
        <f>VLOOKUP(J21,'Course List (program)'!$G$2:$L$100,3,FALSE)</f>
        <v>Rectorate2</v>
      </c>
      <c r="K23" s="827" t="e">
        <f>VLOOKUP(K21,'Course List (program)'!$G$2:$L$100,3,FALSE)</f>
        <v>#N/A</v>
      </c>
      <c r="L23" s="827" t="e">
        <f>VLOOKUP(L21,'Course List (program)'!$G$2:$L$100,3,FALSE)</f>
        <v>#N/A</v>
      </c>
      <c r="M23" s="830" t="e">
        <f>VLOOKUP(M21,'Course List (program)'!$G$2:$L$100,3,FALSE)</f>
        <v>#N/A</v>
      </c>
      <c r="N23" s="831" t="e">
        <f>VLOOKUP(N21,'Course List (program)'!$G$2:$L$100,3,FALSE)</f>
        <v>#N/A</v>
      </c>
      <c r="O23" s="827" t="e">
        <f>VLOOKUP(O21,'Course List (program)'!$G$2:$L$100,3,FALSE)</f>
        <v>#N/A</v>
      </c>
      <c r="P23" s="827" t="e">
        <f>VLOOKUP(P21,'Course List (program)'!$G$2:$L$100,3,FALSE)</f>
        <v>#N/A</v>
      </c>
      <c r="Q23" s="828" t="e">
        <f>VLOOKUP(Q21,'Course List (program)'!$G$2:$L$100,3,FALSE)</f>
        <v>#N/A</v>
      </c>
      <c r="R23" s="829" t="str">
        <f>VLOOKUP(R21,'Course List (program)'!$G$2:$L$100,3,FALSE)</f>
        <v>Öğr. Gör. Turan DÜNDAR</v>
      </c>
      <c r="S23" s="827" t="e">
        <f>VLOOKUP(S21,'Course List (program)'!$G$2:$L$100,3,FALSE)</f>
        <v>#N/A</v>
      </c>
      <c r="T23" s="827" t="e">
        <f>VLOOKUP(T21,'Course List (program)'!$G$2:$L$100,3,FALSE)</f>
        <v>#N/A</v>
      </c>
      <c r="U23" s="830" t="e">
        <f>VLOOKUP(U21,'Course List (program)'!$G$2:$L$100,3,FALSE)</f>
        <v>#N/A</v>
      </c>
      <c r="V23" s="831" t="str">
        <f>VLOOKUP(V21,'Course List (program)'!$G$2:$L$100,3,FALSE)</f>
        <v>Yrd. Doç. Dr. Aslı ERGENOĞLU</v>
      </c>
      <c r="W23" s="827" t="e">
        <f>VLOOKUP(W21,'Course List (program)'!$G$2:$L$100,3,FALSE)</f>
        <v>#N/A</v>
      </c>
      <c r="X23" s="827" t="e">
        <f>VLOOKUP(X21,'Course List (program)'!$G$2:$L$100,3,FALSE)</f>
        <v>#N/A</v>
      </c>
      <c r="Y23" s="828" t="e">
        <f>VLOOKUP(Y21,'Course List (program)'!$G$2:$L$100,3,FALSE)</f>
        <v>#N/A</v>
      </c>
      <c r="Z23" s="829" t="str">
        <f>VLOOKUP(Z21,'Course List (program)'!$G$2:$L$100,3,FALSE)</f>
        <v>Öğr. Gör. M. Arman GÜRAN</v>
      </c>
      <c r="AA23" s="827" t="e">
        <f>VLOOKUP(AA21,'Course List (program)'!$G$2:$L$100,3,FALSE)</f>
        <v>#N/A</v>
      </c>
      <c r="AB23" s="827" t="e">
        <f>VLOOKUP(AB21,'Course List (program)'!$G$2:$L$100,3,FALSE)</f>
        <v>#N/A</v>
      </c>
      <c r="AC23" s="830" t="e">
        <f>VLOOKUP(AC21,'Course List (program)'!$G$2:$L$100,3,FALSE)</f>
        <v>#N/A</v>
      </c>
      <c r="AD23" s="831" t="e">
        <f>VLOOKUP(AD21,'Course List (program)'!$G$2:$L$100,3,FALSE)</f>
        <v>#N/A</v>
      </c>
      <c r="AE23" s="827" t="e">
        <f>VLOOKUP(AE21,'Course List (program)'!$G$2:$L$100,3,FALSE)</f>
        <v>#N/A</v>
      </c>
      <c r="AF23" s="827" t="e">
        <f>VLOOKUP(AF21,'Course List (program)'!$G$2:$L$100,3,FALSE)</f>
        <v>#N/A</v>
      </c>
      <c r="AG23" s="828" t="e">
        <f>VLOOKUP(AG21,'Course List (program)'!$G$2:$L$100,3,FALSE)</f>
        <v>#N/A</v>
      </c>
      <c r="AH23" s="829" t="str">
        <f>VLOOKUP(AH21,'Course List (program)'!$G$2:$L$100,3,FALSE)</f>
        <v>Doç. Dr. Füsun SEZEN</v>
      </c>
      <c r="AI23" s="827" t="str">
        <f>VLOOKUP(AI21,'Course List (program)'!$G$2:$L$100,3,FALSE)</f>
        <v>Staff2</v>
      </c>
      <c r="AJ23" s="827" t="str">
        <f>VLOOKUP(AJ21,'Course List (program)'!$G$2:$L$100,3,FALSE)</f>
        <v>Prof. Dr. Yavuz KOŞANER</v>
      </c>
      <c r="AK23" s="830" t="e">
        <f>VLOOKUP(AK21,'Course List (program)'!$G$2:$L$100,3,FALSE)</f>
        <v>#N/A</v>
      </c>
      <c r="AL23" s="831" t="str">
        <f>VLOOKUP(AL21,'Course List (program)'!$G$2:$L$100,3,FALSE)</f>
        <v>Öğr. Gör. Sadrettin USLU</v>
      </c>
      <c r="AM23" s="827" t="e">
        <f>VLOOKUP(AM21,'Course List (program)'!$G$2:$L$100,3,FALSE)</f>
        <v>#N/A</v>
      </c>
      <c r="AN23" s="827" t="e">
        <f>VLOOKUP(AN21,'Course List (program)'!$G$2:$L$100,3,FALSE)</f>
        <v>#N/A</v>
      </c>
      <c r="AO23" s="828" t="e">
        <f>VLOOKUP(AO21,'Course List (program)'!$G$2:$L$100,3,FALSE)</f>
        <v>#N/A</v>
      </c>
      <c r="AP23" s="829" t="str">
        <f>VLOOKUP(AP21,'Course List (program)'!$G$2:$L$100,3,FALSE)</f>
        <v>Prof. Dr. Ömer GÜLSEN</v>
      </c>
      <c r="AQ23" s="827" t="str">
        <f>VLOOKUP(AQ21,'Course List (program)'!$G$2:$L$100,3,FALSE)</f>
        <v>Prof. Dr. Ömer GÜLSEN</v>
      </c>
      <c r="AR23" s="827" t="str">
        <f>VLOOKUP(AR21,'Course List (program)'!$G$2:$L$100,3,FALSE)</f>
        <v>Prof. Dr. Ömer GÜLSEN</v>
      </c>
      <c r="AS23" s="830" t="e">
        <f>VLOOKUP(AS21,'Course List (program)'!$G$2:$L$100,3,FALSE)</f>
        <v>#N/A</v>
      </c>
      <c r="AT23" s="1057"/>
    </row>
    <row r="24" spans="1:46" s="758" customFormat="1" ht="39.950000000000003" hidden="1" customHeight="1" collapsed="1" x14ac:dyDescent="0.4">
      <c r="A24" s="700">
        <v>1</v>
      </c>
      <c r="B24" s="700" t="s">
        <v>540</v>
      </c>
      <c r="C24" s="1053"/>
      <c r="D24" s="772"/>
      <c r="E24" s="773"/>
      <c r="F24" s="745">
        <f>VLOOKUP(F21,'Course List (program)'!$G$2:$L$100,6,FALSE)</f>
        <v>0</v>
      </c>
      <c r="G24" s="745" t="e">
        <f>VLOOKUP(G21,'Course List (program)'!$G$2:$L$100,6,FALSE)</f>
        <v>#N/A</v>
      </c>
      <c r="H24" s="745" t="e">
        <f>VLOOKUP(H21,'Course List (program)'!$G$2:$L$100,6,FALSE)</f>
        <v>#N/A</v>
      </c>
      <c r="I24" s="746" t="e">
        <f>VLOOKUP(I21,'Course List (program)'!$G$2:$L$100,6,FALSE)</f>
        <v>#N/A</v>
      </c>
      <c r="J24" s="747">
        <f>VLOOKUP(J21,'Course List (program)'!$G$2:$L$100,6,FALSE)</f>
        <v>0</v>
      </c>
      <c r="K24" s="745" t="e">
        <f>VLOOKUP(K21,'Course List (program)'!$G$2:$L$100,6,FALSE)</f>
        <v>#N/A</v>
      </c>
      <c r="L24" s="745" t="e">
        <f>VLOOKUP(L21,'Course List (program)'!$G$2:$L$100,6,FALSE)</f>
        <v>#N/A</v>
      </c>
      <c r="M24" s="748" t="e">
        <f>VLOOKUP(M21,'Course List (program)'!$G$2:$L$100,6,FALSE)</f>
        <v>#N/A</v>
      </c>
      <c r="N24" s="749" t="e">
        <f>VLOOKUP(N21,'Course List (program)'!$G$2:$L$100,6,FALSE)</f>
        <v>#N/A</v>
      </c>
      <c r="O24" s="745" t="e">
        <f>VLOOKUP(O21,'Course List (program)'!$G$2:$L$100,6,FALSE)</f>
        <v>#N/A</v>
      </c>
      <c r="P24" s="745" t="e">
        <f>VLOOKUP(P21,'Course List (program)'!$G$2:$L$100,6,FALSE)</f>
        <v>#N/A</v>
      </c>
      <c r="Q24" s="746" t="e">
        <f>VLOOKUP(Q21,'Course List (program)'!$G$2:$L$100,6,FALSE)</f>
        <v>#N/A</v>
      </c>
      <c r="R24" s="747">
        <f>VLOOKUP(R21,'Course List (program)'!$G$2:$L$100,6,FALSE)</f>
        <v>0</v>
      </c>
      <c r="S24" s="745" t="e">
        <f>VLOOKUP(S21,'Course List (program)'!$G$2:$L$100,6,FALSE)</f>
        <v>#N/A</v>
      </c>
      <c r="T24" s="745" t="e">
        <f>VLOOKUP(T21,'Course List (program)'!$G$2:$L$100,6,FALSE)</f>
        <v>#N/A</v>
      </c>
      <c r="U24" s="748" t="e">
        <f>VLOOKUP(U21,'Course List (program)'!$G$2:$L$100,6,FALSE)</f>
        <v>#N/A</v>
      </c>
      <c r="V24" s="749">
        <f>VLOOKUP(V21,'Course List (program)'!$G$2:$L$100,6,FALSE)</f>
        <v>0</v>
      </c>
      <c r="W24" s="745" t="e">
        <f>VLOOKUP(W21,'Course List (program)'!$G$2:$L$100,6,FALSE)</f>
        <v>#N/A</v>
      </c>
      <c r="X24" s="745" t="e">
        <f>VLOOKUP(X21,'Course List (program)'!$G$2:$L$100,6,FALSE)</f>
        <v>#N/A</v>
      </c>
      <c r="Y24" s="746" t="e">
        <f>VLOOKUP(Y21,'Course List (program)'!$G$2:$L$100,6,FALSE)</f>
        <v>#N/A</v>
      </c>
      <c r="Z24" s="747">
        <f>VLOOKUP(Z21,'Course List (program)'!$G$2:$L$100,6,FALSE)</f>
        <v>0</v>
      </c>
      <c r="AA24" s="745" t="e">
        <f>VLOOKUP(AA21,'Course List (program)'!$G$2:$L$100,6,FALSE)</f>
        <v>#N/A</v>
      </c>
      <c r="AB24" s="745" t="e">
        <f>VLOOKUP(AB21,'Course List (program)'!$G$2:$L$100,6,FALSE)</f>
        <v>#N/A</v>
      </c>
      <c r="AC24" s="748" t="e">
        <f>VLOOKUP(AC21,'Course List (program)'!$G$2:$L$100,6,FALSE)</f>
        <v>#N/A</v>
      </c>
      <c r="AD24" s="749" t="e">
        <f>VLOOKUP(AD21,'Course List (program)'!$G$2:$L$100,6,FALSE)</f>
        <v>#N/A</v>
      </c>
      <c r="AE24" s="745" t="e">
        <f>VLOOKUP(AE21,'Course List (program)'!$G$2:$L$100,6,FALSE)</f>
        <v>#N/A</v>
      </c>
      <c r="AF24" s="745" t="e">
        <f>VLOOKUP(AF21,'Course List (program)'!$G$2:$L$100,6,FALSE)</f>
        <v>#N/A</v>
      </c>
      <c r="AG24" s="746" t="e">
        <f>VLOOKUP(AG21,'Course List (program)'!$G$2:$L$100,6,FALSE)</f>
        <v>#N/A</v>
      </c>
      <c r="AH24" s="747">
        <f>VLOOKUP(AH21,'Course List (program)'!$G$2:$L$100,6,FALSE)</f>
        <v>0</v>
      </c>
      <c r="AI24" s="745">
        <f>VLOOKUP(AI21,'Course List (program)'!$G$2:$L$100,6,FALSE)</f>
        <v>0</v>
      </c>
      <c r="AJ24" s="745">
        <f>VLOOKUP(AJ21,'Course List (program)'!$G$2:$L$100,6,FALSE)</f>
        <v>0</v>
      </c>
      <c r="AK24" s="748" t="e">
        <f>VLOOKUP(AK21,'Course List (program)'!$G$2:$L$100,6,FALSE)</f>
        <v>#N/A</v>
      </c>
      <c r="AL24" s="750">
        <f>VLOOKUP(AL21,'Course List (program)'!$G$2:$L$100,6,FALSE)</f>
        <v>0</v>
      </c>
      <c r="AM24" s="745" t="e">
        <f>VLOOKUP(AM21,'Course List (program)'!$G$2:$L$100,6,FALSE)</f>
        <v>#N/A</v>
      </c>
      <c r="AN24" s="745" t="e">
        <f>VLOOKUP(AN21,'Course List (program)'!$G$2:$L$100,6,FALSE)</f>
        <v>#N/A</v>
      </c>
      <c r="AO24" s="746" t="e">
        <f>VLOOKUP(AO21,'Course List (program)'!$G$2:$L$100,6,FALSE)</f>
        <v>#N/A</v>
      </c>
      <c r="AP24" s="747">
        <f>VLOOKUP(AP21,'Course List (program)'!$G$2:$L$100,6,FALSE)</f>
        <v>0</v>
      </c>
      <c r="AQ24" s="745">
        <f>VLOOKUP(AQ21,'Course List (program)'!$G$2:$L$100,6,FALSE)</f>
        <v>0</v>
      </c>
      <c r="AR24" s="745">
        <f>VLOOKUP(AR21,'Course List (program)'!$G$2:$L$100,6,FALSE)</f>
        <v>0</v>
      </c>
      <c r="AS24" s="748" t="e">
        <f>VLOOKUP(AS21,'Course List (program)'!$G$2:$L$100,6,FALSE)</f>
        <v>#N/A</v>
      </c>
      <c r="AT24" s="1057"/>
    </row>
    <row r="25" spans="1:46" s="763" customFormat="1" ht="39.950000000000003" customHeight="1" x14ac:dyDescent="0.5">
      <c r="A25" s="763">
        <v>1</v>
      </c>
      <c r="B25" s="763" t="s">
        <v>13</v>
      </c>
      <c r="C25" s="1053"/>
      <c r="D25" s="794">
        <v>0.58333333333333337</v>
      </c>
      <c r="E25" s="795">
        <v>6</v>
      </c>
      <c r="F25" s="796" t="str">
        <f>Section1Draft!E15</f>
        <v>ARCH 103.01</v>
      </c>
      <c r="G25" s="796">
        <f>Section2Draft!$E$15</f>
        <v>0</v>
      </c>
      <c r="H25" s="796">
        <f>Section3Draft!E15</f>
        <v>0</v>
      </c>
      <c r="I25" s="797">
        <f>Section4Draft!E15</f>
        <v>0</v>
      </c>
      <c r="J25" s="798" t="str">
        <f>Section1Draft!L15</f>
        <v>ARCH 102.01</v>
      </c>
      <c r="K25" s="796">
        <f>Section2Draft!L15</f>
        <v>0</v>
      </c>
      <c r="L25" s="796">
        <f>Section3Draft!L15</f>
        <v>0</v>
      </c>
      <c r="M25" s="799">
        <f>Section4Draft!L15</f>
        <v>0</v>
      </c>
      <c r="N25" s="800">
        <f>Section1Draft!F15</f>
        <v>0</v>
      </c>
      <c r="O25" s="796">
        <f>Section2Draft!F15</f>
        <v>0</v>
      </c>
      <c r="P25" s="796">
        <f>Section3Draft!F15</f>
        <v>0</v>
      </c>
      <c r="Q25" s="797">
        <f>Section4Draft!F15</f>
        <v>0</v>
      </c>
      <c r="R25" s="798" t="str">
        <f>Section1Draft!M15</f>
        <v>ARCH 208.11</v>
      </c>
      <c r="S25" s="796">
        <f>Section2Draft!M15</f>
        <v>0</v>
      </c>
      <c r="T25" s="796">
        <f>Section3Draft!M15</f>
        <v>0</v>
      </c>
      <c r="U25" s="799">
        <f>Section4Draft!M15</f>
        <v>0</v>
      </c>
      <c r="V25" s="800" t="str">
        <f>Section1Draft!G15</f>
        <v>ARCH 101.11</v>
      </c>
      <c r="W25" s="796">
        <f>Section2Draft!G15</f>
        <v>0</v>
      </c>
      <c r="X25" s="796">
        <f>Section3Draft!G15</f>
        <v>0</v>
      </c>
      <c r="Y25" s="797">
        <f>Section4Draft!G15</f>
        <v>0</v>
      </c>
      <c r="Z25" s="798" t="str">
        <f>Section1Draft!N15</f>
        <v>ARCH 106.01</v>
      </c>
      <c r="AA25" s="796" t="str">
        <f>Section2Draft!N15</f>
        <v>ES 106.08</v>
      </c>
      <c r="AB25" s="796">
        <f>Section3Draft!N15</f>
        <v>0</v>
      </c>
      <c r="AC25" s="799">
        <f>Section4Draft!N15</f>
        <v>0</v>
      </c>
      <c r="AD25" s="800">
        <f>Section1Draft!H15</f>
        <v>0</v>
      </c>
      <c r="AE25" s="796">
        <f>Section2Draft!H15</f>
        <v>0</v>
      </c>
      <c r="AF25" s="796">
        <f>Section3Draft!H15</f>
        <v>0</v>
      </c>
      <c r="AG25" s="797">
        <f>Section4Draft!H15</f>
        <v>0</v>
      </c>
      <c r="AH25" s="798" t="str">
        <f>Section1Draft!O15</f>
        <v>ARCH 112.11</v>
      </c>
      <c r="AI25" s="796" t="str">
        <f>Section2Draft!O15</f>
        <v>ARCH 112.12</v>
      </c>
      <c r="AJ25" s="796" t="str">
        <f>Section3Draft!O15</f>
        <v>ARCH 112.13</v>
      </c>
      <c r="AK25" s="799">
        <f>Section4Draft!O15</f>
        <v>0</v>
      </c>
      <c r="AL25" s="800" t="str">
        <f>Section1Draft!I15</f>
        <v>ARCH 142.11</v>
      </c>
      <c r="AM25" s="796">
        <f>Section2Draft!I15</f>
        <v>0</v>
      </c>
      <c r="AN25" s="796">
        <f>Section3Draft!I15</f>
        <v>0</v>
      </c>
      <c r="AO25" s="797">
        <f>Section4Draft!I15</f>
        <v>0</v>
      </c>
      <c r="AP25" s="798" t="str">
        <f>Section1Draft!P15</f>
        <v>ARCH 102.11</v>
      </c>
      <c r="AQ25" s="796" t="str">
        <f>Section2Draft!P15</f>
        <v>ARCH 102.12</v>
      </c>
      <c r="AR25" s="796" t="str">
        <f>Section3Draft!P15</f>
        <v>ARCH 102.13</v>
      </c>
      <c r="AS25" s="799">
        <f>Section4Draft!P15</f>
        <v>0</v>
      </c>
      <c r="AT25" s="1057"/>
    </row>
    <row r="26" spans="1:46" s="820" customFormat="1" ht="60" customHeight="1" x14ac:dyDescent="0.35">
      <c r="A26" s="814">
        <v>1</v>
      </c>
      <c r="B26" s="814" t="s">
        <v>14</v>
      </c>
      <c r="C26" s="1053"/>
      <c r="D26" s="809"/>
      <c r="E26" s="810"/>
      <c r="F26" s="815" t="str">
        <f>VLOOKUP(F25,'Course List (program)'!$G$2:$L$100,2,FALSE)</f>
        <v>Information Technology for Architects</v>
      </c>
      <c r="G26" s="815" t="e">
        <f>VLOOKUP(G25,'Course List (program)'!$G$2:$L$100,2,FALSE)</f>
        <v>#N/A</v>
      </c>
      <c r="H26" s="815" t="e">
        <f>VLOOKUP(H25,'Course List (program)'!$G$2:$L$100,2,FALSE)</f>
        <v>#N/A</v>
      </c>
      <c r="I26" s="816" t="e">
        <f>VLOOKUP(I25,'Course List (program)'!$G$2:$L$100,2,FALSE)</f>
        <v>#N/A</v>
      </c>
      <c r="J26" s="817" t="str">
        <f>VLOOKUP(J25,'Course List (program)'!$G$2:$L$100,2,FALSE)</f>
        <v>Architectural Basic Design II</v>
      </c>
      <c r="K26" s="815" t="e">
        <f>VLOOKUP(K25,'Course List (program)'!$G$2:$L$100,2,FALSE)</f>
        <v>#N/A</v>
      </c>
      <c r="L26" s="815" t="e">
        <f>VLOOKUP(L25,'Course List (program)'!$G$2:$L$100,2,FALSE)</f>
        <v>#N/A</v>
      </c>
      <c r="M26" s="818" t="e">
        <f>VLOOKUP(M25,'Course List (program)'!$G$2:$L$100,2,FALSE)</f>
        <v>#N/A</v>
      </c>
      <c r="N26" s="819" t="e">
        <f>VLOOKUP(N25,'Course List (program)'!$G$2:$L$100,2,FALSE)</f>
        <v>#N/A</v>
      </c>
      <c r="O26" s="815" t="e">
        <f>VLOOKUP(O25,'Course List (program)'!$G$2:$L$100,2,FALSE)</f>
        <v>#N/A</v>
      </c>
      <c r="P26" s="815" t="e">
        <f>VLOOKUP(P25,'Course List (program)'!$G$2:$L$100,2,FALSE)</f>
        <v>#N/A</v>
      </c>
      <c r="Q26" s="816" t="e">
        <f>VLOOKUP(Q25,'Course List (program)'!$G$2:$L$100,2,FALSE)</f>
        <v>#N/A</v>
      </c>
      <c r="R26" s="817" t="str">
        <f>VLOOKUP(R25,'Course List (program)'!$G$2:$L$100,2,FALSE)</f>
        <v>Land Survey</v>
      </c>
      <c r="S26" s="815" t="e">
        <f>VLOOKUP(S25,'Course List (program)'!$G$2:$L$100,2,FALSE)</f>
        <v>#N/A</v>
      </c>
      <c r="T26" s="815" t="e">
        <f>VLOOKUP(T25,'Course List (program)'!$G$2:$L$100,2,FALSE)</f>
        <v>#N/A</v>
      </c>
      <c r="U26" s="818" t="e">
        <f>VLOOKUP(U25,'Course List (program)'!$G$2:$L$100,2,FALSE)</f>
        <v>#N/A</v>
      </c>
      <c r="V26" s="819" t="str">
        <f>VLOOKUP(V25,'Course List (program)'!$G$2:$L$100,2,FALSE)</f>
        <v>Architectural Basic Design I</v>
      </c>
      <c r="W26" s="815" t="e">
        <f>VLOOKUP(W25,'Course List (program)'!$G$2:$L$100,2,FALSE)</f>
        <v>#N/A</v>
      </c>
      <c r="X26" s="815" t="e">
        <f>VLOOKUP(X25,'Course List (program)'!$G$2:$L$100,2,FALSE)</f>
        <v>#N/A</v>
      </c>
      <c r="Y26" s="816" t="e">
        <f>VLOOKUP(Y25,'Course List (program)'!$G$2:$L$100,2,FALSE)</f>
        <v>#N/A</v>
      </c>
      <c r="Z26" s="817" t="str">
        <f>VLOOKUP(Z25,'Course List (program)'!$G$2:$L$100,2,FALSE)</f>
        <v>Fundamentals of Architecture II</v>
      </c>
      <c r="AA26" s="815" t="str">
        <f>VLOOKUP(AA25,'Course List (program)'!$G$2:$L$100,2,FALSE)</f>
        <v>Technical Report Writing and Presentation Skills</v>
      </c>
      <c r="AB26" s="815" t="e">
        <f>VLOOKUP(AB25,'Course List (program)'!$G$2:$L$100,2,FALSE)</f>
        <v>#N/A</v>
      </c>
      <c r="AC26" s="818" t="e">
        <f>VLOOKUP(AC25,'Course List (program)'!$G$2:$L$100,2,FALSE)</f>
        <v>#N/A</v>
      </c>
      <c r="AD26" s="819" t="e">
        <f>VLOOKUP(AD25,'Course List (program)'!$G$2:$L$100,2,FALSE)</f>
        <v>#N/A</v>
      </c>
      <c r="AE26" s="815" t="e">
        <f>VLOOKUP(AE25,'Course List (program)'!$G$2:$L$100,2,FALSE)</f>
        <v>#N/A</v>
      </c>
      <c r="AF26" s="815" t="e">
        <f>VLOOKUP(AF25,'Course List (program)'!$G$2:$L$100,2,FALSE)</f>
        <v>#N/A</v>
      </c>
      <c r="AG26" s="816" t="e">
        <f>VLOOKUP(AG25,'Course List (program)'!$G$2:$L$100,2,FALSE)</f>
        <v>#N/A</v>
      </c>
      <c r="AH26" s="817" t="str">
        <f>VLOOKUP(AH25,'Course List (program)'!$G$2:$L$100,2,FALSE)</f>
        <v>Construction I</v>
      </c>
      <c r="AI26" s="815" t="str">
        <f>VLOOKUP(AI25,'Course List (program)'!$G$2:$L$100,2,FALSE)</f>
        <v>Construction I</v>
      </c>
      <c r="AJ26" s="815" t="str">
        <f>VLOOKUP(AJ25,'Course List (program)'!$G$2:$L$100,2,FALSE)</f>
        <v>Construction I</v>
      </c>
      <c r="AK26" s="818" t="e">
        <f>VLOOKUP(AK25,'Course List (program)'!$G$2:$L$100,2,FALSE)</f>
        <v>#N/A</v>
      </c>
      <c r="AL26" s="819" t="str">
        <f>VLOOKUP(AL25,'Course List (program)'!$G$2:$L$100,2,FALSE)</f>
        <v>Architectural Drawing</v>
      </c>
      <c r="AM26" s="815" t="e">
        <f>VLOOKUP(AM25,'Course List (program)'!$G$2:$L$100,2,FALSE)</f>
        <v>#N/A</v>
      </c>
      <c r="AN26" s="815" t="e">
        <f>VLOOKUP(AN25,'Course List (program)'!$G$2:$L$100,2,FALSE)</f>
        <v>#N/A</v>
      </c>
      <c r="AO26" s="816" t="e">
        <f>VLOOKUP(AO25,'Course List (program)'!$G$2:$L$100,2,FALSE)</f>
        <v>#N/A</v>
      </c>
      <c r="AP26" s="817" t="str">
        <f>VLOOKUP(AP25,'Course List (program)'!$G$2:$L$100,2,FALSE)</f>
        <v>Architectural Basic Design II</v>
      </c>
      <c r="AQ26" s="815" t="str">
        <f>VLOOKUP(AQ25,'Course List (program)'!$G$2:$L$100,2,FALSE)</f>
        <v>Architectural Basic Design II</v>
      </c>
      <c r="AR26" s="815" t="str">
        <f>VLOOKUP(AR25,'Course List (program)'!$G$2:$L$100,2,FALSE)</f>
        <v>Architectural Basic Design II</v>
      </c>
      <c r="AS26" s="818" t="e">
        <f>VLOOKUP(AS25,'Course List (program)'!$G$2:$L$100,2,FALSE)</f>
        <v>#N/A</v>
      </c>
      <c r="AT26" s="1057"/>
    </row>
    <row r="27" spans="1:46" s="808" customFormat="1" ht="39.950000000000003" customHeight="1" x14ac:dyDescent="0.3">
      <c r="A27" s="813">
        <v>1</v>
      </c>
      <c r="B27" s="813" t="s">
        <v>809</v>
      </c>
      <c r="C27" s="1053"/>
      <c r="D27" s="834"/>
      <c r="E27" s="835"/>
      <c r="F27" s="827" t="str">
        <f>VLOOKUP(F25,'Course List (program)'!$G$2:$L$100,3,FALSE)</f>
        <v>Yrd. Doç. Dr. Kerem ERCOŞKUN</v>
      </c>
      <c r="G27" s="827" t="e">
        <f>VLOOKUP(G25,'Course List (program)'!$G$2:$L$100,3,FALSE)</f>
        <v>#N/A</v>
      </c>
      <c r="H27" s="827" t="e">
        <f>VLOOKUP(H25,'Course List (program)'!$G$2:$L$100,3,FALSE)</f>
        <v>#N/A</v>
      </c>
      <c r="I27" s="828" t="e">
        <f>VLOOKUP(I25,'Course List (program)'!$G$2:$L$100,3,FALSE)</f>
        <v>#N/A</v>
      </c>
      <c r="J27" s="829" t="str">
        <f>VLOOKUP(J25,'Course List (program)'!$G$2:$L$100,3,FALSE)</f>
        <v>Prof. Dr. Ömer GÜLSEN</v>
      </c>
      <c r="K27" s="827" t="e">
        <f>VLOOKUP(K25,'Course List (program)'!$G$2:$L$100,3,FALSE)</f>
        <v>#N/A</v>
      </c>
      <c r="L27" s="827" t="e">
        <f>VLOOKUP(L25,'Course List (program)'!$G$2:$L$100,3,FALSE)</f>
        <v>#N/A</v>
      </c>
      <c r="M27" s="830" t="e">
        <f>VLOOKUP(M25,'Course List (program)'!$G$2:$L$100,3,FALSE)</f>
        <v>#N/A</v>
      </c>
      <c r="N27" s="831" t="e">
        <f>VLOOKUP(N25,'Course List (program)'!$G$2:$L$100,3,FALSE)</f>
        <v>#N/A</v>
      </c>
      <c r="O27" s="827" t="e">
        <f>VLOOKUP(O25,'Course List (program)'!$G$2:$L$100,3,FALSE)</f>
        <v>#N/A</v>
      </c>
      <c r="P27" s="827" t="e">
        <f>VLOOKUP(P25,'Course List (program)'!$G$2:$L$100,3,FALSE)</f>
        <v>#N/A</v>
      </c>
      <c r="Q27" s="828" t="e">
        <f>VLOOKUP(Q25,'Course List (program)'!$G$2:$L$100,3,FALSE)</f>
        <v>#N/A</v>
      </c>
      <c r="R27" s="829" t="str">
        <f>VLOOKUP(R25,'Course List (program)'!$G$2:$L$100,3,FALSE)</f>
        <v>Öğr. Gör. Turan DÜNDAR</v>
      </c>
      <c r="S27" s="827" t="e">
        <f>VLOOKUP(S25,'Course List (program)'!$G$2:$L$100,3,FALSE)</f>
        <v>#N/A</v>
      </c>
      <c r="T27" s="827" t="e">
        <f>VLOOKUP(T25,'Course List (program)'!$G$2:$L$100,3,FALSE)</f>
        <v>#N/A</v>
      </c>
      <c r="U27" s="830" t="e">
        <f>VLOOKUP(U25,'Course List (program)'!$G$2:$L$100,3,FALSE)</f>
        <v>#N/A</v>
      </c>
      <c r="V27" s="831" t="str">
        <f>VLOOKUP(V25,'Course List (program)'!$G$2:$L$100,3,FALSE)</f>
        <v>Yrd. Doç. Dr. Aslı ERGENOĞLU</v>
      </c>
      <c r="W27" s="827" t="e">
        <f>VLOOKUP(W25,'Course List (program)'!$G$2:$L$100,3,FALSE)</f>
        <v>#N/A</v>
      </c>
      <c r="X27" s="827" t="e">
        <f>VLOOKUP(X25,'Course List (program)'!$G$2:$L$100,3,FALSE)</f>
        <v>#N/A</v>
      </c>
      <c r="Y27" s="828" t="e">
        <f>VLOOKUP(Y25,'Course List (program)'!$G$2:$L$100,3,FALSE)</f>
        <v>#N/A</v>
      </c>
      <c r="Z27" s="829" t="str">
        <f>VLOOKUP(Z25,'Course List (program)'!$G$2:$L$100,3,FALSE)</f>
        <v>Öğr. Gör. M. Arman GÜRAN</v>
      </c>
      <c r="AA27" s="827" t="str">
        <f>VLOOKUP(AA25,'Course List (program)'!$G$2:$L$100,3,FALSE)</f>
        <v>Staff2</v>
      </c>
      <c r="AB27" s="827" t="e">
        <f>VLOOKUP(AB25,'Course List (program)'!$G$2:$L$100,3,FALSE)</f>
        <v>#N/A</v>
      </c>
      <c r="AC27" s="830" t="e">
        <f>VLOOKUP(AC25,'Course List (program)'!$G$2:$L$100,3,FALSE)</f>
        <v>#N/A</v>
      </c>
      <c r="AD27" s="831" t="e">
        <f>VLOOKUP(AD25,'Course List (program)'!$G$2:$L$100,3,FALSE)</f>
        <v>#N/A</v>
      </c>
      <c r="AE27" s="827" t="e">
        <f>VLOOKUP(AE25,'Course List (program)'!$G$2:$L$100,3,FALSE)</f>
        <v>#N/A</v>
      </c>
      <c r="AF27" s="827" t="e">
        <f>VLOOKUP(AF25,'Course List (program)'!$G$2:$L$100,3,FALSE)</f>
        <v>#N/A</v>
      </c>
      <c r="AG27" s="828" t="e">
        <f>VLOOKUP(AG25,'Course List (program)'!$G$2:$L$100,3,FALSE)</f>
        <v>#N/A</v>
      </c>
      <c r="AH27" s="829" t="str">
        <f>VLOOKUP(AH25,'Course List (program)'!$G$2:$L$100,3,FALSE)</f>
        <v>Doç. Dr. Füsun SEZEN</v>
      </c>
      <c r="AI27" s="827" t="str">
        <f>VLOOKUP(AI25,'Course List (program)'!$G$2:$L$100,3,FALSE)</f>
        <v>Doç. Dr. Ayşe  ELEGÖZ</v>
      </c>
      <c r="AJ27" s="827" t="str">
        <f>VLOOKUP(AJ25,'Course List (program)'!$G$2:$L$100,3,FALSE)</f>
        <v>Prof. Dr. Yavuz KOŞANER</v>
      </c>
      <c r="AK27" s="830" t="e">
        <f>VLOOKUP(AK25,'Course List (program)'!$G$2:$L$100,3,FALSE)</f>
        <v>#N/A</v>
      </c>
      <c r="AL27" s="831" t="str">
        <f>VLOOKUP(AL25,'Course List (program)'!$G$2:$L$100,3,FALSE)</f>
        <v>Öğr. Gör. Sadrettin USLU</v>
      </c>
      <c r="AM27" s="827" t="e">
        <f>VLOOKUP(AM25,'Course List (program)'!$G$2:$L$100,3,FALSE)</f>
        <v>#N/A</v>
      </c>
      <c r="AN27" s="827" t="e">
        <f>VLOOKUP(AN25,'Course List (program)'!$G$2:$L$100,3,FALSE)</f>
        <v>#N/A</v>
      </c>
      <c r="AO27" s="828" t="e">
        <f>VLOOKUP(AO25,'Course List (program)'!$G$2:$L$100,3,FALSE)</f>
        <v>#N/A</v>
      </c>
      <c r="AP27" s="829" t="str">
        <f>VLOOKUP(AP25,'Course List (program)'!$G$2:$L$100,3,FALSE)</f>
        <v>Prof. Dr. Ömer GÜLSEN</v>
      </c>
      <c r="AQ27" s="827" t="str">
        <f>VLOOKUP(AQ25,'Course List (program)'!$G$2:$L$100,3,FALSE)</f>
        <v>Prof. Dr. Ömer GÜLSEN</v>
      </c>
      <c r="AR27" s="827" t="str">
        <f>VLOOKUP(AR25,'Course List (program)'!$G$2:$L$100,3,FALSE)</f>
        <v>Prof. Dr. Ömer GÜLSEN</v>
      </c>
      <c r="AS27" s="830" t="e">
        <f>VLOOKUP(AS25,'Course List (program)'!$G$2:$L$100,3,FALSE)</f>
        <v>#N/A</v>
      </c>
      <c r="AT27" s="1057"/>
    </row>
    <row r="28" spans="1:46" s="758" customFormat="1" ht="39.950000000000003" hidden="1" customHeight="1" collapsed="1" x14ac:dyDescent="0.4">
      <c r="A28" s="700">
        <v>1</v>
      </c>
      <c r="B28" s="700" t="s">
        <v>540</v>
      </c>
      <c r="C28" s="1053"/>
      <c r="D28" s="772"/>
      <c r="E28" s="773"/>
      <c r="F28" s="745" t="str">
        <f>VLOOKUP(F25,'Course List (program)'!$G$2:$L$100,6,FALSE)</f>
        <v>GSF.222</v>
      </c>
      <c r="G28" s="745" t="e">
        <f>VLOOKUP(G25,'Course List (program)'!$G$2:$L$100,6,FALSE)</f>
        <v>#N/A</v>
      </c>
      <c r="H28" s="745" t="e">
        <f>VLOOKUP(H25,'Course List (program)'!$G$2:$L$100,6,FALSE)</f>
        <v>#N/A</v>
      </c>
      <c r="I28" s="746" t="e">
        <f>VLOOKUP(I25,'Course List (program)'!$G$2:$L$100,6,FALSE)</f>
        <v>#N/A</v>
      </c>
      <c r="J28" s="747">
        <f>VLOOKUP(J25,'Course List (program)'!$G$2:$L$100,6,FALSE)</f>
        <v>0</v>
      </c>
      <c r="K28" s="745" t="e">
        <f>VLOOKUP(K25,'Course List (program)'!$G$2:$L$100,6,FALSE)</f>
        <v>#N/A</v>
      </c>
      <c r="L28" s="745" t="e">
        <f>VLOOKUP(L25,'Course List (program)'!$G$2:$L$100,6,FALSE)</f>
        <v>#N/A</v>
      </c>
      <c r="M28" s="748" t="e">
        <f>VLOOKUP(M25,'Course List (program)'!$G$2:$L$100,6,FALSE)</f>
        <v>#N/A</v>
      </c>
      <c r="N28" s="749" t="e">
        <f>VLOOKUP(N25,'Course List (program)'!$G$2:$L$100,6,FALSE)</f>
        <v>#N/A</v>
      </c>
      <c r="O28" s="745" t="e">
        <f>VLOOKUP(O25,'Course List (program)'!$G$2:$L$100,6,FALSE)</f>
        <v>#N/A</v>
      </c>
      <c r="P28" s="745" t="e">
        <f>VLOOKUP(P25,'Course List (program)'!$G$2:$L$100,6,FALSE)</f>
        <v>#N/A</v>
      </c>
      <c r="Q28" s="746" t="e">
        <f>VLOOKUP(Q25,'Course List (program)'!$G$2:$L$100,6,FALSE)</f>
        <v>#N/A</v>
      </c>
      <c r="R28" s="747">
        <f>VLOOKUP(R25,'Course List (program)'!$G$2:$L$100,6,FALSE)</f>
        <v>0</v>
      </c>
      <c r="S28" s="745" t="e">
        <f>VLOOKUP(S25,'Course List (program)'!$G$2:$L$100,6,FALSE)</f>
        <v>#N/A</v>
      </c>
      <c r="T28" s="745" t="e">
        <f>VLOOKUP(T25,'Course List (program)'!$G$2:$L$100,6,FALSE)</f>
        <v>#N/A</v>
      </c>
      <c r="U28" s="748" t="e">
        <f>VLOOKUP(U25,'Course List (program)'!$G$2:$L$100,6,FALSE)</f>
        <v>#N/A</v>
      </c>
      <c r="V28" s="749">
        <f>VLOOKUP(V25,'Course List (program)'!$G$2:$L$100,6,FALSE)</f>
        <v>0</v>
      </c>
      <c r="W28" s="745" t="e">
        <f>VLOOKUP(W25,'Course List (program)'!$G$2:$L$100,6,FALSE)</f>
        <v>#N/A</v>
      </c>
      <c r="X28" s="745" t="e">
        <f>VLOOKUP(X25,'Course List (program)'!$G$2:$L$100,6,FALSE)</f>
        <v>#N/A</v>
      </c>
      <c r="Y28" s="746" t="e">
        <f>VLOOKUP(Y25,'Course List (program)'!$G$2:$L$100,6,FALSE)</f>
        <v>#N/A</v>
      </c>
      <c r="Z28" s="747">
        <f>VLOOKUP(Z25,'Course List (program)'!$G$2:$L$100,6,FALSE)</f>
        <v>0</v>
      </c>
      <c r="AA28" s="745">
        <f>VLOOKUP(AA25,'Course List (program)'!$G$2:$L$100,6,FALSE)</f>
        <v>0</v>
      </c>
      <c r="AB28" s="745" t="e">
        <f>VLOOKUP(AB25,'Course List (program)'!$G$2:$L$100,6,FALSE)</f>
        <v>#N/A</v>
      </c>
      <c r="AC28" s="748" t="e">
        <f>VLOOKUP(AC25,'Course List (program)'!$G$2:$L$100,6,FALSE)</f>
        <v>#N/A</v>
      </c>
      <c r="AD28" s="749" t="e">
        <f>VLOOKUP(AD25,'Course List (program)'!$G$2:$L$100,6,FALSE)</f>
        <v>#N/A</v>
      </c>
      <c r="AE28" s="745" t="e">
        <f>VLOOKUP(AE25,'Course List (program)'!$G$2:$L$100,6,FALSE)</f>
        <v>#N/A</v>
      </c>
      <c r="AF28" s="745" t="e">
        <f>VLOOKUP(AF25,'Course List (program)'!$G$2:$L$100,6,FALSE)</f>
        <v>#N/A</v>
      </c>
      <c r="AG28" s="746" t="e">
        <f>VLOOKUP(AG25,'Course List (program)'!$G$2:$L$100,6,FALSE)</f>
        <v>#N/A</v>
      </c>
      <c r="AH28" s="747">
        <f>VLOOKUP(AH25,'Course List (program)'!$G$2:$L$100,6,FALSE)</f>
        <v>0</v>
      </c>
      <c r="AI28" s="745">
        <f>VLOOKUP(AI25,'Course List (program)'!$G$2:$L$100,6,FALSE)</f>
        <v>0</v>
      </c>
      <c r="AJ28" s="745">
        <f>VLOOKUP(AJ25,'Course List (program)'!$G$2:$L$100,6,FALSE)</f>
        <v>0</v>
      </c>
      <c r="AK28" s="748" t="e">
        <f>VLOOKUP(AK25,'Course List (program)'!$G$2:$L$100,6,FALSE)</f>
        <v>#N/A</v>
      </c>
      <c r="AL28" s="750">
        <f>VLOOKUP(AL25,'Course List (program)'!$G$2:$L$100,6,FALSE)</f>
        <v>0</v>
      </c>
      <c r="AM28" s="745" t="e">
        <f>VLOOKUP(AM25,'Course List (program)'!$G$2:$L$100,6,FALSE)</f>
        <v>#N/A</v>
      </c>
      <c r="AN28" s="745" t="e">
        <f>VLOOKUP(AN25,'Course List (program)'!$G$2:$L$100,6,FALSE)</f>
        <v>#N/A</v>
      </c>
      <c r="AO28" s="746" t="e">
        <f>VLOOKUP(AO25,'Course List (program)'!$G$2:$L$100,6,FALSE)</f>
        <v>#N/A</v>
      </c>
      <c r="AP28" s="747">
        <f>VLOOKUP(AP25,'Course List (program)'!$G$2:$L$100,6,FALSE)</f>
        <v>0</v>
      </c>
      <c r="AQ28" s="745">
        <f>VLOOKUP(AQ25,'Course List (program)'!$G$2:$L$100,6,FALSE)</f>
        <v>0</v>
      </c>
      <c r="AR28" s="745">
        <f>VLOOKUP(AR25,'Course List (program)'!$G$2:$L$100,6,FALSE)</f>
        <v>0</v>
      </c>
      <c r="AS28" s="748" t="e">
        <f>VLOOKUP(AS25,'Course List (program)'!$G$2:$L$100,6,FALSE)</f>
        <v>#N/A</v>
      </c>
      <c r="AT28" s="1057"/>
    </row>
    <row r="29" spans="1:46" s="763" customFormat="1" ht="39.950000000000003" customHeight="1" x14ac:dyDescent="0.5">
      <c r="A29" s="763">
        <v>1</v>
      </c>
      <c r="B29" s="763" t="s">
        <v>13</v>
      </c>
      <c r="C29" s="1053"/>
      <c r="D29" s="794">
        <v>0.625</v>
      </c>
      <c r="E29" s="795">
        <v>7</v>
      </c>
      <c r="F29" s="796" t="str">
        <f>Section1Draft!E17</f>
        <v>ARCH 103.01</v>
      </c>
      <c r="G29" s="796">
        <f>Section2Draft!$E$17</f>
        <v>0</v>
      </c>
      <c r="H29" s="796">
        <f>Section3Draft!E17</f>
        <v>0</v>
      </c>
      <c r="I29" s="797">
        <f>Section4Draft!E17</f>
        <v>0</v>
      </c>
      <c r="J29" s="798" t="str">
        <f>Section1Draft!L17</f>
        <v>ARCH 102.01</v>
      </c>
      <c r="K29" s="796">
        <f>Section2Draft!L17</f>
        <v>0</v>
      </c>
      <c r="L29" s="796">
        <f>Section3Draft!L17</f>
        <v>0</v>
      </c>
      <c r="M29" s="799">
        <f>Section4Draft!L17</f>
        <v>0</v>
      </c>
      <c r="N29" s="800">
        <f>Section1Draft!F17</f>
        <v>0</v>
      </c>
      <c r="O29" s="796">
        <f>Section2Draft!F17</f>
        <v>0</v>
      </c>
      <c r="P29" s="796">
        <f>Section3Draft!F17</f>
        <v>0</v>
      </c>
      <c r="Q29" s="797">
        <f>Section4Draft!F17</f>
        <v>0</v>
      </c>
      <c r="R29" s="798" t="str">
        <f>Section1Draft!M17</f>
        <v>ARCH 208.11</v>
      </c>
      <c r="S29" s="796">
        <f>Section2Draft!M17</f>
        <v>0</v>
      </c>
      <c r="T29" s="796">
        <f>Section3Draft!M17</f>
        <v>0</v>
      </c>
      <c r="U29" s="799">
        <f>Section4Draft!M17</f>
        <v>0</v>
      </c>
      <c r="V29" s="800" t="str">
        <f>Section1Draft!G17</f>
        <v>ARCH 101.11</v>
      </c>
      <c r="W29" s="796">
        <f>Section2Draft!G17</f>
        <v>0</v>
      </c>
      <c r="X29" s="796">
        <f>Section3Draft!G17</f>
        <v>0</v>
      </c>
      <c r="Y29" s="797">
        <f>Section4Draft!G17</f>
        <v>0</v>
      </c>
      <c r="Z29" s="798">
        <f>Section1Draft!N17</f>
        <v>0</v>
      </c>
      <c r="AA29" s="796" t="str">
        <f>Section2Draft!N17</f>
        <v>ES 106.08</v>
      </c>
      <c r="AB29" s="796">
        <f>Section3Draft!N17</f>
        <v>0</v>
      </c>
      <c r="AC29" s="799">
        <f>Section4Draft!N17</f>
        <v>0</v>
      </c>
      <c r="AD29" s="800">
        <f>Section1Draft!H17</f>
        <v>0</v>
      </c>
      <c r="AE29" s="796">
        <f>Section2Draft!H17</f>
        <v>0</v>
      </c>
      <c r="AF29" s="796">
        <f>Section3Draft!H17</f>
        <v>0</v>
      </c>
      <c r="AG29" s="797">
        <f>Section4Draft!H17</f>
        <v>0</v>
      </c>
      <c r="AH29" s="798" t="str">
        <f>Section1Draft!O17</f>
        <v>ARCH 112.11</v>
      </c>
      <c r="AI29" s="796" t="str">
        <f>Section2Draft!O17</f>
        <v>ARCH 112.12</v>
      </c>
      <c r="AJ29" s="796" t="str">
        <f>Section3Draft!O17</f>
        <v>ARCH 112.13</v>
      </c>
      <c r="AK29" s="799">
        <f>Section4Draft!O17</f>
        <v>0</v>
      </c>
      <c r="AL29" s="800" t="str">
        <f>Section1Draft!I17</f>
        <v>ARCH 142.11</v>
      </c>
      <c r="AM29" s="796">
        <f>Section2Draft!I17</f>
        <v>0</v>
      </c>
      <c r="AN29" s="796">
        <f>Section3Draft!I17</f>
        <v>0</v>
      </c>
      <c r="AO29" s="797">
        <f>Section4Draft!I17</f>
        <v>0</v>
      </c>
      <c r="AP29" s="798" t="str">
        <f>Section1Draft!P17</f>
        <v>ARCH 102.11</v>
      </c>
      <c r="AQ29" s="796" t="str">
        <f>Section2Draft!P17</f>
        <v>ARCH 102.12</v>
      </c>
      <c r="AR29" s="796" t="str">
        <f>Section3Draft!P17</f>
        <v>ARCH 102.13</v>
      </c>
      <c r="AS29" s="799">
        <f>Section4Draft!P17</f>
        <v>0</v>
      </c>
      <c r="AT29" s="1057"/>
    </row>
    <row r="30" spans="1:46" s="820" customFormat="1" ht="60" customHeight="1" x14ac:dyDescent="0.35">
      <c r="A30" s="814">
        <v>1</v>
      </c>
      <c r="B30" s="814" t="s">
        <v>14</v>
      </c>
      <c r="C30" s="1053"/>
      <c r="D30" s="809"/>
      <c r="E30" s="810"/>
      <c r="F30" s="815" t="str">
        <f>VLOOKUP(F29,'Course List (program)'!$G$2:$L$100,2,FALSE)</f>
        <v>Information Technology for Architects</v>
      </c>
      <c r="G30" s="815" t="e">
        <f>VLOOKUP(G29,'Course List (program)'!$G$2:$L$100,2,FALSE)</f>
        <v>#N/A</v>
      </c>
      <c r="H30" s="815" t="e">
        <f>VLOOKUP(H29,'Course List (program)'!$G$2:$L$100,2,FALSE)</f>
        <v>#N/A</v>
      </c>
      <c r="I30" s="816" t="e">
        <f>VLOOKUP(I29,'Course List (program)'!$G$2:$L$100,2,FALSE)</f>
        <v>#N/A</v>
      </c>
      <c r="J30" s="817" t="str">
        <f>VLOOKUP(J29,'Course List (program)'!$G$2:$L$100,2,FALSE)</f>
        <v>Architectural Basic Design II</v>
      </c>
      <c r="K30" s="815" t="e">
        <f>VLOOKUP(K29,'Course List (program)'!$G$2:$L$100,2,FALSE)</f>
        <v>#N/A</v>
      </c>
      <c r="L30" s="815" t="e">
        <f>VLOOKUP(L29,'Course List (program)'!$G$2:$L$100,2,FALSE)</f>
        <v>#N/A</v>
      </c>
      <c r="M30" s="818" t="e">
        <f>VLOOKUP(M29,'Course List (program)'!$G$2:$L$100,2,FALSE)</f>
        <v>#N/A</v>
      </c>
      <c r="N30" s="819" t="e">
        <f>VLOOKUP(N29,'Course List (program)'!$G$2:$L$100,2,FALSE)</f>
        <v>#N/A</v>
      </c>
      <c r="O30" s="815" t="e">
        <f>VLOOKUP(O29,'Course List (program)'!$G$2:$L$100,2,FALSE)</f>
        <v>#N/A</v>
      </c>
      <c r="P30" s="815" t="e">
        <f>VLOOKUP(P29,'Course List (program)'!$G$2:$L$100,2,FALSE)</f>
        <v>#N/A</v>
      </c>
      <c r="Q30" s="816" t="e">
        <f>VLOOKUP(Q29,'Course List (program)'!$G$2:$L$100,2,FALSE)</f>
        <v>#N/A</v>
      </c>
      <c r="R30" s="817" t="str">
        <f>VLOOKUP(R29,'Course List (program)'!$G$2:$L$100,2,FALSE)</f>
        <v>Land Survey</v>
      </c>
      <c r="S30" s="815" t="e">
        <f>VLOOKUP(S29,'Course List (program)'!$G$2:$L$100,2,FALSE)</f>
        <v>#N/A</v>
      </c>
      <c r="T30" s="815" t="e">
        <f>VLOOKUP(T29,'Course List (program)'!$G$2:$L$100,2,FALSE)</f>
        <v>#N/A</v>
      </c>
      <c r="U30" s="818" t="e">
        <f>VLOOKUP(U29,'Course List (program)'!$G$2:$L$100,2,FALSE)</f>
        <v>#N/A</v>
      </c>
      <c r="V30" s="819" t="str">
        <f>VLOOKUP(V29,'Course List (program)'!$G$2:$L$100,2,FALSE)</f>
        <v>Architectural Basic Design I</v>
      </c>
      <c r="W30" s="815" t="e">
        <f>VLOOKUP(W29,'Course List (program)'!$G$2:$L$100,2,FALSE)</f>
        <v>#N/A</v>
      </c>
      <c r="X30" s="815" t="e">
        <f>VLOOKUP(X29,'Course List (program)'!$G$2:$L$100,2,FALSE)</f>
        <v>#N/A</v>
      </c>
      <c r="Y30" s="816" t="e">
        <f>VLOOKUP(Y29,'Course List (program)'!$G$2:$L$100,2,FALSE)</f>
        <v>#N/A</v>
      </c>
      <c r="Z30" s="817" t="e">
        <f>VLOOKUP(Z29,'Course List (program)'!$G$2:$L$100,2,FALSE)</f>
        <v>#N/A</v>
      </c>
      <c r="AA30" s="815" t="str">
        <f>VLOOKUP(AA29,'Course List (program)'!$G$2:$L$100,2,FALSE)</f>
        <v>Technical Report Writing and Presentation Skills</v>
      </c>
      <c r="AB30" s="815" t="e">
        <f>VLOOKUP(AB29,'Course List (program)'!$G$2:$L$100,2,FALSE)</f>
        <v>#N/A</v>
      </c>
      <c r="AC30" s="818" t="e">
        <f>VLOOKUP(AC29,'Course List (program)'!$G$2:$L$100,2,FALSE)</f>
        <v>#N/A</v>
      </c>
      <c r="AD30" s="819" t="e">
        <f>VLOOKUP(AD29,'Course List (program)'!$G$2:$L$100,2,FALSE)</f>
        <v>#N/A</v>
      </c>
      <c r="AE30" s="815" t="e">
        <f>VLOOKUP(AE29,'Course List (program)'!$G$2:$L$100,2,FALSE)</f>
        <v>#N/A</v>
      </c>
      <c r="AF30" s="815" t="e">
        <f>VLOOKUP(AF29,'Course List (program)'!$G$2:$L$100,2,FALSE)</f>
        <v>#N/A</v>
      </c>
      <c r="AG30" s="816" t="e">
        <f>VLOOKUP(AG29,'Course List (program)'!$G$2:$L$100,2,FALSE)</f>
        <v>#N/A</v>
      </c>
      <c r="AH30" s="817" t="str">
        <f>VLOOKUP(AH29,'Course List (program)'!$G$2:$L$100,2,FALSE)</f>
        <v>Construction I</v>
      </c>
      <c r="AI30" s="815" t="str">
        <f>VLOOKUP(AI29,'Course List (program)'!$G$2:$L$100,2,FALSE)</f>
        <v>Construction I</v>
      </c>
      <c r="AJ30" s="815" t="str">
        <f>VLOOKUP(AJ29,'Course List (program)'!$G$2:$L$100,2,FALSE)</f>
        <v>Construction I</v>
      </c>
      <c r="AK30" s="818" t="e">
        <f>VLOOKUP(AK29,'Course List (program)'!$G$2:$L$100,2,FALSE)</f>
        <v>#N/A</v>
      </c>
      <c r="AL30" s="819" t="str">
        <f>VLOOKUP(AL29,'Course List (program)'!$G$2:$L$100,2,FALSE)</f>
        <v>Architectural Drawing</v>
      </c>
      <c r="AM30" s="815" t="e">
        <f>VLOOKUP(AM29,'Course List (program)'!$G$2:$L$100,2,FALSE)</f>
        <v>#N/A</v>
      </c>
      <c r="AN30" s="815" t="e">
        <f>VLOOKUP(AN29,'Course List (program)'!$G$2:$L$100,2,FALSE)</f>
        <v>#N/A</v>
      </c>
      <c r="AO30" s="816" t="e">
        <f>VLOOKUP(AO29,'Course List (program)'!$G$2:$L$100,2,FALSE)</f>
        <v>#N/A</v>
      </c>
      <c r="AP30" s="817" t="str">
        <f>VLOOKUP(AP29,'Course List (program)'!$G$2:$L$100,2,FALSE)</f>
        <v>Architectural Basic Design II</v>
      </c>
      <c r="AQ30" s="815" t="str">
        <f>VLOOKUP(AQ29,'Course List (program)'!$G$2:$L$100,2,FALSE)</f>
        <v>Architectural Basic Design II</v>
      </c>
      <c r="AR30" s="815" t="str">
        <f>VLOOKUP(AR29,'Course List (program)'!$G$2:$L$100,2,FALSE)</f>
        <v>Architectural Basic Design II</v>
      </c>
      <c r="AS30" s="818" t="e">
        <f>VLOOKUP(AS29,'Course List (program)'!$G$2:$L$100,2,FALSE)</f>
        <v>#N/A</v>
      </c>
      <c r="AT30" s="1057"/>
    </row>
    <row r="31" spans="1:46" s="808" customFormat="1" ht="39.950000000000003" customHeight="1" x14ac:dyDescent="0.3">
      <c r="A31" s="813">
        <v>1</v>
      </c>
      <c r="B31" s="813" t="s">
        <v>809</v>
      </c>
      <c r="C31" s="1053"/>
      <c r="D31" s="834"/>
      <c r="E31" s="835"/>
      <c r="F31" s="827" t="str">
        <f>VLOOKUP(F29,'Course List (program)'!$G$2:$L$100,3,FALSE)</f>
        <v>Yrd. Doç. Dr. Kerem ERCOŞKUN</v>
      </c>
      <c r="G31" s="827" t="e">
        <f>VLOOKUP(G29,'Course List (program)'!$G$2:$L$100,3,FALSE)</f>
        <v>#N/A</v>
      </c>
      <c r="H31" s="827" t="e">
        <f>VLOOKUP(H29,'Course List (program)'!$G$2:$L$100,3,FALSE)</f>
        <v>#N/A</v>
      </c>
      <c r="I31" s="828" t="e">
        <f>VLOOKUP(I29,'Course List (program)'!$G$2:$L$100,3,FALSE)</f>
        <v>#N/A</v>
      </c>
      <c r="J31" s="829" t="str">
        <f>VLOOKUP(J29,'Course List (program)'!$G$2:$L$100,3,FALSE)</f>
        <v>Prof. Dr. Ömer GÜLSEN</v>
      </c>
      <c r="K31" s="827" t="e">
        <f>VLOOKUP(K29,'Course List (program)'!$G$2:$L$100,3,FALSE)</f>
        <v>#N/A</v>
      </c>
      <c r="L31" s="827" t="e">
        <f>VLOOKUP(L29,'Course List (program)'!$G$2:$L$100,3,FALSE)</f>
        <v>#N/A</v>
      </c>
      <c r="M31" s="830" t="e">
        <f>VLOOKUP(M29,'Course List (program)'!$G$2:$L$100,3,FALSE)</f>
        <v>#N/A</v>
      </c>
      <c r="N31" s="831" t="e">
        <f>VLOOKUP(N29,'Course List (program)'!$G$2:$L$100,3,FALSE)</f>
        <v>#N/A</v>
      </c>
      <c r="O31" s="827" t="e">
        <f>VLOOKUP(O29,'Course List (program)'!$G$2:$L$100,3,FALSE)</f>
        <v>#N/A</v>
      </c>
      <c r="P31" s="827" t="e">
        <f>VLOOKUP(P29,'Course List (program)'!$G$2:$L$100,3,FALSE)</f>
        <v>#N/A</v>
      </c>
      <c r="Q31" s="828" t="e">
        <f>VLOOKUP(Q29,'Course List (program)'!$G$2:$L$100,3,FALSE)</f>
        <v>#N/A</v>
      </c>
      <c r="R31" s="829" t="str">
        <f>VLOOKUP(R29,'Course List (program)'!$G$2:$L$100,3,FALSE)</f>
        <v>Öğr. Gör. Turan DÜNDAR</v>
      </c>
      <c r="S31" s="827" t="e">
        <f>VLOOKUP(S29,'Course List (program)'!$G$2:$L$100,3,FALSE)</f>
        <v>#N/A</v>
      </c>
      <c r="T31" s="827" t="e">
        <f>VLOOKUP(T29,'Course List (program)'!$G$2:$L$100,3,FALSE)</f>
        <v>#N/A</v>
      </c>
      <c r="U31" s="830" t="e">
        <f>VLOOKUP(U29,'Course List (program)'!$G$2:$L$100,3,FALSE)</f>
        <v>#N/A</v>
      </c>
      <c r="V31" s="831" t="str">
        <f>VLOOKUP(V29,'Course List (program)'!$G$2:$L$100,3,FALSE)</f>
        <v>Yrd. Doç. Dr. Aslı ERGENOĞLU</v>
      </c>
      <c r="W31" s="827" t="e">
        <f>VLOOKUP(W29,'Course List (program)'!$G$2:$L$100,3,FALSE)</f>
        <v>#N/A</v>
      </c>
      <c r="X31" s="827" t="e">
        <f>VLOOKUP(X29,'Course List (program)'!$G$2:$L$100,3,FALSE)</f>
        <v>#N/A</v>
      </c>
      <c r="Y31" s="828" t="e">
        <f>VLOOKUP(Y29,'Course List (program)'!$G$2:$L$100,3,FALSE)</f>
        <v>#N/A</v>
      </c>
      <c r="Z31" s="829" t="e">
        <f>VLOOKUP(Z29,'Course List (program)'!$G$2:$L$100,3,FALSE)</f>
        <v>#N/A</v>
      </c>
      <c r="AA31" s="827" t="str">
        <f>VLOOKUP(AA29,'Course List (program)'!$G$2:$L$100,3,FALSE)</f>
        <v>Staff2</v>
      </c>
      <c r="AB31" s="827" t="e">
        <f>VLOOKUP(AB29,'Course List (program)'!$G$2:$L$100,3,FALSE)</f>
        <v>#N/A</v>
      </c>
      <c r="AC31" s="830" t="e">
        <f>VLOOKUP(AC29,'Course List (program)'!$G$2:$L$100,3,FALSE)</f>
        <v>#N/A</v>
      </c>
      <c r="AD31" s="831" t="e">
        <f>VLOOKUP(AD29,'Course List (program)'!$G$2:$L$100,3,FALSE)</f>
        <v>#N/A</v>
      </c>
      <c r="AE31" s="827" t="e">
        <f>VLOOKUP(AE29,'Course List (program)'!$G$2:$L$100,3,FALSE)</f>
        <v>#N/A</v>
      </c>
      <c r="AF31" s="827" t="e">
        <f>VLOOKUP(AF29,'Course List (program)'!$G$2:$L$100,3,FALSE)</f>
        <v>#N/A</v>
      </c>
      <c r="AG31" s="828" t="e">
        <f>VLOOKUP(AG29,'Course List (program)'!$G$2:$L$100,3,FALSE)</f>
        <v>#N/A</v>
      </c>
      <c r="AH31" s="829" t="str">
        <f>VLOOKUP(AH29,'Course List (program)'!$G$2:$L$100,3,FALSE)</f>
        <v>Doç. Dr. Füsun SEZEN</v>
      </c>
      <c r="AI31" s="827" t="str">
        <f>VLOOKUP(AI29,'Course List (program)'!$G$2:$L$100,3,FALSE)</f>
        <v>Doç. Dr. Ayşe  ELEGÖZ</v>
      </c>
      <c r="AJ31" s="827" t="str">
        <f>VLOOKUP(AJ29,'Course List (program)'!$G$2:$L$100,3,FALSE)</f>
        <v>Prof. Dr. Yavuz KOŞANER</v>
      </c>
      <c r="AK31" s="830" t="e">
        <f>VLOOKUP(AK29,'Course List (program)'!$G$2:$L$100,3,FALSE)</f>
        <v>#N/A</v>
      </c>
      <c r="AL31" s="831" t="str">
        <f>VLOOKUP(AL29,'Course List (program)'!$G$2:$L$100,3,FALSE)</f>
        <v>Öğr. Gör. Sadrettin USLU</v>
      </c>
      <c r="AM31" s="827" t="e">
        <f>VLOOKUP(AM29,'Course List (program)'!$G$2:$L$100,3,FALSE)</f>
        <v>#N/A</v>
      </c>
      <c r="AN31" s="827" t="e">
        <f>VLOOKUP(AN29,'Course List (program)'!$G$2:$L$100,3,FALSE)</f>
        <v>#N/A</v>
      </c>
      <c r="AO31" s="828" t="e">
        <f>VLOOKUP(AO29,'Course List (program)'!$G$2:$L$100,3,FALSE)</f>
        <v>#N/A</v>
      </c>
      <c r="AP31" s="829" t="str">
        <f>VLOOKUP(AP29,'Course List (program)'!$G$2:$L$100,3,FALSE)</f>
        <v>Prof. Dr. Ömer GÜLSEN</v>
      </c>
      <c r="AQ31" s="827" t="str">
        <f>VLOOKUP(AQ29,'Course List (program)'!$G$2:$L$100,3,FALSE)</f>
        <v>Prof. Dr. Ömer GÜLSEN</v>
      </c>
      <c r="AR31" s="827" t="str">
        <f>VLOOKUP(AR29,'Course List (program)'!$G$2:$L$100,3,FALSE)</f>
        <v>Prof. Dr. Ömer GÜLSEN</v>
      </c>
      <c r="AS31" s="830" t="e">
        <f>VLOOKUP(AS29,'Course List (program)'!$G$2:$L$100,3,FALSE)</f>
        <v>#N/A</v>
      </c>
      <c r="AT31" s="1057"/>
    </row>
    <row r="32" spans="1:46" s="758" customFormat="1" ht="39.950000000000003" hidden="1" customHeight="1" collapsed="1" x14ac:dyDescent="0.4">
      <c r="A32" s="700">
        <v>1</v>
      </c>
      <c r="B32" s="700" t="s">
        <v>540</v>
      </c>
      <c r="C32" s="1053"/>
      <c r="D32" s="772"/>
      <c r="E32" s="773"/>
      <c r="F32" s="745" t="str">
        <f>VLOOKUP(F29,'Course List (program)'!$G$2:$L$100,6,FALSE)</f>
        <v>GSF.222</v>
      </c>
      <c r="G32" s="745" t="e">
        <f>VLOOKUP(G29,'Course List (program)'!$G$2:$L$100,6,FALSE)</f>
        <v>#N/A</v>
      </c>
      <c r="H32" s="745" t="e">
        <f>VLOOKUP(H29,'Course List (program)'!$G$2:$L$100,6,FALSE)</f>
        <v>#N/A</v>
      </c>
      <c r="I32" s="746" t="e">
        <f>VLOOKUP(I29,'Course List (program)'!$G$2:$L$100,6,FALSE)</f>
        <v>#N/A</v>
      </c>
      <c r="J32" s="747">
        <f>VLOOKUP(J29,'Course List (program)'!$G$2:$L$100,6,FALSE)</f>
        <v>0</v>
      </c>
      <c r="K32" s="745" t="e">
        <f>VLOOKUP(K29,'Course List (program)'!$G$2:$L$100,6,FALSE)</f>
        <v>#N/A</v>
      </c>
      <c r="L32" s="745" t="e">
        <f>VLOOKUP(L29,'Course List (program)'!$G$2:$L$100,6,FALSE)</f>
        <v>#N/A</v>
      </c>
      <c r="M32" s="748" t="e">
        <f>VLOOKUP(M29,'Course List (program)'!$G$2:$L$100,6,FALSE)</f>
        <v>#N/A</v>
      </c>
      <c r="N32" s="749" t="e">
        <f>VLOOKUP(N29,'Course List (program)'!$G$2:$L$100,6,FALSE)</f>
        <v>#N/A</v>
      </c>
      <c r="O32" s="745" t="e">
        <f>VLOOKUP(O29,'Course List (program)'!$G$2:$L$100,6,FALSE)</f>
        <v>#N/A</v>
      </c>
      <c r="P32" s="745" t="e">
        <f>VLOOKUP(P29,'Course List (program)'!$G$2:$L$100,6,FALSE)</f>
        <v>#N/A</v>
      </c>
      <c r="Q32" s="746" t="e">
        <f>VLOOKUP(Q29,'Course List (program)'!$G$2:$L$100,6,FALSE)</f>
        <v>#N/A</v>
      </c>
      <c r="R32" s="747">
        <f>VLOOKUP(R29,'Course List (program)'!$G$2:$L$100,6,FALSE)</f>
        <v>0</v>
      </c>
      <c r="S32" s="745" t="e">
        <f>VLOOKUP(S29,'Course List (program)'!$G$2:$L$100,6,FALSE)</f>
        <v>#N/A</v>
      </c>
      <c r="T32" s="745" t="e">
        <f>VLOOKUP(T29,'Course List (program)'!$G$2:$L$100,6,FALSE)</f>
        <v>#N/A</v>
      </c>
      <c r="U32" s="748" t="e">
        <f>VLOOKUP(U29,'Course List (program)'!$G$2:$L$100,6,FALSE)</f>
        <v>#N/A</v>
      </c>
      <c r="V32" s="749">
        <f>VLOOKUP(V29,'Course List (program)'!$G$2:$L$100,6,FALSE)</f>
        <v>0</v>
      </c>
      <c r="W32" s="745" t="e">
        <f>VLOOKUP(W29,'Course List (program)'!$G$2:$L$100,6,FALSE)</f>
        <v>#N/A</v>
      </c>
      <c r="X32" s="745" t="e">
        <f>VLOOKUP(X29,'Course List (program)'!$G$2:$L$100,6,FALSE)</f>
        <v>#N/A</v>
      </c>
      <c r="Y32" s="746" t="e">
        <f>VLOOKUP(Y29,'Course List (program)'!$G$2:$L$100,6,FALSE)</f>
        <v>#N/A</v>
      </c>
      <c r="Z32" s="747" t="e">
        <f>VLOOKUP(Z29,'Course List (program)'!$G$2:$L$100,6,FALSE)</f>
        <v>#N/A</v>
      </c>
      <c r="AA32" s="745">
        <f>VLOOKUP(AA29,'Course List (program)'!$G$2:$L$100,6,FALSE)</f>
        <v>0</v>
      </c>
      <c r="AB32" s="745" t="e">
        <f>VLOOKUP(AB29,'Course List (program)'!$G$2:$L$100,6,FALSE)</f>
        <v>#N/A</v>
      </c>
      <c r="AC32" s="748" t="e">
        <f>VLOOKUP(AC29,'Course List (program)'!$G$2:$L$100,6,FALSE)</f>
        <v>#N/A</v>
      </c>
      <c r="AD32" s="749" t="e">
        <f>VLOOKUP(AD29,'Course List (program)'!$G$2:$L$100,6,FALSE)</f>
        <v>#N/A</v>
      </c>
      <c r="AE32" s="745" t="e">
        <f>VLOOKUP(AE29,'Course List (program)'!$G$2:$L$100,6,FALSE)</f>
        <v>#N/A</v>
      </c>
      <c r="AF32" s="745" t="e">
        <f>VLOOKUP(AF29,'Course List (program)'!$G$2:$L$100,6,FALSE)</f>
        <v>#N/A</v>
      </c>
      <c r="AG32" s="746" t="e">
        <f>VLOOKUP(AG29,'Course List (program)'!$G$2:$L$100,6,FALSE)</f>
        <v>#N/A</v>
      </c>
      <c r="AH32" s="747">
        <f>VLOOKUP(AH29,'Course List (program)'!$G$2:$L$100,6,FALSE)</f>
        <v>0</v>
      </c>
      <c r="AI32" s="745">
        <f>VLOOKUP(AI29,'Course List (program)'!$G$2:$L$100,6,FALSE)</f>
        <v>0</v>
      </c>
      <c r="AJ32" s="745">
        <f>VLOOKUP(AJ29,'Course List (program)'!$G$2:$L$100,6,FALSE)</f>
        <v>0</v>
      </c>
      <c r="AK32" s="748" t="e">
        <f>VLOOKUP(AK29,'Course List (program)'!$G$2:$L$100,6,FALSE)</f>
        <v>#N/A</v>
      </c>
      <c r="AL32" s="750">
        <f>VLOOKUP(AL29,'Course List (program)'!$G$2:$L$100,6,FALSE)</f>
        <v>0</v>
      </c>
      <c r="AM32" s="745" t="e">
        <f>VLOOKUP(AM29,'Course List (program)'!$G$2:$L$100,6,FALSE)</f>
        <v>#N/A</v>
      </c>
      <c r="AN32" s="745" t="e">
        <f>VLOOKUP(AN29,'Course List (program)'!$G$2:$L$100,6,FALSE)</f>
        <v>#N/A</v>
      </c>
      <c r="AO32" s="746" t="e">
        <f>VLOOKUP(AO29,'Course List (program)'!$G$2:$L$100,6,FALSE)</f>
        <v>#N/A</v>
      </c>
      <c r="AP32" s="747">
        <f>VLOOKUP(AP29,'Course List (program)'!$G$2:$L$100,6,FALSE)</f>
        <v>0</v>
      </c>
      <c r="AQ32" s="745">
        <f>VLOOKUP(AQ29,'Course List (program)'!$G$2:$L$100,6,FALSE)</f>
        <v>0</v>
      </c>
      <c r="AR32" s="745">
        <f>VLOOKUP(AR29,'Course List (program)'!$G$2:$L$100,6,FALSE)</f>
        <v>0</v>
      </c>
      <c r="AS32" s="748" t="e">
        <f>VLOOKUP(AS29,'Course List (program)'!$G$2:$L$100,6,FALSE)</f>
        <v>#N/A</v>
      </c>
      <c r="AT32" s="1057"/>
    </row>
    <row r="33" spans="1:46" s="763" customFormat="1" ht="39.950000000000003" customHeight="1" x14ac:dyDescent="0.5">
      <c r="A33" s="763">
        <v>1</v>
      </c>
      <c r="B33" s="763" t="s">
        <v>13</v>
      </c>
      <c r="C33" s="1053"/>
      <c r="D33" s="794">
        <v>0.66666666666666663</v>
      </c>
      <c r="E33" s="795">
        <v>8</v>
      </c>
      <c r="F33" s="796" t="str">
        <f>Section1Draft!E19</f>
        <v>ARCH 103.01</v>
      </c>
      <c r="G33" s="796">
        <f>Section2Draft!$E$19</f>
        <v>0</v>
      </c>
      <c r="H33" s="796">
        <f>Section3Draft!E19</f>
        <v>0</v>
      </c>
      <c r="I33" s="797">
        <f>Section4Draft!E19</f>
        <v>0</v>
      </c>
      <c r="J33" s="798">
        <f>Section1Draft!L19</f>
        <v>0</v>
      </c>
      <c r="K33" s="796">
        <f>Section2Draft!L19</f>
        <v>0</v>
      </c>
      <c r="L33" s="796">
        <f>Section3Draft!L19</f>
        <v>0</v>
      </c>
      <c r="M33" s="799">
        <f>Section4Draft!L19</f>
        <v>0</v>
      </c>
      <c r="N33" s="800">
        <f>Section1Draft!F19</f>
        <v>0</v>
      </c>
      <c r="O33" s="796">
        <f>Section2Draft!F19</f>
        <v>0</v>
      </c>
      <c r="P33" s="796">
        <f>Section3Draft!F19</f>
        <v>0</v>
      </c>
      <c r="Q33" s="797">
        <f>Section4Draft!F19</f>
        <v>0</v>
      </c>
      <c r="R33" s="798" t="str">
        <f>Section1Draft!M19</f>
        <v>ARCH 208.11</v>
      </c>
      <c r="S33" s="796">
        <f>Section2Draft!M19</f>
        <v>0</v>
      </c>
      <c r="T33" s="796">
        <f>Section3Draft!M19</f>
        <v>0</v>
      </c>
      <c r="U33" s="799">
        <f>Section4Draft!M19</f>
        <v>0</v>
      </c>
      <c r="V33" s="800" t="str">
        <f>Section1Draft!G19</f>
        <v>ARCH 105.01</v>
      </c>
      <c r="W33" s="796" t="str">
        <f>Section2Draft!G19</f>
        <v>ARCH 105.02</v>
      </c>
      <c r="X33" s="796">
        <f>Section3Draft!G19</f>
        <v>0</v>
      </c>
      <c r="Y33" s="797">
        <f>Section4Draft!G19</f>
        <v>0</v>
      </c>
      <c r="Z33" s="798">
        <f>Section1Draft!N19</f>
        <v>0</v>
      </c>
      <c r="AA33" s="796" t="str">
        <f>Section2Draft!N19</f>
        <v>ARCH 106.02</v>
      </c>
      <c r="AB33" s="796">
        <f>Section3Draft!N19</f>
        <v>0</v>
      </c>
      <c r="AC33" s="799">
        <f>Section4Draft!N19</f>
        <v>0</v>
      </c>
      <c r="AD33" s="800" t="str">
        <f>Section1Draft!H19</f>
        <v>HUM 101.0A</v>
      </c>
      <c r="AE33" s="796">
        <f>Section2Draft!H19</f>
        <v>0</v>
      </c>
      <c r="AF33" s="796">
        <f>Section3Draft!H19</f>
        <v>0</v>
      </c>
      <c r="AG33" s="797">
        <f>Section4Draft!H19</f>
        <v>0</v>
      </c>
      <c r="AH33" s="798" t="str">
        <f>Section1Draft!O19</f>
        <v>ARCH 112.11</v>
      </c>
      <c r="AI33" s="796" t="str">
        <f>Section2Draft!O19</f>
        <v>ARCH 112.12</v>
      </c>
      <c r="AJ33" s="796" t="str">
        <f>Section3Draft!O19</f>
        <v>ARCH 112.13</v>
      </c>
      <c r="AK33" s="799">
        <f>Section4Draft!O19</f>
        <v>0</v>
      </c>
      <c r="AL33" s="800" t="str">
        <f>Section1Draft!I19</f>
        <v>ARCH 142.11</v>
      </c>
      <c r="AM33" s="796">
        <f>Section2Draft!I19</f>
        <v>0</v>
      </c>
      <c r="AN33" s="796">
        <f>Section3Draft!I19</f>
        <v>0</v>
      </c>
      <c r="AO33" s="797">
        <f>Section4Draft!I19</f>
        <v>0</v>
      </c>
      <c r="AP33" s="798" t="str">
        <f>Section1Draft!P19</f>
        <v>ARCH 102.11</v>
      </c>
      <c r="AQ33" s="796" t="str">
        <f>Section2Draft!P19</f>
        <v>ARCH 102.12</v>
      </c>
      <c r="AR33" s="796" t="str">
        <f>Section3Draft!P19</f>
        <v>ARCH 102.13</v>
      </c>
      <c r="AS33" s="799">
        <f>Section4Draft!P19</f>
        <v>0</v>
      </c>
      <c r="AT33" s="1057"/>
    </row>
    <row r="34" spans="1:46" s="820" customFormat="1" ht="60" customHeight="1" x14ac:dyDescent="0.35">
      <c r="A34" s="814">
        <v>1</v>
      </c>
      <c r="B34" s="814" t="s">
        <v>14</v>
      </c>
      <c r="C34" s="1053"/>
      <c r="D34" s="809"/>
      <c r="E34" s="810"/>
      <c r="F34" s="815" t="str">
        <f>VLOOKUP(F33,'Course List (program)'!$G$2:$L$100,2,FALSE)</f>
        <v>Information Technology for Architects</v>
      </c>
      <c r="G34" s="815" t="e">
        <f>VLOOKUP(G33,'Course List (program)'!$G$2:$L$100,2,FALSE)</f>
        <v>#N/A</v>
      </c>
      <c r="H34" s="815" t="e">
        <f>VLOOKUP(H33,'Course List (program)'!$G$2:$L$100,2,FALSE)</f>
        <v>#N/A</v>
      </c>
      <c r="I34" s="816" t="e">
        <f>VLOOKUP(I33,'Course List (program)'!$G$2:$L$100,2,FALSE)</f>
        <v>#N/A</v>
      </c>
      <c r="J34" s="817" t="e">
        <f>VLOOKUP(J33,'Course List (program)'!$G$2:$L$100,2,FALSE)</f>
        <v>#N/A</v>
      </c>
      <c r="K34" s="815" t="e">
        <f>VLOOKUP(K33,'Course List (program)'!$G$2:$L$100,2,FALSE)</f>
        <v>#N/A</v>
      </c>
      <c r="L34" s="815" t="e">
        <f>VLOOKUP(L33,'Course List (program)'!$G$2:$L$100,2,FALSE)</f>
        <v>#N/A</v>
      </c>
      <c r="M34" s="818" t="e">
        <f>VLOOKUP(M33,'Course List (program)'!$G$2:$L$100,2,FALSE)</f>
        <v>#N/A</v>
      </c>
      <c r="N34" s="819" t="e">
        <f>VLOOKUP(N33,'Course List (program)'!$G$2:$L$100,2,FALSE)</f>
        <v>#N/A</v>
      </c>
      <c r="O34" s="815" t="e">
        <f>VLOOKUP(O33,'Course List (program)'!$G$2:$L$100,2,FALSE)</f>
        <v>#N/A</v>
      </c>
      <c r="P34" s="815" t="e">
        <f>VLOOKUP(P33,'Course List (program)'!$G$2:$L$100,2,FALSE)</f>
        <v>#N/A</v>
      </c>
      <c r="Q34" s="816" t="e">
        <f>VLOOKUP(Q33,'Course List (program)'!$G$2:$L$100,2,FALSE)</f>
        <v>#N/A</v>
      </c>
      <c r="R34" s="817" t="str">
        <f>VLOOKUP(R33,'Course List (program)'!$G$2:$L$100,2,FALSE)</f>
        <v>Land Survey</v>
      </c>
      <c r="S34" s="815" t="e">
        <f>VLOOKUP(S33,'Course List (program)'!$G$2:$L$100,2,FALSE)</f>
        <v>#N/A</v>
      </c>
      <c r="T34" s="815" t="e">
        <f>VLOOKUP(T33,'Course List (program)'!$G$2:$L$100,2,FALSE)</f>
        <v>#N/A</v>
      </c>
      <c r="U34" s="818" t="e">
        <f>VLOOKUP(U33,'Course List (program)'!$G$2:$L$100,2,FALSE)</f>
        <v>#N/A</v>
      </c>
      <c r="V34" s="819" t="str">
        <f>VLOOKUP(V33,'Course List (program)'!$G$2:$L$100,2,FALSE)</f>
        <v>Fundamentals of Architecture I</v>
      </c>
      <c r="W34" s="815" t="str">
        <f>VLOOKUP(W33,'Course List (program)'!$G$2:$L$100,2,FALSE)</f>
        <v>Fundamentals of Architecture I</v>
      </c>
      <c r="X34" s="815" t="e">
        <f>VLOOKUP(X33,'Course List (program)'!$G$2:$L$100,2,FALSE)</f>
        <v>#N/A</v>
      </c>
      <c r="Y34" s="816" t="e">
        <f>VLOOKUP(Y33,'Course List (program)'!$G$2:$L$100,2,FALSE)</f>
        <v>#N/A</v>
      </c>
      <c r="Z34" s="817" t="e">
        <f>VLOOKUP(Z33,'Course List (program)'!$G$2:$L$100,2,FALSE)</f>
        <v>#N/A</v>
      </c>
      <c r="AA34" s="815" t="str">
        <f>VLOOKUP(AA33,'Course List (program)'!$G$2:$L$100,2,FALSE)</f>
        <v>Fundamentals of Architecture II</v>
      </c>
      <c r="AB34" s="815" t="e">
        <f>VLOOKUP(AB33,'Course List (program)'!$G$2:$L$100,2,FALSE)</f>
        <v>#N/A</v>
      </c>
      <c r="AC34" s="818" t="e">
        <f>VLOOKUP(AC33,'Course List (program)'!$G$2:$L$100,2,FALSE)</f>
        <v>#N/A</v>
      </c>
      <c r="AD34" s="819" t="str">
        <f>VLOOKUP(AD33,'Course List (program)'!$G$2:$L$100,2,FALSE)</f>
        <v>Humanities I</v>
      </c>
      <c r="AE34" s="815" t="e">
        <f>VLOOKUP(AE33,'Course List (program)'!$G$2:$L$100,2,FALSE)</f>
        <v>#N/A</v>
      </c>
      <c r="AF34" s="815" t="e">
        <f>VLOOKUP(AF33,'Course List (program)'!$G$2:$L$100,2,FALSE)</f>
        <v>#N/A</v>
      </c>
      <c r="AG34" s="816" t="e">
        <f>VLOOKUP(AG33,'Course List (program)'!$G$2:$L$100,2,FALSE)</f>
        <v>#N/A</v>
      </c>
      <c r="AH34" s="817" t="str">
        <f>VLOOKUP(AH33,'Course List (program)'!$G$2:$L$100,2,FALSE)</f>
        <v>Construction I</v>
      </c>
      <c r="AI34" s="815" t="str">
        <f>VLOOKUP(AI33,'Course List (program)'!$G$2:$L$100,2,FALSE)</f>
        <v>Construction I</v>
      </c>
      <c r="AJ34" s="815" t="str">
        <f>VLOOKUP(AJ33,'Course List (program)'!$G$2:$L$100,2,FALSE)</f>
        <v>Construction I</v>
      </c>
      <c r="AK34" s="818" t="e">
        <f>VLOOKUP(AK33,'Course List (program)'!$G$2:$L$100,2,FALSE)</f>
        <v>#N/A</v>
      </c>
      <c r="AL34" s="819" t="str">
        <f>VLOOKUP(AL33,'Course List (program)'!$G$2:$L$100,2,FALSE)</f>
        <v>Architectural Drawing</v>
      </c>
      <c r="AM34" s="815" t="e">
        <f>VLOOKUP(AM33,'Course List (program)'!$G$2:$L$100,2,FALSE)</f>
        <v>#N/A</v>
      </c>
      <c r="AN34" s="815" t="e">
        <f>VLOOKUP(AN33,'Course List (program)'!$G$2:$L$100,2,FALSE)</f>
        <v>#N/A</v>
      </c>
      <c r="AO34" s="816" t="e">
        <f>VLOOKUP(AO33,'Course List (program)'!$G$2:$L$100,2,FALSE)</f>
        <v>#N/A</v>
      </c>
      <c r="AP34" s="817" t="str">
        <f>VLOOKUP(AP33,'Course List (program)'!$G$2:$L$100,2,FALSE)</f>
        <v>Architectural Basic Design II</v>
      </c>
      <c r="AQ34" s="815" t="str">
        <f>VLOOKUP(AQ33,'Course List (program)'!$G$2:$L$100,2,FALSE)</f>
        <v>Architectural Basic Design II</v>
      </c>
      <c r="AR34" s="815" t="str">
        <f>VLOOKUP(AR33,'Course List (program)'!$G$2:$L$100,2,FALSE)</f>
        <v>Architectural Basic Design II</v>
      </c>
      <c r="AS34" s="818" t="e">
        <f>VLOOKUP(AS33,'Course List (program)'!$G$2:$L$100,2,FALSE)</f>
        <v>#N/A</v>
      </c>
      <c r="AT34" s="1057"/>
    </row>
    <row r="35" spans="1:46" s="808" customFormat="1" ht="39.950000000000003" customHeight="1" x14ac:dyDescent="0.3">
      <c r="A35" s="813">
        <v>1</v>
      </c>
      <c r="B35" s="813" t="s">
        <v>809</v>
      </c>
      <c r="C35" s="1053"/>
      <c r="D35" s="834"/>
      <c r="E35" s="835"/>
      <c r="F35" s="827" t="str">
        <f>VLOOKUP(F33,'Course List (program)'!$G$2:$L$100,3,FALSE)</f>
        <v>Yrd. Doç. Dr. Kerem ERCOŞKUN</v>
      </c>
      <c r="G35" s="827" t="e">
        <f>VLOOKUP(G33,'Course List (program)'!$G$2:$L$100,3,FALSE)</f>
        <v>#N/A</v>
      </c>
      <c r="H35" s="827" t="e">
        <f>VLOOKUP(H33,'Course List (program)'!$G$2:$L$100,3,FALSE)</f>
        <v>#N/A</v>
      </c>
      <c r="I35" s="828" t="e">
        <f>VLOOKUP(I33,'Course List (program)'!$G$2:$L$100,3,FALSE)</f>
        <v>#N/A</v>
      </c>
      <c r="J35" s="829" t="e">
        <f>VLOOKUP(J33,'Course List (program)'!$G$2:$L$100,3,FALSE)</f>
        <v>#N/A</v>
      </c>
      <c r="K35" s="827" t="e">
        <f>VLOOKUP(K33,'Course List (program)'!$G$2:$L$100,3,FALSE)</f>
        <v>#N/A</v>
      </c>
      <c r="L35" s="827" t="e">
        <f>VLOOKUP(L33,'Course List (program)'!$G$2:$L$100,3,FALSE)</f>
        <v>#N/A</v>
      </c>
      <c r="M35" s="830" t="e">
        <f>VLOOKUP(M33,'Course List (program)'!$G$2:$L$100,3,FALSE)</f>
        <v>#N/A</v>
      </c>
      <c r="N35" s="831" t="e">
        <f>VLOOKUP(N33,'Course List (program)'!$G$2:$L$100,3,FALSE)</f>
        <v>#N/A</v>
      </c>
      <c r="O35" s="827" t="e">
        <f>VLOOKUP(O33,'Course List (program)'!$G$2:$L$100,3,FALSE)</f>
        <v>#N/A</v>
      </c>
      <c r="P35" s="827" t="e">
        <f>VLOOKUP(P33,'Course List (program)'!$G$2:$L$100,3,FALSE)</f>
        <v>#N/A</v>
      </c>
      <c r="Q35" s="828" t="e">
        <f>VLOOKUP(Q33,'Course List (program)'!$G$2:$L$100,3,FALSE)</f>
        <v>#N/A</v>
      </c>
      <c r="R35" s="829" t="str">
        <f>VLOOKUP(R33,'Course List (program)'!$G$2:$L$100,3,FALSE)</f>
        <v>Öğr. Gör. Turan DÜNDAR</v>
      </c>
      <c r="S35" s="827" t="e">
        <f>VLOOKUP(S33,'Course List (program)'!$G$2:$L$100,3,FALSE)</f>
        <v>#N/A</v>
      </c>
      <c r="T35" s="827" t="e">
        <f>VLOOKUP(T33,'Course List (program)'!$G$2:$L$100,3,FALSE)</f>
        <v>#N/A</v>
      </c>
      <c r="U35" s="830" t="e">
        <f>VLOOKUP(U33,'Course List (program)'!$G$2:$L$100,3,FALSE)</f>
        <v>#N/A</v>
      </c>
      <c r="V35" s="831" t="str">
        <f>VLOOKUP(V33,'Course List (program)'!$G$2:$L$100,3,FALSE)</f>
        <v>Öğr. Gör. M. Arman GÜRAN</v>
      </c>
      <c r="W35" s="827" t="str">
        <f>VLOOKUP(W33,'Course List (program)'!$G$2:$L$100,3,FALSE)</f>
        <v>Prof. Dr. Ayfer AYTUĞ</v>
      </c>
      <c r="X35" s="827" t="e">
        <f>VLOOKUP(X33,'Course List (program)'!$G$2:$L$100,3,FALSE)</f>
        <v>#N/A</v>
      </c>
      <c r="Y35" s="828" t="e">
        <f>VLOOKUP(Y33,'Course List (program)'!$G$2:$L$100,3,FALSE)</f>
        <v>#N/A</v>
      </c>
      <c r="Z35" s="829" t="e">
        <f>VLOOKUP(Z33,'Course List (program)'!$G$2:$L$100,3,FALSE)</f>
        <v>#N/A</v>
      </c>
      <c r="AA35" s="827" t="str">
        <f>VLOOKUP(AA33,'Course List (program)'!$G$2:$L$100,3,FALSE)</f>
        <v>Doç. Dr. Çiğdem POLATOĞLU</v>
      </c>
      <c r="AB35" s="827" t="e">
        <f>VLOOKUP(AB33,'Course List (program)'!$G$2:$L$100,3,FALSE)</f>
        <v>#N/A</v>
      </c>
      <c r="AC35" s="830" t="e">
        <f>VLOOKUP(AC33,'Course List (program)'!$G$2:$L$100,3,FALSE)</f>
        <v>#N/A</v>
      </c>
      <c r="AD35" s="831" t="str">
        <f>VLOOKUP(AD33,'Course List (program)'!$G$2:$L$100,3,FALSE)</f>
        <v>Rectorate1</v>
      </c>
      <c r="AE35" s="827" t="e">
        <f>VLOOKUP(AE33,'Course List (program)'!$G$2:$L$100,3,FALSE)</f>
        <v>#N/A</v>
      </c>
      <c r="AF35" s="827" t="e">
        <f>VLOOKUP(AF33,'Course List (program)'!$G$2:$L$100,3,FALSE)</f>
        <v>#N/A</v>
      </c>
      <c r="AG35" s="828" t="e">
        <f>VLOOKUP(AG33,'Course List (program)'!$G$2:$L$100,3,FALSE)</f>
        <v>#N/A</v>
      </c>
      <c r="AH35" s="829" t="str">
        <f>VLOOKUP(AH33,'Course List (program)'!$G$2:$L$100,3,FALSE)</f>
        <v>Doç. Dr. Füsun SEZEN</v>
      </c>
      <c r="AI35" s="827" t="str">
        <f>VLOOKUP(AI33,'Course List (program)'!$G$2:$L$100,3,FALSE)</f>
        <v>Doç. Dr. Ayşe  ELEGÖZ</v>
      </c>
      <c r="AJ35" s="827" t="str">
        <f>VLOOKUP(AJ33,'Course List (program)'!$G$2:$L$100,3,FALSE)</f>
        <v>Prof. Dr. Yavuz KOŞANER</v>
      </c>
      <c r="AK35" s="830" t="e">
        <f>VLOOKUP(AK33,'Course List (program)'!$G$2:$L$100,3,FALSE)</f>
        <v>#N/A</v>
      </c>
      <c r="AL35" s="831" t="str">
        <f>VLOOKUP(AL33,'Course List (program)'!$G$2:$L$100,3,FALSE)</f>
        <v>Öğr. Gör. Sadrettin USLU</v>
      </c>
      <c r="AM35" s="827" t="e">
        <f>VLOOKUP(AM33,'Course List (program)'!$G$2:$L$100,3,FALSE)</f>
        <v>#N/A</v>
      </c>
      <c r="AN35" s="827" t="e">
        <f>VLOOKUP(AN33,'Course List (program)'!$G$2:$L$100,3,FALSE)</f>
        <v>#N/A</v>
      </c>
      <c r="AO35" s="828" t="e">
        <f>VLOOKUP(AO33,'Course List (program)'!$G$2:$L$100,3,FALSE)</f>
        <v>#N/A</v>
      </c>
      <c r="AP35" s="829" t="str">
        <f>VLOOKUP(AP33,'Course List (program)'!$G$2:$L$100,3,FALSE)</f>
        <v>Prof. Dr. Ömer GÜLSEN</v>
      </c>
      <c r="AQ35" s="827" t="str">
        <f>VLOOKUP(AQ33,'Course List (program)'!$G$2:$L$100,3,FALSE)</f>
        <v>Prof. Dr. Ömer GÜLSEN</v>
      </c>
      <c r="AR35" s="827" t="str">
        <f>VLOOKUP(AR33,'Course List (program)'!$G$2:$L$100,3,FALSE)</f>
        <v>Prof. Dr. Ömer GÜLSEN</v>
      </c>
      <c r="AS35" s="830" t="e">
        <f>VLOOKUP(AS33,'Course List (program)'!$G$2:$L$100,3,FALSE)</f>
        <v>#N/A</v>
      </c>
      <c r="AT35" s="1057"/>
    </row>
    <row r="36" spans="1:46" s="758" customFormat="1" ht="39.950000000000003" hidden="1" customHeight="1" collapsed="1" x14ac:dyDescent="0.4">
      <c r="A36" s="700">
        <v>1</v>
      </c>
      <c r="B36" s="700" t="s">
        <v>540</v>
      </c>
      <c r="C36" s="1053"/>
      <c r="D36" s="772"/>
      <c r="E36" s="773"/>
      <c r="F36" s="745" t="str">
        <f>VLOOKUP(F33,'Course List (program)'!$G$2:$L$100,6,FALSE)</f>
        <v>GSF.222</v>
      </c>
      <c r="G36" s="745" t="e">
        <f>VLOOKUP(G33,'Course List (program)'!$G$2:$L$100,6,FALSE)</f>
        <v>#N/A</v>
      </c>
      <c r="H36" s="745" t="e">
        <f>VLOOKUP(H33,'Course List (program)'!$G$2:$L$100,6,FALSE)</f>
        <v>#N/A</v>
      </c>
      <c r="I36" s="746" t="e">
        <f>VLOOKUP(I33,'Course List (program)'!$G$2:$L$100,6,FALSE)</f>
        <v>#N/A</v>
      </c>
      <c r="J36" s="747" t="e">
        <f>VLOOKUP(J33,'Course List (program)'!$G$2:$L$100,6,FALSE)</f>
        <v>#N/A</v>
      </c>
      <c r="K36" s="745" t="e">
        <f>VLOOKUP(K33,'Course List (program)'!$G$2:$L$100,6,FALSE)</f>
        <v>#N/A</v>
      </c>
      <c r="L36" s="745" t="e">
        <f>VLOOKUP(L33,'Course List (program)'!$G$2:$L$100,6,FALSE)</f>
        <v>#N/A</v>
      </c>
      <c r="M36" s="748" t="e">
        <f>VLOOKUP(M33,'Course List (program)'!$G$2:$L$100,6,FALSE)</f>
        <v>#N/A</v>
      </c>
      <c r="N36" s="749" t="e">
        <f>VLOOKUP(N33,'Course List (program)'!$G$2:$L$100,6,FALSE)</f>
        <v>#N/A</v>
      </c>
      <c r="O36" s="745" t="e">
        <f>VLOOKUP(O33,'Course List (program)'!$G$2:$L$100,6,FALSE)</f>
        <v>#N/A</v>
      </c>
      <c r="P36" s="745" t="e">
        <f>VLOOKUP(P33,'Course List (program)'!$G$2:$L$100,6,FALSE)</f>
        <v>#N/A</v>
      </c>
      <c r="Q36" s="746" t="e">
        <f>VLOOKUP(Q33,'Course List (program)'!$G$2:$L$100,6,FALSE)</f>
        <v>#N/A</v>
      </c>
      <c r="R36" s="747">
        <f>VLOOKUP(R33,'Course List (program)'!$G$2:$L$100,6,FALSE)</f>
        <v>0</v>
      </c>
      <c r="S36" s="745" t="e">
        <f>VLOOKUP(S33,'Course List (program)'!$G$2:$L$100,6,FALSE)</f>
        <v>#N/A</v>
      </c>
      <c r="T36" s="745" t="e">
        <f>VLOOKUP(T33,'Course List (program)'!$G$2:$L$100,6,FALSE)</f>
        <v>#N/A</v>
      </c>
      <c r="U36" s="748" t="e">
        <f>VLOOKUP(U33,'Course List (program)'!$G$2:$L$100,6,FALSE)</f>
        <v>#N/A</v>
      </c>
      <c r="V36" s="749">
        <f>VLOOKUP(V33,'Course List (program)'!$G$2:$L$100,6,FALSE)</f>
        <v>0</v>
      </c>
      <c r="W36" s="745">
        <f>VLOOKUP(W33,'Course List (program)'!$G$2:$L$100,6,FALSE)</f>
        <v>0</v>
      </c>
      <c r="X36" s="745" t="e">
        <f>VLOOKUP(X33,'Course List (program)'!$G$2:$L$100,6,FALSE)</f>
        <v>#N/A</v>
      </c>
      <c r="Y36" s="746" t="e">
        <f>VLOOKUP(Y33,'Course List (program)'!$G$2:$L$100,6,FALSE)</f>
        <v>#N/A</v>
      </c>
      <c r="Z36" s="747" t="e">
        <f>VLOOKUP(Z33,'Course List (program)'!$G$2:$L$100,6,FALSE)</f>
        <v>#N/A</v>
      </c>
      <c r="AA36" s="745">
        <f>VLOOKUP(AA33,'Course List (program)'!$G$2:$L$100,6,FALSE)</f>
        <v>0</v>
      </c>
      <c r="AB36" s="745" t="e">
        <f>VLOOKUP(AB33,'Course List (program)'!$G$2:$L$100,6,FALSE)</f>
        <v>#N/A</v>
      </c>
      <c r="AC36" s="748" t="e">
        <f>VLOOKUP(AC33,'Course List (program)'!$G$2:$L$100,6,FALSE)</f>
        <v>#N/A</v>
      </c>
      <c r="AD36" s="749">
        <f>VLOOKUP(AD33,'Course List (program)'!$G$2:$L$100,6,FALSE)</f>
        <v>0</v>
      </c>
      <c r="AE36" s="745" t="e">
        <f>VLOOKUP(AE33,'Course List (program)'!$G$2:$L$100,6,FALSE)</f>
        <v>#N/A</v>
      </c>
      <c r="AF36" s="745" t="e">
        <f>VLOOKUP(AF33,'Course List (program)'!$G$2:$L$100,6,FALSE)</f>
        <v>#N/A</v>
      </c>
      <c r="AG36" s="746" t="e">
        <f>VLOOKUP(AG33,'Course List (program)'!$G$2:$L$100,6,FALSE)</f>
        <v>#N/A</v>
      </c>
      <c r="AH36" s="747">
        <f>VLOOKUP(AH33,'Course List (program)'!$G$2:$L$100,6,FALSE)</f>
        <v>0</v>
      </c>
      <c r="AI36" s="745">
        <f>VLOOKUP(AI33,'Course List (program)'!$G$2:$L$100,6,FALSE)</f>
        <v>0</v>
      </c>
      <c r="AJ36" s="745">
        <f>VLOOKUP(AJ33,'Course List (program)'!$G$2:$L$100,6,FALSE)</f>
        <v>0</v>
      </c>
      <c r="AK36" s="748" t="e">
        <f>VLOOKUP(AK33,'Course List (program)'!$G$2:$L$100,6,FALSE)</f>
        <v>#N/A</v>
      </c>
      <c r="AL36" s="750">
        <f>VLOOKUP(AL33,'Course List (program)'!$G$2:$L$100,6,FALSE)</f>
        <v>0</v>
      </c>
      <c r="AM36" s="745" t="e">
        <f>VLOOKUP(AM33,'Course List (program)'!$G$2:$L$100,6,FALSE)</f>
        <v>#N/A</v>
      </c>
      <c r="AN36" s="745" t="e">
        <f>VLOOKUP(AN33,'Course List (program)'!$G$2:$L$100,6,FALSE)</f>
        <v>#N/A</v>
      </c>
      <c r="AO36" s="746" t="e">
        <f>VLOOKUP(AO33,'Course List (program)'!$G$2:$L$100,6,FALSE)</f>
        <v>#N/A</v>
      </c>
      <c r="AP36" s="747">
        <f>VLOOKUP(AP33,'Course List (program)'!$G$2:$L$100,6,FALSE)</f>
        <v>0</v>
      </c>
      <c r="AQ36" s="745">
        <f>VLOOKUP(AQ33,'Course List (program)'!$G$2:$L$100,6,FALSE)</f>
        <v>0</v>
      </c>
      <c r="AR36" s="745">
        <f>VLOOKUP(AR33,'Course List (program)'!$G$2:$L$100,6,FALSE)</f>
        <v>0</v>
      </c>
      <c r="AS36" s="748" t="e">
        <f>VLOOKUP(AS33,'Course List (program)'!$G$2:$L$100,6,FALSE)</f>
        <v>#N/A</v>
      </c>
      <c r="AT36" s="1057"/>
    </row>
    <row r="37" spans="1:46" s="763" customFormat="1" ht="39.950000000000003" customHeight="1" x14ac:dyDescent="0.5">
      <c r="A37" s="763">
        <v>1</v>
      </c>
      <c r="B37" s="763" t="s">
        <v>13</v>
      </c>
      <c r="C37" s="1053"/>
      <c r="D37" s="794">
        <v>0.70833333333333337</v>
      </c>
      <c r="E37" s="795">
        <v>9</v>
      </c>
      <c r="F37" s="796">
        <f>Section1Draft!E21</f>
        <v>0</v>
      </c>
      <c r="G37" s="796">
        <f>Section2Draft!$E$21</f>
        <v>0</v>
      </c>
      <c r="H37" s="796">
        <f>Section3Draft!E21</f>
        <v>0</v>
      </c>
      <c r="I37" s="797">
        <f>Section4Draft!E21</f>
        <v>0</v>
      </c>
      <c r="J37" s="798">
        <f>Section1Draft!L21</f>
        <v>0</v>
      </c>
      <c r="K37" s="796">
        <f>Section2Draft!L21</f>
        <v>0</v>
      </c>
      <c r="L37" s="796">
        <f>Section3Draft!L21</f>
        <v>0</v>
      </c>
      <c r="M37" s="799">
        <f>Section4Draft!L21</f>
        <v>0</v>
      </c>
      <c r="N37" s="800">
        <f>Section1Draft!F21</f>
        <v>0</v>
      </c>
      <c r="O37" s="796">
        <f>Section2Draft!F21</f>
        <v>0</v>
      </c>
      <c r="P37" s="796">
        <f>Section3Draft!F21</f>
        <v>0</v>
      </c>
      <c r="Q37" s="797">
        <f>Section4Draft!F21</f>
        <v>0</v>
      </c>
      <c r="R37" s="798">
        <f>Section1Draft!M21</f>
        <v>0</v>
      </c>
      <c r="S37" s="796">
        <f>Section2Draft!M21</f>
        <v>0</v>
      </c>
      <c r="T37" s="796">
        <f>Section3Draft!M21</f>
        <v>0</v>
      </c>
      <c r="U37" s="799">
        <f>Section4Draft!M21</f>
        <v>0</v>
      </c>
      <c r="V37" s="800" t="str">
        <f>Section1Draft!G21</f>
        <v>ARCH 105.01</v>
      </c>
      <c r="W37" s="796" t="str">
        <f>Section2Draft!G21</f>
        <v>ARCH 105.02</v>
      </c>
      <c r="X37" s="796">
        <f>Section3Draft!G21</f>
        <v>0</v>
      </c>
      <c r="Y37" s="797">
        <f>Section4Draft!G21</f>
        <v>0</v>
      </c>
      <c r="Z37" s="798">
        <f>Section1Draft!N21</f>
        <v>0</v>
      </c>
      <c r="AA37" s="796" t="str">
        <f>Section2Draft!N21</f>
        <v>ARCH 106.02</v>
      </c>
      <c r="AB37" s="796">
        <f>Section3Draft!N21</f>
        <v>0</v>
      </c>
      <c r="AC37" s="799">
        <f>Section4Draft!N21</f>
        <v>0</v>
      </c>
      <c r="AD37" s="800" t="str">
        <f>Section1Draft!H21</f>
        <v>HUM 101.0A</v>
      </c>
      <c r="AE37" s="796">
        <f>Section2Draft!H21</f>
        <v>0</v>
      </c>
      <c r="AF37" s="796">
        <f>Section3Draft!H21</f>
        <v>0</v>
      </c>
      <c r="AG37" s="797">
        <f>Section4Draft!H21</f>
        <v>0</v>
      </c>
      <c r="AH37" s="798">
        <f>Section1Draft!O21</f>
        <v>0</v>
      </c>
      <c r="AI37" s="796" t="str">
        <f>Section2Draft!O21</f>
        <v>ARCH 112.12</v>
      </c>
      <c r="AJ37" s="796">
        <f>Section3Draft!O21</f>
        <v>0</v>
      </c>
      <c r="AK37" s="799">
        <f>Section4Draft!O21</f>
        <v>0</v>
      </c>
      <c r="AL37" s="800" t="str">
        <f>Section1Draft!I21</f>
        <v>ARCH 142.11</v>
      </c>
      <c r="AM37" s="796">
        <f>Section2Draft!I21</f>
        <v>0</v>
      </c>
      <c r="AN37" s="796">
        <f>Section3Draft!I21</f>
        <v>0</v>
      </c>
      <c r="AO37" s="797">
        <f>Section4Draft!I21</f>
        <v>0</v>
      </c>
      <c r="AP37" s="798">
        <f>Section1Draft!P21</f>
        <v>0</v>
      </c>
      <c r="AQ37" s="796">
        <f>Section2Draft!P21</f>
        <v>0</v>
      </c>
      <c r="AR37" s="796">
        <f>Section3Draft!P21</f>
        <v>0</v>
      </c>
      <c r="AS37" s="799">
        <f>Section4Draft!P21</f>
        <v>0</v>
      </c>
      <c r="AT37" s="1057"/>
    </row>
    <row r="38" spans="1:46" s="820" customFormat="1" ht="60" customHeight="1" x14ac:dyDescent="0.35">
      <c r="A38" s="814">
        <v>1</v>
      </c>
      <c r="B38" s="814" t="s">
        <v>14</v>
      </c>
      <c r="C38" s="1053"/>
      <c r="D38" s="809"/>
      <c r="E38" s="810"/>
      <c r="F38" s="815" t="e">
        <f>VLOOKUP(F37,'Course List (program)'!$G$2:$L$100,2,FALSE)</f>
        <v>#N/A</v>
      </c>
      <c r="G38" s="815" t="e">
        <f>VLOOKUP(G37,'Course List (program)'!$G$2:$L$100,2,FALSE)</f>
        <v>#N/A</v>
      </c>
      <c r="H38" s="815" t="e">
        <f>VLOOKUP(H37,'Course List (program)'!$G$2:$L$100,2,FALSE)</f>
        <v>#N/A</v>
      </c>
      <c r="I38" s="816" t="e">
        <f>VLOOKUP(I37,'Course List (program)'!$G$2:$L$100,2,FALSE)</f>
        <v>#N/A</v>
      </c>
      <c r="J38" s="817" t="e">
        <f>VLOOKUP(J37,'Course List (program)'!$G$2:$L$100,2,FALSE)</f>
        <v>#N/A</v>
      </c>
      <c r="K38" s="815" t="e">
        <f>VLOOKUP(K37,'Course List (program)'!$G$2:$L$100,2,FALSE)</f>
        <v>#N/A</v>
      </c>
      <c r="L38" s="815" t="e">
        <f>VLOOKUP(L37,'Course List (program)'!$G$2:$L$100,2,FALSE)</f>
        <v>#N/A</v>
      </c>
      <c r="M38" s="818" t="e">
        <f>VLOOKUP(M37,'Course List (program)'!$G$2:$L$100,2,FALSE)</f>
        <v>#N/A</v>
      </c>
      <c r="N38" s="819" t="e">
        <f>VLOOKUP(N37,'Course List (program)'!$G$2:$L$100,2,FALSE)</f>
        <v>#N/A</v>
      </c>
      <c r="O38" s="815" t="e">
        <f>VLOOKUP(O37,'Course List (program)'!$G$2:$L$100,2,FALSE)</f>
        <v>#N/A</v>
      </c>
      <c r="P38" s="815" t="e">
        <f>VLOOKUP(P37,'Course List (program)'!$G$2:$L$100,2,FALSE)</f>
        <v>#N/A</v>
      </c>
      <c r="Q38" s="816" t="e">
        <f>VLOOKUP(Q37,'Course List (program)'!$G$2:$L$100,2,FALSE)</f>
        <v>#N/A</v>
      </c>
      <c r="R38" s="817" t="e">
        <f>VLOOKUP(R37,'Course List (program)'!$G$2:$L$100,2,FALSE)</f>
        <v>#N/A</v>
      </c>
      <c r="S38" s="815" t="e">
        <f>VLOOKUP(S37,'Course List (program)'!$G$2:$L$100,2,FALSE)</f>
        <v>#N/A</v>
      </c>
      <c r="T38" s="815" t="e">
        <f>VLOOKUP(T37,'Course List (program)'!$G$2:$L$100,2,FALSE)</f>
        <v>#N/A</v>
      </c>
      <c r="U38" s="818" t="e">
        <f>VLOOKUP(U37,'Course List (program)'!$G$2:$L$100,2,FALSE)</f>
        <v>#N/A</v>
      </c>
      <c r="V38" s="819" t="str">
        <f>VLOOKUP(V37,'Course List (program)'!$G$2:$L$100,2,FALSE)</f>
        <v>Fundamentals of Architecture I</v>
      </c>
      <c r="W38" s="815" t="str">
        <f>VLOOKUP(W37,'Course List (program)'!$G$2:$L$100,2,FALSE)</f>
        <v>Fundamentals of Architecture I</v>
      </c>
      <c r="X38" s="815" t="e">
        <f>VLOOKUP(X37,'Course List (program)'!$G$2:$L$100,2,FALSE)</f>
        <v>#N/A</v>
      </c>
      <c r="Y38" s="816" t="e">
        <f>VLOOKUP(Y37,'Course List (program)'!$G$2:$L$100,2,FALSE)</f>
        <v>#N/A</v>
      </c>
      <c r="Z38" s="817" t="e">
        <f>VLOOKUP(Z37,'Course List (program)'!$G$2:$L$100,2,FALSE)</f>
        <v>#N/A</v>
      </c>
      <c r="AA38" s="815" t="str">
        <f>VLOOKUP(AA37,'Course List (program)'!$G$2:$L$100,2,FALSE)</f>
        <v>Fundamentals of Architecture II</v>
      </c>
      <c r="AB38" s="815" t="e">
        <f>VLOOKUP(AB37,'Course List (program)'!$G$2:$L$100,2,FALSE)</f>
        <v>#N/A</v>
      </c>
      <c r="AC38" s="818" t="e">
        <f>VLOOKUP(AC37,'Course List (program)'!$G$2:$L$100,2,FALSE)</f>
        <v>#N/A</v>
      </c>
      <c r="AD38" s="819" t="str">
        <f>VLOOKUP(AD37,'Course List (program)'!$G$2:$L$100,2,FALSE)</f>
        <v>Humanities I</v>
      </c>
      <c r="AE38" s="815" t="e">
        <f>VLOOKUP(AE37,'Course List (program)'!$G$2:$L$100,2,FALSE)</f>
        <v>#N/A</v>
      </c>
      <c r="AF38" s="815" t="e">
        <f>VLOOKUP(AF37,'Course List (program)'!$G$2:$L$100,2,FALSE)</f>
        <v>#N/A</v>
      </c>
      <c r="AG38" s="816" t="e">
        <f>VLOOKUP(AG37,'Course List (program)'!$G$2:$L$100,2,FALSE)</f>
        <v>#N/A</v>
      </c>
      <c r="AH38" s="817" t="e">
        <f>VLOOKUP(AH37,'Course List (program)'!$G$2:$L$100,2,FALSE)</f>
        <v>#N/A</v>
      </c>
      <c r="AI38" s="815" t="str">
        <f>VLOOKUP(AI37,'Course List (program)'!$G$2:$L$100,2,FALSE)</f>
        <v>Construction I</v>
      </c>
      <c r="AJ38" s="815" t="e">
        <f>VLOOKUP(AJ37,'Course List (program)'!$G$2:$L$100,2,FALSE)</f>
        <v>#N/A</v>
      </c>
      <c r="AK38" s="818" t="e">
        <f>VLOOKUP(AK37,'Course List (program)'!$G$2:$L$100,2,FALSE)</f>
        <v>#N/A</v>
      </c>
      <c r="AL38" s="819" t="str">
        <f>VLOOKUP(AL37,'Course List (program)'!$G$2:$L$100,2,FALSE)</f>
        <v>Architectural Drawing</v>
      </c>
      <c r="AM38" s="815" t="e">
        <f>VLOOKUP(AM37,'Course List (program)'!$G$2:$L$100,2,FALSE)</f>
        <v>#N/A</v>
      </c>
      <c r="AN38" s="815" t="e">
        <f>VLOOKUP(AN37,'Course List (program)'!$G$2:$L$100,2,FALSE)</f>
        <v>#N/A</v>
      </c>
      <c r="AO38" s="816" t="e">
        <f>VLOOKUP(AO37,'Course List (program)'!$G$2:$L$100,2,FALSE)</f>
        <v>#N/A</v>
      </c>
      <c r="AP38" s="817" t="e">
        <f>VLOOKUP(AP37,'Course List (program)'!$G$2:$L$100,2,FALSE)</f>
        <v>#N/A</v>
      </c>
      <c r="AQ38" s="815" t="e">
        <f>VLOOKUP(AQ37,'Course List (program)'!$G$2:$L$100,2,FALSE)</f>
        <v>#N/A</v>
      </c>
      <c r="AR38" s="815" t="e">
        <f>VLOOKUP(AR37,'Course List (program)'!$G$2:$L$100,2,FALSE)</f>
        <v>#N/A</v>
      </c>
      <c r="AS38" s="818" t="e">
        <f>VLOOKUP(AS37,'Course List (program)'!$G$2:$L$100,2,FALSE)</f>
        <v>#N/A</v>
      </c>
      <c r="AT38" s="1057"/>
    </row>
    <row r="39" spans="1:46" s="808" customFormat="1" ht="39.950000000000003" customHeight="1" x14ac:dyDescent="0.3">
      <c r="A39" s="813">
        <v>1</v>
      </c>
      <c r="B39" s="813" t="s">
        <v>809</v>
      </c>
      <c r="C39" s="1053"/>
      <c r="D39" s="834"/>
      <c r="E39" s="835"/>
      <c r="F39" s="827" t="e">
        <f>VLOOKUP(F37,'Course List (program)'!$G$2:$L$100,3,FALSE)</f>
        <v>#N/A</v>
      </c>
      <c r="G39" s="827" t="e">
        <f>VLOOKUP(G37,'Course List (program)'!$G$2:$L$100,3,FALSE)</f>
        <v>#N/A</v>
      </c>
      <c r="H39" s="827" t="e">
        <f>VLOOKUP(H37,'Course List (program)'!$G$2:$L$100,3,FALSE)</f>
        <v>#N/A</v>
      </c>
      <c r="I39" s="828" t="e">
        <f>VLOOKUP(I37,'Course List (program)'!$G$2:$L$100,3,FALSE)</f>
        <v>#N/A</v>
      </c>
      <c r="J39" s="829" t="e">
        <f>VLOOKUP(J37,'Course List (program)'!$G$2:$L$100,3,FALSE)</f>
        <v>#N/A</v>
      </c>
      <c r="K39" s="827" t="e">
        <f>VLOOKUP(K37,'Course List (program)'!$G$2:$L$100,3,FALSE)</f>
        <v>#N/A</v>
      </c>
      <c r="L39" s="827" t="e">
        <f>VLOOKUP(L37,'Course List (program)'!$G$2:$L$100,3,FALSE)</f>
        <v>#N/A</v>
      </c>
      <c r="M39" s="830" t="e">
        <f>VLOOKUP(M37,'Course List (program)'!$G$2:$L$100,3,FALSE)</f>
        <v>#N/A</v>
      </c>
      <c r="N39" s="831" t="e">
        <f>VLOOKUP(N37,'Course List (program)'!$G$2:$L$100,3,FALSE)</f>
        <v>#N/A</v>
      </c>
      <c r="O39" s="827" t="e">
        <f>VLOOKUP(O37,'Course List (program)'!$G$2:$L$100,3,FALSE)</f>
        <v>#N/A</v>
      </c>
      <c r="P39" s="827" t="e">
        <f>VLOOKUP(P37,'Course List (program)'!$G$2:$L$100,3,FALSE)</f>
        <v>#N/A</v>
      </c>
      <c r="Q39" s="828" t="e">
        <f>VLOOKUP(Q37,'Course List (program)'!$G$2:$L$100,3,FALSE)</f>
        <v>#N/A</v>
      </c>
      <c r="R39" s="829" t="e">
        <f>VLOOKUP(R37,'Course List (program)'!$G$2:$L$100,3,FALSE)</f>
        <v>#N/A</v>
      </c>
      <c r="S39" s="827" t="e">
        <f>VLOOKUP(S37,'Course List (program)'!$G$2:$L$100,3,FALSE)</f>
        <v>#N/A</v>
      </c>
      <c r="T39" s="827" t="e">
        <f>VLOOKUP(T37,'Course List (program)'!$G$2:$L$100,3,FALSE)</f>
        <v>#N/A</v>
      </c>
      <c r="U39" s="830" t="e">
        <f>VLOOKUP(U37,'Course List (program)'!$G$2:$L$100,3,FALSE)</f>
        <v>#N/A</v>
      </c>
      <c r="V39" s="831" t="str">
        <f>VLOOKUP(V37,'Course List (program)'!$G$2:$L$100,3,FALSE)</f>
        <v>Öğr. Gör. M. Arman GÜRAN</v>
      </c>
      <c r="W39" s="827" t="str">
        <f>VLOOKUP(W37,'Course List (program)'!$G$2:$L$100,3,FALSE)</f>
        <v>Prof. Dr. Ayfer AYTUĞ</v>
      </c>
      <c r="X39" s="827" t="e">
        <f>VLOOKUP(X37,'Course List (program)'!$G$2:$L$100,3,FALSE)</f>
        <v>#N/A</v>
      </c>
      <c r="Y39" s="828" t="e">
        <f>VLOOKUP(Y37,'Course List (program)'!$G$2:$L$100,3,FALSE)</f>
        <v>#N/A</v>
      </c>
      <c r="Z39" s="829" t="e">
        <f>VLOOKUP(Z37,'Course List (program)'!$G$2:$L$100,3,FALSE)</f>
        <v>#N/A</v>
      </c>
      <c r="AA39" s="827" t="str">
        <f>VLOOKUP(AA37,'Course List (program)'!$G$2:$L$100,3,FALSE)</f>
        <v>Doç. Dr. Çiğdem POLATOĞLU</v>
      </c>
      <c r="AB39" s="827" t="e">
        <f>VLOOKUP(AB37,'Course List (program)'!$G$2:$L$100,3,FALSE)</f>
        <v>#N/A</v>
      </c>
      <c r="AC39" s="830" t="e">
        <f>VLOOKUP(AC37,'Course List (program)'!$G$2:$L$100,3,FALSE)</f>
        <v>#N/A</v>
      </c>
      <c r="AD39" s="831" t="str">
        <f>VLOOKUP(AD37,'Course List (program)'!$G$2:$L$100,3,FALSE)</f>
        <v>Rectorate1</v>
      </c>
      <c r="AE39" s="827" t="e">
        <f>VLOOKUP(AE37,'Course List (program)'!$G$2:$L$100,3,FALSE)</f>
        <v>#N/A</v>
      </c>
      <c r="AF39" s="827" t="e">
        <f>VLOOKUP(AF37,'Course List (program)'!$G$2:$L$100,3,FALSE)</f>
        <v>#N/A</v>
      </c>
      <c r="AG39" s="828" t="e">
        <f>VLOOKUP(AG37,'Course List (program)'!$G$2:$L$100,3,FALSE)</f>
        <v>#N/A</v>
      </c>
      <c r="AH39" s="829" t="e">
        <f>VLOOKUP(AH37,'Course List (program)'!$G$2:$L$100,3,FALSE)</f>
        <v>#N/A</v>
      </c>
      <c r="AI39" s="827" t="str">
        <f>VLOOKUP(AI37,'Course List (program)'!$G$2:$L$100,3,FALSE)</f>
        <v>Doç. Dr. Ayşe  ELEGÖZ</v>
      </c>
      <c r="AJ39" s="827" t="e">
        <f>VLOOKUP(AJ37,'Course List (program)'!$G$2:$L$100,3,FALSE)</f>
        <v>#N/A</v>
      </c>
      <c r="AK39" s="830" t="e">
        <f>VLOOKUP(AK37,'Course List (program)'!$G$2:$L$100,3,FALSE)</f>
        <v>#N/A</v>
      </c>
      <c r="AL39" s="831" t="str">
        <f>VLOOKUP(AL37,'Course List (program)'!$G$2:$L$100,3,FALSE)</f>
        <v>Öğr. Gör. Sadrettin USLU</v>
      </c>
      <c r="AM39" s="827" t="e">
        <f>VLOOKUP(AM37,'Course List (program)'!$G$2:$L$100,3,FALSE)</f>
        <v>#N/A</v>
      </c>
      <c r="AN39" s="827" t="e">
        <f>VLOOKUP(AN37,'Course List (program)'!$G$2:$L$100,3,FALSE)</f>
        <v>#N/A</v>
      </c>
      <c r="AO39" s="828" t="e">
        <f>VLOOKUP(AO37,'Course List (program)'!$G$2:$L$100,3,FALSE)</f>
        <v>#N/A</v>
      </c>
      <c r="AP39" s="829" t="e">
        <f>VLOOKUP(AP37,'Course List (program)'!$G$2:$L$100,3,FALSE)</f>
        <v>#N/A</v>
      </c>
      <c r="AQ39" s="827" t="e">
        <f>VLOOKUP(AQ37,'Course List (program)'!$G$2:$L$100,3,FALSE)</f>
        <v>#N/A</v>
      </c>
      <c r="AR39" s="827" t="e">
        <f>VLOOKUP(AR37,'Course List (program)'!$G$2:$L$100,3,FALSE)</f>
        <v>#N/A</v>
      </c>
      <c r="AS39" s="830" t="e">
        <f>VLOOKUP(AS37,'Course List (program)'!$G$2:$L$100,3,FALSE)</f>
        <v>#N/A</v>
      </c>
      <c r="AT39" s="1057"/>
    </row>
    <row r="40" spans="1:46" s="758" customFormat="1" ht="39.950000000000003" hidden="1" customHeight="1" collapsed="1" x14ac:dyDescent="0.4">
      <c r="A40" s="700">
        <v>1</v>
      </c>
      <c r="B40" s="700" t="s">
        <v>540</v>
      </c>
      <c r="C40" s="1053"/>
      <c r="D40" s="772"/>
      <c r="E40" s="773"/>
      <c r="F40" s="745" t="e">
        <f>VLOOKUP(F37,'Course List (program)'!$G$2:$L$100,6,FALSE)</f>
        <v>#N/A</v>
      </c>
      <c r="G40" s="745" t="e">
        <f>VLOOKUP(G37,'Course List (program)'!$G$2:$L$100,6,FALSE)</f>
        <v>#N/A</v>
      </c>
      <c r="H40" s="745" t="e">
        <f>VLOOKUP(H37,'Course List (program)'!$G$2:$L$100,6,FALSE)</f>
        <v>#N/A</v>
      </c>
      <c r="I40" s="746" t="e">
        <f>VLOOKUP(I37,'Course List (program)'!$G$2:$L$100,6,FALSE)</f>
        <v>#N/A</v>
      </c>
      <c r="J40" s="747" t="e">
        <f>VLOOKUP(J37,'Course List (program)'!$G$2:$L$100,6,FALSE)</f>
        <v>#N/A</v>
      </c>
      <c r="K40" s="745" t="e">
        <f>VLOOKUP(K37,'Course List (program)'!$G$2:$L$100,6,FALSE)</f>
        <v>#N/A</v>
      </c>
      <c r="L40" s="745" t="e">
        <f>VLOOKUP(L37,'Course List (program)'!$G$2:$L$100,6,FALSE)</f>
        <v>#N/A</v>
      </c>
      <c r="M40" s="748" t="e">
        <f>VLOOKUP(M37,'Course List (program)'!$G$2:$L$100,6,FALSE)</f>
        <v>#N/A</v>
      </c>
      <c r="N40" s="749" t="e">
        <f>VLOOKUP(N37,'Course List (program)'!$G$2:$L$100,6,FALSE)</f>
        <v>#N/A</v>
      </c>
      <c r="O40" s="745" t="e">
        <f>VLOOKUP(O37,'Course List (program)'!$G$2:$L$100,6,FALSE)</f>
        <v>#N/A</v>
      </c>
      <c r="P40" s="745" t="e">
        <f>VLOOKUP(P37,'Course List (program)'!$G$2:$L$100,6,FALSE)</f>
        <v>#N/A</v>
      </c>
      <c r="Q40" s="746" t="e">
        <f>VLOOKUP(Q37,'Course List (program)'!$G$2:$L$100,6,FALSE)</f>
        <v>#N/A</v>
      </c>
      <c r="R40" s="747" t="e">
        <f>VLOOKUP(R37,'Course List (program)'!$G$2:$L$100,6,FALSE)</f>
        <v>#N/A</v>
      </c>
      <c r="S40" s="745" t="e">
        <f>VLOOKUP(S37,'Course List (program)'!$G$2:$L$100,6,FALSE)</f>
        <v>#N/A</v>
      </c>
      <c r="T40" s="745" t="e">
        <f>VLOOKUP(T37,'Course List (program)'!$G$2:$L$100,6,FALSE)</f>
        <v>#N/A</v>
      </c>
      <c r="U40" s="748" t="e">
        <f>VLOOKUP(U37,'Course List (program)'!$G$2:$L$100,6,FALSE)</f>
        <v>#N/A</v>
      </c>
      <c r="V40" s="749">
        <f>VLOOKUP(V37,'Course List (program)'!$G$2:$L$100,6,FALSE)</f>
        <v>0</v>
      </c>
      <c r="W40" s="745">
        <f>VLOOKUP(W37,'Course List (program)'!$G$2:$L$100,6,FALSE)</f>
        <v>0</v>
      </c>
      <c r="X40" s="745" t="e">
        <f>VLOOKUP(X37,'Course List (program)'!$G$2:$L$100,6,FALSE)</f>
        <v>#N/A</v>
      </c>
      <c r="Y40" s="746" t="e">
        <f>VLOOKUP(Y37,'Course List (program)'!$G$2:$L$100,6,FALSE)</f>
        <v>#N/A</v>
      </c>
      <c r="Z40" s="747" t="e">
        <f>VLOOKUP(Z37,'Course List (program)'!$G$2:$L$100,6,FALSE)</f>
        <v>#N/A</v>
      </c>
      <c r="AA40" s="745">
        <f>VLOOKUP(AA37,'Course List (program)'!$G$2:$L$100,6,FALSE)</f>
        <v>0</v>
      </c>
      <c r="AB40" s="745" t="e">
        <f>VLOOKUP(AB37,'Course List (program)'!$G$2:$L$100,6,FALSE)</f>
        <v>#N/A</v>
      </c>
      <c r="AC40" s="748" t="e">
        <f>VLOOKUP(AC37,'Course List (program)'!$G$2:$L$100,6,FALSE)</f>
        <v>#N/A</v>
      </c>
      <c r="AD40" s="749">
        <f>VLOOKUP(AD37,'Course List (program)'!$G$2:$L$100,6,FALSE)</f>
        <v>0</v>
      </c>
      <c r="AE40" s="745" t="e">
        <f>VLOOKUP(AE37,'Course List (program)'!$G$2:$L$100,6,FALSE)</f>
        <v>#N/A</v>
      </c>
      <c r="AF40" s="745" t="e">
        <f>VLOOKUP(AF37,'Course List (program)'!$G$2:$L$100,6,FALSE)</f>
        <v>#N/A</v>
      </c>
      <c r="AG40" s="746" t="e">
        <f>VLOOKUP(AG37,'Course List (program)'!$G$2:$L$100,6,FALSE)</f>
        <v>#N/A</v>
      </c>
      <c r="AH40" s="747" t="e">
        <f>VLOOKUP(AH37,'Course List (program)'!$G$2:$L$100,6,FALSE)</f>
        <v>#N/A</v>
      </c>
      <c r="AI40" s="745">
        <f>VLOOKUP(AI37,'Course List (program)'!$G$2:$L$100,6,FALSE)</f>
        <v>0</v>
      </c>
      <c r="AJ40" s="745" t="e">
        <f>VLOOKUP(AJ37,'Course List (program)'!$G$2:$L$100,6,FALSE)</f>
        <v>#N/A</v>
      </c>
      <c r="AK40" s="748" t="e">
        <f>VLOOKUP(AK37,'Course List (program)'!$G$2:$L$100,6,FALSE)</f>
        <v>#N/A</v>
      </c>
      <c r="AL40" s="750">
        <f>VLOOKUP(AL37,'Course List (program)'!$G$2:$L$100,6,FALSE)</f>
        <v>0</v>
      </c>
      <c r="AM40" s="745" t="e">
        <f>VLOOKUP(AM37,'Course List (program)'!$G$2:$L$100,6,FALSE)</f>
        <v>#N/A</v>
      </c>
      <c r="AN40" s="745" t="e">
        <f>VLOOKUP(AN37,'Course List (program)'!$G$2:$L$100,6,FALSE)</f>
        <v>#N/A</v>
      </c>
      <c r="AO40" s="746" t="e">
        <f>VLOOKUP(AO37,'Course List (program)'!$G$2:$L$100,6,FALSE)</f>
        <v>#N/A</v>
      </c>
      <c r="AP40" s="747" t="e">
        <f>VLOOKUP(AP37,'Course List (program)'!$G$2:$L$100,6,FALSE)</f>
        <v>#N/A</v>
      </c>
      <c r="AQ40" s="745" t="e">
        <f>VLOOKUP(AQ37,'Course List (program)'!$G$2:$L$100,6,FALSE)</f>
        <v>#N/A</v>
      </c>
      <c r="AR40" s="745" t="e">
        <f>VLOOKUP(AR37,'Course List (program)'!$G$2:$L$100,6,FALSE)</f>
        <v>#N/A</v>
      </c>
      <c r="AS40" s="748" t="e">
        <f>VLOOKUP(AS37,'Course List (program)'!$G$2:$L$100,6,FALSE)</f>
        <v>#N/A</v>
      </c>
      <c r="AT40" s="1057"/>
    </row>
    <row r="41" spans="1:46" s="763" customFormat="1" ht="39.950000000000003" customHeight="1" x14ac:dyDescent="0.5">
      <c r="A41" s="763">
        <v>1</v>
      </c>
      <c r="B41" s="763" t="s">
        <v>13</v>
      </c>
      <c r="C41" s="1053"/>
      <c r="D41" s="803">
        <v>0.75</v>
      </c>
      <c r="E41" s="804">
        <v>10</v>
      </c>
      <c r="F41" s="796">
        <f>Section1Draft!E23</f>
        <v>0</v>
      </c>
      <c r="G41" s="796">
        <f>Section2Draft!$E$23</f>
        <v>0</v>
      </c>
      <c r="H41" s="796">
        <f>Section3Draft!E23</f>
        <v>0</v>
      </c>
      <c r="I41" s="797">
        <f>Section4Draft!E23</f>
        <v>0</v>
      </c>
      <c r="J41" s="798">
        <f>Section1Draft!L23</f>
        <v>0</v>
      </c>
      <c r="K41" s="796">
        <f>Section2Draft!L23</f>
        <v>0</v>
      </c>
      <c r="L41" s="796">
        <f>Section3Draft!L23</f>
        <v>0</v>
      </c>
      <c r="M41" s="799">
        <f>Section4Draft!L23</f>
        <v>0</v>
      </c>
      <c r="N41" s="800">
        <f>Section1Draft!F23</f>
        <v>0</v>
      </c>
      <c r="O41" s="796">
        <f>Section2Draft!F23</f>
        <v>0</v>
      </c>
      <c r="P41" s="796">
        <f>Section3Draft!F23</f>
        <v>0</v>
      </c>
      <c r="Q41" s="797">
        <f>Section4Draft!F23</f>
        <v>0</v>
      </c>
      <c r="R41" s="798">
        <f>Section1Draft!M23</f>
        <v>0</v>
      </c>
      <c r="S41" s="796">
        <f>Section2Draft!M23</f>
        <v>0</v>
      </c>
      <c r="T41" s="796">
        <f>Section3Draft!M23</f>
        <v>0</v>
      </c>
      <c r="U41" s="799">
        <f>Section4Draft!M23</f>
        <v>0</v>
      </c>
      <c r="V41" s="800">
        <f>Section1Draft!G23</f>
        <v>0</v>
      </c>
      <c r="W41" s="796">
        <f>Section2Draft!G23</f>
        <v>0</v>
      </c>
      <c r="X41" s="796">
        <f>Section3Draft!G23</f>
        <v>0</v>
      </c>
      <c r="Y41" s="797">
        <f>Section4Draft!G23</f>
        <v>0</v>
      </c>
      <c r="Z41" s="798">
        <f>Section1Draft!N23</f>
        <v>0</v>
      </c>
      <c r="AA41" s="796">
        <f>Section2Draft!N23</f>
        <v>0</v>
      </c>
      <c r="AB41" s="796">
        <f>Section3Draft!N23</f>
        <v>0</v>
      </c>
      <c r="AC41" s="799">
        <f>Section4Draft!N23</f>
        <v>0</v>
      </c>
      <c r="AD41" s="800">
        <f>Section1Draft!H23</f>
        <v>0</v>
      </c>
      <c r="AE41" s="796">
        <f>Section2Draft!H23</f>
        <v>0</v>
      </c>
      <c r="AF41" s="796">
        <f>Section3Draft!H23</f>
        <v>0</v>
      </c>
      <c r="AG41" s="797">
        <f>Section4Draft!H23</f>
        <v>0</v>
      </c>
      <c r="AH41" s="798">
        <f>Section1Draft!O23</f>
        <v>0</v>
      </c>
      <c r="AI41" s="796">
        <f>Section2Draft!O23</f>
        <v>0</v>
      </c>
      <c r="AJ41" s="796">
        <f>Section3Draft!O23</f>
        <v>0</v>
      </c>
      <c r="AK41" s="799">
        <f>Section4Draft!O23</f>
        <v>0</v>
      </c>
      <c r="AL41" s="800">
        <f>Section1Draft!I23</f>
        <v>0</v>
      </c>
      <c r="AM41" s="796">
        <f>Section2Draft!I23</f>
        <v>0</v>
      </c>
      <c r="AN41" s="796">
        <f>Section3Draft!I23</f>
        <v>0</v>
      </c>
      <c r="AO41" s="797">
        <f>Section4Draft!I23</f>
        <v>0</v>
      </c>
      <c r="AP41" s="798">
        <f>Section1Draft!P23</f>
        <v>0</v>
      </c>
      <c r="AQ41" s="796">
        <f>Section2Draft!P23</f>
        <v>0</v>
      </c>
      <c r="AR41" s="796">
        <f>Section3Draft!P23</f>
        <v>0</v>
      </c>
      <c r="AS41" s="799">
        <f>Section4Draft!P23</f>
        <v>0</v>
      </c>
      <c r="AT41" s="1057"/>
    </row>
    <row r="42" spans="1:46" s="820" customFormat="1" ht="60" customHeight="1" x14ac:dyDescent="0.35">
      <c r="A42" s="814">
        <v>1</v>
      </c>
      <c r="B42" s="814" t="s">
        <v>14</v>
      </c>
      <c r="C42" s="1053"/>
      <c r="D42" s="811"/>
      <c r="E42" s="810"/>
      <c r="F42" s="815" t="e">
        <f>VLOOKUP(F41,'Course List (program)'!$G$2:$L$100,2,FALSE)</f>
        <v>#N/A</v>
      </c>
      <c r="G42" s="815" t="e">
        <f>VLOOKUP(G41,'Course List (program)'!$G$2:$L$100,2,FALSE)</f>
        <v>#N/A</v>
      </c>
      <c r="H42" s="815" t="e">
        <f>VLOOKUP(H41,'Course List (program)'!$G$2:$L$100,2,FALSE)</f>
        <v>#N/A</v>
      </c>
      <c r="I42" s="816" t="e">
        <f>VLOOKUP(I41,'Course List (program)'!$G$2:$L$100,2,FALSE)</f>
        <v>#N/A</v>
      </c>
      <c r="J42" s="817" t="e">
        <f>VLOOKUP(J41,'Course List (program)'!$G$2:$L$100,2,FALSE)</f>
        <v>#N/A</v>
      </c>
      <c r="K42" s="815" t="e">
        <f>VLOOKUP(K41,'Course List (program)'!$G$2:$L$100,2,FALSE)</f>
        <v>#N/A</v>
      </c>
      <c r="L42" s="815" t="e">
        <f>VLOOKUP(L41,'Course List (program)'!$G$2:$L$100,2,FALSE)</f>
        <v>#N/A</v>
      </c>
      <c r="M42" s="818" t="e">
        <f>VLOOKUP(M41,'Course List (program)'!$G$2:$L$100,2,FALSE)</f>
        <v>#N/A</v>
      </c>
      <c r="N42" s="819" t="e">
        <f>VLOOKUP(N41,'Course List (program)'!$G$2:$L$100,2,FALSE)</f>
        <v>#N/A</v>
      </c>
      <c r="O42" s="815" t="e">
        <f>VLOOKUP(O41,'Course List (program)'!$G$2:$L$100,2,FALSE)</f>
        <v>#N/A</v>
      </c>
      <c r="P42" s="815" t="e">
        <f>VLOOKUP(P41,'Course List (program)'!$G$2:$L$100,2,FALSE)</f>
        <v>#N/A</v>
      </c>
      <c r="Q42" s="816" t="e">
        <f>VLOOKUP(Q41,'Course List (program)'!$G$2:$L$100,2,FALSE)</f>
        <v>#N/A</v>
      </c>
      <c r="R42" s="817" t="e">
        <f>VLOOKUP(R41,'Course List (program)'!$G$2:$L$100,2,FALSE)</f>
        <v>#N/A</v>
      </c>
      <c r="S42" s="815" t="e">
        <f>VLOOKUP(S41,'Course List (program)'!$G$2:$L$100,2,FALSE)</f>
        <v>#N/A</v>
      </c>
      <c r="T42" s="815" t="e">
        <f>VLOOKUP(T41,'Course List (program)'!$G$2:$L$100,2,FALSE)</f>
        <v>#N/A</v>
      </c>
      <c r="U42" s="818" t="e">
        <f>VLOOKUP(U41,'Course List (program)'!$G$2:$L$100,2,FALSE)</f>
        <v>#N/A</v>
      </c>
      <c r="V42" s="819" t="e">
        <f>VLOOKUP(V41,'Course List (program)'!$G$2:$L$100,2,FALSE)</f>
        <v>#N/A</v>
      </c>
      <c r="W42" s="815" t="e">
        <f>VLOOKUP(W41,'Course List (program)'!$G$2:$L$100,2,FALSE)</f>
        <v>#N/A</v>
      </c>
      <c r="X42" s="815" t="e">
        <f>VLOOKUP(X41,'Course List (program)'!$G$2:$L$100,2,FALSE)</f>
        <v>#N/A</v>
      </c>
      <c r="Y42" s="816" t="e">
        <f>VLOOKUP(Y41,'Course List (program)'!$G$2:$L$100,2,FALSE)</f>
        <v>#N/A</v>
      </c>
      <c r="Z42" s="817" t="e">
        <f>VLOOKUP(Z41,'Course List (program)'!$G$2:$L$100,2,FALSE)</f>
        <v>#N/A</v>
      </c>
      <c r="AA42" s="815" t="e">
        <f>VLOOKUP(AA41,'Course List (program)'!$G$2:$L$100,2,FALSE)</f>
        <v>#N/A</v>
      </c>
      <c r="AB42" s="815" t="e">
        <f>VLOOKUP(AB41,'Course List (program)'!$G$2:$L$100,2,FALSE)</f>
        <v>#N/A</v>
      </c>
      <c r="AC42" s="818" t="e">
        <f>VLOOKUP(AC41,'Course List (program)'!$G$2:$L$100,2,FALSE)</f>
        <v>#N/A</v>
      </c>
      <c r="AD42" s="819" t="e">
        <f>VLOOKUP(AD41,'Course List (program)'!$G$2:$L$100,2,FALSE)</f>
        <v>#N/A</v>
      </c>
      <c r="AE42" s="815" t="e">
        <f>VLOOKUP(AE41,'Course List (program)'!$G$2:$L$100,2,FALSE)</f>
        <v>#N/A</v>
      </c>
      <c r="AF42" s="815" t="e">
        <f>VLOOKUP(AF41,'Course List (program)'!$G$2:$L$100,2,FALSE)</f>
        <v>#N/A</v>
      </c>
      <c r="AG42" s="816" t="e">
        <f>VLOOKUP(AG41,'Course List (program)'!$G$2:$L$100,2,FALSE)</f>
        <v>#N/A</v>
      </c>
      <c r="AH42" s="817" t="e">
        <f>VLOOKUP(AH41,'Course List (program)'!$G$2:$L$100,2,FALSE)</f>
        <v>#N/A</v>
      </c>
      <c r="AI42" s="815" t="e">
        <f>VLOOKUP(AI41,'Course List (program)'!$G$2:$L$100,2,FALSE)</f>
        <v>#N/A</v>
      </c>
      <c r="AJ42" s="815" t="e">
        <f>VLOOKUP(AJ41,'Course List (program)'!$G$2:$L$100,2,FALSE)</f>
        <v>#N/A</v>
      </c>
      <c r="AK42" s="818" t="e">
        <f>VLOOKUP(AK41,'Course List (program)'!$G$2:$L$100,2,FALSE)</f>
        <v>#N/A</v>
      </c>
      <c r="AL42" s="819" t="e">
        <f>VLOOKUP(AL41,'Course List (program)'!$G$2:$L$100,2,FALSE)</f>
        <v>#N/A</v>
      </c>
      <c r="AM42" s="815" t="e">
        <f>VLOOKUP(AM41,'Course List (program)'!$G$2:$L$100,2,FALSE)</f>
        <v>#N/A</v>
      </c>
      <c r="AN42" s="815" t="e">
        <f>VLOOKUP(AN41,'Course List (program)'!$G$2:$L$100,2,FALSE)</f>
        <v>#N/A</v>
      </c>
      <c r="AO42" s="816" t="e">
        <f>VLOOKUP(AO41,'Course List (program)'!$G$2:$L$100,2,FALSE)</f>
        <v>#N/A</v>
      </c>
      <c r="AP42" s="817" t="e">
        <f>VLOOKUP(AP41,'Course List (program)'!$G$2:$L$100,2,FALSE)</f>
        <v>#N/A</v>
      </c>
      <c r="AQ42" s="815" t="e">
        <f>VLOOKUP(AQ41,'Course List (program)'!$G$2:$L$100,2,FALSE)</f>
        <v>#N/A</v>
      </c>
      <c r="AR42" s="815" t="e">
        <f>VLOOKUP(AR41,'Course List (program)'!$G$2:$L$100,2,FALSE)</f>
        <v>#N/A</v>
      </c>
      <c r="AS42" s="818" t="e">
        <f>VLOOKUP(AS41,'Course List (program)'!$G$2:$L$100,2,FALSE)</f>
        <v>#N/A</v>
      </c>
      <c r="AT42" s="1057"/>
    </row>
    <row r="43" spans="1:46" s="808" customFormat="1" ht="39.950000000000003" customHeight="1" thickBot="1" x14ac:dyDescent="0.35">
      <c r="A43" s="813">
        <v>1</v>
      </c>
      <c r="B43" s="813" t="s">
        <v>809</v>
      </c>
      <c r="C43" s="1053"/>
      <c r="D43" s="832"/>
      <c r="E43" s="833"/>
      <c r="F43" s="827" t="e">
        <f>VLOOKUP(F41,'Course List (program)'!$G$2:$L$100,3,FALSE)</f>
        <v>#N/A</v>
      </c>
      <c r="G43" s="827" t="e">
        <f>VLOOKUP(G41,'Course List (program)'!$G$2:$L$100,3,FALSE)</f>
        <v>#N/A</v>
      </c>
      <c r="H43" s="827" t="e">
        <f>VLOOKUP(H41,'Course List (program)'!$G$2:$L$100,3,FALSE)</f>
        <v>#N/A</v>
      </c>
      <c r="I43" s="828" t="e">
        <f>VLOOKUP(I41,'Course List (program)'!$G$2:$L$100,3,FALSE)</f>
        <v>#N/A</v>
      </c>
      <c r="J43" s="829" t="e">
        <f>VLOOKUP(J41,'Course List (program)'!$G$2:$L$100,3,FALSE)</f>
        <v>#N/A</v>
      </c>
      <c r="K43" s="827" t="e">
        <f>VLOOKUP(K41,'Course List (program)'!$G$2:$L$100,3,FALSE)</f>
        <v>#N/A</v>
      </c>
      <c r="L43" s="827" t="e">
        <f>VLOOKUP(L41,'Course List (program)'!$G$2:$L$100,3,FALSE)</f>
        <v>#N/A</v>
      </c>
      <c r="M43" s="830" t="e">
        <f>VLOOKUP(M41,'Course List (program)'!$G$2:$L$100,3,FALSE)</f>
        <v>#N/A</v>
      </c>
      <c r="N43" s="831" t="e">
        <f>VLOOKUP(N41,'Course List (program)'!$G$2:$L$100,3,FALSE)</f>
        <v>#N/A</v>
      </c>
      <c r="O43" s="827" t="e">
        <f>VLOOKUP(O41,'Course List (program)'!$G$2:$L$100,3,FALSE)</f>
        <v>#N/A</v>
      </c>
      <c r="P43" s="827" t="e">
        <f>VLOOKUP(P41,'Course List (program)'!$G$2:$L$100,3,FALSE)</f>
        <v>#N/A</v>
      </c>
      <c r="Q43" s="828" t="e">
        <f>VLOOKUP(Q41,'Course List (program)'!$G$2:$L$100,3,FALSE)</f>
        <v>#N/A</v>
      </c>
      <c r="R43" s="829" t="e">
        <f>VLOOKUP(R41,'Course List (program)'!$G$2:$L$100,3,FALSE)</f>
        <v>#N/A</v>
      </c>
      <c r="S43" s="827" t="e">
        <f>VLOOKUP(S41,'Course List (program)'!$G$2:$L$100,3,FALSE)</f>
        <v>#N/A</v>
      </c>
      <c r="T43" s="827" t="e">
        <f>VLOOKUP(T41,'Course List (program)'!$G$2:$L$100,3,FALSE)</f>
        <v>#N/A</v>
      </c>
      <c r="U43" s="830" t="e">
        <f>VLOOKUP(U41,'Course List (program)'!$G$2:$L$100,3,FALSE)</f>
        <v>#N/A</v>
      </c>
      <c r="V43" s="831" t="e">
        <f>VLOOKUP(V41,'Course List (program)'!$G$2:$L$100,3,FALSE)</f>
        <v>#N/A</v>
      </c>
      <c r="W43" s="827" t="e">
        <f>VLOOKUP(W41,'Course List (program)'!$G$2:$L$100,3,FALSE)</f>
        <v>#N/A</v>
      </c>
      <c r="X43" s="827" t="e">
        <f>VLOOKUP(X41,'Course List (program)'!$G$2:$L$100,3,FALSE)</f>
        <v>#N/A</v>
      </c>
      <c r="Y43" s="828" t="e">
        <f>VLOOKUP(Y41,'Course List (program)'!$G$2:$L$100,3,FALSE)</f>
        <v>#N/A</v>
      </c>
      <c r="Z43" s="829" t="e">
        <f>VLOOKUP(Z41,'Course List (program)'!$G$2:$L$100,3,FALSE)</f>
        <v>#N/A</v>
      </c>
      <c r="AA43" s="827" t="e">
        <f>VLOOKUP(AA41,'Course List (program)'!$G$2:$L$100,3,FALSE)</f>
        <v>#N/A</v>
      </c>
      <c r="AB43" s="827" t="e">
        <f>VLOOKUP(AB41,'Course List (program)'!$G$2:$L$100,3,FALSE)</f>
        <v>#N/A</v>
      </c>
      <c r="AC43" s="830" t="e">
        <f>VLOOKUP(AC41,'Course List (program)'!$G$2:$L$100,3,FALSE)</f>
        <v>#N/A</v>
      </c>
      <c r="AD43" s="831" t="e">
        <f>VLOOKUP(AD41,'Course List (program)'!$G$2:$L$100,3,FALSE)</f>
        <v>#N/A</v>
      </c>
      <c r="AE43" s="827" t="e">
        <f>VLOOKUP(AE41,'Course List (program)'!$G$2:$L$100,3,FALSE)</f>
        <v>#N/A</v>
      </c>
      <c r="AF43" s="827" t="e">
        <f>VLOOKUP(AF41,'Course List (program)'!$G$2:$L$100,3,FALSE)</f>
        <v>#N/A</v>
      </c>
      <c r="AG43" s="828" t="e">
        <f>VLOOKUP(AG41,'Course List (program)'!$G$2:$L$100,3,FALSE)</f>
        <v>#N/A</v>
      </c>
      <c r="AH43" s="829" t="e">
        <f>VLOOKUP(AH41,'Course List (program)'!$G$2:$L$100,3,FALSE)</f>
        <v>#N/A</v>
      </c>
      <c r="AI43" s="827" t="e">
        <f>VLOOKUP(AI41,'Course List (program)'!$G$2:$L$100,3,FALSE)</f>
        <v>#N/A</v>
      </c>
      <c r="AJ43" s="827" t="e">
        <f>VLOOKUP(AJ41,'Course List (program)'!$G$2:$L$100,3,FALSE)</f>
        <v>#N/A</v>
      </c>
      <c r="AK43" s="830" t="e">
        <f>VLOOKUP(AK41,'Course List (program)'!$G$2:$L$100,3,FALSE)</f>
        <v>#N/A</v>
      </c>
      <c r="AL43" s="831" t="e">
        <f>VLOOKUP(AL41,'Course List (program)'!$G$2:$L$100,3,FALSE)</f>
        <v>#N/A</v>
      </c>
      <c r="AM43" s="827" t="e">
        <f>VLOOKUP(AM41,'Course List (program)'!$G$2:$L$100,3,FALSE)</f>
        <v>#N/A</v>
      </c>
      <c r="AN43" s="827" t="e">
        <f>VLOOKUP(AN41,'Course List (program)'!$G$2:$L$100,3,FALSE)</f>
        <v>#N/A</v>
      </c>
      <c r="AO43" s="828" t="e">
        <f>VLOOKUP(AO41,'Course List (program)'!$G$2:$L$100,3,FALSE)</f>
        <v>#N/A</v>
      </c>
      <c r="AP43" s="829" t="e">
        <f>VLOOKUP(AP41,'Course List (program)'!$G$2:$L$100,3,FALSE)</f>
        <v>#N/A</v>
      </c>
      <c r="AQ43" s="827" t="e">
        <f>VLOOKUP(AQ41,'Course List (program)'!$G$2:$L$100,3,FALSE)</f>
        <v>#N/A</v>
      </c>
      <c r="AR43" s="827" t="e">
        <f>VLOOKUP(AR41,'Course List (program)'!$G$2:$L$100,3,FALSE)</f>
        <v>#N/A</v>
      </c>
      <c r="AS43" s="830" t="e">
        <f>VLOOKUP(AS41,'Course List (program)'!$G$2:$L$100,3,FALSE)</f>
        <v>#N/A</v>
      </c>
      <c r="AT43" s="1057"/>
    </row>
    <row r="44" spans="1:46" s="758" customFormat="1" ht="39.950000000000003" hidden="1" customHeight="1" collapsed="1" thickBot="1" x14ac:dyDescent="0.45">
      <c r="A44" s="700">
        <v>1</v>
      </c>
      <c r="B44" s="700" t="s">
        <v>540</v>
      </c>
      <c r="C44" s="1060"/>
      <c r="D44" s="769"/>
      <c r="E44" s="757"/>
      <c r="F44" s="751" t="e">
        <f>VLOOKUP(F41,'Course List (program)'!$G$2:$L$100,6,FALSE)</f>
        <v>#N/A</v>
      </c>
      <c r="G44" s="751" t="e">
        <f>VLOOKUP(G41,'Course List (program)'!$G$2:$L$100,6,FALSE)</f>
        <v>#N/A</v>
      </c>
      <c r="H44" s="751" t="e">
        <f>VLOOKUP(H41,'Course List (program)'!$G$2:$L$100,6,FALSE)</f>
        <v>#N/A</v>
      </c>
      <c r="I44" s="752" t="e">
        <f>VLOOKUP(I41,'Course List (program)'!$G$2:$L$100,6,FALSE)</f>
        <v>#N/A</v>
      </c>
      <c r="J44" s="753" t="e">
        <f>VLOOKUP(J41,'Course List (program)'!$G$2:$L$100,6,FALSE)</f>
        <v>#N/A</v>
      </c>
      <c r="K44" s="751" t="e">
        <f>VLOOKUP(K41,'Course List (program)'!$G$2:$L$100,6,FALSE)</f>
        <v>#N/A</v>
      </c>
      <c r="L44" s="751" t="e">
        <f>VLOOKUP(L41,'Course List (program)'!$G$2:$L$100,6,FALSE)</f>
        <v>#N/A</v>
      </c>
      <c r="M44" s="754" t="e">
        <f>VLOOKUP(M41,'Course List (program)'!$G$2:$L$100,6,FALSE)</f>
        <v>#N/A</v>
      </c>
      <c r="N44" s="755" t="e">
        <f>VLOOKUP(N41,'Course List (program)'!$G$2:$L$100,6,FALSE)</f>
        <v>#N/A</v>
      </c>
      <c r="O44" s="751" t="e">
        <f>VLOOKUP(O41,'Course List (program)'!$G$2:$L$100,6,FALSE)</f>
        <v>#N/A</v>
      </c>
      <c r="P44" s="751" t="e">
        <f>VLOOKUP(P41,'Course List (program)'!$G$2:$L$100,6,FALSE)</f>
        <v>#N/A</v>
      </c>
      <c r="Q44" s="752" t="e">
        <f>VLOOKUP(Q41,'Course List (program)'!$G$2:$L$100,6,FALSE)</f>
        <v>#N/A</v>
      </c>
      <c r="R44" s="753" t="e">
        <f>VLOOKUP(R41,'Course List (program)'!$G$2:$L$100,6,FALSE)</f>
        <v>#N/A</v>
      </c>
      <c r="S44" s="751" t="e">
        <f>VLOOKUP(S41,'Course List (program)'!$G$2:$L$100,6,FALSE)</f>
        <v>#N/A</v>
      </c>
      <c r="T44" s="751" t="e">
        <f>VLOOKUP(T41,'Course List (program)'!$G$2:$L$100,6,FALSE)</f>
        <v>#N/A</v>
      </c>
      <c r="U44" s="754" t="e">
        <f>VLOOKUP(U41,'Course List (program)'!$G$2:$L$100,6,FALSE)</f>
        <v>#N/A</v>
      </c>
      <c r="V44" s="755" t="e">
        <f>VLOOKUP(V41,'Course List (program)'!$G$2:$L$100,6,FALSE)</f>
        <v>#N/A</v>
      </c>
      <c r="W44" s="751" t="e">
        <f>VLOOKUP(W41,'Course List (program)'!$G$2:$L$100,6,FALSE)</f>
        <v>#N/A</v>
      </c>
      <c r="X44" s="751" t="e">
        <f>VLOOKUP(X41,'Course List (program)'!$G$2:$L$100,6,FALSE)</f>
        <v>#N/A</v>
      </c>
      <c r="Y44" s="752" t="e">
        <f>VLOOKUP(Y41,'Course List (program)'!$G$2:$L$100,6,FALSE)</f>
        <v>#N/A</v>
      </c>
      <c r="Z44" s="753" t="e">
        <f>VLOOKUP(Z41,'Course List (program)'!$G$2:$L$100,6,FALSE)</f>
        <v>#N/A</v>
      </c>
      <c r="AA44" s="751" t="e">
        <f>VLOOKUP(AA41,'Course List (program)'!$G$2:$L$100,6,FALSE)</f>
        <v>#N/A</v>
      </c>
      <c r="AB44" s="751" t="e">
        <f>VLOOKUP(AB41,'Course List (program)'!$G$2:$L$100,6,FALSE)</f>
        <v>#N/A</v>
      </c>
      <c r="AC44" s="754" t="e">
        <f>VLOOKUP(AC41,'Course List (program)'!$G$2:$L$100,6,FALSE)</f>
        <v>#N/A</v>
      </c>
      <c r="AD44" s="755" t="e">
        <f>VLOOKUP(AD41,'Course List (program)'!$G$2:$L$100,6,FALSE)</f>
        <v>#N/A</v>
      </c>
      <c r="AE44" s="751" t="e">
        <f>VLOOKUP(AE41,'Course List (program)'!$G$2:$L$100,6,FALSE)</f>
        <v>#N/A</v>
      </c>
      <c r="AF44" s="751" t="e">
        <f>VLOOKUP(AF41,'Course List (program)'!$G$2:$L$100,6,FALSE)</f>
        <v>#N/A</v>
      </c>
      <c r="AG44" s="752" t="e">
        <f>VLOOKUP(AG41,'Course List (program)'!$G$2:$L$100,6,FALSE)</f>
        <v>#N/A</v>
      </c>
      <c r="AH44" s="753" t="e">
        <f>VLOOKUP(AH41,'Course List (program)'!$G$2:$L$100,6,FALSE)</f>
        <v>#N/A</v>
      </c>
      <c r="AI44" s="751" t="e">
        <f>VLOOKUP(AI41,'Course List (program)'!$G$2:$L$100,6,FALSE)</f>
        <v>#N/A</v>
      </c>
      <c r="AJ44" s="751" t="e">
        <f>VLOOKUP(AJ41,'Course List (program)'!$G$2:$L$100,6,FALSE)</f>
        <v>#N/A</v>
      </c>
      <c r="AK44" s="754" t="e">
        <f>VLOOKUP(AK41,'Course List (program)'!$G$2:$L$100,6,FALSE)</f>
        <v>#N/A</v>
      </c>
      <c r="AL44" s="756" t="e">
        <f>VLOOKUP(AL41,'Course List (program)'!$G$2:$L$100,6,FALSE)</f>
        <v>#N/A</v>
      </c>
      <c r="AM44" s="751" t="e">
        <f>VLOOKUP(AM41,'Course List (program)'!$G$2:$L$100,6,FALSE)</f>
        <v>#N/A</v>
      </c>
      <c r="AN44" s="751" t="e">
        <f>VLOOKUP(AN41,'Course List (program)'!$G$2:$L$100,6,FALSE)</f>
        <v>#N/A</v>
      </c>
      <c r="AO44" s="752" t="e">
        <f>VLOOKUP(AO41,'Course List (program)'!$G$2:$L$100,6,FALSE)</f>
        <v>#N/A</v>
      </c>
      <c r="AP44" s="753" t="e">
        <f>VLOOKUP(AP41,'Course List (program)'!$G$2:$L$100,6,FALSE)</f>
        <v>#N/A</v>
      </c>
      <c r="AQ44" s="751" t="e">
        <f>VLOOKUP(AQ41,'Course List (program)'!$G$2:$L$100,6,FALSE)</f>
        <v>#N/A</v>
      </c>
      <c r="AR44" s="751" t="e">
        <f>VLOOKUP(AR41,'Course List (program)'!$G$2:$L$100,6,FALSE)</f>
        <v>#N/A</v>
      </c>
      <c r="AS44" s="754" t="e">
        <f>VLOOKUP(AS41,'Course List (program)'!$G$2:$L$100,6,FALSE)</f>
        <v>#N/A</v>
      </c>
      <c r="AT44" s="1057"/>
    </row>
    <row r="45" spans="1:46" ht="60" customHeight="1" thickTop="1" x14ac:dyDescent="0.3">
      <c r="A45" s="700">
        <v>2</v>
      </c>
      <c r="B45" s="700" t="s">
        <v>810</v>
      </c>
      <c r="C45" s="1063" t="s">
        <v>805</v>
      </c>
      <c r="D45" s="775"/>
      <c r="E45" s="776"/>
      <c r="F45" s="1065" t="s">
        <v>797</v>
      </c>
      <c r="G45" s="1045"/>
      <c r="H45" s="1045"/>
      <c r="I45" s="1045"/>
      <c r="J45" s="1045"/>
      <c r="K45" s="1045"/>
      <c r="L45" s="1045"/>
      <c r="M45" s="1066"/>
      <c r="N45" s="1055" t="s">
        <v>798</v>
      </c>
      <c r="O45" s="1049"/>
      <c r="P45" s="1049"/>
      <c r="Q45" s="1049"/>
      <c r="R45" s="1049"/>
      <c r="S45" s="1049"/>
      <c r="T45" s="1049"/>
      <c r="U45" s="1056"/>
      <c r="V45" s="1055" t="s">
        <v>799</v>
      </c>
      <c r="W45" s="1049"/>
      <c r="X45" s="1049"/>
      <c r="Y45" s="1049"/>
      <c r="Z45" s="1049"/>
      <c r="AA45" s="1049"/>
      <c r="AB45" s="1049"/>
      <c r="AC45" s="1056"/>
      <c r="AD45" s="1055" t="s">
        <v>800</v>
      </c>
      <c r="AE45" s="1049"/>
      <c r="AF45" s="1049"/>
      <c r="AG45" s="1049"/>
      <c r="AH45" s="1049"/>
      <c r="AI45" s="1049"/>
      <c r="AJ45" s="1049"/>
      <c r="AK45" s="1056"/>
      <c r="AL45" s="1055" t="s">
        <v>807</v>
      </c>
      <c r="AM45" s="1049"/>
      <c r="AN45" s="1049"/>
      <c r="AO45" s="1049"/>
      <c r="AP45" s="1049"/>
      <c r="AQ45" s="1049"/>
      <c r="AR45" s="1049"/>
      <c r="AS45" s="1056"/>
      <c r="AT45" s="1057"/>
    </row>
    <row r="46" spans="1:46" ht="39.950000000000003" customHeight="1" x14ac:dyDescent="0.3">
      <c r="A46" s="700">
        <v>2</v>
      </c>
      <c r="B46" s="700" t="s">
        <v>810</v>
      </c>
      <c r="C46" s="1053"/>
      <c r="D46" s="777"/>
      <c r="E46" s="778"/>
      <c r="F46" s="779" t="s">
        <v>45</v>
      </c>
      <c r="G46" s="780" t="str">
        <f>G3</f>
        <v>IRREGULAR</v>
      </c>
      <c r="H46" s="781"/>
      <c r="I46" s="782"/>
      <c r="J46" s="783" t="s">
        <v>46</v>
      </c>
      <c r="K46" s="780" t="str">
        <f>K3</f>
        <v>REGULAR</v>
      </c>
      <c r="L46" s="784"/>
      <c r="M46" s="785"/>
      <c r="N46" s="786" t="s">
        <v>45</v>
      </c>
      <c r="O46" s="780" t="str">
        <f>O3</f>
        <v>IRREGULAR</v>
      </c>
      <c r="P46" s="781"/>
      <c r="Q46" s="782"/>
      <c r="R46" s="783" t="s">
        <v>46</v>
      </c>
      <c r="S46" s="780" t="str">
        <f>S3</f>
        <v>REGULAR</v>
      </c>
      <c r="T46" s="784"/>
      <c r="U46" s="785"/>
      <c r="V46" s="786" t="s">
        <v>45</v>
      </c>
      <c r="W46" s="780" t="str">
        <f>W3</f>
        <v>IRREGULAR</v>
      </c>
      <c r="X46" s="781"/>
      <c r="Y46" s="782"/>
      <c r="Z46" s="783" t="s">
        <v>46</v>
      </c>
      <c r="AA46" s="780" t="str">
        <f>AA3</f>
        <v>REGULAR</v>
      </c>
      <c r="AB46" s="784"/>
      <c r="AC46" s="785"/>
      <c r="AD46" s="786" t="s">
        <v>45</v>
      </c>
      <c r="AE46" s="780" t="str">
        <f>AE3</f>
        <v>IRREGULAR</v>
      </c>
      <c r="AF46" s="781"/>
      <c r="AG46" s="782"/>
      <c r="AH46" s="783" t="s">
        <v>46</v>
      </c>
      <c r="AI46" s="780" t="str">
        <f>AI3</f>
        <v>REGULAR</v>
      </c>
      <c r="AJ46" s="784"/>
      <c r="AK46" s="785"/>
      <c r="AL46" s="786" t="s">
        <v>45</v>
      </c>
      <c r="AM46" s="780" t="str">
        <f>AM3</f>
        <v>IRREGULAR</v>
      </c>
      <c r="AN46" s="781"/>
      <c r="AO46" s="782"/>
      <c r="AP46" s="783" t="s">
        <v>46</v>
      </c>
      <c r="AQ46" s="780" t="str">
        <f>AQ3</f>
        <v>REGULAR</v>
      </c>
      <c r="AR46" s="784"/>
      <c r="AS46" s="785"/>
      <c r="AT46" s="1057"/>
    </row>
    <row r="47" spans="1:46" ht="39.950000000000003" customHeight="1" x14ac:dyDescent="0.3">
      <c r="A47" s="700">
        <v>2</v>
      </c>
      <c r="B47" s="700" t="s">
        <v>810</v>
      </c>
      <c r="C47" s="1053"/>
      <c r="D47" s="787"/>
      <c r="E47" s="788"/>
      <c r="F47" s="789" t="s">
        <v>791</v>
      </c>
      <c r="G47" s="789" t="s">
        <v>792</v>
      </c>
      <c r="H47" s="789" t="s">
        <v>793</v>
      </c>
      <c r="I47" s="790" t="s">
        <v>794</v>
      </c>
      <c r="J47" s="791" t="s">
        <v>791</v>
      </c>
      <c r="K47" s="789" t="s">
        <v>792</v>
      </c>
      <c r="L47" s="789" t="s">
        <v>793</v>
      </c>
      <c r="M47" s="792" t="s">
        <v>794</v>
      </c>
      <c r="N47" s="793" t="s">
        <v>791</v>
      </c>
      <c r="O47" s="789" t="s">
        <v>792</v>
      </c>
      <c r="P47" s="789" t="s">
        <v>793</v>
      </c>
      <c r="Q47" s="790" t="s">
        <v>794</v>
      </c>
      <c r="R47" s="791" t="s">
        <v>791</v>
      </c>
      <c r="S47" s="789" t="s">
        <v>792</v>
      </c>
      <c r="T47" s="789" t="s">
        <v>793</v>
      </c>
      <c r="U47" s="792" t="s">
        <v>794</v>
      </c>
      <c r="V47" s="793" t="s">
        <v>791</v>
      </c>
      <c r="W47" s="789" t="s">
        <v>792</v>
      </c>
      <c r="X47" s="789" t="s">
        <v>793</v>
      </c>
      <c r="Y47" s="790" t="s">
        <v>794</v>
      </c>
      <c r="Z47" s="791" t="s">
        <v>791</v>
      </c>
      <c r="AA47" s="789" t="s">
        <v>792</v>
      </c>
      <c r="AB47" s="789" t="s">
        <v>793</v>
      </c>
      <c r="AC47" s="792" t="s">
        <v>794</v>
      </c>
      <c r="AD47" s="793" t="s">
        <v>791</v>
      </c>
      <c r="AE47" s="789" t="s">
        <v>792</v>
      </c>
      <c r="AF47" s="789" t="s">
        <v>793</v>
      </c>
      <c r="AG47" s="790" t="s">
        <v>794</v>
      </c>
      <c r="AH47" s="791" t="s">
        <v>791</v>
      </c>
      <c r="AI47" s="789" t="s">
        <v>792</v>
      </c>
      <c r="AJ47" s="789" t="s">
        <v>793</v>
      </c>
      <c r="AK47" s="792" t="s">
        <v>794</v>
      </c>
      <c r="AL47" s="793" t="s">
        <v>791</v>
      </c>
      <c r="AM47" s="789" t="s">
        <v>792</v>
      </c>
      <c r="AN47" s="789" t="s">
        <v>793</v>
      </c>
      <c r="AO47" s="790" t="s">
        <v>794</v>
      </c>
      <c r="AP47" s="791" t="s">
        <v>791</v>
      </c>
      <c r="AQ47" s="789" t="s">
        <v>792</v>
      </c>
      <c r="AR47" s="789" t="s">
        <v>793</v>
      </c>
      <c r="AS47" s="792" t="s">
        <v>794</v>
      </c>
      <c r="AT47" s="1057"/>
    </row>
    <row r="48" spans="1:46" s="743" customFormat="1" ht="39.950000000000003" customHeight="1" x14ac:dyDescent="0.4">
      <c r="A48" s="700">
        <v>2</v>
      </c>
      <c r="B48" s="700" t="s">
        <v>13</v>
      </c>
      <c r="C48" s="1053"/>
      <c r="D48" s="794">
        <v>0.375</v>
      </c>
      <c r="E48" s="795">
        <v>1</v>
      </c>
      <c r="F48" s="796" t="str">
        <f>Section1Draft!E27</f>
        <v>ARCH 251.11</v>
      </c>
      <c r="G48" s="796" t="str">
        <f>Section2Draft!$E$27</f>
        <v>ARCH 251.12</v>
      </c>
      <c r="H48" s="796">
        <f>Section3Draft!E27</f>
        <v>0</v>
      </c>
      <c r="I48" s="797">
        <f>Section4Draft!E27</f>
        <v>0</v>
      </c>
      <c r="J48" s="798" t="str">
        <f>Section1Draft!L27</f>
        <v>ARCH 252.11</v>
      </c>
      <c r="K48" s="796" t="str">
        <f>Section2Draft!L27</f>
        <v>ARCH 252.12</v>
      </c>
      <c r="L48" s="796">
        <f>Section3Draft!L27</f>
        <v>0</v>
      </c>
      <c r="M48" s="799">
        <f>Section4Draft!L27</f>
        <v>0</v>
      </c>
      <c r="N48" s="800" t="str">
        <f>Section1Draft!F27</f>
        <v>ARCH 205.01</v>
      </c>
      <c r="O48" s="796">
        <f>Section2Draft!F27</f>
        <v>0</v>
      </c>
      <c r="P48" s="796">
        <f>Section3Draft!F27</f>
        <v>0</v>
      </c>
      <c r="Q48" s="797">
        <f>Section4Draft!F27</f>
        <v>0</v>
      </c>
      <c r="R48" s="798" t="str">
        <f>Section1Draft!M27</f>
        <v>ARCH 262.01</v>
      </c>
      <c r="S48" s="796">
        <f>Section2Draft!M27</f>
        <v>0</v>
      </c>
      <c r="T48" s="796">
        <f>Section3Draft!M27</f>
        <v>0</v>
      </c>
      <c r="U48" s="799">
        <f>Section4Draft!M27</f>
        <v>0</v>
      </c>
      <c r="V48" s="800" t="str">
        <f>Section1Draft!G27</f>
        <v>ARCH 213.11</v>
      </c>
      <c r="W48" s="796">
        <f>Section2Draft!G27</f>
        <v>0</v>
      </c>
      <c r="X48" s="796">
        <f>Section3Draft!G27</f>
        <v>0</v>
      </c>
      <c r="Y48" s="797">
        <f>Section4Draft!G27</f>
        <v>0</v>
      </c>
      <c r="Z48" s="798" t="str">
        <f>Section1Draft!N27</f>
        <v>ARCH 244.01</v>
      </c>
      <c r="AA48" s="796">
        <f>Section2Draft!N27</f>
        <v>0</v>
      </c>
      <c r="AB48" s="796">
        <f>Section3Draft!N27</f>
        <v>0</v>
      </c>
      <c r="AC48" s="799">
        <f>Section4Draft!N27</f>
        <v>0</v>
      </c>
      <c r="AD48" s="800" t="str">
        <f>Section1Draft!H27</f>
        <v>ARCH 243.01</v>
      </c>
      <c r="AE48" s="796">
        <f>Section2Draft!H27</f>
        <v>0</v>
      </c>
      <c r="AF48" s="796">
        <f>Section3Draft!H27</f>
        <v>0</v>
      </c>
      <c r="AG48" s="797">
        <f>Section4Draft!H27</f>
        <v>0</v>
      </c>
      <c r="AH48" s="798">
        <f>Section1Draft!O27</f>
        <v>0</v>
      </c>
      <c r="AI48" s="796">
        <f>Section2Draft!O27</f>
        <v>0</v>
      </c>
      <c r="AJ48" s="796" t="str">
        <f>Section3Draft!O27</f>
        <v>ARCH 252.13</v>
      </c>
      <c r="AK48" s="799" t="str">
        <f>Section4Draft!O27</f>
        <v>ARCH 252.14</v>
      </c>
      <c r="AL48" s="800">
        <f>Section1Draft!I27</f>
        <v>0</v>
      </c>
      <c r="AM48" s="796">
        <f>Section2Draft!I27</f>
        <v>0</v>
      </c>
      <c r="AN48" s="796">
        <f>Section3Draft!I27</f>
        <v>0</v>
      </c>
      <c r="AO48" s="797">
        <f>Section4Draft!I27</f>
        <v>0</v>
      </c>
      <c r="AP48" s="798" t="str">
        <f>Section1Draft!P27</f>
        <v>ARCH 264.01</v>
      </c>
      <c r="AQ48" s="796">
        <f>Section2Draft!P27</f>
        <v>0</v>
      </c>
      <c r="AR48" s="796">
        <f>Section3Draft!P27</f>
        <v>0</v>
      </c>
      <c r="AS48" s="799">
        <f>Section4Draft!P27</f>
        <v>0</v>
      </c>
      <c r="AT48" s="1057"/>
    </row>
    <row r="49" spans="1:46" s="820" customFormat="1" ht="60" customHeight="1" x14ac:dyDescent="0.35">
      <c r="A49" s="814">
        <v>2</v>
      </c>
      <c r="B49" s="814" t="s">
        <v>14</v>
      </c>
      <c r="C49" s="1053"/>
      <c r="D49" s="806"/>
      <c r="E49" s="807"/>
      <c r="F49" s="815" t="str">
        <f>VLOOKUP(F48,'Course List (program)'!$G$2:$L$100,2,FALSE)</f>
        <v>Architectural Design Studio I</v>
      </c>
      <c r="G49" s="815" t="str">
        <f>VLOOKUP(G48,'Course List (program)'!$G$2:$L$100,2,FALSE)</f>
        <v>Architectural Design Studio I</v>
      </c>
      <c r="H49" s="815" t="e">
        <f>VLOOKUP(H48,'Course List (program)'!$G$2:$L$100,2,FALSE)</f>
        <v>#N/A</v>
      </c>
      <c r="I49" s="816" t="e">
        <f>VLOOKUP(I48,'Course List (program)'!$G$2:$L$100,2,FALSE)</f>
        <v>#N/A</v>
      </c>
      <c r="J49" s="817" t="str">
        <f>VLOOKUP(J48,'Course List (program)'!$G$2:$L$100,2,FALSE)</f>
        <v>Architectural Design Studio II</v>
      </c>
      <c r="K49" s="815" t="str">
        <f>VLOOKUP(K48,'Course List (program)'!$G$2:$L$100,2,FALSE)</f>
        <v>Architectural Design Studio II</v>
      </c>
      <c r="L49" s="815" t="e">
        <f>VLOOKUP(L48,'Course List (program)'!$G$2:$L$100,2,FALSE)</f>
        <v>#N/A</v>
      </c>
      <c r="M49" s="818" t="e">
        <f>VLOOKUP(M48,'Course List (program)'!$G$2:$L$100,2,FALSE)</f>
        <v>#N/A</v>
      </c>
      <c r="N49" s="819" t="str">
        <f>VLOOKUP(N48,'Course List (program)'!$G$2:$L$100,2,FALSE)</f>
        <v>History of Art I</v>
      </c>
      <c r="O49" s="815" t="e">
        <f>VLOOKUP(O48,'Course List (program)'!$G$2:$L$100,2,FALSE)</f>
        <v>#N/A</v>
      </c>
      <c r="P49" s="815" t="e">
        <f>VLOOKUP(P48,'Course List (program)'!$G$2:$L$100,2,FALSE)</f>
        <v>#N/A</v>
      </c>
      <c r="Q49" s="816" t="e">
        <f>VLOOKUP(Q48,'Course List (program)'!$G$2:$L$100,2,FALSE)</f>
        <v>#N/A</v>
      </c>
      <c r="R49" s="817" t="str">
        <f>VLOOKUP(R48,'Course List (program)'!$G$2:$L$100,2,FALSE)</f>
        <v xml:space="preserve">Reinforced Concrete </v>
      </c>
      <c r="S49" s="815" t="e">
        <f>VLOOKUP(S48,'Course List (program)'!$G$2:$L$100,2,FALSE)</f>
        <v>#N/A</v>
      </c>
      <c r="T49" s="815" t="e">
        <f>VLOOKUP(T48,'Course List (program)'!$G$2:$L$100,2,FALSE)</f>
        <v>#N/A</v>
      </c>
      <c r="U49" s="818" t="e">
        <f>VLOOKUP(U48,'Course List (program)'!$G$2:$L$100,2,FALSE)</f>
        <v>#N/A</v>
      </c>
      <c r="V49" s="819" t="str">
        <f>VLOOKUP(V48,'Course List (program)'!$G$2:$L$100,2,FALSE)</f>
        <v>Construction II</v>
      </c>
      <c r="W49" s="815" t="e">
        <f>VLOOKUP(W48,'Course List (program)'!$G$2:$L$100,2,FALSE)</f>
        <v>#N/A</v>
      </c>
      <c r="X49" s="815" t="e">
        <f>VLOOKUP(X48,'Course List (program)'!$G$2:$L$100,2,FALSE)</f>
        <v>#N/A</v>
      </c>
      <c r="Y49" s="816" t="e">
        <f>VLOOKUP(Y48,'Course List (program)'!$G$2:$L$100,2,FALSE)</f>
        <v>#N/A</v>
      </c>
      <c r="Z49" s="817" t="str">
        <f>VLOOKUP(Z48,'Course List (program)'!$G$2:$L$100,2,FALSE)</f>
        <v>Theory of Buildings II</v>
      </c>
      <c r="AA49" s="815" t="e">
        <f>VLOOKUP(AA48,'Course List (program)'!$G$2:$L$100,2,FALSE)</f>
        <v>#N/A</v>
      </c>
      <c r="AB49" s="815" t="e">
        <f>VLOOKUP(AB48,'Course List (program)'!$G$2:$L$100,2,FALSE)</f>
        <v>#N/A</v>
      </c>
      <c r="AC49" s="818" t="e">
        <f>VLOOKUP(AC48,'Course List (program)'!$G$2:$L$100,2,FALSE)</f>
        <v>#N/A</v>
      </c>
      <c r="AD49" s="819" t="str">
        <f>VLOOKUP(AD48,'Course List (program)'!$G$2:$L$100,2,FALSE)</f>
        <v>Theory of Buildings I</v>
      </c>
      <c r="AE49" s="815" t="e">
        <f>VLOOKUP(AE48,'Course List (program)'!$G$2:$L$100,2,FALSE)</f>
        <v>#N/A</v>
      </c>
      <c r="AF49" s="815" t="e">
        <f>VLOOKUP(AF48,'Course List (program)'!$G$2:$L$100,2,FALSE)</f>
        <v>#N/A</v>
      </c>
      <c r="AG49" s="816" t="e">
        <f>VLOOKUP(AG48,'Course List (program)'!$G$2:$L$100,2,FALSE)</f>
        <v>#N/A</v>
      </c>
      <c r="AH49" s="817" t="e">
        <f>VLOOKUP(AH48,'Course List (program)'!$G$2:$L$100,2,FALSE)</f>
        <v>#N/A</v>
      </c>
      <c r="AI49" s="815" t="e">
        <f>VLOOKUP(AI48,'Course List (program)'!$G$2:$L$100,2,FALSE)</f>
        <v>#N/A</v>
      </c>
      <c r="AJ49" s="815" t="str">
        <f>VLOOKUP(AJ48,'Course List (program)'!$G$2:$L$100,2,FALSE)</f>
        <v>Architectural Design Studio II</v>
      </c>
      <c r="AK49" s="818" t="str">
        <f>VLOOKUP(AK48,'Course List (program)'!$G$2:$L$100,2,FALSE)</f>
        <v>Architectural Design Studio II</v>
      </c>
      <c r="AL49" s="819" t="e">
        <f>VLOOKUP(AL48,'Course List (program)'!$G$2:$L$100,2,FALSE)</f>
        <v>#N/A</v>
      </c>
      <c r="AM49" s="815" t="e">
        <f>VLOOKUP(AM48,'Course List (program)'!$G$2:$L$100,2,FALSE)</f>
        <v>#N/A</v>
      </c>
      <c r="AN49" s="815" t="e">
        <f>VLOOKUP(AN48,'Course List (program)'!$G$2:$L$100,2,FALSE)</f>
        <v>#N/A</v>
      </c>
      <c r="AO49" s="816" t="e">
        <f>VLOOKUP(AO48,'Course List (program)'!$G$2:$L$100,2,FALSE)</f>
        <v>#N/A</v>
      </c>
      <c r="AP49" s="817" t="str">
        <f>VLOOKUP(AP48,'Course List (program)'!$G$2:$L$100,2,FALSE)</f>
        <v xml:space="preserve">Mechanical and Electrical Building Services </v>
      </c>
      <c r="AQ49" s="815" t="e">
        <f>VLOOKUP(AQ48,'Course List (program)'!$G$2:$L$100,2,FALSE)</f>
        <v>#N/A</v>
      </c>
      <c r="AR49" s="815" t="e">
        <f>VLOOKUP(AR48,'Course List (program)'!$G$2:$L$100,2,FALSE)</f>
        <v>#N/A</v>
      </c>
      <c r="AS49" s="818" t="e">
        <f>VLOOKUP(AS48,'Course List (program)'!$G$2:$L$100,2,FALSE)</f>
        <v>#N/A</v>
      </c>
      <c r="AT49" s="1057"/>
    </row>
    <row r="50" spans="1:46" s="808" customFormat="1" ht="39.950000000000003" customHeight="1" x14ac:dyDescent="0.3">
      <c r="A50" s="813">
        <v>2</v>
      </c>
      <c r="B50" s="813" t="s">
        <v>809</v>
      </c>
      <c r="C50" s="1053"/>
      <c r="D50" s="836"/>
      <c r="E50" s="835"/>
      <c r="F50" s="827" t="str">
        <f>VLOOKUP(F48,'Course List (program)'!$G$2:$L$100,3,FALSE)</f>
        <v>Doç. Orhan ÖZGÜNER</v>
      </c>
      <c r="G50" s="827" t="str">
        <f>VLOOKUP(G48,'Course List (program)'!$G$2:$L$100,3,FALSE)</f>
        <v>Prof. Dr. Yavuz KOŞANER</v>
      </c>
      <c r="H50" s="827" t="e">
        <f>VLOOKUP(H48,'Course List (program)'!$G$2:$L$100,3,FALSE)</f>
        <v>#N/A</v>
      </c>
      <c r="I50" s="828" t="e">
        <f>VLOOKUP(I48,'Course List (program)'!$G$2:$L$100,3,FALSE)</f>
        <v>#N/A</v>
      </c>
      <c r="J50" s="829" t="str">
        <f>VLOOKUP(J48,'Course List (program)'!$G$2:$L$100,3,FALSE)</f>
        <v>Öğr. Gör. Orhun ALKAN</v>
      </c>
      <c r="K50" s="827" t="str">
        <f>VLOOKUP(K48,'Course List (program)'!$G$2:$L$100,3,FALSE)</f>
        <v>Öğr. Gör. Nazmi KARAKUŞ</v>
      </c>
      <c r="L50" s="827" t="e">
        <f>VLOOKUP(L48,'Course List (program)'!$G$2:$L$100,3,FALSE)</f>
        <v>#N/A</v>
      </c>
      <c r="M50" s="830" t="e">
        <f>VLOOKUP(M48,'Course List (program)'!$G$2:$L$100,3,FALSE)</f>
        <v>#N/A</v>
      </c>
      <c r="N50" s="831" t="str">
        <f>VLOOKUP(N48,'Course List (program)'!$G$2:$L$100,3,FALSE)</f>
        <v>Yrd. Doç. Dr. Ayşe Nur EREK</v>
      </c>
      <c r="O50" s="827" t="e">
        <f>VLOOKUP(O48,'Course List (program)'!$G$2:$L$100,3,FALSE)</f>
        <v>#N/A</v>
      </c>
      <c r="P50" s="827" t="e">
        <f>VLOOKUP(P48,'Course List (program)'!$G$2:$L$100,3,FALSE)</f>
        <v>#N/A</v>
      </c>
      <c r="Q50" s="828" t="e">
        <f>VLOOKUP(Q48,'Course List (program)'!$G$2:$L$100,3,FALSE)</f>
        <v>#N/A</v>
      </c>
      <c r="R50" s="829" t="str">
        <f>VLOOKUP(R48,'Course List (program)'!$G$2:$L$100,3,FALSE)</f>
        <v>Prof. Dr. Cengiz TOKLU</v>
      </c>
      <c r="S50" s="827" t="e">
        <f>VLOOKUP(S48,'Course List (program)'!$G$2:$L$100,3,FALSE)</f>
        <v>#N/A</v>
      </c>
      <c r="T50" s="827" t="e">
        <f>VLOOKUP(T48,'Course List (program)'!$G$2:$L$100,3,FALSE)</f>
        <v>#N/A</v>
      </c>
      <c r="U50" s="830" t="e">
        <f>VLOOKUP(U48,'Course List (program)'!$G$2:$L$100,3,FALSE)</f>
        <v>#N/A</v>
      </c>
      <c r="V50" s="831" t="str">
        <f>VLOOKUP(V48,'Course List (program)'!$G$2:$L$100,3,FALSE)</f>
        <v>Öğr. Gör. Gülçin SOYAK</v>
      </c>
      <c r="W50" s="827" t="e">
        <f>VLOOKUP(W48,'Course List (program)'!$G$2:$L$100,3,FALSE)</f>
        <v>#N/A</v>
      </c>
      <c r="X50" s="827" t="e">
        <f>VLOOKUP(X48,'Course List (program)'!$G$2:$L$100,3,FALSE)</f>
        <v>#N/A</v>
      </c>
      <c r="Y50" s="828" t="e">
        <f>VLOOKUP(Y48,'Course List (program)'!$G$2:$L$100,3,FALSE)</f>
        <v>#N/A</v>
      </c>
      <c r="Z50" s="829" t="str">
        <f>VLOOKUP(Z48,'Course List (program)'!$G$2:$L$100,3,FALSE)</f>
        <v>Prof. Dr. A. Zekiye ABALI</v>
      </c>
      <c r="AA50" s="827" t="e">
        <f>VLOOKUP(AA48,'Course List (program)'!$G$2:$L$100,3,FALSE)</f>
        <v>#N/A</v>
      </c>
      <c r="AB50" s="827" t="e">
        <f>VLOOKUP(AB48,'Course List (program)'!$G$2:$L$100,3,FALSE)</f>
        <v>#N/A</v>
      </c>
      <c r="AC50" s="830" t="e">
        <f>VLOOKUP(AC48,'Course List (program)'!$G$2:$L$100,3,FALSE)</f>
        <v>#N/A</v>
      </c>
      <c r="AD50" s="831" t="str">
        <f>VLOOKUP(AD48,'Course List (program)'!$G$2:$L$100,3,FALSE)</f>
        <v>Prof. Dr. A. Zekiye ABALI</v>
      </c>
      <c r="AE50" s="827" t="e">
        <f>VLOOKUP(AE48,'Course List (program)'!$G$2:$L$100,3,FALSE)</f>
        <v>#N/A</v>
      </c>
      <c r="AF50" s="827" t="e">
        <f>VLOOKUP(AF48,'Course List (program)'!$G$2:$L$100,3,FALSE)</f>
        <v>#N/A</v>
      </c>
      <c r="AG50" s="828" t="e">
        <f>VLOOKUP(AG48,'Course List (program)'!$G$2:$L$100,3,FALSE)</f>
        <v>#N/A</v>
      </c>
      <c r="AH50" s="829" t="e">
        <f>VLOOKUP(AH48,'Course List (program)'!$G$2:$L$100,3,FALSE)</f>
        <v>#N/A</v>
      </c>
      <c r="AI50" s="827" t="e">
        <f>VLOOKUP(AI48,'Course List (program)'!$G$2:$L$100,3,FALSE)</f>
        <v>#N/A</v>
      </c>
      <c r="AJ50" s="827" t="str">
        <f>VLOOKUP(AJ48,'Course List (program)'!$G$2:$L$100,3,FALSE)</f>
        <v>Öğr. Gör. Nişan YAUBYAN</v>
      </c>
      <c r="AK50" s="830" t="str">
        <f>VLOOKUP(AK48,'Course List (program)'!$G$2:$L$100,3,FALSE)</f>
        <v>Yrd. Doç. Dr. Murat ŞAHİN</v>
      </c>
      <c r="AL50" s="831" t="e">
        <f>VLOOKUP(AL48,'Course List (program)'!$G$2:$L$100,3,FALSE)</f>
        <v>#N/A</v>
      </c>
      <c r="AM50" s="827" t="e">
        <f>VLOOKUP(AM48,'Course List (program)'!$G$2:$L$100,3,FALSE)</f>
        <v>#N/A</v>
      </c>
      <c r="AN50" s="827" t="e">
        <f>VLOOKUP(AN48,'Course List (program)'!$G$2:$L$100,3,FALSE)</f>
        <v>#N/A</v>
      </c>
      <c r="AO50" s="828" t="e">
        <f>VLOOKUP(AO48,'Course List (program)'!$G$2:$L$100,3,FALSE)</f>
        <v>#N/A</v>
      </c>
      <c r="AP50" s="829" t="str">
        <f>VLOOKUP(AP48,'Course List (program)'!$G$2:$L$100,3,FALSE)</f>
        <v>Öğr. Gör. Cengiz GÖKÇE</v>
      </c>
      <c r="AQ50" s="827" t="e">
        <f>VLOOKUP(AQ48,'Course List (program)'!$G$2:$L$100,3,FALSE)</f>
        <v>#N/A</v>
      </c>
      <c r="AR50" s="827" t="e">
        <f>VLOOKUP(AR48,'Course List (program)'!$G$2:$L$100,3,FALSE)</f>
        <v>#N/A</v>
      </c>
      <c r="AS50" s="830" t="e">
        <f>VLOOKUP(AS48,'Course List (program)'!$G$2:$L$100,3,FALSE)</f>
        <v>#N/A</v>
      </c>
      <c r="AT50" s="1057"/>
    </row>
    <row r="51" spans="1:46" ht="39.950000000000003" hidden="1" customHeight="1" x14ac:dyDescent="0.4">
      <c r="A51" s="700">
        <v>2</v>
      </c>
      <c r="B51" s="700" t="s">
        <v>540</v>
      </c>
      <c r="C51" s="1053"/>
      <c r="D51" s="770"/>
      <c r="E51" s="771"/>
      <c r="F51" s="745">
        <f>VLOOKUP(F48,'Course List (program)'!$G$2:$L$100,6,FALSE)</f>
        <v>0</v>
      </c>
      <c r="G51" s="745">
        <f>VLOOKUP(G48,'Course List (program)'!$G$2:$L$100,6,FALSE)</f>
        <v>0</v>
      </c>
      <c r="H51" s="745" t="e">
        <f>VLOOKUP(H48,'Course List (program)'!$G$2:$L$100,6,FALSE)</f>
        <v>#N/A</v>
      </c>
      <c r="I51" s="746" t="e">
        <f>VLOOKUP(I48,'Course List (program)'!$G$2:$L$100,6,FALSE)</f>
        <v>#N/A</v>
      </c>
      <c r="J51" s="747">
        <f>VLOOKUP(J48,'Course List (program)'!$G$2:$L$100,6,FALSE)</f>
        <v>0</v>
      </c>
      <c r="K51" s="745">
        <f>VLOOKUP(K48,'Course List (program)'!$G$2:$L$100,6,FALSE)</f>
        <v>0</v>
      </c>
      <c r="L51" s="745" t="e">
        <f>VLOOKUP(L48,'Course List (program)'!$G$2:$L$100,6,FALSE)</f>
        <v>#N/A</v>
      </c>
      <c r="M51" s="748" t="e">
        <f>VLOOKUP(M48,'Course List (program)'!$G$2:$L$100,6,FALSE)</f>
        <v>#N/A</v>
      </c>
      <c r="N51" s="749">
        <f>VLOOKUP(N48,'Course List (program)'!$G$2:$L$100,6,FALSE)</f>
        <v>0</v>
      </c>
      <c r="O51" s="745" t="e">
        <f>VLOOKUP(O48,'Course List (program)'!$G$2:$L$100,6,FALSE)</f>
        <v>#N/A</v>
      </c>
      <c r="P51" s="745" t="e">
        <f>VLOOKUP(P48,'Course List (program)'!$G$2:$L$100,6,FALSE)</f>
        <v>#N/A</v>
      </c>
      <c r="Q51" s="746" t="e">
        <f>VLOOKUP(Q48,'Course List (program)'!$G$2:$L$100,6,FALSE)</f>
        <v>#N/A</v>
      </c>
      <c r="R51" s="747">
        <f>VLOOKUP(R48,'Course List (program)'!$G$2:$L$100,6,FALSE)</f>
        <v>0</v>
      </c>
      <c r="S51" s="745" t="e">
        <f>VLOOKUP(S48,'Course List (program)'!$G$2:$L$100,6,FALSE)</f>
        <v>#N/A</v>
      </c>
      <c r="T51" s="745" t="e">
        <f>VLOOKUP(T48,'Course List (program)'!$G$2:$L$100,6,FALSE)</f>
        <v>#N/A</v>
      </c>
      <c r="U51" s="748" t="e">
        <f>VLOOKUP(U48,'Course List (program)'!$G$2:$L$100,6,FALSE)</f>
        <v>#N/A</v>
      </c>
      <c r="V51" s="749">
        <f>VLOOKUP(V48,'Course List (program)'!$G$2:$L$100,6,FALSE)</f>
        <v>0</v>
      </c>
      <c r="W51" s="745" t="e">
        <f>VLOOKUP(W48,'Course List (program)'!$G$2:$L$100,6,FALSE)</f>
        <v>#N/A</v>
      </c>
      <c r="X51" s="745" t="e">
        <f>VLOOKUP(X48,'Course List (program)'!$G$2:$L$100,6,FALSE)</f>
        <v>#N/A</v>
      </c>
      <c r="Y51" s="746" t="e">
        <f>VLOOKUP(Y48,'Course List (program)'!$G$2:$L$100,6,FALSE)</f>
        <v>#N/A</v>
      </c>
      <c r="Z51" s="747">
        <f>VLOOKUP(Z48,'Course List (program)'!$G$2:$L$100,6,FALSE)</f>
        <v>0</v>
      </c>
      <c r="AA51" s="745" t="e">
        <f>VLOOKUP(AA48,'Course List (program)'!$G$2:$L$100,6,FALSE)</f>
        <v>#N/A</v>
      </c>
      <c r="AB51" s="745" t="e">
        <f>VLOOKUP(AB48,'Course List (program)'!$G$2:$L$100,6,FALSE)</f>
        <v>#N/A</v>
      </c>
      <c r="AC51" s="748" t="e">
        <f>VLOOKUP(AC48,'Course List (program)'!$G$2:$L$100,6,FALSE)</f>
        <v>#N/A</v>
      </c>
      <c r="AD51" s="749">
        <f>VLOOKUP(AD48,'Course List (program)'!$G$2:$L$100,6,FALSE)</f>
        <v>0</v>
      </c>
      <c r="AE51" s="745" t="e">
        <f>VLOOKUP(AE48,'Course List (program)'!$G$2:$L$100,6,FALSE)</f>
        <v>#N/A</v>
      </c>
      <c r="AF51" s="745" t="e">
        <f>VLOOKUP(AF48,'Course List (program)'!$G$2:$L$100,6,FALSE)</f>
        <v>#N/A</v>
      </c>
      <c r="AG51" s="746" t="e">
        <f>VLOOKUP(AG48,'Course List (program)'!$G$2:$L$100,6,FALSE)</f>
        <v>#N/A</v>
      </c>
      <c r="AH51" s="747" t="e">
        <f>VLOOKUP(AH48,'Course List (program)'!$G$2:$L$100,6,FALSE)</f>
        <v>#N/A</v>
      </c>
      <c r="AI51" s="745" t="e">
        <f>VLOOKUP(AI48,'Course List (program)'!$G$2:$L$100,6,FALSE)</f>
        <v>#N/A</v>
      </c>
      <c r="AJ51" s="745">
        <f>VLOOKUP(AJ48,'Course List (program)'!$G$2:$L$100,6,FALSE)</f>
        <v>0</v>
      </c>
      <c r="AK51" s="748">
        <f>VLOOKUP(AK48,'Course List (program)'!$G$2:$L$100,6,FALSE)</f>
        <v>0</v>
      </c>
      <c r="AL51" s="750" t="e">
        <f>VLOOKUP(AL48,'Course List (program)'!$G$2:$L$100,6,FALSE)</f>
        <v>#N/A</v>
      </c>
      <c r="AM51" s="745" t="e">
        <f>VLOOKUP(AM48,'Course List (program)'!$G$2:$L$100,6,FALSE)</f>
        <v>#N/A</v>
      </c>
      <c r="AN51" s="745" t="e">
        <f>VLOOKUP(AN48,'Course List (program)'!$G$2:$L$100,6,FALSE)</f>
        <v>#N/A</v>
      </c>
      <c r="AO51" s="746" t="e">
        <f>VLOOKUP(AO48,'Course List (program)'!$G$2:$L$100,6,FALSE)</f>
        <v>#N/A</v>
      </c>
      <c r="AP51" s="747">
        <f>VLOOKUP(AP48,'Course List (program)'!$G$2:$L$100,6,FALSE)</f>
        <v>0</v>
      </c>
      <c r="AQ51" s="745" t="e">
        <f>VLOOKUP(AQ48,'Course List (program)'!$G$2:$L$100,6,FALSE)</f>
        <v>#N/A</v>
      </c>
      <c r="AR51" s="745" t="e">
        <f>VLOOKUP(AR48,'Course List (program)'!$G$2:$L$100,6,FALSE)</f>
        <v>#N/A</v>
      </c>
      <c r="AS51" s="748" t="e">
        <f>VLOOKUP(AS48,'Course List (program)'!$G$2:$L$100,6,FALSE)</f>
        <v>#N/A</v>
      </c>
      <c r="AT51" s="1057"/>
    </row>
    <row r="52" spans="1:46" s="743" customFormat="1" ht="39.950000000000003" customHeight="1" x14ac:dyDescent="0.4">
      <c r="A52" s="700">
        <v>2</v>
      </c>
      <c r="B52" s="700" t="s">
        <v>13</v>
      </c>
      <c r="C52" s="1053"/>
      <c r="D52" s="794">
        <v>0.41666666666666669</v>
      </c>
      <c r="E52" s="795">
        <v>2</v>
      </c>
      <c r="F52" s="796" t="str">
        <f>Section1Draft!E29</f>
        <v>ARCH 251.11</v>
      </c>
      <c r="G52" s="796" t="str">
        <f>Section2Draft!$E$29</f>
        <v>ARCH 251.12</v>
      </c>
      <c r="H52" s="796">
        <f>Section3Draft!E29</f>
        <v>0</v>
      </c>
      <c r="I52" s="797">
        <f>Section4Draft!E29</f>
        <v>0</v>
      </c>
      <c r="J52" s="798" t="str">
        <f>Section1Draft!L29</f>
        <v>ARCH 252.11</v>
      </c>
      <c r="K52" s="796" t="str">
        <f>Section2Draft!L29</f>
        <v>ARCH 252.12</v>
      </c>
      <c r="L52" s="796">
        <f>Section3Draft!L29</f>
        <v>0</v>
      </c>
      <c r="M52" s="799">
        <f>Section4Draft!L29</f>
        <v>0</v>
      </c>
      <c r="N52" s="800" t="str">
        <f>Section1Draft!F29</f>
        <v>ARCH 205.01</v>
      </c>
      <c r="O52" s="796">
        <f>Section2Draft!F29</f>
        <v>0</v>
      </c>
      <c r="P52" s="796">
        <f>Section3Draft!F29</f>
        <v>0</v>
      </c>
      <c r="Q52" s="797">
        <f>Section4Draft!F29</f>
        <v>0</v>
      </c>
      <c r="R52" s="798" t="str">
        <f>Section1Draft!M29</f>
        <v>ARCH 262.01</v>
      </c>
      <c r="S52" s="796">
        <f>Section2Draft!M29</f>
        <v>0</v>
      </c>
      <c r="T52" s="796">
        <f>Section3Draft!M29</f>
        <v>0</v>
      </c>
      <c r="U52" s="799">
        <f>Section4Draft!M29</f>
        <v>0</v>
      </c>
      <c r="V52" s="800" t="str">
        <f>Section1Draft!G29</f>
        <v>ARCH 213.11</v>
      </c>
      <c r="W52" s="796">
        <f>Section2Draft!G29</f>
        <v>0</v>
      </c>
      <c r="X52" s="796">
        <f>Section3Draft!G29</f>
        <v>0</v>
      </c>
      <c r="Y52" s="797">
        <f>Section4Draft!G29</f>
        <v>0</v>
      </c>
      <c r="Z52" s="798" t="str">
        <f>Section1Draft!N29</f>
        <v>ARCH 244.01</v>
      </c>
      <c r="AA52" s="796">
        <f>Section2Draft!N29</f>
        <v>0</v>
      </c>
      <c r="AB52" s="796">
        <f>Section3Draft!N29</f>
        <v>0</v>
      </c>
      <c r="AC52" s="799">
        <f>Section4Draft!N29</f>
        <v>0</v>
      </c>
      <c r="AD52" s="800" t="str">
        <f>Section1Draft!H29</f>
        <v>ARCH 243.01</v>
      </c>
      <c r="AE52" s="796">
        <f>Section2Draft!H29</f>
        <v>0</v>
      </c>
      <c r="AF52" s="796">
        <f>Section3Draft!H29</f>
        <v>0</v>
      </c>
      <c r="AG52" s="797">
        <f>Section4Draft!H29</f>
        <v>0</v>
      </c>
      <c r="AH52" s="798">
        <f>Section1Draft!O29</f>
        <v>0</v>
      </c>
      <c r="AI52" s="796">
        <f>Section2Draft!O29</f>
        <v>0</v>
      </c>
      <c r="AJ52" s="796" t="str">
        <f>Section3Draft!O29</f>
        <v>ARCH 252.13</v>
      </c>
      <c r="AK52" s="799" t="str">
        <f>Section4Draft!O29</f>
        <v>ARCH 252.14</v>
      </c>
      <c r="AL52" s="800">
        <f>Section1Draft!I29</f>
        <v>0</v>
      </c>
      <c r="AM52" s="796">
        <f>Section2Draft!I29</f>
        <v>0</v>
      </c>
      <c r="AN52" s="796">
        <f>Section3Draft!I29</f>
        <v>0</v>
      </c>
      <c r="AO52" s="797">
        <f>Section4Draft!I29</f>
        <v>0</v>
      </c>
      <c r="AP52" s="798" t="str">
        <f>Section1Draft!P29</f>
        <v>ARCH 264.01</v>
      </c>
      <c r="AQ52" s="796">
        <f>Section2Draft!P29</f>
        <v>0</v>
      </c>
      <c r="AR52" s="796">
        <f>Section3Draft!P29</f>
        <v>0</v>
      </c>
      <c r="AS52" s="799">
        <f>Section4Draft!P29</f>
        <v>0</v>
      </c>
      <c r="AT52" s="1057"/>
    </row>
    <row r="53" spans="1:46" s="820" customFormat="1" ht="60" customHeight="1" x14ac:dyDescent="0.35">
      <c r="A53" s="814">
        <v>2</v>
      </c>
      <c r="B53" s="814" t="s">
        <v>14</v>
      </c>
      <c r="C53" s="1053"/>
      <c r="D53" s="809"/>
      <c r="E53" s="810"/>
      <c r="F53" s="815" t="str">
        <f>VLOOKUP(F52,'Course List (program)'!$G$2:$L$100,2,FALSE)</f>
        <v>Architectural Design Studio I</v>
      </c>
      <c r="G53" s="815" t="str">
        <f>VLOOKUP(G52,'Course List (program)'!$G$2:$L$100,2,FALSE)</f>
        <v>Architectural Design Studio I</v>
      </c>
      <c r="H53" s="815" t="e">
        <f>VLOOKUP(H52,'Course List (program)'!$G$2:$L$100,2,FALSE)</f>
        <v>#N/A</v>
      </c>
      <c r="I53" s="816" t="e">
        <f>VLOOKUP(I52,'Course List (program)'!$G$2:$L$100,2,FALSE)</f>
        <v>#N/A</v>
      </c>
      <c r="J53" s="817" t="str">
        <f>VLOOKUP(J52,'Course List (program)'!$G$2:$L$100,2,FALSE)</f>
        <v>Architectural Design Studio II</v>
      </c>
      <c r="K53" s="815" t="str">
        <f>VLOOKUP(K52,'Course List (program)'!$G$2:$L$100,2,FALSE)</f>
        <v>Architectural Design Studio II</v>
      </c>
      <c r="L53" s="815" t="e">
        <f>VLOOKUP(L52,'Course List (program)'!$G$2:$L$100,2,FALSE)</f>
        <v>#N/A</v>
      </c>
      <c r="M53" s="818" t="e">
        <f>VLOOKUP(M52,'Course List (program)'!$G$2:$L$100,2,FALSE)</f>
        <v>#N/A</v>
      </c>
      <c r="N53" s="819" t="str">
        <f>VLOOKUP(N52,'Course List (program)'!$G$2:$L$100,2,FALSE)</f>
        <v>History of Art I</v>
      </c>
      <c r="O53" s="815" t="e">
        <f>VLOOKUP(O52,'Course List (program)'!$G$2:$L$100,2,FALSE)</f>
        <v>#N/A</v>
      </c>
      <c r="P53" s="815" t="e">
        <f>VLOOKUP(P52,'Course List (program)'!$G$2:$L$100,2,FALSE)</f>
        <v>#N/A</v>
      </c>
      <c r="Q53" s="816" t="e">
        <f>VLOOKUP(Q52,'Course List (program)'!$G$2:$L$100,2,FALSE)</f>
        <v>#N/A</v>
      </c>
      <c r="R53" s="817" t="str">
        <f>VLOOKUP(R52,'Course List (program)'!$G$2:$L$100,2,FALSE)</f>
        <v xml:space="preserve">Reinforced Concrete </v>
      </c>
      <c r="S53" s="815" t="e">
        <f>VLOOKUP(S52,'Course List (program)'!$G$2:$L$100,2,FALSE)</f>
        <v>#N/A</v>
      </c>
      <c r="T53" s="815" t="e">
        <f>VLOOKUP(T52,'Course List (program)'!$G$2:$L$100,2,FALSE)</f>
        <v>#N/A</v>
      </c>
      <c r="U53" s="818" t="e">
        <f>VLOOKUP(U52,'Course List (program)'!$G$2:$L$100,2,FALSE)</f>
        <v>#N/A</v>
      </c>
      <c r="V53" s="819" t="str">
        <f>VLOOKUP(V52,'Course List (program)'!$G$2:$L$100,2,FALSE)</f>
        <v>Construction II</v>
      </c>
      <c r="W53" s="815" t="e">
        <f>VLOOKUP(W52,'Course List (program)'!$G$2:$L$100,2,FALSE)</f>
        <v>#N/A</v>
      </c>
      <c r="X53" s="815" t="e">
        <f>VLOOKUP(X52,'Course List (program)'!$G$2:$L$100,2,FALSE)</f>
        <v>#N/A</v>
      </c>
      <c r="Y53" s="816" t="e">
        <f>VLOOKUP(Y52,'Course List (program)'!$G$2:$L$100,2,FALSE)</f>
        <v>#N/A</v>
      </c>
      <c r="Z53" s="817" t="str">
        <f>VLOOKUP(Z52,'Course List (program)'!$G$2:$L$100,2,FALSE)</f>
        <v>Theory of Buildings II</v>
      </c>
      <c r="AA53" s="815" t="e">
        <f>VLOOKUP(AA52,'Course List (program)'!$G$2:$L$100,2,FALSE)</f>
        <v>#N/A</v>
      </c>
      <c r="AB53" s="815" t="e">
        <f>VLOOKUP(AB52,'Course List (program)'!$G$2:$L$100,2,FALSE)</f>
        <v>#N/A</v>
      </c>
      <c r="AC53" s="818" t="e">
        <f>VLOOKUP(AC52,'Course List (program)'!$G$2:$L$100,2,FALSE)</f>
        <v>#N/A</v>
      </c>
      <c r="AD53" s="819" t="str">
        <f>VLOOKUP(AD52,'Course List (program)'!$G$2:$L$100,2,FALSE)</f>
        <v>Theory of Buildings I</v>
      </c>
      <c r="AE53" s="815" t="e">
        <f>VLOOKUP(AE52,'Course List (program)'!$G$2:$L$100,2,FALSE)</f>
        <v>#N/A</v>
      </c>
      <c r="AF53" s="815" t="e">
        <f>VLOOKUP(AF52,'Course List (program)'!$G$2:$L$100,2,FALSE)</f>
        <v>#N/A</v>
      </c>
      <c r="AG53" s="816" t="e">
        <f>VLOOKUP(AG52,'Course List (program)'!$G$2:$L$100,2,FALSE)</f>
        <v>#N/A</v>
      </c>
      <c r="AH53" s="817" t="e">
        <f>VLOOKUP(AH52,'Course List (program)'!$G$2:$L$100,2,FALSE)</f>
        <v>#N/A</v>
      </c>
      <c r="AI53" s="815" t="e">
        <f>VLOOKUP(AI52,'Course List (program)'!$G$2:$L$100,2,FALSE)</f>
        <v>#N/A</v>
      </c>
      <c r="AJ53" s="815" t="str">
        <f>VLOOKUP(AJ52,'Course List (program)'!$G$2:$L$100,2,FALSE)</f>
        <v>Architectural Design Studio II</v>
      </c>
      <c r="AK53" s="818" t="str">
        <f>VLOOKUP(AK52,'Course List (program)'!$G$2:$L$100,2,FALSE)</f>
        <v>Architectural Design Studio II</v>
      </c>
      <c r="AL53" s="819" t="e">
        <f>VLOOKUP(AL52,'Course List (program)'!$G$2:$L$100,2,FALSE)</f>
        <v>#N/A</v>
      </c>
      <c r="AM53" s="815" t="e">
        <f>VLOOKUP(AM52,'Course List (program)'!$G$2:$L$100,2,FALSE)</f>
        <v>#N/A</v>
      </c>
      <c r="AN53" s="815" t="e">
        <f>VLOOKUP(AN52,'Course List (program)'!$G$2:$L$100,2,FALSE)</f>
        <v>#N/A</v>
      </c>
      <c r="AO53" s="816" t="e">
        <f>VLOOKUP(AO52,'Course List (program)'!$G$2:$L$100,2,FALSE)</f>
        <v>#N/A</v>
      </c>
      <c r="AP53" s="817" t="str">
        <f>VLOOKUP(AP52,'Course List (program)'!$G$2:$L$100,2,FALSE)</f>
        <v xml:space="preserve">Mechanical and Electrical Building Services </v>
      </c>
      <c r="AQ53" s="815" t="e">
        <f>VLOOKUP(AQ52,'Course List (program)'!$G$2:$L$100,2,FALSE)</f>
        <v>#N/A</v>
      </c>
      <c r="AR53" s="815" t="e">
        <f>VLOOKUP(AR52,'Course List (program)'!$G$2:$L$100,2,FALSE)</f>
        <v>#N/A</v>
      </c>
      <c r="AS53" s="818" t="e">
        <f>VLOOKUP(AS52,'Course List (program)'!$G$2:$L$100,2,FALSE)</f>
        <v>#N/A</v>
      </c>
      <c r="AT53" s="1057"/>
    </row>
    <row r="54" spans="1:46" s="808" customFormat="1" ht="39.950000000000003" customHeight="1" x14ac:dyDescent="0.3">
      <c r="A54" s="813">
        <v>2</v>
      </c>
      <c r="B54" s="813" t="s">
        <v>809</v>
      </c>
      <c r="C54" s="1053"/>
      <c r="D54" s="834"/>
      <c r="E54" s="835"/>
      <c r="F54" s="827" t="str">
        <f>VLOOKUP(F52,'Course List (program)'!$G$2:$L$100,3,FALSE)</f>
        <v>Doç. Orhan ÖZGÜNER</v>
      </c>
      <c r="G54" s="827" t="str">
        <f>VLOOKUP(G52,'Course List (program)'!$G$2:$L$100,3,FALSE)</f>
        <v>Prof. Dr. Yavuz KOŞANER</v>
      </c>
      <c r="H54" s="827" t="e">
        <f>VLOOKUP(H52,'Course List (program)'!$G$2:$L$100,3,FALSE)</f>
        <v>#N/A</v>
      </c>
      <c r="I54" s="828" t="e">
        <f>VLOOKUP(I52,'Course List (program)'!$G$2:$L$100,3,FALSE)</f>
        <v>#N/A</v>
      </c>
      <c r="J54" s="829" t="str">
        <f>VLOOKUP(J52,'Course List (program)'!$G$2:$L$100,3,FALSE)</f>
        <v>Öğr. Gör. Orhun ALKAN</v>
      </c>
      <c r="K54" s="827" t="str">
        <f>VLOOKUP(K52,'Course List (program)'!$G$2:$L$100,3,FALSE)</f>
        <v>Öğr. Gör. Nazmi KARAKUŞ</v>
      </c>
      <c r="L54" s="827" t="e">
        <f>VLOOKUP(L52,'Course List (program)'!$G$2:$L$100,3,FALSE)</f>
        <v>#N/A</v>
      </c>
      <c r="M54" s="830" t="e">
        <f>VLOOKUP(M52,'Course List (program)'!$G$2:$L$100,3,FALSE)</f>
        <v>#N/A</v>
      </c>
      <c r="N54" s="831" t="str">
        <f>VLOOKUP(N52,'Course List (program)'!$G$2:$L$100,3,FALSE)</f>
        <v>Yrd. Doç. Dr. Ayşe Nur EREK</v>
      </c>
      <c r="O54" s="827" t="e">
        <f>VLOOKUP(O52,'Course List (program)'!$G$2:$L$100,3,FALSE)</f>
        <v>#N/A</v>
      </c>
      <c r="P54" s="827" t="e">
        <f>VLOOKUP(P52,'Course List (program)'!$G$2:$L$100,3,FALSE)</f>
        <v>#N/A</v>
      </c>
      <c r="Q54" s="828" t="e">
        <f>VLOOKUP(Q52,'Course List (program)'!$G$2:$L$100,3,FALSE)</f>
        <v>#N/A</v>
      </c>
      <c r="R54" s="829" t="str">
        <f>VLOOKUP(R52,'Course List (program)'!$G$2:$L$100,3,FALSE)</f>
        <v>Prof. Dr. Cengiz TOKLU</v>
      </c>
      <c r="S54" s="827" t="e">
        <f>VLOOKUP(S52,'Course List (program)'!$G$2:$L$100,3,FALSE)</f>
        <v>#N/A</v>
      </c>
      <c r="T54" s="827" t="e">
        <f>VLOOKUP(T52,'Course List (program)'!$G$2:$L$100,3,FALSE)</f>
        <v>#N/A</v>
      </c>
      <c r="U54" s="830" t="e">
        <f>VLOOKUP(U52,'Course List (program)'!$G$2:$L$100,3,FALSE)</f>
        <v>#N/A</v>
      </c>
      <c r="V54" s="831" t="str">
        <f>VLOOKUP(V52,'Course List (program)'!$G$2:$L$100,3,FALSE)</f>
        <v>Öğr. Gör. Gülçin SOYAK</v>
      </c>
      <c r="W54" s="827" t="e">
        <f>VLOOKUP(W52,'Course List (program)'!$G$2:$L$100,3,FALSE)</f>
        <v>#N/A</v>
      </c>
      <c r="X54" s="827" t="e">
        <f>VLOOKUP(X52,'Course List (program)'!$G$2:$L$100,3,FALSE)</f>
        <v>#N/A</v>
      </c>
      <c r="Y54" s="828" t="e">
        <f>VLOOKUP(Y52,'Course List (program)'!$G$2:$L$100,3,FALSE)</f>
        <v>#N/A</v>
      </c>
      <c r="Z54" s="829" t="str">
        <f>VLOOKUP(Z52,'Course List (program)'!$G$2:$L$100,3,FALSE)</f>
        <v>Prof. Dr. A. Zekiye ABALI</v>
      </c>
      <c r="AA54" s="827" t="e">
        <f>VLOOKUP(AA52,'Course List (program)'!$G$2:$L$100,3,FALSE)</f>
        <v>#N/A</v>
      </c>
      <c r="AB54" s="827" t="e">
        <f>VLOOKUP(AB52,'Course List (program)'!$G$2:$L$100,3,FALSE)</f>
        <v>#N/A</v>
      </c>
      <c r="AC54" s="830" t="e">
        <f>VLOOKUP(AC52,'Course List (program)'!$G$2:$L$100,3,FALSE)</f>
        <v>#N/A</v>
      </c>
      <c r="AD54" s="831" t="str">
        <f>VLOOKUP(AD52,'Course List (program)'!$G$2:$L$100,3,FALSE)</f>
        <v>Prof. Dr. A. Zekiye ABALI</v>
      </c>
      <c r="AE54" s="827" t="e">
        <f>VLOOKUP(AE52,'Course List (program)'!$G$2:$L$100,3,FALSE)</f>
        <v>#N/A</v>
      </c>
      <c r="AF54" s="827" t="e">
        <f>VLOOKUP(AF52,'Course List (program)'!$G$2:$L$100,3,FALSE)</f>
        <v>#N/A</v>
      </c>
      <c r="AG54" s="828" t="e">
        <f>VLOOKUP(AG52,'Course List (program)'!$G$2:$L$100,3,FALSE)</f>
        <v>#N/A</v>
      </c>
      <c r="AH54" s="829" t="e">
        <f>VLOOKUP(AH52,'Course List (program)'!$G$2:$L$100,3,FALSE)</f>
        <v>#N/A</v>
      </c>
      <c r="AI54" s="827" t="e">
        <f>VLOOKUP(AI52,'Course List (program)'!$G$2:$L$100,3,FALSE)</f>
        <v>#N/A</v>
      </c>
      <c r="AJ54" s="827" t="str">
        <f>VLOOKUP(AJ52,'Course List (program)'!$G$2:$L$100,3,FALSE)</f>
        <v>Öğr. Gör. Nişan YAUBYAN</v>
      </c>
      <c r="AK54" s="830" t="str">
        <f>VLOOKUP(AK52,'Course List (program)'!$G$2:$L$100,3,FALSE)</f>
        <v>Yrd. Doç. Dr. Murat ŞAHİN</v>
      </c>
      <c r="AL54" s="831" t="e">
        <f>VLOOKUP(AL52,'Course List (program)'!$G$2:$L$100,3,FALSE)</f>
        <v>#N/A</v>
      </c>
      <c r="AM54" s="827" t="e">
        <f>VLOOKUP(AM52,'Course List (program)'!$G$2:$L$100,3,FALSE)</f>
        <v>#N/A</v>
      </c>
      <c r="AN54" s="827" t="e">
        <f>VLOOKUP(AN52,'Course List (program)'!$G$2:$L$100,3,FALSE)</f>
        <v>#N/A</v>
      </c>
      <c r="AO54" s="828" t="e">
        <f>VLOOKUP(AO52,'Course List (program)'!$G$2:$L$100,3,FALSE)</f>
        <v>#N/A</v>
      </c>
      <c r="AP54" s="829" t="str">
        <f>VLOOKUP(AP52,'Course List (program)'!$G$2:$L$100,3,FALSE)</f>
        <v>Öğr. Gör. Cengiz GÖKÇE</v>
      </c>
      <c r="AQ54" s="827" t="e">
        <f>VLOOKUP(AQ52,'Course List (program)'!$G$2:$L$100,3,FALSE)</f>
        <v>#N/A</v>
      </c>
      <c r="AR54" s="827" t="e">
        <f>VLOOKUP(AR52,'Course List (program)'!$G$2:$L$100,3,FALSE)</f>
        <v>#N/A</v>
      </c>
      <c r="AS54" s="830" t="e">
        <f>VLOOKUP(AS52,'Course List (program)'!$G$2:$L$100,3,FALSE)</f>
        <v>#N/A</v>
      </c>
      <c r="AT54" s="1057"/>
    </row>
    <row r="55" spans="1:46" ht="39.950000000000003" hidden="1" customHeight="1" x14ac:dyDescent="0.4">
      <c r="A55" s="700">
        <v>2</v>
      </c>
      <c r="B55" s="700" t="s">
        <v>540</v>
      </c>
      <c r="C55" s="1053"/>
      <c r="D55" s="772"/>
      <c r="E55" s="773"/>
      <c r="F55" s="745">
        <f>VLOOKUP(F52,'Course List (program)'!$G$2:$L$100,6,FALSE)</f>
        <v>0</v>
      </c>
      <c r="G55" s="745">
        <f>VLOOKUP(G52,'Course List (program)'!$G$2:$L$100,6,FALSE)</f>
        <v>0</v>
      </c>
      <c r="H55" s="745" t="e">
        <f>VLOOKUP(H52,'Course List (program)'!$G$2:$L$100,6,FALSE)</f>
        <v>#N/A</v>
      </c>
      <c r="I55" s="746" t="e">
        <f>VLOOKUP(I52,'Course List (program)'!$G$2:$L$100,6,FALSE)</f>
        <v>#N/A</v>
      </c>
      <c r="J55" s="747">
        <f>VLOOKUP(J52,'Course List (program)'!$G$2:$L$100,6,FALSE)</f>
        <v>0</v>
      </c>
      <c r="K55" s="745">
        <f>VLOOKUP(K52,'Course List (program)'!$G$2:$L$100,6,FALSE)</f>
        <v>0</v>
      </c>
      <c r="L55" s="745" t="e">
        <f>VLOOKUP(L52,'Course List (program)'!$G$2:$L$100,6,FALSE)</f>
        <v>#N/A</v>
      </c>
      <c r="M55" s="748" t="e">
        <f>VLOOKUP(M52,'Course List (program)'!$G$2:$L$100,6,FALSE)</f>
        <v>#N/A</v>
      </c>
      <c r="N55" s="749">
        <f>VLOOKUP(N52,'Course List (program)'!$G$2:$L$100,6,FALSE)</f>
        <v>0</v>
      </c>
      <c r="O55" s="745" t="e">
        <f>VLOOKUP(O52,'Course List (program)'!$G$2:$L$100,6,FALSE)</f>
        <v>#N/A</v>
      </c>
      <c r="P55" s="745" t="e">
        <f>VLOOKUP(P52,'Course List (program)'!$G$2:$L$100,6,FALSE)</f>
        <v>#N/A</v>
      </c>
      <c r="Q55" s="746" t="e">
        <f>VLOOKUP(Q52,'Course List (program)'!$G$2:$L$100,6,FALSE)</f>
        <v>#N/A</v>
      </c>
      <c r="R55" s="747">
        <f>VLOOKUP(R52,'Course List (program)'!$G$2:$L$100,6,FALSE)</f>
        <v>0</v>
      </c>
      <c r="S55" s="745" t="e">
        <f>VLOOKUP(S52,'Course List (program)'!$G$2:$L$100,6,FALSE)</f>
        <v>#N/A</v>
      </c>
      <c r="T55" s="745" t="e">
        <f>VLOOKUP(T52,'Course List (program)'!$G$2:$L$100,6,FALSE)</f>
        <v>#N/A</v>
      </c>
      <c r="U55" s="748" t="e">
        <f>VLOOKUP(U52,'Course List (program)'!$G$2:$L$100,6,FALSE)</f>
        <v>#N/A</v>
      </c>
      <c r="V55" s="749">
        <f>VLOOKUP(V52,'Course List (program)'!$G$2:$L$100,6,FALSE)</f>
        <v>0</v>
      </c>
      <c r="W55" s="745" t="e">
        <f>VLOOKUP(W52,'Course List (program)'!$G$2:$L$100,6,FALSE)</f>
        <v>#N/A</v>
      </c>
      <c r="X55" s="745" t="e">
        <f>VLOOKUP(X52,'Course List (program)'!$G$2:$L$100,6,FALSE)</f>
        <v>#N/A</v>
      </c>
      <c r="Y55" s="746" t="e">
        <f>VLOOKUP(Y52,'Course List (program)'!$G$2:$L$100,6,FALSE)</f>
        <v>#N/A</v>
      </c>
      <c r="Z55" s="747">
        <f>VLOOKUP(Z52,'Course List (program)'!$G$2:$L$100,6,FALSE)</f>
        <v>0</v>
      </c>
      <c r="AA55" s="745" t="e">
        <f>VLOOKUP(AA52,'Course List (program)'!$G$2:$L$100,6,FALSE)</f>
        <v>#N/A</v>
      </c>
      <c r="AB55" s="745" t="e">
        <f>VLOOKUP(AB52,'Course List (program)'!$G$2:$L$100,6,FALSE)</f>
        <v>#N/A</v>
      </c>
      <c r="AC55" s="748" t="e">
        <f>VLOOKUP(AC52,'Course List (program)'!$G$2:$L$100,6,FALSE)</f>
        <v>#N/A</v>
      </c>
      <c r="AD55" s="749">
        <f>VLOOKUP(AD52,'Course List (program)'!$G$2:$L$100,6,FALSE)</f>
        <v>0</v>
      </c>
      <c r="AE55" s="745" t="e">
        <f>VLOOKUP(AE52,'Course List (program)'!$G$2:$L$100,6,FALSE)</f>
        <v>#N/A</v>
      </c>
      <c r="AF55" s="745" t="e">
        <f>VLOOKUP(AF52,'Course List (program)'!$G$2:$L$100,6,FALSE)</f>
        <v>#N/A</v>
      </c>
      <c r="AG55" s="746" t="e">
        <f>VLOOKUP(AG52,'Course List (program)'!$G$2:$L$100,6,FALSE)</f>
        <v>#N/A</v>
      </c>
      <c r="AH55" s="747" t="e">
        <f>VLOOKUP(AH52,'Course List (program)'!$G$2:$L$100,6,FALSE)</f>
        <v>#N/A</v>
      </c>
      <c r="AI55" s="745" t="e">
        <f>VLOOKUP(AI52,'Course List (program)'!$G$2:$L$100,6,FALSE)</f>
        <v>#N/A</v>
      </c>
      <c r="AJ55" s="745">
        <f>VLOOKUP(AJ52,'Course List (program)'!$G$2:$L$100,6,FALSE)</f>
        <v>0</v>
      </c>
      <c r="AK55" s="748">
        <f>VLOOKUP(AK52,'Course List (program)'!$G$2:$L$100,6,FALSE)</f>
        <v>0</v>
      </c>
      <c r="AL55" s="750" t="e">
        <f>VLOOKUP(AL52,'Course List (program)'!$G$2:$L$100,6,FALSE)</f>
        <v>#N/A</v>
      </c>
      <c r="AM55" s="745" t="e">
        <f>VLOOKUP(AM52,'Course List (program)'!$G$2:$L$100,6,FALSE)</f>
        <v>#N/A</v>
      </c>
      <c r="AN55" s="745" t="e">
        <f>VLOOKUP(AN52,'Course List (program)'!$G$2:$L$100,6,FALSE)</f>
        <v>#N/A</v>
      </c>
      <c r="AO55" s="746" t="e">
        <f>VLOOKUP(AO52,'Course List (program)'!$G$2:$L$100,6,FALSE)</f>
        <v>#N/A</v>
      </c>
      <c r="AP55" s="747">
        <f>VLOOKUP(AP52,'Course List (program)'!$G$2:$L$100,6,FALSE)</f>
        <v>0</v>
      </c>
      <c r="AQ55" s="745" t="e">
        <f>VLOOKUP(AQ52,'Course List (program)'!$G$2:$L$100,6,FALSE)</f>
        <v>#N/A</v>
      </c>
      <c r="AR55" s="745" t="e">
        <f>VLOOKUP(AR52,'Course List (program)'!$G$2:$L$100,6,FALSE)</f>
        <v>#N/A</v>
      </c>
      <c r="AS55" s="748" t="e">
        <f>VLOOKUP(AS52,'Course List (program)'!$G$2:$L$100,6,FALSE)</f>
        <v>#N/A</v>
      </c>
      <c r="AT55" s="1057"/>
    </row>
    <row r="56" spans="1:46" s="743" customFormat="1" ht="39.950000000000003" customHeight="1" x14ac:dyDescent="0.4">
      <c r="A56" s="700">
        <v>2</v>
      </c>
      <c r="B56" s="700" t="s">
        <v>13</v>
      </c>
      <c r="C56" s="1053"/>
      <c r="D56" s="794">
        <v>0.45833333333333331</v>
      </c>
      <c r="E56" s="795">
        <v>3</v>
      </c>
      <c r="F56" s="796" t="str">
        <f>Section1Draft!E31</f>
        <v>ARCH 251.11</v>
      </c>
      <c r="G56" s="796" t="str">
        <f>Section2Draft!$E$31</f>
        <v>ARCH 251.12</v>
      </c>
      <c r="H56" s="796">
        <f>Section3Draft!E31</f>
        <v>0</v>
      </c>
      <c r="I56" s="797">
        <f>Section4Draft!E31</f>
        <v>0</v>
      </c>
      <c r="J56" s="798" t="str">
        <f>Section1Draft!L31</f>
        <v>ARCH 252.11</v>
      </c>
      <c r="K56" s="796" t="str">
        <f>Section2Draft!L31</f>
        <v>ARCH 252.12</v>
      </c>
      <c r="L56" s="796">
        <f>Section3Draft!L31</f>
        <v>0</v>
      </c>
      <c r="M56" s="799">
        <f>Section4Draft!L31</f>
        <v>0</v>
      </c>
      <c r="N56" s="800">
        <f>Section1Draft!F31</f>
        <v>0</v>
      </c>
      <c r="O56" s="796">
        <f>Section2Draft!F31</f>
        <v>0</v>
      </c>
      <c r="P56" s="796">
        <f>Section3Draft!F31</f>
        <v>0</v>
      </c>
      <c r="Q56" s="797">
        <f>Section4Draft!F31</f>
        <v>0</v>
      </c>
      <c r="R56" s="798" t="str">
        <f>Section1Draft!M31</f>
        <v>ARCH 262.01</v>
      </c>
      <c r="S56" s="796">
        <f>Section2Draft!M31</f>
        <v>0</v>
      </c>
      <c r="T56" s="796">
        <f>Section3Draft!M31</f>
        <v>0</v>
      </c>
      <c r="U56" s="799">
        <f>Section4Draft!M31</f>
        <v>0</v>
      </c>
      <c r="V56" s="800" t="str">
        <f>Section1Draft!G31</f>
        <v>ARCH 213.11</v>
      </c>
      <c r="W56" s="796">
        <f>Section2Draft!G31</f>
        <v>0</v>
      </c>
      <c r="X56" s="796">
        <f>Section3Draft!G31</f>
        <v>0</v>
      </c>
      <c r="Y56" s="797">
        <f>Section4Draft!G31</f>
        <v>0</v>
      </c>
      <c r="Z56" s="798" t="str">
        <f>Section1Draft!N31</f>
        <v>ARCH 244.11</v>
      </c>
      <c r="AA56" s="796" t="str">
        <f>Section2Draft!N31</f>
        <v>ARCH 244.12</v>
      </c>
      <c r="AB56" s="796" t="str">
        <f>Section3Draft!N31</f>
        <v>ARCH 244.13</v>
      </c>
      <c r="AC56" s="799">
        <f>Section4Draft!N31</f>
        <v>0</v>
      </c>
      <c r="AD56" s="800" t="str">
        <f>Section1Draft!H31</f>
        <v>ARCH 243.11</v>
      </c>
      <c r="AE56" s="796" t="str">
        <f>Section2Draft!H31</f>
        <v>ARCH 243.12</v>
      </c>
      <c r="AF56" s="796">
        <f>Section3Draft!H31</f>
        <v>0</v>
      </c>
      <c r="AG56" s="797">
        <f>Section4Draft!H31</f>
        <v>0</v>
      </c>
      <c r="AH56" s="798">
        <f>Section1Draft!O31</f>
        <v>0</v>
      </c>
      <c r="AI56" s="796">
        <f>Section2Draft!O31</f>
        <v>0</v>
      </c>
      <c r="AJ56" s="796" t="str">
        <f>Section3Draft!O31</f>
        <v>ARCH 252.13</v>
      </c>
      <c r="AK56" s="799" t="str">
        <f>Section4Draft!O31</f>
        <v>ARCH 252.14</v>
      </c>
      <c r="AL56" s="800" t="str">
        <f>Section1Draft!I31</f>
        <v>ARCH 261.01</v>
      </c>
      <c r="AM56" s="796">
        <f>Section2Draft!I31</f>
        <v>0</v>
      </c>
      <c r="AN56" s="796">
        <f>Section3Draft!I31</f>
        <v>0</v>
      </c>
      <c r="AO56" s="797">
        <f>Section4Draft!I31</f>
        <v>0</v>
      </c>
      <c r="AP56" s="798" t="str">
        <f>Section1Draft!P31</f>
        <v>ARCH 264.01</v>
      </c>
      <c r="AQ56" s="796">
        <f>Section2Draft!P31</f>
        <v>0</v>
      </c>
      <c r="AR56" s="796">
        <f>Section3Draft!P31</f>
        <v>0</v>
      </c>
      <c r="AS56" s="799">
        <f>Section4Draft!P31</f>
        <v>0</v>
      </c>
      <c r="AT56" s="1057"/>
    </row>
    <row r="57" spans="1:46" s="820" customFormat="1" ht="60" customHeight="1" x14ac:dyDescent="0.35">
      <c r="A57" s="814">
        <v>2</v>
      </c>
      <c r="B57" s="814" t="s">
        <v>14</v>
      </c>
      <c r="C57" s="1053"/>
      <c r="D57" s="809"/>
      <c r="E57" s="810"/>
      <c r="F57" s="815" t="str">
        <f>VLOOKUP(F56,'Course List (program)'!$G$2:$L$100,2,FALSE)</f>
        <v>Architectural Design Studio I</v>
      </c>
      <c r="G57" s="815" t="str">
        <f>VLOOKUP(G56,'Course List (program)'!$G$2:$L$100,2,FALSE)</f>
        <v>Architectural Design Studio I</v>
      </c>
      <c r="H57" s="815" t="e">
        <f>VLOOKUP(H56,'Course List (program)'!$G$2:$L$100,2,FALSE)</f>
        <v>#N/A</v>
      </c>
      <c r="I57" s="816" t="e">
        <f>VLOOKUP(I56,'Course List (program)'!$G$2:$L$100,2,FALSE)</f>
        <v>#N/A</v>
      </c>
      <c r="J57" s="817" t="str">
        <f>VLOOKUP(J56,'Course List (program)'!$G$2:$L$100,2,FALSE)</f>
        <v>Architectural Design Studio II</v>
      </c>
      <c r="K57" s="815" t="str">
        <f>VLOOKUP(K56,'Course List (program)'!$G$2:$L$100,2,FALSE)</f>
        <v>Architectural Design Studio II</v>
      </c>
      <c r="L57" s="815" t="e">
        <f>VLOOKUP(L56,'Course List (program)'!$G$2:$L$100,2,FALSE)</f>
        <v>#N/A</v>
      </c>
      <c r="M57" s="818" t="e">
        <f>VLOOKUP(M56,'Course List (program)'!$G$2:$L$100,2,FALSE)</f>
        <v>#N/A</v>
      </c>
      <c r="N57" s="819" t="e">
        <f>VLOOKUP(N56,'Course List (program)'!$G$2:$L$100,2,FALSE)</f>
        <v>#N/A</v>
      </c>
      <c r="O57" s="815" t="e">
        <f>VLOOKUP(O56,'Course List (program)'!$G$2:$L$100,2,FALSE)</f>
        <v>#N/A</v>
      </c>
      <c r="P57" s="815" t="e">
        <f>VLOOKUP(P56,'Course List (program)'!$G$2:$L$100,2,FALSE)</f>
        <v>#N/A</v>
      </c>
      <c r="Q57" s="816" t="e">
        <f>VLOOKUP(Q56,'Course List (program)'!$G$2:$L$100,2,FALSE)</f>
        <v>#N/A</v>
      </c>
      <c r="R57" s="817" t="str">
        <f>VLOOKUP(R56,'Course List (program)'!$G$2:$L$100,2,FALSE)</f>
        <v xml:space="preserve">Reinforced Concrete </v>
      </c>
      <c r="S57" s="815" t="e">
        <f>VLOOKUP(S56,'Course List (program)'!$G$2:$L$100,2,FALSE)</f>
        <v>#N/A</v>
      </c>
      <c r="T57" s="815" t="e">
        <f>VLOOKUP(T56,'Course List (program)'!$G$2:$L$100,2,FALSE)</f>
        <v>#N/A</v>
      </c>
      <c r="U57" s="818" t="e">
        <f>VLOOKUP(U56,'Course List (program)'!$G$2:$L$100,2,FALSE)</f>
        <v>#N/A</v>
      </c>
      <c r="V57" s="819" t="str">
        <f>VLOOKUP(V56,'Course List (program)'!$G$2:$L$100,2,FALSE)</f>
        <v>Construction II</v>
      </c>
      <c r="W57" s="815" t="e">
        <f>VLOOKUP(W56,'Course List (program)'!$G$2:$L$100,2,FALSE)</f>
        <v>#N/A</v>
      </c>
      <c r="X57" s="815" t="e">
        <f>VLOOKUP(X56,'Course List (program)'!$G$2:$L$100,2,FALSE)</f>
        <v>#N/A</v>
      </c>
      <c r="Y57" s="816" t="e">
        <f>VLOOKUP(Y56,'Course List (program)'!$G$2:$L$100,2,FALSE)</f>
        <v>#N/A</v>
      </c>
      <c r="Z57" s="817" t="str">
        <f>VLOOKUP(Z56,'Course List (program)'!$G$2:$L$100,2,FALSE)</f>
        <v>Theory of Buildings II</v>
      </c>
      <c r="AA57" s="815" t="str">
        <f>VLOOKUP(AA56,'Course List (program)'!$G$2:$L$100,2,FALSE)</f>
        <v>Theory of Buildings II</v>
      </c>
      <c r="AB57" s="815" t="str">
        <f>VLOOKUP(AB56,'Course List (program)'!$G$2:$L$100,2,FALSE)</f>
        <v>Theory of Buildings II</v>
      </c>
      <c r="AC57" s="818" t="e">
        <f>VLOOKUP(AC56,'Course List (program)'!$G$2:$L$100,2,FALSE)</f>
        <v>#N/A</v>
      </c>
      <c r="AD57" s="819" t="str">
        <f>VLOOKUP(AD56,'Course List (program)'!$G$2:$L$100,2,FALSE)</f>
        <v>Theory of Buildings I</v>
      </c>
      <c r="AE57" s="815" t="str">
        <f>VLOOKUP(AE56,'Course List (program)'!$G$2:$L$100,2,FALSE)</f>
        <v>Theory of Buildings I</v>
      </c>
      <c r="AF57" s="815" t="e">
        <f>VLOOKUP(AF56,'Course List (program)'!$G$2:$L$100,2,FALSE)</f>
        <v>#N/A</v>
      </c>
      <c r="AG57" s="816" t="e">
        <f>VLOOKUP(AG56,'Course List (program)'!$G$2:$L$100,2,FALSE)</f>
        <v>#N/A</v>
      </c>
      <c r="AH57" s="817" t="e">
        <f>VLOOKUP(AH56,'Course List (program)'!$G$2:$L$100,2,FALSE)</f>
        <v>#N/A</v>
      </c>
      <c r="AI57" s="815" t="e">
        <f>VLOOKUP(AI56,'Course List (program)'!$G$2:$L$100,2,FALSE)</f>
        <v>#N/A</v>
      </c>
      <c r="AJ57" s="815" t="str">
        <f>VLOOKUP(AJ56,'Course List (program)'!$G$2:$L$100,2,FALSE)</f>
        <v>Architectural Design Studio II</v>
      </c>
      <c r="AK57" s="818" t="str">
        <f>VLOOKUP(AK56,'Course List (program)'!$G$2:$L$100,2,FALSE)</f>
        <v>Architectural Design Studio II</v>
      </c>
      <c r="AL57" s="819" t="str">
        <f>VLOOKUP(AL56,'Course List (program)'!$G$2:$L$100,2,FALSE)</f>
        <v>Building Statics</v>
      </c>
      <c r="AM57" s="815" t="e">
        <f>VLOOKUP(AM56,'Course List (program)'!$G$2:$L$100,2,FALSE)</f>
        <v>#N/A</v>
      </c>
      <c r="AN57" s="815" t="e">
        <f>VLOOKUP(AN56,'Course List (program)'!$G$2:$L$100,2,FALSE)</f>
        <v>#N/A</v>
      </c>
      <c r="AO57" s="816" t="e">
        <f>VLOOKUP(AO56,'Course List (program)'!$G$2:$L$100,2,FALSE)</f>
        <v>#N/A</v>
      </c>
      <c r="AP57" s="817" t="str">
        <f>VLOOKUP(AP56,'Course List (program)'!$G$2:$L$100,2,FALSE)</f>
        <v xml:space="preserve">Mechanical and Electrical Building Services </v>
      </c>
      <c r="AQ57" s="815" t="e">
        <f>VLOOKUP(AQ56,'Course List (program)'!$G$2:$L$100,2,FALSE)</f>
        <v>#N/A</v>
      </c>
      <c r="AR57" s="815" t="e">
        <f>VLOOKUP(AR56,'Course List (program)'!$G$2:$L$100,2,FALSE)</f>
        <v>#N/A</v>
      </c>
      <c r="AS57" s="818" t="e">
        <f>VLOOKUP(AS56,'Course List (program)'!$G$2:$L$100,2,FALSE)</f>
        <v>#N/A</v>
      </c>
      <c r="AT57" s="1057"/>
    </row>
    <row r="58" spans="1:46" s="808" customFormat="1" ht="39.950000000000003" customHeight="1" x14ac:dyDescent="0.3">
      <c r="A58" s="813">
        <v>2</v>
      </c>
      <c r="B58" s="813" t="s">
        <v>809</v>
      </c>
      <c r="C58" s="1053"/>
      <c r="D58" s="834"/>
      <c r="E58" s="835"/>
      <c r="F58" s="827" t="str">
        <f>VLOOKUP(F56,'Course List (program)'!$G$2:$L$100,3,FALSE)</f>
        <v>Doç. Orhan ÖZGÜNER</v>
      </c>
      <c r="G58" s="827" t="str">
        <f>VLOOKUP(G56,'Course List (program)'!$G$2:$L$100,3,FALSE)</f>
        <v>Prof. Dr. Yavuz KOŞANER</v>
      </c>
      <c r="H58" s="827" t="e">
        <f>VLOOKUP(H56,'Course List (program)'!$G$2:$L$100,3,FALSE)</f>
        <v>#N/A</v>
      </c>
      <c r="I58" s="828" t="e">
        <f>VLOOKUP(I56,'Course List (program)'!$G$2:$L$100,3,FALSE)</f>
        <v>#N/A</v>
      </c>
      <c r="J58" s="829" t="str">
        <f>VLOOKUP(J56,'Course List (program)'!$G$2:$L$100,3,FALSE)</f>
        <v>Öğr. Gör. Orhun ALKAN</v>
      </c>
      <c r="K58" s="827" t="str">
        <f>VLOOKUP(K56,'Course List (program)'!$G$2:$L$100,3,FALSE)</f>
        <v>Öğr. Gör. Nazmi KARAKUŞ</v>
      </c>
      <c r="L58" s="827" t="e">
        <f>VLOOKUP(L56,'Course List (program)'!$G$2:$L$100,3,FALSE)</f>
        <v>#N/A</v>
      </c>
      <c r="M58" s="830" t="e">
        <f>VLOOKUP(M56,'Course List (program)'!$G$2:$L$100,3,FALSE)</f>
        <v>#N/A</v>
      </c>
      <c r="N58" s="831" t="e">
        <f>VLOOKUP(N56,'Course List (program)'!$G$2:$L$100,3,FALSE)</f>
        <v>#N/A</v>
      </c>
      <c r="O58" s="827" t="e">
        <f>VLOOKUP(O56,'Course List (program)'!$G$2:$L$100,3,FALSE)</f>
        <v>#N/A</v>
      </c>
      <c r="P58" s="827" t="e">
        <f>VLOOKUP(P56,'Course List (program)'!$G$2:$L$100,3,FALSE)</f>
        <v>#N/A</v>
      </c>
      <c r="Q58" s="828" t="e">
        <f>VLOOKUP(Q56,'Course List (program)'!$G$2:$L$100,3,FALSE)</f>
        <v>#N/A</v>
      </c>
      <c r="R58" s="829" t="str">
        <f>VLOOKUP(R56,'Course List (program)'!$G$2:$L$100,3,FALSE)</f>
        <v>Prof. Dr. Cengiz TOKLU</v>
      </c>
      <c r="S58" s="827" t="e">
        <f>VLOOKUP(S56,'Course List (program)'!$G$2:$L$100,3,FALSE)</f>
        <v>#N/A</v>
      </c>
      <c r="T58" s="827" t="e">
        <f>VLOOKUP(T56,'Course List (program)'!$G$2:$L$100,3,FALSE)</f>
        <v>#N/A</v>
      </c>
      <c r="U58" s="830" t="e">
        <f>VLOOKUP(U56,'Course List (program)'!$G$2:$L$100,3,FALSE)</f>
        <v>#N/A</v>
      </c>
      <c r="V58" s="831" t="str">
        <f>VLOOKUP(V56,'Course List (program)'!$G$2:$L$100,3,FALSE)</f>
        <v>Öğr. Gör. Gülçin SOYAK</v>
      </c>
      <c r="W58" s="827" t="e">
        <f>VLOOKUP(W56,'Course List (program)'!$G$2:$L$100,3,FALSE)</f>
        <v>#N/A</v>
      </c>
      <c r="X58" s="827" t="e">
        <f>VLOOKUP(X56,'Course List (program)'!$G$2:$L$100,3,FALSE)</f>
        <v>#N/A</v>
      </c>
      <c r="Y58" s="828" t="e">
        <f>VLOOKUP(Y56,'Course List (program)'!$G$2:$L$100,3,FALSE)</f>
        <v>#N/A</v>
      </c>
      <c r="Z58" s="829" t="str">
        <f>VLOOKUP(Z56,'Course List (program)'!$G$2:$L$100,3,FALSE)</f>
        <v>Prof. Dr. A. Zekiye ABALI</v>
      </c>
      <c r="AA58" s="827" t="str">
        <f>VLOOKUP(AA56,'Course List (program)'!$G$2:$L$100,3,FALSE)</f>
        <v>Yrd. Doç. Dr. Sevim  ATEŞ</v>
      </c>
      <c r="AB58" s="827" t="str">
        <f>VLOOKUP(AB56,'Course List (program)'!$G$2:$L$100,3,FALSE)</f>
        <v>Yrd. Doç. Dr. Hakan UZBERK</v>
      </c>
      <c r="AC58" s="830" t="e">
        <f>VLOOKUP(AC56,'Course List (program)'!$G$2:$L$100,3,FALSE)</f>
        <v>#N/A</v>
      </c>
      <c r="AD58" s="831" t="str">
        <f>VLOOKUP(AD56,'Course List (program)'!$G$2:$L$100,3,FALSE)</f>
        <v>Prof. Dr. A. Zekiye ABALI</v>
      </c>
      <c r="AE58" s="827" t="str">
        <f>VLOOKUP(AE56,'Course List (program)'!$G$2:$L$100,3,FALSE)</f>
        <v>Yrd. Doç. Dr. Hakan UZBERK</v>
      </c>
      <c r="AF58" s="827" t="e">
        <f>VLOOKUP(AF56,'Course List (program)'!$G$2:$L$100,3,FALSE)</f>
        <v>#N/A</v>
      </c>
      <c r="AG58" s="828" t="e">
        <f>VLOOKUP(AG56,'Course List (program)'!$G$2:$L$100,3,FALSE)</f>
        <v>#N/A</v>
      </c>
      <c r="AH58" s="829" t="e">
        <f>VLOOKUP(AH56,'Course List (program)'!$G$2:$L$100,3,FALSE)</f>
        <v>#N/A</v>
      </c>
      <c r="AI58" s="827" t="e">
        <f>VLOOKUP(AI56,'Course List (program)'!$G$2:$L$100,3,FALSE)</f>
        <v>#N/A</v>
      </c>
      <c r="AJ58" s="827" t="str">
        <f>VLOOKUP(AJ56,'Course List (program)'!$G$2:$L$100,3,FALSE)</f>
        <v>Öğr. Gör. Nişan YAUBYAN</v>
      </c>
      <c r="AK58" s="830" t="str">
        <f>VLOOKUP(AK56,'Course List (program)'!$G$2:$L$100,3,FALSE)</f>
        <v>Yrd. Doç. Dr. Murat ŞAHİN</v>
      </c>
      <c r="AL58" s="831" t="str">
        <f>VLOOKUP(AL56,'Course List (program)'!$G$2:$L$100,3,FALSE)</f>
        <v>Öğr. Gör. Cem KUM</v>
      </c>
      <c r="AM58" s="827" t="e">
        <f>VLOOKUP(AM56,'Course List (program)'!$G$2:$L$100,3,FALSE)</f>
        <v>#N/A</v>
      </c>
      <c r="AN58" s="827" t="e">
        <f>VLOOKUP(AN56,'Course List (program)'!$G$2:$L$100,3,FALSE)</f>
        <v>#N/A</v>
      </c>
      <c r="AO58" s="828" t="e">
        <f>VLOOKUP(AO56,'Course List (program)'!$G$2:$L$100,3,FALSE)</f>
        <v>#N/A</v>
      </c>
      <c r="AP58" s="829" t="str">
        <f>VLOOKUP(AP56,'Course List (program)'!$G$2:$L$100,3,FALSE)</f>
        <v>Öğr. Gör. Cengiz GÖKÇE</v>
      </c>
      <c r="AQ58" s="827" t="e">
        <f>VLOOKUP(AQ56,'Course List (program)'!$G$2:$L$100,3,FALSE)</f>
        <v>#N/A</v>
      </c>
      <c r="AR58" s="827" t="e">
        <f>VLOOKUP(AR56,'Course List (program)'!$G$2:$L$100,3,FALSE)</f>
        <v>#N/A</v>
      </c>
      <c r="AS58" s="830" t="e">
        <f>VLOOKUP(AS56,'Course List (program)'!$G$2:$L$100,3,FALSE)</f>
        <v>#N/A</v>
      </c>
      <c r="AT58" s="1057"/>
    </row>
    <row r="59" spans="1:46" ht="39.950000000000003" hidden="1" customHeight="1" x14ac:dyDescent="0.4">
      <c r="A59" s="700">
        <v>2</v>
      </c>
      <c r="B59" s="700" t="s">
        <v>540</v>
      </c>
      <c r="C59" s="1053"/>
      <c r="D59" s="772"/>
      <c r="E59" s="773"/>
      <c r="F59" s="745">
        <f>VLOOKUP(F56,'Course List (program)'!$G$2:$L$100,6,FALSE)</f>
        <v>0</v>
      </c>
      <c r="G59" s="745">
        <f>VLOOKUP(G56,'Course List (program)'!$G$2:$L$100,6,FALSE)</f>
        <v>0</v>
      </c>
      <c r="H59" s="745" t="e">
        <f>VLOOKUP(H56,'Course List (program)'!$G$2:$L$100,6,FALSE)</f>
        <v>#N/A</v>
      </c>
      <c r="I59" s="746" t="e">
        <f>VLOOKUP(I56,'Course List (program)'!$G$2:$L$100,6,FALSE)</f>
        <v>#N/A</v>
      </c>
      <c r="J59" s="747">
        <f>VLOOKUP(J56,'Course List (program)'!$G$2:$L$100,6,FALSE)</f>
        <v>0</v>
      </c>
      <c r="K59" s="745">
        <f>VLOOKUP(K56,'Course List (program)'!$G$2:$L$100,6,FALSE)</f>
        <v>0</v>
      </c>
      <c r="L59" s="745" t="e">
        <f>VLOOKUP(L56,'Course List (program)'!$G$2:$L$100,6,FALSE)</f>
        <v>#N/A</v>
      </c>
      <c r="M59" s="748" t="e">
        <f>VLOOKUP(M56,'Course List (program)'!$G$2:$L$100,6,FALSE)</f>
        <v>#N/A</v>
      </c>
      <c r="N59" s="749" t="e">
        <f>VLOOKUP(N56,'Course List (program)'!$G$2:$L$100,6,FALSE)</f>
        <v>#N/A</v>
      </c>
      <c r="O59" s="745" t="e">
        <f>VLOOKUP(O56,'Course List (program)'!$G$2:$L$100,6,FALSE)</f>
        <v>#N/A</v>
      </c>
      <c r="P59" s="745" t="e">
        <f>VLOOKUP(P56,'Course List (program)'!$G$2:$L$100,6,FALSE)</f>
        <v>#N/A</v>
      </c>
      <c r="Q59" s="746" t="e">
        <f>VLOOKUP(Q56,'Course List (program)'!$G$2:$L$100,6,FALSE)</f>
        <v>#N/A</v>
      </c>
      <c r="R59" s="747">
        <f>VLOOKUP(R56,'Course List (program)'!$G$2:$L$100,6,FALSE)</f>
        <v>0</v>
      </c>
      <c r="S59" s="745" t="e">
        <f>VLOOKUP(S56,'Course List (program)'!$G$2:$L$100,6,FALSE)</f>
        <v>#N/A</v>
      </c>
      <c r="T59" s="745" t="e">
        <f>VLOOKUP(T56,'Course List (program)'!$G$2:$L$100,6,FALSE)</f>
        <v>#N/A</v>
      </c>
      <c r="U59" s="748" t="e">
        <f>VLOOKUP(U56,'Course List (program)'!$G$2:$L$100,6,FALSE)</f>
        <v>#N/A</v>
      </c>
      <c r="V59" s="749">
        <f>VLOOKUP(V56,'Course List (program)'!$G$2:$L$100,6,FALSE)</f>
        <v>0</v>
      </c>
      <c r="W59" s="745" t="e">
        <f>VLOOKUP(W56,'Course List (program)'!$G$2:$L$100,6,FALSE)</f>
        <v>#N/A</v>
      </c>
      <c r="X59" s="745" t="e">
        <f>VLOOKUP(X56,'Course List (program)'!$G$2:$L$100,6,FALSE)</f>
        <v>#N/A</v>
      </c>
      <c r="Y59" s="746" t="e">
        <f>VLOOKUP(Y56,'Course List (program)'!$G$2:$L$100,6,FALSE)</f>
        <v>#N/A</v>
      </c>
      <c r="Z59" s="747">
        <f>VLOOKUP(Z56,'Course List (program)'!$G$2:$L$100,6,FALSE)</f>
        <v>0</v>
      </c>
      <c r="AA59" s="745">
        <f>VLOOKUP(AA56,'Course List (program)'!$G$2:$L$100,6,FALSE)</f>
        <v>0</v>
      </c>
      <c r="AB59" s="745">
        <f>VLOOKUP(AB56,'Course List (program)'!$G$2:$L$100,6,FALSE)</f>
        <v>0</v>
      </c>
      <c r="AC59" s="748" t="e">
        <f>VLOOKUP(AC56,'Course List (program)'!$G$2:$L$100,6,FALSE)</f>
        <v>#N/A</v>
      </c>
      <c r="AD59" s="749">
        <f>VLOOKUP(AD56,'Course List (program)'!$G$2:$L$100,6,FALSE)</f>
        <v>0</v>
      </c>
      <c r="AE59" s="745">
        <f>VLOOKUP(AE56,'Course List (program)'!$G$2:$L$100,6,FALSE)</f>
        <v>0</v>
      </c>
      <c r="AF59" s="745" t="e">
        <f>VLOOKUP(AF56,'Course List (program)'!$G$2:$L$100,6,FALSE)</f>
        <v>#N/A</v>
      </c>
      <c r="AG59" s="746" t="e">
        <f>VLOOKUP(AG56,'Course List (program)'!$G$2:$L$100,6,FALSE)</f>
        <v>#N/A</v>
      </c>
      <c r="AH59" s="747" t="e">
        <f>VLOOKUP(AH56,'Course List (program)'!$G$2:$L$100,6,FALSE)</f>
        <v>#N/A</v>
      </c>
      <c r="AI59" s="745" t="e">
        <f>VLOOKUP(AI56,'Course List (program)'!$G$2:$L$100,6,FALSE)</f>
        <v>#N/A</v>
      </c>
      <c r="AJ59" s="745">
        <f>VLOOKUP(AJ56,'Course List (program)'!$G$2:$L$100,6,FALSE)</f>
        <v>0</v>
      </c>
      <c r="AK59" s="748">
        <f>VLOOKUP(AK56,'Course List (program)'!$G$2:$L$100,6,FALSE)</f>
        <v>0</v>
      </c>
      <c r="AL59" s="750">
        <f>VLOOKUP(AL56,'Course List (program)'!$G$2:$L$100,6,FALSE)</f>
        <v>0</v>
      </c>
      <c r="AM59" s="745" t="e">
        <f>VLOOKUP(AM56,'Course List (program)'!$G$2:$L$100,6,FALSE)</f>
        <v>#N/A</v>
      </c>
      <c r="AN59" s="745" t="e">
        <f>VLOOKUP(AN56,'Course List (program)'!$G$2:$L$100,6,FALSE)</f>
        <v>#N/A</v>
      </c>
      <c r="AO59" s="746" t="e">
        <f>VLOOKUP(AO56,'Course List (program)'!$G$2:$L$100,6,FALSE)</f>
        <v>#N/A</v>
      </c>
      <c r="AP59" s="747">
        <f>VLOOKUP(AP56,'Course List (program)'!$G$2:$L$100,6,FALSE)</f>
        <v>0</v>
      </c>
      <c r="AQ59" s="745" t="e">
        <f>VLOOKUP(AQ56,'Course List (program)'!$G$2:$L$100,6,FALSE)</f>
        <v>#N/A</v>
      </c>
      <c r="AR59" s="745" t="e">
        <f>VLOOKUP(AR56,'Course List (program)'!$G$2:$L$100,6,FALSE)</f>
        <v>#N/A</v>
      </c>
      <c r="AS59" s="748" t="e">
        <f>VLOOKUP(AS56,'Course List (program)'!$G$2:$L$100,6,FALSE)</f>
        <v>#N/A</v>
      </c>
      <c r="AT59" s="1057"/>
    </row>
    <row r="60" spans="1:46" s="743" customFormat="1" ht="39.950000000000003" customHeight="1" x14ac:dyDescent="0.4">
      <c r="A60" s="700">
        <v>2</v>
      </c>
      <c r="B60" s="700" t="s">
        <v>13</v>
      </c>
      <c r="C60" s="1053"/>
      <c r="D60" s="794">
        <v>0.5</v>
      </c>
      <c r="E60" s="795">
        <v>4</v>
      </c>
      <c r="F60" s="796" t="str">
        <f>Section1Draft!E33</f>
        <v>ARCH 251.11</v>
      </c>
      <c r="G60" s="796" t="str">
        <f>Section2Draft!$E$33</f>
        <v>ARCH 251.12</v>
      </c>
      <c r="H60" s="796">
        <f>Section3Draft!E33</f>
        <v>0</v>
      </c>
      <c r="I60" s="797">
        <f>Section4Draft!E33</f>
        <v>0</v>
      </c>
      <c r="J60" s="798" t="str">
        <f>Section1Draft!L33</f>
        <v>ARCH 252.11</v>
      </c>
      <c r="K60" s="796" t="str">
        <f>Section2Draft!L33</f>
        <v>ARCH 252.12</v>
      </c>
      <c r="L60" s="796">
        <f>Section3Draft!L33</f>
        <v>0</v>
      </c>
      <c r="M60" s="799">
        <f>Section4Draft!L33</f>
        <v>0</v>
      </c>
      <c r="N60" s="800">
        <f>Section1Draft!F33</f>
        <v>0</v>
      </c>
      <c r="O60" s="796">
        <f>Section2Draft!F33</f>
        <v>0</v>
      </c>
      <c r="P60" s="796">
        <f>Section3Draft!F33</f>
        <v>0</v>
      </c>
      <c r="Q60" s="797">
        <f>Section4Draft!F33</f>
        <v>0</v>
      </c>
      <c r="R60" s="798" t="str">
        <f>Section1Draft!M33</f>
        <v>ARCH 206.01</v>
      </c>
      <c r="S60" s="796">
        <f>Section2Draft!M33</f>
        <v>0</v>
      </c>
      <c r="T60" s="796">
        <f>Section3Draft!M33</f>
        <v>0</v>
      </c>
      <c r="U60" s="799">
        <f>Section4Draft!M33</f>
        <v>0</v>
      </c>
      <c r="V60" s="800" t="str">
        <f>Section1Draft!G33</f>
        <v>ARCH 213.11</v>
      </c>
      <c r="W60" s="796">
        <f>Section2Draft!G33</f>
        <v>0</v>
      </c>
      <c r="X60" s="796">
        <f>Section3Draft!G33</f>
        <v>0</v>
      </c>
      <c r="Y60" s="797">
        <f>Section4Draft!G33</f>
        <v>0</v>
      </c>
      <c r="Z60" s="798" t="str">
        <f>Section1Draft!N33</f>
        <v>ARCH 244.11</v>
      </c>
      <c r="AA60" s="796" t="str">
        <f>Section2Draft!N33</f>
        <v>ARCH 244.12</v>
      </c>
      <c r="AB60" s="796" t="str">
        <f>Section3Draft!N33</f>
        <v>ARCH 244.13</v>
      </c>
      <c r="AC60" s="799">
        <f>Section4Draft!N33</f>
        <v>0</v>
      </c>
      <c r="AD60" s="800" t="str">
        <f>Section1Draft!H33</f>
        <v>ARCH 243.11</v>
      </c>
      <c r="AE60" s="796" t="str">
        <f>Section2Draft!H33</f>
        <v>ARCH 243.12</v>
      </c>
      <c r="AF60" s="796">
        <f>Section3Draft!H33</f>
        <v>0</v>
      </c>
      <c r="AG60" s="797">
        <f>Section4Draft!H33</f>
        <v>0</v>
      </c>
      <c r="AH60" s="798">
        <f>Section1Draft!O33</f>
        <v>0</v>
      </c>
      <c r="AI60" s="796">
        <f>Section2Draft!O33</f>
        <v>0</v>
      </c>
      <c r="AJ60" s="796" t="str">
        <f>Section3Draft!O33</f>
        <v>ARCH 252.13</v>
      </c>
      <c r="AK60" s="799" t="str">
        <f>Section4Draft!O33</f>
        <v>ARCH 252.14</v>
      </c>
      <c r="AL60" s="800" t="str">
        <f>Section1Draft!I33</f>
        <v>ARCH 261.01</v>
      </c>
      <c r="AM60" s="796">
        <f>Section2Draft!I33</f>
        <v>0</v>
      </c>
      <c r="AN60" s="796">
        <f>Section3Draft!I33</f>
        <v>0</v>
      </c>
      <c r="AO60" s="797">
        <f>Section4Draft!I33</f>
        <v>0</v>
      </c>
      <c r="AP60" s="798" t="str">
        <f>Section1Draft!P33</f>
        <v>ARCH 264.01</v>
      </c>
      <c r="AQ60" s="796">
        <f>Section2Draft!P33</f>
        <v>0</v>
      </c>
      <c r="AR60" s="796">
        <f>Section3Draft!P33</f>
        <v>0</v>
      </c>
      <c r="AS60" s="799">
        <f>Section4Draft!P33</f>
        <v>0</v>
      </c>
      <c r="AT60" s="1057"/>
    </row>
    <row r="61" spans="1:46" s="820" customFormat="1" ht="60" customHeight="1" x14ac:dyDescent="0.35">
      <c r="A61" s="814">
        <v>2</v>
      </c>
      <c r="B61" s="814" t="s">
        <v>14</v>
      </c>
      <c r="C61" s="1053"/>
      <c r="D61" s="809"/>
      <c r="E61" s="810"/>
      <c r="F61" s="815" t="str">
        <f>VLOOKUP(F60,'Course List (program)'!$G$2:$L$100,2,FALSE)</f>
        <v>Architectural Design Studio I</v>
      </c>
      <c r="G61" s="815" t="str">
        <f>VLOOKUP(G60,'Course List (program)'!$G$2:$L$100,2,FALSE)</f>
        <v>Architectural Design Studio I</v>
      </c>
      <c r="H61" s="815" t="e">
        <f>VLOOKUP(H60,'Course List (program)'!$G$2:$L$100,2,FALSE)</f>
        <v>#N/A</v>
      </c>
      <c r="I61" s="816" t="e">
        <f>VLOOKUP(I60,'Course List (program)'!$G$2:$L$100,2,FALSE)</f>
        <v>#N/A</v>
      </c>
      <c r="J61" s="817" t="str">
        <f>VLOOKUP(J60,'Course List (program)'!$G$2:$L$100,2,FALSE)</f>
        <v>Architectural Design Studio II</v>
      </c>
      <c r="K61" s="815" t="str">
        <f>VLOOKUP(K60,'Course List (program)'!$G$2:$L$100,2,FALSE)</f>
        <v>Architectural Design Studio II</v>
      </c>
      <c r="L61" s="815" t="e">
        <f>VLOOKUP(L60,'Course List (program)'!$G$2:$L$100,2,FALSE)</f>
        <v>#N/A</v>
      </c>
      <c r="M61" s="818" t="e">
        <f>VLOOKUP(M60,'Course List (program)'!$G$2:$L$100,2,FALSE)</f>
        <v>#N/A</v>
      </c>
      <c r="N61" s="819" t="e">
        <f>VLOOKUP(N60,'Course List (program)'!$G$2:$L$100,2,FALSE)</f>
        <v>#N/A</v>
      </c>
      <c r="O61" s="815" t="e">
        <f>VLOOKUP(O60,'Course List (program)'!$G$2:$L$100,2,FALSE)</f>
        <v>#N/A</v>
      </c>
      <c r="P61" s="815" t="e">
        <f>VLOOKUP(P60,'Course List (program)'!$G$2:$L$100,2,FALSE)</f>
        <v>#N/A</v>
      </c>
      <c r="Q61" s="816" t="e">
        <f>VLOOKUP(Q60,'Course List (program)'!$G$2:$L$100,2,FALSE)</f>
        <v>#N/A</v>
      </c>
      <c r="R61" s="817" t="str">
        <f>VLOOKUP(R60,'Course List (program)'!$G$2:$L$100,2,FALSE)</f>
        <v xml:space="preserve">History of Art II </v>
      </c>
      <c r="S61" s="815" t="e">
        <f>VLOOKUP(S60,'Course List (program)'!$G$2:$L$100,2,FALSE)</f>
        <v>#N/A</v>
      </c>
      <c r="T61" s="815" t="e">
        <f>VLOOKUP(T60,'Course List (program)'!$G$2:$L$100,2,FALSE)</f>
        <v>#N/A</v>
      </c>
      <c r="U61" s="818" t="e">
        <f>VLOOKUP(U60,'Course List (program)'!$G$2:$L$100,2,FALSE)</f>
        <v>#N/A</v>
      </c>
      <c r="V61" s="819" t="str">
        <f>VLOOKUP(V60,'Course List (program)'!$G$2:$L$100,2,FALSE)</f>
        <v>Construction II</v>
      </c>
      <c r="W61" s="815" t="e">
        <f>VLOOKUP(W60,'Course List (program)'!$G$2:$L$100,2,FALSE)</f>
        <v>#N/A</v>
      </c>
      <c r="X61" s="815" t="e">
        <f>VLOOKUP(X60,'Course List (program)'!$G$2:$L$100,2,FALSE)</f>
        <v>#N/A</v>
      </c>
      <c r="Y61" s="816" t="e">
        <f>VLOOKUP(Y60,'Course List (program)'!$G$2:$L$100,2,FALSE)</f>
        <v>#N/A</v>
      </c>
      <c r="Z61" s="817" t="str">
        <f>VLOOKUP(Z60,'Course List (program)'!$G$2:$L$100,2,FALSE)</f>
        <v>Theory of Buildings II</v>
      </c>
      <c r="AA61" s="815" t="str">
        <f>VLOOKUP(AA60,'Course List (program)'!$G$2:$L$100,2,FALSE)</f>
        <v>Theory of Buildings II</v>
      </c>
      <c r="AB61" s="815" t="str">
        <f>VLOOKUP(AB60,'Course List (program)'!$G$2:$L$100,2,FALSE)</f>
        <v>Theory of Buildings II</v>
      </c>
      <c r="AC61" s="818" t="e">
        <f>VLOOKUP(AC60,'Course List (program)'!$G$2:$L$100,2,FALSE)</f>
        <v>#N/A</v>
      </c>
      <c r="AD61" s="819" t="str">
        <f>VLOOKUP(AD60,'Course List (program)'!$G$2:$L$100,2,FALSE)</f>
        <v>Theory of Buildings I</v>
      </c>
      <c r="AE61" s="815" t="str">
        <f>VLOOKUP(AE60,'Course List (program)'!$G$2:$L$100,2,FALSE)</f>
        <v>Theory of Buildings I</v>
      </c>
      <c r="AF61" s="815" t="e">
        <f>VLOOKUP(AF60,'Course List (program)'!$G$2:$L$100,2,FALSE)</f>
        <v>#N/A</v>
      </c>
      <c r="AG61" s="816" t="e">
        <f>VLOOKUP(AG60,'Course List (program)'!$G$2:$L$100,2,FALSE)</f>
        <v>#N/A</v>
      </c>
      <c r="AH61" s="817" t="e">
        <f>VLOOKUP(AH60,'Course List (program)'!$G$2:$L$100,2,FALSE)</f>
        <v>#N/A</v>
      </c>
      <c r="AI61" s="815" t="e">
        <f>VLOOKUP(AI60,'Course List (program)'!$G$2:$L$100,2,FALSE)</f>
        <v>#N/A</v>
      </c>
      <c r="AJ61" s="815" t="str">
        <f>VLOOKUP(AJ60,'Course List (program)'!$G$2:$L$100,2,FALSE)</f>
        <v>Architectural Design Studio II</v>
      </c>
      <c r="AK61" s="818" t="str">
        <f>VLOOKUP(AK60,'Course List (program)'!$G$2:$L$100,2,FALSE)</f>
        <v>Architectural Design Studio II</v>
      </c>
      <c r="AL61" s="819" t="str">
        <f>VLOOKUP(AL60,'Course List (program)'!$G$2:$L$100,2,FALSE)</f>
        <v>Building Statics</v>
      </c>
      <c r="AM61" s="815" t="e">
        <f>VLOOKUP(AM60,'Course List (program)'!$G$2:$L$100,2,FALSE)</f>
        <v>#N/A</v>
      </c>
      <c r="AN61" s="815" t="e">
        <f>VLOOKUP(AN60,'Course List (program)'!$G$2:$L$100,2,FALSE)</f>
        <v>#N/A</v>
      </c>
      <c r="AO61" s="816" t="e">
        <f>VLOOKUP(AO60,'Course List (program)'!$G$2:$L$100,2,FALSE)</f>
        <v>#N/A</v>
      </c>
      <c r="AP61" s="817" t="str">
        <f>VLOOKUP(AP60,'Course List (program)'!$G$2:$L$100,2,FALSE)</f>
        <v xml:space="preserve">Mechanical and Electrical Building Services </v>
      </c>
      <c r="AQ61" s="815" t="e">
        <f>VLOOKUP(AQ60,'Course List (program)'!$G$2:$L$100,2,FALSE)</f>
        <v>#N/A</v>
      </c>
      <c r="AR61" s="815" t="e">
        <f>VLOOKUP(AR60,'Course List (program)'!$G$2:$L$100,2,FALSE)</f>
        <v>#N/A</v>
      </c>
      <c r="AS61" s="818" t="e">
        <f>VLOOKUP(AS60,'Course List (program)'!$G$2:$L$100,2,FALSE)</f>
        <v>#N/A</v>
      </c>
      <c r="AT61" s="1057"/>
    </row>
    <row r="62" spans="1:46" s="808" customFormat="1" ht="39.950000000000003" customHeight="1" x14ac:dyDescent="0.3">
      <c r="A62" s="813">
        <v>2</v>
      </c>
      <c r="B62" s="813" t="s">
        <v>809</v>
      </c>
      <c r="C62" s="1053"/>
      <c r="D62" s="834"/>
      <c r="E62" s="835"/>
      <c r="F62" s="827" t="str">
        <f>VLOOKUP(F60,'Course List (program)'!$G$2:$L$100,3,FALSE)</f>
        <v>Doç. Orhan ÖZGÜNER</v>
      </c>
      <c r="G62" s="827" t="str">
        <f>VLOOKUP(G60,'Course List (program)'!$G$2:$L$100,3,FALSE)</f>
        <v>Prof. Dr. Yavuz KOŞANER</v>
      </c>
      <c r="H62" s="827" t="e">
        <f>VLOOKUP(H60,'Course List (program)'!$G$2:$L$100,3,FALSE)</f>
        <v>#N/A</v>
      </c>
      <c r="I62" s="828" t="e">
        <f>VLOOKUP(I60,'Course List (program)'!$G$2:$L$100,3,FALSE)</f>
        <v>#N/A</v>
      </c>
      <c r="J62" s="829" t="str">
        <f>VLOOKUP(J60,'Course List (program)'!$G$2:$L$100,3,FALSE)</f>
        <v>Öğr. Gör. Orhun ALKAN</v>
      </c>
      <c r="K62" s="827" t="str">
        <f>VLOOKUP(K60,'Course List (program)'!$G$2:$L$100,3,FALSE)</f>
        <v>Öğr. Gör. Nazmi KARAKUŞ</v>
      </c>
      <c r="L62" s="827" t="e">
        <f>VLOOKUP(L60,'Course List (program)'!$G$2:$L$100,3,FALSE)</f>
        <v>#N/A</v>
      </c>
      <c r="M62" s="830" t="e">
        <f>VLOOKUP(M60,'Course List (program)'!$G$2:$L$100,3,FALSE)</f>
        <v>#N/A</v>
      </c>
      <c r="N62" s="831" t="e">
        <f>VLOOKUP(N60,'Course List (program)'!$G$2:$L$100,3,FALSE)</f>
        <v>#N/A</v>
      </c>
      <c r="O62" s="827" t="e">
        <f>VLOOKUP(O60,'Course List (program)'!$G$2:$L$100,3,FALSE)</f>
        <v>#N/A</v>
      </c>
      <c r="P62" s="827" t="e">
        <f>VLOOKUP(P60,'Course List (program)'!$G$2:$L$100,3,FALSE)</f>
        <v>#N/A</v>
      </c>
      <c r="Q62" s="828" t="e">
        <f>VLOOKUP(Q60,'Course List (program)'!$G$2:$L$100,3,FALSE)</f>
        <v>#N/A</v>
      </c>
      <c r="R62" s="829" t="str">
        <f>VLOOKUP(R60,'Course List (program)'!$G$2:$L$100,3,FALSE)</f>
        <v>Yrd. Doç. Dr. Ayşe Nur EREK</v>
      </c>
      <c r="S62" s="827" t="e">
        <f>VLOOKUP(S60,'Course List (program)'!$G$2:$L$100,3,FALSE)</f>
        <v>#N/A</v>
      </c>
      <c r="T62" s="827" t="e">
        <f>VLOOKUP(T60,'Course List (program)'!$G$2:$L$100,3,FALSE)</f>
        <v>#N/A</v>
      </c>
      <c r="U62" s="830" t="e">
        <f>VLOOKUP(U60,'Course List (program)'!$G$2:$L$100,3,FALSE)</f>
        <v>#N/A</v>
      </c>
      <c r="V62" s="831" t="str">
        <f>VLOOKUP(V60,'Course List (program)'!$G$2:$L$100,3,FALSE)</f>
        <v>Öğr. Gör. Gülçin SOYAK</v>
      </c>
      <c r="W62" s="827" t="e">
        <f>VLOOKUP(W60,'Course List (program)'!$G$2:$L$100,3,FALSE)</f>
        <v>#N/A</v>
      </c>
      <c r="X62" s="827" t="e">
        <f>VLOOKUP(X60,'Course List (program)'!$G$2:$L$100,3,FALSE)</f>
        <v>#N/A</v>
      </c>
      <c r="Y62" s="828" t="e">
        <f>VLOOKUP(Y60,'Course List (program)'!$G$2:$L$100,3,FALSE)</f>
        <v>#N/A</v>
      </c>
      <c r="Z62" s="829" t="str">
        <f>VLOOKUP(Z60,'Course List (program)'!$G$2:$L$100,3,FALSE)</f>
        <v>Prof. Dr. A. Zekiye ABALI</v>
      </c>
      <c r="AA62" s="827" t="str">
        <f>VLOOKUP(AA60,'Course List (program)'!$G$2:$L$100,3,FALSE)</f>
        <v>Yrd. Doç. Dr. Sevim  ATEŞ</v>
      </c>
      <c r="AB62" s="827" t="str">
        <f>VLOOKUP(AB60,'Course List (program)'!$G$2:$L$100,3,FALSE)</f>
        <v>Yrd. Doç. Dr. Hakan UZBERK</v>
      </c>
      <c r="AC62" s="830" t="e">
        <f>VLOOKUP(AC60,'Course List (program)'!$G$2:$L$100,3,FALSE)</f>
        <v>#N/A</v>
      </c>
      <c r="AD62" s="831" t="str">
        <f>VLOOKUP(AD60,'Course List (program)'!$G$2:$L$100,3,FALSE)</f>
        <v>Prof. Dr. A. Zekiye ABALI</v>
      </c>
      <c r="AE62" s="827" t="str">
        <f>VLOOKUP(AE60,'Course List (program)'!$G$2:$L$100,3,FALSE)</f>
        <v>Yrd. Doç. Dr. Hakan UZBERK</v>
      </c>
      <c r="AF62" s="827" t="e">
        <f>VLOOKUP(AF60,'Course List (program)'!$G$2:$L$100,3,FALSE)</f>
        <v>#N/A</v>
      </c>
      <c r="AG62" s="828" t="e">
        <f>VLOOKUP(AG60,'Course List (program)'!$G$2:$L$100,3,FALSE)</f>
        <v>#N/A</v>
      </c>
      <c r="AH62" s="829" t="e">
        <f>VLOOKUP(AH60,'Course List (program)'!$G$2:$L$100,3,FALSE)</f>
        <v>#N/A</v>
      </c>
      <c r="AI62" s="827" t="e">
        <f>VLOOKUP(AI60,'Course List (program)'!$G$2:$L$100,3,FALSE)</f>
        <v>#N/A</v>
      </c>
      <c r="AJ62" s="827" t="str">
        <f>VLOOKUP(AJ60,'Course List (program)'!$G$2:$L$100,3,FALSE)</f>
        <v>Öğr. Gör. Nişan YAUBYAN</v>
      </c>
      <c r="AK62" s="830" t="str">
        <f>VLOOKUP(AK60,'Course List (program)'!$G$2:$L$100,3,FALSE)</f>
        <v>Yrd. Doç. Dr. Murat ŞAHİN</v>
      </c>
      <c r="AL62" s="831" t="str">
        <f>VLOOKUP(AL60,'Course List (program)'!$G$2:$L$100,3,FALSE)</f>
        <v>Öğr. Gör. Cem KUM</v>
      </c>
      <c r="AM62" s="827" t="e">
        <f>VLOOKUP(AM60,'Course List (program)'!$G$2:$L$100,3,FALSE)</f>
        <v>#N/A</v>
      </c>
      <c r="AN62" s="827" t="e">
        <f>VLOOKUP(AN60,'Course List (program)'!$G$2:$L$100,3,FALSE)</f>
        <v>#N/A</v>
      </c>
      <c r="AO62" s="828" t="e">
        <f>VLOOKUP(AO60,'Course List (program)'!$G$2:$L$100,3,FALSE)</f>
        <v>#N/A</v>
      </c>
      <c r="AP62" s="829" t="str">
        <f>VLOOKUP(AP60,'Course List (program)'!$G$2:$L$100,3,FALSE)</f>
        <v>Öğr. Gör. Cengiz GÖKÇE</v>
      </c>
      <c r="AQ62" s="827" t="e">
        <f>VLOOKUP(AQ60,'Course List (program)'!$G$2:$L$100,3,FALSE)</f>
        <v>#N/A</v>
      </c>
      <c r="AR62" s="827" t="e">
        <f>VLOOKUP(AR60,'Course List (program)'!$G$2:$L$100,3,FALSE)</f>
        <v>#N/A</v>
      </c>
      <c r="AS62" s="830" t="e">
        <f>VLOOKUP(AS60,'Course List (program)'!$G$2:$L$100,3,FALSE)</f>
        <v>#N/A</v>
      </c>
      <c r="AT62" s="1057"/>
    </row>
    <row r="63" spans="1:46" ht="39.950000000000003" hidden="1" customHeight="1" x14ac:dyDescent="0.4">
      <c r="A63" s="700">
        <v>2</v>
      </c>
      <c r="B63" s="700" t="s">
        <v>540</v>
      </c>
      <c r="C63" s="1053"/>
      <c r="D63" s="772"/>
      <c r="E63" s="773"/>
      <c r="F63" s="745">
        <f>VLOOKUP(F60,'Course List (program)'!$G$2:$L$100,6,FALSE)</f>
        <v>0</v>
      </c>
      <c r="G63" s="745">
        <f>VLOOKUP(G60,'Course List (program)'!$G$2:$L$100,6,FALSE)</f>
        <v>0</v>
      </c>
      <c r="H63" s="745" t="e">
        <f>VLOOKUP(H60,'Course List (program)'!$G$2:$L$100,6,FALSE)</f>
        <v>#N/A</v>
      </c>
      <c r="I63" s="746" t="e">
        <f>VLOOKUP(I60,'Course List (program)'!$G$2:$L$100,6,FALSE)</f>
        <v>#N/A</v>
      </c>
      <c r="J63" s="747">
        <f>VLOOKUP(J60,'Course List (program)'!$G$2:$L$100,6,FALSE)</f>
        <v>0</v>
      </c>
      <c r="K63" s="745">
        <f>VLOOKUP(K60,'Course List (program)'!$G$2:$L$100,6,FALSE)</f>
        <v>0</v>
      </c>
      <c r="L63" s="745" t="e">
        <f>VLOOKUP(L60,'Course List (program)'!$G$2:$L$100,6,FALSE)</f>
        <v>#N/A</v>
      </c>
      <c r="M63" s="748" t="e">
        <f>VLOOKUP(M60,'Course List (program)'!$G$2:$L$100,6,FALSE)</f>
        <v>#N/A</v>
      </c>
      <c r="N63" s="749" t="e">
        <f>VLOOKUP(N60,'Course List (program)'!$G$2:$L$100,6,FALSE)</f>
        <v>#N/A</v>
      </c>
      <c r="O63" s="745" t="e">
        <f>VLOOKUP(O60,'Course List (program)'!$G$2:$L$100,6,FALSE)</f>
        <v>#N/A</v>
      </c>
      <c r="P63" s="745" t="e">
        <f>VLOOKUP(P60,'Course List (program)'!$G$2:$L$100,6,FALSE)</f>
        <v>#N/A</v>
      </c>
      <c r="Q63" s="746" t="e">
        <f>VLOOKUP(Q60,'Course List (program)'!$G$2:$L$100,6,FALSE)</f>
        <v>#N/A</v>
      </c>
      <c r="R63" s="747">
        <f>VLOOKUP(R60,'Course List (program)'!$G$2:$L$100,6,FALSE)</f>
        <v>0</v>
      </c>
      <c r="S63" s="745" t="e">
        <f>VLOOKUP(S60,'Course List (program)'!$G$2:$L$100,6,FALSE)</f>
        <v>#N/A</v>
      </c>
      <c r="T63" s="745" t="e">
        <f>VLOOKUP(T60,'Course List (program)'!$G$2:$L$100,6,FALSE)</f>
        <v>#N/A</v>
      </c>
      <c r="U63" s="748" t="e">
        <f>VLOOKUP(U60,'Course List (program)'!$G$2:$L$100,6,FALSE)</f>
        <v>#N/A</v>
      </c>
      <c r="V63" s="749">
        <f>VLOOKUP(V60,'Course List (program)'!$G$2:$L$100,6,FALSE)</f>
        <v>0</v>
      </c>
      <c r="W63" s="745" t="e">
        <f>VLOOKUP(W60,'Course List (program)'!$G$2:$L$100,6,FALSE)</f>
        <v>#N/A</v>
      </c>
      <c r="X63" s="745" t="e">
        <f>VLOOKUP(X60,'Course List (program)'!$G$2:$L$100,6,FALSE)</f>
        <v>#N/A</v>
      </c>
      <c r="Y63" s="746" t="e">
        <f>VLOOKUP(Y60,'Course List (program)'!$G$2:$L$100,6,FALSE)</f>
        <v>#N/A</v>
      </c>
      <c r="Z63" s="747">
        <f>VLOOKUP(Z60,'Course List (program)'!$G$2:$L$100,6,FALSE)</f>
        <v>0</v>
      </c>
      <c r="AA63" s="745">
        <f>VLOOKUP(AA60,'Course List (program)'!$G$2:$L$100,6,FALSE)</f>
        <v>0</v>
      </c>
      <c r="AB63" s="745">
        <f>VLOOKUP(AB60,'Course List (program)'!$G$2:$L$100,6,FALSE)</f>
        <v>0</v>
      </c>
      <c r="AC63" s="748" t="e">
        <f>VLOOKUP(AC60,'Course List (program)'!$G$2:$L$100,6,FALSE)</f>
        <v>#N/A</v>
      </c>
      <c r="AD63" s="749">
        <f>VLOOKUP(AD60,'Course List (program)'!$G$2:$L$100,6,FALSE)</f>
        <v>0</v>
      </c>
      <c r="AE63" s="745">
        <f>VLOOKUP(AE60,'Course List (program)'!$G$2:$L$100,6,FALSE)</f>
        <v>0</v>
      </c>
      <c r="AF63" s="745" t="e">
        <f>VLOOKUP(AF60,'Course List (program)'!$G$2:$L$100,6,FALSE)</f>
        <v>#N/A</v>
      </c>
      <c r="AG63" s="746" t="e">
        <f>VLOOKUP(AG60,'Course List (program)'!$G$2:$L$100,6,FALSE)</f>
        <v>#N/A</v>
      </c>
      <c r="AH63" s="747" t="e">
        <f>VLOOKUP(AH60,'Course List (program)'!$G$2:$L$100,6,FALSE)</f>
        <v>#N/A</v>
      </c>
      <c r="AI63" s="745" t="e">
        <f>VLOOKUP(AI60,'Course List (program)'!$G$2:$L$100,6,FALSE)</f>
        <v>#N/A</v>
      </c>
      <c r="AJ63" s="745">
        <f>VLOOKUP(AJ60,'Course List (program)'!$G$2:$L$100,6,FALSE)</f>
        <v>0</v>
      </c>
      <c r="AK63" s="748">
        <f>VLOOKUP(AK60,'Course List (program)'!$G$2:$L$100,6,FALSE)</f>
        <v>0</v>
      </c>
      <c r="AL63" s="750">
        <f>VLOOKUP(AL60,'Course List (program)'!$G$2:$L$100,6,FALSE)</f>
        <v>0</v>
      </c>
      <c r="AM63" s="745" t="e">
        <f>VLOOKUP(AM60,'Course List (program)'!$G$2:$L$100,6,FALSE)</f>
        <v>#N/A</v>
      </c>
      <c r="AN63" s="745" t="e">
        <f>VLOOKUP(AN60,'Course List (program)'!$G$2:$L$100,6,FALSE)</f>
        <v>#N/A</v>
      </c>
      <c r="AO63" s="746" t="e">
        <f>VLOOKUP(AO60,'Course List (program)'!$G$2:$L$100,6,FALSE)</f>
        <v>#N/A</v>
      </c>
      <c r="AP63" s="747">
        <f>VLOOKUP(AP60,'Course List (program)'!$G$2:$L$100,6,FALSE)</f>
        <v>0</v>
      </c>
      <c r="AQ63" s="745" t="e">
        <f>VLOOKUP(AQ60,'Course List (program)'!$G$2:$L$100,6,FALSE)</f>
        <v>#N/A</v>
      </c>
      <c r="AR63" s="745" t="e">
        <f>VLOOKUP(AR60,'Course List (program)'!$G$2:$L$100,6,FALSE)</f>
        <v>#N/A</v>
      </c>
      <c r="AS63" s="748" t="e">
        <f>VLOOKUP(AS60,'Course List (program)'!$G$2:$L$100,6,FALSE)</f>
        <v>#N/A</v>
      </c>
      <c r="AT63" s="1057"/>
    </row>
    <row r="64" spans="1:46" s="743" customFormat="1" ht="39.950000000000003" customHeight="1" x14ac:dyDescent="0.4">
      <c r="A64" s="700">
        <v>2</v>
      </c>
      <c r="B64" s="700" t="s">
        <v>13</v>
      </c>
      <c r="C64" s="1053"/>
      <c r="D64" s="794">
        <v>0.54166666666666663</v>
      </c>
      <c r="E64" s="795">
        <v>5</v>
      </c>
      <c r="F64" s="796">
        <f>Section1Draft!E35</f>
        <v>0</v>
      </c>
      <c r="G64" s="796">
        <f>Section2Draft!$E$35</f>
        <v>0</v>
      </c>
      <c r="H64" s="796">
        <f>Section3Draft!E35</f>
        <v>0</v>
      </c>
      <c r="I64" s="797">
        <f>Section4Draft!E35</f>
        <v>0</v>
      </c>
      <c r="J64" s="798">
        <f>Section1Draft!L35</f>
        <v>0</v>
      </c>
      <c r="K64" s="796">
        <f>Section2Draft!L35</f>
        <v>0</v>
      </c>
      <c r="L64" s="796">
        <f>Section3Draft!L35</f>
        <v>0</v>
      </c>
      <c r="M64" s="799">
        <f>Section4Draft!L35</f>
        <v>0</v>
      </c>
      <c r="N64" s="800" t="str">
        <f>Section1Draft!F35</f>
        <v>ARCH 261.01</v>
      </c>
      <c r="O64" s="796">
        <f>Section2Draft!F35</f>
        <v>0</v>
      </c>
      <c r="P64" s="796">
        <f>Section3Draft!F35</f>
        <v>0</v>
      </c>
      <c r="Q64" s="797">
        <f>Section4Draft!F35</f>
        <v>0</v>
      </c>
      <c r="R64" s="798" t="str">
        <f>Section1Draft!M35</f>
        <v>ARCH 206.01</v>
      </c>
      <c r="S64" s="796">
        <f>Section2Draft!M35</f>
        <v>0</v>
      </c>
      <c r="T64" s="796">
        <f>Section3Draft!M35</f>
        <v>0</v>
      </c>
      <c r="U64" s="799">
        <f>Section4Draft!M35</f>
        <v>0</v>
      </c>
      <c r="V64" s="800">
        <f>Section1Draft!G35</f>
        <v>0</v>
      </c>
      <c r="W64" s="796">
        <f>Section2Draft!G35</f>
        <v>0</v>
      </c>
      <c r="X64" s="796">
        <f>Section3Draft!G35</f>
        <v>0</v>
      </c>
      <c r="Y64" s="797">
        <f>Section4Draft!G35</f>
        <v>0</v>
      </c>
      <c r="Z64" s="798">
        <f>Section1Draft!N35</f>
        <v>0</v>
      </c>
      <c r="AA64" s="796">
        <f>Section2Draft!N35</f>
        <v>0</v>
      </c>
      <c r="AB64" s="796">
        <f>Section3Draft!N35</f>
        <v>0</v>
      </c>
      <c r="AC64" s="799">
        <f>Section4Draft!N35</f>
        <v>0</v>
      </c>
      <c r="AD64" s="800">
        <f>Section1Draft!H35</f>
        <v>0</v>
      </c>
      <c r="AE64" s="796">
        <f>Section2Draft!H35</f>
        <v>0</v>
      </c>
      <c r="AF64" s="796">
        <f>Section3Draft!H35</f>
        <v>0</v>
      </c>
      <c r="AG64" s="797">
        <f>Section4Draft!H35</f>
        <v>0</v>
      </c>
      <c r="AH64" s="798">
        <f>Section1Draft!O35</f>
        <v>0</v>
      </c>
      <c r="AI64" s="796">
        <f>Section2Draft!O35</f>
        <v>0</v>
      </c>
      <c r="AJ64" s="796">
        <f>Section3Draft!O35</f>
        <v>0</v>
      </c>
      <c r="AK64" s="799">
        <f>Section4Draft!O35</f>
        <v>0</v>
      </c>
      <c r="AL64" s="800">
        <f>Section1Draft!I35</f>
        <v>0</v>
      </c>
      <c r="AM64" s="796">
        <f>Section2Draft!I35</f>
        <v>0</v>
      </c>
      <c r="AN64" s="796">
        <f>Section3Draft!I35</f>
        <v>0</v>
      </c>
      <c r="AO64" s="797">
        <f>Section4Draft!I35</f>
        <v>0</v>
      </c>
      <c r="AP64" s="798">
        <f>Section1Draft!P35</f>
        <v>0</v>
      </c>
      <c r="AQ64" s="796">
        <f>Section2Draft!P35</f>
        <v>0</v>
      </c>
      <c r="AR64" s="796">
        <f>Section3Draft!P35</f>
        <v>0</v>
      </c>
      <c r="AS64" s="799">
        <f>Section4Draft!P35</f>
        <v>0</v>
      </c>
      <c r="AT64" s="1057"/>
    </row>
    <row r="65" spans="1:46" s="820" customFormat="1" ht="60" customHeight="1" x14ac:dyDescent="0.35">
      <c r="A65" s="814">
        <v>2</v>
      </c>
      <c r="B65" s="814" t="s">
        <v>14</v>
      </c>
      <c r="C65" s="1053"/>
      <c r="D65" s="809"/>
      <c r="E65" s="810"/>
      <c r="F65" s="815" t="e">
        <f>VLOOKUP(F64,'Course List (program)'!$G$2:$L$100,2,FALSE)</f>
        <v>#N/A</v>
      </c>
      <c r="G65" s="815" t="e">
        <f>VLOOKUP(G64,'Course List (program)'!$G$2:$L$100,2,FALSE)</f>
        <v>#N/A</v>
      </c>
      <c r="H65" s="815" t="e">
        <f>VLOOKUP(H64,'Course List (program)'!$G$2:$L$100,2,FALSE)</f>
        <v>#N/A</v>
      </c>
      <c r="I65" s="816" t="e">
        <f>VLOOKUP(I64,'Course List (program)'!$G$2:$L$100,2,FALSE)</f>
        <v>#N/A</v>
      </c>
      <c r="J65" s="817" t="e">
        <f>VLOOKUP(J64,'Course List (program)'!$G$2:$L$100,2,FALSE)</f>
        <v>#N/A</v>
      </c>
      <c r="K65" s="815" t="e">
        <f>VLOOKUP(K64,'Course List (program)'!$G$2:$L$100,2,FALSE)</f>
        <v>#N/A</v>
      </c>
      <c r="L65" s="815" t="e">
        <f>VLOOKUP(L64,'Course List (program)'!$G$2:$L$100,2,FALSE)</f>
        <v>#N/A</v>
      </c>
      <c r="M65" s="818" t="e">
        <f>VLOOKUP(M64,'Course List (program)'!$G$2:$L$100,2,FALSE)</f>
        <v>#N/A</v>
      </c>
      <c r="N65" s="819" t="str">
        <f>VLOOKUP(N64,'Course List (program)'!$G$2:$L$100,2,FALSE)</f>
        <v>Building Statics</v>
      </c>
      <c r="O65" s="815" t="e">
        <f>VLOOKUP(O64,'Course List (program)'!$G$2:$L$100,2,FALSE)</f>
        <v>#N/A</v>
      </c>
      <c r="P65" s="815" t="e">
        <f>VLOOKUP(P64,'Course List (program)'!$G$2:$L$100,2,FALSE)</f>
        <v>#N/A</v>
      </c>
      <c r="Q65" s="816" t="e">
        <f>VLOOKUP(Q64,'Course List (program)'!$G$2:$L$100,2,FALSE)</f>
        <v>#N/A</v>
      </c>
      <c r="R65" s="817" t="str">
        <f>VLOOKUP(R64,'Course List (program)'!$G$2:$L$100,2,FALSE)</f>
        <v xml:space="preserve">History of Art II </v>
      </c>
      <c r="S65" s="815" t="e">
        <f>VLOOKUP(S64,'Course List (program)'!$G$2:$L$100,2,FALSE)</f>
        <v>#N/A</v>
      </c>
      <c r="T65" s="815" t="e">
        <f>VLOOKUP(T64,'Course List (program)'!$G$2:$L$100,2,FALSE)</f>
        <v>#N/A</v>
      </c>
      <c r="U65" s="818" t="e">
        <f>VLOOKUP(U64,'Course List (program)'!$G$2:$L$100,2,FALSE)</f>
        <v>#N/A</v>
      </c>
      <c r="V65" s="819" t="e">
        <f>VLOOKUP(V64,'Course List (program)'!$G$2:$L$100,2,FALSE)</f>
        <v>#N/A</v>
      </c>
      <c r="W65" s="815" t="e">
        <f>VLOOKUP(W64,'Course List (program)'!$G$2:$L$100,2,FALSE)</f>
        <v>#N/A</v>
      </c>
      <c r="X65" s="815" t="e">
        <f>VLOOKUP(X64,'Course List (program)'!$G$2:$L$100,2,FALSE)</f>
        <v>#N/A</v>
      </c>
      <c r="Y65" s="816" t="e">
        <f>VLOOKUP(Y64,'Course List (program)'!$G$2:$L$100,2,FALSE)</f>
        <v>#N/A</v>
      </c>
      <c r="Z65" s="817" t="e">
        <f>VLOOKUP(Z64,'Course List (program)'!$G$2:$L$100,2,FALSE)</f>
        <v>#N/A</v>
      </c>
      <c r="AA65" s="815" t="e">
        <f>VLOOKUP(AA64,'Course List (program)'!$G$2:$L$100,2,FALSE)</f>
        <v>#N/A</v>
      </c>
      <c r="AB65" s="815" t="e">
        <f>VLOOKUP(AB64,'Course List (program)'!$G$2:$L$100,2,FALSE)</f>
        <v>#N/A</v>
      </c>
      <c r="AC65" s="818" t="e">
        <f>VLOOKUP(AC64,'Course List (program)'!$G$2:$L$100,2,FALSE)</f>
        <v>#N/A</v>
      </c>
      <c r="AD65" s="819" t="e">
        <f>VLOOKUP(AD64,'Course List (program)'!$G$2:$L$100,2,FALSE)</f>
        <v>#N/A</v>
      </c>
      <c r="AE65" s="815" t="e">
        <f>VLOOKUP(AE64,'Course List (program)'!$G$2:$L$100,2,FALSE)</f>
        <v>#N/A</v>
      </c>
      <c r="AF65" s="815" t="e">
        <f>VLOOKUP(AF64,'Course List (program)'!$G$2:$L$100,2,FALSE)</f>
        <v>#N/A</v>
      </c>
      <c r="AG65" s="816" t="e">
        <f>VLOOKUP(AG64,'Course List (program)'!$G$2:$L$100,2,FALSE)</f>
        <v>#N/A</v>
      </c>
      <c r="AH65" s="817" t="e">
        <f>VLOOKUP(AH64,'Course List (program)'!$G$2:$L$100,2,FALSE)</f>
        <v>#N/A</v>
      </c>
      <c r="AI65" s="815" t="e">
        <f>VLOOKUP(AI64,'Course List (program)'!$G$2:$L$100,2,FALSE)</f>
        <v>#N/A</v>
      </c>
      <c r="AJ65" s="815" t="e">
        <f>VLOOKUP(AJ64,'Course List (program)'!$G$2:$L$100,2,FALSE)</f>
        <v>#N/A</v>
      </c>
      <c r="AK65" s="818" t="e">
        <f>VLOOKUP(AK64,'Course List (program)'!$G$2:$L$100,2,FALSE)</f>
        <v>#N/A</v>
      </c>
      <c r="AL65" s="819" t="e">
        <f>VLOOKUP(AL64,'Course List (program)'!$G$2:$L$100,2,FALSE)</f>
        <v>#N/A</v>
      </c>
      <c r="AM65" s="815" t="e">
        <f>VLOOKUP(AM64,'Course List (program)'!$G$2:$L$100,2,FALSE)</f>
        <v>#N/A</v>
      </c>
      <c r="AN65" s="815" t="e">
        <f>VLOOKUP(AN64,'Course List (program)'!$G$2:$L$100,2,FALSE)</f>
        <v>#N/A</v>
      </c>
      <c r="AO65" s="816" t="e">
        <f>VLOOKUP(AO64,'Course List (program)'!$G$2:$L$100,2,FALSE)</f>
        <v>#N/A</v>
      </c>
      <c r="AP65" s="817" t="e">
        <f>VLOOKUP(AP64,'Course List (program)'!$G$2:$L$100,2,FALSE)</f>
        <v>#N/A</v>
      </c>
      <c r="AQ65" s="815" t="e">
        <f>VLOOKUP(AQ64,'Course List (program)'!$G$2:$L$100,2,FALSE)</f>
        <v>#N/A</v>
      </c>
      <c r="AR65" s="815" t="e">
        <f>VLOOKUP(AR64,'Course List (program)'!$G$2:$L$100,2,FALSE)</f>
        <v>#N/A</v>
      </c>
      <c r="AS65" s="818" t="e">
        <f>VLOOKUP(AS64,'Course List (program)'!$G$2:$L$100,2,FALSE)</f>
        <v>#N/A</v>
      </c>
      <c r="AT65" s="1057"/>
    </row>
    <row r="66" spans="1:46" s="808" customFormat="1" ht="39.950000000000003" customHeight="1" x14ac:dyDescent="0.3">
      <c r="A66" s="813">
        <v>2</v>
      </c>
      <c r="B66" s="813" t="s">
        <v>809</v>
      </c>
      <c r="C66" s="1053"/>
      <c r="D66" s="834"/>
      <c r="E66" s="835"/>
      <c r="F66" s="827" t="e">
        <f>VLOOKUP(F64,'Course List (program)'!$G$2:$L$100,3,FALSE)</f>
        <v>#N/A</v>
      </c>
      <c r="G66" s="827" t="e">
        <f>VLOOKUP(G64,'Course List (program)'!$G$2:$L$100,3,FALSE)</f>
        <v>#N/A</v>
      </c>
      <c r="H66" s="827" t="e">
        <f>VLOOKUP(H64,'Course List (program)'!$G$2:$L$100,3,FALSE)</f>
        <v>#N/A</v>
      </c>
      <c r="I66" s="828" t="e">
        <f>VLOOKUP(I64,'Course List (program)'!$G$2:$L$100,3,FALSE)</f>
        <v>#N/A</v>
      </c>
      <c r="J66" s="829" t="e">
        <f>VLOOKUP(J64,'Course List (program)'!$G$2:$L$100,3,FALSE)</f>
        <v>#N/A</v>
      </c>
      <c r="K66" s="827" t="e">
        <f>VLOOKUP(K64,'Course List (program)'!$G$2:$L$100,3,FALSE)</f>
        <v>#N/A</v>
      </c>
      <c r="L66" s="827" t="e">
        <f>VLOOKUP(L64,'Course List (program)'!$G$2:$L$100,3,FALSE)</f>
        <v>#N/A</v>
      </c>
      <c r="M66" s="830" t="e">
        <f>VLOOKUP(M64,'Course List (program)'!$G$2:$L$100,3,FALSE)</f>
        <v>#N/A</v>
      </c>
      <c r="N66" s="831" t="str">
        <f>VLOOKUP(N64,'Course List (program)'!$G$2:$L$100,3,FALSE)</f>
        <v>Öğr. Gör. Cem KUM</v>
      </c>
      <c r="O66" s="827" t="e">
        <f>VLOOKUP(O64,'Course List (program)'!$G$2:$L$100,3,FALSE)</f>
        <v>#N/A</v>
      </c>
      <c r="P66" s="827" t="e">
        <f>VLOOKUP(P64,'Course List (program)'!$G$2:$L$100,3,FALSE)</f>
        <v>#N/A</v>
      </c>
      <c r="Q66" s="828" t="e">
        <f>VLOOKUP(Q64,'Course List (program)'!$G$2:$L$100,3,FALSE)</f>
        <v>#N/A</v>
      </c>
      <c r="R66" s="829" t="str">
        <f>VLOOKUP(R64,'Course List (program)'!$G$2:$L$100,3,FALSE)</f>
        <v>Yrd. Doç. Dr. Ayşe Nur EREK</v>
      </c>
      <c r="S66" s="827" t="e">
        <f>VLOOKUP(S64,'Course List (program)'!$G$2:$L$100,3,FALSE)</f>
        <v>#N/A</v>
      </c>
      <c r="T66" s="827" t="e">
        <f>VLOOKUP(T64,'Course List (program)'!$G$2:$L$100,3,FALSE)</f>
        <v>#N/A</v>
      </c>
      <c r="U66" s="830" t="e">
        <f>VLOOKUP(U64,'Course List (program)'!$G$2:$L$100,3,FALSE)</f>
        <v>#N/A</v>
      </c>
      <c r="V66" s="831" t="e">
        <f>VLOOKUP(V64,'Course List (program)'!$G$2:$L$100,3,FALSE)</f>
        <v>#N/A</v>
      </c>
      <c r="W66" s="827" t="e">
        <f>VLOOKUP(W64,'Course List (program)'!$G$2:$L$100,3,FALSE)</f>
        <v>#N/A</v>
      </c>
      <c r="X66" s="827" t="e">
        <f>VLOOKUP(X64,'Course List (program)'!$G$2:$L$100,3,FALSE)</f>
        <v>#N/A</v>
      </c>
      <c r="Y66" s="828" t="e">
        <f>VLOOKUP(Y64,'Course List (program)'!$G$2:$L$100,3,FALSE)</f>
        <v>#N/A</v>
      </c>
      <c r="Z66" s="829" t="e">
        <f>VLOOKUP(Z64,'Course List (program)'!$G$2:$L$100,3,FALSE)</f>
        <v>#N/A</v>
      </c>
      <c r="AA66" s="827" t="e">
        <f>VLOOKUP(AA64,'Course List (program)'!$G$2:$L$100,3,FALSE)</f>
        <v>#N/A</v>
      </c>
      <c r="AB66" s="827" t="e">
        <f>VLOOKUP(AB64,'Course List (program)'!$G$2:$L$100,3,FALSE)</f>
        <v>#N/A</v>
      </c>
      <c r="AC66" s="830" t="e">
        <f>VLOOKUP(AC64,'Course List (program)'!$G$2:$L$100,3,FALSE)</f>
        <v>#N/A</v>
      </c>
      <c r="AD66" s="831" t="e">
        <f>VLOOKUP(AD64,'Course List (program)'!$G$2:$L$100,3,FALSE)</f>
        <v>#N/A</v>
      </c>
      <c r="AE66" s="827" t="e">
        <f>VLOOKUP(AE64,'Course List (program)'!$G$2:$L$100,3,FALSE)</f>
        <v>#N/A</v>
      </c>
      <c r="AF66" s="827" t="e">
        <f>VLOOKUP(AF64,'Course List (program)'!$G$2:$L$100,3,FALSE)</f>
        <v>#N/A</v>
      </c>
      <c r="AG66" s="828" t="e">
        <f>VLOOKUP(AG64,'Course List (program)'!$G$2:$L$100,3,FALSE)</f>
        <v>#N/A</v>
      </c>
      <c r="AH66" s="829" t="e">
        <f>VLOOKUP(AH64,'Course List (program)'!$G$2:$L$100,3,FALSE)</f>
        <v>#N/A</v>
      </c>
      <c r="AI66" s="827" t="e">
        <f>VLOOKUP(AI64,'Course List (program)'!$G$2:$L$100,3,FALSE)</f>
        <v>#N/A</v>
      </c>
      <c r="AJ66" s="827" t="e">
        <f>VLOOKUP(AJ64,'Course List (program)'!$G$2:$L$100,3,FALSE)</f>
        <v>#N/A</v>
      </c>
      <c r="AK66" s="830" t="e">
        <f>VLOOKUP(AK64,'Course List (program)'!$G$2:$L$100,3,FALSE)</f>
        <v>#N/A</v>
      </c>
      <c r="AL66" s="831" t="e">
        <f>VLOOKUP(AL64,'Course List (program)'!$G$2:$L$100,3,FALSE)</f>
        <v>#N/A</v>
      </c>
      <c r="AM66" s="827" t="e">
        <f>VLOOKUP(AM64,'Course List (program)'!$G$2:$L$100,3,FALSE)</f>
        <v>#N/A</v>
      </c>
      <c r="AN66" s="827" t="e">
        <f>VLOOKUP(AN64,'Course List (program)'!$G$2:$L$100,3,FALSE)</f>
        <v>#N/A</v>
      </c>
      <c r="AO66" s="828" t="e">
        <f>VLOOKUP(AO64,'Course List (program)'!$G$2:$L$100,3,FALSE)</f>
        <v>#N/A</v>
      </c>
      <c r="AP66" s="829" t="e">
        <f>VLOOKUP(AP64,'Course List (program)'!$G$2:$L$100,3,FALSE)</f>
        <v>#N/A</v>
      </c>
      <c r="AQ66" s="827" t="e">
        <f>VLOOKUP(AQ64,'Course List (program)'!$G$2:$L$100,3,FALSE)</f>
        <v>#N/A</v>
      </c>
      <c r="AR66" s="827" t="e">
        <f>VLOOKUP(AR64,'Course List (program)'!$G$2:$L$100,3,FALSE)</f>
        <v>#N/A</v>
      </c>
      <c r="AS66" s="830" t="e">
        <f>VLOOKUP(AS64,'Course List (program)'!$G$2:$L$100,3,FALSE)</f>
        <v>#N/A</v>
      </c>
      <c r="AT66" s="1057"/>
    </row>
    <row r="67" spans="1:46" ht="39.950000000000003" hidden="1" customHeight="1" x14ac:dyDescent="0.4">
      <c r="A67" s="700">
        <v>2</v>
      </c>
      <c r="B67" s="700" t="s">
        <v>540</v>
      </c>
      <c r="C67" s="1053"/>
      <c r="D67" s="772"/>
      <c r="E67" s="773"/>
      <c r="F67" s="745" t="e">
        <f>VLOOKUP(F64,'Course List (program)'!$G$2:$L$100,6,FALSE)</f>
        <v>#N/A</v>
      </c>
      <c r="G67" s="745" t="e">
        <f>VLOOKUP(G64,'Course List (program)'!$G$2:$L$100,6,FALSE)</f>
        <v>#N/A</v>
      </c>
      <c r="H67" s="745" t="e">
        <f>VLOOKUP(H64,'Course List (program)'!$G$2:$L$100,6,FALSE)</f>
        <v>#N/A</v>
      </c>
      <c r="I67" s="746" t="e">
        <f>VLOOKUP(I64,'Course List (program)'!$G$2:$L$100,6,FALSE)</f>
        <v>#N/A</v>
      </c>
      <c r="J67" s="747" t="e">
        <f>VLOOKUP(J64,'Course List (program)'!$G$2:$L$100,6,FALSE)</f>
        <v>#N/A</v>
      </c>
      <c r="K67" s="745" t="e">
        <f>VLOOKUP(K64,'Course List (program)'!$G$2:$L$100,6,FALSE)</f>
        <v>#N/A</v>
      </c>
      <c r="L67" s="745" t="e">
        <f>VLOOKUP(L64,'Course List (program)'!$G$2:$L$100,6,FALSE)</f>
        <v>#N/A</v>
      </c>
      <c r="M67" s="748" t="e">
        <f>VLOOKUP(M64,'Course List (program)'!$G$2:$L$100,6,FALSE)</f>
        <v>#N/A</v>
      </c>
      <c r="N67" s="749">
        <f>VLOOKUP(N64,'Course List (program)'!$G$2:$L$100,6,FALSE)</f>
        <v>0</v>
      </c>
      <c r="O67" s="745" t="e">
        <f>VLOOKUP(O64,'Course List (program)'!$G$2:$L$100,6,FALSE)</f>
        <v>#N/A</v>
      </c>
      <c r="P67" s="745" t="e">
        <f>VLOOKUP(P64,'Course List (program)'!$G$2:$L$100,6,FALSE)</f>
        <v>#N/A</v>
      </c>
      <c r="Q67" s="746" t="e">
        <f>VLOOKUP(Q64,'Course List (program)'!$G$2:$L$100,6,FALSE)</f>
        <v>#N/A</v>
      </c>
      <c r="R67" s="747">
        <f>VLOOKUP(R64,'Course List (program)'!$G$2:$L$100,6,FALSE)</f>
        <v>0</v>
      </c>
      <c r="S67" s="745" t="e">
        <f>VLOOKUP(S64,'Course List (program)'!$G$2:$L$100,6,FALSE)</f>
        <v>#N/A</v>
      </c>
      <c r="T67" s="745" t="e">
        <f>VLOOKUP(T64,'Course List (program)'!$G$2:$L$100,6,FALSE)</f>
        <v>#N/A</v>
      </c>
      <c r="U67" s="748" t="e">
        <f>VLOOKUP(U64,'Course List (program)'!$G$2:$L$100,6,FALSE)</f>
        <v>#N/A</v>
      </c>
      <c r="V67" s="749" t="e">
        <f>VLOOKUP(V64,'Course List (program)'!$G$2:$L$100,6,FALSE)</f>
        <v>#N/A</v>
      </c>
      <c r="W67" s="745" t="e">
        <f>VLOOKUP(W64,'Course List (program)'!$G$2:$L$100,6,FALSE)</f>
        <v>#N/A</v>
      </c>
      <c r="X67" s="745" t="e">
        <f>VLOOKUP(X64,'Course List (program)'!$G$2:$L$100,6,FALSE)</f>
        <v>#N/A</v>
      </c>
      <c r="Y67" s="746" t="e">
        <f>VLOOKUP(Y64,'Course List (program)'!$G$2:$L$100,6,FALSE)</f>
        <v>#N/A</v>
      </c>
      <c r="Z67" s="747" t="e">
        <f>VLOOKUP(Z64,'Course List (program)'!$G$2:$L$100,6,FALSE)</f>
        <v>#N/A</v>
      </c>
      <c r="AA67" s="745" t="e">
        <f>VLOOKUP(AA64,'Course List (program)'!$G$2:$L$100,6,FALSE)</f>
        <v>#N/A</v>
      </c>
      <c r="AB67" s="745" t="e">
        <f>VLOOKUP(AB64,'Course List (program)'!$G$2:$L$100,6,FALSE)</f>
        <v>#N/A</v>
      </c>
      <c r="AC67" s="748" t="e">
        <f>VLOOKUP(AC64,'Course List (program)'!$G$2:$L$100,6,FALSE)</f>
        <v>#N/A</v>
      </c>
      <c r="AD67" s="749" t="e">
        <f>VLOOKUP(AD64,'Course List (program)'!$G$2:$L$100,6,FALSE)</f>
        <v>#N/A</v>
      </c>
      <c r="AE67" s="745" t="e">
        <f>VLOOKUP(AE64,'Course List (program)'!$G$2:$L$100,6,FALSE)</f>
        <v>#N/A</v>
      </c>
      <c r="AF67" s="745" t="e">
        <f>VLOOKUP(AF64,'Course List (program)'!$G$2:$L$100,6,FALSE)</f>
        <v>#N/A</v>
      </c>
      <c r="AG67" s="746" t="e">
        <f>VLOOKUP(AG64,'Course List (program)'!$G$2:$L$100,6,FALSE)</f>
        <v>#N/A</v>
      </c>
      <c r="AH67" s="747" t="e">
        <f>VLOOKUP(AH64,'Course List (program)'!$G$2:$L$100,6,FALSE)</f>
        <v>#N/A</v>
      </c>
      <c r="AI67" s="745" t="e">
        <f>VLOOKUP(AI64,'Course List (program)'!$G$2:$L$100,6,FALSE)</f>
        <v>#N/A</v>
      </c>
      <c r="AJ67" s="745" t="e">
        <f>VLOOKUP(AJ64,'Course List (program)'!$G$2:$L$100,6,FALSE)</f>
        <v>#N/A</v>
      </c>
      <c r="AK67" s="748" t="e">
        <f>VLOOKUP(AK64,'Course List (program)'!$G$2:$L$100,6,FALSE)</f>
        <v>#N/A</v>
      </c>
      <c r="AL67" s="750" t="e">
        <f>VLOOKUP(AL64,'Course List (program)'!$G$2:$L$100,6,FALSE)</f>
        <v>#N/A</v>
      </c>
      <c r="AM67" s="745" t="e">
        <f>VLOOKUP(AM64,'Course List (program)'!$G$2:$L$100,6,FALSE)</f>
        <v>#N/A</v>
      </c>
      <c r="AN67" s="745" t="e">
        <f>VLOOKUP(AN64,'Course List (program)'!$G$2:$L$100,6,FALSE)</f>
        <v>#N/A</v>
      </c>
      <c r="AO67" s="746" t="e">
        <f>VLOOKUP(AO64,'Course List (program)'!$G$2:$L$100,6,FALSE)</f>
        <v>#N/A</v>
      </c>
      <c r="AP67" s="747" t="e">
        <f>VLOOKUP(AP64,'Course List (program)'!$G$2:$L$100,6,FALSE)</f>
        <v>#N/A</v>
      </c>
      <c r="AQ67" s="745" t="e">
        <f>VLOOKUP(AQ64,'Course List (program)'!$G$2:$L$100,6,FALSE)</f>
        <v>#N/A</v>
      </c>
      <c r="AR67" s="745" t="e">
        <f>VLOOKUP(AR64,'Course List (program)'!$G$2:$L$100,6,FALSE)</f>
        <v>#N/A</v>
      </c>
      <c r="AS67" s="748" t="e">
        <f>VLOOKUP(AS64,'Course List (program)'!$G$2:$L$100,6,FALSE)</f>
        <v>#N/A</v>
      </c>
      <c r="AT67" s="1057"/>
    </row>
    <row r="68" spans="1:46" s="743" customFormat="1" ht="39.950000000000003" customHeight="1" x14ac:dyDescent="0.4">
      <c r="A68" s="700">
        <v>2</v>
      </c>
      <c r="B68" s="700" t="s">
        <v>13</v>
      </c>
      <c r="C68" s="1053"/>
      <c r="D68" s="794">
        <v>0.58333333333333337</v>
      </c>
      <c r="E68" s="795">
        <v>6</v>
      </c>
      <c r="F68" s="796" t="str">
        <f>Section1Draft!E37</f>
        <v>ARCH 251.11</v>
      </c>
      <c r="G68" s="796" t="str">
        <f>Section2Draft!$E$37</f>
        <v>ARCH 251.12</v>
      </c>
      <c r="H68" s="796">
        <f>Section3Draft!E37</f>
        <v>0</v>
      </c>
      <c r="I68" s="797">
        <f>Section4Draft!E37</f>
        <v>0</v>
      </c>
      <c r="J68" s="798" t="str">
        <f>Section1Draft!L37</f>
        <v>ARCH 252.11</v>
      </c>
      <c r="K68" s="796" t="str">
        <f>Section2Draft!L37</f>
        <v>ARCH 252.12</v>
      </c>
      <c r="L68" s="796">
        <f>Section3Draft!L37</f>
        <v>0</v>
      </c>
      <c r="M68" s="799">
        <f>Section4Draft!L37</f>
        <v>0</v>
      </c>
      <c r="N68" s="800">
        <f>Section1Draft!F37</f>
        <v>0</v>
      </c>
      <c r="O68" s="796">
        <f>Section2Draft!F37</f>
        <v>0</v>
      </c>
      <c r="P68" s="796">
        <f>Section3Draft!F37</f>
        <v>0</v>
      </c>
      <c r="Q68" s="797">
        <f>Section4Draft!F37</f>
        <v>0</v>
      </c>
      <c r="R68" s="798">
        <f>Section1Draft!M37</f>
        <v>0</v>
      </c>
      <c r="S68" s="796" t="str">
        <f>Section2Draft!M37</f>
        <v>ARCH 214.12</v>
      </c>
      <c r="T68" s="796" t="str">
        <f>Section3Draft!M37</f>
        <v>ARCH 214.13</v>
      </c>
      <c r="U68" s="799">
        <f>Section4Draft!M37</f>
        <v>0</v>
      </c>
      <c r="V68" s="800" t="str">
        <f>Section1Draft!G37</f>
        <v>ARCH 207.11</v>
      </c>
      <c r="W68" s="796">
        <f>Section2Draft!G37</f>
        <v>0</v>
      </c>
      <c r="X68" s="796">
        <f>Section3Draft!G37</f>
        <v>0</v>
      </c>
      <c r="Y68" s="797">
        <f>Section4Draft!G37</f>
        <v>0</v>
      </c>
      <c r="Z68" s="798" t="str">
        <f>Section1Draft!N37</f>
        <v>ARCH 214.11</v>
      </c>
      <c r="AA68" s="796">
        <f>Section2Draft!N37</f>
        <v>0</v>
      </c>
      <c r="AB68" s="796">
        <f>Section3Draft!N37</f>
        <v>0</v>
      </c>
      <c r="AC68" s="799" t="str">
        <f>Section4Draft!N37</f>
        <v>ARCH 214.14</v>
      </c>
      <c r="AD68" s="800">
        <f>Section1Draft!H37</f>
        <v>0</v>
      </c>
      <c r="AE68" s="796">
        <f>Section2Draft!H37</f>
        <v>0</v>
      </c>
      <c r="AF68" s="796">
        <f>Section3Draft!H37</f>
        <v>0</v>
      </c>
      <c r="AG68" s="797">
        <f>Section4Draft!H37</f>
        <v>0</v>
      </c>
      <c r="AH68" s="798">
        <f>Section1Draft!O37</f>
        <v>0</v>
      </c>
      <c r="AI68" s="796">
        <f>Section2Draft!O37</f>
        <v>0</v>
      </c>
      <c r="AJ68" s="796" t="str">
        <f>Section3Draft!O37</f>
        <v>ARCH 252.13</v>
      </c>
      <c r="AK68" s="799" t="str">
        <f>Section4Draft!O37</f>
        <v>ARCH 252.14</v>
      </c>
      <c r="AL68" s="800">
        <f>Section1Draft!I37</f>
        <v>0</v>
      </c>
      <c r="AM68" s="796">
        <f>Section2Draft!I37</f>
        <v>0</v>
      </c>
      <c r="AN68" s="796">
        <f>Section3Draft!I37</f>
        <v>0</v>
      </c>
      <c r="AO68" s="797">
        <f>Section4Draft!I37</f>
        <v>0</v>
      </c>
      <c r="AP68" s="798">
        <f>Section1Draft!P37</f>
        <v>0</v>
      </c>
      <c r="AQ68" s="796" t="str">
        <f>Section2Draft!P37</f>
        <v>ARCH 264.02</v>
      </c>
      <c r="AR68" s="796">
        <f>Section3Draft!P37</f>
        <v>0</v>
      </c>
      <c r="AS68" s="799">
        <f>Section4Draft!P37</f>
        <v>0</v>
      </c>
      <c r="AT68" s="1057"/>
    </row>
    <row r="69" spans="1:46" s="820" customFormat="1" ht="60" customHeight="1" x14ac:dyDescent="0.35">
      <c r="A69" s="814">
        <v>2</v>
      </c>
      <c r="B69" s="814" t="s">
        <v>14</v>
      </c>
      <c r="C69" s="1053"/>
      <c r="D69" s="809"/>
      <c r="E69" s="810"/>
      <c r="F69" s="815" t="str">
        <f>VLOOKUP(F68,'Course List (program)'!$G$2:$L$100,2,FALSE)</f>
        <v>Architectural Design Studio I</v>
      </c>
      <c r="G69" s="815" t="str">
        <f>VLOOKUP(G68,'Course List (program)'!$G$2:$L$100,2,FALSE)</f>
        <v>Architectural Design Studio I</v>
      </c>
      <c r="H69" s="815" t="e">
        <f>VLOOKUP(H68,'Course List (program)'!$G$2:$L$100,2,FALSE)</f>
        <v>#N/A</v>
      </c>
      <c r="I69" s="816" t="e">
        <f>VLOOKUP(I68,'Course List (program)'!$G$2:$L$100,2,FALSE)</f>
        <v>#N/A</v>
      </c>
      <c r="J69" s="817" t="str">
        <f>VLOOKUP(J68,'Course List (program)'!$G$2:$L$100,2,FALSE)</f>
        <v>Architectural Design Studio II</v>
      </c>
      <c r="K69" s="815" t="str">
        <f>VLOOKUP(K68,'Course List (program)'!$G$2:$L$100,2,FALSE)</f>
        <v>Architectural Design Studio II</v>
      </c>
      <c r="L69" s="815" t="e">
        <f>VLOOKUP(L68,'Course List (program)'!$G$2:$L$100,2,FALSE)</f>
        <v>#N/A</v>
      </c>
      <c r="M69" s="818" t="e">
        <f>VLOOKUP(M68,'Course List (program)'!$G$2:$L$100,2,FALSE)</f>
        <v>#N/A</v>
      </c>
      <c r="N69" s="819" t="e">
        <f>VLOOKUP(N68,'Course List (program)'!$G$2:$L$100,2,FALSE)</f>
        <v>#N/A</v>
      </c>
      <c r="O69" s="815" t="e">
        <f>VLOOKUP(O68,'Course List (program)'!$G$2:$L$100,2,FALSE)</f>
        <v>#N/A</v>
      </c>
      <c r="P69" s="815" t="e">
        <f>VLOOKUP(P68,'Course List (program)'!$G$2:$L$100,2,FALSE)</f>
        <v>#N/A</v>
      </c>
      <c r="Q69" s="816" t="e">
        <f>VLOOKUP(Q68,'Course List (program)'!$G$2:$L$100,2,FALSE)</f>
        <v>#N/A</v>
      </c>
      <c r="R69" s="817" t="e">
        <f>VLOOKUP(R68,'Course List (program)'!$G$2:$L$100,2,FALSE)</f>
        <v>#N/A</v>
      </c>
      <c r="S69" s="815" t="str">
        <f>VLOOKUP(S68,'Course List (program)'!$G$2:$L$100,2,FALSE)</f>
        <v>Construction Project</v>
      </c>
      <c r="T69" s="815" t="str">
        <f>VLOOKUP(T68,'Course List (program)'!$G$2:$L$100,2,FALSE)</f>
        <v>Construction Project</v>
      </c>
      <c r="U69" s="818" t="e">
        <f>VLOOKUP(U68,'Course List (program)'!$G$2:$L$100,2,FALSE)</f>
        <v>#N/A</v>
      </c>
      <c r="V69" s="819" t="str">
        <f>VLOOKUP(V68,'Course List (program)'!$G$2:$L$100,2,FALSE)</f>
        <v>Architectural Presentation Techniques</v>
      </c>
      <c r="W69" s="815" t="e">
        <f>VLOOKUP(W68,'Course List (program)'!$G$2:$L$100,2,FALSE)</f>
        <v>#N/A</v>
      </c>
      <c r="X69" s="815" t="e">
        <f>VLOOKUP(X68,'Course List (program)'!$G$2:$L$100,2,FALSE)</f>
        <v>#N/A</v>
      </c>
      <c r="Y69" s="816" t="e">
        <f>VLOOKUP(Y68,'Course List (program)'!$G$2:$L$100,2,FALSE)</f>
        <v>#N/A</v>
      </c>
      <c r="Z69" s="817" t="str">
        <f>VLOOKUP(Z68,'Course List (program)'!$G$2:$L$100,2,FALSE)</f>
        <v>Construction Project</v>
      </c>
      <c r="AA69" s="815" t="e">
        <f>VLOOKUP(AA68,'Course List (program)'!$G$2:$L$100,2,FALSE)</f>
        <v>#N/A</v>
      </c>
      <c r="AB69" s="815" t="e">
        <f>VLOOKUP(AB68,'Course List (program)'!$G$2:$L$100,2,FALSE)</f>
        <v>#N/A</v>
      </c>
      <c r="AC69" s="818" t="str">
        <f>VLOOKUP(AC68,'Course List (program)'!$G$2:$L$100,2,FALSE)</f>
        <v>Construction Project</v>
      </c>
      <c r="AD69" s="819" t="e">
        <f>VLOOKUP(AD68,'Course List (program)'!$G$2:$L$100,2,FALSE)</f>
        <v>#N/A</v>
      </c>
      <c r="AE69" s="815" t="e">
        <f>VLOOKUP(AE68,'Course List (program)'!$G$2:$L$100,2,FALSE)</f>
        <v>#N/A</v>
      </c>
      <c r="AF69" s="815" t="e">
        <f>VLOOKUP(AF68,'Course List (program)'!$G$2:$L$100,2,FALSE)</f>
        <v>#N/A</v>
      </c>
      <c r="AG69" s="816" t="e">
        <f>VLOOKUP(AG68,'Course List (program)'!$G$2:$L$100,2,FALSE)</f>
        <v>#N/A</v>
      </c>
      <c r="AH69" s="817" t="e">
        <f>VLOOKUP(AH68,'Course List (program)'!$G$2:$L$100,2,FALSE)</f>
        <v>#N/A</v>
      </c>
      <c r="AI69" s="815" t="e">
        <f>VLOOKUP(AI68,'Course List (program)'!$G$2:$L$100,2,FALSE)</f>
        <v>#N/A</v>
      </c>
      <c r="AJ69" s="815" t="str">
        <f>VLOOKUP(AJ68,'Course List (program)'!$G$2:$L$100,2,FALSE)</f>
        <v>Architectural Design Studio II</v>
      </c>
      <c r="AK69" s="818" t="str">
        <f>VLOOKUP(AK68,'Course List (program)'!$G$2:$L$100,2,FALSE)</f>
        <v>Architectural Design Studio II</v>
      </c>
      <c r="AL69" s="819" t="e">
        <f>VLOOKUP(AL68,'Course List (program)'!$G$2:$L$100,2,FALSE)</f>
        <v>#N/A</v>
      </c>
      <c r="AM69" s="815" t="e">
        <f>VLOOKUP(AM68,'Course List (program)'!$G$2:$L$100,2,FALSE)</f>
        <v>#N/A</v>
      </c>
      <c r="AN69" s="815" t="e">
        <f>VLOOKUP(AN68,'Course List (program)'!$G$2:$L$100,2,FALSE)</f>
        <v>#N/A</v>
      </c>
      <c r="AO69" s="816" t="e">
        <f>VLOOKUP(AO68,'Course List (program)'!$G$2:$L$100,2,FALSE)</f>
        <v>#N/A</v>
      </c>
      <c r="AP69" s="817" t="e">
        <f>VLOOKUP(AP68,'Course List (program)'!$G$2:$L$100,2,FALSE)</f>
        <v>#N/A</v>
      </c>
      <c r="AQ69" s="815" t="str">
        <f>VLOOKUP(AQ68,'Course List (program)'!$G$2:$L$100,2,FALSE)</f>
        <v xml:space="preserve">Mechanical and Electrical Building Services </v>
      </c>
      <c r="AR69" s="815" t="e">
        <f>VLOOKUP(AR68,'Course List (program)'!$G$2:$L$100,2,FALSE)</f>
        <v>#N/A</v>
      </c>
      <c r="AS69" s="818" t="e">
        <f>VLOOKUP(AS68,'Course List (program)'!$G$2:$L$100,2,FALSE)</f>
        <v>#N/A</v>
      </c>
      <c r="AT69" s="1057"/>
    </row>
    <row r="70" spans="1:46" s="808" customFormat="1" ht="39.950000000000003" customHeight="1" x14ac:dyDescent="0.3">
      <c r="A70" s="813">
        <v>2</v>
      </c>
      <c r="B70" s="813" t="s">
        <v>809</v>
      </c>
      <c r="C70" s="1053"/>
      <c r="D70" s="834"/>
      <c r="E70" s="835"/>
      <c r="F70" s="827" t="str">
        <f>VLOOKUP(F68,'Course List (program)'!$G$2:$L$100,3,FALSE)</f>
        <v>Doç. Orhan ÖZGÜNER</v>
      </c>
      <c r="G70" s="827" t="str">
        <f>VLOOKUP(G68,'Course List (program)'!$G$2:$L$100,3,FALSE)</f>
        <v>Prof. Dr. Yavuz KOŞANER</v>
      </c>
      <c r="H70" s="827" t="e">
        <f>VLOOKUP(H68,'Course List (program)'!$G$2:$L$100,3,FALSE)</f>
        <v>#N/A</v>
      </c>
      <c r="I70" s="828" t="e">
        <f>VLOOKUP(I68,'Course List (program)'!$G$2:$L$100,3,FALSE)</f>
        <v>#N/A</v>
      </c>
      <c r="J70" s="829" t="str">
        <f>VLOOKUP(J68,'Course List (program)'!$G$2:$L$100,3,FALSE)</f>
        <v>Öğr. Gör. Orhun ALKAN</v>
      </c>
      <c r="K70" s="827" t="str">
        <f>VLOOKUP(K68,'Course List (program)'!$G$2:$L$100,3,FALSE)</f>
        <v>Öğr. Gör. Nazmi KARAKUŞ</v>
      </c>
      <c r="L70" s="827" t="e">
        <f>VLOOKUP(L68,'Course List (program)'!$G$2:$L$100,3,FALSE)</f>
        <v>#N/A</v>
      </c>
      <c r="M70" s="830" t="e">
        <f>VLOOKUP(M68,'Course List (program)'!$G$2:$L$100,3,FALSE)</f>
        <v>#N/A</v>
      </c>
      <c r="N70" s="831" t="e">
        <f>VLOOKUP(N68,'Course List (program)'!$G$2:$L$100,3,FALSE)</f>
        <v>#N/A</v>
      </c>
      <c r="O70" s="827" t="e">
        <f>VLOOKUP(O68,'Course List (program)'!$G$2:$L$100,3,FALSE)</f>
        <v>#N/A</v>
      </c>
      <c r="P70" s="827" t="e">
        <f>VLOOKUP(P68,'Course List (program)'!$G$2:$L$100,3,FALSE)</f>
        <v>#N/A</v>
      </c>
      <c r="Q70" s="828" t="e">
        <f>VLOOKUP(Q68,'Course List (program)'!$G$2:$L$100,3,FALSE)</f>
        <v>#N/A</v>
      </c>
      <c r="R70" s="829" t="e">
        <f>VLOOKUP(R68,'Course List (program)'!$G$2:$L$100,3,FALSE)</f>
        <v>#N/A</v>
      </c>
      <c r="S70" s="827" t="str">
        <f>VLOOKUP(S68,'Course List (program)'!$G$2:$L$100,3,FALSE)</f>
        <v>Prof. Dr. Yavuz KOŞANER</v>
      </c>
      <c r="T70" s="827" t="str">
        <f>VLOOKUP(T68,'Course List (program)'!$G$2:$L$100,3,FALSE)</f>
        <v>Doç. Dr. Ayşe  ELEGÖZ</v>
      </c>
      <c r="U70" s="830" t="e">
        <f>VLOOKUP(U68,'Course List (program)'!$G$2:$L$100,3,FALSE)</f>
        <v>#N/A</v>
      </c>
      <c r="V70" s="831" t="str">
        <f>VLOOKUP(V68,'Course List (program)'!$G$2:$L$100,3,FALSE)</f>
        <v>Yrd. Doç. Dr. Murat ŞAHİN</v>
      </c>
      <c r="W70" s="827" t="e">
        <f>VLOOKUP(W68,'Course List (program)'!$G$2:$L$100,3,FALSE)</f>
        <v>#N/A</v>
      </c>
      <c r="X70" s="827" t="e">
        <f>VLOOKUP(X68,'Course List (program)'!$G$2:$L$100,3,FALSE)</f>
        <v>#N/A</v>
      </c>
      <c r="Y70" s="828" t="e">
        <f>VLOOKUP(Y68,'Course List (program)'!$G$2:$L$100,3,FALSE)</f>
        <v>#N/A</v>
      </c>
      <c r="Z70" s="829" t="str">
        <f>VLOOKUP(Z68,'Course List (program)'!$G$2:$L$100,3,FALSE)</f>
        <v>Yrd. Doç. Dr. Kerem ERCOŞKUN</v>
      </c>
      <c r="AA70" s="827" t="e">
        <f>VLOOKUP(AA68,'Course List (program)'!$G$2:$L$100,3,FALSE)</f>
        <v>#N/A</v>
      </c>
      <c r="AB70" s="827" t="e">
        <f>VLOOKUP(AB68,'Course List (program)'!$G$2:$L$100,3,FALSE)</f>
        <v>#N/A</v>
      </c>
      <c r="AC70" s="830" t="str">
        <f>VLOOKUP(AC68,'Course List (program)'!$G$2:$L$100,3,FALSE)</f>
        <v>Öğr. Gör. Gülçin SOYAK</v>
      </c>
      <c r="AD70" s="831" t="e">
        <f>VLOOKUP(AD68,'Course List (program)'!$G$2:$L$100,3,FALSE)</f>
        <v>#N/A</v>
      </c>
      <c r="AE70" s="827" t="e">
        <f>VLOOKUP(AE68,'Course List (program)'!$G$2:$L$100,3,FALSE)</f>
        <v>#N/A</v>
      </c>
      <c r="AF70" s="827" t="e">
        <f>VLOOKUP(AF68,'Course List (program)'!$G$2:$L$100,3,FALSE)</f>
        <v>#N/A</v>
      </c>
      <c r="AG70" s="828" t="e">
        <f>VLOOKUP(AG68,'Course List (program)'!$G$2:$L$100,3,FALSE)</f>
        <v>#N/A</v>
      </c>
      <c r="AH70" s="829" t="e">
        <f>VLOOKUP(AH68,'Course List (program)'!$G$2:$L$100,3,FALSE)</f>
        <v>#N/A</v>
      </c>
      <c r="AI70" s="827" t="e">
        <f>VLOOKUP(AI68,'Course List (program)'!$G$2:$L$100,3,FALSE)</f>
        <v>#N/A</v>
      </c>
      <c r="AJ70" s="827" t="str">
        <f>VLOOKUP(AJ68,'Course List (program)'!$G$2:$L$100,3,FALSE)</f>
        <v>Öğr. Gör. Nişan YAUBYAN</v>
      </c>
      <c r="AK70" s="830" t="str">
        <f>VLOOKUP(AK68,'Course List (program)'!$G$2:$L$100,3,FALSE)</f>
        <v>Yrd. Doç. Dr. Murat ŞAHİN</v>
      </c>
      <c r="AL70" s="831" t="e">
        <f>VLOOKUP(AL68,'Course List (program)'!$G$2:$L$100,3,FALSE)</f>
        <v>#N/A</v>
      </c>
      <c r="AM70" s="827" t="e">
        <f>VLOOKUP(AM68,'Course List (program)'!$G$2:$L$100,3,FALSE)</f>
        <v>#N/A</v>
      </c>
      <c r="AN70" s="827" t="e">
        <f>VLOOKUP(AN68,'Course List (program)'!$G$2:$L$100,3,FALSE)</f>
        <v>#N/A</v>
      </c>
      <c r="AO70" s="828" t="e">
        <f>VLOOKUP(AO68,'Course List (program)'!$G$2:$L$100,3,FALSE)</f>
        <v>#N/A</v>
      </c>
      <c r="AP70" s="829" t="e">
        <f>VLOOKUP(AP68,'Course List (program)'!$G$2:$L$100,3,FALSE)</f>
        <v>#N/A</v>
      </c>
      <c r="AQ70" s="827" t="str">
        <f>VLOOKUP(AQ68,'Course List (program)'!$G$2:$L$100,3,FALSE)</f>
        <v>Öğr. Gör. Cengiz GÖKÇE</v>
      </c>
      <c r="AR70" s="827" t="e">
        <f>VLOOKUP(AR68,'Course List (program)'!$G$2:$L$100,3,FALSE)</f>
        <v>#N/A</v>
      </c>
      <c r="AS70" s="830" t="e">
        <f>VLOOKUP(AS68,'Course List (program)'!$G$2:$L$100,3,FALSE)</f>
        <v>#N/A</v>
      </c>
      <c r="AT70" s="1057"/>
    </row>
    <row r="71" spans="1:46" ht="39.950000000000003" hidden="1" customHeight="1" x14ac:dyDescent="0.4">
      <c r="A71" s="700">
        <v>2</v>
      </c>
      <c r="B71" s="700" t="s">
        <v>540</v>
      </c>
      <c r="C71" s="1053"/>
      <c r="D71" s="772"/>
      <c r="E71" s="773"/>
      <c r="F71" s="745">
        <f>VLOOKUP(F68,'Course List (program)'!$G$2:$L$100,6,FALSE)</f>
        <v>0</v>
      </c>
      <c r="G71" s="745">
        <f>VLOOKUP(G68,'Course List (program)'!$G$2:$L$100,6,FALSE)</f>
        <v>0</v>
      </c>
      <c r="H71" s="745" t="e">
        <f>VLOOKUP(H68,'Course List (program)'!$G$2:$L$100,6,FALSE)</f>
        <v>#N/A</v>
      </c>
      <c r="I71" s="746" t="e">
        <f>VLOOKUP(I68,'Course List (program)'!$G$2:$L$100,6,FALSE)</f>
        <v>#N/A</v>
      </c>
      <c r="J71" s="747">
        <f>VLOOKUP(J68,'Course List (program)'!$G$2:$L$100,6,FALSE)</f>
        <v>0</v>
      </c>
      <c r="K71" s="745">
        <f>VLOOKUP(K68,'Course List (program)'!$G$2:$L$100,6,FALSE)</f>
        <v>0</v>
      </c>
      <c r="L71" s="745" t="e">
        <f>VLOOKUP(L68,'Course List (program)'!$G$2:$L$100,6,FALSE)</f>
        <v>#N/A</v>
      </c>
      <c r="M71" s="748" t="e">
        <f>VLOOKUP(M68,'Course List (program)'!$G$2:$L$100,6,FALSE)</f>
        <v>#N/A</v>
      </c>
      <c r="N71" s="749" t="e">
        <f>VLOOKUP(N68,'Course List (program)'!$G$2:$L$100,6,FALSE)</f>
        <v>#N/A</v>
      </c>
      <c r="O71" s="745" t="e">
        <f>VLOOKUP(O68,'Course List (program)'!$G$2:$L$100,6,FALSE)</f>
        <v>#N/A</v>
      </c>
      <c r="P71" s="745" t="e">
        <f>VLOOKUP(P68,'Course List (program)'!$G$2:$L$100,6,FALSE)</f>
        <v>#N/A</v>
      </c>
      <c r="Q71" s="746" t="e">
        <f>VLOOKUP(Q68,'Course List (program)'!$G$2:$L$100,6,FALSE)</f>
        <v>#N/A</v>
      </c>
      <c r="R71" s="747" t="e">
        <f>VLOOKUP(R68,'Course List (program)'!$G$2:$L$100,6,FALSE)</f>
        <v>#N/A</v>
      </c>
      <c r="S71" s="745">
        <f>VLOOKUP(S68,'Course List (program)'!$G$2:$L$100,6,FALSE)</f>
        <v>0</v>
      </c>
      <c r="T71" s="745">
        <f>VLOOKUP(T68,'Course List (program)'!$G$2:$L$100,6,FALSE)</f>
        <v>0</v>
      </c>
      <c r="U71" s="748" t="e">
        <f>VLOOKUP(U68,'Course List (program)'!$G$2:$L$100,6,FALSE)</f>
        <v>#N/A</v>
      </c>
      <c r="V71" s="749">
        <f>VLOOKUP(V68,'Course List (program)'!$G$2:$L$100,6,FALSE)</f>
        <v>0</v>
      </c>
      <c r="W71" s="745" t="e">
        <f>VLOOKUP(W68,'Course List (program)'!$G$2:$L$100,6,FALSE)</f>
        <v>#N/A</v>
      </c>
      <c r="X71" s="745" t="e">
        <f>VLOOKUP(X68,'Course List (program)'!$G$2:$L$100,6,FALSE)</f>
        <v>#N/A</v>
      </c>
      <c r="Y71" s="746" t="e">
        <f>VLOOKUP(Y68,'Course List (program)'!$G$2:$L$100,6,FALSE)</f>
        <v>#N/A</v>
      </c>
      <c r="Z71" s="747">
        <f>VLOOKUP(Z68,'Course List (program)'!$G$2:$L$100,6,FALSE)</f>
        <v>0</v>
      </c>
      <c r="AA71" s="745" t="e">
        <f>VLOOKUP(AA68,'Course List (program)'!$G$2:$L$100,6,FALSE)</f>
        <v>#N/A</v>
      </c>
      <c r="AB71" s="745" t="e">
        <f>VLOOKUP(AB68,'Course List (program)'!$G$2:$L$100,6,FALSE)</f>
        <v>#N/A</v>
      </c>
      <c r="AC71" s="748">
        <f>VLOOKUP(AC68,'Course List (program)'!$G$2:$L$100,6,FALSE)</f>
        <v>0</v>
      </c>
      <c r="AD71" s="749" t="e">
        <f>VLOOKUP(AD68,'Course List (program)'!$G$2:$L$100,6,FALSE)</f>
        <v>#N/A</v>
      </c>
      <c r="AE71" s="745" t="e">
        <f>VLOOKUP(AE68,'Course List (program)'!$G$2:$L$100,6,FALSE)</f>
        <v>#N/A</v>
      </c>
      <c r="AF71" s="745" t="e">
        <f>VLOOKUP(AF68,'Course List (program)'!$G$2:$L$100,6,FALSE)</f>
        <v>#N/A</v>
      </c>
      <c r="AG71" s="746" t="e">
        <f>VLOOKUP(AG68,'Course List (program)'!$G$2:$L$100,6,FALSE)</f>
        <v>#N/A</v>
      </c>
      <c r="AH71" s="747" t="e">
        <f>VLOOKUP(AH68,'Course List (program)'!$G$2:$L$100,6,FALSE)</f>
        <v>#N/A</v>
      </c>
      <c r="AI71" s="745" t="e">
        <f>VLOOKUP(AI68,'Course List (program)'!$G$2:$L$100,6,FALSE)</f>
        <v>#N/A</v>
      </c>
      <c r="AJ71" s="745">
        <f>VLOOKUP(AJ68,'Course List (program)'!$G$2:$L$100,6,FALSE)</f>
        <v>0</v>
      </c>
      <c r="AK71" s="748">
        <f>VLOOKUP(AK68,'Course List (program)'!$G$2:$L$100,6,FALSE)</f>
        <v>0</v>
      </c>
      <c r="AL71" s="750" t="e">
        <f>VLOOKUP(AL68,'Course List (program)'!$G$2:$L$100,6,FALSE)</f>
        <v>#N/A</v>
      </c>
      <c r="AM71" s="745" t="e">
        <f>VLOOKUP(AM68,'Course List (program)'!$G$2:$L$100,6,FALSE)</f>
        <v>#N/A</v>
      </c>
      <c r="AN71" s="745" t="e">
        <f>VLOOKUP(AN68,'Course List (program)'!$G$2:$L$100,6,FALSE)</f>
        <v>#N/A</v>
      </c>
      <c r="AO71" s="746" t="e">
        <f>VLOOKUP(AO68,'Course List (program)'!$G$2:$L$100,6,FALSE)</f>
        <v>#N/A</v>
      </c>
      <c r="AP71" s="747" t="e">
        <f>VLOOKUP(AP68,'Course List (program)'!$G$2:$L$100,6,FALSE)</f>
        <v>#N/A</v>
      </c>
      <c r="AQ71" s="745">
        <f>VLOOKUP(AQ68,'Course List (program)'!$G$2:$L$100,6,FALSE)</f>
        <v>0</v>
      </c>
      <c r="AR71" s="745" t="e">
        <f>VLOOKUP(AR68,'Course List (program)'!$G$2:$L$100,6,FALSE)</f>
        <v>#N/A</v>
      </c>
      <c r="AS71" s="748" t="e">
        <f>VLOOKUP(AS68,'Course List (program)'!$G$2:$L$100,6,FALSE)</f>
        <v>#N/A</v>
      </c>
      <c r="AT71" s="1057"/>
    </row>
    <row r="72" spans="1:46" s="743" customFormat="1" ht="39.950000000000003" customHeight="1" x14ac:dyDescent="0.4">
      <c r="A72" s="700">
        <v>2</v>
      </c>
      <c r="B72" s="700" t="s">
        <v>13</v>
      </c>
      <c r="C72" s="1053"/>
      <c r="D72" s="794">
        <v>0.625</v>
      </c>
      <c r="E72" s="795">
        <v>7</v>
      </c>
      <c r="F72" s="796" t="str">
        <f>Section1Draft!E39</f>
        <v>ARCH 251.11</v>
      </c>
      <c r="G72" s="796" t="str">
        <f>Section2Draft!$E$39</f>
        <v>ARCH 251.12</v>
      </c>
      <c r="H72" s="796">
        <f>Section3Draft!E39</f>
        <v>0</v>
      </c>
      <c r="I72" s="797">
        <f>Section4Draft!E39</f>
        <v>0</v>
      </c>
      <c r="J72" s="798" t="str">
        <f>Section1Draft!L39</f>
        <v>ARCH 252.11</v>
      </c>
      <c r="K72" s="796" t="str">
        <f>Section2Draft!L39</f>
        <v>ARCH 252.12</v>
      </c>
      <c r="L72" s="796">
        <f>Section3Draft!L39</f>
        <v>0</v>
      </c>
      <c r="M72" s="799">
        <f>Section4Draft!L39</f>
        <v>0</v>
      </c>
      <c r="N72" s="800">
        <f>Section1Draft!F39</f>
        <v>0</v>
      </c>
      <c r="O72" s="796">
        <f>Section2Draft!F39</f>
        <v>0</v>
      </c>
      <c r="P72" s="796">
        <f>Section3Draft!F39</f>
        <v>0</v>
      </c>
      <c r="Q72" s="797">
        <f>Section4Draft!F39</f>
        <v>0</v>
      </c>
      <c r="R72" s="798">
        <f>Section1Draft!M39</f>
        <v>0</v>
      </c>
      <c r="S72" s="796" t="str">
        <f>Section2Draft!M39</f>
        <v>ARCH 214.12</v>
      </c>
      <c r="T72" s="796" t="str">
        <f>Section3Draft!M39</f>
        <v>ARCH 214.13</v>
      </c>
      <c r="U72" s="799">
        <f>Section4Draft!M39</f>
        <v>0</v>
      </c>
      <c r="V72" s="800" t="str">
        <f>Section1Draft!G39</f>
        <v>ARCH 207.11</v>
      </c>
      <c r="W72" s="796">
        <f>Section2Draft!G39</f>
        <v>0</v>
      </c>
      <c r="X72" s="796">
        <f>Section3Draft!G39</f>
        <v>0</v>
      </c>
      <c r="Y72" s="797">
        <f>Section4Draft!G39</f>
        <v>0</v>
      </c>
      <c r="Z72" s="798" t="str">
        <f>Section1Draft!N39</f>
        <v>ARCH 214.11</v>
      </c>
      <c r="AA72" s="796">
        <f>Section2Draft!N39</f>
        <v>0</v>
      </c>
      <c r="AB72" s="796">
        <f>Section3Draft!N39</f>
        <v>0</v>
      </c>
      <c r="AC72" s="799" t="str">
        <f>Section4Draft!N39</f>
        <v>ARCH 214.14</v>
      </c>
      <c r="AD72" s="800">
        <f>Section1Draft!H39</f>
        <v>0</v>
      </c>
      <c r="AE72" s="796">
        <f>Section2Draft!H39</f>
        <v>0</v>
      </c>
      <c r="AF72" s="796">
        <f>Section3Draft!H39</f>
        <v>0</v>
      </c>
      <c r="AG72" s="797">
        <f>Section4Draft!H39</f>
        <v>0</v>
      </c>
      <c r="AH72" s="798">
        <f>Section1Draft!O39</f>
        <v>0</v>
      </c>
      <c r="AI72" s="796">
        <f>Section2Draft!O39</f>
        <v>0</v>
      </c>
      <c r="AJ72" s="796" t="str">
        <f>Section3Draft!O39</f>
        <v>ARCH 252.13</v>
      </c>
      <c r="AK72" s="799" t="str">
        <f>Section4Draft!O39</f>
        <v>ARCH 252.14</v>
      </c>
      <c r="AL72" s="800">
        <f>Section1Draft!I39</f>
        <v>0</v>
      </c>
      <c r="AM72" s="796">
        <f>Section2Draft!I39</f>
        <v>0</v>
      </c>
      <c r="AN72" s="796">
        <f>Section3Draft!I39</f>
        <v>0</v>
      </c>
      <c r="AO72" s="797">
        <f>Section4Draft!I39</f>
        <v>0</v>
      </c>
      <c r="AP72" s="798">
        <f>Section1Draft!P39</f>
        <v>0</v>
      </c>
      <c r="AQ72" s="796" t="str">
        <f>Section2Draft!P39</f>
        <v>ARCH 264.02</v>
      </c>
      <c r="AR72" s="796">
        <f>Section3Draft!P39</f>
        <v>0</v>
      </c>
      <c r="AS72" s="799">
        <f>Section4Draft!P39</f>
        <v>0</v>
      </c>
      <c r="AT72" s="1057"/>
    </row>
    <row r="73" spans="1:46" s="820" customFormat="1" ht="60" customHeight="1" x14ac:dyDescent="0.35">
      <c r="A73" s="814">
        <v>2</v>
      </c>
      <c r="B73" s="814" t="s">
        <v>14</v>
      </c>
      <c r="C73" s="1053"/>
      <c r="D73" s="809"/>
      <c r="E73" s="810"/>
      <c r="F73" s="815" t="str">
        <f>VLOOKUP(F72,'Course List (program)'!$G$2:$L$100,2,FALSE)</f>
        <v>Architectural Design Studio I</v>
      </c>
      <c r="G73" s="815" t="str">
        <f>VLOOKUP(G72,'Course List (program)'!$G$2:$L$100,2,FALSE)</f>
        <v>Architectural Design Studio I</v>
      </c>
      <c r="H73" s="815" t="e">
        <f>VLOOKUP(H72,'Course List (program)'!$G$2:$L$100,2,FALSE)</f>
        <v>#N/A</v>
      </c>
      <c r="I73" s="816" t="e">
        <f>VLOOKUP(I72,'Course List (program)'!$G$2:$L$100,2,FALSE)</f>
        <v>#N/A</v>
      </c>
      <c r="J73" s="817" t="str">
        <f>VLOOKUP(J72,'Course List (program)'!$G$2:$L$100,2,FALSE)</f>
        <v>Architectural Design Studio II</v>
      </c>
      <c r="K73" s="815" t="str">
        <f>VLOOKUP(K72,'Course List (program)'!$G$2:$L$100,2,FALSE)</f>
        <v>Architectural Design Studio II</v>
      </c>
      <c r="L73" s="815" t="e">
        <f>VLOOKUP(L72,'Course List (program)'!$G$2:$L$100,2,FALSE)</f>
        <v>#N/A</v>
      </c>
      <c r="M73" s="818" t="e">
        <f>VLOOKUP(M72,'Course List (program)'!$G$2:$L$100,2,FALSE)</f>
        <v>#N/A</v>
      </c>
      <c r="N73" s="819" t="e">
        <f>VLOOKUP(N72,'Course List (program)'!$G$2:$L$100,2,FALSE)</f>
        <v>#N/A</v>
      </c>
      <c r="O73" s="815" t="e">
        <f>VLOOKUP(O72,'Course List (program)'!$G$2:$L$100,2,FALSE)</f>
        <v>#N/A</v>
      </c>
      <c r="P73" s="815" t="e">
        <f>VLOOKUP(P72,'Course List (program)'!$G$2:$L$100,2,FALSE)</f>
        <v>#N/A</v>
      </c>
      <c r="Q73" s="816" t="e">
        <f>VLOOKUP(Q72,'Course List (program)'!$G$2:$L$100,2,FALSE)</f>
        <v>#N/A</v>
      </c>
      <c r="R73" s="817" t="e">
        <f>VLOOKUP(R72,'Course List (program)'!$G$2:$L$100,2,FALSE)</f>
        <v>#N/A</v>
      </c>
      <c r="S73" s="815" t="str">
        <f>VLOOKUP(S72,'Course List (program)'!$G$2:$L$100,2,FALSE)</f>
        <v>Construction Project</v>
      </c>
      <c r="T73" s="815" t="str">
        <f>VLOOKUP(T72,'Course List (program)'!$G$2:$L$100,2,FALSE)</f>
        <v>Construction Project</v>
      </c>
      <c r="U73" s="818" t="e">
        <f>VLOOKUP(U72,'Course List (program)'!$G$2:$L$100,2,FALSE)</f>
        <v>#N/A</v>
      </c>
      <c r="V73" s="819" t="str">
        <f>VLOOKUP(V72,'Course List (program)'!$G$2:$L$100,2,FALSE)</f>
        <v>Architectural Presentation Techniques</v>
      </c>
      <c r="W73" s="815" t="e">
        <f>VLOOKUP(W72,'Course List (program)'!$G$2:$L$100,2,FALSE)</f>
        <v>#N/A</v>
      </c>
      <c r="X73" s="815" t="e">
        <f>VLOOKUP(X72,'Course List (program)'!$G$2:$L$100,2,FALSE)</f>
        <v>#N/A</v>
      </c>
      <c r="Y73" s="816" t="e">
        <f>VLOOKUP(Y72,'Course List (program)'!$G$2:$L$100,2,FALSE)</f>
        <v>#N/A</v>
      </c>
      <c r="Z73" s="817" t="str">
        <f>VLOOKUP(Z72,'Course List (program)'!$G$2:$L$100,2,FALSE)</f>
        <v>Construction Project</v>
      </c>
      <c r="AA73" s="815" t="e">
        <f>VLOOKUP(AA72,'Course List (program)'!$G$2:$L$100,2,FALSE)</f>
        <v>#N/A</v>
      </c>
      <c r="AB73" s="815" t="e">
        <f>VLOOKUP(AB72,'Course List (program)'!$G$2:$L$100,2,FALSE)</f>
        <v>#N/A</v>
      </c>
      <c r="AC73" s="818" t="str">
        <f>VLOOKUP(AC72,'Course List (program)'!$G$2:$L$100,2,FALSE)</f>
        <v>Construction Project</v>
      </c>
      <c r="AD73" s="819" t="e">
        <f>VLOOKUP(AD72,'Course List (program)'!$G$2:$L$100,2,FALSE)</f>
        <v>#N/A</v>
      </c>
      <c r="AE73" s="815" t="e">
        <f>VLOOKUP(AE72,'Course List (program)'!$G$2:$L$100,2,FALSE)</f>
        <v>#N/A</v>
      </c>
      <c r="AF73" s="815" t="e">
        <f>VLOOKUP(AF72,'Course List (program)'!$G$2:$L$100,2,FALSE)</f>
        <v>#N/A</v>
      </c>
      <c r="AG73" s="816" t="e">
        <f>VLOOKUP(AG72,'Course List (program)'!$G$2:$L$100,2,FALSE)</f>
        <v>#N/A</v>
      </c>
      <c r="AH73" s="817" t="e">
        <f>VLOOKUP(AH72,'Course List (program)'!$G$2:$L$100,2,FALSE)</f>
        <v>#N/A</v>
      </c>
      <c r="AI73" s="815" t="e">
        <f>VLOOKUP(AI72,'Course List (program)'!$G$2:$L$100,2,FALSE)</f>
        <v>#N/A</v>
      </c>
      <c r="AJ73" s="815" t="str">
        <f>VLOOKUP(AJ72,'Course List (program)'!$G$2:$L$100,2,FALSE)</f>
        <v>Architectural Design Studio II</v>
      </c>
      <c r="AK73" s="818" t="str">
        <f>VLOOKUP(AK72,'Course List (program)'!$G$2:$L$100,2,FALSE)</f>
        <v>Architectural Design Studio II</v>
      </c>
      <c r="AL73" s="819" t="e">
        <f>VLOOKUP(AL72,'Course List (program)'!$G$2:$L$100,2,FALSE)</f>
        <v>#N/A</v>
      </c>
      <c r="AM73" s="815" t="e">
        <f>VLOOKUP(AM72,'Course List (program)'!$G$2:$L$100,2,FALSE)</f>
        <v>#N/A</v>
      </c>
      <c r="AN73" s="815" t="e">
        <f>VLOOKUP(AN72,'Course List (program)'!$G$2:$L$100,2,FALSE)</f>
        <v>#N/A</v>
      </c>
      <c r="AO73" s="816" t="e">
        <f>VLOOKUP(AO72,'Course List (program)'!$G$2:$L$100,2,FALSE)</f>
        <v>#N/A</v>
      </c>
      <c r="AP73" s="817" t="e">
        <f>VLOOKUP(AP72,'Course List (program)'!$G$2:$L$100,2,FALSE)</f>
        <v>#N/A</v>
      </c>
      <c r="AQ73" s="815" t="str">
        <f>VLOOKUP(AQ72,'Course List (program)'!$G$2:$L$100,2,FALSE)</f>
        <v xml:space="preserve">Mechanical and Electrical Building Services </v>
      </c>
      <c r="AR73" s="815" t="e">
        <f>VLOOKUP(AR72,'Course List (program)'!$G$2:$L$100,2,FALSE)</f>
        <v>#N/A</v>
      </c>
      <c r="AS73" s="818" t="e">
        <f>VLOOKUP(AS72,'Course List (program)'!$G$2:$L$100,2,FALSE)</f>
        <v>#N/A</v>
      </c>
      <c r="AT73" s="1057"/>
    </row>
    <row r="74" spans="1:46" s="808" customFormat="1" ht="39.950000000000003" customHeight="1" x14ac:dyDescent="0.3">
      <c r="A74" s="813">
        <v>2</v>
      </c>
      <c r="B74" s="813" t="s">
        <v>809</v>
      </c>
      <c r="C74" s="1053"/>
      <c r="D74" s="834"/>
      <c r="E74" s="835"/>
      <c r="F74" s="827" t="str">
        <f>VLOOKUP(F72,'Course List (program)'!$G$2:$L$100,3,FALSE)</f>
        <v>Doç. Orhan ÖZGÜNER</v>
      </c>
      <c r="G74" s="827" t="str">
        <f>VLOOKUP(G72,'Course List (program)'!$G$2:$L$100,3,FALSE)</f>
        <v>Prof. Dr. Yavuz KOŞANER</v>
      </c>
      <c r="H74" s="827" t="e">
        <f>VLOOKUP(H72,'Course List (program)'!$G$2:$L$100,3,FALSE)</f>
        <v>#N/A</v>
      </c>
      <c r="I74" s="828" t="e">
        <f>VLOOKUP(I72,'Course List (program)'!$G$2:$L$100,3,FALSE)</f>
        <v>#N/A</v>
      </c>
      <c r="J74" s="829" t="str">
        <f>VLOOKUP(J72,'Course List (program)'!$G$2:$L$100,3,FALSE)</f>
        <v>Öğr. Gör. Orhun ALKAN</v>
      </c>
      <c r="K74" s="827" t="str">
        <f>VLOOKUP(K72,'Course List (program)'!$G$2:$L$100,3,FALSE)</f>
        <v>Öğr. Gör. Nazmi KARAKUŞ</v>
      </c>
      <c r="L74" s="827" t="e">
        <f>VLOOKUP(L72,'Course List (program)'!$G$2:$L$100,3,FALSE)</f>
        <v>#N/A</v>
      </c>
      <c r="M74" s="830" t="e">
        <f>VLOOKUP(M72,'Course List (program)'!$G$2:$L$100,3,FALSE)</f>
        <v>#N/A</v>
      </c>
      <c r="N74" s="831" t="e">
        <f>VLOOKUP(N72,'Course List (program)'!$G$2:$L$100,3,FALSE)</f>
        <v>#N/A</v>
      </c>
      <c r="O74" s="827" t="e">
        <f>VLOOKUP(O72,'Course List (program)'!$G$2:$L$100,3,FALSE)</f>
        <v>#N/A</v>
      </c>
      <c r="P74" s="827" t="e">
        <f>VLOOKUP(P72,'Course List (program)'!$G$2:$L$100,3,FALSE)</f>
        <v>#N/A</v>
      </c>
      <c r="Q74" s="828" t="e">
        <f>VLOOKUP(Q72,'Course List (program)'!$G$2:$L$100,3,FALSE)</f>
        <v>#N/A</v>
      </c>
      <c r="R74" s="829" t="e">
        <f>VLOOKUP(R72,'Course List (program)'!$G$2:$L$100,3,FALSE)</f>
        <v>#N/A</v>
      </c>
      <c r="S74" s="827" t="str">
        <f>VLOOKUP(S72,'Course List (program)'!$G$2:$L$100,3,FALSE)</f>
        <v>Prof. Dr. Yavuz KOŞANER</v>
      </c>
      <c r="T74" s="827" t="str">
        <f>VLOOKUP(T72,'Course List (program)'!$G$2:$L$100,3,FALSE)</f>
        <v>Doç. Dr. Ayşe  ELEGÖZ</v>
      </c>
      <c r="U74" s="830" t="e">
        <f>VLOOKUP(U72,'Course List (program)'!$G$2:$L$100,3,FALSE)</f>
        <v>#N/A</v>
      </c>
      <c r="V74" s="831" t="str">
        <f>VLOOKUP(V72,'Course List (program)'!$G$2:$L$100,3,FALSE)</f>
        <v>Yrd. Doç. Dr. Murat ŞAHİN</v>
      </c>
      <c r="W74" s="827" t="e">
        <f>VLOOKUP(W72,'Course List (program)'!$G$2:$L$100,3,FALSE)</f>
        <v>#N/A</v>
      </c>
      <c r="X74" s="827" t="e">
        <f>VLOOKUP(X72,'Course List (program)'!$G$2:$L$100,3,FALSE)</f>
        <v>#N/A</v>
      </c>
      <c r="Y74" s="828" t="e">
        <f>VLOOKUP(Y72,'Course List (program)'!$G$2:$L$100,3,FALSE)</f>
        <v>#N/A</v>
      </c>
      <c r="Z74" s="829" t="str">
        <f>VLOOKUP(Z72,'Course List (program)'!$G$2:$L$100,3,FALSE)</f>
        <v>Yrd. Doç. Dr. Kerem ERCOŞKUN</v>
      </c>
      <c r="AA74" s="827" t="e">
        <f>VLOOKUP(AA72,'Course List (program)'!$G$2:$L$100,3,FALSE)</f>
        <v>#N/A</v>
      </c>
      <c r="AB74" s="827" t="e">
        <f>VLOOKUP(AB72,'Course List (program)'!$G$2:$L$100,3,FALSE)</f>
        <v>#N/A</v>
      </c>
      <c r="AC74" s="830" t="str">
        <f>VLOOKUP(AC72,'Course List (program)'!$G$2:$L$100,3,FALSE)</f>
        <v>Öğr. Gör. Gülçin SOYAK</v>
      </c>
      <c r="AD74" s="831" t="e">
        <f>VLOOKUP(AD72,'Course List (program)'!$G$2:$L$100,3,FALSE)</f>
        <v>#N/A</v>
      </c>
      <c r="AE74" s="827" t="e">
        <f>VLOOKUP(AE72,'Course List (program)'!$G$2:$L$100,3,FALSE)</f>
        <v>#N/A</v>
      </c>
      <c r="AF74" s="827" t="e">
        <f>VLOOKUP(AF72,'Course List (program)'!$G$2:$L$100,3,FALSE)</f>
        <v>#N/A</v>
      </c>
      <c r="AG74" s="828" t="e">
        <f>VLOOKUP(AG72,'Course List (program)'!$G$2:$L$100,3,FALSE)</f>
        <v>#N/A</v>
      </c>
      <c r="AH74" s="829" t="e">
        <f>VLOOKUP(AH72,'Course List (program)'!$G$2:$L$100,3,FALSE)</f>
        <v>#N/A</v>
      </c>
      <c r="AI74" s="827" t="e">
        <f>VLOOKUP(AI72,'Course List (program)'!$G$2:$L$100,3,FALSE)</f>
        <v>#N/A</v>
      </c>
      <c r="AJ74" s="827" t="str">
        <f>VLOOKUP(AJ72,'Course List (program)'!$G$2:$L$100,3,FALSE)</f>
        <v>Öğr. Gör. Nişan YAUBYAN</v>
      </c>
      <c r="AK74" s="830" t="str">
        <f>VLOOKUP(AK72,'Course List (program)'!$G$2:$L$100,3,FALSE)</f>
        <v>Yrd. Doç. Dr. Murat ŞAHİN</v>
      </c>
      <c r="AL74" s="831" t="e">
        <f>VLOOKUP(AL72,'Course List (program)'!$G$2:$L$100,3,FALSE)</f>
        <v>#N/A</v>
      </c>
      <c r="AM74" s="827" t="e">
        <f>VLOOKUP(AM72,'Course List (program)'!$G$2:$L$100,3,FALSE)</f>
        <v>#N/A</v>
      </c>
      <c r="AN74" s="827" t="e">
        <f>VLOOKUP(AN72,'Course List (program)'!$G$2:$L$100,3,FALSE)</f>
        <v>#N/A</v>
      </c>
      <c r="AO74" s="828" t="e">
        <f>VLOOKUP(AO72,'Course List (program)'!$G$2:$L$100,3,FALSE)</f>
        <v>#N/A</v>
      </c>
      <c r="AP74" s="829" t="e">
        <f>VLOOKUP(AP72,'Course List (program)'!$G$2:$L$100,3,FALSE)</f>
        <v>#N/A</v>
      </c>
      <c r="AQ74" s="827" t="str">
        <f>VLOOKUP(AQ72,'Course List (program)'!$G$2:$L$100,3,FALSE)</f>
        <v>Öğr. Gör. Cengiz GÖKÇE</v>
      </c>
      <c r="AR74" s="827" t="e">
        <f>VLOOKUP(AR72,'Course List (program)'!$G$2:$L$100,3,FALSE)</f>
        <v>#N/A</v>
      </c>
      <c r="AS74" s="830" t="e">
        <f>VLOOKUP(AS72,'Course List (program)'!$G$2:$L$100,3,FALSE)</f>
        <v>#N/A</v>
      </c>
      <c r="AT74" s="1057"/>
    </row>
    <row r="75" spans="1:46" ht="39.950000000000003" hidden="1" customHeight="1" x14ac:dyDescent="0.4">
      <c r="A75" s="700">
        <v>2</v>
      </c>
      <c r="B75" s="700" t="s">
        <v>540</v>
      </c>
      <c r="C75" s="1053"/>
      <c r="D75" s="772"/>
      <c r="E75" s="773"/>
      <c r="F75" s="745">
        <f>VLOOKUP(F72,'Course List (program)'!$G$2:$L$100,6,FALSE)</f>
        <v>0</v>
      </c>
      <c r="G75" s="745">
        <f>VLOOKUP(G72,'Course List (program)'!$G$2:$L$100,6,FALSE)</f>
        <v>0</v>
      </c>
      <c r="H75" s="745" t="e">
        <f>VLOOKUP(H72,'Course List (program)'!$G$2:$L$100,6,FALSE)</f>
        <v>#N/A</v>
      </c>
      <c r="I75" s="746" t="e">
        <f>VLOOKUP(I72,'Course List (program)'!$G$2:$L$100,6,FALSE)</f>
        <v>#N/A</v>
      </c>
      <c r="J75" s="747">
        <f>VLOOKUP(J72,'Course List (program)'!$G$2:$L$100,6,FALSE)</f>
        <v>0</v>
      </c>
      <c r="K75" s="745">
        <f>VLOOKUP(K72,'Course List (program)'!$G$2:$L$100,6,FALSE)</f>
        <v>0</v>
      </c>
      <c r="L75" s="745" t="e">
        <f>VLOOKUP(L72,'Course List (program)'!$G$2:$L$100,6,FALSE)</f>
        <v>#N/A</v>
      </c>
      <c r="M75" s="748" t="e">
        <f>VLOOKUP(M72,'Course List (program)'!$G$2:$L$100,6,FALSE)</f>
        <v>#N/A</v>
      </c>
      <c r="N75" s="749" t="e">
        <f>VLOOKUP(N72,'Course List (program)'!$G$2:$L$100,6,FALSE)</f>
        <v>#N/A</v>
      </c>
      <c r="O75" s="745" t="e">
        <f>VLOOKUP(O72,'Course List (program)'!$G$2:$L$100,6,FALSE)</f>
        <v>#N/A</v>
      </c>
      <c r="P75" s="745" t="e">
        <f>VLOOKUP(P72,'Course List (program)'!$G$2:$L$100,6,FALSE)</f>
        <v>#N/A</v>
      </c>
      <c r="Q75" s="746" t="e">
        <f>VLOOKUP(Q72,'Course List (program)'!$G$2:$L$100,6,FALSE)</f>
        <v>#N/A</v>
      </c>
      <c r="R75" s="747" t="e">
        <f>VLOOKUP(R72,'Course List (program)'!$G$2:$L$100,6,FALSE)</f>
        <v>#N/A</v>
      </c>
      <c r="S75" s="745">
        <f>VLOOKUP(S72,'Course List (program)'!$G$2:$L$100,6,FALSE)</f>
        <v>0</v>
      </c>
      <c r="T75" s="745">
        <f>VLOOKUP(T72,'Course List (program)'!$G$2:$L$100,6,FALSE)</f>
        <v>0</v>
      </c>
      <c r="U75" s="748" t="e">
        <f>VLOOKUP(U72,'Course List (program)'!$G$2:$L$100,6,FALSE)</f>
        <v>#N/A</v>
      </c>
      <c r="V75" s="749">
        <f>VLOOKUP(V72,'Course List (program)'!$G$2:$L$100,6,FALSE)</f>
        <v>0</v>
      </c>
      <c r="W75" s="745" t="e">
        <f>VLOOKUP(W72,'Course List (program)'!$G$2:$L$100,6,FALSE)</f>
        <v>#N/A</v>
      </c>
      <c r="X75" s="745" t="e">
        <f>VLOOKUP(X72,'Course List (program)'!$G$2:$L$100,6,FALSE)</f>
        <v>#N/A</v>
      </c>
      <c r="Y75" s="746" t="e">
        <f>VLOOKUP(Y72,'Course List (program)'!$G$2:$L$100,6,FALSE)</f>
        <v>#N/A</v>
      </c>
      <c r="Z75" s="747">
        <f>VLOOKUP(Z72,'Course List (program)'!$G$2:$L$100,6,FALSE)</f>
        <v>0</v>
      </c>
      <c r="AA75" s="745" t="e">
        <f>VLOOKUP(AA72,'Course List (program)'!$G$2:$L$100,6,FALSE)</f>
        <v>#N/A</v>
      </c>
      <c r="AB75" s="745" t="e">
        <f>VLOOKUP(AB72,'Course List (program)'!$G$2:$L$100,6,FALSE)</f>
        <v>#N/A</v>
      </c>
      <c r="AC75" s="748">
        <f>VLOOKUP(AC72,'Course List (program)'!$G$2:$L$100,6,FALSE)</f>
        <v>0</v>
      </c>
      <c r="AD75" s="749" t="e">
        <f>VLOOKUP(AD72,'Course List (program)'!$G$2:$L$100,6,FALSE)</f>
        <v>#N/A</v>
      </c>
      <c r="AE75" s="745" t="e">
        <f>VLOOKUP(AE72,'Course List (program)'!$G$2:$L$100,6,FALSE)</f>
        <v>#N/A</v>
      </c>
      <c r="AF75" s="745" t="e">
        <f>VLOOKUP(AF72,'Course List (program)'!$G$2:$L$100,6,FALSE)</f>
        <v>#N/A</v>
      </c>
      <c r="AG75" s="746" t="e">
        <f>VLOOKUP(AG72,'Course List (program)'!$G$2:$L$100,6,FALSE)</f>
        <v>#N/A</v>
      </c>
      <c r="AH75" s="747" t="e">
        <f>VLOOKUP(AH72,'Course List (program)'!$G$2:$L$100,6,FALSE)</f>
        <v>#N/A</v>
      </c>
      <c r="AI75" s="745" t="e">
        <f>VLOOKUP(AI72,'Course List (program)'!$G$2:$L$100,6,FALSE)</f>
        <v>#N/A</v>
      </c>
      <c r="AJ75" s="745">
        <f>VLOOKUP(AJ72,'Course List (program)'!$G$2:$L$100,6,FALSE)</f>
        <v>0</v>
      </c>
      <c r="AK75" s="748">
        <f>VLOOKUP(AK72,'Course List (program)'!$G$2:$L$100,6,FALSE)</f>
        <v>0</v>
      </c>
      <c r="AL75" s="750" t="e">
        <f>VLOOKUP(AL72,'Course List (program)'!$G$2:$L$100,6,FALSE)</f>
        <v>#N/A</v>
      </c>
      <c r="AM75" s="745" t="e">
        <f>VLOOKUP(AM72,'Course List (program)'!$G$2:$L$100,6,FALSE)</f>
        <v>#N/A</v>
      </c>
      <c r="AN75" s="745" t="e">
        <f>VLOOKUP(AN72,'Course List (program)'!$G$2:$L$100,6,FALSE)</f>
        <v>#N/A</v>
      </c>
      <c r="AO75" s="746" t="e">
        <f>VLOOKUP(AO72,'Course List (program)'!$G$2:$L$100,6,FALSE)</f>
        <v>#N/A</v>
      </c>
      <c r="AP75" s="747" t="e">
        <f>VLOOKUP(AP72,'Course List (program)'!$G$2:$L$100,6,FALSE)</f>
        <v>#N/A</v>
      </c>
      <c r="AQ75" s="745">
        <f>VLOOKUP(AQ72,'Course List (program)'!$G$2:$L$100,6,FALSE)</f>
        <v>0</v>
      </c>
      <c r="AR75" s="745" t="e">
        <f>VLOOKUP(AR72,'Course List (program)'!$G$2:$L$100,6,FALSE)</f>
        <v>#N/A</v>
      </c>
      <c r="AS75" s="748" t="e">
        <f>VLOOKUP(AS72,'Course List (program)'!$G$2:$L$100,6,FALSE)</f>
        <v>#N/A</v>
      </c>
      <c r="AT75" s="1057"/>
    </row>
    <row r="76" spans="1:46" s="743" customFormat="1" ht="39.950000000000003" customHeight="1" x14ac:dyDescent="0.4">
      <c r="A76" s="700">
        <v>2</v>
      </c>
      <c r="B76" s="700" t="s">
        <v>13</v>
      </c>
      <c r="C76" s="1053"/>
      <c r="D76" s="794">
        <v>0.66666666666666663</v>
      </c>
      <c r="E76" s="795">
        <v>8</v>
      </c>
      <c r="F76" s="796" t="str">
        <f>Section1Draft!E41</f>
        <v>ARCH 251.11</v>
      </c>
      <c r="G76" s="796" t="str">
        <f>Section2Draft!$E$41</f>
        <v>ARCH 251.12</v>
      </c>
      <c r="H76" s="796">
        <f>Section3Draft!E41</f>
        <v>0</v>
      </c>
      <c r="I76" s="797">
        <f>Section4Draft!E41</f>
        <v>0</v>
      </c>
      <c r="J76" s="798" t="str">
        <f>Section1Draft!L41</f>
        <v>ARCH 252.11</v>
      </c>
      <c r="K76" s="796" t="str">
        <f>Section2Draft!L41</f>
        <v>ARCH 252.12</v>
      </c>
      <c r="L76" s="796">
        <f>Section3Draft!L41</f>
        <v>0</v>
      </c>
      <c r="M76" s="799">
        <f>Section4Draft!L41</f>
        <v>0</v>
      </c>
      <c r="N76" s="800">
        <f>Section1Draft!F41</f>
        <v>0</v>
      </c>
      <c r="O76" s="796">
        <f>Section2Draft!F41</f>
        <v>0</v>
      </c>
      <c r="P76" s="796">
        <f>Section3Draft!F41</f>
        <v>0</v>
      </c>
      <c r="Q76" s="797">
        <f>Section4Draft!F41</f>
        <v>0</v>
      </c>
      <c r="R76" s="798" t="str">
        <f>Section1Draft!M41</f>
        <v>TKL 202.0A</v>
      </c>
      <c r="S76" s="796" t="str">
        <f>Section2Draft!M41</f>
        <v>ARCH 214.12</v>
      </c>
      <c r="T76" s="796" t="str">
        <f>Section3Draft!M41</f>
        <v>ARCH 214.13</v>
      </c>
      <c r="U76" s="799">
        <f>Section4Draft!M41</f>
        <v>0</v>
      </c>
      <c r="V76" s="800" t="str">
        <f>Section1Draft!G41</f>
        <v>ARCH 207.11</v>
      </c>
      <c r="W76" s="796">
        <f>Section2Draft!G41</f>
        <v>0</v>
      </c>
      <c r="X76" s="796">
        <f>Section3Draft!G41</f>
        <v>0</v>
      </c>
      <c r="Y76" s="797">
        <f>Section4Draft!G41</f>
        <v>0</v>
      </c>
      <c r="Z76" s="798" t="str">
        <f>Section1Draft!N41</f>
        <v>ARCH 214.11</v>
      </c>
      <c r="AA76" s="796">
        <f>Section2Draft!N41</f>
        <v>0</v>
      </c>
      <c r="AB76" s="796">
        <f>Section3Draft!N41</f>
        <v>0</v>
      </c>
      <c r="AC76" s="799" t="str">
        <f>Section4Draft!N41</f>
        <v>ARCH 214.14</v>
      </c>
      <c r="AD76" s="800">
        <f>Section1Draft!H41</f>
        <v>0</v>
      </c>
      <c r="AE76" s="796">
        <f>Section2Draft!H41</f>
        <v>0</v>
      </c>
      <c r="AF76" s="796">
        <f>Section3Draft!H41</f>
        <v>0</v>
      </c>
      <c r="AG76" s="797">
        <f>Section4Draft!H41</f>
        <v>0</v>
      </c>
      <c r="AH76" s="798">
        <f>Section1Draft!O41</f>
        <v>0</v>
      </c>
      <c r="AI76" s="796">
        <f>Section2Draft!O41</f>
        <v>0</v>
      </c>
      <c r="AJ76" s="796" t="str">
        <f>Section3Draft!O41</f>
        <v>ARCH 252.13</v>
      </c>
      <c r="AK76" s="799" t="str">
        <f>Section4Draft!O41</f>
        <v>ARCH 252.14</v>
      </c>
      <c r="AL76" s="800">
        <f>Section1Draft!I41</f>
        <v>0</v>
      </c>
      <c r="AM76" s="796">
        <f>Section2Draft!I41</f>
        <v>0</v>
      </c>
      <c r="AN76" s="796">
        <f>Section3Draft!I41</f>
        <v>0</v>
      </c>
      <c r="AO76" s="797">
        <f>Section4Draft!I41</f>
        <v>0</v>
      </c>
      <c r="AP76" s="798">
        <f>Section1Draft!P41</f>
        <v>0</v>
      </c>
      <c r="AQ76" s="796" t="str">
        <f>Section2Draft!P41</f>
        <v>ARCH 264.02</v>
      </c>
      <c r="AR76" s="796">
        <f>Section3Draft!P41</f>
        <v>0</v>
      </c>
      <c r="AS76" s="799">
        <f>Section4Draft!P41</f>
        <v>0</v>
      </c>
      <c r="AT76" s="1057"/>
    </row>
    <row r="77" spans="1:46" s="820" customFormat="1" ht="60" customHeight="1" x14ac:dyDescent="0.35">
      <c r="A77" s="814">
        <v>2</v>
      </c>
      <c r="B77" s="814" t="s">
        <v>14</v>
      </c>
      <c r="C77" s="1053"/>
      <c r="D77" s="809"/>
      <c r="E77" s="810"/>
      <c r="F77" s="815" t="str">
        <f>VLOOKUP(F76,'Course List (program)'!$G$2:$L$100,2,FALSE)</f>
        <v>Architectural Design Studio I</v>
      </c>
      <c r="G77" s="815" t="str">
        <f>VLOOKUP(G76,'Course List (program)'!$G$2:$L$100,2,FALSE)</f>
        <v>Architectural Design Studio I</v>
      </c>
      <c r="H77" s="815" t="e">
        <f>VLOOKUP(H76,'Course List (program)'!$G$2:$L$100,2,FALSE)</f>
        <v>#N/A</v>
      </c>
      <c r="I77" s="816" t="e">
        <f>VLOOKUP(I76,'Course List (program)'!$G$2:$L$100,2,FALSE)</f>
        <v>#N/A</v>
      </c>
      <c r="J77" s="817" t="str">
        <f>VLOOKUP(J76,'Course List (program)'!$G$2:$L$100,2,FALSE)</f>
        <v>Architectural Design Studio II</v>
      </c>
      <c r="K77" s="815" t="str">
        <f>VLOOKUP(K76,'Course List (program)'!$G$2:$L$100,2,FALSE)</f>
        <v>Architectural Design Studio II</v>
      </c>
      <c r="L77" s="815" t="e">
        <f>VLOOKUP(L76,'Course List (program)'!$G$2:$L$100,2,FALSE)</f>
        <v>#N/A</v>
      </c>
      <c r="M77" s="818" t="e">
        <f>VLOOKUP(M76,'Course List (program)'!$G$2:$L$100,2,FALSE)</f>
        <v>#N/A</v>
      </c>
      <c r="N77" s="819" t="e">
        <f>VLOOKUP(N76,'Course List (program)'!$G$2:$L$100,2,FALSE)</f>
        <v>#N/A</v>
      </c>
      <c r="O77" s="815" t="e">
        <f>VLOOKUP(O76,'Course List (program)'!$G$2:$L$100,2,FALSE)</f>
        <v>#N/A</v>
      </c>
      <c r="P77" s="815" t="e">
        <f>VLOOKUP(P76,'Course List (program)'!$G$2:$L$100,2,FALSE)</f>
        <v>#N/A</v>
      </c>
      <c r="Q77" s="816" t="e">
        <f>VLOOKUP(Q76,'Course List (program)'!$G$2:$L$100,2,FALSE)</f>
        <v>#N/A</v>
      </c>
      <c r="R77" s="817" t="str">
        <f>VLOOKUP(R76,'Course List (program)'!$G$2:$L$100,2,FALSE)</f>
        <v>Turkish II</v>
      </c>
      <c r="S77" s="815" t="str">
        <f>VLOOKUP(S76,'Course List (program)'!$G$2:$L$100,2,FALSE)</f>
        <v>Construction Project</v>
      </c>
      <c r="T77" s="815" t="str">
        <f>VLOOKUP(T76,'Course List (program)'!$G$2:$L$100,2,FALSE)</f>
        <v>Construction Project</v>
      </c>
      <c r="U77" s="818" t="e">
        <f>VLOOKUP(U76,'Course List (program)'!$G$2:$L$100,2,FALSE)</f>
        <v>#N/A</v>
      </c>
      <c r="V77" s="819" t="str">
        <f>VLOOKUP(V76,'Course List (program)'!$G$2:$L$100,2,FALSE)</f>
        <v>Architectural Presentation Techniques</v>
      </c>
      <c r="W77" s="815" t="e">
        <f>VLOOKUP(W76,'Course List (program)'!$G$2:$L$100,2,FALSE)</f>
        <v>#N/A</v>
      </c>
      <c r="X77" s="815" t="e">
        <f>VLOOKUP(X76,'Course List (program)'!$G$2:$L$100,2,FALSE)</f>
        <v>#N/A</v>
      </c>
      <c r="Y77" s="816" t="e">
        <f>VLOOKUP(Y76,'Course List (program)'!$G$2:$L$100,2,FALSE)</f>
        <v>#N/A</v>
      </c>
      <c r="Z77" s="817" t="str">
        <f>VLOOKUP(Z76,'Course List (program)'!$G$2:$L$100,2,FALSE)</f>
        <v>Construction Project</v>
      </c>
      <c r="AA77" s="815" t="e">
        <f>VLOOKUP(AA76,'Course List (program)'!$G$2:$L$100,2,FALSE)</f>
        <v>#N/A</v>
      </c>
      <c r="AB77" s="815" t="e">
        <f>VLOOKUP(AB76,'Course List (program)'!$G$2:$L$100,2,FALSE)</f>
        <v>#N/A</v>
      </c>
      <c r="AC77" s="818" t="str">
        <f>VLOOKUP(AC76,'Course List (program)'!$G$2:$L$100,2,FALSE)</f>
        <v>Construction Project</v>
      </c>
      <c r="AD77" s="819" t="e">
        <f>VLOOKUP(AD76,'Course List (program)'!$G$2:$L$100,2,FALSE)</f>
        <v>#N/A</v>
      </c>
      <c r="AE77" s="815" t="e">
        <f>VLOOKUP(AE76,'Course List (program)'!$G$2:$L$100,2,FALSE)</f>
        <v>#N/A</v>
      </c>
      <c r="AF77" s="815" t="e">
        <f>VLOOKUP(AF76,'Course List (program)'!$G$2:$L$100,2,FALSE)</f>
        <v>#N/A</v>
      </c>
      <c r="AG77" s="816" t="e">
        <f>VLOOKUP(AG76,'Course List (program)'!$G$2:$L$100,2,FALSE)</f>
        <v>#N/A</v>
      </c>
      <c r="AH77" s="817" t="e">
        <f>VLOOKUP(AH76,'Course List (program)'!$G$2:$L$100,2,FALSE)</f>
        <v>#N/A</v>
      </c>
      <c r="AI77" s="815" t="e">
        <f>VLOOKUP(AI76,'Course List (program)'!$G$2:$L$100,2,FALSE)</f>
        <v>#N/A</v>
      </c>
      <c r="AJ77" s="815" t="str">
        <f>VLOOKUP(AJ76,'Course List (program)'!$G$2:$L$100,2,FALSE)</f>
        <v>Architectural Design Studio II</v>
      </c>
      <c r="AK77" s="818" t="str">
        <f>VLOOKUP(AK76,'Course List (program)'!$G$2:$L$100,2,FALSE)</f>
        <v>Architectural Design Studio II</v>
      </c>
      <c r="AL77" s="819" t="e">
        <f>VLOOKUP(AL76,'Course List (program)'!$G$2:$L$100,2,FALSE)</f>
        <v>#N/A</v>
      </c>
      <c r="AM77" s="815" t="e">
        <f>VLOOKUP(AM76,'Course List (program)'!$G$2:$L$100,2,FALSE)</f>
        <v>#N/A</v>
      </c>
      <c r="AN77" s="815" t="e">
        <f>VLOOKUP(AN76,'Course List (program)'!$G$2:$L$100,2,FALSE)</f>
        <v>#N/A</v>
      </c>
      <c r="AO77" s="816" t="e">
        <f>VLOOKUP(AO76,'Course List (program)'!$G$2:$L$100,2,FALSE)</f>
        <v>#N/A</v>
      </c>
      <c r="AP77" s="817" t="e">
        <f>VLOOKUP(AP76,'Course List (program)'!$G$2:$L$100,2,FALSE)</f>
        <v>#N/A</v>
      </c>
      <c r="AQ77" s="815" t="str">
        <f>VLOOKUP(AQ76,'Course List (program)'!$G$2:$L$100,2,FALSE)</f>
        <v xml:space="preserve">Mechanical and Electrical Building Services </v>
      </c>
      <c r="AR77" s="815" t="e">
        <f>VLOOKUP(AR76,'Course List (program)'!$G$2:$L$100,2,FALSE)</f>
        <v>#N/A</v>
      </c>
      <c r="AS77" s="818" t="e">
        <f>VLOOKUP(AS76,'Course List (program)'!$G$2:$L$100,2,FALSE)</f>
        <v>#N/A</v>
      </c>
      <c r="AT77" s="1057"/>
    </row>
    <row r="78" spans="1:46" s="808" customFormat="1" ht="39.950000000000003" customHeight="1" x14ac:dyDescent="0.3">
      <c r="A78" s="813">
        <v>2</v>
      </c>
      <c r="B78" s="813" t="s">
        <v>809</v>
      </c>
      <c r="C78" s="1053"/>
      <c r="D78" s="834"/>
      <c r="E78" s="835"/>
      <c r="F78" s="827" t="str">
        <f>VLOOKUP(F76,'Course List (program)'!$G$2:$L$100,3,FALSE)</f>
        <v>Doç. Orhan ÖZGÜNER</v>
      </c>
      <c r="G78" s="827" t="str">
        <f>VLOOKUP(G76,'Course List (program)'!$G$2:$L$100,3,FALSE)</f>
        <v>Prof. Dr. Yavuz KOŞANER</v>
      </c>
      <c r="H78" s="827" t="e">
        <f>VLOOKUP(H76,'Course List (program)'!$G$2:$L$100,3,FALSE)</f>
        <v>#N/A</v>
      </c>
      <c r="I78" s="828" t="e">
        <f>VLOOKUP(I76,'Course List (program)'!$G$2:$L$100,3,FALSE)</f>
        <v>#N/A</v>
      </c>
      <c r="J78" s="829" t="str">
        <f>VLOOKUP(J76,'Course List (program)'!$G$2:$L$100,3,FALSE)</f>
        <v>Öğr. Gör. Orhun ALKAN</v>
      </c>
      <c r="K78" s="827" t="str">
        <f>VLOOKUP(K76,'Course List (program)'!$G$2:$L$100,3,FALSE)</f>
        <v>Öğr. Gör. Nazmi KARAKUŞ</v>
      </c>
      <c r="L78" s="827" t="e">
        <f>VLOOKUP(L76,'Course List (program)'!$G$2:$L$100,3,FALSE)</f>
        <v>#N/A</v>
      </c>
      <c r="M78" s="830" t="e">
        <f>VLOOKUP(M76,'Course List (program)'!$G$2:$L$100,3,FALSE)</f>
        <v>#N/A</v>
      </c>
      <c r="N78" s="831" t="e">
        <f>VLOOKUP(N76,'Course List (program)'!$G$2:$L$100,3,FALSE)</f>
        <v>#N/A</v>
      </c>
      <c r="O78" s="827" t="e">
        <f>VLOOKUP(O76,'Course List (program)'!$G$2:$L$100,3,FALSE)</f>
        <v>#N/A</v>
      </c>
      <c r="P78" s="827" t="e">
        <f>VLOOKUP(P76,'Course List (program)'!$G$2:$L$100,3,FALSE)</f>
        <v>#N/A</v>
      </c>
      <c r="Q78" s="828" t="e">
        <f>VLOOKUP(Q76,'Course List (program)'!$G$2:$L$100,3,FALSE)</f>
        <v>#N/A</v>
      </c>
      <c r="R78" s="829" t="str">
        <f>VLOOKUP(R76,'Course List (program)'!$G$2:$L$100,3,FALSE)</f>
        <v>Rectorate3</v>
      </c>
      <c r="S78" s="827" t="str">
        <f>VLOOKUP(S76,'Course List (program)'!$G$2:$L$100,3,FALSE)</f>
        <v>Prof. Dr. Yavuz KOŞANER</v>
      </c>
      <c r="T78" s="827" t="str">
        <f>VLOOKUP(T76,'Course List (program)'!$G$2:$L$100,3,FALSE)</f>
        <v>Doç. Dr. Ayşe  ELEGÖZ</v>
      </c>
      <c r="U78" s="830" t="e">
        <f>VLOOKUP(U76,'Course List (program)'!$G$2:$L$100,3,FALSE)</f>
        <v>#N/A</v>
      </c>
      <c r="V78" s="831" t="str">
        <f>VLOOKUP(V76,'Course List (program)'!$G$2:$L$100,3,FALSE)</f>
        <v>Yrd. Doç. Dr. Murat ŞAHİN</v>
      </c>
      <c r="W78" s="827" t="e">
        <f>VLOOKUP(W76,'Course List (program)'!$G$2:$L$100,3,FALSE)</f>
        <v>#N/A</v>
      </c>
      <c r="X78" s="827" t="e">
        <f>VLOOKUP(X76,'Course List (program)'!$G$2:$L$100,3,FALSE)</f>
        <v>#N/A</v>
      </c>
      <c r="Y78" s="828" t="e">
        <f>VLOOKUP(Y76,'Course List (program)'!$G$2:$L$100,3,FALSE)</f>
        <v>#N/A</v>
      </c>
      <c r="Z78" s="829" t="str">
        <f>VLOOKUP(Z76,'Course List (program)'!$G$2:$L$100,3,FALSE)</f>
        <v>Yrd. Doç. Dr. Kerem ERCOŞKUN</v>
      </c>
      <c r="AA78" s="827" t="e">
        <f>VLOOKUP(AA76,'Course List (program)'!$G$2:$L$100,3,FALSE)</f>
        <v>#N/A</v>
      </c>
      <c r="AB78" s="827" t="e">
        <f>VLOOKUP(AB76,'Course List (program)'!$G$2:$L$100,3,FALSE)</f>
        <v>#N/A</v>
      </c>
      <c r="AC78" s="830" t="str">
        <f>VLOOKUP(AC76,'Course List (program)'!$G$2:$L$100,3,FALSE)</f>
        <v>Öğr. Gör. Gülçin SOYAK</v>
      </c>
      <c r="AD78" s="831" t="e">
        <f>VLOOKUP(AD76,'Course List (program)'!$G$2:$L$100,3,FALSE)</f>
        <v>#N/A</v>
      </c>
      <c r="AE78" s="827" t="e">
        <f>VLOOKUP(AE76,'Course List (program)'!$G$2:$L$100,3,FALSE)</f>
        <v>#N/A</v>
      </c>
      <c r="AF78" s="827" t="e">
        <f>VLOOKUP(AF76,'Course List (program)'!$G$2:$L$100,3,FALSE)</f>
        <v>#N/A</v>
      </c>
      <c r="AG78" s="828" t="e">
        <f>VLOOKUP(AG76,'Course List (program)'!$G$2:$L$100,3,FALSE)</f>
        <v>#N/A</v>
      </c>
      <c r="AH78" s="829" t="e">
        <f>VLOOKUP(AH76,'Course List (program)'!$G$2:$L$100,3,FALSE)</f>
        <v>#N/A</v>
      </c>
      <c r="AI78" s="827" t="e">
        <f>VLOOKUP(AI76,'Course List (program)'!$G$2:$L$100,3,FALSE)</f>
        <v>#N/A</v>
      </c>
      <c r="AJ78" s="827" t="str">
        <f>VLOOKUP(AJ76,'Course List (program)'!$G$2:$L$100,3,FALSE)</f>
        <v>Öğr. Gör. Nişan YAUBYAN</v>
      </c>
      <c r="AK78" s="830" t="str">
        <f>VLOOKUP(AK76,'Course List (program)'!$G$2:$L$100,3,FALSE)</f>
        <v>Yrd. Doç. Dr. Murat ŞAHİN</v>
      </c>
      <c r="AL78" s="831" t="e">
        <f>VLOOKUP(AL76,'Course List (program)'!$G$2:$L$100,3,FALSE)</f>
        <v>#N/A</v>
      </c>
      <c r="AM78" s="827" t="e">
        <f>VLOOKUP(AM76,'Course List (program)'!$G$2:$L$100,3,FALSE)</f>
        <v>#N/A</v>
      </c>
      <c r="AN78" s="827" t="e">
        <f>VLOOKUP(AN76,'Course List (program)'!$G$2:$L$100,3,FALSE)</f>
        <v>#N/A</v>
      </c>
      <c r="AO78" s="828" t="e">
        <f>VLOOKUP(AO76,'Course List (program)'!$G$2:$L$100,3,FALSE)</f>
        <v>#N/A</v>
      </c>
      <c r="AP78" s="829" t="e">
        <f>VLOOKUP(AP76,'Course List (program)'!$G$2:$L$100,3,FALSE)</f>
        <v>#N/A</v>
      </c>
      <c r="AQ78" s="827" t="str">
        <f>VLOOKUP(AQ76,'Course List (program)'!$G$2:$L$100,3,FALSE)</f>
        <v>Öğr. Gör. Cengiz GÖKÇE</v>
      </c>
      <c r="AR78" s="827" t="e">
        <f>VLOOKUP(AR76,'Course List (program)'!$G$2:$L$100,3,FALSE)</f>
        <v>#N/A</v>
      </c>
      <c r="AS78" s="830" t="e">
        <f>VLOOKUP(AS76,'Course List (program)'!$G$2:$L$100,3,FALSE)</f>
        <v>#N/A</v>
      </c>
      <c r="AT78" s="1057"/>
    </row>
    <row r="79" spans="1:46" ht="39.950000000000003" hidden="1" customHeight="1" x14ac:dyDescent="0.4">
      <c r="A79" s="700">
        <v>2</v>
      </c>
      <c r="B79" s="700" t="s">
        <v>540</v>
      </c>
      <c r="C79" s="1053"/>
      <c r="D79" s="772"/>
      <c r="E79" s="773"/>
      <c r="F79" s="745">
        <f>VLOOKUP(F76,'Course List (program)'!$G$2:$L$100,6,FALSE)</f>
        <v>0</v>
      </c>
      <c r="G79" s="745">
        <f>VLOOKUP(G76,'Course List (program)'!$G$2:$L$100,6,FALSE)</f>
        <v>0</v>
      </c>
      <c r="H79" s="745" t="e">
        <f>VLOOKUP(H76,'Course List (program)'!$G$2:$L$100,6,FALSE)</f>
        <v>#N/A</v>
      </c>
      <c r="I79" s="746" t="e">
        <f>VLOOKUP(I76,'Course List (program)'!$G$2:$L$100,6,FALSE)</f>
        <v>#N/A</v>
      </c>
      <c r="J79" s="747">
        <f>VLOOKUP(J76,'Course List (program)'!$G$2:$L$100,6,FALSE)</f>
        <v>0</v>
      </c>
      <c r="K79" s="745">
        <f>VLOOKUP(K76,'Course List (program)'!$G$2:$L$100,6,FALSE)</f>
        <v>0</v>
      </c>
      <c r="L79" s="745" t="e">
        <f>VLOOKUP(L76,'Course List (program)'!$G$2:$L$100,6,FALSE)</f>
        <v>#N/A</v>
      </c>
      <c r="M79" s="748" t="e">
        <f>VLOOKUP(M76,'Course List (program)'!$G$2:$L$100,6,FALSE)</f>
        <v>#N/A</v>
      </c>
      <c r="N79" s="749" t="e">
        <f>VLOOKUP(N76,'Course List (program)'!$G$2:$L$100,6,FALSE)</f>
        <v>#N/A</v>
      </c>
      <c r="O79" s="745" t="e">
        <f>VLOOKUP(O76,'Course List (program)'!$G$2:$L$100,6,FALSE)</f>
        <v>#N/A</v>
      </c>
      <c r="P79" s="745" t="e">
        <f>VLOOKUP(P76,'Course List (program)'!$G$2:$L$100,6,FALSE)</f>
        <v>#N/A</v>
      </c>
      <c r="Q79" s="746" t="e">
        <f>VLOOKUP(Q76,'Course List (program)'!$G$2:$L$100,6,FALSE)</f>
        <v>#N/A</v>
      </c>
      <c r="R79" s="747">
        <f>VLOOKUP(R76,'Course List (program)'!$G$2:$L$100,6,FALSE)</f>
        <v>0</v>
      </c>
      <c r="S79" s="745">
        <f>VLOOKUP(S76,'Course List (program)'!$G$2:$L$100,6,FALSE)</f>
        <v>0</v>
      </c>
      <c r="T79" s="745">
        <f>VLOOKUP(T76,'Course List (program)'!$G$2:$L$100,6,FALSE)</f>
        <v>0</v>
      </c>
      <c r="U79" s="748" t="e">
        <f>VLOOKUP(U76,'Course List (program)'!$G$2:$L$100,6,FALSE)</f>
        <v>#N/A</v>
      </c>
      <c r="V79" s="749">
        <f>VLOOKUP(V76,'Course List (program)'!$G$2:$L$100,6,FALSE)</f>
        <v>0</v>
      </c>
      <c r="W79" s="745" t="e">
        <f>VLOOKUP(W76,'Course List (program)'!$G$2:$L$100,6,FALSE)</f>
        <v>#N/A</v>
      </c>
      <c r="X79" s="745" t="e">
        <f>VLOOKUP(X76,'Course List (program)'!$G$2:$L$100,6,FALSE)</f>
        <v>#N/A</v>
      </c>
      <c r="Y79" s="746" t="e">
        <f>VLOOKUP(Y76,'Course List (program)'!$G$2:$L$100,6,FALSE)</f>
        <v>#N/A</v>
      </c>
      <c r="Z79" s="747">
        <f>VLOOKUP(Z76,'Course List (program)'!$G$2:$L$100,6,FALSE)</f>
        <v>0</v>
      </c>
      <c r="AA79" s="745" t="e">
        <f>VLOOKUP(AA76,'Course List (program)'!$G$2:$L$100,6,FALSE)</f>
        <v>#N/A</v>
      </c>
      <c r="AB79" s="745" t="e">
        <f>VLOOKUP(AB76,'Course List (program)'!$G$2:$L$100,6,FALSE)</f>
        <v>#N/A</v>
      </c>
      <c r="AC79" s="748">
        <f>VLOOKUP(AC76,'Course List (program)'!$G$2:$L$100,6,FALSE)</f>
        <v>0</v>
      </c>
      <c r="AD79" s="749" t="e">
        <f>VLOOKUP(AD76,'Course List (program)'!$G$2:$L$100,6,FALSE)</f>
        <v>#N/A</v>
      </c>
      <c r="AE79" s="745" t="e">
        <f>VLOOKUP(AE76,'Course List (program)'!$G$2:$L$100,6,FALSE)</f>
        <v>#N/A</v>
      </c>
      <c r="AF79" s="745" t="e">
        <f>VLOOKUP(AF76,'Course List (program)'!$G$2:$L$100,6,FALSE)</f>
        <v>#N/A</v>
      </c>
      <c r="AG79" s="746" t="e">
        <f>VLOOKUP(AG76,'Course List (program)'!$G$2:$L$100,6,FALSE)</f>
        <v>#N/A</v>
      </c>
      <c r="AH79" s="747" t="e">
        <f>VLOOKUP(AH76,'Course List (program)'!$G$2:$L$100,6,FALSE)</f>
        <v>#N/A</v>
      </c>
      <c r="AI79" s="745" t="e">
        <f>VLOOKUP(AI76,'Course List (program)'!$G$2:$L$100,6,FALSE)</f>
        <v>#N/A</v>
      </c>
      <c r="AJ79" s="745">
        <f>VLOOKUP(AJ76,'Course List (program)'!$G$2:$L$100,6,FALSE)</f>
        <v>0</v>
      </c>
      <c r="AK79" s="748">
        <f>VLOOKUP(AK76,'Course List (program)'!$G$2:$L$100,6,FALSE)</f>
        <v>0</v>
      </c>
      <c r="AL79" s="750" t="e">
        <f>VLOOKUP(AL76,'Course List (program)'!$G$2:$L$100,6,FALSE)</f>
        <v>#N/A</v>
      </c>
      <c r="AM79" s="745" t="e">
        <f>VLOOKUP(AM76,'Course List (program)'!$G$2:$L$100,6,FALSE)</f>
        <v>#N/A</v>
      </c>
      <c r="AN79" s="745" t="e">
        <f>VLOOKUP(AN76,'Course List (program)'!$G$2:$L$100,6,FALSE)</f>
        <v>#N/A</v>
      </c>
      <c r="AO79" s="746" t="e">
        <f>VLOOKUP(AO76,'Course List (program)'!$G$2:$L$100,6,FALSE)</f>
        <v>#N/A</v>
      </c>
      <c r="AP79" s="747" t="e">
        <f>VLOOKUP(AP76,'Course List (program)'!$G$2:$L$100,6,FALSE)</f>
        <v>#N/A</v>
      </c>
      <c r="AQ79" s="745">
        <f>VLOOKUP(AQ76,'Course List (program)'!$G$2:$L$100,6,FALSE)</f>
        <v>0</v>
      </c>
      <c r="AR79" s="745" t="e">
        <f>VLOOKUP(AR76,'Course List (program)'!$G$2:$L$100,6,FALSE)</f>
        <v>#N/A</v>
      </c>
      <c r="AS79" s="748" t="e">
        <f>VLOOKUP(AS76,'Course List (program)'!$G$2:$L$100,6,FALSE)</f>
        <v>#N/A</v>
      </c>
      <c r="AT79" s="1057"/>
    </row>
    <row r="80" spans="1:46" s="743" customFormat="1" ht="39.950000000000003" customHeight="1" x14ac:dyDescent="0.4">
      <c r="A80" s="700">
        <v>2</v>
      </c>
      <c r="B80" s="700" t="s">
        <v>13</v>
      </c>
      <c r="C80" s="1053"/>
      <c r="D80" s="794">
        <v>0.70833333333333337</v>
      </c>
      <c r="E80" s="795">
        <v>9</v>
      </c>
      <c r="F80" s="796" t="str">
        <f>Section1Draft!E43</f>
        <v>ARCH 251.11</v>
      </c>
      <c r="G80" s="796" t="str">
        <f>Section2Draft!$E$43</f>
        <v>ARCH 251.12</v>
      </c>
      <c r="H80" s="796">
        <f>Section3Draft!E43</f>
        <v>0</v>
      </c>
      <c r="I80" s="797">
        <f>Section4Draft!E43</f>
        <v>0</v>
      </c>
      <c r="J80" s="798" t="str">
        <f>Section1Draft!L43</f>
        <v>ARCH 252.11</v>
      </c>
      <c r="K80" s="796" t="str">
        <f>Section2Draft!L43</f>
        <v>ARCH 252.12</v>
      </c>
      <c r="L80" s="796">
        <f>Section3Draft!L43</f>
        <v>0</v>
      </c>
      <c r="M80" s="799">
        <f>Section4Draft!L43</f>
        <v>0</v>
      </c>
      <c r="N80" s="800">
        <f>Section1Draft!F43</f>
        <v>0</v>
      </c>
      <c r="O80" s="796">
        <f>Section2Draft!F43</f>
        <v>0</v>
      </c>
      <c r="P80" s="796">
        <f>Section3Draft!F43</f>
        <v>0</v>
      </c>
      <c r="Q80" s="797">
        <f>Section4Draft!F43</f>
        <v>0</v>
      </c>
      <c r="R80" s="798" t="str">
        <f>Section1Draft!M43</f>
        <v>TKL 202.0A</v>
      </c>
      <c r="S80" s="796" t="str">
        <f>Section2Draft!M43</f>
        <v>ARCH 214.12</v>
      </c>
      <c r="T80" s="796" t="str">
        <f>Section3Draft!M43</f>
        <v>ARCH 214.13</v>
      </c>
      <c r="U80" s="799">
        <f>Section4Draft!M43</f>
        <v>0</v>
      </c>
      <c r="V80" s="800" t="str">
        <f>Section1Draft!G43</f>
        <v>ARCH 207.11</v>
      </c>
      <c r="W80" s="796">
        <f>Section2Draft!G43</f>
        <v>0</v>
      </c>
      <c r="X80" s="796">
        <f>Section3Draft!G43</f>
        <v>0</v>
      </c>
      <c r="Y80" s="797">
        <f>Section4Draft!G43</f>
        <v>0</v>
      </c>
      <c r="Z80" s="798" t="str">
        <f>Section1Draft!N43</f>
        <v>ARCH 214.11</v>
      </c>
      <c r="AA80" s="796">
        <f>Section2Draft!N43</f>
        <v>0</v>
      </c>
      <c r="AB80" s="796">
        <f>Section3Draft!N43</f>
        <v>0</v>
      </c>
      <c r="AC80" s="799" t="str">
        <f>Section4Draft!N43</f>
        <v>ARCH 214.14</v>
      </c>
      <c r="AD80" s="800">
        <f>Section1Draft!H43</f>
        <v>0</v>
      </c>
      <c r="AE80" s="796">
        <f>Section2Draft!H43</f>
        <v>0</v>
      </c>
      <c r="AF80" s="796">
        <f>Section3Draft!H43</f>
        <v>0</v>
      </c>
      <c r="AG80" s="797">
        <f>Section4Draft!H43</f>
        <v>0</v>
      </c>
      <c r="AH80" s="798">
        <f>Section1Draft!O43</f>
        <v>0</v>
      </c>
      <c r="AI80" s="796">
        <f>Section2Draft!O43</f>
        <v>0</v>
      </c>
      <c r="AJ80" s="796" t="str">
        <f>Section3Draft!O43</f>
        <v>ARCH 252.13</v>
      </c>
      <c r="AK80" s="799" t="str">
        <f>Section4Draft!O43</f>
        <v>ARCH 252.14</v>
      </c>
      <c r="AL80" s="800">
        <f>Section1Draft!I43</f>
        <v>0</v>
      </c>
      <c r="AM80" s="796">
        <f>Section2Draft!I43</f>
        <v>0</v>
      </c>
      <c r="AN80" s="796">
        <f>Section3Draft!I43</f>
        <v>0</v>
      </c>
      <c r="AO80" s="797">
        <f>Section4Draft!I43</f>
        <v>0</v>
      </c>
      <c r="AP80" s="798">
        <f>Section1Draft!P43</f>
        <v>0</v>
      </c>
      <c r="AQ80" s="796" t="str">
        <f>Section2Draft!P43</f>
        <v>ARCH 264.02</v>
      </c>
      <c r="AR80" s="796">
        <f>Section3Draft!P43</f>
        <v>0</v>
      </c>
      <c r="AS80" s="799">
        <f>Section4Draft!P43</f>
        <v>0</v>
      </c>
      <c r="AT80" s="1057"/>
    </row>
    <row r="81" spans="1:46" s="820" customFormat="1" ht="60" customHeight="1" x14ac:dyDescent="0.35">
      <c r="A81" s="814">
        <v>2</v>
      </c>
      <c r="B81" s="814" t="s">
        <v>14</v>
      </c>
      <c r="C81" s="1053"/>
      <c r="D81" s="809"/>
      <c r="E81" s="810"/>
      <c r="F81" s="815" t="str">
        <f>VLOOKUP(F80,'Course List (program)'!$G$2:$L$100,2,FALSE)</f>
        <v>Architectural Design Studio I</v>
      </c>
      <c r="G81" s="815" t="str">
        <f>VLOOKUP(G80,'Course List (program)'!$G$2:$L$100,2,FALSE)</f>
        <v>Architectural Design Studio I</v>
      </c>
      <c r="H81" s="815" t="e">
        <f>VLOOKUP(H80,'Course List (program)'!$G$2:$L$100,2,FALSE)</f>
        <v>#N/A</v>
      </c>
      <c r="I81" s="816" t="e">
        <f>VLOOKUP(I80,'Course List (program)'!$G$2:$L$100,2,FALSE)</f>
        <v>#N/A</v>
      </c>
      <c r="J81" s="817" t="str">
        <f>VLOOKUP(J80,'Course List (program)'!$G$2:$L$100,2,FALSE)</f>
        <v>Architectural Design Studio II</v>
      </c>
      <c r="K81" s="815" t="str">
        <f>VLOOKUP(K80,'Course List (program)'!$G$2:$L$100,2,FALSE)</f>
        <v>Architectural Design Studio II</v>
      </c>
      <c r="L81" s="815" t="e">
        <f>VLOOKUP(L80,'Course List (program)'!$G$2:$L$100,2,FALSE)</f>
        <v>#N/A</v>
      </c>
      <c r="M81" s="818" t="e">
        <f>VLOOKUP(M80,'Course List (program)'!$G$2:$L$100,2,FALSE)</f>
        <v>#N/A</v>
      </c>
      <c r="N81" s="819" t="e">
        <f>VLOOKUP(N80,'Course List (program)'!$G$2:$L$100,2,FALSE)</f>
        <v>#N/A</v>
      </c>
      <c r="O81" s="815" t="e">
        <f>VLOOKUP(O80,'Course List (program)'!$G$2:$L$100,2,FALSE)</f>
        <v>#N/A</v>
      </c>
      <c r="P81" s="815" t="e">
        <f>VLOOKUP(P80,'Course List (program)'!$G$2:$L$100,2,FALSE)</f>
        <v>#N/A</v>
      </c>
      <c r="Q81" s="816" t="e">
        <f>VLOOKUP(Q80,'Course List (program)'!$G$2:$L$100,2,FALSE)</f>
        <v>#N/A</v>
      </c>
      <c r="R81" s="817" t="str">
        <f>VLOOKUP(R80,'Course List (program)'!$G$2:$L$100,2,FALSE)</f>
        <v>Turkish II</v>
      </c>
      <c r="S81" s="815" t="str">
        <f>VLOOKUP(S80,'Course List (program)'!$G$2:$L$100,2,FALSE)</f>
        <v>Construction Project</v>
      </c>
      <c r="T81" s="815" t="str">
        <f>VLOOKUP(T80,'Course List (program)'!$G$2:$L$100,2,FALSE)</f>
        <v>Construction Project</v>
      </c>
      <c r="U81" s="818" t="e">
        <f>VLOOKUP(U80,'Course List (program)'!$G$2:$L$100,2,FALSE)</f>
        <v>#N/A</v>
      </c>
      <c r="V81" s="819" t="str">
        <f>VLOOKUP(V80,'Course List (program)'!$G$2:$L$100,2,FALSE)</f>
        <v>Architectural Presentation Techniques</v>
      </c>
      <c r="W81" s="815" t="e">
        <f>VLOOKUP(W80,'Course List (program)'!$G$2:$L$100,2,FALSE)</f>
        <v>#N/A</v>
      </c>
      <c r="X81" s="815" t="e">
        <f>VLOOKUP(X80,'Course List (program)'!$G$2:$L$100,2,FALSE)</f>
        <v>#N/A</v>
      </c>
      <c r="Y81" s="816" t="e">
        <f>VLOOKUP(Y80,'Course List (program)'!$G$2:$L$100,2,FALSE)</f>
        <v>#N/A</v>
      </c>
      <c r="Z81" s="817" t="str">
        <f>VLOOKUP(Z80,'Course List (program)'!$G$2:$L$100,2,FALSE)</f>
        <v>Construction Project</v>
      </c>
      <c r="AA81" s="815" t="e">
        <f>VLOOKUP(AA80,'Course List (program)'!$G$2:$L$100,2,FALSE)</f>
        <v>#N/A</v>
      </c>
      <c r="AB81" s="815" t="e">
        <f>VLOOKUP(AB80,'Course List (program)'!$G$2:$L$100,2,FALSE)</f>
        <v>#N/A</v>
      </c>
      <c r="AC81" s="818" t="str">
        <f>VLOOKUP(AC80,'Course List (program)'!$G$2:$L$100,2,FALSE)</f>
        <v>Construction Project</v>
      </c>
      <c r="AD81" s="819" t="e">
        <f>VLOOKUP(AD80,'Course List (program)'!$G$2:$L$100,2,FALSE)</f>
        <v>#N/A</v>
      </c>
      <c r="AE81" s="815" t="e">
        <f>VLOOKUP(AE80,'Course List (program)'!$G$2:$L$100,2,FALSE)</f>
        <v>#N/A</v>
      </c>
      <c r="AF81" s="815" t="e">
        <f>VLOOKUP(AF80,'Course List (program)'!$G$2:$L$100,2,FALSE)</f>
        <v>#N/A</v>
      </c>
      <c r="AG81" s="816" t="e">
        <f>VLOOKUP(AG80,'Course List (program)'!$G$2:$L$100,2,FALSE)</f>
        <v>#N/A</v>
      </c>
      <c r="AH81" s="817" t="e">
        <f>VLOOKUP(AH80,'Course List (program)'!$G$2:$L$100,2,FALSE)</f>
        <v>#N/A</v>
      </c>
      <c r="AI81" s="815" t="e">
        <f>VLOOKUP(AI80,'Course List (program)'!$G$2:$L$100,2,FALSE)</f>
        <v>#N/A</v>
      </c>
      <c r="AJ81" s="815" t="str">
        <f>VLOOKUP(AJ80,'Course List (program)'!$G$2:$L$100,2,FALSE)</f>
        <v>Architectural Design Studio II</v>
      </c>
      <c r="AK81" s="818" t="str">
        <f>VLOOKUP(AK80,'Course List (program)'!$G$2:$L$100,2,FALSE)</f>
        <v>Architectural Design Studio II</v>
      </c>
      <c r="AL81" s="819" t="e">
        <f>VLOOKUP(AL80,'Course List (program)'!$G$2:$L$100,2,FALSE)</f>
        <v>#N/A</v>
      </c>
      <c r="AM81" s="815" t="e">
        <f>VLOOKUP(AM80,'Course List (program)'!$G$2:$L$100,2,FALSE)</f>
        <v>#N/A</v>
      </c>
      <c r="AN81" s="815" t="e">
        <f>VLOOKUP(AN80,'Course List (program)'!$G$2:$L$100,2,FALSE)</f>
        <v>#N/A</v>
      </c>
      <c r="AO81" s="816" t="e">
        <f>VLOOKUP(AO80,'Course List (program)'!$G$2:$L$100,2,FALSE)</f>
        <v>#N/A</v>
      </c>
      <c r="AP81" s="817" t="e">
        <f>VLOOKUP(AP80,'Course List (program)'!$G$2:$L$100,2,FALSE)</f>
        <v>#N/A</v>
      </c>
      <c r="AQ81" s="815" t="str">
        <f>VLOOKUP(AQ80,'Course List (program)'!$G$2:$L$100,2,FALSE)</f>
        <v xml:space="preserve">Mechanical and Electrical Building Services </v>
      </c>
      <c r="AR81" s="815" t="e">
        <f>VLOOKUP(AR80,'Course List (program)'!$G$2:$L$100,2,FALSE)</f>
        <v>#N/A</v>
      </c>
      <c r="AS81" s="818" t="e">
        <f>VLOOKUP(AS80,'Course List (program)'!$G$2:$L$100,2,FALSE)</f>
        <v>#N/A</v>
      </c>
      <c r="AT81" s="1057"/>
    </row>
    <row r="82" spans="1:46" s="808" customFormat="1" ht="39.950000000000003" customHeight="1" x14ac:dyDescent="0.3">
      <c r="A82" s="813">
        <v>2</v>
      </c>
      <c r="B82" s="813" t="s">
        <v>809</v>
      </c>
      <c r="C82" s="1053"/>
      <c r="D82" s="834"/>
      <c r="E82" s="835"/>
      <c r="F82" s="827" t="str">
        <f>VLOOKUP(F80,'Course List (program)'!$G$2:$L$100,3,FALSE)</f>
        <v>Doç. Orhan ÖZGÜNER</v>
      </c>
      <c r="G82" s="827" t="str">
        <f>VLOOKUP(G80,'Course List (program)'!$G$2:$L$100,3,FALSE)</f>
        <v>Prof. Dr. Yavuz KOŞANER</v>
      </c>
      <c r="H82" s="827" t="e">
        <f>VLOOKUP(H80,'Course List (program)'!$G$2:$L$100,3,FALSE)</f>
        <v>#N/A</v>
      </c>
      <c r="I82" s="828" t="e">
        <f>VLOOKUP(I80,'Course List (program)'!$G$2:$L$100,3,FALSE)</f>
        <v>#N/A</v>
      </c>
      <c r="J82" s="829" t="str">
        <f>VLOOKUP(J80,'Course List (program)'!$G$2:$L$100,3,FALSE)</f>
        <v>Öğr. Gör. Orhun ALKAN</v>
      </c>
      <c r="K82" s="827" t="str">
        <f>VLOOKUP(K80,'Course List (program)'!$G$2:$L$100,3,FALSE)</f>
        <v>Öğr. Gör. Nazmi KARAKUŞ</v>
      </c>
      <c r="L82" s="827" t="e">
        <f>VLOOKUP(L80,'Course List (program)'!$G$2:$L$100,3,FALSE)</f>
        <v>#N/A</v>
      </c>
      <c r="M82" s="830" t="e">
        <f>VLOOKUP(M80,'Course List (program)'!$G$2:$L$100,3,FALSE)</f>
        <v>#N/A</v>
      </c>
      <c r="N82" s="831" t="e">
        <f>VLOOKUP(N80,'Course List (program)'!$G$2:$L$100,3,FALSE)</f>
        <v>#N/A</v>
      </c>
      <c r="O82" s="827" t="e">
        <f>VLOOKUP(O80,'Course List (program)'!$G$2:$L$100,3,FALSE)</f>
        <v>#N/A</v>
      </c>
      <c r="P82" s="827" t="e">
        <f>VLOOKUP(P80,'Course List (program)'!$G$2:$L$100,3,FALSE)</f>
        <v>#N/A</v>
      </c>
      <c r="Q82" s="828" t="e">
        <f>VLOOKUP(Q80,'Course List (program)'!$G$2:$L$100,3,FALSE)</f>
        <v>#N/A</v>
      </c>
      <c r="R82" s="829" t="str">
        <f>VLOOKUP(R80,'Course List (program)'!$G$2:$L$100,3,FALSE)</f>
        <v>Rectorate3</v>
      </c>
      <c r="S82" s="827" t="str">
        <f>VLOOKUP(S80,'Course List (program)'!$G$2:$L$100,3,FALSE)</f>
        <v>Prof. Dr. Yavuz KOŞANER</v>
      </c>
      <c r="T82" s="827" t="str">
        <f>VLOOKUP(T80,'Course List (program)'!$G$2:$L$100,3,FALSE)</f>
        <v>Doç. Dr. Ayşe  ELEGÖZ</v>
      </c>
      <c r="U82" s="830" t="e">
        <f>VLOOKUP(U80,'Course List (program)'!$G$2:$L$100,3,FALSE)</f>
        <v>#N/A</v>
      </c>
      <c r="V82" s="831" t="str">
        <f>VLOOKUP(V80,'Course List (program)'!$G$2:$L$100,3,FALSE)</f>
        <v>Yrd. Doç. Dr. Murat ŞAHİN</v>
      </c>
      <c r="W82" s="827" t="e">
        <f>VLOOKUP(W80,'Course List (program)'!$G$2:$L$100,3,FALSE)</f>
        <v>#N/A</v>
      </c>
      <c r="X82" s="827" t="e">
        <f>VLOOKUP(X80,'Course List (program)'!$G$2:$L$100,3,FALSE)</f>
        <v>#N/A</v>
      </c>
      <c r="Y82" s="828" t="e">
        <f>VLOOKUP(Y80,'Course List (program)'!$G$2:$L$100,3,FALSE)</f>
        <v>#N/A</v>
      </c>
      <c r="Z82" s="829" t="str">
        <f>VLOOKUP(Z80,'Course List (program)'!$G$2:$L$100,3,FALSE)</f>
        <v>Yrd. Doç. Dr. Kerem ERCOŞKUN</v>
      </c>
      <c r="AA82" s="827" t="e">
        <f>VLOOKUP(AA80,'Course List (program)'!$G$2:$L$100,3,FALSE)</f>
        <v>#N/A</v>
      </c>
      <c r="AB82" s="827" t="e">
        <f>VLOOKUP(AB80,'Course List (program)'!$G$2:$L$100,3,FALSE)</f>
        <v>#N/A</v>
      </c>
      <c r="AC82" s="830" t="str">
        <f>VLOOKUP(AC80,'Course List (program)'!$G$2:$L$100,3,FALSE)</f>
        <v>Öğr. Gör. Gülçin SOYAK</v>
      </c>
      <c r="AD82" s="831" t="e">
        <f>VLOOKUP(AD80,'Course List (program)'!$G$2:$L$100,3,FALSE)</f>
        <v>#N/A</v>
      </c>
      <c r="AE82" s="827" t="e">
        <f>VLOOKUP(AE80,'Course List (program)'!$G$2:$L$100,3,FALSE)</f>
        <v>#N/A</v>
      </c>
      <c r="AF82" s="827" t="e">
        <f>VLOOKUP(AF80,'Course List (program)'!$G$2:$L$100,3,FALSE)</f>
        <v>#N/A</v>
      </c>
      <c r="AG82" s="828" t="e">
        <f>VLOOKUP(AG80,'Course List (program)'!$G$2:$L$100,3,FALSE)</f>
        <v>#N/A</v>
      </c>
      <c r="AH82" s="829" t="e">
        <f>VLOOKUP(AH80,'Course List (program)'!$G$2:$L$100,3,FALSE)</f>
        <v>#N/A</v>
      </c>
      <c r="AI82" s="827" t="e">
        <f>VLOOKUP(AI80,'Course List (program)'!$G$2:$L$100,3,FALSE)</f>
        <v>#N/A</v>
      </c>
      <c r="AJ82" s="827" t="str">
        <f>VLOOKUP(AJ80,'Course List (program)'!$G$2:$L$100,3,FALSE)</f>
        <v>Öğr. Gör. Nişan YAUBYAN</v>
      </c>
      <c r="AK82" s="830" t="str">
        <f>VLOOKUP(AK80,'Course List (program)'!$G$2:$L$100,3,FALSE)</f>
        <v>Yrd. Doç. Dr. Murat ŞAHİN</v>
      </c>
      <c r="AL82" s="831" t="e">
        <f>VLOOKUP(AL80,'Course List (program)'!$G$2:$L$100,3,FALSE)</f>
        <v>#N/A</v>
      </c>
      <c r="AM82" s="827" t="e">
        <f>VLOOKUP(AM80,'Course List (program)'!$G$2:$L$100,3,FALSE)</f>
        <v>#N/A</v>
      </c>
      <c r="AN82" s="827" t="e">
        <f>VLOOKUP(AN80,'Course List (program)'!$G$2:$L$100,3,FALSE)</f>
        <v>#N/A</v>
      </c>
      <c r="AO82" s="828" t="e">
        <f>VLOOKUP(AO80,'Course List (program)'!$G$2:$L$100,3,FALSE)</f>
        <v>#N/A</v>
      </c>
      <c r="AP82" s="829" t="e">
        <f>VLOOKUP(AP80,'Course List (program)'!$G$2:$L$100,3,FALSE)</f>
        <v>#N/A</v>
      </c>
      <c r="AQ82" s="827" t="str">
        <f>VLOOKUP(AQ80,'Course List (program)'!$G$2:$L$100,3,FALSE)</f>
        <v>Öğr. Gör. Cengiz GÖKÇE</v>
      </c>
      <c r="AR82" s="827" t="e">
        <f>VLOOKUP(AR80,'Course List (program)'!$G$2:$L$100,3,FALSE)</f>
        <v>#N/A</v>
      </c>
      <c r="AS82" s="830" t="e">
        <f>VLOOKUP(AS80,'Course List (program)'!$G$2:$L$100,3,FALSE)</f>
        <v>#N/A</v>
      </c>
      <c r="AT82" s="1057"/>
    </row>
    <row r="83" spans="1:46" ht="39.950000000000003" hidden="1" customHeight="1" x14ac:dyDescent="0.4">
      <c r="A83" s="700">
        <v>2</v>
      </c>
      <c r="B83" s="700" t="s">
        <v>540</v>
      </c>
      <c r="C83" s="1053"/>
      <c r="D83" s="772"/>
      <c r="E83" s="773"/>
      <c r="F83" s="745">
        <f>VLOOKUP(F80,'Course List (program)'!$G$2:$L$100,6,FALSE)</f>
        <v>0</v>
      </c>
      <c r="G83" s="745">
        <f>VLOOKUP(G80,'Course List (program)'!$G$2:$L$100,6,FALSE)</f>
        <v>0</v>
      </c>
      <c r="H83" s="745" t="e">
        <f>VLOOKUP(H80,'Course List (program)'!$G$2:$L$100,6,FALSE)</f>
        <v>#N/A</v>
      </c>
      <c r="I83" s="746" t="e">
        <f>VLOOKUP(I80,'Course List (program)'!$G$2:$L$100,6,FALSE)</f>
        <v>#N/A</v>
      </c>
      <c r="J83" s="747">
        <f>VLOOKUP(J80,'Course List (program)'!$G$2:$L$100,6,FALSE)</f>
        <v>0</v>
      </c>
      <c r="K83" s="745">
        <f>VLOOKUP(K80,'Course List (program)'!$G$2:$L$100,6,FALSE)</f>
        <v>0</v>
      </c>
      <c r="L83" s="745" t="e">
        <f>VLOOKUP(L80,'Course List (program)'!$G$2:$L$100,6,FALSE)</f>
        <v>#N/A</v>
      </c>
      <c r="M83" s="748" t="e">
        <f>VLOOKUP(M80,'Course List (program)'!$G$2:$L$100,6,FALSE)</f>
        <v>#N/A</v>
      </c>
      <c r="N83" s="749" t="e">
        <f>VLOOKUP(N80,'Course List (program)'!$G$2:$L$100,6,FALSE)</f>
        <v>#N/A</v>
      </c>
      <c r="O83" s="745" t="e">
        <f>VLOOKUP(O80,'Course List (program)'!$G$2:$L$100,6,FALSE)</f>
        <v>#N/A</v>
      </c>
      <c r="P83" s="745" t="e">
        <f>VLOOKUP(P80,'Course List (program)'!$G$2:$L$100,6,FALSE)</f>
        <v>#N/A</v>
      </c>
      <c r="Q83" s="746" t="e">
        <f>VLOOKUP(Q80,'Course List (program)'!$G$2:$L$100,6,FALSE)</f>
        <v>#N/A</v>
      </c>
      <c r="R83" s="747">
        <f>VLOOKUP(R80,'Course List (program)'!$G$2:$L$100,6,FALSE)</f>
        <v>0</v>
      </c>
      <c r="S83" s="745">
        <f>VLOOKUP(S80,'Course List (program)'!$G$2:$L$100,6,FALSE)</f>
        <v>0</v>
      </c>
      <c r="T83" s="745">
        <f>VLOOKUP(T80,'Course List (program)'!$G$2:$L$100,6,FALSE)</f>
        <v>0</v>
      </c>
      <c r="U83" s="748" t="e">
        <f>VLOOKUP(U80,'Course List (program)'!$G$2:$L$100,6,FALSE)</f>
        <v>#N/A</v>
      </c>
      <c r="V83" s="749">
        <f>VLOOKUP(V80,'Course List (program)'!$G$2:$L$100,6,FALSE)</f>
        <v>0</v>
      </c>
      <c r="W83" s="745" t="e">
        <f>VLOOKUP(W80,'Course List (program)'!$G$2:$L$100,6,FALSE)</f>
        <v>#N/A</v>
      </c>
      <c r="X83" s="745" t="e">
        <f>VLOOKUP(X80,'Course List (program)'!$G$2:$L$100,6,FALSE)</f>
        <v>#N/A</v>
      </c>
      <c r="Y83" s="746" t="e">
        <f>VLOOKUP(Y80,'Course List (program)'!$G$2:$L$100,6,FALSE)</f>
        <v>#N/A</v>
      </c>
      <c r="Z83" s="747">
        <f>VLOOKUP(Z80,'Course List (program)'!$G$2:$L$100,6,FALSE)</f>
        <v>0</v>
      </c>
      <c r="AA83" s="745" t="e">
        <f>VLOOKUP(AA80,'Course List (program)'!$G$2:$L$100,6,FALSE)</f>
        <v>#N/A</v>
      </c>
      <c r="AB83" s="745" t="e">
        <f>VLOOKUP(AB80,'Course List (program)'!$G$2:$L$100,6,FALSE)</f>
        <v>#N/A</v>
      </c>
      <c r="AC83" s="748">
        <f>VLOOKUP(AC80,'Course List (program)'!$G$2:$L$100,6,FALSE)</f>
        <v>0</v>
      </c>
      <c r="AD83" s="749" t="e">
        <f>VLOOKUP(AD80,'Course List (program)'!$G$2:$L$100,6,FALSE)</f>
        <v>#N/A</v>
      </c>
      <c r="AE83" s="745" t="e">
        <f>VLOOKUP(AE80,'Course List (program)'!$G$2:$L$100,6,FALSE)</f>
        <v>#N/A</v>
      </c>
      <c r="AF83" s="745" t="e">
        <f>VLOOKUP(AF80,'Course List (program)'!$G$2:$L$100,6,FALSE)</f>
        <v>#N/A</v>
      </c>
      <c r="AG83" s="746" t="e">
        <f>VLOOKUP(AG80,'Course List (program)'!$G$2:$L$100,6,FALSE)</f>
        <v>#N/A</v>
      </c>
      <c r="AH83" s="747" t="e">
        <f>VLOOKUP(AH80,'Course List (program)'!$G$2:$L$100,6,FALSE)</f>
        <v>#N/A</v>
      </c>
      <c r="AI83" s="745" t="e">
        <f>VLOOKUP(AI80,'Course List (program)'!$G$2:$L$100,6,FALSE)</f>
        <v>#N/A</v>
      </c>
      <c r="AJ83" s="745">
        <f>VLOOKUP(AJ80,'Course List (program)'!$G$2:$L$100,6,FALSE)</f>
        <v>0</v>
      </c>
      <c r="AK83" s="748">
        <f>VLOOKUP(AK80,'Course List (program)'!$G$2:$L$100,6,FALSE)</f>
        <v>0</v>
      </c>
      <c r="AL83" s="750" t="e">
        <f>VLOOKUP(AL80,'Course List (program)'!$G$2:$L$100,6,FALSE)</f>
        <v>#N/A</v>
      </c>
      <c r="AM83" s="745" t="e">
        <f>VLOOKUP(AM80,'Course List (program)'!$G$2:$L$100,6,FALSE)</f>
        <v>#N/A</v>
      </c>
      <c r="AN83" s="745" t="e">
        <f>VLOOKUP(AN80,'Course List (program)'!$G$2:$L$100,6,FALSE)</f>
        <v>#N/A</v>
      </c>
      <c r="AO83" s="746" t="e">
        <f>VLOOKUP(AO80,'Course List (program)'!$G$2:$L$100,6,FALSE)</f>
        <v>#N/A</v>
      </c>
      <c r="AP83" s="747" t="e">
        <f>VLOOKUP(AP80,'Course List (program)'!$G$2:$L$100,6,FALSE)</f>
        <v>#N/A</v>
      </c>
      <c r="AQ83" s="745">
        <f>VLOOKUP(AQ80,'Course List (program)'!$G$2:$L$100,6,FALSE)</f>
        <v>0</v>
      </c>
      <c r="AR83" s="745" t="e">
        <f>VLOOKUP(AR80,'Course List (program)'!$G$2:$L$100,6,FALSE)</f>
        <v>#N/A</v>
      </c>
      <c r="AS83" s="748" t="e">
        <f>VLOOKUP(AS80,'Course List (program)'!$G$2:$L$100,6,FALSE)</f>
        <v>#N/A</v>
      </c>
      <c r="AT83" s="1057"/>
    </row>
    <row r="84" spans="1:46" s="743" customFormat="1" ht="39.950000000000003" customHeight="1" x14ac:dyDescent="0.4">
      <c r="A84" s="700">
        <v>2</v>
      </c>
      <c r="B84" s="700" t="s">
        <v>13</v>
      </c>
      <c r="C84" s="1053"/>
      <c r="D84" s="803">
        <v>0.75</v>
      </c>
      <c r="E84" s="804">
        <v>10</v>
      </c>
      <c r="F84" s="796">
        <f>Section1Draft!E45</f>
        <v>0</v>
      </c>
      <c r="G84" s="796">
        <f>Section2Draft!$E$45</f>
        <v>0</v>
      </c>
      <c r="H84" s="796">
        <f>Section3Draft!E45</f>
        <v>0</v>
      </c>
      <c r="I84" s="797">
        <f>Section4Draft!E45</f>
        <v>0</v>
      </c>
      <c r="J84" s="798">
        <f>Section1Draft!L45</f>
        <v>0</v>
      </c>
      <c r="K84" s="796">
        <f>Section2Draft!L45</f>
        <v>0</v>
      </c>
      <c r="L84" s="796">
        <f>Section3Draft!L45</f>
        <v>0</v>
      </c>
      <c r="M84" s="799">
        <f>Section4Draft!L45</f>
        <v>0</v>
      </c>
      <c r="N84" s="800">
        <f>Section1Draft!F45</f>
        <v>0</v>
      </c>
      <c r="O84" s="796">
        <f>Section2Draft!F45</f>
        <v>0</v>
      </c>
      <c r="P84" s="796">
        <f>Section3Draft!F45</f>
        <v>0</v>
      </c>
      <c r="Q84" s="797">
        <f>Section4Draft!F45</f>
        <v>0</v>
      </c>
      <c r="R84" s="798">
        <f>Section1Draft!M45</f>
        <v>0</v>
      </c>
      <c r="S84" s="796">
        <f>Section2Draft!M45</f>
        <v>0</v>
      </c>
      <c r="T84" s="796">
        <f>Section3Draft!M45</f>
        <v>0</v>
      </c>
      <c r="U84" s="799">
        <f>Section4Draft!M45</f>
        <v>0</v>
      </c>
      <c r="V84" s="800">
        <f>Section1Draft!G45</f>
        <v>0</v>
      </c>
      <c r="W84" s="796">
        <f>Section2Draft!G45</f>
        <v>0</v>
      </c>
      <c r="X84" s="796">
        <f>Section3Draft!G45</f>
        <v>0</v>
      </c>
      <c r="Y84" s="797">
        <f>Section4Draft!G45</f>
        <v>0</v>
      </c>
      <c r="Z84" s="798">
        <f>Section1Draft!N45</f>
        <v>0</v>
      </c>
      <c r="AA84" s="796">
        <f>Section2Draft!N45</f>
        <v>0</v>
      </c>
      <c r="AB84" s="796">
        <f>Section3Draft!N45</f>
        <v>0</v>
      </c>
      <c r="AC84" s="799">
        <f>Section4Draft!N45</f>
        <v>0</v>
      </c>
      <c r="AD84" s="800">
        <f>Section1Draft!H45</f>
        <v>0</v>
      </c>
      <c r="AE84" s="796">
        <f>Section2Draft!H45</f>
        <v>0</v>
      </c>
      <c r="AF84" s="796">
        <f>Section3Draft!H45</f>
        <v>0</v>
      </c>
      <c r="AG84" s="797">
        <f>Section4Draft!H45</f>
        <v>0</v>
      </c>
      <c r="AH84" s="798">
        <f>Section1Draft!O45</f>
        <v>0</v>
      </c>
      <c r="AI84" s="796">
        <f>Section2Draft!O45</f>
        <v>0</v>
      </c>
      <c r="AJ84" s="796">
        <f>Section3Draft!O45</f>
        <v>0</v>
      </c>
      <c r="AK84" s="799">
        <f>Section4Draft!O45</f>
        <v>0</v>
      </c>
      <c r="AL84" s="800">
        <f>Section1Draft!I45</f>
        <v>0</v>
      </c>
      <c r="AM84" s="796">
        <f>Section2Draft!I45</f>
        <v>0</v>
      </c>
      <c r="AN84" s="796">
        <f>Section3Draft!I45</f>
        <v>0</v>
      </c>
      <c r="AO84" s="797">
        <f>Section4Draft!I45</f>
        <v>0</v>
      </c>
      <c r="AP84" s="798">
        <f>Section1Draft!P45</f>
        <v>0</v>
      </c>
      <c r="AQ84" s="796">
        <f>Section2Draft!P45</f>
        <v>0</v>
      </c>
      <c r="AR84" s="796">
        <f>Section3Draft!P45</f>
        <v>0</v>
      </c>
      <c r="AS84" s="799">
        <f>Section4Draft!P45</f>
        <v>0</v>
      </c>
      <c r="AT84" s="1057"/>
    </row>
    <row r="85" spans="1:46" s="820" customFormat="1" ht="60" customHeight="1" x14ac:dyDescent="0.35">
      <c r="A85" s="814">
        <v>2</v>
      </c>
      <c r="B85" s="814" t="s">
        <v>14</v>
      </c>
      <c r="C85" s="1053"/>
      <c r="D85" s="811"/>
      <c r="E85" s="810"/>
      <c r="F85" s="815" t="e">
        <f>VLOOKUP(F84,'Course List (program)'!$G$2:$L$100,2,FALSE)</f>
        <v>#N/A</v>
      </c>
      <c r="G85" s="815" t="e">
        <f>VLOOKUP(G84,'Course List (program)'!$G$2:$L$100,2,FALSE)</f>
        <v>#N/A</v>
      </c>
      <c r="H85" s="815" t="e">
        <f>VLOOKUP(H84,'Course List (program)'!$G$2:$L$100,2,FALSE)</f>
        <v>#N/A</v>
      </c>
      <c r="I85" s="816" t="e">
        <f>VLOOKUP(I84,'Course List (program)'!$G$2:$L$100,2,FALSE)</f>
        <v>#N/A</v>
      </c>
      <c r="J85" s="817" t="e">
        <f>VLOOKUP(J84,'Course List (program)'!$G$2:$L$100,2,FALSE)</f>
        <v>#N/A</v>
      </c>
      <c r="K85" s="815" t="e">
        <f>VLOOKUP(K84,'Course List (program)'!$G$2:$L$100,2,FALSE)</f>
        <v>#N/A</v>
      </c>
      <c r="L85" s="815" t="e">
        <f>VLOOKUP(L84,'Course List (program)'!$G$2:$L$100,2,FALSE)</f>
        <v>#N/A</v>
      </c>
      <c r="M85" s="818" t="e">
        <f>VLOOKUP(M84,'Course List (program)'!$G$2:$L$100,2,FALSE)</f>
        <v>#N/A</v>
      </c>
      <c r="N85" s="819" t="e">
        <f>VLOOKUP(N84,'Course List (program)'!$G$2:$L$100,2,FALSE)</f>
        <v>#N/A</v>
      </c>
      <c r="O85" s="815" t="e">
        <f>VLOOKUP(O84,'Course List (program)'!$G$2:$L$100,2,FALSE)</f>
        <v>#N/A</v>
      </c>
      <c r="P85" s="815" t="e">
        <f>VLOOKUP(P84,'Course List (program)'!$G$2:$L$100,2,FALSE)</f>
        <v>#N/A</v>
      </c>
      <c r="Q85" s="816" t="e">
        <f>VLOOKUP(Q84,'Course List (program)'!$G$2:$L$100,2,FALSE)</f>
        <v>#N/A</v>
      </c>
      <c r="R85" s="817" t="e">
        <f>VLOOKUP(R84,'Course List (program)'!$G$2:$L$100,2,FALSE)</f>
        <v>#N/A</v>
      </c>
      <c r="S85" s="815" t="e">
        <f>VLOOKUP(S84,'Course List (program)'!$G$2:$L$100,2,FALSE)</f>
        <v>#N/A</v>
      </c>
      <c r="T85" s="815" t="e">
        <f>VLOOKUP(T84,'Course List (program)'!$G$2:$L$100,2,FALSE)</f>
        <v>#N/A</v>
      </c>
      <c r="U85" s="818" t="e">
        <f>VLOOKUP(U84,'Course List (program)'!$G$2:$L$100,2,FALSE)</f>
        <v>#N/A</v>
      </c>
      <c r="V85" s="819" t="e">
        <f>VLOOKUP(V84,'Course List (program)'!$G$2:$L$100,2,FALSE)</f>
        <v>#N/A</v>
      </c>
      <c r="W85" s="815" t="e">
        <f>VLOOKUP(W84,'Course List (program)'!$G$2:$L$100,2,FALSE)</f>
        <v>#N/A</v>
      </c>
      <c r="X85" s="815" t="e">
        <f>VLOOKUP(X84,'Course List (program)'!$G$2:$L$100,2,FALSE)</f>
        <v>#N/A</v>
      </c>
      <c r="Y85" s="816" t="e">
        <f>VLOOKUP(Y84,'Course List (program)'!$G$2:$L$100,2,FALSE)</f>
        <v>#N/A</v>
      </c>
      <c r="Z85" s="817" t="e">
        <f>VLOOKUP(Z84,'Course List (program)'!$G$2:$L$100,2,FALSE)</f>
        <v>#N/A</v>
      </c>
      <c r="AA85" s="815" t="e">
        <f>VLOOKUP(AA84,'Course List (program)'!$G$2:$L$100,2,FALSE)</f>
        <v>#N/A</v>
      </c>
      <c r="AB85" s="815" t="e">
        <f>VLOOKUP(AB84,'Course List (program)'!$G$2:$L$100,2,FALSE)</f>
        <v>#N/A</v>
      </c>
      <c r="AC85" s="818" t="e">
        <f>VLOOKUP(AC84,'Course List (program)'!$G$2:$L$100,2,FALSE)</f>
        <v>#N/A</v>
      </c>
      <c r="AD85" s="819" t="e">
        <f>VLOOKUP(AD84,'Course List (program)'!$G$2:$L$100,2,FALSE)</f>
        <v>#N/A</v>
      </c>
      <c r="AE85" s="815" t="e">
        <f>VLOOKUP(AE84,'Course List (program)'!$G$2:$L$100,2,FALSE)</f>
        <v>#N/A</v>
      </c>
      <c r="AF85" s="815" t="e">
        <f>VLOOKUP(AF84,'Course List (program)'!$G$2:$L$100,2,FALSE)</f>
        <v>#N/A</v>
      </c>
      <c r="AG85" s="816" t="e">
        <f>VLOOKUP(AG84,'Course List (program)'!$G$2:$L$100,2,FALSE)</f>
        <v>#N/A</v>
      </c>
      <c r="AH85" s="817" t="e">
        <f>VLOOKUP(AH84,'Course List (program)'!$G$2:$L$100,2,FALSE)</f>
        <v>#N/A</v>
      </c>
      <c r="AI85" s="815" t="e">
        <f>VLOOKUP(AI84,'Course List (program)'!$G$2:$L$100,2,FALSE)</f>
        <v>#N/A</v>
      </c>
      <c r="AJ85" s="815" t="e">
        <f>VLOOKUP(AJ84,'Course List (program)'!$G$2:$L$100,2,FALSE)</f>
        <v>#N/A</v>
      </c>
      <c r="AK85" s="818" t="e">
        <f>VLOOKUP(AK84,'Course List (program)'!$G$2:$L$100,2,FALSE)</f>
        <v>#N/A</v>
      </c>
      <c r="AL85" s="819" t="e">
        <f>VLOOKUP(AL84,'Course List (program)'!$G$2:$L$100,2,FALSE)</f>
        <v>#N/A</v>
      </c>
      <c r="AM85" s="815" t="e">
        <f>VLOOKUP(AM84,'Course List (program)'!$G$2:$L$100,2,FALSE)</f>
        <v>#N/A</v>
      </c>
      <c r="AN85" s="815" t="e">
        <f>VLOOKUP(AN84,'Course List (program)'!$G$2:$L$100,2,FALSE)</f>
        <v>#N/A</v>
      </c>
      <c r="AO85" s="816" t="e">
        <f>VLOOKUP(AO84,'Course List (program)'!$G$2:$L$100,2,FALSE)</f>
        <v>#N/A</v>
      </c>
      <c r="AP85" s="817" t="e">
        <f>VLOOKUP(AP84,'Course List (program)'!$G$2:$L$100,2,FALSE)</f>
        <v>#N/A</v>
      </c>
      <c r="AQ85" s="815" t="e">
        <f>VLOOKUP(AQ84,'Course List (program)'!$G$2:$L$100,2,FALSE)</f>
        <v>#N/A</v>
      </c>
      <c r="AR85" s="815" t="e">
        <f>VLOOKUP(AR84,'Course List (program)'!$G$2:$L$100,2,FALSE)</f>
        <v>#N/A</v>
      </c>
      <c r="AS85" s="818" t="e">
        <f>VLOOKUP(AS84,'Course List (program)'!$G$2:$L$100,2,FALSE)</f>
        <v>#N/A</v>
      </c>
      <c r="AT85" s="1057"/>
    </row>
    <row r="86" spans="1:46" s="808" customFormat="1" ht="39.950000000000003" customHeight="1" thickBot="1" x14ac:dyDescent="0.35">
      <c r="A86" s="813">
        <v>2</v>
      </c>
      <c r="B86" s="813" t="s">
        <v>809</v>
      </c>
      <c r="C86" s="1053"/>
      <c r="D86" s="832"/>
      <c r="E86" s="833"/>
      <c r="F86" s="827" t="e">
        <f>VLOOKUP(F84,'Course List (program)'!$G$2:$L$100,3,FALSE)</f>
        <v>#N/A</v>
      </c>
      <c r="G86" s="827" t="e">
        <f>VLOOKUP(G84,'Course List (program)'!$G$2:$L$100,3,FALSE)</f>
        <v>#N/A</v>
      </c>
      <c r="H86" s="827" t="e">
        <f>VLOOKUP(H84,'Course List (program)'!$G$2:$L$100,3,FALSE)</f>
        <v>#N/A</v>
      </c>
      <c r="I86" s="828" t="e">
        <f>VLOOKUP(I84,'Course List (program)'!$G$2:$L$100,3,FALSE)</f>
        <v>#N/A</v>
      </c>
      <c r="J86" s="829" t="e">
        <f>VLOOKUP(J84,'Course List (program)'!$G$2:$L$100,3,FALSE)</f>
        <v>#N/A</v>
      </c>
      <c r="K86" s="827" t="e">
        <f>VLOOKUP(K84,'Course List (program)'!$G$2:$L$100,3,FALSE)</f>
        <v>#N/A</v>
      </c>
      <c r="L86" s="827" t="e">
        <f>VLOOKUP(L84,'Course List (program)'!$G$2:$L$100,3,FALSE)</f>
        <v>#N/A</v>
      </c>
      <c r="M86" s="830" t="e">
        <f>VLOOKUP(M84,'Course List (program)'!$G$2:$L$100,3,FALSE)</f>
        <v>#N/A</v>
      </c>
      <c r="N86" s="831" t="e">
        <f>VLOOKUP(N84,'Course List (program)'!$G$2:$L$100,3,FALSE)</f>
        <v>#N/A</v>
      </c>
      <c r="O86" s="827" t="e">
        <f>VLOOKUP(O84,'Course List (program)'!$G$2:$L$100,3,FALSE)</f>
        <v>#N/A</v>
      </c>
      <c r="P86" s="827" t="e">
        <f>VLOOKUP(P84,'Course List (program)'!$G$2:$L$100,3,FALSE)</f>
        <v>#N/A</v>
      </c>
      <c r="Q86" s="828" t="e">
        <f>VLOOKUP(Q84,'Course List (program)'!$G$2:$L$100,3,FALSE)</f>
        <v>#N/A</v>
      </c>
      <c r="R86" s="829" t="e">
        <f>VLOOKUP(R84,'Course List (program)'!$G$2:$L$100,3,FALSE)</f>
        <v>#N/A</v>
      </c>
      <c r="S86" s="827" t="e">
        <f>VLOOKUP(S84,'Course List (program)'!$G$2:$L$100,3,FALSE)</f>
        <v>#N/A</v>
      </c>
      <c r="T86" s="827" t="e">
        <f>VLOOKUP(T84,'Course List (program)'!$G$2:$L$100,3,FALSE)</f>
        <v>#N/A</v>
      </c>
      <c r="U86" s="830" t="e">
        <f>VLOOKUP(U84,'Course List (program)'!$G$2:$L$100,3,FALSE)</f>
        <v>#N/A</v>
      </c>
      <c r="V86" s="831" t="e">
        <f>VLOOKUP(V84,'Course List (program)'!$G$2:$L$100,3,FALSE)</f>
        <v>#N/A</v>
      </c>
      <c r="W86" s="827" t="e">
        <f>VLOOKUP(W84,'Course List (program)'!$G$2:$L$100,3,FALSE)</f>
        <v>#N/A</v>
      </c>
      <c r="X86" s="827" t="e">
        <f>VLOOKUP(X84,'Course List (program)'!$G$2:$L$100,3,FALSE)</f>
        <v>#N/A</v>
      </c>
      <c r="Y86" s="828" t="e">
        <f>VLOOKUP(Y84,'Course List (program)'!$G$2:$L$100,3,FALSE)</f>
        <v>#N/A</v>
      </c>
      <c r="Z86" s="829" t="e">
        <f>VLOOKUP(Z84,'Course List (program)'!$G$2:$L$100,3,FALSE)</f>
        <v>#N/A</v>
      </c>
      <c r="AA86" s="827" t="e">
        <f>VLOOKUP(AA84,'Course List (program)'!$G$2:$L$100,3,FALSE)</f>
        <v>#N/A</v>
      </c>
      <c r="AB86" s="827" t="e">
        <f>VLOOKUP(AB84,'Course List (program)'!$G$2:$L$100,3,FALSE)</f>
        <v>#N/A</v>
      </c>
      <c r="AC86" s="830" t="e">
        <f>VLOOKUP(AC84,'Course List (program)'!$G$2:$L$100,3,FALSE)</f>
        <v>#N/A</v>
      </c>
      <c r="AD86" s="831" t="e">
        <f>VLOOKUP(AD84,'Course List (program)'!$G$2:$L$100,3,FALSE)</f>
        <v>#N/A</v>
      </c>
      <c r="AE86" s="827" t="e">
        <f>VLOOKUP(AE84,'Course List (program)'!$G$2:$L$100,3,FALSE)</f>
        <v>#N/A</v>
      </c>
      <c r="AF86" s="827" t="e">
        <f>VLOOKUP(AF84,'Course List (program)'!$G$2:$L$100,3,FALSE)</f>
        <v>#N/A</v>
      </c>
      <c r="AG86" s="828" t="e">
        <f>VLOOKUP(AG84,'Course List (program)'!$G$2:$L$100,3,FALSE)</f>
        <v>#N/A</v>
      </c>
      <c r="AH86" s="829" t="e">
        <f>VLOOKUP(AH84,'Course List (program)'!$G$2:$L$100,3,FALSE)</f>
        <v>#N/A</v>
      </c>
      <c r="AI86" s="827" t="e">
        <f>VLOOKUP(AI84,'Course List (program)'!$G$2:$L$100,3,FALSE)</f>
        <v>#N/A</v>
      </c>
      <c r="AJ86" s="827" t="e">
        <f>VLOOKUP(AJ84,'Course List (program)'!$G$2:$L$100,3,FALSE)</f>
        <v>#N/A</v>
      </c>
      <c r="AK86" s="830" t="e">
        <f>VLOOKUP(AK84,'Course List (program)'!$G$2:$L$100,3,FALSE)</f>
        <v>#N/A</v>
      </c>
      <c r="AL86" s="831" t="e">
        <f>VLOOKUP(AL84,'Course List (program)'!$G$2:$L$100,3,FALSE)</f>
        <v>#N/A</v>
      </c>
      <c r="AM86" s="827" t="e">
        <f>VLOOKUP(AM84,'Course List (program)'!$G$2:$L$100,3,FALSE)</f>
        <v>#N/A</v>
      </c>
      <c r="AN86" s="827" t="e">
        <f>VLOOKUP(AN84,'Course List (program)'!$G$2:$L$100,3,FALSE)</f>
        <v>#N/A</v>
      </c>
      <c r="AO86" s="828" t="e">
        <f>VLOOKUP(AO84,'Course List (program)'!$G$2:$L$100,3,FALSE)</f>
        <v>#N/A</v>
      </c>
      <c r="AP86" s="829" t="e">
        <f>VLOOKUP(AP84,'Course List (program)'!$G$2:$L$100,3,FALSE)</f>
        <v>#N/A</v>
      </c>
      <c r="AQ86" s="827" t="e">
        <f>VLOOKUP(AQ84,'Course List (program)'!$G$2:$L$100,3,FALSE)</f>
        <v>#N/A</v>
      </c>
      <c r="AR86" s="827" t="e">
        <f>VLOOKUP(AR84,'Course List (program)'!$G$2:$L$100,3,FALSE)</f>
        <v>#N/A</v>
      </c>
      <c r="AS86" s="830" t="e">
        <f>VLOOKUP(AS84,'Course List (program)'!$G$2:$L$100,3,FALSE)</f>
        <v>#N/A</v>
      </c>
      <c r="AT86" s="1057"/>
    </row>
    <row r="87" spans="1:46" ht="39.950000000000003" hidden="1" customHeight="1" thickBot="1" x14ac:dyDescent="0.45">
      <c r="A87" s="700">
        <v>2</v>
      </c>
      <c r="B87" s="700" t="s">
        <v>540</v>
      </c>
      <c r="C87" s="1060"/>
      <c r="D87" s="769"/>
      <c r="E87" s="757"/>
      <c r="F87" s="751" t="e">
        <f>VLOOKUP(F84,'Course List (program)'!$G$2:$L$100,6,FALSE)</f>
        <v>#N/A</v>
      </c>
      <c r="G87" s="751" t="e">
        <f>VLOOKUP(G84,'Course List (program)'!$G$2:$L$100,6,FALSE)</f>
        <v>#N/A</v>
      </c>
      <c r="H87" s="751" t="e">
        <f>VLOOKUP(H84,'Course List (program)'!$G$2:$L$100,6,FALSE)</f>
        <v>#N/A</v>
      </c>
      <c r="I87" s="752" t="e">
        <f>VLOOKUP(I84,'Course List (program)'!$G$2:$L$100,6,FALSE)</f>
        <v>#N/A</v>
      </c>
      <c r="J87" s="753" t="e">
        <f>VLOOKUP(J84,'Course List (program)'!$G$2:$L$100,6,FALSE)</f>
        <v>#N/A</v>
      </c>
      <c r="K87" s="751" t="e">
        <f>VLOOKUP(K84,'Course List (program)'!$G$2:$L$100,6,FALSE)</f>
        <v>#N/A</v>
      </c>
      <c r="L87" s="751" t="e">
        <f>VLOOKUP(L84,'Course List (program)'!$G$2:$L$100,6,FALSE)</f>
        <v>#N/A</v>
      </c>
      <c r="M87" s="754" t="e">
        <f>VLOOKUP(M84,'Course List (program)'!$G$2:$L$100,6,FALSE)</f>
        <v>#N/A</v>
      </c>
      <c r="N87" s="755" t="e">
        <f>VLOOKUP(N84,'Course List (program)'!$G$2:$L$100,6,FALSE)</f>
        <v>#N/A</v>
      </c>
      <c r="O87" s="751" t="e">
        <f>VLOOKUP(O84,'Course List (program)'!$G$2:$L$100,6,FALSE)</f>
        <v>#N/A</v>
      </c>
      <c r="P87" s="751" t="e">
        <f>VLOOKUP(P84,'Course List (program)'!$G$2:$L$100,6,FALSE)</f>
        <v>#N/A</v>
      </c>
      <c r="Q87" s="752" t="e">
        <f>VLOOKUP(Q84,'Course List (program)'!$G$2:$L$100,6,FALSE)</f>
        <v>#N/A</v>
      </c>
      <c r="R87" s="753" t="e">
        <f>VLOOKUP(R84,'Course List (program)'!$G$2:$L$100,6,FALSE)</f>
        <v>#N/A</v>
      </c>
      <c r="S87" s="751" t="e">
        <f>VLOOKUP(S84,'Course List (program)'!$G$2:$L$100,6,FALSE)</f>
        <v>#N/A</v>
      </c>
      <c r="T87" s="751" t="e">
        <f>VLOOKUP(T84,'Course List (program)'!$G$2:$L$100,6,FALSE)</f>
        <v>#N/A</v>
      </c>
      <c r="U87" s="754" t="e">
        <f>VLOOKUP(U84,'Course List (program)'!$G$2:$L$100,6,FALSE)</f>
        <v>#N/A</v>
      </c>
      <c r="V87" s="755" t="e">
        <f>VLOOKUP(V84,'Course List (program)'!$G$2:$L$100,6,FALSE)</f>
        <v>#N/A</v>
      </c>
      <c r="W87" s="751" t="e">
        <f>VLOOKUP(W84,'Course List (program)'!$G$2:$L$100,6,FALSE)</f>
        <v>#N/A</v>
      </c>
      <c r="X87" s="751" t="e">
        <f>VLOOKUP(X84,'Course List (program)'!$G$2:$L$100,6,FALSE)</f>
        <v>#N/A</v>
      </c>
      <c r="Y87" s="752" t="e">
        <f>VLOOKUP(Y84,'Course List (program)'!$G$2:$L$100,6,FALSE)</f>
        <v>#N/A</v>
      </c>
      <c r="Z87" s="753" t="e">
        <f>VLOOKUP(Z84,'Course List (program)'!$G$2:$L$100,6,FALSE)</f>
        <v>#N/A</v>
      </c>
      <c r="AA87" s="751" t="e">
        <f>VLOOKUP(AA84,'Course List (program)'!$G$2:$L$100,6,FALSE)</f>
        <v>#N/A</v>
      </c>
      <c r="AB87" s="751" t="e">
        <f>VLOOKUP(AB84,'Course List (program)'!$G$2:$L$100,6,FALSE)</f>
        <v>#N/A</v>
      </c>
      <c r="AC87" s="754" t="e">
        <f>VLOOKUP(AC84,'Course List (program)'!$G$2:$L$100,6,FALSE)</f>
        <v>#N/A</v>
      </c>
      <c r="AD87" s="755" t="e">
        <f>VLOOKUP(AD84,'Course List (program)'!$G$2:$L$100,6,FALSE)</f>
        <v>#N/A</v>
      </c>
      <c r="AE87" s="751" t="e">
        <f>VLOOKUP(AE84,'Course List (program)'!$G$2:$L$100,6,FALSE)</f>
        <v>#N/A</v>
      </c>
      <c r="AF87" s="751" t="e">
        <f>VLOOKUP(AF84,'Course List (program)'!$G$2:$L$100,6,FALSE)</f>
        <v>#N/A</v>
      </c>
      <c r="AG87" s="752" t="e">
        <f>VLOOKUP(AG84,'Course List (program)'!$G$2:$L$100,6,FALSE)</f>
        <v>#N/A</v>
      </c>
      <c r="AH87" s="753" t="e">
        <f>VLOOKUP(AH84,'Course List (program)'!$G$2:$L$100,6,FALSE)</f>
        <v>#N/A</v>
      </c>
      <c r="AI87" s="751" t="e">
        <f>VLOOKUP(AI84,'Course List (program)'!$G$2:$L$100,6,FALSE)</f>
        <v>#N/A</v>
      </c>
      <c r="AJ87" s="751" t="e">
        <f>VLOOKUP(AJ84,'Course List (program)'!$G$2:$L$100,6,FALSE)</f>
        <v>#N/A</v>
      </c>
      <c r="AK87" s="754" t="e">
        <f>VLOOKUP(AK84,'Course List (program)'!$G$2:$L$100,6,FALSE)</f>
        <v>#N/A</v>
      </c>
      <c r="AL87" s="756" t="e">
        <f>VLOOKUP(AL84,'Course List (program)'!$G$2:$L$100,6,FALSE)</f>
        <v>#N/A</v>
      </c>
      <c r="AM87" s="751" t="e">
        <f>VLOOKUP(AM84,'Course List (program)'!$G$2:$L$100,6,FALSE)</f>
        <v>#N/A</v>
      </c>
      <c r="AN87" s="751" t="e">
        <f>VLOOKUP(AN84,'Course List (program)'!$G$2:$L$100,6,FALSE)</f>
        <v>#N/A</v>
      </c>
      <c r="AO87" s="752" t="e">
        <f>VLOOKUP(AO84,'Course List (program)'!$G$2:$L$100,6,FALSE)</f>
        <v>#N/A</v>
      </c>
      <c r="AP87" s="753" t="e">
        <f>VLOOKUP(AP84,'Course List (program)'!$G$2:$L$100,6,FALSE)</f>
        <v>#N/A</v>
      </c>
      <c r="AQ87" s="751" t="e">
        <f>VLOOKUP(AQ84,'Course List (program)'!$G$2:$L$100,6,FALSE)</f>
        <v>#N/A</v>
      </c>
      <c r="AR87" s="751" t="e">
        <f>VLOOKUP(AR84,'Course List (program)'!$G$2:$L$100,6,FALSE)</f>
        <v>#N/A</v>
      </c>
      <c r="AS87" s="754" t="e">
        <f>VLOOKUP(AS84,'Course List (program)'!$G$2:$L$100,6,FALSE)</f>
        <v>#N/A</v>
      </c>
      <c r="AT87" s="1057"/>
    </row>
    <row r="88" spans="1:46" ht="60" customHeight="1" thickTop="1" x14ac:dyDescent="0.3">
      <c r="A88" s="700">
        <v>3</v>
      </c>
      <c r="B88" s="700" t="s">
        <v>810</v>
      </c>
      <c r="C88" s="1063" t="s">
        <v>806</v>
      </c>
      <c r="D88" s="775"/>
      <c r="E88" s="776"/>
      <c r="F88" s="1065" t="s">
        <v>797</v>
      </c>
      <c r="G88" s="1045"/>
      <c r="H88" s="1045"/>
      <c r="I88" s="1045"/>
      <c r="J88" s="1045"/>
      <c r="K88" s="1045"/>
      <c r="L88" s="1045"/>
      <c r="M88" s="1066"/>
      <c r="N88" s="1055" t="s">
        <v>798</v>
      </c>
      <c r="O88" s="1049"/>
      <c r="P88" s="1049"/>
      <c r="Q88" s="1049"/>
      <c r="R88" s="1049"/>
      <c r="S88" s="1049"/>
      <c r="T88" s="1049"/>
      <c r="U88" s="1056"/>
      <c r="V88" s="1055" t="s">
        <v>799</v>
      </c>
      <c r="W88" s="1049"/>
      <c r="X88" s="1049"/>
      <c r="Y88" s="1049"/>
      <c r="Z88" s="1049"/>
      <c r="AA88" s="1049"/>
      <c r="AB88" s="1049"/>
      <c r="AC88" s="1056"/>
      <c r="AD88" s="1055" t="s">
        <v>800</v>
      </c>
      <c r="AE88" s="1049"/>
      <c r="AF88" s="1049"/>
      <c r="AG88" s="1049"/>
      <c r="AH88" s="1049"/>
      <c r="AI88" s="1049"/>
      <c r="AJ88" s="1049"/>
      <c r="AK88" s="1056"/>
      <c r="AL88" s="1055" t="s">
        <v>807</v>
      </c>
      <c r="AM88" s="1049"/>
      <c r="AN88" s="1049"/>
      <c r="AO88" s="1049"/>
      <c r="AP88" s="1049"/>
      <c r="AQ88" s="1049"/>
      <c r="AR88" s="1049"/>
      <c r="AS88" s="1056"/>
      <c r="AT88" s="1057"/>
    </row>
    <row r="89" spans="1:46" ht="39.950000000000003" customHeight="1" x14ac:dyDescent="0.3">
      <c r="A89" s="700">
        <v>3</v>
      </c>
      <c r="B89" s="700" t="s">
        <v>810</v>
      </c>
      <c r="C89" s="1053"/>
      <c r="D89" s="777"/>
      <c r="E89" s="778"/>
      <c r="F89" s="779" t="s">
        <v>47</v>
      </c>
      <c r="G89" s="780" t="s">
        <v>795</v>
      </c>
      <c r="H89" s="781"/>
      <c r="I89" s="782"/>
      <c r="J89" s="783" t="s">
        <v>48</v>
      </c>
      <c r="K89" s="780" t="str">
        <f>K46</f>
        <v>REGULAR</v>
      </c>
      <c r="L89" s="784"/>
      <c r="M89" s="785"/>
      <c r="N89" s="786" t="s">
        <v>47</v>
      </c>
      <c r="O89" s="780" t="str">
        <f>O46</f>
        <v>IRREGULAR</v>
      </c>
      <c r="P89" s="781"/>
      <c r="Q89" s="782"/>
      <c r="R89" s="783" t="s">
        <v>48</v>
      </c>
      <c r="S89" s="780" t="str">
        <f>S46</f>
        <v>REGULAR</v>
      </c>
      <c r="T89" s="784"/>
      <c r="U89" s="785"/>
      <c r="V89" s="786" t="s">
        <v>47</v>
      </c>
      <c r="W89" s="780" t="str">
        <f>W46</f>
        <v>IRREGULAR</v>
      </c>
      <c r="X89" s="781"/>
      <c r="Y89" s="782"/>
      <c r="Z89" s="783" t="s">
        <v>48</v>
      </c>
      <c r="AA89" s="780" t="str">
        <f>AA46</f>
        <v>REGULAR</v>
      </c>
      <c r="AB89" s="784"/>
      <c r="AC89" s="785"/>
      <c r="AD89" s="786" t="s">
        <v>47</v>
      </c>
      <c r="AE89" s="780" t="str">
        <f>AE46</f>
        <v>IRREGULAR</v>
      </c>
      <c r="AF89" s="781"/>
      <c r="AG89" s="782"/>
      <c r="AH89" s="783" t="s">
        <v>48</v>
      </c>
      <c r="AI89" s="780" t="str">
        <f>AI46</f>
        <v>REGULAR</v>
      </c>
      <c r="AJ89" s="784"/>
      <c r="AK89" s="785"/>
      <c r="AL89" s="786" t="s">
        <v>47</v>
      </c>
      <c r="AM89" s="780" t="str">
        <f>AM46</f>
        <v>IRREGULAR</v>
      </c>
      <c r="AN89" s="781"/>
      <c r="AO89" s="782"/>
      <c r="AP89" s="783" t="s">
        <v>48</v>
      </c>
      <c r="AQ89" s="780" t="str">
        <f>AQ46</f>
        <v>REGULAR</v>
      </c>
      <c r="AR89" s="784"/>
      <c r="AS89" s="785"/>
      <c r="AT89" s="1057"/>
    </row>
    <row r="90" spans="1:46" ht="39.950000000000003" customHeight="1" x14ac:dyDescent="0.3">
      <c r="A90" s="700">
        <v>3</v>
      </c>
      <c r="B90" s="700" t="s">
        <v>810</v>
      </c>
      <c r="C90" s="1053"/>
      <c r="D90" s="787"/>
      <c r="E90" s="788"/>
      <c r="F90" s="789" t="s">
        <v>791</v>
      </c>
      <c r="G90" s="789" t="s">
        <v>792</v>
      </c>
      <c r="H90" s="789" t="s">
        <v>793</v>
      </c>
      <c r="I90" s="790" t="s">
        <v>794</v>
      </c>
      <c r="J90" s="791" t="s">
        <v>791</v>
      </c>
      <c r="K90" s="789" t="s">
        <v>792</v>
      </c>
      <c r="L90" s="789" t="s">
        <v>793</v>
      </c>
      <c r="M90" s="792" t="s">
        <v>794</v>
      </c>
      <c r="N90" s="793" t="s">
        <v>791</v>
      </c>
      <c r="O90" s="789" t="s">
        <v>792</v>
      </c>
      <c r="P90" s="789" t="s">
        <v>793</v>
      </c>
      <c r="Q90" s="790" t="s">
        <v>794</v>
      </c>
      <c r="R90" s="791" t="s">
        <v>791</v>
      </c>
      <c r="S90" s="789" t="s">
        <v>792</v>
      </c>
      <c r="T90" s="789" t="s">
        <v>793</v>
      </c>
      <c r="U90" s="792" t="s">
        <v>794</v>
      </c>
      <c r="V90" s="793" t="s">
        <v>791</v>
      </c>
      <c r="W90" s="789" t="s">
        <v>792</v>
      </c>
      <c r="X90" s="789" t="s">
        <v>793</v>
      </c>
      <c r="Y90" s="790" t="s">
        <v>794</v>
      </c>
      <c r="Z90" s="791" t="s">
        <v>791</v>
      </c>
      <c r="AA90" s="789" t="s">
        <v>792</v>
      </c>
      <c r="AB90" s="789" t="s">
        <v>793</v>
      </c>
      <c r="AC90" s="792" t="s">
        <v>794</v>
      </c>
      <c r="AD90" s="793" t="s">
        <v>791</v>
      </c>
      <c r="AE90" s="789" t="s">
        <v>792</v>
      </c>
      <c r="AF90" s="789" t="s">
        <v>793</v>
      </c>
      <c r="AG90" s="790" t="s">
        <v>794</v>
      </c>
      <c r="AH90" s="791" t="s">
        <v>791</v>
      </c>
      <c r="AI90" s="789" t="s">
        <v>792</v>
      </c>
      <c r="AJ90" s="789" t="s">
        <v>793</v>
      </c>
      <c r="AK90" s="792" t="s">
        <v>794</v>
      </c>
      <c r="AL90" s="793" t="s">
        <v>791</v>
      </c>
      <c r="AM90" s="789" t="s">
        <v>792</v>
      </c>
      <c r="AN90" s="789" t="s">
        <v>793</v>
      </c>
      <c r="AO90" s="790" t="s">
        <v>794</v>
      </c>
      <c r="AP90" s="791" t="s">
        <v>791</v>
      </c>
      <c r="AQ90" s="789" t="s">
        <v>792</v>
      </c>
      <c r="AR90" s="789" t="s">
        <v>793</v>
      </c>
      <c r="AS90" s="792" t="s">
        <v>794</v>
      </c>
      <c r="AT90" s="1057"/>
    </row>
    <row r="91" spans="1:46" s="743" customFormat="1" ht="39.950000000000003" customHeight="1" x14ac:dyDescent="0.4">
      <c r="A91" s="700">
        <v>3</v>
      </c>
      <c r="B91" s="700" t="s">
        <v>13</v>
      </c>
      <c r="C91" s="1053"/>
      <c r="D91" s="794">
        <v>0.375</v>
      </c>
      <c r="E91" s="795">
        <v>1</v>
      </c>
      <c r="F91" s="796" t="str">
        <f>Section1Draft!E49</f>
        <v>ARCH 351.11</v>
      </c>
      <c r="G91" s="796">
        <f>Section2Draft!$E$49</f>
        <v>0</v>
      </c>
      <c r="H91" s="796">
        <f>Section3Draft!E49</f>
        <v>0</v>
      </c>
      <c r="I91" s="797">
        <f>Section4Draft!E49</f>
        <v>0</v>
      </c>
      <c r="J91" s="798">
        <f>Section1Draft!L49</f>
        <v>0</v>
      </c>
      <c r="K91" s="796">
        <f>Section2Draft!L49</f>
        <v>0</v>
      </c>
      <c r="L91" s="796">
        <f>Section3Draft!L49</f>
        <v>0</v>
      </c>
      <c r="M91" s="799">
        <f>Section4Draft!L49</f>
        <v>0</v>
      </c>
      <c r="N91" s="800" t="str">
        <f>Section1Draft!F49</f>
        <v>ARCH 337.11</v>
      </c>
      <c r="O91" s="796">
        <f>Section2Draft!F49</f>
        <v>0</v>
      </c>
      <c r="P91" s="796">
        <f>Section3Draft!F49</f>
        <v>0</v>
      </c>
      <c r="Q91" s="797">
        <f>Section4Draft!F49</f>
        <v>0</v>
      </c>
      <c r="R91" s="798">
        <f>Section1Draft!M49</f>
        <v>0</v>
      </c>
      <c r="S91" s="796">
        <f>Section2Draft!M49</f>
        <v>0</v>
      </c>
      <c r="T91" s="796">
        <f>Section3Draft!M49</f>
        <v>0</v>
      </c>
      <c r="U91" s="799">
        <f>Section4Draft!M49</f>
        <v>0</v>
      </c>
      <c r="V91" s="800" t="str">
        <f>Section1Draft!G49</f>
        <v>ARCH 309.01</v>
      </c>
      <c r="W91" s="796">
        <f>Section2Draft!G49</f>
        <v>0</v>
      </c>
      <c r="X91" s="796">
        <f>Section3Draft!G49</f>
        <v>0</v>
      </c>
      <c r="Y91" s="797">
        <f>Section4Draft!G49</f>
        <v>0</v>
      </c>
      <c r="Z91" s="798" t="str">
        <f>Section1Draft!N49</f>
        <v>ARCH 342.01</v>
      </c>
      <c r="AA91" s="796">
        <f>Section2Draft!N49</f>
        <v>0</v>
      </c>
      <c r="AB91" s="796">
        <f>Section3Draft!N49</f>
        <v>0</v>
      </c>
      <c r="AC91" s="799">
        <f>Section4Draft!N49</f>
        <v>0</v>
      </c>
      <c r="AD91" s="800">
        <f>Section1Draft!H49</f>
        <v>0</v>
      </c>
      <c r="AE91" s="796" t="str">
        <f>Section2Draft!H49</f>
        <v>ARCH 351.12</v>
      </c>
      <c r="AF91" s="796">
        <f>Section3Draft!H49</f>
        <v>0</v>
      </c>
      <c r="AG91" s="797">
        <f>Section4Draft!H49</f>
        <v>0</v>
      </c>
      <c r="AH91" s="798" t="str">
        <f>Section1Draft!O49</f>
        <v>ARCH 352.11</v>
      </c>
      <c r="AI91" s="796" t="str">
        <f>Section2Draft!O49</f>
        <v>ARCH 352.12</v>
      </c>
      <c r="AJ91" s="796" t="str">
        <f>Section3Draft!O49</f>
        <v>ARCH 352.13</v>
      </c>
      <c r="AK91" s="799" t="str">
        <f>Section4Draft!O49</f>
        <v>ARCH 308.01</v>
      </c>
      <c r="AL91" s="800">
        <f>Section1Draft!I49</f>
        <v>0</v>
      </c>
      <c r="AM91" s="796">
        <f>Section2Draft!I49</f>
        <v>0</v>
      </c>
      <c r="AN91" s="796">
        <f>Section3Draft!I49</f>
        <v>0</v>
      </c>
      <c r="AO91" s="797">
        <f>Section4Draft!I49</f>
        <v>0</v>
      </c>
      <c r="AP91" s="798" t="str">
        <f>Section1Draft!P49</f>
        <v>ARCH 338.11</v>
      </c>
      <c r="AQ91" s="796" t="str">
        <f>Section2Draft!P49</f>
        <v>ARCH 467.12</v>
      </c>
      <c r="AR91" s="796">
        <f>Section3Draft!P49</f>
        <v>0</v>
      </c>
      <c r="AS91" s="799">
        <f>Section4Draft!P49</f>
        <v>0</v>
      </c>
      <c r="AT91" s="1057"/>
    </row>
    <row r="92" spans="1:46" s="820" customFormat="1" ht="60" customHeight="1" x14ac:dyDescent="0.35">
      <c r="A92" s="814">
        <v>3</v>
      </c>
      <c r="B92" s="814" t="s">
        <v>14</v>
      </c>
      <c r="C92" s="1053"/>
      <c r="D92" s="806"/>
      <c r="E92" s="807"/>
      <c r="F92" s="815" t="str">
        <f>VLOOKUP(F91,'Course List (program)'!$G$2:$L$100,2,FALSE)</f>
        <v xml:space="preserve">Architectural Design Studio III </v>
      </c>
      <c r="G92" s="815" t="e">
        <f>VLOOKUP(G91,'Course List (program)'!$G$2:$L$100,2,FALSE)</f>
        <v>#N/A</v>
      </c>
      <c r="H92" s="815" t="e">
        <f>VLOOKUP(H91,'Course List (program)'!$G$2:$L$100,2,FALSE)</f>
        <v>#N/A</v>
      </c>
      <c r="I92" s="816" t="e">
        <f>VLOOKUP(I91,'Course List (program)'!$G$2:$L$100,2,FALSE)</f>
        <v>#N/A</v>
      </c>
      <c r="J92" s="817" t="e">
        <f>VLOOKUP(J91,'Course List (program)'!$G$2:$L$100,2,FALSE)</f>
        <v>#N/A</v>
      </c>
      <c r="K92" s="815" t="e">
        <f>VLOOKUP(K91,'Course List (program)'!$G$2:$L$100,2,FALSE)</f>
        <v>#N/A</v>
      </c>
      <c r="L92" s="815" t="e">
        <f>VLOOKUP(L91,'Course List (program)'!$G$2:$L$100,2,FALSE)</f>
        <v>#N/A</v>
      </c>
      <c r="M92" s="818" t="e">
        <f>VLOOKUP(M91,'Course List (program)'!$G$2:$L$100,2,FALSE)</f>
        <v>#N/A</v>
      </c>
      <c r="N92" s="819" t="str">
        <f>VLOOKUP(N91,'Course List (program)'!$G$2:$L$100,2,FALSE)</f>
        <v>CAD for Architects I</v>
      </c>
      <c r="O92" s="815" t="e">
        <f>VLOOKUP(O91,'Course List (program)'!$G$2:$L$100,2,FALSE)</f>
        <v>#N/A</v>
      </c>
      <c r="P92" s="815" t="e">
        <f>VLOOKUP(P91,'Course List (program)'!$G$2:$L$100,2,FALSE)</f>
        <v>#N/A</v>
      </c>
      <c r="Q92" s="816" t="e">
        <f>VLOOKUP(Q91,'Course List (program)'!$G$2:$L$100,2,FALSE)</f>
        <v>#N/A</v>
      </c>
      <c r="R92" s="817" t="e">
        <f>VLOOKUP(R91,'Course List (program)'!$G$2:$L$100,2,FALSE)</f>
        <v>#N/A</v>
      </c>
      <c r="S92" s="815" t="e">
        <f>VLOOKUP(S91,'Course List (program)'!$G$2:$L$100,2,FALSE)</f>
        <v>#N/A</v>
      </c>
      <c r="T92" s="815" t="e">
        <f>VLOOKUP(T91,'Course List (program)'!$G$2:$L$100,2,FALSE)</f>
        <v>#N/A</v>
      </c>
      <c r="U92" s="818" t="e">
        <f>VLOOKUP(U91,'Course List (program)'!$G$2:$L$100,2,FALSE)</f>
        <v>#N/A</v>
      </c>
      <c r="V92" s="819" t="str">
        <f>VLOOKUP(V91,'Course List (program)'!$G$2:$L$100,2,FALSE)</f>
        <v xml:space="preserve">Building Physics </v>
      </c>
      <c r="W92" s="815" t="e">
        <f>VLOOKUP(W91,'Course List (program)'!$G$2:$L$100,2,FALSE)</f>
        <v>#N/A</v>
      </c>
      <c r="X92" s="815" t="e">
        <f>VLOOKUP(X91,'Course List (program)'!$G$2:$L$100,2,FALSE)</f>
        <v>#N/A</v>
      </c>
      <c r="Y92" s="816" t="e">
        <f>VLOOKUP(Y91,'Course List (program)'!$G$2:$L$100,2,FALSE)</f>
        <v>#N/A</v>
      </c>
      <c r="Z92" s="817" t="str">
        <f>VLOOKUP(Z91,'Course List (program)'!$G$2:$L$100,2,FALSE)</f>
        <v xml:space="preserve">Steel Structures </v>
      </c>
      <c r="AA92" s="815" t="e">
        <f>VLOOKUP(AA91,'Course List (program)'!$G$2:$L$100,2,FALSE)</f>
        <v>#N/A</v>
      </c>
      <c r="AB92" s="815" t="e">
        <f>VLOOKUP(AB91,'Course List (program)'!$G$2:$L$100,2,FALSE)</f>
        <v>#N/A</v>
      </c>
      <c r="AC92" s="818" t="e">
        <f>VLOOKUP(AC91,'Course List (program)'!$G$2:$L$100,2,FALSE)</f>
        <v>#N/A</v>
      </c>
      <c r="AD92" s="819" t="e">
        <f>VLOOKUP(AD91,'Course List (program)'!$G$2:$L$100,2,FALSE)</f>
        <v>#N/A</v>
      </c>
      <c r="AE92" s="815" t="str">
        <f>VLOOKUP(AE91,'Course List (program)'!$G$2:$L$100,2,FALSE)</f>
        <v xml:space="preserve">Architectural Design Studio III </v>
      </c>
      <c r="AF92" s="815" t="e">
        <f>VLOOKUP(AF91,'Course List (program)'!$G$2:$L$100,2,FALSE)</f>
        <v>#N/A</v>
      </c>
      <c r="AG92" s="816" t="e">
        <f>VLOOKUP(AG91,'Course List (program)'!$G$2:$L$100,2,FALSE)</f>
        <v>#N/A</v>
      </c>
      <c r="AH92" s="817" t="str">
        <f>VLOOKUP(AH91,'Course List (program)'!$G$2:$L$100,2,FALSE)</f>
        <v>Architectural Design Studio IV</v>
      </c>
      <c r="AI92" s="815" t="str">
        <f>VLOOKUP(AI91,'Course List (program)'!$G$2:$L$100,2,FALSE)</f>
        <v>Architectural Design Studio IV</v>
      </c>
      <c r="AJ92" s="815" t="str">
        <f>VLOOKUP(AJ91,'Course List (program)'!$G$2:$L$100,2,FALSE)</f>
        <v>Architectural Design Studio IV</v>
      </c>
      <c r="AK92" s="818" t="str">
        <f>VLOOKUP(AK91,'Course List (program)'!$G$2:$L$100,2,FALSE)</f>
        <v>Architectural Psychology</v>
      </c>
      <c r="AL92" s="819" t="e">
        <f>VLOOKUP(AL91,'Course List (program)'!$G$2:$L$100,2,FALSE)</f>
        <v>#N/A</v>
      </c>
      <c r="AM92" s="815" t="e">
        <f>VLOOKUP(AM91,'Course List (program)'!$G$2:$L$100,2,FALSE)</f>
        <v>#N/A</v>
      </c>
      <c r="AN92" s="815" t="e">
        <f>VLOOKUP(AN91,'Course List (program)'!$G$2:$L$100,2,FALSE)</f>
        <v>#N/A</v>
      </c>
      <c r="AO92" s="816" t="e">
        <f>VLOOKUP(AO91,'Course List (program)'!$G$2:$L$100,2,FALSE)</f>
        <v>#N/A</v>
      </c>
      <c r="AP92" s="817" t="str">
        <f>VLOOKUP(AP91,'Course List (program)'!$G$2:$L$100,2,FALSE)</f>
        <v xml:space="preserve">CAD for Architects II </v>
      </c>
      <c r="AQ92" s="815" t="str">
        <f>VLOOKUP(AQ91,'Course List (program)'!$G$2:$L$100,2,FALSE)</f>
        <v>Theory and Application of Town Planning</v>
      </c>
      <c r="AR92" s="815" t="e">
        <f>VLOOKUP(AR91,'Course List (program)'!$G$2:$L$100,2,FALSE)</f>
        <v>#N/A</v>
      </c>
      <c r="AS92" s="818" t="e">
        <f>VLOOKUP(AS91,'Course List (program)'!$G$2:$L$100,2,FALSE)</f>
        <v>#N/A</v>
      </c>
      <c r="AT92" s="1057"/>
    </row>
    <row r="93" spans="1:46" s="808" customFormat="1" ht="39.950000000000003" customHeight="1" x14ac:dyDescent="0.3">
      <c r="A93" s="813">
        <v>3</v>
      </c>
      <c r="B93" s="813" t="s">
        <v>809</v>
      </c>
      <c r="C93" s="1053"/>
      <c r="D93" s="836"/>
      <c r="E93" s="835"/>
      <c r="F93" s="827" t="str">
        <f>VLOOKUP(F91,'Course List (program)'!$G$2:$L$100,3,FALSE)</f>
        <v>Yrd. Doç. Dr. Engin ÜNAL</v>
      </c>
      <c r="G93" s="827" t="e">
        <f>VLOOKUP(G91,'Course List (program)'!$G$2:$L$100,3,FALSE)</f>
        <v>#N/A</v>
      </c>
      <c r="H93" s="827" t="e">
        <f>VLOOKUP(H91,'Course List (program)'!$G$2:$L$100,3,FALSE)</f>
        <v>#N/A</v>
      </c>
      <c r="I93" s="828" t="e">
        <f>VLOOKUP(I91,'Course List (program)'!$G$2:$L$100,3,FALSE)</f>
        <v>#N/A</v>
      </c>
      <c r="J93" s="829" t="e">
        <f>VLOOKUP(J91,'Course List (program)'!$G$2:$L$100,3,FALSE)</f>
        <v>#N/A</v>
      </c>
      <c r="K93" s="827" t="e">
        <f>VLOOKUP(K91,'Course List (program)'!$G$2:$L$100,3,FALSE)</f>
        <v>#N/A</v>
      </c>
      <c r="L93" s="827" t="e">
        <f>VLOOKUP(L91,'Course List (program)'!$G$2:$L$100,3,FALSE)</f>
        <v>#N/A</v>
      </c>
      <c r="M93" s="830" t="e">
        <f>VLOOKUP(M91,'Course List (program)'!$G$2:$L$100,3,FALSE)</f>
        <v>#N/A</v>
      </c>
      <c r="N93" s="831" t="str">
        <f>VLOOKUP(N91,'Course List (program)'!$G$2:$L$100,3,FALSE)</f>
        <v>Yrd. Doç. Dr. Kerem ERCOŞKUN</v>
      </c>
      <c r="O93" s="827" t="e">
        <f>VLOOKUP(O91,'Course List (program)'!$G$2:$L$100,3,FALSE)</f>
        <v>#N/A</v>
      </c>
      <c r="P93" s="827" t="e">
        <f>VLOOKUP(P91,'Course List (program)'!$G$2:$L$100,3,FALSE)</f>
        <v>#N/A</v>
      </c>
      <c r="Q93" s="828" t="e">
        <f>VLOOKUP(Q91,'Course List (program)'!$G$2:$L$100,3,FALSE)</f>
        <v>#N/A</v>
      </c>
      <c r="R93" s="829" t="e">
        <f>VLOOKUP(R91,'Course List (program)'!$G$2:$L$100,3,FALSE)</f>
        <v>#N/A</v>
      </c>
      <c r="S93" s="827" t="e">
        <f>VLOOKUP(S91,'Course List (program)'!$G$2:$L$100,3,FALSE)</f>
        <v>#N/A</v>
      </c>
      <c r="T93" s="827" t="e">
        <f>VLOOKUP(T91,'Course List (program)'!$G$2:$L$100,3,FALSE)</f>
        <v>#N/A</v>
      </c>
      <c r="U93" s="830" t="e">
        <f>VLOOKUP(U91,'Course List (program)'!$G$2:$L$100,3,FALSE)</f>
        <v>#N/A</v>
      </c>
      <c r="V93" s="831" t="str">
        <f>VLOOKUP(V91,'Course List (program)'!$G$2:$L$100,3,FALSE)</f>
        <v>Doç. Dr. Füsun SEZEN</v>
      </c>
      <c r="W93" s="827" t="e">
        <f>VLOOKUP(W91,'Course List (program)'!$G$2:$L$100,3,FALSE)</f>
        <v>#N/A</v>
      </c>
      <c r="X93" s="827" t="e">
        <f>VLOOKUP(X91,'Course List (program)'!$G$2:$L$100,3,FALSE)</f>
        <v>#N/A</v>
      </c>
      <c r="Y93" s="828" t="e">
        <f>VLOOKUP(Y91,'Course List (program)'!$G$2:$L$100,3,FALSE)</f>
        <v>#N/A</v>
      </c>
      <c r="Z93" s="829" t="str">
        <f>VLOOKUP(Z91,'Course List (program)'!$G$2:$L$100,3,FALSE)</f>
        <v>Prof. Dr. Nesrin YARDIMCI</v>
      </c>
      <c r="AA93" s="827" t="e">
        <f>VLOOKUP(AA91,'Course List (program)'!$G$2:$L$100,3,FALSE)</f>
        <v>#N/A</v>
      </c>
      <c r="AB93" s="827" t="e">
        <f>VLOOKUP(AB91,'Course List (program)'!$G$2:$L$100,3,FALSE)</f>
        <v>#N/A</v>
      </c>
      <c r="AC93" s="830" t="e">
        <f>VLOOKUP(AC91,'Course List (program)'!$G$2:$L$100,3,FALSE)</f>
        <v>#N/A</v>
      </c>
      <c r="AD93" s="831" t="e">
        <f>VLOOKUP(AD91,'Course List (program)'!$G$2:$L$100,3,FALSE)</f>
        <v>#N/A</v>
      </c>
      <c r="AE93" s="827" t="str">
        <f>VLOOKUP(AE91,'Course List (program)'!$G$2:$L$100,3,FALSE)</f>
        <v>Öğr. Gör. Ayla KARACABEY</v>
      </c>
      <c r="AF93" s="827" t="e">
        <f>VLOOKUP(AF91,'Course List (program)'!$G$2:$L$100,3,FALSE)</f>
        <v>#N/A</v>
      </c>
      <c r="AG93" s="828" t="e">
        <f>VLOOKUP(AG91,'Course List (program)'!$G$2:$L$100,3,FALSE)</f>
        <v>#N/A</v>
      </c>
      <c r="AH93" s="829" t="str">
        <f>VLOOKUP(AH91,'Course List (program)'!$G$2:$L$100,3,FALSE)</f>
        <v>Prof. Dr. Oya PAKDİL</v>
      </c>
      <c r="AI93" s="827" t="str">
        <f>VLOOKUP(AI91,'Course List (program)'!$G$2:$L$100,3,FALSE)</f>
        <v>Prof. Dr. Şahap ÇAKIN</v>
      </c>
      <c r="AJ93" s="827" t="str">
        <f>VLOOKUP(AJ91,'Course List (program)'!$G$2:$L$100,3,FALSE)</f>
        <v>Öğr. Gör. Erdal ÖZYURT</v>
      </c>
      <c r="AK93" s="830" t="str">
        <f>VLOOKUP(AK91,'Course List (program)'!$G$2:$L$100,3,FALSE)</f>
        <v>Yrd. Doç. Dr. Mari ITO ALPTÜRER</v>
      </c>
      <c r="AL93" s="831" t="e">
        <f>VLOOKUP(AL91,'Course List (program)'!$G$2:$L$100,3,FALSE)</f>
        <v>#N/A</v>
      </c>
      <c r="AM93" s="827" t="e">
        <f>VLOOKUP(AM91,'Course List (program)'!$G$2:$L$100,3,FALSE)</f>
        <v>#N/A</v>
      </c>
      <c r="AN93" s="827" t="e">
        <f>VLOOKUP(AN91,'Course List (program)'!$G$2:$L$100,3,FALSE)</f>
        <v>#N/A</v>
      </c>
      <c r="AO93" s="828" t="e">
        <f>VLOOKUP(AO91,'Course List (program)'!$G$2:$L$100,3,FALSE)</f>
        <v>#N/A</v>
      </c>
      <c r="AP93" s="829" t="str">
        <f>VLOOKUP(AP91,'Course List (program)'!$G$2:$L$100,3,FALSE)</f>
        <v>Yrd. Doç. Dr. Togan TONG</v>
      </c>
      <c r="AQ93" s="827" t="str">
        <f>VLOOKUP(AQ91,'Course List (program)'!$G$2:$L$100,3,FALSE)</f>
        <v>Prof. Dr. Güzin KONUK</v>
      </c>
      <c r="AR93" s="827" t="e">
        <f>VLOOKUP(AR91,'Course List (program)'!$G$2:$L$100,3,FALSE)</f>
        <v>#N/A</v>
      </c>
      <c r="AS93" s="830" t="e">
        <f>VLOOKUP(AS91,'Course List (program)'!$G$2:$L$100,3,FALSE)</f>
        <v>#N/A</v>
      </c>
      <c r="AT93" s="1057"/>
    </row>
    <row r="94" spans="1:46" ht="39.950000000000003" hidden="1" customHeight="1" x14ac:dyDescent="0.4">
      <c r="A94" s="700">
        <v>3</v>
      </c>
      <c r="B94" s="700" t="s">
        <v>540</v>
      </c>
      <c r="C94" s="1053"/>
      <c r="D94" s="770"/>
      <c r="E94" s="771"/>
      <c r="F94" s="745">
        <f>VLOOKUP(F91,'Course List (program)'!$G$2:$L$100,6,FALSE)</f>
        <v>0</v>
      </c>
      <c r="G94" s="745" t="e">
        <f>VLOOKUP(G91,'Course List (program)'!$G$2:$L$100,6,FALSE)</f>
        <v>#N/A</v>
      </c>
      <c r="H94" s="745" t="e">
        <f>VLOOKUP(H91,'Course List (program)'!$G$2:$L$100,6,FALSE)</f>
        <v>#N/A</v>
      </c>
      <c r="I94" s="746" t="e">
        <f>VLOOKUP(I91,'Course List (program)'!$G$2:$L$100,6,FALSE)</f>
        <v>#N/A</v>
      </c>
      <c r="J94" s="747" t="e">
        <f>VLOOKUP(J91,'Course List (program)'!$G$2:$L$100,6,FALSE)</f>
        <v>#N/A</v>
      </c>
      <c r="K94" s="745" t="e">
        <f>VLOOKUP(K91,'Course List (program)'!$G$2:$L$100,6,FALSE)</f>
        <v>#N/A</v>
      </c>
      <c r="L94" s="745" t="e">
        <f>VLOOKUP(L91,'Course List (program)'!$G$2:$L$100,6,FALSE)</f>
        <v>#N/A</v>
      </c>
      <c r="M94" s="748" t="e">
        <f>VLOOKUP(M91,'Course List (program)'!$G$2:$L$100,6,FALSE)</f>
        <v>#N/A</v>
      </c>
      <c r="N94" s="749" t="str">
        <f>VLOOKUP(N91,'Course List (program)'!$G$2:$L$100,6,FALSE)</f>
        <v>GSF.222</v>
      </c>
      <c r="O94" s="745" t="e">
        <f>VLOOKUP(O91,'Course List (program)'!$G$2:$L$100,6,FALSE)</f>
        <v>#N/A</v>
      </c>
      <c r="P94" s="745" t="e">
        <f>VLOOKUP(P91,'Course List (program)'!$G$2:$L$100,6,FALSE)</f>
        <v>#N/A</v>
      </c>
      <c r="Q94" s="746" t="e">
        <f>VLOOKUP(Q91,'Course List (program)'!$G$2:$L$100,6,FALSE)</f>
        <v>#N/A</v>
      </c>
      <c r="R94" s="747" t="e">
        <f>VLOOKUP(R91,'Course List (program)'!$G$2:$L$100,6,FALSE)</f>
        <v>#N/A</v>
      </c>
      <c r="S94" s="745" t="e">
        <f>VLOOKUP(S91,'Course List (program)'!$G$2:$L$100,6,FALSE)</f>
        <v>#N/A</v>
      </c>
      <c r="T94" s="745" t="e">
        <f>VLOOKUP(T91,'Course List (program)'!$G$2:$L$100,6,FALSE)</f>
        <v>#N/A</v>
      </c>
      <c r="U94" s="748" t="e">
        <f>VLOOKUP(U91,'Course List (program)'!$G$2:$L$100,6,FALSE)</f>
        <v>#N/A</v>
      </c>
      <c r="V94" s="749">
        <f>VLOOKUP(V91,'Course List (program)'!$G$2:$L$100,6,FALSE)</f>
        <v>0</v>
      </c>
      <c r="W94" s="745" t="e">
        <f>VLOOKUP(W91,'Course List (program)'!$G$2:$L$100,6,FALSE)</f>
        <v>#N/A</v>
      </c>
      <c r="X94" s="745" t="e">
        <f>VLOOKUP(X91,'Course List (program)'!$G$2:$L$100,6,FALSE)</f>
        <v>#N/A</v>
      </c>
      <c r="Y94" s="746" t="e">
        <f>VLOOKUP(Y91,'Course List (program)'!$G$2:$L$100,6,FALSE)</f>
        <v>#N/A</v>
      </c>
      <c r="Z94" s="747">
        <f>VLOOKUP(Z91,'Course List (program)'!$G$2:$L$100,6,FALSE)</f>
        <v>0</v>
      </c>
      <c r="AA94" s="745" t="e">
        <f>VLOOKUP(AA91,'Course List (program)'!$G$2:$L$100,6,FALSE)</f>
        <v>#N/A</v>
      </c>
      <c r="AB94" s="745" t="e">
        <f>VLOOKUP(AB91,'Course List (program)'!$G$2:$L$100,6,FALSE)</f>
        <v>#N/A</v>
      </c>
      <c r="AC94" s="748" t="e">
        <f>VLOOKUP(AC91,'Course List (program)'!$G$2:$L$100,6,FALSE)</f>
        <v>#N/A</v>
      </c>
      <c r="AD94" s="749" t="e">
        <f>VLOOKUP(AD91,'Course List (program)'!$G$2:$L$100,6,FALSE)</f>
        <v>#N/A</v>
      </c>
      <c r="AE94" s="745">
        <f>VLOOKUP(AE91,'Course List (program)'!$G$2:$L$100,6,FALSE)</f>
        <v>0</v>
      </c>
      <c r="AF94" s="745" t="e">
        <f>VLOOKUP(AF91,'Course List (program)'!$G$2:$L$100,6,FALSE)</f>
        <v>#N/A</v>
      </c>
      <c r="AG94" s="746" t="e">
        <f>VLOOKUP(AG91,'Course List (program)'!$G$2:$L$100,6,FALSE)</f>
        <v>#N/A</v>
      </c>
      <c r="AH94" s="747">
        <f>VLOOKUP(AH91,'Course List (program)'!$G$2:$L$100,6,FALSE)</f>
        <v>0</v>
      </c>
      <c r="AI94" s="745">
        <f>VLOOKUP(AI91,'Course List (program)'!$G$2:$L$100,6,FALSE)</f>
        <v>0</v>
      </c>
      <c r="AJ94" s="745">
        <f>VLOOKUP(AJ91,'Course List (program)'!$G$2:$L$100,6,FALSE)</f>
        <v>0</v>
      </c>
      <c r="AK94" s="748">
        <f>VLOOKUP(AK91,'Course List (program)'!$G$2:$L$100,6,FALSE)</f>
        <v>0</v>
      </c>
      <c r="AL94" s="750" t="e">
        <f>VLOOKUP(AL91,'Course List (program)'!$G$2:$L$100,6,FALSE)</f>
        <v>#N/A</v>
      </c>
      <c r="AM94" s="745" t="e">
        <f>VLOOKUP(AM91,'Course List (program)'!$G$2:$L$100,6,FALSE)</f>
        <v>#N/A</v>
      </c>
      <c r="AN94" s="745" t="e">
        <f>VLOOKUP(AN91,'Course List (program)'!$G$2:$L$100,6,FALSE)</f>
        <v>#N/A</v>
      </c>
      <c r="AO94" s="746" t="e">
        <f>VLOOKUP(AO91,'Course List (program)'!$G$2:$L$100,6,FALSE)</f>
        <v>#N/A</v>
      </c>
      <c r="AP94" s="747" t="str">
        <f>VLOOKUP(AP91,'Course List (program)'!$G$2:$L$100,6,FALSE)</f>
        <v>GSF.222</v>
      </c>
      <c r="AQ94" s="745">
        <f>VLOOKUP(AQ91,'Course List (program)'!$G$2:$L$100,6,FALSE)</f>
        <v>0</v>
      </c>
      <c r="AR94" s="745" t="e">
        <f>VLOOKUP(AR91,'Course List (program)'!$G$2:$L$100,6,FALSE)</f>
        <v>#N/A</v>
      </c>
      <c r="AS94" s="748" t="e">
        <f>VLOOKUP(AS91,'Course List (program)'!$G$2:$L$100,6,FALSE)</f>
        <v>#N/A</v>
      </c>
      <c r="AT94" s="1057"/>
    </row>
    <row r="95" spans="1:46" s="743" customFormat="1" ht="39.950000000000003" customHeight="1" x14ac:dyDescent="0.4">
      <c r="A95" s="700">
        <v>3</v>
      </c>
      <c r="B95" s="700" t="s">
        <v>13</v>
      </c>
      <c r="C95" s="1053"/>
      <c r="D95" s="794">
        <v>0.41666666666666669</v>
      </c>
      <c r="E95" s="795">
        <v>2</v>
      </c>
      <c r="F95" s="796" t="str">
        <f>Section1Draft!E51</f>
        <v>ARCH 351.11</v>
      </c>
      <c r="G95" s="796">
        <f>Section2Draft!$E$51</f>
        <v>0</v>
      </c>
      <c r="H95" s="796">
        <f>Section3Draft!E51</f>
        <v>0</v>
      </c>
      <c r="I95" s="797">
        <f>Section4Draft!E51</f>
        <v>0</v>
      </c>
      <c r="J95" s="798">
        <f>Section1Draft!L51</f>
        <v>0</v>
      </c>
      <c r="K95" s="796">
        <f>Section2Draft!L51</f>
        <v>0</v>
      </c>
      <c r="L95" s="796">
        <f>Section3Draft!L51</f>
        <v>0</v>
      </c>
      <c r="M95" s="799">
        <f>Section4Draft!L51</f>
        <v>0</v>
      </c>
      <c r="N95" s="800" t="str">
        <f>Section1Draft!F51</f>
        <v>ARCH 337.11</v>
      </c>
      <c r="O95" s="796">
        <f>Section2Draft!F51</f>
        <v>0</v>
      </c>
      <c r="P95" s="796">
        <f>Section3Draft!F51</f>
        <v>0</v>
      </c>
      <c r="Q95" s="797">
        <f>Section4Draft!F51</f>
        <v>0</v>
      </c>
      <c r="R95" s="798">
        <f>Section1Draft!M51</f>
        <v>0</v>
      </c>
      <c r="S95" s="796">
        <f>Section2Draft!M51</f>
        <v>0</v>
      </c>
      <c r="T95" s="796">
        <f>Section3Draft!M51</f>
        <v>0</v>
      </c>
      <c r="U95" s="799">
        <f>Section4Draft!M51</f>
        <v>0</v>
      </c>
      <c r="V95" s="800" t="str">
        <f>Section1Draft!G51</f>
        <v>ARCH 309.01</v>
      </c>
      <c r="W95" s="796">
        <f>Section2Draft!G51</f>
        <v>0</v>
      </c>
      <c r="X95" s="796">
        <f>Section3Draft!G51</f>
        <v>0</v>
      </c>
      <c r="Y95" s="797">
        <f>Section4Draft!G51</f>
        <v>0</v>
      </c>
      <c r="Z95" s="798" t="str">
        <f>Section1Draft!N51</f>
        <v>ARCH 342.01</v>
      </c>
      <c r="AA95" s="796">
        <f>Section2Draft!N51</f>
        <v>0</v>
      </c>
      <c r="AB95" s="796">
        <f>Section3Draft!N51</f>
        <v>0</v>
      </c>
      <c r="AC95" s="799">
        <f>Section4Draft!N51</f>
        <v>0</v>
      </c>
      <c r="AD95" s="800">
        <f>Section1Draft!H51</f>
        <v>0</v>
      </c>
      <c r="AE95" s="796" t="str">
        <f>Section2Draft!H51</f>
        <v>ARCH 351.12</v>
      </c>
      <c r="AF95" s="796">
        <f>Section3Draft!H51</f>
        <v>0</v>
      </c>
      <c r="AG95" s="797">
        <f>Section4Draft!H51</f>
        <v>0</v>
      </c>
      <c r="AH95" s="798" t="str">
        <f>Section1Draft!O51</f>
        <v>ARCH 352.11</v>
      </c>
      <c r="AI95" s="796" t="str">
        <f>Section2Draft!O51</f>
        <v>ARCH 352.12</v>
      </c>
      <c r="AJ95" s="796" t="str">
        <f>Section3Draft!O51</f>
        <v>ARCH 352.13</v>
      </c>
      <c r="AK95" s="799" t="str">
        <f>Section4Draft!O51</f>
        <v>ARCH 308.01</v>
      </c>
      <c r="AL95" s="800">
        <f>Section1Draft!I51</f>
        <v>0</v>
      </c>
      <c r="AM95" s="796">
        <f>Section2Draft!I51</f>
        <v>0</v>
      </c>
      <c r="AN95" s="796">
        <f>Section3Draft!I51</f>
        <v>0</v>
      </c>
      <c r="AO95" s="797">
        <f>Section4Draft!I51</f>
        <v>0</v>
      </c>
      <c r="AP95" s="798" t="str">
        <f>Section1Draft!P51</f>
        <v>ARCH 338.11</v>
      </c>
      <c r="AQ95" s="796" t="str">
        <f>Section2Draft!P51</f>
        <v>ARCH 467.12</v>
      </c>
      <c r="AR95" s="796">
        <f>Section3Draft!P51</f>
        <v>0</v>
      </c>
      <c r="AS95" s="799">
        <f>Section4Draft!P51</f>
        <v>0</v>
      </c>
      <c r="AT95" s="1057"/>
    </row>
    <row r="96" spans="1:46" s="820" customFormat="1" ht="60" customHeight="1" x14ac:dyDescent="0.35">
      <c r="A96" s="814">
        <v>3</v>
      </c>
      <c r="B96" s="814" t="s">
        <v>14</v>
      </c>
      <c r="C96" s="1053"/>
      <c r="D96" s="809"/>
      <c r="E96" s="810"/>
      <c r="F96" s="815" t="str">
        <f>VLOOKUP(F95,'Course List (program)'!$G$2:$L$100,2,FALSE)</f>
        <v xml:space="preserve">Architectural Design Studio III </v>
      </c>
      <c r="G96" s="815" t="e">
        <f>VLOOKUP(G95,'Course List (program)'!$G$2:$L$100,2,FALSE)</f>
        <v>#N/A</v>
      </c>
      <c r="H96" s="815" t="e">
        <f>VLOOKUP(H95,'Course List (program)'!$G$2:$L$100,2,FALSE)</f>
        <v>#N/A</v>
      </c>
      <c r="I96" s="816" t="e">
        <f>VLOOKUP(I95,'Course List (program)'!$G$2:$L$100,2,FALSE)</f>
        <v>#N/A</v>
      </c>
      <c r="J96" s="817" t="e">
        <f>VLOOKUP(J95,'Course List (program)'!$G$2:$L$100,2,FALSE)</f>
        <v>#N/A</v>
      </c>
      <c r="K96" s="815" t="e">
        <f>VLOOKUP(K95,'Course List (program)'!$G$2:$L$100,2,FALSE)</f>
        <v>#N/A</v>
      </c>
      <c r="L96" s="815" t="e">
        <f>VLOOKUP(L95,'Course List (program)'!$G$2:$L$100,2,FALSE)</f>
        <v>#N/A</v>
      </c>
      <c r="M96" s="818" t="e">
        <f>VLOOKUP(M95,'Course List (program)'!$G$2:$L$100,2,FALSE)</f>
        <v>#N/A</v>
      </c>
      <c r="N96" s="819" t="str">
        <f>VLOOKUP(N95,'Course List (program)'!$G$2:$L$100,2,FALSE)</f>
        <v>CAD for Architects I</v>
      </c>
      <c r="O96" s="815" t="e">
        <f>VLOOKUP(O95,'Course List (program)'!$G$2:$L$100,2,FALSE)</f>
        <v>#N/A</v>
      </c>
      <c r="P96" s="815" t="e">
        <f>VLOOKUP(P95,'Course List (program)'!$G$2:$L$100,2,FALSE)</f>
        <v>#N/A</v>
      </c>
      <c r="Q96" s="816" t="e">
        <f>VLOOKUP(Q95,'Course List (program)'!$G$2:$L$100,2,FALSE)</f>
        <v>#N/A</v>
      </c>
      <c r="R96" s="817" t="e">
        <f>VLOOKUP(R95,'Course List (program)'!$G$2:$L$100,2,FALSE)</f>
        <v>#N/A</v>
      </c>
      <c r="S96" s="815" t="e">
        <f>VLOOKUP(S95,'Course List (program)'!$G$2:$L$100,2,FALSE)</f>
        <v>#N/A</v>
      </c>
      <c r="T96" s="815" t="e">
        <f>VLOOKUP(T95,'Course List (program)'!$G$2:$L$100,2,FALSE)</f>
        <v>#N/A</v>
      </c>
      <c r="U96" s="818" t="e">
        <f>VLOOKUP(U95,'Course List (program)'!$G$2:$L$100,2,FALSE)</f>
        <v>#N/A</v>
      </c>
      <c r="V96" s="819" t="str">
        <f>VLOOKUP(V95,'Course List (program)'!$G$2:$L$100,2,FALSE)</f>
        <v xml:space="preserve">Building Physics </v>
      </c>
      <c r="W96" s="815" t="e">
        <f>VLOOKUP(W95,'Course List (program)'!$G$2:$L$100,2,FALSE)</f>
        <v>#N/A</v>
      </c>
      <c r="X96" s="815" t="e">
        <f>VLOOKUP(X95,'Course List (program)'!$G$2:$L$100,2,FALSE)</f>
        <v>#N/A</v>
      </c>
      <c r="Y96" s="816" t="e">
        <f>VLOOKUP(Y95,'Course List (program)'!$G$2:$L$100,2,FALSE)</f>
        <v>#N/A</v>
      </c>
      <c r="Z96" s="817" t="str">
        <f>VLOOKUP(Z95,'Course List (program)'!$G$2:$L$100,2,FALSE)</f>
        <v xml:space="preserve">Steel Structures </v>
      </c>
      <c r="AA96" s="815" t="e">
        <f>VLOOKUP(AA95,'Course List (program)'!$G$2:$L$100,2,FALSE)</f>
        <v>#N/A</v>
      </c>
      <c r="AB96" s="815" t="e">
        <f>VLOOKUP(AB95,'Course List (program)'!$G$2:$L$100,2,FALSE)</f>
        <v>#N/A</v>
      </c>
      <c r="AC96" s="818" t="e">
        <f>VLOOKUP(AC95,'Course List (program)'!$G$2:$L$100,2,FALSE)</f>
        <v>#N/A</v>
      </c>
      <c r="AD96" s="819" t="e">
        <f>VLOOKUP(AD95,'Course List (program)'!$G$2:$L$100,2,FALSE)</f>
        <v>#N/A</v>
      </c>
      <c r="AE96" s="815" t="str">
        <f>VLOOKUP(AE95,'Course List (program)'!$G$2:$L$100,2,FALSE)</f>
        <v xml:space="preserve">Architectural Design Studio III </v>
      </c>
      <c r="AF96" s="815" t="e">
        <f>VLOOKUP(AF95,'Course List (program)'!$G$2:$L$100,2,FALSE)</f>
        <v>#N/A</v>
      </c>
      <c r="AG96" s="816" t="e">
        <f>VLOOKUP(AG95,'Course List (program)'!$G$2:$L$100,2,FALSE)</f>
        <v>#N/A</v>
      </c>
      <c r="AH96" s="817" t="str">
        <f>VLOOKUP(AH95,'Course List (program)'!$G$2:$L$100,2,FALSE)</f>
        <v>Architectural Design Studio IV</v>
      </c>
      <c r="AI96" s="815" t="str">
        <f>VLOOKUP(AI95,'Course List (program)'!$G$2:$L$100,2,FALSE)</f>
        <v>Architectural Design Studio IV</v>
      </c>
      <c r="AJ96" s="815" t="str">
        <f>VLOOKUP(AJ95,'Course List (program)'!$G$2:$L$100,2,FALSE)</f>
        <v>Architectural Design Studio IV</v>
      </c>
      <c r="AK96" s="818" t="str">
        <f>VLOOKUP(AK95,'Course List (program)'!$G$2:$L$100,2,FALSE)</f>
        <v>Architectural Psychology</v>
      </c>
      <c r="AL96" s="819" t="e">
        <f>VLOOKUP(AL95,'Course List (program)'!$G$2:$L$100,2,FALSE)</f>
        <v>#N/A</v>
      </c>
      <c r="AM96" s="815" t="e">
        <f>VLOOKUP(AM95,'Course List (program)'!$G$2:$L$100,2,FALSE)</f>
        <v>#N/A</v>
      </c>
      <c r="AN96" s="815" t="e">
        <f>VLOOKUP(AN95,'Course List (program)'!$G$2:$L$100,2,FALSE)</f>
        <v>#N/A</v>
      </c>
      <c r="AO96" s="816" t="e">
        <f>VLOOKUP(AO95,'Course List (program)'!$G$2:$L$100,2,FALSE)</f>
        <v>#N/A</v>
      </c>
      <c r="AP96" s="817" t="str">
        <f>VLOOKUP(AP95,'Course List (program)'!$G$2:$L$100,2,FALSE)</f>
        <v xml:space="preserve">CAD for Architects II </v>
      </c>
      <c r="AQ96" s="815" t="str">
        <f>VLOOKUP(AQ95,'Course List (program)'!$G$2:$L$100,2,FALSE)</f>
        <v>Theory and Application of Town Planning</v>
      </c>
      <c r="AR96" s="815" t="e">
        <f>VLOOKUP(AR95,'Course List (program)'!$G$2:$L$100,2,FALSE)</f>
        <v>#N/A</v>
      </c>
      <c r="AS96" s="818" t="e">
        <f>VLOOKUP(AS95,'Course List (program)'!$G$2:$L$100,2,FALSE)</f>
        <v>#N/A</v>
      </c>
      <c r="AT96" s="1057"/>
    </row>
    <row r="97" spans="1:46" s="808" customFormat="1" ht="39.950000000000003" customHeight="1" x14ac:dyDescent="0.3">
      <c r="A97" s="813">
        <v>3</v>
      </c>
      <c r="B97" s="813" t="s">
        <v>809</v>
      </c>
      <c r="C97" s="1053"/>
      <c r="D97" s="834"/>
      <c r="E97" s="835"/>
      <c r="F97" s="827" t="str">
        <f>VLOOKUP(F95,'Course List (program)'!$G$2:$L$100,3,FALSE)</f>
        <v>Yrd. Doç. Dr. Engin ÜNAL</v>
      </c>
      <c r="G97" s="827" t="e">
        <f>VLOOKUP(G95,'Course List (program)'!$G$2:$L$100,3,FALSE)</f>
        <v>#N/A</v>
      </c>
      <c r="H97" s="827" t="e">
        <f>VLOOKUP(H95,'Course List (program)'!$G$2:$L$100,3,FALSE)</f>
        <v>#N/A</v>
      </c>
      <c r="I97" s="828" t="e">
        <f>VLOOKUP(I95,'Course List (program)'!$G$2:$L$100,3,FALSE)</f>
        <v>#N/A</v>
      </c>
      <c r="J97" s="829" t="e">
        <f>VLOOKUP(J95,'Course List (program)'!$G$2:$L$100,3,FALSE)</f>
        <v>#N/A</v>
      </c>
      <c r="K97" s="827" t="e">
        <f>VLOOKUP(K95,'Course List (program)'!$G$2:$L$100,3,FALSE)</f>
        <v>#N/A</v>
      </c>
      <c r="L97" s="827" t="e">
        <f>VLOOKUP(L95,'Course List (program)'!$G$2:$L$100,3,FALSE)</f>
        <v>#N/A</v>
      </c>
      <c r="M97" s="830" t="e">
        <f>VLOOKUP(M95,'Course List (program)'!$G$2:$L$100,3,FALSE)</f>
        <v>#N/A</v>
      </c>
      <c r="N97" s="831" t="str">
        <f>VLOOKUP(N95,'Course List (program)'!$G$2:$L$100,3,FALSE)</f>
        <v>Yrd. Doç. Dr. Kerem ERCOŞKUN</v>
      </c>
      <c r="O97" s="827" t="e">
        <f>VLOOKUP(O95,'Course List (program)'!$G$2:$L$100,3,FALSE)</f>
        <v>#N/A</v>
      </c>
      <c r="P97" s="827" t="e">
        <f>VLOOKUP(P95,'Course List (program)'!$G$2:$L$100,3,FALSE)</f>
        <v>#N/A</v>
      </c>
      <c r="Q97" s="828" t="e">
        <f>VLOOKUP(Q95,'Course List (program)'!$G$2:$L$100,3,FALSE)</f>
        <v>#N/A</v>
      </c>
      <c r="R97" s="829" t="e">
        <f>VLOOKUP(R95,'Course List (program)'!$G$2:$L$100,3,FALSE)</f>
        <v>#N/A</v>
      </c>
      <c r="S97" s="827" t="e">
        <f>VLOOKUP(S95,'Course List (program)'!$G$2:$L$100,3,FALSE)</f>
        <v>#N/A</v>
      </c>
      <c r="T97" s="827" t="e">
        <f>VLOOKUP(T95,'Course List (program)'!$G$2:$L$100,3,FALSE)</f>
        <v>#N/A</v>
      </c>
      <c r="U97" s="830" t="e">
        <f>VLOOKUP(U95,'Course List (program)'!$G$2:$L$100,3,FALSE)</f>
        <v>#N/A</v>
      </c>
      <c r="V97" s="831" t="str">
        <f>VLOOKUP(V95,'Course List (program)'!$G$2:$L$100,3,FALSE)</f>
        <v>Doç. Dr. Füsun SEZEN</v>
      </c>
      <c r="W97" s="827" t="e">
        <f>VLOOKUP(W95,'Course List (program)'!$G$2:$L$100,3,FALSE)</f>
        <v>#N/A</v>
      </c>
      <c r="X97" s="827" t="e">
        <f>VLOOKUP(X95,'Course List (program)'!$G$2:$L$100,3,FALSE)</f>
        <v>#N/A</v>
      </c>
      <c r="Y97" s="828" t="e">
        <f>VLOOKUP(Y95,'Course List (program)'!$G$2:$L$100,3,FALSE)</f>
        <v>#N/A</v>
      </c>
      <c r="Z97" s="829" t="str">
        <f>VLOOKUP(Z95,'Course List (program)'!$G$2:$L$100,3,FALSE)</f>
        <v>Prof. Dr. Nesrin YARDIMCI</v>
      </c>
      <c r="AA97" s="827" t="e">
        <f>VLOOKUP(AA95,'Course List (program)'!$G$2:$L$100,3,FALSE)</f>
        <v>#N/A</v>
      </c>
      <c r="AB97" s="827" t="e">
        <f>VLOOKUP(AB95,'Course List (program)'!$G$2:$L$100,3,FALSE)</f>
        <v>#N/A</v>
      </c>
      <c r="AC97" s="830" t="e">
        <f>VLOOKUP(AC95,'Course List (program)'!$G$2:$L$100,3,FALSE)</f>
        <v>#N/A</v>
      </c>
      <c r="AD97" s="831" t="e">
        <f>VLOOKUP(AD95,'Course List (program)'!$G$2:$L$100,3,FALSE)</f>
        <v>#N/A</v>
      </c>
      <c r="AE97" s="827" t="str">
        <f>VLOOKUP(AE95,'Course List (program)'!$G$2:$L$100,3,FALSE)</f>
        <v>Öğr. Gör. Ayla KARACABEY</v>
      </c>
      <c r="AF97" s="827" t="e">
        <f>VLOOKUP(AF95,'Course List (program)'!$G$2:$L$100,3,FALSE)</f>
        <v>#N/A</v>
      </c>
      <c r="AG97" s="828" t="e">
        <f>VLOOKUP(AG95,'Course List (program)'!$G$2:$L$100,3,FALSE)</f>
        <v>#N/A</v>
      </c>
      <c r="AH97" s="829" t="str">
        <f>VLOOKUP(AH95,'Course List (program)'!$G$2:$L$100,3,FALSE)</f>
        <v>Prof. Dr. Oya PAKDİL</v>
      </c>
      <c r="AI97" s="827" t="str">
        <f>VLOOKUP(AI95,'Course List (program)'!$G$2:$L$100,3,FALSE)</f>
        <v>Prof. Dr. Şahap ÇAKIN</v>
      </c>
      <c r="AJ97" s="827" t="str">
        <f>VLOOKUP(AJ95,'Course List (program)'!$G$2:$L$100,3,FALSE)</f>
        <v>Öğr. Gör. Erdal ÖZYURT</v>
      </c>
      <c r="AK97" s="830" t="str">
        <f>VLOOKUP(AK95,'Course List (program)'!$G$2:$L$100,3,FALSE)</f>
        <v>Yrd. Doç. Dr. Mari ITO ALPTÜRER</v>
      </c>
      <c r="AL97" s="831" t="e">
        <f>VLOOKUP(AL95,'Course List (program)'!$G$2:$L$100,3,FALSE)</f>
        <v>#N/A</v>
      </c>
      <c r="AM97" s="827" t="e">
        <f>VLOOKUP(AM95,'Course List (program)'!$G$2:$L$100,3,FALSE)</f>
        <v>#N/A</v>
      </c>
      <c r="AN97" s="827" t="e">
        <f>VLOOKUP(AN95,'Course List (program)'!$G$2:$L$100,3,FALSE)</f>
        <v>#N/A</v>
      </c>
      <c r="AO97" s="828" t="e">
        <f>VLOOKUP(AO95,'Course List (program)'!$G$2:$L$100,3,FALSE)</f>
        <v>#N/A</v>
      </c>
      <c r="AP97" s="829" t="str">
        <f>VLOOKUP(AP95,'Course List (program)'!$G$2:$L$100,3,FALSE)</f>
        <v>Yrd. Doç. Dr. Togan TONG</v>
      </c>
      <c r="AQ97" s="827" t="str">
        <f>VLOOKUP(AQ95,'Course List (program)'!$G$2:$L$100,3,FALSE)</f>
        <v>Prof. Dr. Güzin KONUK</v>
      </c>
      <c r="AR97" s="827" t="e">
        <f>VLOOKUP(AR95,'Course List (program)'!$G$2:$L$100,3,FALSE)</f>
        <v>#N/A</v>
      </c>
      <c r="AS97" s="830" t="e">
        <f>VLOOKUP(AS95,'Course List (program)'!$G$2:$L$100,3,FALSE)</f>
        <v>#N/A</v>
      </c>
      <c r="AT97" s="1057"/>
    </row>
    <row r="98" spans="1:46" ht="39.950000000000003" hidden="1" customHeight="1" x14ac:dyDescent="0.4">
      <c r="A98" s="700">
        <v>3</v>
      </c>
      <c r="B98" s="700" t="s">
        <v>540</v>
      </c>
      <c r="C98" s="1053"/>
      <c r="D98" s="772"/>
      <c r="E98" s="773"/>
      <c r="F98" s="745">
        <f>VLOOKUP(F95,'Course List (program)'!$G$2:$L$100,6,FALSE)</f>
        <v>0</v>
      </c>
      <c r="G98" s="745" t="e">
        <f>VLOOKUP(G95,'Course List (program)'!$G$2:$L$100,6,FALSE)</f>
        <v>#N/A</v>
      </c>
      <c r="H98" s="745" t="e">
        <f>VLOOKUP(H95,'Course List (program)'!$G$2:$L$100,6,FALSE)</f>
        <v>#N/A</v>
      </c>
      <c r="I98" s="746" t="e">
        <f>VLOOKUP(I95,'Course List (program)'!$G$2:$L$100,6,FALSE)</f>
        <v>#N/A</v>
      </c>
      <c r="J98" s="747" t="e">
        <f>VLOOKUP(J95,'Course List (program)'!$G$2:$L$100,6,FALSE)</f>
        <v>#N/A</v>
      </c>
      <c r="K98" s="745" t="e">
        <f>VLOOKUP(K95,'Course List (program)'!$G$2:$L$100,6,FALSE)</f>
        <v>#N/A</v>
      </c>
      <c r="L98" s="745" t="e">
        <f>VLOOKUP(L95,'Course List (program)'!$G$2:$L$100,6,FALSE)</f>
        <v>#N/A</v>
      </c>
      <c r="M98" s="748" t="e">
        <f>VLOOKUP(M95,'Course List (program)'!$G$2:$L$100,6,FALSE)</f>
        <v>#N/A</v>
      </c>
      <c r="N98" s="749" t="str">
        <f>VLOOKUP(N95,'Course List (program)'!$G$2:$L$100,6,FALSE)</f>
        <v>GSF.222</v>
      </c>
      <c r="O98" s="745" t="e">
        <f>VLOOKUP(O95,'Course List (program)'!$G$2:$L$100,6,FALSE)</f>
        <v>#N/A</v>
      </c>
      <c r="P98" s="745" t="e">
        <f>VLOOKUP(P95,'Course List (program)'!$G$2:$L$100,6,FALSE)</f>
        <v>#N/A</v>
      </c>
      <c r="Q98" s="746" t="e">
        <f>VLOOKUP(Q95,'Course List (program)'!$G$2:$L$100,6,FALSE)</f>
        <v>#N/A</v>
      </c>
      <c r="R98" s="747" t="e">
        <f>VLOOKUP(R95,'Course List (program)'!$G$2:$L$100,6,FALSE)</f>
        <v>#N/A</v>
      </c>
      <c r="S98" s="745" t="e">
        <f>VLOOKUP(S95,'Course List (program)'!$G$2:$L$100,6,FALSE)</f>
        <v>#N/A</v>
      </c>
      <c r="T98" s="745" t="e">
        <f>VLOOKUP(T95,'Course List (program)'!$G$2:$L$100,6,FALSE)</f>
        <v>#N/A</v>
      </c>
      <c r="U98" s="748" t="e">
        <f>VLOOKUP(U95,'Course List (program)'!$G$2:$L$100,6,FALSE)</f>
        <v>#N/A</v>
      </c>
      <c r="V98" s="749">
        <f>VLOOKUP(V95,'Course List (program)'!$G$2:$L$100,6,FALSE)</f>
        <v>0</v>
      </c>
      <c r="W98" s="745" t="e">
        <f>VLOOKUP(W95,'Course List (program)'!$G$2:$L$100,6,FALSE)</f>
        <v>#N/A</v>
      </c>
      <c r="X98" s="745" t="e">
        <f>VLOOKUP(X95,'Course List (program)'!$G$2:$L$100,6,FALSE)</f>
        <v>#N/A</v>
      </c>
      <c r="Y98" s="746" t="e">
        <f>VLOOKUP(Y95,'Course List (program)'!$G$2:$L$100,6,FALSE)</f>
        <v>#N/A</v>
      </c>
      <c r="Z98" s="747">
        <f>VLOOKUP(Z95,'Course List (program)'!$G$2:$L$100,6,FALSE)</f>
        <v>0</v>
      </c>
      <c r="AA98" s="745" t="e">
        <f>VLOOKUP(AA95,'Course List (program)'!$G$2:$L$100,6,FALSE)</f>
        <v>#N/A</v>
      </c>
      <c r="AB98" s="745" t="e">
        <f>VLOOKUP(AB95,'Course List (program)'!$G$2:$L$100,6,FALSE)</f>
        <v>#N/A</v>
      </c>
      <c r="AC98" s="748" t="e">
        <f>VLOOKUP(AC95,'Course List (program)'!$G$2:$L$100,6,FALSE)</f>
        <v>#N/A</v>
      </c>
      <c r="AD98" s="749" t="e">
        <f>VLOOKUP(AD95,'Course List (program)'!$G$2:$L$100,6,FALSE)</f>
        <v>#N/A</v>
      </c>
      <c r="AE98" s="745">
        <f>VLOOKUP(AE95,'Course List (program)'!$G$2:$L$100,6,FALSE)</f>
        <v>0</v>
      </c>
      <c r="AF98" s="745" t="e">
        <f>VLOOKUP(AF95,'Course List (program)'!$G$2:$L$100,6,FALSE)</f>
        <v>#N/A</v>
      </c>
      <c r="AG98" s="746" t="e">
        <f>VLOOKUP(AG95,'Course List (program)'!$G$2:$L$100,6,FALSE)</f>
        <v>#N/A</v>
      </c>
      <c r="AH98" s="747">
        <f>VLOOKUP(AH95,'Course List (program)'!$G$2:$L$100,6,FALSE)</f>
        <v>0</v>
      </c>
      <c r="AI98" s="745">
        <f>VLOOKUP(AI95,'Course List (program)'!$G$2:$L$100,6,FALSE)</f>
        <v>0</v>
      </c>
      <c r="AJ98" s="745">
        <f>VLOOKUP(AJ95,'Course List (program)'!$G$2:$L$100,6,FALSE)</f>
        <v>0</v>
      </c>
      <c r="AK98" s="748">
        <f>VLOOKUP(AK95,'Course List (program)'!$G$2:$L$100,6,FALSE)</f>
        <v>0</v>
      </c>
      <c r="AL98" s="750" t="e">
        <f>VLOOKUP(AL95,'Course List (program)'!$G$2:$L$100,6,FALSE)</f>
        <v>#N/A</v>
      </c>
      <c r="AM98" s="745" t="e">
        <f>VLOOKUP(AM95,'Course List (program)'!$G$2:$L$100,6,FALSE)</f>
        <v>#N/A</v>
      </c>
      <c r="AN98" s="745" t="e">
        <f>VLOOKUP(AN95,'Course List (program)'!$G$2:$L$100,6,FALSE)</f>
        <v>#N/A</v>
      </c>
      <c r="AO98" s="746" t="e">
        <f>VLOOKUP(AO95,'Course List (program)'!$G$2:$L$100,6,FALSE)</f>
        <v>#N/A</v>
      </c>
      <c r="AP98" s="747" t="str">
        <f>VLOOKUP(AP95,'Course List (program)'!$G$2:$L$100,6,FALSE)</f>
        <v>GSF.222</v>
      </c>
      <c r="AQ98" s="745">
        <f>VLOOKUP(AQ95,'Course List (program)'!$G$2:$L$100,6,FALSE)</f>
        <v>0</v>
      </c>
      <c r="AR98" s="745" t="e">
        <f>VLOOKUP(AR95,'Course List (program)'!$G$2:$L$100,6,FALSE)</f>
        <v>#N/A</v>
      </c>
      <c r="AS98" s="748" t="e">
        <f>VLOOKUP(AS95,'Course List (program)'!$G$2:$L$100,6,FALSE)</f>
        <v>#N/A</v>
      </c>
      <c r="AT98" s="1057"/>
    </row>
    <row r="99" spans="1:46" s="743" customFormat="1" ht="39.950000000000003" customHeight="1" x14ac:dyDescent="0.4">
      <c r="A99" s="700">
        <v>3</v>
      </c>
      <c r="B99" s="700" t="s">
        <v>13</v>
      </c>
      <c r="C99" s="1053"/>
      <c r="D99" s="794">
        <v>0.45833333333333331</v>
      </c>
      <c r="E99" s="795">
        <v>3</v>
      </c>
      <c r="F99" s="796" t="str">
        <f>Section1Draft!E53</f>
        <v>ARCH 351.11</v>
      </c>
      <c r="G99" s="796">
        <f>Section2Draft!$E$53</f>
        <v>0</v>
      </c>
      <c r="H99" s="796">
        <f>Section3Draft!E53</f>
        <v>0</v>
      </c>
      <c r="I99" s="797">
        <f>Section4Draft!E53</f>
        <v>0</v>
      </c>
      <c r="J99" s="798">
        <f>Section1Draft!L53</f>
        <v>0</v>
      </c>
      <c r="K99" s="796">
        <f>Section2Draft!L53</f>
        <v>0</v>
      </c>
      <c r="L99" s="796">
        <f>Section3Draft!L53</f>
        <v>0</v>
      </c>
      <c r="M99" s="799">
        <f>Section4Draft!L53</f>
        <v>0</v>
      </c>
      <c r="N99" s="800" t="str">
        <f>Section1Draft!F53</f>
        <v>ARCH 337.11</v>
      </c>
      <c r="O99" s="796">
        <f>Section2Draft!F53</f>
        <v>0</v>
      </c>
      <c r="P99" s="796">
        <f>Section3Draft!F53</f>
        <v>0</v>
      </c>
      <c r="Q99" s="797">
        <f>Section4Draft!F53</f>
        <v>0</v>
      </c>
      <c r="R99" s="798">
        <f>Section1Draft!M53</f>
        <v>0</v>
      </c>
      <c r="S99" s="796">
        <f>Section2Draft!M53</f>
        <v>0</v>
      </c>
      <c r="T99" s="796">
        <f>Section3Draft!M53</f>
        <v>0</v>
      </c>
      <c r="U99" s="799">
        <f>Section4Draft!M53</f>
        <v>0</v>
      </c>
      <c r="V99" s="800" t="str">
        <f>Section1Draft!G53</f>
        <v>ARCH 309.01</v>
      </c>
      <c r="W99" s="796">
        <f>Section2Draft!G53</f>
        <v>0</v>
      </c>
      <c r="X99" s="796">
        <f>Section3Draft!G53</f>
        <v>0</v>
      </c>
      <c r="Y99" s="797">
        <f>Section4Draft!G53</f>
        <v>0</v>
      </c>
      <c r="Z99" s="798" t="str">
        <f>Section1Draft!N53</f>
        <v>ARCH 316.01</v>
      </c>
      <c r="AA99" s="796">
        <f>Section2Draft!N53</f>
        <v>0</v>
      </c>
      <c r="AB99" s="796" t="str">
        <f>Section3Draft!N53</f>
        <v>ARCH 364.01</v>
      </c>
      <c r="AC99" s="799">
        <f>Section4Draft!N53</f>
        <v>0</v>
      </c>
      <c r="AD99" s="800">
        <f>Section1Draft!H53</f>
        <v>0</v>
      </c>
      <c r="AE99" s="796" t="str">
        <f>Section2Draft!H53</f>
        <v>ARCH 351.12</v>
      </c>
      <c r="AF99" s="796">
        <f>Section3Draft!H53</f>
        <v>0</v>
      </c>
      <c r="AG99" s="797">
        <f>Section4Draft!H53</f>
        <v>0</v>
      </c>
      <c r="AH99" s="798" t="str">
        <f>Section1Draft!O53</f>
        <v>ARCH 352.11</v>
      </c>
      <c r="AI99" s="796" t="str">
        <f>Section2Draft!O53</f>
        <v>ARCH 352.12</v>
      </c>
      <c r="AJ99" s="796" t="str">
        <f>Section3Draft!O53</f>
        <v>ARCH 352.13</v>
      </c>
      <c r="AK99" s="799" t="str">
        <f>Section4Draft!O53</f>
        <v>ARCH 308.01</v>
      </c>
      <c r="AL99" s="800" t="str">
        <f>Section1Draft!I53</f>
        <v>ARCH 362.01</v>
      </c>
      <c r="AM99" s="796">
        <f>Section2Draft!I53</f>
        <v>0</v>
      </c>
      <c r="AN99" s="796">
        <f>Section3Draft!I53</f>
        <v>0</v>
      </c>
      <c r="AO99" s="797">
        <f>Section4Draft!I53</f>
        <v>0</v>
      </c>
      <c r="AP99" s="798" t="str">
        <f>Section1Draft!P53</f>
        <v>ARCH 338.11</v>
      </c>
      <c r="AQ99" s="796" t="str">
        <f>Section2Draft!P53</f>
        <v>ARCH 467.12</v>
      </c>
      <c r="AR99" s="796">
        <f>Section3Draft!P53</f>
        <v>0</v>
      </c>
      <c r="AS99" s="799">
        <f>Section4Draft!P53</f>
        <v>0</v>
      </c>
      <c r="AT99" s="1057"/>
    </row>
    <row r="100" spans="1:46" s="820" customFormat="1" ht="60" customHeight="1" x14ac:dyDescent="0.35">
      <c r="A100" s="814">
        <v>3</v>
      </c>
      <c r="B100" s="814" t="s">
        <v>14</v>
      </c>
      <c r="C100" s="1053"/>
      <c r="D100" s="809"/>
      <c r="E100" s="810"/>
      <c r="F100" s="815" t="str">
        <f>VLOOKUP(F99,'Course List (program)'!$G$2:$L$100,2,FALSE)</f>
        <v xml:space="preserve">Architectural Design Studio III </v>
      </c>
      <c r="G100" s="815" t="e">
        <f>VLOOKUP(G99,'Course List (program)'!$G$2:$L$100,2,FALSE)</f>
        <v>#N/A</v>
      </c>
      <c r="H100" s="815" t="e">
        <f>VLOOKUP(H99,'Course List (program)'!$G$2:$L$100,2,FALSE)</f>
        <v>#N/A</v>
      </c>
      <c r="I100" s="816" t="e">
        <f>VLOOKUP(I99,'Course List (program)'!$G$2:$L$100,2,FALSE)</f>
        <v>#N/A</v>
      </c>
      <c r="J100" s="817" t="e">
        <f>VLOOKUP(J99,'Course List (program)'!$G$2:$L$100,2,FALSE)</f>
        <v>#N/A</v>
      </c>
      <c r="K100" s="815" t="e">
        <f>VLOOKUP(K99,'Course List (program)'!$G$2:$L$100,2,FALSE)</f>
        <v>#N/A</v>
      </c>
      <c r="L100" s="815" t="e">
        <f>VLOOKUP(L99,'Course List (program)'!$G$2:$L$100,2,FALSE)</f>
        <v>#N/A</v>
      </c>
      <c r="M100" s="818" t="e">
        <f>VLOOKUP(M99,'Course List (program)'!$G$2:$L$100,2,FALSE)</f>
        <v>#N/A</v>
      </c>
      <c r="N100" s="819" t="str">
        <f>VLOOKUP(N99,'Course List (program)'!$G$2:$L$100,2,FALSE)</f>
        <v>CAD for Architects I</v>
      </c>
      <c r="O100" s="815" t="e">
        <f>VLOOKUP(O99,'Course List (program)'!$G$2:$L$100,2,FALSE)</f>
        <v>#N/A</v>
      </c>
      <c r="P100" s="815" t="e">
        <f>VLOOKUP(P99,'Course List (program)'!$G$2:$L$100,2,FALSE)</f>
        <v>#N/A</v>
      </c>
      <c r="Q100" s="816" t="e">
        <f>VLOOKUP(Q99,'Course List (program)'!$G$2:$L$100,2,FALSE)</f>
        <v>#N/A</v>
      </c>
      <c r="R100" s="817" t="e">
        <f>VLOOKUP(R99,'Course List (program)'!$G$2:$L$100,2,FALSE)</f>
        <v>#N/A</v>
      </c>
      <c r="S100" s="815" t="e">
        <f>VLOOKUP(S99,'Course List (program)'!$G$2:$L$100,2,FALSE)</f>
        <v>#N/A</v>
      </c>
      <c r="T100" s="815" t="e">
        <f>VLOOKUP(T99,'Course List (program)'!$G$2:$L$100,2,FALSE)</f>
        <v>#N/A</v>
      </c>
      <c r="U100" s="818" t="e">
        <f>VLOOKUP(U99,'Course List (program)'!$G$2:$L$100,2,FALSE)</f>
        <v>#N/A</v>
      </c>
      <c r="V100" s="819" t="str">
        <f>VLOOKUP(V99,'Course List (program)'!$G$2:$L$100,2,FALSE)</f>
        <v xml:space="preserve">Building Physics </v>
      </c>
      <c r="W100" s="815" t="e">
        <f>VLOOKUP(W99,'Course List (program)'!$G$2:$L$100,2,FALSE)</f>
        <v>#N/A</v>
      </c>
      <c r="X100" s="815" t="e">
        <f>VLOOKUP(X99,'Course List (program)'!$G$2:$L$100,2,FALSE)</f>
        <v>#N/A</v>
      </c>
      <c r="Y100" s="816" t="e">
        <f>VLOOKUP(Y99,'Course List (program)'!$G$2:$L$100,2,FALSE)</f>
        <v>#N/A</v>
      </c>
      <c r="Z100" s="817" t="str">
        <f>VLOOKUP(Z99,'Course List (program)'!$G$2:$L$100,2,FALSE)</f>
        <v>History of Architecture II</v>
      </c>
      <c r="AA100" s="815" t="e">
        <f>VLOOKUP(AA99,'Course List (program)'!$G$2:$L$100,2,FALSE)</f>
        <v>#N/A</v>
      </c>
      <c r="AB100" s="815" t="str">
        <f>VLOOKUP(AB99,'Course List (program)'!$G$2:$L$100,2,FALSE)</f>
        <v>New Design in Existing Environment</v>
      </c>
      <c r="AC100" s="818" t="e">
        <f>VLOOKUP(AC99,'Course List (program)'!$G$2:$L$100,2,FALSE)</f>
        <v>#N/A</v>
      </c>
      <c r="AD100" s="819" t="e">
        <f>VLOOKUP(AD99,'Course List (program)'!$G$2:$L$100,2,FALSE)</f>
        <v>#N/A</v>
      </c>
      <c r="AE100" s="815" t="str">
        <f>VLOOKUP(AE99,'Course List (program)'!$G$2:$L$100,2,FALSE)</f>
        <v xml:space="preserve">Architectural Design Studio III </v>
      </c>
      <c r="AF100" s="815" t="e">
        <f>VLOOKUP(AF99,'Course List (program)'!$G$2:$L$100,2,FALSE)</f>
        <v>#N/A</v>
      </c>
      <c r="AG100" s="816" t="e">
        <f>VLOOKUP(AG99,'Course List (program)'!$G$2:$L$100,2,FALSE)</f>
        <v>#N/A</v>
      </c>
      <c r="AH100" s="817" t="str">
        <f>VLOOKUP(AH99,'Course List (program)'!$G$2:$L$100,2,FALSE)</f>
        <v>Architectural Design Studio IV</v>
      </c>
      <c r="AI100" s="815" t="str">
        <f>VLOOKUP(AI99,'Course List (program)'!$G$2:$L$100,2,FALSE)</f>
        <v>Architectural Design Studio IV</v>
      </c>
      <c r="AJ100" s="815" t="str">
        <f>VLOOKUP(AJ99,'Course List (program)'!$G$2:$L$100,2,FALSE)</f>
        <v>Architectural Design Studio IV</v>
      </c>
      <c r="AK100" s="818" t="str">
        <f>VLOOKUP(AK99,'Course List (program)'!$G$2:$L$100,2,FALSE)</f>
        <v>Architectural Psychology</v>
      </c>
      <c r="AL100" s="819" t="str">
        <f>VLOOKUP(AL99,'Course List (program)'!$G$2:$L$100,2,FALSE)</f>
        <v>History of Town Planning</v>
      </c>
      <c r="AM100" s="815" t="e">
        <f>VLOOKUP(AM99,'Course List (program)'!$G$2:$L$100,2,FALSE)</f>
        <v>#N/A</v>
      </c>
      <c r="AN100" s="815" t="e">
        <f>VLOOKUP(AN99,'Course List (program)'!$G$2:$L$100,2,FALSE)</f>
        <v>#N/A</v>
      </c>
      <c r="AO100" s="816" t="e">
        <f>VLOOKUP(AO99,'Course List (program)'!$G$2:$L$100,2,FALSE)</f>
        <v>#N/A</v>
      </c>
      <c r="AP100" s="817" t="str">
        <f>VLOOKUP(AP99,'Course List (program)'!$G$2:$L$100,2,FALSE)</f>
        <v xml:space="preserve">CAD for Architects II </v>
      </c>
      <c r="AQ100" s="815" t="str">
        <f>VLOOKUP(AQ99,'Course List (program)'!$G$2:$L$100,2,FALSE)</f>
        <v>Theory and Application of Town Planning</v>
      </c>
      <c r="AR100" s="815" t="e">
        <f>VLOOKUP(AR99,'Course List (program)'!$G$2:$L$100,2,FALSE)</f>
        <v>#N/A</v>
      </c>
      <c r="AS100" s="818" t="e">
        <f>VLOOKUP(AS99,'Course List (program)'!$G$2:$L$100,2,FALSE)</f>
        <v>#N/A</v>
      </c>
      <c r="AT100" s="1057"/>
    </row>
    <row r="101" spans="1:46" s="808" customFormat="1" ht="39.950000000000003" customHeight="1" x14ac:dyDescent="0.3">
      <c r="A101" s="813">
        <v>3</v>
      </c>
      <c r="B101" s="813" t="s">
        <v>809</v>
      </c>
      <c r="C101" s="1053"/>
      <c r="D101" s="834"/>
      <c r="E101" s="835"/>
      <c r="F101" s="827" t="str">
        <f>VLOOKUP(F99,'Course List (program)'!$G$2:$L$100,3,FALSE)</f>
        <v>Yrd. Doç. Dr. Engin ÜNAL</v>
      </c>
      <c r="G101" s="827" t="e">
        <f>VLOOKUP(G99,'Course List (program)'!$G$2:$L$100,3,FALSE)</f>
        <v>#N/A</v>
      </c>
      <c r="H101" s="827" t="e">
        <f>VLOOKUP(H99,'Course List (program)'!$G$2:$L$100,3,FALSE)</f>
        <v>#N/A</v>
      </c>
      <c r="I101" s="828" t="e">
        <f>VLOOKUP(I99,'Course List (program)'!$G$2:$L$100,3,FALSE)</f>
        <v>#N/A</v>
      </c>
      <c r="J101" s="829" t="e">
        <f>VLOOKUP(J99,'Course List (program)'!$G$2:$L$100,3,FALSE)</f>
        <v>#N/A</v>
      </c>
      <c r="K101" s="827" t="e">
        <f>VLOOKUP(K99,'Course List (program)'!$G$2:$L$100,3,FALSE)</f>
        <v>#N/A</v>
      </c>
      <c r="L101" s="827" t="e">
        <f>VLOOKUP(L99,'Course List (program)'!$G$2:$L$100,3,FALSE)</f>
        <v>#N/A</v>
      </c>
      <c r="M101" s="830" t="e">
        <f>VLOOKUP(M99,'Course List (program)'!$G$2:$L$100,3,FALSE)</f>
        <v>#N/A</v>
      </c>
      <c r="N101" s="831" t="str">
        <f>VLOOKUP(N99,'Course List (program)'!$G$2:$L$100,3,FALSE)</f>
        <v>Yrd. Doç. Dr. Kerem ERCOŞKUN</v>
      </c>
      <c r="O101" s="827" t="e">
        <f>VLOOKUP(O99,'Course List (program)'!$G$2:$L$100,3,FALSE)</f>
        <v>#N/A</v>
      </c>
      <c r="P101" s="827" t="e">
        <f>VLOOKUP(P99,'Course List (program)'!$G$2:$L$100,3,FALSE)</f>
        <v>#N/A</v>
      </c>
      <c r="Q101" s="828" t="e">
        <f>VLOOKUP(Q99,'Course List (program)'!$G$2:$L$100,3,FALSE)</f>
        <v>#N/A</v>
      </c>
      <c r="R101" s="829" t="e">
        <f>VLOOKUP(R99,'Course List (program)'!$G$2:$L$100,3,FALSE)</f>
        <v>#N/A</v>
      </c>
      <c r="S101" s="827" t="e">
        <f>VLOOKUP(S99,'Course List (program)'!$G$2:$L$100,3,FALSE)</f>
        <v>#N/A</v>
      </c>
      <c r="T101" s="827" t="e">
        <f>VLOOKUP(T99,'Course List (program)'!$G$2:$L$100,3,FALSE)</f>
        <v>#N/A</v>
      </c>
      <c r="U101" s="830" t="e">
        <f>VLOOKUP(U99,'Course List (program)'!$G$2:$L$100,3,FALSE)</f>
        <v>#N/A</v>
      </c>
      <c r="V101" s="831" t="str">
        <f>VLOOKUP(V99,'Course List (program)'!$G$2:$L$100,3,FALSE)</f>
        <v>Doç. Dr. Füsun SEZEN</v>
      </c>
      <c r="W101" s="827" t="e">
        <f>VLOOKUP(W99,'Course List (program)'!$G$2:$L$100,3,FALSE)</f>
        <v>#N/A</v>
      </c>
      <c r="X101" s="827" t="e">
        <f>VLOOKUP(X99,'Course List (program)'!$G$2:$L$100,3,FALSE)</f>
        <v>#N/A</v>
      </c>
      <c r="Y101" s="828" t="e">
        <f>VLOOKUP(Y99,'Course List (program)'!$G$2:$L$100,3,FALSE)</f>
        <v>#N/A</v>
      </c>
      <c r="Z101" s="829" t="str">
        <f>VLOOKUP(Z99,'Course List (program)'!$G$2:$L$100,3,FALSE)</f>
        <v>Yrd. Doç. Dr. Soner ŞAHİN</v>
      </c>
      <c r="AA101" s="827" t="e">
        <f>VLOOKUP(AA99,'Course List (program)'!$G$2:$L$100,3,FALSE)</f>
        <v>#N/A</v>
      </c>
      <c r="AB101" s="827" t="str">
        <f>VLOOKUP(AB99,'Course List (program)'!$G$2:$L$100,3,FALSE)</f>
        <v>Doç. Dr. Çiğdem POLATOĞLU</v>
      </c>
      <c r="AC101" s="830" t="e">
        <f>VLOOKUP(AC99,'Course List (program)'!$G$2:$L$100,3,FALSE)</f>
        <v>#N/A</v>
      </c>
      <c r="AD101" s="831" t="e">
        <f>VLOOKUP(AD99,'Course List (program)'!$G$2:$L$100,3,FALSE)</f>
        <v>#N/A</v>
      </c>
      <c r="AE101" s="827" t="str">
        <f>VLOOKUP(AE99,'Course List (program)'!$G$2:$L$100,3,FALSE)</f>
        <v>Öğr. Gör. Ayla KARACABEY</v>
      </c>
      <c r="AF101" s="827" t="e">
        <f>VLOOKUP(AF99,'Course List (program)'!$G$2:$L$100,3,FALSE)</f>
        <v>#N/A</v>
      </c>
      <c r="AG101" s="828" t="e">
        <f>VLOOKUP(AG99,'Course List (program)'!$G$2:$L$100,3,FALSE)</f>
        <v>#N/A</v>
      </c>
      <c r="AH101" s="829" t="str">
        <f>VLOOKUP(AH99,'Course List (program)'!$G$2:$L$100,3,FALSE)</f>
        <v>Prof. Dr. Oya PAKDİL</v>
      </c>
      <c r="AI101" s="827" t="str">
        <f>VLOOKUP(AI99,'Course List (program)'!$G$2:$L$100,3,FALSE)</f>
        <v>Prof. Dr. Şahap ÇAKIN</v>
      </c>
      <c r="AJ101" s="827" t="str">
        <f>VLOOKUP(AJ99,'Course List (program)'!$G$2:$L$100,3,FALSE)</f>
        <v>Öğr. Gör. Erdal ÖZYURT</v>
      </c>
      <c r="AK101" s="830" t="str">
        <f>VLOOKUP(AK99,'Course List (program)'!$G$2:$L$100,3,FALSE)</f>
        <v>Yrd. Doç. Dr. Mari ITO ALPTÜRER</v>
      </c>
      <c r="AL101" s="831" t="str">
        <f>VLOOKUP(AL99,'Course List (program)'!$G$2:$L$100,3,FALSE)</f>
        <v>Doç. Dr. A. Dilek ÖZDEMİR</v>
      </c>
      <c r="AM101" s="827" t="e">
        <f>VLOOKUP(AM99,'Course List (program)'!$G$2:$L$100,3,FALSE)</f>
        <v>#N/A</v>
      </c>
      <c r="AN101" s="827" t="e">
        <f>VLOOKUP(AN99,'Course List (program)'!$G$2:$L$100,3,FALSE)</f>
        <v>#N/A</v>
      </c>
      <c r="AO101" s="828" t="e">
        <f>VLOOKUP(AO99,'Course List (program)'!$G$2:$L$100,3,FALSE)</f>
        <v>#N/A</v>
      </c>
      <c r="AP101" s="829" t="str">
        <f>VLOOKUP(AP99,'Course List (program)'!$G$2:$L$100,3,FALSE)</f>
        <v>Yrd. Doç. Dr. Togan TONG</v>
      </c>
      <c r="AQ101" s="827" t="str">
        <f>VLOOKUP(AQ99,'Course List (program)'!$G$2:$L$100,3,FALSE)</f>
        <v>Prof. Dr. Güzin KONUK</v>
      </c>
      <c r="AR101" s="827" t="e">
        <f>VLOOKUP(AR99,'Course List (program)'!$G$2:$L$100,3,FALSE)</f>
        <v>#N/A</v>
      </c>
      <c r="AS101" s="830" t="e">
        <f>VLOOKUP(AS99,'Course List (program)'!$G$2:$L$100,3,FALSE)</f>
        <v>#N/A</v>
      </c>
      <c r="AT101" s="1057"/>
    </row>
    <row r="102" spans="1:46" ht="39.950000000000003" hidden="1" customHeight="1" x14ac:dyDescent="0.4">
      <c r="A102" s="700">
        <v>3</v>
      </c>
      <c r="B102" s="700" t="s">
        <v>540</v>
      </c>
      <c r="C102" s="1053"/>
      <c r="D102" s="772"/>
      <c r="E102" s="773"/>
      <c r="F102" s="745">
        <f>VLOOKUP(F99,'Course List (program)'!$G$2:$L$100,6,FALSE)</f>
        <v>0</v>
      </c>
      <c r="G102" s="745" t="e">
        <f>VLOOKUP(G99,'Course List (program)'!$G$2:$L$100,6,FALSE)</f>
        <v>#N/A</v>
      </c>
      <c r="H102" s="745" t="e">
        <f>VLOOKUP(H99,'Course List (program)'!$G$2:$L$100,6,FALSE)</f>
        <v>#N/A</v>
      </c>
      <c r="I102" s="746" t="e">
        <f>VLOOKUP(I99,'Course List (program)'!$G$2:$L$100,6,FALSE)</f>
        <v>#N/A</v>
      </c>
      <c r="J102" s="747" t="e">
        <f>VLOOKUP(J99,'Course List (program)'!$G$2:$L$100,6,FALSE)</f>
        <v>#N/A</v>
      </c>
      <c r="K102" s="745" t="e">
        <f>VLOOKUP(K99,'Course List (program)'!$G$2:$L$100,6,FALSE)</f>
        <v>#N/A</v>
      </c>
      <c r="L102" s="745" t="e">
        <f>VLOOKUP(L99,'Course List (program)'!$G$2:$L$100,6,FALSE)</f>
        <v>#N/A</v>
      </c>
      <c r="M102" s="748" t="e">
        <f>VLOOKUP(M99,'Course List (program)'!$G$2:$L$100,6,FALSE)</f>
        <v>#N/A</v>
      </c>
      <c r="N102" s="749" t="str">
        <f>VLOOKUP(N99,'Course List (program)'!$G$2:$L$100,6,FALSE)</f>
        <v>GSF.222</v>
      </c>
      <c r="O102" s="745" t="e">
        <f>VLOOKUP(O99,'Course List (program)'!$G$2:$L$100,6,FALSE)</f>
        <v>#N/A</v>
      </c>
      <c r="P102" s="745" t="e">
        <f>VLOOKUP(P99,'Course List (program)'!$G$2:$L$100,6,FALSE)</f>
        <v>#N/A</v>
      </c>
      <c r="Q102" s="746" t="e">
        <f>VLOOKUP(Q99,'Course List (program)'!$G$2:$L$100,6,FALSE)</f>
        <v>#N/A</v>
      </c>
      <c r="R102" s="747" t="e">
        <f>VLOOKUP(R99,'Course List (program)'!$G$2:$L$100,6,FALSE)</f>
        <v>#N/A</v>
      </c>
      <c r="S102" s="745" t="e">
        <f>VLOOKUP(S99,'Course List (program)'!$G$2:$L$100,6,FALSE)</f>
        <v>#N/A</v>
      </c>
      <c r="T102" s="745" t="e">
        <f>VLOOKUP(T99,'Course List (program)'!$G$2:$L$100,6,FALSE)</f>
        <v>#N/A</v>
      </c>
      <c r="U102" s="748" t="e">
        <f>VLOOKUP(U99,'Course List (program)'!$G$2:$L$100,6,FALSE)</f>
        <v>#N/A</v>
      </c>
      <c r="V102" s="749">
        <f>VLOOKUP(V99,'Course List (program)'!$G$2:$L$100,6,FALSE)</f>
        <v>0</v>
      </c>
      <c r="W102" s="745" t="e">
        <f>VLOOKUP(W99,'Course List (program)'!$G$2:$L$100,6,FALSE)</f>
        <v>#N/A</v>
      </c>
      <c r="X102" s="745" t="e">
        <f>VLOOKUP(X99,'Course List (program)'!$G$2:$L$100,6,FALSE)</f>
        <v>#N/A</v>
      </c>
      <c r="Y102" s="746" t="e">
        <f>VLOOKUP(Y99,'Course List (program)'!$G$2:$L$100,6,FALSE)</f>
        <v>#N/A</v>
      </c>
      <c r="Z102" s="747">
        <f>VLOOKUP(Z99,'Course List (program)'!$G$2:$L$100,6,FALSE)</f>
        <v>0</v>
      </c>
      <c r="AA102" s="745" t="e">
        <f>VLOOKUP(AA99,'Course List (program)'!$G$2:$L$100,6,FALSE)</f>
        <v>#N/A</v>
      </c>
      <c r="AB102" s="745">
        <f>VLOOKUP(AB99,'Course List (program)'!$G$2:$L$100,6,FALSE)</f>
        <v>0</v>
      </c>
      <c r="AC102" s="748" t="e">
        <f>VLOOKUP(AC99,'Course List (program)'!$G$2:$L$100,6,FALSE)</f>
        <v>#N/A</v>
      </c>
      <c r="AD102" s="749" t="e">
        <f>VLOOKUP(AD99,'Course List (program)'!$G$2:$L$100,6,FALSE)</f>
        <v>#N/A</v>
      </c>
      <c r="AE102" s="745">
        <f>VLOOKUP(AE99,'Course List (program)'!$G$2:$L$100,6,FALSE)</f>
        <v>0</v>
      </c>
      <c r="AF102" s="745" t="e">
        <f>VLOOKUP(AF99,'Course List (program)'!$G$2:$L$100,6,FALSE)</f>
        <v>#N/A</v>
      </c>
      <c r="AG102" s="746" t="e">
        <f>VLOOKUP(AG99,'Course List (program)'!$G$2:$L$100,6,FALSE)</f>
        <v>#N/A</v>
      </c>
      <c r="AH102" s="747">
        <f>VLOOKUP(AH99,'Course List (program)'!$G$2:$L$100,6,FALSE)</f>
        <v>0</v>
      </c>
      <c r="AI102" s="745">
        <f>VLOOKUP(AI99,'Course List (program)'!$G$2:$L$100,6,FALSE)</f>
        <v>0</v>
      </c>
      <c r="AJ102" s="745">
        <f>VLOOKUP(AJ99,'Course List (program)'!$G$2:$L$100,6,FALSE)</f>
        <v>0</v>
      </c>
      <c r="AK102" s="748">
        <f>VLOOKUP(AK99,'Course List (program)'!$G$2:$L$100,6,FALSE)</f>
        <v>0</v>
      </c>
      <c r="AL102" s="750">
        <f>VLOOKUP(AL99,'Course List (program)'!$G$2:$L$100,6,FALSE)</f>
        <v>0</v>
      </c>
      <c r="AM102" s="745" t="e">
        <f>VLOOKUP(AM99,'Course List (program)'!$G$2:$L$100,6,FALSE)</f>
        <v>#N/A</v>
      </c>
      <c r="AN102" s="745" t="e">
        <f>VLOOKUP(AN99,'Course List (program)'!$G$2:$L$100,6,FALSE)</f>
        <v>#N/A</v>
      </c>
      <c r="AO102" s="746" t="e">
        <f>VLOOKUP(AO99,'Course List (program)'!$G$2:$L$100,6,FALSE)</f>
        <v>#N/A</v>
      </c>
      <c r="AP102" s="747" t="str">
        <f>VLOOKUP(AP99,'Course List (program)'!$G$2:$L$100,6,FALSE)</f>
        <v>GSF.222</v>
      </c>
      <c r="AQ102" s="745">
        <f>VLOOKUP(AQ99,'Course List (program)'!$G$2:$L$100,6,FALSE)</f>
        <v>0</v>
      </c>
      <c r="AR102" s="745" t="e">
        <f>VLOOKUP(AR99,'Course List (program)'!$G$2:$L$100,6,FALSE)</f>
        <v>#N/A</v>
      </c>
      <c r="AS102" s="748" t="e">
        <f>VLOOKUP(AS99,'Course List (program)'!$G$2:$L$100,6,FALSE)</f>
        <v>#N/A</v>
      </c>
      <c r="AT102" s="1057"/>
    </row>
    <row r="103" spans="1:46" s="743" customFormat="1" ht="39.950000000000003" customHeight="1" x14ac:dyDescent="0.4">
      <c r="A103" s="700">
        <v>3</v>
      </c>
      <c r="B103" s="700" t="s">
        <v>13</v>
      </c>
      <c r="C103" s="1053"/>
      <c r="D103" s="794">
        <v>0.5</v>
      </c>
      <c r="E103" s="795">
        <v>4</v>
      </c>
      <c r="F103" s="796" t="str">
        <f>Section1Draft!E55</f>
        <v>ARCH 351.11</v>
      </c>
      <c r="G103" s="796">
        <f>Section2Draft!$E$55</f>
        <v>0</v>
      </c>
      <c r="H103" s="796">
        <f>Section3Draft!E55</f>
        <v>0</v>
      </c>
      <c r="I103" s="797">
        <f>Section4Draft!E55</f>
        <v>0</v>
      </c>
      <c r="J103" s="798">
        <f>Section1Draft!L55</f>
        <v>0</v>
      </c>
      <c r="K103" s="796">
        <f>Section2Draft!L55</f>
        <v>0</v>
      </c>
      <c r="L103" s="796">
        <f>Section3Draft!L55</f>
        <v>0</v>
      </c>
      <c r="M103" s="799">
        <f>Section4Draft!L55</f>
        <v>0</v>
      </c>
      <c r="N103" s="800" t="str">
        <f>Section1Draft!F55</f>
        <v>ARCH 337.11</v>
      </c>
      <c r="O103" s="796">
        <f>Section2Draft!F55</f>
        <v>0</v>
      </c>
      <c r="P103" s="796">
        <f>Section3Draft!F55</f>
        <v>0</v>
      </c>
      <c r="Q103" s="797">
        <f>Section4Draft!F55</f>
        <v>0</v>
      </c>
      <c r="R103" s="798">
        <f>Section1Draft!M55</f>
        <v>0</v>
      </c>
      <c r="S103" s="796">
        <f>Section2Draft!M55</f>
        <v>0</v>
      </c>
      <c r="T103" s="796">
        <f>Section3Draft!M55</f>
        <v>0</v>
      </c>
      <c r="U103" s="799">
        <f>Section4Draft!M55</f>
        <v>0</v>
      </c>
      <c r="V103" s="800" t="str">
        <f>Section1Draft!G55</f>
        <v>ARCH 362.01</v>
      </c>
      <c r="W103" s="796">
        <f>Section2Draft!G55</f>
        <v>0</v>
      </c>
      <c r="X103" s="796">
        <f>Section3Draft!G55</f>
        <v>0</v>
      </c>
      <c r="Y103" s="797">
        <f>Section4Draft!G55</f>
        <v>0</v>
      </c>
      <c r="Z103" s="798" t="str">
        <f>Section1Draft!N55</f>
        <v>ARCH 316.01</v>
      </c>
      <c r="AA103" s="796">
        <f>Section2Draft!N55</f>
        <v>0</v>
      </c>
      <c r="AB103" s="796" t="str">
        <f>Section3Draft!N55</f>
        <v>ARCH 364.01</v>
      </c>
      <c r="AC103" s="799">
        <f>Section4Draft!N55</f>
        <v>0</v>
      </c>
      <c r="AD103" s="800">
        <f>Section1Draft!H55</f>
        <v>0</v>
      </c>
      <c r="AE103" s="796" t="str">
        <f>Section2Draft!H55</f>
        <v>ARCH 351.12</v>
      </c>
      <c r="AF103" s="796">
        <f>Section3Draft!H55</f>
        <v>0</v>
      </c>
      <c r="AG103" s="797">
        <f>Section4Draft!H55</f>
        <v>0</v>
      </c>
      <c r="AH103" s="798" t="str">
        <f>Section1Draft!O55</f>
        <v>ARCH 352.11</v>
      </c>
      <c r="AI103" s="796" t="str">
        <f>Section2Draft!O55</f>
        <v>ARCH 352.12</v>
      </c>
      <c r="AJ103" s="796" t="str">
        <f>Section3Draft!O55</f>
        <v>ARCH 352.13</v>
      </c>
      <c r="AK103" s="799">
        <f>Section4Draft!O55</f>
        <v>0</v>
      </c>
      <c r="AL103" s="800" t="str">
        <f>Section1Draft!I55</f>
        <v>ARCH 362.01</v>
      </c>
      <c r="AM103" s="796">
        <f>Section2Draft!I55</f>
        <v>0</v>
      </c>
      <c r="AN103" s="796">
        <f>Section3Draft!I55</f>
        <v>0</v>
      </c>
      <c r="AO103" s="797">
        <f>Section4Draft!I55</f>
        <v>0</v>
      </c>
      <c r="AP103" s="798" t="str">
        <f>Section1Draft!P55</f>
        <v>ARCH 338.11</v>
      </c>
      <c r="AQ103" s="796" t="str">
        <f>Section2Draft!P55</f>
        <v>ARCH 467.12</v>
      </c>
      <c r="AR103" s="796">
        <f>Section3Draft!P55</f>
        <v>0</v>
      </c>
      <c r="AS103" s="799">
        <f>Section4Draft!P55</f>
        <v>0</v>
      </c>
      <c r="AT103" s="1057"/>
    </row>
    <row r="104" spans="1:46" s="820" customFormat="1" ht="60" customHeight="1" x14ac:dyDescent="0.35">
      <c r="A104" s="814">
        <v>3</v>
      </c>
      <c r="B104" s="814" t="s">
        <v>14</v>
      </c>
      <c r="C104" s="1053"/>
      <c r="D104" s="809"/>
      <c r="E104" s="810"/>
      <c r="F104" s="815" t="str">
        <f>VLOOKUP(F103,'Course List (program)'!$G$2:$L$100,2,FALSE)</f>
        <v xml:space="preserve">Architectural Design Studio III </v>
      </c>
      <c r="G104" s="815" t="e">
        <f>VLOOKUP(G103,'Course List (program)'!$G$2:$L$100,2,FALSE)</f>
        <v>#N/A</v>
      </c>
      <c r="H104" s="815" t="e">
        <f>VLOOKUP(H103,'Course List (program)'!$G$2:$L$100,2,FALSE)</f>
        <v>#N/A</v>
      </c>
      <c r="I104" s="816" t="e">
        <f>VLOOKUP(I103,'Course List (program)'!$G$2:$L$100,2,FALSE)</f>
        <v>#N/A</v>
      </c>
      <c r="J104" s="817" t="e">
        <f>VLOOKUP(J103,'Course List (program)'!$G$2:$L$100,2,FALSE)</f>
        <v>#N/A</v>
      </c>
      <c r="K104" s="815" t="e">
        <f>VLOOKUP(K103,'Course List (program)'!$G$2:$L$100,2,FALSE)</f>
        <v>#N/A</v>
      </c>
      <c r="L104" s="815" t="e">
        <f>VLOOKUP(L103,'Course List (program)'!$G$2:$L$100,2,FALSE)</f>
        <v>#N/A</v>
      </c>
      <c r="M104" s="818" t="e">
        <f>VLOOKUP(M103,'Course List (program)'!$G$2:$L$100,2,FALSE)</f>
        <v>#N/A</v>
      </c>
      <c r="N104" s="819" t="str">
        <f>VLOOKUP(N103,'Course List (program)'!$G$2:$L$100,2,FALSE)</f>
        <v>CAD for Architects I</v>
      </c>
      <c r="O104" s="815" t="e">
        <f>VLOOKUP(O103,'Course List (program)'!$G$2:$L$100,2,FALSE)</f>
        <v>#N/A</v>
      </c>
      <c r="P104" s="815" t="e">
        <f>VLOOKUP(P103,'Course List (program)'!$G$2:$L$100,2,FALSE)</f>
        <v>#N/A</v>
      </c>
      <c r="Q104" s="816" t="e">
        <f>VLOOKUP(Q103,'Course List (program)'!$G$2:$L$100,2,FALSE)</f>
        <v>#N/A</v>
      </c>
      <c r="R104" s="817" t="e">
        <f>VLOOKUP(R103,'Course List (program)'!$G$2:$L$100,2,FALSE)</f>
        <v>#N/A</v>
      </c>
      <c r="S104" s="815" t="e">
        <f>VLOOKUP(S103,'Course List (program)'!$G$2:$L$100,2,FALSE)</f>
        <v>#N/A</v>
      </c>
      <c r="T104" s="815" t="e">
        <f>VLOOKUP(T103,'Course List (program)'!$G$2:$L$100,2,FALSE)</f>
        <v>#N/A</v>
      </c>
      <c r="U104" s="818" t="e">
        <f>VLOOKUP(U103,'Course List (program)'!$G$2:$L$100,2,FALSE)</f>
        <v>#N/A</v>
      </c>
      <c r="V104" s="819" t="str">
        <f>VLOOKUP(V103,'Course List (program)'!$G$2:$L$100,2,FALSE)</f>
        <v>History of Town Planning</v>
      </c>
      <c r="W104" s="815" t="e">
        <f>VLOOKUP(W103,'Course List (program)'!$G$2:$L$100,2,FALSE)</f>
        <v>#N/A</v>
      </c>
      <c r="X104" s="815" t="e">
        <f>VLOOKUP(X103,'Course List (program)'!$G$2:$L$100,2,FALSE)</f>
        <v>#N/A</v>
      </c>
      <c r="Y104" s="816" t="e">
        <f>VLOOKUP(Y103,'Course List (program)'!$G$2:$L$100,2,FALSE)</f>
        <v>#N/A</v>
      </c>
      <c r="Z104" s="817" t="str">
        <f>VLOOKUP(Z103,'Course List (program)'!$G$2:$L$100,2,FALSE)</f>
        <v>History of Architecture II</v>
      </c>
      <c r="AA104" s="815" t="e">
        <f>VLOOKUP(AA103,'Course List (program)'!$G$2:$L$100,2,FALSE)</f>
        <v>#N/A</v>
      </c>
      <c r="AB104" s="815" t="str">
        <f>VLOOKUP(AB103,'Course List (program)'!$G$2:$L$100,2,FALSE)</f>
        <v>New Design in Existing Environment</v>
      </c>
      <c r="AC104" s="818" t="e">
        <f>VLOOKUP(AC103,'Course List (program)'!$G$2:$L$100,2,FALSE)</f>
        <v>#N/A</v>
      </c>
      <c r="AD104" s="819" t="e">
        <f>VLOOKUP(AD103,'Course List (program)'!$G$2:$L$100,2,FALSE)</f>
        <v>#N/A</v>
      </c>
      <c r="AE104" s="815" t="str">
        <f>VLOOKUP(AE103,'Course List (program)'!$G$2:$L$100,2,FALSE)</f>
        <v xml:space="preserve">Architectural Design Studio III </v>
      </c>
      <c r="AF104" s="815" t="e">
        <f>VLOOKUP(AF103,'Course List (program)'!$G$2:$L$100,2,FALSE)</f>
        <v>#N/A</v>
      </c>
      <c r="AG104" s="816" t="e">
        <f>VLOOKUP(AG103,'Course List (program)'!$G$2:$L$100,2,FALSE)</f>
        <v>#N/A</v>
      </c>
      <c r="AH104" s="817" t="str">
        <f>VLOOKUP(AH103,'Course List (program)'!$G$2:$L$100,2,FALSE)</f>
        <v>Architectural Design Studio IV</v>
      </c>
      <c r="AI104" s="815" t="str">
        <f>VLOOKUP(AI103,'Course List (program)'!$G$2:$L$100,2,FALSE)</f>
        <v>Architectural Design Studio IV</v>
      </c>
      <c r="AJ104" s="815" t="str">
        <f>VLOOKUP(AJ103,'Course List (program)'!$G$2:$L$100,2,FALSE)</f>
        <v>Architectural Design Studio IV</v>
      </c>
      <c r="AK104" s="818" t="e">
        <f>VLOOKUP(AK103,'Course List (program)'!$G$2:$L$100,2,FALSE)</f>
        <v>#N/A</v>
      </c>
      <c r="AL104" s="819" t="str">
        <f>VLOOKUP(AL103,'Course List (program)'!$G$2:$L$100,2,FALSE)</f>
        <v>History of Town Planning</v>
      </c>
      <c r="AM104" s="815" t="e">
        <f>VLOOKUP(AM103,'Course List (program)'!$G$2:$L$100,2,FALSE)</f>
        <v>#N/A</v>
      </c>
      <c r="AN104" s="815" t="e">
        <f>VLOOKUP(AN103,'Course List (program)'!$G$2:$L$100,2,FALSE)</f>
        <v>#N/A</v>
      </c>
      <c r="AO104" s="816" t="e">
        <f>VLOOKUP(AO103,'Course List (program)'!$G$2:$L$100,2,FALSE)</f>
        <v>#N/A</v>
      </c>
      <c r="AP104" s="817" t="str">
        <f>VLOOKUP(AP103,'Course List (program)'!$G$2:$L$100,2,FALSE)</f>
        <v xml:space="preserve">CAD for Architects II </v>
      </c>
      <c r="AQ104" s="815" t="str">
        <f>VLOOKUP(AQ103,'Course List (program)'!$G$2:$L$100,2,FALSE)</f>
        <v>Theory and Application of Town Planning</v>
      </c>
      <c r="AR104" s="815" t="e">
        <f>VLOOKUP(AR103,'Course List (program)'!$G$2:$L$100,2,FALSE)</f>
        <v>#N/A</v>
      </c>
      <c r="AS104" s="818" t="e">
        <f>VLOOKUP(AS103,'Course List (program)'!$G$2:$L$100,2,FALSE)</f>
        <v>#N/A</v>
      </c>
      <c r="AT104" s="1057"/>
    </row>
    <row r="105" spans="1:46" s="808" customFormat="1" ht="39.950000000000003" customHeight="1" x14ac:dyDescent="0.3">
      <c r="A105" s="813">
        <v>3</v>
      </c>
      <c r="B105" s="813" t="s">
        <v>809</v>
      </c>
      <c r="C105" s="1053"/>
      <c r="D105" s="834"/>
      <c r="E105" s="835"/>
      <c r="F105" s="827" t="str">
        <f>VLOOKUP(F103,'Course List (program)'!$G$2:$L$100,3,FALSE)</f>
        <v>Yrd. Doç. Dr. Engin ÜNAL</v>
      </c>
      <c r="G105" s="827" t="e">
        <f>VLOOKUP(G103,'Course List (program)'!$G$2:$L$100,3,FALSE)</f>
        <v>#N/A</v>
      </c>
      <c r="H105" s="827" t="e">
        <f>VLOOKUP(H103,'Course List (program)'!$G$2:$L$100,3,FALSE)</f>
        <v>#N/A</v>
      </c>
      <c r="I105" s="828" t="e">
        <f>VLOOKUP(I103,'Course List (program)'!$G$2:$L$100,3,FALSE)</f>
        <v>#N/A</v>
      </c>
      <c r="J105" s="829" t="e">
        <f>VLOOKUP(J103,'Course List (program)'!$G$2:$L$100,3,FALSE)</f>
        <v>#N/A</v>
      </c>
      <c r="K105" s="827" t="e">
        <f>VLOOKUP(K103,'Course List (program)'!$G$2:$L$100,3,FALSE)</f>
        <v>#N/A</v>
      </c>
      <c r="L105" s="827" t="e">
        <f>VLOOKUP(L103,'Course List (program)'!$G$2:$L$100,3,FALSE)</f>
        <v>#N/A</v>
      </c>
      <c r="M105" s="830" t="e">
        <f>VLOOKUP(M103,'Course List (program)'!$G$2:$L$100,3,FALSE)</f>
        <v>#N/A</v>
      </c>
      <c r="N105" s="831" t="str">
        <f>VLOOKUP(N103,'Course List (program)'!$G$2:$L$100,3,FALSE)</f>
        <v>Yrd. Doç. Dr. Kerem ERCOŞKUN</v>
      </c>
      <c r="O105" s="827" t="e">
        <f>VLOOKUP(O103,'Course List (program)'!$G$2:$L$100,3,FALSE)</f>
        <v>#N/A</v>
      </c>
      <c r="P105" s="827" t="e">
        <f>VLOOKUP(P103,'Course List (program)'!$G$2:$L$100,3,FALSE)</f>
        <v>#N/A</v>
      </c>
      <c r="Q105" s="828" t="e">
        <f>VLOOKUP(Q103,'Course List (program)'!$G$2:$L$100,3,FALSE)</f>
        <v>#N/A</v>
      </c>
      <c r="R105" s="829" t="e">
        <f>VLOOKUP(R103,'Course List (program)'!$G$2:$L$100,3,FALSE)</f>
        <v>#N/A</v>
      </c>
      <c r="S105" s="827" t="e">
        <f>VLOOKUP(S103,'Course List (program)'!$G$2:$L$100,3,FALSE)</f>
        <v>#N/A</v>
      </c>
      <c r="T105" s="827" t="e">
        <f>VLOOKUP(T103,'Course List (program)'!$G$2:$L$100,3,FALSE)</f>
        <v>#N/A</v>
      </c>
      <c r="U105" s="830" t="e">
        <f>VLOOKUP(U103,'Course List (program)'!$G$2:$L$100,3,FALSE)</f>
        <v>#N/A</v>
      </c>
      <c r="V105" s="831" t="str">
        <f>VLOOKUP(V103,'Course List (program)'!$G$2:$L$100,3,FALSE)</f>
        <v>Doç. Dr. A. Dilek ÖZDEMİR</v>
      </c>
      <c r="W105" s="827" t="e">
        <f>VLOOKUP(W103,'Course List (program)'!$G$2:$L$100,3,FALSE)</f>
        <v>#N/A</v>
      </c>
      <c r="X105" s="827" t="e">
        <f>VLOOKUP(X103,'Course List (program)'!$G$2:$L$100,3,FALSE)</f>
        <v>#N/A</v>
      </c>
      <c r="Y105" s="828" t="e">
        <f>VLOOKUP(Y103,'Course List (program)'!$G$2:$L$100,3,FALSE)</f>
        <v>#N/A</v>
      </c>
      <c r="Z105" s="829" t="str">
        <f>VLOOKUP(Z103,'Course List (program)'!$G$2:$L$100,3,FALSE)</f>
        <v>Yrd. Doç. Dr. Soner ŞAHİN</v>
      </c>
      <c r="AA105" s="827" t="e">
        <f>VLOOKUP(AA103,'Course List (program)'!$G$2:$L$100,3,FALSE)</f>
        <v>#N/A</v>
      </c>
      <c r="AB105" s="827" t="str">
        <f>VLOOKUP(AB103,'Course List (program)'!$G$2:$L$100,3,FALSE)</f>
        <v>Doç. Dr. Çiğdem POLATOĞLU</v>
      </c>
      <c r="AC105" s="830" t="e">
        <f>VLOOKUP(AC103,'Course List (program)'!$G$2:$L$100,3,FALSE)</f>
        <v>#N/A</v>
      </c>
      <c r="AD105" s="831" t="e">
        <f>VLOOKUP(AD103,'Course List (program)'!$G$2:$L$100,3,FALSE)</f>
        <v>#N/A</v>
      </c>
      <c r="AE105" s="827" t="str">
        <f>VLOOKUP(AE103,'Course List (program)'!$G$2:$L$100,3,FALSE)</f>
        <v>Öğr. Gör. Ayla KARACABEY</v>
      </c>
      <c r="AF105" s="827" t="e">
        <f>VLOOKUP(AF103,'Course List (program)'!$G$2:$L$100,3,FALSE)</f>
        <v>#N/A</v>
      </c>
      <c r="AG105" s="828" t="e">
        <f>VLOOKUP(AG103,'Course List (program)'!$G$2:$L$100,3,FALSE)</f>
        <v>#N/A</v>
      </c>
      <c r="AH105" s="829" t="str">
        <f>VLOOKUP(AH103,'Course List (program)'!$G$2:$L$100,3,FALSE)</f>
        <v>Prof. Dr. Oya PAKDİL</v>
      </c>
      <c r="AI105" s="827" t="str">
        <f>VLOOKUP(AI103,'Course List (program)'!$G$2:$L$100,3,FALSE)</f>
        <v>Prof. Dr. Şahap ÇAKIN</v>
      </c>
      <c r="AJ105" s="827" t="str">
        <f>VLOOKUP(AJ103,'Course List (program)'!$G$2:$L$100,3,FALSE)</f>
        <v>Öğr. Gör. Erdal ÖZYURT</v>
      </c>
      <c r="AK105" s="830" t="e">
        <f>VLOOKUP(AK103,'Course List (program)'!$G$2:$L$100,3,FALSE)</f>
        <v>#N/A</v>
      </c>
      <c r="AL105" s="831" t="str">
        <f>VLOOKUP(AL103,'Course List (program)'!$G$2:$L$100,3,FALSE)</f>
        <v>Doç. Dr. A. Dilek ÖZDEMİR</v>
      </c>
      <c r="AM105" s="827" t="e">
        <f>VLOOKUP(AM103,'Course List (program)'!$G$2:$L$100,3,FALSE)</f>
        <v>#N/A</v>
      </c>
      <c r="AN105" s="827" t="e">
        <f>VLOOKUP(AN103,'Course List (program)'!$G$2:$L$100,3,FALSE)</f>
        <v>#N/A</v>
      </c>
      <c r="AO105" s="828" t="e">
        <f>VLOOKUP(AO103,'Course List (program)'!$G$2:$L$100,3,FALSE)</f>
        <v>#N/A</v>
      </c>
      <c r="AP105" s="829" t="str">
        <f>VLOOKUP(AP103,'Course List (program)'!$G$2:$L$100,3,FALSE)</f>
        <v>Yrd. Doç. Dr. Togan TONG</v>
      </c>
      <c r="AQ105" s="827" t="str">
        <f>VLOOKUP(AQ103,'Course List (program)'!$G$2:$L$100,3,FALSE)</f>
        <v>Prof. Dr. Güzin KONUK</v>
      </c>
      <c r="AR105" s="827" t="e">
        <f>VLOOKUP(AR103,'Course List (program)'!$G$2:$L$100,3,FALSE)</f>
        <v>#N/A</v>
      </c>
      <c r="AS105" s="830" t="e">
        <f>VLOOKUP(AS103,'Course List (program)'!$G$2:$L$100,3,FALSE)</f>
        <v>#N/A</v>
      </c>
      <c r="AT105" s="1057"/>
    </row>
    <row r="106" spans="1:46" ht="39.950000000000003" hidden="1" customHeight="1" x14ac:dyDescent="0.4">
      <c r="A106" s="700">
        <v>3</v>
      </c>
      <c r="B106" s="700" t="s">
        <v>540</v>
      </c>
      <c r="C106" s="1053"/>
      <c r="D106" s="772"/>
      <c r="E106" s="773"/>
      <c r="F106" s="745">
        <f>VLOOKUP(F103,'Course List (program)'!$G$2:$L$100,6,FALSE)</f>
        <v>0</v>
      </c>
      <c r="G106" s="745" t="e">
        <f>VLOOKUP(G103,'Course List (program)'!$G$2:$L$100,6,FALSE)</f>
        <v>#N/A</v>
      </c>
      <c r="H106" s="745" t="e">
        <f>VLOOKUP(H103,'Course List (program)'!$G$2:$L$100,6,FALSE)</f>
        <v>#N/A</v>
      </c>
      <c r="I106" s="746" t="e">
        <f>VLOOKUP(I103,'Course List (program)'!$G$2:$L$100,6,FALSE)</f>
        <v>#N/A</v>
      </c>
      <c r="J106" s="747" t="e">
        <f>VLOOKUP(J103,'Course List (program)'!$G$2:$L$100,6,FALSE)</f>
        <v>#N/A</v>
      </c>
      <c r="K106" s="745" t="e">
        <f>VLOOKUP(K103,'Course List (program)'!$G$2:$L$100,6,FALSE)</f>
        <v>#N/A</v>
      </c>
      <c r="L106" s="745" t="e">
        <f>VLOOKUP(L103,'Course List (program)'!$G$2:$L$100,6,FALSE)</f>
        <v>#N/A</v>
      </c>
      <c r="M106" s="748" t="e">
        <f>VLOOKUP(M103,'Course List (program)'!$G$2:$L$100,6,FALSE)</f>
        <v>#N/A</v>
      </c>
      <c r="N106" s="749" t="str">
        <f>VLOOKUP(N103,'Course List (program)'!$G$2:$L$100,6,FALSE)</f>
        <v>GSF.222</v>
      </c>
      <c r="O106" s="745" t="e">
        <f>VLOOKUP(O103,'Course List (program)'!$G$2:$L$100,6,FALSE)</f>
        <v>#N/A</v>
      </c>
      <c r="P106" s="745" t="e">
        <f>VLOOKUP(P103,'Course List (program)'!$G$2:$L$100,6,FALSE)</f>
        <v>#N/A</v>
      </c>
      <c r="Q106" s="746" t="e">
        <f>VLOOKUP(Q103,'Course List (program)'!$G$2:$L$100,6,FALSE)</f>
        <v>#N/A</v>
      </c>
      <c r="R106" s="747" t="e">
        <f>VLOOKUP(R103,'Course List (program)'!$G$2:$L$100,6,FALSE)</f>
        <v>#N/A</v>
      </c>
      <c r="S106" s="745" t="e">
        <f>VLOOKUP(S103,'Course List (program)'!$G$2:$L$100,6,FALSE)</f>
        <v>#N/A</v>
      </c>
      <c r="T106" s="745" t="e">
        <f>VLOOKUP(T103,'Course List (program)'!$G$2:$L$100,6,FALSE)</f>
        <v>#N/A</v>
      </c>
      <c r="U106" s="748" t="e">
        <f>VLOOKUP(U103,'Course List (program)'!$G$2:$L$100,6,FALSE)</f>
        <v>#N/A</v>
      </c>
      <c r="V106" s="749">
        <f>VLOOKUP(V103,'Course List (program)'!$G$2:$L$100,6,FALSE)</f>
        <v>0</v>
      </c>
      <c r="W106" s="745" t="e">
        <f>VLOOKUP(W103,'Course List (program)'!$G$2:$L$100,6,FALSE)</f>
        <v>#N/A</v>
      </c>
      <c r="X106" s="745" t="e">
        <f>VLOOKUP(X103,'Course List (program)'!$G$2:$L$100,6,FALSE)</f>
        <v>#N/A</v>
      </c>
      <c r="Y106" s="746" t="e">
        <f>VLOOKUP(Y103,'Course List (program)'!$G$2:$L$100,6,FALSE)</f>
        <v>#N/A</v>
      </c>
      <c r="Z106" s="747">
        <f>VLOOKUP(Z103,'Course List (program)'!$G$2:$L$100,6,FALSE)</f>
        <v>0</v>
      </c>
      <c r="AA106" s="745" t="e">
        <f>VLOOKUP(AA103,'Course List (program)'!$G$2:$L$100,6,FALSE)</f>
        <v>#N/A</v>
      </c>
      <c r="AB106" s="745">
        <f>VLOOKUP(AB103,'Course List (program)'!$G$2:$L$100,6,FALSE)</f>
        <v>0</v>
      </c>
      <c r="AC106" s="748" t="e">
        <f>VLOOKUP(AC103,'Course List (program)'!$G$2:$L$100,6,FALSE)</f>
        <v>#N/A</v>
      </c>
      <c r="AD106" s="749" t="e">
        <f>VLOOKUP(AD103,'Course List (program)'!$G$2:$L$100,6,FALSE)</f>
        <v>#N/A</v>
      </c>
      <c r="AE106" s="745">
        <f>VLOOKUP(AE103,'Course List (program)'!$G$2:$L$100,6,FALSE)</f>
        <v>0</v>
      </c>
      <c r="AF106" s="745" t="e">
        <f>VLOOKUP(AF103,'Course List (program)'!$G$2:$L$100,6,FALSE)</f>
        <v>#N/A</v>
      </c>
      <c r="AG106" s="746" t="e">
        <f>VLOOKUP(AG103,'Course List (program)'!$G$2:$L$100,6,FALSE)</f>
        <v>#N/A</v>
      </c>
      <c r="AH106" s="747">
        <f>VLOOKUP(AH103,'Course List (program)'!$G$2:$L$100,6,FALSE)</f>
        <v>0</v>
      </c>
      <c r="AI106" s="745">
        <f>VLOOKUP(AI103,'Course List (program)'!$G$2:$L$100,6,FALSE)</f>
        <v>0</v>
      </c>
      <c r="AJ106" s="745">
        <f>VLOOKUP(AJ103,'Course List (program)'!$G$2:$L$100,6,FALSE)</f>
        <v>0</v>
      </c>
      <c r="AK106" s="748" t="e">
        <f>VLOOKUP(AK103,'Course List (program)'!$G$2:$L$100,6,FALSE)</f>
        <v>#N/A</v>
      </c>
      <c r="AL106" s="750">
        <f>VLOOKUP(AL103,'Course List (program)'!$G$2:$L$100,6,FALSE)</f>
        <v>0</v>
      </c>
      <c r="AM106" s="745" t="e">
        <f>VLOOKUP(AM103,'Course List (program)'!$G$2:$L$100,6,FALSE)</f>
        <v>#N/A</v>
      </c>
      <c r="AN106" s="745" t="e">
        <f>VLOOKUP(AN103,'Course List (program)'!$G$2:$L$100,6,FALSE)</f>
        <v>#N/A</v>
      </c>
      <c r="AO106" s="746" t="e">
        <f>VLOOKUP(AO103,'Course List (program)'!$G$2:$L$100,6,FALSE)</f>
        <v>#N/A</v>
      </c>
      <c r="AP106" s="747" t="str">
        <f>VLOOKUP(AP103,'Course List (program)'!$G$2:$L$100,6,FALSE)</f>
        <v>GSF.222</v>
      </c>
      <c r="AQ106" s="745">
        <f>VLOOKUP(AQ103,'Course List (program)'!$G$2:$L$100,6,FALSE)</f>
        <v>0</v>
      </c>
      <c r="AR106" s="745" t="e">
        <f>VLOOKUP(AR103,'Course List (program)'!$G$2:$L$100,6,FALSE)</f>
        <v>#N/A</v>
      </c>
      <c r="AS106" s="748" t="e">
        <f>VLOOKUP(AS103,'Course List (program)'!$G$2:$L$100,6,FALSE)</f>
        <v>#N/A</v>
      </c>
      <c r="AT106" s="1057"/>
    </row>
    <row r="107" spans="1:46" s="743" customFormat="1" ht="39.950000000000003" customHeight="1" x14ac:dyDescent="0.4">
      <c r="A107" s="700">
        <v>3</v>
      </c>
      <c r="B107" s="700" t="s">
        <v>13</v>
      </c>
      <c r="C107" s="1053"/>
      <c r="D107" s="794">
        <v>0.54166666666666663</v>
      </c>
      <c r="E107" s="795">
        <v>5</v>
      </c>
      <c r="F107" s="796">
        <f>Section1Draft!E57</f>
        <v>0</v>
      </c>
      <c r="G107" s="796">
        <f>Section2Draft!$E$57</f>
        <v>0</v>
      </c>
      <c r="H107" s="796">
        <f>Section3Draft!E57</f>
        <v>0</v>
      </c>
      <c r="I107" s="797">
        <f>Section4Draft!E57</f>
        <v>0</v>
      </c>
      <c r="J107" s="798">
        <f>Section1Draft!L57</f>
        <v>0</v>
      </c>
      <c r="K107" s="796">
        <f>Section2Draft!L57</f>
        <v>0</v>
      </c>
      <c r="L107" s="796">
        <f>Section3Draft!L57</f>
        <v>0</v>
      </c>
      <c r="M107" s="799">
        <f>Section4Draft!L57</f>
        <v>0</v>
      </c>
      <c r="N107" s="800">
        <f>Section1Draft!F57</f>
        <v>0</v>
      </c>
      <c r="O107" s="796">
        <f>Section2Draft!F57</f>
        <v>0</v>
      </c>
      <c r="P107" s="796">
        <f>Section3Draft!F57</f>
        <v>0</v>
      </c>
      <c r="Q107" s="797">
        <f>Section4Draft!F57</f>
        <v>0</v>
      </c>
      <c r="R107" s="798">
        <f>Section1Draft!M57</f>
        <v>0</v>
      </c>
      <c r="S107" s="796">
        <f>Section2Draft!M57</f>
        <v>0</v>
      </c>
      <c r="T107" s="796">
        <f>Section3Draft!M57</f>
        <v>0</v>
      </c>
      <c r="U107" s="799">
        <f>Section4Draft!M57</f>
        <v>0</v>
      </c>
      <c r="V107" s="800">
        <f>Section1Draft!G57</f>
        <v>0</v>
      </c>
      <c r="W107" s="796">
        <f>Section2Draft!G57</f>
        <v>0</v>
      </c>
      <c r="X107" s="796">
        <f>Section3Draft!G57</f>
        <v>0</v>
      </c>
      <c r="Y107" s="797">
        <f>Section4Draft!G57</f>
        <v>0</v>
      </c>
      <c r="Z107" s="798" t="str">
        <f>Section1Draft!N57</f>
        <v>ARCH 316.01</v>
      </c>
      <c r="AA107" s="796">
        <f>Section2Draft!N57</f>
        <v>0</v>
      </c>
      <c r="AB107" s="796" t="str">
        <f>Section3Draft!N57</f>
        <v>ARCH 364.01</v>
      </c>
      <c r="AC107" s="799">
        <f>Section4Draft!N57</f>
        <v>0</v>
      </c>
      <c r="AD107" s="800">
        <f>Section1Draft!H57</f>
        <v>0</v>
      </c>
      <c r="AE107" s="796">
        <f>Section2Draft!H57</f>
        <v>0</v>
      </c>
      <c r="AF107" s="796">
        <f>Section3Draft!H57</f>
        <v>0</v>
      </c>
      <c r="AG107" s="797">
        <f>Section4Draft!H57</f>
        <v>0</v>
      </c>
      <c r="AH107" s="798">
        <f>Section1Draft!O57</f>
        <v>0</v>
      </c>
      <c r="AI107" s="796">
        <f>Section2Draft!O57</f>
        <v>0</v>
      </c>
      <c r="AJ107" s="796">
        <f>Section3Draft!O57</f>
        <v>0</v>
      </c>
      <c r="AK107" s="799">
        <f>Section4Draft!O57</f>
        <v>0</v>
      </c>
      <c r="AL107" s="800">
        <f>Section1Draft!I57</f>
        <v>0</v>
      </c>
      <c r="AM107" s="796">
        <f>Section2Draft!I57</f>
        <v>0</v>
      </c>
      <c r="AN107" s="796">
        <f>Section3Draft!I57</f>
        <v>0</v>
      </c>
      <c r="AO107" s="797">
        <f>Section4Draft!I57</f>
        <v>0</v>
      </c>
      <c r="AP107" s="798">
        <f>Section1Draft!P57</f>
        <v>0</v>
      </c>
      <c r="AQ107" s="796">
        <f>Section2Draft!P57</f>
        <v>0</v>
      </c>
      <c r="AR107" s="796">
        <f>Section3Draft!P57</f>
        <v>0</v>
      </c>
      <c r="AS107" s="799">
        <f>Section4Draft!P57</f>
        <v>0</v>
      </c>
      <c r="AT107" s="1057"/>
    </row>
    <row r="108" spans="1:46" s="820" customFormat="1" ht="60" customHeight="1" x14ac:dyDescent="0.35">
      <c r="A108" s="814">
        <v>3</v>
      </c>
      <c r="B108" s="814" t="s">
        <v>14</v>
      </c>
      <c r="C108" s="1053"/>
      <c r="D108" s="809"/>
      <c r="E108" s="810"/>
      <c r="F108" s="815" t="e">
        <f>VLOOKUP(F107,'Course List (program)'!$G$2:$L$100,2,FALSE)</f>
        <v>#N/A</v>
      </c>
      <c r="G108" s="815" t="e">
        <f>VLOOKUP(G107,'Course List (program)'!$G$2:$L$100,2,FALSE)</f>
        <v>#N/A</v>
      </c>
      <c r="H108" s="815" t="e">
        <f>VLOOKUP(H107,'Course List (program)'!$G$2:$L$100,2,FALSE)</f>
        <v>#N/A</v>
      </c>
      <c r="I108" s="816" t="e">
        <f>VLOOKUP(I107,'Course List (program)'!$G$2:$L$100,2,FALSE)</f>
        <v>#N/A</v>
      </c>
      <c r="J108" s="817" t="e">
        <f>VLOOKUP(J107,'Course List (program)'!$G$2:$L$100,2,FALSE)</f>
        <v>#N/A</v>
      </c>
      <c r="K108" s="815" t="e">
        <f>VLOOKUP(K107,'Course List (program)'!$G$2:$L$100,2,FALSE)</f>
        <v>#N/A</v>
      </c>
      <c r="L108" s="815" t="e">
        <f>VLOOKUP(L107,'Course List (program)'!$G$2:$L$100,2,FALSE)</f>
        <v>#N/A</v>
      </c>
      <c r="M108" s="818" t="e">
        <f>VLOOKUP(M107,'Course List (program)'!$G$2:$L$100,2,FALSE)</f>
        <v>#N/A</v>
      </c>
      <c r="N108" s="819" t="e">
        <f>VLOOKUP(N107,'Course List (program)'!$G$2:$L$100,2,FALSE)</f>
        <v>#N/A</v>
      </c>
      <c r="O108" s="815" t="e">
        <f>VLOOKUP(O107,'Course List (program)'!$G$2:$L$100,2,FALSE)</f>
        <v>#N/A</v>
      </c>
      <c r="P108" s="815" t="e">
        <f>VLOOKUP(P107,'Course List (program)'!$G$2:$L$100,2,FALSE)</f>
        <v>#N/A</v>
      </c>
      <c r="Q108" s="816" t="e">
        <f>VLOOKUP(Q107,'Course List (program)'!$G$2:$L$100,2,FALSE)</f>
        <v>#N/A</v>
      </c>
      <c r="R108" s="817" t="e">
        <f>VLOOKUP(R107,'Course List (program)'!$G$2:$L$100,2,FALSE)</f>
        <v>#N/A</v>
      </c>
      <c r="S108" s="815" t="e">
        <f>VLOOKUP(S107,'Course List (program)'!$G$2:$L$100,2,FALSE)</f>
        <v>#N/A</v>
      </c>
      <c r="T108" s="815" t="e">
        <f>VLOOKUP(T107,'Course List (program)'!$G$2:$L$100,2,FALSE)</f>
        <v>#N/A</v>
      </c>
      <c r="U108" s="818" t="e">
        <f>VLOOKUP(U107,'Course List (program)'!$G$2:$L$100,2,FALSE)</f>
        <v>#N/A</v>
      </c>
      <c r="V108" s="819" t="e">
        <f>VLOOKUP(V107,'Course List (program)'!$G$2:$L$100,2,FALSE)</f>
        <v>#N/A</v>
      </c>
      <c r="W108" s="815" t="e">
        <f>VLOOKUP(W107,'Course List (program)'!$G$2:$L$100,2,FALSE)</f>
        <v>#N/A</v>
      </c>
      <c r="X108" s="815" t="e">
        <f>VLOOKUP(X107,'Course List (program)'!$G$2:$L$100,2,FALSE)</f>
        <v>#N/A</v>
      </c>
      <c r="Y108" s="816" t="e">
        <f>VLOOKUP(Y107,'Course List (program)'!$G$2:$L$100,2,FALSE)</f>
        <v>#N/A</v>
      </c>
      <c r="Z108" s="817" t="str">
        <f>VLOOKUP(Z107,'Course List (program)'!$G$2:$L$100,2,FALSE)</f>
        <v>History of Architecture II</v>
      </c>
      <c r="AA108" s="815" t="e">
        <f>VLOOKUP(AA107,'Course List (program)'!$G$2:$L$100,2,FALSE)</f>
        <v>#N/A</v>
      </c>
      <c r="AB108" s="815" t="str">
        <f>VLOOKUP(AB107,'Course List (program)'!$G$2:$L$100,2,FALSE)</f>
        <v>New Design in Existing Environment</v>
      </c>
      <c r="AC108" s="818" t="e">
        <f>VLOOKUP(AC107,'Course List (program)'!$G$2:$L$100,2,FALSE)</f>
        <v>#N/A</v>
      </c>
      <c r="AD108" s="819" t="e">
        <f>VLOOKUP(AD107,'Course List (program)'!$G$2:$L$100,2,FALSE)</f>
        <v>#N/A</v>
      </c>
      <c r="AE108" s="815" t="e">
        <f>VLOOKUP(AE107,'Course List (program)'!$G$2:$L$100,2,FALSE)</f>
        <v>#N/A</v>
      </c>
      <c r="AF108" s="815" t="e">
        <f>VLOOKUP(AF107,'Course List (program)'!$G$2:$L$100,2,FALSE)</f>
        <v>#N/A</v>
      </c>
      <c r="AG108" s="816" t="e">
        <f>VLOOKUP(AG107,'Course List (program)'!$G$2:$L$100,2,FALSE)</f>
        <v>#N/A</v>
      </c>
      <c r="AH108" s="817" t="e">
        <f>VLOOKUP(AH107,'Course List (program)'!$G$2:$L$100,2,FALSE)</f>
        <v>#N/A</v>
      </c>
      <c r="AI108" s="815" t="e">
        <f>VLOOKUP(AI107,'Course List (program)'!$G$2:$L$100,2,FALSE)</f>
        <v>#N/A</v>
      </c>
      <c r="AJ108" s="815" t="e">
        <f>VLOOKUP(AJ107,'Course List (program)'!$G$2:$L$100,2,FALSE)</f>
        <v>#N/A</v>
      </c>
      <c r="AK108" s="818" t="e">
        <f>VLOOKUP(AK107,'Course List (program)'!$G$2:$L$100,2,FALSE)</f>
        <v>#N/A</v>
      </c>
      <c r="AL108" s="819" t="e">
        <f>VLOOKUP(AL107,'Course List (program)'!$G$2:$L$100,2,FALSE)</f>
        <v>#N/A</v>
      </c>
      <c r="AM108" s="815" t="e">
        <f>VLOOKUP(AM107,'Course List (program)'!$G$2:$L$100,2,FALSE)</f>
        <v>#N/A</v>
      </c>
      <c r="AN108" s="815" t="e">
        <f>VLOOKUP(AN107,'Course List (program)'!$G$2:$L$100,2,FALSE)</f>
        <v>#N/A</v>
      </c>
      <c r="AO108" s="816" t="e">
        <f>VLOOKUP(AO107,'Course List (program)'!$G$2:$L$100,2,FALSE)</f>
        <v>#N/A</v>
      </c>
      <c r="AP108" s="817" t="e">
        <f>VLOOKUP(AP107,'Course List (program)'!$G$2:$L$100,2,FALSE)</f>
        <v>#N/A</v>
      </c>
      <c r="AQ108" s="815" t="e">
        <f>VLOOKUP(AQ107,'Course List (program)'!$G$2:$L$100,2,FALSE)</f>
        <v>#N/A</v>
      </c>
      <c r="AR108" s="815" t="e">
        <f>VLOOKUP(AR107,'Course List (program)'!$G$2:$L$100,2,FALSE)</f>
        <v>#N/A</v>
      </c>
      <c r="AS108" s="818" t="e">
        <f>VLOOKUP(AS107,'Course List (program)'!$G$2:$L$100,2,FALSE)</f>
        <v>#N/A</v>
      </c>
      <c r="AT108" s="1057"/>
    </row>
    <row r="109" spans="1:46" s="808" customFormat="1" ht="39.950000000000003" customHeight="1" x14ac:dyDescent="0.3">
      <c r="A109" s="813">
        <v>3</v>
      </c>
      <c r="B109" s="813" t="s">
        <v>809</v>
      </c>
      <c r="C109" s="1053"/>
      <c r="D109" s="834"/>
      <c r="E109" s="835"/>
      <c r="F109" s="827" t="e">
        <f>VLOOKUP(F107,'Course List (program)'!$G$2:$L$100,3,FALSE)</f>
        <v>#N/A</v>
      </c>
      <c r="G109" s="827" t="e">
        <f>VLOOKUP(G107,'Course List (program)'!$G$2:$L$100,3,FALSE)</f>
        <v>#N/A</v>
      </c>
      <c r="H109" s="827" t="e">
        <f>VLOOKUP(H107,'Course List (program)'!$G$2:$L$100,3,FALSE)</f>
        <v>#N/A</v>
      </c>
      <c r="I109" s="828" t="e">
        <f>VLOOKUP(I107,'Course List (program)'!$G$2:$L$100,3,FALSE)</f>
        <v>#N/A</v>
      </c>
      <c r="J109" s="829" t="e">
        <f>VLOOKUP(J107,'Course List (program)'!$G$2:$L$100,3,FALSE)</f>
        <v>#N/A</v>
      </c>
      <c r="K109" s="827" t="e">
        <f>VLOOKUP(K107,'Course List (program)'!$G$2:$L$100,3,FALSE)</f>
        <v>#N/A</v>
      </c>
      <c r="L109" s="827" t="e">
        <f>VLOOKUP(L107,'Course List (program)'!$G$2:$L$100,3,FALSE)</f>
        <v>#N/A</v>
      </c>
      <c r="M109" s="830" t="e">
        <f>VLOOKUP(M107,'Course List (program)'!$G$2:$L$100,3,FALSE)</f>
        <v>#N/A</v>
      </c>
      <c r="N109" s="831" t="e">
        <f>VLOOKUP(N107,'Course List (program)'!$G$2:$L$100,3,FALSE)</f>
        <v>#N/A</v>
      </c>
      <c r="O109" s="827" t="e">
        <f>VLOOKUP(O107,'Course List (program)'!$G$2:$L$100,3,FALSE)</f>
        <v>#N/A</v>
      </c>
      <c r="P109" s="827" t="e">
        <f>VLOOKUP(P107,'Course List (program)'!$G$2:$L$100,3,FALSE)</f>
        <v>#N/A</v>
      </c>
      <c r="Q109" s="828" t="e">
        <f>VLOOKUP(Q107,'Course List (program)'!$G$2:$L$100,3,FALSE)</f>
        <v>#N/A</v>
      </c>
      <c r="R109" s="829" t="e">
        <f>VLOOKUP(R107,'Course List (program)'!$G$2:$L$100,3,FALSE)</f>
        <v>#N/A</v>
      </c>
      <c r="S109" s="827" t="e">
        <f>VLOOKUP(S107,'Course List (program)'!$G$2:$L$100,3,FALSE)</f>
        <v>#N/A</v>
      </c>
      <c r="T109" s="827" t="e">
        <f>VLOOKUP(T107,'Course List (program)'!$G$2:$L$100,3,FALSE)</f>
        <v>#N/A</v>
      </c>
      <c r="U109" s="830" t="e">
        <f>VLOOKUP(U107,'Course List (program)'!$G$2:$L$100,3,FALSE)</f>
        <v>#N/A</v>
      </c>
      <c r="V109" s="831" t="e">
        <f>VLOOKUP(V107,'Course List (program)'!$G$2:$L$100,3,FALSE)</f>
        <v>#N/A</v>
      </c>
      <c r="W109" s="827" t="e">
        <f>VLOOKUP(W107,'Course List (program)'!$G$2:$L$100,3,FALSE)</f>
        <v>#N/A</v>
      </c>
      <c r="X109" s="827" t="e">
        <f>VLOOKUP(X107,'Course List (program)'!$G$2:$L$100,3,FALSE)</f>
        <v>#N/A</v>
      </c>
      <c r="Y109" s="828" t="e">
        <f>VLOOKUP(Y107,'Course List (program)'!$G$2:$L$100,3,FALSE)</f>
        <v>#N/A</v>
      </c>
      <c r="Z109" s="829" t="str">
        <f>VLOOKUP(Z107,'Course List (program)'!$G$2:$L$100,3,FALSE)</f>
        <v>Yrd. Doç. Dr. Soner ŞAHİN</v>
      </c>
      <c r="AA109" s="827" t="e">
        <f>VLOOKUP(AA107,'Course List (program)'!$G$2:$L$100,3,FALSE)</f>
        <v>#N/A</v>
      </c>
      <c r="AB109" s="827" t="str">
        <f>VLOOKUP(AB107,'Course List (program)'!$G$2:$L$100,3,FALSE)</f>
        <v>Doç. Dr. Çiğdem POLATOĞLU</v>
      </c>
      <c r="AC109" s="830" t="e">
        <f>VLOOKUP(AC107,'Course List (program)'!$G$2:$L$100,3,FALSE)</f>
        <v>#N/A</v>
      </c>
      <c r="AD109" s="831" t="e">
        <f>VLOOKUP(AD107,'Course List (program)'!$G$2:$L$100,3,FALSE)</f>
        <v>#N/A</v>
      </c>
      <c r="AE109" s="827" t="e">
        <f>VLOOKUP(AE107,'Course List (program)'!$G$2:$L$100,3,FALSE)</f>
        <v>#N/A</v>
      </c>
      <c r="AF109" s="827" t="e">
        <f>VLOOKUP(AF107,'Course List (program)'!$G$2:$L$100,3,FALSE)</f>
        <v>#N/A</v>
      </c>
      <c r="AG109" s="828" t="e">
        <f>VLOOKUP(AG107,'Course List (program)'!$G$2:$L$100,3,FALSE)</f>
        <v>#N/A</v>
      </c>
      <c r="AH109" s="829" t="e">
        <f>VLOOKUP(AH107,'Course List (program)'!$G$2:$L$100,3,FALSE)</f>
        <v>#N/A</v>
      </c>
      <c r="AI109" s="827" t="e">
        <f>VLOOKUP(AI107,'Course List (program)'!$G$2:$L$100,3,FALSE)</f>
        <v>#N/A</v>
      </c>
      <c r="AJ109" s="827" t="e">
        <f>VLOOKUP(AJ107,'Course List (program)'!$G$2:$L$100,3,FALSE)</f>
        <v>#N/A</v>
      </c>
      <c r="AK109" s="830" t="e">
        <f>VLOOKUP(AK107,'Course List (program)'!$G$2:$L$100,3,FALSE)</f>
        <v>#N/A</v>
      </c>
      <c r="AL109" s="831" t="e">
        <f>VLOOKUP(AL107,'Course List (program)'!$G$2:$L$100,3,FALSE)</f>
        <v>#N/A</v>
      </c>
      <c r="AM109" s="827" t="e">
        <f>VLOOKUP(AM107,'Course List (program)'!$G$2:$L$100,3,FALSE)</f>
        <v>#N/A</v>
      </c>
      <c r="AN109" s="827" t="e">
        <f>VLOOKUP(AN107,'Course List (program)'!$G$2:$L$100,3,FALSE)</f>
        <v>#N/A</v>
      </c>
      <c r="AO109" s="828" t="e">
        <f>VLOOKUP(AO107,'Course List (program)'!$G$2:$L$100,3,FALSE)</f>
        <v>#N/A</v>
      </c>
      <c r="AP109" s="829" t="e">
        <f>VLOOKUP(AP107,'Course List (program)'!$G$2:$L$100,3,FALSE)</f>
        <v>#N/A</v>
      </c>
      <c r="AQ109" s="827" t="e">
        <f>VLOOKUP(AQ107,'Course List (program)'!$G$2:$L$100,3,FALSE)</f>
        <v>#N/A</v>
      </c>
      <c r="AR109" s="827" t="e">
        <f>VLOOKUP(AR107,'Course List (program)'!$G$2:$L$100,3,FALSE)</f>
        <v>#N/A</v>
      </c>
      <c r="AS109" s="830" t="e">
        <f>VLOOKUP(AS107,'Course List (program)'!$G$2:$L$100,3,FALSE)</f>
        <v>#N/A</v>
      </c>
      <c r="AT109" s="1057"/>
    </row>
    <row r="110" spans="1:46" ht="39.950000000000003" hidden="1" customHeight="1" x14ac:dyDescent="0.4">
      <c r="A110" s="700">
        <v>3</v>
      </c>
      <c r="B110" s="700" t="s">
        <v>540</v>
      </c>
      <c r="C110" s="1053"/>
      <c r="D110" s="772"/>
      <c r="E110" s="773"/>
      <c r="F110" s="745" t="e">
        <f>VLOOKUP(F107,'Course List (program)'!$G$2:$L$100,6,FALSE)</f>
        <v>#N/A</v>
      </c>
      <c r="G110" s="745" t="e">
        <f>VLOOKUP(G107,'Course List (program)'!$G$2:$L$100,6,FALSE)</f>
        <v>#N/A</v>
      </c>
      <c r="H110" s="745" t="e">
        <f>VLOOKUP(H107,'Course List (program)'!$G$2:$L$100,6,FALSE)</f>
        <v>#N/A</v>
      </c>
      <c r="I110" s="746" t="e">
        <f>VLOOKUP(I107,'Course List (program)'!$G$2:$L$100,6,FALSE)</f>
        <v>#N/A</v>
      </c>
      <c r="J110" s="747" t="e">
        <f>VLOOKUP(J107,'Course List (program)'!$G$2:$L$100,6,FALSE)</f>
        <v>#N/A</v>
      </c>
      <c r="K110" s="745" t="e">
        <f>VLOOKUP(K107,'Course List (program)'!$G$2:$L$100,6,FALSE)</f>
        <v>#N/A</v>
      </c>
      <c r="L110" s="745" t="e">
        <f>VLOOKUP(L107,'Course List (program)'!$G$2:$L$100,6,FALSE)</f>
        <v>#N/A</v>
      </c>
      <c r="M110" s="748" t="e">
        <f>VLOOKUP(M107,'Course List (program)'!$G$2:$L$100,6,FALSE)</f>
        <v>#N/A</v>
      </c>
      <c r="N110" s="749" t="e">
        <f>VLOOKUP(N107,'Course List (program)'!$G$2:$L$100,6,FALSE)</f>
        <v>#N/A</v>
      </c>
      <c r="O110" s="745" t="e">
        <f>VLOOKUP(O107,'Course List (program)'!$G$2:$L$100,6,FALSE)</f>
        <v>#N/A</v>
      </c>
      <c r="P110" s="745" t="e">
        <f>VLOOKUP(P107,'Course List (program)'!$G$2:$L$100,6,FALSE)</f>
        <v>#N/A</v>
      </c>
      <c r="Q110" s="746" t="e">
        <f>VLOOKUP(Q107,'Course List (program)'!$G$2:$L$100,6,FALSE)</f>
        <v>#N/A</v>
      </c>
      <c r="R110" s="747" t="e">
        <f>VLOOKUP(R107,'Course List (program)'!$G$2:$L$100,6,FALSE)</f>
        <v>#N/A</v>
      </c>
      <c r="S110" s="745" t="e">
        <f>VLOOKUP(S107,'Course List (program)'!$G$2:$L$100,6,FALSE)</f>
        <v>#N/A</v>
      </c>
      <c r="T110" s="745" t="e">
        <f>VLOOKUP(T107,'Course List (program)'!$G$2:$L$100,6,FALSE)</f>
        <v>#N/A</v>
      </c>
      <c r="U110" s="748" t="e">
        <f>VLOOKUP(U107,'Course List (program)'!$G$2:$L$100,6,FALSE)</f>
        <v>#N/A</v>
      </c>
      <c r="V110" s="749" t="e">
        <f>VLOOKUP(V107,'Course List (program)'!$G$2:$L$100,6,FALSE)</f>
        <v>#N/A</v>
      </c>
      <c r="W110" s="745" t="e">
        <f>VLOOKUP(W107,'Course List (program)'!$G$2:$L$100,6,FALSE)</f>
        <v>#N/A</v>
      </c>
      <c r="X110" s="745" t="e">
        <f>VLOOKUP(X107,'Course List (program)'!$G$2:$L$100,6,FALSE)</f>
        <v>#N/A</v>
      </c>
      <c r="Y110" s="746" t="e">
        <f>VLOOKUP(Y107,'Course List (program)'!$G$2:$L$100,6,FALSE)</f>
        <v>#N/A</v>
      </c>
      <c r="Z110" s="747">
        <f>VLOOKUP(Z107,'Course List (program)'!$G$2:$L$100,6,FALSE)</f>
        <v>0</v>
      </c>
      <c r="AA110" s="745" t="e">
        <f>VLOOKUP(AA107,'Course List (program)'!$G$2:$L$100,6,FALSE)</f>
        <v>#N/A</v>
      </c>
      <c r="AB110" s="745">
        <f>VLOOKUP(AB107,'Course List (program)'!$G$2:$L$100,6,FALSE)</f>
        <v>0</v>
      </c>
      <c r="AC110" s="748" t="e">
        <f>VLOOKUP(AC107,'Course List (program)'!$G$2:$L$100,6,FALSE)</f>
        <v>#N/A</v>
      </c>
      <c r="AD110" s="749" t="e">
        <f>VLOOKUP(AD107,'Course List (program)'!$G$2:$L$100,6,FALSE)</f>
        <v>#N/A</v>
      </c>
      <c r="AE110" s="745" t="e">
        <f>VLOOKUP(AE107,'Course List (program)'!$G$2:$L$100,6,FALSE)</f>
        <v>#N/A</v>
      </c>
      <c r="AF110" s="745" t="e">
        <f>VLOOKUP(AF107,'Course List (program)'!$G$2:$L$100,6,FALSE)</f>
        <v>#N/A</v>
      </c>
      <c r="AG110" s="746" t="e">
        <f>VLOOKUP(AG107,'Course List (program)'!$G$2:$L$100,6,FALSE)</f>
        <v>#N/A</v>
      </c>
      <c r="AH110" s="747" t="e">
        <f>VLOOKUP(AH107,'Course List (program)'!$G$2:$L$100,6,FALSE)</f>
        <v>#N/A</v>
      </c>
      <c r="AI110" s="745" t="e">
        <f>VLOOKUP(AI107,'Course List (program)'!$G$2:$L$100,6,FALSE)</f>
        <v>#N/A</v>
      </c>
      <c r="AJ110" s="745" t="e">
        <f>VLOOKUP(AJ107,'Course List (program)'!$G$2:$L$100,6,FALSE)</f>
        <v>#N/A</v>
      </c>
      <c r="AK110" s="748" t="e">
        <f>VLOOKUP(AK107,'Course List (program)'!$G$2:$L$100,6,FALSE)</f>
        <v>#N/A</v>
      </c>
      <c r="AL110" s="750" t="e">
        <f>VLOOKUP(AL107,'Course List (program)'!$G$2:$L$100,6,FALSE)</f>
        <v>#N/A</v>
      </c>
      <c r="AM110" s="745" t="e">
        <f>VLOOKUP(AM107,'Course List (program)'!$G$2:$L$100,6,FALSE)</f>
        <v>#N/A</v>
      </c>
      <c r="AN110" s="745" t="e">
        <f>VLOOKUP(AN107,'Course List (program)'!$G$2:$L$100,6,FALSE)</f>
        <v>#N/A</v>
      </c>
      <c r="AO110" s="746" t="e">
        <f>VLOOKUP(AO107,'Course List (program)'!$G$2:$L$100,6,FALSE)</f>
        <v>#N/A</v>
      </c>
      <c r="AP110" s="747" t="e">
        <f>VLOOKUP(AP107,'Course List (program)'!$G$2:$L$100,6,FALSE)</f>
        <v>#N/A</v>
      </c>
      <c r="AQ110" s="745" t="e">
        <f>VLOOKUP(AQ107,'Course List (program)'!$G$2:$L$100,6,FALSE)</f>
        <v>#N/A</v>
      </c>
      <c r="AR110" s="745" t="e">
        <f>VLOOKUP(AR107,'Course List (program)'!$G$2:$L$100,6,FALSE)</f>
        <v>#N/A</v>
      </c>
      <c r="AS110" s="748" t="e">
        <f>VLOOKUP(AS107,'Course List (program)'!$G$2:$L$100,6,FALSE)</f>
        <v>#N/A</v>
      </c>
      <c r="AT110" s="1057"/>
    </row>
    <row r="111" spans="1:46" s="743" customFormat="1" ht="39.950000000000003" customHeight="1" x14ac:dyDescent="0.4">
      <c r="A111" s="700">
        <v>3</v>
      </c>
      <c r="B111" s="700" t="s">
        <v>13</v>
      </c>
      <c r="C111" s="1053"/>
      <c r="D111" s="794">
        <v>0.58333333333333337</v>
      </c>
      <c r="E111" s="795">
        <v>6</v>
      </c>
      <c r="F111" s="796" t="str">
        <f>Section1Draft!E59</f>
        <v>ARCH 351.11</v>
      </c>
      <c r="G111" s="796">
        <f>Section2Draft!$E$59</f>
        <v>0</v>
      </c>
      <c r="H111" s="796">
        <f>Section3Draft!E59</f>
        <v>0</v>
      </c>
      <c r="I111" s="797">
        <f>Section4Draft!E59</f>
        <v>0</v>
      </c>
      <c r="J111" s="798">
        <f>Section1Draft!L59</f>
        <v>0</v>
      </c>
      <c r="K111" s="796">
        <f>Section2Draft!L59</f>
        <v>0</v>
      </c>
      <c r="L111" s="796">
        <f>Section3Draft!L59</f>
        <v>0</v>
      </c>
      <c r="M111" s="799">
        <f>Section4Draft!L59</f>
        <v>0</v>
      </c>
      <c r="N111" s="800" t="str">
        <f>Section1Draft!F59</f>
        <v>ARCH 341.11</v>
      </c>
      <c r="O111" s="796">
        <f>Section2Draft!F59</f>
        <v>0</v>
      </c>
      <c r="P111" s="796">
        <f>Section3Draft!F59</f>
        <v>0</v>
      </c>
      <c r="Q111" s="797">
        <f>Section4Draft!F59</f>
        <v>0</v>
      </c>
      <c r="R111" s="798">
        <f>Section1Draft!M59</f>
        <v>0</v>
      </c>
      <c r="S111" s="796" t="str">
        <f>Section2Draft!M59</f>
        <v>ARCH 307.01</v>
      </c>
      <c r="T111" s="796">
        <f>Section3Draft!M59</f>
        <v>0</v>
      </c>
      <c r="U111" s="799">
        <f>Section4Draft!M59</f>
        <v>0</v>
      </c>
      <c r="V111" s="800" t="str">
        <f>Section1Draft!G59</f>
        <v>ARCH 315.01</v>
      </c>
      <c r="W111" s="796">
        <f>Section2Draft!G59</f>
        <v>0</v>
      </c>
      <c r="X111" s="796">
        <f>Section3Draft!G59</f>
        <v>0</v>
      </c>
      <c r="Y111" s="797">
        <f>Section4Draft!G59</f>
        <v>0</v>
      </c>
      <c r="Z111" s="798" t="str">
        <f>Section1Draft!N59</f>
        <v>ARCH 467.11</v>
      </c>
      <c r="AA111" s="796">
        <f>Section2Draft!N59</f>
        <v>0</v>
      </c>
      <c r="AB111" s="796">
        <f>Section3Draft!N59</f>
        <v>0</v>
      </c>
      <c r="AC111" s="799">
        <f>Section4Draft!N59</f>
        <v>0</v>
      </c>
      <c r="AD111" s="800">
        <f>Section1Draft!H59</f>
        <v>0</v>
      </c>
      <c r="AE111" s="796" t="str">
        <f>Section2Draft!H59</f>
        <v>ARCH 351.12</v>
      </c>
      <c r="AF111" s="796">
        <f>Section3Draft!H59</f>
        <v>0</v>
      </c>
      <c r="AG111" s="797">
        <f>Section4Draft!H59</f>
        <v>0</v>
      </c>
      <c r="AH111" s="798" t="str">
        <f>Section1Draft!O59</f>
        <v>ARCH 352.11</v>
      </c>
      <c r="AI111" s="796" t="str">
        <f>Section2Draft!O59</f>
        <v>ARCH 352.12</v>
      </c>
      <c r="AJ111" s="796" t="str">
        <f>Section3Draft!O59</f>
        <v>ARCH 352.13</v>
      </c>
      <c r="AK111" s="799">
        <f>Section4Draft!O59</f>
        <v>0</v>
      </c>
      <c r="AL111" s="800">
        <f>Section1Draft!I59</f>
        <v>0</v>
      </c>
      <c r="AM111" s="796">
        <f>Section2Draft!I59</f>
        <v>0</v>
      </c>
      <c r="AN111" s="796">
        <f>Section3Draft!I59</f>
        <v>0</v>
      </c>
      <c r="AO111" s="797">
        <f>Section4Draft!I59</f>
        <v>0</v>
      </c>
      <c r="AP111" s="798">
        <f>Section1Draft!P59</f>
        <v>0</v>
      </c>
      <c r="AQ111" s="796" t="str">
        <f>Section2Draft!P59</f>
        <v>ARCH 338.12</v>
      </c>
      <c r="AR111" s="796">
        <f>Section3Draft!P59</f>
        <v>0</v>
      </c>
      <c r="AS111" s="799">
        <f>Section4Draft!P59</f>
        <v>0</v>
      </c>
      <c r="AT111" s="1057"/>
    </row>
    <row r="112" spans="1:46" s="820" customFormat="1" ht="60" customHeight="1" x14ac:dyDescent="0.35">
      <c r="A112" s="814">
        <v>3</v>
      </c>
      <c r="B112" s="814" t="s">
        <v>14</v>
      </c>
      <c r="C112" s="1053"/>
      <c r="D112" s="809"/>
      <c r="E112" s="810"/>
      <c r="F112" s="815" t="str">
        <f>VLOOKUP(F111,'Course List (program)'!$G$2:$L$100,2,FALSE)</f>
        <v xml:space="preserve">Architectural Design Studio III </v>
      </c>
      <c r="G112" s="815" t="e">
        <f>VLOOKUP(G111,'Course List (program)'!$G$2:$L$100,2,FALSE)</f>
        <v>#N/A</v>
      </c>
      <c r="H112" s="815" t="e">
        <f>VLOOKUP(H111,'Course List (program)'!$G$2:$L$100,2,FALSE)</f>
        <v>#N/A</v>
      </c>
      <c r="I112" s="816" t="e">
        <f>VLOOKUP(I111,'Course List (program)'!$G$2:$L$100,2,FALSE)</f>
        <v>#N/A</v>
      </c>
      <c r="J112" s="817" t="e">
        <f>VLOOKUP(J111,'Course List (program)'!$G$2:$L$100,2,FALSE)</f>
        <v>#N/A</v>
      </c>
      <c r="K112" s="815" t="e">
        <f>VLOOKUP(K111,'Course List (program)'!$G$2:$L$100,2,FALSE)</f>
        <v>#N/A</v>
      </c>
      <c r="L112" s="815" t="e">
        <f>VLOOKUP(L111,'Course List (program)'!$G$2:$L$100,2,FALSE)</f>
        <v>#N/A</v>
      </c>
      <c r="M112" s="818" t="e">
        <f>VLOOKUP(M111,'Course List (program)'!$G$2:$L$100,2,FALSE)</f>
        <v>#N/A</v>
      </c>
      <c r="N112" s="819" t="str">
        <f>VLOOKUP(N111,'Course List (program)'!$G$2:$L$100,2,FALSE)</f>
        <v>Architectural Structures</v>
      </c>
      <c r="O112" s="815" t="e">
        <f>VLOOKUP(O111,'Course List (program)'!$G$2:$L$100,2,FALSE)</f>
        <v>#N/A</v>
      </c>
      <c r="P112" s="815" t="e">
        <f>VLOOKUP(P111,'Course List (program)'!$G$2:$L$100,2,FALSE)</f>
        <v>#N/A</v>
      </c>
      <c r="Q112" s="816" t="e">
        <f>VLOOKUP(Q111,'Course List (program)'!$G$2:$L$100,2,FALSE)</f>
        <v>#N/A</v>
      </c>
      <c r="R112" s="817" t="e">
        <f>VLOOKUP(R111,'Course List (program)'!$G$2:$L$100,2,FALSE)</f>
        <v>#N/A</v>
      </c>
      <c r="S112" s="815" t="str">
        <f>VLOOKUP(S111,'Course List (program)'!$G$2:$L$100,2,FALSE)</f>
        <v xml:space="preserve">Environmental Control </v>
      </c>
      <c r="T112" s="815" t="e">
        <f>VLOOKUP(T111,'Course List (program)'!$G$2:$L$100,2,FALSE)</f>
        <v>#N/A</v>
      </c>
      <c r="U112" s="818" t="e">
        <f>VLOOKUP(U111,'Course List (program)'!$G$2:$L$100,2,FALSE)</f>
        <v>#N/A</v>
      </c>
      <c r="V112" s="819" t="str">
        <f>VLOOKUP(V111,'Course List (program)'!$G$2:$L$100,2,FALSE)</f>
        <v>History of Architecture I</v>
      </c>
      <c r="W112" s="815" t="e">
        <f>VLOOKUP(W111,'Course List (program)'!$G$2:$L$100,2,FALSE)</f>
        <v>#N/A</v>
      </c>
      <c r="X112" s="815" t="e">
        <f>VLOOKUP(X111,'Course List (program)'!$G$2:$L$100,2,FALSE)</f>
        <v>#N/A</v>
      </c>
      <c r="Y112" s="816" t="e">
        <f>VLOOKUP(Y111,'Course List (program)'!$G$2:$L$100,2,FALSE)</f>
        <v>#N/A</v>
      </c>
      <c r="Z112" s="817" t="str">
        <f>VLOOKUP(Z111,'Course List (program)'!$G$2:$L$100,2,FALSE)</f>
        <v>Theory and Application of Town Planning</v>
      </c>
      <c r="AA112" s="815" t="e">
        <f>VLOOKUP(AA111,'Course List (program)'!$G$2:$L$100,2,FALSE)</f>
        <v>#N/A</v>
      </c>
      <c r="AB112" s="815" t="e">
        <f>VLOOKUP(AB111,'Course List (program)'!$G$2:$L$100,2,FALSE)</f>
        <v>#N/A</v>
      </c>
      <c r="AC112" s="818" t="e">
        <f>VLOOKUP(AC111,'Course List (program)'!$G$2:$L$100,2,FALSE)</f>
        <v>#N/A</v>
      </c>
      <c r="AD112" s="819" t="e">
        <f>VLOOKUP(AD111,'Course List (program)'!$G$2:$L$100,2,FALSE)</f>
        <v>#N/A</v>
      </c>
      <c r="AE112" s="815" t="str">
        <f>VLOOKUP(AE111,'Course List (program)'!$G$2:$L$100,2,FALSE)</f>
        <v xml:space="preserve">Architectural Design Studio III </v>
      </c>
      <c r="AF112" s="815" t="e">
        <f>VLOOKUP(AF111,'Course List (program)'!$G$2:$L$100,2,FALSE)</f>
        <v>#N/A</v>
      </c>
      <c r="AG112" s="816" t="e">
        <f>VLOOKUP(AG111,'Course List (program)'!$G$2:$L$100,2,FALSE)</f>
        <v>#N/A</v>
      </c>
      <c r="AH112" s="817" t="str">
        <f>VLOOKUP(AH111,'Course List (program)'!$G$2:$L$100,2,FALSE)</f>
        <v>Architectural Design Studio IV</v>
      </c>
      <c r="AI112" s="815" t="str">
        <f>VLOOKUP(AI111,'Course List (program)'!$G$2:$L$100,2,FALSE)</f>
        <v>Architectural Design Studio IV</v>
      </c>
      <c r="AJ112" s="815" t="str">
        <f>VLOOKUP(AJ111,'Course List (program)'!$G$2:$L$100,2,FALSE)</f>
        <v>Architectural Design Studio IV</v>
      </c>
      <c r="AK112" s="818" t="e">
        <f>VLOOKUP(AK111,'Course List (program)'!$G$2:$L$100,2,FALSE)</f>
        <v>#N/A</v>
      </c>
      <c r="AL112" s="819" t="e">
        <f>VLOOKUP(AL111,'Course List (program)'!$G$2:$L$100,2,FALSE)</f>
        <v>#N/A</v>
      </c>
      <c r="AM112" s="815" t="e">
        <f>VLOOKUP(AM111,'Course List (program)'!$G$2:$L$100,2,FALSE)</f>
        <v>#N/A</v>
      </c>
      <c r="AN112" s="815" t="e">
        <f>VLOOKUP(AN111,'Course List (program)'!$G$2:$L$100,2,FALSE)</f>
        <v>#N/A</v>
      </c>
      <c r="AO112" s="816" t="e">
        <f>VLOOKUP(AO111,'Course List (program)'!$G$2:$L$100,2,FALSE)</f>
        <v>#N/A</v>
      </c>
      <c r="AP112" s="817" t="e">
        <f>VLOOKUP(AP111,'Course List (program)'!$G$2:$L$100,2,FALSE)</f>
        <v>#N/A</v>
      </c>
      <c r="AQ112" s="815" t="str">
        <f>VLOOKUP(AQ111,'Course List (program)'!$G$2:$L$100,2,FALSE)</f>
        <v xml:space="preserve">CAD for Architects II </v>
      </c>
      <c r="AR112" s="815" t="e">
        <f>VLOOKUP(AR111,'Course List (program)'!$G$2:$L$100,2,FALSE)</f>
        <v>#N/A</v>
      </c>
      <c r="AS112" s="818" t="e">
        <f>VLOOKUP(AS111,'Course List (program)'!$G$2:$L$100,2,FALSE)</f>
        <v>#N/A</v>
      </c>
      <c r="AT112" s="1057"/>
    </row>
    <row r="113" spans="1:46" s="808" customFormat="1" ht="39.950000000000003" customHeight="1" x14ac:dyDescent="0.3">
      <c r="A113" s="813">
        <v>3</v>
      </c>
      <c r="B113" s="813" t="s">
        <v>809</v>
      </c>
      <c r="C113" s="1053"/>
      <c r="D113" s="834"/>
      <c r="E113" s="835"/>
      <c r="F113" s="827" t="str">
        <f>VLOOKUP(F111,'Course List (program)'!$G$2:$L$100,3,FALSE)</f>
        <v>Yrd. Doç. Dr. Engin ÜNAL</v>
      </c>
      <c r="G113" s="827" t="e">
        <f>VLOOKUP(G111,'Course List (program)'!$G$2:$L$100,3,FALSE)</f>
        <v>#N/A</v>
      </c>
      <c r="H113" s="827" t="e">
        <f>VLOOKUP(H111,'Course List (program)'!$G$2:$L$100,3,FALSE)</f>
        <v>#N/A</v>
      </c>
      <c r="I113" s="828" t="e">
        <f>VLOOKUP(I111,'Course List (program)'!$G$2:$L$100,3,FALSE)</f>
        <v>#N/A</v>
      </c>
      <c r="J113" s="829" t="e">
        <f>VLOOKUP(J111,'Course List (program)'!$G$2:$L$100,3,FALSE)</f>
        <v>#N/A</v>
      </c>
      <c r="K113" s="827" t="e">
        <f>VLOOKUP(K111,'Course List (program)'!$G$2:$L$100,3,FALSE)</f>
        <v>#N/A</v>
      </c>
      <c r="L113" s="827" t="e">
        <f>VLOOKUP(L111,'Course List (program)'!$G$2:$L$100,3,FALSE)</f>
        <v>#N/A</v>
      </c>
      <c r="M113" s="830" t="e">
        <f>VLOOKUP(M111,'Course List (program)'!$G$2:$L$100,3,FALSE)</f>
        <v>#N/A</v>
      </c>
      <c r="N113" s="831" t="str">
        <f>VLOOKUP(N111,'Course List (program)'!$G$2:$L$100,3,FALSE)</f>
        <v>Yrd. Doç. Dr. Engin ÜNAL</v>
      </c>
      <c r="O113" s="827" t="e">
        <f>VLOOKUP(O111,'Course List (program)'!$G$2:$L$100,3,FALSE)</f>
        <v>#N/A</v>
      </c>
      <c r="P113" s="827" t="e">
        <f>VLOOKUP(P111,'Course List (program)'!$G$2:$L$100,3,FALSE)</f>
        <v>#N/A</v>
      </c>
      <c r="Q113" s="828" t="e">
        <f>VLOOKUP(Q111,'Course List (program)'!$G$2:$L$100,3,FALSE)</f>
        <v>#N/A</v>
      </c>
      <c r="R113" s="829" t="e">
        <f>VLOOKUP(R111,'Course List (program)'!$G$2:$L$100,3,FALSE)</f>
        <v>#N/A</v>
      </c>
      <c r="S113" s="827" t="str">
        <f>VLOOKUP(S111,'Course List (program)'!$G$2:$L$100,3,FALSE)</f>
        <v>Yrd. Doç. Dr. Kerem ERCOŞKUN</v>
      </c>
      <c r="T113" s="827" t="e">
        <f>VLOOKUP(T111,'Course List (program)'!$G$2:$L$100,3,FALSE)</f>
        <v>#N/A</v>
      </c>
      <c r="U113" s="830" t="e">
        <f>VLOOKUP(U111,'Course List (program)'!$G$2:$L$100,3,FALSE)</f>
        <v>#N/A</v>
      </c>
      <c r="V113" s="831" t="str">
        <f>VLOOKUP(V111,'Course List (program)'!$G$2:$L$100,3,FALSE)</f>
        <v>Yrd. Doç. Dr. Soner ŞAHİN</v>
      </c>
      <c r="W113" s="827" t="e">
        <f>VLOOKUP(W111,'Course List (program)'!$G$2:$L$100,3,FALSE)</f>
        <v>#N/A</v>
      </c>
      <c r="X113" s="827" t="e">
        <f>VLOOKUP(X111,'Course List (program)'!$G$2:$L$100,3,FALSE)</f>
        <v>#N/A</v>
      </c>
      <c r="Y113" s="828" t="e">
        <f>VLOOKUP(Y111,'Course List (program)'!$G$2:$L$100,3,FALSE)</f>
        <v>#N/A</v>
      </c>
      <c r="Z113" s="829" t="str">
        <f>VLOOKUP(Z111,'Course List (program)'!$G$2:$L$100,3,FALSE)</f>
        <v>Doç. Dr. A. Dilek ÖZDEMİR</v>
      </c>
      <c r="AA113" s="827" t="e">
        <f>VLOOKUP(AA111,'Course List (program)'!$G$2:$L$100,3,FALSE)</f>
        <v>#N/A</v>
      </c>
      <c r="AB113" s="827" t="e">
        <f>VLOOKUP(AB111,'Course List (program)'!$G$2:$L$100,3,FALSE)</f>
        <v>#N/A</v>
      </c>
      <c r="AC113" s="830" t="e">
        <f>VLOOKUP(AC111,'Course List (program)'!$G$2:$L$100,3,FALSE)</f>
        <v>#N/A</v>
      </c>
      <c r="AD113" s="831" t="e">
        <f>VLOOKUP(AD111,'Course List (program)'!$G$2:$L$100,3,FALSE)</f>
        <v>#N/A</v>
      </c>
      <c r="AE113" s="827" t="str">
        <f>VLOOKUP(AE111,'Course List (program)'!$G$2:$L$100,3,FALSE)</f>
        <v>Öğr. Gör. Ayla KARACABEY</v>
      </c>
      <c r="AF113" s="827" t="e">
        <f>VLOOKUP(AF111,'Course List (program)'!$G$2:$L$100,3,FALSE)</f>
        <v>#N/A</v>
      </c>
      <c r="AG113" s="828" t="e">
        <f>VLOOKUP(AG111,'Course List (program)'!$G$2:$L$100,3,FALSE)</f>
        <v>#N/A</v>
      </c>
      <c r="AH113" s="829" t="str">
        <f>VLOOKUP(AH111,'Course List (program)'!$G$2:$L$100,3,FALSE)</f>
        <v>Prof. Dr. Oya PAKDİL</v>
      </c>
      <c r="AI113" s="827" t="str">
        <f>VLOOKUP(AI111,'Course List (program)'!$G$2:$L$100,3,FALSE)</f>
        <v>Prof. Dr. Şahap ÇAKIN</v>
      </c>
      <c r="AJ113" s="827" t="str">
        <f>VLOOKUP(AJ111,'Course List (program)'!$G$2:$L$100,3,FALSE)</f>
        <v>Öğr. Gör. Erdal ÖZYURT</v>
      </c>
      <c r="AK113" s="830" t="e">
        <f>VLOOKUP(AK111,'Course List (program)'!$G$2:$L$100,3,FALSE)</f>
        <v>#N/A</v>
      </c>
      <c r="AL113" s="831" t="e">
        <f>VLOOKUP(AL111,'Course List (program)'!$G$2:$L$100,3,FALSE)</f>
        <v>#N/A</v>
      </c>
      <c r="AM113" s="827" t="e">
        <f>VLOOKUP(AM111,'Course List (program)'!$G$2:$L$100,3,FALSE)</f>
        <v>#N/A</v>
      </c>
      <c r="AN113" s="827" t="e">
        <f>VLOOKUP(AN111,'Course List (program)'!$G$2:$L$100,3,FALSE)</f>
        <v>#N/A</v>
      </c>
      <c r="AO113" s="828" t="e">
        <f>VLOOKUP(AO111,'Course List (program)'!$G$2:$L$100,3,FALSE)</f>
        <v>#N/A</v>
      </c>
      <c r="AP113" s="829" t="e">
        <f>VLOOKUP(AP111,'Course List (program)'!$G$2:$L$100,3,FALSE)</f>
        <v>#N/A</v>
      </c>
      <c r="AQ113" s="827" t="str">
        <f>VLOOKUP(AQ111,'Course List (program)'!$G$2:$L$100,3,FALSE)</f>
        <v>Yrd. Doç. Dr. Togan TONG</v>
      </c>
      <c r="AR113" s="827" t="e">
        <f>VLOOKUP(AR111,'Course List (program)'!$G$2:$L$100,3,FALSE)</f>
        <v>#N/A</v>
      </c>
      <c r="AS113" s="830" t="e">
        <f>VLOOKUP(AS111,'Course List (program)'!$G$2:$L$100,3,FALSE)</f>
        <v>#N/A</v>
      </c>
      <c r="AT113" s="1057"/>
    </row>
    <row r="114" spans="1:46" ht="39.950000000000003" hidden="1" customHeight="1" x14ac:dyDescent="0.4">
      <c r="A114" s="700">
        <v>3</v>
      </c>
      <c r="B114" s="700" t="s">
        <v>540</v>
      </c>
      <c r="C114" s="1053"/>
      <c r="D114" s="772"/>
      <c r="E114" s="773"/>
      <c r="F114" s="745">
        <f>VLOOKUP(F111,'Course List (program)'!$G$2:$L$100,6,FALSE)</f>
        <v>0</v>
      </c>
      <c r="G114" s="745" t="e">
        <f>VLOOKUP(G111,'Course List (program)'!$G$2:$L$100,6,FALSE)</f>
        <v>#N/A</v>
      </c>
      <c r="H114" s="745" t="e">
        <f>VLOOKUP(H111,'Course List (program)'!$G$2:$L$100,6,FALSE)</f>
        <v>#N/A</v>
      </c>
      <c r="I114" s="746" t="e">
        <f>VLOOKUP(I111,'Course List (program)'!$G$2:$L$100,6,FALSE)</f>
        <v>#N/A</v>
      </c>
      <c r="J114" s="747" t="e">
        <f>VLOOKUP(J111,'Course List (program)'!$G$2:$L$100,6,FALSE)</f>
        <v>#N/A</v>
      </c>
      <c r="K114" s="745" t="e">
        <f>VLOOKUP(K111,'Course List (program)'!$G$2:$L$100,6,FALSE)</f>
        <v>#N/A</v>
      </c>
      <c r="L114" s="745" t="e">
        <f>VLOOKUP(L111,'Course List (program)'!$G$2:$L$100,6,FALSE)</f>
        <v>#N/A</v>
      </c>
      <c r="M114" s="748" t="e">
        <f>VLOOKUP(M111,'Course List (program)'!$G$2:$L$100,6,FALSE)</f>
        <v>#N/A</v>
      </c>
      <c r="N114" s="749">
        <f>VLOOKUP(N111,'Course List (program)'!$G$2:$L$100,6,FALSE)</f>
        <v>0</v>
      </c>
      <c r="O114" s="745" t="e">
        <f>VLOOKUP(O111,'Course List (program)'!$G$2:$L$100,6,FALSE)</f>
        <v>#N/A</v>
      </c>
      <c r="P114" s="745" t="e">
        <f>VLOOKUP(P111,'Course List (program)'!$G$2:$L$100,6,FALSE)</f>
        <v>#N/A</v>
      </c>
      <c r="Q114" s="746" t="e">
        <f>VLOOKUP(Q111,'Course List (program)'!$G$2:$L$100,6,FALSE)</f>
        <v>#N/A</v>
      </c>
      <c r="R114" s="747" t="e">
        <f>VLOOKUP(R111,'Course List (program)'!$G$2:$L$100,6,FALSE)</f>
        <v>#N/A</v>
      </c>
      <c r="S114" s="745">
        <f>VLOOKUP(S111,'Course List (program)'!$G$2:$L$100,6,FALSE)</f>
        <v>0</v>
      </c>
      <c r="T114" s="745" t="e">
        <f>VLOOKUP(T111,'Course List (program)'!$G$2:$L$100,6,FALSE)</f>
        <v>#N/A</v>
      </c>
      <c r="U114" s="748" t="e">
        <f>VLOOKUP(U111,'Course List (program)'!$G$2:$L$100,6,FALSE)</f>
        <v>#N/A</v>
      </c>
      <c r="V114" s="749">
        <f>VLOOKUP(V111,'Course List (program)'!$G$2:$L$100,6,FALSE)</f>
        <v>0</v>
      </c>
      <c r="W114" s="745" t="e">
        <f>VLOOKUP(W111,'Course List (program)'!$G$2:$L$100,6,FALSE)</f>
        <v>#N/A</v>
      </c>
      <c r="X114" s="745" t="e">
        <f>VLOOKUP(X111,'Course List (program)'!$G$2:$L$100,6,FALSE)</f>
        <v>#N/A</v>
      </c>
      <c r="Y114" s="746" t="e">
        <f>VLOOKUP(Y111,'Course List (program)'!$G$2:$L$100,6,FALSE)</f>
        <v>#N/A</v>
      </c>
      <c r="Z114" s="747">
        <f>VLOOKUP(Z111,'Course List (program)'!$G$2:$L$100,6,FALSE)</f>
        <v>0</v>
      </c>
      <c r="AA114" s="745" t="e">
        <f>VLOOKUP(AA111,'Course List (program)'!$G$2:$L$100,6,FALSE)</f>
        <v>#N/A</v>
      </c>
      <c r="AB114" s="745" t="e">
        <f>VLOOKUP(AB111,'Course List (program)'!$G$2:$L$100,6,FALSE)</f>
        <v>#N/A</v>
      </c>
      <c r="AC114" s="748" t="e">
        <f>VLOOKUP(AC111,'Course List (program)'!$G$2:$L$100,6,FALSE)</f>
        <v>#N/A</v>
      </c>
      <c r="AD114" s="749" t="e">
        <f>VLOOKUP(AD111,'Course List (program)'!$G$2:$L$100,6,FALSE)</f>
        <v>#N/A</v>
      </c>
      <c r="AE114" s="745">
        <f>VLOOKUP(AE111,'Course List (program)'!$G$2:$L$100,6,FALSE)</f>
        <v>0</v>
      </c>
      <c r="AF114" s="745" t="e">
        <f>VLOOKUP(AF111,'Course List (program)'!$G$2:$L$100,6,FALSE)</f>
        <v>#N/A</v>
      </c>
      <c r="AG114" s="746" t="e">
        <f>VLOOKUP(AG111,'Course List (program)'!$G$2:$L$100,6,FALSE)</f>
        <v>#N/A</v>
      </c>
      <c r="AH114" s="747">
        <f>VLOOKUP(AH111,'Course List (program)'!$G$2:$L$100,6,FALSE)</f>
        <v>0</v>
      </c>
      <c r="AI114" s="745">
        <f>VLOOKUP(AI111,'Course List (program)'!$G$2:$L$100,6,FALSE)</f>
        <v>0</v>
      </c>
      <c r="AJ114" s="745">
        <f>VLOOKUP(AJ111,'Course List (program)'!$G$2:$L$100,6,FALSE)</f>
        <v>0</v>
      </c>
      <c r="AK114" s="748" t="e">
        <f>VLOOKUP(AK111,'Course List (program)'!$G$2:$L$100,6,FALSE)</f>
        <v>#N/A</v>
      </c>
      <c r="AL114" s="750" t="e">
        <f>VLOOKUP(AL111,'Course List (program)'!$G$2:$L$100,6,FALSE)</f>
        <v>#N/A</v>
      </c>
      <c r="AM114" s="745" t="e">
        <f>VLOOKUP(AM111,'Course List (program)'!$G$2:$L$100,6,FALSE)</f>
        <v>#N/A</v>
      </c>
      <c r="AN114" s="745" t="e">
        <f>VLOOKUP(AN111,'Course List (program)'!$G$2:$L$100,6,FALSE)</f>
        <v>#N/A</v>
      </c>
      <c r="AO114" s="746" t="e">
        <f>VLOOKUP(AO111,'Course List (program)'!$G$2:$L$100,6,FALSE)</f>
        <v>#N/A</v>
      </c>
      <c r="AP114" s="747" t="e">
        <f>VLOOKUP(AP111,'Course List (program)'!$G$2:$L$100,6,FALSE)</f>
        <v>#N/A</v>
      </c>
      <c r="AQ114" s="745" t="str">
        <f>VLOOKUP(AQ111,'Course List (program)'!$G$2:$L$100,6,FALSE)</f>
        <v>GSF.222</v>
      </c>
      <c r="AR114" s="745" t="e">
        <f>VLOOKUP(AR111,'Course List (program)'!$G$2:$L$100,6,FALSE)</f>
        <v>#N/A</v>
      </c>
      <c r="AS114" s="748" t="e">
        <f>VLOOKUP(AS111,'Course List (program)'!$G$2:$L$100,6,FALSE)</f>
        <v>#N/A</v>
      </c>
      <c r="AT114" s="1057"/>
    </row>
    <row r="115" spans="1:46" s="743" customFormat="1" ht="39.950000000000003" customHeight="1" x14ac:dyDescent="0.4">
      <c r="A115" s="700">
        <v>3</v>
      </c>
      <c r="B115" s="700" t="s">
        <v>13</v>
      </c>
      <c r="C115" s="1053"/>
      <c r="D115" s="794">
        <v>0.625</v>
      </c>
      <c r="E115" s="795">
        <v>7</v>
      </c>
      <c r="F115" s="796" t="str">
        <f>Section1Draft!E61</f>
        <v>ARCH 351.11</v>
      </c>
      <c r="G115" s="796">
        <f>Section2Draft!$E$61</f>
        <v>0</v>
      </c>
      <c r="H115" s="796">
        <f>Section3Draft!E61</f>
        <v>0</v>
      </c>
      <c r="I115" s="797">
        <f>Section4Draft!E61</f>
        <v>0</v>
      </c>
      <c r="J115" s="798">
        <f>Section1Draft!L61</f>
        <v>0</v>
      </c>
      <c r="K115" s="796">
        <f>Section2Draft!L61</f>
        <v>0</v>
      </c>
      <c r="L115" s="796">
        <f>Section3Draft!L61</f>
        <v>0</v>
      </c>
      <c r="M115" s="799">
        <f>Section4Draft!L61</f>
        <v>0</v>
      </c>
      <c r="N115" s="800" t="str">
        <f>Section1Draft!F61</f>
        <v>ARCH 341.11</v>
      </c>
      <c r="O115" s="796">
        <f>Section2Draft!F61</f>
        <v>0</v>
      </c>
      <c r="P115" s="796">
        <f>Section3Draft!F61</f>
        <v>0</v>
      </c>
      <c r="Q115" s="797">
        <f>Section4Draft!F61</f>
        <v>0</v>
      </c>
      <c r="R115" s="798">
        <f>Section1Draft!M61</f>
        <v>0</v>
      </c>
      <c r="S115" s="796" t="str">
        <f>Section2Draft!M61</f>
        <v>ARCH 307.01</v>
      </c>
      <c r="T115" s="796">
        <f>Section3Draft!M61</f>
        <v>0</v>
      </c>
      <c r="U115" s="799">
        <f>Section4Draft!M61</f>
        <v>0</v>
      </c>
      <c r="V115" s="800" t="str">
        <f>Section1Draft!G61</f>
        <v>ARCH 315.01</v>
      </c>
      <c r="W115" s="796">
        <f>Section2Draft!G61</f>
        <v>0</v>
      </c>
      <c r="X115" s="796">
        <f>Section3Draft!G61</f>
        <v>0</v>
      </c>
      <c r="Y115" s="797">
        <f>Section4Draft!G61</f>
        <v>0</v>
      </c>
      <c r="Z115" s="798" t="str">
        <f>Section1Draft!N61</f>
        <v>ARCH 467.11</v>
      </c>
      <c r="AA115" s="796">
        <f>Section2Draft!N61</f>
        <v>0</v>
      </c>
      <c r="AB115" s="796">
        <f>Section3Draft!N61</f>
        <v>0</v>
      </c>
      <c r="AC115" s="799">
        <f>Section4Draft!N61</f>
        <v>0</v>
      </c>
      <c r="AD115" s="800">
        <f>Section1Draft!H61</f>
        <v>0</v>
      </c>
      <c r="AE115" s="796" t="str">
        <f>Section2Draft!H61</f>
        <v>ARCH 351.12</v>
      </c>
      <c r="AF115" s="796">
        <f>Section3Draft!H61</f>
        <v>0</v>
      </c>
      <c r="AG115" s="797">
        <f>Section4Draft!H61</f>
        <v>0</v>
      </c>
      <c r="AH115" s="798" t="str">
        <f>Section1Draft!O61</f>
        <v>ARCH 352.11</v>
      </c>
      <c r="AI115" s="796" t="str">
        <f>Section2Draft!O61</f>
        <v>ARCH 352.12</v>
      </c>
      <c r="AJ115" s="796" t="str">
        <f>Section3Draft!O61</f>
        <v>ARCH 352.13</v>
      </c>
      <c r="AK115" s="799">
        <f>Section4Draft!O61</f>
        <v>0</v>
      </c>
      <c r="AL115" s="800">
        <f>Section1Draft!I61</f>
        <v>0</v>
      </c>
      <c r="AM115" s="796">
        <f>Section2Draft!I61</f>
        <v>0</v>
      </c>
      <c r="AN115" s="796">
        <f>Section3Draft!I61</f>
        <v>0</v>
      </c>
      <c r="AO115" s="797">
        <f>Section4Draft!I61</f>
        <v>0</v>
      </c>
      <c r="AP115" s="798">
        <f>Section1Draft!P61</f>
        <v>0</v>
      </c>
      <c r="AQ115" s="796" t="str">
        <f>Section2Draft!P61</f>
        <v>ARCH 338.12</v>
      </c>
      <c r="AR115" s="796">
        <f>Section3Draft!P61</f>
        <v>0</v>
      </c>
      <c r="AS115" s="799">
        <f>Section4Draft!P61</f>
        <v>0</v>
      </c>
      <c r="AT115" s="1057"/>
    </row>
    <row r="116" spans="1:46" s="820" customFormat="1" ht="60" customHeight="1" x14ac:dyDescent="0.35">
      <c r="A116" s="814">
        <v>3</v>
      </c>
      <c r="B116" s="814" t="s">
        <v>14</v>
      </c>
      <c r="C116" s="1053"/>
      <c r="D116" s="809"/>
      <c r="E116" s="810"/>
      <c r="F116" s="815" t="str">
        <f>VLOOKUP(F115,'Course List (program)'!$G$2:$L$100,2,FALSE)</f>
        <v xml:space="preserve">Architectural Design Studio III </v>
      </c>
      <c r="G116" s="815" t="e">
        <f>VLOOKUP(G115,'Course List (program)'!$G$2:$L$100,2,FALSE)</f>
        <v>#N/A</v>
      </c>
      <c r="H116" s="815" t="e">
        <f>VLOOKUP(H115,'Course List (program)'!$G$2:$L$100,2,FALSE)</f>
        <v>#N/A</v>
      </c>
      <c r="I116" s="816" t="e">
        <f>VLOOKUP(I115,'Course List (program)'!$G$2:$L$100,2,FALSE)</f>
        <v>#N/A</v>
      </c>
      <c r="J116" s="817" t="e">
        <f>VLOOKUP(J115,'Course List (program)'!$G$2:$L$100,2,FALSE)</f>
        <v>#N/A</v>
      </c>
      <c r="K116" s="815" t="e">
        <f>VLOOKUP(K115,'Course List (program)'!$G$2:$L$100,2,FALSE)</f>
        <v>#N/A</v>
      </c>
      <c r="L116" s="815" t="e">
        <f>VLOOKUP(L115,'Course List (program)'!$G$2:$L$100,2,FALSE)</f>
        <v>#N/A</v>
      </c>
      <c r="M116" s="818" t="e">
        <f>VLOOKUP(M115,'Course List (program)'!$G$2:$L$100,2,FALSE)</f>
        <v>#N/A</v>
      </c>
      <c r="N116" s="819" t="str">
        <f>VLOOKUP(N115,'Course List (program)'!$G$2:$L$100,2,FALSE)</f>
        <v>Architectural Structures</v>
      </c>
      <c r="O116" s="815" t="e">
        <f>VLOOKUP(O115,'Course List (program)'!$G$2:$L$100,2,FALSE)</f>
        <v>#N/A</v>
      </c>
      <c r="P116" s="815" t="e">
        <f>VLOOKUP(P115,'Course List (program)'!$G$2:$L$100,2,FALSE)</f>
        <v>#N/A</v>
      </c>
      <c r="Q116" s="816" t="e">
        <f>VLOOKUP(Q115,'Course List (program)'!$G$2:$L$100,2,FALSE)</f>
        <v>#N/A</v>
      </c>
      <c r="R116" s="817" t="e">
        <f>VLOOKUP(R115,'Course List (program)'!$G$2:$L$100,2,FALSE)</f>
        <v>#N/A</v>
      </c>
      <c r="S116" s="815" t="str">
        <f>VLOOKUP(S115,'Course List (program)'!$G$2:$L$100,2,FALSE)</f>
        <v xml:space="preserve">Environmental Control </v>
      </c>
      <c r="T116" s="815" t="e">
        <f>VLOOKUP(T115,'Course List (program)'!$G$2:$L$100,2,FALSE)</f>
        <v>#N/A</v>
      </c>
      <c r="U116" s="818" t="e">
        <f>VLOOKUP(U115,'Course List (program)'!$G$2:$L$100,2,FALSE)</f>
        <v>#N/A</v>
      </c>
      <c r="V116" s="819" t="str">
        <f>VLOOKUP(V115,'Course List (program)'!$G$2:$L$100,2,FALSE)</f>
        <v>History of Architecture I</v>
      </c>
      <c r="W116" s="815" t="e">
        <f>VLOOKUP(W115,'Course List (program)'!$G$2:$L$100,2,FALSE)</f>
        <v>#N/A</v>
      </c>
      <c r="X116" s="815" t="e">
        <f>VLOOKUP(X115,'Course List (program)'!$G$2:$L$100,2,FALSE)</f>
        <v>#N/A</v>
      </c>
      <c r="Y116" s="816" t="e">
        <f>VLOOKUP(Y115,'Course List (program)'!$G$2:$L$100,2,FALSE)</f>
        <v>#N/A</v>
      </c>
      <c r="Z116" s="817" t="str">
        <f>VLOOKUP(Z115,'Course List (program)'!$G$2:$L$100,2,FALSE)</f>
        <v>Theory and Application of Town Planning</v>
      </c>
      <c r="AA116" s="815" t="e">
        <f>VLOOKUP(AA115,'Course List (program)'!$G$2:$L$100,2,FALSE)</f>
        <v>#N/A</v>
      </c>
      <c r="AB116" s="815" t="e">
        <f>VLOOKUP(AB115,'Course List (program)'!$G$2:$L$100,2,FALSE)</f>
        <v>#N/A</v>
      </c>
      <c r="AC116" s="818" t="e">
        <f>VLOOKUP(AC115,'Course List (program)'!$G$2:$L$100,2,FALSE)</f>
        <v>#N/A</v>
      </c>
      <c r="AD116" s="819" t="e">
        <f>VLOOKUP(AD115,'Course List (program)'!$G$2:$L$100,2,FALSE)</f>
        <v>#N/A</v>
      </c>
      <c r="AE116" s="815" t="str">
        <f>VLOOKUP(AE115,'Course List (program)'!$G$2:$L$100,2,FALSE)</f>
        <v xml:space="preserve">Architectural Design Studio III </v>
      </c>
      <c r="AF116" s="815" t="e">
        <f>VLOOKUP(AF115,'Course List (program)'!$G$2:$L$100,2,FALSE)</f>
        <v>#N/A</v>
      </c>
      <c r="AG116" s="816" t="e">
        <f>VLOOKUP(AG115,'Course List (program)'!$G$2:$L$100,2,FALSE)</f>
        <v>#N/A</v>
      </c>
      <c r="AH116" s="817" t="str">
        <f>VLOOKUP(AH115,'Course List (program)'!$G$2:$L$100,2,FALSE)</f>
        <v>Architectural Design Studio IV</v>
      </c>
      <c r="AI116" s="815" t="str">
        <f>VLOOKUP(AI115,'Course List (program)'!$G$2:$L$100,2,FALSE)</f>
        <v>Architectural Design Studio IV</v>
      </c>
      <c r="AJ116" s="815" t="str">
        <f>VLOOKUP(AJ115,'Course List (program)'!$G$2:$L$100,2,FALSE)</f>
        <v>Architectural Design Studio IV</v>
      </c>
      <c r="AK116" s="818" t="e">
        <f>VLOOKUP(AK115,'Course List (program)'!$G$2:$L$100,2,FALSE)</f>
        <v>#N/A</v>
      </c>
      <c r="AL116" s="819" t="e">
        <f>VLOOKUP(AL115,'Course List (program)'!$G$2:$L$100,2,FALSE)</f>
        <v>#N/A</v>
      </c>
      <c r="AM116" s="815" t="e">
        <f>VLOOKUP(AM115,'Course List (program)'!$G$2:$L$100,2,FALSE)</f>
        <v>#N/A</v>
      </c>
      <c r="AN116" s="815" t="e">
        <f>VLOOKUP(AN115,'Course List (program)'!$G$2:$L$100,2,FALSE)</f>
        <v>#N/A</v>
      </c>
      <c r="AO116" s="816" t="e">
        <f>VLOOKUP(AO115,'Course List (program)'!$G$2:$L$100,2,FALSE)</f>
        <v>#N/A</v>
      </c>
      <c r="AP116" s="817" t="e">
        <f>VLOOKUP(AP115,'Course List (program)'!$G$2:$L$100,2,FALSE)</f>
        <v>#N/A</v>
      </c>
      <c r="AQ116" s="815" t="str">
        <f>VLOOKUP(AQ115,'Course List (program)'!$G$2:$L$100,2,FALSE)</f>
        <v xml:space="preserve">CAD for Architects II </v>
      </c>
      <c r="AR116" s="815" t="e">
        <f>VLOOKUP(AR115,'Course List (program)'!$G$2:$L$100,2,FALSE)</f>
        <v>#N/A</v>
      </c>
      <c r="AS116" s="818" t="e">
        <f>VLOOKUP(AS115,'Course List (program)'!$G$2:$L$100,2,FALSE)</f>
        <v>#N/A</v>
      </c>
      <c r="AT116" s="1057"/>
    </row>
    <row r="117" spans="1:46" s="808" customFormat="1" ht="39.950000000000003" customHeight="1" x14ac:dyDescent="0.3">
      <c r="A117" s="813">
        <v>3</v>
      </c>
      <c r="B117" s="813" t="s">
        <v>809</v>
      </c>
      <c r="C117" s="1053"/>
      <c r="D117" s="834"/>
      <c r="E117" s="835"/>
      <c r="F117" s="827" t="str">
        <f>VLOOKUP(F115,'Course List (program)'!$G$2:$L$100,3,FALSE)</f>
        <v>Yrd. Doç. Dr. Engin ÜNAL</v>
      </c>
      <c r="G117" s="827" t="e">
        <f>VLOOKUP(G115,'Course List (program)'!$G$2:$L$100,3,FALSE)</f>
        <v>#N/A</v>
      </c>
      <c r="H117" s="827" t="e">
        <f>VLOOKUP(H115,'Course List (program)'!$G$2:$L$100,3,FALSE)</f>
        <v>#N/A</v>
      </c>
      <c r="I117" s="828" t="e">
        <f>VLOOKUP(I115,'Course List (program)'!$G$2:$L$100,3,FALSE)</f>
        <v>#N/A</v>
      </c>
      <c r="J117" s="829" t="e">
        <f>VLOOKUP(J115,'Course List (program)'!$G$2:$L$100,3,FALSE)</f>
        <v>#N/A</v>
      </c>
      <c r="K117" s="827" t="e">
        <f>VLOOKUP(K115,'Course List (program)'!$G$2:$L$100,3,FALSE)</f>
        <v>#N/A</v>
      </c>
      <c r="L117" s="827" t="e">
        <f>VLOOKUP(L115,'Course List (program)'!$G$2:$L$100,3,FALSE)</f>
        <v>#N/A</v>
      </c>
      <c r="M117" s="830" t="e">
        <f>VLOOKUP(M115,'Course List (program)'!$G$2:$L$100,3,FALSE)</f>
        <v>#N/A</v>
      </c>
      <c r="N117" s="831" t="str">
        <f>VLOOKUP(N115,'Course List (program)'!$G$2:$L$100,3,FALSE)</f>
        <v>Yrd. Doç. Dr. Engin ÜNAL</v>
      </c>
      <c r="O117" s="827" t="e">
        <f>VLOOKUP(O115,'Course List (program)'!$G$2:$L$100,3,FALSE)</f>
        <v>#N/A</v>
      </c>
      <c r="P117" s="827" t="e">
        <f>VLOOKUP(P115,'Course List (program)'!$G$2:$L$100,3,FALSE)</f>
        <v>#N/A</v>
      </c>
      <c r="Q117" s="828" t="e">
        <f>VLOOKUP(Q115,'Course List (program)'!$G$2:$L$100,3,FALSE)</f>
        <v>#N/A</v>
      </c>
      <c r="R117" s="829" t="e">
        <f>VLOOKUP(R115,'Course List (program)'!$G$2:$L$100,3,FALSE)</f>
        <v>#N/A</v>
      </c>
      <c r="S117" s="827" t="str">
        <f>VLOOKUP(S115,'Course List (program)'!$G$2:$L$100,3,FALSE)</f>
        <v>Yrd. Doç. Dr. Kerem ERCOŞKUN</v>
      </c>
      <c r="T117" s="827" t="e">
        <f>VLOOKUP(T115,'Course List (program)'!$G$2:$L$100,3,FALSE)</f>
        <v>#N/A</v>
      </c>
      <c r="U117" s="830" t="e">
        <f>VLOOKUP(U115,'Course List (program)'!$G$2:$L$100,3,FALSE)</f>
        <v>#N/A</v>
      </c>
      <c r="V117" s="831" t="str">
        <f>VLOOKUP(V115,'Course List (program)'!$G$2:$L$100,3,FALSE)</f>
        <v>Yrd. Doç. Dr. Soner ŞAHİN</v>
      </c>
      <c r="W117" s="827" t="e">
        <f>VLOOKUP(W115,'Course List (program)'!$G$2:$L$100,3,FALSE)</f>
        <v>#N/A</v>
      </c>
      <c r="X117" s="827" t="e">
        <f>VLOOKUP(X115,'Course List (program)'!$G$2:$L$100,3,FALSE)</f>
        <v>#N/A</v>
      </c>
      <c r="Y117" s="828" t="e">
        <f>VLOOKUP(Y115,'Course List (program)'!$G$2:$L$100,3,FALSE)</f>
        <v>#N/A</v>
      </c>
      <c r="Z117" s="829" t="str">
        <f>VLOOKUP(Z115,'Course List (program)'!$G$2:$L$100,3,FALSE)</f>
        <v>Doç. Dr. A. Dilek ÖZDEMİR</v>
      </c>
      <c r="AA117" s="827" t="e">
        <f>VLOOKUP(AA115,'Course List (program)'!$G$2:$L$100,3,FALSE)</f>
        <v>#N/A</v>
      </c>
      <c r="AB117" s="827" t="e">
        <f>VLOOKUP(AB115,'Course List (program)'!$G$2:$L$100,3,FALSE)</f>
        <v>#N/A</v>
      </c>
      <c r="AC117" s="830" t="e">
        <f>VLOOKUP(AC115,'Course List (program)'!$G$2:$L$100,3,FALSE)</f>
        <v>#N/A</v>
      </c>
      <c r="AD117" s="831" t="e">
        <f>VLOOKUP(AD115,'Course List (program)'!$G$2:$L$100,3,FALSE)</f>
        <v>#N/A</v>
      </c>
      <c r="AE117" s="827" t="str">
        <f>VLOOKUP(AE115,'Course List (program)'!$G$2:$L$100,3,FALSE)</f>
        <v>Öğr. Gör. Ayla KARACABEY</v>
      </c>
      <c r="AF117" s="827" t="e">
        <f>VLOOKUP(AF115,'Course List (program)'!$G$2:$L$100,3,FALSE)</f>
        <v>#N/A</v>
      </c>
      <c r="AG117" s="828" t="e">
        <f>VLOOKUP(AG115,'Course List (program)'!$G$2:$L$100,3,FALSE)</f>
        <v>#N/A</v>
      </c>
      <c r="AH117" s="829" t="str">
        <f>VLOOKUP(AH115,'Course List (program)'!$G$2:$L$100,3,FALSE)</f>
        <v>Prof. Dr. Oya PAKDİL</v>
      </c>
      <c r="AI117" s="827" t="str">
        <f>VLOOKUP(AI115,'Course List (program)'!$G$2:$L$100,3,FALSE)</f>
        <v>Prof. Dr. Şahap ÇAKIN</v>
      </c>
      <c r="AJ117" s="827" t="str">
        <f>VLOOKUP(AJ115,'Course List (program)'!$G$2:$L$100,3,FALSE)</f>
        <v>Öğr. Gör. Erdal ÖZYURT</v>
      </c>
      <c r="AK117" s="830" t="e">
        <f>VLOOKUP(AK115,'Course List (program)'!$G$2:$L$100,3,FALSE)</f>
        <v>#N/A</v>
      </c>
      <c r="AL117" s="831" t="e">
        <f>VLOOKUP(AL115,'Course List (program)'!$G$2:$L$100,3,FALSE)</f>
        <v>#N/A</v>
      </c>
      <c r="AM117" s="827" t="e">
        <f>VLOOKUP(AM115,'Course List (program)'!$G$2:$L$100,3,FALSE)</f>
        <v>#N/A</v>
      </c>
      <c r="AN117" s="827" t="e">
        <f>VLOOKUP(AN115,'Course List (program)'!$G$2:$L$100,3,FALSE)</f>
        <v>#N/A</v>
      </c>
      <c r="AO117" s="828" t="e">
        <f>VLOOKUP(AO115,'Course List (program)'!$G$2:$L$100,3,FALSE)</f>
        <v>#N/A</v>
      </c>
      <c r="AP117" s="829" t="e">
        <f>VLOOKUP(AP115,'Course List (program)'!$G$2:$L$100,3,FALSE)</f>
        <v>#N/A</v>
      </c>
      <c r="AQ117" s="827" t="str">
        <f>VLOOKUP(AQ115,'Course List (program)'!$G$2:$L$100,3,FALSE)</f>
        <v>Yrd. Doç. Dr. Togan TONG</v>
      </c>
      <c r="AR117" s="827" t="e">
        <f>VLOOKUP(AR115,'Course List (program)'!$G$2:$L$100,3,FALSE)</f>
        <v>#N/A</v>
      </c>
      <c r="AS117" s="830" t="e">
        <f>VLOOKUP(AS115,'Course List (program)'!$G$2:$L$100,3,FALSE)</f>
        <v>#N/A</v>
      </c>
      <c r="AT117" s="1057"/>
    </row>
    <row r="118" spans="1:46" ht="39.950000000000003" hidden="1" customHeight="1" x14ac:dyDescent="0.4">
      <c r="A118" s="700">
        <v>3</v>
      </c>
      <c r="B118" s="700" t="s">
        <v>540</v>
      </c>
      <c r="C118" s="1053"/>
      <c r="D118" s="772"/>
      <c r="E118" s="773"/>
      <c r="F118" s="745">
        <f>VLOOKUP(F115,'Course List (program)'!$G$2:$L$100,6,FALSE)</f>
        <v>0</v>
      </c>
      <c r="G118" s="745" t="e">
        <f>VLOOKUP(G115,'Course List (program)'!$G$2:$L$100,6,FALSE)</f>
        <v>#N/A</v>
      </c>
      <c r="H118" s="745" t="e">
        <f>VLOOKUP(H115,'Course List (program)'!$G$2:$L$100,6,FALSE)</f>
        <v>#N/A</v>
      </c>
      <c r="I118" s="746" t="e">
        <f>VLOOKUP(I115,'Course List (program)'!$G$2:$L$100,6,FALSE)</f>
        <v>#N/A</v>
      </c>
      <c r="J118" s="747" t="e">
        <f>VLOOKUP(J115,'Course List (program)'!$G$2:$L$100,6,FALSE)</f>
        <v>#N/A</v>
      </c>
      <c r="K118" s="745" t="e">
        <f>VLOOKUP(K115,'Course List (program)'!$G$2:$L$100,6,FALSE)</f>
        <v>#N/A</v>
      </c>
      <c r="L118" s="745" t="e">
        <f>VLOOKUP(L115,'Course List (program)'!$G$2:$L$100,6,FALSE)</f>
        <v>#N/A</v>
      </c>
      <c r="M118" s="748" t="e">
        <f>VLOOKUP(M115,'Course List (program)'!$G$2:$L$100,6,FALSE)</f>
        <v>#N/A</v>
      </c>
      <c r="N118" s="749">
        <f>VLOOKUP(N115,'Course List (program)'!$G$2:$L$100,6,FALSE)</f>
        <v>0</v>
      </c>
      <c r="O118" s="745" t="e">
        <f>VLOOKUP(O115,'Course List (program)'!$G$2:$L$100,6,FALSE)</f>
        <v>#N/A</v>
      </c>
      <c r="P118" s="745" t="e">
        <f>VLOOKUP(P115,'Course List (program)'!$G$2:$L$100,6,FALSE)</f>
        <v>#N/A</v>
      </c>
      <c r="Q118" s="746" t="e">
        <f>VLOOKUP(Q115,'Course List (program)'!$G$2:$L$100,6,FALSE)</f>
        <v>#N/A</v>
      </c>
      <c r="R118" s="747" t="e">
        <f>VLOOKUP(R115,'Course List (program)'!$G$2:$L$100,6,FALSE)</f>
        <v>#N/A</v>
      </c>
      <c r="S118" s="745">
        <f>VLOOKUP(S115,'Course List (program)'!$G$2:$L$100,6,FALSE)</f>
        <v>0</v>
      </c>
      <c r="T118" s="745" t="e">
        <f>VLOOKUP(T115,'Course List (program)'!$G$2:$L$100,6,FALSE)</f>
        <v>#N/A</v>
      </c>
      <c r="U118" s="748" t="e">
        <f>VLOOKUP(U115,'Course List (program)'!$G$2:$L$100,6,FALSE)</f>
        <v>#N/A</v>
      </c>
      <c r="V118" s="749">
        <f>VLOOKUP(V115,'Course List (program)'!$G$2:$L$100,6,FALSE)</f>
        <v>0</v>
      </c>
      <c r="W118" s="745" t="e">
        <f>VLOOKUP(W115,'Course List (program)'!$G$2:$L$100,6,FALSE)</f>
        <v>#N/A</v>
      </c>
      <c r="X118" s="745" t="e">
        <f>VLOOKUP(X115,'Course List (program)'!$G$2:$L$100,6,FALSE)</f>
        <v>#N/A</v>
      </c>
      <c r="Y118" s="746" t="e">
        <f>VLOOKUP(Y115,'Course List (program)'!$G$2:$L$100,6,FALSE)</f>
        <v>#N/A</v>
      </c>
      <c r="Z118" s="747">
        <f>VLOOKUP(Z115,'Course List (program)'!$G$2:$L$100,6,FALSE)</f>
        <v>0</v>
      </c>
      <c r="AA118" s="745" t="e">
        <f>VLOOKUP(AA115,'Course List (program)'!$G$2:$L$100,6,FALSE)</f>
        <v>#N/A</v>
      </c>
      <c r="AB118" s="745" t="e">
        <f>VLOOKUP(AB115,'Course List (program)'!$G$2:$L$100,6,FALSE)</f>
        <v>#N/A</v>
      </c>
      <c r="AC118" s="748" t="e">
        <f>VLOOKUP(AC115,'Course List (program)'!$G$2:$L$100,6,FALSE)</f>
        <v>#N/A</v>
      </c>
      <c r="AD118" s="749" t="e">
        <f>VLOOKUP(AD115,'Course List (program)'!$G$2:$L$100,6,FALSE)</f>
        <v>#N/A</v>
      </c>
      <c r="AE118" s="745">
        <f>VLOOKUP(AE115,'Course List (program)'!$G$2:$L$100,6,FALSE)</f>
        <v>0</v>
      </c>
      <c r="AF118" s="745" t="e">
        <f>VLOOKUP(AF115,'Course List (program)'!$G$2:$L$100,6,FALSE)</f>
        <v>#N/A</v>
      </c>
      <c r="AG118" s="746" t="e">
        <f>VLOOKUP(AG115,'Course List (program)'!$G$2:$L$100,6,FALSE)</f>
        <v>#N/A</v>
      </c>
      <c r="AH118" s="747">
        <f>VLOOKUP(AH115,'Course List (program)'!$G$2:$L$100,6,FALSE)</f>
        <v>0</v>
      </c>
      <c r="AI118" s="745">
        <f>VLOOKUP(AI115,'Course List (program)'!$G$2:$L$100,6,FALSE)</f>
        <v>0</v>
      </c>
      <c r="AJ118" s="745">
        <f>VLOOKUP(AJ115,'Course List (program)'!$G$2:$L$100,6,FALSE)</f>
        <v>0</v>
      </c>
      <c r="AK118" s="748" t="e">
        <f>VLOOKUP(AK115,'Course List (program)'!$G$2:$L$100,6,FALSE)</f>
        <v>#N/A</v>
      </c>
      <c r="AL118" s="750" t="e">
        <f>VLOOKUP(AL115,'Course List (program)'!$G$2:$L$100,6,FALSE)</f>
        <v>#N/A</v>
      </c>
      <c r="AM118" s="745" t="e">
        <f>VLOOKUP(AM115,'Course List (program)'!$G$2:$L$100,6,FALSE)</f>
        <v>#N/A</v>
      </c>
      <c r="AN118" s="745" t="e">
        <f>VLOOKUP(AN115,'Course List (program)'!$G$2:$L$100,6,FALSE)</f>
        <v>#N/A</v>
      </c>
      <c r="AO118" s="746" t="e">
        <f>VLOOKUP(AO115,'Course List (program)'!$G$2:$L$100,6,FALSE)</f>
        <v>#N/A</v>
      </c>
      <c r="AP118" s="747" t="e">
        <f>VLOOKUP(AP115,'Course List (program)'!$G$2:$L$100,6,FALSE)</f>
        <v>#N/A</v>
      </c>
      <c r="AQ118" s="745" t="str">
        <f>VLOOKUP(AQ115,'Course List (program)'!$G$2:$L$100,6,FALSE)</f>
        <v>GSF.222</v>
      </c>
      <c r="AR118" s="745" t="e">
        <f>VLOOKUP(AR115,'Course List (program)'!$G$2:$L$100,6,FALSE)</f>
        <v>#N/A</v>
      </c>
      <c r="AS118" s="748" t="e">
        <f>VLOOKUP(AS115,'Course List (program)'!$G$2:$L$100,6,FALSE)</f>
        <v>#N/A</v>
      </c>
      <c r="AT118" s="1057"/>
    </row>
    <row r="119" spans="1:46" s="743" customFormat="1" ht="39.950000000000003" customHeight="1" x14ac:dyDescent="0.4">
      <c r="A119" s="700">
        <v>3</v>
      </c>
      <c r="B119" s="700" t="s">
        <v>13</v>
      </c>
      <c r="C119" s="1053"/>
      <c r="D119" s="794">
        <v>0.66666666666666663</v>
      </c>
      <c r="E119" s="795">
        <v>8</v>
      </c>
      <c r="F119" s="796" t="str">
        <f>Section1Draft!E63</f>
        <v>ARCH 351.11</v>
      </c>
      <c r="G119" s="796">
        <f>Section2Draft!$E$63</f>
        <v>0</v>
      </c>
      <c r="H119" s="796">
        <f>Section3Draft!E63</f>
        <v>0</v>
      </c>
      <c r="I119" s="797">
        <f>Section4Draft!E63</f>
        <v>0</v>
      </c>
      <c r="J119" s="798">
        <f>Section1Draft!L63</f>
        <v>0</v>
      </c>
      <c r="K119" s="796" t="str">
        <f>Section2Draft!L63</f>
        <v>HTR 302.0A</v>
      </c>
      <c r="L119" s="796">
        <f>Section3Draft!L63</f>
        <v>0</v>
      </c>
      <c r="M119" s="799">
        <f>Section4Draft!L63</f>
        <v>0</v>
      </c>
      <c r="N119" s="800" t="str">
        <f>Section1Draft!F63</f>
        <v>ARCH 341.11</v>
      </c>
      <c r="O119" s="796">
        <f>Section2Draft!F63</f>
        <v>0</v>
      </c>
      <c r="P119" s="796">
        <f>Section3Draft!F63</f>
        <v>0</v>
      </c>
      <c r="Q119" s="797">
        <f>Section4Draft!F63</f>
        <v>0</v>
      </c>
      <c r="R119" s="798">
        <f>Section1Draft!M63</f>
        <v>0</v>
      </c>
      <c r="S119" s="796" t="str">
        <f>Section2Draft!M63</f>
        <v>ARCH 307.01</v>
      </c>
      <c r="T119" s="796">
        <f>Section3Draft!M63</f>
        <v>0</v>
      </c>
      <c r="U119" s="799">
        <f>Section4Draft!M63</f>
        <v>0</v>
      </c>
      <c r="V119" s="800" t="str">
        <f>Section1Draft!G63</f>
        <v>ARCH 315.01</v>
      </c>
      <c r="W119" s="796">
        <f>Section2Draft!G63</f>
        <v>0</v>
      </c>
      <c r="X119" s="796">
        <f>Section3Draft!G63</f>
        <v>0</v>
      </c>
      <c r="Y119" s="797">
        <f>Section4Draft!G63</f>
        <v>0</v>
      </c>
      <c r="Z119" s="798" t="str">
        <f>Section1Draft!N63</f>
        <v>ARCH 467.11</v>
      </c>
      <c r="AA119" s="796">
        <f>Section2Draft!N63</f>
        <v>0</v>
      </c>
      <c r="AB119" s="796">
        <f>Section3Draft!N63</f>
        <v>0</v>
      </c>
      <c r="AC119" s="799">
        <f>Section4Draft!N63</f>
        <v>0</v>
      </c>
      <c r="AD119" s="800">
        <f>Section1Draft!H63</f>
        <v>0</v>
      </c>
      <c r="AE119" s="796" t="str">
        <f>Section2Draft!H63</f>
        <v>ARCH 351.12</v>
      </c>
      <c r="AF119" s="796">
        <f>Section3Draft!H63</f>
        <v>0</v>
      </c>
      <c r="AG119" s="797">
        <f>Section4Draft!H63</f>
        <v>0</v>
      </c>
      <c r="AH119" s="798" t="str">
        <f>Section1Draft!O63</f>
        <v>ARCH 352.11</v>
      </c>
      <c r="AI119" s="796" t="str">
        <f>Section2Draft!O63</f>
        <v>ARCH 352.12</v>
      </c>
      <c r="AJ119" s="796" t="str">
        <f>Section3Draft!O63</f>
        <v>ARCH 352.13</v>
      </c>
      <c r="AK119" s="799">
        <f>Section4Draft!O63</f>
        <v>0</v>
      </c>
      <c r="AL119" s="800">
        <f>Section1Draft!I63</f>
        <v>0</v>
      </c>
      <c r="AM119" s="796">
        <f>Section2Draft!I63</f>
        <v>0</v>
      </c>
      <c r="AN119" s="796">
        <f>Section3Draft!I63</f>
        <v>0</v>
      </c>
      <c r="AO119" s="797">
        <f>Section4Draft!I63</f>
        <v>0</v>
      </c>
      <c r="AP119" s="798" t="str">
        <f>Section1Draft!P63</f>
        <v>HTR 302.0A</v>
      </c>
      <c r="AQ119" s="796" t="str">
        <f>Section2Draft!P63</f>
        <v>ARCH 338.12</v>
      </c>
      <c r="AR119" s="796">
        <f>Section3Draft!P63</f>
        <v>0</v>
      </c>
      <c r="AS119" s="799">
        <f>Section4Draft!P63</f>
        <v>0</v>
      </c>
      <c r="AT119" s="1057"/>
    </row>
    <row r="120" spans="1:46" s="820" customFormat="1" ht="60" customHeight="1" x14ac:dyDescent="0.35">
      <c r="A120" s="814">
        <v>3</v>
      </c>
      <c r="B120" s="814" t="s">
        <v>14</v>
      </c>
      <c r="C120" s="1053"/>
      <c r="D120" s="809"/>
      <c r="E120" s="810"/>
      <c r="F120" s="815" t="str">
        <f>VLOOKUP(F119,'Course List (program)'!$G$2:$L$100,2,FALSE)</f>
        <v xml:space="preserve">Architectural Design Studio III </v>
      </c>
      <c r="G120" s="815" t="e">
        <f>VLOOKUP(G119,'Course List (program)'!$G$2:$L$100,2,FALSE)</f>
        <v>#N/A</v>
      </c>
      <c r="H120" s="815" t="e">
        <f>VLOOKUP(H119,'Course List (program)'!$G$2:$L$100,2,FALSE)</f>
        <v>#N/A</v>
      </c>
      <c r="I120" s="816" t="e">
        <f>VLOOKUP(I119,'Course List (program)'!$G$2:$L$100,2,FALSE)</f>
        <v>#N/A</v>
      </c>
      <c r="J120" s="817" t="e">
        <f>VLOOKUP(J119,'Course List (program)'!$G$2:$L$100,2,FALSE)</f>
        <v>#N/A</v>
      </c>
      <c r="K120" s="815" t="str">
        <f>VLOOKUP(K119,'Course List (program)'!$G$2:$L$100,2,FALSE)</f>
        <v>History of Turkish Revolution II</v>
      </c>
      <c r="L120" s="815" t="e">
        <f>VLOOKUP(L119,'Course List (program)'!$G$2:$L$100,2,FALSE)</f>
        <v>#N/A</v>
      </c>
      <c r="M120" s="818" t="e">
        <f>VLOOKUP(M119,'Course List (program)'!$G$2:$L$100,2,FALSE)</f>
        <v>#N/A</v>
      </c>
      <c r="N120" s="819" t="str">
        <f>VLOOKUP(N119,'Course List (program)'!$G$2:$L$100,2,FALSE)</f>
        <v>Architectural Structures</v>
      </c>
      <c r="O120" s="815" t="e">
        <f>VLOOKUP(O119,'Course List (program)'!$G$2:$L$100,2,FALSE)</f>
        <v>#N/A</v>
      </c>
      <c r="P120" s="815" t="e">
        <f>VLOOKUP(P119,'Course List (program)'!$G$2:$L$100,2,FALSE)</f>
        <v>#N/A</v>
      </c>
      <c r="Q120" s="816" t="e">
        <f>VLOOKUP(Q119,'Course List (program)'!$G$2:$L$100,2,FALSE)</f>
        <v>#N/A</v>
      </c>
      <c r="R120" s="817" t="e">
        <f>VLOOKUP(R119,'Course List (program)'!$G$2:$L$100,2,FALSE)</f>
        <v>#N/A</v>
      </c>
      <c r="S120" s="815" t="str">
        <f>VLOOKUP(S119,'Course List (program)'!$G$2:$L$100,2,FALSE)</f>
        <v xml:space="preserve">Environmental Control </v>
      </c>
      <c r="T120" s="815" t="e">
        <f>VLOOKUP(T119,'Course List (program)'!$G$2:$L$100,2,FALSE)</f>
        <v>#N/A</v>
      </c>
      <c r="U120" s="818" t="e">
        <f>VLOOKUP(U119,'Course List (program)'!$G$2:$L$100,2,FALSE)</f>
        <v>#N/A</v>
      </c>
      <c r="V120" s="819" t="str">
        <f>VLOOKUP(V119,'Course List (program)'!$G$2:$L$100,2,FALSE)</f>
        <v>History of Architecture I</v>
      </c>
      <c r="W120" s="815" t="e">
        <f>VLOOKUP(W119,'Course List (program)'!$G$2:$L$100,2,FALSE)</f>
        <v>#N/A</v>
      </c>
      <c r="X120" s="815" t="e">
        <f>VLOOKUP(X119,'Course List (program)'!$G$2:$L$100,2,FALSE)</f>
        <v>#N/A</v>
      </c>
      <c r="Y120" s="816" t="e">
        <f>VLOOKUP(Y119,'Course List (program)'!$G$2:$L$100,2,FALSE)</f>
        <v>#N/A</v>
      </c>
      <c r="Z120" s="817" t="str">
        <f>VLOOKUP(Z119,'Course List (program)'!$G$2:$L$100,2,FALSE)</f>
        <v>Theory and Application of Town Planning</v>
      </c>
      <c r="AA120" s="815" t="e">
        <f>VLOOKUP(AA119,'Course List (program)'!$G$2:$L$100,2,FALSE)</f>
        <v>#N/A</v>
      </c>
      <c r="AB120" s="815" t="e">
        <f>VLOOKUP(AB119,'Course List (program)'!$G$2:$L$100,2,FALSE)</f>
        <v>#N/A</v>
      </c>
      <c r="AC120" s="818" t="e">
        <f>VLOOKUP(AC119,'Course List (program)'!$G$2:$L$100,2,FALSE)</f>
        <v>#N/A</v>
      </c>
      <c r="AD120" s="819" t="e">
        <f>VLOOKUP(AD119,'Course List (program)'!$G$2:$L$100,2,FALSE)</f>
        <v>#N/A</v>
      </c>
      <c r="AE120" s="815" t="str">
        <f>VLOOKUP(AE119,'Course List (program)'!$G$2:$L$100,2,FALSE)</f>
        <v xml:space="preserve">Architectural Design Studio III </v>
      </c>
      <c r="AF120" s="815" t="e">
        <f>VLOOKUP(AF119,'Course List (program)'!$G$2:$L$100,2,FALSE)</f>
        <v>#N/A</v>
      </c>
      <c r="AG120" s="816" t="e">
        <f>VLOOKUP(AG119,'Course List (program)'!$G$2:$L$100,2,FALSE)</f>
        <v>#N/A</v>
      </c>
      <c r="AH120" s="817" t="str">
        <f>VLOOKUP(AH119,'Course List (program)'!$G$2:$L$100,2,FALSE)</f>
        <v>Architectural Design Studio IV</v>
      </c>
      <c r="AI120" s="815" t="str">
        <f>VLOOKUP(AI119,'Course List (program)'!$G$2:$L$100,2,FALSE)</f>
        <v>Architectural Design Studio IV</v>
      </c>
      <c r="AJ120" s="815" t="str">
        <f>VLOOKUP(AJ119,'Course List (program)'!$G$2:$L$100,2,FALSE)</f>
        <v>Architectural Design Studio IV</v>
      </c>
      <c r="AK120" s="818" t="e">
        <f>VLOOKUP(AK119,'Course List (program)'!$G$2:$L$100,2,FALSE)</f>
        <v>#N/A</v>
      </c>
      <c r="AL120" s="819" t="e">
        <f>VLOOKUP(AL119,'Course List (program)'!$G$2:$L$100,2,FALSE)</f>
        <v>#N/A</v>
      </c>
      <c r="AM120" s="815" t="e">
        <f>VLOOKUP(AM119,'Course List (program)'!$G$2:$L$100,2,FALSE)</f>
        <v>#N/A</v>
      </c>
      <c r="AN120" s="815" t="e">
        <f>VLOOKUP(AN119,'Course List (program)'!$G$2:$L$100,2,FALSE)</f>
        <v>#N/A</v>
      </c>
      <c r="AO120" s="816" t="e">
        <f>VLOOKUP(AO119,'Course List (program)'!$G$2:$L$100,2,FALSE)</f>
        <v>#N/A</v>
      </c>
      <c r="AP120" s="817" t="str">
        <f>VLOOKUP(AP119,'Course List (program)'!$G$2:$L$100,2,FALSE)</f>
        <v>History of Turkish Revolution II</v>
      </c>
      <c r="AQ120" s="815" t="str">
        <f>VLOOKUP(AQ119,'Course List (program)'!$G$2:$L$100,2,FALSE)</f>
        <v xml:space="preserve">CAD for Architects II </v>
      </c>
      <c r="AR120" s="815" t="e">
        <f>VLOOKUP(AR119,'Course List (program)'!$G$2:$L$100,2,FALSE)</f>
        <v>#N/A</v>
      </c>
      <c r="AS120" s="818" t="e">
        <f>VLOOKUP(AS119,'Course List (program)'!$G$2:$L$100,2,FALSE)</f>
        <v>#N/A</v>
      </c>
      <c r="AT120" s="1057"/>
    </row>
    <row r="121" spans="1:46" s="808" customFormat="1" ht="39.950000000000003" customHeight="1" x14ac:dyDescent="0.3">
      <c r="A121" s="813">
        <v>3</v>
      </c>
      <c r="B121" s="813" t="s">
        <v>809</v>
      </c>
      <c r="C121" s="1053"/>
      <c r="D121" s="834"/>
      <c r="E121" s="835"/>
      <c r="F121" s="827" t="str">
        <f>VLOOKUP(F119,'Course List (program)'!$G$2:$L$100,3,FALSE)</f>
        <v>Yrd. Doç. Dr. Engin ÜNAL</v>
      </c>
      <c r="G121" s="827" t="e">
        <f>VLOOKUP(G119,'Course List (program)'!$G$2:$L$100,3,FALSE)</f>
        <v>#N/A</v>
      </c>
      <c r="H121" s="827" t="e">
        <f>VLOOKUP(H119,'Course List (program)'!$G$2:$L$100,3,FALSE)</f>
        <v>#N/A</v>
      </c>
      <c r="I121" s="828" t="e">
        <f>VLOOKUP(I119,'Course List (program)'!$G$2:$L$100,3,FALSE)</f>
        <v>#N/A</v>
      </c>
      <c r="J121" s="829" t="e">
        <f>VLOOKUP(J119,'Course List (program)'!$G$2:$L$100,3,FALSE)</f>
        <v>#N/A</v>
      </c>
      <c r="K121" s="827" t="str">
        <f>VLOOKUP(K119,'Course List (program)'!$G$2:$L$100,3,FALSE)</f>
        <v>Rectorate4</v>
      </c>
      <c r="L121" s="827" t="e">
        <f>VLOOKUP(L119,'Course List (program)'!$G$2:$L$100,3,FALSE)</f>
        <v>#N/A</v>
      </c>
      <c r="M121" s="830" t="e">
        <f>VLOOKUP(M119,'Course List (program)'!$G$2:$L$100,3,FALSE)</f>
        <v>#N/A</v>
      </c>
      <c r="N121" s="831" t="str">
        <f>VLOOKUP(N119,'Course List (program)'!$G$2:$L$100,3,FALSE)</f>
        <v>Yrd. Doç. Dr. Engin ÜNAL</v>
      </c>
      <c r="O121" s="827" t="e">
        <f>VLOOKUP(O119,'Course List (program)'!$G$2:$L$100,3,FALSE)</f>
        <v>#N/A</v>
      </c>
      <c r="P121" s="827" t="e">
        <f>VLOOKUP(P119,'Course List (program)'!$G$2:$L$100,3,FALSE)</f>
        <v>#N/A</v>
      </c>
      <c r="Q121" s="828" t="e">
        <f>VLOOKUP(Q119,'Course List (program)'!$G$2:$L$100,3,FALSE)</f>
        <v>#N/A</v>
      </c>
      <c r="R121" s="829" t="e">
        <f>VLOOKUP(R119,'Course List (program)'!$G$2:$L$100,3,FALSE)</f>
        <v>#N/A</v>
      </c>
      <c r="S121" s="827" t="str">
        <f>VLOOKUP(S119,'Course List (program)'!$G$2:$L$100,3,FALSE)</f>
        <v>Yrd. Doç. Dr. Kerem ERCOŞKUN</v>
      </c>
      <c r="T121" s="827" t="e">
        <f>VLOOKUP(T119,'Course List (program)'!$G$2:$L$100,3,FALSE)</f>
        <v>#N/A</v>
      </c>
      <c r="U121" s="830" t="e">
        <f>VLOOKUP(U119,'Course List (program)'!$G$2:$L$100,3,FALSE)</f>
        <v>#N/A</v>
      </c>
      <c r="V121" s="831" t="str">
        <f>VLOOKUP(V119,'Course List (program)'!$G$2:$L$100,3,FALSE)</f>
        <v>Yrd. Doç. Dr. Soner ŞAHİN</v>
      </c>
      <c r="W121" s="827" t="e">
        <f>VLOOKUP(W119,'Course List (program)'!$G$2:$L$100,3,FALSE)</f>
        <v>#N/A</v>
      </c>
      <c r="X121" s="827" t="e">
        <f>VLOOKUP(X119,'Course List (program)'!$G$2:$L$100,3,FALSE)</f>
        <v>#N/A</v>
      </c>
      <c r="Y121" s="828" t="e">
        <f>VLOOKUP(Y119,'Course List (program)'!$G$2:$L$100,3,FALSE)</f>
        <v>#N/A</v>
      </c>
      <c r="Z121" s="829" t="str">
        <f>VLOOKUP(Z119,'Course List (program)'!$G$2:$L$100,3,FALSE)</f>
        <v>Doç. Dr. A. Dilek ÖZDEMİR</v>
      </c>
      <c r="AA121" s="827" t="e">
        <f>VLOOKUP(AA119,'Course List (program)'!$G$2:$L$100,3,FALSE)</f>
        <v>#N/A</v>
      </c>
      <c r="AB121" s="827" t="e">
        <f>VLOOKUP(AB119,'Course List (program)'!$G$2:$L$100,3,FALSE)</f>
        <v>#N/A</v>
      </c>
      <c r="AC121" s="830" t="e">
        <f>VLOOKUP(AC119,'Course List (program)'!$G$2:$L$100,3,FALSE)</f>
        <v>#N/A</v>
      </c>
      <c r="AD121" s="831" t="e">
        <f>VLOOKUP(AD119,'Course List (program)'!$G$2:$L$100,3,FALSE)</f>
        <v>#N/A</v>
      </c>
      <c r="AE121" s="827" t="str">
        <f>VLOOKUP(AE119,'Course List (program)'!$G$2:$L$100,3,FALSE)</f>
        <v>Öğr. Gör. Ayla KARACABEY</v>
      </c>
      <c r="AF121" s="827" t="e">
        <f>VLOOKUP(AF119,'Course List (program)'!$G$2:$L$100,3,FALSE)</f>
        <v>#N/A</v>
      </c>
      <c r="AG121" s="828" t="e">
        <f>VLOOKUP(AG119,'Course List (program)'!$G$2:$L$100,3,FALSE)</f>
        <v>#N/A</v>
      </c>
      <c r="AH121" s="829" t="str">
        <f>VLOOKUP(AH119,'Course List (program)'!$G$2:$L$100,3,FALSE)</f>
        <v>Prof. Dr. Oya PAKDİL</v>
      </c>
      <c r="AI121" s="827" t="str">
        <f>VLOOKUP(AI119,'Course List (program)'!$G$2:$L$100,3,FALSE)</f>
        <v>Prof. Dr. Şahap ÇAKIN</v>
      </c>
      <c r="AJ121" s="827" t="str">
        <f>VLOOKUP(AJ119,'Course List (program)'!$G$2:$L$100,3,FALSE)</f>
        <v>Öğr. Gör. Erdal ÖZYURT</v>
      </c>
      <c r="AK121" s="830" t="e">
        <f>VLOOKUP(AK119,'Course List (program)'!$G$2:$L$100,3,FALSE)</f>
        <v>#N/A</v>
      </c>
      <c r="AL121" s="831" t="e">
        <f>VLOOKUP(AL119,'Course List (program)'!$G$2:$L$100,3,FALSE)</f>
        <v>#N/A</v>
      </c>
      <c r="AM121" s="827" t="e">
        <f>VLOOKUP(AM119,'Course List (program)'!$G$2:$L$100,3,FALSE)</f>
        <v>#N/A</v>
      </c>
      <c r="AN121" s="827" t="e">
        <f>VLOOKUP(AN119,'Course List (program)'!$G$2:$L$100,3,FALSE)</f>
        <v>#N/A</v>
      </c>
      <c r="AO121" s="828" t="e">
        <f>VLOOKUP(AO119,'Course List (program)'!$G$2:$L$100,3,FALSE)</f>
        <v>#N/A</v>
      </c>
      <c r="AP121" s="829" t="str">
        <f>VLOOKUP(AP119,'Course List (program)'!$G$2:$L$100,3,FALSE)</f>
        <v>Rectorate4</v>
      </c>
      <c r="AQ121" s="827" t="str">
        <f>VLOOKUP(AQ119,'Course List (program)'!$G$2:$L$100,3,FALSE)</f>
        <v>Yrd. Doç. Dr. Togan TONG</v>
      </c>
      <c r="AR121" s="827" t="e">
        <f>VLOOKUP(AR119,'Course List (program)'!$G$2:$L$100,3,FALSE)</f>
        <v>#N/A</v>
      </c>
      <c r="AS121" s="830" t="e">
        <f>VLOOKUP(AS119,'Course List (program)'!$G$2:$L$100,3,FALSE)</f>
        <v>#N/A</v>
      </c>
      <c r="AT121" s="1057"/>
    </row>
    <row r="122" spans="1:46" ht="39.950000000000003" hidden="1" customHeight="1" x14ac:dyDescent="0.4">
      <c r="A122" s="700">
        <v>3</v>
      </c>
      <c r="B122" s="700" t="s">
        <v>540</v>
      </c>
      <c r="C122" s="1053"/>
      <c r="D122" s="772"/>
      <c r="E122" s="773"/>
      <c r="F122" s="745">
        <f>VLOOKUP(F119,'Course List (program)'!$G$2:$L$100,6,FALSE)</f>
        <v>0</v>
      </c>
      <c r="G122" s="745" t="e">
        <f>VLOOKUP(G119,'Course List (program)'!$G$2:$L$100,6,FALSE)</f>
        <v>#N/A</v>
      </c>
      <c r="H122" s="745" t="e">
        <f>VLOOKUP(H119,'Course List (program)'!$G$2:$L$100,6,FALSE)</f>
        <v>#N/A</v>
      </c>
      <c r="I122" s="746" t="e">
        <f>VLOOKUP(I119,'Course List (program)'!$G$2:$L$100,6,FALSE)</f>
        <v>#N/A</v>
      </c>
      <c r="J122" s="747" t="e">
        <f>VLOOKUP(J119,'Course List (program)'!$G$2:$L$100,6,FALSE)</f>
        <v>#N/A</v>
      </c>
      <c r="K122" s="745">
        <f>VLOOKUP(K119,'Course List (program)'!$G$2:$L$100,6,FALSE)</f>
        <v>0</v>
      </c>
      <c r="L122" s="745" t="e">
        <f>VLOOKUP(L119,'Course List (program)'!$G$2:$L$100,6,FALSE)</f>
        <v>#N/A</v>
      </c>
      <c r="M122" s="748" t="e">
        <f>VLOOKUP(M119,'Course List (program)'!$G$2:$L$100,6,FALSE)</f>
        <v>#N/A</v>
      </c>
      <c r="N122" s="749">
        <f>VLOOKUP(N119,'Course List (program)'!$G$2:$L$100,6,FALSE)</f>
        <v>0</v>
      </c>
      <c r="O122" s="745" t="e">
        <f>VLOOKUP(O119,'Course List (program)'!$G$2:$L$100,6,FALSE)</f>
        <v>#N/A</v>
      </c>
      <c r="P122" s="745" t="e">
        <f>VLOOKUP(P119,'Course List (program)'!$G$2:$L$100,6,FALSE)</f>
        <v>#N/A</v>
      </c>
      <c r="Q122" s="746" t="e">
        <f>VLOOKUP(Q119,'Course List (program)'!$G$2:$L$100,6,FALSE)</f>
        <v>#N/A</v>
      </c>
      <c r="R122" s="747" t="e">
        <f>VLOOKUP(R119,'Course List (program)'!$G$2:$L$100,6,FALSE)</f>
        <v>#N/A</v>
      </c>
      <c r="S122" s="745">
        <f>VLOOKUP(S119,'Course List (program)'!$G$2:$L$100,6,FALSE)</f>
        <v>0</v>
      </c>
      <c r="T122" s="745" t="e">
        <f>VLOOKUP(T119,'Course List (program)'!$G$2:$L$100,6,FALSE)</f>
        <v>#N/A</v>
      </c>
      <c r="U122" s="748" t="e">
        <f>VLOOKUP(U119,'Course List (program)'!$G$2:$L$100,6,FALSE)</f>
        <v>#N/A</v>
      </c>
      <c r="V122" s="749">
        <f>VLOOKUP(V119,'Course List (program)'!$G$2:$L$100,6,FALSE)</f>
        <v>0</v>
      </c>
      <c r="W122" s="745" t="e">
        <f>VLOOKUP(W119,'Course List (program)'!$G$2:$L$100,6,FALSE)</f>
        <v>#N/A</v>
      </c>
      <c r="X122" s="745" t="e">
        <f>VLOOKUP(X119,'Course List (program)'!$G$2:$L$100,6,FALSE)</f>
        <v>#N/A</v>
      </c>
      <c r="Y122" s="746" t="e">
        <f>VLOOKUP(Y119,'Course List (program)'!$G$2:$L$100,6,FALSE)</f>
        <v>#N/A</v>
      </c>
      <c r="Z122" s="747">
        <f>VLOOKUP(Z119,'Course List (program)'!$G$2:$L$100,6,FALSE)</f>
        <v>0</v>
      </c>
      <c r="AA122" s="745" t="e">
        <f>VLOOKUP(AA119,'Course List (program)'!$G$2:$L$100,6,FALSE)</f>
        <v>#N/A</v>
      </c>
      <c r="AB122" s="745" t="e">
        <f>VLOOKUP(AB119,'Course List (program)'!$G$2:$L$100,6,FALSE)</f>
        <v>#N/A</v>
      </c>
      <c r="AC122" s="748" t="e">
        <f>VLOOKUP(AC119,'Course List (program)'!$G$2:$L$100,6,FALSE)</f>
        <v>#N/A</v>
      </c>
      <c r="AD122" s="749" t="e">
        <f>VLOOKUP(AD119,'Course List (program)'!$G$2:$L$100,6,FALSE)</f>
        <v>#N/A</v>
      </c>
      <c r="AE122" s="745">
        <f>VLOOKUP(AE119,'Course List (program)'!$G$2:$L$100,6,FALSE)</f>
        <v>0</v>
      </c>
      <c r="AF122" s="745" t="e">
        <f>VLOOKUP(AF119,'Course List (program)'!$G$2:$L$100,6,FALSE)</f>
        <v>#N/A</v>
      </c>
      <c r="AG122" s="746" t="e">
        <f>VLOOKUP(AG119,'Course List (program)'!$G$2:$L$100,6,FALSE)</f>
        <v>#N/A</v>
      </c>
      <c r="AH122" s="747">
        <f>VLOOKUP(AH119,'Course List (program)'!$G$2:$L$100,6,FALSE)</f>
        <v>0</v>
      </c>
      <c r="AI122" s="745">
        <f>VLOOKUP(AI119,'Course List (program)'!$G$2:$L$100,6,FALSE)</f>
        <v>0</v>
      </c>
      <c r="AJ122" s="745">
        <f>VLOOKUP(AJ119,'Course List (program)'!$G$2:$L$100,6,FALSE)</f>
        <v>0</v>
      </c>
      <c r="AK122" s="748" t="e">
        <f>VLOOKUP(AK119,'Course List (program)'!$G$2:$L$100,6,FALSE)</f>
        <v>#N/A</v>
      </c>
      <c r="AL122" s="750" t="e">
        <f>VLOOKUP(AL119,'Course List (program)'!$G$2:$L$100,6,FALSE)</f>
        <v>#N/A</v>
      </c>
      <c r="AM122" s="745" t="e">
        <f>VLOOKUP(AM119,'Course List (program)'!$G$2:$L$100,6,FALSE)</f>
        <v>#N/A</v>
      </c>
      <c r="AN122" s="745" t="e">
        <f>VLOOKUP(AN119,'Course List (program)'!$G$2:$L$100,6,FALSE)</f>
        <v>#N/A</v>
      </c>
      <c r="AO122" s="746" t="e">
        <f>VLOOKUP(AO119,'Course List (program)'!$G$2:$L$100,6,FALSE)</f>
        <v>#N/A</v>
      </c>
      <c r="AP122" s="747">
        <f>VLOOKUP(AP119,'Course List (program)'!$G$2:$L$100,6,FALSE)</f>
        <v>0</v>
      </c>
      <c r="AQ122" s="745" t="str">
        <f>VLOOKUP(AQ119,'Course List (program)'!$G$2:$L$100,6,FALSE)</f>
        <v>GSF.222</v>
      </c>
      <c r="AR122" s="745" t="e">
        <f>VLOOKUP(AR119,'Course List (program)'!$G$2:$L$100,6,FALSE)</f>
        <v>#N/A</v>
      </c>
      <c r="AS122" s="748" t="e">
        <f>VLOOKUP(AS119,'Course List (program)'!$G$2:$L$100,6,FALSE)</f>
        <v>#N/A</v>
      </c>
      <c r="AT122" s="1057"/>
    </row>
    <row r="123" spans="1:46" s="743" customFormat="1" ht="39.950000000000003" customHeight="1" x14ac:dyDescent="0.4">
      <c r="A123" s="700">
        <v>3</v>
      </c>
      <c r="B123" s="700" t="s">
        <v>13</v>
      </c>
      <c r="C123" s="1053"/>
      <c r="D123" s="794">
        <v>0.70833333333333337</v>
      </c>
      <c r="E123" s="795">
        <v>9</v>
      </c>
      <c r="F123" s="796" t="str">
        <f>Section1Draft!E65</f>
        <v>ARCH 351.11</v>
      </c>
      <c r="G123" s="796">
        <f>Section2Draft!$E$65</f>
        <v>0</v>
      </c>
      <c r="H123" s="796">
        <f>Section3Draft!E65</f>
        <v>0</v>
      </c>
      <c r="I123" s="797">
        <f>Section4Draft!E65</f>
        <v>0</v>
      </c>
      <c r="J123" s="798">
        <f>Section1Draft!L65</f>
        <v>0</v>
      </c>
      <c r="K123" s="796" t="str">
        <f>Section2Draft!L65</f>
        <v>HTR 302.0A</v>
      </c>
      <c r="L123" s="796">
        <f>Section3Draft!L65</f>
        <v>0</v>
      </c>
      <c r="M123" s="799">
        <f>Section4Draft!L65</f>
        <v>0</v>
      </c>
      <c r="N123" s="800" t="str">
        <f>Section1Draft!F65</f>
        <v>ARCH 341.11</v>
      </c>
      <c r="O123" s="796">
        <f>Section2Draft!F65</f>
        <v>0</v>
      </c>
      <c r="P123" s="796">
        <f>Section3Draft!F65</f>
        <v>0</v>
      </c>
      <c r="Q123" s="797">
        <f>Section4Draft!F65</f>
        <v>0</v>
      </c>
      <c r="R123" s="798">
        <f>Section1Draft!M65</f>
        <v>0</v>
      </c>
      <c r="S123" s="796">
        <f>Section2Draft!M65</f>
        <v>0</v>
      </c>
      <c r="T123" s="796">
        <f>Section3Draft!M65</f>
        <v>0</v>
      </c>
      <c r="U123" s="799">
        <f>Section4Draft!M65</f>
        <v>0</v>
      </c>
      <c r="V123" s="800">
        <f>Section1Draft!G65</f>
        <v>0</v>
      </c>
      <c r="W123" s="796">
        <f>Section2Draft!G65</f>
        <v>0</v>
      </c>
      <c r="X123" s="796">
        <f>Section3Draft!G65</f>
        <v>0</v>
      </c>
      <c r="Y123" s="797">
        <f>Section4Draft!G65</f>
        <v>0</v>
      </c>
      <c r="Z123" s="798" t="str">
        <f>Section1Draft!N65</f>
        <v>ARCH 467.11</v>
      </c>
      <c r="AA123" s="796">
        <f>Section2Draft!N65</f>
        <v>0</v>
      </c>
      <c r="AB123" s="796">
        <f>Section3Draft!N65</f>
        <v>0</v>
      </c>
      <c r="AC123" s="799">
        <f>Section4Draft!N65</f>
        <v>0</v>
      </c>
      <c r="AD123" s="800">
        <f>Section1Draft!H65</f>
        <v>0</v>
      </c>
      <c r="AE123" s="796" t="str">
        <f>Section2Draft!H65</f>
        <v>ARCH 351.12</v>
      </c>
      <c r="AF123" s="796">
        <f>Section3Draft!H65</f>
        <v>0</v>
      </c>
      <c r="AG123" s="797">
        <f>Section4Draft!H65</f>
        <v>0</v>
      </c>
      <c r="AH123" s="798" t="str">
        <f>Section1Draft!O65</f>
        <v>ARCH 352.11</v>
      </c>
      <c r="AI123" s="796" t="str">
        <f>Section2Draft!O65</f>
        <v>ARCH 352.12</v>
      </c>
      <c r="AJ123" s="796" t="str">
        <f>Section3Draft!O65</f>
        <v>ARCH 352.13</v>
      </c>
      <c r="AK123" s="799">
        <f>Section4Draft!O65</f>
        <v>0</v>
      </c>
      <c r="AL123" s="800">
        <f>Section1Draft!I65</f>
        <v>0</v>
      </c>
      <c r="AM123" s="796">
        <f>Section2Draft!I65</f>
        <v>0</v>
      </c>
      <c r="AN123" s="796">
        <f>Section3Draft!I65</f>
        <v>0</v>
      </c>
      <c r="AO123" s="797">
        <f>Section4Draft!I65</f>
        <v>0</v>
      </c>
      <c r="AP123" s="798" t="str">
        <f>Section1Draft!P65</f>
        <v>HTR 302.0A</v>
      </c>
      <c r="AQ123" s="796" t="str">
        <f>Section2Draft!P65</f>
        <v>ARCH 338.12</v>
      </c>
      <c r="AR123" s="796">
        <f>Section3Draft!P65</f>
        <v>0</v>
      </c>
      <c r="AS123" s="799">
        <f>Section4Draft!P65</f>
        <v>0</v>
      </c>
      <c r="AT123" s="1057"/>
    </row>
    <row r="124" spans="1:46" s="820" customFormat="1" ht="60" customHeight="1" x14ac:dyDescent="0.35">
      <c r="A124" s="814">
        <v>3</v>
      </c>
      <c r="B124" s="814" t="s">
        <v>14</v>
      </c>
      <c r="C124" s="1053"/>
      <c r="D124" s="809"/>
      <c r="E124" s="810"/>
      <c r="F124" s="815" t="str">
        <f>VLOOKUP(F123,'Course List (program)'!$G$2:$L$100,2,FALSE)</f>
        <v xml:space="preserve">Architectural Design Studio III </v>
      </c>
      <c r="G124" s="815" t="e">
        <f>VLOOKUP(G123,'Course List (program)'!$G$2:$L$100,2,FALSE)</f>
        <v>#N/A</v>
      </c>
      <c r="H124" s="815" t="e">
        <f>VLOOKUP(H123,'Course List (program)'!$G$2:$L$100,2,FALSE)</f>
        <v>#N/A</v>
      </c>
      <c r="I124" s="816" t="e">
        <f>VLOOKUP(I123,'Course List (program)'!$G$2:$L$100,2,FALSE)</f>
        <v>#N/A</v>
      </c>
      <c r="J124" s="817" t="e">
        <f>VLOOKUP(J123,'Course List (program)'!$G$2:$L$100,2,FALSE)</f>
        <v>#N/A</v>
      </c>
      <c r="K124" s="815" t="str">
        <f>VLOOKUP(K123,'Course List (program)'!$G$2:$L$100,2,FALSE)</f>
        <v>History of Turkish Revolution II</v>
      </c>
      <c r="L124" s="815" t="e">
        <f>VLOOKUP(L123,'Course List (program)'!$G$2:$L$100,2,FALSE)</f>
        <v>#N/A</v>
      </c>
      <c r="M124" s="818" t="e">
        <f>VLOOKUP(M123,'Course List (program)'!$G$2:$L$100,2,FALSE)</f>
        <v>#N/A</v>
      </c>
      <c r="N124" s="819" t="str">
        <f>VLOOKUP(N123,'Course List (program)'!$G$2:$L$100,2,FALSE)</f>
        <v>Architectural Structures</v>
      </c>
      <c r="O124" s="815" t="e">
        <f>VLOOKUP(O123,'Course List (program)'!$G$2:$L$100,2,FALSE)</f>
        <v>#N/A</v>
      </c>
      <c r="P124" s="815" t="e">
        <f>VLOOKUP(P123,'Course List (program)'!$G$2:$L$100,2,FALSE)</f>
        <v>#N/A</v>
      </c>
      <c r="Q124" s="816" t="e">
        <f>VLOOKUP(Q123,'Course List (program)'!$G$2:$L$100,2,FALSE)</f>
        <v>#N/A</v>
      </c>
      <c r="R124" s="817" t="e">
        <f>VLOOKUP(R123,'Course List (program)'!$G$2:$L$100,2,FALSE)</f>
        <v>#N/A</v>
      </c>
      <c r="S124" s="815" t="e">
        <f>VLOOKUP(S123,'Course List (program)'!$G$2:$L$100,2,FALSE)</f>
        <v>#N/A</v>
      </c>
      <c r="T124" s="815" t="e">
        <f>VLOOKUP(T123,'Course List (program)'!$G$2:$L$100,2,FALSE)</f>
        <v>#N/A</v>
      </c>
      <c r="U124" s="818" t="e">
        <f>VLOOKUP(U123,'Course List (program)'!$G$2:$L$100,2,FALSE)</f>
        <v>#N/A</v>
      </c>
      <c r="V124" s="819" t="e">
        <f>VLOOKUP(V123,'Course List (program)'!$G$2:$L$100,2,FALSE)</f>
        <v>#N/A</v>
      </c>
      <c r="W124" s="815" t="e">
        <f>VLOOKUP(W123,'Course List (program)'!$G$2:$L$100,2,FALSE)</f>
        <v>#N/A</v>
      </c>
      <c r="X124" s="815" t="e">
        <f>VLOOKUP(X123,'Course List (program)'!$G$2:$L$100,2,FALSE)</f>
        <v>#N/A</v>
      </c>
      <c r="Y124" s="816" t="e">
        <f>VLOOKUP(Y123,'Course List (program)'!$G$2:$L$100,2,FALSE)</f>
        <v>#N/A</v>
      </c>
      <c r="Z124" s="817" t="str">
        <f>VLOOKUP(Z123,'Course List (program)'!$G$2:$L$100,2,FALSE)</f>
        <v>Theory and Application of Town Planning</v>
      </c>
      <c r="AA124" s="815" t="e">
        <f>VLOOKUP(AA123,'Course List (program)'!$G$2:$L$100,2,FALSE)</f>
        <v>#N/A</v>
      </c>
      <c r="AB124" s="815" t="e">
        <f>VLOOKUP(AB123,'Course List (program)'!$G$2:$L$100,2,FALSE)</f>
        <v>#N/A</v>
      </c>
      <c r="AC124" s="818" t="e">
        <f>VLOOKUP(AC123,'Course List (program)'!$G$2:$L$100,2,FALSE)</f>
        <v>#N/A</v>
      </c>
      <c r="AD124" s="819" t="e">
        <f>VLOOKUP(AD123,'Course List (program)'!$G$2:$L$100,2,FALSE)</f>
        <v>#N/A</v>
      </c>
      <c r="AE124" s="815" t="str">
        <f>VLOOKUP(AE123,'Course List (program)'!$G$2:$L$100,2,FALSE)</f>
        <v xml:space="preserve">Architectural Design Studio III </v>
      </c>
      <c r="AF124" s="815" t="e">
        <f>VLOOKUP(AF123,'Course List (program)'!$G$2:$L$100,2,FALSE)</f>
        <v>#N/A</v>
      </c>
      <c r="AG124" s="816" t="e">
        <f>VLOOKUP(AG123,'Course List (program)'!$G$2:$L$100,2,FALSE)</f>
        <v>#N/A</v>
      </c>
      <c r="AH124" s="817" t="str">
        <f>VLOOKUP(AH123,'Course List (program)'!$G$2:$L$100,2,FALSE)</f>
        <v>Architectural Design Studio IV</v>
      </c>
      <c r="AI124" s="815" t="str">
        <f>VLOOKUP(AI123,'Course List (program)'!$G$2:$L$100,2,FALSE)</f>
        <v>Architectural Design Studio IV</v>
      </c>
      <c r="AJ124" s="815" t="str">
        <f>VLOOKUP(AJ123,'Course List (program)'!$G$2:$L$100,2,FALSE)</f>
        <v>Architectural Design Studio IV</v>
      </c>
      <c r="AK124" s="818" t="e">
        <f>VLOOKUP(AK123,'Course List (program)'!$G$2:$L$100,2,FALSE)</f>
        <v>#N/A</v>
      </c>
      <c r="AL124" s="819" t="e">
        <f>VLOOKUP(AL123,'Course List (program)'!$G$2:$L$100,2,FALSE)</f>
        <v>#N/A</v>
      </c>
      <c r="AM124" s="815" t="e">
        <f>VLOOKUP(AM123,'Course List (program)'!$G$2:$L$100,2,FALSE)</f>
        <v>#N/A</v>
      </c>
      <c r="AN124" s="815" t="e">
        <f>VLOOKUP(AN123,'Course List (program)'!$G$2:$L$100,2,FALSE)</f>
        <v>#N/A</v>
      </c>
      <c r="AO124" s="816" t="e">
        <f>VLOOKUP(AO123,'Course List (program)'!$G$2:$L$100,2,FALSE)</f>
        <v>#N/A</v>
      </c>
      <c r="AP124" s="817" t="str">
        <f>VLOOKUP(AP123,'Course List (program)'!$G$2:$L$100,2,FALSE)</f>
        <v>History of Turkish Revolution II</v>
      </c>
      <c r="AQ124" s="815" t="str">
        <f>VLOOKUP(AQ123,'Course List (program)'!$G$2:$L$100,2,FALSE)</f>
        <v xml:space="preserve">CAD for Architects II </v>
      </c>
      <c r="AR124" s="815" t="e">
        <f>VLOOKUP(AR123,'Course List (program)'!$G$2:$L$100,2,FALSE)</f>
        <v>#N/A</v>
      </c>
      <c r="AS124" s="818" t="e">
        <f>VLOOKUP(AS123,'Course List (program)'!$G$2:$L$100,2,FALSE)</f>
        <v>#N/A</v>
      </c>
      <c r="AT124" s="1057"/>
    </row>
    <row r="125" spans="1:46" s="808" customFormat="1" ht="39.950000000000003" customHeight="1" x14ac:dyDescent="0.3">
      <c r="A125" s="813">
        <v>3</v>
      </c>
      <c r="B125" s="813" t="s">
        <v>809</v>
      </c>
      <c r="C125" s="1053"/>
      <c r="D125" s="834"/>
      <c r="E125" s="835"/>
      <c r="F125" s="827" t="str">
        <f>VLOOKUP(F123,'Course List (program)'!$G$2:$L$100,3,FALSE)</f>
        <v>Yrd. Doç. Dr. Engin ÜNAL</v>
      </c>
      <c r="G125" s="827" t="e">
        <f>VLOOKUP(G123,'Course List (program)'!$G$2:$L$100,3,FALSE)</f>
        <v>#N/A</v>
      </c>
      <c r="H125" s="827" t="e">
        <f>VLOOKUP(H123,'Course List (program)'!$G$2:$L$100,3,FALSE)</f>
        <v>#N/A</v>
      </c>
      <c r="I125" s="828" t="e">
        <f>VLOOKUP(I123,'Course List (program)'!$G$2:$L$100,3,FALSE)</f>
        <v>#N/A</v>
      </c>
      <c r="J125" s="829" t="e">
        <f>VLOOKUP(J123,'Course List (program)'!$G$2:$L$100,3,FALSE)</f>
        <v>#N/A</v>
      </c>
      <c r="K125" s="827" t="str">
        <f>VLOOKUP(K123,'Course List (program)'!$G$2:$L$100,3,FALSE)</f>
        <v>Rectorate4</v>
      </c>
      <c r="L125" s="827" t="e">
        <f>VLOOKUP(L123,'Course List (program)'!$G$2:$L$100,3,FALSE)</f>
        <v>#N/A</v>
      </c>
      <c r="M125" s="830" t="e">
        <f>VLOOKUP(M123,'Course List (program)'!$G$2:$L$100,3,FALSE)</f>
        <v>#N/A</v>
      </c>
      <c r="N125" s="831" t="str">
        <f>VLOOKUP(N123,'Course List (program)'!$G$2:$L$100,3,FALSE)</f>
        <v>Yrd. Doç. Dr. Engin ÜNAL</v>
      </c>
      <c r="O125" s="827" t="e">
        <f>VLOOKUP(O123,'Course List (program)'!$G$2:$L$100,3,FALSE)</f>
        <v>#N/A</v>
      </c>
      <c r="P125" s="827" t="e">
        <f>VLOOKUP(P123,'Course List (program)'!$G$2:$L$100,3,FALSE)</f>
        <v>#N/A</v>
      </c>
      <c r="Q125" s="828" t="e">
        <f>VLOOKUP(Q123,'Course List (program)'!$G$2:$L$100,3,FALSE)</f>
        <v>#N/A</v>
      </c>
      <c r="R125" s="829" t="e">
        <f>VLOOKUP(R123,'Course List (program)'!$G$2:$L$100,3,FALSE)</f>
        <v>#N/A</v>
      </c>
      <c r="S125" s="827" t="e">
        <f>VLOOKUP(S123,'Course List (program)'!$G$2:$L$100,3,FALSE)</f>
        <v>#N/A</v>
      </c>
      <c r="T125" s="827" t="e">
        <f>VLOOKUP(T123,'Course List (program)'!$G$2:$L$100,3,FALSE)</f>
        <v>#N/A</v>
      </c>
      <c r="U125" s="830" t="e">
        <f>VLOOKUP(U123,'Course List (program)'!$G$2:$L$100,3,FALSE)</f>
        <v>#N/A</v>
      </c>
      <c r="V125" s="831" t="e">
        <f>VLOOKUP(V123,'Course List (program)'!$G$2:$L$100,3,FALSE)</f>
        <v>#N/A</v>
      </c>
      <c r="W125" s="827" t="e">
        <f>VLOOKUP(W123,'Course List (program)'!$G$2:$L$100,3,FALSE)</f>
        <v>#N/A</v>
      </c>
      <c r="X125" s="827" t="e">
        <f>VLOOKUP(X123,'Course List (program)'!$G$2:$L$100,3,FALSE)</f>
        <v>#N/A</v>
      </c>
      <c r="Y125" s="828" t="e">
        <f>VLOOKUP(Y123,'Course List (program)'!$G$2:$L$100,3,FALSE)</f>
        <v>#N/A</v>
      </c>
      <c r="Z125" s="829" t="str">
        <f>VLOOKUP(Z123,'Course List (program)'!$G$2:$L$100,3,FALSE)</f>
        <v>Doç. Dr. A. Dilek ÖZDEMİR</v>
      </c>
      <c r="AA125" s="827" t="e">
        <f>VLOOKUP(AA123,'Course List (program)'!$G$2:$L$100,3,FALSE)</f>
        <v>#N/A</v>
      </c>
      <c r="AB125" s="827" t="e">
        <f>VLOOKUP(AB123,'Course List (program)'!$G$2:$L$100,3,FALSE)</f>
        <v>#N/A</v>
      </c>
      <c r="AC125" s="830" t="e">
        <f>VLOOKUP(AC123,'Course List (program)'!$G$2:$L$100,3,FALSE)</f>
        <v>#N/A</v>
      </c>
      <c r="AD125" s="831" t="e">
        <f>VLOOKUP(AD123,'Course List (program)'!$G$2:$L$100,3,FALSE)</f>
        <v>#N/A</v>
      </c>
      <c r="AE125" s="827" t="str">
        <f>VLOOKUP(AE123,'Course List (program)'!$G$2:$L$100,3,FALSE)</f>
        <v>Öğr. Gör. Ayla KARACABEY</v>
      </c>
      <c r="AF125" s="827" t="e">
        <f>VLOOKUP(AF123,'Course List (program)'!$G$2:$L$100,3,FALSE)</f>
        <v>#N/A</v>
      </c>
      <c r="AG125" s="828" t="e">
        <f>VLOOKUP(AG123,'Course List (program)'!$G$2:$L$100,3,FALSE)</f>
        <v>#N/A</v>
      </c>
      <c r="AH125" s="829" t="str">
        <f>VLOOKUP(AH123,'Course List (program)'!$G$2:$L$100,3,FALSE)</f>
        <v>Prof. Dr. Oya PAKDİL</v>
      </c>
      <c r="AI125" s="827" t="str">
        <f>VLOOKUP(AI123,'Course List (program)'!$G$2:$L$100,3,FALSE)</f>
        <v>Prof. Dr. Şahap ÇAKIN</v>
      </c>
      <c r="AJ125" s="827" t="str">
        <f>VLOOKUP(AJ123,'Course List (program)'!$G$2:$L$100,3,FALSE)</f>
        <v>Öğr. Gör. Erdal ÖZYURT</v>
      </c>
      <c r="AK125" s="830" t="e">
        <f>VLOOKUP(AK123,'Course List (program)'!$G$2:$L$100,3,FALSE)</f>
        <v>#N/A</v>
      </c>
      <c r="AL125" s="831" t="e">
        <f>VLOOKUP(AL123,'Course List (program)'!$G$2:$L$100,3,FALSE)</f>
        <v>#N/A</v>
      </c>
      <c r="AM125" s="827" t="e">
        <f>VLOOKUP(AM123,'Course List (program)'!$G$2:$L$100,3,FALSE)</f>
        <v>#N/A</v>
      </c>
      <c r="AN125" s="827" t="e">
        <f>VLOOKUP(AN123,'Course List (program)'!$G$2:$L$100,3,FALSE)</f>
        <v>#N/A</v>
      </c>
      <c r="AO125" s="828" t="e">
        <f>VLOOKUP(AO123,'Course List (program)'!$G$2:$L$100,3,FALSE)</f>
        <v>#N/A</v>
      </c>
      <c r="AP125" s="829" t="str">
        <f>VLOOKUP(AP123,'Course List (program)'!$G$2:$L$100,3,FALSE)</f>
        <v>Rectorate4</v>
      </c>
      <c r="AQ125" s="827" t="str">
        <f>VLOOKUP(AQ123,'Course List (program)'!$G$2:$L$100,3,FALSE)</f>
        <v>Yrd. Doç. Dr. Togan TONG</v>
      </c>
      <c r="AR125" s="827" t="e">
        <f>VLOOKUP(AR123,'Course List (program)'!$G$2:$L$100,3,FALSE)</f>
        <v>#N/A</v>
      </c>
      <c r="AS125" s="830" t="e">
        <f>VLOOKUP(AS123,'Course List (program)'!$G$2:$L$100,3,FALSE)</f>
        <v>#N/A</v>
      </c>
      <c r="AT125" s="1057"/>
    </row>
    <row r="126" spans="1:46" ht="39.950000000000003" hidden="1" customHeight="1" x14ac:dyDescent="0.4">
      <c r="A126" s="700">
        <v>3</v>
      </c>
      <c r="B126" s="700" t="s">
        <v>540</v>
      </c>
      <c r="C126" s="1053"/>
      <c r="D126" s="772"/>
      <c r="E126" s="773"/>
      <c r="F126" s="745">
        <f>VLOOKUP(F123,'Course List (program)'!$G$2:$L$100,6,FALSE)</f>
        <v>0</v>
      </c>
      <c r="G126" s="745" t="e">
        <f>VLOOKUP(G123,'Course List (program)'!$G$2:$L$100,6,FALSE)</f>
        <v>#N/A</v>
      </c>
      <c r="H126" s="745" t="e">
        <f>VLOOKUP(H123,'Course List (program)'!$G$2:$L$100,6,FALSE)</f>
        <v>#N/A</v>
      </c>
      <c r="I126" s="746" t="e">
        <f>VLOOKUP(I123,'Course List (program)'!$G$2:$L$100,6,FALSE)</f>
        <v>#N/A</v>
      </c>
      <c r="J126" s="747" t="e">
        <f>VLOOKUP(J123,'Course List (program)'!$G$2:$L$100,6,FALSE)</f>
        <v>#N/A</v>
      </c>
      <c r="K126" s="745">
        <f>VLOOKUP(K123,'Course List (program)'!$G$2:$L$100,6,FALSE)</f>
        <v>0</v>
      </c>
      <c r="L126" s="745" t="e">
        <f>VLOOKUP(L123,'Course List (program)'!$G$2:$L$100,6,FALSE)</f>
        <v>#N/A</v>
      </c>
      <c r="M126" s="748" t="e">
        <f>VLOOKUP(M123,'Course List (program)'!$G$2:$L$100,6,FALSE)</f>
        <v>#N/A</v>
      </c>
      <c r="N126" s="749">
        <f>VLOOKUP(N123,'Course List (program)'!$G$2:$L$100,6,FALSE)</f>
        <v>0</v>
      </c>
      <c r="O126" s="745" t="e">
        <f>VLOOKUP(O123,'Course List (program)'!$G$2:$L$100,6,FALSE)</f>
        <v>#N/A</v>
      </c>
      <c r="P126" s="745" t="e">
        <f>VLOOKUP(P123,'Course List (program)'!$G$2:$L$100,6,FALSE)</f>
        <v>#N/A</v>
      </c>
      <c r="Q126" s="746" t="e">
        <f>VLOOKUP(Q123,'Course List (program)'!$G$2:$L$100,6,FALSE)</f>
        <v>#N/A</v>
      </c>
      <c r="R126" s="747" t="e">
        <f>VLOOKUP(R123,'Course List (program)'!$G$2:$L$100,6,FALSE)</f>
        <v>#N/A</v>
      </c>
      <c r="S126" s="745" t="e">
        <f>VLOOKUP(S123,'Course List (program)'!$G$2:$L$100,6,FALSE)</f>
        <v>#N/A</v>
      </c>
      <c r="T126" s="745" t="e">
        <f>VLOOKUP(T123,'Course List (program)'!$G$2:$L$100,6,FALSE)</f>
        <v>#N/A</v>
      </c>
      <c r="U126" s="748" t="e">
        <f>VLOOKUP(U123,'Course List (program)'!$G$2:$L$100,6,FALSE)</f>
        <v>#N/A</v>
      </c>
      <c r="V126" s="749" t="e">
        <f>VLOOKUP(V123,'Course List (program)'!$G$2:$L$100,6,FALSE)</f>
        <v>#N/A</v>
      </c>
      <c r="W126" s="745" t="e">
        <f>VLOOKUP(W123,'Course List (program)'!$G$2:$L$100,6,FALSE)</f>
        <v>#N/A</v>
      </c>
      <c r="X126" s="745" t="e">
        <f>VLOOKUP(X123,'Course List (program)'!$G$2:$L$100,6,FALSE)</f>
        <v>#N/A</v>
      </c>
      <c r="Y126" s="746" t="e">
        <f>VLOOKUP(Y123,'Course List (program)'!$G$2:$L$100,6,FALSE)</f>
        <v>#N/A</v>
      </c>
      <c r="Z126" s="747">
        <f>VLOOKUP(Z123,'Course List (program)'!$G$2:$L$100,6,FALSE)</f>
        <v>0</v>
      </c>
      <c r="AA126" s="745" t="e">
        <f>VLOOKUP(AA123,'Course List (program)'!$G$2:$L$100,6,FALSE)</f>
        <v>#N/A</v>
      </c>
      <c r="AB126" s="745" t="e">
        <f>VLOOKUP(AB123,'Course List (program)'!$G$2:$L$100,6,FALSE)</f>
        <v>#N/A</v>
      </c>
      <c r="AC126" s="748" t="e">
        <f>VLOOKUP(AC123,'Course List (program)'!$G$2:$L$100,6,FALSE)</f>
        <v>#N/A</v>
      </c>
      <c r="AD126" s="749" t="e">
        <f>VLOOKUP(AD123,'Course List (program)'!$G$2:$L$100,6,FALSE)</f>
        <v>#N/A</v>
      </c>
      <c r="AE126" s="745">
        <f>VLOOKUP(AE123,'Course List (program)'!$G$2:$L$100,6,FALSE)</f>
        <v>0</v>
      </c>
      <c r="AF126" s="745" t="e">
        <f>VLOOKUP(AF123,'Course List (program)'!$G$2:$L$100,6,FALSE)</f>
        <v>#N/A</v>
      </c>
      <c r="AG126" s="746" t="e">
        <f>VLOOKUP(AG123,'Course List (program)'!$G$2:$L$100,6,FALSE)</f>
        <v>#N/A</v>
      </c>
      <c r="AH126" s="747">
        <f>VLOOKUP(AH123,'Course List (program)'!$G$2:$L$100,6,FALSE)</f>
        <v>0</v>
      </c>
      <c r="AI126" s="745">
        <f>VLOOKUP(AI123,'Course List (program)'!$G$2:$L$100,6,FALSE)</f>
        <v>0</v>
      </c>
      <c r="AJ126" s="745">
        <f>VLOOKUP(AJ123,'Course List (program)'!$G$2:$L$100,6,FALSE)</f>
        <v>0</v>
      </c>
      <c r="AK126" s="748" t="e">
        <f>VLOOKUP(AK123,'Course List (program)'!$G$2:$L$100,6,FALSE)</f>
        <v>#N/A</v>
      </c>
      <c r="AL126" s="750" t="e">
        <f>VLOOKUP(AL123,'Course List (program)'!$G$2:$L$100,6,FALSE)</f>
        <v>#N/A</v>
      </c>
      <c r="AM126" s="745" t="e">
        <f>VLOOKUP(AM123,'Course List (program)'!$G$2:$L$100,6,FALSE)</f>
        <v>#N/A</v>
      </c>
      <c r="AN126" s="745" t="e">
        <f>VLOOKUP(AN123,'Course List (program)'!$G$2:$L$100,6,FALSE)</f>
        <v>#N/A</v>
      </c>
      <c r="AO126" s="746" t="e">
        <f>VLOOKUP(AO123,'Course List (program)'!$G$2:$L$100,6,FALSE)</f>
        <v>#N/A</v>
      </c>
      <c r="AP126" s="747">
        <f>VLOOKUP(AP123,'Course List (program)'!$G$2:$L$100,6,FALSE)</f>
        <v>0</v>
      </c>
      <c r="AQ126" s="745" t="str">
        <f>VLOOKUP(AQ123,'Course List (program)'!$G$2:$L$100,6,FALSE)</f>
        <v>GSF.222</v>
      </c>
      <c r="AR126" s="745" t="e">
        <f>VLOOKUP(AR123,'Course List (program)'!$G$2:$L$100,6,FALSE)</f>
        <v>#N/A</v>
      </c>
      <c r="AS126" s="748" t="e">
        <f>VLOOKUP(AS123,'Course List (program)'!$G$2:$L$100,6,FALSE)</f>
        <v>#N/A</v>
      </c>
      <c r="AT126" s="1057"/>
    </row>
    <row r="127" spans="1:46" s="743" customFormat="1" ht="39.950000000000003" customHeight="1" x14ac:dyDescent="0.4">
      <c r="A127" s="700">
        <v>3</v>
      </c>
      <c r="B127" s="700" t="s">
        <v>13</v>
      </c>
      <c r="C127" s="1053"/>
      <c r="D127" s="803">
        <v>0.75</v>
      </c>
      <c r="E127" s="804">
        <v>10</v>
      </c>
      <c r="F127" s="796">
        <f>Section1Draft!E67</f>
        <v>0</v>
      </c>
      <c r="G127" s="796">
        <f>Section2Draft!$E$67</f>
        <v>0</v>
      </c>
      <c r="H127" s="796">
        <f>Section3Draft!E67</f>
        <v>0</v>
      </c>
      <c r="I127" s="797">
        <f>Section4Draft!E67</f>
        <v>0</v>
      </c>
      <c r="J127" s="798">
        <f>Section1Draft!L67</f>
        <v>0</v>
      </c>
      <c r="K127" s="796">
        <f>Section2Draft!L67</f>
        <v>0</v>
      </c>
      <c r="L127" s="796">
        <f>Section3Draft!L67</f>
        <v>0</v>
      </c>
      <c r="M127" s="799">
        <f>Section4Draft!L67</f>
        <v>0</v>
      </c>
      <c r="N127" s="800">
        <f>Section1Draft!F67</f>
        <v>0</v>
      </c>
      <c r="O127" s="796">
        <f>Section2Draft!F67</f>
        <v>0</v>
      </c>
      <c r="P127" s="796">
        <f>Section3Draft!F67</f>
        <v>0</v>
      </c>
      <c r="Q127" s="797">
        <f>Section4Draft!F67</f>
        <v>0</v>
      </c>
      <c r="R127" s="798">
        <f>Section1Draft!M67</f>
        <v>0</v>
      </c>
      <c r="S127" s="796">
        <f>Section2Draft!M67</f>
        <v>0</v>
      </c>
      <c r="T127" s="796">
        <f>Section3Draft!M67</f>
        <v>0</v>
      </c>
      <c r="U127" s="799">
        <f>Section4Draft!M67</f>
        <v>0</v>
      </c>
      <c r="V127" s="800">
        <f>Section1Draft!G67</f>
        <v>0</v>
      </c>
      <c r="W127" s="796">
        <f>Section2Draft!G67</f>
        <v>0</v>
      </c>
      <c r="X127" s="796">
        <f>Section3Draft!G67</f>
        <v>0</v>
      </c>
      <c r="Y127" s="797">
        <f>Section4Draft!G67</f>
        <v>0</v>
      </c>
      <c r="Z127" s="798">
        <f>Section1Draft!N67</f>
        <v>0</v>
      </c>
      <c r="AA127" s="796">
        <f>Section2Draft!N67</f>
        <v>0</v>
      </c>
      <c r="AB127" s="796">
        <f>Section3Draft!N67</f>
        <v>0</v>
      </c>
      <c r="AC127" s="799">
        <f>Section4Draft!N67</f>
        <v>0</v>
      </c>
      <c r="AD127" s="800">
        <f>Section1Draft!H67</f>
        <v>0</v>
      </c>
      <c r="AE127" s="796">
        <f>Section2Draft!H67</f>
        <v>0</v>
      </c>
      <c r="AF127" s="796">
        <f>Section3Draft!H67</f>
        <v>0</v>
      </c>
      <c r="AG127" s="797">
        <f>Section4Draft!H67</f>
        <v>0</v>
      </c>
      <c r="AH127" s="798">
        <f>Section1Draft!O67</f>
        <v>0</v>
      </c>
      <c r="AI127" s="796">
        <f>Section2Draft!O67</f>
        <v>0</v>
      </c>
      <c r="AJ127" s="796">
        <f>Section3Draft!O67</f>
        <v>0</v>
      </c>
      <c r="AK127" s="799">
        <f>Section4Draft!O67</f>
        <v>0</v>
      </c>
      <c r="AL127" s="800">
        <f>Section1Draft!I67</f>
        <v>0</v>
      </c>
      <c r="AM127" s="796">
        <f>Section2Draft!I67</f>
        <v>0</v>
      </c>
      <c r="AN127" s="796">
        <f>Section3Draft!I67</f>
        <v>0</v>
      </c>
      <c r="AO127" s="797">
        <f>Section4Draft!I67</f>
        <v>0</v>
      </c>
      <c r="AP127" s="798">
        <f>Section1Draft!P67</f>
        <v>0</v>
      </c>
      <c r="AQ127" s="796">
        <f>Section2Draft!P67</f>
        <v>0</v>
      </c>
      <c r="AR127" s="796">
        <f>Section3Draft!P67</f>
        <v>0</v>
      </c>
      <c r="AS127" s="799">
        <f>Section4Draft!P67</f>
        <v>0</v>
      </c>
      <c r="AT127" s="1057"/>
    </row>
    <row r="128" spans="1:46" s="820" customFormat="1" ht="60" customHeight="1" x14ac:dyDescent="0.35">
      <c r="A128" s="814">
        <v>3</v>
      </c>
      <c r="B128" s="814" t="s">
        <v>14</v>
      </c>
      <c r="C128" s="1053"/>
      <c r="D128" s="811"/>
      <c r="E128" s="810"/>
      <c r="F128" s="815" t="e">
        <f>VLOOKUP(F127,'Course List (program)'!$G$2:$L$100,2,FALSE)</f>
        <v>#N/A</v>
      </c>
      <c r="G128" s="815" t="e">
        <f>VLOOKUP(G127,'Course List (program)'!$G$2:$L$100,2,FALSE)</f>
        <v>#N/A</v>
      </c>
      <c r="H128" s="815" t="e">
        <f>VLOOKUP(H127,'Course List (program)'!$G$2:$L$100,2,FALSE)</f>
        <v>#N/A</v>
      </c>
      <c r="I128" s="816" t="e">
        <f>VLOOKUP(I127,'Course List (program)'!$G$2:$L$100,2,FALSE)</f>
        <v>#N/A</v>
      </c>
      <c r="J128" s="817" t="e">
        <f>VLOOKUP(J127,'Course List (program)'!$G$2:$L$100,2,FALSE)</f>
        <v>#N/A</v>
      </c>
      <c r="K128" s="815" t="e">
        <f>VLOOKUP(K127,'Course List (program)'!$G$2:$L$100,2,FALSE)</f>
        <v>#N/A</v>
      </c>
      <c r="L128" s="815" t="e">
        <f>VLOOKUP(L127,'Course List (program)'!$G$2:$L$100,2,FALSE)</f>
        <v>#N/A</v>
      </c>
      <c r="M128" s="818" t="e">
        <f>VLOOKUP(M127,'Course List (program)'!$G$2:$L$100,2,FALSE)</f>
        <v>#N/A</v>
      </c>
      <c r="N128" s="819" t="e">
        <f>VLOOKUP(N127,'Course List (program)'!$G$2:$L$100,2,FALSE)</f>
        <v>#N/A</v>
      </c>
      <c r="O128" s="815" t="e">
        <f>VLOOKUP(O127,'Course List (program)'!$G$2:$L$100,2,FALSE)</f>
        <v>#N/A</v>
      </c>
      <c r="P128" s="815" t="e">
        <f>VLOOKUP(P127,'Course List (program)'!$G$2:$L$100,2,FALSE)</f>
        <v>#N/A</v>
      </c>
      <c r="Q128" s="816" t="e">
        <f>VLOOKUP(Q127,'Course List (program)'!$G$2:$L$100,2,FALSE)</f>
        <v>#N/A</v>
      </c>
      <c r="R128" s="817" t="e">
        <f>VLOOKUP(R127,'Course List (program)'!$G$2:$L$100,2,FALSE)</f>
        <v>#N/A</v>
      </c>
      <c r="S128" s="815" t="e">
        <f>VLOOKUP(S127,'Course List (program)'!$G$2:$L$100,2,FALSE)</f>
        <v>#N/A</v>
      </c>
      <c r="T128" s="815" t="e">
        <f>VLOOKUP(T127,'Course List (program)'!$G$2:$L$100,2,FALSE)</f>
        <v>#N/A</v>
      </c>
      <c r="U128" s="818" t="e">
        <f>VLOOKUP(U127,'Course List (program)'!$G$2:$L$100,2,FALSE)</f>
        <v>#N/A</v>
      </c>
      <c r="V128" s="819" t="e">
        <f>VLOOKUP(V127,'Course List (program)'!$G$2:$L$100,2,FALSE)</f>
        <v>#N/A</v>
      </c>
      <c r="W128" s="815" t="e">
        <f>VLOOKUP(W127,'Course List (program)'!$G$2:$L$100,2,FALSE)</f>
        <v>#N/A</v>
      </c>
      <c r="X128" s="815" t="e">
        <f>VLOOKUP(X127,'Course List (program)'!$G$2:$L$100,2,FALSE)</f>
        <v>#N/A</v>
      </c>
      <c r="Y128" s="816" t="e">
        <f>VLOOKUP(Y127,'Course List (program)'!$G$2:$L$100,2,FALSE)</f>
        <v>#N/A</v>
      </c>
      <c r="Z128" s="817" t="e">
        <f>VLOOKUP(Z127,'Course List (program)'!$G$2:$L$100,2,FALSE)</f>
        <v>#N/A</v>
      </c>
      <c r="AA128" s="815" t="e">
        <f>VLOOKUP(AA127,'Course List (program)'!$G$2:$L$100,2,FALSE)</f>
        <v>#N/A</v>
      </c>
      <c r="AB128" s="815" t="e">
        <f>VLOOKUP(AB127,'Course List (program)'!$G$2:$L$100,2,FALSE)</f>
        <v>#N/A</v>
      </c>
      <c r="AC128" s="818" t="e">
        <f>VLOOKUP(AC127,'Course List (program)'!$G$2:$L$100,2,FALSE)</f>
        <v>#N/A</v>
      </c>
      <c r="AD128" s="819" t="e">
        <f>VLOOKUP(AD127,'Course List (program)'!$G$2:$L$100,2,FALSE)</f>
        <v>#N/A</v>
      </c>
      <c r="AE128" s="815" t="e">
        <f>VLOOKUP(AE127,'Course List (program)'!$G$2:$L$100,2,FALSE)</f>
        <v>#N/A</v>
      </c>
      <c r="AF128" s="815" t="e">
        <f>VLOOKUP(AF127,'Course List (program)'!$G$2:$L$100,2,FALSE)</f>
        <v>#N/A</v>
      </c>
      <c r="AG128" s="816" t="e">
        <f>VLOOKUP(AG127,'Course List (program)'!$G$2:$L$100,2,FALSE)</f>
        <v>#N/A</v>
      </c>
      <c r="AH128" s="817" t="e">
        <f>VLOOKUP(AH127,'Course List (program)'!$G$2:$L$100,2,FALSE)</f>
        <v>#N/A</v>
      </c>
      <c r="AI128" s="815" t="e">
        <f>VLOOKUP(AI127,'Course List (program)'!$G$2:$L$100,2,FALSE)</f>
        <v>#N/A</v>
      </c>
      <c r="AJ128" s="815" t="e">
        <f>VLOOKUP(AJ127,'Course List (program)'!$G$2:$L$100,2,FALSE)</f>
        <v>#N/A</v>
      </c>
      <c r="AK128" s="818" t="e">
        <f>VLOOKUP(AK127,'Course List (program)'!$G$2:$L$100,2,FALSE)</f>
        <v>#N/A</v>
      </c>
      <c r="AL128" s="819" t="e">
        <f>VLOOKUP(AL127,'Course List (program)'!$G$2:$L$100,2,FALSE)</f>
        <v>#N/A</v>
      </c>
      <c r="AM128" s="815" t="e">
        <f>VLOOKUP(AM127,'Course List (program)'!$G$2:$L$100,2,FALSE)</f>
        <v>#N/A</v>
      </c>
      <c r="AN128" s="815" t="e">
        <f>VLOOKUP(AN127,'Course List (program)'!$G$2:$L$100,2,FALSE)</f>
        <v>#N/A</v>
      </c>
      <c r="AO128" s="816" t="e">
        <f>VLOOKUP(AO127,'Course List (program)'!$G$2:$L$100,2,FALSE)</f>
        <v>#N/A</v>
      </c>
      <c r="AP128" s="817" t="e">
        <f>VLOOKUP(AP127,'Course List (program)'!$G$2:$L$100,2,FALSE)</f>
        <v>#N/A</v>
      </c>
      <c r="AQ128" s="815" t="e">
        <f>VLOOKUP(AQ127,'Course List (program)'!$G$2:$L$100,2,FALSE)</f>
        <v>#N/A</v>
      </c>
      <c r="AR128" s="815" t="e">
        <f>VLOOKUP(AR127,'Course List (program)'!$G$2:$L$100,2,FALSE)</f>
        <v>#N/A</v>
      </c>
      <c r="AS128" s="818" t="e">
        <f>VLOOKUP(AS127,'Course List (program)'!$G$2:$L$100,2,FALSE)</f>
        <v>#N/A</v>
      </c>
      <c r="AT128" s="1057"/>
    </row>
    <row r="129" spans="1:46" s="808" customFormat="1" ht="39.950000000000003" customHeight="1" thickBot="1" x14ac:dyDescent="0.35">
      <c r="A129" s="813">
        <v>3</v>
      </c>
      <c r="B129" s="813" t="s">
        <v>809</v>
      </c>
      <c r="C129" s="1053"/>
      <c r="D129" s="832"/>
      <c r="E129" s="833"/>
      <c r="F129" s="827" t="e">
        <f>VLOOKUP(F127,'Course List (program)'!$G$2:$L$100,3,FALSE)</f>
        <v>#N/A</v>
      </c>
      <c r="G129" s="827" t="e">
        <f>VLOOKUP(G127,'Course List (program)'!$G$2:$L$100,3,FALSE)</f>
        <v>#N/A</v>
      </c>
      <c r="H129" s="827" t="e">
        <f>VLOOKUP(H127,'Course List (program)'!$G$2:$L$100,3,FALSE)</f>
        <v>#N/A</v>
      </c>
      <c r="I129" s="828" t="e">
        <f>VLOOKUP(I127,'Course List (program)'!$G$2:$L$100,3,FALSE)</f>
        <v>#N/A</v>
      </c>
      <c r="J129" s="829" t="e">
        <f>VLOOKUP(J127,'Course List (program)'!$G$2:$L$100,3,FALSE)</f>
        <v>#N/A</v>
      </c>
      <c r="K129" s="827" t="e">
        <f>VLOOKUP(K127,'Course List (program)'!$G$2:$L$100,3,FALSE)</f>
        <v>#N/A</v>
      </c>
      <c r="L129" s="827" t="e">
        <f>VLOOKUP(L127,'Course List (program)'!$G$2:$L$100,3,FALSE)</f>
        <v>#N/A</v>
      </c>
      <c r="M129" s="830" t="e">
        <f>VLOOKUP(M127,'Course List (program)'!$G$2:$L$100,3,FALSE)</f>
        <v>#N/A</v>
      </c>
      <c r="N129" s="831" t="e">
        <f>VLOOKUP(N127,'Course List (program)'!$G$2:$L$100,3,FALSE)</f>
        <v>#N/A</v>
      </c>
      <c r="O129" s="827" t="e">
        <f>VLOOKUP(O127,'Course List (program)'!$G$2:$L$100,3,FALSE)</f>
        <v>#N/A</v>
      </c>
      <c r="P129" s="827" t="e">
        <f>VLOOKUP(P127,'Course List (program)'!$G$2:$L$100,3,FALSE)</f>
        <v>#N/A</v>
      </c>
      <c r="Q129" s="828" t="e">
        <f>VLOOKUP(Q127,'Course List (program)'!$G$2:$L$100,3,FALSE)</f>
        <v>#N/A</v>
      </c>
      <c r="R129" s="829" t="e">
        <f>VLOOKUP(R127,'Course List (program)'!$G$2:$L$100,3,FALSE)</f>
        <v>#N/A</v>
      </c>
      <c r="S129" s="827" t="e">
        <f>VLOOKUP(S127,'Course List (program)'!$G$2:$L$100,3,FALSE)</f>
        <v>#N/A</v>
      </c>
      <c r="T129" s="827" t="e">
        <f>VLOOKUP(T127,'Course List (program)'!$G$2:$L$100,3,FALSE)</f>
        <v>#N/A</v>
      </c>
      <c r="U129" s="830" t="e">
        <f>VLOOKUP(U127,'Course List (program)'!$G$2:$L$100,3,FALSE)</f>
        <v>#N/A</v>
      </c>
      <c r="V129" s="831" t="e">
        <f>VLOOKUP(V127,'Course List (program)'!$G$2:$L$100,3,FALSE)</f>
        <v>#N/A</v>
      </c>
      <c r="W129" s="827" t="e">
        <f>VLOOKUP(W127,'Course List (program)'!$G$2:$L$100,3,FALSE)</f>
        <v>#N/A</v>
      </c>
      <c r="X129" s="827" t="e">
        <f>VLOOKUP(X127,'Course List (program)'!$G$2:$L$100,3,FALSE)</f>
        <v>#N/A</v>
      </c>
      <c r="Y129" s="828" t="e">
        <f>VLOOKUP(Y127,'Course List (program)'!$G$2:$L$100,3,FALSE)</f>
        <v>#N/A</v>
      </c>
      <c r="Z129" s="829" t="e">
        <f>VLOOKUP(Z127,'Course List (program)'!$G$2:$L$100,3,FALSE)</f>
        <v>#N/A</v>
      </c>
      <c r="AA129" s="827" t="e">
        <f>VLOOKUP(AA127,'Course List (program)'!$G$2:$L$100,3,FALSE)</f>
        <v>#N/A</v>
      </c>
      <c r="AB129" s="827" t="e">
        <f>VLOOKUP(AB127,'Course List (program)'!$G$2:$L$100,3,FALSE)</f>
        <v>#N/A</v>
      </c>
      <c r="AC129" s="830" t="e">
        <f>VLOOKUP(AC127,'Course List (program)'!$G$2:$L$100,3,FALSE)</f>
        <v>#N/A</v>
      </c>
      <c r="AD129" s="831" t="e">
        <f>VLOOKUP(AD127,'Course List (program)'!$G$2:$L$100,3,FALSE)</f>
        <v>#N/A</v>
      </c>
      <c r="AE129" s="827" t="e">
        <f>VLOOKUP(AE127,'Course List (program)'!$G$2:$L$100,3,FALSE)</f>
        <v>#N/A</v>
      </c>
      <c r="AF129" s="827" t="e">
        <f>VLOOKUP(AF127,'Course List (program)'!$G$2:$L$100,3,FALSE)</f>
        <v>#N/A</v>
      </c>
      <c r="AG129" s="828" t="e">
        <f>VLOOKUP(AG127,'Course List (program)'!$G$2:$L$100,3,FALSE)</f>
        <v>#N/A</v>
      </c>
      <c r="AH129" s="829" t="e">
        <f>VLOOKUP(AH127,'Course List (program)'!$G$2:$L$100,3,FALSE)</f>
        <v>#N/A</v>
      </c>
      <c r="AI129" s="827" t="e">
        <f>VLOOKUP(AI127,'Course List (program)'!$G$2:$L$100,3,FALSE)</f>
        <v>#N/A</v>
      </c>
      <c r="AJ129" s="827" t="e">
        <f>VLOOKUP(AJ127,'Course List (program)'!$G$2:$L$100,3,FALSE)</f>
        <v>#N/A</v>
      </c>
      <c r="AK129" s="830" t="e">
        <f>VLOOKUP(AK127,'Course List (program)'!$G$2:$L$100,3,FALSE)</f>
        <v>#N/A</v>
      </c>
      <c r="AL129" s="831" t="e">
        <f>VLOOKUP(AL127,'Course List (program)'!$G$2:$L$100,3,FALSE)</f>
        <v>#N/A</v>
      </c>
      <c r="AM129" s="827" t="e">
        <f>VLOOKUP(AM127,'Course List (program)'!$G$2:$L$100,3,FALSE)</f>
        <v>#N/A</v>
      </c>
      <c r="AN129" s="827" t="e">
        <f>VLOOKUP(AN127,'Course List (program)'!$G$2:$L$100,3,FALSE)</f>
        <v>#N/A</v>
      </c>
      <c r="AO129" s="828" t="e">
        <f>VLOOKUP(AO127,'Course List (program)'!$G$2:$L$100,3,FALSE)</f>
        <v>#N/A</v>
      </c>
      <c r="AP129" s="829" t="e">
        <f>VLOOKUP(AP127,'Course List (program)'!$G$2:$L$100,3,FALSE)</f>
        <v>#N/A</v>
      </c>
      <c r="AQ129" s="827" t="e">
        <f>VLOOKUP(AQ127,'Course List (program)'!$G$2:$L$100,3,FALSE)</f>
        <v>#N/A</v>
      </c>
      <c r="AR129" s="827" t="e">
        <f>VLOOKUP(AR127,'Course List (program)'!$G$2:$L$100,3,FALSE)</f>
        <v>#N/A</v>
      </c>
      <c r="AS129" s="830" t="e">
        <f>VLOOKUP(AS127,'Course List (program)'!$G$2:$L$100,3,FALSE)</f>
        <v>#N/A</v>
      </c>
      <c r="AT129" s="1057"/>
    </row>
    <row r="130" spans="1:46" ht="39.950000000000003" hidden="1" customHeight="1" thickBot="1" x14ac:dyDescent="0.45">
      <c r="A130" s="700">
        <v>3</v>
      </c>
      <c r="B130" s="700" t="s">
        <v>540</v>
      </c>
      <c r="C130" s="1060"/>
      <c r="D130" s="769"/>
      <c r="E130" s="757"/>
      <c r="F130" s="751" t="e">
        <f>VLOOKUP(F127,'Course List (program)'!$G$2:$L$100,6,FALSE)</f>
        <v>#N/A</v>
      </c>
      <c r="G130" s="751" t="e">
        <f>VLOOKUP(G127,'Course List (program)'!$G$2:$L$100,6,FALSE)</f>
        <v>#N/A</v>
      </c>
      <c r="H130" s="751" t="e">
        <f>VLOOKUP(H127,'Course List (program)'!$G$2:$L$100,6,FALSE)</f>
        <v>#N/A</v>
      </c>
      <c r="I130" s="752" t="e">
        <f>VLOOKUP(I127,'Course List (program)'!$G$2:$L$100,6,FALSE)</f>
        <v>#N/A</v>
      </c>
      <c r="J130" s="753" t="e">
        <f>VLOOKUP(J127,'Course List (program)'!$G$2:$L$100,6,FALSE)</f>
        <v>#N/A</v>
      </c>
      <c r="K130" s="751" t="e">
        <f>VLOOKUP(K127,'Course List (program)'!$G$2:$L$100,6,FALSE)</f>
        <v>#N/A</v>
      </c>
      <c r="L130" s="751" t="e">
        <f>VLOOKUP(L127,'Course List (program)'!$G$2:$L$100,6,FALSE)</f>
        <v>#N/A</v>
      </c>
      <c r="M130" s="754" t="e">
        <f>VLOOKUP(M127,'Course List (program)'!$G$2:$L$100,6,FALSE)</f>
        <v>#N/A</v>
      </c>
      <c r="N130" s="755" t="e">
        <f>VLOOKUP(N127,'Course List (program)'!$G$2:$L$100,6,FALSE)</f>
        <v>#N/A</v>
      </c>
      <c r="O130" s="751" t="e">
        <f>VLOOKUP(O127,'Course List (program)'!$G$2:$L$100,6,FALSE)</f>
        <v>#N/A</v>
      </c>
      <c r="P130" s="751" t="e">
        <f>VLOOKUP(P127,'Course List (program)'!$G$2:$L$100,6,FALSE)</f>
        <v>#N/A</v>
      </c>
      <c r="Q130" s="752" t="e">
        <f>VLOOKUP(Q127,'Course List (program)'!$G$2:$L$100,6,FALSE)</f>
        <v>#N/A</v>
      </c>
      <c r="R130" s="753" t="e">
        <f>VLOOKUP(R127,'Course List (program)'!$G$2:$L$100,6,FALSE)</f>
        <v>#N/A</v>
      </c>
      <c r="S130" s="751" t="e">
        <f>VLOOKUP(S127,'Course List (program)'!$G$2:$L$100,6,FALSE)</f>
        <v>#N/A</v>
      </c>
      <c r="T130" s="751" t="e">
        <f>VLOOKUP(T127,'Course List (program)'!$G$2:$L$100,6,FALSE)</f>
        <v>#N/A</v>
      </c>
      <c r="U130" s="754" t="e">
        <f>VLOOKUP(U127,'Course List (program)'!$G$2:$L$100,6,FALSE)</f>
        <v>#N/A</v>
      </c>
      <c r="V130" s="755" t="e">
        <f>VLOOKUP(V127,'Course List (program)'!$G$2:$L$100,6,FALSE)</f>
        <v>#N/A</v>
      </c>
      <c r="W130" s="751" t="e">
        <f>VLOOKUP(W127,'Course List (program)'!$G$2:$L$100,6,FALSE)</f>
        <v>#N/A</v>
      </c>
      <c r="X130" s="751" t="e">
        <f>VLOOKUP(X127,'Course List (program)'!$G$2:$L$100,6,FALSE)</f>
        <v>#N/A</v>
      </c>
      <c r="Y130" s="752" t="e">
        <f>VLOOKUP(Y127,'Course List (program)'!$G$2:$L$100,6,FALSE)</f>
        <v>#N/A</v>
      </c>
      <c r="Z130" s="753" t="e">
        <f>VLOOKUP(Z127,'Course List (program)'!$G$2:$L$100,6,FALSE)</f>
        <v>#N/A</v>
      </c>
      <c r="AA130" s="751" t="e">
        <f>VLOOKUP(AA127,'Course List (program)'!$G$2:$L$100,6,FALSE)</f>
        <v>#N/A</v>
      </c>
      <c r="AB130" s="751" t="e">
        <f>VLOOKUP(AB127,'Course List (program)'!$G$2:$L$100,6,FALSE)</f>
        <v>#N/A</v>
      </c>
      <c r="AC130" s="754" t="e">
        <f>VLOOKUP(AC127,'Course List (program)'!$G$2:$L$100,6,FALSE)</f>
        <v>#N/A</v>
      </c>
      <c r="AD130" s="755" t="e">
        <f>VLOOKUP(AD127,'Course List (program)'!$G$2:$L$100,6,FALSE)</f>
        <v>#N/A</v>
      </c>
      <c r="AE130" s="751" t="e">
        <f>VLOOKUP(AE127,'Course List (program)'!$G$2:$L$100,6,FALSE)</f>
        <v>#N/A</v>
      </c>
      <c r="AF130" s="751" t="e">
        <f>VLOOKUP(AF127,'Course List (program)'!$G$2:$L$100,6,FALSE)</f>
        <v>#N/A</v>
      </c>
      <c r="AG130" s="752" t="e">
        <f>VLOOKUP(AG127,'Course List (program)'!$G$2:$L$100,6,FALSE)</f>
        <v>#N/A</v>
      </c>
      <c r="AH130" s="753" t="e">
        <f>VLOOKUP(AH127,'Course List (program)'!$G$2:$L$100,6,FALSE)</f>
        <v>#N/A</v>
      </c>
      <c r="AI130" s="751" t="e">
        <f>VLOOKUP(AI127,'Course List (program)'!$G$2:$L$100,6,FALSE)</f>
        <v>#N/A</v>
      </c>
      <c r="AJ130" s="751" t="e">
        <f>VLOOKUP(AJ127,'Course List (program)'!$G$2:$L$100,6,FALSE)</f>
        <v>#N/A</v>
      </c>
      <c r="AK130" s="754" t="e">
        <f>VLOOKUP(AK127,'Course List (program)'!$G$2:$L$100,6,FALSE)</f>
        <v>#N/A</v>
      </c>
      <c r="AL130" s="756" t="e">
        <f>VLOOKUP(AL127,'Course List (program)'!$G$2:$L$100,6,FALSE)</f>
        <v>#N/A</v>
      </c>
      <c r="AM130" s="751" t="e">
        <f>VLOOKUP(AM127,'Course List (program)'!$G$2:$L$100,6,FALSE)</f>
        <v>#N/A</v>
      </c>
      <c r="AN130" s="751" t="e">
        <f>VLOOKUP(AN127,'Course List (program)'!$G$2:$L$100,6,FALSE)</f>
        <v>#N/A</v>
      </c>
      <c r="AO130" s="752" t="e">
        <f>VLOOKUP(AO127,'Course List (program)'!$G$2:$L$100,6,FALSE)</f>
        <v>#N/A</v>
      </c>
      <c r="AP130" s="753" t="e">
        <f>VLOOKUP(AP127,'Course List (program)'!$G$2:$L$100,6,FALSE)</f>
        <v>#N/A</v>
      </c>
      <c r="AQ130" s="751" t="e">
        <f>VLOOKUP(AQ127,'Course List (program)'!$G$2:$L$100,6,FALSE)</f>
        <v>#N/A</v>
      </c>
      <c r="AR130" s="751" t="e">
        <f>VLOOKUP(AR127,'Course List (program)'!$G$2:$L$100,6,FALSE)</f>
        <v>#N/A</v>
      </c>
      <c r="AS130" s="754" t="e">
        <f>VLOOKUP(AS127,'Course List (program)'!$G$2:$L$100,6,FALSE)</f>
        <v>#N/A</v>
      </c>
      <c r="AT130" s="1057"/>
    </row>
    <row r="131" spans="1:46" s="820" customFormat="1" ht="60" customHeight="1" thickTop="1" x14ac:dyDescent="0.35">
      <c r="A131" s="814">
        <v>4</v>
      </c>
      <c r="B131" s="814" t="s">
        <v>810</v>
      </c>
      <c r="C131" s="1063" t="s">
        <v>808</v>
      </c>
      <c r="D131" s="812"/>
      <c r="E131" s="837"/>
      <c r="F131" s="1067" t="s">
        <v>797</v>
      </c>
      <c r="G131" s="1049"/>
      <c r="H131" s="1049"/>
      <c r="I131" s="1049"/>
      <c r="J131" s="1049"/>
      <c r="K131" s="1049"/>
      <c r="L131" s="1049"/>
      <c r="M131" s="1056"/>
      <c r="N131" s="1055" t="s">
        <v>798</v>
      </c>
      <c r="O131" s="1049"/>
      <c r="P131" s="1049"/>
      <c r="Q131" s="1049"/>
      <c r="R131" s="1049"/>
      <c r="S131" s="1049"/>
      <c r="T131" s="1049"/>
      <c r="U131" s="1056"/>
      <c r="V131" s="1055" t="s">
        <v>799</v>
      </c>
      <c r="W131" s="1049"/>
      <c r="X131" s="1049"/>
      <c r="Y131" s="1049"/>
      <c r="Z131" s="1049"/>
      <c r="AA131" s="1049"/>
      <c r="AB131" s="1049"/>
      <c r="AC131" s="1056"/>
      <c r="AD131" s="1055" t="s">
        <v>800</v>
      </c>
      <c r="AE131" s="1049"/>
      <c r="AF131" s="1049"/>
      <c r="AG131" s="1049"/>
      <c r="AH131" s="1049"/>
      <c r="AI131" s="1049"/>
      <c r="AJ131" s="1049"/>
      <c r="AK131" s="1056"/>
      <c r="AL131" s="1055" t="s">
        <v>807</v>
      </c>
      <c r="AM131" s="1049"/>
      <c r="AN131" s="1049"/>
      <c r="AO131" s="1049"/>
      <c r="AP131" s="1049"/>
      <c r="AQ131" s="1049"/>
      <c r="AR131" s="1049"/>
      <c r="AS131" s="1056"/>
      <c r="AT131" s="1057"/>
    </row>
    <row r="132" spans="1:46" ht="39.950000000000003" customHeight="1" x14ac:dyDescent="0.3">
      <c r="A132" s="700">
        <v>4</v>
      </c>
      <c r="B132" s="700" t="s">
        <v>810</v>
      </c>
      <c r="C132" s="1053"/>
      <c r="D132" s="777"/>
      <c r="E132" s="778"/>
      <c r="F132" s="779" t="s">
        <v>67</v>
      </c>
      <c r="G132" s="780" t="s">
        <v>795</v>
      </c>
      <c r="H132" s="781"/>
      <c r="I132" s="782"/>
      <c r="J132" s="783" t="s">
        <v>43</v>
      </c>
      <c r="K132" s="780" t="str">
        <f>K89</f>
        <v>REGULAR</v>
      </c>
      <c r="L132" s="784"/>
      <c r="M132" s="785"/>
      <c r="N132" s="786" t="s">
        <v>67</v>
      </c>
      <c r="O132" s="780" t="str">
        <f>O89</f>
        <v>IRREGULAR</v>
      </c>
      <c r="P132" s="781"/>
      <c r="Q132" s="782"/>
      <c r="R132" s="783" t="s">
        <v>43</v>
      </c>
      <c r="S132" s="780" t="str">
        <f>S89</f>
        <v>REGULAR</v>
      </c>
      <c r="T132" s="784"/>
      <c r="U132" s="785"/>
      <c r="V132" s="786" t="s">
        <v>67</v>
      </c>
      <c r="W132" s="780" t="str">
        <f>W89</f>
        <v>IRREGULAR</v>
      </c>
      <c r="X132" s="781"/>
      <c r="Y132" s="782"/>
      <c r="Z132" s="783" t="s">
        <v>43</v>
      </c>
      <c r="AA132" s="780" t="str">
        <f>AA89</f>
        <v>REGULAR</v>
      </c>
      <c r="AB132" s="784"/>
      <c r="AC132" s="785"/>
      <c r="AD132" s="786" t="s">
        <v>67</v>
      </c>
      <c r="AE132" s="780" t="str">
        <f>AE89</f>
        <v>IRREGULAR</v>
      </c>
      <c r="AF132" s="781"/>
      <c r="AG132" s="782"/>
      <c r="AH132" s="783" t="s">
        <v>43</v>
      </c>
      <c r="AI132" s="780" t="str">
        <f>AI89</f>
        <v>REGULAR</v>
      </c>
      <c r="AJ132" s="784"/>
      <c r="AK132" s="785"/>
      <c r="AL132" s="786" t="s">
        <v>67</v>
      </c>
      <c r="AM132" s="780" t="str">
        <f>AM89</f>
        <v>IRREGULAR</v>
      </c>
      <c r="AN132" s="781"/>
      <c r="AO132" s="782"/>
      <c r="AP132" s="783" t="s">
        <v>43</v>
      </c>
      <c r="AQ132" s="780" t="str">
        <f>AQ89</f>
        <v>REGULAR</v>
      </c>
      <c r="AR132" s="784"/>
      <c r="AS132" s="785"/>
      <c r="AT132" s="1057"/>
    </row>
    <row r="133" spans="1:46" ht="39.950000000000003" customHeight="1" x14ac:dyDescent="0.3">
      <c r="A133" s="700">
        <v>4</v>
      </c>
      <c r="B133" s="700" t="s">
        <v>810</v>
      </c>
      <c r="C133" s="1053"/>
      <c r="D133" s="787"/>
      <c r="E133" s="788"/>
      <c r="F133" s="789" t="s">
        <v>791</v>
      </c>
      <c r="G133" s="789" t="s">
        <v>792</v>
      </c>
      <c r="H133" s="789" t="s">
        <v>793</v>
      </c>
      <c r="I133" s="790" t="s">
        <v>794</v>
      </c>
      <c r="J133" s="791" t="s">
        <v>791</v>
      </c>
      <c r="K133" s="789" t="s">
        <v>792</v>
      </c>
      <c r="L133" s="789" t="s">
        <v>793</v>
      </c>
      <c r="M133" s="792" t="s">
        <v>794</v>
      </c>
      <c r="N133" s="793" t="s">
        <v>791</v>
      </c>
      <c r="O133" s="789" t="s">
        <v>792</v>
      </c>
      <c r="P133" s="789" t="s">
        <v>793</v>
      </c>
      <c r="Q133" s="790" t="s">
        <v>794</v>
      </c>
      <c r="R133" s="791" t="s">
        <v>791</v>
      </c>
      <c r="S133" s="789" t="s">
        <v>792</v>
      </c>
      <c r="T133" s="789" t="s">
        <v>793</v>
      </c>
      <c r="U133" s="792" t="s">
        <v>794</v>
      </c>
      <c r="V133" s="793" t="s">
        <v>791</v>
      </c>
      <c r="W133" s="789" t="s">
        <v>792</v>
      </c>
      <c r="X133" s="789" t="s">
        <v>793</v>
      </c>
      <c r="Y133" s="790" t="s">
        <v>794</v>
      </c>
      <c r="Z133" s="791" t="s">
        <v>791</v>
      </c>
      <c r="AA133" s="789" t="s">
        <v>792</v>
      </c>
      <c r="AB133" s="789" t="s">
        <v>793</v>
      </c>
      <c r="AC133" s="792" t="s">
        <v>794</v>
      </c>
      <c r="AD133" s="793" t="s">
        <v>791</v>
      </c>
      <c r="AE133" s="789" t="s">
        <v>792</v>
      </c>
      <c r="AF133" s="789" t="s">
        <v>793</v>
      </c>
      <c r="AG133" s="790" t="s">
        <v>794</v>
      </c>
      <c r="AH133" s="791" t="s">
        <v>791</v>
      </c>
      <c r="AI133" s="789" t="s">
        <v>792</v>
      </c>
      <c r="AJ133" s="789" t="s">
        <v>793</v>
      </c>
      <c r="AK133" s="792" t="s">
        <v>794</v>
      </c>
      <c r="AL133" s="793" t="s">
        <v>791</v>
      </c>
      <c r="AM133" s="789" t="s">
        <v>792</v>
      </c>
      <c r="AN133" s="789" t="s">
        <v>793</v>
      </c>
      <c r="AO133" s="790" t="s">
        <v>794</v>
      </c>
      <c r="AP133" s="791" t="s">
        <v>791</v>
      </c>
      <c r="AQ133" s="789" t="s">
        <v>792</v>
      </c>
      <c r="AR133" s="789" t="s">
        <v>793</v>
      </c>
      <c r="AS133" s="792" t="s">
        <v>794</v>
      </c>
      <c r="AT133" s="1057"/>
    </row>
    <row r="134" spans="1:46" s="743" customFormat="1" ht="39.950000000000003" customHeight="1" x14ac:dyDescent="0.4">
      <c r="A134" s="700">
        <v>4</v>
      </c>
      <c r="B134" s="700" t="s">
        <v>13</v>
      </c>
      <c r="C134" s="1053"/>
      <c r="D134" s="794">
        <v>0.375</v>
      </c>
      <c r="E134" s="795">
        <v>1</v>
      </c>
      <c r="F134" s="796" t="str">
        <f>Section1Draft!E71</f>
        <v>ARCH 451.11</v>
      </c>
      <c r="G134" s="796">
        <f>Section2Draft!$E$71</f>
        <v>0</v>
      </c>
      <c r="H134" s="796">
        <f>Section3Draft!E71</f>
        <v>0</v>
      </c>
      <c r="I134" s="797">
        <f>Section4Draft!E71</f>
        <v>0</v>
      </c>
      <c r="J134" s="798">
        <f>Section1Draft!L71</f>
        <v>0</v>
      </c>
      <c r="K134" s="796">
        <f>Section2Draft!L71</f>
        <v>0</v>
      </c>
      <c r="L134" s="796" t="str">
        <f>Section3Draft!L71</f>
        <v>ARCH 492.13</v>
      </c>
      <c r="M134" s="799">
        <f>Section4Draft!L71</f>
        <v>0</v>
      </c>
      <c r="N134" s="800">
        <f>Section1Draft!F71</f>
        <v>0</v>
      </c>
      <c r="O134" s="796">
        <f>Section2Draft!F71</f>
        <v>0</v>
      </c>
      <c r="P134" s="796">
        <f>Section3Draft!F71</f>
        <v>0</v>
      </c>
      <c r="Q134" s="797">
        <f>Section4Draft!F71</f>
        <v>0</v>
      </c>
      <c r="R134" s="798">
        <f>Section1Draft!M71</f>
        <v>0</v>
      </c>
      <c r="S134" s="796">
        <f>Section2Draft!M71</f>
        <v>0</v>
      </c>
      <c r="T134" s="796">
        <f>Section3Draft!M71</f>
        <v>0</v>
      </c>
      <c r="U134" s="799">
        <f>Section4Draft!M71</f>
        <v>0</v>
      </c>
      <c r="V134" s="800" t="str">
        <f>Section1Draft!G71</f>
        <v>ARCH 432.11</v>
      </c>
      <c r="W134" s="796" t="str">
        <f>Section2Draft!G71</f>
        <v>ARCH 332.01</v>
      </c>
      <c r="X134" s="796">
        <f>Section3Draft!G71</f>
        <v>0</v>
      </c>
      <c r="Y134" s="797">
        <f>Section4Draft!G71</f>
        <v>0</v>
      </c>
      <c r="Z134" s="798" t="str">
        <f>Section1Draft!N71</f>
        <v>ARCH 416.01</v>
      </c>
      <c r="AA134" s="796" t="str">
        <f>Section2Draft!N71</f>
        <v>ES 302.02</v>
      </c>
      <c r="AB134" s="796">
        <f>Section3Draft!N71</f>
        <v>0</v>
      </c>
      <c r="AC134" s="799">
        <f>Section4Draft!N71</f>
        <v>0</v>
      </c>
      <c r="AD134" s="800">
        <f>Section1Draft!H71</f>
        <v>0</v>
      </c>
      <c r="AE134" s="796" t="str">
        <f>Section2Draft!H71</f>
        <v>ARCH 451.12</v>
      </c>
      <c r="AF134" s="796">
        <f>Section3Draft!H71</f>
        <v>0</v>
      </c>
      <c r="AG134" s="797">
        <f>Section4Draft!H71</f>
        <v>0</v>
      </c>
      <c r="AH134" s="798" t="str">
        <f>Section1Draft!O71</f>
        <v>ARCH 492.11</v>
      </c>
      <c r="AI134" s="796" t="str">
        <f>Section2Draft!O71</f>
        <v>ARCH 492.12</v>
      </c>
      <c r="AJ134" s="796">
        <f>Section3Draft!O71</f>
        <v>0</v>
      </c>
      <c r="AK134" s="799">
        <f>Section4Draft!O71</f>
        <v>0</v>
      </c>
      <c r="AL134" s="838" t="str">
        <f>Section1Draft!I71</f>
        <v>ARCH 311.11</v>
      </c>
      <c r="AM134" s="801">
        <f>Section2Draft!I71</f>
        <v>0</v>
      </c>
      <c r="AN134" s="796">
        <f>Section3Draft!I71</f>
        <v>0</v>
      </c>
      <c r="AO134" s="797">
        <f>Section4Draft!I71</f>
        <v>0</v>
      </c>
      <c r="AP134" s="798">
        <f>Section1Draft!P71</f>
        <v>0</v>
      </c>
      <c r="AQ134" s="796" t="str">
        <f>Section2Draft!P71</f>
        <v>ARCH 413.01</v>
      </c>
      <c r="AR134" s="796">
        <f>Section3Draft!P71</f>
        <v>0</v>
      </c>
      <c r="AS134" s="799">
        <f>Section4Draft!P71</f>
        <v>0</v>
      </c>
      <c r="AT134" s="1057"/>
    </row>
    <row r="135" spans="1:46" s="820" customFormat="1" ht="60" customHeight="1" x14ac:dyDescent="0.35">
      <c r="A135" s="814">
        <v>4</v>
      </c>
      <c r="B135" s="814" t="s">
        <v>14</v>
      </c>
      <c r="C135" s="1053"/>
      <c r="D135" s="806"/>
      <c r="E135" s="807"/>
      <c r="F135" s="815" t="str">
        <f>VLOOKUP(F134,'Course List (program)'!$G$2:$L$100,2,FALSE)</f>
        <v>Architectural Design Studio V</v>
      </c>
      <c r="G135" s="815" t="e">
        <f>VLOOKUP(G134,'Course List (program)'!$G$2:$L$100,2,FALSE)</f>
        <v>#N/A</v>
      </c>
      <c r="H135" s="815" t="e">
        <f>VLOOKUP(H134,'Course List (program)'!$G$2:$L$100,2,FALSE)</f>
        <v>#N/A</v>
      </c>
      <c r="I135" s="816" t="e">
        <f>VLOOKUP(I134,'Course List (program)'!$G$2:$L$100,2,FALSE)</f>
        <v>#N/A</v>
      </c>
      <c r="J135" s="817" t="e">
        <f>VLOOKUP(J134,'Course List (program)'!$G$2:$L$100,2,FALSE)</f>
        <v>#N/A</v>
      </c>
      <c r="K135" s="815" t="e">
        <f>VLOOKUP(K134,'Course List (program)'!$G$2:$L$100,2,FALSE)</f>
        <v>#N/A</v>
      </c>
      <c r="L135" s="815" t="str">
        <f>VLOOKUP(L134,'Course List (program)'!$G$2:$L$100,2,FALSE)</f>
        <v>Graduation Project</v>
      </c>
      <c r="M135" s="818" t="e">
        <f>VLOOKUP(M134,'Course List (program)'!$G$2:$L$100,2,FALSE)</f>
        <v>#N/A</v>
      </c>
      <c r="N135" s="819" t="e">
        <f>VLOOKUP(N134,'Course List (program)'!$G$2:$L$100,2,FALSE)</f>
        <v>#N/A</v>
      </c>
      <c r="O135" s="815" t="e">
        <f>VLOOKUP(O134,'Course List (program)'!$G$2:$L$100,2,FALSE)</f>
        <v>#N/A</v>
      </c>
      <c r="P135" s="815" t="e">
        <f>VLOOKUP(P134,'Course List (program)'!$G$2:$L$100,2,FALSE)</f>
        <v>#N/A</v>
      </c>
      <c r="Q135" s="816" t="e">
        <f>VLOOKUP(Q134,'Course List (program)'!$G$2:$L$100,2,FALSE)</f>
        <v>#N/A</v>
      </c>
      <c r="R135" s="817" t="e">
        <f>VLOOKUP(R134,'Course List (program)'!$G$2:$L$100,2,FALSE)</f>
        <v>#N/A</v>
      </c>
      <c r="S135" s="815" t="e">
        <f>VLOOKUP(S134,'Course List (program)'!$G$2:$L$100,2,FALSE)</f>
        <v>#N/A</v>
      </c>
      <c r="T135" s="815" t="e">
        <f>VLOOKUP(T134,'Course List (program)'!$G$2:$L$100,2,FALSE)</f>
        <v>#N/A</v>
      </c>
      <c r="U135" s="818" t="e">
        <f>VLOOKUP(U134,'Course List (program)'!$G$2:$L$100,2,FALSE)</f>
        <v>#N/A</v>
      </c>
      <c r="V135" s="819" t="str">
        <f>VLOOKUP(V134,'Course List (program)'!$G$2:$L$100,2,FALSE)</f>
        <v>Modelling and Photography</v>
      </c>
      <c r="W135" s="815" t="str">
        <f>VLOOKUP(W134,'Course List (program)'!$G$2:$L$100,2,FALSE)</f>
        <v>Color in Architecture</v>
      </c>
      <c r="X135" s="815" t="e">
        <f>VLOOKUP(X134,'Course List (program)'!$G$2:$L$100,2,FALSE)</f>
        <v>#N/A</v>
      </c>
      <c r="Y135" s="816" t="e">
        <f>VLOOKUP(Y134,'Course List (program)'!$G$2:$L$100,2,FALSE)</f>
        <v>#N/A</v>
      </c>
      <c r="Z135" s="817" t="str">
        <f>VLOOKUP(Z134,'Course List (program)'!$G$2:$L$100,2,FALSE)</f>
        <v>Cost Estimate &amp; Professional Practice</v>
      </c>
      <c r="AA135" s="815" t="str">
        <f>VLOOKUP(AA134,'Course List (program)'!$G$2:$L$100,2,FALSE)</f>
        <v>Architectural Project Management</v>
      </c>
      <c r="AB135" s="815" t="e">
        <f>VLOOKUP(AB134,'Course List (program)'!$G$2:$L$100,2,FALSE)</f>
        <v>#N/A</v>
      </c>
      <c r="AC135" s="818" t="e">
        <f>VLOOKUP(AC134,'Course List (program)'!$G$2:$L$100,2,FALSE)</f>
        <v>#N/A</v>
      </c>
      <c r="AD135" s="819" t="e">
        <f>VLOOKUP(AD134,'Course List (program)'!$G$2:$L$100,2,FALSE)</f>
        <v>#N/A</v>
      </c>
      <c r="AE135" s="815" t="str">
        <f>VLOOKUP(AE134,'Course List (program)'!$G$2:$L$100,2,FALSE)</f>
        <v>Architectural Design Studio V</v>
      </c>
      <c r="AF135" s="815" t="e">
        <f>VLOOKUP(AF134,'Course List (program)'!$G$2:$L$100,2,FALSE)</f>
        <v>#N/A</v>
      </c>
      <c r="AG135" s="816" t="e">
        <f>VLOOKUP(AG134,'Course List (program)'!$G$2:$L$100,2,FALSE)</f>
        <v>#N/A</v>
      </c>
      <c r="AH135" s="817" t="str">
        <f>VLOOKUP(AH134,'Course List (program)'!$G$2:$L$100,2,FALSE)</f>
        <v>Graduation Project</v>
      </c>
      <c r="AI135" s="815" t="str">
        <f>VLOOKUP(AI134,'Course List (program)'!$G$2:$L$100,2,FALSE)</f>
        <v>Graduation Project</v>
      </c>
      <c r="AJ135" s="815" t="e">
        <f>VLOOKUP(AJ134,'Course List (program)'!$G$2:$L$100,2,FALSE)</f>
        <v>#N/A</v>
      </c>
      <c r="AK135" s="818" t="e">
        <f>VLOOKUP(AK134,'Course List (program)'!$G$2:$L$100,2,FALSE)</f>
        <v>#N/A</v>
      </c>
      <c r="AL135" s="819" t="str">
        <f>VLOOKUP(AL134,'Course List (program)'!$G$2:$L$100,2,FALSE)</f>
        <v xml:space="preserve">Analysis of Historical Buildings </v>
      </c>
      <c r="AM135" s="815" t="e">
        <f>VLOOKUP(AM134,'Course List (program)'!$G$2:$L$100,2,FALSE)</f>
        <v>#N/A</v>
      </c>
      <c r="AN135" s="815" t="e">
        <f>VLOOKUP(AN134,'Course List (program)'!$G$2:$L$100,2,FALSE)</f>
        <v>#N/A</v>
      </c>
      <c r="AO135" s="816" t="e">
        <f>VLOOKUP(AO134,'Course List (program)'!$G$2:$L$100,2,FALSE)</f>
        <v>#N/A</v>
      </c>
      <c r="AP135" s="817" t="e">
        <f>VLOOKUP(AP134,'Course List (program)'!$G$2:$L$100,2,FALSE)</f>
        <v>#N/A</v>
      </c>
      <c r="AQ135" s="815" t="str">
        <f>VLOOKUP(AQ134,'Course List (program)'!$G$2:$L$100,2,FALSE)</f>
        <v>Contemporary World Architecture</v>
      </c>
      <c r="AR135" s="815" t="e">
        <f>VLOOKUP(AR134,'Course List (program)'!$G$2:$L$100,2,FALSE)</f>
        <v>#N/A</v>
      </c>
      <c r="AS135" s="818" t="e">
        <f>VLOOKUP(AS134,'Course List (program)'!$G$2:$L$100,2,FALSE)</f>
        <v>#N/A</v>
      </c>
      <c r="AT135" s="1057"/>
    </row>
    <row r="136" spans="1:46" s="808" customFormat="1" ht="39.950000000000003" customHeight="1" x14ac:dyDescent="0.3">
      <c r="A136" s="813">
        <v>4</v>
      </c>
      <c r="B136" s="813" t="s">
        <v>809</v>
      </c>
      <c r="C136" s="1053"/>
      <c r="D136" s="836"/>
      <c r="E136" s="835"/>
      <c r="F136" s="827" t="str">
        <f>VLOOKUP(F134,'Course List (program)'!$G$2:$L$100,3,FALSE)</f>
        <v>Prof. Dr. A. Fatih PAKDİL</v>
      </c>
      <c r="G136" s="827" t="e">
        <f>VLOOKUP(G134,'Course List (program)'!$G$2:$L$100,3,FALSE)</f>
        <v>#N/A</v>
      </c>
      <c r="H136" s="827" t="e">
        <f>VLOOKUP(H134,'Course List (program)'!$G$2:$L$100,3,FALSE)</f>
        <v>#N/A</v>
      </c>
      <c r="I136" s="828" t="e">
        <f>VLOOKUP(I134,'Course List (program)'!$G$2:$L$100,3,FALSE)</f>
        <v>#N/A</v>
      </c>
      <c r="J136" s="829" t="e">
        <f>VLOOKUP(J134,'Course List (program)'!$G$2:$L$100,3,FALSE)</f>
        <v>#N/A</v>
      </c>
      <c r="K136" s="827" t="e">
        <f>VLOOKUP(K134,'Course List (program)'!$G$2:$L$100,3,FALSE)</f>
        <v>#N/A</v>
      </c>
      <c r="L136" s="827" t="str">
        <f>VLOOKUP(L134,'Course List (program)'!$G$2:$L$100,3,FALSE)</f>
        <v>Öğr. Gör. Dr. Nihat GÜNDÜZ</v>
      </c>
      <c r="M136" s="830" t="e">
        <f>VLOOKUP(M134,'Course List (program)'!$G$2:$L$100,3,FALSE)</f>
        <v>#N/A</v>
      </c>
      <c r="N136" s="831" t="e">
        <f>VLOOKUP(N134,'Course List (program)'!$G$2:$L$100,3,FALSE)</f>
        <v>#N/A</v>
      </c>
      <c r="O136" s="827" t="e">
        <f>VLOOKUP(O134,'Course List (program)'!$G$2:$L$100,3,FALSE)</f>
        <v>#N/A</v>
      </c>
      <c r="P136" s="827" t="e">
        <f>VLOOKUP(P134,'Course List (program)'!$G$2:$L$100,3,FALSE)</f>
        <v>#N/A</v>
      </c>
      <c r="Q136" s="828" t="e">
        <f>VLOOKUP(Q134,'Course List (program)'!$G$2:$L$100,3,FALSE)</f>
        <v>#N/A</v>
      </c>
      <c r="R136" s="829" t="e">
        <f>VLOOKUP(R134,'Course List (program)'!$G$2:$L$100,3,FALSE)</f>
        <v>#N/A</v>
      </c>
      <c r="S136" s="827" t="e">
        <f>VLOOKUP(S134,'Course List (program)'!$G$2:$L$100,3,FALSE)</f>
        <v>#N/A</v>
      </c>
      <c r="T136" s="827" t="e">
        <f>VLOOKUP(T134,'Course List (program)'!$G$2:$L$100,3,FALSE)</f>
        <v>#N/A</v>
      </c>
      <c r="U136" s="830" t="e">
        <f>VLOOKUP(U134,'Course List (program)'!$G$2:$L$100,3,FALSE)</f>
        <v>#N/A</v>
      </c>
      <c r="V136" s="831" t="str">
        <f>VLOOKUP(V134,'Course List (program)'!$G$2:$L$100,3,FALSE)</f>
        <v>Prof. Dr. Reha GÜNAY</v>
      </c>
      <c r="W136" s="827" t="str">
        <f>VLOOKUP(W134,'Course List (program)'!$G$2:$L$100,3,FALSE)</f>
        <v>Öğr. Gör. Mine  ÖZOĞUZ</v>
      </c>
      <c r="X136" s="827" t="e">
        <f>VLOOKUP(X134,'Course List (program)'!$G$2:$L$100,3,FALSE)</f>
        <v>#N/A</v>
      </c>
      <c r="Y136" s="828" t="e">
        <f>VLOOKUP(Y134,'Course List (program)'!$G$2:$L$100,3,FALSE)</f>
        <v>#N/A</v>
      </c>
      <c r="Z136" s="829" t="str">
        <f>VLOOKUP(Z134,'Course List (program)'!$G$2:$L$100,3,FALSE)</f>
        <v>Öğr. Gör. Dr. Jülide DEMİRDÖVEN</v>
      </c>
      <c r="AA136" s="827" t="str">
        <f>VLOOKUP(AA134,'Course List (program)'!$G$2:$L$100,3,FALSE)</f>
        <v>Öğr. Gör. M. Cem AKDAMAR</v>
      </c>
      <c r="AB136" s="827" t="e">
        <f>VLOOKUP(AB134,'Course List (program)'!$G$2:$L$100,3,FALSE)</f>
        <v>#N/A</v>
      </c>
      <c r="AC136" s="830" t="e">
        <f>VLOOKUP(AC134,'Course List (program)'!$G$2:$L$100,3,FALSE)</f>
        <v>#N/A</v>
      </c>
      <c r="AD136" s="831" t="e">
        <f>VLOOKUP(AD134,'Course List (program)'!$G$2:$L$100,3,FALSE)</f>
        <v>#N/A</v>
      </c>
      <c r="AE136" s="827" t="str">
        <f>VLOOKUP(AE134,'Course List (program)'!$G$2:$L$100,3,FALSE)</f>
        <v>Prof. Dr. Ahmet Vefik ALP</v>
      </c>
      <c r="AF136" s="827" t="e">
        <f>VLOOKUP(AF134,'Course List (program)'!$G$2:$L$100,3,FALSE)</f>
        <v>#N/A</v>
      </c>
      <c r="AG136" s="828" t="e">
        <f>VLOOKUP(AG134,'Course List (program)'!$G$2:$L$100,3,FALSE)</f>
        <v>#N/A</v>
      </c>
      <c r="AH136" s="829" t="str">
        <f>VLOOKUP(AH134,'Course List (program)'!$G$2:$L$100,3,FALSE)</f>
        <v>Prof. Dr. Belkıs ULUOĞLU</v>
      </c>
      <c r="AI136" s="827" t="str">
        <f>VLOOKUP(AI134,'Course List (program)'!$G$2:$L$100,3,FALSE)</f>
        <v>Prof. Dr. Sevinç HADİ</v>
      </c>
      <c r="AJ136" s="827" t="e">
        <f>VLOOKUP(AJ134,'Course List (program)'!$G$2:$L$100,3,FALSE)</f>
        <v>#N/A</v>
      </c>
      <c r="AK136" s="830" t="e">
        <f>VLOOKUP(AK134,'Course List (program)'!$G$2:$L$100,3,FALSE)</f>
        <v>#N/A</v>
      </c>
      <c r="AL136" s="831" t="str">
        <f>VLOOKUP(AL134,'Course List (program)'!$G$2:$L$100,3,FALSE)</f>
        <v>Prof. Dr. Reha GÜNAY</v>
      </c>
      <c r="AM136" s="827" t="e">
        <f>VLOOKUP(AM134,'Course List (program)'!$G$2:$L$100,3,FALSE)</f>
        <v>#N/A</v>
      </c>
      <c r="AN136" s="827" t="e">
        <f>VLOOKUP(AN134,'Course List (program)'!$G$2:$L$100,3,FALSE)</f>
        <v>#N/A</v>
      </c>
      <c r="AO136" s="828" t="e">
        <f>VLOOKUP(AO134,'Course List (program)'!$G$2:$L$100,3,FALSE)</f>
        <v>#N/A</v>
      </c>
      <c r="AP136" s="829" t="e">
        <f>VLOOKUP(AP134,'Course List (program)'!$G$2:$L$100,3,FALSE)</f>
        <v>#N/A</v>
      </c>
      <c r="AQ136" s="827" t="str">
        <f>VLOOKUP(AQ134,'Course List (program)'!$G$2:$L$100,3,FALSE)</f>
        <v>Yrd. Doç. Dr. Soner ŞAHİN</v>
      </c>
      <c r="AR136" s="827" t="e">
        <f>VLOOKUP(AR134,'Course List (program)'!$G$2:$L$100,3,FALSE)</f>
        <v>#N/A</v>
      </c>
      <c r="AS136" s="830" t="e">
        <f>VLOOKUP(AS134,'Course List (program)'!$G$2:$L$100,3,FALSE)</f>
        <v>#N/A</v>
      </c>
      <c r="AT136" s="1057"/>
    </row>
    <row r="137" spans="1:46" ht="39.950000000000003" hidden="1" customHeight="1" x14ac:dyDescent="0.4">
      <c r="A137" s="700">
        <v>4</v>
      </c>
      <c r="B137" s="700" t="s">
        <v>540</v>
      </c>
      <c r="C137" s="1053"/>
      <c r="D137" s="770"/>
      <c r="E137" s="771"/>
      <c r="F137" s="745">
        <f>VLOOKUP(F134,'Course List (program)'!$G$2:$L$100,6,FALSE)</f>
        <v>0</v>
      </c>
      <c r="G137" s="745" t="e">
        <f>VLOOKUP(G134,'Course List (program)'!$G$2:$L$100,6,FALSE)</f>
        <v>#N/A</v>
      </c>
      <c r="H137" s="745" t="e">
        <f>VLOOKUP(H134,'Course List (program)'!$G$2:$L$100,6,FALSE)</f>
        <v>#N/A</v>
      </c>
      <c r="I137" s="746" t="e">
        <f>VLOOKUP(I134,'Course List (program)'!$G$2:$L$100,6,FALSE)</f>
        <v>#N/A</v>
      </c>
      <c r="J137" s="747" t="e">
        <f>VLOOKUP(J134,'Course List (program)'!$G$2:$L$100,6,FALSE)</f>
        <v>#N/A</v>
      </c>
      <c r="K137" s="745" t="e">
        <f>VLOOKUP(K134,'Course List (program)'!$G$2:$L$100,6,FALSE)</f>
        <v>#N/A</v>
      </c>
      <c r="L137" s="745">
        <f>VLOOKUP(L134,'Course List (program)'!$G$2:$L$100,6,FALSE)</f>
        <v>0</v>
      </c>
      <c r="M137" s="748" t="e">
        <f>VLOOKUP(M134,'Course List (program)'!$G$2:$L$100,6,FALSE)</f>
        <v>#N/A</v>
      </c>
      <c r="N137" s="749" t="e">
        <f>VLOOKUP(N134,'Course List (program)'!$G$2:$L$100,6,FALSE)</f>
        <v>#N/A</v>
      </c>
      <c r="O137" s="745" t="e">
        <f>VLOOKUP(O134,'Course List (program)'!$G$2:$L$100,6,FALSE)</f>
        <v>#N/A</v>
      </c>
      <c r="P137" s="745" t="e">
        <f>VLOOKUP(P134,'Course List (program)'!$G$2:$L$100,6,FALSE)</f>
        <v>#N/A</v>
      </c>
      <c r="Q137" s="746" t="e">
        <f>VLOOKUP(Q134,'Course List (program)'!$G$2:$L$100,6,FALSE)</f>
        <v>#N/A</v>
      </c>
      <c r="R137" s="747" t="e">
        <f>VLOOKUP(R134,'Course List (program)'!$G$2:$L$100,6,FALSE)</f>
        <v>#N/A</v>
      </c>
      <c r="S137" s="745" t="e">
        <f>VLOOKUP(S134,'Course List (program)'!$G$2:$L$100,6,FALSE)</f>
        <v>#N/A</v>
      </c>
      <c r="T137" s="745" t="e">
        <f>VLOOKUP(T134,'Course List (program)'!$G$2:$L$100,6,FALSE)</f>
        <v>#N/A</v>
      </c>
      <c r="U137" s="748" t="e">
        <f>VLOOKUP(U134,'Course List (program)'!$G$2:$L$100,6,FALSE)</f>
        <v>#N/A</v>
      </c>
      <c r="V137" s="749">
        <f>VLOOKUP(V134,'Course List (program)'!$G$2:$L$100,6,FALSE)</f>
        <v>0</v>
      </c>
      <c r="W137" s="745">
        <f>VLOOKUP(W134,'Course List (program)'!$G$2:$L$100,6,FALSE)</f>
        <v>0</v>
      </c>
      <c r="X137" s="745" t="e">
        <f>VLOOKUP(X134,'Course List (program)'!$G$2:$L$100,6,FALSE)</f>
        <v>#N/A</v>
      </c>
      <c r="Y137" s="746" t="e">
        <f>VLOOKUP(Y134,'Course List (program)'!$G$2:$L$100,6,FALSE)</f>
        <v>#N/A</v>
      </c>
      <c r="Z137" s="747">
        <f>VLOOKUP(Z134,'Course List (program)'!$G$2:$L$100,6,FALSE)</f>
        <v>0</v>
      </c>
      <c r="AA137" s="745">
        <f>VLOOKUP(AA134,'Course List (program)'!$G$2:$L$100,6,FALSE)</f>
        <v>0</v>
      </c>
      <c r="AB137" s="745" t="e">
        <f>VLOOKUP(AB134,'Course List (program)'!$G$2:$L$100,6,FALSE)</f>
        <v>#N/A</v>
      </c>
      <c r="AC137" s="748" t="e">
        <f>VLOOKUP(AC134,'Course List (program)'!$G$2:$L$100,6,FALSE)</f>
        <v>#N/A</v>
      </c>
      <c r="AD137" s="749" t="e">
        <f>VLOOKUP(AD134,'Course List (program)'!$G$2:$L$100,6,FALSE)</f>
        <v>#N/A</v>
      </c>
      <c r="AE137" s="745">
        <f>VLOOKUP(AE134,'Course List (program)'!$G$2:$L$100,6,FALSE)</f>
        <v>0</v>
      </c>
      <c r="AF137" s="745" t="e">
        <f>VLOOKUP(AF134,'Course List (program)'!$G$2:$L$100,6,FALSE)</f>
        <v>#N/A</v>
      </c>
      <c r="AG137" s="746" t="e">
        <f>VLOOKUP(AG134,'Course List (program)'!$G$2:$L$100,6,FALSE)</f>
        <v>#N/A</v>
      </c>
      <c r="AH137" s="747">
        <f>VLOOKUP(AH134,'Course List (program)'!$G$2:$L$100,6,FALSE)</f>
        <v>0</v>
      </c>
      <c r="AI137" s="745">
        <f>VLOOKUP(AI134,'Course List (program)'!$G$2:$L$100,6,FALSE)</f>
        <v>0</v>
      </c>
      <c r="AJ137" s="745" t="e">
        <f>VLOOKUP(AJ134,'Course List (program)'!$G$2:$L$100,6,FALSE)</f>
        <v>#N/A</v>
      </c>
      <c r="AK137" s="748" t="e">
        <f>VLOOKUP(AK134,'Course List (program)'!$G$2:$L$100,6,FALSE)</f>
        <v>#N/A</v>
      </c>
      <c r="AL137" s="750">
        <f>VLOOKUP(AL134,'Course List (program)'!$G$2:$L$100,6,FALSE)</f>
        <v>0</v>
      </c>
      <c r="AM137" s="745" t="e">
        <f>VLOOKUP(AM134,'Course List (program)'!$G$2:$L$100,6,FALSE)</f>
        <v>#N/A</v>
      </c>
      <c r="AN137" s="745" t="e">
        <f>VLOOKUP(AN134,'Course List (program)'!$G$2:$L$100,6,FALSE)</f>
        <v>#N/A</v>
      </c>
      <c r="AO137" s="746" t="e">
        <f>VLOOKUP(AO134,'Course List (program)'!$G$2:$L$100,6,FALSE)</f>
        <v>#N/A</v>
      </c>
      <c r="AP137" s="747" t="e">
        <f>VLOOKUP(AP134,'Course List (program)'!$G$2:$L$100,6,FALSE)</f>
        <v>#N/A</v>
      </c>
      <c r="AQ137" s="745">
        <f>VLOOKUP(AQ134,'Course List (program)'!$G$2:$L$100,6,FALSE)</f>
        <v>0</v>
      </c>
      <c r="AR137" s="745" t="e">
        <f>VLOOKUP(AR134,'Course List (program)'!$G$2:$L$100,6,FALSE)</f>
        <v>#N/A</v>
      </c>
      <c r="AS137" s="748" t="e">
        <f>VLOOKUP(AS134,'Course List (program)'!$G$2:$L$100,6,FALSE)</f>
        <v>#N/A</v>
      </c>
      <c r="AT137" s="1057"/>
    </row>
    <row r="138" spans="1:46" s="743" customFormat="1" ht="39.950000000000003" customHeight="1" x14ac:dyDescent="0.4">
      <c r="A138" s="700">
        <v>4</v>
      </c>
      <c r="B138" s="700" t="s">
        <v>13</v>
      </c>
      <c r="C138" s="1053"/>
      <c r="D138" s="794">
        <v>0.41666666666666669</v>
      </c>
      <c r="E138" s="795">
        <v>2</v>
      </c>
      <c r="F138" s="796" t="str">
        <f>Section1Draft!E73</f>
        <v>ARCH 451.11</v>
      </c>
      <c r="G138" s="796">
        <f>Section2Draft!$E$73</f>
        <v>0</v>
      </c>
      <c r="H138" s="796">
        <f>Section3Draft!E73</f>
        <v>0</v>
      </c>
      <c r="I138" s="797">
        <f>Section4Draft!E73</f>
        <v>0</v>
      </c>
      <c r="J138" s="798">
        <f>Section1Draft!L73</f>
        <v>0</v>
      </c>
      <c r="K138" s="796">
        <f>Section2Draft!L73</f>
        <v>0</v>
      </c>
      <c r="L138" s="796" t="str">
        <f>Section3Draft!L73</f>
        <v>ARCH 492.13</v>
      </c>
      <c r="M138" s="799">
        <f>Section4Draft!L73</f>
        <v>0</v>
      </c>
      <c r="N138" s="800">
        <f>Section1Draft!F73</f>
        <v>0</v>
      </c>
      <c r="O138" s="796">
        <f>Section2Draft!F73</f>
        <v>0</v>
      </c>
      <c r="P138" s="796">
        <f>Section3Draft!F73</f>
        <v>0</v>
      </c>
      <c r="Q138" s="797">
        <f>Section4Draft!F73</f>
        <v>0</v>
      </c>
      <c r="R138" s="798">
        <f>Section1Draft!M73</f>
        <v>0</v>
      </c>
      <c r="S138" s="796">
        <f>Section2Draft!M73</f>
        <v>0</v>
      </c>
      <c r="T138" s="796">
        <f>Section3Draft!M73</f>
        <v>0</v>
      </c>
      <c r="U138" s="799">
        <f>Section4Draft!M73</f>
        <v>0</v>
      </c>
      <c r="V138" s="800" t="str">
        <f>Section1Draft!G73</f>
        <v>ARCH 432.11</v>
      </c>
      <c r="W138" s="796" t="str">
        <f>Section2Draft!G73</f>
        <v>ARCH 332.01</v>
      </c>
      <c r="X138" s="796">
        <f>Section3Draft!G73</f>
        <v>0</v>
      </c>
      <c r="Y138" s="797">
        <f>Section4Draft!G73</f>
        <v>0</v>
      </c>
      <c r="Z138" s="798" t="str">
        <f>Section1Draft!N73</f>
        <v>ARCH 416.01</v>
      </c>
      <c r="AA138" s="796" t="str">
        <f>Section2Draft!N73</f>
        <v>ES 302.02</v>
      </c>
      <c r="AB138" s="796">
        <f>Section3Draft!N73</f>
        <v>0</v>
      </c>
      <c r="AC138" s="799">
        <f>Section4Draft!N73</f>
        <v>0</v>
      </c>
      <c r="AD138" s="800">
        <f>Section1Draft!H73</f>
        <v>0</v>
      </c>
      <c r="AE138" s="796" t="str">
        <f>Section2Draft!H73</f>
        <v>ARCH 451.12</v>
      </c>
      <c r="AF138" s="796">
        <f>Section3Draft!H73</f>
        <v>0</v>
      </c>
      <c r="AG138" s="797">
        <f>Section4Draft!H73</f>
        <v>0</v>
      </c>
      <c r="AH138" s="798" t="str">
        <f>Section1Draft!O73</f>
        <v>ARCH 492.11</v>
      </c>
      <c r="AI138" s="796" t="str">
        <f>Section2Draft!O73</f>
        <v>ARCH 492.12</v>
      </c>
      <c r="AJ138" s="796">
        <f>Section3Draft!O73</f>
        <v>0</v>
      </c>
      <c r="AK138" s="799">
        <f>Section4Draft!O73</f>
        <v>0</v>
      </c>
      <c r="AL138" s="800" t="str">
        <f>Section1Draft!I73</f>
        <v>ARCH 311.11</v>
      </c>
      <c r="AM138" s="796">
        <f>Section2Draft!I73</f>
        <v>0</v>
      </c>
      <c r="AN138" s="796">
        <f>Section3Draft!I73</f>
        <v>0</v>
      </c>
      <c r="AO138" s="797">
        <f>Section4Draft!I73</f>
        <v>0</v>
      </c>
      <c r="AP138" s="798">
        <f>Section1Draft!P73</f>
        <v>0</v>
      </c>
      <c r="AQ138" s="796" t="str">
        <f>Section2Draft!P73</f>
        <v>ARCH 413.01</v>
      </c>
      <c r="AR138" s="796">
        <f>Section3Draft!P73</f>
        <v>0</v>
      </c>
      <c r="AS138" s="799">
        <f>Section4Draft!P73</f>
        <v>0</v>
      </c>
      <c r="AT138" s="1057"/>
    </row>
    <row r="139" spans="1:46" s="820" customFormat="1" ht="60" customHeight="1" x14ac:dyDescent="0.35">
      <c r="A139" s="814">
        <v>4</v>
      </c>
      <c r="B139" s="814" t="s">
        <v>14</v>
      </c>
      <c r="C139" s="1053"/>
      <c r="D139" s="809"/>
      <c r="E139" s="810"/>
      <c r="F139" s="815" t="str">
        <f>VLOOKUP(F138,'Course List (program)'!$G$2:$L$100,2,FALSE)</f>
        <v>Architectural Design Studio V</v>
      </c>
      <c r="G139" s="815" t="e">
        <f>VLOOKUP(G138,'Course List (program)'!$G$2:$L$100,2,FALSE)</f>
        <v>#N/A</v>
      </c>
      <c r="H139" s="815" t="e">
        <f>VLOOKUP(H138,'Course List (program)'!$G$2:$L$100,2,FALSE)</f>
        <v>#N/A</v>
      </c>
      <c r="I139" s="816" t="e">
        <f>VLOOKUP(I138,'Course List (program)'!$G$2:$L$100,2,FALSE)</f>
        <v>#N/A</v>
      </c>
      <c r="J139" s="817" t="e">
        <f>VLOOKUP(J138,'Course List (program)'!$G$2:$L$100,2,FALSE)</f>
        <v>#N/A</v>
      </c>
      <c r="K139" s="815" t="e">
        <f>VLOOKUP(K138,'Course List (program)'!$G$2:$L$100,2,FALSE)</f>
        <v>#N/A</v>
      </c>
      <c r="L139" s="815" t="str">
        <f>VLOOKUP(L138,'Course List (program)'!$G$2:$L$100,2,FALSE)</f>
        <v>Graduation Project</v>
      </c>
      <c r="M139" s="818" t="e">
        <f>VLOOKUP(M138,'Course List (program)'!$G$2:$L$100,2,FALSE)</f>
        <v>#N/A</v>
      </c>
      <c r="N139" s="819" t="e">
        <f>VLOOKUP(N138,'Course List (program)'!$G$2:$L$100,2,FALSE)</f>
        <v>#N/A</v>
      </c>
      <c r="O139" s="815" t="e">
        <f>VLOOKUP(O138,'Course List (program)'!$G$2:$L$100,2,FALSE)</f>
        <v>#N/A</v>
      </c>
      <c r="P139" s="815" t="e">
        <f>VLOOKUP(P138,'Course List (program)'!$G$2:$L$100,2,FALSE)</f>
        <v>#N/A</v>
      </c>
      <c r="Q139" s="816" t="e">
        <f>VLOOKUP(Q138,'Course List (program)'!$G$2:$L$100,2,FALSE)</f>
        <v>#N/A</v>
      </c>
      <c r="R139" s="817" t="e">
        <f>VLOOKUP(R138,'Course List (program)'!$G$2:$L$100,2,FALSE)</f>
        <v>#N/A</v>
      </c>
      <c r="S139" s="815" t="e">
        <f>VLOOKUP(S138,'Course List (program)'!$G$2:$L$100,2,FALSE)</f>
        <v>#N/A</v>
      </c>
      <c r="T139" s="815" t="e">
        <f>VLOOKUP(T138,'Course List (program)'!$G$2:$L$100,2,FALSE)</f>
        <v>#N/A</v>
      </c>
      <c r="U139" s="818" t="e">
        <f>VLOOKUP(U138,'Course List (program)'!$G$2:$L$100,2,FALSE)</f>
        <v>#N/A</v>
      </c>
      <c r="V139" s="819" t="str">
        <f>VLOOKUP(V138,'Course List (program)'!$G$2:$L$100,2,FALSE)</f>
        <v>Modelling and Photography</v>
      </c>
      <c r="W139" s="815" t="str">
        <f>VLOOKUP(W138,'Course List (program)'!$G$2:$L$100,2,FALSE)</f>
        <v>Color in Architecture</v>
      </c>
      <c r="X139" s="815" t="e">
        <f>VLOOKUP(X138,'Course List (program)'!$G$2:$L$100,2,FALSE)</f>
        <v>#N/A</v>
      </c>
      <c r="Y139" s="816" t="e">
        <f>VLOOKUP(Y138,'Course List (program)'!$G$2:$L$100,2,FALSE)</f>
        <v>#N/A</v>
      </c>
      <c r="Z139" s="817" t="str">
        <f>VLOOKUP(Z138,'Course List (program)'!$G$2:$L$100,2,FALSE)</f>
        <v>Cost Estimate &amp; Professional Practice</v>
      </c>
      <c r="AA139" s="815" t="str">
        <f>VLOOKUP(AA138,'Course List (program)'!$G$2:$L$100,2,FALSE)</f>
        <v>Architectural Project Management</v>
      </c>
      <c r="AB139" s="815" t="e">
        <f>VLOOKUP(AB138,'Course List (program)'!$G$2:$L$100,2,FALSE)</f>
        <v>#N/A</v>
      </c>
      <c r="AC139" s="818" t="e">
        <f>VLOOKUP(AC138,'Course List (program)'!$G$2:$L$100,2,FALSE)</f>
        <v>#N/A</v>
      </c>
      <c r="AD139" s="819" t="e">
        <f>VLOOKUP(AD138,'Course List (program)'!$G$2:$L$100,2,FALSE)</f>
        <v>#N/A</v>
      </c>
      <c r="AE139" s="815" t="str">
        <f>VLOOKUP(AE138,'Course List (program)'!$G$2:$L$100,2,FALSE)</f>
        <v>Architectural Design Studio V</v>
      </c>
      <c r="AF139" s="815" t="e">
        <f>VLOOKUP(AF138,'Course List (program)'!$G$2:$L$100,2,FALSE)</f>
        <v>#N/A</v>
      </c>
      <c r="AG139" s="816" t="e">
        <f>VLOOKUP(AG138,'Course List (program)'!$G$2:$L$100,2,FALSE)</f>
        <v>#N/A</v>
      </c>
      <c r="AH139" s="817" t="str">
        <f>VLOOKUP(AH138,'Course List (program)'!$G$2:$L$100,2,FALSE)</f>
        <v>Graduation Project</v>
      </c>
      <c r="AI139" s="815" t="str">
        <f>VLOOKUP(AI138,'Course List (program)'!$G$2:$L$100,2,FALSE)</f>
        <v>Graduation Project</v>
      </c>
      <c r="AJ139" s="815" t="e">
        <f>VLOOKUP(AJ138,'Course List (program)'!$G$2:$L$100,2,FALSE)</f>
        <v>#N/A</v>
      </c>
      <c r="AK139" s="818" t="e">
        <f>VLOOKUP(AK138,'Course List (program)'!$G$2:$L$100,2,FALSE)</f>
        <v>#N/A</v>
      </c>
      <c r="AL139" s="819" t="str">
        <f>VLOOKUP(AL138,'Course List (program)'!$G$2:$L$100,2,FALSE)</f>
        <v xml:space="preserve">Analysis of Historical Buildings </v>
      </c>
      <c r="AM139" s="815" t="e">
        <f>VLOOKUP(AM138,'Course List (program)'!$G$2:$L$100,2,FALSE)</f>
        <v>#N/A</v>
      </c>
      <c r="AN139" s="815" t="e">
        <f>VLOOKUP(AN138,'Course List (program)'!$G$2:$L$100,2,FALSE)</f>
        <v>#N/A</v>
      </c>
      <c r="AO139" s="816" t="e">
        <f>VLOOKUP(AO138,'Course List (program)'!$G$2:$L$100,2,FALSE)</f>
        <v>#N/A</v>
      </c>
      <c r="AP139" s="817" t="e">
        <f>VLOOKUP(AP138,'Course List (program)'!$G$2:$L$100,2,FALSE)</f>
        <v>#N/A</v>
      </c>
      <c r="AQ139" s="815" t="str">
        <f>VLOOKUP(AQ138,'Course List (program)'!$G$2:$L$100,2,FALSE)</f>
        <v>Contemporary World Architecture</v>
      </c>
      <c r="AR139" s="815" t="e">
        <f>VLOOKUP(AR138,'Course List (program)'!$G$2:$L$100,2,FALSE)</f>
        <v>#N/A</v>
      </c>
      <c r="AS139" s="818" t="e">
        <f>VLOOKUP(AS138,'Course List (program)'!$G$2:$L$100,2,FALSE)</f>
        <v>#N/A</v>
      </c>
      <c r="AT139" s="1057"/>
    </row>
    <row r="140" spans="1:46" s="808" customFormat="1" ht="39.950000000000003" customHeight="1" x14ac:dyDescent="0.3">
      <c r="A140" s="813">
        <v>4</v>
      </c>
      <c r="B140" s="813" t="s">
        <v>809</v>
      </c>
      <c r="C140" s="1053"/>
      <c r="D140" s="834"/>
      <c r="E140" s="835"/>
      <c r="F140" s="827" t="str">
        <f>VLOOKUP(F138,'Course List (program)'!$G$2:$L$100,3,FALSE)</f>
        <v>Prof. Dr. A. Fatih PAKDİL</v>
      </c>
      <c r="G140" s="827" t="e">
        <f>VLOOKUP(G138,'Course List (program)'!$G$2:$L$100,3,FALSE)</f>
        <v>#N/A</v>
      </c>
      <c r="H140" s="827" t="e">
        <f>VLOOKUP(H138,'Course List (program)'!$G$2:$L$100,3,FALSE)</f>
        <v>#N/A</v>
      </c>
      <c r="I140" s="828" t="e">
        <f>VLOOKUP(I138,'Course List (program)'!$G$2:$L$100,3,FALSE)</f>
        <v>#N/A</v>
      </c>
      <c r="J140" s="829" t="e">
        <f>VLOOKUP(J138,'Course List (program)'!$G$2:$L$100,3,FALSE)</f>
        <v>#N/A</v>
      </c>
      <c r="K140" s="827" t="e">
        <f>VLOOKUP(K138,'Course List (program)'!$G$2:$L$100,3,FALSE)</f>
        <v>#N/A</v>
      </c>
      <c r="L140" s="827" t="str">
        <f>VLOOKUP(L138,'Course List (program)'!$G$2:$L$100,3,FALSE)</f>
        <v>Öğr. Gör. Dr. Nihat GÜNDÜZ</v>
      </c>
      <c r="M140" s="830" t="e">
        <f>VLOOKUP(M138,'Course List (program)'!$G$2:$L$100,3,FALSE)</f>
        <v>#N/A</v>
      </c>
      <c r="N140" s="831" t="e">
        <f>VLOOKUP(N138,'Course List (program)'!$G$2:$L$100,3,FALSE)</f>
        <v>#N/A</v>
      </c>
      <c r="O140" s="827" t="e">
        <f>VLOOKUP(O138,'Course List (program)'!$G$2:$L$100,3,FALSE)</f>
        <v>#N/A</v>
      </c>
      <c r="P140" s="827" t="e">
        <f>VLOOKUP(P138,'Course List (program)'!$G$2:$L$100,3,FALSE)</f>
        <v>#N/A</v>
      </c>
      <c r="Q140" s="828" t="e">
        <f>VLOOKUP(Q138,'Course List (program)'!$G$2:$L$100,3,FALSE)</f>
        <v>#N/A</v>
      </c>
      <c r="R140" s="829" t="e">
        <f>VLOOKUP(R138,'Course List (program)'!$G$2:$L$100,3,FALSE)</f>
        <v>#N/A</v>
      </c>
      <c r="S140" s="827" t="e">
        <f>VLOOKUP(S138,'Course List (program)'!$G$2:$L$100,3,FALSE)</f>
        <v>#N/A</v>
      </c>
      <c r="T140" s="827" t="e">
        <f>VLOOKUP(T138,'Course List (program)'!$G$2:$L$100,3,FALSE)</f>
        <v>#N/A</v>
      </c>
      <c r="U140" s="830" t="e">
        <f>VLOOKUP(U138,'Course List (program)'!$G$2:$L$100,3,FALSE)</f>
        <v>#N/A</v>
      </c>
      <c r="V140" s="831" t="str">
        <f>VLOOKUP(V138,'Course List (program)'!$G$2:$L$100,3,FALSE)</f>
        <v>Prof. Dr. Reha GÜNAY</v>
      </c>
      <c r="W140" s="827" t="str">
        <f>VLOOKUP(W138,'Course List (program)'!$G$2:$L$100,3,FALSE)</f>
        <v>Öğr. Gör. Mine  ÖZOĞUZ</v>
      </c>
      <c r="X140" s="827" t="e">
        <f>VLOOKUP(X138,'Course List (program)'!$G$2:$L$100,3,FALSE)</f>
        <v>#N/A</v>
      </c>
      <c r="Y140" s="828" t="e">
        <f>VLOOKUP(Y138,'Course List (program)'!$G$2:$L$100,3,FALSE)</f>
        <v>#N/A</v>
      </c>
      <c r="Z140" s="829" t="str">
        <f>VLOOKUP(Z138,'Course List (program)'!$G$2:$L$100,3,FALSE)</f>
        <v>Öğr. Gör. Dr. Jülide DEMİRDÖVEN</v>
      </c>
      <c r="AA140" s="827" t="str">
        <f>VLOOKUP(AA138,'Course List (program)'!$G$2:$L$100,3,FALSE)</f>
        <v>Öğr. Gör. M. Cem AKDAMAR</v>
      </c>
      <c r="AB140" s="827" t="e">
        <f>VLOOKUP(AB138,'Course List (program)'!$G$2:$L$100,3,FALSE)</f>
        <v>#N/A</v>
      </c>
      <c r="AC140" s="830" t="e">
        <f>VLOOKUP(AC138,'Course List (program)'!$G$2:$L$100,3,FALSE)</f>
        <v>#N/A</v>
      </c>
      <c r="AD140" s="831" t="e">
        <f>VLOOKUP(AD138,'Course List (program)'!$G$2:$L$100,3,FALSE)</f>
        <v>#N/A</v>
      </c>
      <c r="AE140" s="827" t="str">
        <f>VLOOKUP(AE138,'Course List (program)'!$G$2:$L$100,3,FALSE)</f>
        <v>Prof. Dr. Ahmet Vefik ALP</v>
      </c>
      <c r="AF140" s="827" t="e">
        <f>VLOOKUP(AF138,'Course List (program)'!$G$2:$L$100,3,FALSE)</f>
        <v>#N/A</v>
      </c>
      <c r="AG140" s="828" t="e">
        <f>VLOOKUP(AG138,'Course List (program)'!$G$2:$L$100,3,FALSE)</f>
        <v>#N/A</v>
      </c>
      <c r="AH140" s="829" t="str">
        <f>VLOOKUP(AH138,'Course List (program)'!$G$2:$L$100,3,FALSE)</f>
        <v>Prof. Dr. Belkıs ULUOĞLU</v>
      </c>
      <c r="AI140" s="827" t="str">
        <f>VLOOKUP(AI138,'Course List (program)'!$G$2:$L$100,3,FALSE)</f>
        <v>Prof. Dr. Sevinç HADİ</v>
      </c>
      <c r="AJ140" s="827" t="e">
        <f>VLOOKUP(AJ138,'Course List (program)'!$G$2:$L$100,3,FALSE)</f>
        <v>#N/A</v>
      </c>
      <c r="AK140" s="830" t="e">
        <f>VLOOKUP(AK138,'Course List (program)'!$G$2:$L$100,3,FALSE)</f>
        <v>#N/A</v>
      </c>
      <c r="AL140" s="831" t="str">
        <f>VLOOKUP(AL138,'Course List (program)'!$G$2:$L$100,3,FALSE)</f>
        <v>Prof. Dr. Reha GÜNAY</v>
      </c>
      <c r="AM140" s="827" t="e">
        <f>VLOOKUP(AM138,'Course List (program)'!$G$2:$L$100,3,FALSE)</f>
        <v>#N/A</v>
      </c>
      <c r="AN140" s="827" t="e">
        <f>VLOOKUP(AN138,'Course List (program)'!$G$2:$L$100,3,FALSE)</f>
        <v>#N/A</v>
      </c>
      <c r="AO140" s="828" t="e">
        <f>VLOOKUP(AO138,'Course List (program)'!$G$2:$L$100,3,FALSE)</f>
        <v>#N/A</v>
      </c>
      <c r="AP140" s="829" t="e">
        <f>VLOOKUP(AP138,'Course List (program)'!$G$2:$L$100,3,FALSE)</f>
        <v>#N/A</v>
      </c>
      <c r="AQ140" s="827" t="str">
        <f>VLOOKUP(AQ138,'Course List (program)'!$G$2:$L$100,3,FALSE)</f>
        <v>Yrd. Doç. Dr. Soner ŞAHİN</v>
      </c>
      <c r="AR140" s="827" t="e">
        <f>VLOOKUP(AR138,'Course List (program)'!$G$2:$L$100,3,FALSE)</f>
        <v>#N/A</v>
      </c>
      <c r="AS140" s="830" t="e">
        <f>VLOOKUP(AS138,'Course List (program)'!$G$2:$L$100,3,FALSE)</f>
        <v>#N/A</v>
      </c>
      <c r="AT140" s="1057"/>
    </row>
    <row r="141" spans="1:46" ht="39.950000000000003" hidden="1" customHeight="1" x14ac:dyDescent="0.4">
      <c r="A141" s="700">
        <v>4</v>
      </c>
      <c r="B141" s="700" t="s">
        <v>540</v>
      </c>
      <c r="C141" s="1053"/>
      <c r="D141" s="772"/>
      <c r="E141" s="773"/>
      <c r="F141" s="745">
        <f>VLOOKUP(F138,'Course List (program)'!$G$2:$L$100,6,FALSE)</f>
        <v>0</v>
      </c>
      <c r="G141" s="745" t="e">
        <f>VLOOKUP(G138,'Course List (program)'!$G$2:$L$100,6,FALSE)</f>
        <v>#N/A</v>
      </c>
      <c r="H141" s="745" t="e">
        <f>VLOOKUP(H138,'Course List (program)'!$G$2:$L$100,6,FALSE)</f>
        <v>#N/A</v>
      </c>
      <c r="I141" s="746" t="e">
        <f>VLOOKUP(I138,'Course List (program)'!$G$2:$L$100,6,FALSE)</f>
        <v>#N/A</v>
      </c>
      <c r="J141" s="747" t="e">
        <f>VLOOKUP(J138,'Course List (program)'!$G$2:$L$100,6,FALSE)</f>
        <v>#N/A</v>
      </c>
      <c r="K141" s="745" t="e">
        <f>VLOOKUP(K138,'Course List (program)'!$G$2:$L$100,6,FALSE)</f>
        <v>#N/A</v>
      </c>
      <c r="L141" s="745">
        <f>VLOOKUP(L138,'Course List (program)'!$G$2:$L$100,6,FALSE)</f>
        <v>0</v>
      </c>
      <c r="M141" s="748" t="e">
        <f>VLOOKUP(M138,'Course List (program)'!$G$2:$L$100,6,FALSE)</f>
        <v>#N/A</v>
      </c>
      <c r="N141" s="749" t="e">
        <f>VLOOKUP(N138,'Course List (program)'!$G$2:$L$100,6,FALSE)</f>
        <v>#N/A</v>
      </c>
      <c r="O141" s="745" t="e">
        <f>VLOOKUP(O138,'Course List (program)'!$G$2:$L$100,6,FALSE)</f>
        <v>#N/A</v>
      </c>
      <c r="P141" s="745" t="e">
        <f>VLOOKUP(P138,'Course List (program)'!$G$2:$L$100,6,FALSE)</f>
        <v>#N/A</v>
      </c>
      <c r="Q141" s="746" t="e">
        <f>VLOOKUP(Q138,'Course List (program)'!$G$2:$L$100,6,FALSE)</f>
        <v>#N/A</v>
      </c>
      <c r="R141" s="747" t="e">
        <f>VLOOKUP(R138,'Course List (program)'!$G$2:$L$100,6,FALSE)</f>
        <v>#N/A</v>
      </c>
      <c r="S141" s="745" t="e">
        <f>VLOOKUP(S138,'Course List (program)'!$G$2:$L$100,6,FALSE)</f>
        <v>#N/A</v>
      </c>
      <c r="T141" s="745" t="e">
        <f>VLOOKUP(T138,'Course List (program)'!$G$2:$L$100,6,FALSE)</f>
        <v>#N/A</v>
      </c>
      <c r="U141" s="748" t="e">
        <f>VLOOKUP(U138,'Course List (program)'!$G$2:$L$100,6,FALSE)</f>
        <v>#N/A</v>
      </c>
      <c r="V141" s="749">
        <f>VLOOKUP(V138,'Course List (program)'!$G$2:$L$100,6,FALSE)</f>
        <v>0</v>
      </c>
      <c r="W141" s="745">
        <f>VLOOKUP(W138,'Course List (program)'!$G$2:$L$100,6,FALSE)</f>
        <v>0</v>
      </c>
      <c r="X141" s="745" t="e">
        <f>VLOOKUP(X138,'Course List (program)'!$G$2:$L$100,6,FALSE)</f>
        <v>#N/A</v>
      </c>
      <c r="Y141" s="746" t="e">
        <f>VLOOKUP(Y138,'Course List (program)'!$G$2:$L$100,6,FALSE)</f>
        <v>#N/A</v>
      </c>
      <c r="Z141" s="747">
        <f>VLOOKUP(Z138,'Course List (program)'!$G$2:$L$100,6,FALSE)</f>
        <v>0</v>
      </c>
      <c r="AA141" s="745">
        <f>VLOOKUP(AA138,'Course List (program)'!$G$2:$L$100,6,FALSE)</f>
        <v>0</v>
      </c>
      <c r="AB141" s="745" t="e">
        <f>VLOOKUP(AB138,'Course List (program)'!$G$2:$L$100,6,FALSE)</f>
        <v>#N/A</v>
      </c>
      <c r="AC141" s="748" t="e">
        <f>VLOOKUP(AC138,'Course List (program)'!$G$2:$L$100,6,FALSE)</f>
        <v>#N/A</v>
      </c>
      <c r="AD141" s="749" t="e">
        <f>VLOOKUP(AD138,'Course List (program)'!$G$2:$L$100,6,FALSE)</f>
        <v>#N/A</v>
      </c>
      <c r="AE141" s="745">
        <f>VLOOKUP(AE138,'Course List (program)'!$G$2:$L$100,6,FALSE)</f>
        <v>0</v>
      </c>
      <c r="AF141" s="745" t="e">
        <f>VLOOKUP(AF138,'Course List (program)'!$G$2:$L$100,6,FALSE)</f>
        <v>#N/A</v>
      </c>
      <c r="AG141" s="746" t="e">
        <f>VLOOKUP(AG138,'Course List (program)'!$G$2:$L$100,6,FALSE)</f>
        <v>#N/A</v>
      </c>
      <c r="AH141" s="747">
        <f>VLOOKUP(AH138,'Course List (program)'!$G$2:$L$100,6,FALSE)</f>
        <v>0</v>
      </c>
      <c r="AI141" s="745">
        <f>VLOOKUP(AI138,'Course List (program)'!$G$2:$L$100,6,FALSE)</f>
        <v>0</v>
      </c>
      <c r="AJ141" s="745" t="e">
        <f>VLOOKUP(AJ138,'Course List (program)'!$G$2:$L$100,6,FALSE)</f>
        <v>#N/A</v>
      </c>
      <c r="AK141" s="748" t="e">
        <f>VLOOKUP(AK138,'Course List (program)'!$G$2:$L$100,6,FALSE)</f>
        <v>#N/A</v>
      </c>
      <c r="AL141" s="745">
        <f>VLOOKUP(AL138,'Course List (program)'!$G$2:$L$100,6,FALSE)</f>
        <v>0</v>
      </c>
      <c r="AM141" s="745" t="e">
        <f>VLOOKUP(AM138,'Course List (program)'!$G$2:$L$100,6,FALSE)</f>
        <v>#N/A</v>
      </c>
      <c r="AN141" s="745" t="e">
        <f>VLOOKUP(AN138,'Course List (program)'!$G$2:$L$100,6,FALSE)</f>
        <v>#N/A</v>
      </c>
      <c r="AO141" s="746" t="e">
        <f>VLOOKUP(AO138,'Course List (program)'!$G$2:$L$100,6,FALSE)</f>
        <v>#N/A</v>
      </c>
      <c r="AP141" s="747" t="e">
        <f>VLOOKUP(AP138,'Course List (program)'!$G$2:$L$100,6,FALSE)</f>
        <v>#N/A</v>
      </c>
      <c r="AQ141" s="745">
        <f>VLOOKUP(AQ138,'Course List (program)'!$G$2:$L$100,6,FALSE)</f>
        <v>0</v>
      </c>
      <c r="AR141" s="745" t="e">
        <f>VLOOKUP(AR138,'Course List (program)'!$G$2:$L$100,6,FALSE)</f>
        <v>#N/A</v>
      </c>
      <c r="AS141" s="748" t="e">
        <f>VLOOKUP(AS138,'Course List (program)'!$G$2:$L$100,6,FALSE)</f>
        <v>#N/A</v>
      </c>
      <c r="AT141" s="1057"/>
    </row>
    <row r="142" spans="1:46" s="743" customFormat="1" ht="39.950000000000003" customHeight="1" x14ac:dyDescent="0.4">
      <c r="A142" s="700">
        <v>4</v>
      </c>
      <c r="B142" s="700" t="s">
        <v>13</v>
      </c>
      <c r="C142" s="1053"/>
      <c r="D142" s="794">
        <v>0.45833333333333331</v>
      </c>
      <c r="E142" s="795">
        <v>3</v>
      </c>
      <c r="F142" s="796" t="str">
        <f>Section1Draft!E75</f>
        <v>ARCH 451.11</v>
      </c>
      <c r="G142" s="796">
        <f>Section2Draft!$E$75</f>
        <v>0</v>
      </c>
      <c r="H142" s="796">
        <f>Section3Draft!E75</f>
        <v>0</v>
      </c>
      <c r="I142" s="797">
        <f>Section4Draft!E75</f>
        <v>0</v>
      </c>
      <c r="J142" s="798">
        <f>Section1Draft!L75</f>
        <v>0</v>
      </c>
      <c r="K142" s="796">
        <f>Section2Draft!L75</f>
        <v>0</v>
      </c>
      <c r="L142" s="796" t="str">
        <f>Section3Draft!L75</f>
        <v>ARCH 492.13</v>
      </c>
      <c r="M142" s="799">
        <f>Section4Draft!L75</f>
        <v>0</v>
      </c>
      <c r="N142" s="800">
        <f>Section1Draft!F75</f>
        <v>0</v>
      </c>
      <c r="O142" s="796">
        <f>Section2Draft!F75</f>
        <v>0</v>
      </c>
      <c r="P142" s="796">
        <f>Section3Draft!F75</f>
        <v>0</v>
      </c>
      <c r="Q142" s="797">
        <f>Section4Draft!F75</f>
        <v>0</v>
      </c>
      <c r="R142" s="798">
        <f>Section1Draft!M75</f>
        <v>0</v>
      </c>
      <c r="S142" s="796">
        <f>Section2Draft!M75</f>
        <v>0</v>
      </c>
      <c r="T142" s="796">
        <f>Section3Draft!M75</f>
        <v>0</v>
      </c>
      <c r="U142" s="799">
        <f>Section4Draft!M75</f>
        <v>0</v>
      </c>
      <c r="V142" s="800" t="str">
        <f>Section1Draft!G75</f>
        <v>ARCH 432.11</v>
      </c>
      <c r="W142" s="796" t="str">
        <f>Section2Draft!G75</f>
        <v>ARCH 332.01</v>
      </c>
      <c r="X142" s="796">
        <f>Section3Draft!G75</f>
        <v>0</v>
      </c>
      <c r="Y142" s="797">
        <f>Section4Draft!G75</f>
        <v>0</v>
      </c>
      <c r="Z142" s="798" t="str">
        <f>Section1Draft!N75</f>
        <v>ARCH 416.01</v>
      </c>
      <c r="AA142" s="796" t="str">
        <f>Section2Draft!N75</f>
        <v>ES 302.02</v>
      </c>
      <c r="AB142" s="796">
        <f>Section3Draft!N75</f>
        <v>0</v>
      </c>
      <c r="AC142" s="799">
        <f>Section4Draft!N75</f>
        <v>0</v>
      </c>
      <c r="AD142" s="800">
        <f>Section1Draft!H75</f>
        <v>0</v>
      </c>
      <c r="AE142" s="796" t="str">
        <f>Section2Draft!H75</f>
        <v>ARCH 451.12</v>
      </c>
      <c r="AF142" s="796">
        <f>Section3Draft!H75</f>
        <v>0</v>
      </c>
      <c r="AG142" s="797">
        <f>Section4Draft!H75</f>
        <v>0</v>
      </c>
      <c r="AH142" s="798" t="str">
        <f>Section1Draft!O75</f>
        <v>ARCH 492.11</v>
      </c>
      <c r="AI142" s="796" t="str">
        <f>Section2Draft!O75</f>
        <v>ARCH 492.12</v>
      </c>
      <c r="AJ142" s="796">
        <f>Section3Draft!O75</f>
        <v>0</v>
      </c>
      <c r="AK142" s="799">
        <f>Section4Draft!O75</f>
        <v>0</v>
      </c>
      <c r="AL142" s="800" t="str">
        <f>Section1Draft!I75</f>
        <v>ARCH 311.11</v>
      </c>
      <c r="AM142" s="796">
        <f>Section2Draft!I75</f>
        <v>0</v>
      </c>
      <c r="AN142" s="796">
        <f>Section3Draft!I75</f>
        <v>0</v>
      </c>
      <c r="AO142" s="797">
        <f>Section4Draft!I75</f>
        <v>0</v>
      </c>
      <c r="AP142" s="798">
        <f>Section1Draft!P75</f>
        <v>0</v>
      </c>
      <c r="AQ142" s="796" t="str">
        <f>Section2Draft!P75</f>
        <v>ARCH 413.01</v>
      </c>
      <c r="AR142" s="796">
        <f>Section3Draft!P75</f>
        <v>0</v>
      </c>
      <c r="AS142" s="799">
        <f>Section4Draft!P75</f>
        <v>0</v>
      </c>
      <c r="AT142" s="1057"/>
    </row>
    <row r="143" spans="1:46" s="820" customFormat="1" ht="60" customHeight="1" x14ac:dyDescent="0.35">
      <c r="A143" s="814">
        <v>4</v>
      </c>
      <c r="B143" s="814" t="s">
        <v>14</v>
      </c>
      <c r="C143" s="1053"/>
      <c r="D143" s="809"/>
      <c r="E143" s="810"/>
      <c r="F143" s="815" t="str">
        <f>VLOOKUP(F142,'Course List (program)'!$G$2:$L$100,2,FALSE)</f>
        <v>Architectural Design Studio V</v>
      </c>
      <c r="G143" s="815" t="e">
        <f>VLOOKUP(G142,'Course List (program)'!$G$2:$L$100,2,FALSE)</f>
        <v>#N/A</v>
      </c>
      <c r="H143" s="815" t="e">
        <f>VLOOKUP(H142,'Course List (program)'!$G$2:$L$100,2,FALSE)</f>
        <v>#N/A</v>
      </c>
      <c r="I143" s="816" t="e">
        <f>VLOOKUP(I142,'Course List (program)'!$G$2:$L$100,2,FALSE)</f>
        <v>#N/A</v>
      </c>
      <c r="J143" s="817" t="e">
        <f>VLOOKUP(J142,'Course List (program)'!$G$2:$L$100,2,FALSE)</f>
        <v>#N/A</v>
      </c>
      <c r="K143" s="815" t="e">
        <f>VLOOKUP(K142,'Course List (program)'!$G$2:$L$100,2,FALSE)</f>
        <v>#N/A</v>
      </c>
      <c r="L143" s="815" t="str">
        <f>VLOOKUP(L142,'Course List (program)'!$G$2:$L$100,2,FALSE)</f>
        <v>Graduation Project</v>
      </c>
      <c r="M143" s="818" t="e">
        <f>VLOOKUP(M142,'Course List (program)'!$G$2:$L$100,2,FALSE)</f>
        <v>#N/A</v>
      </c>
      <c r="N143" s="819" t="e">
        <f>VLOOKUP(N142,'Course List (program)'!$G$2:$L$100,2,FALSE)</f>
        <v>#N/A</v>
      </c>
      <c r="O143" s="815" t="e">
        <f>VLOOKUP(O142,'Course List (program)'!$G$2:$L$100,2,FALSE)</f>
        <v>#N/A</v>
      </c>
      <c r="P143" s="815" t="e">
        <f>VLOOKUP(P142,'Course List (program)'!$G$2:$L$100,2,FALSE)</f>
        <v>#N/A</v>
      </c>
      <c r="Q143" s="816" t="e">
        <f>VLOOKUP(Q142,'Course List (program)'!$G$2:$L$100,2,FALSE)</f>
        <v>#N/A</v>
      </c>
      <c r="R143" s="817" t="e">
        <f>VLOOKUP(R142,'Course List (program)'!$G$2:$L$100,2,FALSE)</f>
        <v>#N/A</v>
      </c>
      <c r="S143" s="815" t="e">
        <f>VLOOKUP(S142,'Course List (program)'!$G$2:$L$100,2,FALSE)</f>
        <v>#N/A</v>
      </c>
      <c r="T143" s="815" t="e">
        <f>VLOOKUP(T142,'Course List (program)'!$G$2:$L$100,2,FALSE)</f>
        <v>#N/A</v>
      </c>
      <c r="U143" s="818" t="e">
        <f>VLOOKUP(U142,'Course List (program)'!$G$2:$L$100,2,FALSE)</f>
        <v>#N/A</v>
      </c>
      <c r="V143" s="819" t="str">
        <f>VLOOKUP(V142,'Course List (program)'!$G$2:$L$100,2,FALSE)</f>
        <v>Modelling and Photography</v>
      </c>
      <c r="W143" s="815" t="str">
        <f>VLOOKUP(W142,'Course List (program)'!$G$2:$L$100,2,FALSE)</f>
        <v>Color in Architecture</v>
      </c>
      <c r="X143" s="815" t="e">
        <f>VLOOKUP(X142,'Course List (program)'!$G$2:$L$100,2,FALSE)</f>
        <v>#N/A</v>
      </c>
      <c r="Y143" s="816" t="e">
        <f>VLOOKUP(Y142,'Course List (program)'!$G$2:$L$100,2,FALSE)</f>
        <v>#N/A</v>
      </c>
      <c r="Z143" s="817" t="str">
        <f>VLOOKUP(Z142,'Course List (program)'!$G$2:$L$100,2,FALSE)</f>
        <v>Cost Estimate &amp; Professional Practice</v>
      </c>
      <c r="AA143" s="815" t="str">
        <f>VLOOKUP(AA142,'Course List (program)'!$G$2:$L$100,2,FALSE)</f>
        <v>Architectural Project Management</v>
      </c>
      <c r="AB143" s="815" t="e">
        <f>VLOOKUP(AB142,'Course List (program)'!$G$2:$L$100,2,FALSE)</f>
        <v>#N/A</v>
      </c>
      <c r="AC143" s="818" t="e">
        <f>VLOOKUP(AC142,'Course List (program)'!$G$2:$L$100,2,FALSE)</f>
        <v>#N/A</v>
      </c>
      <c r="AD143" s="819" t="e">
        <f>VLOOKUP(AD142,'Course List (program)'!$G$2:$L$100,2,FALSE)</f>
        <v>#N/A</v>
      </c>
      <c r="AE143" s="815" t="str">
        <f>VLOOKUP(AE142,'Course List (program)'!$G$2:$L$100,2,FALSE)</f>
        <v>Architectural Design Studio V</v>
      </c>
      <c r="AF143" s="815" t="e">
        <f>VLOOKUP(AF142,'Course List (program)'!$G$2:$L$100,2,FALSE)</f>
        <v>#N/A</v>
      </c>
      <c r="AG143" s="816" t="e">
        <f>VLOOKUP(AG142,'Course List (program)'!$G$2:$L$100,2,FALSE)</f>
        <v>#N/A</v>
      </c>
      <c r="AH143" s="817" t="str">
        <f>VLOOKUP(AH142,'Course List (program)'!$G$2:$L$100,2,FALSE)</f>
        <v>Graduation Project</v>
      </c>
      <c r="AI143" s="815" t="str">
        <f>VLOOKUP(AI142,'Course List (program)'!$G$2:$L$100,2,FALSE)</f>
        <v>Graduation Project</v>
      </c>
      <c r="AJ143" s="815" t="e">
        <f>VLOOKUP(AJ142,'Course List (program)'!$G$2:$L$100,2,FALSE)</f>
        <v>#N/A</v>
      </c>
      <c r="AK143" s="818" t="e">
        <f>VLOOKUP(AK142,'Course List (program)'!$G$2:$L$100,2,FALSE)</f>
        <v>#N/A</v>
      </c>
      <c r="AL143" s="819" t="str">
        <f>VLOOKUP(AL142,'Course List (program)'!$G$2:$L$100,2,FALSE)</f>
        <v xml:space="preserve">Analysis of Historical Buildings </v>
      </c>
      <c r="AM143" s="815" t="e">
        <f>VLOOKUP(AM142,'Course List (program)'!$G$2:$L$100,2,FALSE)</f>
        <v>#N/A</v>
      </c>
      <c r="AN143" s="815" t="e">
        <f>VLOOKUP(AN142,'Course List (program)'!$G$2:$L$100,2,FALSE)</f>
        <v>#N/A</v>
      </c>
      <c r="AO143" s="816" t="e">
        <f>VLOOKUP(AO142,'Course List (program)'!$G$2:$L$100,2,FALSE)</f>
        <v>#N/A</v>
      </c>
      <c r="AP143" s="817" t="e">
        <f>VLOOKUP(AP142,'Course List (program)'!$G$2:$L$100,2,FALSE)</f>
        <v>#N/A</v>
      </c>
      <c r="AQ143" s="815" t="str">
        <f>VLOOKUP(AQ142,'Course List (program)'!$G$2:$L$100,2,FALSE)</f>
        <v>Contemporary World Architecture</v>
      </c>
      <c r="AR143" s="815" t="e">
        <f>VLOOKUP(AR142,'Course List (program)'!$G$2:$L$100,2,FALSE)</f>
        <v>#N/A</v>
      </c>
      <c r="AS143" s="818" t="e">
        <f>VLOOKUP(AS142,'Course List (program)'!$G$2:$L$100,2,FALSE)</f>
        <v>#N/A</v>
      </c>
      <c r="AT143" s="1057"/>
    </row>
    <row r="144" spans="1:46" s="808" customFormat="1" ht="39.950000000000003" customHeight="1" x14ac:dyDescent="0.3">
      <c r="A144" s="813">
        <v>4</v>
      </c>
      <c r="B144" s="813" t="s">
        <v>809</v>
      </c>
      <c r="C144" s="1053"/>
      <c r="D144" s="834"/>
      <c r="E144" s="835"/>
      <c r="F144" s="827" t="str">
        <f>VLOOKUP(F142,'Course List (program)'!$G$2:$L$100,3,FALSE)</f>
        <v>Prof. Dr. A. Fatih PAKDİL</v>
      </c>
      <c r="G144" s="827" t="e">
        <f>VLOOKUP(G142,'Course List (program)'!$G$2:$L$100,3,FALSE)</f>
        <v>#N/A</v>
      </c>
      <c r="H144" s="827" t="e">
        <f>VLOOKUP(H142,'Course List (program)'!$G$2:$L$100,3,FALSE)</f>
        <v>#N/A</v>
      </c>
      <c r="I144" s="828" t="e">
        <f>VLOOKUP(I142,'Course List (program)'!$G$2:$L$100,3,FALSE)</f>
        <v>#N/A</v>
      </c>
      <c r="J144" s="829" t="e">
        <f>VLOOKUP(J142,'Course List (program)'!$G$2:$L$100,3,FALSE)</f>
        <v>#N/A</v>
      </c>
      <c r="K144" s="827" t="e">
        <f>VLOOKUP(K142,'Course List (program)'!$G$2:$L$100,3,FALSE)</f>
        <v>#N/A</v>
      </c>
      <c r="L144" s="827" t="str">
        <f>VLOOKUP(L142,'Course List (program)'!$G$2:$L$100,3,FALSE)</f>
        <v>Öğr. Gör. Dr. Nihat GÜNDÜZ</v>
      </c>
      <c r="M144" s="830" t="e">
        <f>VLOOKUP(M142,'Course List (program)'!$G$2:$L$100,3,FALSE)</f>
        <v>#N/A</v>
      </c>
      <c r="N144" s="831" t="e">
        <f>VLOOKUP(N142,'Course List (program)'!$G$2:$L$100,3,FALSE)</f>
        <v>#N/A</v>
      </c>
      <c r="O144" s="827" t="e">
        <f>VLOOKUP(O142,'Course List (program)'!$G$2:$L$100,3,FALSE)</f>
        <v>#N/A</v>
      </c>
      <c r="P144" s="827" t="e">
        <f>VLOOKUP(P142,'Course List (program)'!$G$2:$L$100,3,FALSE)</f>
        <v>#N/A</v>
      </c>
      <c r="Q144" s="828" t="e">
        <f>VLOOKUP(Q142,'Course List (program)'!$G$2:$L$100,3,FALSE)</f>
        <v>#N/A</v>
      </c>
      <c r="R144" s="829" t="e">
        <f>VLOOKUP(R142,'Course List (program)'!$G$2:$L$100,3,FALSE)</f>
        <v>#N/A</v>
      </c>
      <c r="S144" s="827" t="e">
        <f>VLOOKUP(S142,'Course List (program)'!$G$2:$L$100,3,FALSE)</f>
        <v>#N/A</v>
      </c>
      <c r="T144" s="827" t="e">
        <f>VLOOKUP(T142,'Course List (program)'!$G$2:$L$100,3,FALSE)</f>
        <v>#N/A</v>
      </c>
      <c r="U144" s="830" t="e">
        <f>VLOOKUP(U142,'Course List (program)'!$G$2:$L$100,3,FALSE)</f>
        <v>#N/A</v>
      </c>
      <c r="V144" s="831" t="str">
        <f>VLOOKUP(V142,'Course List (program)'!$G$2:$L$100,3,FALSE)</f>
        <v>Prof. Dr. Reha GÜNAY</v>
      </c>
      <c r="W144" s="827" t="str">
        <f>VLOOKUP(W142,'Course List (program)'!$G$2:$L$100,3,FALSE)</f>
        <v>Öğr. Gör. Mine  ÖZOĞUZ</v>
      </c>
      <c r="X144" s="827" t="e">
        <f>VLOOKUP(X142,'Course List (program)'!$G$2:$L$100,3,FALSE)</f>
        <v>#N/A</v>
      </c>
      <c r="Y144" s="828" t="e">
        <f>VLOOKUP(Y142,'Course List (program)'!$G$2:$L$100,3,FALSE)</f>
        <v>#N/A</v>
      </c>
      <c r="Z144" s="829" t="str">
        <f>VLOOKUP(Z142,'Course List (program)'!$G$2:$L$100,3,FALSE)</f>
        <v>Öğr. Gör. Dr. Jülide DEMİRDÖVEN</v>
      </c>
      <c r="AA144" s="827" t="str">
        <f>VLOOKUP(AA142,'Course List (program)'!$G$2:$L$100,3,FALSE)</f>
        <v>Öğr. Gör. M. Cem AKDAMAR</v>
      </c>
      <c r="AB144" s="827" t="e">
        <f>VLOOKUP(AB142,'Course List (program)'!$G$2:$L$100,3,FALSE)</f>
        <v>#N/A</v>
      </c>
      <c r="AC144" s="830" t="e">
        <f>VLOOKUP(AC142,'Course List (program)'!$G$2:$L$100,3,FALSE)</f>
        <v>#N/A</v>
      </c>
      <c r="AD144" s="831" t="e">
        <f>VLOOKUP(AD142,'Course List (program)'!$G$2:$L$100,3,FALSE)</f>
        <v>#N/A</v>
      </c>
      <c r="AE144" s="827" t="str">
        <f>VLOOKUP(AE142,'Course List (program)'!$G$2:$L$100,3,FALSE)</f>
        <v>Prof. Dr. Ahmet Vefik ALP</v>
      </c>
      <c r="AF144" s="827" t="e">
        <f>VLOOKUP(AF142,'Course List (program)'!$G$2:$L$100,3,FALSE)</f>
        <v>#N/A</v>
      </c>
      <c r="AG144" s="828" t="e">
        <f>VLOOKUP(AG142,'Course List (program)'!$G$2:$L$100,3,FALSE)</f>
        <v>#N/A</v>
      </c>
      <c r="AH144" s="829" t="str">
        <f>VLOOKUP(AH142,'Course List (program)'!$G$2:$L$100,3,FALSE)</f>
        <v>Prof. Dr. Belkıs ULUOĞLU</v>
      </c>
      <c r="AI144" s="827" t="str">
        <f>VLOOKUP(AI142,'Course List (program)'!$G$2:$L$100,3,FALSE)</f>
        <v>Prof. Dr. Sevinç HADİ</v>
      </c>
      <c r="AJ144" s="827" t="e">
        <f>VLOOKUP(AJ142,'Course List (program)'!$G$2:$L$100,3,FALSE)</f>
        <v>#N/A</v>
      </c>
      <c r="AK144" s="830" t="e">
        <f>VLOOKUP(AK142,'Course List (program)'!$G$2:$L$100,3,FALSE)</f>
        <v>#N/A</v>
      </c>
      <c r="AL144" s="831" t="str">
        <f>VLOOKUP(AL142,'Course List (program)'!$G$2:$L$100,3,FALSE)</f>
        <v>Prof. Dr. Reha GÜNAY</v>
      </c>
      <c r="AM144" s="827" t="e">
        <f>VLOOKUP(AM142,'Course List (program)'!$G$2:$L$100,3,FALSE)</f>
        <v>#N/A</v>
      </c>
      <c r="AN144" s="827" t="e">
        <f>VLOOKUP(AN142,'Course List (program)'!$G$2:$L$100,3,FALSE)</f>
        <v>#N/A</v>
      </c>
      <c r="AO144" s="828" t="e">
        <f>VLOOKUP(AO142,'Course List (program)'!$G$2:$L$100,3,FALSE)</f>
        <v>#N/A</v>
      </c>
      <c r="AP144" s="829" t="e">
        <f>VLOOKUP(AP142,'Course List (program)'!$G$2:$L$100,3,FALSE)</f>
        <v>#N/A</v>
      </c>
      <c r="AQ144" s="827" t="str">
        <f>VLOOKUP(AQ142,'Course List (program)'!$G$2:$L$100,3,FALSE)</f>
        <v>Yrd. Doç. Dr. Soner ŞAHİN</v>
      </c>
      <c r="AR144" s="827" t="e">
        <f>VLOOKUP(AR142,'Course List (program)'!$G$2:$L$100,3,FALSE)</f>
        <v>#N/A</v>
      </c>
      <c r="AS144" s="830" t="e">
        <f>VLOOKUP(AS142,'Course List (program)'!$G$2:$L$100,3,FALSE)</f>
        <v>#N/A</v>
      </c>
      <c r="AT144" s="1057"/>
    </row>
    <row r="145" spans="1:46" ht="39.950000000000003" hidden="1" customHeight="1" x14ac:dyDescent="0.4">
      <c r="A145" s="700">
        <v>4</v>
      </c>
      <c r="B145" s="700" t="s">
        <v>540</v>
      </c>
      <c r="C145" s="1053"/>
      <c r="D145" s="772"/>
      <c r="E145" s="773"/>
      <c r="F145" s="745">
        <f>VLOOKUP(F142,'Course List (program)'!$G$2:$L$100,6,FALSE)</f>
        <v>0</v>
      </c>
      <c r="G145" s="745" t="e">
        <f>VLOOKUP(G142,'Course List (program)'!$G$2:$L$100,6,FALSE)</f>
        <v>#N/A</v>
      </c>
      <c r="H145" s="745" t="e">
        <f>VLOOKUP(H142,'Course List (program)'!$G$2:$L$100,6,FALSE)</f>
        <v>#N/A</v>
      </c>
      <c r="I145" s="746" t="e">
        <f>VLOOKUP(I142,'Course List (program)'!$G$2:$L$100,6,FALSE)</f>
        <v>#N/A</v>
      </c>
      <c r="J145" s="747" t="e">
        <f>VLOOKUP(J142,'Course List (program)'!$G$2:$L$100,6,FALSE)</f>
        <v>#N/A</v>
      </c>
      <c r="K145" s="745" t="e">
        <f>VLOOKUP(K142,'Course List (program)'!$G$2:$L$100,6,FALSE)</f>
        <v>#N/A</v>
      </c>
      <c r="L145" s="745">
        <f>VLOOKUP(L142,'Course List (program)'!$G$2:$L$100,6,FALSE)</f>
        <v>0</v>
      </c>
      <c r="M145" s="748" t="e">
        <f>VLOOKUP(M142,'Course List (program)'!$G$2:$L$100,6,FALSE)</f>
        <v>#N/A</v>
      </c>
      <c r="N145" s="749" t="e">
        <f>VLOOKUP(N142,'Course List (program)'!$G$2:$L$100,6,FALSE)</f>
        <v>#N/A</v>
      </c>
      <c r="O145" s="745" t="e">
        <f>VLOOKUP(O142,'Course List (program)'!$G$2:$L$100,6,FALSE)</f>
        <v>#N/A</v>
      </c>
      <c r="P145" s="745" t="e">
        <f>VLOOKUP(P142,'Course List (program)'!$G$2:$L$100,6,FALSE)</f>
        <v>#N/A</v>
      </c>
      <c r="Q145" s="746" t="e">
        <f>VLOOKUP(Q142,'Course List (program)'!$G$2:$L$100,6,FALSE)</f>
        <v>#N/A</v>
      </c>
      <c r="R145" s="747" t="e">
        <f>VLOOKUP(R142,'Course List (program)'!$G$2:$L$100,6,FALSE)</f>
        <v>#N/A</v>
      </c>
      <c r="S145" s="745" t="e">
        <f>VLOOKUP(S142,'Course List (program)'!$G$2:$L$100,6,FALSE)</f>
        <v>#N/A</v>
      </c>
      <c r="T145" s="745" t="e">
        <f>VLOOKUP(T142,'Course List (program)'!$G$2:$L$100,6,FALSE)</f>
        <v>#N/A</v>
      </c>
      <c r="U145" s="748" t="e">
        <f>VLOOKUP(U142,'Course List (program)'!$G$2:$L$100,6,FALSE)</f>
        <v>#N/A</v>
      </c>
      <c r="V145" s="749">
        <f>VLOOKUP(V142,'Course List (program)'!$G$2:$L$100,6,FALSE)</f>
        <v>0</v>
      </c>
      <c r="W145" s="745">
        <f>VLOOKUP(W142,'Course List (program)'!$G$2:$L$100,6,FALSE)</f>
        <v>0</v>
      </c>
      <c r="X145" s="745" t="e">
        <f>VLOOKUP(X142,'Course List (program)'!$G$2:$L$100,6,FALSE)</f>
        <v>#N/A</v>
      </c>
      <c r="Y145" s="746" t="e">
        <f>VLOOKUP(Y142,'Course List (program)'!$G$2:$L$100,6,FALSE)</f>
        <v>#N/A</v>
      </c>
      <c r="Z145" s="747">
        <f>VLOOKUP(Z142,'Course List (program)'!$G$2:$L$100,6,FALSE)</f>
        <v>0</v>
      </c>
      <c r="AA145" s="745">
        <f>VLOOKUP(AA142,'Course List (program)'!$G$2:$L$100,6,FALSE)</f>
        <v>0</v>
      </c>
      <c r="AB145" s="745" t="e">
        <f>VLOOKUP(AB142,'Course List (program)'!$G$2:$L$100,6,FALSE)</f>
        <v>#N/A</v>
      </c>
      <c r="AC145" s="748" t="e">
        <f>VLOOKUP(AC142,'Course List (program)'!$G$2:$L$100,6,FALSE)</f>
        <v>#N/A</v>
      </c>
      <c r="AD145" s="749" t="e">
        <f>VLOOKUP(AD142,'Course List (program)'!$G$2:$L$100,6,FALSE)</f>
        <v>#N/A</v>
      </c>
      <c r="AE145" s="745">
        <f>VLOOKUP(AE142,'Course List (program)'!$G$2:$L$100,6,FALSE)</f>
        <v>0</v>
      </c>
      <c r="AF145" s="745" t="e">
        <f>VLOOKUP(AF142,'Course List (program)'!$G$2:$L$100,6,FALSE)</f>
        <v>#N/A</v>
      </c>
      <c r="AG145" s="746" t="e">
        <f>VLOOKUP(AG142,'Course List (program)'!$G$2:$L$100,6,FALSE)</f>
        <v>#N/A</v>
      </c>
      <c r="AH145" s="747">
        <f>VLOOKUP(AH142,'Course List (program)'!$G$2:$L$100,6,FALSE)</f>
        <v>0</v>
      </c>
      <c r="AI145" s="745">
        <f>VLOOKUP(AI142,'Course List (program)'!$G$2:$L$100,6,FALSE)</f>
        <v>0</v>
      </c>
      <c r="AJ145" s="745" t="e">
        <f>VLOOKUP(AJ142,'Course List (program)'!$G$2:$L$100,6,FALSE)</f>
        <v>#N/A</v>
      </c>
      <c r="AK145" s="748" t="e">
        <f>VLOOKUP(AK142,'Course List (program)'!$G$2:$L$100,6,FALSE)</f>
        <v>#N/A</v>
      </c>
      <c r="AL145" s="745">
        <f>VLOOKUP(AL142,'Course List (program)'!$G$2:$L$100,6,FALSE)</f>
        <v>0</v>
      </c>
      <c r="AM145" s="745" t="e">
        <f>VLOOKUP(AM142,'Course List (program)'!$G$2:$L$100,6,FALSE)</f>
        <v>#N/A</v>
      </c>
      <c r="AN145" s="745" t="e">
        <f>VLOOKUP(AN142,'Course List (program)'!$G$2:$L$100,6,FALSE)</f>
        <v>#N/A</v>
      </c>
      <c r="AO145" s="746" t="e">
        <f>VLOOKUP(AO142,'Course List (program)'!$G$2:$L$100,6,FALSE)</f>
        <v>#N/A</v>
      </c>
      <c r="AP145" s="747" t="e">
        <f>VLOOKUP(AP142,'Course List (program)'!$G$2:$L$100,6,FALSE)</f>
        <v>#N/A</v>
      </c>
      <c r="AQ145" s="745">
        <f>VLOOKUP(AQ142,'Course List (program)'!$G$2:$L$100,6,FALSE)</f>
        <v>0</v>
      </c>
      <c r="AR145" s="745" t="e">
        <f>VLOOKUP(AR142,'Course List (program)'!$G$2:$L$100,6,FALSE)</f>
        <v>#N/A</v>
      </c>
      <c r="AS145" s="748" t="e">
        <f>VLOOKUP(AS142,'Course List (program)'!$G$2:$L$100,6,FALSE)</f>
        <v>#N/A</v>
      </c>
      <c r="AT145" s="1057"/>
    </row>
    <row r="146" spans="1:46" s="743" customFormat="1" ht="39.950000000000003" customHeight="1" x14ac:dyDescent="0.4">
      <c r="A146" s="700">
        <v>4</v>
      </c>
      <c r="B146" s="700" t="s">
        <v>13</v>
      </c>
      <c r="C146" s="1053"/>
      <c r="D146" s="794">
        <v>0.5</v>
      </c>
      <c r="E146" s="795">
        <v>4</v>
      </c>
      <c r="F146" s="796" t="str">
        <f>Section1Draft!E77</f>
        <v>ARCH 451.11</v>
      </c>
      <c r="G146" s="796">
        <f>Section2Draft!$E$77</f>
        <v>0</v>
      </c>
      <c r="H146" s="796">
        <f>Section3Draft!E77</f>
        <v>0</v>
      </c>
      <c r="I146" s="797">
        <f>Section4Draft!E77</f>
        <v>0</v>
      </c>
      <c r="J146" s="798">
        <f>Section1Draft!L77</f>
        <v>0</v>
      </c>
      <c r="K146" s="796">
        <f>Section2Draft!L77</f>
        <v>0</v>
      </c>
      <c r="L146" s="796" t="str">
        <f>Section3Draft!L77</f>
        <v>ARCH 492.13</v>
      </c>
      <c r="M146" s="799">
        <f>Section4Draft!L77</f>
        <v>0</v>
      </c>
      <c r="N146" s="800">
        <f>Section1Draft!F77</f>
        <v>0</v>
      </c>
      <c r="O146" s="796">
        <f>Section2Draft!F77</f>
        <v>0</v>
      </c>
      <c r="P146" s="796">
        <f>Section3Draft!F77</f>
        <v>0</v>
      </c>
      <c r="Q146" s="797">
        <f>Section4Draft!F77</f>
        <v>0</v>
      </c>
      <c r="R146" s="798">
        <f>Section1Draft!M77</f>
        <v>0</v>
      </c>
      <c r="S146" s="796">
        <f>Section2Draft!M77</f>
        <v>0</v>
      </c>
      <c r="T146" s="796">
        <f>Section3Draft!M77</f>
        <v>0</v>
      </c>
      <c r="U146" s="799">
        <f>Section4Draft!M77</f>
        <v>0</v>
      </c>
      <c r="V146" s="800" t="str">
        <f>Section1Draft!G77</f>
        <v>ARCH 432.11</v>
      </c>
      <c r="W146" s="796" t="str">
        <f>Section2Draft!G77</f>
        <v>ARCH 332.01</v>
      </c>
      <c r="X146" s="796">
        <f>Section3Draft!G77</f>
        <v>0</v>
      </c>
      <c r="Y146" s="797">
        <f>Section4Draft!G77</f>
        <v>0</v>
      </c>
      <c r="Z146" s="798" t="str">
        <f>Section1Draft!N77</f>
        <v>LAW 481.01</v>
      </c>
      <c r="AA146" s="796">
        <f>Section2Draft!N77</f>
        <v>0</v>
      </c>
      <c r="AB146" s="796">
        <f>Section3Draft!N77</f>
        <v>0</v>
      </c>
      <c r="AC146" s="799">
        <f>Section4Draft!N77</f>
        <v>0</v>
      </c>
      <c r="AD146" s="800">
        <f>Section1Draft!H77</f>
        <v>0</v>
      </c>
      <c r="AE146" s="796" t="str">
        <f>Section2Draft!H77</f>
        <v>ARCH 451.12</v>
      </c>
      <c r="AF146" s="796">
        <f>Section3Draft!H77</f>
        <v>0</v>
      </c>
      <c r="AG146" s="797">
        <f>Section4Draft!H77</f>
        <v>0</v>
      </c>
      <c r="AH146" s="798" t="str">
        <f>Section1Draft!O77</f>
        <v>ARCH 492.11</v>
      </c>
      <c r="AI146" s="796" t="str">
        <f>Section2Draft!O77</f>
        <v>ARCH 492.12</v>
      </c>
      <c r="AJ146" s="796">
        <f>Section3Draft!O77</f>
        <v>0</v>
      </c>
      <c r="AK146" s="799">
        <f>Section4Draft!O77</f>
        <v>0</v>
      </c>
      <c r="AL146" s="800">
        <f>Section1Draft!I77</f>
        <v>0</v>
      </c>
      <c r="AM146" s="796">
        <f>Section2Draft!I77</f>
        <v>0</v>
      </c>
      <c r="AN146" s="796">
        <f>Section3Draft!I77</f>
        <v>0</v>
      </c>
      <c r="AO146" s="797">
        <f>Section4Draft!I77</f>
        <v>0</v>
      </c>
      <c r="AP146" s="798">
        <f>Section1Draft!P77</f>
        <v>0</v>
      </c>
      <c r="AQ146" s="796">
        <f>Section2Draft!P77</f>
        <v>0</v>
      </c>
      <c r="AR146" s="796">
        <f>Section3Draft!P77</f>
        <v>0</v>
      </c>
      <c r="AS146" s="799">
        <f>Section4Draft!P77</f>
        <v>0</v>
      </c>
      <c r="AT146" s="1057"/>
    </row>
    <row r="147" spans="1:46" s="820" customFormat="1" ht="60" customHeight="1" x14ac:dyDescent="0.35">
      <c r="A147" s="814">
        <v>4</v>
      </c>
      <c r="B147" s="814" t="s">
        <v>14</v>
      </c>
      <c r="C147" s="1053"/>
      <c r="D147" s="809"/>
      <c r="E147" s="810"/>
      <c r="F147" s="815" t="str">
        <f>VLOOKUP(F146,'Course List (program)'!$G$2:$L$100,2,FALSE)</f>
        <v>Architectural Design Studio V</v>
      </c>
      <c r="G147" s="815" t="e">
        <f>VLOOKUP(G146,'Course List (program)'!$G$2:$L$100,2,FALSE)</f>
        <v>#N/A</v>
      </c>
      <c r="H147" s="815" t="e">
        <f>VLOOKUP(H146,'Course List (program)'!$G$2:$L$100,2,FALSE)</f>
        <v>#N/A</v>
      </c>
      <c r="I147" s="816" t="e">
        <f>VLOOKUP(I146,'Course List (program)'!$G$2:$L$100,2,FALSE)</f>
        <v>#N/A</v>
      </c>
      <c r="J147" s="817" t="e">
        <f>VLOOKUP(J146,'Course List (program)'!$G$2:$L$100,2,FALSE)</f>
        <v>#N/A</v>
      </c>
      <c r="K147" s="815" t="e">
        <f>VLOOKUP(K146,'Course List (program)'!$G$2:$L$100,2,FALSE)</f>
        <v>#N/A</v>
      </c>
      <c r="L147" s="815" t="str">
        <f>VLOOKUP(L146,'Course List (program)'!$G$2:$L$100,2,FALSE)</f>
        <v>Graduation Project</v>
      </c>
      <c r="M147" s="818" t="e">
        <f>VLOOKUP(M146,'Course List (program)'!$G$2:$L$100,2,FALSE)</f>
        <v>#N/A</v>
      </c>
      <c r="N147" s="819" t="e">
        <f>VLOOKUP(N146,'Course List (program)'!$G$2:$L$100,2,FALSE)</f>
        <v>#N/A</v>
      </c>
      <c r="O147" s="815" t="e">
        <f>VLOOKUP(O146,'Course List (program)'!$G$2:$L$100,2,FALSE)</f>
        <v>#N/A</v>
      </c>
      <c r="P147" s="815" t="e">
        <f>VLOOKUP(P146,'Course List (program)'!$G$2:$L$100,2,FALSE)</f>
        <v>#N/A</v>
      </c>
      <c r="Q147" s="816" t="e">
        <f>VLOOKUP(Q146,'Course List (program)'!$G$2:$L$100,2,FALSE)</f>
        <v>#N/A</v>
      </c>
      <c r="R147" s="817" t="e">
        <f>VLOOKUP(R146,'Course List (program)'!$G$2:$L$100,2,FALSE)</f>
        <v>#N/A</v>
      </c>
      <c r="S147" s="815" t="e">
        <f>VLOOKUP(S146,'Course List (program)'!$G$2:$L$100,2,FALSE)</f>
        <v>#N/A</v>
      </c>
      <c r="T147" s="815" t="e">
        <f>VLOOKUP(T146,'Course List (program)'!$G$2:$L$100,2,FALSE)</f>
        <v>#N/A</v>
      </c>
      <c r="U147" s="818" t="e">
        <f>VLOOKUP(U146,'Course List (program)'!$G$2:$L$100,2,FALSE)</f>
        <v>#N/A</v>
      </c>
      <c r="V147" s="819" t="str">
        <f>VLOOKUP(V146,'Course List (program)'!$G$2:$L$100,2,FALSE)</f>
        <v>Modelling and Photography</v>
      </c>
      <c r="W147" s="815" t="str">
        <f>VLOOKUP(W146,'Course List (program)'!$G$2:$L$100,2,FALSE)</f>
        <v>Color in Architecture</v>
      </c>
      <c r="X147" s="815" t="e">
        <f>VLOOKUP(X146,'Course List (program)'!$G$2:$L$100,2,FALSE)</f>
        <v>#N/A</v>
      </c>
      <c r="Y147" s="816" t="e">
        <f>VLOOKUP(Y146,'Course List (program)'!$G$2:$L$100,2,FALSE)</f>
        <v>#N/A</v>
      </c>
      <c r="Z147" s="817" t="str">
        <f>VLOOKUP(Z146,'Course List (program)'!$G$2:$L$100,2,FALSE)</f>
        <v xml:space="preserve">Law for Architects </v>
      </c>
      <c r="AA147" s="815" t="e">
        <f>VLOOKUP(AA146,'Course List (program)'!$G$2:$L$100,2,FALSE)</f>
        <v>#N/A</v>
      </c>
      <c r="AB147" s="815" t="e">
        <f>VLOOKUP(AB146,'Course List (program)'!$G$2:$L$100,2,FALSE)</f>
        <v>#N/A</v>
      </c>
      <c r="AC147" s="818" t="e">
        <f>VLOOKUP(AC146,'Course List (program)'!$G$2:$L$100,2,FALSE)</f>
        <v>#N/A</v>
      </c>
      <c r="AD147" s="819" t="e">
        <f>VLOOKUP(AD146,'Course List (program)'!$G$2:$L$100,2,FALSE)</f>
        <v>#N/A</v>
      </c>
      <c r="AE147" s="815" t="str">
        <f>VLOOKUP(AE146,'Course List (program)'!$G$2:$L$100,2,FALSE)</f>
        <v>Architectural Design Studio V</v>
      </c>
      <c r="AF147" s="815" t="e">
        <f>VLOOKUP(AF146,'Course List (program)'!$G$2:$L$100,2,FALSE)</f>
        <v>#N/A</v>
      </c>
      <c r="AG147" s="816" t="e">
        <f>VLOOKUP(AG146,'Course List (program)'!$G$2:$L$100,2,FALSE)</f>
        <v>#N/A</v>
      </c>
      <c r="AH147" s="817" t="str">
        <f>VLOOKUP(AH146,'Course List (program)'!$G$2:$L$100,2,FALSE)</f>
        <v>Graduation Project</v>
      </c>
      <c r="AI147" s="815" t="str">
        <f>VLOOKUP(AI146,'Course List (program)'!$G$2:$L$100,2,FALSE)</f>
        <v>Graduation Project</v>
      </c>
      <c r="AJ147" s="815" t="e">
        <f>VLOOKUP(AJ146,'Course List (program)'!$G$2:$L$100,2,FALSE)</f>
        <v>#N/A</v>
      </c>
      <c r="AK147" s="818" t="e">
        <f>VLOOKUP(AK146,'Course List (program)'!$G$2:$L$100,2,FALSE)</f>
        <v>#N/A</v>
      </c>
      <c r="AL147" s="819" t="e">
        <f>VLOOKUP(AL146,'Course List (program)'!$G$2:$L$100,2,FALSE)</f>
        <v>#N/A</v>
      </c>
      <c r="AM147" s="815" t="e">
        <f>VLOOKUP(AM146,'Course List (program)'!$G$2:$L$100,2,FALSE)</f>
        <v>#N/A</v>
      </c>
      <c r="AN147" s="815" t="e">
        <f>VLOOKUP(AN146,'Course List (program)'!$G$2:$L$100,2,FALSE)</f>
        <v>#N/A</v>
      </c>
      <c r="AO147" s="816" t="e">
        <f>VLOOKUP(AO146,'Course List (program)'!$G$2:$L$100,2,FALSE)</f>
        <v>#N/A</v>
      </c>
      <c r="AP147" s="817" t="e">
        <f>VLOOKUP(AP146,'Course List (program)'!$G$2:$L$100,2,FALSE)</f>
        <v>#N/A</v>
      </c>
      <c r="AQ147" s="815" t="e">
        <f>VLOOKUP(AQ146,'Course List (program)'!$G$2:$L$100,2,FALSE)</f>
        <v>#N/A</v>
      </c>
      <c r="AR147" s="815" t="e">
        <f>VLOOKUP(AR146,'Course List (program)'!$G$2:$L$100,2,FALSE)</f>
        <v>#N/A</v>
      </c>
      <c r="AS147" s="818" t="e">
        <f>VLOOKUP(AS146,'Course List (program)'!$G$2:$L$100,2,FALSE)</f>
        <v>#N/A</v>
      </c>
      <c r="AT147" s="1057"/>
    </row>
    <row r="148" spans="1:46" s="808" customFormat="1" ht="39.950000000000003" customHeight="1" x14ac:dyDescent="0.3">
      <c r="A148" s="813">
        <v>4</v>
      </c>
      <c r="B148" s="813" t="s">
        <v>809</v>
      </c>
      <c r="C148" s="1053"/>
      <c r="D148" s="834"/>
      <c r="E148" s="835"/>
      <c r="F148" s="827" t="str">
        <f>VLOOKUP(F146,'Course List (program)'!$G$2:$L$100,3,FALSE)</f>
        <v>Prof. Dr. A. Fatih PAKDİL</v>
      </c>
      <c r="G148" s="827" t="e">
        <f>VLOOKUP(G146,'Course List (program)'!$G$2:$L$100,3,FALSE)</f>
        <v>#N/A</v>
      </c>
      <c r="H148" s="827" t="e">
        <f>VLOOKUP(H146,'Course List (program)'!$G$2:$L$100,3,FALSE)</f>
        <v>#N/A</v>
      </c>
      <c r="I148" s="828" t="e">
        <f>VLOOKUP(I146,'Course List (program)'!$G$2:$L$100,3,FALSE)</f>
        <v>#N/A</v>
      </c>
      <c r="J148" s="829" t="e">
        <f>VLOOKUP(J146,'Course List (program)'!$G$2:$L$100,3,FALSE)</f>
        <v>#N/A</v>
      </c>
      <c r="K148" s="827" t="e">
        <f>VLOOKUP(K146,'Course List (program)'!$G$2:$L$100,3,FALSE)</f>
        <v>#N/A</v>
      </c>
      <c r="L148" s="827" t="str">
        <f>VLOOKUP(L146,'Course List (program)'!$G$2:$L$100,3,FALSE)</f>
        <v>Öğr. Gör. Dr. Nihat GÜNDÜZ</v>
      </c>
      <c r="M148" s="830" t="e">
        <f>VLOOKUP(M146,'Course List (program)'!$G$2:$L$100,3,FALSE)</f>
        <v>#N/A</v>
      </c>
      <c r="N148" s="831" t="e">
        <f>VLOOKUP(N146,'Course List (program)'!$G$2:$L$100,3,FALSE)</f>
        <v>#N/A</v>
      </c>
      <c r="O148" s="827" t="e">
        <f>VLOOKUP(O146,'Course List (program)'!$G$2:$L$100,3,FALSE)</f>
        <v>#N/A</v>
      </c>
      <c r="P148" s="827" t="e">
        <f>VLOOKUP(P146,'Course List (program)'!$G$2:$L$100,3,FALSE)</f>
        <v>#N/A</v>
      </c>
      <c r="Q148" s="828" t="e">
        <f>VLOOKUP(Q146,'Course List (program)'!$G$2:$L$100,3,FALSE)</f>
        <v>#N/A</v>
      </c>
      <c r="R148" s="829" t="e">
        <f>VLOOKUP(R146,'Course List (program)'!$G$2:$L$100,3,FALSE)</f>
        <v>#N/A</v>
      </c>
      <c r="S148" s="827" t="e">
        <f>VLOOKUP(S146,'Course List (program)'!$G$2:$L$100,3,FALSE)</f>
        <v>#N/A</v>
      </c>
      <c r="T148" s="827" t="e">
        <f>VLOOKUP(T146,'Course List (program)'!$G$2:$L$100,3,FALSE)</f>
        <v>#N/A</v>
      </c>
      <c r="U148" s="830" t="e">
        <f>VLOOKUP(U146,'Course List (program)'!$G$2:$L$100,3,FALSE)</f>
        <v>#N/A</v>
      </c>
      <c r="V148" s="831" t="str">
        <f>VLOOKUP(V146,'Course List (program)'!$G$2:$L$100,3,FALSE)</f>
        <v>Prof. Dr. Reha GÜNAY</v>
      </c>
      <c r="W148" s="827" t="str">
        <f>VLOOKUP(W146,'Course List (program)'!$G$2:$L$100,3,FALSE)</f>
        <v>Öğr. Gör. Mine  ÖZOĞUZ</v>
      </c>
      <c r="X148" s="827" t="e">
        <f>VLOOKUP(X146,'Course List (program)'!$G$2:$L$100,3,FALSE)</f>
        <v>#N/A</v>
      </c>
      <c r="Y148" s="828" t="e">
        <f>VLOOKUP(Y146,'Course List (program)'!$G$2:$L$100,3,FALSE)</f>
        <v>#N/A</v>
      </c>
      <c r="Z148" s="829" t="str">
        <f>VLOOKUP(Z146,'Course List (program)'!$G$2:$L$100,3,FALSE)</f>
        <v>Doç. Dr. Salih ŞAHİNİZ</v>
      </c>
      <c r="AA148" s="827" t="e">
        <f>VLOOKUP(AA146,'Course List (program)'!$G$2:$L$100,3,FALSE)</f>
        <v>#N/A</v>
      </c>
      <c r="AB148" s="827" t="e">
        <f>VLOOKUP(AB146,'Course List (program)'!$G$2:$L$100,3,FALSE)</f>
        <v>#N/A</v>
      </c>
      <c r="AC148" s="830" t="e">
        <f>VLOOKUP(AC146,'Course List (program)'!$G$2:$L$100,3,FALSE)</f>
        <v>#N/A</v>
      </c>
      <c r="AD148" s="831" t="e">
        <f>VLOOKUP(AD146,'Course List (program)'!$G$2:$L$100,3,FALSE)</f>
        <v>#N/A</v>
      </c>
      <c r="AE148" s="827" t="str">
        <f>VLOOKUP(AE146,'Course List (program)'!$G$2:$L$100,3,FALSE)</f>
        <v>Prof. Dr. Ahmet Vefik ALP</v>
      </c>
      <c r="AF148" s="827" t="e">
        <f>VLOOKUP(AF146,'Course List (program)'!$G$2:$L$100,3,FALSE)</f>
        <v>#N/A</v>
      </c>
      <c r="AG148" s="828" t="e">
        <f>VLOOKUP(AG146,'Course List (program)'!$G$2:$L$100,3,FALSE)</f>
        <v>#N/A</v>
      </c>
      <c r="AH148" s="829" t="str">
        <f>VLOOKUP(AH146,'Course List (program)'!$G$2:$L$100,3,FALSE)</f>
        <v>Prof. Dr. Belkıs ULUOĞLU</v>
      </c>
      <c r="AI148" s="827" t="str">
        <f>VLOOKUP(AI146,'Course List (program)'!$G$2:$L$100,3,FALSE)</f>
        <v>Prof. Dr. Sevinç HADİ</v>
      </c>
      <c r="AJ148" s="827" t="e">
        <f>VLOOKUP(AJ146,'Course List (program)'!$G$2:$L$100,3,FALSE)</f>
        <v>#N/A</v>
      </c>
      <c r="AK148" s="830" t="e">
        <f>VLOOKUP(AK146,'Course List (program)'!$G$2:$L$100,3,FALSE)</f>
        <v>#N/A</v>
      </c>
      <c r="AL148" s="831" t="e">
        <f>VLOOKUP(AL146,'Course List (program)'!$G$2:$L$100,3,FALSE)</f>
        <v>#N/A</v>
      </c>
      <c r="AM148" s="827" t="e">
        <f>VLOOKUP(AM146,'Course List (program)'!$G$2:$L$100,3,FALSE)</f>
        <v>#N/A</v>
      </c>
      <c r="AN148" s="827" t="e">
        <f>VLOOKUP(AN146,'Course List (program)'!$G$2:$L$100,3,FALSE)</f>
        <v>#N/A</v>
      </c>
      <c r="AO148" s="828" t="e">
        <f>VLOOKUP(AO146,'Course List (program)'!$G$2:$L$100,3,FALSE)</f>
        <v>#N/A</v>
      </c>
      <c r="AP148" s="829" t="e">
        <f>VLOOKUP(AP146,'Course List (program)'!$G$2:$L$100,3,FALSE)</f>
        <v>#N/A</v>
      </c>
      <c r="AQ148" s="827" t="e">
        <f>VLOOKUP(AQ146,'Course List (program)'!$G$2:$L$100,3,FALSE)</f>
        <v>#N/A</v>
      </c>
      <c r="AR148" s="827" t="e">
        <f>VLOOKUP(AR146,'Course List (program)'!$G$2:$L$100,3,FALSE)</f>
        <v>#N/A</v>
      </c>
      <c r="AS148" s="830" t="e">
        <f>VLOOKUP(AS146,'Course List (program)'!$G$2:$L$100,3,FALSE)</f>
        <v>#N/A</v>
      </c>
      <c r="AT148" s="1057"/>
    </row>
    <row r="149" spans="1:46" ht="39.950000000000003" hidden="1" customHeight="1" x14ac:dyDescent="0.4">
      <c r="A149" s="700">
        <v>4</v>
      </c>
      <c r="B149" s="700" t="s">
        <v>540</v>
      </c>
      <c r="C149" s="1053"/>
      <c r="D149" s="772"/>
      <c r="E149" s="773"/>
      <c r="F149" s="745">
        <f>VLOOKUP(F146,'Course List (program)'!$G$2:$L$100,6,FALSE)</f>
        <v>0</v>
      </c>
      <c r="G149" s="745" t="e">
        <f>VLOOKUP(G146,'Course List (program)'!$G$2:$L$100,6,FALSE)</f>
        <v>#N/A</v>
      </c>
      <c r="H149" s="745" t="e">
        <f>VLOOKUP(H146,'Course List (program)'!$G$2:$L$100,6,FALSE)</f>
        <v>#N/A</v>
      </c>
      <c r="I149" s="746" t="e">
        <f>VLOOKUP(I146,'Course List (program)'!$G$2:$L$100,6,FALSE)</f>
        <v>#N/A</v>
      </c>
      <c r="J149" s="747" t="e">
        <f>VLOOKUP(J146,'Course List (program)'!$G$2:$L$100,6,FALSE)</f>
        <v>#N/A</v>
      </c>
      <c r="K149" s="745" t="e">
        <f>VLOOKUP(K146,'Course List (program)'!$G$2:$L$100,6,FALSE)</f>
        <v>#N/A</v>
      </c>
      <c r="L149" s="745">
        <f>VLOOKUP(L146,'Course List (program)'!$G$2:$L$100,6,FALSE)</f>
        <v>0</v>
      </c>
      <c r="M149" s="748" t="e">
        <f>VLOOKUP(M146,'Course List (program)'!$G$2:$L$100,6,FALSE)</f>
        <v>#N/A</v>
      </c>
      <c r="N149" s="749" t="e">
        <f>VLOOKUP(N146,'Course List (program)'!$G$2:$L$100,6,FALSE)</f>
        <v>#N/A</v>
      </c>
      <c r="O149" s="745" t="e">
        <f>VLOOKUP(O146,'Course List (program)'!$G$2:$L$100,6,FALSE)</f>
        <v>#N/A</v>
      </c>
      <c r="P149" s="745" t="e">
        <f>VLOOKUP(P146,'Course List (program)'!$G$2:$L$100,6,FALSE)</f>
        <v>#N/A</v>
      </c>
      <c r="Q149" s="746" t="e">
        <f>VLOOKUP(Q146,'Course List (program)'!$G$2:$L$100,6,FALSE)</f>
        <v>#N/A</v>
      </c>
      <c r="R149" s="747" t="e">
        <f>VLOOKUP(R146,'Course List (program)'!$G$2:$L$100,6,FALSE)</f>
        <v>#N/A</v>
      </c>
      <c r="S149" s="745" t="e">
        <f>VLOOKUP(S146,'Course List (program)'!$G$2:$L$100,6,FALSE)</f>
        <v>#N/A</v>
      </c>
      <c r="T149" s="745" t="e">
        <f>VLOOKUP(T146,'Course List (program)'!$G$2:$L$100,6,FALSE)</f>
        <v>#N/A</v>
      </c>
      <c r="U149" s="748" t="e">
        <f>VLOOKUP(U146,'Course List (program)'!$G$2:$L$100,6,FALSE)</f>
        <v>#N/A</v>
      </c>
      <c r="V149" s="749">
        <f>VLOOKUP(V146,'Course List (program)'!$G$2:$L$100,6,FALSE)</f>
        <v>0</v>
      </c>
      <c r="W149" s="745">
        <f>VLOOKUP(W146,'Course List (program)'!$G$2:$L$100,6,FALSE)</f>
        <v>0</v>
      </c>
      <c r="X149" s="745" t="e">
        <f>VLOOKUP(X146,'Course List (program)'!$G$2:$L$100,6,FALSE)</f>
        <v>#N/A</v>
      </c>
      <c r="Y149" s="746" t="e">
        <f>VLOOKUP(Y146,'Course List (program)'!$G$2:$L$100,6,FALSE)</f>
        <v>#N/A</v>
      </c>
      <c r="Z149" s="747">
        <f>VLOOKUP(Z146,'Course List (program)'!$G$2:$L$100,6,FALSE)</f>
        <v>0</v>
      </c>
      <c r="AA149" s="745" t="e">
        <f>VLOOKUP(AA146,'Course List (program)'!$G$2:$L$100,6,FALSE)</f>
        <v>#N/A</v>
      </c>
      <c r="AB149" s="745" t="e">
        <f>VLOOKUP(AB146,'Course List (program)'!$G$2:$L$100,6,FALSE)</f>
        <v>#N/A</v>
      </c>
      <c r="AC149" s="748" t="e">
        <f>VLOOKUP(AC146,'Course List (program)'!$G$2:$L$100,6,FALSE)</f>
        <v>#N/A</v>
      </c>
      <c r="AD149" s="749" t="e">
        <f>VLOOKUP(AD146,'Course List (program)'!$G$2:$L$100,6,FALSE)</f>
        <v>#N/A</v>
      </c>
      <c r="AE149" s="745">
        <f>VLOOKUP(AE146,'Course List (program)'!$G$2:$L$100,6,FALSE)</f>
        <v>0</v>
      </c>
      <c r="AF149" s="745" t="e">
        <f>VLOOKUP(AF146,'Course List (program)'!$G$2:$L$100,6,FALSE)</f>
        <v>#N/A</v>
      </c>
      <c r="AG149" s="746" t="e">
        <f>VLOOKUP(AG146,'Course List (program)'!$G$2:$L$100,6,FALSE)</f>
        <v>#N/A</v>
      </c>
      <c r="AH149" s="747">
        <f>VLOOKUP(AH146,'Course List (program)'!$G$2:$L$100,6,FALSE)</f>
        <v>0</v>
      </c>
      <c r="AI149" s="745">
        <f>VLOOKUP(AI146,'Course List (program)'!$G$2:$L$100,6,FALSE)</f>
        <v>0</v>
      </c>
      <c r="AJ149" s="745" t="e">
        <f>VLOOKUP(AJ146,'Course List (program)'!$G$2:$L$100,6,FALSE)</f>
        <v>#N/A</v>
      </c>
      <c r="AK149" s="748" t="e">
        <f>VLOOKUP(AK146,'Course List (program)'!$G$2:$L$100,6,FALSE)</f>
        <v>#N/A</v>
      </c>
      <c r="AL149" s="745" t="e">
        <f>VLOOKUP(AL146,'Course List (program)'!$G$2:$L$100,6,FALSE)</f>
        <v>#N/A</v>
      </c>
      <c r="AM149" s="745" t="e">
        <f>VLOOKUP(AM146,'Course List (program)'!$G$2:$L$100,6,FALSE)</f>
        <v>#N/A</v>
      </c>
      <c r="AN149" s="745" t="e">
        <f>VLOOKUP(AN146,'Course List (program)'!$G$2:$L$100,6,FALSE)</f>
        <v>#N/A</v>
      </c>
      <c r="AO149" s="746" t="e">
        <f>VLOOKUP(AO146,'Course List (program)'!$G$2:$L$100,6,FALSE)</f>
        <v>#N/A</v>
      </c>
      <c r="AP149" s="747" t="e">
        <f>VLOOKUP(AP146,'Course List (program)'!$G$2:$L$100,6,FALSE)</f>
        <v>#N/A</v>
      </c>
      <c r="AQ149" s="745" t="e">
        <f>VLOOKUP(AQ146,'Course List (program)'!$G$2:$L$100,6,FALSE)</f>
        <v>#N/A</v>
      </c>
      <c r="AR149" s="745" t="e">
        <f>VLOOKUP(AR146,'Course List (program)'!$G$2:$L$100,6,FALSE)</f>
        <v>#N/A</v>
      </c>
      <c r="AS149" s="748" t="e">
        <f>VLOOKUP(AS146,'Course List (program)'!$G$2:$L$100,6,FALSE)</f>
        <v>#N/A</v>
      </c>
      <c r="AT149" s="1057"/>
    </row>
    <row r="150" spans="1:46" s="743" customFormat="1" ht="39.950000000000003" customHeight="1" x14ac:dyDescent="0.4">
      <c r="A150" s="700">
        <v>4</v>
      </c>
      <c r="B150" s="700" t="s">
        <v>13</v>
      </c>
      <c r="C150" s="1053"/>
      <c r="D150" s="794">
        <v>0.54166666666666663</v>
      </c>
      <c r="E150" s="795">
        <v>5</v>
      </c>
      <c r="F150" s="796">
        <f>Section1Draft!E79</f>
        <v>0</v>
      </c>
      <c r="G150" s="796">
        <f>Section2Draft!$E$79</f>
        <v>0</v>
      </c>
      <c r="H150" s="796">
        <f>Section3Draft!E79</f>
        <v>0</v>
      </c>
      <c r="I150" s="797">
        <f>Section4Draft!E79</f>
        <v>0</v>
      </c>
      <c r="J150" s="798">
        <f>Section1Draft!L79</f>
        <v>0</v>
      </c>
      <c r="K150" s="796">
        <f>Section2Draft!L79</f>
        <v>0</v>
      </c>
      <c r="L150" s="796">
        <f>Section3Draft!L79</f>
        <v>0</v>
      </c>
      <c r="M150" s="799">
        <f>Section4Draft!L79</f>
        <v>0</v>
      </c>
      <c r="N150" s="800">
        <f>Section1Draft!F79</f>
        <v>0</v>
      </c>
      <c r="O150" s="796">
        <f>Section2Draft!F79</f>
        <v>0</v>
      </c>
      <c r="P150" s="796">
        <f>Section3Draft!F79</f>
        <v>0</v>
      </c>
      <c r="Q150" s="797">
        <f>Section4Draft!F79</f>
        <v>0</v>
      </c>
      <c r="R150" s="798">
        <f>Section1Draft!M79</f>
        <v>0</v>
      </c>
      <c r="S150" s="796">
        <f>Section2Draft!M79</f>
        <v>0</v>
      </c>
      <c r="T150" s="796">
        <f>Section3Draft!M79</f>
        <v>0</v>
      </c>
      <c r="U150" s="799">
        <f>Section4Draft!M79</f>
        <v>0</v>
      </c>
      <c r="V150" s="800">
        <f>Section1Draft!G79</f>
        <v>0</v>
      </c>
      <c r="W150" s="796">
        <f>Section2Draft!G79</f>
        <v>0</v>
      </c>
      <c r="X150" s="796">
        <f>Section3Draft!G79</f>
        <v>0</v>
      </c>
      <c r="Y150" s="797">
        <f>Section4Draft!G79</f>
        <v>0</v>
      </c>
      <c r="Z150" s="798" t="str">
        <f>Section1Draft!N79</f>
        <v>LAW 481.01</v>
      </c>
      <c r="AA150" s="796">
        <f>Section2Draft!N79</f>
        <v>0</v>
      </c>
      <c r="AB150" s="796">
        <f>Section3Draft!N79</f>
        <v>0</v>
      </c>
      <c r="AC150" s="799">
        <f>Section4Draft!N79</f>
        <v>0</v>
      </c>
      <c r="AD150" s="800">
        <f>Section1Draft!H79</f>
        <v>0</v>
      </c>
      <c r="AE150" s="796">
        <f>Section2Draft!H79</f>
        <v>0</v>
      </c>
      <c r="AF150" s="796">
        <f>Section3Draft!H79</f>
        <v>0</v>
      </c>
      <c r="AG150" s="797">
        <f>Section4Draft!H79</f>
        <v>0</v>
      </c>
      <c r="AH150" s="798">
        <f>Section1Draft!O79</f>
        <v>0</v>
      </c>
      <c r="AI150" s="796">
        <f>Section2Draft!O79</f>
        <v>0</v>
      </c>
      <c r="AJ150" s="796">
        <f>Section3Draft!O79</f>
        <v>0</v>
      </c>
      <c r="AK150" s="799">
        <f>Section4Draft!O79</f>
        <v>0</v>
      </c>
      <c r="AL150" s="800">
        <f>Section1Draft!I79</f>
        <v>0</v>
      </c>
      <c r="AM150" s="796">
        <f>Section2Draft!I79</f>
        <v>0</v>
      </c>
      <c r="AN150" s="796">
        <f>Section3Draft!I79</f>
        <v>0</v>
      </c>
      <c r="AO150" s="797">
        <f>Section4Draft!I79</f>
        <v>0</v>
      </c>
      <c r="AP150" s="798">
        <f>Section1Draft!P79</f>
        <v>0</v>
      </c>
      <c r="AQ150" s="796">
        <f>Section2Draft!P79</f>
        <v>0</v>
      </c>
      <c r="AR150" s="796">
        <f>Section3Draft!P79</f>
        <v>0</v>
      </c>
      <c r="AS150" s="799">
        <f>Section4Draft!P79</f>
        <v>0</v>
      </c>
      <c r="AT150" s="1057"/>
    </row>
    <row r="151" spans="1:46" s="820" customFormat="1" ht="60" customHeight="1" x14ac:dyDescent="0.35">
      <c r="A151" s="814">
        <v>4</v>
      </c>
      <c r="B151" s="814" t="s">
        <v>14</v>
      </c>
      <c r="C151" s="1053"/>
      <c r="D151" s="809"/>
      <c r="E151" s="810"/>
      <c r="F151" s="815" t="e">
        <f>VLOOKUP(F150,'Course List (program)'!$G$2:$L$100,2,FALSE)</f>
        <v>#N/A</v>
      </c>
      <c r="G151" s="815" t="e">
        <f>VLOOKUP(G150,'Course List (program)'!$G$2:$L$100,2,FALSE)</f>
        <v>#N/A</v>
      </c>
      <c r="H151" s="815" t="e">
        <f>VLOOKUP(H150,'Course List (program)'!$G$2:$L$100,2,FALSE)</f>
        <v>#N/A</v>
      </c>
      <c r="I151" s="816" t="e">
        <f>VLOOKUP(I150,'Course List (program)'!$G$2:$L$100,2,FALSE)</f>
        <v>#N/A</v>
      </c>
      <c r="J151" s="817" t="e">
        <f>VLOOKUP(J150,'Course List (program)'!$G$2:$L$100,2,FALSE)</f>
        <v>#N/A</v>
      </c>
      <c r="K151" s="815" t="e">
        <f>VLOOKUP(K150,'Course List (program)'!$G$2:$L$100,2,FALSE)</f>
        <v>#N/A</v>
      </c>
      <c r="L151" s="815" t="e">
        <f>VLOOKUP(L150,'Course List (program)'!$G$2:$L$100,2,FALSE)</f>
        <v>#N/A</v>
      </c>
      <c r="M151" s="818" t="e">
        <f>VLOOKUP(M150,'Course List (program)'!$G$2:$L$100,2,FALSE)</f>
        <v>#N/A</v>
      </c>
      <c r="N151" s="819" t="e">
        <f>VLOOKUP(N150,'Course List (program)'!$G$2:$L$100,2,FALSE)</f>
        <v>#N/A</v>
      </c>
      <c r="O151" s="815" t="e">
        <f>VLOOKUP(O150,'Course List (program)'!$G$2:$L$100,2,FALSE)</f>
        <v>#N/A</v>
      </c>
      <c r="P151" s="815" t="e">
        <f>VLOOKUP(P150,'Course List (program)'!$G$2:$L$100,2,FALSE)</f>
        <v>#N/A</v>
      </c>
      <c r="Q151" s="816" t="e">
        <f>VLOOKUP(Q150,'Course List (program)'!$G$2:$L$100,2,FALSE)</f>
        <v>#N/A</v>
      </c>
      <c r="R151" s="817" t="e">
        <f>VLOOKUP(R150,'Course List (program)'!$G$2:$L$100,2,FALSE)</f>
        <v>#N/A</v>
      </c>
      <c r="S151" s="815" t="e">
        <f>VLOOKUP(S150,'Course List (program)'!$G$2:$L$100,2,FALSE)</f>
        <v>#N/A</v>
      </c>
      <c r="T151" s="815" t="e">
        <f>VLOOKUP(T150,'Course List (program)'!$G$2:$L$100,2,FALSE)</f>
        <v>#N/A</v>
      </c>
      <c r="U151" s="818" t="e">
        <f>VLOOKUP(U150,'Course List (program)'!$G$2:$L$100,2,FALSE)</f>
        <v>#N/A</v>
      </c>
      <c r="V151" s="819" t="e">
        <f>VLOOKUP(V150,'Course List (program)'!$G$2:$L$100,2,FALSE)</f>
        <v>#N/A</v>
      </c>
      <c r="W151" s="815" t="e">
        <f>VLOOKUP(W150,'Course List (program)'!$G$2:$L$100,2,FALSE)</f>
        <v>#N/A</v>
      </c>
      <c r="X151" s="815" t="e">
        <f>VLOOKUP(X150,'Course List (program)'!$G$2:$L$100,2,FALSE)</f>
        <v>#N/A</v>
      </c>
      <c r="Y151" s="816" t="e">
        <f>VLOOKUP(Y150,'Course List (program)'!$G$2:$L$100,2,FALSE)</f>
        <v>#N/A</v>
      </c>
      <c r="Z151" s="817" t="str">
        <f>VLOOKUP(Z150,'Course List (program)'!$G$2:$L$100,2,FALSE)</f>
        <v xml:space="preserve">Law for Architects </v>
      </c>
      <c r="AA151" s="815" t="e">
        <f>VLOOKUP(AA150,'Course List (program)'!$G$2:$L$100,2,FALSE)</f>
        <v>#N/A</v>
      </c>
      <c r="AB151" s="815" t="e">
        <f>VLOOKUP(AB150,'Course List (program)'!$G$2:$L$100,2,FALSE)</f>
        <v>#N/A</v>
      </c>
      <c r="AC151" s="818" t="e">
        <f>VLOOKUP(AC150,'Course List (program)'!$G$2:$L$100,2,FALSE)</f>
        <v>#N/A</v>
      </c>
      <c r="AD151" s="819" t="e">
        <f>VLOOKUP(AD150,'Course List (program)'!$G$2:$L$100,2,FALSE)</f>
        <v>#N/A</v>
      </c>
      <c r="AE151" s="815" t="e">
        <f>VLOOKUP(AE150,'Course List (program)'!$G$2:$L$100,2,FALSE)</f>
        <v>#N/A</v>
      </c>
      <c r="AF151" s="815" t="e">
        <f>VLOOKUP(AF150,'Course List (program)'!$G$2:$L$100,2,FALSE)</f>
        <v>#N/A</v>
      </c>
      <c r="AG151" s="816" t="e">
        <f>VLOOKUP(AG150,'Course List (program)'!$G$2:$L$100,2,FALSE)</f>
        <v>#N/A</v>
      </c>
      <c r="AH151" s="817" t="e">
        <f>VLOOKUP(AH150,'Course List (program)'!$G$2:$L$100,2,FALSE)</f>
        <v>#N/A</v>
      </c>
      <c r="AI151" s="815" t="e">
        <f>VLOOKUP(AI150,'Course List (program)'!$G$2:$L$100,2,FALSE)</f>
        <v>#N/A</v>
      </c>
      <c r="AJ151" s="815" t="e">
        <f>VLOOKUP(AJ150,'Course List (program)'!$G$2:$L$100,2,FALSE)</f>
        <v>#N/A</v>
      </c>
      <c r="AK151" s="818" t="e">
        <f>VLOOKUP(AK150,'Course List (program)'!$G$2:$L$100,2,FALSE)</f>
        <v>#N/A</v>
      </c>
      <c r="AL151" s="819" t="e">
        <f>VLOOKUP(AL150,'Course List (program)'!$G$2:$L$100,2,FALSE)</f>
        <v>#N/A</v>
      </c>
      <c r="AM151" s="815" t="e">
        <f>VLOOKUP(AM150,'Course List (program)'!$G$2:$L$100,2,FALSE)</f>
        <v>#N/A</v>
      </c>
      <c r="AN151" s="815" t="e">
        <f>VLOOKUP(AN150,'Course List (program)'!$G$2:$L$100,2,FALSE)</f>
        <v>#N/A</v>
      </c>
      <c r="AO151" s="816" t="e">
        <f>VLOOKUP(AO150,'Course List (program)'!$G$2:$L$100,2,FALSE)</f>
        <v>#N/A</v>
      </c>
      <c r="AP151" s="817" t="e">
        <f>VLOOKUP(AP150,'Course List (program)'!$G$2:$L$100,2,FALSE)</f>
        <v>#N/A</v>
      </c>
      <c r="AQ151" s="815" t="e">
        <f>VLOOKUP(AQ150,'Course List (program)'!$G$2:$L$100,2,FALSE)</f>
        <v>#N/A</v>
      </c>
      <c r="AR151" s="815" t="e">
        <f>VLOOKUP(AR150,'Course List (program)'!$G$2:$L$100,2,FALSE)</f>
        <v>#N/A</v>
      </c>
      <c r="AS151" s="818" t="e">
        <f>VLOOKUP(AS150,'Course List (program)'!$G$2:$L$100,2,FALSE)</f>
        <v>#N/A</v>
      </c>
      <c r="AT151" s="1057"/>
    </row>
    <row r="152" spans="1:46" s="808" customFormat="1" ht="39.950000000000003" customHeight="1" x14ac:dyDescent="0.3">
      <c r="A152" s="813">
        <v>4</v>
      </c>
      <c r="B152" s="813" t="s">
        <v>809</v>
      </c>
      <c r="C152" s="1053"/>
      <c r="D152" s="834"/>
      <c r="E152" s="835"/>
      <c r="F152" s="827" t="e">
        <f>VLOOKUP(F150,'Course List (program)'!$G$2:$L$100,3,FALSE)</f>
        <v>#N/A</v>
      </c>
      <c r="G152" s="827" t="e">
        <f>VLOOKUP(G150,'Course List (program)'!$G$2:$L$100,3,FALSE)</f>
        <v>#N/A</v>
      </c>
      <c r="H152" s="827" t="e">
        <f>VLOOKUP(H150,'Course List (program)'!$G$2:$L$100,3,FALSE)</f>
        <v>#N/A</v>
      </c>
      <c r="I152" s="828" t="e">
        <f>VLOOKUP(I150,'Course List (program)'!$G$2:$L$100,3,FALSE)</f>
        <v>#N/A</v>
      </c>
      <c r="J152" s="829" t="e">
        <f>VLOOKUP(J150,'Course List (program)'!$G$2:$L$100,3,FALSE)</f>
        <v>#N/A</v>
      </c>
      <c r="K152" s="827" t="e">
        <f>VLOOKUP(K150,'Course List (program)'!$G$2:$L$100,3,FALSE)</f>
        <v>#N/A</v>
      </c>
      <c r="L152" s="827" t="e">
        <f>VLOOKUP(L150,'Course List (program)'!$G$2:$L$100,3,FALSE)</f>
        <v>#N/A</v>
      </c>
      <c r="M152" s="830" t="e">
        <f>VLOOKUP(M150,'Course List (program)'!$G$2:$L$100,3,FALSE)</f>
        <v>#N/A</v>
      </c>
      <c r="N152" s="831" t="e">
        <f>VLOOKUP(N150,'Course List (program)'!$G$2:$L$100,3,FALSE)</f>
        <v>#N/A</v>
      </c>
      <c r="O152" s="827" t="e">
        <f>VLOOKUP(O150,'Course List (program)'!$G$2:$L$100,3,FALSE)</f>
        <v>#N/A</v>
      </c>
      <c r="P152" s="827" t="e">
        <f>VLOOKUP(P150,'Course List (program)'!$G$2:$L$100,3,FALSE)</f>
        <v>#N/A</v>
      </c>
      <c r="Q152" s="828" t="e">
        <f>VLOOKUP(Q150,'Course List (program)'!$G$2:$L$100,3,FALSE)</f>
        <v>#N/A</v>
      </c>
      <c r="R152" s="829" t="e">
        <f>VLOOKUP(R150,'Course List (program)'!$G$2:$L$100,3,FALSE)</f>
        <v>#N/A</v>
      </c>
      <c r="S152" s="827" t="e">
        <f>VLOOKUP(S150,'Course List (program)'!$G$2:$L$100,3,FALSE)</f>
        <v>#N/A</v>
      </c>
      <c r="T152" s="827" t="e">
        <f>VLOOKUP(T150,'Course List (program)'!$G$2:$L$100,3,FALSE)</f>
        <v>#N/A</v>
      </c>
      <c r="U152" s="830" t="e">
        <f>VLOOKUP(U150,'Course List (program)'!$G$2:$L$100,3,FALSE)</f>
        <v>#N/A</v>
      </c>
      <c r="V152" s="831" t="e">
        <f>VLOOKUP(V150,'Course List (program)'!$G$2:$L$100,3,FALSE)</f>
        <v>#N/A</v>
      </c>
      <c r="W152" s="827" t="e">
        <f>VLOOKUP(W150,'Course List (program)'!$G$2:$L$100,3,FALSE)</f>
        <v>#N/A</v>
      </c>
      <c r="X152" s="827" t="e">
        <f>VLOOKUP(X150,'Course List (program)'!$G$2:$L$100,3,FALSE)</f>
        <v>#N/A</v>
      </c>
      <c r="Y152" s="828" t="e">
        <f>VLOOKUP(Y150,'Course List (program)'!$G$2:$L$100,3,FALSE)</f>
        <v>#N/A</v>
      </c>
      <c r="Z152" s="829" t="str">
        <f>VLOOKUP(Z150,'Course List (program)'!$G$2:$L$100,3,FALSE)</f>
        <v>Doç. Dr. Salih ŞAHİNİZ</v>
      </c>
      <c r="AA152" s="827" t="e">
        <f>VLOOKUP(AA150,'Course List (program)'!$G$2:$L$100,3,FALSE)</f>
        <v>#N/A</v>
      </c>
      <c r="AB152" s="827" t="e">
        <f>VLOOKUP(AB150,'Course List (program)'!$G$2:$L$100,3,FALSE)</f>
        <v>#N/A</v>
      </c>
      <c r="AC152" s="830" t="e">
        <f>VLOOKUP(AC150,'Course List (program)'!$G$2:$L$100,3,FALSE)</f>
        <v>#N/A</v>
      </c>
      <c r="AD152" s="831" t="e">
        <f>VLOOKUP(AD150,'Course List (program)'!$G$2:$L$100,3,FALSE)</f>
        <v>#N/A</v>
      </c>
      <c r="AE152" s="827" t="e">
        <f>VLOOKUP(AE150,'Course List (program)'!$G$2:$L$100,3,FALSE)</f>
        <v>#N/A</v>
      </c>
      <c r="AF152" s="827" t="e">
        <f>VLOOKUP(AF150,'Course List (program)'!$G$2:$L$100,3,FALSE)</f>
        <v>#N/A</v>
      </c>
      <c r="AG152" s="828" t="e">
        <f>VLOOKUP(AG150,'Course List (program)'!$G$2:$L$100,3,FALSE)</f>
        <v>#N/A</v>
      </c>
      <c r="AH152" s="829" t="e">
        <f>VLOOKUP(AH150,'Course List (program)'!$G$2:$L$100,3,FALSE)</f>
        <v>#N/A</v>
      </c>
      <c r="AI152" s="827" t="e">
        <f>VLOOKUP(AI150,'Course List (program)'!$G$2:$L$100,3,FALSE)</f>
        <v>#N/A</v>
      </c>
      <c r="AJ152" s="827" t="e">
        <f>VLOOKUP(AJ150,'Course List (program)'!$G$2:$L$100,3,FALSE)</f>
        <v>#N/A</v>
      </c>
      <c r="AK152" s="830" t="e">
        <f>VLOOKUP(AK150,'Course List (program)'!$G$2:$L$100,3,FALSE)</f>
        <v>#N/A</v>
      </c>
      <c r="AL152" s="831" t="e">
        <f>VLOOKUP(AL150,'Course List (program)'!$G$2:$L$100,3,FALSE)</f>
        <v>#N/A</v>
      </c>
      <c r="AM152" s="827" t="e">
        <f>VLOOKUP(AM150,'Course List (program)'!$G$2:$L$100,3,FALSE)</f>
        <v>#N/A</v>
      </c>
      <c r="AN152" s="827" t="e">
        <f>VLOOKUP(AN150,'Course List (program)'!$G$2:$L$100,3,FALSE)</f>
        <v>#N/A</v>
      </c>
      <c r="AO152" s="828" t="e">
        <f>VLOOKUP(AO150,'Course List (program)'!$G$2:$L$100,3,FALSE)</f>
        <v>#N/A</v>
      </c>
      <c r="AP152" s="829" t="e">
        <f>VLOOKUP(AP150,'Course List (program)'!$G$2:$L$100,3,FALSE)</f>
        <v>#N/A</v>
      </c>
      <c r="AQ152" s="827" t="e">
        <f>VLOOKUP(AQ150,'Course List (program)'!$G$2:$L$100,3,FALSE)</f>
        <v>#N/A</v>
      </c>
      <c r="AR152" s="827" t="e">
        <f>VLOOKUP(AR150,'Course List (program)'!$G$2:$L$100,3,FALSE)</f>
        <v>#N/A</v>
      </c>
      <c r="AS152" s="830" t="e">
        <f>VLOOKUP(AS150,'Course List (program)'!$G$2:$L$100,3,FALSE)</f>
        <v>#N/A</v>
      </c>
      <c r="AT152" s="1057"/>
    </row>
    <row r="153" spans="1:46" ht="39.950000000000003" hidden="1" customHeight="1" x14ac:dyDescent="0.4">
      <c r="A153" s="700">
        <v>4</v>
      </c>
      <c r="B153" s="700" t="s">
        <v>540</v>
      </c>
      <c r="C153" s="1053"/>
      <c r="D153" s="772"/>
      <c r="E153" s="773"/>
      <c r="F153" s="745" t="e">
        <f>VLOOKUP(F150,'Course List (program)'!$G$2:$L$100,6,FALSE)</f>
        <v>#N/A</v>
      </c>
      <c r="G153" s="745" t="e">
        <f>VLOOKUP(G150,'Course List (program)'!$G$2:$L$100,6,FALSE)</f>
        <v>#N/A</v>
      </c>
      <c r="H153" s="745" t="e">
        <f>VLOOKUP(H150,'Course List (program)'!$G$2:$L$100,6,FALSE)</f>
        <v>#N/A</v>
      </c>
      <c r="I153" s="746" t="e">
        <f>VLOOKUP(I150,'Course List (program)'!$G$2:$L$100,6,FALSE)</f>
        <v>#N/A</v>
      </c>
      <c r="J153" s="747" t="e">
        <f>VLOOKUP(J150,'Course List (program)'!$G$2:$L$100,6,FALSE)</f>
        <v>#N/A</v>
      </c>
      <c r="K153" s="745" t="e">
        <f>VLOOKUP(K150,'Course List (program)'!$G$2:$L$100,6,FALSE)</f>
        <v>#N/A</v>
      </c>
      <c r="L153" s="745" t="e">
        <f>VLOOKUP(L150,'Course List (program)'!$G$2:$L$100,6,FALSE)</f>
        <v>#N/A</v>
      </c>
      <c r="M153" s="748" t="e">
        <f>VLOOKUP(M150,'Course List (program)'!$G$2:$L$100,6,FALSE)</f>
        <v>#N/A</v>
      </c>
      <c r="N153" s="749" t="e">
        <f>VLOOKUP(N150,'Course List (program)'!$G$2:$L$100,6,FALSE)</f>
        <v>#N/A</v>
      </c>
      <c r="O153" s="745" t="e">
        <f>VLOOKUP(O150,'Course List (program)'!$G$2:$L$100,6,FALSE)</f>
        <v>#N/A</v>
      </c>
      <c r="P153" s="745" t="e">
        <f>VLOOKUP(P150,'Course List (program)'!$G$2:$L$100,6,FALSE)</f>
        <v>#N/A</v>
      </c>
      <c r="Q153" s="746" t="e">
        <f>VLOOKUP(Q150,'Course List (program)'!$G$2:$L$100,6,FALSE)</f>
        <v>#N/A</v>
      </c>
      <c r="R153" s="747" t="e">
        <f>VLOOKUP(R150,'Course List (program)'!$G$2:$L$100,6,FALSE)</f>
        <v>#N/A</v>
      </c>
      <c r="S153" s="745" t="e">
        <f>VLOOKUP(S150,'Course List (program)'!$G$2:$L$100,6,FALSE)</f>
        <v>#N/A</v>
      </c>
      <c r="T153" s="745" t="e">
        <f>VLOOKUP(T150,'Course List (program)'!$G$2:$L$100,6,FALSE)</f>
        <v>#N/A</v>
      </c>
      <c r="U153" s="748" t="e">
        <f>VLOOKUP(U150,'Course List (program)'!$G$2:$L$100,6,FALSE)</f>
        <v>#N/A</v>
      </c>
      <c r="V153" s="749" t="e">
        <f>VLOOKUP(V150,'Course List (program)'!$G$2:$L$100,6,FALSE)</f>
        <v>#N/A</v>
      </c>
      <c r="W153" s="745" t="e">
        <f>VLOOKUP(W150,'Course List (program)'!$G$2:$L$100,6,FALSE)</f>
        <v>#N/A</v>
      </c>
      <c r="X153" s="745" t="e">
        <f>VLOOKUP(X150,'Course List (program)'!$G$2:$L$100,6,FALSE)</f>
        <v>#N/A</v>
      </c>
      <c r="Y153" s="746" t="e">
        <f>VLOOKUP(Y150,'Course List (program)'!$G$2:$L$100,6,FALSE)</f>
        <v>#N/A</v>
      </c>
      <c r="Z153" s="747">
        <f>VLOOKUP(Z150,'Course List (program)'!$G$2:$L$100,6,FALSE)</f>
        <v>0</v>
      </c>
      <c r="AA153" s="745" t="e">
        <f>VLOOKUP(AA150,'Course List (program)'!$G$2:$L$100,6,FALSE)</f>
        <v>#N/A</v>
      </c>
      <c r="AB153" s="745" t="e">
        <f>VLOOKUP(AB150,'Course List (program)'!$G$2:$L$100,6,FALSE)</f>
        <v>#N/A</v>
      </c>
      <c r="AC153" s="748" t="e">
        <f>VLOOKUP(AC150,'Course List (program)'!$G$2:$L$100,6,FALSE)</f>
        <v>#N/A</v>
      </c>
      <c r="AD153" s="749" t="e">
        <f>VLOOKUP(AD150,'Course List (program)'!$G$2:$L$100,6,FALSE)</f>
        <v>#N/A</v>
      </c>
      <c r="AE153" s="745" t="e">
        <f>VLOOKUP(AE150,'Course List (program)'!$G$2:$L$100,6,FALSE)</f>
        <v>#N/A</v>
      </c>
      <c r="AF153" s="745" t="e">
        <f>VLOOKUP(AF150,'Course List (program)'!$G$2:$L$100,6,FALSE)</f>
        <v>#N/A</v>
      </c>
      <c r="AG153" s="746" t="e">
        <f>VLOOKUP(AG150,'Course List (program)'!$G$2:$L$100,6,FALSE)</f>
        <v>#N/A</v>
      </c>
      <c r="AH153" s="747" t="e">
        <f>VLOOKUP(AH150,'Course List (program)'!$G$2:$L$100,6,FALSE)</f>
        <v>#N/A</v>
      </c>
      <c r="AI153" s="745" t="e">
        <f>VLOOKUP(AI150,'Course List (program)'!$G$2:$L$100,6,FALSE)</f>
        <v>#N/A</v>
      </c>
      <c r="AJ153" s="745" t="e">
        <f>VLOOKUP(AJ150,'Course List (program)'!$G$2:$L$100,6,FALSE)</f>
        <v>#N/A</v>
      </c>
      <c r="AK153" s="748" t="e">
        <f>VLOOKUP(AK150,'Course List (program)'!$G$2:$L$100,6,FALSE)</f>
        <v>#N/A</v>
      </c>
      <c r="AL153" s="745" t="e">
        <f>VLOOKUP(AL150,'Course List (program)'!$G$2:$L$100,6,FALSE)</f>
        <v>#N/A</v>
      </c>
      <c r="AM153" s="745" t="e">
        <f>VLOOKUP(AM150,'Course List (program)'!$G$2:$L$100,6,FALSE)</f>
        <v>#N/A</v>
      </c>
      <c r="AN153" s="745" t="e">
        <f>VLOOKUP(AN150,'Course List (program)'!$G$2:$L$100,6,FALSE)</f>
        <v>#N/A</v>
      </c>
      <c r="AO153" s="746" t="e">
        <f>VLOOKUP(AO150,'Course List (program)'!$G$2:$L$100,6,FALSE)</f>
        <v>#N/A</v>
      </c>
      <c r="AP153" s="747" t="e">
        <f>VLOOKUP(AP150,'Course List (program)'!$G$2:$L$100,6,FALSE)</f>
        <v>#N/A</v>
      </c>
      <c r="AQ153" s="745" t="e">
        <f>VLOOKUP(AQ150,'Course List (program)'!$G$2:$L$100,6,FALSE)</f>
        <v>#N/A</v>
      </c>
      <c r="AR153" s="745" t="e">
        <f>VLOOKUP(AR150,'Course List (program)'!$G$2:$L$100,6,FALSE)</f>
        <v>#N/A</v>
      </c>
      <c r="AS153" s="748" t="e">
        <f>VLOOKUP(AS150,'Course List (program)'!$G$2:$L$100,6,FALSE)</f>
        <v>#N/A</v>
      </c>
      <c r="AT153" s="1057"/>
    </row>
    <row r="154" spans="1:46" s="743" customFormat="1" ht="39.950000000000003" customHeight="1" x14ac:dyDescent="0.4">
      <c r="A154" s="700">
        <v>4</v>
      </c>
      <c r="B154" s="700" t="s">
        <v>13</v>
      </c>
      <c r="C154" s="1053"/>
      <c r="D154" s="794">
        <v>0.58333333333333337</v>
      </c>
      <c r="E154" s="795">
        <v>6</v>
      </c>
      <c r="F154" s="796" t="str">
        <f>Section1Draft!E81</f>
        <v>ARCH 451.11</v>
      </c>
      <c r="G154" s="796">
        <f>Section2Draft!$E$81</f>
        <v>0</v>
      </c>
      <c r="H154" s="796">
        <f>Section3Draft!E81</f>
        <v>0</v>
      </c>
      <c r="I154" s="797" t="str">
        <f>Section4Draft!E81</f>
        <v>ARCH 469.12</v>
      </c>
      <c r="J154" s="798">
        <f>Section1Draft!L81</f>
        <v>0</v>
      </c>
      <c r="K154" s="796">
        <f>Section2Draft!L81</f>
        <v>0</v>
      </c>
      <c r="L154" s="796" t="str">
        <f>Section3Draft!L81</f>
        <v>ARCH 492.13</v>
      </c>
      <c r="M154" s="799">
        <f>Section4Draft!L81</f>
        <v>0</v>
      </c>
      <c r="N154" s="800" t="str">
        <f>Section1Draft!F81</f>
        <v>ARCH 415.01</v>
      </c>
      <c r="O154" s="796">
        <f>Section2Draft!F81</f>
        <v>0</v>
      </c>
      <c r="P154" s="796">
        <f>Section3Draft!F81</f>
        <v>0</v>
      </c>
      <c r="Q154" s="797">
        <f>Section4Draft!F81</f>
        <v>0</v>
      </c>
      <c r="R154" s="798" t="str">
        <f>Section1Draft!M81</f>
        <v>ARCH 446.01</v>
      </c>
      <c r="S154" s="796" t="str">
        <f>Section2Draft!M81</f>
        <v>ARCH 426.01</v>
      </c>
      <c r="T154" s="796">
        <f>Section3Draft!M81</f>
        <v>0</v>
      </c>
      <c r="U154" s="799">
        <f>Section4Draft!M81</f>
        <v>0</v>
      </c>
      <c r="V154" s="800" t="str">
        <f>Section1Draft!G81</f>
        <v>ARCH 372.01</v>
      </c>
      <c r="W154" s="796">
        <f>Section2Draft!G81</f>
        <v>0</v>
      </c>
      <c r="X154" s="796">
        <f>Section3Draft!G81</f>
        <v>0</v>
      </c>
      <c r="Y154" s="797">
        <f>Section4Draft!G81</f>
        <v>0</v>
      </c>
      <c r="Z154" s="798" t="str">
        <f>Section1Draft!N81</f>
        <v>ES 302.01</v>
      </c>
      <c r="AA154" s="796" t="str">
        <f>Section2Draft!N81</f>
        <v>ARCH 416.02</v>
      </c>
      <c r="AB154" s="796">
        <f>Section3Draft!N81</f>
        <v>0</v>
      </c>
      <c r="AC154" s="799">
        <f>Section4Draft!N81</f>
        <v>0</v>
      </c>
      <c r="AD154" s="800">
        <f>Section1Draft!H81</f>
        <v>0</v>
      </c>
      <c r="AE154" s="796" t="str">
        <f>Section2Draft!H81</f>
        <v>ARCH 451.12</v>
      </c>
      <c r="AF154" s="796">
        <f>Section3Draft!H81</f>
        <v>0</v>
      </c>
      <c r="AG154" s="797">
        <f>Section4Draft!H81</f>
        <v>0</v>
      </c>
      <c r="AH154" s="798" t="str">
        <f>Section1Draft!O81</f>
        <v>ARCH 492.11</v>
      </c>
      <c r="AI154" s="796" t="str">
        <f>Section2Draft!O81</f>
        <v>ARCH 492.12</v>
      </c>
      <c r="AJ154" s="796">
        <f>Section3Draft!O81</f>
        <v>0</v>
      </c>
      <c r="AK154" s="799">
        <f>Section4Draft!O81</f>
        <v>0</v>
      </c>
      <c r="AL154" s="800" t="str">
        <f>Section1Draft!I81</f>
        <v>ARCH 469.11</v>
      </c>
      <c r="AM154" s="796">
        <f>Section2Draft!I81</f>
        <v>0</v>
      </c>
      <c r="AN154" s="796">
        <f>Section3Draft!I81</f>
        <v>0</v>
      </c>
      <c r="AO154" s="797">
        <f>Section4Draft!I81</f>
        <v>0</v>
      </c>
      <c r="AP154" s="798">
        <f>Section1Draft!P81</f>
        <v>0</v>
      </c>
      <c r="AQ154" s="796">
        <f>Section2Draft!P81</f>
        <v>0</v>
      </c>
      <c r="AR154" s="796" t="str">
        <f>Section3Draft!P81</f>
        <v>ARCH 326.01</v>
      </c>
      <c r="AS154" s="799">
        <f>Section4Draft!P81</f>
        <v>0</v>
      </c>
      <c r="AT154" s="1057"/>
    </row>
    <row r="155" spans="1:46" s="820" customFormat="1" ht="60" customHeight="1" x14ac:dyDescent="0.35">
      <c r="A155" s="814">
        <v>4</v>
      </c>
      <c r="B155" s="814" t="s">
        <v>14</v>
      </c>
      <c r="C155" s="1053"/>
      <c r="D155" s="809"/>
      <c r="E155" s="810"/>
      <c r="F155" s="815" t="str">
        <f>VLOOKUP(F154,'Course List (program)'!$G$2:$L$100,2,FALSE)</f>
        <v>Architectural Design Studio V</v>
      </c>
      <c r="G155" s="815" t="e">
        <f>VLOOKUP(G154,'Course List (program)'!$G$2:$L$100,2,FALSE)</f>
        <v>#N/A</v>
      </c>
      <c r="H155" s="815" t="e">
        <f>VLOOKUP(H154,'Course List (program)'!$G$2:$L$100,2,FALSE)</f>
        <v>#N/A</v>
      </c>
      <c r="I155" s="816" t="str">
        <f>VLOOKUP(I154,'Course List (program)'!$G$2:$L$100,2,FALSE)</f>
        <v>Residential Environment Project</v>
      </c>
      <c r="J155" s="817" t="e">
        <f>VLOOKUP(J154,'Course List (program)'!$G$2:$L$100,2,FALSE)</f>
        <v>#N/A</v>
      </c>
      <c r="K155" s="815" t="e">
        <f>VLOOKUP(K154,'Course List (program)'!$G$2:$L$100,2,FALSE)</f>
        <v>#N/A</v>
      </c>
      <c r="L155" s="815" t="str">
        <f>VLOOKUP(L154,'Course List (program)'!$G$2:$L$100,2,FALSE)</f>
        <v>Graduation Project</v>
      </c>
      <c r="M155" s="818" t="e">
        <f>VLOOKUP(M154,'Course List (program)'!$G$2:$L$100,2,FALSE)</f>
        <v>#N/A</v>
      </c>
      <c r="N155" s="819" t="str">
        <f>VLOOKUP(N154,'Course List (program)'!$G$2:$L$100,2,FALSE)</f>
        <v>Construction Management</v>
      </c>
      <c r="O155" s="815" t="e">
        <f>VLOOKUP(O154,'Course List (program)'!$G$2:$L$100,2,FALSE)</f>
        <v>#N/A</v>
      </c>
      <c r="P155" s="815" t="e">
        <f>VLOOKUP(P154,'Course List (program)'!$G$2:$L$100,2,FALSE)</f>
        <v>#N/A</v>
      </c>
      <c r="Q155" s="816" t="e">
        <f>VLOOKUP(Q154,'Course List (program)'!$G$2:$L$100,2,FALSE)</f>
        <v>#N/A</v>
      </c>
      <c r="R155" s="817" t="str">
        <f>VLOOKUP(R154,'Course List (program)'!$G$2:$L$100,2,FALSE)</f>
        <v>Environmental Image</v>
      </c>
      <c r="S155" s="815" t="str">
        <f>VLOOKUP(S154,'Course List (program)'!$G$2:$L$100,2,FALSE)</f>
        <v xml:space="preserve">Building Safety Systems </v>
      </c>
      <c r="T155" s="815" t="e">
        <f>VLOOKUP(T154,'Course List (program)'!$G$2:$L$100,2,FALSE)</f>
        <v>#N/A</v>
      </c>
      <c r="U155" s="818" t="e">
        <f>VLOOKUP(U154,'Course List (program)'!$G$2:$L$100,2,FALSE)</f>
        <v>#N/A</v>
      </c>
      <c r="V155" s="819" t="str">
        <f>VLOOKUP(V154,'Course List (program)'!$G$2:$L$100,2,FALSE)</f>
        <v>Energy Efficient Buildings</v>
      </c>
      <c r="W155" s="815" t="e">
        <f>VLOOKUP(W154,'Course List (program)'!$G$2:$L$100,2,FALSE)</f>
        <v>#N/A</v>
      </c>
      <c r="X155" s="815" t="e">
        <f>VLOOKUP(X154,'Course List (program)'!$G$2:$L$100,2,FALSE)</f>
        <v>#N/A</v>
      </c>
      <c r="Y155" s="816" t="e">
        <f>VLOOKUP(Y154,'Course List (program)'!$G$2:$L$100,2,FALSE)</f>
        <v>#N/A</v>
      </c>
      <c r="Z155" s="817" t="str">
        <f>VLOOKUP(Z154,'Course List (program)'!$G$2:$L$100,2,FALSE)</f>
        <v>Architectural Project Management</v>
      </c>
      <c r="AA155" s="815" t="str">
        <f>VLOOKUP(AA154,'Course List (program)'!$G$2:$L$100,2,FALSE)</f>
        <v>Cost Estimate &amp; Professional Practice</v>
      </c>
      <c r="AB155" s="815" t="e">
        <f>VLOOKUP(AB154,'Course List (program)'!$G$2:$L$100,2,FALSE)</f>
        <v>#N/A</v>
      </c>
      <c r="AC155" s="818" t="e">
        <f>VLOOKUP(AC154,'Course List (program)'!$G$2:$L$100,2,FALSE)</f>
        <v>#N/A</v>
      </c>
      <c r="AD155" s="819" t="e">
        <f>VLOOKUP(AD154,'Course List (program)'!$G$2:$L$100,2,FALSE)</f>
        <v>#N/A</v>
      </c>
      <c r="AE155" s="815" t="str">
        <f>VLOOKUP(AE154,'Course List (program)'!$G$2:$L$100,2,FALSE)</f>
        <v>Architectural Design Studio V</v>
      </c>
      <c r="AF155" s="815" t="e">
        <f>VLOOKUP(AF154,'Course List (program)'!$G$2:$L$100,2,FALSE)</f>
        <v>#N/A</v>
      </c>
      <c r="AG155" s="816" t="e">
        <f>VLOOKUP(AG154,'Course List (program)'!$G$2:$L$100,2,FALSE)</f>
        <v>#N/A</v>
      </c>
      <c r="AH155" s="817" t="str">
        <f>VLOOKUP(AH154,'Course List (program)'!$G$2:$L$100,2,FALSE)</f>
        <v>Graduation Project</v>
      </c>
      <c r="AI155" s="815" t="str">
        <f>VLOOKUP(AI154,'Course List (program)'!$G$2:$L$100,2,FALSE)</f>
        <v>Graduation Project</v>
      </c>
      <c r="AJ155" s="815" t="e">
        <f>VLOOKUP(AJ154,'Course List (program)'!$G$2:$L$100,2,FALSE)</f>
        <v>#N/A</v>
      </c>
      <c r="AK155" s="818" t="e">
        <f>VLOOKUP(AK154,'Course List (program)'!$G$2:$L$100,2,FALSE)</f>
        <v>#N/A</v>
      </c>
      <c r="AL155" s="819" t="str">
        <f>VLOOKUP(AL154,'Course List (program)'!$G$2:$L$100,2,FALSE)</f>
        <v>Residential Environment Project</v>
      </c>
      <c r="AM155" s="815" t="e">
        <f>VLOOKUP(AM154,'Course List (program)'!$G$2:$L$100,2,FALSE)</f>
        <v>#N/A</v>
      </c>
      <c r="AN155" s="815" t="e">
        <f>VLOOKUP(AN154,'Course List (program)'!$G$2:$L$100,2,FALSE)</f>
        <v>#N/A</v>
      </c>
      <c r="AO155" s="816" t="e">
        <f>VLOOKUP(AO154,'Course List (program)'!$G$2:$L$100,2,FALSE)</f>
        <v>#N/A</v>
      </c>
      <c r="AP155" s="817" t="e">
        <f>VLOOKUP(AP154,'Course List (program)'!$G$2:$L$100,2,FALSE)</f>
        <v>#N/A</v>
      </c>
      <c r="AQ155" s="815" t="e">
        <f>VLOOKUP(AQ154,'Course List (program)'!$G$2:$L$100,2,FALSE)</f>
        <v>#N/A</v>
      </c>
      <c r="AR155" s="815" t="str">
        <f>VLOOKUP(AR154,'Course List (program)'!$G$2:$L$100,2,FALSE)</f>
        <v>Culture and Architecture</v>
      </c>
      <c r="AS155" s="818" t="e">
        <f>VLOOKUP(AS154,'Course List (program)'!$G$2:$L$100,2,FALSE)</f>
        <v>#N/A</v>
      </c>
      <c r="AT155" s="1057"/>
    </row>
    <row r="156" spans="1:46" s="808" customFormat="1" ht="39.950000000000003" customHeight="1" x14ac:dyDescent="0.3">
      <c r="A156" s="813">
        <v>4</v>
      </c>
      <c r="B156" s="813" t="s">
        <v>809</v>
      </c>
      <c r="C156" s="1053"/>
      <c r="D156" s="834"/>
      <c r="E156" s="835"/>
      <c r="F156" s="827" t="str">
        <f>VLOOKUP(F154,'Course List (program)'!$G$2:$L$100,3,FALSE)</f>
        <v>Prof. Dr. A. Fatih PAKDİL</v>
      </c>
      <c r="G156" s="827" t="e">
        <f>VLOOKUP(G154,'Course List (program)'!$G$2:$L$100,3,FALSE)</f>
        <v>#N/A</v>
      </c>
      <c r="H156" s="827" t="e">
        <f>VLOOKUP(H154,'Course List (program)'!$G$2:$L$100,3,FALSE)</f>
        <v>#N/A</v>
      </c>
      <c r="I156" s="828" t="str">
        <f>VLOOKUP(I154,'Course List (program)'!$G$2:$L$100,3,FALSE)</f>
        <v>Yrd. Doç. Dr. Hakan UZBERK</v>
      </c>
      <c r="J156" s="829" t="e">
        <f>VLOOKUP(J154,'Course List (program)'!$G$2:$L$100,3,FALSE)</f>
        <v>#N/A</v>
      </c>
      <c r="K156" s="827" t="e">
        <f>VLOOKUP(K154,'Course List (program)'!$G$2:$L$100,3,FALSE)</f>
        <v>#N/A</v>
      </c>
      <c r="L156" s="827" t="str">
        <f>VLOOKUP(L154,'Course List (program)'!$G$2:$L$100,3,FALSE)</f>
        <v>Öğr. Gör. Dr. Nihat GÜNDÜZ</v>
      </c>
      <c r="M156" s="830" t="e">
        <f>VLOOKUP(M154,'Course List (program)'!$G$2:$L$100,3,FALSE)</f>
        <v>#N/A</v>
      </c>
      <c r="N156" s="831" t="str">
        <f>VLOOKUP(N154,'Course List (program)'!$G$2:$L$100,3,FALSE)</f>
        <v>Öğr. Gör. M. Cem AKDAMAR</v>
      </c>
      <c r="O156" s="827" t="e">
        <f>VLOOKUP(O154,'Course List (program)'!$G$2:$L$100,3,FALSE)</f>
        <v>#N/A</v>
      </c>
      <c r="P156" s="827" t="e">
        <f>VLOOKUP(P154,'Course List (program)'!$G$2:$L$100,3,FALSE)</f>
        <v>#N/A</v>
      </c>
      <c r="Q156" s="828" t="e">
        <f>VLOOKUP(Q154,'Course List (program)'!$G$2:$L$100,3,FALSE)</f>
        <v>#N/A</v>
      </c>
      <c r="R156" s="829" t="str">
        <f>VLOOKUP(R154,'Course List (program)'!$G$2:$L$100,3,FALSE)</f>
        <v>Prof. Dr. A. Zekiye ABALI</v>
      </c>
      <c r="S156" s="827" t="str">
        <f>VLOOKUP(S154,'Course List (program)'!$G$2:$L$100,3,FALSE)</f>
        <v>Öğr. Gör. Cengiz GÖKÇE</v>
      </c>
      <c r="T156" s="827" t="e">
        <f>VLOOKUP(T154,'Course List (program)'!$G$2:$L$100,3,FALSE)</f>
        <v>#N/A</v>
      </c>
      <c r="U156" s="830" t="e">
        <f>VLOOKUP(U154,'Course List (program)'!$G$2:$L$100,3,FALSE)</f>
        <v>#N/A</v>
      </c>
      <c r="V156" s="831" t="str">
        <f>VLOOKUP(V154,'Course List (program)'!$G$2:$L$100,3,FALSE)</f>
        <v>Doç. Dr. Ayşin SEV</v>
      </c>
      <c r="W156" s="827" t="e">
        <f>VLOOKUP(W154,'Course List (program)'!$G$2:$L$100,3,FALSE)</f>
        <v>#N/A</v>
      </c>
      <c r="X156" s="827" t="e">
        <f>VLOOKUP(X154,'Course List (program)'!$G$2:$L$100,3,FALSE)</f>
        <v>#N/A</v>
      </c>
      <c r="Y156" s="828" t="e">
        <f>VLOOKUP(Y154,'Course List (program)'!$G$2:$L$100,3,FALSE)</f>
        <v>#N/A</v>
      </c>
      <c r="Z156" s="829" t="str">
        <f>VLOOKUP(Z154,'Course List (program)'!$G$2:$L$100,3,FALSE)</f>
        <v>Öğr. Gör. M. Cem AKDAMAR</v>
      </c>
      <c r="AA156" s="827" t="str">
        <f>VLOOKUP(AA154,'Course List (program)'!$G$2:$L$100,3,FALSE)</f>
        <v>Öğr. Gör. Dr. Jülide DEMİRDÖVEN</v>
      </c>
      <c r="AB156" s="827" t="e">
        <f>VLOOKUP(AB154,'Course List (program)'!$G$2:$L$100,3,FALSE)</f>
        <v>#N/A</v>
      </c>
      <c r="AC156" s="830" t="e">
        <f>VLOOKUP(AC154,'Course List (program)'!$G$2:$L$100,3,FALSE)</f>
        <v>#N/A</v>
      </c>
      <c r="AD156" s="831" t="e">
        <f>VLOOKUP(AD154,'Course List (program)'!$G$2:$L$100,3,FALSE)</f>
        <v>#N/A</v>
      </c>
      <c r="AE156" s="827" t="str">
        <f>VLOOKUP(AE154,'Course List (program)'!$G$2:$L$100,3,FALSE)</f>
        <v>Prof. Dr. Ahmet Vefik ALP</v>
      </c>
      <c r="AF156" s="827" t="e">
        <f>VLOOKUP(AF154,'Course List (program)'!$G$2:$L$100,3,FALSE)</f>
        <v>#N/A</v>
      </c>
      <c r="AG156" s="828" t="e">
        <f>VLOOKUP(AG154,'Course List (program)'!$G$2:$L$100,3,FALSE)</f>
        <v>#N/A</v>
      </c>
      <c r="AH156" s="829" t="str">
        <f>VLOOKUP(AH154,'Course List (program)'!$G$2:$L$100,3,FALSE)</f>
        <v>Prof. Dr. Belkıs ULUOĞLU</v>
      </c>
      <c r="AI156" s="827" t="str">
        <f>VLOOKUP(AI154,'Course List (program)'!$G$2:$L$100,3,FALSE)</f>
        <v>Prof. Dr. Sevinç HADİ</v>
      </c>
      <c r="AJ156" s="827" t="e">
        <f>VLOOKUP(AJ154,'Course List (program)'!$G$2:$L$100,3,FALSE)</f>
        <v>#N/A</v>
      </c>
      <c r="AK156" s="830" t="e">
        <f>VLOOKUP(AK154,'Course List (program)'!$G$2:$L$100,3,FALSE)</f>
        <v>#N/A</v>
      </c>
      <c r="AL156" s="831" t="str">
        <f>VLOOKUP(AL154,'Course List (program)'!$G$2:$L$100,3,FALSE)</f>
        <v>Doç. Dr. A. Dilek ÖZDEMİR</v>
      </c>
      <c r="AM156" s="827" t="e">
        <f>VLOOKUP(AM154,'Course List (program)'!$G$2:$L$100,3,FALSE)</f>
        <v>#N/A</v>
      </c>
      <c r="AN156" s="827" t="e">
        <f>VLOOKUP(AN154,'Course List (program)'!$G$2:$L$100,3,FALSE)</f>
        <v>#N/A</v>
      </c>
      <c r="AO156" s="828" t="e">
        <f>VLOOKUP(AO154,'Course List (program)'!$G$2:$L$100,3,FALSE)</f>
        <v>#N/A</v>
      </c>
      <c r="AP156" s="829" t="e">
        <f>VLOOKUP(AP154,'Course List (program)'!$G$2:$L$100,3,FALSE)</f>
        <v>#N/A</v>
      </c>
      <c r="AQ156" s="827" t="e">
        <f>VLOOKUP(AQ154,'Course List (program)'!$G$2:$L$100,3,FALSE)</f>
        <v>#N/A</v>
      </c>
      <c r="AR156" s="827" t="str">
        <f>VLOOKUP(AR154,'Course List (program)'!$G$2:$L$100,3,FALSE)</f>
        <v>Yrd. Doç. Dr. Soner ŞAHİN</v>
      </c>
      <c r="AS156" s="830" t="e">
        <f>VLOOKUP(AS154,'Course List (program)'!$G$2:$L$100,3,FALSE)</f>
        <v>#N/A</v>
      </c>
      <c r="AT156" s="1057"/>
    </row>
    <row r="157" spans="1:46" ht="39.950000000000003" hidden="1" customHeight="1" x14ac:dyDescent="0.4">
      <c r="A157" s="700">
        <v>4</v>
      </c>
      <c r="B157" s="700" t="s">
        <v>540</v>
      </c>
      <c r="C157" s="1053"/>
      <c r="D157" s="772"/>
      <c r="E157" s="773"/>
      <c r="F157" s="745">
        <f>VLOOKUP(F154,'Course List (program)'!$G$2:$L$100,6,FALSE)</f>
        <v>0</v>
      </c>
      <c r="G157" s="745" t="e">
        <f>VLOOKUP(G154,'Course List (program)'!$G$2:$L$100,6,FALSE)</f>
        <v>#N/A</v>
      </c>
      <c r="H157" s="745" t="e">
        <f>VLOOKUP(H154,'Course List (program)'!$G$2:$L$100,6,FALSE)</f>
        <v>#N/A</v>
      </c>
      <c r="I157" s="746">
        <f>VLOOKUP(I154,'Course List (program)'!$G$2:$L$100,6,FALSE)</f>
        <v>0</v>
      </c>
      <c r="J157" s="747" t="e">
        <f>VLOOKUP(J154,'Course List (program)'!$G$2:$L$100,6,FALSE)</f>
        <v>#N/A</v>
      </c>
      <c r="K157" s="745" t="e">
        <f>VLOOKUP(K154,'Course List (program)'!$G$2:$L$100,6,FALSE)</f>
        <v>#N/A</v>
      </c>
      <c r="L157" s="745">
        <f>VLOOKUP(L154,'Course List (program)'!$G$2:$L$100,6,FALSE)</f>
        <v>0</v>
      </c>
      <c r="M157" s="748" t="e">
        <f>VLOOKUP(M154,'Course List (program)'!$G$2:$L$100,6,FALSE)</f>
        <v>#N/A</v>
      </c>
      <c r="N157" s="749">
        <f>VLOOKUP(N154,'Course List (program)'!$G$2:$L$100,6,FALSE)</f>
        <v>0</v>
      </c>
      <c r="O157" s="745" t="e">
        <f>VLOOKUP(O154,'Course List (program)'!$G$2:$L$100,6,FALSE)</f>
        <v>#N/A</v>
      </c>
      <c r="P157" s="745" t="e">
        <f>VLOOKUP(P154,'Course List (program)'!$G$2:$L$100,6,FALSE)</f>
        <v>#N/A</v>
      </c>
      <c r="Q157" s="746" t="e">
        <f>VLOOKUP(Q154,'Course List (program)'!$G$2:$L$100,6,FALSE)</f>
        <v>#N/A</v>
      </c>
      <c r="R157" s="747">
        <f>VLOOKUP(R154,'Course List (program)'!$G$2:$L$100,6,FALSE)</f>
        <v>0</v>
      </c>
      <c r="S157" s="745">
        <f>VLOOKUP(S154,'Course List (program)'!$G$2:$L$100,6,FALSE)</f>
        <v>0</v>
      </c>
      <c r="T157" s="745" t="e">
        <f>VLOOKUP(T154,'Course List (program)'!$G$2:$L$100,6,FALSE)</f>
        <v>#N/A</v>
      </c>
      <c r="U157" s="748" t="e">
        <f>VLOOKUP(U154,'Course List (program)'!$G$2:$L$100,6,FALSE)</f>
        <v>#N/A</v>
      </c>
      <c r="V157" s="749">
        <f>VLOOKUP(V154,'Course List (program)'!$G$2:$L$100,6,FALSE)</f>
        <v>0</v>
      </c>
      <c r="W157" s="745" t="e">
        <f>VLOOKUP(W154,'Course List (program)'!$G$2:$L$100,6,FALSE)</f>
        <v>#N/A</v>
      </c>
      <c r="X157" s="745" t="e">
        <f>VLOOKUP(X154,'Course List (program)'!$G$2:$L$100,6,FALSE)</f>
        <v>#N/A</v>
      </c>
      <c r="Y157" s="746" t="e">
        <f>VLOOKUP(Y154,'Course List (program)'!$G$2:$L$100,6,FALSE)</f>
        <v>#N/A</v>
      </c>
      <c r="Z157" s="747">
        <f>VLOOKUP(Z154,'Course List (program)'!$G$2:$L$100,6,FALSE)</f>
        <v>0</v>
      </c>
      <c r="AA157" s="745">
        <f>VLOOKUP(AA154,'Course List (program)'!$G$2:$L$100,6,FALSE)</f>
        <v>0</v>
      </c>
      <c r="AB157" s="745" t="e">
        <f>VLOOKUP(AB154,'Course List (program)'!$G$2:$L$100,6,FALSE)</f>
        <v>#N/A</v>
      </c>
      <c r="AC157" s="748" t="e">
        <f>VLOOKUP(AC154,'Course List (program)'!$G$2:$L$100,6,FALSE)</f>
        <v>#N/A</v>
      </c>
      <c r="AD157" s="749" t="e">
        <f>VLOOKUP(AD154,'Course List (program)'!$G$2:$L$100,6,FALSE)</f>
        <v>#N/A</v>
      </c>
      <c r="AE157" s="745">
        <f>VLOOKUP(AE154,'Course List (program)'!$G$2:$L$100,6,FALSE)</f>
        <v>0</v>
      </c>
      <c r="AF157" s="745" t="e">
        <f>VLOOKUP(AF154,'Course List (program)'!$G$2:$L$100,6,FALSE)</f>
        <v>#N/A</v>
      </c>
      <c r="AG157" s="746" t="e">
        <f>VLOOKUP(AG154,'Course List (program)'!$G$2:$L$100,6,FALSE)</f>
        <v>#N/A</v>
      </c>
      <c r="AH157" s="747">
        <f>VLOOKUP(AH154,'Course List (program)'!$G$2:$L$100,6,FALSE)</f>
        <v>0</v>
      </c>
      <c r="AI157" s="745">
        <f>VLOOKUP(AI154,'Course List (program)'!$G$2:$L$100,6,FALSE)</f>
        <v>0</v>
      </c>
      <c r="AJ157" s="745" t="e">
        <f>VLOOKUP(AJ154,'Course List (program)'!$G$2:$L$100,6,FALSE)</f>
        <v>#N/A</v>
      </c>
      <c r="AK157" s="748" t="e">
        <f>VLOOKUP(AK154,'Course List (program)'!$G$2:$L$100,6,FALSE)</f>
        <v>#N/A</v>
      </c>
      <c r="AL157" s="745">
        <f>VLOOKUP(AL154,'Course List (program)'!$G$2:$L$100,6,FALSE)</f>
        <v>0</v>
      </c>
      <c r="AM157" s="745" t="e">
        <f>VLOOKUP(AM154,'Course List (program)'!$G$2:$L$100,6,FALSE)</f>
        <v>#N/A</v>
      </c>
      <c r="AN157" s="745" t="e">
        <f>VLOOKUP(AN154,'Course List (program)'!$G$2:$L$100,6,FALSE)</f>
        <v>#N/A</v>
      </c>
      <c r="AO157" s="746" t="e">
        <f>VLOOKUP(AO154,'Course List (program)'!$G$2:$L$100,6,FALSE)</f>
        <v>#N/A</v>
      </c>
      <c r="AP157" s="747" t="e">
        <f>VLOOKUP(AP154,'Course List (program)'!$G$2:$L$100,6,FALSE)</f>
        <v>#N/A</v>
      </c>
      <c r="AQ157" s="745" t="e">
        <f>VLOOKUP(AQ154,'Course List (program)'!$G$2:$L$100,6,FALSE)</f>
        <v>#N/A</v>
      </c>
      <c r="AR157" s="745">
        <f>VLOOKUP(AR154,'Course List (program)'!$G$2:$L$100,6,FALSE)</f>
        <v>0</v>
      </c>
      <c r="AS157" s="748" t="e">
        <f>VLOOKUP(AS154,'Course List (program)'!$G$2:$L$100,6,FALSE)</f>
        <v>#N/A</v>
      </c>
      <c r="AT157" s="1057"/>
    </row>
    <row r="158" spans="1:46" s="743" customFormat="1" ht="39.950000000000003" customHeight="1" x14ac:dyDescent="0.4">
      <c r="A158" s="700">
        <v>4</v>
      </c>
      <c r="B158" s="700" t="s">
        <v>13</v>
      </c>
      <c r="C158" s="1053"/>
      <c r="D158" s="794">
        <v>0.625</v>
      </c>
      <c r="E158" s="795">
        <v>7</v>
      </c>
      <c r="F158" s="796" t="str">
        <f>Section1Draft!E83</f>
        <v>ARCH 451.11</v>
      </c>
      <c r="G158" s="796">
        <f>Section2Draft!$E$83</f>
        <v>0</v>
      </c>
      <c r="H158" s="796">
        <f>Section3Draft!E83</f>
        <v>0</v>
      </c>
      <c r="I158" s="797" t="str">
        <f>Section4Draft!E83</f>
        <v>ARCH 469.12</v>
      </c>
      <c r="J158" s="798">
        <f>Section1Draft!L83</f>
        <v>0</v>
      </c>
      <c r="K158" s="796">
        <f>Section2Draft!L83</f>
        <v>0</v>
      </c>
      <c r="L158" s="796" t="str">
        <f>Section3Draft!L83</f>
        <v>ARCH 492.13</v>
      </c>
      <c r="M158" s="799">
        <f>Section4Draft!L83</f>
        <v>0</v>
      </c>
      <c r="N158" s="800" t="str">
        <f>Section1Draft!F83</f>
        <v>ARCH 415.01</v>
      </c>
      <c r="O158" s="796">
        <f>Section2Draft!F83</f>
        <v>0</v>
      </c>
      <c r="P158" s="796">
        <f>Section3Draft!F83</f>
        <v>0</v>
      </c>
      <c r="Q158" s="797">
        <f>Section4Draft!F83</f>
        <v>0</v>
      </c>
      <c r="R158" s="798" t="str">
        <f>Section1Draft!M83</f>
        <v>ARCH 446.01</v>
      </c>
      <c r="S158" s="796" t="str">
        <f>Section2Draft!M83</f>
        <v>ARCH 426.01</v>
      </c>
      <c r="T158" s="796">
        <f>Section3Draft!M83</f>
        <v>0</v>
      </c>
      <c r="U158" s="799">
        <f>Section4Draft!M83</f>
        <v>0</v>
      </c>
      <c r="V158" s="800" t="str">
        <f>Section1Draft!G83</f>
        <v>ARCH 372.01</v>
      </c>
      <c r="W158" s="796">
        <f>Section2Draft!G83</f>
        <v>0</v>
      </c>
      <c r="X158" s="796">
        <f>Section3Draft!G83</f>
        <v>0</v>
      </c>
      <c r="Y158" s="797">
        <f>Section4Draft!G83</f>
        <v>0</v>
      </c>
      <c r="Z158" s="798" t="str">
        <f>Section1Draft!N83</f>
        <v>ES 302.01</v>
      </c>
      <c r="AA158" s="796" t="str">
        <f>Section2Draft!N83</f>
        <v>ARCH 416.02</v>
      </c>
      <c r="AB158" s="796">
        <f>Section3Draft!N83</f>
        <v>0</v>
      </c>
      <c r="AC158" s="799">
        <f>Section4Draft!N83</f>
        <v>0</v>
      </c>
      <c r="AD158" s="800">
        <f>Section1Draft!H83</f>
        <v>0</v>
      </c>
      <c r="AE158" s="796" t="str">
        <f>Section2Draft!H83</f>
        <v>ARCH 451.12</v>
      </c>
      <c r="AF158" s="796">
        <f>Section3Draft!H83</f>
        <v>0</v>
      </c>
      <c r="AG158" s="797">
        <f>Section4Draft!H83</f>
        <v>0</v>
      </c>
      <c r="AH158" s="798" t="str">
        <f>Section1Draft!O83</f>
        <v>ARCH 492.11</v>
      </c>
      <c r="AI158" s="796" t="str">
        <f>Section2Draft!O83</f>
        <v>ARCH 492.12</v>
      </c>
      <c r="AJ158" s="796">
        <f>Section3Draft!O83</f>
        <v>0</v>
      </c>
      <c r="AK158" s="799">
        <f>Section4Draft!O83</f>
        <v>0</v>
      </c>
      <c r="AL158" s="800" t="str">
        <f>Section1Draft!I83</f>
        <v>ARCH 469.11</v>
      </c>
      <c r="AM158" s="796">
        <f>Section2Draft!I83</f>
        <v>0</v>
      </c>
      <c r="AN158" s="796">
        <f>Section3Draft!I83</f>
        <v>0</v>
      </c>
      <c r="AO158" s="797">
        <f>Section4Draft!I83</f>
        <v>0</v>
      </c>
      <c r="AP158" s="798">
        <f>Section1Draft!P83</f>
        <v>0</v>
      </c>
      <c r="AQ158" s="796">
        <f>Section2Draft!P83</f>
        <v>0</v>
      </c>
      <c r="AR158" s="796" t="str">
        <f>Section3Draft!P83</f>
        <v>ARCH 326.01</v>
      </c>
      <c r="AS158" s="799">
        <f>Section4Draft!P83</f>
        <v>0</v>
      </c>
      <c r="AT158" s="1057"/>
    </row>
    <row r="159" spans="1:46" s="820" customFormat="1" ht="60" customHeight="1" x14ac:dyDescent="0.35">
      <c r="A159" s="814">
        <v>4</v>
      </c>
      <c r="B159" s="814" t="s">
        <v>14</v>
      </c>
      <c r="C159" s="1053"/>
      <c r="D159" s="809"/>
      <c r="E159" s="810"/>
      <c r="F159" s="815" t="str">
        <f>VLOOKUP(F158,'Course List (program)'!$G$2:$L$100,2,FALSE)</f>
        <v>Architectural Design Studio V</v>
      </c>
      <c r="G159" s="815" t="e">
        <f>VLOOKUP(G158,'Course List (program)'!$G$2:$L$100,2,FALSE)</f>
        <v>#N/A</v>
      </c>
      <c r="H159" s="815" t="e">
        <f>VLOOKUP(H158,'Course List (program)'!$G$2:$L$100,2,FALSE)</f>
        <v>#N/A</v>
      </c>
      <c r="I159" s="816" t="str">
        <f>VLOOKUP(I158,'Course List (program)'!$G$2:$L$100,2,FALSE)</f>
        <v>Residential Environment Project</v>
      </c>
      <c r="J159" s="817" t="e">
        <f>VLOOKUP(J158,'Course List (program)'!$G$2:$L$100,2,FALSE)</f>
        <v>#N/A</v>
      </c>
      <c r="K159" s="815" t="e">
        <f>VLOOKUP(K158,'Course List (program)'!$G$2:$L$100,2,FALSE)</f>
        <v>#N/A</v>
      </c>
      <c r="L159" s="815" t="str">
        <f>VLOOKUP(L158,'Course List (program)'!$G$2:$L$100,2,FALSE)</f>
        <v>Graduation Project</v>
      </c>
      <c r="M159" s="818" t="e">
        <f>VLOOKUP(M158,'Course List (program)'!$G$2:$L$100,2,FALSE)</f>
        <v>#N/A</v>
      </c>
      <c r="N159" s="819" t="str">
        <f>VLOOKUP(N158,'Course List (program)'!$G$2:$L$100,2,FALSE)</f>
        <v>Construction Management</v>
      </c>
      <c r="O159" s="815" t="e">
        <f>VLOOKUP(O158,'Course List (program)'!$G$2:$L$100,2,FALSE)</f>
        <v>#N/A</v>
      </c>
      <c r="P159" s="815" t="e">
        <f>VLOOKUP(P158,'Course List (program)'!$G$2:$L$100,2,FALSE)</f>
        <v>#N/A</v>
      </c>
      <c r="Q159" s="816" t="e">
        <f>VLOOKUP(Q158,'Course List (program)'!$G$2:$L$100,2,FALSE)</f>
        <v>#N/A</v>
      </c>
      <c r="R159" s="817" t="str">
        <f>VLOOKUP(R158,'Course List (program)'!$G$2:$L$100,2,FALSE)</f>
        <v>Environmental Image</v>
      </c>
      <c r="S159" s="815" t="str">
        <f>VLOOKUP(S158,'Course List (program)'!$G$2:$L$100,2,FALSE)</f>
        <v xml:space="preserve">Building Safety Systems </v>
      </c>
      <c r="T159" s="815" t="e">
        <f>VLOOKUP(T158,'Course List (program)'!$G$2:$L$100,2,FALSE)</f>
        <v>#N/A</v>
      </c>
      <c r="U159" s="818" t="e">
        <f>VLOOKUP(U158,'Course List (program)'!$G$2:$L$100,2,FALSE)</f>
        <v>#N/A</v>
      </c>
      <c r="V159" s="819" t="str">
        <f>VLOOKUP(V158,'Course List (program)'!$G$2:$L$100,2,FALSE)</f>
        <v>Energy Efficient Buildings</v>
      </c>
      <c r="W159" s="815" t="e">
        <f>VLOOKUP(W158,'Course List (program)'!$G$2:$L$100,2,FALSE)</f>
        <v>#N/A</v>
      </c>
      <c r="X159" s="815" t="e">
        <f>VLOOKUP(X158,'Course List (program)'!$G$2:$L$100,2,FALSE)</f>
        <v>#N/A</v>
      </c>
      <c r="Y159" s="816" t="e">
        <f>VLOOKUP(Y158,'Course List (program)'!$G$2:$L$100,2,FALSE)</f>
        <v>#N/A</v>
      </c>
      <c r="Z159" s="817" t="str">
        <f>VLOOKUP(Z158,'Course List (program)'!$G$2:$L$100,2,FALSE)</f>
        <v>Architectural Project Management</v>
      </c>
      <c r="AA159" s="815" t="str">
        <f>VLOOKUP(AA158,'Course List (program)'!$G$2:$L$100,2,FALSE)</f>
        <v>Cost Estimate &amp; Professional Practice</v>
      </c>
      <c r="AB159" s="815" t="e">
        <f>VLOOKUP(AB158,'Course List (program)'!$G$2:$L$100,2,FALSE)</f>
        <v>#N/A</v>
      </c>
      <c r="AC159" s="818" t="e">
        <f>VLOOKUP(AC158,'Course List (program)'!$G$2:$L$100,2,FALSE)</f>
        <v>#N/A</v>
      </c>
      <c r="AD159" s="819" t="e">
        <f>VLOOKUP(AD158,'Course List (program)'!$G$2:$L$100,2,FALSE)</f>
        <v>#N/A</v>
      </c>
      <c r="AE159" s="815" t="str">
        <f>VLOOKUP(AE158,'Course List (program)'!$G$2:$L$100,2,FALSE)</f>
        <v>Architectural Design Studio V</v>
      </c>
      <c r="AF159" s="815" t="e">
        <f>VLOOKUP(AF158,'Course List (program)'!$G$2:$L$100,2,FALSE)</f>
        <v>#N/A</v>
      </c>
      <c r="AG159" s="816" t="e">
        <f>VLOOKUP(AG158,'Course List (program)'!$G$2:$L$100,2,FALSE)</f>
        <v>#N/A</v>
      </c>
      <c r="AH159" s="817" t="str">
        <f>VLOOKUP(AH158,'Course List (program)'!$G$2:$L$100,2,FALSE)</f>
        <v>Graduation Project</v>
      </c>
      <c r="AI159" s="815" t="str">
        <f>VLOOKUP(AI158,'Course List (program)'!$G$2:$L$100,2,FALSE)</f>
        <v>Graduation Project</v>
      </c>
      <c r="AJ159" s="815" t="e">
        <f>VLOOKUP(AJ158,'Course List (program)'!$G$2:$L$100,2,FALSE)</f>
        <v>#N/A</v>
      </c>
      <c r="AK159" s="818" t="e">
        <f>VLOOKUP(AK158,'Course List (program)'!$G$2:$L$100,2,FALSE)</f>
        <v>#N/A</v>
      </c>
      <c r="AL159" s="819" t="str">
        <f>VLOOKUP(AL158,'Course List (program)'!$G$2:$L$100,2,FALSE)</f>
        <v>Residential Environment Project</v>
      </c>
      <c r="AM159" s="815" t="e">
        <f>VLOOKUP(AM158,'Course List (program)'!$G$2:$L$100,2,FALSE)</f>
        <v>#N/A</v>
      </c>
      <c r="AN159" s="815" t="e">
        <f>VLOOKUP(AN158,'Course List (program)'!$G$2:$L$100,2,FALSE)</f>
        <v>#N/A</v>
      </c>
      <c r="AO159" s="816" t="e">
        <f>VLOOKUP(AO158,'Course List (program)'!$G$2:$L$100,2,FALSE)</f>
        <v>#N/A</v>
      </c>
      <c r="AP159" s="817" t="e">
        <f>VLOOKUP(AP158,'Course List (program)'!$G$2:$L$100,2,FALSE)</f>
        <v>#N/A</v>
      </c>
      <c r="AQ159" s="815" t="e">
        <f>VLOOKUP(AQ158,'Course List (program)'!$G$2:$L$100,2,FALSE)</f>
        <v>#N/A</v>
      </c>
      <c r="AR159" s="815" t="str">
        <f>VLOOKUP(AR158,'Course List (program)'!$G$2:$L$100,2,FALSE)</f>
        <v>Culture and Architecture</v>
      </c>
      <c r="AS159" s="818" t="e">
        <f>VLOOKUP(AS158,'Course List (program)'!$G$2:$L$100,2,FALSE)</f>
        <v>#N/A</v>
      </c>
      <c r="AT159" s="1057"/>
    </row>
    <row r="160" spans="1:46" s="808" customFormat="1" ht="39.950000000000003" customHeight="1" x14ac:dyDescent="0.3">
      <c r="A160" s="813">
        <v>4</v>
      </c>
      <c r="B160" s="813" t="s">
        <v>809</v>
      </c>
      <c r="C160" s="1053"/>
      <c r="D160" s="834"/>
      <c r="E160" s="835"/>
      <c r="F160" s="827" t="str">
        <f>VLOOKUP(F158,'Course List (program)'!$G$2:$L$100,3,FALSE)</f>
        <v>Prof. Dr. A. Fatih PAKDİL</v>
      </c>
      <c r="G160" s="827" t="e">
        <f>VLOOKUP(G158,'Course List (program)'!$G$2:$L$100,3,FALSE)</f>
        <v>#N/A</v>
      </c>
      <c r="H160" s="827" t="e">
        <f>VLOOKUP(H158,'Course List (program)'!$G$2:$L$100,3,FALSE)</f>
        <v>#N/A</v>
      </c>
      <c r="I160" s="828" t="str">
        <f>VLOOKUP(I158,'Course List (program)'!$G$2:$L$100,3,FALSE)</f>
        <v>Yrd. Doç. Dr. Hakan UZBERK</v>
      </c>
      <c r="J160" s="829" t="e">
        <f>VLOOKUP(J158,'Course List (program)'!$G$2:$L$100,3,FALSE)</f>
        <v>#N/A</v>
      </c>
      <c r="K160" s="827" t="e">
        <f>VLOOKUP(K158,'Course List (program)'!$G$2:$L$100,3,FALSE)</f>
        <v>#N/A</v>
      </c>
      <c r="L160" s="827" t="str">
        <f>VLOOKUP(L158,'Course List (program)'!$G$2:$L$100,3,FALSE)</f>
        <v>Öğr. Gör. Dr. Nihat GÜNDÜZ</v>
      </c>
      <c r="M160" s="830" t="e">
        <f>VLOOKUP(M158,'Course List (program)'!$G$2:$L$100,3,FALSE)</f>
        <v>#N/A</v>
      </c>
      <c r="N160" s="831" t="str">
        <f>VLOOKUP(N158,'Course List (program)'!$G$2:$L$100,3,FALSE)</f>
        <v>Öğr. Gör. M. Cem AKDAMAR</v>
      </c>
      <c r="O160" s="827" t="e">
        <f>VLOOKUP(O158,'Course List (program)'!$G$2:$L$100,3,FALSE)</f>
        <v>#N/A</v>
      </c>
      <c r="P160" s="827" t="e">
        <f>VLOOKUP(P158,'Course List (program)'!$G$2:$L$100,3,FALSE)</f>
        <v>#N/A</v>
      </c>
      <c r="Q160" s="828" t="e">
        <f>VLOOKUP(Q158,'Course List (program)'!$G$2:$L$100,3,FALSE)</f>
        <v>#N/A</v>
      </c>
      <c r="R160" s="829" t="str">
        <f>VLOOKUP(R158,'Course List (program)'!$G$2:$L$100,3,FALSE)</f>
        <v>Prof. Dr. A. Zekiye ABALI</v>
      </c>
      <c r="S160" s="827" t="str">
        <f>VLOOKUP(S158,'Course List (program)'!$G$2:$L$100,3,FALSE)</f>
        <v>Öğr. Gör. Cengiz GÖKÇE</v>
      </c>
      <c r="T160" s="827" t="e">
        <f>VLOOKUP(T158,'Course List (program)'!$G$2:$L$100,3,FALSE)</f>
        <v>#N/A</v>
      </c>
      <c r="U160" s="830" t="e">
        <f>VLOOKUP(U158,'Course List (program)'!$G$2:$L$100,3,FALSE)</f>
        <v>#N/A</v>
      </c>
      <c r="V160" s="831" t="str">
        <f>VLOOKUP(V158,'Course List (program)'!$G$2:$L$100,3,FALSE)</f>
        <v>Doç. Dr. Ayşin SEV</v>
      </c>
      <c r="W160" s="827" t="e">
        <f>VLOOKUP(W158,'Course List (program)'!$G$2:$L$100,3,FALSE)</f>
        <v>#N/A</v>
      </c>
      <c r="X160" s="827" t="e">
        <f>VLOOKUP(X158,'Course List (program)'!$G$2:$L$100,3,FALSE)</f>
        <v>#N/A</v>
      </c>
      <c r="Y160" s="828" t="e">
        <f>VLOOKUP(Y158,'Course List (program)'!$G$2:$L$100,3,FALSE)</f>
        <v>#N/A</v>
      </c>
      <c r="Z160" s="829" t="str">
        <f>VLOOKUP(Z158,'Course List (program)'!$G$2:$L$100,3,FALSE)</f>
        <v>Öğr. Gör. M. Cem AKDAMAR</v>
      </c>
      <c r="AA160" s="827" t="str">
        <f>VLOOKUP(AA158,'Course List (program)'!$G$2:$L$100,3,FALSE)</f>
        <v>Öğr. Gör. Dr. Jülide DEMİRDÖVEN</v>
      </c>
      <c r="AB160" s="827" t="e">
        <f>VLOOKUP(AB158,'Course List (program)'!$G$2:$L$100,3,FALSE)</f>
        <v>#N/A</v>
      </c>
      <c r="AC160" s="830" t="e">
        <f>VLOOKUP(AC158,'Course List (program)'!$G$2:$L$100,3,FALSE)</f>
        <v>#N/A</v>
      </c>
      <c r="AD160" s="831" t="e">
        <f>VLOOKUP(AD158,'Course List (program)'!$G$2:$L$100,3,FALSE)</f>
        <v>#N/A</v>
      </c>
      <c r="AE160" s="827" t="str">
        <f>VLOOKUP(AE158,'Course List (program)'!$G$2:$L$100,3,FALSE)</f>
        <v>Prof. Dr. Ahmet Vefik ALP</v>
      </c>
      <c r="AF160" s="827" t="e">
        <f>VLOOKUP(AF158,'Course List (program)'!$G$2:$L$100,3,FALSE)</f>
        <v>#N/A</v>
      </c>
      <c r="AG160" s="828" t="e">
        <f>VLOOKUP(AG158,'Course List (program)'!$G$2:$L$100,3,FALSE)</f>
        <v>#N/A</v>
      </c>
      <c r="AH160" s="829" t="str">
        <f>VLOOKUP(AH158,'Course List (program)'!$G$2:$L$100,3,FALSE)</f>
        <v>Prof. Dr. Belkıs ULUOĞLU</v>
      </c>
      <c r="AI160" s="827" t="str">
        <f>VLOOKUP(AI158,'Course List (program)'!$G$2:$L$100,3,FALSE)</f>
        <v>Prof. Dr. Sevinç HADİ</v>
      </c>
      <c r="AJ160" s="827" t="e">
        <f>VLOOKUP(AJ158,'Course List (program)'!$G$2:$L$100,3,FALSE)</f>
        <v>#N/A</v>
      </c>
      <c r="AK160" s="830" t="e">
        <f>VLOOKUP(AK158,'Course List (program)'!$G$2:$L$100,3,FALSE)</f>
        <v>#N/A</v>
      </c>
      <c r="AL160" s="831" t="str">
        <f>VLOOKUP(AL158,'Course List (program)'!$G$2:$L$100,3,FALSE)</f>
        <v>Doç. Dr. A. Dilek ÖZDEMİR</v>
      </c>
      <c r="AM160" s="827" t="e">
        <f>VLOOKUP(AM158,'Course List (program)'!$G$2:$L$100,3,FALSE)</f>
        <v>#N/A</v>
      </c>
      <c r="AN160" s="827" t="e">
        <f>VLOOKUP(AN158,'Course List (program)'!$G$2:$L$100,3,FALSE)</f>
        <v>#N/A</v>
      </c>
      <c r="AO160" s="828" t="e">
        <f>VLOOKUP(AO158,'Course List (program)'!$G$2:$L$100,3,FALSE)</f>
        <v>#N/A</v>
      </c>
      <c r="AP160" s="829" t="e">
        <f>VLOOKUP(AP158,'Course List (program)'!$G$2:$L$100,3,FALSE)</f>
        <v>#N/A</v>
      </c>
      <c r="AQ160" s="827" t="e">
        <f>VLOOKUP(AQ158,'Course List (program)'!$G$2:$L$100,3,FALSE)</f>
        <v>#N/A</v>
      </c>
      <c r="AR160" s="827" t="str">
        <f>VLOOKUP(AR158,'Course List (program)'!$G$2:$L$100,3,FALSE)</f>
        <v>Yrd. Doç. Dr. Soner ŞAHİN</v>
      </c>
      <c r="AS160" s="830" t="e">
        <f>VLOOKUP(AS158,'Course List (program)'!$G$2:$L$100,3,FALSE)</f>
        <v>#N/A</v>
      </c>
      <c r="AT160" s="1057"/>
    </row>
    <row r="161" spans="1:46" ht="39.950000000000003" hidden="1" customHeight="1" x14ac:dyDescent="0.4">
      <c r="A161" s="700">
        <v>4</v>
      </c>
      <c r="B161" s="700" t="s">
        <v>540</v>
      </c>
      <c r="C161" s="1053"/>
      <c r="D161" s="772"/>
      <c r="E161" s="773"/>
      <c r="F161" s="745">
        <f>VLOOKUP(F158,'Course List (program)'!$G$2:$L$100,6,FALSE)</f>
        <v>0</v>
      </c>
      <c r="G161" s="745" t="e">
        <f>VLOOKUP(G158,'Course List (program)'!$G$2:$L$100,6,FALSE)</f>
        <v>#N/A</v>
      </c>
      <c r="H161" s="745" t="e">
        <f>VLOOKUP(H158,'Course List (program)'!$G$2:$L$100,6,FALSE)</f>
        <v>#N/A</v>
      </c>
      <c r="I161" s="746">
        <f>VLOOKUP(I158,'Course List (program)'!$G$2:$L$100,6,FALSE)</f>
        <v>0</v>
      </c>
      <c r="J161" s="747" t="e">
        <f>VLOOKUP(J158,'Course List (program)'!$G$2:$L$100,6,FALSE)</f>
        <v>#N/A</v>
      </c>
      <c r="K161" s="745" t="e">
        <f>VLOOKUP(K158,'Course List (program)'!$G$2:$L$100,6,FALSE)</f>
        <v>#N/A</v>
      </c>
      <c r="L161" s="745">
        <f>VLOOKUP(L158,'Course List (program)'!$G$2:$L$100,6,FALSE)</f>
        <v>0</v>
      </c>
      <c r="M161" s="748" t="e">
        <f>VLOOKUP(M158,'Course List (program)'!$G$2:$L$100,6,FALSE)</f>
        <v>#N/A</v>
      </c>
      <c r="N161" s="749">
        <f>VLOOKUP(N158,'Course List (program)'!$G$2:$L$100,6,FALSE)</f>
        <v>0</v>
      </c>
      <c r="O161" s="745" t="e">
        <f>VLOOKUP(O158,'Course List (program)'!$G$2:$L$100,6,FALSE)</f>
        <v>#N/A</v>
      </c>
      <c r="P161" s="745" t="e">
        <f>VLOOKUP(P158,'Course List (program)'!$G$2:$L$100,6,FALSE)</f>
        <v>#N/A</v>
      </c>
      <c r="Q161" s="746" t="e">
        <f>VLOOKUP(Q158,'Course List (program)'!$G$2:$L$100,6,FALSE)</f>
        <v>#N/A</v>
      </c>
      <c r="R161" s="747">
        <f>VLOOKUP(R158,'Course List (program)'!$G$2:$L$100,6,FALSE)</f>
        <v>0</v>
      </c>
      <c r="S161" s="745">
        <f>VLOOKUP(S158,'Course List (program)'!$G$2:$L$100,6,FALSE)</f>
        <v>0</v>
      </c>
      <c r="T161" s="745" t="e">
        <f>VLOOKUP(T158,'Course List (program)'!$G$2:$L$100,6,FALSE)</f>
        <v>#N/A</v>
      </c>
      <c r="U161" s="748" t="e">
        <f>VLOOKUP(U158,'Course List (program)'!$G$2:$L$100,6,FALSE)</f>
        <v>#N/A</v>
      </c>
      <c r="V161" s="749">
        <f>VLOOKUP(V158,'Course List (program)'!$G$2:$L$100,6,FALSE)</f>
        <v>0</v>
      </c>
      <c r="W161" s="745" t="e">
        <f>VLOOKUP(W158,'Course List (program)'!$G$2:$L$100,6,FALSE)</f>
        <v>#N/A</v>
      </c>
      <c r="X161" s="745" t="e">
        <f>VLOOKUP(X158,'Course List (program)'!$G$2:$L$100,6,FALSE)</f>
        <v>#N/A</v>
      </c>
      <c r="Y161" s="746" t="e">
        <f>VLOOKUP(Y158,'Course List (program)'!$G$2:$L$100,6,FALSE)</f>
        <v>#N/A</v>
      </c>
      <c r="Z161" s="747">
        <f>VLOOKUP(Z158,'Course List (program)'!$G$2:$L$100,6,FALSE)</f>
        <v>0</v>
      </c>
      <c r="AA161" s="745">
        <f>VLOOKUP(AA158,'Course List (program)'!$G$2:$L$100,6,FALSE)</f>
        <v>0</v>
      </c>
      <c r="AB161" s="745" t="e">
        <f>VLOOKUP(AB158,'Course List (program)'!$G$2:$L$100,6,FALSE)</f>
        <v>#N/A</v>
      </c>
      <c r="AC161" s="748" t="e">
        <f>VLOOKUP(AC158,'Course List (program)'!$G$2:$L$100,6,FALSE)</f>
        <v>#N/A</v>
      </c>
      <c r="AD161" s="749" t="e">
        <f>VLOOKUP(AD158,'Course List (program)'!$G$2:$L$100,6,FALSE)</f>
        <v>#N/A</v>
      </c>
      <c r="AE161" s="745">
        <f>VLOOKUP(AE158,'Course List (program)'!$G$2:$L$100,6,FALSE)</f>
        <v>0</v>
      </c>
      <c r="AF161" s="745" t="e">
        <f>VLOOKUP(AF158,'Course List (program)'!$G$2:$L$100,6,FALSE)</f>
        <v>#N/A</v>
      </c>
      <c r="AG161" s="746" t="e">
        <f>VLOOKUP(AG158,'Course List (program)'!$G$2:$L$100,6,FALSE)</f>
        <v>#N/A</v>
      </c>
      <c r="AH161" s="747">
        <f>VLOOKUP(AH158,'Course List (program)'!$G$2:$L$100,6,FALSE)</f>
        <v>0</v>
      </c>
      <c r="AI161" s="745">
        <f>VLOOKUP(AI158,'Course List (program)'!$G$2:$L$100,6,FALSE)</f>
        <v>0</v>
      </c>
      <c r="AJ161" s="745" t="e">
        <f>VLOOKUP(AJ158,'Course List (program)'!$G$2:$L$100,6,FALSE)</f>
        <v>#N/A</v>
      </c>
      <c r="AK161" s="748" t="e">
        <f>VLOOKUP(AK158,'Course List (program)'!$G$2:$L$100,6,FALSE)</f>
        <v>#N/A</v>
      </c>
      <c r="AL161" s="745">
        <f>VLOOKUP(AL158,'Course List (program)'!$G$2:$L$100,6,FALSE)</f>
        <v>0</v>
      </c>
      <c r="AM161" s="745" t="e">
        <f>VLOOKUP(AM158,'Course List (program)'!$G$2:$L$100,6,FALSE)</f>
        <v>#N/A</v>
      </c>
      <c r="AN161" s="745" t="e">
        <f>VLOOKUP(AN158,'Course List (program)'!$G$2:$L$100,6,FALSE)</f>
        <v>#N/A</v>
      </c>
      <c r="AO161" s="746" t="e">
        <f>VLOOKUP(AO158,'Course List (program)'!$G$2:$L$100,6,FALSE)</f>
        <v>#N/A</v>
      </c>
      <c r="AP161" s="747" t="e">
        <f>VLOOKUP(AP158,'Course List (program)'!$G$2:$L$100,6,FALSE)</f>
        <v>#N/A</v>
      </c>
      <c r="AQ161" s="745" t="e">
        <f>VLOOKUP(AQ158,'Course List (program)'!$G$2:$L$100,6,FALSE)</f>
        <v>#N/A</v>
      </c>
      <c r="AR161" s="745">
        <f>VLOOKUP(AR158,'Course List (program)'!$G$2:$L$100,6,FALSE)</f>
        <v>0</v>
      </c>
      <c r="AS161" s="748" t="e">
        <f>VLOOKUP(AS158,'Course List (program)'!$G$2:$L$100,6,FALSE)</f>
        <v>#N/A</v>
      </c>
      <c r="AT161" s="1057"/>
    </row>
    <row r="162" spans="1:46" s="743" customFormat="1" ht="39.950000000000003" customHeight="1" x14ac:dyDescent="0.4">
      <c r="A162" s="700">
        <v>4</v>
      </c>
      <c r="B162" s="700" t="s">
        <v>13</v>
      </c>
      <c r="C162" s="1053"/>
      <c r="D162" s="794">
        <v>0.66666666666666663</v>
      </c>
      <c r="E162" s="795">
        <v>8</v>
      </c>
      <c r="F162" s="796" t="str">
        <f>Section1Draft!E85</f>
        <v>ARCH 451.11</v>
      </c>
      <c r="G162" s="796">
        <f>Section2Draft!$E$85</f>
        <v>0</v>
      </c>
      <c r="H162" s="796">
        <f>Section3Draft!E85</f>
        <v>0</v>
      </c>
      <c r="I162" s="797" t="str">
        <f>Section4Draft!E85</f>
        <v>ARCH 469.12</v>
      </c>
      <c r="J162" s="798">
        <f>Section1Draft!L85</f>
        <v>0</v>
      </c>
      <c r="K162" s="796">
        <f>Section2Draft!L85</f>
        <v>0</v>
      </c>
      <c r="L162" s="796" t="str">
        <f>Section3Draft!L85</f>
        <v>ARCH 492.13</v>
      </c>
      <c r="M162" s="799">
        <f>Section4Draft!L85</f>
        <v>0</v>
      </c>
      <c r="N162" s="800" t="str">
        <f>Section1Draft!F85</f>
        <v>ARCH 415.01</v>
      </c>
      <c r="O162" s="796">
        <f>Section2Draft!F85</f>
        <v>0</v>
      </c>
      <c r="P162" s="796">
        <f>Section3Draft!F85</f>
        <v>0</v>
      </c>
      <c r="Q162" s="797">
        <f>Section4Draft!F85</f>
        <v>0</v>
      </c>
      <c r="R162" s="798" t="str">
        <f>Section1Draft!M85</f>
        <v>ARCH 446.01</v>
      </c>
      <c r="S162" s="796" t="str">
        <f>Section2Draft!M85</f>
        <v>ARCH 426.01</v>
      </c>
      <c r="T162" s="796">
        <f>Section3Draft!M85</f>
        <v>0</v>
      </c>
      <c r="U162" s="799">
        <f>Section4Draft!M85</f>
        <v>0</v>
      </c>
      <c r="V162" s="800" t="str">
        <f>Section1Draft!G85</f>
        <v>ARCH 372.01</v>
      </c>
      <c r="W162" s="796">
        <f>Section2Draft!G85</f>
        <v>0</v>
      </c>
      <c r="X162" s="796">
        <f>Section3Draft!G85</f>
        <v>0</v>
      </c>
      <c r="Y162" s="797">
        <f>Section4Draft!G85</f>
        <v>0</v>
      </c>
      <c r="Z162" s="798" t="str">
        <f>Section1Draft!N85</f>
        <v>ES 302.01</v>
      </c>
      <c r="AA162" s="796" t="str">
        <f>Section2Draft!N85</f>
        <v>ARCH 416.02</v>
      </c>
      <c r="AB162" s="796">
        <f>Section3Draft!N85</f>
        <v>0</v>
      </c>
      <c r="AC162" s="799">
        <f>Section4Draft!N85</f>
        <v>0</v>
      </c>
      <c r="AD162" s="800">
        <f>Section1Draft!H85</f>
        <v>0</v>
      </c>
      <c r="AE162" s="796" t="str">
        <f>Section2Draft!H85</f>
        <v>ARCH 451.12</v>
      </c>
      <c r="AF162" s="796">
        <f>Section3Draft!H85</f>
        <v>0</v>
      </c>
      <c r="AG162" s="797">
        <f>Section4Draft!H85</f>
        <v>0</v>
      </c>
      <c r="AH162" s="798" t="str">
        <f>Section1Draft!O85</f>
        <v>ARCH 492.11</v>
      </c>
      <c r="AI162" s="796" t="str">
        <f>Section2Draft!O85</f>
        <v>ARCH 492.12</v>
      </c>
      <c r="AJ162" s="796">
        <f>Section3Draft!O85</f>
        <v>0</v>
      </c>
      <c r="AK162" s="799">
        <f>Section4Draft!O85</f>
        <v>0</v>
      </c>
      <c r="AL162" s="800" t="str">
        <f>Section1Draft!I85</f>
        <v>ARCH 469.11</v>
      </c>
      <c r="AM162" s="796">
        <f>Section2Draft!I85</f>
        <v>0</v>
      </c>
      <c r="AN162" s="796">
        <f>Section3Draft!I85</f>
        <v>0</v>
      </c>
      <c r="AO162" s="797">
        <f>Section4Draft!I85</f>
        <v>0</v>
      </c>
      <c r="AP162" s="798">
        <f>Section1Draft!P85</f>
        <v>0</v>
      </c>
      <c r="AQ162" s="796">
        <f>Section2Draft!P85</f>
        <v>0</v>
      </c>
      <c r="AR162" s="796" t="str">
        <f>Section3Draft!P85</f>
        <v>ARCH 326.01</v>
      </c>
      <c r="AS162" s="799">
        <f>Section4Draft!P85</f>
        <v>0</v>
      </c>
      <c r="AT162" s="1057"/>
    </row>
    <row r="163" spans="1:46" s="820" customFormat="1" ht="60" customHeight="1" x14ac:dyDescent="0.35">
      <c r="A163" s="814">
        <v>4</v>
      </c>
      <c r="B163" s="814" t="s">
        <v>14</v>
      </c>
      <c r="C163" s="1053"/>
      <c r="D163" s="809"/>
      <c r="E163" s="810"/>
      <c r="F163" s="815" t="str">
        <f>VLOOKUP(F162,'Course List (program)'!$G$2:$L$100,2,FALSE)</f>
        <v>Architectural Design Studio V</v>
      </c>
      <c r="G163" s="815" t="e">
        <f>VLOOKUP(G162,'Course List (program)'!$G$2:$L$100,2,FALSE)</f>
        <v>#N/A</v>
      </c>
      <c r="H163" s="815" t="e">
        <f>VLOOKUP(H162,'Course List (program)'!$G$2:$L$100,2,FALSE)</f>
        <v>#N/A</v>
      </c>
      <c r="I163" s="816" t="str">
        <f>VLOOKUP(I162,'Course List (program)'!$G$2:$L$100,2,FALSE)</f>
        <v>Residential Environment Project</v>
      </c>
      <c r="J163" s="817" t="e">
        <f>VLOOKUP(J162,'Course List (program)'!$G$2:$L$100,2,FALSE)</f>
        <v>#N/A</v>
      </c>
      <c r="K163" s="815" t="e">
        <f>VLOOKUP(K162,'Course List (program)'!$G$2:$L$100,2,FALSE)</f>
        <v>#N/A</v>
      </c>
      <c r="L163" s="815" t="str">
        <f>VLOOKUP(L162,'Course List (program)'!$G$2:$L$100,2,FALSE)</f>
        <v>Graduation Project</v>
      </c>
      <c r="M163" s="818" t="e">
        <f>VLOOKUP(M162,'Course List (program)'!$G$2:$L$100,2,FALSE)</f>
        <v>#N/A</v>
      </c>
      <c r="N163" s="819" t="str">
        <f>VLOOKUP(N162,'Course List (program)'!$G$2:$L$100,2,FALSE)</f>
        <v>Construction Management</v>
      </c>
      <c r="O163" s="815" t="e">
        <f>VLOOKUP(O162,'Course List (program)'!$G$2:$L$100,2,FALSE)</f>
        <v>#N/A</v>
      </c>
      <c r="P163" s="815" t="e">
        <f>VLOOKUP(P162,'Course List (program)'!$G$2:$L$100,2,FALSE)</f>
        <v>#N/A</v>
      </c>
      <c r="Q163" s="816" t="e">
        <f>VLOOKUP(Q162,'Course List (program)'!$G$2:$L$100,2,FALSE)</f>
        <v>#N/A</v>
      </c>
      <c r="R163" s="817" t="str">
        <f>VLOOKUP(R162,'Course List (program)'!$G$2:$L$100,2,FALSE)</f>
        <v>Environmental Image</v>
      </c>
      <c r="S163" s="815" t="str">
        <f>VLOOKUP(S162,'Course List (program)'!$G$2:$L$100,2,FALSE)</f>
        <v xml:space="preserve">Building Safety Systems </v>
      </c>
      <c r="T163" s="815" t="e">
        <f>VLOOKUP(T162,'Course List (program)'!$G$2:$L$100,2,FALSE)</f>
        <v>#N/A</v>
      </c>
      <c r="U163" s="818" t="e">
        <f>VLOOKUP(U162,'Course List (program)'!$G$2:$L$100,2,FALSE)</f>
        <v>#N/A</v>
      </c>
      <c r="V163" s="819" t="str">
        <f>VLOOKUP(V162,'Course List (program)'!$G$2:$L$100,2,FALSE)</f>
        <v>Energy Efficient Buildings</v>
      </c>
      <c r="W163" s="815" t="e">
        <f>VLOOKUP(W162,'Course List (program)'!$G$2:$L$100,2,FALSE)</f>
        <v>#N/A</v>
      </c>
      <c r="X163" s="815" t="e">
        <f>VLOOKUP(X162,'Course List (program)'!$G$2:$L$100,2,FALSE)</f>
        <v>#N/A</v>
      </c>
      <c r="Y163" s="816" t="e">
        <f>VLOOKUP(Y162,'Course List (program)'!$G$2:$L$100,2,FALSE)</f>
        <v>#N/A</v>
      </c>
      <c r="Z163" s="817" t="str">
        <f>VLOOKUP(Z162,'Course List (program)'!$G$2:$L$100,2,FALSE)</f>
        <v>Architectural Project Management</v>
      </c>
      <c r="AA163" s="815" t="str">
        <f>VLOOKUP(AA162,'Course List (program)'!$G$2:$L$100,2,FALSE)</f>
        <v>Cost Estimate &amp; Professional Practice</v>
      </c>
      <c r="AB163" s="815" t="e">
        <f>VLOOKUP(AB162,'Course List (program)'!$G$2:$L$100,2,FALSE)</f>
        <v>#N/A</v>
      </c>
      <c r="AC163" s="818" t="e">
        <f>VLOOKUP(AC162,'Course List (program)'!$G$2:$L$100,2,FALSE)</f>
        <v>#N/A</v>
      </c>
      <c r="AD163" s="819" t="e">
        <f>VLOOKUP(AD162,'Course List (program)'!$G$2:$L$100,2,FALSE)</f>
        <v>#N/A</v>
      </c>
      <c r="AE163" s="815" t="str">
        <f>VLOOKUP(AE162,'Course List (program)'!$G$2:$L$100,2,FALSE)</f>
        <v>Architectural Design Studio V</v>
      </c>
      <c r="AF163" s="815" t="e">
        <f>VLOOKUP(AF162,'Course List (program)'!$G$2:$L$100,2,FALSE)</f>
        <v>#N/A</v>
      </c>
      <c r="AG163" s="816" t="e">
        <f>VLOOKUP(AG162,'Course List (program)'!$G$2:$L$100,2,FALSE)</f>
        <v>#N/A</v>
      </c>
      <c r="AH163" s="817" t="str">
        <f>VLOOKUP(AH162,'Course List (program)'!$G$2:$L$100,2,FALSE)</f>
        <v>Graduation Project</v>
      </c>
      <c r="AI163" s="815" t="str">
        <f>VLOOKUP(AI162,'Course List (program)'!$G$2:$L$100,2,FALSE)</f>
        <v>Graduation Project</v>
      </c>
      <c r="AJ163" s="815" t="e">
        <f>VLOOKUP(AJ162,'Course List (program)'!$G$2:$L$100,2,FALSE)</f>
        <v>#N/A</v>
      </c>
      <c r="AK163" s="818" t="e">
        <f>VLOOKUP(AK162,'Course List (program)'!$G$2:$L$100,2,FALSE)</f>
        <v>#N/A</v>
      </c>
      <c r="AL163" s="819" t="str">
        <f>VLOOKUP(AL162,'Course List (program)'!$G$2:$L$100,2,FALSE)</f>
        <v>Residential Environment Project</v>
      </c>
      <c r="AM163" s="815" t="e">
        <f>VLOOKUP(AM162,'Course List (program)'!$G$2:$L$100,2,FALSE)</f>
        <v>#N/A</v>
      </c>
      <c r="AN163" s="815" t="e">
        <f>VLOOKUP(AN162,'Course List (program)'!$G$2:$L$100,2,FALSE)</f>
        <v>#N/A</v>
      </c>
      <c r="AO163" s="816" t="e">
        <f>VLOOKUP(AO162,'Course List (program)'!$G$2:$L$100,2,FALSE)</f>
        <v>#N/A</v>
      </c>
      <c r="AP163" s="817" t="e">
        <f>VLOOKUP(AP162,'Course List (program)'!$G$2:$L$100,2,FALSE)</f>
        <v>#N/A</v>
      </c>
      <c r="AQ163" s="815" t="e">
        <f>VLOOKUP(AQ162,'Course List (program)'!$G$2:$L$100,2,FALSE)</f>
        <v>#N/A</v>
      </c>
      <c r="AR163" s="815" t="str">
        <f>VLOOKUP(AR162,'Course List (program)'!$G$2:$L$100,2,FALSE)</f>
        <v>Culture and Architecture</v>
      </c>
      <c r="AS163" s="818" t="e">
        <f>VLOOKUP(AS162,'Course List (program)'!$G$2:$L$100,2,FALSE)</f>
        <v>#N/A</v>
      </c>
      <c r="AT163" s="1057"/>
    </row>
    <row r="164" spans="1:46" s="808" customFormat="1" ht="39.950000000000003" customHeight="1" x14ac:dyDescent="0.3">
      <c r="A164" s="813">
        <v>4</v>
      </c>
      <c r="B164" s="813" t="s">
        <v>809</v>
      </c>
      <c r="C164" s="1053"/>
      <c r="D164" s="834"/>
      <c r="E164" s="835"/>
      <c r="F164" s="827" t="str">
        <f>VLOOKUP(F162,'Course List (program)'!$G$2:$L$100,3,FALSE)</f>
        <v>Prof. Dr. A. Fatih PAKDİL</v>
      </c>
      <c r="G164" s="827" t="e">
        <f>VLOOKUP(G162,'Course List (program)'!$G$2:$L$100,3,FALSE)</f>
        <v>#N/A</v>
      </c>
      <c r="H164" s="827" t="e">
        <f>VLOOKUP(H162,'Course List (program)'!$G$2:$L$100,3,FALSE)</f>
        <v>#N/A</v>
      </c>
      <c r="I164" s="828" t="str">
        <f>VLOOKUP(I162,'Course List (program)'!$G$2:$L$100,3,FALSE)</f>
        <v>Yrd. Doç. Dr. Hakan UZBERK</v>
      </c>
      <c r="J164" s="829" t="e">
        <f>VLOOKUP(J162,'Course List (program)'!$G$2:$L$100,3,FALSE)</f>
        <v>#N/A</v>
      </c>
      <c r="K164" s="827" t="e">
        <f>VLOOKUP(K162,'Course List (program)'!$G$2:$L$100,3,FALSE)</f>
        <v>#N/A</v>
      </c>
      <c r="L164" s="827" t="str">
        <f>VLOOKUP(L162,'Course List (program)'!$G$2:$L$100,3,FALSE)</f>
        <v>Öğr. Gör. Dr. Nihat GÜNDÜZ</v>
      </c>
      <c r="M164" s="830" t="e">
        <f>VLOOKUP(M162,'Course List (program)'!$G$2:$L$100,3,FALSE)</f>
        <v>#N/A</v>
      </c>
      <c r="N164" s="831" t="str">
        <f>VLOOKUP(N162,'Course List (program)'!$G$2:$L$100,3,FALSE)</f>
        <v>Öğr. Gör. M. Cem AKDAMAR</v>
      </c>
      <c r="O164" s="827" t="e">
        <f>VLOOKUP(O162,'Course List (program)'!$G$2:$L$100,3,FALSE)</f>
        <v>#N/A</v>
      </c>
      <c r="P164" s="827" t="e">
        <f>VLOOKUP(P162,'Course List (program)'!$G$2:$L$100,3,FALSE)</f>
        <v>#N/A</v>
      </c>
      <c r="Q164" s="828" t="e">
        <f>VLOOKUP(Q162,'Course List (program)'!$G$2:$L$100,3,FALSE)</f>
        <v>#N/A</v>
      </c>
      <c r="R164" s="829" t="str">
        <f>VLOOKUP(R162,'Course List (program)'!$G$2:$L$100,3,FALSE)</f>
        <v>Prof. Dr. A. Zekiye ABALI</v>
      </c>
      <c r="S164" s="827" t="str">
        <f>VLOOKUP(S162,'Course List (program)'!$G$2:$L$100,3,FALSE)</f>
        <v>Öğr. Gör. Cengiz GÖKÇE</v>
      </c>
      <c r="T164" s="827" t="e">
        <f>VLOOKUP(T162,'Course List (program)'!$G$2:$L$100,3,FALSE)</f>
        <v>#N/A</v>
      </c>
      <c r="U164" s="830" t="e">
        <f>VLOOKUP(U162,'Course List (program)'!$G$2:$L$100,3,FALSE)</f>
        <v>#N/A</v>
      </c>
      <c r="V164" s="831" t="str">
        <f>VLOOKUP(V162,'Course List (program)'!$G$2:$L$100,3,FALSE)</f>
        <v>Doç. Dr. Ayşin SEV</v>
      </c>
      <c r="W164" s="827" t="e">
        <f>VLOOKUP(W162,'Course List (program)'!$G$2:$L$100,3,FALSE)</f>
        <v>#N/A</v>
      </c>
      <c r="X164" s="827" t="e">
        <f>VLOOKUP(X162,'Course List (program)'!$G$2:$L$100,3,FALSE)</f>
        <v>#N/A</v>
      </c>
      <c r="Y164" s="828" t="e">
        <f>VLOOKUP(Y162,'Course List (program)'!$G$2:$L$100,3,FALSE)</f>
        <v>#N/A</v>
      </c>
      <c r="Z164" s="829" t="str">
        <f>VLOOKUP(Z162,'Course List (program)'!$G$2:$L$100,3,FALSE)</f>
        <v>Öğr. Gör. M. Cem AKDAMAR</v>
      </c>
      <c r="AA164" s="827" t="str">
        <f>VLOOKUP(AA162,'Course List (program)'!$G$2:$L$100,3,FALSE)</f>
        <v>Öğr. Gör. Dr. Jülide DEMİRDÖVEN</v>
      </c>
      <c r="AB164" s="827" t="e">
        <f>VLOOKUP(AB162,'Course List (program)'!$G$2:$L$100,3,FALSE)</f>
        <v>#N/A</v>
      </c>
      <c r="AC164" s="830" t="e">
        <f>VLOOKUP(AC162,'Course List (program)'!$G$2:$L$100,3,FALSE)</f>
        <v>#N/A</v>
      </c>
      <c r="AD164" s="831" t="e">
        <f>VLOOKUP(AD162,'Course List (program)'!$G$2:$L$100,3,FALSE)</f>
        <v>#N/A</v>
      </c>
      <c r="AE164" s="827" t="str">
        <f>VLOOKUP(AE162,'Course List (program)'!$G$2:$L$100,3,FALSE)</f>
        <v>Prof. Dr. Ahmet Vefik ALP</v>
      </c>
      <c r="AF164" s="827" t="e">
        <f>VLOOKUP(AF162,'Course List (program)'!$G$2:$L$100,3,FALSE)</f>
        <v>#N/A</v>
      </c>
      <c r="AG164" s="828" t="e">
        <f>VLOOKUP(AG162,'Course List (program)'!$G$2:$L$100,3,FALSE)</f>
        <v>#N/A</v>
      </c>
      <c r="AH164" s="829" t="str">
        <f>VLOOKUP(AH162,'Course List (program)'!$G$2:$L$100,3,FALSE)</f>
        <v>Prof. Dr. Belkıs ULUOĞLU</v>
      </c>
      <c r="AI164" s="827" t="str">
        <f>VLOOKUP(AI162,'Course List (program)'!$G$2:$L$100,3,FALSE)</f>
        <v>Prof. Dr. Sevinç HADİ</v>
      </c>
      <c r="AJ164" s="827" t="e">
        <f>VLOOKUP(AJ162,'Course List (program)'!$G$2:$L$100,3,FALSE)</f>
        <v>#N/A</v>
      </c>
      <c r="AK164" s="830" t="e">
        <f>VLOOKUP(AK162,'Course List (program)'!$G$2:$L$100,3,FALSE)</f>
        <v>#N/A</v>
      </c>
      <c r="AL164" s="831" t="str">
        <f>VLOOKUP(AL162,'Course List (program)'!$G$2:$L$100,3,FALSE)</f>
        <v>Doç. Dr. A. Dilek ÖZDEMİR</v>
      </c>
      <c r="AM164" s="827" t="e">
        <f>VLOOKUP(AM162,'Course List (program)'!$G$2:$L$100,3,FALSE)</f>
        <v>#N/A</v>
      </c>
      <c r="AN164" s="827" t="e">
        <f>VLOOKUP(AN162,'Course List (program)'!$G$2:$L$100,3,FALSE)</f>
        <v>#N/A</v>
      </c>
      <c r="AO164" s="828" t="e">
        <f>VLOOKUP(AO162,'Course List (program)'!$G$2:$L$100,3,FALSE)</f>
        <v>#N/A</v>
      </c>
      <c r="AP164" s="829" t="e">
        <f>VLOOKUP(AP162,'Course List (program)'!$G$2:$L$100,3,FALSE)</f>
        <v>#N/A</v>
      </c>
      <c r="AQ164" s="827" t="e">
        <f>VLOOKUP(AQ162,'Course List (program)'!$G$2:$L$100,3,FALSE)</f>
        <v>#N/A</v>
      </c>
      <c r="AR164" s="827" t="str">
        <f>VLOOKUP(AR162,'Course List (program)'!$G$2:$L$100,3,FALSE)</f>
        <v>Yrd. Doç. Dr. Soner ŞAHİN</v>
      </c>
      <c r="AS164" s="830" t="e">
        <f>VLOOKUP(AS162,'Course List (program)'!$G$2:$L$100,3,FALSE)</f>
        <v>#N/A</v>
      </c>
      <c r="AT164" s="1057"/>
    </row>
    <row r="165" spans="1:46" ht="39.950000000000003" hidden="1" customHeight="1" x14ac:dyDescent="0.4">
      <c r="A165" s="700">
        <v>4</v>
      </c>
      <c r="B165" s="700" t="s">
        <v>540</v>
      </c>
      <c r="C165" s="1053"/>
      <c r="D165" s="772"/>
      <c r="E165" s="773"/>
      <c r="F165" s="745">
        <f>VLOOKUP(F162,'Course List (program)'!$G$2:$L$100,6,FALSE)</f>
        <v>0</v>
      </c>
      <c r="G165" s="745" t="e">
        <f>VLOOKUP(G162,'Course List (program)'!$G$2:$L$100,6,FALSE)</f>
        <v>#N/A</v>
      </c>
      <c r="H165" s="745" t="e">
        <f>VLOOKUP(H162,'Course List (program)'!$G$2:$L$100,6,FALSE)</f>
        <v>#N/A</v>
      </c>
      <c r="I165" s="746">
        <f>VLOOKUP(I162,'Course List (program)'!$G$2:$L$100,6,FALSE)</f>
        <v>0</v>
      </c>
      <c r="J165" s="747" t="e">
        <f>VLOOKUP(J162,'Course List (program)'!$G$2:$L$100,6,FALSE)</f>
        <v>#N/A</v>
      </c>
      <c r="K165" s="745" t="e">
        <f>VLOOKUP(K162,'Course List (program)'!$G$2:$L$100,6,FALSE)</f>
        <v>#N/A</v>
      </c>
      <c r="L165" s="745">
        <f>VLOOKUP(L162,'Course List (program)'!$G$2:$L$100,6,FALSE)</f>
        <v>0</v>
      </c>
      <c r="M165" s="748" t="e">
        <f>VLOOKUP(M162,'Course List (program)'!$G$2:$L$100,6,FALSE)</f>
        <v>#N/A</v>
      </c>
      <c r="N165" s="749">
        <f>VLOOKUP(N162,'Course List (program)'!$G$2:$L$100,6,FALSE)</f>
        <v>0</v>
      </c>
      <c r="O165" s="745" t="e">
        <f>VLOOKUP(O162,'Course List (program)'!$G$2:$L$100,6,FALSE)</f>
        <v>#N/A</v>
      </c>
      <c r="P165" s="745" t="e">
        <f>VLOOKUP(P162,'Course List (program)'!$G$2:$L$100,6,FALSE)</f>
        <v>#N/A</v>
      </c>
      <c r="Q165" s="746" t="e">
        <f>VLOOKUP(Q162,'Course List (program)'!$G$2:$L$100,6,FALSE)</f>
        <v>#N/A</v>
      </c>
      <c r="R165" s="747">
        <f>VLOOKUP(R162,'Course List (program)'!$G$2:$L$100,6,FALSE)</f>
        <v>0</v>
      </c>
      <c r="S165" s="745">
        <f>VLOOKUP(S162,'Course List (program)'!$G$2:$L$100,6,FALSE)</f>
        <v>0</v>
      </c>
      <c r="T165" s="745" t="e">
        <f>VLOOKUP(T162,'Course List (program)'!$G$2:$L$100,6,FALSE)</f>
        <v>#N/A</v>
      </c>
      <c r="U165" s="748" t="e">
        <f>VLOOKUP(U162,'Course List (program)'!$G$2:$L$100,6,FALSE)</f>
        <v>#N/A</v>
      </c>
      <c r="V165" s="749">
        <f>VLOOKUP(V162,'Course List (program)'!$G$2:$L$100,6,FALSE)</f>
        <v>0</v>
      </c>
      <c r="W165" s="745" t="e">
        <f>VLOOKUP(W162,'Course List (program)'!$G$2:$L$100,6,FALSE)</f>
        <v>#N/A</v>
      </c>
      <c r="X165" s="745" t="e">
        <f>VLOOKUP(X162,'Course List (program)'!$G$2:$L$100,6,FALSE)</f>
        <v>#N/A</v>
      </c>
      <c r="Y165" s="746" t="e">
        <f>VLOOKUP(Y162,'Course List (program)'!$G$2:$L$100,6,FALSE)</f>
        <v>#N/A</v>
      </c>
      <c r="Z165" s="747">
        <f>VLOOKUP(Z162,'Course List (program)'!$G$2:$L$100,6,FALSE)</f>
        <v>0</v>
      </c>
      <c r="AA165" s="745">
        <f>VLOOKUP(AA162,'Course List (program)'!$G$2:$L$100,6,FALSE)</f>
        <v>0</v>
      </c>
      <c r="AB165" s="745" t="e">
        <f>VLOOKUP(AB162,'Course List (program)'!$G$2:$L$100,6,FALSE)</f>
        <v>#N/A</v>
      </c>
      <c r="AC165" s="748" t="e">
        <f>VLOOKUP(AC162,'Course List (program)'!$G$2:$L$100,6,FALSE)</f>
        <v>#N/A</v>
      </c>
      <c r="AD165" s="749" t="e">
        <f>VLOOKUP(AD162,'Course List (program)'!$G$2:$L$100,6,FALSE)</f>
        <v>#N/A</v>
      </c>
      <c r="AE165" s="745">
        <f>VLOOKUP(AE162,'Course List (program)'!$G$2:$L$100,6,FALSE)</f>
        <v>0</v>
      </c>
      <c r="AF165" s="745" t="e">
        <f>VLOOKUP(AF162,'Course List (program)'!$G$2:$L$100,6,FALSE)</f>
        <v>#N/A</v>
      </c>
      <c r="AG165" s="746" t="e">
        <f>VLOOKUP(AG162,'Course List (program)'!$G$2:$L$100,6,FALSE)</f>
        <v>#N/A</v>
      </c>
      <c r="AH165" s="747">
        <f>VLOOKUP(AH162,'Course List (program)'!$G$2:$L$100,6,FALSE)</f>
        <v>0</v>
      </c>
      <c r="AI165" s="745">
        <f>VLOOKUP(AI162,'Course List (program)'!$G$2:$L$100,6,FALSE)</f>
        <v>0</v>
      </c>
      <c r="AJ165" s="745" t="e">
        <f>VLOOKUP(AJ162,'Course List (program)'!$G$2:$L$100,6,FALSE)</f>
        <v>#N/A</v>
      </c>
      <c r="AK165" s="748" t="e">
        <f>VLOOKUP(AK162,'Course List (program)'!$G$2:$L$100,6,FALSE)</f>
        <v>#N/A</v>
      </c>
      <c r="AL165" s="745">
        <f>VLOOKUP(AL162,'Course List (program)'!$G$2:$L$100,6,FALSE)</f>
        <v>0</v>
      </c>
      <c r="AM165" s="745" t="e">
        <f>VLOOKUP(AM162,'Course List (program)'!$G$2:$L$100,6,FALSE)</f>
        <v>#N/A</v>
      </c>
      <c r="AN165" s="745" t="e">
        <f>VLOOKUP(AN162,'Course List (program)'!$G$2:$L$100,6,FALSE)</f>
        <v>#N/A</v>
      </c>
      <c r="AO165" s="746" t="e">
        <f>VLOOKUP(AO162,'Course List (program)'!$G$2:$L$100,6,FALSE)</f>
        <v>#N/A</v>
      </c>
      <c r="AP165" s="747" t="e">
        <f>VLOOKUP(AP162,'Course List (program)'!$G$2:$L$100,6,FALSE)</f>
        <v>#N/A</v>
      </c>
      <c r="AQ165" s="745" t="e">
        <f>VLOOKUP(AQ162,'Course List (program)'!$G$2:$L$100,6,FALSE)</f>
        <v>#N/A</v>
      </c>
      <c r="AR165" s="745">
        <f>VLOOKUP(AR162,'Course List (program)'!$G$2:$L$100,6,FALSE)</f>
        <v>0</v>
      </c>
      <c r="AS165" s="748" t="e">
        <f>VLOOKUP(AS162,'Course List (program)'!$G$2:$L$100,6,FALSE)</f>
        <v>#N/A</v>
      </c>
      <c r="AT165" s="1057"/>
    </row>
    <row r="166" spans="1:46" s="743" customFormat="1" ht="39.950000000000003" customHeight="1" x14ac:dyDescent="0.4">
      <c r="A166" s="700">
        <v>4</v>
      </c>
      <c r="B166" s="700" t="s">
        <v>13</v>
      </c>
      <c r="C166" s="1053"/>
      <c r="D166" s="794">
        <v>0.70833333333333337</v>
      </c>
      <c r="E166" s="795">
        <v>9</v>
      </c>
      <c r="F166" s="796" t="str">
        <f>Section1Draft!E87</f>
        <v>ARCH 451.11</v>
      </c>
      <c r="G166" s="796">
        <f>Section2Draft!$E$87</f>
        <v>0</v>
      </c>
      <c r="H166" s="796">
        <f>Section3Draft!E87</f>
        <v>0</v>
      </c>
      <c r="I166" s="797" t="str">
        <f>Section4Draft!E87</f>
        <v>ARCH 469.12</v>
      </c>
      <c r="J166" s="798">
        <f>Section1Draft!L87</f>
        <v>0</v>
      </c>
      <c r="K166" s="796">
        <f>Section2Draft!L87</f>
        <v>0</v>
      </c>
      <c r="L166" s="796" t="str">
        <f>Section3Draft!L87</f>
        <v>ARCH 492.13</v>
      </c>
      <c r="M166" s="799">
        <f>Section4Draft!L87</f>
        <v>0</v>
      </c>
      <c r="N166" s="800" t="str">
        <f>Section1Draft!F87</f>
        <v>ARCH 415.01</v>
      </c>
      <c r="O166" s="796">
        <f>Section2Draft!F87</f>
        <v>0</v>
      </c>
      <c r="P166" s="796">
        <f>Section3Draft!F87</f>
        <v>0</v>
      </c>
      <c r="Q166" s="797">
        <f>Section4Draft!F87</f>
        <v>0</v>
      </c>
      <c r="R166" s="798">
        <f>Section1Draft!M87</f>
        <v>0</v>
      </c>
      <c r="S166" s="796">
        <f>Section2Draft!M87</f>
        <v>0</v>
      </c>
      <c r="T166" s="796">
        <f>Section3Draft!M87</f>
        <v>0</v>
      </c>
      <c r="U166" s="799">
        <f>Section4Draft!M87</f>
        <v>0</v>
      </c>
      <c r="V166" s="800">
        <f>Section1Draft!G87</f>
        <v>0</v>
      </c>
      <c r="W166" s="796">
        <f>Section2Draft!G87</f>
        <v>0</v>
      </c>
      <c r="X166" s="796">
        <f>Section3Draft!G87</f>
        <v>0</v>
      </c>
      <c r="Y166" s="797">
        <f>Section4Draft!G87</f>
        <v>0</v>
      </c>
      <c r="Z166" s="798">
        <f>Section1Draft!N87</f>
        <v>0</v>
      </c>
      <c r="AA166" s="796">
        <f>Section2Draft!N87</f>
        <v>0</v>
      </c>
      <c r="AB166" s="796">
        <f>Section3Draft!N87</f>
        <v>0</v>
      </c>
      <c r="AC166" s="799">
        <f>Section4Draft!N87</f>
        <v>0</v>
      </c>
      <c r="AD166" s="800">
        <f>Section1Draft!H87</f>
        <v>0</v>
      </c>
      <c r="AE166" s="796" t="str">
        <f>Section2Draft!H87</f>
        <v>ARCH 451.12</v>
      </c>
      <c r="AF166" s="796">
        <f>Section3Draft!H87</f>
        <v>0</v>
      </c>
      <c r="AG166" s="797">
        <f>Section4Draft!H87</f>
        <v>0</v>
      </c>
      <c r="AH166" s="798" t="str">
        <f>Section1Draft!O87</f>
        <v>ARCH 492.11</v>
      </c>
      <c r="AI166" s="796" t="str">
        <f>Section2Draft!O87</f>
        <v>ARCH 492.12</v>
      </c>
      <c r="AJ166" s="796">
        <f>Section3Draft!O87</f>
        <v>0</v>
      </c>
      <c r="AK166" s="799">
        <f>Section4Draft!O87</f>
        <v>0</v>
      </c>
      <c r="AL166" s="800" t="str">
        <f>Section1Draft!I87</f>
        <v>ARCH 469.11</v>
      </c>
      <c r="AM166" s="796">
        <f>Section2Draft!I87</f>
        <v>0</v>
      </c>
      <c r="AN166" s="796">
        <f>Section3Draft!I87</f>
        <v>0</v>
      </c>
      <c r="AO166" s="797">
        <f>Section4Draft!I87</f>
        <v>0</v>
      </c>
      <c r="AP166" s="798">
        <f>Section1Draft!P87</f>
        <v>0</v>
      </c>
      <c r="AQ166" s="796">
        <f>Section2Draft!P87</f>
        <v>0</v>
      </c>
      <c r="AR166" s="796">
        <f>Section3Draft!P87</f>
        <v>0</v>
      </c>
      <c r="AS166" s="799">
        <f>Section4Draft!P87</f>
        <v>0</v>
      </c>
      <c r="AT166" s="1057"/>
    </row>
    <row r="167" spans="1:46" s="820" customFormat="1" ht="60" customHeight="1" x14ac:dyDescent="0.35">
      <c r="A167" s="814">
        <v>4</v>
      </c>
      <c r="B167" s="814" t="s">
        <v>14</v>
      </c>
      <c r="C167" s="1053"/>
      <c r="D167" s="809"/>
      <c r="E167" s="810"/>
      <c r="F167" s="815" t="str">
        <f>VLOOKUP(F166,'Course List (program)'!$G$2:$L$100,2,FALSE)</f>
        <v>Architectural Design Studio V</v>
      </c>
      <c r="G167" s="815" t="e">
        <f>VLOOKUP(G166,'Course List (program)'!$G$2:$L$100,2,FALSE)</f>
        <v>#N/A</v>
      </c>
      <c r="H167" s="815" t="e">
        <f>VLOOKUP(H166,'Course List (program)'!$G$2:$L$100,2,FALSE)</f>
        <v>#N/A</v>
      </c>
      <c r="I167" s="816" t="str">
        <f>VLOOKUP(I166,'Course List (program)'!$G$2:$L$100,2,FALSE)</f>
        <v>Residential Environment Project</v>
      </c>
      <c r="J167" s="817" t="e">
        <f>VLOOKUP(J166,'Course List (program)'!$G$2:$L$100,2,FALSE)</f>
        <v>#N/A</v>
      </c>
      <c r="K167" s="815" t="e">
        <f>VLOOKUP(K166,'Course List (program)'!$G$2:$L$100,2,FALSE)</f>
        <v>#N/A</v>
      </c>
      <c r="L167" s="815" t="str">
        <f>VLOOKUP(L166,'Course List (program)'!$G$2:$L$100,2,FALSE)</f>
        <v>Graduation Project</v>
      </c>
      <c r="M167" s="818" t="e">
        <f>VLOOKUP(M166,'Course List (program)'!$G$2:$L$100,2,FALSE)</f>
        <v>#N/A</v>
      </c>
      <c r="N167" s="819" t="str">
        <f>VLOOKUP(N166,'Course List (program)'!$G$2:$L$100,2,FALSE)</f>
        <v>Construction Management</v>
      </c>
      <c r="O167" s="815" t="e">
        <f>VLOOKUP(O166,'Course List (program)'!$G$2:$L$100,2,FALSE)</f>
        <v>#N/A</v>
      </c>
      <c r="P167" s="815" t="e">
        <f>VLOOKUP(P166,'Course List (program)'!$G$2:$L$100,2,FALSE)</f>
        <v>#N/A</v>
      </c>
      <c r="Q167" s="816" t="e">
        <f>VLOOKUP(Q166,'Course List (program)'!$G$2:$L$100,2,FALSE)</f>
        <v>#N/A</v>
      </c>
      <c r="R167" s="817" t="e">
        <f>VLOOKUP(R166,'Course List (program)'!$G$2:$L$100,2,FALSE)</f>
        <v>#N/A</v>
      </c>
      <c r="S167" s="815" t="e">
        <f>VLOOKUP(S166,'Course List (program)'!$G$2:$L$100,2,FALSE)</f>
        <v>#N/A</v>
      </c>
      <c r="T167" s="815" t="e">
        <f>VLOOKUP(T166,'Course List (program)'!$G$2:$L$100,2,FALSE)</f>
        <v>#N/A</v>
      </c>
      <c r="U167" s="818" t="e">
        <f>VLOOKUP(U166,'Course List (program)'!$G$2:$L$100,2,FALSE)</f>
        <v>#N/A</v>
      </c>
      <c r="V167" s="819" t="e">
        <f>VLOOKUP(V166,'Course List (program)'!$G$2:$L$100,2,FALSE)</f>
        <v>#N/A</v>
      </c>
      <c r="W167" s="815" t="e">
        <f>VLOOKUP(W166,'Course List (program)'!$G$2:$L$100,2,FALSE)</f>
        <v>#N/A</v>
      </c>
      <c r="X167" s="815" t="e">
        <f>VLOOKUP(X166,'Course List (program)'!$G$2:$L$100,2,FALSE)</f>
        <v>#N/A</v>
      </c>
      <c r="Y167" s="816" t="e">
        <f>VLOOKUP(Y166,'Course List (program)'!$G$2:$L$100,2,FALSE)</f>
        <v>#N/A</v>
      </c>
      <c r="Z167" s="817" t="e">
        <f>VLOOKUP(Z166,'Course List (program)'!$G$2:$L$100,2,FALSE)</f>
        <v>#N/A</v>
      </c>
      <c r="AA167" s="815" t="e">
        <f>VLOOKUP(AA166,'Course List (program)'!$G$2:$L$100,2,FALSE)</f>
        <v>#N/A</v>
      </c>
      <c r="AB167" s="815" t="e">
        <f>VLOOKUP(AB166,'Course List (program)'!$G$2:$L$100,2,FALSE)</f>
        <v>#N/A</v>
      </c>
      <c r="AC167" s="818" t="e">
        <f>VLOOKUP(AC166,'Course List (program)'!$G$2:$L$100,2,FALSE)</f>
        <v>#N/A</v>
      </c>
      <c r="AD167" s="819" t="e">
        <f>VLOOKUP(AD166,'Course List (program)'!$G$2:$L$100,2,FALSE)</f>
        <v>#N/A</v>
      </c>
      <c r="AE167" s="815" t="str">
        <f>VLOOKUP(AE166,'Course List (program)'!$G$2:$L$100,2,FALSE)</f>
        <v>Architectural Design Studio V</v>
      </c>
      <c r="AF167" s="815" t="e">
        <f>VLOOKUP(AF166,'Course List (program)'!$G$2:$L$100,2,FALSE)</f>
        <v>#N/A</v>
      </c>
      <c r="AG167" s="816" t="e">
        <f>VLOOKUP(AG166,'Course List (program)'!$G$2:$L$100,2,FALSE)</f>
        <v>#N/A</v>
      </c>
      <c r="AH167" s="817" t="str">
        <f>VLOOKUP(AH166,'Course List (program)'!$G$2:$L$100,2,FALSE)</f>
        <v>Graduation Project</v>
      </c>
      <c r="AI167" s="815" t="str">
        <f>VLOOKUP(AI166,'Course List (program)'!$G$2:$L$100,2,FALSE)</f>
        <v>Graduation Project</v>
      </c>
      <c r="AJ167" s="815" t="e">
        <f>VLOOKUP(AJ166,'Course List (program)'!$G$2:$L$100,2,FALSE)</f>
        <v>#N/A</v>
      </c>
      <c r="AK167" s="818" t="e">
        <f>VLOOKUP(AK166,'Course List (program)'!$G$2:$L$100,2,FALSE)</f>
        <v>#N/A</v>
      </c>
      <c r="AL167" s="819" t="str">
        <f>VLOOKUP(AL166,'Course List (program)'!$G$2:$L$100,2,FALSE)</f>
        <v>Residential Environment Project</v>
      </c>
      <c r="AM167" s="815" t="e">
        <f>VLOOKUP(AM166,'Course List (program)'!$G$2:$L$100,2,FALSE)</f>
        <v>#N/A</v>
      </c>
      <c r="AN167" s="815" t="e">
        <f>VLOOKUP(AN166,'Course List (program)'!$G$2:$L$100,2,FALSE)</f>
        <v>#N/A</v>
      </c>
      <c r="AO167" s="816" t="e">
        <f>VLOOKUP(AO166,'Course List (program)'!$G$2:$L$100,2,FALSE)</f>
        <v>#N/A</v>
      </c>
      <c r="AP167" s="817" t="e">
        <f>VLOOKUP(AP166,'Course List (program)'!$G$2:$L$100,2,FALSE)</f>
        <v>#N/A</v>
      </c>
      <c r="AQ167" s="815" t="e">
        <f>VLOOKUP(AQ166,'Course List (program)'!$G$2:$L$100,2,FALSE)</f>
        <v>#N/A</v>
      </c>
      <c r="AR167" s="815" t="e">
        <f>VLOOKUP(AR166,'Course List (program)'!$G$2:$L$100,2,FALSE)</f>
        <v>#N/A</v>
      </c>
      <c r="AS167" s="818" t="e">
        <f>VLOOKUP(AS166,'Course List (program)'!$G$2:$L$100,2,FALSE)</f>
        <v>#N/A</v>
      </c>
      <c r="AT167" s="1057"/>
    </row>
    <row r="168" spans="1:46" s="808" customFormat="1" ht="39.950000000000003" customHeight="1" x14ac:dyDescent="0.3">
      <c r="A168" s="813">
        <v>4</v>
      </c>
      <c r="B168" s="813" t="s">
        <v>809</v>
      </c>
      <c r="C168" s="1053"/>
      <c r="D168" s="834"/>
      <c r="E168" s="835"/>
      <c r="F168" s="827" t="str">
        <f>VLOOKUP(F166,'Course List (program)'!$G$2:$L$100,3,FALSE)</f>
        <v>Prof. Dr. A. Fatih PAKDİL</v>
      </c>
      <c r="G168" s="827" t="e">
        <f>VLOOKUP(G166,'Course List (program)'!$G$2:$L$100,3,FALSE)</f>
        <v>#N/A</v>
      </c>
      <c r="H168" s="827" t="e">
        <f>VLOOKUP(H166,'Course List (program)'!$G$2:$L$100,3,FALSE)</f>
        <v>#N/A</v>
      </c>
      <c r="I168" s="828" t="str">
        <f>VLOOKUP(I166,'Course List (program)'!$G$2:$L$100,3,FALSE)</f>
        <v>Yrd. Doç. Dr. Hakan UZBERK</v>
      </c>
      <c r="J168" s="829" t="e">
        <f>VLOOKUP(J166,'Course List (program)'!$G$2:$L$100,3,FALSE)</f>
        <v>#N/A</v>
      </c>
      <c r="K168" s="827" t="e">
        <f>VLOOKUP(K166,'Course List (program)'!$G$2:$L$100,3,FALSE)</f>
        <v>#N/A</v>
      </c>
      <c r="L168" s="827" t="str">
        <f>VLOOKUP(L166,'Course List (program)'!$G$2:$L$100,3,FALSE)</f>
        <v>Öğr. Gör. Dr. Nihat GÜNDÜZ</v>
      </c>
      <c r="M168" s="830" t="e">
        <f>VLOOKUP(M166,'Course List (program)'!$G$2:$L$100,3,FALSE)</f>
        <v>#N/A</v>
      </c>
      <c r="N168" s="831" t="str">
        <f>VLOOKUP(N166,'Course List (program)'!$G$2:$L$100,3,FALSE)</f>
        <v>Öğr. Gör. M. Cem AKDAMAR</v>
      </c>
      <c r="O168" s="827" t="e">
        <f>VLOOKUP(O166,'Course List (program)'!$G$2:$L$100,3,FALSE)</f>
        <v>#N/A</v>
      </c>
      <c r="P168" s="827" t="e">
        <f>VLOOKUP(P166,'Course List (program)'!$G$2:$L$100,3,FALSE)</f>
        <v>#N/A</v>
      </c>
      <c r="Q168" s="828" t="e">
        <f>VLOOKUP(Q166,'Course List (program)'!$G$2:$L$100,3,FALSE)</f>
        <v>#N/A</v>
      </c>
      <c r="R168" s="829" t="e">
        <f>VLOOKUP(R166,'Course List (program)'!$G$2:$L$100,3,FALSE)</f>
        <v>#N/A</v>
      </c>
      <c r="S168" s="827" t="e">
        <f>VLOOKUP(S166,'Course List (program)'!$G$2:$L$100,3,FALSE)</f>
        <v>#N/A</v>
      </c>
      <c r="T168" s="827" t="e">
        <f>VLOOKUP(T166,'Course List (program)'!$G$2:$L$100,3,FALSE)</f>
        <v>#N/A</v>
      </c>
      <c r="U168" s="830" t="e">
        <f>VLOOKUP(U166,'Course List (program)'!$G$2:$L$100,3,FALSE)</f>
        <v>#N/A</v>
      </c>
      <c r="V168" s="831" t="e">
        <f>VLOOKUP(V166,'Course List (program)'!$G$2:$L$100,3,FALSE)</f>
        <v>#N/A</v>
      </c>
      <c r="W168" s="827" t="e">
        <f>VLOOKUP(W166,'Course List (program)'!$G$2:$L$100,3,FALSE)</f>
        <v>#N/A</v>
      </c>
      <c r="X168" s="827" t="e">
        <f>VLOOKUP(X166,'Course List (program)'!$G$2:$L$100,3,FALSE)</f>
        <v>#N/A</v>
      </c>
      <c r="Y168" s="828" t="e">
        <f>VLOOKUP(Y166,'Course List (program)'!$G$2:$L$100,3,FALSE)</f>
        <v>#N/A</v>
      </c>
      <c r="Z168" s="829" t="e">
        <f>VLOOKUP(Z166,'Course List (program)'!$G$2:$L$100,3,FALSE)</f>
        <v>#N/A</v>
      </c>
      <c r="AA168" s="827" t="e">
        <f>VLOOKUP(AA166,'Course List (program)'!$G$2:$L$100,3,FALSE)</f>
        <v>#N/A</v>
      </c>
      <c r="AB168" s="827" t="e">
        <f>VLOOKUP(AB166,'Course List (program)'!$G$2:$L$100,3,FALSE)</f>
        <v>#N/A</v>
      </c>
      <c r="AC168" s="830" t="e">
        <f>VLOOKUP(AC166,'Course List (program)'!$G$2:$L$100,3,FALSE)</f>
        <v>#N/A</v>
      </c>
      <c r="AD168" s="831" t="e">
        <f>VLOOKUP(AD166,'Course List (program)'!$G$2:$L$100,3,FALSE)</f>
        <v>#N/A</v>
      </c>
      <c r="AE168" s="827" t="str">
        <f>VLOOKUP(AE166,'Course List (program)'!$G$2:$L$100,3,FALSE)</f>
        <v>Prof. Dr. Ahmet Vefik ALP</v>
      </c>
      <c r="AF168" s="827" t="e">
        <f>VLOOKUP(AF166,'Course List (program)'!$G$2:$L$100,3,FALSE)</f>
        <v>#N/A</v>
      </c>
      <c r="AG168" s="828" t="e">
        <f>VLOOKUP(AG166,'Course List (program)'!$G$2:$L$100,3,FALSE)</f>
        <v>#N/A</v>
      </c>
      <c r="AH168" s="829" t="str">
        <f>VLOOKUP(AH166,'Course List (program)'!$G$2:$L$100,3,FALSE)</f>
        <v>Prof. Dr. Belkıs ULUOĞLU</v>
      </c>
      <c r="AI168" s="827" t="str">
        <f>VLOOKUP(AI166,'Course List (program)'!$G$2:$L$100,3,FALSE)</f>
        <v>Prof. Dr. Sevinç HADİ</v>
      </c>
      <c r="AJ168" s="827" t="e">
        <f>VLOOKUP(AJ166,'Course List (program)'!$G$2:$L$100,3,FALSE)</f>
        <v>#N/A</v>
      </c>
      <c r="AK168" s="830" t="e">
        <f>VLOOKUP(AK166,'Course List (program)'!$G$2:$L$100,3,FALSE)</f>
        <v>#N/A</v>
      </c>
      <c r="AL168" s="831" t="str">
        <f>VLOOKUP(AL166,'Course List (program)'!$G$2:$L$100,3,FALSE)</f>
        <v>Doç. Dr. A. Dilek ÖZDEMİR</v>
      </c>
      <c r="AM168" s="827" t="e">
        <f>VLOOKUP(AM166,'Course List (program)'!$G$2:$L$100,3,FALSE)</f>
        <v>#N/A</v>
      </c>
      <c r="AN168" s="827" t="e">
        <f>VLOOKUP(AN166,'Course List (program)'!$G$2:$L$100,3,FALSE)</f>
        <v>#N/A</v>
      </c>
      <c r="AO168" s="828" t="e">
        <f>VLOOKUP(AO166,'Course List (program)'!$G$2:$L$100,3,FALSE)</f>
        <v>#N/A</v>
      </c>
      <c r="AP168" s="829" t="e">
        <f>VLOOKUP(AP166,'Course List (program)'!$G$2:$L$100,3,FALSE)</f>
        <v>#N/A</v>
      </c>
      <c r="AQ168" s="827" t="e">
        <f>VLOOKUP(AQ166,'Course List (program)'!$G$2:$L$100,3,FALSE)</f>
        <v>#N/A</v>
      </c>
      <c r="AR168" s="827" t="e">
        <f>VLOOKUP(AR166,'Course List (program)'!$G$2:$L$100,3,FALSE)</f>
        <v>#N/A</v>
      </c>
      <c r="AS168" s="830" t="e">
        <f>VLOOKUP(AS166,'Course List (program)'!$G$2:$L$100,3,FALSE)</f>
        <v>#N/A</v>
      </c>
      <c r="AT168" s="1057"/>
    </row>
    <row r="169" spans="1:46" ht="39.950000000000003" hidden="1" customHeight="1" x14ac:dyDescent="0.4">
      <c r="A169" s="700">
        <v>4</v>
      </c>
      <c r="B169" s="700" t="s">
        <v>540</v>
      </c>
      <c r="C169" s="1053"/>
      <c r="D169" s="772"/>
      <c r="E169" s="773"/>
      <c r="F169" s="745">
        <f>VLOOKUP(F166,'Course List (program)'!$G$2:$L$100,6,FALSE)</f>
        <v>0</v>
      </c>
      <c r="G169" s="745" t="e">
        <f>VLOOKUP(G166,'Course List (program)'!$G$2:$L$100,6,FALSE)</f>
        <v>#N/A</v>
      </c>
      <c r="H169" s="745" t="e">
        <f>VLOOKUP(H166,'Course List (program)'!$G$2:$L$100,6,FALSE)</f>
        <v>#N/A</v>
      </c>
      <c r="I169" s="746">
        <f>VLOOKUP(I166,'Course List (program)'!$G$2:$L$100,6,FALSE)</f>
        <v>0</v>
      </c>
      <c r="J169" s="747" t="e">
        <f>VLOOKUP(J166,'Course List (program)'!$G$2:$L$100,6,FALSE)</f>
        <v>#N/A</v>
      </c>
      <c r="K169" s="745" t="e">
        <f>VLOOKUP(K166,'Course List (program)'!$G$2:$L$100,6,FALSE)</f>
        <v>#N/A</v>
      </c>
      <c r="L169" s="745">
        <f>VLOOKUP(L166,'Course List (program)'!$G$2:$L$100,6,FALSE)</f>
        <v>0</v>
      </c>
      <c r="M169" s="748" t="e">
        <f>VLOOKUP(M166,'Course List (program)'!$G$2:$L$100,6,FALSE)</f>
        <v>#N/A</v>
      </c>
      <c r="N169" s="749">
        <f>VLOOKUP(N166,'Course List (program)'!$G$2:$L$100,6,FALSE)</f>
        <v>0</v>
      </c>
      <c r="O169" s="745" t="e">
        <f>VLOOKUP(O166,'Course List (program)'!$G$2:$L$100,6,FALSE)</f>
        <v>#N/A</v>
      </c>
      <c r="P169" s="745" t="e">
        <f>VLOOKUP(P166,'Course List (program)'!$G$2:$L$100,6,FALSE)</f>
        <v>#N/A</v>
      </c>
      <c r="Q169" s="746" t="e">
        <f>VLOOKUP(Q166,'Course List (program)'!$G$2:$L$100,6,FALSE)</f>
        <v>#N/A</v>
      </c>
      <c r="R169" s="747" t="e">
        <f>VLOOKUP(R166,'Course List (program)'!$G$2:$L$100,6,FALSE)</f>
        <v>#N/A</v>
      </c>
      <c r="S169" s="745" t="e">
        <f>VLOOKUP(S166,'Course List (program)'!$G$2:$L$100,6,FALSE)</f>
        <v>#N/A</v>
      </c>
      <c r="T169" s="745" t="e">
        <f>VLOOKUP(T166,'Course List (program)'!$G$2:$L$100,6,FALSE)</f>
        <v>#N/A</v>
      </c>
      <c r="U169" s="748" t="e">
        <f>VLOOKUP(U166,'Course List (program)'!$G$2:$L$100,6,FALSE)</f>
        <v>#N/A</v>
      </c>
      <c r="V169" s="749" t="e">
        <f>VLOOKUP(V166,'Course List (program)'!$G$2:$L$100,6,FALSE)</f>
        <v>#N/A</v>
      </c>
      <c r="W169" s="745" t="e">
        <f>VLOOKUP(W166,'Course List (program)'!$G$2:$L$100,6,FALSE)</f>
        <v>#N/A</v>
      </c>
      <c r="X169" s="745" t="e">
        <f>VLOOKUP(X166,'Course List (program)'!$G$2:$L$100,6,FALSE)</f>
        <v>#N/A</v>
      </c>
      <c r="Y169" s="746" t="e">
        <f>VLOOKUP(Y166,'Course List (program)'!$G$2:$L$100,6,FALSE)</f>
        <v>#N/A</v>
      </c>
      <c r="Z169" s="747" t="e">
        <f>VLOOKUP(Z166,'Course List (program)'!$G$2:$L$100,6,FALSE)</f>
        <v>#N/A</v>
      </c>
      <c r="AA169" s="745" t="e">
        <f>VLOOKUP(AA166,'Course List (program)'!$G$2:$L$100,6,FALSE)</f>
        <v>#N/A</v>
      </c>
      <c r="AB169" s="745" t="e">
        <f>VLOOKUP(AB166,'Course List (program)'!$G$2:$L$100,6,FALSE)</f>
        <v>#N/A</v>
      </c>
      <c r="AC169" s="748" t="e">
        <f>VLOOKUP(AC166,'Course List (program)'!$G$2:$L$100,6,FALSE)</f>
        <v>#N/A</v>
      </c>
      <c r="AD169" s="749" t="e">
        <f>VLOOKUP(AD166,'Course List (program)'!$G$2:$L$100,6,FALSE)</f>
        <v>#N/A</v>
      </c>
      <c r="AE169" s="745">
        <f>VLOOKUP(AE166,'Course List (program)'!$G$2:$L$100,6,FALSE)</f>
        <v>0</v>
      </c>
      <c r="AF169" s="745" t="e">
        <f>VLOOKUP(AF166,'Course List (program)'!$G$2:$L$100,6,FALSE)</f>
        <v>#N/A</v>
      </c>
      <c r="AG169" s="746" t="e">
        <f>VLOOKUP(AG166,'Course List (program)'!$G$2:$L$100,6,FALSE)</f>
        <v>#N/A</v>
      </c>
      <c r="AH169" s="747">
        <f>VLOOKUP(AH166,'Course List (program)'!$G$2:$L$100,6,FALSE)</f>
        <v>0</v>
      </c>
      <c r="AI169" s="745">
        <f>VLOOKUP(AI166,'Course List (program)'!$G$2:$L$100,6,FALSE)</f>
        <v>0</v>
      </c>
      <c r="AJ169" s="745" t="e">
        <f>VLOOKUP(AJ166,'Course List (program)'!$G$2:$L$100,6,FALSE)</f>
        <v>#N/A</v>
      </c>
      <c r="AK169" s="748" t="e">
        <f>VLOOKUP(AK166,'Course List (program)'!$G$2:$L$100,6,FALSE)</f>
        <v>#N/A</v>
      </c>
      <c r="AL169" s="745">
        <f>VLOOKUP(AL166,'Course List (program)'!$G$2:$L$100,6,FALSE)</f>
        <v>0</v>
      </c>
      <c r="AM169" s="745" t="e">
        <f>VLOOKUP(AM166,'Course List (program)'!$G$2:$L$100,6,FALSE)</f>
        <v>#N/A</v>
      </c>
      <c r="AN169" s="745" t="e">
        <f>VLOOKUP(AN166,'Course List (program)'!$G$2:$L$100,6,FALSE)</f>
        <v>#N/A</v>
      </c>
      <c r="AO169" s="746" t="e">
        <f>VLOOKUP(AO166,'Course List (program)'!$G$2:$L$100,6,FALSE)</f>
        <v>#N/A</v>
      </c>
      <c r="AP169" s="747" t="e">
        <f>VLOOKUP(AP166,'Course List (program)'!$G$2:$L$100,6,FALSE)</f>
        <v>#N/A</v>
      </c>
      <c r="AQ169" s="745" t="e">
        <f>VLOOKUP(AQ166,'Course List (program)'!$G$2:$L$100,6,FALSE)</f>
        <v>#N/A</v>
      </c>
      <c r="AR169" s="745" t="e">
        <f>VLOOKUP(AR166,'Course List (program)'!$G$2:$L$100,6,FALSE)</f>
        <v>#N/A</v>
      </c>
      <c r="AS169" s="748" t="e">
        <f>VLOOKUP(AS166,'Course List (program)'!$G$2:$L$100,6,FALSE)</f>
        <v>#N/A</v>
      </c>
      <c r="AT169" s="1057"/>
    </row>
    <row r="170" spans="1:46" s="743" customFormat="1" ht="39.950000000000003" customHeight="1" x14ac:dyDescent="0.4">
      <c r="A170" s="700">
        <v>4</v>
      </c>
      <c r="B170" s="700" t="s">
        <v>13</v>
      </c>
      <c r="C170" s="1053"/>
      <c r="D170" s="803">
        <v>0.75</v>
      </c>
      <c r="E170" s="804">
        <v>10</v>
      </c>
      <c r="F170" s="796">
        <f>Section1Draft!E89</f>
        <v>0</v>
      </c>
      <c r="G170" s="796">
        <f>Section2Draft!$E$89</f>
        <v>0</v>
      </c>
      <c r="H170" s="796">
        <f>Section3Draft!E89</f>
        <v>0</v>
      </c>
      <c r="I170" s="797">
        <f>Section4Draft!E89</f>
        <v>0</v>
      </c>
      <c r="J170" s="798">
        <f>Section1Draft!L89</f>
        <v>0</v>
      </c>
      <c r="K170" s="796">
        <f>Section2Draft!L89</f>
        <v>0</v>
      </c>
      <c r="L170" s="796">
        <f>Section3Draft!L89</f>
        <v>0</v>
      </c>
      <c r="M170" s="799">
        <f>Section4Draft!L89</f>
        <v>0</v>
      </c>
      <c r="N170" s="800">
        <f>Section1Draft!F89</f>
        <v>0</v>
      </c>
      <c r="O170" s="796">
        <f>Section2Draft!F89</f>
        <v>0</v>
      </c>
      <c r="P170" s="796">
        <f>Section3Draft!F89</f>
        <v>0</v>
      </c>
      <c r="Q170" s="797">
        <f>Section4Draft!F89</f>
        <v>0</v>
      </c>
      <c r="R170" s="798">
        <f>Section1Draft!M89</f>
        <v>0</v>
      </c>
      <c r="S170" s="796">
        <f>Section2Draft!M89</f>
        <v>0</v>
      </c>
      <c r="T170" s="796">
        <f>Section3Draft!M89</f>
        <v>0</v>
      </c>
      <c r="U170" s="799">
        <f>Section4Draft!M89</f>
        <v>0</v>
      </c>
      <c r="V170" s="800">
        <f>Section1Draft!G89</f>
        <v>0</v>
      </c>
      <c r="W170" s="796">
        <f>Section2Draft!G89</f>
        <v>0</v>
      </c>
      <c r="X170" s="796">
        <f>Section3Draft!G89</f>
        <v>0</v>
      </c>
      <c r="Y170" s="797">
        <f>Section4Draft!G89</f>
        <v>0</v>
      </c>
      <c r="Z170" s="798">
        <f>Section1Draft!N89</f>
        <v>0</v>
      </c>
      <c r="AA170" s="796">
        <f>Section2Draft!N89</f>
        <v>0</v>
      </c>
      <c r="AB170" s="796">
        <f>Section3Draft!N89</f>
        <v>0</v>
      </c>
      <c r="AC170" s="799">
        <f>Section4Draft!N89</f>
        <v>0</v>
      </c>
      <c r="AD170" s="800">
        <f>Section1Draft!H89</f>
        <v>0</v>
      </c>
      <c r="AE170" s="796">
        <f>Section2Draft!H89</f>
        <v>0</v>
      </c>
      <c r="AF170" s="796">
        <f>Section3Draft!H89</f>
        <v>0</v>
      </c>
      <c r="AG170" s="797">
        <f>Section4Draft!H89</f>
        <v>0</v>
      </c>
      <c r="AH170" s="798">
        <f>Section1Draft!O89</f>
        <v>0</v>
      </c>
      <c r="AI170" s="796">
        <f>Section2Draft!O89</f>
        <v>0</v>
      </c>
      <c r="AJ170" s="796">
        <f>Section3Draft!O89</f>
        <v>0</v>
      </c>
      <c r="AK170" s="799">
        <f>Section4Draft!O89</f>
        <v>0</v>
      </c>
      <c r="AL170" s="800">
        <f>Section1Draft!I89</f>
        <v>0</v>
      </c>
      <c r="AM170" s="796">
        <f>Section2Draft!I89</f>
        <v>0</v>
      </c>
      <c r="AN170" s="796">
        <f>Section3Draft!I89</f>
        <v>0</v>
      </c>
      <c r="AO170" s="797">
        <f>Section4Draft!I89</f>
        <v>0</v>
      </c>
      <c r="AP170" s="798">
        <f>Section1Draft!P89</f>
        <v>0</v>
      </c>
      <c r="AQ170" s="796">
        <f>Section2Draft!P89</f>
        <v>0</v>
      </c>
      <c r="AR170" s="796">
        <f>Section3Draft!P89</f>
        <v>0</v>
      </c>
      <c r="AS170" s="799">
        <f>Section4Draft!P89</f>
        <v>0</v>
      </c>
      <c r="AT170" s="1057"/>
    </row>
    <row r="171" spans="1:46" s="743" customFormat="1" ht="60" customHeight="1" x14ac:dyDescent="0.4">
      <c r="A171" s="821">
        <v>4</v>
      </c>
      <c r="B171" s="821" t="s">
        <v>14</v>
      </c>
      <c r="C171" s="1053"/>
      <c r="D171" s="805"/>
      <c r="E171" s="802"/>
      <c r="F171" s="822" t="e">
        <f>VLOOKUP(F170,'Course List (program)'!$G$2:$L$100,2,FALSE)</f>
        <v>#N/A</v>
      </c>
      <c r="G171" s="822" t="e">
        <f>VLOOKUP(G170,'Course List (program)'!$G$2:$L$100,2,FALSE)</f>
        <v>#N/A</v>
      </c>
      <c r="H171" s="822" t="e">
        <f>VLOOKUP(H170,'Course List (program)'!$G$2:$L$100,2,FALSE)</f>
        <v>#N/A</v>
      </c>
      <c r="I171" s="823" t="e">
        <f>VLOOKUP(I170,'Course List (program)'!$G$2:$L$100,2,FALSE)</f>
        <v>#N/A</v>
      </c>
      <c r="J171" s="824" t="e">
        <f>VLOOKUP(J170,'Course List (program)'!$G$2:$L$100,2,FALSE)</f>
        <v>#N/A</v>
      </c>
      <c r="K171" s="822" t="e">
        <f>VLOOKUP(K170,'Course List (program)'!$G$2:$L$100,2,FALSE)</f>
        <v>#N/A</v>
      </c>
      <c r="L171" s="822" t="e">
        <f>VLOOKUP(L170,'Course List (program)'!$G$2:$L$100,2,FALSE)</f>
        <v>#N/A</v>
      </c>
      <c r="M171" s="825" t="e">
        <f>VLOOKUP(M170,'Course List (program)'!$G$2:$L$100,2,FALSE)</f>
        <v>#N/A</v>
      </c>
      <c r="N171" s="826" t="e">
        <f>VLOOKUP(N170,'Course List (program)'!$G$2:$L$100,2,FALSE)</f>
        <v>#N/A</v>
      </c>
      <c r="O171" s="822" t="e">
        <f>VLOOKUP(O170,'Course List (program)'!$G$2:$L$100,2,FALSE)</f>
        <v>#N/A</v>
      </c>
      <c r="P171" s="822" t="e">
        <f>VLOOKUP(P170,'Course List (program)'!$G$2:$L$100,2,FALSE)</f>
        <v>#N/A</v>
      </c>
      <c r="Q171" s="823" t="e">
        <f>VLOOKUP(Q170,'Course List (program)'!$G$2:$L$100,2,FALSE)</f>
        <v>#N/A</v>
      </c>
      <c r="R171" s="824" t="e">
        <f>VLOOKUP(R170,'Course List (program)'!$G$2:$L$100,2,FALSE)</f>
        <v>#N/A</v>
      </c>
      <c r="S171" s="822" t="e">
        <f>VLOOKUP(S170,'Course List (program)'!$G$2:$L$100,2,FALSE)</f>
        <v>#N/A</v>
      </c>
      <c r="T171" s="822" t="e">
        <f>VLOOKUP(T170,'Course List (program)'!$G$2:$L$100,2,FALSE)</f>
        <v>#N/A</v>
      </c>
      <c r="U171" s="825" t="e">
        <f>VLOOKUP(U170,'Course List (program)'!$G$2:$L$100,2,FALSE)</f>
        <v>#N/A</v>
      </c>
      <c r="V171" s="826" t="e">
        <f>VLOOKUP(V170,'Course List (program)'!$G$2:$L$100,2,FALSE)</f>
        <v>#N/A</v>
      </c>
      <c r="W171" s="822" t="e">
        <f>VLOOKUP(W170,'Course List (program)'!$G$2:$L$100,2,FALSE)</f>
        <v>#N/A</v>
      </c>
      <c r="X171" s="822" t="e">
        <f>VLOOKUP(X170,'Course List (program)'!$G$2:$L$100,2,FALSE)</f>
        <v>#N/A</v>
      </c>
      <c r="Y171" s="823" t="e">
        <f>VLOOKUP(Y170,'Course List (program)'!$G$2:$L$100,2,FALSE)</f>
        <v>#N/A</v>
      </c>
      <c r="Z171" s="824" t="e">
        <f>VLOOKUP(Z170,'Course List (program)'!$G$2:$L$100,2,FALSE)</f>
        <v>#N/A</v>
      </c>
      <c r="AA171" s="822" t="e">
        <f>VLOOKUP(AA170,'Course List (program)'!$G$2:$L$100,2,FALSE)</f>
        <v>#N/A</v>
      </c>
      <c r="AB171" s="822" t="e">
        <f>VLOOKUP(AB170,'Course List (program)'!$G$2:$L$100,2,FALSE)</f>
        <v>#N/A</v>
      </c>
      <c r="AC171" s="825" t="e">
        <f>VLOOKUP(AC170,'Course List (program)'!$G$2:$L$100,2,FALSE)</f>
        <v>#N/A</v>
      </c>
      <c r="AD171" s="826" t="e">
        <f>VLOOKUP(AD170,'Course List (program)'!$G$2:$L$100,2,FALSE)</f>
        <v>#N/A</v>
      </c>
      <c r="AE171" s="822" t="e">
        <f>VLOOKUP(AE170,'Course List (program)'!$G$2:$L$100,2,FALSE)</f>
        <v>#N/A</v>
      </c>
      <c r="AF171" s="822" t="e">
        <f>VLOOKUP(AF170,'Course List (program)'!$G$2:$L$100,2,FALSE)</f>
        <v>#N/A</v>
      </c>
      <c r="AG171" s="823" t="e">
        <f>VLOOKUP(AG170,'Course List (program)'!$G$2:$L$100,2,FALSE)</f>
        <v>#N/A</v>
      </c>
      <c r="AH171" s="824" t="e">
        <f>VLOOKUP(AH170,'Course List (program)'!$G$2:$L$100,2,FALSE)</f>
        <v>#N/A</v>
      </c>
      <c r="AI171" s="822" t="e">
        <f>VLOOKUP(AI170,'Course List (program)'!$G$2:$L$100,2,FALSE)</f>
        <v>#N/A</v>
      </c>
      <c r="AJ171" s="822" t="e">
        <f>VLOOKUP(AJ170,'Course List (program)'!$G$2:$L$100,2,FALSE)</f>
        <v>#N/A</v>
      </c>
      <c r="AK171" s="825" t="e">
        <f>VLOOKUP(AK170,'Course List (program)'!$G$2:$L$100,2,FALSE)</f>
        <v>#N/A</v>
      </c>
      <c r="AL171" s="826" t="e">
        <f>VLOOKUP(AL170,'Course List (program)'!$G$2:$L$100,2,FALSE)</f>
        <v>#N/A</v>
      </c>
      <c r="AM171" s="822" t="e">
        <f>VLOOKUP(AM170,'Course List (program)'!$G$2:$L$100,2,FALSE)</f>
        <v>#N/A</v>
      </c>
      <c r="AN171" s="822" t="e">
        <f>VLOOKUP(AN170,'Course List (program)'!$G$2:$L$100,2,FALSE)</f>
        <v>#N/A</v>
      </c>
      <c r="AO171" s="823" t="e">
        <f>VLOOKUP(AO170,'Course List (program)'!$G$2:$L$100,2,FALSE)</f>
        <v>#N/A</v>
      </c>
      <c r="AP171" s="824" t="e">
        <f>VLOOKUP(AP170,'Course List (program)'!$G$2:$L$100,2,FALSE)</f>
        <v>#N/A</v>
      </c>
      <c r="AQ171" s="822" t="e">
        <f>VLOOKUP(AQ170,'Course List (program)'!$G$2:$L$100,2,FALSE)</f>
        <v>#N/A</v>
      </c>
      <c r="AR171" s="822" t="e">
        <f>VLOOKUP(AR170,'Course List (program)'!$G$2:$L$100,2,FALSE)</f>
        <v>#N/A</v>
      </c>
      <c r="AS171" s="825" t="e">
        <f>VLOOKUP(AS170,'Course List (program)'!$G$2:$L$100,2,FALSE)</f>
        <v>#N/A</v>
      </c>
      <c r="AT171" s="1057"/>
    </row>
    <row r="172" spans="1:46" s="808" customFormat="1" ht="39.950000000000003" customHeight="1" thickBot="1" x14ac:dyDescent="0.35">
      <c r="A172" s="813">
        <v>4</v>
      </c>
      <c r="B172" s="813" t="s">
        <v>809</v>
      </c>
      <c r="C172" s="1053"/>
      <c r="D172" s="832"/>
      <c r="E172" s="833"/>
      <c r="F172" s="827" t="e">
        <f>VLOOKUP(F170,'Course List (program)'!$G$2:$L$100,3,FALSE)</f>
        <v>#N/A</v>
      </c>
      <c r="G172" s="827" t="e">
        <f>VLOOKUP(G170,'Course List (program)'!$G$2:$L$100,3,FALSE)</f>
        <v>#N/A</v>
      </c>
      <c r="H172" s="827" t="e">
        <f>VLOOKUP(H170,'Course List (program)'!$G$2:$L$100,3,FALSE)</f>
        <v>#N/A</v>
      </c>
      <c r="I172" s="828" t="e">
        <f>VLOOKUP(I170,'Course List (program)'!$G$2:$L$100,3,FALSE)</f>
        <v>#N/A</v>
      </c>
      <c r="J172" s="829" t="e">
        <f>VLOOKUP(J170,'Course List (program)'!$G$2:$L$100,3,FALSE)</f>
        <v>#N/A</v>
      </c>
      <c r="K172" s="827" t="e">
        <f>VLOOKUP(K170,'Course List (program)'!$G$2:$L$100,3,FALSE)</f>
        <v>#N/A</v>
      </c>
      <c r="L172" s="827" t="e">
        <f>VLOOKUP(L170,'Course List (program)'!$G$2:$L$100,3,FALSE)</f>
        <v>#N/A</v>
      </c>
      <c r="M172" s="830" t="e">
        <f>VLOOKUP(M170,'Course List (program)'!$G$2:$L$100,3,FALSE)</f>
        <v>#N/A</v>
      </c>
      <c r="N172" s="831" t="e">
        <f>VLOOKUP(N170,'Course List (program)'!$G$2:$L$100,3,FALSE)</f>
        <v>#N/A</v>
      </c>
      <c r="O172" s="827" t="e">
        <f>VLOOKUP(O170,'Course List (program)'!$G$2:$L$100,3,FALSE)</f>
        <v>#N/A</v>
      </c>
      <c r="P172" s="827" t="e">
        <f>VLOOKUP(P170,'Course List (program)'!$G$2:$L$100,3,FALSE)</f>
        <v>#N/A</v>
      </c>
      <c r="Q172" s="828" t="e">
        <f>VLOOKUP(Q170,'Course List (program)'!$G$2:$L$100,3,FALSE)</f>
        <v>#N/A</v>
      </c>
      <c r="R172" s="829" t="e">
        <f>VLOOKUP(R170,'Course List (program)'!$G$2:$L$100,3,FALSE)</f>
        <v>#N/A</v>
      </c>
      <c r="S172" s="827" t="e">
        <f>VLOOKUP(S170,'Course List (program)'!$G$2:$L$100,3,FALSE)</f>
        <v>#N/A</v>
      </c>
      <c r="T172" s="827" t="e">
        <f>VLOOKUP(T170,'Course List (program)'!$G$2:$L$100,3,FALSE)</f>
        <v>#N/A</v>
      </c>
      <c r="U172" s="830" t="e">
        <f>VLOOKUP(U170,'Course List (program)'!$G$2:$L$100,3,FALSE)</f>
        <v>#N/A</v>
      </c>
      <c r="V172" s="831" t="e">
        <f>VLOOKUP(V170,'Course List (program)'!$G$2:$L$100,3,FALSE)</f>
        <v>#N/A</v>
      </c>
      <c r="W172" s="827" t="e">
        <f>VLOOKUP(W170,'Course List (program)'!$G$2:$L$100,3,FALSE)</f>
        <v>#N/A</v>
      </c>
      <c r="X172" s="827" t="e">
        <f>VLOOKUP(X170,'Course List (program)'!$G$2:$L$100,3,FALSE)</f>
        <v>#N/A</v>
      </c>
      <c r="Y172" s="828" t="e">
        <f>VLOOKUP(Y170,'Course List (program)'!$G$2:$L$100,3,FALSE)</f>
        <v>#N/A</v>
      </c>
      <c r="Z172" s="829" t="e">
        <f>VLOOKUP(Z170,'Course List (program)'!$G$2:$L$100,3,FALSE)</f>
        <v>#N/A</v>
      </c>
      <c r="AA172" s="827" t="e">
        <f>VLOOKUP(AA170,'Course List (program)'!$G$2:$L$100,3,FALSE)</f>
        <v>#N/A</v>
      </c>
      <c r="AB172" s="827" t="e">
        <f>VLOOKUP(AB170,'Course List (program)'!$G$2:$L$100,3,FALSE)</f>
        <v>#N/A</v>
      </c>
      <c r="AC172" s="830" t="e">
        <f>VLOOKUP(AC170,'Course List (program)'!$G$2:$L$100,3,FALSE)</f>
        <v>#N/A</v>
      </c>
      <c r="AD172" s="831" t="e">
        <f>VLOOKUP(AD170,'Course List (program)'!$G$2:$L$100,3,FALSE)</f>
        <v>#N/A</v>
      </c>
      <c r="AE172" s="827" t="e">
        <f>VLOOKUP(AE170,'Course List (program)'!$G$2:$L$100,3,FALSE)</f>
        <v>#N/A</v>
      </c>
      <c r="AF172" s="827" t="e">
        <f>VLOOKUP(AF170,'Course List (program)'!$G$2:$L$100,3,FALSE)</f>
        <v>#N/A</v>
      </c>
      <c r="AG172" s="828" t="e">
        <f>VLOOKUP(AG170,'Course List (program)'!$G$2:$L$100,3,FALSE)</f>
        <v>#N/A</v>
      </c>
      <c r="AH172" s="829" t="e">
        <f>VLOOKUP(AH170,'Course List (program)'!$G$2:$L$100,3,FALSE)</f>
        <v>#N/A</v>
      </c>
      <c r="AI172" s="827" t="e">
        <f>VLOOKUP(AI170,'Course List (program)'!$G$2:$L$100,3,FALSE)</f>
        <v>#N/A</v>
      </c>
      <c r="AJ172" s="827" t="e">
        <f>VLOOKUP(AJ170,'Course List (program)'!$G$2:$L$100,3,FALSE)</f>
        <v>#N/A</v>
      </c>
      <c r="AK172" s="830" t="e">
        <f>VLOOKUP(AK170,'Course List (program)'!$G$2:$L$100,3,FALSE)</f>
        <v>#N/A</v>
      </c>
      <c r="AL172" s="831" t="e">
        <f>VLOOKUP(AL170,'Course List (program)'!$G$2:$L$100,3,FALSE)</f>
        <v>#N/A</v>
      </c>
      <c r="AM172" s="827" t="e">
        <f>VLOOKUP(AM170,'Course List (program)'!$G$2:$L$100,3,FALSE)</f>
        <v>#N/A</v>
      </c>
      <c r="AN172" s="827" t="e">
        <f>VLOOKUP(AN170,'Course List (program)'!$G$2:$L$100,3,FALSE)</f>
        <v>#N/A</v>
      </c>
      <c r="AO172" s="828" t="e">
        <f>VLOOKUP(AO170,'Course List (program)'!$G$2:$L$100,3,FALSE)</f>
        <v>#N/A</v>
      </c>
      <c r="AP172" s="829" t="e">
        <f>VLOOKUP(AP170,'Course List (program)'!$G$2:$L$100,3,FALSE)</f>
        <v>#N/A</v>
      </c>
      <c r="AQ172" s="827" t="e">
        <f>VLOOKUP(AQ170,'Course List (program)'!$G$2:$L$100,3,FALSE)</f>
        <v>#N/A</v>
      </c>
      <c r="AR172" s="827" t="e">
        <f>VLOOKUP(AR170,'Course List (program)'!$G$2:$L$100,3,FALSE)</f>
        <v>#N/A</v>
      </c>
      <c r="AS172" s="830" t="e">
        <f>VLOOKUP(AS170,'Course List (program)'!$G$2:$L$100,3,FALSE)</f>
        <v>#N/A</v>
      </c>
      <c r="AT172" s="1057"/>
    </row>
    <row r="173" spans="1:46" ht="39.950000000000003" hidden="1" customHeight="1" thickBot="1" x14ac:dyDescent="0.45">
      <c r="A173" s="700">
        <v>4</v>
      </c>
      <c r="B173" s="700" t="s">
        <v>540</v>
      </c>
      <c r="C173" s="1053"/>
      <c r="D173" s="768"/>
      <c r="E173" s="767"/>
      <c r="F173" s="839" t="e">
        <f>VLOOKUP(F170,'Course List (program)'!$G$2:$L$100,6,FALSE)</f>
        <v>#N/A</v>
      </c>
      <c r="G173" s="839" t="e">
        <f>VLOOKUP(G170,'Course List (program)'!$G$2:$L$100,6,FALSE)</f>
        <v>#N/A</v>
      </c>
      <c r="H173" s="839" t="e">
        <f>VLOOKUP(H170,'Course List (program)'!$G$2:$L$100,6,FALSE)</f>
        <v>#N/A</v>
      </c>
      <c r="I173" s="840" t="e">
        <f>VLOOKUP(I170,'Course List (program)'!$G$2:$L$100,6,FALSE)</f>
        <v>#N/A</v>
      </c>
      <c r="J173" s="841" t="e">
        <f>VLOOKUP(J170,'Course List (program)'!$G$2:$L$100,6,FALSE)</f>
        <v>#N/A</v>
      </c>
      <c r="K173" s="839" t="e">
        <f>VLOOKUP(K170,'Course List (program)'!$G$2:$L$100,6,FALSE)</f>
        <v>#N/A</v>
      </c>
      <c r="L173" s="839" t="e">
        <f>VLOOKUP(L170,'Course List (program)'!$G$2:$L$100,6,FALSE)</f>
        <v>#N/A</v>
      </c>
      <c r="M173" s="843" t="e">
        <f>VLOOKUP(M170,'Course List (program)'!$G$2:$L$100,6,FALSE)</f>
        <v>#N/A</v>
      </c>
      <c r="N173" s="842" t="e">
        <f>VLOOKUP(N170,'Course List (program)'!$G$2:$L$100,6,FALSE)</f>
        <v>#N/A</v>
      </c>
      <c r="O173" s="839" t="e">
        <f>VLOOKUP(O170,'Course List (program)'!$G$2:$L$100,6,FALSE)</f>
        <v>#N/A</v>
      </c>
      <c r="P173" s="839" t="e">
        <f>VLOOKUP(P170,'Course List (program)'!$G$2:$L$100,6,FALSE)</f>
        <v>#N/A</v>
      </c>
      <c r="Q173" s="840" t="e">
        <f>VLOOKUP(Q170,'Course List (program)'!$G$2:$L$100,6,FALSE)</f>
        <v>#N/A</v>
      </c>
      <c r="R173" s="841" t="e">
        <f>VLOOKUP(R170,'Course List (program)'!$G$2:$L$100,6,FALSE)</f>
        <v>#N/A</v>
      </c>
      <c r="S173" s="839" t="e">
        <f>VLOOKUP(S170,'Course List (program)'!$G$2:$L$100,6,FALSE)</f>
        <v>#N/A</v>
      </c>
      <c r="T173" s="839" t="e">
        <f>VLOOKUP(T170,'Course List (program)'!$G$2:$L$100,6,FALSE)</f>
        <v>#N/A</v>
      </c>
      <c r="U173" s="843" t="e">
        <f>VLOOKUP(U170,'Course List (program)'!$G$2:$L$100,6,FALSE)</f>
        <v>#N/A</v>
      </c>
      <c r="V173" s="842" t="e">
        <f>VLOOKUP(V170,'Course List (program)'!$G$2:$L$100,6,FALSE)</f>
        <v>#N/A</v>
      </c>
      <c r="W173" s="839" t="e">
        <f>VLOOKUP(W170,'Course List (program)'!$G$2:$L$100,6,FALSE)</f>
        <v>#N/A</v>
      </c>
      <c r="X173" s="839" t="e">
        <f>VLOOKUP(X170,'Course List (program)'!$G$2:$L$100,6,FALSE)</f>
        <v>#N/A</v>
      </c>
      <c r="Y173" s="840" t="e">
        <f>VLOOKUP(Y170,'Course List (program)'!$G$2:$L$100,6,FALSE)</f>
        <v>#N/A</v>
      </c>
      <c r="Z173" s="841" t="e">
        <f>VLOOKUP(Z170,'Course List (program)'!$G$2:$L$100,6,FALSE)</f>
        <v>#N/A</v>
      </c>
      <c r="AA173" s="839" t="e">
        <f>VLOOKUP(AA170,'Course List (program)'!$G$2:$L$100,6,FALSE)</f>
        <v>#N/A</v>
      </c>
      <c r="AB173" s="839" t="e">
        <f>VLOOKUP(AB170,'Course List (program)'!$G$2:$L$100,6,FALSE)</f>
        <v>#N/A</v>
      </c>
      <c r="AC173" s="843" t="e">
        <f>VLOOKUP(AC170,'Course List (program)'!$G$2:$L$100,6,FALSE)</f>
        <v>#N/A</v>
      </c>
      <c r="AD173" s="842" t="e">
        <f>VLOOKUP(AD170,'Course List (program)'!$G$2:$L$100,6,FALSE)</f>
        <v>#N/A</v>
      </c>
      <c r="AE173" s="839" t="e">
        <f>VLOOKUP(AE170,'Course List (program)'!$G$2:$L$100,6,FALSE)</f>
        <v>#N/A</v>
      </c>
      <c r="AF173" s="839" t="e">
        <f>VLOOKUP(AF170,'Course List (program)'!$G$2:$L$100,6,FALSE)</f>
        <v>#N/A</v>
      </c>
      <c r="AG173" s="840" t="e">
        <f>VLOOKUP(AG170,'Course List (program)'!$G$2:$L$100,6,FALSE)</f>
        <v>#N/A</v>
      </c>
      <c r="AH173" s="841" t="e">
        <f>VLOOKUP(AH170,'Course List (program)'!$G$2:$L$100,6,FALSE)</f>
        <v>#N/A</v>
      </c>
      <c r="AI173" s="839" t="e">
        <f>VLOOKUP(AI170,'Course List (program)'!$G$2:$L$100,6,FALSE)</f>
        <v>#N/A</v>
      </c>
      <c r="AJ173" s="839" t="e">
        <f>VLOOKUP(AJ170,'Course List (program)'!$G$2:$L$100,6,FALSE)</f>
        <v>#N/A</v>
      </c>
      <c r="AK173" s="843" t="e">
        <f>VLOOKUP(AK170,'Course List (program)'!$G$2:$L$100,6,FALSE)</f>
        <v>#N/A</v>
      </c>
      <c r="AL173" s="844" t="e">
        <f>VLOOKUP(AL170,'Course List (program)'!$G$2:$L$100,6,FALSE)</f>
        <v>#N/A</v>
      </c>
      <c r="AM173" s="839" t="e">
        <f>VLOOKUP(AM170,'Course List (program)'!$G$2:$L$100,6,FALSE)</f>
        <v>#N/A</v>
      </c>
      <c r="AN173" s="839" t="e">
        <f>VLOOKUP(AN170,'Course List (program)'!$G$2:$L$100,6,FALSE)</f>
        <v>#N/A</v>
      </c>
      <c r="AO173" s="840" t="e">
        <f>VLOOKUP(AO170,'Course List (program)'!$G$2:$L$100,6,FALSE)</f>
        <v>#N/A</v>
      </c>
      <c r="AP173" s="841" t="e">
        <f>VLOOKUP(AP170,'Course List (program)'!$G$2:$L$100,6,FALSE)</f>
        <v>#N/A</v>
      </c>
      <c r="AQ173" s="839" t="e">
        <f>VLOOKUP(AQ170,'Course List (program)'!$G$2:$L$100,6,FALSE)</f>
        <v>#N/A</v>
      </c>
      <c r="AR173" s="839" t="e">
        <f>VLOOKUP(AR170,'Course List (program)'!$G$2:$L$100,6,FALSE)</f>
        <v>#N/A</v>
      </c>
      <c r="AS173" s="843" t="e">
        <f>VLOOKUP(AS170,'Course List (program)'!$G$2:$L$100,6,FALSE)</f>
        <v>#N/A</v>
      </c>
    </row>
    <row r="174" spans="1:46" ht="39.950000000000003" customHeight="1" thickTop="1" x14ac:dyDescent="0.2">
      <c r="C174" s="1042"/>
      <c r="D174" s="1042"/>
      <c r="E174" s="1042"/>
      <c r="F174" s="1042"/>
      <c r="G174" s="1042"/>
      <c r="H174" s="1042"/>
      <c r="I174" s="1042"/>
      <c r="J174" s="1042"/>
      <c r="K174" s="1042"/>
      <c r="L174" s="1042"/>
      <c r="M174" s="1042"/>
      <c r="N174" s="1042"/>
      <c r="O174" s="1042"/>
      <c r="P174" s="1042"/>
      <c r="Q174" s="1042"/>
      <c r="R174" s="1042"/>
      <c r="S174" s="1042"/>
      <c r="T174" s="1042"/>
      <c r="U174" s="1042"/>
      <c r="V174" s="1042"/>
      <c r="W174" s="1042"/>
      <c r="X174" s="1042"/>
      <c r="Y174" s="1042"/>
      <c r="Z174" s="1042"/>
      <c r="AA174" s="1042"/>
      <c r="AB174" s="1042"/>
      <c r="AC174" s="1042"/>
      <c r="AD174" s="1042"/>
      <c r="AE174" s="1042"/>
      <c r="AF174" s="1042"/>
      <c r="AG174" s="1042"/>
      <c r="AH174" s="1042"/>
      <c r="AI174" s="1042"/>
      <c r="AJ174" s="1042"/>
      <c r="AK174" s="1042"/>
      <c r="AL174" s="1042"/>
      <c r="AM174" s="1042"/>
      <c r="AN174" s="1042"/>
      <c r="AO174" s="1042"/>
      <c r="AP174" s="1042"/>
      <c r="AQ174" s="1042"/>
      <c r="AR174" s="1042"/>
      <c r="AS174" s="845"/>
    </row>
  </sheetData>
  <autoFilter ref="A1:B173">
    <filterColumn colId="1">
      <filters>
        <filter val="Code"/>
        <filter val="Instructor"/>
        <filter val="Name"/>
        <filter val="Void"/>
      </filters>
    </filterColumn>
  </autoFilter>
  <mergeCells count="30">
    <mergeCell ref="O1:P1"/>
    <mergeCell ref="Q1:R1"/>
    <mergeCell ref="U1:V1"/>
    <mergeCell ref="S1:T1"/>
    <mergeCell ref="AD45:AK45"/>
    <mergeCell ref="N45:U45"/>
    <mergeCell ref="V45:AC45"/>
    <mergeCell ref="N2:U2"/>
    <mergeCell ref="V2:AC2"/>
    <mergeCell ref="AT2:AT172"/>
    <mergeCell ref="C174:AR174"/>
    <mergeCell ref="C131:C173"/>
    <mergeCell ref="F131:M131"/>
    <mergeCell ref="N131:U131"/>
    <mergeCell ref="V131:AC131"/>
    <mergeCell ref="AD2:AK2"/>
    <mergeCell ref="AL2:AS2"/>
    <mergeCell ref="AL45:AS45"/>
    <mergeCell ref="C45:C87"/>
    <mergeCell ref="F45:M45"/>
    <mergeCell ref="C2:C44"/>
    <mergeCell ref="F2:M2"/>
    <mergeCell ref="AD131:AK131"/>
    <mergeCell ref="AL131:AS131"/>
    <mergeCell ref="C88:C130"/>
    <mergeCell ref="F88:M88"/>
    <mergeCell ref="N88:U88"/>
    <mergeCell ref="V88:AC88"/>
    <mergeCell ref="AD88:AK88"/>
    <mergeCell ref="AL88:AS88"/>
  </mergeCells>
  <phoneticPr fontId="129" type="noConversion"/>
  <conditionalFormatting sqref="M23:M26 AS23:AS26 Q23:Q26 P5:Q6 AN5:AO6 AF5:AG6 X5:Y6 H5:I6 AO23:AO26 AG23:AG26 Y23:Y26 I23:I26 AR5:AS6 AJ5:AK6 AB5:AC6 T5:U6 L5:M6 AK23:AK26 AC23:AC26 U23:U26 P9:Q10 P13:Q14 P17:Q18 P21:Q22 O25:P26 P29:Q30 P33:Q34 P37:Q38 AN9:AO10 AN13:AO14 AN17:AO18 AN21:AO22 AN29:AO30 AN33:AO34 AN37:AO38 AF9:AG10 AF13:AG14 AF17:AG18 AF21:AG22 AE25:AF26 AF29:AG30 AF33:AG34 AF37:AG38 X9:Y10 X13:Y14 X17:Y18 X21:Y22 W25:X26 X29:Y30 X33:Y34 X37:Y38 H9:I10 H13:I14 H17:I18 H21:I22 G25:H26 H29:I30 H33:I34 H37:I38 AR9:AS10 AR13:AS14 AR17:AS18 AR21:AS22 AQ25:AR26 AR29:AS30 AR33:AS34 AR37:AS38 AJ9:AK10 AJ13:AK14 AJ17:AK18 AJ21:AK22 AI25:AJ26 AJ29:AK30 AJ33:AK34 AJ37:AK38 AB9:AC10 AB13:AC14 AB17:AC18 AB21:AC22 AA25:AB26 AB29:AC30 AB33:AC34 AB37:AC38 T9:U10 T13:U14 T17:U18 T21:U22 S25:T26 T29:U30 T33:U34 T37:U38 L9:M10 L13:M14 L17:M18 L21:M22 K25:L26 L29:M30 L33:M34 L37:M38 M66:M69 M109:M112 M152:M155 AS66:AS69 AS109:AS112 AS152:AS155 Q66:Q69 Q109:Q112 Q152:Q155 P48:Q49 P91:Q92 P134:Q135 AN48:AO49 AN91:AO92 AN134:AO135 AF48:AG49 AF91:AG92 AF134:AG135 X48:Y49 X91:Y92 X134:Y135 H48:I49 H91:I92 H134:I135 AO66:AO69 AO109:AO112 AO152:AO155 AG66:AG69 AG109:AG112 AG152:AG155 Y66:Y69 Y109:Y112 Y152:Y155 I66:I69 I109:I112 I152:I155 AR48:AS49 AR91:AS92 AR134:AS135 AJ48:AK49 AJ91:AK92 AJ134:AK135 AB48:AC49 AB91:AC92 AB134:AC135 T48:U49 T91:U92 T134:U135 L48:M49 L91:M92 L134:M135 AK66:AK69 AK109:AK112 AK152:AK155 AC66:AC69 AC109:AC112 AC152:AC155 U66:U69 U109:U112 U152:U155 P52:Q53 P95:Q96 P138:Q139 P56:Q57 P99:Q100 P142:Q143 P60:Q61 P103:Q104 P146:Q147 P64:Q65 P107:Q108 P150:Q151 O68:P69 O111:P112 O154:P155 P72:Q73 P115:Q116 P158:Q159 P76:Q77 P119:Q120 P162:Q163 P80:Q81 P123:Q124 P166:Q167 AN52:AO53 AN95:AO96 AN138:AO139 AN56:AO57 AN99:AO100 AN142:AO143 AN60:AO61 AN103:AO104 AN64:AO65 AN107:AO108 AN72:AO73 AN115:AO116 AN76:AO77 AN119:AO120 AN80:AO81 AN123:AO124 AF52:AG53 AF95:AG96 AF138:AG139 AF56:AG57 AF99:AG100 AF142:AG143 AF60:AG61 AF103:AG104 AF146:AG147 AF64:AG65 AF107:AG108 AF150:AG151 AE68:AF69 AE111:AF112 AE154:AF155 AF72:AG73 AF115:AG116 AF158:AG159 AF76:AG77 AF119:AG120 AF162:AG163 AF80:AG81 AF123:AG124 AF166:AG167 X52:Y53 X95:Y96 X138:Y139 X56:Y57 X99:Y100 X142:Y143 X60:Y61 X103:Y104 X146:Y147 X64:Y65 X107:Y108 X150:Y151 W68:X69 W111:X112 W154:X155 X72:Y73 X115:Y116 X158:Y159 X76:Y77 X119:Y120 X162:Y163 X80:Y81 X123:Y124 X166:Y167 H52:I53 H95:I96 H138:I139 H56:I57 H99:I100 H142:I143 H60:I61 H103:I104 H146:I147 H64:I65 H107:I108 H150:I151 G68:H69 G111:H112 G154:H155 H72:I73 H115:I116 H158:I159 H76:I77 H119:I120 H162:I163 H80:I81 H123:I124 H166:I167 AR52:AS53 AR95:AS96 AR138:AS139 AR56:AS57 AR99:AS100 AR142:AS143 AR60:AS61 AR103:AS104 AR146:AS147 AR64:AS65 AR107:AS108 AR150:AS151 AQ68:AR69 AQ111:AR112 AQ154:AR155 AR72:AS73 AR115:AS116 AR158:AS159 AR76:AS77 AR119:AS120 AR162:AS163 AR80:AS81 AR123:AS124 AR166:AS167 AJ52:AK53 AJ95:AK96 AJ138:AK139 AJ56:AK57 AJ99:AK100 AJ142:AK143 AJ60:AK61 AJ103:AK104 AJ64:AK65 AJ107:AK108 AI68:AJ69 AI111:AJ112 AI154:AJ155 AJ72:AK73 AJ115:AK116 AJ76:AK77 AJ119:AK120 AJ80:AK81 AJ123:AK124 AB52:AC53 AB95:AC96 AB138:AC139 AB56:AC57 AB99:AC100 AB142:AC143 AB60:AC61 AB103:AC104 AB146:AC147 AB64:AC65 AB107:AC108 AB150:AC151 AA68:AB69 AA111:AB112 AA154:AB155 AB72:AC73 AB115:AC116 AB158:AC159 AB76:AC77 AB119:AC120 AB162:AC163 AB80:AC81 AB123:AC124 AB166:AC167 T52:U53 T95:U96 T138:U139 T56:U57 T99:U100 T142:U143 T60:U61 T103:U104 T146:U147 T64:U65 T107:U108 T150:U151 S68:T69 S111:T112 S154:T155 T72:U73 T115:U116 T158:U159 T76:U77 T119:U120 T162:U163 T80:U81 T123:U124 T166:U167 L52:M53 L95:M96 L138:M139 L56:M57 L99:M100 L142:M143 L60:M61 L103:M104 L146:M147 L64:M65 L107:M108 L150:M151 K68:L69 K111:L112 K154:L155 L72:M73 L115:M116 L158:M159 L76:M77 L119:M120 L162:M163 L80:M81 L123:M124 L166:M167 AL25:AN26 AL68:AN69 AL111:AN112 AJ146:AO147 AJ150:AO151 AL154:AN155 AJ158:AO159 AJ162:AO163 AJ166:AO167">
    <cfRule type="cellIs" dxfId="108" priority="32" stopIfTrue="1" operator="equal">
      <formula>0</formula>
    </cfRule>
  </conditionalFormatting>
  <conditionalFormatting sqref="F5:AS44 F48:AS87 F91:AS130 F134:AS173">
    <cfRule type="cellIs" dxfId="107" priority="30" stopIfTrue="1" operator="notEqual">
      <formula>0</formula>
    </cfRule>
    <cfRule type="cellIs" dxfId="106" priority="31" stopIfTrue="1" operator="equal">
      <formula>0</formula>
    </cfRule>
  </conditionalFormatting>
  <conditionalFormatting sqref="AM5:AM6">
    <cfRule type="cellIs" dxfId="105" priority="29" stopIfTrue="1" operator="equal">
      <formula>0</formula>
    </cfRule>
  </conditionalFormatting>
  <conditionalFormatting sqref="AM9:AM10">
    <cfRule type="cellIs" dxfId="104" priority="28" stopIfTrue="1" operator="equal">
      <formula>0</formula>
    </cfRule>
  </conditionalFormatting>
  <conditionalFormatting sqref="AM13:AM14">
    <cfRule type="cellIs" dxfId="103" priority="27" stopIfTrue="1" operator="equal">
      <formula>0</formula>
    </cfRule>
  </conditionalFormatting>
  <conditionalFormatting sqref="AM17:AM18">
    <cfRule type="cellIs" dxfId="102" priority="26" stopIfTrue="1" operator="equal">
      <formula>0</formula>
    </cfRule>
  </conditionalFormatting>
  <conditionalFormatting sqref="AL9:AL10">
    <cfRule type="cellIs" dxfId="101" priority="25" stopIfTrue="1" operator="equal">
      <formula>0</formula>
    </cfRule>
  </conditionalFormatting>
  <conditionalFormatting sqref="AL13:AL14">
    <cfRule type="cellIs" dxfId="100" priority="24" stopIfTrue="1" operator="equal">
      <formula>0</formula>
    </cfRule>
  </conditionalFormatting>
  <conditionalFormatting sqref="AL17:AL18">
    <cfRule type="cellIs" dxfId="99" priority="23" stopIfTrue="1" operator="equal">
      <formula>0</formula>
    </cfRule>
  </conditionalFormatting>
  <conditionalFormatting sqref="AL21:AM22">
    <cfRule type="cellIs" dxfId="98" priority="22" stopIfTrue="1" operator="equal">
      <formula>0</formula>
    </cfRule>
  </conditionalFormatting>
  <conditionalFormatting sqref="AL29:AM30">
    <cfRule type="cellIs" dxfId="97" priority="21" stopIfTrue="1" operator="equal">
      <formula>0</formula>
    </cfRule>
  </conditionalFormatting>
  <conditionalFormatting sqref="AL33:AM34">
    <cfRule type="cellIs" dxfId="96" priority="20" stopIfTrue="1" operator="equal">
      <formula>0</formula>
    </cfRule>
  </conditionalFormatting>
  <conditionalFormatting sqref="AL37:AM38">
    <cfRule type="cellIs" dxfId="95" priority="19" stopIfTrue="1" operator="equal">
      <formula>0</formula>
    </cfRule>
  </conditionalFormatting>
  <conditionalFormatting sqref="AL48:AM49">
    <cfRule type="cellIs" dxfId="94" priority="18" stopIfTrue="1" operator="equal">
      <formula>0</formula>
    </cfRule>
  </conditionalFormatting>
  <conditionalFormatting sqref="AL52:AM53">
    <cfRule type="cellIs" dxfId="93" priority="17" stopIfTrue="1" operator="equal">
      <formula>0</formula>
    </cfRule>
  </conditionalFormatting>
  <conditionalFormatting sqref="AL56:AM57">
    <cfRule type="cellIs" dxfId="92" priority="16" stopIfTrue="1" operator="equal">
      <formula>0</formula>
    </cfRule>
  </conditionalFormatting>
  <conditionalFormatting sqref="AL60:AM61">
    <cfRule type="cellIs" dxfId="91" priority="15" stopIfTrue="1" operator="equal">
      <formula>0</formula>
    </cfRule>
  </conditionalFormatting>
  <conditionalFormatting sqref="AL64:AM65">
    <cfRule type="cellIs" dxfId="90" priority="14" stopIfTrue="1" operator="equal">
      <formula>0</formula>
    </cfRule>
  </conditionalFormatting>
  <conditionalFormatting sqref="AL72:AM73">
    <cfRule type="cellIs" dxfId="89" priority="13" stopIfTrue="1" operator="equal">
      <formula>0</formula>
    </cfRule>
  </conditionalFormatting>
  <conditionalFormatting sqref="AL76:AM77">
    <cfRule type="cellIs" dxfId="88" priority="12" stopIfTrue="1" operator="equal">
      <formula>0</formula>
    </cfRule>
  </conditionalFormatting>
  <conditionalFormatting sqref="AL80:AM81">
    <cfRule type="cellIs" dxfId="87" priority="11" stopIfTrue="1" operator="equal">
      <formula>0</formula>
    </cfRule>
  </conditionalFormatting>
  <conditionalFormatting sqref="AL91:AM92">
    <cfRule type="cellIs" dxfId="86" priority="10" stopIfTrue="1" operator="equal">
      <formula>0</formula>
    </cfRule>
  </conditionalFormatting>
  <conditionalFormatting sqref="AL95:AM96">
    <cfRule type="cellIs" dxfId="85" priority="9" stopIfTrue="1" operator="equal">
      <formula>0</formula>
    </cfRule>
  </conditionalFormatting>
  <conditionalFormatting sqref="AL99:AM100">
    <cfRule type="cellIs" dxfId="84" priority="8" stopIfTrue="1" operator="equal">
      <formula>0</formula>
    </cfRule>
  </conditionalFormatting>
  <conditionalFormatting sqref="AL103:AM104">
    <cfRule type="cellIs" dxfId="83" priority="7" stopIfTrue="1" operator="equal">
      <formula>0</formula>
    </cfRule>
  </conditionalFormatting>
  <conditionalFormatting sqref="AL107:AM108">
    <cfRule type="cellIs" dxfId="82" priority="6" stopIfTrue="1" operator="equal">
      <formula>0</formula>
    </cfRule>
  </conditionalFormatting>
  <conditionalFormatting sqref="AL115:AM116">
    <cfRule type="cellIs" dxfId="81" priority="5" stopIfTrue="1" operator="equal">
      <formula>0</formula>
    </cfRule>
  </conditionalFormatting>
  <conditionalFormatting sqref="AL119:AM120">
    <cfRule type="cellIs" dxfId="80" priority="4" stopIfTrue="1" operator="equal">
      <formula>0</formula>
    </cfRule>
  </conditionalFormatting>
  <conditionalFormatting sqref="AL123:AM124">
    <cfRule type="cellIs" dxfId="79" priority="3" stopIfTrue="1" operator="equal">
      <formula>0</formula>
    </cfRule>
  </conditionalFormatting>
  <conditionalFormatting sqref="AL138:AM139">
    <cfRule type="cellIs" dxfId="78" priority="2" stopIfTrue="1" operator="equal">
      <formula>0</formula>
    </cfRule>
  </conditionalFormatting>
  <conditionalFormatting sqref="AL142:AM143">
    <cfRule type="cellIs" dxfId="77" priority="1" stopIfTrue="1" operator="equal">
      <formula>0</formula>
    </cfRule>
  </conditionalFormatting>
  <printOptions horizontalCentered="1" verticalCentered="1"/>
  <pageMargins left="0.39370078740157483" right="0.39370078740157483" top="0.39370078740157483" bottom="0.39370078740157483" header="0.19685039370078741" footer="0.19685039370078741"/>
  <pageSetup paperSize="143" scale="1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1">
    <tabColor indexed="17"/>
  </sheetPr>
  <dimension ref="A1:N170"/>
  <sheetViews>
    <sheetView zoomScale="10" zoomScaleNormal="10" zoomScaleSheetLayoutView="25" zoomScalePageLayoutView="10" workbookViewId="0">
      <selection activeCell="O3" sqref="O1:O1048576"/>
    </sheetView>
  </sheetViews>
  <sheetFormatPr defaultRowHeight="23.25" x14ac:dyDescent="0.35"/>
  <cols>
    <col min="1" max="1" width="15.7109375" style="683" customWidth="1"/>
    <col min="2" max="2" width="3.7109375" style="688" customWidth="1"/>
    <col min="3" max="7" width="40.7109375" style="670" customWidth="1"/>
    <col min="8" max="8" width="15.7109375" style="683" customWidth="1"/>
    <col min="9" max="9" width="3.7109375" style="688" customWidth="1"/>
    <col min="10" max="14" width="40.7109375" style="381" customWidth="1"/>
    <col min="15" max="15" width="0" style="381" hidden="1" customWidth="1"/>
    <col min="16" max="16384" width="9.140625" style="381"/>
  </cols>
  <sheetData>
    <row r="1" spans="1:14" ht="39.950000000000003" customHeight="1" thickBot="1" x14ac:dyDescent="0.55000000000000004">
      <c r="A1" s="677" t="s">
        <v>744</v>
      </c>
      <c r="B1" s="684"/>
      <c r="C1" s="666"/>
      <c r="D1" s="381"/>
      <c r="E1" s="381"/>
      <c r="F1" s="697" t="str">
        <f>Section1Program!A1</f>
        <v>2009 / 2010 - SPRING TERM</v>
      </c>
      <c r="G1" s="701" t="s">
        <v>745</v>
      </c>
      <c r="H1" s="677" t="s">
        <v>744</v>
      </c>
      <c r="I1" s="684"/>
      <c r="J1" s="666"/>
      <c r="M1" s="697" t="str">
        <f>Section1Program!A1</f>
        <v>2009 / 2010 - SPRING TERM</v>
      </c>
      <c r="N1" s="701" t="s">
        <v>746</v>
      </c>
    </row>
    <row r="2" spans="1:14" s="700" customFormat="1" ht="21.95" customHeight="1" x14ac:dyDescent="0.3">
      <c r="A2" s="1068" t="s">
        <v>713</v>
      </c>
      <c r="B2" s="1069"/>
      <c r="C2" s="698" t="s">
        <v>148</v>
      </c>
      <c r="D2" s="698" t="s">
        <v>149</v>
      </c>
      <c r="E2" s="698" t="s">
        <v>150</v>
      </c>
      <c r="F2" s="698" t="s">
        <v>151</v>
      </c>
      <c r="G2" s="699" t="s">
        <v>152</v>
      </c>
      <c r="H2" s="1068" t="s">
        <v>716</v>
      </c>
      <c r="I2" s="1069"/>
      <c r="J2" s="698" t="s">
        <v>148</v>
      </c>
      <c r="K2" s="698" t="s">
        <v>149</v>
      </c>
      <c r="L2" s="698" t="s">
        <v>150</v>
      </c>
      <c r="M2" s="698" t="s">
        <v>151</v>
      </c>
      <c r="N2" s="699" t="s">
        <v>152</v>
      </c>
    </row>
    <row r="3" spans="1:14" ht="18" customHeight="1" x14ac:dyDescent="0.2">
      <c r="A3" s="1070"/>
      <c r="B3" s="1071"/>
      <c r="C3" s="667">
        <v>1</v>
      </c>
      <c r="D3" s="667">
        <v>2</v>
      </c>
      <c r="E3" s="667">
        <v>3</v>
      </c>
      <c r="F3" s="667">
        <v>4</v>
      </c>
      <c r="G3" s="668">
        <v>5</v>
      </c>
      <c r="H3" s="1070"/>
      <c r="I3" s="1071"/>
      <c r="J3" s="667">
        <v>1</v>
      </c>
      <c r="K3" s="667">
        <v>2</v>
      </c>
      <c r="L3" s="667">
        <v>3</v>
      </c>
      <c r="M3" s="667">
        <v>4</v>
      </c>
      <c r="N3" s="668">
        <v>5</v>
      </c>
    </row>
    <row r="4" spans="1:14" s="693" customFormat="1" ht="20.100000000000001" customHeight="1" x14ac:dyDescent="0.35">
      <c r="A4" s="689">
        <v>0.375</v>
      </c>
      <c r="B4" s="690">
        <v>1</v>
      </c>
      <c r="C4" s="691" t="str">
        <f>Section1Draft!E5</f>
        <v>ES 105.01</v>
      </c>
      <c r="D4" s="691" t="str">
        <f>Section1Draft!F5</f>
        <v>ARCH 143.01</v>
      </c>
      <c r="E4" s="691" t="str">
        <f>Section1Draft!G5</f>
        <v>ARCH 101.01</v>
      </c>
      <c r="F4" s="691">
        <f>Section1Draft!H5</f>
        <v>0</v>
      </c>
      <c r="G4" s="692">
        <f>Section1Draft!I5</f>
        <v>0</v>
      </c>
      <c r="H4" s="689">
        <v>0.375</v>
      </c>
      <c r="I4" s="690">
        <v>1</v>
      </c>
      <c r="J4" s="691">
        <f>Section1Draft!L5</f>
        <v>0</v>
      </c>
      <c r="K4" s="691">
        <f>Section1Draft!M5</f>
        <v>0</v>
      </c>
      <c r="L4" s="691" t="str">
        <f>Section1Draft!N5</f>
        <v>ES 106.04</v>
      </c>
      <c r="M4" s="691">
        <f>Section1Draft!O5</f>
        <v>0</v>
      </c>
      <c r="N4" s="692">
        <f>Section1Draft!P5</f>
        <v>0</v>
      </c>
    </row>
    <row r="5" spans="1:14" ht="20.100000000000001" customHeight="1" x14ac:dyDescent="0.35">
      <c r="A5" s="678"/>
      <c r="B5" s="685"/>
      <c r="C5" s="671" t="str">
        <f>VLOOKUP(C4,'Course List (program)'!$G$2:$L$100,2,FALSE)</f>
        <v>Engineering &amp; Architectural Literature</v>
      </c>
      <c r="D5" s="671" t="str">
        <f>VLOOKUP(D4,'Course List (program)'!$G$2:$L$100,2,FALSE)</f>
        <v>Building Materials</v>
      </c>
      <c r="E5" s="671" t="str">
        <f>VLOOKUP(E4,'Course List (program)'!$G$2:$L$100,2,FALSE)</f>
        <v>Architectural Basic Design I</v>
      </c>
      <c r="F5" s="671" t="e">
        <f>VLOOKUP(F4,'Course List (program)'!$G$2:$L$100,2,FALSE)</f>
        <v>#N/A</v>
      </c>
      <c r="G5" s="673" t="e">
        <f>VLOOKUP(G4,'Course List (program)'!$G$2:$L$100,2,FALSE)</f>
        <v>#N/A</v>
      </c>
      <c r="H5" s="678"/>
      <c r="I5" s="685"/>
      <c r="J5" s="671" t="e">
        <f>VLOOKUP(J4,'Course List (program)'!$G$2:$L$100,2,FALSE)</f>
        <v>#N/A</v>
      </c>
      <c r="K5" s="671" t="e">
        <f>VLOOKUP(K4,'Course List (program)'!$G$2:$L$100,2,FALSE)</f>
        <v>#N/A</v>
      </c>
      <c r="L5" s="671" t="str">
        <f>VLOOKUP(L4,'Course List (program)'!$G$2:$L$100,2,FALSE)</f>
        <v>Technical Report Writing and Presentation Skills</v>
      </c>
      <c r="M5" s="671" t="e">
        <f>VLOOKUP(M4,'Course List (program)'!$G$2:$L$100,2,FALSE)</f>
        <v>#N/A</v>
      </c>
      <c r="N5" s="673" t="e">
        <f>VLOOKUP(N4,'Course List (program)'!$G$2:$L$100,2,FALSE)</f>
        <v>#N/A</v>
      </c>
    </row>
    <row r="6" spans="1:14" ht="20.100000000000001" customHeight="1" x14ac:dyDescent="0.35">
      <c r="A6" s="678"/>
      <c r="B6" s="685"/>
      <c r="C6" s="671" t="str">
        <f>VLOOKUP(C4,'Course List (program)'!$G$2:$L$100,3,FALSE)</f>
        <v>Staff0</v>
      </c>
      <c r="D6" s="671" t="str">
        <f>VLOOKUP(D4,'Course List (program)'!$G$2:$L$100,3,FALSE)</f>
        <v>Doç. Dr. Füsun SEZEN</v>
      </c>
      <c r="E6" s="671" t="str">
        <f>VLOOKUP(E4,'Course List (program)'!$G$2:$L$100,3,FALSE)</f>
        <v>Yrd. Doç. Dr. Aslı ERGENOĞLU</v>
      </c>
      <c r="F6" s="671" t="e">
        <f>VLOOKUP(F4,'Course List (program)'!$G$2:$L$100,3,FALSE)</f>
        <v>#N/A</v>
      </c>
      <c r="G6" s="673" t="e">
        <f>VLOOKUP(G4,'Course List (program)'!$G$2:$L$100,3,FALSE)</f>
        <v>#N/A</v>
      </c>
      <c r="H6" s="678"/>
      <c r="I6" s="685"/>
      <c r="J6" s="671" t="e">
        <f>VLOOKUP(J4,'Course List (program)'!$G$2:$L$100,3,FALSE)</f>
        <v>#N/A</v>
      </c>
      <c r="K6" s="671" t="e">
        <f>VLOOKUP(K4,'Course List (program)'!$G$2:$L$100,3,FALSE)</f>
        <v>#N/A</v>
      </c>
      <c r="L6" s="671" t="str">
        <f>VLOOKUP(L4,'Course List (program)'!$G$2:$L$100,3,FALSE)</f>
        <v>Staff1</v>
      </c>
      <c r="M6" s="671" t="e">
        <f>VLOOKUP(M4,'Course List (program)'!$G$2:$L$100,3,FALSE)</f>
        <v>#N/A</v>
      </c>
      <c r="N6" s="673" t="e">
        <f>VLOOKUP(N4,'Course List (program)'!$G$2:$L$100,3,FALSE)</f>
        <v>#N/A</v>
      </c>
    </row>
    <row r="7" spans="1:14" ht="20.100000000000001" customHeight="1" x14ac:dyDescent="0.35">
      <c r="A7" s="679"/>
      <c r="B7" s="686"/>
      <c r="C7" s="672">
        <f>VLOOKUP(C4,'Course List (program)'!$G$2:$L$100,6,FALSE)</f>
        <v>0</v>
      </c>
      <c r="D7" s="672">
        <f>VLOOKUP(D4,'Course List (program)'!$G$2:$L$100,6,FALSE)</f>
        <v>0</v>
      </c>
      <c r="E7" s="672">
        <f>VLOOKUP(E4,'Course List (program)'!$G$2:$L$100,6,FALSE)</f>
        <v>0</v>
      </c>
      <c r="F7" s="672" t="e">
        <f>VLOOKUP(F4,'Course List (program)'!$G$2:$L$100,6,FALSE)</f>
        <v>#N/A</v>
      </c>
      <c r="G7" s="674" t="e">
        <f>VLOOKUP(G4,'Course List (program)'!$G$2:$L$100,6,FALSE)</f>
        <v>#N/A</v>
      </c>
      <c r="H7" s="679"/>
      <c r="I7" s="686"/>
      <c r="J7" s="672" t="e">
        <f>VLOOKUP(J4,'Course List (program)'!$G$2:$L$100,6,FALSE)</f>
        <v>#N/A</v>
      </c>
      <c r="K7" s="672" t="e">
        <f>VLOOKUP(K4,'Course List (program)'!$G$2:$L$100,6,FALSE)</f>
        <v>#N/A</v>
      </c>
      <c r="L7" s="672">
        <f>VLOOKUP(L4,'Course List (program)'!$G$2:$L$100,6,FALSE)</f>
        <v>0</v>
      </c>
      <c r="M7" s="672" t="e">
        <f>VLOOKUP(M4,'Course List (program)'!$G$2:$L$100,6,FALSE)</f>
        <v>#N/A</v>
      </c>
      <c r="N7" s="674" t="e">
        <f>VLOOKUP(N4,'Course List (program)'!$G$2:$L$100,6,FALSE)</f>
        <v>#N/A</v>
      </c>
    </row>
    <row r="8" spans="1:14" s="693" customFormat="1" ht="20.100000000000001" customHeight="1" x14ac:dyDescent="0.35">
      <c r="A8" s="689">
        <v>0.41666666666666669</v>
      </c>
      <c r="B8" s="690">
        <v>2</v>
      </c>
      <c r="C8" s="691" t="str">
        <f>Section1Draft!E7</f>
        <v>ES 105.01</v>
      </c>
      <c r="D8" s="691" t="str">
        <f>Section1Draft!F7</f>
        <v>ARCH 143.01</v>
      </c>
      <c r="E8" s="691" t="str">
        <f>Section1Draft!G7</f>
        <v>ARCH 101.01</v>
      </c>
      <c r="F8" s="691">
        <f>Section1Draft!H7</f>
        <v>0</v>
      </c>
      <c r="G8" s="692">
        <f>Section1Draft!I7</f>
        <v>0</v>
      </c>
      <c r="H8" s="689">
        <v>0.41666666666666669</v>
      </c>
      <c r="I8" s="690">
        <v>2</v>
      </c>
      <c r="J8" s="691">
        <f>Section1Draft!L7</f>
        <v>0</v>
      </c>
      <c r="K8" s="691">
        <f>Section1Draft!M7</f>
        <v>0</v>
      </c>
      <c r="L8" s="691" t="str">
        <f>Section1Draft!N7</f>
        <v>ES 106.04</v>
      </c>
      <c r="M8" s="691">
        <f>Section1Draft!O7</f>
        <v>0</v>
      </c>
      <c r="N8" s="692">
        <f>Section1Draft!P7</f>
        <v>0</v>
      </c>
    </row>
    <row r="9" spans="1:14" ht="20.100000000000001" customHeight="1" x14ac:dyDescent="0.35">
      <c r="A9" s="679"/>
      <c r="B9" s="686"/>
      <c r="C9" s="671" t="str">
        <f>VLOOKUP(C8,'Course List (program)'!$G$2:$L$100,2,FALSE)</f>
        <v>Engineering &amp; Architectural Literature</v>
      </c>
      <c r="D9" s="671" t="str">
        <f>VLOOKUP(D8,'Course List (program)'!$G$2:$L$100,2,FALSE)</f>
        <v>Building Materials</v>
      </c>
      <c r="E9" s="671" t="str">
        <f>VLOOKUP(E8,'Course List (program)'!$G$2:$L$100,2,FALSE)</f>
        <v>Architectural Basic Design I</v>
      </c>
      <c r="F9" s="671" t="e">
        <f>VLOOKUP(F8,'Course List (program)'!$G$2:$L$100,2,FALSE)</f>
        <v>#N/A</v>
      </c>
      <c r="G9" s="673" t="e">
        <f>VLOOKUP(G8,'Course List (program)'!$G$2:$L$100,2,FALSE)</f>
        <v>#N/A</v>
      </c>
      <c r="H9" s="679"/>
      <c r="I9" s="686"/>
      <c r="J9" s="671" t="e">
        <f>VLOOKUP(J8,'Course List (program)'!$G$2:$L$100,2,FALSE)</f>
        <v>#N/A</v>
      </c>
      <c r="K9" s="671" t="e">
        <f>VLOOKUP(K8,'Course List (program)'!$G$2:$L$100,2,FALSE)</f>
        <v>#N/A</v>
      </c>
      <c r="L9" s="671" t="str">
        <f>VLOOKUP(L8,'Course List (program)'!$G$2:$L$100,2,FALSE)</f>
        <v>Technical Report Writing and Presentation Skills</v>
      </c>
      <c r="M9" s="671" t="e">
        <f>VLOOKUP(M8,'Course List (program)'!$G$2:$L$100,2,FALSE)</f>
        <v>#N/A</v>
      </c>
      <c r="N9" s="673" t="e">
        <f>VLOOKUP(N8,'Course List (program)'!$G$2:$L$100,2,FALSE)</f>
        <v>#N/A</v>
      </c>
    </row>
    <row r="10" spans="1:14" ht="20.100000000000001" customHeight="1" x14ac:dyDescent="0.35">
      <c r="A10" s="680"/>
      <c r="B10" s="685"/>
      <c r="C10" s="671" t="str">
        <f>VLOOKUP(C8,'Course List (program)'!$G$2:$L$100,3,FALSE)</f>
        <v>Staff0</v>
      </c>
      <c r="D10" s="671" t="str">
        <f>VLOOKUP(D8,'Course List (program)'!$G$2:$L$100,3,FALSE)</f>
        <v>Doç. Dr. Füsun SEZEN</v>
      </c>
      <c r="E10" s="671" t="str">
        <f>VLOOKUP(E8,'Course List (program)'!$G$2:$L$100,3,FALSE)</f>
        <v>Yrd. Doç. Dr. Aslı ERGENOĞLU</v>
      </c>
      <c r="F10" s="671" t="e">
        <f>VLOOKUP(F8,'Course List (program)'!$G$2:$L$100,3,FALSE)</f>
        <v>#N/A</v>
      </c>
      <c r="G10" s="673" t="e">
        <f>VLOOKUP(G8,'Course List (program)'!$G$2:$L$100,3,FALSE)</f>
        <v>#N/A</v>
      </c>
      <c r="H10" s="680"/>
      <c r="I10" s="685"/>
      <c r="J10" s="671" t="e">
        <f>VLOOKUP(J8,'Course List (program)'!$G$2:$L$100,3,FALSE)</f>
        <v>#N/A</v>
      </c>
      <c r="K10" s="671" t="e">
        <f>VLOOKUP(K8,'Course List (program)'!$G$2:$L$100,3,FALSE)</f>
        <v>#N/A</v>
      </c>
      <c r="L10" s="671" t="str">
        <f>VLOOKUP(L8,'Course List (program)'!$G$2:$L$100,3,FALSE)</f>
        <v>Staff1</v>
      </c>
      <c r="M10" s="671" t="e">
        <f>VLOOKUP(M8,'Course List (program)'!$G$2:$L$100,3,FALSE)</f>
        <v>#N/A</v>
      </c>
      <c r="N10" s="673" t="e">
        <f>VLOOKUP(N8,'Course List (program)'!$G$2:$L$100,3,FALSE)</f>
        <v>#N/A</v>
      </c>
    </row>
    <row r="11" spans="1:14" ht="20.100000000000001" customHeight="1" x14ac:dyDescent="0.35">
      <c r="A11" s="680"/>
      <c r="B11" s="685"/>
      <c r="C11" s="672">
        <f>VLOOKUP(C8,'Course List (program)'!$G$2:$L$100,6,FALSE)</f>
        <v>0</v>
      </c>
      <c r="D11" s="672">
        <f>VLOOKUP(D8,'Course List (program)'!$G$2:$L$100,6,FALSE)</f>
        <v>0</v>
      </c>
      <c r="E11" s="672">
        <f>VLOOKUP(E8,'Course List (program)'!$G$2:$L$100,6,FALSE)</f>
        <v>0</v>
      </c>
      <c r="F11" s="672" t="e">
        <f>VLOOKUP(F8,'Course List (program)'!$G$2:$L$100,6,FALSE)</f>
        <v>#N/A</v>
      </c>
      <c r="G11" s="674" t="e">
        <f>VLOOKUP(G8,'Course List (program)'!$G$2:$L$100,6,FALSE)</f>
        <v>#N/A</v>
      </c>
      <c r="H11" s="680"/>
      <c r="I11" s="685"/>
      <c r="J11" s="672" t="e">
        <f>VLOOKUP(J8,'Course List (program)'!$G$2:$L$100,6,FALSE)</f>
        <v>#N/A</v>
      </c>
      <c r="K11" s="672" t="e">
        <f>VLOOKUP(K8,'Course List (program)'!$G$2:$L$100,6,FALSE)</f>
        <v>#N/A</v>
      </c>
      <c r="L11" s="672">
        <f>VLOOKUP(L8,'Course List (program)'!$G$2:$L$100,6,FALSE)</f>
        <v>0</v>
      </c>
      <c r="M11" s="672" t="e">
        <f>VLOOKUP(M8,'Course List (program)'!$G$2:$L$100,6,FALSE)</f>
        <v>#N/A</v>
      </c>
      <c r="N11" s="674" t="e">
        <f>VLOOKUP(N8,'Course List (program)'!$G$2:$L$100,6,FALSE)</f>
        <v>#N/A</v>
      </c>
    </row>
    <row r="12" spans="1:14" s="693" customFormat="1" ht="20.100000000000001" customHeight="1" x14ac:dyDescent="0.35">
      <c r="A12" s="689">
        <v>0.45833333333333331</v>
      </c>
      <c r="B12" s="690">
        <v>3</v>
      </c>
      <c r="C12" s="691">
        <f>Section1Draft!E9</f>
        <v>0</v>
      </c>
      <c r="D12" s="691" t="str">
        <f>Section1Draft!F9</f>
        <v>ARCH 143.01</v>
      </c>
      <c r="E12" s="691" t="str">
        <f>Section1Draft!G9</f>
        <v>ES 105.01</v>
      </c>
      <c r="F12" s="691">
        <f>Section1Draft!H9</f>
        <v>0</v>
      </c>
      <c r="G12" s="692">
        <f>Section1Draft!I9</f>
        <v>0</v>
      </c>
      <c r="H12" s="689">
        <v>0.45833333333333331</v>
      </c>
      <c r="I12" s="690">
        <v>3</v>
      </c>
      <c r="J12" s="691" t="str">
        <f>Section1Draft!L9</f>
        <v>MATH 153.01</v>
      </c>
      <c r="K12" s="691">
        <f>Section1Draft!M9</f>
        <v>0</v>
      </c>
      <c r="L12" s="691" t="str">
        <f>Section1Draft!N9</f>
        <v>MATH 153.01</v>
      </c>
      <c r="M12" s="691">
        <f>Section1Draft!O9</f>
        <v>0</v>
      </c>
      <c r="N12" s="692">
        <f>Section1Draft!P9</f>
        <v>0</v>
      </c>
    </row>
    <row r="13" spans="1:14" ht="20.100000000000001" customHeight="1" x14ac:dyDescent="0.35">
      <c r="A13" s="679"/>
      <c r="B13" s="686"/>
      <c r="C13" s="671" t="e">
        <f>VLOOKUP(C12,'Course List (program)'!$G$2:$L$100,2,FALSE)</f>
        <v>#N/A</v>
      </c>
      <c r="D13" s="671" t="str">
        <f>VLOOKUP(D12,'Course List (program)'!$G$2:$L$100,2,FALSE)</f>
        <v>Building Materials</v>
      </c>
      <c r="E13" s="671" t="str">
        <f>VLOOKUP(E12,'Course List (program)'!$G$2:$L$100,2,FALSE)</f>
        <v>Engineering &amp; Architectural Literature</v>
      </c>
      <c r="F13" s="671" t="e">
        <f>VLOOKUP(F12,'Course List (program)'!$G$2:$L$100,2,FALSE)</f>
        <v>#N/A</v>
      </c>
      <c r="G13" s="673" t="e">
        <f>VLOOKUP(G12,'Course List (program)'!$G$2:$L$100,2,FALSE)</f>
        <v>#N/A</v>
      </c>
      <c r="H13" s="679"/>
      <c r="I13" s="686"/>
      <c r="J13" s="671" t="str">
        <f>VLOOKUP(J12,'Course List (program)'!$G$2:$L$100,2,FALSE)</f>
        <v>Mathematics for Architects</v>
      </c>
      <c r="K13" s="671" t="e">
        <f>VLOOKUP(K12,'Course List (program)'!$G$2:$L$100,2,FALSE)</f>
        <v>#N/A</v>
      </c>
      <c r="L13" s="671" t="str">
        <f>VLOOKUP(L12,'Course List (program)'!$G$2:$L$100,2,FALSE)</f>
        <v>Mathematics for Architects</v>
      </c>
      <c r="M13" s="671" t="e">
        <f>VLOOKUP(M12,'Course List (program)'!$G$2:$L$100,2,FALSE)</f>
        <v>#N/A</v>
      </c>
      <c r="N13" s="673" t="e">
        <f>VLOOKUP(N12,'Course List (program)'!$G$2:$L$100,2,FALSE)</f>
        <v>#N/A</v>
      </c>
    </row>
    <row r="14" spans="1:14" ht="20.100000000000001" customHeight="1" x14ac:dyDescent="0.35">
      <c r="A14" s="680"/>
      <c r="B14" s="685"/>
      <c r="C14" s="671" t="e">
        <f>VLOOKUP(C12,'Course List (program)'!$G$2:$L$100,3,FALSE)</f>
        <v>#N/A</v>
      </c>
      <c r="D14" s="671" t="str">
        <f>VLOOKUP(D12,'Course List (program)'!$G$2:$L$100,3,FALSE)</f>
        <v>Doç. Dr. Füsun SEZEN</v>
      </c>
      <c r="E14" s="671" t="str">
        <f>VLOOKUP(E12,'Course List (program)'!$G$2:$L$100,3,FALSE)</f>
        <v>Staff0</v>
      </c>
      <c r="F14" s="671" t="e">
        <f>VLOOKUP(F12,'Course List (program)'!$G$2:$L$100,3,FALSE)</f>
        <v>#N/A</v>
      </c>
      <c r="G14" s="673" t="e">
        <f>VLOOKUP(G12,'Course List (program)'!$G$2:$L$100,3,FALSE)</f>
        <v>#N/A</v>
      </c>
      <c r="H14" s="680"/>
      <c r="I14" s="685"/>
      <c r="J14" s="671" t="str">
        <f>VLOOKUP(J12,'Course List (program)'!$G$2:$L$100,3,FALSE)</f>
        <v>Doç. Dr. Ender ABADOĞLU</v>
      </c>
      <c r="K14" s="671" t="e">
        <f>VLOOKUP(K12,'Course List (program)'!$G$2:$L$100,3,FALSE)</f>
        <v>#N/A</v>
      </c>
      <c r="L14" s="671" t="str">
        <f>VLOOKUP(L12,'Course List (program)'!$G$2:$L$100,3,FALSE)</f>
        <v>Doç. Dr. Ender ABADOĞLU</v>
      </c>
      <c r="M14" s="671" t="e">
        <f>VLOOKUP(M12,'Course List (program)'!$G$2:$L$100,3,FALSE)</f>
        <v>#N/A</v>
      </c>
      <c r="N14" s="673" t="e">
        <f>VLOOKUP(N12,'Course List (program)'!$G$2:$L$100,3,FALSE)</f>
        <v>#N/A</v>
      </c>
    </row>
    <row r="15" spans="1:14" ht="20.100000000000001" customHeight="1" x14ac:dyDescent="0.35">
      <c r="A15" s="680"/>
      <c r="B15" s="685"/>
      <c r="C15" s="672" t="e">
        <f>VLOOKUP(C12,'Course List (program)'!$G$2:$L$100,6,FALSE)</f>
        <v>#N/A</v>
      </c>
      <c r="D15" s="672">
        <f>VLOOKUP(D12,'Course List (program)'!$G$2:$L$100,6,FALSE)</f>
        <v>0</v>
      </c>
      <c r="E15" s="672">
        <f>VLOOKUP(E12,'Course List (program)'!$G$2:$L$100,6,FALSE)</f>
        <v>0</v>
      </c>
      <c r="F15" s="672" t="e">
        <f>VLOOKUP(F12,'Course List (program)'!$G$2:$L$100,6,FALSE)</f>
        <v>#N/A</v>
      </c>
      <c r="G15" s="674" t="e">
        <f>VLOOKUP(G12,'Course List (program)'!$G$2:$L$100,6,FALSE)</f>
        <v>#N/A</v>
      </c>
      <c r="H15" s="680"/>
      <c r="I15" s="685"/>
      <c r="J15" s="672">
        <f>VLOOKUP(J12,'Course List (program)'!$G$2:$L$100,6,FALSE)</f>
        <v>0</v>
      </c>
      <c r="K15" s="672" t="e">
        <f>VLOOKUP(K12,'Course List (program)'!$G$2:$L$100,6,FALSE)</f>
        <v>#N/A</v>
      </c>
      <c r="L15" s="672">
        <f>VLOOKUP(L12,'Course List (program)'!$G$2:$L$100,6,FALSE)</f>
        <v>0</v>
      </c>
      <c r="M15" s="672" t="e">
        <f>VLOOKUP(M12,'Course List (program)'!$G$2:$L$100,6,FALSE)</f>
        <v>#N/A</v>
      </c>
      <c r="N15" s="674" t="e">
        <f>VLOOKUP(N12,'Course List (program)'!$G$2:$L$100,6,FALSE)</f>
        <v>#N/A</v>
      </c>
    </row>
    <row r="16" spans="1:14" s="693" customFormat="1" ht="20.100000000000001" customHeight="1" x14ac:dyDescent="0.35">
      <c r="A16" s="689">
        <v>0.5</v>
      </c>
      <c r="B16" s="690">
        <v>4</v>
      </c>
      <c r="C16" s="691">
        <f>Section1Draft!E11</f>
        <v>0</v>
      </c>
      <c r="D16" s="691">
        <f>Section1Draft!F11</f>
        <v>0</v>
      </c>
      <c r="E16" s="691" t="str">
        <f>Section1Draft!G11</f>
        <v>ARCH 101.11</v>
      </c>
      <c r="F16" s="691">
        <f>Section1Draft!H11</f>
        <v>0</v>
      </c>
      <c r="G16" s="692">
        <f>Section1Draft!I11</f>
        <v>0</v>
      </c>
      <c r="H16" s="689">
        <v>0.5</v>
      </c>
      <c r="I16" s="690">
        <v>4</v>
      </c>
      <c r="J16" s="691" t="str">
        <f>Section1Draft!L11</f>
        <v>MATH 153.01</v>
      </c>
      <c r="K16" s="691">
        <f>Section1Draft!M11</f>
        <v>0</v>
      </c>
      <c r="L16" s="691" t="str">
        <f>Section1Draft!N11</f>
        <v>MATH 153.01</v>
      </c>
      <c r="M16" s="691" t="str">
        <f>Section1Draft!O11</f>
        <v>ES 106.04</v>
      </c>
      <c r="N16" s="692">
        <f>Section1Draft!P11</f>
        <v>0</v>
      </c>
    </row>
    <row r="17" spans="1:14" ht="20.100000000000001" customHeight="1" x14ac:dyDescent="0.35">
      <c r="A17" s="679"/>
      <c r="B17" s="686"/>
      <c r="C17" s="671" t="e">
        <f>VLOOKUP(C16,'Course List (program)'!$G$2:$L$100,2,FALSE)</f>
        <v>#N/A</v>
      </c>
      <c r="D17" s="671" t="e">
        <f>VLOOKUP(D16,'Course List (program)'!$G$2:$L$100,2,FALSE)</f>
        <v>#N/A</v>
      </c>
      <c r="E17" s="671" t="str">
        <f>VLOOKUP(E16,'Course List (program)'!$G$2:$L$100,2,FALSE)</f>
        <v>Architectural Basic Design I</v>
      </c>
      <c r="F17" s="671" t="e">
        <f>VLOOKUP(F16,'Course List (program)'!$G$2:$L$100,2,FALSE)</f>
        <v>#N/A</v>
      </c>
      <c r="G17" s="673" t="e">
        <f>VLOOKUP(G16,'Course List (program)'!$G$2:$L$100,2,FALSE)</f>
        <v>#N/A</v>
      </c>
      <c r="H17" s="679"/>
      <c r="I17" s="686"/>
      <c r="J17" s="671" t="str">
        <f>VLOOKUP(J16,'Course List (program)'!$G$2:$L$100,2,FALSE)</f>
        <v>Mathematics for Architects</v>
      </c>
      <c r="K17" s="671" t="e">
        <f>VLOOKUP(K16,'Course List (program)'!$G$2:$L$100,2,FALSE)</f>
        <v>#N/A</v>
      </c>
      <c r="L17" s="671" t="str">
        <f>VLOOKUP(L16,'Course List (program)'!$G$2:$L$100,2,FALSE)</f>
        <v>Mathematics for Architects</v>
      </c>
      <c r="M17" s="671" t="str">
        <f>VLOOKUP(M16,'Course List (program)'!$G$2:$L$100,2,FALSE)</f>
        <v>Technical Report Writing and Presentation Skills</v>
      </c>
      <c r="N17" s="673" t="e">
        <f>VLOOKUP(N16,'Course List (program)'!$G$2:$L$100,2,FALSE)</f>
        <v>#N/A</v>
      </c>
    </row>
    <row r="18" spans="1:14" ht="20.100000000000001" customHeight="1" x14ac:dyDescent="0.35">
      <c r="A18" s="680"/>
      <c r="B18" s="685"/>
      <c r="C18" s="671" t="e">
        <f>VLOOKUP(C16,'Course List (program)'!$G$2:$L$100,3,FALSE)</f>
        <v>#N/A</v>
      </c>
      <c r="D18" s="671" t="e">
        <f>VLOOKUP(D16,'Course List (program)'!$G$2:$L$100,3,FALSE)</f>
        <v>#N/A</v>
      </c>
      <c r="E18" s="671" t="str">
        <f>VLOOKUP(E16,'Course List (program)'!$G$2:$L$100,3,FALSE)</f>
        <v>Yrd. Doç. Dr. Aslı ERGENOĞLU</v>
      </c>
      <c r="F18" s="671" t="e">
        <f>VLOOKUP(F16,'Course List (program)'!$G$2:$L$100,3,FALSE)</f>
        <v>#N/A</v>
      </c>
      <c r="G18" s="673" t="e">
        <f>VLOOKUP(G16,'Course List (program)'!$G$2:$L$100,3,FALSE)</f>
        <v>#N/A</v>
      </c>
      <c r="H18" s="680"/>
      <c r="I18" s="685"/>
      <c r="J18" s="671" t="str">
        <f>VLOOKUP(J16,'Course List (program)'!$G$2:$L$100,3,FALSE)</f>
        <v>Doç. Dr. Ender ABADOĞLU</v>
      </c>
      <c r="K18" s="671" t="e">
        <f>VLOOKUP(K16,'Course List (program)'!$G$2:$L$100,3,FALSE)</f>
        <v>#N/A</v>
      </c>
      <c r="L18" s="671" t="str">
        <f>VLOOKUP(L16,'Course List (program)'!$G$2:$L$100,3,FALSE)</f>
        <v>Doç. Dr. Ender ABADOĞLU</v>
      </c>
      <c r="M18" s="671" t="str">
        <f>VLOOKUP(M16,'Course List (program)'!$G$2:$L$100,3,FALSE)</f>
        <v>Staff1</v>
      </c>
      <c r="N18" s="673" t="e">
        <f>VLOOKUP(N16,'Course List (program)'!$G$2:$L$100,3,FALSE)</f>
        <v>#N/A</v>
      </c>
    </row>
    <row r="19" spans="1:14" ht="20.100000000000001" customHeight="1" x14ac:dyDescent="0.35">
      <c r="A19" s="680"/>
      <c r="B19" s="685"/>
      <c r="C19" s="672" t="e">
        <f>VLOOKUP(C16,'Course List (program)'!$G$2:$L$100,6,FALSE)</f>
        <v>#N/A</v>
      </c>
      <c r="D19" s="672" t="e">
        <f>VLOOKUP(D16,'Course List (program)'!$G$2:$L$100,6,FALSE)</f>
        <v>#N/A</v>
      </c>
      <c r="E19" s="672">
        <f>VLOOKUP(E16,'Course List (program)'!$G$2:$L$100,6,FALSE)</f>
        <v>0</v>
      </c>
      <c r="F19" s="672" t="e">
        <f>VLOOKUP(F16,'Course List (program)'!$G$2:$L$100,6,FALSE)</f>
        <v>#N/A</v>
      </c>
      <c r="G19" s="674" t="e">
        <f>VLOOKUP(G16,'Course List (program)'!$G$2:$L$100,6,FALSE)</f>
        <v>#N/A</v>
      </c>
      <c r="H19" s="680"/>
      <c r="I19" s="685"/>
      <c r="J19" s="672">
        <f>VLOOKUP(J16,'Course List (program)'!$G$2:$L$100,6,FALSE)</f>
        <v>0</v>
      </c>
      <c r="K19" s="672" t="e">
        <f>VLOOKUP(K16,'Course List (program)'!$G$2:$L$100,6,FALSE)</f>
        <v>#N/A</v>
      </c>
      <c r="L19" s="672">
        <f>VLOOKUP(L16,'Course List (program)'!$G$2:$L$100,6,FALSE)</f>
        <v>0</v>
      </c>
      <c r="M19" s="672">
        <f>VLOOKUP(M16,'Course List (program)'!$G$2:$L$100,6,FALSE)</f>
        <v>0</v>
      </c>
      <c r="N19" s="674" t="e">
        <f>VLOOKUP(N16,'Course List (program)'!$G$2:$L$100,6,FALSE)</f>
        <v>#N/A</v>
      </c>
    </row>
    <row r="20" spans="1:14" s="693" customFormat="1" ht="20.100000000000001" customHeight="1" x14ac:dyDescent="0.35">
      <c r="A20" s="695">
        <v>0.54166666666666663</v>
      </c>
      <c r="B20" s="696">
        <v>5</v>
      </c>
      <c r="C20" s="691" t="str">
        <f>Section1Draft!E13</f>
        <v>HUM 101.0A</v>
      </c>
      <c r="D20" s="691">
        <f>Section1Draft!F13</f>
        <v>0</v>
      </c>
      <c r="E20" s="691" t="str">
        <f>Section1Draft!G13</f>
        <v>ARCH 101.11</v>
      </c>
      <c r="F20" s="691">
        <f>Section1Draft!H13</f>
        <v>0</v>
      </c>
      <c r="G20" s="692" t="str">
        <f>Section1Draft!I13</f>
        <v>ARCH 142.11</v>
      </c>
      <c r="H20" s="695">
        <v>0.54166666666666663</v>
      </c>
      <c r="I20" s="696">
        <v>5</v>
      </c>
      <c r="J20" s="691" t="str">
        <f>Section1Draft!L13</f>
        <v>HUM 102.0A</v>
      </c>
      <c r="K20" s="691" t="str">
        <f>Section1Draft!M13</f>
        <v>ARCH 208.11</v>
      </c>
      <c r="L20" s="691" t="str">
        <f>Section1Draft!N13</f>
        <v>ARCH 106.01</v>
      </c>
      <c r="M20" s="691" t="str">
        <f>Section1Draft!O13</f>
        <v>ARCH 112.11</v>
      </c>
      <c r="N20" s="692" t="str">
        <f>Section1Draft!P13</f>
        <v>ARCH 102.11</v>
      </c>
    </row>
    <row r="21" spans="1:14" ht="20.100000000000001" customHeight="1" x14ac:dyDescent="0.35">
      <c r="A21" s="679"/>
      <c r="B21" s="686"/>
      <c r="C21" s="671" t="str">
        <f>VLOOKUP(C20,'Course List (program)'!$G$2:$L$100,2,FALSE)</f>
        <v>Humanities I</v>
      </c>
      <c r="D21" s="671" t="e">
        <f>VLOOKUP(D20,'Course List (program)'!$G$2:$L$100,2,FALSE)</f>
        <v>#N/A</v>
      </c>
      <c r="E21" s="671" t="str">
        <f>VLOOKUP(E20,'Course List (program)'!$G$2:$L$100,2,FALSE)</f>
        <v>Architectural Basic Design I</v>
      </c>
      <c r="F21" s="671" t="e">
        <f>VLOOKUP(F20,'Course List (program)'!$G$2:$L$100,2,FALSE)</f>
        <v>#N/A</v>
      </c>
      <c r="G21" s="673" t="str">
        <f>VLOOKUP(G20,'Course List (program)'!$G$2:$L$100,2,FALSE)</f>
        <v>Architectural Drawing</v>
      </c>
      <c r="H21" s="679"/>
      <c r="I21" s="686"/>
      <c r="J21" s="671" t="str">
        <f>VLOOKUP(J20,'Course List (program)'!$G$2:$L$100,2,FALSE)</f>
        <v>Humanities II</v>
      </c>
      <c r="K21" s="671" t="str">
        <f>VLOOKUP(K20,'Course List (program)'!$G$2:$L$100,2,FALSE)</f>
        <v>Land Survey</v>
      </c>
      <c r="L21" s="671" t="str">
        <f>VLOOKUP(L20,'Course List (program)'!$G$2:$L$100,2,FALSE)</f>
        <v>Fundamentals of Architecture II</v>
      </c>
      <c r="M21" s="671" t="str">
        <f>VLOOKUP(M20,'Course List (program)'!$G$2:$L$100,2,FALSE)</f>
        <v>Construction I</v>
      </c>
      <c r="N21" s="673" t="str">
        <f>VLOOKUP(N20,'Course List (program)'!$G$2:$L$100,2,FALSE)</f>
        <v>Architectural Basic Design II</v>
      </c>
    </row>
    <row r="22" spans="1:14" ht="20.100000000000001" customHeight="1" x14ac:dyDescent="0.35">
      <c r="A22" s="680"/>
      <c r="B22" s="685"/>
      <c r="C22" s="671" t="str">
        <f>VLOOKUP(C20,'Course List (program)'!$G$2:$L$100,3,FALSE)</f>
        <v>Rectorate1</v>
      </c>
      <c r="D22" s="671" t="e">
        <f>VLOOKUP(D20,'Course List (program)'!$G$2:$L$100,3,FALSE)</f>
        <v>#N/A</v>
      </c>
      <c r="E22" s="671" t="str">
        <f>VLOOKUP(E20,'Course List (program)'!$G$2:$L$100,3,FALSE)</f>
        <v>Yrd. Doç. Dr. Aslı ERGENOĞLU</v>
      </c>
      <c r="F22" s="671" t="e">
        <f>VLOOKUP(F20,'Course List (program)'!$G$2:$L$100,3,FALSE)</f>
        <v>#N/A</v>
      </c>
      <c r="G22" s="673" t="str">
        <f>VLOOKUP(G20,'Course List (program)'!$G$2:$L$100,3,FALSE)</f>
        <v>Öğr. Gör. Sadrettin USLU</v>
      </c>
      <c r="H22" s="680"/>
      <c r="I22" s="685"/>
      <c r="J22" s="671" t="str">
        <f>VLOOKUP(J20,'Course List (program)'!$G$2:$L$100,3,FALSE)</f>
        <v>Rectorate2</v>
      </c>
      <c r="K22" s="671" t="str">
        <f>VLOOKUP(K20,'Course List (program)'!$G$2:$L$100,3,FALSE)</f>
        <v>Öğr. Gör. Turan DÜNDAR</v>
      </c>
      <c r="L22" s="671" t="str">
        <f>VLOOKUP(L20,'Course List (program)'!$G$2:$L$100,3,FALSE)</f>
        <v>Öğr. Gör. M. Arman GÜRAN</v>
      </c>
      <c r="M22" s="671" t="str">
        <f>VLOOKUP(M20,'Course List (program)'!$G$2:$L$100,3,FALSE)</f>
        <v>Doç. Dr. Füsun SEZEN</v>
      </c>
      <c r="N22" s="673" t="str">
        <f>VLOOKUP(N20,'Course List (program)'!$G$2:$L$100,3,FALSE)</f>
        <v>Prof. Dr. Ömer GÜLSEN</v>
      </c>
    </row>
    <row r="23" spans="1:14" ht="20.100000000000001" customHeight="1" x14ac:dyDescent="0.35">
      <c r="A23" s="680"/>
      <c r="B23" s="685"/>
      <c r="C23" s="672">
        <f>VLOOKUP(C20,'Course List (program)'!$G$2:$L$100,6,FALSE)</f>
        <v>0</v>
      </c>
      <c r="D23" s="672" t="e">
        <f>VLOOKUP(D20,'Course List (program)'!$G$2:$L$100,6,FALSE)</f>
        <v>#N/A</v>
      </c>
      <c r="E23" s="672">
        <f>VLOOKUP(E20,'Course List (program)'!$G$2:$L$100,6,FALSE)</f>
        <v>0</v>
      </c>
      <c r="F23" s="672" t="e">
        <f>VLOOKUP(F20,'Course List (program)'!$G$2:$L$100,6,FALSE)</f>
        <v>#N/A</v>
      </c>
      <c r="G23" s="674">
        <f>VLOOKUP(G20,'Course List (program)'!$G$2:$L$100,6,FALSE)</f>
        <v>0</v>
      </c>
      <c r="H23" s="680"/>
      <c r="I23" s="685"/>
      <c r="J23" s="672">
        <f>VLOOKUP(J20,'Course List (program)'!$G$2:$L$100,6,FALSE)</f>
        <v>0</v>
      </c>
      <c r="K23" s="672">
        <f>VLOOKUP(K20,'Course List (program)'!$G$2:$L$100,6,FALSE)</f>
        <v>0</v>
      </c>
      <c r="L23" s="672">
        <f>VLOOKUP(L20,'Course List (program)'!$G$2:$L$100,6,FALSE)</f>
        <v>0</v>
      </c>
      <c r="M23" s="672">
        <f>VLOOKUP(M20,'Course List (program)'!$G$2:$L$100,6,FALSE)</f>
        <v>0</v>
      </c>
      <c r="N23" s="674">
        <f>VLOOKUP(N20,'Course List (program)'!$G$2:$L$100,6,FALSE)</f>
        <v>0</v>
      </c>
    </row>
    <row r="24" spans="1:14" s="693" customFormat="1" ht="20.100000000000001" customHeight="1" x14ac:dyDescent="0.35">
      <c r="A24" s="689">
        <v>0.58333333333333337</v>
      </c>
      <c r="B24" s="690">
        <v>6</v>
      </c>
      <c r="C24" s="691" t="str">
        <f>Section1Draft!E15</f>
        <v>ARCH 103.01</v>
      </c>
      <c r="D24" s="691">
        <f>Section1Draft!F15</f>
        <v>0</v>
      </c>
      <c r="E24" s="691" t="str">
        <f>Section1Draft!G15</f>
        <v>ARCH 101.11</v>
      </c>
      <c r="F24" s="691">
        <f>Section1Draft!H15</f>
        <v>0</v>
      </c>
      <c r="G24" s="692" t="str">
        <f>Section1Draft!I15</f>
        <v>ARCH 142.11</v>
      </c>
      <c r="H24" s="689">
        <v>0.58333333333333337</v>
      </c>
      <c r="I24" s="690">
        <v>6</v>
      </c>
      <c r="J24" s="691" t="str">
        <f>Section1Draft!L15</f>
        <v>ARCH 102.01</v>
      </c>
      <c r="K24" s="691" t="str">
        <f>Section1Draft!M15</f>
        <v>ARCH 208.11</v>
      </c>
      <c r="L24" s="691" t="str">
        <f>Section1Draft!N15</f>
        <v>ARCH 106.01</v>
      </c>
      <c r="M24" s="691" t="str">
        <f>Section1Draft!O15</f>
        <v>ARCH 112.11</v>
      </c>
      <c r="N24" s="692" t="str">
        <f>Section1Draft!P15</f>
        <v>ARCH 102.11</v>
      </c>
    </row>
    <row r="25" spans="1:14" ht="20.100000000000001" customHeight="1" x14ac:dyDescent="0.35">
      <c r="A25" s="679"/>
      <c r="B25" s="686"/>
      <c r="C25" s="671" t="str">
        <f>VLOOKUP(C24,'Course List (program)'!$G$2:$L$100,2,FALSE)</f>
        <v>Information Technology for Architects</v>
      </c>
      <c r="D25" s="671" t="e">
        <f>VLOOKUP(D24,'Course List (program)'!$G$2:$L$100,2,FALSE)</f>
        <v>#N/A</v>
      </c>
      <c r="E25" s="671" t="str">
        <f>VLOOKUP(E24,'Course List (program)'!$G$2:$L$100,2,FALSE)</f>
        <v>Architectural Basic Design I</v>
      </c>
      <c r="F25" s="671" t="e">
        <f>VLOOKUP(F24,'Course List (program)'!$G$2:$L$100,2,FALSE)</f>
        <v>#N/A</v>
      </c>
      <c r="G25" s="673" t="str">
        <f>VLOOKUP(G24,'Course List (program)'!$G$2:$L$100,2,FALSE)</f>
        <v>Architectural Drawing</v>
      </c>
      <c r="H25" s="679"/>
      <c r="I25" s="686"/>
      <c r="J25" s="671" t="str">
        <f>VLOOKUP(J24,'Course List (program)'!$G$2:$L$100,2,FALSE)</f>
        <v>Architectural Basic Design II</v>
      </c>
      <c r="K25" s="671" t="str">
        <f>VLOOKUP(K24,'Course List (program)'!$G$2:$L$100,2,FALSE)</f>
        <v>Land Survey</v>
      </c>
      <c r="L25" s="671" t="str">
        <f>VLOOKUP(L24,'Course List (program)'!$G$2:$L$100,2,FALSE)</f>
        <v>Fundamentals of Architecture II</v>
      </c>
      <c r="M25" s="671" t="str">
        <f>VLOOKUP(M24,'Course List (program)'!$G$2:$L$100,2,FALSE)</f>
        <v>Construction I</v>
      </c>
      <c r="N25" s="673" t="str">
        <f>VLOOKUP(N24,'Course List (program)'!$G$2:$L$100,2,FALSE)</f>
        <v>Architectural Basic Design II</v>
      </c>
    </row>
    <row r="26" spans="1:14" ht="20.100000000000001" customHeight="1" x14ac:dyDescent="0.35">
      <c r="A26" s="680"/>
      <c r="B26" s="685"/>
      <c r="C26" s="671" t="str">
        <f>VLOOKUP(C24,'Course List (program)'!$G$2:$L$100,3,FALSE)</f>
        <v>Yrd. Doç. Dr. Kerem ERCOŞKUN</v>
      </c>
      <c r="D26" s="671" t="e">
        <f>VLOOKUP(D24,'Course List (program)'!$G$2:$L$100,3,FALSE)</f>
        <v>#N/A</v>
      </c>
      <c r="E26" s="671" t="str">
        <f>VLOOKUP(E24,'Course List (program)'!$G$2:$L$100,3,FALSE)</f>
        <v>Yrd. Doç. Dr. Aslı ERGENOĞLU</v>
      </c>
      <c r="F26" s="671" t="e">
        <f>VLOOKUP(F24,'Course List (program)'!$G$2:$L$100,3,FALSE)</f>
        <v>#N/A</v>
      </c>
      <c r="G26" s="673" t="str">
        <f>VLOOKUP(G24,'Course List (program)'!$G$2:$L$100,3,FALSE)</f>
        <v>Öğr. Gör. Sadrettin USLU</v>
      </c>
      <c r="H26" s="680"/>
      <c r="I26" s="685"/>
      <c r="J26" s="671" t="str">
        <f>VLOOKUP(J24,'Course List (program)'!$G$2:$L$100,3,FALSE)</f>
        <v>Prof. Dr. Ömer GÜLSEN</v>
      </c>
      <c r="K26" s="671" t="str">
        <f>VLOOKUP(K24,'Course List (program)'!$G$2:$L$100,3,FALSE)</f>
        <v>Öğr. Gör. Turan DÜNDAR</v>
      </c>
      <c r="L26" s="671" t="str">
        <f>VLOOKUP(L24,'Course List (program)'!$G$2:$L$100,3,FALSE)</f>
        <v>Öğr. Gör. M. Arman GÜRAN</v>
      </c>
      <c r="M26" s="671" t="str">
        <f>VLOOKUP(M24,'Course List (program)'!$G$2:$L$100,3,FALSE)</f>
        <v>Doç. Dr. Füsun SEZEN</v>
      </c>
      <c r="N26" s="673" t="str">
        <f>VLOOKUP(N24,'Course List (program)'!$G$2:$L$100,3,FALSE)</f>
        <v>Prof. Dr. Ömer GÜLSEN</v>
      </c>
    </row>
    <row r="27" spans="1:14" ht="20.100000000000001" customHeight="1" x14ac:dyDescent="0.35">
      <c r="A27" s="680"/>
      <c r="B27" s="685"/>
      <c r="C27" s="672" t="str">
        <f>VLOOKUP(C24,'Course List (program)'!$G$2:$L$100,6,FALSE)</f>
        <v>GSF.222</v>
      </c>
      <c r="D27" s="672" t="e">
        <f>VLOOKUP(D24,'Course List (program)'!$G$2:$L$100,6,FALSE)</f>
        <v>#N/A</v>
      </c>
      <c r="E27" s="672">
        <f>VLOOKUP(E24,'Course List (program)'!$G$2:$L$100,6,FALSE)</f>
        <v>0</v>
      </c>
      <c r="F27" s="672" t="e">
        <f>VLOOKUP(F24,'Course List (program)'!$G$2:$L$100,6,FALSE)</f>
        <v>#N/A</v>
      </c>
      <c r="G27" s="674">
        <f>VLOOKUP(G24,'Course List (program)'!$G$2:$L$100,6,FALSE)</f>
        <v>0</v>
      </c>
      <c r="H27" s="680"/>
      <c r="I27" s="685"/>
      <c r="J27" s="672">
        <f>VLOOKUP(J24,'Course List (program)'!$G$2:$L$100,6,FALSE)</f>
        <v>0</v>
      </c>
      <c r="K27" s="672">
        <f>VLOOKUP(K24,'Course List (program)'!$G$2:$L$100,6,FALSE)</f>
        <v>0</v>
      </c>
      <c r="L27" s="672">
        <f>VLOOKUP(L24,'Course List (program)'!$G$2:$L$100,6,FALSE)</f>
        <v>0</v>
      </c>
      <c r="M27" s="672">
        <f>VLOOKUP(M24,'Course List (program)'!$G$2:$L$100,6,FALSE)</f>
        <v>0</v>
      </c>
      <c r="N27" s="674">
        <f>VLOOKUP(N24,'Course List (program)'!$G$2:$L$100,6,FALSE)</f>
        <v>0</v>
      </c>
    </row>
    <row r="28" spans="1:14" s="693" customFormat="1" ht="20.100000000000001" customHeight="1" x14ac:dyDescent="0.35">
      <c r="A28" s="689">
        <v>0.625</v>
      </c>
      <c r="B28" s="690">
        <v>7</v>
      </c>
      <c r="C28" s="691" t="str">
        <f>Section1Draft!E17</f>
        <v>ARCH 103.01</v>
      </c>
      <c r="D28" s="691">
        <f>Section1Draft!F17</f>
        <v>0</v>
      </c>
      <c r="E28" s="691" t="str">
        <f>Section1Draft!G17</f>
        <v>ARCH 101.11</v>
      </c>
      <c r="F28" s="691">
        <f>Section1Draft!H17</f>
        <v>0</v>
      </c>
      <c r="G28" s="692" t="str">
        <f>Section1Draft!I17</f>
        <v>ARCH 142.11</v>
      </c>
      <c r="H28" s="689">
        <v>0.625</v>
      </c>
      <c r="I28" s="690">
        <v>7</v>
      </c>
      <c r="J28" s="691" t="str">
        <f>Section1Draft!L17</f>
        <v>ARCH 102.01</v>
      </c>
      <c r="K28" s="691" t="str">
        <f>Section1Draft!M17</f>
        <v>ARCH 208.11</v>
      </c>
      <c r="L28" s="691">
        <f>Section1Draft!N17</f>
        <v>0</v>
      </c>
      <c r="M28" s="691" t="str">
        <f>Section1Draft!O17</f>
        <v>ARCH 112.11</v>
      </c>
      <c r="N28" s="692" t="str">
        <f>Section1Draft!P17</f>
        <v>ARCH 102.11</v>
      </c>
    </row>
    <row r="29" spans="1:14" ht="20.100000000000001" customHeight="1" x14ac:dyDescent="0.35">
      <c r="A29" s="679"/>
      <c r="B29" s="686"/>
      <c r="C29" s="671" t="str">
        <f>VLOOKUP(C28,'Course List (program)'!$G$2:$L$100,2,FALSE)</f>
        <v>Information Technology for Architects</v>
      </c>
      <c r="D29" s="671" t="e">
        <f>VLOOKUP(D28,'Course List (program)'!$G$2:$L$100,2,FALSE)</f>
        <v>#N/A</v>
      </c>
      <c r="E29" s="671" t="str">
        <f>VLOOKUP(E28,'Course List (program)'!$G$2:$L$100,2,FALSE)</f>
        <v>Architectural Basic Design I</v>
      </c>
      <c r="F29" s="671" t="e">
        <f>VLOOKUP(F28,'Course List (program)'!$G$2:$L$100,2,FALSE)</f>
        <v>#N/A</v>
      </c>
      <c r="G29" s="673" t="str">
        <f>VLOOKUP(G28,'Course List (program)'!$G$2:$L$100,2,FALSE)</f>
        <v>Architectural Drawing</v>
      </c>
      <c r="H29" s="679"/>
      <c r="I29" s="686"/>
      <c r="J29" s="671" t="str">
        <f>VLOOKUP(J28,'Course List (program)'!$G$2:$L$100,2,FALSE)</f>
        <v>Architectural Basic Design II</v>
      </c>
      <c r="K29" s="671" t="str">
        <f>VLOOKUP(K28,'Course List (program)'!$G$2:$L$100,2,FALSE)</f>
        <v>Land Survey</v>
      </c>
      <c r="L29" s="671" t="e">
        <f>VLOOKUP(L28,'Course List (program)'!$G$2:$L$100,2,FALSE)</f>
        <v>#N/A</v>
      </c>
      <c r="M29" s="671" t="str">
        <f>VLOOKUP(M28,'Course List (program)'!$G$2:$L$100,2,FALSE)</f>
        <v>Construction I</v>
      </c>
      <c r="N29" s="673" t="str">
        <f>VLOOKUP(N28,'Course List (program)'!$G$2:$L$100,2,FALSE)</f>
        <v>Architectural Basic Design II</v>
      </c>
    </row>
    <row r="30" spans="1:14" ht="20.100000000000001" customHeight="1" x14ac:dyDescent="0.35">
      <c r="A30" s="680"/>
      <c r="B30" s="685"/>
      <c r="C30" s="671" t="str">
        <f>VLOOKUP(C28,'Course List (program)'!$G$2:$L$100,3,FALSE)</f>
        <v>Yrd. Doç. Dr. Kerem ERCOŞKUN</v>
      </c>
      <c r="D30" s="671" t="e">
        <f>VLOOKUP(D28,'Course List (program)'!$G$2:$L$100,3,FALSE)</f>
        <v>#N/A</v>
      </c>
      <c r="E30" s="671" t="str">
        <f>VLOOKUP(E28,'Course List (program)'!$G$2:$L$100,3,FALSE)</f>
        <v>Yrd. Doç. Dr. Aslı ERGENOĞLU</v>
      </c>
      <c r="F30" s="671" t="e">
        <f>VLOOKUP(F28,'Course List (program)'!$G$2:$L$100,3,FALSE)</f>
        <v>#N/A</v>
      </c>
      <c r="G30" s="673" t="str">
        <f>VLOOKUP(G28,'Course List (program)'!$G$2:$L$100,3,FALSE)</f>
        <v>Öğr. Gör. Sadrettin USLU</v>
      </c>
      <c r="H30" s="680"/>
      <c r="I30" s="685"/>
      <c r="J30" s="671" t="str">
        <f>VLOOKUP(J28,'Course List (program)'!$G$2:$L$100,3,FALSE)</f>
        <v>Prof. Dr. Ömer GÜLSEN</v>
      </c>
      <c r="K30" s="671" t="str">
        <f>VLOOKUP(K28,'Course List (program)'!$G$2:$L$100,3,FALSE)</f>
        <v>Öğr. Gör. Turan DÜNDAR</v>
      </c>
      <c r="L30" s="671" t="e">
        <f>VLOOKUP(L28,'Course List (program)'!$G$2:$L$100,3,FALSE)</f>
        <v>#N/A</v>
      </c>
      <c r="M30" s="671" t="str">
        <f>VLOOKUP(M28,'Course List (program)'!$G$2:$L$100,3,FALSE)</f>
        <v>Doç. Dr. Füsun SEZEN</v>
      </c>
      <c r="N30" s="673" t="str">
        <f>VLOOKUP(N28,'Course List (program)'!$G$2:$L$100,3,FALSE)</f>
        <v>Prof. Dr. Ömer GÜLSEN</v>
      </c>
    </row>
    <row r="31" spans="1:14" ht="20.100000000000001" customHeight="1" x14ac:dyDescent="0.35">
      <c r="A31" s="680"/>
      <c r="B31" s="685"/>
      <c r="C31" s="672" t="str">
        <f>VLOOKUP(C28,'Course List (program)'!$G$2:$L$100,6,FALSE)</f>
        <v>GSF.222</v>
      </c>
      <c r="D31" s="672" t="e">
        <f>VLOOKUP(D28,'Course List (program)'!$G$2:$L$100,6,FALSE)</f>
        <v>#N/A</v>
      </c>
      <c r="E31" s="672">
        <f>VLOOKUP(E28,'Course List (program)'!$G$2:$L$100,6,FALSE)</f>
        <v>0</v>
      </c>
      <c r="F31" s="672" t="e">
        <f>VLOOKUP(F28,'Course List (program)'!$G$2:$L$100,6,FALSE)</f>
        <v>#N/A</v>
      </c>
      <c r="G31" s="674">
        <f>VLOOKUP(G28,'Course List (program)'!$G$2:$L$100,6,FALSE)</f>
        <v>0</v>
      </c>
      <c r="H31" s="680"/>
      <c r="I31" s="685"/>
      <c r="J31" s="672">
        <f>VLOOKUP(J28,'Course List (program)'!$G$2:$L$100,6,FALSE)</f>
        <v>0</v>
      </c>
      <c r="K31" s="672">
        <f>VLOOKUP(K28,'Course List (program)'!$G$2:$L$100,6,FALSE)</f>
        <v>0</v>
      </c>
      <c r="L31" s="672" t="e">
        <f>VLOOKUP(L28,'Course List (program)'!$G$2:$L$100,6,FALSE)</f>
        <v>#N/A</v>
      </c>
      <c r="M31" s="672">
        <f>VLOOKUP(M28,'Course List (program)'!$G$2:$L$100,6,FALSE)</f>
        <v>0</v>
      </c>
      <c r="N31" s="674">
        <f>VLOOKUP(N28,'Course List (program)'!$G$2:$L$100,6,FALSE)</f>
        <v>0</v>
      </c>
    </row>
    <row r="32" spans="1:14" s="693" customFormat="1" ht="20.100000000000001" customHeight="1" x14ac:dyDescent="0.35">
      <c r="A32" s="689">
        <v>0.66666666666666663</v>
      </c>
      <c r="B32" s="690">
        <v>8</v>
      </c>
      <c r="C32" s="691" t="str">
        <f>Section1Draft!E19</f>
        <v>ARCH 103.01</v>
      </c>
      <c r="D32" s="691">
        <f>Section1Draft!F19</f>
        <v>0</v>
      </c>
      <c r="E32" s="691" t="str">
        <f>Section1Draft!G19</f>
        <v>ARCH 105.01</v>
      </c>
      <c r="F32" s="691" t="str">
        <f>Section1Draft!H19</f>
        <v>HUM 101.0A</v>
      </c>
      <c r="G32" s="692" t="str">
        <f>Section1Draft!I19</f>
        <v>ARCH 142.11</v>
      </c>
      <c r="H32" s="689">
        <v>0.66666666666666663</v>
      </c>
      <c r="I32" s="690">
        <v>8</v>
      </c>
      <c r="J32" s="691">
        <f>Section1Draft!L19</f>
        <v>0</v>
      </c>
      <c r="K32" s="691" t="str">
        <f>Section1Draft!M19</f>
        <v>ARCH 208.11</v>
      </c>
      <c r="L32" s="691">
        <f>Section1Draft!N19</f>
        <v>0</v>
      </c>
      <c r="M32" s="691" t="str">
        <f>Section1Draft!O19</f>
        <v>ARCH 112.11</v>
      </c>
      <c r="N32" s="692" t="str">
        <f>Section1Draft!P19</f>
        <v>ARCH 102.11</v>
      </c>
    </row>
    <row r="33" spans="1:14" ht="20.100000000000001" customHeight="1" x14ac:dyDescent="0.35">
      <c r="A33" s="679"/>
      <c r="B33" s="686"/>
      <c r="C33" s="671" t="str">
        <f>VLOOKUP(C32,'Course List (program)'!$G$2:$L$100,2,FALSE)</f>
        <v>Information Technology for Architects</v>
      </c>
      <c r="D33" s="671" t="e">
        <f>VLOOKUP(D32,'Course List (program)'!$G$2:$L$100,2,FALSE)</f>
        <v>#N/A</v>
      </c>
      <c r="E33" s="671" t="str">
        <f>VLOOKUP(E32,'Course List (program)'!$G$2:$L$100,2,FALSE)</f>
        <v>Fundamentals of Architecture I</v>
      </c>
      <c r="F33" s="671" t="str">
        <f>VLOOKUP(F32,'Course List (program)'!$G$2:$L$100,2,FALSE)</f>
        <v>Humanities I</v>
      </c>
      <c r="G33" s="673" t="str">
        <f>VLOOKUP(G32,'Course List (program)'!$G$2:$L$100,2,FALSE)</f>
        <v>Architectural Drawing</v>
      </c>
      <c r="H33" s="679"/>
      <c r="I33" s="686"/>
      <c r="J33" s="671" t="e">
        <f>VLOOKUP(J32,'Course List (program)'!$G$2:$L$100,2,FALSE)</f>
        <v>#N/A</v>
      </c>
      <c r="K33" s="671" t="str">
        <f>VLOOKUP(K32,'Course List (program)'!$G$2:$L$100,2,FALSE)</f>
        <v>Land Survey</v>
      </c>
      <c r="L33" s="671" t="e">
        <f>VLOOKUP(L32,'Course List (program)'!$G$2:$L$100,2,FALSE)</f>
        <v>#N/A</v>
      </c>
      <c r="M33" s="671" t="str">
        <f>VLOOKUP(M32,'Course List (program)'!$G$2:$L$100,2,FALSE)</f>
        <v>Construction I</v>
      </c>
      <c r="N33" s="673" t="str">
        <f>VLOOKUP(N32,'Course List (program)'!$G$2:$L$100,2,FALSE)</f>
        <v>Architectural Basic Design II</v>
      </c>
    </row>
    <row r="34" spans="1:14" ht="20.100000000000001" customHeight="1" x14ac:dyDescent="0.35">
      <c r="A34" s="680"/>
      <c r="B34" s="685"/>
      <c r="C34" s="671" t="str">
        <f>VLOOKUP(C32,'Course List (program)'!$G$2:$L$100,3,FALSE)</f>
        <v>Yrd. Doç. Dr. Kerem ERCOŞKUN</v>
      </c>
      <c r="D34" s="671" t="e">
        <f>VLOOKUP(D32,'Course List (program)'!$G$2:$L$100,3,FALSE)</f>
        <v>#N/A</v>
      </c>
      <c r="E34" s="671" t="str">
        <f>VLOOKUP(E32,'Course List (program)'!$G$2:$L$100,3,FALSE)</f>
        <v>Öğr. Gör. M. Arman GÜRAN</v>
      </c>
      <c r="F34" s="671" t="str">
        <f>VLOOKUP(F32,'Course List (program)'!$G$2:$L$100,3,FALSE)</f>
        <v>Rectorate1</v>
      </c>
      <c r="G34" s="673" t="str">
        <f>VLOOKUP(G32,'Course List (program)'!$G$2:$L$100,3,FALSE)</f>
        <v>Öğr. Gör. Sadrettin USLU</v>
      </c>
      <c r="H34" s="680"/>
      <c r="I34" s="685"/>
      <c r="J34" s="671" t="e">
        <f>VLOOKUP(J32,'Course List (program)'!$G$2:$L$100,3,FALSE)</f>
        <v>#N/A</v>
      </c>
      <c r="K34" s="671" t="str">
        <f>VLOOKUP(K32,'Course List (program)'!$G$2:$L$100,3,FALSE)</f>
        <v>Öğr. Gör. Turan DÜNDAR</v>
      </c>
      <c r="L34" s="671" t="e">
        <f>VLOOKUP(L32,'Course List (program)'!$G$2:$L$100,3,FALSE)</f>
        <v>#N/A</v>
      </c>
      <c r="M34" s="671" t="str">
        <f>VLOOKUP(M32,'Course List (program)'!$G$2:$L$100,3,FALSE)</f>
        <v>Doç. Dr. Füsun SEZEN</v>
      </c>
      <c r="N34" s="673" t="str">
        <f>VLOOKUP(N32,'Course List (program)'!$G$2:$L$100,3,FALSE)</f>
        <v>Prof. Dr. Ömer GÜLSEN</v>
      </c>
    </row>
    <row r="35" spans="1:14" ht="20.100000000000001" customHeight="1" x14ac:dyDescent="0.35">
      <c r="A35" s="680"/>
      <c r="B35" s="685"/>
      <c r="C35" s="672" t="str">
        <f>VLOOKUP(C32,'Course List (program)'!$G$2:$L$100,6,FALSE)</f>
        <v>GSF.222</v>
      </c>
      <c r="D35" s="672" t="e">
        <f>VLOOKUP(D32,'Course List (program)'!$G$2:$L$100,6,FALSE)</f>
        <v>#N/A</v>
      </c>
      <c r="E35" s="672">
        <f>VLOOKUP(E32,'Course List (program)'!$G$2:$L$100,6,FALSE)</f>
        <v>0</v>
      </c>
      <c r="F35" s="672">
        <f>VLOOKUP(F32,'Course List (program)'!$G$2:$L$100,6,FALSE)</f>
        <v>0</v>
      </c>
      <c r="G35" s="674">
        <f>VLOOKUP(G32,'Course List (program)'!$G$2:$L$100,6,FALSE)</f>
        <v>0</v>
      </c>
      <c r="H35" s="680"/>
      <c r="I35" s="685"/>
      <c r="J35" s="672" t="e">
        <f>VLOOKUP(J32,'Course List (program)'!$G$2:$L$100,6,FALSE)</f>
        <v>#N/A</v>
      </c>
      <c r="K35" s="672">
        <f>VLOOKUP(K32,'Course List (program)'!$G$2:$L$100,6,FALSE)</f>
        <v>0</v>
      </c>
      <c r="L35" s="672" t="e">
        <f>VLOOKUP(L32,'Course List (program)'!$G$2:$L$100,6,FALSE)</f>
        <v>#N/A</v>
      </c>
      <c r="M35" s="672">
        <f>VLOOKUP(M32,'Course List (program)'!$G$2:$L$100,6,FALSE)</f>
        <v>0</v>
      </c>
      <c r="N35" s="674">
        <f>VLOOKUP(N32,'Course List (program)'!$G$2:$L$100,6,FALSE)</f>
        <v>0</v>
      </c>
    </row>
    <row r="36" spans="1:14" s="693" customFormat="1" ht="20.100000000000001" customHeight="1" x14ac:dyDescent="0.35">
      <c r="A36" s="689">
        <v>0.70833333333333337</v>
      </c>
      <c r="B36" s="690">
        <v>9</v>
      </c>
      <c r="C36" s="691">
        <f>Section1Draft!E21</f>
        <v>0</v>
      </c>
      <c r="D36" s="691">
        <f>Section1Draft!F21</f>
        <v>0</v>
      </c>
      <c r="E36" s="691" t="str">
        <f>Section1Draft!G21</f>
        <v>ARCH 105.01</v>
      </c>
      <c r="F36" s="691" t="str">
        <f>Section1Draft!H21</f>
        <v>HUM 101.0A</v>
      </c>
      <c r="G36" s="692" t="str">
        <f>Section1Draft!I21</f>
        <v>ARCH 142.11</v>
      </c>
      <c r="H36" s="689">
        <v>0.70833333333333337</v>
      </c>
      <c r="I36" s="690">
        <v>9</v>
      </c>
      <c r="J36" s="691">
        <f>Section1Draft!L21</f>
        <v>0</v>
      </c>
      <c r="K36" s="691">
        <f>Section1Draft!M21</f>
        <v>0</v>
      </c>
      <c r="L36" s="691">
        <f>Section1Draft!N21</f>
        <v>0</v>
      </c>
      <c r="M36" s="691">
        <f>Section1Draft!O21</f>
        <v>0</v>
      </c>
      <c r="N36" s="692">
        <f>Section1Draft!P21</f>
        <v>0</v>
      </c>
    </row>
    <row r="37" spans="1:14" ht="20.100000000000001" customHeight="1" x14ac:dyDescent="0.35">
      <c r="A37" s="679"/>
      <c r="B37" s="686"/>
      <c r="C37" s="671" t="e">
        <f>VLOOKUP(C36,'Course List (program)'!$G$2:$L$100,2,FALSE)</f>
        <v>#N/A</v>
      </c>
      <c r="D37" s="671" t="e">
        <f>VLOOKUP(D36,'Course List (program)'!$G$2:$L$100,2,FALSE)</f>
        <v>#N/A</v>
      </c>
      <c r="E37" s="671" t="str">
        <f>VLOOKUP(E36,'Course List (program)'!$G$2:$L$100,2,FALSE)</f>
        <v>Fundamentals of Architecture I</v>
      </c>
      <c r="F37" s="671" t="str">
        <f>VLOOKUP(F36,'Course List (program)'!$G$2:$L$100,2,FALSE)</f>
        <v>Humanities I</v>
      </c>
      <c r="G37" s="673" t="str">
        <f>VLOOKUP(G36,'Course List (program)'!$G$2:$L$100,2,FALSE)</f>
        <v>Architectural Drawing</v>
      </c>
      <c r="H37" s="679"/>
      <c r="I37" s="686"/>
      <c r="J37" s="671" t="e">
        <f>VLOOKUP(J36,'Course List (program)'!$G$2:$L$100,2,FALSE)</f>
        <v>#N/A</v>
      </c>
      <c r="K37" s="671" t="e">
        <f>VLOOKUP(K36,'Course List (program)'!$G$2:$L$100,2,FALSE)</f>
        <v>#N/A</v>
      </c>
      <c r="L37" s="671" t="e">
        <f>VLOOKUP(L36,'Course List (program)'!$G$2:$L$100,2,FALSE)</f>
        <v>#N/A</v>
      </c>
      <c r="M37" s="671" t="e">
        <f>VLOOKUP(M36,'Course List (program)'!$G$2:$L$100,2,FALSE)</f>
        <v>#N/A</v>
      </c>
      <c r="N37" s="673" t="e">
        <f>VLOOKUP(N36,'Course List (program)'!$G$2:$L$100,2,FALSE)</f>
        <v>#N/A</v>
      </c>
    </row>
    <row r="38" spans="1:14" ht="20.100000000000001" customHeight="1" x14ac:dyDescent="0.35">
      <c r="A38" s="680"/>
      <c r="B38" s="685"/>
      <c r="C38" s="671" t="e">
        <f>VLOOKUP(C36,'Course List (program)'!$G$2:$L$100,3,FALSE)</f>
        <v>#N/A</v>
      </c>
      <c r="D38" s="671" t="e">
        <f>VLOOKUP(D36,'Course List (program)'!$G$2:$L$100,3,FALSE)</f>
        <v>#N/A</v>
      </c>
      <c r="E38" s="671" t="str">
        <f>VLOOKUP(E36,'Course List (program)'!$G$2:$L$100,3,FALSE)</f>
        <v>Öğr. Gör. M. Arman GÜRAN</v>
      </c>
      <c r="F38" s="671" t="str">
        <f>VLOOKUP(F36,'Course List (program)'!$G$2:$L$100,3,FALSE)</f>
        <v>Rectorate1</v>
      </c>
      <c r="G38" s="673" t="str">
        <f>VLOOKUP(G36,'Course List (program)'!$G$2:$L$100,3,FALSE)</f>
        <v>Öğr. Gör. Sadrettin USLU</v>
      </c>
      <c r="H38" s="680"/>
      <c r="I38" s="685"/>
      <c r="J38" s="671" t="e">
        <f>VLOOKUP(J36,'Course List (program)'!$G$2:$L$100,3,FALSE)</f>
        <v>#N/A</v>
      </c>
      <c r="K38" s="671" t="e">
        <f>VLOOKUP(K36,'Course List (program)'!$G$2:$L$100,3,FALSE)</f>
        <v>#N/A</v>
      </c>
      <c r="L38" s="671" t="e">
        <f>VLOOKUP(L36,'Course List (program)'!$G$2:$L$100,3,FALSE)</f>
        <v>#N/A</v>
      </c>
      <c r="M38" s="671" t="e">
        <f>VLOOKUP(M36,'Course List (program)'!$G$2:$L$100,3,FALSE)</f>
        <v>#N/A</v>
      </c>
      <c r="N38" s="673" t="e">
        <f>VLOOKUP(N36,'Course List (program)'!$G$2:$L$100,3,FALSE)</f>
        <v>#N/A</v>
      </c>
    </row>
    <row r="39" spans="1:14" ht="20.100000000000001" customHeight="1" x14ac:dyDescent="0.35">
      <c r="A39" s="680"/>
      <c r="B39" s="685"/>
      <c r="C39" s="672" t="e">
        <f>VLOOKUP(C36,'Course List (program)'!$G$2:$L$100,6,FALSE)</f>
        <v>#N/A</v>
      </c>
      <c r="D39" s="672" t="e">
        <f>VLOOKUP(D36,'Course List (program)'!$G$2:$L$100,6,FALSE)</f>
        <v>#N/A</v>
      </c>
      <c r="E39" s="672">
        <f>VLOOKUP(E36,'Course List (program)'!$G$2:$L$100,6,FALSE)</f>
        <v>0</v>
      </c>
      <c r="F39" s="672">
        <f>VLOOKUP(F36,'Course List (program)'!$G$2:$L$100,6,FALSE)</f>
        <v>0</v>
      </c>
      <c r="G39" s="674">
        <f>VLOOKUP(G36,'Course List (program)'!$G$2:$L$100,6,FALSE)</f>
        <v>0</v>
      </c>
      <c r="H39" s="680"/>
      <c r="I39" s="685"/>
      <c r="J39" s="672" t="e">
        <f>VLOOKUP(J36,'Course List (program)'!$G$2:$L$100,6,FALSE)</f>
        <v>#N/A</v>
      </c>
      <c r="K39" s="672" t="e">
        <f>VLOOKUP(K36,'Course List (program)'!$G$2:$L$100,6,FALSE)</f>
        <v>#N/A</v>
      </c>
      <c r="L39" s="672" t="e">
        <f>VLOOKUP(L36,'Course List (program)'!$G$2:$L$100,6,FALSE)</f>
        <v>#N/A</v>
      </c>
      <c r="M39" s="672" t="e">
        <f>VLOOKUP(M36,'Course List (program)'!$G$2:$L$100,6,FALSE)</f>
        <v>#N/A</v>
      </c>
      <c r="N39" s="674" t="e">
        <f>VLOOKUP(N36,'Course List (program)'!$G$2:$L$100,6,FALSE)</f>
        <v>#N/A</v>
      </c>
    </row>
    <row r="40" spans="1:14" s="693" customFormat="1" ht="20.100000000000001" customHeight="1" x14ac:dyDescent="0.35">
      <c r="A40" s="695">
        <v>0.75</v>
      </c>
      <c r="B40" s="696">
        <v>10</v>
      </c>
      <c r="C40" s="691">
        <f>Section1Draft!E23</f>
        <v>0</v>
      </c>
      <c r="D40" s="691">
        <f>Section1Draft!F23</f>
        <v>0</v>
      </c>
      <c r="E40" s="691">
        <f>Section1Draft!G23</f>
        <v>0</v>
      </c>
      <c r="F40" s="691">
        <f>Section1Draft!H23</f>
        <v>0</v>
      </c>
      <c r="G40" s="692">
        <f>Section1Draft!I23</f>
        <v>0</v>
      </c>
      <c r="H40" s="695">
        <v>0.75</v>
      </c>
      <c r="I40" s="696">
        <v>10</v>
      </c>
      <c r="J40" s="691">
        <f>Section1Draft!L23</f>
        <v>0</v>
      </c>
      <c r="K40" s="691">
        <f>Section1Draft!M23</f>
        <v>0</v>
      </c>
      <c r="L40" s="691">
        <f>Section1Draft!N23</f>
        <v>0</v>
      </c>
      <c r="M40" s="691">
        <f>Section1Draft!O23</f>
        <v>0</v>
      </c>
      <c r="N40" s="692">
        <f>Section1Draft!P23</f>
        <v>0</v>
      </c>
    </row>
    <row r="41" spans="1:14" ht="20.100000000000001" customHeight="1" x14ac:dyDescent="0.35">
      <c r="A41" s="681"/>
      <c r="B41" s="686"/>
      <c r="C41" s="671" t="e">
        <f>VLOOKUP(C40,'Course List (program)'!$G$2:$L$100,2,FALSE)</f>
        <v>#N/A</v>
      </c>
      <c r="D41" s="671" t="e">
        <f>VLOOKUP(D40,'Course List (program)'!$G$2:$L$100,2,FALSE)</f>
        <v>#N/A</v>
      </c>
      <c r="E41" s="671" t="e">
        <f>VLOOKUP(E40,'Course List (program)'!$G$2:$L$100,2,FALSE)</f>
        <v>#N/A</v>
      </c>
      <c r="F41" s="671" t="e">
        <f>VLOOKUP(F40,'Course List (program)'!$G$2:$L$100,2,FALSE)</f>
        <v>#N/A</v>
      </c>
      <c r="G41" s="673" t="e">
        <f>VLOOKUP(G40,'Course List (program)'!$G$2:$L$100,2,FALSE)</f>
        <v>#N/A</v>
      </c>
      <c r="H41" s="681"/>
      <c r="I41" s="686"/>
      <c r="J41" s="671" t="e">
        <f>VLOOKUP(J40,'Course List (program)'!$G$2:$L$100,2,FALSE)</f>
        <v>#N/A</v>
      </c>
      <c r="K41" s="671" t="e">
        <f>VLOOKUP(K40,'Course List (program)'!$G$2:$L$100,2,FALSE)</f>
        <v>#N/A</v>
      </c>
      <c r="L41" s="671" t="e">
        <f>VLOOKUP(L40,'Course List (program)'!$G$2:$L$100,2,FALSE)</f>
        <v>#N/A</v>
      </c>
      <c r="M41" s="671" t="e">
        <f>VLOOKUP(M40,'Course List (program)'!$G$2:$L$100,2,FALSE)</f>
        <v>#N/A</v>
      </c>
      <c r="N41" s="673" t="e">
        <f>VLOOKUP(N40,'Course List (program)'!$G$2:$L$100,2,FALSE)</f>
        <v>#N/A</v>
      </c>
    </row>
    <row r="42" spans="1:14" ht="20.100000000000001" customHeight="1" x14ac:dyDescent="0.35">
      <c r="A42" s="681"/>
      <c r="B42" s="686"/>
      <c r="C42" s="671" t="e">
        <f>VLOOKUP(C40,'Course List (program)'!$G$2:$L$100,3,FALSE)</f>
        <v>#N/A</v>
      </c>
      <c r="D42" s="671" t="e">
        <f>VLOOKUP(D40,'Course List (program)'!$G$2:$L$100,3,FALSE)</f>
        <v>#N/A</v>
      </c>
      <c r="E42" s="671" t="e">
        <f>VLOOKUP(E40,'Course List (program)'!$G$2:$L$100,3,FALSE)</f>
        <v>#N/A</v>
      </c>
      <c r="F42" s="671" t="e">
        <f>VLOOKUP(F40,'Course List (program)'!$G$2:$L$100,3,FALSE)</f>
        <v>#N/A</v>
      </c>
      <c r="G42" s="673" t="e">
        <f>VLOOKUP(G40,'Course List (program)'!$G$2:$L$100,3,FALSE)</f>
        <v>#N/A</v>
      </c>
      <c r="H42" s="681"/>
      <c r="I42" s="686"/>
      <c r="J42" s="671" t="e">
        <f>VLOOKUP(J40,'Course List (program)'!$G$2:$L$100,3,FALSE)</f>
        <v>#N/A</v>
      </c>
      <c r="K42" s="671" t="e">
        <f>VLOOKUP(K40,'Course List (program)'!$G$2:$L$100,3,FALSE)</f>
        <v>#N/A</v>
      </c>
      <c r="L42" s="671" t="e">
        <f>VLOOKUP(L40,'Course List (program)'!$G$2:$L$100,3,FALSE)</f>
        <v>#N/A</v>
      </c>
      <c r="M42" s="671" t="e">
        <f>VLOOKUP(M40,'Course List (program)'!$G$2:$L$100,3,FALSE)</f>
        <v>#N/A</v>
      </c>
      <c r="N42" s="673" t="e">
        <f>VLOOKUP(N40,'Course List (program)'!$G$2:$L$100,3,FALSE)</f>
        <v>#N/A</v>
      </c>
    </row>
    <row r="43" spans="1:14" ht="20.100000000000001" customHeight="1" thickBot="1" x14ac:dyDescent="0.4">
      <c r="A43" s="682"/>
      <c r="B43" s="687"/>
      <c r="C43" s="675" t="e">
        <f>VLOOKUP(C40,'Course List (program)'!$G$2:$L$100,6,FALSE)</f>
        <v>#N/A</v>
      </c>
      <c r="D43" s="675" t="e">
        <f>VLOOKUP(D40,'Course List (program)'!$G$2:$L$100,6,FALSE)</f>
        <v>#N/A</v>
      </c>
      <c r="E43" s="675" t="e">
        <f>VLOOKUP(E40,'Course List (program)'!$G$2:$L$100,6,FALSE)</f>
        <v>#N/A</v>
      </c>
      <c r="F43" s="675" t="e">
        <f>VLOOKUP(F40,'Course List (program)'!$G$2:$L$100,6,FALSE)</f>
        <v>#N/A</v>
      </c>
      <c r="G43" s="676" t="e">
        <f>VLOOKUP(G40,'Course List (program)'!$G$2:$L$100,6,FALSE)</f>
        <v>#N/A</v>
      </c>
      <c r="H43" s="682"/>
      <c r="I43" s="687"/>
      <c r="J43" s="675" t="e">
        <f>VLOOKUP(J40,'Course List (program)'!$G$2:$L$100,6,FALSE)</f>
        <v>#N/A</v>
      </c>
      <c r="K43" s="675" t="e">
        <f>VLOOKUP(K40,'Course List (program)'!$G$2:$L$100,6,FALSE)</f>
        <v>#N/A</v>
      </c>
      <c r="L43" s="675" t="e">
        <f>VLOOKUP(L40,'Course List (program)'!$G$2:$L$100,6,FALSE)</f>
        <v>#N/A</v>
      </c>
      <c r="M43" s="675" t="e">
        <f>VLOOKUP(M40,'Course List (program)'!$G$2:$L$100,6,FALSE)</f>
        <v>#N/A</v>
      </c>
      <c r="N43" s="676" t="e">
        <f>VLOOKUP(N40,'Course List (program)'!$G$2:$L$100,6,FALSE)</f>
        <v>#N/A</v>
      </c>
    </row>
    <row r="44" spans="1:14" s="700" customFormat="1" ht="30" customHeight="1" x14ac:dyDescent="0.3">
      <c r="A44" s="1068" t="s">
        <v>712</v>
      </c>
      <c r="B44" s="1069"/>
      <c r="C44" s="698" t="s">
        <v>148</v>
      </c>
      <c r="D44" s="698" t="s">
        <v>149</v>
      </c>
      <c r="E44" s="698" t="s">
        <v>150</v>
      </c>
      <c r="F44" s="698" t="s">
        <v>151</v>
      </c>
      <c r="G44" s="699" t="s">
        <v>152</v>
      </c>
      <c r="H44" s="1068" t="s">
        <v>717</v>
      </c>
      <c r="I44" s="1069"/>
      <c r="J44" s="698" t="s">
        <v>148</v>
      </c>
      <c r="K44" s="698" t="s">
        <v>149</v>
      </c>
      <c r="L44" s="698" t="s">
        <v>150</v>
      </c>
      <c r="M44" s="698" t="s">
        <v>151</v>
      </c>
      <c r="N44" s="699" t="s">
        <v>152</v>
      </c>
    </row>
    <row r="45" spans="1:14" ht="30" customHeight="1" x14ac:dyDescent="0.2">
      <c r="A45" s="1070"/>
      <c r="B45" s="1071"/>
      <c r="C45" s="667">
        <v>1</v>
      </c>
      <c r="D45" s="667">
        <v>2</v>
      </c>
      <c r="E45" s="667">
        <v>3</v>
      </c>
      <c r="F45" s="667">
        <v>4</v>
      </c>
      <c r="G45" s="668">
        <v>5</v>
      </c>
      <c r="H45" s="1070"/>
      <c r="I45" s="1071"/>
      <c r="J45" s="667">
        <v>1</v>
      </c>
      <c r="K45" s="667">
        <v>2</v>
      </c>
      <c r="L45" s="667">
        <v>3</v>
      </c>
      <c r="M45" s="667">
        <v>4</v>
      </c>
      <c r="N45" s="668">
        <v>5</v>
      </c>
    </row>
    <row r="46" spans="1:14" s="693" customFormat="1" ht="20.100000000000001" customHeight="1" x14ac:dyDescent="0.35">
      <c r="A46" s="689">
        <v>0.375</v>
      </c>
      <c r="B46" s="690">
        <v>1</v>
      </c>
      <c r="C46" s="691">
        <f>Section2Draft!$E$5</f>
        <v>0</v>
      </c>
      <c r="D46" s="691">
        <f>Section2Draft!F5</f>
        <v>0</v>
      </c>
      <c r="E46" s="691">
        <f>Section2Draft!G5</f>
        <v>0</v>
      </c>
      <c r="F46" s="691">
        <f>Section2Draft!H5</f>
        <v>0</v>
      </c>
      <c r="G46" s="691">
        <f>Section2Draft!I5</f>
        <v>0</v>
      </c>
      <c r="H46" s="689">
        <v>0.375</v>
      </c>
      <c r="I46" s="690">
        <v>1</v>
      </c>
      <c r="J46" s="691" t="str">
        <f>Section2Draft!L5</f>
        <v>MATH 153.02</v>
      </c>
      <c r="K46" s="691">
        <f>Section2Draft!M5</f>
        <v>0</v>
      </c>
      <c r="L46" s="691" t="str">
        <f>Section2Draft!N5</f>
        <v>MATH 153.02</v>
      </c>
      <c r="M46" s="691">
        <f>Section2Draft!O5</f>
        <v>0</v>
      </c>
      <c r="N46" s="691" t="str">
        <f>Section2Draft!P5</f>
        <v>ARCH 208.12</v>
      </c>
    </row>
    <row r="47" spans="1:14" ht="20.100000000000001" customHeight="1" x14ac:dyDescent="0.35">
      <c r="A47" s="678"/>
      <c r="B47" s="685"/>
      <c r="C47" s="671" t="e">
        <f>VLOOKUP(C46,'Course List (program)'!$G$2:$L$100,2,FALSE)</f>
        <v>#N/A</v>
      </c>
      <c r="D47" s="671" t="e">
        <f>VLOOKUP(D46,'Course List (program)'!$G$2:$L$100,2,FALSE)</f>
        <v>#N/A</v>
      </c>
      <c r="E47" s="671" t="e">
        <f>VLOOKUP(E46,'Course List (program)'!$G$2:$L$100,2,FALSE)</f>
        <v>#N/A</v>
      </c>
      <c r="F47" s="671" t="e">
        <f>VLOOKUP(F46,'Course List (program)'!$G$2:$L$100,2,FALSE)</f>
        <v>#N/A</v>
      </c>
      <c r="G47" s="671" t="e">
        <f>VLOOKUP(G46,'Course List (program)'!$G$2:$L$100,2,FALSE)</f>
        <v>#N/A</v>
      </c>
      <c r="H47" s="678"/>
      <c r="I47" s="685"/>
      <c r="J47" s="671" t="str">
        <f>VLOOKUP(J46,'Course List (program)'!$G$2:$L$100,2,FALSE)</f>
        <v>Mathematics for Architects</v>
      </c>
      <c r="K47" s="671" t="e">
        <f>VLOOKUP(K46,'Course List (program)'!$G$2:$L$100,2,FALSE)</f>
        <v>#N/A</v>
      </c>
      <c r="L47" s="671" t="str">
        <f>VLOOKUP(L46,'Course List (program)'!$G$2:$L$100,2,FALSE)</f>
        <v>Mathematics for Architects</v>
      </c>
      <c r="M47" s="671" t="e">
        <f>VLOOKUP(M46,'Course List (program)'!$G$2:$L$100,2,FALSE)</f>
        <v>#N/A</v>
      </c>
      <c r="N47" s="671" t="str">
        <f>VLOOKUP(N46,'Course List (program)'!$G$2:$L$100,2,FALSE)</f>
        <v>Land Survey</v>
      </c>
    </row>
    <row r="48" spans="1:14" ht="20.100000000000001" customHeight="1" x14ac:dyDescent="0.35">
      <c r="A48" s="678"/>
      <c r="B48" s="685"/>
      <c r="C48" s="671" t="e">
        <f>VLOOKUP(C46,'Course List (program)'!$G$2:$L$100,3,FALSE)</f>
        <v>#N/A</v>
      </c>
      <c r="D48" s="671" t="e">
        <f>VLOOKUP(D46,'Course List (program)'!$G$2:$L$100,3,FALSE)</f>
        <v>#N/A</v>
      </c>
      <c r="E48" s="671" t="e">
        <f>VLOOKUP(E46,'Course List (program)'!$G$2:$L$100,3,FALSE)</f>
        <v>#N/A</v>
      </c>
      <c r="F48" s="671" t="e">
        <f>VLOOKUP(F46,'Course List (program)'!$G$2:$L$100,3,FALSE)</f>
        <v>#N/A</v>
      </c>
      <c r="G48" s="671" t="e">
        <f>VLOOKUP(G46,'Course List (program)'!$G$2:$L$100,3,FALSE)</f>
        <v>#N/A</v>
      </c>
      <c r="H48" s="678"/>
      <c r="I48" s="685"/>
      <c r="J48" s="671" t="str">
        <f>VLOOKUP(J46,'Course List (program)'!$G$2:$L$100,3,FALSE)</f>
        <v>Staff3</v>
      </c>
      <c r="K48" s="671" t="e">
        <f>VLOOKUP(K46,'Course List (program)'!$G$2:$L$100,3,FALSE)</f>
        <v>#N/A</v>
      </c>
      <c r="L48" s="671" t="str">
        <f>VLOOKUP(L46,'Course List (program)'!$G$2:$L$100,3,FALSE)</f>
        <v>Staff3</v>
      </c>
      <c r="M48" s="671" t="e">
        <f>VLOOKUP(M46,'Course List (program)'!$G$2:$L$100,3,FALSE)</f>
        <v>#N/A</v>
      </c>
      <c r="N48" s="671" t="str">
        <f>VLOOKUP(N46,'Course List (program)'!$G$2:$L$100,3,FALSE)</f>
        <v>Öğr. Gör. Turan DÜNDAR</v>
      </c>
    </row>
    <row r="49" spans="1:14" ht="20.100000000000001" customHeight="1" x14ac:dyDescent="0.35">
      <c r="A49" s="679"/>
      <c r="B49" s="686"/>
      <c r="C49" s="672" t="e">
        <f>VLOOKUP(C46,'Course List (program)'!$G$2:$L$100,6,FALSE)</f>
        <v>#N/A</v>
      </c>
      <c r="D49" s="672" t="e">
        <f>VLOOKUP(D46,'Course List (program)'!$G$2:$L$100,6,FALSE)</f>
        <v>#N/A</v>
      </c>
      <c r="E49" s="672" t="e">
        <f>VLOOKUP(E46,'Course List (program)'!$G$2:$L$100,6,FALSE)</f>
        <v>#N/A</v>
      </c>
      <c r="F49" s="672" t="e">
        <f>VLOOKUP(F46,'Course List (program)'!$G$2:$L$100,6,FALSE)</f>
        <v>#N/A</v>
      </c>
      <c r="G49" s="672" t="e">
        <f>VLOOKUP(G46,'Course List (program)'!$G$2:$L$100,6,FALSE)</f>
        <v>#N/A</v>
      </c>
      <c r="H49" s="679"/>
      <c r="I49" s="686"/>
      <c r="J49" s="672">
        <f>VLOOKUP(J46,'Course List (program)'!$G$2:$L$100,6,FALSE)</f>
        <v>0</v>
      </c>
      <c r="K49" s="672" t="e">
        <f>VLOOKUP(K46,'Course List (program)'!$G$2:$L$100,6,FALSE)</f>
        <v>#N/A</v>
      </c>
      <c r="L49" s="672">
        <f>VLOOKUP(L46,'Course List (program)'!$G$2:$L$100,6,FALSE)</f>
        <v>0</v>
      </c>
      <c r="M49" s="672" t="e">
        <f>VLOOKUP(M46,'Course List (program)'!$G$2:$L$100,6,FALSE)</f>
        <v>#N/A</v>
      </c>
      <c r="N49" s="672">
        <f>VLOOKUP(N46,'Course List (program)'!$G$2:$L$100,6,FALSE)</f>
        <v>0</v>
      </c>
    </row>
    <row r="50" spans="1:14" s="693" customFormat="1" ht="20.100000000000001" customHeight="1" x14ac:dyDescent="0.35">
      <c r="A50" s="689">
        <v>0.41666666666666669</v>
      </c>
      <c r="B50" s="690">
        <v>2</v>
      </c>
      <c r="C50" s="691">
        <f>Section2Draft!$E$7</f>
        <v>0</v>
      </c>
      <c r="D50" s="691">
        <f>Section2Draft!F7</f>
        <v>0</v>
      </c>
      <c r="E50" s="691">
        <f>Section2Draft!G7</f>
        <v>0</v>
      </c>
      <c r="F50" s="691">
        <f>Section2Draft!H7</f>
        <v>0</v>
      </c>
      <c r="G50" s="691">
        <f>Section2Draft!I7</f>
        <v>0</v>
      </c>
      <c r="H50" s="689">
        <v>0.41666666666666669</v>
      </c>
      <c r="I50" s="690">
        <v>2</v>
      </c>
      <c r="J50" s="691" t="str">
        <f>Section2Draft!L7</f>
        <v>MATH 153.02</v>
      </c>
      <c r="K50" s="691">
        <f>Section2Draft!M7</f>
        <v>0</v>
      </c>
      <c r="L50" s="691" t="str">
        <f>Section2Draft!N7</f>
        <v>MATH 153.02</v>
      </c>
      <c r="M50" s="691">
        <f>Section2Draft!O7</f>
        <v>0</v>
      </c>
      <c r="N50" s="691" t="str">
        <f>Section2Draft!P7</f>
        <v>ARCH 208.12</v>
      </c>
    </row>
    <row r="51" spans="1:14" ht="20.100000000000001" customHeight="1" x14ac:dyDescent="0.35">
      <c r="A51" s="679"/>
      <c r="B51" s="686"/>
      <c r="C51" s="671" t="e">
        <f>VLOOKUP(C50,'Course List (program)'!$G$2:$L$100,2,FALSE)</f>
        <v>#N/A</v>
      </c>
      <c r="D51" s="671" t="e">
        <f>VLOOKUP(D50,'Course List (program)'!$G$2:$L$100,2,FALSE)</f>
        <v>#N/A</v>
      </c>
      <c r="E51" s="671" t="e">
        <f>VLOOKUP(E50,'Course List (program)'!$G$2:$L$100,2,FALSE)</f>
        <v>#N/A</v>
      </c>
      <c r="F51" s="671" t="e">
        <f>VLOOKUP(F50,'Course List (program)'!$G$2:$L$100,2,FALSE)</f>
        <v>#N/A</v>
      </c>
      <c r="G51" s="671" t="e">
        <f>VLOOKUP(G50,'Course List (program)'!$G$2:$L$100,2,FALSE)</f>
        <v>#N/A</v>
      </c>
      <c r="H51" s="679"/>
      <c r="I51" s="686"/>
      <c r="J51" s="671" t="str">
        <f>VLOOKUP(J50,'Course List (program)'!$G$2:$L$100,2,FALSE)</f>
        <v>Mathematics for Architects</v>
      </c>
      <c r="K51" s="671" t="e">
        <f>VLOOKUP(K50,'Course List (program)'!$G$2:$L$100,2,FALSE)</f>
        <v>#N/A</v>
      </c>
      <c r="L51" s="671" t="str">
        <f>VLOOKUP(L50,'Course List (program)'!$G$2:$L$100,2,FALSE)</f>
        <v>Mathematics for Architects</v>
      </c>
      <c r="M51" s="671" t="e">
        <f>VLOOKUP(M50,'Course List (program)'!$G$2:$L$100,2,FALSE)</f>
        <v>#N/A</v>
      </c>
      <c r="N51" s="671" t="str">
        <f>VLOOKUP(N50,'Course List (program)'!$G$2:$L$100,2,FALSE)</f>
        <v>Land Survey</v>
      </c>
    </row>
    <row r="52" spans="1:14" ht="20.100000000000001" customHeight="1" x14ac:dyDescent="0.35">
      <c r="A52" s="680"/>
      <c r="B52" s="685"/>
      <c r="C52" s="671" t="e">
        <f>VLOOKUP(C50,'Course List (program)'!$G$2:$L$100,3,FALSE)</f>
        <v>#N/A</v>
      </c>
      <c r="D52" s="671" t="e">
        <f>VLOOKUP(D50,'Course List (program)'!$G$2:$L$100,3,FALSE)</f>
        <v>#N/A</v>
      </c>
      <c r="E52" s="671" t="e">
        <f>VLOOKUP(E50,'Course List (program)'!$G$2:$L$100,3,FALSE)</f>
        <v>#N/A</v>
      </c>
      <c r="F52" s="671" t="e">
        <f>VLOOKUP(F50,'Course List (program)'!$G$2:$L$100,3,FALSE)</f>
        <v>#N/A</v>
      </c>
      <c r="G52" s="671" t="e">
        <f>VLOOKUP(G50,'Course List (program)'!$G$2:$L$100,3,FALSE)</f>
        <v>#N/A</v>
      </c>
      <c r="H52" s="680"/>
      <c r="I52" s="685"/>
      <c r="J52" s="671" t="str">
        <f>VLOOKUP(J50,'Course List (program)'!$G$2:$L$100,3,FALSE)</f>
        <v>Staff3</v>
      </c>
      <c r="K52" s="671" t="e">
        <f>VLOOKUP(K50,'Course List (program)'!$G$2:$L$100,3,FALSE)</f>
        <v>#N/A</v>
      </c>
      <c r="L52" s="671" t="str">
        <f>VLOOKUP(L50,'Course List (program)'!$G$2:$L$100,3,FALSE)</f>
        <v>Staff3</v>
      </c>
      <c r="M52" s="671" t="e">
        <f>VLOOKUP(M50,'Course List (program)'!$G$2:$L$100,3,FALSE)</f>
        <v>#N/A</v>
      </c>
      <c r="N52" s="671" t="str">
        <f>VLOOKUP(N50,'Course List (program)'!$G$2:$L$100,3,FALSE)</f>
        <v>Öğr. Gör. Turan DÜNDAR</v>
      </c>
    </row>
    <row r="53" spans="1:14" ht="20.100000000000001" customHeight="1" x14ac:dyDescent="0.35">
      <c r="A53" s="680"/>
      <c r="B53" s="685"/>
      <c r="C53" s="672" t="e">
        <f>VLOOKUP(C50,'Course List (program)'!$G$2:$L$100,6,FALSE)</f>
        <v>#N/A</v>
      </c>
      <c r="D53" s="672" t="e">
        <f>VLOOKUP(D50,'Course List (program)'!$G$2:$L$100,6,FALSE)</f>
        <v>#N/A</v>
      </c>
      <c r="E53" s="672" t="e">
        <f>VLOOKUP(E50,'Course List (program)'!$G$2:$L$100,6,FALSE)</f>
        <v>#N/A</v>
      </c>
      <c r="F53" s="672" t="e">
        <f>VLOOKUP(F50,'Course List (program)'!$G$2:$L$100,6,FALSE)</f>
        <v>#N/A</v>
      </c>
      <c r="G53" s="672" t="e">
        <f>VLOOKUP(G50,'Course List (program)'!$G$2:$L$100,6,FALSE)</f>
        <v>#N/A</v>
      </c>
      <c r="H53" s="680"/>
      <c r="I53" s="685"/>
      <c r="J53" s="672">
        <f>VLOOKUP(J50,'Course List (program)'!$G$2:$L$100,6,FALSE)</f>
        <v>0</v>
      </c>
      <c r="K53" s="672" t="e">
        <f>VLOOKUP(K50,'Course List (program)'!$G$2:$L$100,6,FALSE)</f>
        <v>#N/A</v>
      </c>
      <c r="L53" s="672">
        <f>VLOOKUP(L50,'Course List (program)'!$G$2:$L$100,6,FALSE)</f>
        <v>0</v>
      </c>
      <c r="M53" s="672" t="e">
        <f>VLOOKUP(M50,'Course List (program)'!$G$2:$L$100,6,FALSE)</f>
        <v>#N/A</v>
      </c>
      <c r="N53" s="672">
        <f>VLOOKUP(N50,'Course List (program)'!$G$2:$L$100,6,FALSE)</f>
        <v>0</v>
      </c>
    </row>
    <row r="54" spans="1:14" s="693" customFormat="1" ht="20.100000000000001" customHeight="1" x14ac:dyDescent="0.35">
      <c r="A54" s="689">
        <v>0.45833333333333331</v>
      </c>
      <c r="B54" s="690">
        <v>3</v>
      </c>
      <c r="C54" s="691">
        <f>Section2Draft!$E$9</f>
        <v>0</v>
      </c>
      <c r="D54" s="691">
        <f>Section2Draft!F9</f>
        <v>0</v>
      </c>
      <c r="E54" s="691">
        <f>Section2Draft!G9</f>
        <v>0</v>
      </c>
      <c r="F54" s="691">
        <f>Section2Draft!H9</f>
        <v>0</v>
      </c>
      <c r="G54" s="691">
        <f>Section2Draft!I9</f>
        <v>0</v>
      </c>
      <c r="H54" s="689">
        <v>0.45833333333333331</v>
      </c>
      <c r="I54" s="690">
        <v>3</v>
      </c>
      <c r="J54" s="691">
        <f>Section2Draft!L9</f>
        <v>0</v>
      </c>
      <c r="K54" s="691">
        <f>Section2Draft!M9</f>
        <v>0</v>
      </c>
      <c r="L54" s="691">
        <f>Section2Draft!N9</f>
        <v>0</v>
      </c>
      <c r="M54" s="691">
        <f>Section2Draft!O9</f>
        <v>0</v>
      </c>
      <c r="N54" s="691" t="str">
        <f>Section2Draft!P9</f>
        <v>ARCH 208.12</v>
      </c>
    </row>
    <row r="55" spans="1:14" ht="20.100000000000001" customHeight="1" x14ac:dyDescent="0.35">
      <c r="A55" s="679"/>
      <c r="B55" s="686"/>
      <c r="C55" s="671" t="e">
        <f>VLOOKUP(C54,'Course List (program)'!$G$2:$L$100,2,FALSE)</f>
        <v>#N/A</v>
      </c>
      <c r="D55" s="671" t="e">
        <f>VLOOKUP(D54,'Course List (program)'!$G$2:$L$100,2,FALSE)</f>
        <v>#N/A</v>
      </c>
      <c r="E55" s="671" t="e">
        <f>VLOOKUP(E54,'Course List (program)'!$G$2:$L$100,2,FALSE)</f>
        <v>#N/A</v>
      </c>
      <c r="F55" s="671" t="e">
        <f>VLOOKUP(F54,'Course List (program)'!$G$2:$L$100,2,FALSE)</f>
        <v>#N/A</v>
      </c>
      <c r="G55" s="671" t="e">
        <f>VLOOKUP(G54,'Course List (program)'!$G$2:$L$100,2,FALSE)</f>
        <v>#N/A</v>
      </c>
      <c r="H55" s="679"/>
      <c r="I55" s="686"/>
      <c r="J55" s="671" t="e">
        <f>VLOOKUP(J54,'Course List (program)'!$G$2:$L$100,2,FALSE)</f>
        <v>#N/A</v>
      </c>
      <c r="K55" s="671" t="e">
        <f>VLOOKUP(K54,'Course List (program)'!$G$2:$L$100,2,FALSE)</f>
        <v>#N/A</v>
      </c>
      <c r="L55" s="671" t="e">
        <f>VLOOKUP(L54,'Course List (program)'!$G$2:$L$100,2,FALSE)</f>
        <v>#N/A</v>
      </c>
      <c r="M55" s="671" t="e">
        <f>VLOOKUP(M54,'Course List (program)'!$G$2:$L$100,2,FALSE)</f>
        <v>#N/A</v>
      </c>
      <c r="N55" s="671" t="str">
        <f>VLOOKUP(N54,'Course List (program)'!$G$2:$L$100,2,FALSE)</f>
        <v>Land Survey</v>
      </c>
    </row>
    <row r="56" spans="1:14" ht="20.100000000000001" customHeight="1" x14ac:dyDescent="0.35">
      <c r="A56" s="680"/>
      <c r="B56" s="685"/>
      <c r="C56" s="671" t="e">
        <f>VLOOKUP(C54,'Course List (program)'!$G$2:$L$100,3,FALSE)</f>
        <v>#N/A</v>
      </c>
      <c r="D56" s="671" t="e">
        <f>VLOOKUP(D54,'Course List (program)'!$G$2:$L$100,3,FALSE)</f>
        <v>#N/A</v>
      </c>
      <c r="E56" s="671" t="e">
        <f>VLOOKUP(E54,'Course List (program)'!$G$2:$L$100,3,FALSE)</f>
        <v>#N/A</v>
      </c>
      <c r="F56" s="671" t="e">
        <f>VLOOKUP(F54,'Course List (program)'!$G$2:$L$100,3,FALSE)</f>
        <v>#N/A</v>
      </c>
      <c r="G56" s="671" t="e">
        <f>VLOOKUP(G54,'Course List (program)'!$G$2:$L$100,3,FALSE)</f>
        <v>#N/A</v>
      </c>
      <c r="H56" s="680"/>
      <c r="I56" s="685"/>
      <c r="J56" s="671" t="e">
        <f>VLOOKUP(J54,'Course List (program)'!$G$2:$L$100,3,FALSE)</f>
        <v>#N/A</v>
      </c>
      <c r="K56" s="671" t="e">
        <f>VLOOKUP(K54,'Course List (program)'!$G$2:$L$100,3,FALSE)</f>
        <v>#N/A</v>
      </c>
      <c r="L56" s="671" t="e">
        <f>VLOOKUP(L54,'Course List (program)'!$G$2:$L$100,3,FALSE)</f>
        <v>#N/A</v>
      </c>
      <c r="M56" s="671" t="e">
        <f>VLOOKUP(M54,'Course List (program)'!$G$2:$L$100,3,FALSE)</f>
        <v>#N/A</v>
      </c>
      <c r="N56" s="671" t="str">
        <f>VLOOKUP(N54,'Course List (program)'!$G$2:$L$100,3,FALSE)</f>
        <v>Öğr. Gör. Turan DÜNDAR</v>
      </c>
    </row>
    <row r="57" spans="1:14" ht="20.100000000000001" customHeight="1" x14ac:dyDescent="0.35">
      <c r="A57" s="680"/>
      <c r="B57" s="685"/>
      <c r="C57" s="672" t="e">
        <f>VLOOKUP(C54,'Course List (program)'!$G$2:$L$100,6,FALSE)</f>
        <v>#N/A</v>
      </c>
      <c r="D57" s="672" t="e">
        <f>VLOOKUP(D54,'Course List (program)'!$G$2:$L$100,6,FALSE)</f>
        <v>#N/A</v>
      </c>
      <c r="E57" s="672" t="e">
        <f>VLOOKUP(E54,'Course List (program)'!$G$2:$L$100,6,FALSE)</f>
        <v>#N/A</v>
      </c>
      <c r="F57" s="672" t="e">
        <f>VLOOKUP(F54,'Course List (program)'!$G$2:$L$100,6,FALSE)</f>
        <v>#N/A</v>
      </c>
      <c r="G57" s="672" t="e">
        <f>VLOOKUP(G54,'Course List (program)'!$G$2:$L$100,6,FALSE)</f>
        <v>#N/A</v>
      </c>
      <c r="H57" s="680"/>
      <c r="I57" s="685"/>
      <c r="J57" s="672" t="e">
        <f>VLOOKUP(J54,'Course List (program)'!$G$2:$L$100,6,FALSE)</f>
        <v>#N/A</v>
      </c>
      <c r="K57" s="672" t="e">
        <f>VLOOKUP(K54,'Course List (program)'!$G$2:$L$100,6,FALSE)</f>
        <v>#N/A</v>
      </c>
      <c r="L57" s="672" t="e">
        <f>VLOOKUP(L54,'Course List (program)'!$G$2:$L$100,6,FALSE)</f>
        <v>#N/A</v>
      </c>
      <c r="M57" s="672" t="e">
        <f>VLOOKUP(M54,'Course List (program)'!$G$2:$L$100,6,FALSE)</f>
        <v>#N/A</v>
      </c>
      <c r="N57" s="672">
        <f>VLOOKUP(N54,'Course List (program)'!$G$2:$L$100,6,FALSE)</f>
        <v>0</v>
      </c>
    </row>
    <row r="58" spans="1:14" s="693" customFormat="1" ht="20.100000000000001" customHeight="1" x14ac:dyDescent="0.35">
      <c r="A58" s="689">
        <v>0.5</v>
      </c>
      <c r="B58" s="690">
        <v>4</v>
      </c>
      <c r="C58" s="691">
        <f>Section2Draft!$E$11</f>
        <v>0</v>
      </c>
      <c r="D58" s="691">
        <f>Section2Draft!F11</f>
        <v>0</v>
      </c>
      <c r="E58" s="691">
        <f>Section2Draft!G11</f>
        <v>0</v>
      </c>
      <c r="F58" s="691">
        <f>Section2Draft!H11</f>
        <v>0</v>
      </c>
      <c r="G58" s="691">
        <f>Section2Draft!I11</f>
        <v>0</v>
      </c>
      <c r="H58" s="689">
        <v>0.5</v>
      </c>
      <c r="I58" s="690">
        <v>4</v>
      </c>
      <c r="J58" s="691">
        <f>Section2Draft!L11</f>
        <v>0</v>
      </c>
      <c r="K58" s="691">
        <f>Section2Draft!M11</f>
        <v>0</v>
      </c>
      <c r="L58" s="691">
        <f>Section2Draft!N11</f>
        <v>0</v>
      </c>
      <c r="M58" s="691">
        <f>Section2Draft!O11</f>
        <v>0</v>
      </c>
      <c r="N58" s="691" t="str">
        <f>Section2Draft!P11</f>
        <v>ARCH 208.12</v>
      </c>
    </row>
    <row r="59" spans="1:14" ht="20.100000000000001" customHeight="1" x14ac:dyDescent="0.35">
      <c r="A59" s="679"/>
      <c r="B59" s="686"/>
      <c r="C59" s="671" t="e">
        <f>VLOOKUP(C58,'Course List (program)'!$G$2:$L$100,2,FALSE)</f>
        <v>#N/A</v>
      </c>
      <c r="D59" s="671" t="e">
        <f>VLOOKUP(D58,'Course List (program)'!$G$2:$L$100,2,FALSE)</f>
        <v>#N/A</v>
      </c>
      <c r="E59" s="671" t="e">
        <f>VLOOKUP(E58,'Course List (program)'!$G$2:$L$100,2,FALSE)</f>
        <v>#N/A</v>
      </c>
      <c r="F59" s="671" t="e">
        <f>VLOOKUP(F58,'Course List (program)'!$G$2:$L$100,2,FALSE)</f>
        <v>#N/A</v>
      </c>
      <c r="G59" s="671" t="e">
        <f>VLOOKUP(G58,'Course List (program)'!$G$2:$L$100,2,FALSE)</f>
        <v>#N/A</v>
      </c>
      <c r="H59" s="679"/>
      <c r="I59" s="686"/>
      <c r="J59" s="671" t="e">
        <f>VLOOKUP(J58,'Course List (program)'!$G$2:$L$100,2,FALSE)</f>
        <v>#N/A</v>
      </c>
      <c r="K59" s="671" t="e">
        <f>VLOOKUP(K58,'Course List (program)'!$G$2:$L$100,2,FALSE)</f>
        <v>#N/A</v>
      </c>
      <c r="L59" s="671" t="e">
        <f>VLOOKUP(L58,'Course List (program)'!$G$2:$L$100,2,FALSE)</f>
        <v>#N/A</v>
      </c>
      <c r="M59" s="671" t="e">
        <f>VLOOKUP(M58,'Course List (program)'!$G$2:$L$100,2,FALSE)</f>
        <v>#N/A</v>
      </c>
      <c r="N59" s="671" t="str">
        <f>VLOOKUP(N58,'Course List (program)'!$G$2:$L$100,2,FALSE)</f>
        <v>Land Survey</v>
      </c>
    </row>
    <row r="60" spans="1:14" ht="20.100000000000001" customHeight="1" x14ac:dyDescent="0.35">
      <c r="A60" s="680"/>
      <c r="B60" s="685"/>
      <c r="C60" s="671" t="e">
        <f>VLOOKUP(C58,'Course List (program)'!$G$2:$L$100,3,FALSE)</f>
        <v>#N/A</v>
      </c>
      <c r="D60" s="671" t="e">
        <f>VLOOKUP(D58,'Course List (program)'!$G$2:$L$100,3,FALSE)</f>
        <v>#N/A</v>
      </c>
      <c r="E60" s="671" t="e">
        <f>VLOOKUP(E58,'Course List (program)'!$G$2:$L$100,3,FALSE)</f>
        <v>#N/A</v>
      </c>
      <c r="F60" s="671" t="e">
        <f>VLOOKUP(F58,'Course List (program)'!$G$2:$L$100,3,FALSE)</f>
        <v>#N/A</v>
      </c>
      <c r="G60" s="671" t="e">
        <f>VLOOKUP(G58,'Course List (program)'!$G$2:$L$100,3,FALSE)</f>
        <v>#N/A</v>
      </c>
      <c r="H60" s="680"/>
      <c r="I60" s="685"/>
      <c r="J60" s="671" t="e">
        <f>VLOOKUP(J58,'Course List (program)'!$G$2:$L$100,3,FALSE)</f>
        <v>#N/A</v>
      </c>
      <c r="K60" s="671" t="e">
        <f>VLOOKUP(K58,'Course List (program)'!$G$2:$L$100,3,FALSE)</f>
        <v>#N/A</v>
      </c>
      <c r="L60" s="671" t="e">
        <f>VLOOKUP(L58,'Course List (program)'!$G$2:$L$100,3,FALSE)</f>
        <v>#N/A</v>
      </c>
      <c r="M60" s="671" t="e">
        <f>VLOOKUP(M58,'Course List (program)'!$G$2:$L$100,3,FALSE)</f>
        <v>#N/A</v>
      </c>
      <c r="N60" s="671" t="str">
        <f>VLOOKUP(N58,'Course List (program)'!$G$2:$L$100,3,FALSE)</f>
        <v>Öğr. Gör. Turan DÜNDAR</v>
      </c>
    </row>
    <row r="61" spans="1:14" ht="20.100000000000001" customHeight="1" x14ac:dyDescent="0.35">
      <c r="A61" s="680"/>
      <c r="B61" s="685"/>
      <c r="C61" s="672" t="e">
        <f>VLOOKUP(C58,'Course List (program)'!$G$2:$L$100,6,FALSE)</f>
        <v>#N/A</v>
      </c>
      <c r="D61" s="672" t="e">
        <f>VLOOKUP(D58,'Course List (program)'!$G$2:$L$100,6,FALSE)</f>
        <v>#N/A</v>
      </c>
      <c r="E61" s="672" t="e">
        <f>VLOOKUP(E58,'Course List (program)'!$G$2:$L$100,6,FALSE)</f>
        <v>#N/A</v>
      </c>
      <c r="F61" s="672" t="e">
        <f>VLOOKUP(F58,'Course List (program)'!$G$2:$L$100,6,FALSE)</f>
        <v>#N/A</v>
      </c>
      <c r="G61" s="672" t="e">
        <f>VLOOKUP(G58,'Course List (program)'!$G$2:$L$100,6,FALSE)</f>
        <v>#N/A</v>
      </c>
      <c r="H61" s="680"/>
      <c r="I61" s="685"/>
      <c r="J61" s="672" t="e">
        <f>VLOOKUP(J58,'Course List (program)'!$G$2:$L$100,6,FALSE)</f>
        <v>#N/A</v>
      </c>
      <c r="K61" s="672" t="e">
        <f>VLOOKUP(K58,'Course List (program)'!$G$2:$L$100,6,FALSE)</f>
        <v>#N/A</v>
      </c>
      <c r="L61" s="672" t="e">
        <f>VLOOKUP(L58,'Course List (program)'!$G$2:$L$100,6,FALSE)</f>
        <v>#N/A</v>
      </c>
      <c r="M61" s="672" t="e">
        <f>VLOOKUP(M58,'Course List (program)'!$G$2:$L$100,6,FALSE)</f>
        <v>#N/A</v>
      </c>
      <c r="N61" s="672">
        <f>VLOOKUP(N58,'Course List (program)'!$G$2:$L$100,6,FALSE)</f>
        <v>0</v>
      </c>
    </row>
    <row r="62" spans="1:14" s="693" customFormat="1" ht="20.100000000000001" customHeight="1" x14ac:dyDescent="0.35">
      <c r="A62" s="695">
        <v>0.54166666666666663</v>
      </c>
      <c r="B62" s="696">
        <v>5</v>
      </c>
      <c r="C62" s="691">
        <f>Section2Draft!$E$13</f>
        <v>0</v>
      </c>
      <c r="D62" s="691">
        <f>Section2Draft!F13</f>
        <v>0</v>
      </c>
      <c r="E62" s="691">
        <f>Section2Draft!G13</f>
        <v>0</v>
      </c>
      <c r="F62" s="691">
        <f>Section2Draft!H13</f>
        <v>0</v>
      </c>
      <c r="G62" s="691">
        <f>Section2Draft!I13</f>
        <v>0</v>
      </c>
      <c r="H62" s="695">
        <v>0.54166666666666663</v>
      </c>
      <c r="I62" s="696">
        <v>5</v>
      </c>
      <c r="J62" s="691">
        <f>Section2Draft!L13</f>
        <v>0</v>
      </c>
      <c r="K62" s="691">
        <f>Section2Draft!M13</f>
        <v>0</v>
      </c>
      <c r="L62" s="691">
        <f>Section2Draft!N13</f>
        <v>0</v>
      </c>
      <c r="M62" s="691" t="str">
        <f>Section2Draft!O13</f>
        <v>ES 106.08</v>
      </c>
      <c r="N62" s="691" t="str">
        <f>Section2Draft!P13</f>
        <v>ARCH 102.12</v>
      </c>
    </row>
    <row r="63" spans="1:14" ht="20.100000000000001" customHeight="1" x14ac:dyDescent="0.35">
      <c r="A63" s="679"/>
      <c r="B63" s="686"/>
      <c r="C63" s="671" t="e">
        <f>VLOOKUP(C62,'Course List (program)'!$G$2:$L$100,2,FALSE)</f>
        <v>#N/A</v>
      </c>
      <c r="D63" s="671" t="e">
        <f>VLOOKUP(D62,'Course List (program)'!$G$2:$L$100,2,FALSE)</f>
        <v>#N/A</v>
      </c>
      <c r="E63" s="671" t="e">
        <f>VLOOKUP(E62,'Course List (program)'!$G$2:$L$100,2,FALSE)</f>
        <v>#N/A</v>
      </c>
      <c r="F63" s="671" t="e">
        <f>VLOOKUP(F62,'Course List (program)'!$G$2:$L$100,2,FALSE)</f>
        <v>#N/A</v>
      </c>
      <c r="G63" s="671" t="e">
        <f>VLOOKUP(G62,'Course List (program)'!$G$2:$L$100,2,FALSE)</f>
        <v>#N/A</v>
      </c>
      <c r="H63" s="679"/>
      <c r="I63" s="686"/>
      <c r="J63" s="671" t="e">
        <f>VLOOKUP(J62,'Course List (program)'!$G$2:$L$100,2,FALSE)</f>
        <v>#N/A</v>
      </c>
      <c r="K63" s="671" t="e">
        <f>VLOOKUP(K62,'Course List (program)'!$G$2:$L$100,2,FALSE)</f>
        <v>#N/A</v>
      </c>
      <c r="L63" s="671" t="e">
        <f>VLOOKUP(L62,'Course List (program)'!$G$2:$L$100,2,FALSE)</f>
        <v>#N/A</v>
      </c>
      <c r="M63" s="671" t="str">
        <f>VLOOKUP(M62,'Course List (program)'!$G$2:$L$100,2,FALSE)</f>
        <v>Technical Report Writing and Presentation Skills</v>
      </c>
      <c r="N63" s="671" t="str">
        <f>VLOOKUP(N62,'Course List (program)'!$G$2:$L$100,2,FALSE)</f>
        <v>Architectural Basic Design II</v>
      </c>
    </row>
    <row r="64" spans="1:14" ht="20.100000000000001" customHeight="1" x14ac:dyDescent="0.35">
      <c r="A64" s="680"/>
      <c r="B64" s="685"/>
      <c r="C64" s="671" t="e">
        <f>VLOOKUP(C62,'Course List (program)'!$G$2:$L$100,3,FALSE)</f>
        <v>#N/A</v>
      </c>
      <c r="D64" s="671" t="e">
        <f>VLOOKUP(D62,'Course List (program)'!$G$2:$L$100,3,FALSE)</f>
        <v>#N/A</v>
      </c>
      <c r="E64" s="671" t="e">
        <f>VLOOKUP(E62,'Course List (program)'!$G$2:$L$100,3,FALSE)</f>
        <v>#N/A</v>
      </c>
      <c r="F64" s="671" t="e">
        <f>VLOOKUP(F62,'Course List (program)'!$G$2:$L$100,3,FALSE)</f>
        <v>#N/A</v>
      </c>
      <c r="G64" s="671" t="e">
        <f>VLOOKUP(G62,'Course List (program)'!$G$2:$L$100,3,FALSE)</f>
        <v>#N/A</v>
      </c>
      <c r="H64" s="680"/>
      <c r="I64" s="685"/>
      <c r="J64" s="671" t="e">
        <f>VLOOKUP(J62,'Course List (program)'!$G$2:$L$100,3,FALSE)</f>
        <v>#N/A</v>
      </c>
      <c r="K64" s="671" t="e">
        <f>VLOOKUP(K62,'Course List (program)'!$G$2:$L$100,3,FALSE)</f>
        <v>#N/A</v>
      </c>
      <c r="L64" s="671" t="e">
        <f>VLOOKUP(L62,'Course List (program)'!$G$2:$L$100,3,FALSE)</f>
        <v>#N/A</v>
      </c>
      <c r="M64" s="671" t="str">
        <f>VLOOKUP(M62,'Course List (program)'!$G$2:$L$100,3,FALSE)</f>
        <v>Staff2</v>
      </c>
      <c r="N64" s="671" t="str">
        <f>VLOOKUP(N62,'Course List (program)'!$G$2:$L$100,3,FALSE)</f>
        <v>Prof. Dr. Ömer GÜLSEN</v>
      </c>
    </row>
    <row r="65" spans="1:14" ht="20.100000000000001" customHeight="1" x14ac:dyDescent="0.35">
      <c r="A65" s="680"/>
      <c r="B65" s="685"/>
      <c r="C65" s="672" t="e">
        <f>VLOOKUP(C62,'Course List (program)'!$G$2:$L$100,6,FALSE)</f>
        <v>#N/A</v>
      </c>
      <c r="D65" s="672" t="e">
        <f>VLOOKUP(D62,'Course List (program)'!$G$2:$L$100,6,FALSE)</f>
        <v>#N/A</v>
      </c>
      <c r="E65" s="672" t="e">
        <f>VLOOKUP(E62,'Course List (program)'!$G$2:$L$100,6,FALSE)</f>
        <v>#N/A</v>
      </c>
      <c r="F65" s="672" t="e">
        <f>VLOOKUP(F62,'Course List (program)'!$G$2:$L$100,6,FALSE)</f>
        <v>#N/A</v>
      </c>
      <c r="G65" s="672" t="e">
        <f>VLOOKUP(G62,'Course List (program)'!$G$2:$L$100,6,FALSE)</f>
        <v>#N/A</v>
      </c>
      <c r="H65" s="680"/>
      <c r="I65" s="685"/>
      <c r="J65" s="672" t="e">
        <f>VLOOKUP(J62,'Course List (program)'!$G$2:$L$100,6,FALSE)</f>
        <v>#N/A</v>
      </c>
      <c r="K65" s="672" t="e">
        <f>VLOOKUP(K62,'Course List (program)'!$G$2:$L$100,6,FALSE)</f>
        <v>#N/A</v>
      </c>
      <c r="L65" s="672" t="e">
        <f>VLOOKUP(L62,'Course List (program)'!$G$2:$L$100,6,FALSE)</f>
        <v>#N/A</v>
      </c>
      <c r="M65" s="672">
        <f>VLOOKUP(M62,'Course List (program)'!$G$2:$L$100,6,FALSE)</f>
        <v>0</v>
      </c>
      <c r="N65" s="672">
        <f>VLOOKUP(N62,'Course List (program)'!$G$2:$L$100,6,FALSE)</f>
        <v>0</v>
      </c>
    </row>
    <row r="66" spans="1:14" s="693" customFormat="1" ht="20.100000000000001" customHeight="1" x14ac:dyDescent="0.35">
      <c r="A66" s="689">
        <v>0.58333333333333337</v>
      </c>
      <c r="B66" s="690">
        <v>6</v>
      </c>
      <c r="C66" s="691">
        <f>Section2Draft!$E$15</f>
        <v>0</v>
      </c>
      <c r="D66" s="691">
        <f>Section2Draft!F15</f>
        <v>0</v>
      </c>
      <c r="E66" s="691">
        <f>Section2Draft!G15</f>
        <v>0</v>
      </c>
      <c r="F66" s="691">
        <f>Section2Draft!H15</f>
        <v>0</v>
      </c>
      <c r="G66" s="691">
        <f>Section2Draft!I15</f>
        <v>0</v>
      </c>
      <c r="H66" s="689">
        <v>0.58333333333333337</v>
      </c>
      <c r="I66" s="690">
        <v>6</v>
      </c>
      <c r="J66" s="691">
        <f>Section2Draft!L15</f>
        <v>0</v>
      </c>
      <c r="K66" s="691">
        <f>Section2Draft!M15</f>
        <v>0</v>
      </c>
      <c r="L66" s="691" t="str">
        <f>Section2Draft!N15</f>
        <v>ES 106.08</v>
      </c>
      <c r="M66" s="691" t="str">
        <f>Section2Draft!O15</f>
        <v>ARCH 112.12</v>
      </c>
      <c r="N66" s="691" t="str">
        <f>Section2Draft!P15</f>
        <v>ARCH 102.12</v>
      </c>
    </row>
    <row r="67" spans="1:14" ht="20.100000000000001" customHeight="1" x14ac:dyDescent="0.35">
      <c r="A67" s="679"/>
      <c r="B67" s="686"/>
      <c r="C67" s="671" t="e">
        <f>VLOOKUP(C66,'Course List (program)'!$G$2:$L$100,2,FALSE)</f>
        <v>#N/A</v>
      </c>
      <c r="D67" s="671" t="e">
        <f>VLOOKUP(D66,'Course List (program)'!$G$2:$L$100,2,FALSE)</f>
        <v>#N/A</v>
      </c>
      <c r="E67" s="671" t="e">
        <f>VLOOKUP(E66,'Course List (program)'!$G$2:$L$100,2,FALSE)</f>
        <v>#N/A</v>
      </c>
      <c r="F67" s="671" t="e">
        <f>VLOOKUP(F66,'Course List (program)'!$G$2:$L$100,2,FALSE)</f>
        <v>#N/A</v>
      </c>
      <c r="G67" s="671" t="e">
        <f>VLOOKUP(G66,'Course List (program)'!$G$2:$L$100,2,FALSE)</f>
        <v>#N/A</v>
      </c>
      <c r="H67" s="679"/>
      <c r="I67" s="686"/>
      <c r="J67" s="671" t="e">
        <f>VLOOKUP(J66,'Course List (program)'!$G$2:$L$100,2,FALSE)</f>
        <v>#N/A</v>
      </c>
      <c r="K67" s="671" t="e">
        <f>VLOOKUP(K66,'Course List (program)'!$G$2:$L$100,2,FALSE)</f>
        <v>#N/A</v>
      </c>
      <c r="L67" s="671" t="str">
        <f>VLOOKUP(L66,'Course List (program)'!$G$2:$L$100,2,FALSE)</f>
        <v>Technical Report Writing and Presentation Skills</v>
      </c>
      <c r="M67" s="671" t="str">
        <f>VLOOKUP(M66,'Course List (program)'!$G$2:$L$100,2,FALSE)</f>
        <v>Construction I</v>
      </c>
      <c r="N67" s="671" t="str">
        <f>VLOOKUP(N66,'Course List (program)'!$G$2:$L$100,2,FALSE)</f>
        <v>Architectural Basic Design II</v>
      </c>
    </row>
    <row r="68" spans="1:14" ht="20.100000000000001" customHeight="1" x14ac:dyDescent="0.35">
      <c r="A68" s="680"/>
      <c r="B68" s="685"/>
      <c r="C68" s="671" t="e">
        <f>VLOOKUP(C66,'Course List (program)'!$G$2:$L$100,3,FALSE)</f>
        <v>#N/A</v>
      </c>
      <c r="D68" s="671" t="e">
        <f>VLOOKUP(D66,'Course List (program)'!$G$2:$L$100,3,FALSE)</f>
        <v>#N/A</v>
      </c>
      <c r="E68" s="671" t="e">
        <f>VLOOKUP(E66,'Course List (program)'!$G$2:$L$100,3,FALSE)</f>
        <v>#N/A</v>
      </c>
      <c r="F68" s="671" t="e">
        <f>VLOOKUP(F66,'Course List (program)'!$G$2:$L$100,3,FALSE)</f>
        <v>#N/A</v>
      </c>
      <c r="G68" s="671" t="e">
        <f>VLOOKUP(G66,'Course List (program)'!$G$2:$L$100,3,FALSE)</f>
        <v>#N/A</v>
      </c>
      <c r="H68" s="680"/>
      <c r="I68" s="685"/>
      <c r="J68" s="671" t="e">
        <f>VLOOKUP(J66,'Course List (program)'!$G$2:$L$100,3,FALSE)</f>
        <v>#N/A</v>
      </c>
      <c r="K68" s="671" t="e">
        <f>VLOOKUP(K66,'Course List (program)'!$G$2:$L$100,3,FALSE)</f>
        <v>#N/A</v>
      </c>
      <c r="L68" s="671" t="str">
        <f>VLOOKUP(L66,'Course List (program)'!$G$2:$L$100,3,FALSE)</f>
        <v>Staff2</v>
      </c>
      <c r="M68" s="671" t="str">
        <f>VLOOKUP(M66,'Course List (program)'!$G$2:$L$100,3,FALSE)</f>
        <v>Doç. Dr. Ayşe  ELEGÖZ</v>
      </c>
      <c r="N68" s="671" t="str">
        <f>VLOOKUP(N66,'Course List (program)'!$G$2:$L$100,3,FALSE)</f>
        <v>Prof. Dr. Ömer GÜLSEN</v>
      </c>
    </row>
    <row r="69" spans="1:14" ht="20.100000000000001" customHeight="1" x14ac:dyDescent="0.35">
      <c r="A69" s="680"/>
      <c r="B69" s="685"/>
      <c r="C69" s="672" t="e">
        <f>VLOOKUP(C66,'Course List (program)'!$G$2:$L$100,6,FALSE)</f>
        <v>#N/A</v>
      </c>
      <c r="D69" s="672" t="e">
        <f>VLOOKUP(D66,'Course List (program)'!$G$2:$L$100,6,FALSE)</f>
        <v>#N/A</v>
      </c>
      <c r="E69" s="672" t="e">
        <f>VLOOKUP(E66,'Course List (program)'!$G$2:$L$100,6,FALSE)</f>
        <v>#N/A</v>
      </c>
      <c r="F69" s="672" t="e">
        <f>VLOOKUP(F66,'Course List (program)'!$G$2:$L$100,6,FALSE)</f>
        <v>#N/A</v>
      </c>
      <c r="G69" s="672" t="e">
        <f>VLOOKUP(G66,'Course List (program)'!$G$2:$L$100,6,FALSE)</f>
        <v>#N/A</v>
      </c>
      <c r="H69" s="680"/>
      <c r="I69" s="685"/>
      <c r="J69" s="672" t="e">
        <f>VLOOKUP(J66,'Course List (program)'!$G$2:$L$100,6,FALSE)</f>
        <v>#N/A</v>
      </c>
      <c r="K69" s="672" t="e">
        <f>VLOOKUP(K66,'Course List (program)'!$G$2:$L$100,6,FALSE)</f>
        <v>#N/A</v>
      </c>
      <c r="L69" s="672">
        <f>VLOOKUP(L66,'Course List (program)'!$G$2:$L$100,6,FALSE)</f>
        <v>0</v>
      </c>
      <c r="M69" s="672">
        <f>VLOOKUP(M66,'Course List (program)'!$G$2:$L$100,6,FALSE)</f>
        <v>0</v>
      </c>
      <c r="N69" s="672">
        <f>VLOOKUP(N66,'Course List (program)'!$G$2:$L$100,6,FALSE)</f>
        <v>0</v>
      </c>
    </row>
    <row r="70" spans="1:14" s="693" customFormat="1" ht="20.100000000000001" customHeight="1" x14ac:dyDescent="0.35">
      <c r="A70" s="689">
        <v>0.625</v>
      </c>
      <c r="B70" s="690">
        <v>7</v>
      </c>
      <c r="C70" s="691">
        <f>Section2Draft!$E$17</f>
        <v>0</v>
      </c>
      <c r="D70" s="691">
        <f>Section2Draft!F17</f>
        <v>0</v>
      </c>
      <c r="E70" s="691">
        <f>Section2Draft!G17</f>
        <v>0</v>
      </c>
      <c r="F70" s="691">
        <f>Section2Draft!H17</f>
        <v>0</v>
      </c>
      <c r="G70" s="691">
        <f>Section2Draft!I17</f>
        <v>0</v>
      </c>
      <c r="H70" s="689">
        <v>0.625</v>
      </c>
      <c r="I70" s="690">
        <v>7</v>
      </c>
      <c r="J70" s="691">
        <f>Section2Draft!L17</f>
        <v>0</v>
      </c>
      <c r="K70" s="691">
        <f>Section2Draft!M17</f>
        <v>0</v>
      </c>
      <c r="L70" s="691" t="str">
        <f>Section2Draft!N17</f>
        <v>ES 106.08</v>
      </c>
      <c r="M70" s="691" t="str">
        <f>Section2Draft!O17</f>
        <v>ARCH 112.12</v>
      </c>
      <c r="N70" s="691" t="str">
        <f>Section2Draft!P17</f>
        <v>ARCH 102.12</v>
      </c>
    </row>
    <row r="71" spans="1:14" ht="20.100000000000001" customHeight="1" x14ac:dyDescent="0.35">
      <c r="A71" s="679"/>
      <c r="B71" s="686"/>
      <c r="C71" s="671" t="e">
        <f>VLOOKUP(C70,'Course List (program)'!$G$2:$L$100,2,FALSE)</f>
        <v>#N/A</v>
      </c>
      <c r="D71" s="671" t="e">
        <f>VLOOKUP(D70,'Course List (program)'!$G$2:$L$100,2,FALSE)</f>
        <v>#N/A</v>
      </c>
      <c r="E71" s="671" t="e">
        <f>VLOOKUP(E70,'Course List (program)'!$G$2:$L$100,2,FALSE)</f>
        <v>#N/A</v>
      </c>
      <c r="F71" s="671" t="e">
        <f>VLOOKUP(F70,'Course List (program)'!$G$2:$L$100,2,FALSE)</f>
        <v>#N/A</v>
      </c>
      <c r="G71" s="671" t="e">
        <f>VLOOKUP(G70,'Course List (program)'!$G$2:$L$100,2,FALSE)</f>
        <v>#N/A</v>
      </c>
      <c r="H71" s="679"/>
      <c r="I71" s="686"/>
      <c r="J71" s="671" t="e">
        <f>VLOOKUP(J70,'Course List (program)'!$G$2:$L$100,2,FALSE)</f>
        <v>#N/A</v>
      </c>
      <c r="K71" s="671" t="e">
        <f>VLOOKUP(K70,'Course List (program)'!$G$2:$L$100,2,FALSE)</f>
        <v>#N/A</v>
      </c>
      <c r="L71" s="671" t="str">
        <f>VLOOKUP(L70,'Course List (program)'!$G$2:$L$100,2,FALSE)</f>
        <v>Technical Report Writing and Presentation Skills</v>
      </c>
      <c r="M71" s="671" t="str">
        <f>VLOOKUP(M70,'Course List (program)'!$G$2:$L$100,2,FALSE)</f>
        <v>Construction I</v>
      </c>
      <c r="N71" s="671" t="str">
        <f>VLOOKUP(N70,'Course List (program)'!$G$2:$L$100,2,FALSE)</f>
        <v>Architectural Basic Design II</v>
      </c>
    </row>
    <row r="72" spans="1:14" ht="20.100000000000001" customHeight="1" x14ac:dyDescent="0.35">
      <c r="A72" s="680"/>
      <c r="B72" s="685"/>
      <c r="C72" s="671" t="e">
        <f>VLOOKUP(C70,'Course List (program)'!$G$2:$L$100,3,FALSE)</f>
        <v>#N/A</v>
      </c>
      <c r="D72" s="671" t="e">
        <f>VLOOKUP(D70,'Course List (program)'!$G$2:$L$100,3,FALSE)</f>
        <v>#N/A</v>
      </c>
      <c r="E72" s="671" t="e">
        <f>VLOOKUP(E70,'Course List (program)'!$G$2:$L$100,3,FALSE)</f>
        <v>#N/A</v>
      </c>
      <c r="F72" s="671" t="e">
        <f>VLOOKUP(F70,'Course List (program)'!$G$2:$L$100,3,FALSE)</f>
        <v>#N/A</v>
      </c>
      <c r="G72" s="671" t="e">
        <f>VLOOKUP(G70,'Course List (program)'!$G$2:$L$100,3,FALSE)</f>
        <v>#N/A</v>
      </c>
      <c r="H72" s="680"/>
      <c r="I72" s="685"/>
      <c r="J72" s="671" t="e">
        <f>VLOOKUP(J70,'Course List (program)'!$G$2:$L$100,3,FALSE)</f>
        <v>#N/A</v>
      </c>
      <c r="K72" s="671" t="e">
        <f>VLOOKUP(K70,'Course List (program)'!$G$2:$L$100,3,FALSE)</f>
        <v>#N/A</v>
      </c>
      <c r="L72" s="671" t="str">
        <f>VLOOKUP(L70,'Course List (program)'!$G$2:$L$100,3,FALSE)</f>
        <v>Staff2</v>
      </c>
      <c r="M72" s="671" t="str">
        <f>VLOOKUP(M70,'Course List (program)'!$G$2:$L$100,3,FALSE)</f>
        <v>Doç. Dr. Ayşe  ELEGÖZ</v>
      </c>
      <c r="N72" s="671" t="str">
        <f>VLOOKUP(N70,'Course List (program)'!$G$2:$L$100,3,FALSE)</f>
        <v>Prof. Dr. Ömer GÜLSEN</v>
      </c>
    </row>
    <row r="73" spans="1:14" ht="20.100000000000001" customHeight="1" x14ac:dyDescent="0.35">
      <c r="A73" s="680"/>
      <c r="B73" s="685"/>
      <c r="C73" s="672" t="e">
        <f>VLOOKUP(C70,'Course List (program)'!$G$2:$L$100,6,FALSE)</f>
        <v>#N/A</v>
      </c>
      <c r="D73" s="672" t="e">
        <f>VLOOKUP(D70,'Course List (program)'!$G$2:$L$100,6,FALSE)</f>
        <v>#N/A</v>
      </c>
      <c r="E73" s="672" t="e">
        <f>VLOOKUP(E70,'Course List (program)'!$G$2:$L$100,6,FALSE)</f>
        <v>#N/A</v>
      </c>
      <c r="F73" s="672" t="e">
        <f>VLOOKUP(F70,'Course List (program)'!$G$2:$L$100,6,FALSE)</f>
        <v>#N/A</v>
      </c>
      <c r="G73" s="672" t="e">
        <f>VLOOKUP(G70,'Course List (program)'!$G$2:$L$100,6,FALSE)</f>
        <v>#N/A</v>
      </c>
      <c r="H73" s="680"/>
      <c r="I73" s="685"/>
      <c r="J73" s="672" t="e">
        <f>VLOOKUP(J70,'Course List (program)'!$G$2:$L$100,6,FALSE)</f>
        <v>#N/A</v>
      </c>
      <c r="K73" s="672" t="e">
        <f>VLOOKUP(K70,'Course List (program)'!$G$2:$L$100,6,FALSE)</f>
        <v>#N/A</v>
      </c>
      <c r="L73" s="672">
        <f>VLOOKUP(L70,'Course List (program)'!$G$2:$L$100,6,FALSE)</f>
        <v>0</v>
      </c>
      <c r="M73" s="672">
        <f>VLOOKUP(M70,'Course List (program)'!$G$2:$L$100,6,FALSE)</f>
        <v>0</v>
      </c>
      <c r="N73" s="672">
        <f>VLOOKUP(N70,'Course List (program)'!$G$2:$L$100,6,FALSE)</f>
        <v>0</v>
      </c>
    </row>
    <row r="74" spans="1:14" s="693" customFormat="1" ht="20.100000000000001" customHeight="1" x14ac:dyDescent="0.35">
      <c r="A74" s="689">
        <v>0.66666666666666663</v>
      </c>
      <c r="B74" s="690">
        <v>8</v>
      </c>
      <c r="C74" s="691">
        <f>Section2Draft!$E$19</f>
        <v>0</v>
      </c>
      <c r="D74" s="691">
        <f>Section2Draft!F19</f>
        <v>0</v>
      </c>
      <c r="E74" s="691" t="str">
        <f>Section2Draft!G19</f>
        <v>ARCH 105.02</v>
      </c>
      <c r="F74" s="691">
        <f>Section2Draft!H19</f>
        <v>0</v>
      </c>
      <c r="G74" s="691">
        <f>Section2Draft!I19</f>
        <v>0</v>
      </c>
      <c r="H74" s="689">
        <v>0.66666666666666663</v>
      </c>
      <c r="I74" s="690">
        <v>8</v>
      </c>
      <c r="J74" s="691">
        <f>Section2Draft!L19</f>
        <v>0</v>
      </c>
      <c r="K74" s="691">
        <f>Section2Draft!M19</f>
        <v>0</v>
      </c>
      <c r="L74" s="691" t="str">
        <f>Section2Draft!N19</f>
        <v>ARCH 106.02</v>
      </c>
      <c r="M74" s="691" t="str">
        <f>Section2Draft!O19</f>
        <v>ARCH 112.12</v>
      </c>
      <c r="N74" s="691" t="str">
        <f>Section2Draft!P19</f>
        <v>ARCH 102.12</v>
      </c>
    </row>
    <row r="75" spans="1:14" ht="20.100000000000001" customHeight="1" x14ac:dyDescent="0.35">
      <c r="A75" s="679"/>
      <c r="B75" s="686"/>
      <c r="C75" s="671" t="e">
        <f>VLOOKUP(C74,'Course List (program)'!$G$2:$L$100,2,FALSE)</f>
        <v>#N/A</v>
      </c>
      <c r="D75" s="671" t="e">
        <f>VLOOKUP(D74,'Course List (program)'!$G$2:$L$100,2,FALSE)</f>
        <v>#N/A</v>
      </c>
      <c r="E75" s="671" t="str">
        <f>VLOOKUP(E74,'Course List (program)'!$G$2:$L$100,2,FALSE)</f>
        <v>Fundamentals of Architecture I</v>
      </c>
      <c r="F75" s="671" t="e">
        <f>VLOOKUP(F74,'Course List (program)'!$G$2:$L$100,2,FALSE)</f>
        <v>#N/A</v>
      </c>
      <c r="G75" s="671" t="e">
        <f>VLOOKUP(G74,'Course List (program)'!$G$2:$L$100,2,FALSE)</f>
        <v>#N/A</v>
      </c>
      <c r="H75" s="679"/>
      <c r="I75" s="686"/>
      <c r="J75" s="671" t="e">
        <f>VLOOKUP(J74,'Course List (program)'!$G$2:$L$100,2,FALSE)</f>
        <v>#N/A</v>
      </c>
      <c r="K75" s="671" t="e">
        <f>VLOOKUP(K74,'Course List (program)'!$G$2:$L$100,2,FALSE)</f>
        <v>#N/A</v>
      </c>
      <c r="L75" s="671" t="str">
        <f>VLOOKUP(L74,'Course List (program)'!$G$2:$L$100,2,FALSE)</f>
        <v>Fundamentals of Architecture II</v>
      </c>
      <c r="M75" s="671" t="str">
        <f>VLOOKUP(M74,'Course List (program)'!$G$2:$L$100,2,FALSE)</f>
        <v>Construction I</v>
      </c>
      <c r="N75" s="671" t="str">
        <f>VLOOKUP(N74,'Course List (program)'!$G$2:$L$100,2,FALSE)</f>
        <v>Architectural Basic Design II</v>
      </c>
    </row>
    <row r="76" spans="1:14" ht="20.100000000000001" customHeight="1" x14ac:dyDescent="0.35">
      <c r="A76" s="680"/>
      <c r="B76" s="685"/>
      <c r="C76" s="671" t="e">
        <f>VLOOKUP(C74,'Course List (program)'!$G$2:$L$100,3,FALSE)</f>
        <v>#N/A</v>
      </c>
      <c r="D76" s="671" t="e">
        <f>VLOOKUP(D74,'Course List (program)'!$G$2:$L$100,3,FALSE)</f>
        <v>#N/A</v>
      </c>
      <c r="E76" s="671" t="str">
        <f>VLOOKUP(E74,'Course List (program)'!$G$2:$L$100,3,FALSE)</f>
        <v>Prof. Dr. Ayfer AYTUĞ</v>
      </c>
      <c r="F76" s="671" t="e">
        <f>VLOOKUP(F74,'Course List (program)'!$G$2:$L$100,3,FALSE)</f>
        <v>#N/A</v>
      </c>
      <c r="G76" s="671" t="e">
        <f>VLOOKUP(G74,'Course List (program)'!$G$2:$L$100,3,FALSE)</f>
        <v>#N/A</v>
      </c>
      <c r="H76" s="680"/>
      <c r="I76" s="685"/>
      <c r="J76" s="671" t="e">
        <f>VLOOKUP(J74,'Course List (program)'!$G$2:$L$100,3,FALSE)</f>
        <v>#N/A</v>
      </c>
      <c r="K76" s="671" t="e">
        <f>VLOOKUP(K74,'Course List (program)'!$G$2:$L$100,3,FALSE)</f>
        <v>#N/A</v>
      </c>
      <c r="L76" s="671" t="str">
        <f>VLOOKUP(L74,'Course List (program)'!$G$2:$L$100,3,FALSE)</f>
        <v>Doç. Dr. Çiğdem POLATOĞLU</v>
      </c>
      <c r="M76" s="671" t="str">
        <f>VLOOKUP(M74,'Course List (program)'!$G$2:$L$100,3,FALSE)</f>
        <v>Doç. Dr. Ayşe  ELEGÖZ</v>
      </c>
      <c r="N76" s="671" t="str">
        <f>VLOOKUP(N74,'Course List (program)'!$G$2:$L$100,3,FALSE)</f>
        <v>Prof. Dr. Ömer GÜLSEN</v>
      </c>
    </row>
    <row r="77" spans="1:14" ht="20.100000000000001" customHeight="1" x14ac:dyDescent="0.35">
      <c r="A77" s="680"/>
      <c r="B77" s="685"/>
      <c r="C77" s="672" t="e">
        <f>VLOOKUP(C74,'Course List (program)'!$G$2:$L$100,6,FALSE)</f>
        <v>#N/A</v>
      </c>
      <c r="D77" s="672" t="e">
        <f>VLOOKUP(D74,'Course List (program)'!$G$2:$L$100,6,FALSE)</f>
        <v>#N/A</v>
      </c>
      <c r="E77" s="672">
        <f>VLOOKUP(E74,'Course List (program)'!$G$2:$L$100,6,FALSE)</f>
        <v>0</v>
      </c>
      <c r="F77" s="672" t="e">
        <f>VLOOKUP(F74,'Course List (program)'!$G$2:$L$100,6,FALSE)</f>
        <v>#N/A</v>
      </c>
      <c r="G77" s="672" t="e">
        <f>VLOOKUP(G74,'Course List (program)'!$G$2:$L$100,6,FALSE)</f>
        <v>#N/A</v>
      </c>
      <c r="H77" s="680"/>
      <c r="I77" s="685"/>
      <c r="J77" s="672" t="e">
        <f>VLOOKUP(J74,'Course List (program)'!$G$2:$L$100,6,FALSE)</f>
        <v>#N/A</v>
      </c>
      <c r="K77" s="672" t="e">
        <f>VLOOKUP(K74,'Course List (program)'!$G$2:$L$100,6,FALSE)</f>
        <v>#N/A</v>
      </c>
      <c r="L77" s="672">
        <f>VLOOKUP(L74,'Course List (program)'!$G$2:$L$100,6,FALSE)</f>
        <v>0</v>
      </c>
      <c r="M77" s="672">
        <f>VLOOKUP(M74,'Course List (program)'!$G$2:$L$100,6,FALSE)</f>
        <v>0</v>
      </c>
      <c r="N77" s="672">
        <f>VLOOKUP(N74,'Course List (program)'!$G$2:$L$100,6,FALSE)</f>
        <v>0</v>
      </c>
    </row>
    <row r="78" spans="1:14" s="693" customFormat="1" ht="20.100000000000001" customHeight="1" x14ac:dyDescent="0.35">
      <c r="A78" s="689">
        <v>0.70833333333333337</v>
      </c>
      <c r="B78" s="690">
        <v>9</v>
      </c>
      <c r="C78" s="691">
        <f>Section2Draft!$E$21</f>
        <v>0</v>
      </c>
      <c r="D78" s="691">
        <f>Section2Draft!F21</f>
        <v>0</v>
      </c>
      <c r="E78" s="691" t="str">
        <f>Section2Draft!G21</f>
        <v>ARCH 105.02</v>
      </c>
      <c r="F78" s="691">
        <f>Section2Draft!H21</f>
        <v>0</v>
      </c>
      <c r="G78" s="691">
        <f>Section2Draft!I21</f>
        <v>0</v>
      </c>
      <c r="H78" s="689">
        <v>0.70833333333333337</v>
      </c>
      <c r="I78" s="690">
        <v>9</v>
      </c>
      <c r="J78" s="691">
        <f>Section2Draft!L21</f>
        <v>0</v>
      </c>
      <c r="K78" s="691">
        <f>Section2Draft!M21</f>
        <v>0</v>
      </c>
      <c r="L78" s="691" t="str">
        <f>Section2Draft!N21</f>
        <v>ARCH 106.02</v>
      </c>
      <c r="M78" s="691" t="str">
        <f>Section2Draft!O21</f>
        <v>ARCH 112.12</v>
      </c>
      <c r="N78" s="691">
        <f>Section2Draft!P21</f>
        <v>0</v>
      </c>
    </row>
    <row r="79" spans="1:14" ht="20.100000000000001" customHeight="1" x14ac:dyDescent="0.35">
      <c r="A79" s="679"/>
      <c r="B79" s="686"/>
      <c r="C79" s="671" t="e">
        <f>VLOOKUP(C78,'Course List (program)'!$G$2:$L$100,2,FALSE)</f>
        <v>#N/A</v>
      </c>
      <c r="D79" s="671" t="e">
        <f>VLOOKUP(D78,'Course List (program)'!$G$2:$L$100,2,FALSE)</f>
        <v>#N/A</v>
      </c>
      <c r="E79" s="671" t="str">
        <f>VLOOKUP(E78,'Course List (program)'!$G$2:$L$100,2,FALSE)</f>
        <v>Fundamentals of Architecture I</v>
      </c>
      <c r="F79" s="671" t="e">
        <f>VLOOKUP(F78,'Course List (program)'!$G$2:$L$100,2,FALSE)</f>
        <v>#N/A</v>
      </c>
      <c r="G79" s="671" t="e">
        <f>VLOOKUP(G78,'Course List (program)'!$G$2:$L$100,2,FALSE)</f>
        <v>#N/A</v>
      </c>
      <c r="H79" s="679"/>
      <c r="I79" s="686"/>
      <c r="J79" s="671" t="e">
        <f>VLOOKUP(J78,'Course List (program)'!$G$2:$L$100,2,FALSE)</f>
        <v>#N/A</v>
      </c>
      <c r="K79" s="671" t="e">
        <f>VLOOKUP(K78,'Course List (program)'!$G$2:$L$100,2,FALSE)</f>
        <v>#N/A</v>
      </c>
      <c r="L79" s="671" t="str">
        <f>VLOOKUP(L78,'Course List (program)'!$G$2:$L$100,2,FALSE)</f>
        <v>Fundamentals of Architecture II</v>
      </c>
      <c r="M79" s="671" t="str">
        <f>VLOOKUP(M78,'Course List (program)'!$G$2:$L$100,2,FALSE)</f>
        <v>Construction I</v>
      </c>
      <c r="N79" s="671" t="e">
        <f>VLOOKUP(N78,'Course List (program)'!$G$2:$L$100,2,FALSE)</f>
        <v>#N/A</v>
      </c>
    </row>
    <row r="80" spans="1:14" ht="20.100000000000001" customHeight="1" x14ac:dyDescent="0.35">
      <c r="A80" s="680"/>
      <c r="B80" s="685"/>
      <c r="C80" s="671" t="e">
        <f>VLOOKUP(C78,'Course List (program)'!$G$2:$L$100,3,FALSE)</f>
        <v>#N/A</v>
      </c>
      <c r="D80" s="671" t="e">
        <f>VLOOKUP(D78,'Course List (program)'!$G$2:$L$100,3,FALSE)</f>
        <v>#N/A</v>
      </c>
      <c r="E80" s="671" t="str">
        <f>VLOOKUP(E78,'Course List (program)'!$G$2:$L$100,3,FALSE)</f>
        <v>Prof. Dr. Ayfer AYTUĞ</v>
      </c>
      <c r="F80" s="671" t="e">
        <f>VLOOKUP(F78,'Course List (program)'!$G$2:$L$100,3,FALSE)</f>
        <v>#N/A</v>
      </c>
      <c r="G80" s="671" t="e">
        <f>VLOOKUP(G78,'Course List (program)'!$G$2:$L$100,3,FALSE)</f>
        <v>#N/A</v>
      </c>
      <c r="H80" s="680"/>
      <c r="I80" s="685"/>
      <c r="J80" s="671" t="e">
        <f>VLOOKUP(J78,'Course List (program)'!$G$2:$L$100,3,FALSE)</f>
        <v>#N/A</v>
      </c>
      <c r="K80" s="671" t="e">
        <f>VLOOKUP(K78,'Course List (program)'!$G$2:$L$100,3,FALSE)</f>
        <v>#N/A</v>
      </c>
      <c r="L80" s="671" t="str">
        <f>VLOOKUP(L78,'Course List (program)'!$G$2:$L$100,3,FALSE)</f>
        <v>Doç. Dr. Çiğdem POLATOĞLU</v>
      </c>
      <c r="M80" s="671" t="str">
        <f>VLOOKUP(M78,'Course List (program)'!$G$2:$L$100,3,FALSE)</f>
        <v>Doç. Dr. Ayşe  ELEGÖZ</v>
      </c>
      <c r="N80" s="671" t="e">
        <f>VLOOKUP(N78,'Course List (program)'!$G$2:$L$100,3,FALSE)</f>
        <v>#N/A</v>
      </c>
    </row>
    <row r="81" spans="1:14" ht="19.5" customHeight="1" x14ac:dyDescent="0.35">
      <c r="A81" s="680"/>
      <c r="B81" s="685"/>
      <c r="C81" s="672" t="e">
        <f>VLOOKUP(C78,'Course List (program)'!$G$2:$L$100,6,FALSE)</f>
        <v>#N/A</v>
      </c>
      <c r="D81" s="672" t="e">
        <f>VLOOKUP(D78,'Course List (program)'!$G$2:$L$100,6,FALSE)</f>
        <v>#N/A</v>
      </c>
      <c r="E81" s="672">
        <f>VLOOKUP(E78,'Course List (program)'!$G$2:$L$100,6,FALSE)</f>
        <v>0</v>
      </c>
      <c r="F81" s="672" t="e">
        <f>VLOOKUP(F78,'Course List (program)'!$G$2:$L$100,6,FALSE)</f>
        <v>#N/A</v>
      </c>
      <c r="G81" s="672" t="e">
        <f>VLOOKUP(G78,'Course List (program)'!$G$2:$L$100,6,FALSE)</f>
        <v>#N/A</v>
      </c>
      <c r="H81" s="680"/>
      <c r="I81" s="685"/>
      <c r="J81" s="672" t="e">
        <f>VLOOKUP(J78,'Course List (program)'!$G$2:$L$100,6,FALSE)</f>
        <v>#N/A</v>
      </c>
      <c r="K81" s="672" t="e">
        <f>VLOOKUP(K78,'Course List (program)'!$G$2:$L$100,6,FALSE)</f>
        <v>#N/A</v>
      </c>
      <c r="L81" s="672">
        <f>VLOOKUP(L78,'Course List (program)'!$G$2:$L$100,6,FALSE)</f>
        <v>0</v>
      </c>
      <c r="M81" s="672">
        <f>VLOOKUP(M78,'Course List (program)'!$G$2:$L$100,6,FALSE)</f>
        <v>0</v>
      </c>
      <c r="N81" s="672" t="e">
        <f>VLOOKUP(N78,'Course List (program)'!$G$2:$L$100,6,FALSE)</f>
        <v>#N/A</v>
      </c>
    </row>
    <row r="82" spans="1:14" s="693" customFormat="1" ht="20.100000000000001" customHeight="1" x14ac:dyDescent="0.35">
      <c r="A82" s="695">
        <v>0.75</v>
      </c>
      <c r="B82" s="696">
        <v>10</v>
      </c>
      <c r="C82" s="691">
        <f>Section2Draft!$E$23</f>
        <v>0</v>
      </c>
      <c r="D82" s="691">
        <f>Section2Draft!F23</f>
        <v>0</v>
      </c>
      <c r="E82" s="691">
        <f>Section2Draft!G23</f>
        <v>0</v>
      </c>
      <c r="F82" s="691">
        <f>Section2Draft!H23</f>
        <v>0</v>
      </c>
      <c r="G82" s="691">
        <f>Section2Draft!I23</f>
        <v>0</v>
      </c>
      <c r="H82" s="695">
        <v>0.75</v>
      </c>
      <c r="I82" s="696">
        <v>10</v>
      </c>
      <c r="J82" s="691">
        <f>Section2Draft!L23</f>
        <v>0</v>
      </c>
      <c r="K82" s="691">
        <f>Section2Draft!M23</f>
        <v>0</v>
      </c>
      <c r="L82" s="691">
        <f>Section2Draft!N23</f>
        <v>0</v>
      </c>
      <c r="M82" s="691">
        <f>Section2Draft!O23</f>
        <v>0</v>
      </c>
      <c r="N82" s="691">
        <f>Section2Draft!P23</f>
        <v>0</v>
      </c>
    </row>
    <row r="83" spans="1:14" ht="20.100000000000001" customHeight="1" x14ac:dyDescent="0.35">
      <c r="A83" s="681"/>
      <c r="B83" s="686"/>
      <c r="C83" s="671" t="e">
        <f>VLOOKUP(C82,'Course List (program)'!$G$2:$L$100,2,FALSE)</f>
        <v>#N/A</v>
      </c>
      <c r="D83" s="671" t="e">
        <f>VLOOKUP(D82,'Course List (program)'!$G$2:$L$100,2,FALSE)</f>
        <v>#N/A</v>
      </c>
      <c r="E83" s="671" t="e">
        <f>VLOOKUP(E82,'Course List (program)'!$G$2:$L$100,2,FALSE)</f>
        <v>#N/A</v>
      </c>
      <c r="F83" s="671" t="e">
        <f>VLOOKUP(F82,'Course List (program)'!$G$2:$L$100,2,FALSE)</f>
        <v>#N/A</v>
      </c>
      <c r="G83" s="671" t="e">
        <f>VLOOKUP(G82,'Course List (program)'!$G$2:$L$100,2,FALSE)</f>
        <v>#N/A</v>
      </c>
      <c r="H83" s="681"/>
      <c r="I83" s="686"/>
      <c r="J83" s="671" t="e">
        <f>VLOOKUP(J82,'Course List (program)'!$G$2:$L$100,2,FALSE)</f>
        <v>#N/A</v>
      </c>
      <c r="K83" s="671" t="e">
        <f>VLOOKUP(K82,'Course List (program)'!$G$2:$L$100,2,FALSE)</f>
        <v>#N/A</v>
      </c>
      <c r="L83" s="671" t="e">
        <f>VLOOKUP(L82,'Course List (program)'!$G$2:$L$100,2,FALSE)</f>
        <v>#N/A</v>
      </c>
      <c r="M83" s="671" t="e">
        <f>VLOOKUP(M82,'Course List (program)'!$G$2:$L$100,2,FALSE)</f>
        <v>#N/A</v>
      </c>
      <c r="N83" s="671" t="e">
        <f>VLOOKUP(N82,'Course List (program)'!$G$2:$L$100,2,FALSE)</f>
        <v>#N/A</v>
      </c>
    </row>
    <row r="84" spans="1:14" ht="20.100000000000001" customHeight="1" x14ac:dyDescent="0.35">
      <c r="A84" s="681"/>
      <c r="B84" s="686"/>
      <c r="C84" s="671" t="e">
        <f>VLOOKUP(C82,'Course List (program)'!$G$2:$L$100,3,FALSE)</f>
        <v>#N/A</v>
      </c>
      <c r="D84" s="671" t="e">
        <f>VLOOKUP(D82,'Course List (program)'!$G$2:$L$100,3,FALSE)</f>
        <v>#N/A</v>
      </c>
      <c r="E84" s="671" t="e">
        <f>VLOOKUP(E82,'Course List (program)'!$G$2:$L$100,3,FALSE)</f>
        <v>#N/A</v>
      </c>
      <c r="F84" s="671" t="e">
        <f>VLOOKUP(F82,'Course List (program)'!$G$2:$L$100,3,FALSE)</f>
        <v>#N/A</v>
      </c>
      <c r="G84" s="671" t="e">
        <f>VLOOKUP(G82,'Course List (program)'!$G$2:$L$100,3,FALSE)</f>
        <v>#N/A</v>
      </c>
      <c r="H84" s="681"/>
      <c r="I84" s="686"/>
      <c r="J84" s="671" t="e">
        <f>VLOOKUP(J82,'Course List (program)'!$G$2:$L$100,3,FALSE)</f>
        <v>#N/A</v>
      </c>
      <c r="K84" s="671" t="e">
        <f>VLOOKUP(K82,'Course List (program)'!$G$2:$L$100,3,FALSE)</f>
        <v>#N/A</v>
      </c>
      <c r="L84" s="671" t="e">
        <f>VLOOKUP(L82,'Course List (program)'!$G$2:$L$100,3,FALSE)</f>
        <v>#N/A</v>
      </c>
      <c r="M84" s="671" t="e">
        <f>VLOOKUP(M82,'Course List (program)'!$G$2:$L$100,3,FALSE)</f>
        <v>#N/A</v>
      </c>
      <c r="N84" s="671" t="e">
        <f>VLOOKUP(N82,'Course List (program)'!$G$2:$L$100,3,FALSE)</f>
        <v>#N/A</v>
      </c>
    </row>
    <row r="85" spans="1:14" ht="20.100000000000001" customHeight="1" thickBot="1" x14ac:dyDescent="0.4">
      <c r="A85" s="682"/>
      <c r="B85" s="687"/>
      <c r="C85" s="675" t="e">
        <f>VLOOKUP(C82,'Course List (program)'!$G$2:$L$100,6,FALSE)</f>
        <v>#N/A</v>
      </c>
      <c r="D85" s="675" t="e">
        <f>VLOOKUP(D82,'Course List (program)'!$G$2:$L$100,6,FALSE)</f>
        <v>#N/A</v>
      </c>
      <c r="E85" s="675" t="e">
        <f>VLOOKUP(E82,'Course List (program)'!$G$2:$L$100,6,FALSE)</f>
        <v>#N/A</v>
      </c>
      <c r="F85" s="675" t="e">
        <f>VLOOKUP(F82,'Course List (program)'!$G$2:$L$100,6,FALSE)</f>
        <v>#N/A</v>
      </c>
      <c r="G85" s="675" t="e">
        <f>VLOOKUP(G82,'Course List (program)'!$G$2:$L$100,6,FALSE)</f>
        <v>#N/A</v>
      </c>
      <c r="H85" s="682"/>
      <c r="I85" s="687"/>
      <c r="J85" s="675" t="e">
        <f>VLOOKUP(J82,'Course List (program)'!$G$2:$L$100,6,FALSE)</f>
        <v>#N/A</v>
      </c>
      <c r="K85" s="675" t="e">
        <f>VLOOKUP(K82,'Course List (program)'!$G$2:$L$100,6,FALSE)</f>
        <v>#N/A</v>
      </c>
      <c r="L85" s="675" t="e">
        <f>VLOOKUP(L82,'Course List (program)'!$G$2:$L$100,6,FALSE)</f>
        <v>#N/A</v>
      </c>
      <c r="M85" s="675" t="e">
        <f>VLOOKUP(M82,'Course List (program)'!$G$2:$L$100,6,FALSE)</f>
        <v>#N/A</v>
      </c>
      <c r="N85" s="675" t="e">
        <f>VLOOKUP(N82,'Course List (program)'!$G$2:$L$100,6,FALSE)</f>
        <v>#N/A</v>
      </c>
    </row>
    <row r="86" spans="1:14" ht="39.950000000000003" customHeight="1" thickBot="1" x14ac:dyDescent="0.55000000000000004">
      <c r="A86" s="677" t="s">
        <v>744</v>
      </c>
      <c r="B86" s="684"/>
      <c r="C86" s="666"/>
      <c r="D86" s="381"/>
      <c r="E86" s="381"/>
      <c r="F86" s="697" t="str">
        <f>Section1Program!A1</f>
        <v>2009 / 2010 - SPRING TERM</v>
      </c>
      <c r="G86" s="701" t="s">
        <v>747</v>
      </c>
      <c r="H86" s="677" t="s">
        <v>744</v>
      </c>
      <c r="I86" s="684"/>
      <c r="J86" s="666"/>
      <c r="M86" s="697" t="str">
        <f>Section1Program!A1</f>
        <v>2009 / 2010 - SPRING TERM</v>
      </c>
      <c r="N86" s="701" t="s">
        <v>748</v>
      </c>
    </row>
    <row r="87" spans="1:14" s="700" customFormat="1" ht="30" customHeight="1" x14ac:dyDescent="0.3">
      <c r="A87" s="1068" t="s">
        <v>714</v>
      </c>
      <c r="B87" s="1069"/>
      <c r="C87" s="698" t="s">
        <v>148</v>
      </c>
      <c r="D87" s="698" t="s">
        <v>149</v>
      </c>
      <c r="E87" s="698" t="s">
        <v>150</v>
      </c>
      <c r="F87" s="698" t="s">
        <v>151</v>
      </c>
      <c r="G87" s="699" t="s">
        <v>152</v>
      </c>
      <c r="H87" s="1068" t="s">
        <v>718</v>
      </c>
      <c r="I87" s="1069"/>
      <c r="J87" s="698" t="s">
        <v>148</v>
      </c>
      <c r="K87" s="698" t="s">
        <v>149</v>
      </c>
      <c r="L87" s="698" t="s">
        <v>150</v>
      </c>
      <c r="M87" s="698" t="s">
        <v>151</v>
      </c>
      <c r="N87" s="699" t="s">
        <v>152</v>
      </c>
    </row>
    <row r="88" spans="1:14" ht="30" customHeight="1" x14ac:dyDescent="0.2">
      <c r="A88" s="1070"/>
      <c r="B88" s="1071"/>
      <c r="C88" s="667">
        <v>1</v>
      </c>
      <c r="D88" s="667">
        <v>2</v>
      </c>
      <c r="E88" s="667">
        <v>3</v>
      </c>
      <c r="F88" s="667">
        <v>4</v>
      </c>
      <c r="G88" s="668">
        <v>5</v>
      </c>
      <c r="H88" s="1070"/>
      <c r="I88" s="1071"/>
      <c r="J88" s="667">
        <v>1</v>
      </c>
      <c r="K88" s="667">
        <v>2</v>
      </c>
      <c r="L88" s="667">
        <v>3</v>
      </c>
      <c r="M88" s="667">
        <v>4</v>
      </c>
      <c r="N88" s="668">
        <v>5</v>
      </c>
    </row>
    <row r="89" spans="1:14" s="693" customFormat="1" ht="20.100000000000001" customHeight="1" x14ac:dyDescent="0.35">
      <c r="A89" s="689">
        <v>0.375</v>
      </c>
      <c r="B89" s="690">
        <v>1</v>
      </c>
      <c r="C89" s="691">
        <f>Section3Draft!E5</f>
        <v>0</v>
      </c>
      <c r="D89" s="691">
        <f>Section3Draft!F5</f>
        <v>0</v>
      </c>
      <c r="E89" s="691">
        <f>Section3Draft!G5</f>
        <v>0</v>
      </c>
      <c r="F89" s="691">
        <f>Section3Draft!H5</f>
        <v>0</v>
      </c>
      <c r="G89" s="691">
        <f>Section3Draft!I5</f>
        <v>0</v>
      </c>
      <c r="H89" s="689">
        <v>0.375</v>
      </c>
      <c r="I89" s="690">
        <v>1</v>
      </c>
      <c r="J89" s="691">
        <f>Section3Draft!L5</f>
        <v>0</v>
      </c>
      <c r="K89" s="691">
        <f>Section3Draft!M5</f>
        <v>0</v>
      </c>
      <c r="L89" s="691">
        <f>Section3Draft!N5</f>
        <v>0</v>
      </c>
      <c r="M89" s="691">
        <f>Section3Draft!O5</f>
        <v>0</v>
      </c>
      <c r="N89" s="691">
        <f>Section3Draft!P5</f>
        <v>0</v>
      </c>
    </row>
    <row r="90" spans="1:14" ht="20.100000000000001" customHeight="1" x14ac:dyDescent="0.35">
      <c r="A90" s="678"/>
      <c r="B90" s="685"/>
      <c r="C90" s="671" t="e">
        <f>VLOOKUP(C89,'Course List (program)'!$G$2:$L$100,2,FALSE)</f>
        <v>#N/A</v>
      </c>
      <c r="D90" s="671" t="e">
        <f>VLOOKUP(D89,'Course List (program)'!$G$2:$L$100,2,FALSE)</f>
        <v>#N/A</v>
      </c>
      <c r="E90" s="671" t="e">
        <f>VLOOKUP(E89,'Course List (program)'!$G$2:$L$100,2,FALSE)</f>
        <v>#N/A</v>
      </c>
      <c r="F90" s="671" t="e">
        <f>VLOOKUP(F89,'Course List (program)'!$G$2:$L$100,2,FALSE)</f>
        <v>#N/A</v>
      </c>
      <c r="G90" s="671" t="e">
        <f>VLOOKUP(G89,'Course List (program)'!$G$2:$L$100,2,FALSE)</f>
        <v>#N/A</v>
      </c>
      <c r="H90" s="678"/>
      <c r="I90" s="685"/>
      <c r="J90" s="671" t="e">
        <f>VLOOKUP(J89,'Course List (program)'!$G$2:$L$100,2,FALSE)</f>
        <v>#N/A</v>
      </c>
      <c r="K90" s="671" t="e">
        <f>VLOOKUP(K89,'Course List (program)'!$G$2:$L$100,2,FALSE)</f>
        <v>#N/A</v>
      </c>
      <c r="L90" s="671" t="e">
        <f>VLOOKUP(L89,'Course List (program)'!$G$2:$L$100,2,FALSE)</f>
        <v>#N/A</v>
      </c>
      <c r="M90" s="671" t="e">
        <f>VLOOKUP(M89,'Course List (program)'!$G$2:$L$100,2,FALSE)</f>
        <v>#N/A</v>
      </c>
      <c r="N90" s="671" t="e">
        <f>VLOOKUP(N89,'Course List (program)'!$G$2:$L$100,2,FALSE)</f>
        <v>#N/A</v>
      </c>
    </row>
    <row r="91" spans="1:14" ht="20.100000000000001" customHeight="1" x14ac:dyDescent="0.35">
      <c r="A91" s="678"/>
      <c r="B91" s="685"/>
      <c r="C91" s="671" t="e">
        <f>VLOOKUP(C89,'Course List (program)'!$G$2:$L$100,3,FALSE)</f>
        <v>#N/A</v>
      </c>
      <c r="D91" s="671" t="e">
        <f>VLOOKUP(D89,'Course List (program)'!$G$2:$L$100,3,FALSE)</f>
        <v>#N/A</v>
      </c>
      <c r="E91" s="671" t="e">
        <f>VLOOKUP(E89,'Course List (program)'!$G$2:$L$100,3,FALSE)</f>
        <v>#N/A</v>
      </c>
      <c r="F91" s="671" t="e">
        <f>VLOOKUP(F89,'Course List (program)'!$G$2:$L$100,3,FALSE)</f>
        <v>#N/A</v>
      </c>
      <c r="G91" s="671" t="e">
        <f>VLOOKUP(G89,'Course List (program)'!$G$2:$L$100,3,FALSE)</f>
        <v>#N/A</v>
      </c>
      <c r="H91" s="678"/>
      <c r="I91" s="685"/>
      <c r="J91" s="671" t="e">
        <f>VLOOKUP(J89,'Course List (program)'!$G$2:$L$100,3,FALSE)</f>
        <v>#N/A</v>
      </c>
      <c r="K91" s="671" t="e">
        <f>VLOOKUP(K89,'Course List (program)'!$G$2:$L$100,3,FALSE)</f>
        <v>#N/A</v>
      </c>
      <c r="L91" s="671" t="e">
        <f>VLOOKUP(L89,'Course List (program)'!$G$2:$L$100,3,FALSE)</f>
        <v>#N/A</v>
      </c>
      <c r="M91" s="671" t="e">
        <f>VLOOKUP(M89,'Course List (program)'!$G$2:$L$100,3,FALSE)</f>
        <v>#N/A</v>
      </c>
      <c r="N91" s="671" t="e">
        <f>VLOOKUP(N89,'Course List (program)'!$G$2:$L$100,3,FALSE)</f>
        <v>#N/A</v>
      </c>
    </row>
    <row r="92" spans="1:14" ht="20.100000000000001" customHeight="1" x14ac:dyDescent="0.35">
      <c r="A92" s="679"/>
      <c r="B92" s="686"/>
      <c r="C92" s="672" t="e">
        <f>VLOOKUP(C89,'Course List (program)'!$G$2:$L$100,6,FALSE)</f>
        <v>#N/A</v>
      </c>
      <c r="D92" s="672" t="e">
        <f>VLOOKUP(D89,'Course List (program)'!$G$2:$L$100,6,FALSE)</f>
        <v>#N/A</v>
      </c>
      <c r="E92" s="672" t="e">
        <f>VLOOKUP(E89,'Course List (program)'!$G$2:$L$100,6,FALSE)</f>
        <v>#N/A</v>
      </c>
      <c r="F92" s="672" t="e">
        <f>VLOOKUP(F89,'Course List (program)'!$G$2:$L$100,6,FALSE)</f>
        <v>#N/A</v>
      </c>
      <c r="G92" s="672" t="e">
        <f>VLOOKUP(G89,'Course List (program)'!$G$2:$L$100,6,FALSE)</f>
        <v>#N/A</v>
      </c>
      <c r="H92" s="679"/>
      <c r="I92" s="686"/>
      <c r="J92" s="672" t="e">
        <f>VLOOKUP(J89,'Course List (program)'!$G$2:$L$100,6,FALSE)</f>
        <v>#N/A</v>
      </c>
      <c r="K92" s="672" t="e">
        <f>VLOOKUP(K89,'Course List (program)'!$G$2:$L$100,6,FALSE)</f>
        <v>#N/A</v>
      </c>
      <c r="L92" s="672" t="e">
        <f>VLOOKUP(L89,'Course List (program)'!$G$2:$L$100,6,FALSE)</f>
        <v>#N/A</v>
      </c>
      <c r="M92" s="672" t="e">
        <f>VLOOKUP(M89,'Course List (program)'!$G$2:$L$100,6,FALSE)</f>
        <v>#N/A</v>
      </c>
      <c r="N92" s="672" t="e">
        <f>VLOOKUP(N89,'Course List (program)'!$G$2:$L$100,6,FALSE)</f>
        <v>#N/A</v>
      </c>
    </row>
    <row r="93" spans="1:14" s="693" customFormat="1" ht="20.100000000000001" customHeight="1" x14ac:dyDescent="0.35">
      <c r="A93" s="689">
        <v>0.41666666666666669</v>
      </c>
      <c r="B93" s="690">
        <v>2</v>
      </c>
      <c r="C93" s="691">
        <f>Section3Draft!E7</f>
        <v>0</v>
      </c>
      <c r="D93" s="691">
        <f>Section3Draft!F7</f>
        <v>0</v>
      </c>
      <c r="E93" s="691">
        <f>Section3Draft!G7</f>
        <v>0</v>
      </c>
      <c r="F93" s="691">
        <f>Section3Draft!H7</f>
        <v>0</v>
      </c>
      <c r="G93" s="691">
        <f>Section3Draft!I7</f>
        <v>0</v>
      </c>
      <c r="H93" s="689">
        <v>0.41666666666666669</v>
      </c>
      <c r="I93" s="690">
        <v>2</v>
      </c>
      <c r="J93" s="691">
        <f>Section3Draft!L7</f>
        <v>0</v>
      </c>
      <c r="K93" s="691">
        <f>Section3Draft!M7</f>
        <v>0</v>
      </c>
      <c r="L93" s="691">
        <f>Section3Draft!N7</f>
        <v>0</v>
      </c>
      <c r="M93" s="691">
        <f>Section3Draft!O7</f>
        <v>0</v>
      </c>
      <c r="N93" s="691">
        <f>Section3Draft!P7</f>
        <v>0</v>
      </c>
    </row>
    <row r="94" spans="1:14" ht="20.100000000000001" customHeight="1" x14ac:dyDescent="0.35">
      <c r="A94" s="679"/>
      <c r="B94" s="686"/>
      <c r="C94" s="671" t="e">
        <f>VLOOKUP(C93,'Course List (program)'!$G$2:$L$100,2,FALSE)</f>
        <v>#N/A</v>
      </c>
      <c r="D94" s="671" t="e">
        <f>VLOOKUP(D93,'Course List (program)'!$G$2:$L$100,2,FALSE)</f>
        <v>#N/A</v>
      </c>
      <c r="E94" s="671" t="e">
        <f>VLOOKUP(E93,'Course List (program)'!$G$2:$L$100,2,FALSE)</f>
        <v>#N/A</v>
      </c>
      <c r="F94" s="671" t="e">
        <f>VLOOKUP(F93,'Course List (program)'!$G$2:$L$100,2,FALSE)</f>
        <v>#N/A</v>
      </c>
      <c r="G94" s="671" t="e">
        <f>VLOOKUP(G93,'Course List (program)'!$G$2:$L$100,2,FALSE)</f>
        <v>#N/A</v>
      </c>
      <c r="H94" s="679"/>
      <c r="I94" s="686"/>
      <c r="J94" s="671" t="e">
        <f>VLOOKUP(J93,'Course List (program)'!$G$2:$L$100,2,FALSE)</f>
        <v>#N/A</v>
      </c>
      <c r="K94" s="671" t="e">
        <f>VLOOKUP(K93,'Course List (program)'!$G$2:$L$100,2,FALSE)</f>
        <v>#N/A</v>
      </c>
      <c r="L94" s="671" t="e">
        <f>VLOOKUP(L93,'Course List (program)'!$G$2:$L$100,2,FALSE)</f>
        <v>#N/A</v>
      </c>
      <c r="M94" s="671" t="e">
        <f>VLOOKUP(M93,'Course List (program)'!$G$2:$L$100,2,FALSE)</f>
        <v>#N/A</v>
      </c>
      <c r="N94" s="671" t="e">
        <f>VLOOKUP(N93,'Course List (program)'!$G$2:$L$100,2,FALSE)</f>
        <v>#N/A</v>
      </c>
    </row>
    <row r="95" spans="1:14" ht="20.100000000000001" customHeight="1" x14ac:dyDescent="0.35">
      <c r="A95" s="680"/>
      <c r="B95" s="685"/>
      <c r="C95" s="671" t="e">
        <f>VLOOKUP(C93,'Course List (program)'!$G$2:$L$100,3,FALSE)</f>
        <v>#N/A</v>
      </c>
      <c r="D95" s="671" t="e">
        <f>VLOOKUP(D93,'Course List (program)'!$G$2:$L$100,3,FALSE)</f>
        <v>#N/A</v>
      </c>
      <c r="E95" s="671" t="e">
        <f>VLOOKUP(E93,'Course List (program)'!$G$2:$L$100,3,FALSE)</f>
        <v>#N/A</v>
      </c>
      <c r="F95" s="671" t="e">
        <f>VLOOKUP(F93,'Course List (program)'!$G$2:$L$100,3,FALSE)</f>
        <v>#N/A</v>
      </c>
      <c r="G95" s="671" t="e">
        <f>VLOOKUP(G93,'Course List (program)'!$G$2:$L$100,3,FALSE)</f>
        <v>#N/A</v>
      </c>
      <c r="H95" s="680"/>
      <c r="I95" s="685"/>
      <c r="J95" s="671" t="e">
        <f>VLOOKUP(J93,'Course List (program)'!$G$2:$L$100,3,FALSE)</f>
        <v>#N/A</v>
      </c>
      <c r="K95" s="671" t="e">
        <f>VLOOKUP(K93,'Course List (program)'!$G$2:$L$100,3,FALSE)</f>
        <v>#N/A</v>
      </c>
      <c r="L95" s="671" t="e">
        <f>VLOOKUP(L93,'Course List (program)'!$G$2:$L$100,3,FALSE)</f>
        <v>#N/A</v>
      </c>
      <c r="M95" s="671" t="e">
        <f>VLOOKUP(M93,'Course List (program)'!$G$2:$L$100,3,FALSE)</f>
        <v>#N/A</v>
      </c>
      <c r="N95" s="671" t="e">
        <f>VLOOKUP(N93,'Course List (program)'!$G$2:$L$100,3,FALSE)</f>
        <v>#N/A</v>
      </c>
    </row>
    <row r="96" spans="1:14" ht="20.100000000000001" customHeight="1" x14ac:dyDescent="0.35">
      <c r="A96" s="680"/>
      <c r="B96" s="685"/>
      <c r="C96" s="672" t="e">
        <f>VLOOKUP(C93,'Course List (program)'!$G$2:$L$100,6,FALSE)</f>
        <v>#N/A</v>
      </c>
      <c r="D96" s="672" t="e">
        <f>VLOOKUP(D93,'Course List (program)'!$G$2:$L$100,6,FALSE)</f>
        <v>#N/A</v>
      </c>
      <c r="E96" s="672" t="e">
        <f>VLOOKUP(E93,'Course List (program)'!$G$2:$L$100,6,FALSE)</f>
        <v>#N/A</v>
      </c>
      <c r="F96" s="672" t="e">
        <f>VLOOKUP(F93,'Course List (program)'!$G$2:$L$100,6,FALSE)</f>
        <v>#N/A</v>
      </c>
      <c r="G96" s="672" t="e">
        <f>VLOOKUP(G93,'Course List (program)'!$G$2:$L$100,6,FALSE)</f>
        <v>#N/A</v>
      </c>
      <c r="H96" s="680"/>
      <c r="I96" s="685"/>
      <c r="J96" s="672" t="e">
        <f>VLOOKUP(J93,'Course List (program)'!$G$2:$L$100,6,FALSE)</f>
        <v>#N/A</v>
      </c>
      <c r="K96" s="672" t="e">
        <f>VLOOKUP(K93,'Course List (program)'!$G$2:$L$100,6,FALSE)</f>
        <v>#N/A</v>
      </c>
      <c r="L96" s="672" t="e">
        <f>VLOOKUP(L93,'Course List (program)'!$G$2:$L$100,6,FALSE)</f>
        <v>#N/A</v>
      </c>
      <c r="M96" s="672" t="e">
        <f>VLOOKUP(M93,'Course List (program)'!$G$2:$L$100,6,FALSE)</f>
        <v>#N/A</v>
      </c>
      <c r="N96" s="672" t="e">
        <f>VLOOKUP(N93,'Course List (program)'!$G$2:$L$100,6,FALSE)</f>
        <v>#N/A</v>
      </c>
    </row>
    <row r="97" spans="1:14" s="693" customFormat="1" ht="20.100000000000001" customHeight="1" x14ac:dyDescent="0.35">
      <c r="A97" s="689">
        <v>0.45833333333333331</v>
      </c>
      <c r="B97" s="690">
        <v>3</v>
      </c>
      <c r="C97" s="691">
        <f>Section3Draft!E9</f>
        <v>0</v>
      </c>
      <c r="D97" s="691">
        <f>Section3Draft!F9</f>
        <v>0</v>
      </c>
      <c r="E97" s="691">
        <f>Section3Draft!G9</f>
        <v>0</v>
      </c>
      <c r="F97" s="691">
        <f>Section3Draft!H9</f>
        <v>0</v>
      </c>
      <c r="G97" s="691">
        <f>Section3Draft!I9</f>
        <v>0</v>
      </c>
      <c r="H97" s="689">
        <v>0.45833333333333331</v>
      </c>
      <c r="I97" s="690">
        <v>3</v>
      </c>
      <c r="J97" s="691">
        <f>Section3Draft!L9</f>
        <v>0</v>
      </c>
      <c r="K97" s="691">
        <f>Section3Draft!M9</f>
        <v>0</v>
      </c>
      <c r="L97" s="691">
        <f>Section3Draft!N9</f>
        <v>0</v>
      </c>
      <c r="M97" s="691">
        <f>Section3Draft!O9</f>
        <v>0</v>
      </c>
      <c r="N97" s="691">
        <f>Section3Draft!P9</f>
        <v>0</v>
      </c>
    </row>
    <row r="98" spans="1:14" ht="20.100000000000001" customHeight="1" x14ac:dyDescent="0.35">
      <c r="A98" s="679"/>
      <c r="B98" s="686"/>
      <c r="C98" s="671" t="e">
        <f>VLOOKUP(C97,'Course List (program)'!$G$2:$L$100,2,FALSE)</f>
        <v>#N/A</v>
      </c>
      <c r="D98" s="671" t="e">
        <f>VLOOKUP(D97,'Course List (program)'!$G$2:$L$100,2,FALSE)</f>
        <v>#N/A</v>
      </c>
      <c r="E98" s="671" t="e">
        <f>VLOOKUP(E97,'Course List (program)'!$G$2:$L$100,2,FALSE)</f>
        <v>#N/A</v>
      </c>
      <c r="F98" s="671" t="e">
        <f>VLOOKUP(F97,'Course List (program)'!$G$2:$L$100,2,FALSE)</f>
        <v>#N/A</v>
      </c>
      <c r="G98" s="671" t="e">
        <f>VLOOKUP(G97,'Course List (program)'!$G$2:$L$100,2,FALSE)</f>
        <v>#N/A</v>
      </c>
      <c r="H98" s="679"/>
      <c r="I98" s="686"/>
      <c r="J98" s="671" t="e">
        <f>VLOOKUP(J97,'Course List (program)'!$G$2:$L$100,2,FALSE)</f>
        <v>#N/A</v>
      </c>
      <c r="K98" s="671" t="e">
        <f>VLOOKUP(K97,'Course List (program)'!$G$2:$L$100,2,FALSE)</f>
        <v>#N/A</v>
      </c>
      <c r="L98" s="671" t="e">
        <f>VLOOKUP(L97,'Course List (program)'!$G$2:$L$100,2,FALSE)</f>
        <v>#N/A</v>
      </c>
      <c r="M98" s="671" t="e">
        <f>VLOOKUP(M97,'Course List (program)'!$G$2:$L$100,2,FALSE)</f>
        <v>#N/A</v>
      </c>
      <c r="N98" s="671" t="e">
        <f>VLOOKUP(N97,'Course List (program)'!$G$2:$L$100,2,FALSE)</f>
        <v>#N/A</v>
      </c>
    </row>
    <row r="99" spans="1:14" ht="20.100000000000001" customHeight="1" x14ac:dyDescent="0.35">
      <c r="A99" s="680"/>
      <c r="B99" s="685"/>
      <c r="C99" s="671" t="e">
        <f>VLOOKUP(C97,'Course List (program)'!$G$2:$L$100,3,FALSE)</f>
        <v>#N/A</v>
      </c>
      <c r="D99" s="671" t="e">
        <f>VLOOKUP(D97,'Course List (program)'!$G$2:$L$100,3,FALSE)</f>
        <v>#N/A</v>
      </c>
      <c r="E99" s="671" t="e">
        <f>VLOOKUP(E97,'Course List (program)'!$G$2:$L$100,3,FALSE)</f>
        <v>#N/A</v>
      </c>
      <c r="F99" s="671" t="e">
        <f>VLOOKUP(F97,'Course List (program)'!$G$2:$L$100,3,FALSE)</f>
        <v>#N/A</v>
      </c>
      <c r="G99" s="671" t="e">
        <f>VLOOKUP(G97,'Course List (program)'!$G$2:$L$100,3,FALSE)</f>
        <v>#N/A</v>
      </c>
      <c r="H99" s="680"/>
      <c r="I99" s="685"/>
      <c r="J99" s="671" t="e">
        <f>VLOOKUP(J97,'Course List (program)'!$G$2:$L$100,3,FALSE)</f>
        <v>#N/A</v>
      </c>
      <c r="K99" s="671" t="e">
        <f>VLOOKUP(K97,'Course List (program)'!$G$2:$L$100,3,FALSE)</f>
        <v>#N/A</v>
      </c>
      <c r="L99" s="671" t="e">
        <f>VLOOKUP(L97,'Course List (program)'!$G$2:$L$100,3,FALSE)</f>
        <v>#N/A</v>
      </c>
      <c r="M99" s="671" t="e">
        <f>VLOOKUP(M97,'Course List (program)'!$G$2:$L$100,3,FALSE)</f>
        <v>#N/A</v>
      </c>
      <c r="N99" s="671" t="e">
        <f>VLOOKUP(N97,'Course List (program)'!$G$2:$L$100,3,FALSE)</f>
        <v>#N/A</v>
      </c>
    </row>
    <row r="100" spans="1:14" ht="20.100000000000001" customHeight="1" x14ac:dyDescent="0.35">
      <c r="A100" s="680"/>
      <c r="B100" s="685"/>
      <c r="C100" s="672" t="e">
        <f>VLOOKUP(C97,'Course List (program)'!$G$2:$L$100,6,FALSE)</f>
        <v>#N/A</v>
      </c>
      <c r="D100" s="672" t="e">
        <f>VLOOKUP(D97,'Course List (program)'!$G$2:$L$100,6,FALSE)</f>
        <v>#N/A</v>
      </c>
      <c r="E100" s="672" t="e">
        <f>VLOOKUP(E97,'Course List (program)'!$G$2:$L$100,6,FALSE)</f>
        <v>#N/A</v>
      </c>
      <c r="F100" s="672" t="e">
        <f>VLOOKUP(F97,'Course List (program)'!$G$2:$L$100,6,FALSE)</f>
        <v>#N/A</v>
      </c>
      <c r="G100" s="672" t="e">
        <f>VLOOKUP(G97,'Course List (program)'!$G$2:$L$100,6,FALSE)</f>
        <v>#N/A</v>
      </c>
      <c r="H100" s="680"/>
      <c r="I100" s="685"/>
      <c r="J100" s="672" t="e">
        <f>VLOOKUP(J97,'Course List (program)'!$G$2:$L$100,6,FALSE)</f>
        <v>#N/A</v>
      </c>
      <c r="K100" s="672" t="e">
        <f>VLOOKUP(K97,'Course List (program)'!$G$2:$L$100,6,FALSE)</f>
        <v>#N/A</v>
      </c>
      <c r="L100" s="672" t="e">
        <f>VLOOKUP(L97,'Course List (program)'!$G$2:$L$100,6,FALSE)</f>
        <v>#N/A</v>
      </c>
      <c r="M100" s="672" t="e">
        <f>VLOOKUP(M97,'Course List (program)'!$G$2:$L$100,6,FALSE)</f>
        <v>#N/A</v>
      </c>
      <c r="N100" s="672" t="e">
        <f>VLOOKUP(N97,'Course List (program)'!$G$2:$L$100,6,FALSE)</f>
        <v>#N/A</v>
      </c>
    </row>
    <row r="101" spans="1:14" s="693" customFormat="1" ht="20.100000000000001" customHeight="1" x14ac:dyDescent="0.35">
      <c r="A101" s="689">
        <v>0.5</v>
      </c>
      <c r="B101" s="690">
        <v>4</v>
      </c>
      <c r="C101" s="691">
        <f>Section3Draft!E11</f>
        <v>0</v>
      </c>
      <c r="D101" s="691">
        <f>Section3Draft!F11</f>
        <v>0</v>
      </c>
      <c r="E101" s="691">
        <f>Section3Draft!G11</f>
        <v>0</v>
      </c>
      <c r="F101" s="691">
        <f>Section3Draft!H11</f>
        <v>0</v>
      </c>
      <c r="G101" s="691">
        <f>Section3Draft!I11</f>
        <v>0</v>
      </c>
      <c r="H101" s="689">
        <v>0.5</v>
      </c>
      <c r="I101" s="690">
        <v>4</v>
      </c>
      <c r="J101" s="691">
        <f>Section3Draft!L11</f>
        <v>0</v>
      </c>
      <c r="K101" s="691">
        <f>Section3Draft!M11</f>
        <v>0</v>
      </c>
      <c r="L101" s="691">
        <f>Section3Draft!N11</f>
        <v>0</v>
      </c>
      <c r="M101" s="691">
        <f>Section3Draft!O11</f>
        <v>0</v>
      </c>
      <c r="N101" s="691">
        <f>Section3Draft!P11</f>
        <v>0</v>
      </c>
    </row>
    <row r="102" spans="1:14" ht="20.100000000000001" customHeight="1" x14ac:dyDescent="0.35">
      <c r="A102" s="679"/>
      <c r="B102" s="686"/>
      <c r="C102" s="671" t="e">
        <f>VLOOKUP(C101,'Course List (program)'!$G$2:$L$100,2,FALSE)</f>
        <v>#N/A</v>
      </c>
      <c r="D102" s="671" t="e">
        <f>VLOOKUP(D101,'Course List (program)'!$G$2:$L$100,2,FALSE)</f>
        <v>#N/A</v>
      </c>
      <c r="E102" s="671" t="e">
        <f>VLOOKUP(E101,'Course List (program)'!$G$2:$L$100,2,FALSE)</f>
        <v>#N/A</v>
      </c>
      <c r="F102" s="671" t="e">
        <f>VLOOKUP(F101,'Course List (program)'!$G$2:$L$100,2,FALSE)</f>
        <v>#N/A</v>
      </c>
      <c r="G102" s="671" t="e">
        <f>VLOOKUP(G101,'Course List (program)'!$G$2:$L$100,2,FALSE)</f>
        <v>#N/A</v>
      </c>
      <c r="H102" s="679"/>
      <c r="I102" s="686"/>
      <c r="J102" s="671" t="e">
        <f>VLOOKUP(J101,'Course List (program)'!$G$2:$L$100,2,FALSE)</f>
        <v>#N/A</v>
      </c>
      <c r="K102" s="671" t="e">
        <f>VLOOKUP(K101,'Course List (program)'!$G$2:$L$100,2,FALSE)</f>
        <v>#N/A</v>
      </c>
      <c r="L102" s="671" t="e">
        <f>VLOOKUP(L101,'Course List (program)'!$G$2:$L$100,2,FALSE)</f>
        <v>#N/A</v>
      </c>
      <c r="M102" s="671" t="e">
        <f>VLOOKUP(M101,'Course List (program)'!$G$2:$L$100,2,FALSE)</f>
        <v>#N/A</v>
      </c>
      <c r="N102" s="671" t="e">
        <f>VLOOKUP(N101,'Course List (program)'!$G$2:$L$100,2,FALSE)</f>
        <v>#N/A</v>
      </c>
    </row>
    <row r="103" spans="1:14" ht="20.100000000000001" customHeight="1" x14ac:dyDescent="0.35">
      <c r="A103" s="680"/>
      <c r="B103" s="685"/>
      <c r="C103" s="671" t="e">
        <f>VLOOKUP(C101,'Course List (program)'!$G$2:$L$100,3,FALSE)</f>
        <v>#N/A</v>
      </c>
      <c r="D103" s="671" t="e">
        <f>VLOOKUP(D101,'Course List (program)'!$G$2:$L$100,3,FALSE)</f>
        <v>#N/A</v>
      </c>
      <c r="E103" s="671" t="e">
        <f>VLOOKUP(E101,'Course List (program)'!$G$2:$L$100,3,FALSE)</f>
        <v>#N/A</v>
      </c>
      <c r="F103" s="671" t="e">
        <f>VLOOKUP(F101,'Course List (program)'!$G$2:$L$100,3,FALSE)</f>
        <v>#N/A</v>
      </c>
      <c r="G103" s="671" t="e">
        <f>VLOOKUP(G101,'Course List (program)'!$G$2:$L$100,3,FALSE)</f>
        <v>#N/A</v>
      </c>
      <c r="H103" s="680"/>
      <c r="I103" s="685"/>
      <c r="J103" s="671" t="e">
        <f>VLOOKUP(J101,'Course List (program)'!$G$2:$L$100,3,FALSE)</f>
        <v>#N/A</v>
      </c>
      <c r="K103" s="671" t="e">
        <f>VLOOKUP(K101,'Course List (program)'!$G$2:$L$100,3,FALSE)</f>
        <v>#N/A</v>
      </c>
      <c r="L103" s="671" t="e">
        <f>VLOOKUP(L101,'Course List (program)'!$G$2:$L$100,3,FALSE)</f>
        <v>#N/A</v>
      </c>
      <c r="M103" s="671" t="e">
        <f>VLOOKUP(M101,'Course List (program)'!$G$2:$L$100,3,FALSE)</f>
        <v>#N/A</v>
      </c>
      <c r="N103" s="671" t="e">
        <f>VLOOKUP(N101,'Course List (program)'!$G$2:$L$100,3,FALSE)</f>
        <v>#N/A</v>
      </c>
    </row>
    <row r="104" spans="1:14" ht="20.100000000000001" customHeight="1" x14ac:dyDescent="0.35">
      <c r="A104" s="680"/>
      <c r="B104" s="685"/>
      <c r="C104" s="672" t="e">
        <f>VLOOKUP(C101,'Course List (program)'!$G$2:$L$100,6,FALSE)</f>
        <v>#N/A</v>
      </c>
      <c r="D104" s="672" t="e">
        <f>VLOOKUP(D101,'Course List (program)'!$G$2:$L$100,6,FALSE)</f>
        <v>#N/A</v>
      </c>
      <c r="E104" s="672" t="e">
        <f>VLOOKUP(E101,'Course List (program)'!$G$2:$L$100,6,FALSE)</f>
        <v>#N/A</v>
      </c>
      <c r="F104" s="672" t="e">
        <f>VLOOKUP(F101,'Course List (program)'!$G$2:$L$100,6,FALSE)</f>
        <v>#N/A</v>
      </c>
      <c r="G104" s="672" t="e">
        <f>VLOOKUP(G101,'Course List (program)'!$G$2:$L$100,6,FALSE)</f>
        <v>#N/A</v>
      </c>
      <c r="H104" s="680"/>
      <c r="I104" s="685"/>
      <c r="J104" s="672" t="e">
        <f>VLOOKUP(J101,'Course List (program)'!$G$2:$L$100,6,FALSE)</f>
        <v>#N/A</v>
      </c>
      <c r="K104" s="672" t="e">
        <f>VLOOKUP(K101,'Course List (program)'!$G$2:$L$100,6,FALSE)</f>
        <v>#N/A</v>
      </c>
      <c r="L104" s="672" t="e">
        <f>VLOOKUP(L101,'Course List (program)'!$G$2:$L$100,6,FALSE)</f>
        <v>#N/A</v>
      </c>
      <c r="M104" s="672" t="e">
        <f>VLOOKUP(M101,'Course List (program)'!$G$2:$L$100,6,FALSE)</f>
        <v>#N/A</v>
      </c>
      <c r="N104" s="672" t="e">
        <f>VLOOKUP(N101,'Course List (program)'!$G$2:$L$100,6,FALSE)</f>
        <v>#N/A</v>
      </c>
    </row>
    <row r="105" spans="1:14" s="693" customFormat="1" ht="20.100000000000001" customHeight="1" x14ac:dyDescent="0.35">
      <c r="A105" s="695">
        <v>0.54166666666666663</v>
      </c>
      <c r="B105" s="696">
        <v>5</v>
      </c>
      <c r="C105" s="691">
        <f>Section3Draft!E13</f>
        <v>0</v>
      </c>
      <c r="D105" s="691">
        <f>Section3Draft!F13</f>
        <v>0</v>
      </c>
      <c r="E105" s="691">
        <f>Section3Draft!G13</f>
        <v>0</v>
      </c>
      <c r="F105" s="691">
        <f>Section3Draft!H13</f>
        <v>0</v>
      </c>
      <c r="G105" s="691">
        <f>Section3Draft!I13</f>
        <v>0</v>
      </c>
      <c r="H105" s="695">
        <v>0.54166666666666663</v>
      </c>
      <c r="I105" s="696">
        <v>5</v>
      </c>
      <c r="J105" s="691">
        <f>Section3Draft!L13</f>
        <v>0</v>
      </c>
      <c r="K105" s="691">
        <f>Section3Draft!M13</f>
        <v>0</v>
      </c>
      <c r="L105" s="691">
        <f>Section3Draft!N13</f>
        <v>0</v>
      </c>
      <c r="M105" s="691" t="str">
        <f>Section3Draft!O13</f>
        <v>ARCH 112.13</v>
      </c>
      <c r="N105" s="691" t="str">
        <f>Section3Draft!P13</f>
        <v>ARCH 102.13</v>
      </c>
    </row>
    <row r="106" spans="1:14" ht="20.100000000000001" customHeight="1" x14ac:dyDescent="0.35">
      <c r="A106" s="679"/>
      <c r="B106" s="686"/>
      <c r="C106" s="671" t="e">
        <f>VLOOKUP(C105,'Course List (program)'!$G$2:$L$100,2,FALSE)</f>
        <v>#N/A</v>
      </c>
      <c r="D106" s="671" t="e">
        <f>VLOOKUP(D105,'Course List (program)'!$G$2:$L$100,2,FALSE)</f>
        <v>#N/A</v>
      </c>
      <c r="E106" s="671" t="e">
        <f>VLOOKUP(E105,'Course List (program)'!$G$2:$L$100,2,FALSE)</f>
        <v>#N/A</v>
      </c>
      <c r="F106" s="671" t="e">
        <f>VLOOKUP(F105,'Course List (program)'!$G$2:$L$100,2,FALSE)</f>
        <v>#N/A</v>
      </c>
      <c r="G106" s="671" t="e">
        <f>VLOOKUP(G105,'Course List (program)'!$G$2:$L$100,2,FALSE)</f>
        <v>#N/A</v>
      </c>
      <c r="H106" s="679"/>
      <c r="I106" s="686"/>
      <c r="J106" s="671" t="e">
        <f>VLOOKUP(J105,'Course List (program)'!$G$2:$L$100,2,FALSE)</f>
        <v>#N/A</v>
      </c>
      <c r="K106" s="671" t="e">
        <f>VLOOKUP(K105,'Course List (program)'!$G$2:$L$100,2,FALSE)</f>
        <v>#N/A</v>
      </c>
      <c r="L106" s="671" t="e">
        <f>VLOOKUP(L105,'Course List (program)'!$G$2:$L$100,2,FALSE)</f>
        <v>#N/A</v>
      </c>
      <c r="M106" s="671" t="str">
        <f>VLOOKUP(M105,'Course List (program)'!$G$2:$L$100,2,FALSE)</f>
        <v>Construction I</v>
      </c>
      <c r="N106" s="671" t="str">
        <f>VLOOKUP(N105,'Course List (program)'!$G$2:$L$100,2,FALSE)</f>
        <v>Architectural Basic Design II</v>
      </c>
    </row>
    <row r="107" spans="1:14" ht="20.100000000000001" customHeight="1" x14ac:dyDescent="0.35">
      <c r="A107" s="680"/>
      <c r="B107" s="685"/>
      <c r="C107" s="671" t="e">
        <f>VLOOKUP(C105,'Course List (program)'!$G$2:$L$100,3,FALSE)</f>
        <v>#N/A</v>
      </c>
      <c r="D107" s="671" t="e">
        <f>VLOOKUP(D105,'Course List (program)'!$G$2:$L$100,3,FALSE)</f>
        <v>#N/A</v>
      </c>
      <c r="E107" s="671" t="e">
        <f>VLOOKUP(E105,'Course List (program)'!$G$2:$L$100,3,FALSE)</f>
        <v>#N/A</v>
      </c>
      <c r="F107" s="671" t="e">
        <f>VLOOKUP(F105,'Course List (program)'!$G$2:$L$100,3,FALSE)</f>
        <v>#N/A</v>
      </c>
      <c r="G107" s="671" t="e">
        <f>VLOOKUP(G105,'Course List (program)'!$G$2:$L$100,3,FALSE)</f>
        <v>#N/A</v>
      </c>
      <c r="H107" s="680"/>
      <c r="I107" s="685"/>
      <c r="J107" s="671" t="e">
        <f>VLOOKUP(J105,'Course List (program)'!$G$2:$L$100,3,FALSE)</f>
        <v>#N/A</v>
      </c>
      <c r="K107" s="671" t="e">
        <f>VLOOKUP(K105,'Course List (program)'!$G$2:$L$100,3,FALSE)</f>
        <v>#N/A</v>
      </c>
      <c r="L107" s="671" t="e">
        <f>VLOOKUP(L105,'Course List (program)'!$G$2:$L$100,3,FALSE)</f>
        <v>#N/A</v>
      </c>
      <c r="M107" s="671" t="str">
        <f>VLOOKUP(M105,'Course List (program)'!$G$2:$L$100,3,FALSE)</f>
        <v>Prof. Dr. Yavuz KOŞANER</v>
      </c>
      <c r="N107" s="671" t="str">
        <f>VLOOKUP(N105,'Course List (program)'!$G$2:$L$100,3,FALSE)</f>
        <v>Prof. Dr. Ömer GÜLSEN</v>
      </c>
    </row>
    <row r="108" spans="1:14" ht="20.100000000000001" customHeight="1" x14ac:dyDescent="0.35">
      <c r="A108" s="680"/>
      <c r="B108" s="685"/>
      <c r="C108" s="672" t="e">
        <f>VLOOKUP(C105,'Course List (program)'!$G$2:$L$100,6,FALSE)</f>
        <v>#N/A</v>
      </c>
      <c r="D108" s="672" t="e">
        <f>VLOOKUP(D105,'Course List (program)'!$G$2:$L$100,6,FALSE)</f>
        <v>#N/A</v>
      </c>
      <c r="E108" s="672" t="e">
        <f>VLOOKUP(E105,'Course List (program)'!$G$2:$L$100,6,FALSE)</f>
        <v>#N/A</v>
      </c>
      <c r="F108" s="672" t="e">
        <f>VLOOKUP(F105,'Course List (program)'!$G$2:$L$100,6,FALSE)</f>
        <v>#N/A</v>
      </c>
      <c r="G108" s="672" t="e">
        <f>VLOOKUP(G105,'Course List (program)'!$G$2:$L$100,6,FALSE)</f>
        <v>#N/A</v>
      </c>
      <c r="H108" s="680"/>
      <c r="I108" s="685"/>
      <c r="J108" s="672" t="e">
        <f>VLOOKUP(J105,'Course List (program)'!$G$2:$L$100,6,FALSE)</f>
        <v>#N/A</v>
      </c>
      <c r="K108" s="672" t="e">
        <f>VLOOKUP(K105,'Course List (program)'!$G$2:$L$100,6,FALSE)</f>
        <v>#N/A</v>
      </c>
      <c r="L108" s="672" t="e">
        <f>VLOOKUP(L105,'Course List (program)'!$G$2:$L$100,6,FALSE)</f>
        <v>#N/A</v>
      </c>
      <c r="M108" s="672">
        <f>VLOOKUP(M105,'Course List (program)'!$G$2:$L$100,6,FALSE)</f>
        <v>0</v>
      </c>
      <c r="N108" s="672">
        <f>VLOOKUP(N105,'Course List (program)'!$G$2:$L$100,6,FALSE)</f>
        <v>0</v>
      </c>
    </row>
    <row r="109" spans="1:14" s="693" customFormat="1" ht="20.100000000000001" customHeight="1" x14ac:dyDescent="0.35">
      <c r="A109" s="689">
        <v>0.58333333333333337</v>
      </c>
      <c r="B109" s="690">
        <v>6</v>
      </c>
      <c r="C109" s="691">
        <f>Section3Draft!E15</f>
        <v>0</v>
      </c>
      <c r="D109" s="691">
        <f>Section3Draft!F15</f>
        <v>0</v>
      </c>
      <c r="E109" s="691">
        <f>Section3Draft!G15</f>
        <v>0</v>
      </c>
      <c r="F109" s="691">
        <f>Section3Draft!H15</f>
        <v>0</v>
      </c>
      <c r="G109" s="691">
        <f>Section3Draft!I15</f>
        <v>0</v>
      </c>
      <c r="H109" s="689">
        <v>0.58333333333333337</v>
      </c>
      <c r="I109" s="690">
        <v>6</v>
      </c>
      <c r="J109" s="691">
        <f>Section3Draft!L15</f>
        <v>0</v>
      </c>
      <c r="K109" s="691">
        <f>Section3Draft!M15</f>
        <v>0</v>
      </c>
      <c r="L109" s="691">
        <f>Section3Draft!N15</f>
        <v>0</v>
      </c>
      <c r="M109" s="691" t="str">
        <f>Section3Draft!O15</f>
        <v>ARCH 112.13</v>
      </c>
      <c r="N109" s="691" t="str">
        <f>Section3Draft!P15</f>
        <v>ARCH 102.13</v>
      </c>
    </row>
    <row r="110" spans="1:14" ht="20.100000000000001" customHeight="1" x14ac:dyDescent="0.35">
      <c r="A110" s="679"/>
      <c r="B110" s="686"/>
      <c r="C110" s="671" t="e">
        <f>VLOOKUP(C109,'Course List (program)'!$G$2:$L$100,2,FALSE)</f>
        <v>#N/A</v>
      </c>
      <c r="D110" s="671" t="e">
        <f>VLOOKUP(D109,'Course List (program)'!$G$2:$L$100,2,FALSE)</f>
        <v>#N/A</v>
      </c>
      <c r="E110" s="671" t="e">
        <f>VLOOKUP(E109,'Course List (program)'!$G$2:$L$100,2,FALSE)</f>
        <v>#N/A</v>
      </c>
      <c r="F110" s="671" t="e">
        <f>VLOOKUP(F109,'Course List (program)'!$G$2:$L$100,2,FALSE)</f>
        <v>#N/A</v>
      </c>
      <c r="G110" s="671" t="e">
        <f>VLOOKUP(G109,'Course List (program)'!$G$2:$L$100,2,FALSE)</f>
        <v>#N/A</v>
      </c>
      <c r="H110" s="679"/>
      <c r="I110" s="686"/>
      <c r="J110" s="671" t="e">
        <f>VLOOKUP(J109,'Course List (program)'!$G$2:$L$100,2,FALSE)</f>
        <v>#N/A</v>
      </c>
      <c r="K110" s="671" t="e">
        <f>VLOOKUP(K109,'Course List (program)'!$G$2:$L$100,2,FALSE)</f>
        <v>#N/A</v>
      </c>
      <c r="L110" s="671" t="e">
        <f>VLOOKUP(L109,'Course List (program)'!$G$2:$L$100,2,FALSE)</f>
        <v>#N/A</v>
      </c>
      <c r="M110" s="671" t="str">
        <f>VLOOKUP(M109,'Course List (program)'!$G$2:$L$100,2,FALSE)</f>
        <v>Construction I</v>
      </c>
      <c r="N110" s="671" t="str">
        <f>VLOOKUP(N109,'Course List (program)'!$G$2:$L$100,2,FALSE)</f>
        <v>Architectural Basic Design II</v>
      </c>
    </row>
    <row r="111" spans="1:14" ht="20.100000000000001" customHeight="1" x14ac:dyDescent="0.35">
      <c r="A111" s="680"/>
      <c r="B111" s="685"/>
      <c r="C111" s="671" t="e">
        <f>VLOOKUP(C109,'Course List (program)'!$G$2:$L$100,3,FALSE)</f>
        <v>#N/A</v>
      </c>
      <c r="D111" s="671" t="e">
        <f>VLOOKUP(D109,'Course List (program)'!$G$2:$L$100,3,FALSE)</f>
        <v>#N/A</v>
      </c>
      <c r="E111" s="671" t="e">
        <f>VLOOKUP(E109,'Course List (program)'!$G$2:$L$100,3,FALSE)</f>
        <v>#N/A</v>
      </c>
      <c r="F111" s="671" t="e">
        <f>VLOOKUP(F109,'Course List (program)'!$G$2:$L$100,3,FALSE)</f>
        <v>#N/A</v>
      </c>
      <c r="G111" s="671" t="e">
        <f>VLOOKUP(G109,'Course List (program)'!$G$2:$L$100,3,FALSE)</f>
        <v>#N/A</v>
      </c>
      <c r="H111" s="680"/>
      <c r="I111" s="685"/>
      <c r="J111" s="671" t="e">
        <f>VLOOKUP(J109,'Course List (program)'!$G$2:$L$100,3,FALSE)</f>
        <v>#N/A</v>
      </c>
      <c r="K111" s="671" t="e">
        <f>VLOOKUP(K109,'Course List (program)'!$G$2:$L$100,3,FALSE)</f>
        <v>#N/A</v>
      </c>
      <c r="L111" s="671" t="e">
        <f>VLOOKUP(L109,'Course List (program)'!$G$2:$L$100,3,FALSE)</f>
        <v>#N/A</v>
      </c>
      <c r="M111" s="671" t="str">
        <f>VLOOKUP(M109,'Course List (program)'!$G$2:$L$100,3,FALSE)</f>
        <v>Prof. Dr. Yavuz KOŞANER</v>
      </c>
      <c r="N111" s="671" t="str">
        <f>VLOOKUP(N109,'Course List (program)'!$G$2:$L$100,3,FALSE)</f>
        <v>Prof. Dr. Ömer GÜLSEN</v>
      </c>
    </row>
    <row r="112" spans="1:14" ht="19.5" customHeight="1" x14ac:dyDescent="0.35">
      <c r="A112" s="680"/>
      <c r="B112" s="685"/>
      <c r="C112" s="672" t="e">
        <f>VLOOKUP(C109,'Course List (program)'!$G$2:$L$100,6,FALSE)</f>
        <v>#N/A</v>
      </c>
      <c r="D112" s="672" t="e">
        <f>VLOOKUP(D109,'Course List (program)'!$G$2:$L$100,6,FALSE)</f>
        <v>#N/A</v>
      </c>
      <c r="E112" s="672" t="e">
        <f>VLOOKUP(E109,'Course List (program)'!$G$2:$L$100,6,FALSE)</f>
        <v>#N/A</v>
      </c>
      <c r="F112" s="672" t="e">
        <f>VLOOKUP(F109,'Course List (program)'!$G$2:$L$100,6,FALSE)</f>
        <v>#N/A</v>
      </c>
      <c r="G112" s="672" t="e">
        <f>VLOOKUP(G109,'Course List (program)'!$G$2:$L$100,6,FALSE)</f>
        <v>#N/A</v>
      </c>
      <c r="H112" s="680"/>
      <c r="I112" s="685"/>
      <c r="J112" s="672" t="e">
        <f>VLOOKUP(J109,'Course List (program)'!$G$2:$L$100,6,FALSE)</f>
        <v>#N/A</v>
      </c>
      <c r="K112" s="672" t="e">
        <f>VLOOKUP(K109,'Course List (program)'!$G$2:$L$100,6,FALSE)</f>
        <v>#N/A</v>
      </c>
      <c r="L112" s="672" t="e">
        <f>VLOOKUP(L109,'Course List (program)'!$G$2:$L$100,6,FALSE)</f>
        <v>#N/A</v>
      </c>
      <c r="M112" s="672">
        <f>VLOOKUP(M109,'Course List (program)'!$G$2:$L$100,6,FALSE)</f>
        <v>0</v>
      </c>
      <c r="N112" s="672">
        <f>VLOOKUP(N109,'Course List (program)'!$G$2:$L$100,6,FALSE)</f>
        <v>0</v>
      </c>
    </row>
    <row r="113" spans="1:14" s="693" customFormat="1" ht="20.100000000000001" customHeight="1" x14ac:dyDescent="0.35">
      <c r="A113" s="689">
        <v>0.625</v>
      </c>
      <c r="B113" s="690">
        <v>7</v>
      </c>
      <c r="C113" s="691">
        <f>Section3Draft!E17</f>
        <v>0</v>
      </c>
      <c r="D113" s="691">
        <f>Section3Draft!F17</f>
        <v>0</v>
      </c>
      <c r="E113" s="691">
        <f>Section3Draft!G17</f>
        <v>0</v>
      </c>
      <c r="F113" s="691">
        <f>Section3Draft!H17</f>
        <v>0</v>
      </c>
      <c r="G113" s="691">
        <f>Section3Draft!I17</f>
        <v>0</v>
      </c>
      <c r="H113" s="689">
        <v>0.625</v>
      </c>
      <c r="I113" s="690">
        <v>7</v>
      </c>
      <c r="J113" s="691">
        <f>Section3Draft!L17</f>
        <v>0</v>
      </c>
      <c r="K113" s="691">
        <f>Section3Draft!M17</f>
        <v>0</v>
      </c>
      <c r="L113" s="691">
        <f>Section3Draft!N17</f>
        <v>0</v>
      </c>
      <c r="M113" s="691" t="str">
        <f>Section3Draft!O17</f>
        <v>ARCH 112.13</v>
      </c>
      <c r="N113" s="691" t="str">
        <f>Section3Draft!P17</f>
        <v>ARCH 102.13</v>
      </c>
    </row>
    <row r="114" spans="1:14" ht="20.100000000000001" customHeight="1" x14ac:dyDescent="0.35">
      <c r="A114" s="679"/>
      <c r="B114" s="686"/>
      <c r="C114" s="671" t="e">
        <f>VLOOKUP(C113,'Course List (program)'!$G$2:$L$100,2,FALSE)</f>
        <v>#N/A</v>
      </c>
      <c r="D114" s="671" t="e">
        <f>VLOOKUP(D113,'Course List (program)'!$G$2:$L$100,2,FALSE)</f>
        <v>#N/A</v>
      </c>
      <c r="E114" s="671" t="e">
        <f>VLOOKUP(E113,'Course List (program)'!$G$2:$L$100,2,FALSE)</f>
        <v>#N/A</v>
      </c>
      <c r="F114" s="671" t="e">
        <f>VLOOKUP(F113,'Course List (program)'!$G$2:$L$100,2,FALSE)</f>
        <v>#N/A</v>
      </c>
      <c r="G114" s="671" t="e">
        <f>VLOOKUP(G113,'Course List (program)'!$G$2:$L$100,2,FALSE)</f>
        <v>#N/A</v>
      </c>
      <c r="H114" s="679"/>
      <c r="I114" s="686"/>
      <c r="J114" s="671" t="e">
        <f>VLOOKUP(J113,'Course List (program)'!$G$2:$L$100,2,FALSE)</f>
        <v>#N/A</v>
      </c>
      <c r="K114" s="671" t="e">
        <f>VLOOKUP(K113,'Course List (program)'!$G$2:$L$100,2,FALSE)</f>
        <v>#N/A</v>
      </c>
      <c r="L114" s="671" t="e">
        <f>VLOOKUP(L113,'Course List (program)'!$G$2:$L$100,2,FALSE)</f>
        <v>#N/A</v>
      </c>
      <c r="M114" s="671" t="str">
        <f>VLOOKUP(M113,'Course List (program)'!$G$2:$L$100,2,FALSE)</f>
        <v>Construction I</v>
      </c>
      <c r="N114" s="671" t="str">
        <f>VLOOKUP(N113,'Course List (program)'!$G$2:$L$100,2,FALSE)</f>
        <v>Architectural Basic Design II</v>
      </c>
    </row>
    <row r="115" spans="1:14" ht="20.100000000000001" customHeight="1" x14ac:dyDescent="0.35">
      <c r="A115" s="680"/>
      <c r="B115" s="685"/>
      <c r="C115" s="671" t="e">
        <f>VLOOKUP(C113,'Course List (program)'!$G$2:$L$100,3,FALSE)</f>
        <v>#N/A</v>
      </c>
      <c r="D115" s="671" t="e">
        <f>VLOOKUP(D113,'Course List (program)'!$G$2:$L$100,3,FALSE)</f>
        <v>#N/A</v>
      </c>
      <c r="E115" s="671" t="e">
        <f>VLOOKUP(E113,'Course List (program)'!$G$2:$L$100,3,FALSE)</f>
        <v>#N/A</v>
      </c>
      <c r="F115" s="671" t="e">
        <f>VLOOKUP(F113,'Course List (program)'!$G$2:$L$100,3,FALSE)</f>
        <v>#N/A</v>
      </c>
      <c r="G115" s="671" t="e">
        <f>VLOOKUP(G113,'Course List (program)'!$G$2:$L$100,3,FALSE)</f>
        <v>#N/A</v>
      </c>
      <c r="H115" s="680"/>
      <c r="I115" s="685"/>
      <c r="J115" s="671" t="e">
        <f>VLOOKUP(J113,'Course List (program)'!$G$2:$L$100,3,FALSE)</f>
        <v>#N/A</v>
      </c>
      <c r="K115" s="671" t="e">
        <f>VLOOKUP(K113,'Course List (program)'!$G$2:$L$100,3,FALSE)</f>
        <v>#N/A</v>
      </c>
      <c r="L115" s="671" t="e">
        <f>VLOOKUP(L113,'Course List (program)'!$G$2:$L$100,3,FALSE)</f>
        <v>#N/A</v>
      </c>
      <c r="M115" s="671" t="str">
        <f>VLOOKUP(M113,'Course List (program)'!$G$2:$L$100,3,FALSE)</f>
        <v>Prof. Dr. Yavuz KOŞANER</v>
      </c>
      <c r="N115" s="671" t="str">
        <f>VLOOKUP(N113,'Course List (program)'!$G$2:$L$100,3,FALSE)</f>
        <v>Prof. Dr. Ömer GÜLSEN</v>
      </c>
    </row>
    <row r="116" spans="1:14" ht="20.100000000000001" customHeight="1" x14ac:dyDescent="0.35">
      <c r="A116" s="680"/>
      <c r="B116" s="685"/>
      <c r="C116" s="672" t="e">
        <f>VLOOKUP(C113,'Course List (program)'!$G$2:$L$100,6,FALSE)</f>
        <v>#N/A</v>
      </c>
      <c r="D116" s="672" t="e">
        <f>VLOOKUP(D113,'Course List (program)'!$G$2:$L$100,6,FALSE)</f>
        <v>#N/A</v>
      </c>
      <c r="E116" s="672" t="e">
        <f>VLOOKUP(E113,'Course List (program)'!$G$2:$L$100,6,FALSE)</f>
        <v>#N/A</v>
      </c>
      <c r="F116" s="672" t="e">
        <f>VLOOKUP(F113,'Course List (program)'!$G$2:$L$100,6,FALSE)</f>
        <v>#N/A</v>
      </c>
      <c r="G116" s="672" t="e">
        <f>VLOOKUP(G113,'Course List (program)'!$G$2:$L$100,6,FALSE)</f>
        <v>#N/A</v>
      </c>
      <c r="H116" s="680"/>
      <c r="I116" s="685"/>
      <c r="J116" s="672" t="e">
        <f>VLOOKUP(J113,'Course List (program)'!$G$2:$L$100,6,FALSE)</f>
        <v>#N/A</v>
      </c>
      <c r="K116" s="672" t="e">
        <f>VLOOKUP(K113,'Course List (program)'!$G$2:$L$100,6,FALSE)</f>
        <v>#N/A</v>
      </c>
      <c r="L116" s="672" t="e">
        <f>VLOOKUP(L113,'Course List (program)'!$G$2:$L$100,6,FALSE)</f>
        <v>#N/A</v>
      </c>
      <c r="M116" s="672">
        <f>VLOOKUP(M113,'Course List (program)'!$G$2:$L$100,6,FALSE)</f>
        <v>0</v>
      </c>
      <c r="N116" s="672">
        <f>VLOOKUP(N113,'Course List (program)'!$G$2:$L$100,6,FALSE)</f>
        <v>0</v>
      </c>
    </row>
    <row r="117" spans="1:14" s="693" customFormat="1" ht="20.100000000000001" customHeight="1" x14ac:dyDescent="0.35">
      <c r="A117" s="689">
        <v>0.66666666666666663</v>
      </c>
      <c r="B117" s="690">
        <v>8</v>
      </c>
      <c r="C117" s="691">
        <f>Section3Draft!E19</f>
        <v>0</v>
      </c>
      <c r="D117" s="691">
        <f>Section3Draft!F19</f>
        <v>0</v>
      </c>
      <c r="E117" s="691">
        <f>Section3Draft!G19</f>
        <v>0</v>
      </c>
      <c r="F117" s="691">
        <f>Section3Draft!H19</f>
        <v>0</v>
      </c>
      <c r="G117" s="691">
        <f>Section3Draft!I19</f>
        <v>0</v>
      </c>
      <c r="H117" s="689">
        <v>0.66666666666666663</v>
      </c>
      <c r="I117" s="690">
        <v>8</v>
      </c>
      <c r="J117" s="691">
        <f>Section3Draft!L19</f>
        <v>0</v>
      </c>
      <c r="K117" s="691">
        <f>Section3Draft!M19</f>
        <v>0</v>
      </c>
      <c r="L117" s="691">
        <f>Section3Draft!N19</f>
        <v>0</v>
      </c>
      <c r="M117" s="691" t="str">
        <f>Section3Draft!O19</f>
        <v>ARCH 112.13</v>
      </c>
      <c r="N117" s="691" t="str">
        <f>Section3Draft!P19</f>
        <v>ARCH 102.13</v>
      </c>
    </row>
    <row r="118" spans="1:14" ht="20.100000000000001" customHeight="1" x14ac:dyDescent="0.35">
      <c r="A118" s="679"/>
      <c r="B118" s="686"/>
      <c r="C118" s="671" t="e">
        <f>VLOOKUP(C117,'Course List (program)'!$G$2:$L$100,2,FALSE)</f>
        <v>#N/A</v>
      </c>
      <c r="D118" s="671" t="e">
        <f>VLOOKUP(D117,'Course List (program)'!$G$2:$L$100,2,FALSE)</f>
        <v>#N/A</v>
      </c>
      <c r="E118" s="671" t="e">
        <f>VLOOKUP(E117,'Course List (program)'!$G$2:$L$100,2,FALSE)</f>
        <v>#N/A</v>
      </c>
      <c r="F118" s="671" t="e">
        <f>VLOOKUP(F117,'Course List (program)'!$G$2:$L$100,2,FALSE)</f>
        <v>#N/A</v>
      </c>
      <c r="G118" s="671" t="e">
        <f>VLOOKUP(G117,'Course List (program)'!$G$2:$L$100,2,FALSE)</f>
        <v>#N/A</v>
      </c>
      <c r="H118" s="679"/>
      <c r="I118" s="686"/>
      <c r="J118" s="671" t="e">
        <f>VLOOKUP(J117,'Course List (program)'!$G$2:$L$100,2,FALSE)</f>
        <v>#N/A</v>
      </c>
      <c r="K118" s="671" t="e">
        <f>VLOOKUP(K117,'Course List (program)'!$G$2:$L$100,2,FALSE)</f>
        <v>#N/A</v>
      </c>
      <c r="L118" s="671" t="e">
        <f>VLOOKUP(L117,'Course List (program)'!$G$2:$L$100,2,FALSE)</f>
        <v>#N/A</v>
      </c>
      <c r="M118" s="671" t="str">
        <f>VLOOKUP(M117,'Course List (program)'!$G$2:$L$100,2,FALSE)</f>
        <v>Construction I</v>
      </c>
      <c r="N118" s="671" t="str">
        <f>VLOOKUP(N117,'Course List (program)'!$G$2:$L$100,2,FALSE)</f>
        <v>Architectural Basic Design II</v>
      </c>
    </row>
    <row r="119" spans="1:14" ht="20.100000000000001" customHeight="1" x14ac:dyDescent="0.35">
      <c r="A119" s="680"/>
      <c r="B119" s="685"/>
      <c r="C119" s="671" t="e">
        <f>VLOOKUP(C117,'Course List (program)'!$G$2:$L$100,3,FALSE)</f>
        <v>#N/A</v>
      </c>
      <c r="D119" s="671" t="e">
        <f>VLOOKUP(D117,'Course List (program)'!$G$2:$L$100,3,FALSE)</f>
        <v>#N/A</v>
      </c>
      <c r="E119" s="671" t="e">
        <f>VLOOKUP(E117,'Course List (program)'!$G$2:$L$100,3,FALSE)</f>
        <v>#N/A</v>
      </c>
      <c r="F119" s="671" t="e">
        <f>VLOOKUP(F117,'Course List (program)'!$G$2:$L$100,3,FALSE)</f>
        <v>#N/A</v>
      </c>
      <c r="G119" s="671" t="e">
        <f>VLOOKUP(G117,'Course List (program)'!$G$2:$L$100,3,FALSE)</f>
        <v>#N/A</v>
      </c>
      <c r="H119" s="680"/>
      <c r="I119" s="685"/>
      <c r="J119" s="671" t="e">
        <f>VLOOKUP(J117,'Course List (program)'!$G$2:$L$100,3,FALSE)</f>
        <v>#N/A</v>
      </c>
      <c r="K119" s="671" t="e">
        <f>VLOOKUP(K117,'Course List (program)'!$G$2:$L$100,3,FALSE)</f>
        <v>#N/A</v>
      </c>
      <c r="L119" s="671" t="e">
        <f>VLOOKUP(L117,'Course List (program)'!$G$2:$L$100,3,FALSE)</f>
        <v>#N/A</v>
      </c>
      <c r="M119" s="671" t="str">
        <f>VLOOKUP(M117,'Course List (program)'!$G$2:$L$100,3,FALSE)</f>
        <v>Prof. Dr. Yavuz KOŞANER</v>
      </c>
      <c r="N119" s="671" t="str">
        <f>VLOOKUP(N117,'Course List (program)'!$G$2:$L$100,3,FALSE)</f>
        <v>Prof. Dr. Ömer GÜLSEN</v>
      </c>
    </row>
    <row r="120" spans="1:14" ht="20.100000000000001" customHeight="1" x14ac:dyDescent="0.35">
      <c r="A120" s="680"/>
      <c r="B120" s="685"/>
      <c r="C120" s="672" t="e">
        <f>VLOOKUP(C117,'Course List (program)'!$G$2:$L$100,6,FALSE)</f>
        <v>#N/A</v>
      </c>
      <c r="D120" s="672" t="e">
        <f>VLOOKUP(D117,'Course List (program)'!$G$2:$L$100,6,FALSE)</f>
        <v>#N/A</v>
      </c>
      <c r="E120" s="672" t="e">
        <f>VLOOKUP(E117,'Course List (program)'!$G$2:$L$100,6,FALSE)</f>
        <v>#N/A</v>
      </c>
      <c r="F120" s="672" t="e">
        <f>VLOOKUP(F117,'Course List (program)'!$G$2:$L$100,6,FALSE)</f>
        <v>#N/A</v>
      </c>
      <c r="G120" s="672" t="e">
        <f>VLOOKUP(G117,'Course List (program)'!$G$2:$L$100,6,FALSE)</f>
        <v>#N/A</v>
      </c>
      <c r="H120" s="680"/>
      <c r="I120" s="685"/>
      <c r="J120" s="672" t="e">
        <f>VLOOKUP(J117,'Course List (program)'!$G$2:$L$100,6,FALSE)</f>
        <v>#N/A</v>
      </c>
      <c r="K120" s="672" t="e">
        <f>VLOOKUP(K117,'Course List (program)'!$G$2:$L$100,6,FALSE)</f>
        <v>#N/A</v>
      </c>
      <c r="L120" s="672" t="e">
        <f>VLOOKUP(L117,'Course List (program)'!$G$2:$L$100,6,FALSE)</f>
        <v>#N/A</v>
      </c>
      <c r="M120" s="672">
        <f>VLOOKUP(M117,'Course List (program)'!$G$2:$L$100,6,FALSE)</f>
        <v>0</v>
      </c>
      <c r="N120" s="672">
        <f>VLOOKUP(N117,'Course List (program)'!$G$2:$L$100,6,FALSE)</f>
        <v>0</v>
      </c>
    </row>
    <row r="121" spans="1:14" s="693" customFormat="1" ht="20.100000000000001" customHeight="1" x14ac:dyDescent="0.35">
      <c r="A121" s="689">
        <v>0.70833333333333337</v>
      </c>
      <c r="B121" s="690">
        <v>9</v>
      </c>
      <c r="C121" s="691">
        <f>Section3Draft!E21</f>
        <v>0</v>
      </c>
      <c r="D121" s="691">
        <f>Section3Draft!F21</f>
        <v>0</v>
      </c>
      <c r="E121" s="691">
        <f>Section3Draft!G21</f>
        <v>0</v>
      </c>
      <c r="F121" s="691">
        <f>Section3Draft!H21</f>
        <v>0</v>
      </c>
      <c r="G121" s="691">
        <f>Section3Draft!I21</f>
        <v>0</v>
      </c>
      <c r="H121" s="689">
        <v>0.70833333333333337</v>
      </c>
      <c r="I121" s="690">
        <v>9</v>
      </c>
      <c r="J121" s="691">
        <f>Section3Draft!L21</f>
        <v>0</v>
      </c>
      <c r="K121" s="691">
        <f>Section3Draft!M21</f>
        <v>0</v>
      </c>
      <c r="L121" s="691">
        <f>Section3Draft!N21</f>
        <v>0</v>
      </c>
      <c r="M121" s="691">
        <f>Section3Draft!O21</f>
        <v>0</v>
      </c>
      <c r="N121" s="691">
        <f>Section3Draft!P21</f>
        <v>0</v>
      </c>
    </row>
    <row r="122" spans="1:14" ht="20.100000000000001" customHeight="1" x14ac:dyDescent="0.35">
      <c r="A122" s="679"/>
      <c r="B122" s="686"/>
      <c r="C122" s="671" t="e">
        <f>VLOOKUP(C121,'Course List (program)'!$G$2:$L$100,2,FALSE)</f>
        <v>#N/A</v>
      </c>
      <c r="D122" s="671" t="e">
        <f>VLOOKUP(D121,'Course List (program)'!$G$2:$L$100,2,FALSE)</f>
        <v>#N/A</v>
      </c>
      <c r="E122" s="671" t="e">
        <f>VLOOKUP(E121,'Course List (program)'!$G$2:$L$100,2,FALSE)</f>
        <v>#N/A</v>
      </c>
      <c r="F122" s="671" t="e">
        <f>VLOOKUP(F121,'Course List (program)'!$G$2:$L$100,2,FALSE)</f>
        <v>#N/A</v>
      </c>
      <c r="G122" s="671" t="e">
        <f>VLOOKUP(G121,'Course List (program)'!$G$2:$L$100,2,FALSE)</f>
        <v>#N/A</v>
      </c>
      <c r="H122" s="679"/>
      <c r="I122" s="686"/>
      <c r="J122" s="671" t="e">
        <f>VLOOKUP(J121,'Course List (program)'!$G$2:$L$100,2,FALSE)</f>
        <v>#N/A</v>
      </c>
      <c r="K122" s="671" t="e">
        <f>VLOOKUP(K121,'Course List (program)'!$G$2:$L$100,2,FALSE)</f>
        <v>#N/A</v>
      </c>
      <c r="L122" s="671" t="e">
        <f>VLOOKUP(L121,'Course List (program)'!$G$2:$L$100,2,FALSE)</f>
        <v>#N/A</v>
      </c>
      <c r="M122" s="671" t="e">
        <f>VLOOKUP(M121,'Course List (program)'!$G$2:$L$100,2,FALSE)</f>
        <v>#N/A</v>
      </c>
      <c r="N122" s="671" t="e">
        <f>VLOOKUP(N121,'Course List (program)'!$G$2:$L$100,2,FALSE)</f>
        <v>#N/A</v>
      </c>
    </row>
    <row r="123" spans="1:14" ht="20.100000000000001" customHeight="1" x14ac:dyDescent="0.35">
      <c r="A123" s="680"/>
      <c r="B123" s="685"/>
      <c r="C123" s="671" t="e">
        <f>VLOOKUP(C121,'Course List (program)'!$G$2:$L$100,3,FALSE)</f>
        <v>#N/A</v>
      </c>
      <c r="D123" s="671" t="e">
        <f>VLOOKUP(D121,'Course List (program)'!$G$2:$L$100,3,FALSE)</f>
        <v>#N/A</v>
      </c>
      <c r="E123" s="671" t="e">
        <f>VLOOKUP(E121,'Course List (program)'!$G$2:$L$100,3,FALSE)</f>
        <v>#N/A</v>
      </c>
      <c r="F123" s="671" t="e">
        <f>VLOOKUP(F121,'Course List (program)'!$G$2:$L$100,3,FALSE)</f>
        <v>#N/A</v>
      </c>
      <c r="G123" s="671" t="e">
        <f>VLOOKUP(G121,'Course List (program)'!$G$2:$L$100,3,FALSE)</f>
        <v>#N/A</v>
      </c>
      <c r="H123" s="680"/>
      <c r="I123" s="685"/>
      <c r="J123" s="671" t="e">
        <f>VLOOKUP(J121,'Course List (program)'!$G$2:$L$100,3,FALSE)</f>
        <v>#N/A</v>
      </c>
      <c r="K123" s="671" t="e">
        <f>VLOOKUP(K121,'Course List (program)'!$G$2:$L$100,3,FALSE)</f>
        <v>#N/A</v>
      </c>
      <c r="L123" s="671" t="e">
        <f>VLOOKUP(L121,'Course List (program)'!$G$2:$L$100,3,FALSE)</f>
        <v>#N/A</v>
      </c>
      <c r="M123" s="671" t="e">
        <f>VLOOKUP(M121,'Course List (program)'!$G$2:$L$100,3,FALSE)</f>
        <v>#N/A</v>
      </c>
      <c r="N123" s="671" t="e">
        <f>VLOOKUP(N121,'Course List (program)'!$G$2:$L$100,3,FALSE)</f>
        <v>#N/A</v>
      </c>
    </row>
    <row r="124" spans="1:14" ht="20.100000000000001" customHeight="1" x14ac:dyDescent="0.35">
      <c r="A124" s="680"/>
      <c r="B124" s="685"/>
      <c r="C124" s="672" t="e">
        <f>VLOOKUP(C121,'Course List (program)'!$G$2:$L$100,6,FALSE)</f>
        <v>#N/A</v>
      </c>
      <c r="D124" s="672" t="e">
        <f>VLOOKUP(D121,'Course List (program)'!$G$2:$L$100,6,FALSE)</f>
        <v>#N/A</v>
      </c>
      <c r="E124" s="672" t="e">
        <f>VLOOKUP(E121,'Course List (program)'!$G$2:$L$100,6,FALSE)</f>
        <v>#N/A</v>
      </c>
      <c r="F124" s="672" t="e">
        <f>VLOOKUP(F121,'Course List (program)'!$G$2:$L$100,6,FALSE)</f>
        <v>#N/A</v>
      </c>
      <c r="G124" s="672" t="e">
        <f>VLOOKUP(G121,'Course List (program)'!$G$2:$L$100,6,FALSE)</f>
        <v>#N/A</v>
      </c>
      <c r="H124" s="680"/>
      <c r="I124" s="685"/>
      <c r="J124" s="672" t="e">
        <f>VLOOKUP(J121,'Course List (program)'!$G$2:$L$100,6,FALSE)</f>
        <v>#N/A</v>
      </c>
      <c r="K124" s="672" t="e">
        <f>VLOOKUP(K121,'Course List (program)'!$G$2:$L$100,6,FALSE)</f>
        <v>#N/A</v>
      </c>
      <c r="L124" s="672" t="e">
        <f>VLOOKUP(L121,'Course List (program)'!$G$2:$L$100,6,FALSE)</f>
        <v>#N/A</v>
      </c>
      <c r="M124" s="672" t="e">
        <f>VLOOKUP(M121,'Course List (program)'!$G$2:$L$100,6,FALSE)</f>
        <v>#N/A</v>
      </c>
      <c r="N124" s="672" t="e">
        <f>VLOOKUP(N121,'Course List (program)'!$G$2:$L$100,6,FALSE)</f>
        <v>#N/A</v>
      </c>
    </row>
    <row r="125" spans="1:14" s="693" customFormat="1" ht="20.100000000000001" customHeight="1" x14ac:dyDescent="0.35">
      <c r="A125" s="695">
        <v>0.75</v>
      </c>
      <c r="B125" s="696">
        <v>10</v>
      </c>
      <c r="C125" s="691">
        <f>Section3Draft!E23</f>
        <v>0</v>
      </c>
      <c r="D125" s="691">
        <f>Section3Draft!F23</f>
        <v>0</v>
      </c>
      <c r="E125" s="691">
        <f>Section3Draft!G23</f>
        <v>0</v>
      </c>
      <c r="F125" s="691">
        <f>Section3Draft!H23</f>
        <v>0</v>
      </c>
      <c r="G125" s="691">
        <f>Section3Draft!I23</f>
        <v>0</v>
      </c>
      <c r="H125" s="695">
        <v>0.75</v>
      </c>
      <c r="I125" s="696">
        <v>10</v>
      </c>
      <c r="J125" s="691">
        <f>Section3Draft!L23</f>
        <v>0</v>
      </c>
      <c r="K125" s="691">
        <f>Section3Draft!M23</f>
        <v>0</v>
      </c>
      <c r="L125" s="691">
        <f>Section3Draft!N23</f>
        <v>0</v>
      </c>
      <c r="M125" s="691">
        <f>Section3Draft!O23</f>
        <v>0</v>
      </c>
      <c r="N125" s="691">
        <f>Section3Draft!P23</f>
        <v>0</v>
      </c>
    </row>
    <row r="126" spans="1:14" ht="20.100000000000001" customHeight="1" x14ac:dyDescent="0.35">
      <c r="A126" s="681"/>
      <c r="B126" s="686"/>
      <c r="C126" s="671" t="e">
        <f>VLOOKUP(C125,'Course List (program)'!$G$2:$L$100,2,FALSE)</f>
        <v>#N/A</v>
      </c>
      <c r="D126" s="671" t="e">
        <f>VLOOKUP(D125,'Course List (program)'!$G$2:$L$100,2,FALSE)</f>
        <v>#N/A</v>
      </c>
      <c r="E126" s="671" t="e">
        <f>VLOOKUP(E125,'Course List (program)'!$G$2:$L$100,2,FALSE)</f>
        <v>#N/A</v>
      </c>
      <c r="F126" s="671" t="e">
        <f>VLOOKUP(F125,'Course List (program)'!$G$2:$L$100,2,FALSE)</f>
        <v>#N/A</v>
      </c>
      <c r="G126" s="671" t="e">
        <f>VLOOKUP(G125,'Course List (program)'!$G$2:$L$100,2,FALSE)</f>
        <v>#N/A</v>
      </c>
      <c r="H126" s="681"/>
      <c r="I126" s="686"/>
      <c r="J126" s="671" t="e">
        <f>VLOOKUP(J125,'Course List (program)'!$G$2:$L$100,2,FALSE)</f>
        <v>#N/A</v>
      </c>
      <c r="K126" s="671" t="e">
        <f>VLOOKUP(K125,'Course List (program)'!$G$2:$L$100,2,FALSE)</f>
        <v>#N/A</v>
      </c>
      <c r="L126" s="671" t="e">
        <f>VLOOKUP(L125,'Course List (program)'!$G$2:$L$100,2,FALSE)</f>
        <v>#N/A</v>
      </c>
      <c r="M126" s="671" t="e">
        <f>VLOOKUP(M125,'Course List (program)'!$G$2:$L$100,2,FALSE)</f>
        <v>#N/A</v>
      </c>
      <c r="N126" s="671" t="e">
        <f>VLOOKUP(N125,'Course List (program)'!$G$2:$L$100,2,FALSE)</f>
        <v>#N/A</v>
      </c>
    </row>
    <row r="127" spans="1:14" ht="20.100000000000001" customHeight="1" x14ac:dyDescent="0.35">
      <c r="A127" s="681"/>
      <c r="B127" s="686"/>
      <c r="C127" s="671" t="e">
        <f>VLOOKUP(C125,'Course List (program)'!$G$2:$L$100,3,FALSE)</f>
        <v>#N/A</v>
      </c>
      <c r="D127" s="671" t="e">
        <f>VLOOKUP(D125,'Course List (program)'!$G$2:$L$100,3,FALSE)</f>
        <v>#N/A</v>
      </c>
      <c r="E127" s="671" t="e">
        <f>VLOOKUP(E125,'Course List (program)'!$G$2:$L$100,3,FALSE)</f>
        <v>#N/A</v>
      </c>
      <c r="F127" s="671" t="e">
        <f>VLOOKUP(F125,'Course List (program)'!$G$2:$L$100,3,FALSE)</f>
        <v>#N/A</v>
      </c>
      <c r="G127" s="671" t="e">
        <f>VLOOKUP(G125,'Course List (program)'!$G$2:$L$100,3,FALSE)</f>
        <v>#N/A</v>
      </c>
      <c r="H127" s="681"/>
      <c r="I127" s="686"/>
      <c r="J127" s="671" t="e">
        <f>VLOOKUP(J125,'Course List (program)'!$G$2:$L$100,3,FALSE)</f>
        <v>#N/A</v>
      </c>
      <c r="K127" s="671" t="e">
        <f>VLOOKUP(K125,'Course List (program)'!$G$2:$L$100,3,FALSE)</f>
        <v>#N/A</v>
      </c>
      <c r="L127" s="671" t="e">
        <f>VLOOKUP(L125,'Course List (program)'!$G$2:$L$100,3,FALSE)</f>
        <v>#N/A</v>
      </c>
      <c r="M127" s="671" t="e">
        <f>VLOOKUP(M125,'Course List (program)'!$G$2:$L$100,3,FALSE)</f>
        <v>#N/A</v>
      </c>
      <c r="N127" s="671" t="e">
        <f>VLOOKUP(N125,'Course List (program)'!$G$2:$L$100,3,FALSE)</f>
        <v>#N/A</v>
      </c>
    </row>
    <row r="128" spans="1:14" ht="20.100000000000001" customHeight="1" thickBot="1" x14ac:dyDescent="0.4">
      <c r="A128" s="682"/>
      <c r="B128" s="687"/>
      <c r="C128" s="675" t="e">
        <f>VLOOKUP(C125,'Course List (program)'!$G$2:$L$100,6,FALSE)</f>
        <v>#N/A</v>
      </c>
      <c r="D128" s="675" t="e">
        <f>VLOOKUP(D125,'Course List (program)'!$G$2:$L$100,6,FALSE)</f>
        <v>#N/A</v>
      </c>
      <c r="E128" s="675" t="e">
        <f>VLOOKUP(E125,'Course List (program)'!$G$2:$L$100,6,FALSE)</f>
        <v>#N/A</v>
      </c>
      <c r="F128" s="675" t="e">
        <f>VLOOKUP(F125,'Course List (program)'!$G$2:$L$100,6,FALSE)</f>
        <v>#N/A</v>
      </c>
      <c r="G128" s="675" t="e">
        <f>VLOOKUP(G125,'Course List (program)'!$G$2:$L$100,6,FALSE)</f>
        <v>#N/A</v>
      </c>
      <c r="H128" s="682"/>
      <c r="I128" s="687"/>
      <c r="J128" s="675" t="e">
        <f>VLOOKUP(J125,'Course List (program)'!$G$2:$L$100,6,FALSE)</f>
        <v>#N/A</v>
      </c>
      <c r="K128" s="675" t="e">
        <f>VLOOKUP(K125,'Course List (program)'!$G$2:$L$100,6,FALSE)</f>
        <v>#N/A</v>
      </c>
      <c r="L128" s="675" t="e">
        <f>VLOOKUP(L125,'Course List (program)'!$G$2:$L$100,6,FALSE)</f>
        <v>#N/A</v>
      </c>
      <c r="M128" s="675" t="e">
        <f>VLOOKUP(M125,'Course List (program)'!$G$2:$L$100,6,FALSE)</f>
        <v>#N/A</v>
      </c>
      <c r="N128" s="675" t="e">
        <f>VLOOKUP(N125,'Course List (program)'!$G$2:$L$100,6,FALSE)</f>
        <v>#N/A</v>
      </c>
    </row>
    <row r="129" spans="1:14" s="700" customFormat="1" ht="30" customHeight="1" x14ac:dyDescent="0.3">
      <c r="A129" s="1068" t="s">
        <v>715</v>
      </c>
      <c r="B129" s="1069"/>
      <c r="C129" s="698" t="s">
        <v>148</v>
      </c>
      <c r="D129" s="698" t="s">
        <v>149</v>
      </c>
      <c r="E129" s="698" t="s">
        <v>150</v>
      </c>
      <c r="F129" s="698" t="s">
        <v>151</v>
      </c>
      <c r="G129" s="699" t="s">
        <v>152</v>
      </c>
      <c r="H129" s="1068" t="s">
        <v>719</v>
      </c>
      <c r="I129" s="1069"/>
      <c r="J129" s="698" t="s">
        <v>148</v>
      </c>
      <c r="K129" s="698" t="s">
        <v>149</v>
      </c>
      <c r="L129" s="698" t="s">
        <v>150</v>
      </c>
      <c r="M129" s="698" t="s">
        <v>151</v>
      </c>
      <c r="N129" s="699" t="s">
        <v>152</v>
      </c>
    </row>
    <row r="130" spans="1:14" ht="30" customHeight="1" x14ac:dyDescent="0.2">
      <c r="A130" s="1070"/>
      <c r="B130" s="1071"/>
      <c r="C130" s="667">
        <v>1</v>
      </c>
      <c r="D130" s="667">
        <v>2</v>
      </c>
      <c r="E130" s="667">
        <v>3</v>
      </c>
      <c r="F130" s="667">
        <v>4</v>
      </c>
      <c r="G130" s="668">
        <v>5</v>
      </c>
      <c r="H130" s="1070"/>
      <c r="I130" s="1071"/>
      <c r="J130" s="667">
        <v>1</v>
      </c>
      <c r="K130" s="667">
        <v>2</v>
      </c>
      <c r="L130" s="667">
        <v>3</v>
      </c>
      <c r="M130" s="667">
        <v>4</v>
      </c>
      <c r="N130" s="668">
        <v>5</v>
      </c>
    </row>
    <row r="131" spans="1:14" s="693" customFormat="1" ht="20.100000000000001" customHeight="1" x14ac:dyDescent="0.35">
      <c r="A131" s="689">
        <v>0.375</v>
      </c>
      <c r="B131" s="690">
        <v>1</v>
      </c>
      <c r="C131" s="691">
        <f>Section4Draft!E5</f>
        <v>0</v>
      </c>
      <c r="D131" s="691">
        <f>Section4Draft!F5</f>
        <v>0</v>
      </c>
      <c r="E131" s="691">
        <f>Section4Draft!G5</f>
        <v>0</v>
      </c>
      <c r="F131" s="691">
        <f>Section4Draft!H5</f>
        <v>0</v>
      </c>
      <c r="G131" s="691">
        <f>Section4Draft!I5</f>
        <v>0</v>
      </c>
      <c r="H131" s="689">
        <v>0.375</v>
      </c>
      <c r="I131" s="690">
        <v>1</v>
      </c>
      <c r="J131" s="691">
        <f>Section4Draft!L5</f>
        <v>0</v>
      </c>
      <c r="K131" s="691">
        <f>Section4Draft!M5</f>
        <v>0</v>
      </c>
      <c r="L131" s="691">
        <f>Section4Draft!N5</f>
        <v>0</v>
      </c>
      <c r="M131" s="691">
        <f>Section4Draft!O5</f>
        <v>0</v>
      </c>
      <c r="N131" s="691">
        <f>Section4Draft!P5</f>
        <v>0</v>
      </c>
    </row>
    <row r="132" spans="1:14" ht="20.100000000000001" customHeight="1" x14ac:dyDescent="0.35">
      <c r="A132" s="678"/>
      <c r="B132" s="685"/>
      <c r="C132" s="671" t="e">
        <f>VLOOKUP(C131,'Course List (program)'!$G$2:$L$100,2,FALSE)</f>
        <v>#N/A</v>
      </c>
      <c r="D132" s="671" t="e">
        <f>VLOOKUP(D131,'Course List (program)'!$G$2:$L$100,2,FALSE)</f>
        <v>#N/A</v>
      </c>
      <c r="E132" s="671" t="e">
        <f>VLOOKUP(E131,'Course List (program)'!$G$2:$L$100,2,FALSE)</f>
        <v>#N/A</v>
      </c>
      <c r="F132" s="671" t="e">
        <f>VLOOKUP(F131,'Course List (program)'!$G$2:$L$100,2,FALSE)</f>
        <v>#N/A</v>
      </c>
      <c r="G132" s="671" t="e">
        <f>VLOOKUP(G131,'Course List (program)'!$G$2:$L$100,2,FALSE)</f>
        <v>#N/A</v>
      </c>
      <c r="H132" s="678"/>
      <c r="I132" s="685"/>
      <c r="J132" s="671" t="e">
        <f>VLOOKUP(J131,'Course List (program)'!$G$2:$L$100,2,FALSE)</f>
        <v>#N/A</v>
      </c>
      <c r="K132" s="671" t="e">
        <f>VLOOKUP(K131,'Course List (program)'!$G$2:$L$100,2,FALSE)</f>
        <v>#N/A</v>
      </c>
      <c r="L132" s="671" t="e">
        <f>VLOOKUP(L131,'Course List (program)'!$G$2:$L$100,2,FALSE)</f>
        <v>#N/A</v>
      </c>
      <c r="M132" s="671" t="e">
        <f>VLOOKUP(M131,'Course List (program)'!$G$2:$L$100,2,FALSE)</f>
        <v>#N/A</v>
      </c>
      <c r="N132" s="671" t="e">
        <f>VLOOKUP(N131,'Course List (program)'!$G$2:$L$100,2,FALSE)</f>
        <v>#N/A</v>
      </c>
    </row>
    <row r="133" spans="1:14" ht="20.100000000000001" customHeight="1" x14ac:dyDescent="0.35">
      <c r="A133" s="678"/>
      <c r="B133" s="685"/>
      <c r="C133" s="671" t="e">
        <f>VLOOKUP(C131,'Course List (program)'!$G$2:$L$100,3,FALSE)</f>
        <v>#N/A</v>
      </c>
      <c r="D133" s="671" t="e">
        <f>VLOOKUP(D131,'Course List (program)'!$G$2:$L$100,3,FALSE)</f>
        <v>#N/A</v>
      </c>
      <c r="E133" s="671" t="e">
        <f>VLOOKUP(E131,'Course List (program)'!$G$2:$L$100,3,FALSE)</f>
        <v>#N/A</v>
      </c>
      <c r="F133" s="671" t="e">
        <f>VLOOKUP(F131,'Course List (program)'!$G$2:$L$100,3,FALSE)</f>
        <v>#N/A</v>
      </c>
      <c r="G133" s="671" t="e">
        <f>VLOOKUP(G131,'Course List (program)'!$G$2:$L$100,3,FALSE)</f>
        <v>#N/A</v>
      </c>
      <c r="H133" s="678"/>
      <c r="I133" s="685"/>
      <c r="J133" s="671" t="e">
        <f>VLOOKUP(J131,'Course List (program)'!$G$2:$L$100,3,FALSE)</f>
        <v>#N/A</v>
      </c>
      <c r="K133" s="671" t="e">
        <f>VLOOKUP(K131,'Course List (program)'!$G$2:$L$100,3,FALSE)</f>
        <v>#N/A</v>
      </c>
      <c r="L133" s="671" t="e">
        <f>VLOOKUP(L131,'Course List (program)'!$G$2:$L$100,3,FALSE)</f>
        <v>#N/A</v>
      </c>
      <c r="M133" s="671" t="e">
        <f>VLOOKUP(M131,'Course List (program)'!$G$2:$L$100,3,FALSE)</f>
        <v>#N/A</v>
      </c>
      <c r="N133" s="671" t="e">
        <f>VLOOKUP(N131,'Course List (program)'!$G$2:$L$100,3,FALSE)</f>
        <v>#N/A</v>
      </c>
    </row>
    <row r="134" spans="1:14" ht="20.100000000000001" customHeight="1" x14ac:dyDescent="0.35">
      <c r="A134" s="679"/>
      <c r="B134" s="686"/>
      <c r="C134" s="672" t="e">
        <f>VLOOKUP(C131,'Course List (program)'!$G$2:$L$100,6,FALSE)</f>
        <v>#N/A</v>
      </c>
      <c r="D134" s="672" t="e">
        <f>VLOOKUP(D131,'Course List (program)'!$G$2:$L$100,6,FALSE)</f>
        <v>#N/A</v>
      </c>
      <c r="E134" s="672" t="e">
        <f>VLOOKUP(E131,'Course List (program)'!$G$2:$L$100,6,FALSE)</f>
        <v>#N/A</v>
      </c>
      <c r="F134" s="672" t="e">
        <f>VLOOKUP(F131,'Course List (program)'!$G$2:$L$100,6,FALSE)</f>
        <v>#N/A</v>
      </c>
      <c r="G134" s="672" t="e">
        <f>VLOOKUP(G131,'Course List (program)'!$G$2:$L$100,6,FALSE)</f>
        <v>#N/A</v>
      </c>
      <c r="H134" s="679"/>
      <c r="I134" s="686"/>
      <c r="J134" s="672" t="e">
        <f>VLOOKUP(J131,'Course List (program)'!$G$2:$L$100,6,FALSE)</f>
        <v>#N/A</v>
      </c>
      <c r="K134" s="672" t="e">
        <f>VLOOKUP(K131,'Course List (program)'!$G$2:$L$100,6,FALSE)</f>
        <v>#N/A</v>
      </c>
      <c r="L134" s="672" t="e">
        <f>VLOOKUP(L131,'Course List (program)'!$G$2:$L$100,6,FALSE)</f>
        <v>#N/A</v>
      </c>
      <c r="M134" s="672" t="e">
        <f>VLOOKUP(M131,'Course List (program)'!$G$2:$L$100,6,FALSE)</f>
        <v>#N/A</v>
      </c>
      <c r="N134" s="672" t="e">
        <f>VLOOKUP(N131,'Course List (program)'!$G$2:$L$100,6,FALSE)</f>
        <v>#N/A</v>
      </c>
    </row>
    <row r="135" spans="1:14" s="693" customFormat="1" ht="20.100000000000001" customHeight="1" x14ac:dyDescent="0.35">
      <c r="A135" s="689">
        <v>0.41666666666666669</v>
      </c>
      <c r="B135" s="690">
        <v>2</v>
      </c>
      <c r="C135" s="691">
        <f>Section4Draft!E7</f>
        <v>0</v>
      </c>
      <c r="D135" s="691">
        <f>Section4Draft!F7</f>
        <v>0</v>
      </c>
      <c r="E135" s="691">
        <f>Section4Draft!G7</f>
        <v>0</v>
      </c>
      <c r="F135" s="691">
        <f>Section4Draft!H7</f>
        <v>0</v>
      </c>
      <c r="G135" s="691">
        <f>Section4Draft!I7</f>
        <v>0</v>
      </c>
      <c r="H135" s="689">
        <v>0.41666666666666669</v>
      </c>
      <c r="I135" s="690">
        <v>2</v>
      </c>
      <c r="J135" s="691">
        <f>Section4Draft!L7</f>
        <v>0</v>
      </c>
      <c r="K135" s="691">
        <f>Section4Draft!M7</f>
        <v>0</v>
      </c>
      <c r="L135" s="691">
        <f>Section4Draft!N7</f>
        <v>0</v>
      </c>
      <c r="M135" s="691">
        <f>Section4Draft!O7</f>
        <v>0</v>
      </c>
      <c r="N135" s="691">
        <f>Section4Draft!P7</f>
        <v>0</v>
      </c>
    </row>
    <row r="136" spans="1:14" ht="20.100000000000001" customHeight="1" x14ac:dyDescent="0.35">
      <c r="A136" s="679"/>
      <c r="B136" s="686"/>
      <c r="C136" s="671" t="e">
        <f>VLOOKUP(C135,'Course List (program)'!$G$2:$L$100,2,FALSE)</f>
        <v>#N/A</v>
      </c>
      <c r="D136" s="671" t="e">
        <f>VLOOKUP(D135,'Course List (program)'!$G$2:$L$100,2,FALSE)</f>
        <v>#N/A</v>
      </c>
      <c r="E136" s="671" t="e">
        <f>VLOOKUP(E135,'Course List (program)'!$G$2:$L$100,2,FALSE)</f>
        <v>#N/A</v>
      </c>
      <c r="F136" s="671" t="e">
        <f>VLOOKUP(F135,'Course List (program)'!$G$2:$L$100,2,FALSE)</f>
        <v>#N/A</v>
      </c>
      <c r="G136" s="671" t="e">
        <f>VLOOKUP(G135,'Course List (program)'!$G$2:$L$100,2,FALSE)</f>
        <v>#N/A</v>
      </c>
      <c r="H136" s="679"/>
      <c r="I136" s="686"/>
      <c r="J136" s="671" t="e">
        <f>VLOOKUP(J135,'Course List (program)'!$G$2:$L$100,2,FALSE)</f>
        <v>#N/A</v>
      </c>
      <c r="K136" s="671" t="e">
        <f>VLOOKUP(K135,'Course List (program)'!$G$2:$L$100,2,FALSE)</f>
        <v>#N/A</v>
      </c>
      <c r="L136" s="671" t="e">
        <f>VLOOKUP(L135,'Course List (program)'!$G$2:$L$100,2,FALSE)</f>
        <v>#N/A</v>
      </c>
      <c r="M136" s="671" t="e">
        <f>VLOOKUP(M135,'Course List (program)'!$G$2:$L$100,2,FALSE)</f>
        <v>#N/A</v>
      </c>
      <c r="N136" s="671" t="e">
        <f>VLOOKUP(N135,'Course List (program)'!$G$2:$L$100,2,FALSE)</f>
        <v>#N/A</v>
      </c>
    </row>
    <row r="137" spans="1:14" ht="20.100000000000001" customHeight="1" x14ac:dyDescent="0.35">
      <c r="A137" s="680"/>
      <c r="B137" s="685"/>
      <c r="C137" s="671" t="e">
        <f>VLOOKUP(C135,'Course List (program)'!$G$2:$L$100,3,FALSE)</f>
        <v>#N/A</v>
      </c>
      <c r="D137" s="671" t="e">
        <f>VLOOKUP(D135,'Course List (program)'!$G$2:$L$100,3,FALSE)</f>
        <v>#N/A</v>
      </c>
      <c r="E137" s="671" t="e">
        <f>VLOOKUP(E135,'Course List (program)'!$G$2:$L$100,3,FALSE)</f>
        <v>#N/A</v>
      </c>
      <c r="F137" s="671" t="e">
        <f>VLOOKUP(F135,'Course List (program)'!$G$2:$L$100,3,FALSE)</f>
        <v>#N/A</v>
      </c>
      <c r="G137" s="671" t="e">
        <f>VLOOKUP(G135,'Course List (program)'!$G$2:$L$100,3,FALSE)</f>
        <v>#N/A</v>
      </c>
      <c r="H137" s="680"/>
      <c r="I137" s="685"/>
      <c r="J137" s="671" t="e">
        <f>VLOOKUP(J135,'Course List (program)'!$G$2:$L$100,3,FALSE)</f>
        <v>#N/A</v>
      </c>
      <c r="K137" s="671" t="e">
        <f>VLOOKUP(K135,'Course List (program)'!$G$2:$L$100,3,FALSE)</f>
        <v>#N/A</v>
      </c>
      <c r="L137" s="671" t="e">
        <f>VLOOKUP(L135,'Course List (program)'!$G$2:$L$100,3,FALSE)</f>
        <v>#N/A</v>
      </c>
      <c r="M137" s="671" t="e">
        <f>VLOOKUP(M135,'Course List (program)'!$G$2:$L$100,3,FALSE)</f>
        <v>#N/A</v>
      </c>
      <c r="N137" s="671" t="e">
        <f>VLOOKUP(N135,'Course List (program)'!$G$2:$L$100,3,FALSE)</f>
        <v>#N/A</v>
      </c>
    </row>
    <row r="138" spans="1:14" ht="20.100000000000001" customHeight="1" x14ac:dyDescent="0.35">
      <c r="A138" s="680"/>
      <c r="B138" s="685"/>
      <c r="C138" s="672" t="e">
        <f>VLOOKUP(C135,'Course List (program)'!$G$2:$L$100,6,FALSE)</f>
        <v>#N/A</v>
      </c>
      <c r="D138" s="672" t="e">
        <f>VLOOKUP(D135,'Course List (program)'!$G$2:$L$100,6,FALSE)</f>
        <v>#N/A</v>
      </c>
      <c r="E138" s="672" t="e">
        <f>VLOOKUP(E135,'Course List (program)'!$G$2:$L$100,6,FALSE)</f>
        <v>#N/A</v>
      </c>
      <c r="F138" s="672" t="e">
        <f>VLOOKUP(F135,'Course List (program)'!$G$2:$L$100,6,FALSE)</f>
        <v>#N/A</v>
      </c>
      <c r="G138" s="672" t="e">
        <f>VLOOKUP(G135,'Course List (program)'!$G$2:$L$100,6,FALSE)</f>
        <v>#N/A</v>
      </c>
      <c r="H138" s="680"/>
      <c r="I138" s="685"/>
      <c r="J138" s="672" t="e">
        <f>VLOOKUP(J135,'Course List (program)'!$G$2:$L$100,6,FALSE)</f>
        <v>#N/A</v>
      </c>
      <c r="K138" s="672" t="e">
        <f>VLOOKUP(K135,'Course List (program)'!$G$2:$L$100,6,FALSE)</f>
        <v>#N/A</v>
      </c>
      <c r="L138" s="672" t="e">
        <f>VLOOKUP(L135,'Course List (program)'!$G$2:$L$100,6,FALSE)</f>
        <v>#N/A</v>
      </c>
      <c r="M138" s="672" t="e">
        <f>VLOOKUP(M135,'Course List (program)'!$G$2:$L$100,6,FALSE)</f>
        <v>#N/A</v>
      </c>
      <c r="N138" s="672" t="e">
        <f>VLOOKUP(N135,'Course List (program)'!$G$2:$L$100,6,FALSE)</f>
        <v>#N/A</v>
      </c>
    </row>
    <row r="139" spans="1:14" s="693" customFormat="1" ht="20.100000000000001" customHeight="1" x14ac:dyDescent="0.35">
      <c r="A139" s="689">
        <v>0.45833333333333331</v>
      </c>
      <c r="B139" s="690">
        <v>3</v>
      </c>
      <c r="C139" s="691">
        <f>Section4Draft!E9</f>
        <v>0</v>
      </c>
      <c r="D139" s="691">
        <f>Section4Draft!F9</f>
        <v>0</v>
      </c>
      <c r="E139" s="691">
        <f>Section4Draft!G9</f>
        <v>0</v>
      </c>
      <c r="F139" s="691">
        <f>Section4Draft!H9</f>
        <v>0</v>
      </c>
      <c r="G139" s="691">
        <f>Section4Draft!I9</f>
        <v>0</v>
      </c>
      <c r="H139" s="689">
        <v>0.45833333333333331</v>
      </c>
      <c r="I139" s="690">
        <v>3</v>
      </c>
      <c r="J139" s="691">
        <f>Section4Draft!L9</f>
        <v>0</v>
      </c>
      <c r="K139" s="691">
        <f>Section4Draft!M9</f>
        <v>0</v>
      </c>
      <c r="L139" s="691">
        <f>Section4Draft!N9</f>
        <v>0</v>
      </c>
      <c r="M139" s="691">
        <f>Section4Draft!O9</f>
        <v>0</v>
      </c>
      <c r="N139" s="691">
        <f>Section4Draft!P9</f>
        <v>0</v>
      </c>
    </row>
    <row r="140" spans="1:14" ht="20.100000000000001" customHeight="1" x14ac:dyDescent="0.35">
      <c r="A140" s="679"/>
      <c r="B140" s="686"/>
      <c r="C140" s="671" t="e">
        <f>VLOOKUP(C139,'Course List (program)'!$G$2:$L$100,2,FALSE)</f>
        <v>#N/A</v>
      </c>
      <c r="D140" s="671" t="e">
        <f>VLOOKUP(D139,'Course List (program)'!$G$2:$L$100,2,FALSE)</f>
        <v>#N/A</v>
      </c>
      <c r="E140" s="671" t="e">
        <f>VLOOKUP(E139,'Course List (program)'!$G$2:$L$100,2,FALSE)</f>
        <v>#N/A</v>
      </c>
      <c r="F140" s="671" t="e">
        <f>VLOOKUP(F139,'Course List (program)'!$G$2:$L$100,2,FALSE)</f>
        <v>#N/A</v>
      </c>
      <c r="G140" s="671" t="e">
        <f>VLOOKUP(G139,'Course List (program)'!$G$2:$L$100,2,FALSE)</f>
        <v>#N/A</v>
      </c>
      <c r="H140" s="679"/>
      <c r="I140" s="686"/>
      <c r="J140" s="671" t="e">
        <f>VLOOKUP(J139,'Course List (program)'!$G$2:$L$100,2,FALSE)</f>
        <v>#N/A</v>
      </c>
      <c r="K140" s="671" t="e">
        <f>VLOOKUP(K139,'Course List (program)'!$G$2:$L$100,2,FALSE)</f>
        <v>#N/A</v>
      </c>
      <c r="L140" s="671" t="e">
        <f>VLOOKUP(L139,'Course List (program)'!$G$2:$L$100,2,FALSE)</f>
        <v>#N/A</v>
      </c>
      <c r="M140" s="671" t="e">
        <f>VLOOKUP(M139,'Course List (program)'!$G$2:$L$100,2,FALSE)</f>
        <v>#N/A</v>
      </c>
      <c r="N140" s="671" t="e">
        <f>VLOOKUP(N139,'Course List (program)'!$G$2:$L$100,2,FALSE)</f>
        <v>#N/A</v>
      </c>
    </row>
    <row r="141" spans="1:14" ht="20.100000000000001" customHeight="1" x14ac:dyDescent="0.35">
      <c r="A141" s="680"/>
      <c r="B141" s="685"/>
      <c r="C141" s="671" t="e">
        <f>VLOOKUP(C139,'Course List (program)'!$G$2:$L$100,3,FALSE)</f>
        <v>#N/A</v>
      </c>
      <c r="D141" s="671" t="e">
        <f>VLOOKUP(D139,'Course List (program)'!$G$2:$L$100,3,FALSE)</f>
        <v>#N/A</v>
      </c>
      <c r="E141" s="671" t="e">
        <f>VLOOKUP(E139,'Course List (program)'!$G$2:$L$100,3,FALSE)</f>
        <v>#N/A</v>
      </c>
      <c r="F141" s="671" t="e">
        <f>VLOOKUP(F139,'Course List (program)'!$G$2:$L$100,3,FALSE)</f>
        <v>#N/A</v>
      </c>
      <c r="G141" s="671" t="e">
        <f>VLOOKUP(G139,'Course List (program)'!$G$2:$L$100,3,FALSE)</f>
        <v>#N/A</v>
      </c>
      <c r="H141" s="680"/>
      <c r="I141" s="685"/>
      <c r="J141" s="671" t="e">
        <f>VLOOKUP(J139,'Course List (program)'!$G$2:$L$100,3,FALSE)</f>
        <v>#N/A</v>
      </c>
      <c r="K141" s="671" t="e">
        <f>VLOOKUP(K139,'Course List (program)'!$G$2:$L$100,3,FALSE)</f>
        <v>#N/A</v>
      </c>
      <c r="L141" s="671" t="e">
        <f>VLOOKUP(L139,'Course List (program)'!$G$2:$L$100,3,FALSE)</f>
        <v>#N/A</v>
      </c>
      <c r="M141" s="671" t="e">
        <f>VLOOKUP(M139,'Course List (program)'!$G$2:$L$100,3,FALSE)</f>
        <v>#N/A</v>
      </c>
      <c r="N141" s="671" t="e">
        <f>VLOOKUP(N139,'Course List (program)'!$G$2:$L$100,3,FALSE)</f>
        <v>#N/A</v>
      </c>
    </row>
    <row r="142" spans="1:14" ht="20.100000000000001" customHeight="1" x14ac:dyDescent="0.35">
      <c r="A142" s="680"/>
      <c r="B142" s="685"/>
      <c r="C142" s="672" t="e">
        <f>VLOOKUP(C139,'Course List (program)'!$G$2:$L$100,6,FALSE)</f>
        <v>#N/A</v>
      </c>
      <c r="D142" s="672" t="e">
        <f>VLOOKUP(D139,'Course List (program)'!$G$2:$L$100,6,FALSE)</f>
        <v>#N/A</v>
      </c>
      <c r="E142" s="672" t="e">
        <f>VLOOKUP(E139,'Course List (program)'!$G$2:$L$100,6,FALSE)</f>
        <v>#N/A</v>
      </c>
      <c r="F142" s="672" t="e">
        <f>VLOOKUP(F139,'Course List (program)'!$G$2:$L$100,6,FALSE)</f>
        <v>#N/A</v>
      </c>
      <c r="G142" s="672" t="e">
        <f>VLOOKUP(G139,'Course List (program)'!$G$2:$L$100,6,FALSE)</f>
        <v>#N/A</v>
      </c>
      <c r="H142" s="680"/>
      <c r="I142" s="685"/>
      <c r="J142" s="672" t="e">
        <f>VLOOKUP(J139,'Course List (program)'!$G$2:$L$100,6,FALSE)</f>
        <v>#N/A</v>
      </c>
      <c r="K142" s="672" t="e">
        <f>VLOOKUP(K139,'Course List (program)'!$G$2:$L$100,6,FALSE)</f>
        <v>#N/A</v>
      </c>
      <c r="L142" s="672" t="e">
        <f>VLOOKUP(L139,'Course List (program)'!$G$2:$L$100,6,FALSE)</f>
        <v>#N/A</v>
      </c>
      <c r="M142" s="672" t="e">
        <f>VLOOKUP(M139,'Course List (program)'!$G$2:$L$100,6,FALSE)</f>
        <v>#N/A</v>
      </c>
      <c r="N142" s="672" t="e">
        <f>VLOOKUP(N139,'Course List (program)'!$G$2:$L$100,6,FALSE)</f>
        <v>#N/A</v>
      </c>
    </row>
    <row r="143" spans="1:14" s="693" customFormat="1" ht="20.100000000000001" customHeight="1" x14ac:dyDescent="0.35">
      <c r="A143" s="689">
        <v>0.5</v>
      </c>
      <c r="B143" s="690">
        <v>4</v>
      </c>
      <c r="C143" s="691">
        <f>Section4Draft!E11</f>
        <v>0</v>
      </c>
      <c r="D143" s="691">
        <f>Section4Draft!F11</f>
        <v>0</v>
      </c>
      <c r="E143" s="691">
        <f>Section4Draft!G11</f>
        <v>0</v>
      </c>
      <c r="F143" s="691">
        <f>Section4Draft!H11</f>
        <v>0</v>
      </c>
      <c r="G143" s="691">
        <f>Section4Draft!I11</f>
        <v>0</v>
      </c>
      <c r="H143" s="689">
        <v>0.5</v>
      </c>
      <c r="I143" s="690">
        <v>4</v>
      </c>
      <c r="J143" s="691">
        <f>Section4Draft!L11</f>
        <v>0</v>
      </c>
      <c r="K143" s="691">
        <f>Section4Draft!M11</f>
        <v>0</v>
      </c>
      <c r="L143" s="691">
        <f>Section4Draft!N11</f>
        <v>0</v>
      </c>
      <c r="M143" s="691">
        <f>Section4Draft!O11</f>
        <v>0</v>
      </c>
      <c r="N143" s="691">
        <f>Section4Draft!P11</f>
        <v>0</v>
      </c>
    </row>
    <row r="144" spans="1:14" ht="20.100000000000001" customHeight="1" x14ac:dyDescent="0.35">
      <c r="A144" s="679"/>
      <c r="B144" s="686"/>
      <c r="C144" s="671" t="e">
        <f>VLOOKUP(C143,'Course List (program)'!$G$2:$L$100,2,FALSE)</f>
        <v>#N/A</v>
      </c>
      <c r="D144" s="671" t="e">
        <f>VLOOKUP(D143,'Course List (program)'!$G$2:$L$100,2,FALSE)</f>
        <v>#N/A</v>
      </c>
      <c r="E144" s="671" t="e">
        <f>VLOOKUP(E143,'Course List (program)'!$G$2:$L$100,2,FALSE)</f>
        <v>#N/A</v>
      </c>
      <c r="F144" s="671" t="e">
        <f>VLOOKUP(F143,'Course List (program)'!$G$2:$L$100,2,FALSE)</f>
        <v>#N/A</v>
      </c>
      <c r="G144" s="671" t="e">
        <f>VLOOKUP(G143,'Course List (program)'!$G$2:$L$100,2,FALSE)</f>
        <v>#N/A</v>
      </c>
      <c r="H144" s="679"/>
      <c r="I144" s="686"/>
      <c r="J144" s="671" t="e">
        <f>VLOOKUP(J143,'Course List (program)'!$G$2:$L$100,2,FALSE)</f>
        <v>#N/A</v>
      </c>
      <c r="K144" s="671" t="e">
        <f>VLOOKUP(K143,'Course List (program)'!$G$2:$L$100,2,FALSE)</f>
        <v>#N/A</v>
      </c>
      <c r="L144" s="671" t="e">
        <f>VLOOKUP(L143,'Course List (program)'!$G$2:$L$100,2,FALSE)</f>
        <v>#N/A</v>
      </c>
      <c r="M144" s="671" t="e">
        <f>VLOOKUP(M143,'Course List (program)'!$G$2:$L$100,2,FALSE)</f>
        <v>#N/A</v>
      </c>
      <c r="N144" s="671" t="e">
        <f>VLOOKUP(N143,'Course List (program)'!$G$2:$L$100,2,FALSE)</f>
        <v>#N/A</v>
      </c>
    </row>
    <row r="145" spans="1:14" ht="20.100000000000001" customHeight="1" x14ac:dyDescent="0.35">
      <c r="A145" s="680"/>
      <c r="B145" s="685"/>
      <c r="C145" s="671" t="e">
        <f>VLOOKUP(C143,'Course List (program)'!$G$2:$L$100,3,FALSE)</f>
        <v>#N/A</v>
      </c>
      <c r="D145" s="671" t="e">
        <f>VLOOKUP(D143,'Course List (program)'!$G$2:$L$100,3,FALSE)</f>
        <v>#N/A</v>
      </c>
      <c r="E145" s="671" t="e">
        <f>VLOOKUP(E143,'Course List (program)'!$G$2:$L$100,3,FALSE)</f>
        <v>#N/A</v>
      </c>
      <c r="F145" s="671" t="e">
        <f>VLOOKUP(F143,'Course List (program)'!$G$2:$L$100,3,FALSE)</f>
        <v>#N/A</v>
      </c>
      <c r="G145" s="671" t="e">
        <f>VLOOKUP(G143,'Course List (program)'!$G$2:$L$100,3,FALSE)</f>
        <v>#N/A</v>
      </c>
      <c r="H145" s="680"/>
      <c r="I145" s="685"/>
      <c r="J145" s="671" t="e">
        <f>VLOOKUP(J143,'Course List (program)'!$G$2:$L$100,3,FALSE)</f>
        <v>#N/A</v>
      </c>
      <c r="K145" s="671" t="e">
        <f>VLOOKUP(K143,'Course List (program)'!$G$2:$L$100,3,FALSE)</f>
        <v>#N/A</v>
      </c>
      <c r="L145" s="671" t="e">
        <f>VLOOKUP(L143,'Course List (program)'!$G$2:$L$100,3,FALSE)</f>
        <v>#N/A</v>
      </c>
      <c r="M145" s="671" t="e">
        <f>VLOOKUP(M143,'Course List (program)'!$G$2:$L$100,3,FALSE)</f>
        <v>#N/A</v>
      </c>
      <c r="N145" s="671" t="e">
        <f>VLOOKUP(N143,'Course List (program)'!$G$2:$L$100,3,FALSE)</f>
        <v>#N/A</v>
      </c>
    </row>
    <row r="146" spans="1:14" ht="20.100000000000001" customHeight="1" x14ac:dyDescent="0.35">
      <c r="A146" s="680"/>
      <c r="B146" s="685"/>
      <c r="C146" s="672" t="e">
        <f>VLOOKUP(C143,'Course List (program)'!$G$2:$L$100,6,FALSE)</f>
        <v>#N/A</v>
      </c>
      <c r="D146" s="672" t="e">
        <f>VLOOKUP(D143,'Course List (program)'!$G$2:$L$100,6,FALSE)</f>
        <v>#N/A</v>
      </c>
      <c r="E146" s="672" t="e">
        <f>VLOOKUP(E143,'Course List (program)'!$G$2:$L$100,6,FALSE)</f>
        <v>#N/A</v>
      </c>
      <c r="F146" s="672" t="e">
        <f>VLOOKUP(F143,'Course List (program)'!$G$2:$L$100,6,FALSE)</f>
        <v>#N/A</v>
      </c>
      <c r="G146" s="672" t="e">
        <f>VLOOKUP(G143,'Course List (program)'!$G$2:$L$100,6,FALSE)</f>
        <v>#N/A</v>
      </c>
      <c r="H146" s="680"/>
      <c r="I146" s="685"/>
      <c r="J146" s="672" t="e">
        <f>VLOOKUP(J143,'Course List (program)'!$G$2:$L$100,6,FALSE)</f>
        <v>#N/A</v>
      </c>
      <c r="K146" s="672" t="e">
        <f>VLOOKUP(K143,'Course List (program)'!$G$2:$L$100,6,FALSE)</f>
        <v>#N/A</v>
      </c>
      <c r="L146" s="672" t="e">
        <f>VLOOKUP(L143,'Course List (program)'!$G$2:$L$100,6,FALSE)</f>
        <v>#N/A</v>
      </c>
      <c r="M146" s="672" t="e">
        <f>VLOOKUP(M143,'Course List (program)'!$G$2:$L$100,6,FALSE)</f>
        <v>#N/A</v>
      </c>
      <c r="N146" s="672" t="e">
        <f>VLOOKUP(N143,'Course List (program)'!$G$2:$L$100,6,FALSE)</f>
        <v>#N/A</v>
      </c>
    </row>
    <row r="147" spans="1:14" s="693" customFormat="1" ht="20.100000000000001" customHeight="1" x14ac:dyDescent="0.35">
      <c r="A147" s="695">
        <v>0.54166666666666663</v>
      </c>
      <c r="B147" s="696">
        <v>5</v>
      </c>
      <c r="C147" s="691">
        <f>Section4Draft!E13</f>
        <v>0</v>
      </c>
      <c r="D147" s="691">
        <f>Section4Draft!F13</f>
        <v>0</v>
      </c>
      <c r="E147" s="691">
        <f>Section4Draft!G13</f>
        <v>0</v>
      </c>
      <c r="F147" s="691">
        <f>Section4Draft!H13</f>
        <v>0</v>
      </c>
      <c r="G147" s="691">
        <f>Section4Draft!I13</f>
        <v>0</v>
      </c>
      <c r="H147" s="695">
        <v>0.54166666666666663</v>
      </c>
      <c r="I147" s="696">
        <v>5</v>
      </c>
      <c r="J147" s="691">
        <f>Section4Draft!L13</f>
        <v>0</v>
      </c>
      <c r="K147" s="691">
        <f>Section4Draft!M13</f>
        <v>0</v>
      </c>
      <c r="L147" s="691">
        <f>Section4Draft!N13</f>
        <v>0</v>
      </c>
      <c r="M147" s="691">
        <f>Section4Draft!O13</f>
        <v>0</v>
      </c>
      <c r="N147" s="691">
        <f>Section4Draft!P13</f>
        <v>0</v>
      </c>
    </row>
    <row r="148" spans="1:14" ht="20.100000000000001" customHeight="1" x14ac:dyDescent="0.35">
      <c r="A148" s="679"/>
      <c r="B148" s="686"/>
      <c r="C148" s="671" t="e">
        <f>VLOOKUP(C147,'Course List (program)'!$G$2:$L$100,2,FALSE)</f>
        <v>#N/A</v>
      </c>
      <c r="D148" s="671" t="e">
        <f>VLOOKUP(D147,'Course List (program)'!$G$2:$L$100,2,FALSE)</f>
        <v>#N/A</v>
      </c>
      <c r="E148" s="671" t="e">
        <f>VLOOKUP(E147,'Course List (program)'!$G$2:$L$100,2,FALSE)</f>
        <v>#N/A</v>
      </c>
      <c r="F148" s="671" t="e">
        <f>VLOOKUP(F147,'Course List (program)'!$G$2:$L$100,2,FALSE)</f>
        <v>#N/A</v>
      </c>
      <c r="G148" s="671" t="e">
        <f>VLOOKUP(G147,'Course List (program)'!$G$2:$L$100,2,FALSE)</f>
        <v>#N/A</v>
      </c>
      <c r="H148" s="679"/>
      <c r="I148" s="686"/>
      <c r="J148" s="671" t="e">
        <f>VLOOKUP(J147,'Course List (program)'!$G$2:$L$100,2,FALSE)</f>
        <v>#N/A</v>
      </c>
      <c r="K148" s="671" t="e">
        <f>VLOOKUP(K147,'Course List (program)'!$G$2:$L$100,2,FALSE)</f>
        <v>#N/A</v>
      </c>
      <c r="L148" s="671" t="e">
        <f>VLOOKUP(L147,'Course List (program)'!$G$2:$L$100,2,FALSE)</f>
        <v>#N/A</v>
      </c>
      <c r="M148" s="671" t="e">
        <f>VLOOKUP(M147,'Course List (program)'!$G$2:$L$100,2,FALSE)</f>
        <v>#N/A</v>
      </c>
      <c r="N148" s="671" t="e">
        <f>VLOOKUP(N147,'Course List (program)'!$G$2:$L$100,2,FALSE)</f>
        <v>#N/A</v>
      </c>
    </row>
    <row r="149" spans="1:14" ht="20.100000000000001" customHeight="1" x14ac:dyDescent="0.35">
      <c r="A149" s="680"/>
      <c r="B149" s="685"/>
      <c r="C149" s="671" t="e">
        <f>VLOOKUP(C147,'Course List (program)'!$G$2:$L$100,3,FALSE)</f>
        <v>#N/A</v>
      </c>
      <c r="D149" s="671" t="e">
        <f>VLOOKUP(D147,'Course List (program)'!$G$2:$L$100,3,FALSE)</f>
        <v>#N/A</v>
      </c>
      <c r="E149" s="671" t="e">
        <f>VLOOKUP(E147,'Course List (program)'!$G$2:$L$100,3,FALSE)</f>
        <v>#N/A</v>
      </c>
      <c r="F149" s="671" t="e">
        <f>VLOOKUP(F147,'Course List (program)'!$G$2:$L$100,3,FALSE)</f>
        <v>#N/A</v>
      </c>
      <c r="G149" s="671" t="e">
        <f>VLOOKUP(G147,'Course List (program)'!$G$2:$L$100,3,FALSE)</f>
        <v>#N/A</v>
      </c>
      <c r="H149" s="680"/>
      <c r="I149" s="685"/>
      <c r="J149" s="671" t="e">
        <f>VLOOKUP(J147,'Course List (program)'!$G$2:$L$100,3,FALSE)</f>
        <v>#N/A</v>
      </c>
      <c r="K149" s="671" t="e">
        <f>VLOOKUP(K147,'Course List (program)'!$G$2:$L$100,3,FALSE)</f>
        <v>#N/A</v>
      </c>
      <c r="L149" s="671" t="e">
        <f>VLOOKUP(L147,'Course List (program)'!$G$2:$L$100,3,FALSE)</f>
        <v>#N/A</v>
      </c>
      <c r="M149" s="671" t="e">
        <f>VLOOKUP(M147,'Course List (program)'!$G$2:$L$100,3,FALSE)</f>
        <v>#N/A</v>
      </c>
      <c r="N149" s="671" t="e">
        <f>VLOOKUP(N147,'Course List (program)'!$G$2:$L$100,3,FALSE)</f>
        <v>#N/A</v>
      </c>
    </row>
    <row r="150" spans="1:14" ht="20.100000000000001" customHeight="1" x14ac:dyDescent="0.35">
      <c r="A150" s="680"/>
      <c r="B150" s="685"/>
      <c r="C150" s="672" t="e">
        <f>VLOOKUP(C147,'Course List (program)'!$G$2:$L$100,6,FALSE)</f>
        <v>#N/A</v>
      </c>
      <c r="D150" s="672" t="e">
        <f>VLOOKUP(D147,'Course List (program)'!$G$2:$L$100,6,FALSE)</f>
        <v>#N/A</v>
      </c>
      <c r="E150" s="672" t="e">
        <f>VLOOKUP(E147,'Course List (program)'!$G$2:$L$100,6,FALSE)</f>
        <v>#N/A</v>
      </c>
      <c r="F150" s="672" t="e">
        <f>VLOOKUP(F147,'Course List (program)'!$G$2:$L$100,6,FALSE)</f>
        <v>#N/A</v>
      </c>
      <c r="G150" s="672" t="e">
        <f>VLOOKUP(G147,'Course List (program)'!$G$2:$L$100,6,FALSE)</f>
        <v>#N/A</v>
      </c>
      <c r="H150" s="680"/>
      <c r="I150" s="685"/>
      <c r="J150" s="672" t="e">
        <f>VLOOKUP(J147,'Course List (program)'!$G$2:$L$100,6,FALSE)</f>
        <v>#N/A</v>
      </c>
      <c r="K150" s="672" t="e">
        <f>VLOOKUP(K147,'Course List (program)'!$G$2:$L$100,6,FALSE)</f>
        <v>#N/A</v>
      </c>
      <c r="L150" s="672" t="e">
        <f>VLOOKUP(L147,'Course List (program)'!$G$2:$L$100,6,FALSE)</f>
        <v>#N/A</v>
      </c>
      <c r="M150" s="672" t="e">
        <f>VLOOKUP(M147,'Course List (program)'!$G$2:$L$100,6,FALSE)</f>
        <v>#N/A</v>
      </c>
      <c r="N150" s="672" t="e">
        <f>VLOOKUP(N147,'Course List (program)'!$G$2:$L$100,6,FALSE)</f>
        <v>#N/A</v>
      </c>
    </row>
    <row r="151" spans="1:14" s="693" customFormat="1" ht="20.100000000000001" customHeight="1" x14ac:dyDescent="0.35">
      <c r="A151" s="689">
        <v>0.58333333333333337</v>
      </c>
      <c r="B151" s="690">
        <v>6</v>
      </c>
      <c r="C151" s="691">
        <f>Section4Draft!E15</f>
        <v>0</v>
      </c>
      <c r="D151" s="691">
        <f>Section4Draft!F15</f>
        <v>0</v>
      </c>
      <c r="E151" s="691">
        <f>Section4Draft!G15</f>
        <v>0</v>
      </c>
      <c r="F151" s="691">
        <f>Section4Draft!H15</f>
        <v>0</v>
      </c>
      <c r="G151" s="691">
        <f>Section4Draft!I15</f>
        <v>0</v>
      </c>
      <c r="H151" s="689">
        <v>0.58333333333333337</v>
      </c>
      <c r="I151" s="690">
        <v>6</v>
      </c>
      <c r="J151" s="691">
        <f>Section4Draft!L15</f>
        <v>0</v>
      </c>
      <c r="K151" s="691">
        <f>Section4Draft!M15</f>
        <v>0</v>
      </c>
      <c r="L151" s="691">
        <f>Section4Draft!N15</f>
        <v>0</v>
      </c>
      <c r="M151" s="691">
        <f>Section4Draft!O15</f>
        <v>0</v>
      </c>
      <c r="N151" s="691">
        <f>Section4Draft!P15</f>
        <v>0</v>
      </c>
    </row>
    <row r="152" spans="1:14" ht="20.100000000000001" customHeight="1" x14ac:dyDescent="0.35">
      <c r="A152" s="679"/>
      <c r="B152" s="686"/>
      <c r="C152" s="671" t="e">
        <f>VLOOKUP(C151,'Course List (program)'!$G$2:$L$100,2,FALSE)</f>
        <v>#N/A</v>
      </c>
      <c r="D152" s="671" t="e">
        <f>VLOOKUP(D151,'Course List (program)'!$G$2:$L$100,2,FALSE)</f>
        <v>#N/A</v>
      </c>
      <c r="E152" s="671" t="e">
        <f>VLOOKUP(E151,'Course List (program)'!$G$2:$L$100,2,FALSE)</f>
        <v>#N/A</v>
      </c>
      <c r="F152" s="671" t="e">
        <f>VLOOKUP(F151,'Course List (program)'!$G$2:$L$100,2,FALSE)</f>
        <v>#N/A</v>
      </c>
      <c r="G152" s="671" t="e">
        <f>VLOOKUP(G151,'Course List (program)'!$G$2:$L$100,2,FALSE)</f>
        <v>#N/A</v>
      </c>
      <c r="H152" s="679"/>
      <c r="I152" s="686"/>
      <c r="J152" s="671" t="e">
        <f>VLOOKUP(J151,'Course List (program)'!$G$2:$L$100,2,FALSE)</f>
        <v>#N/A</v>
      </c>
      <c r="K152" s="671" t="e">
        <f>VLOOKUP(K151,'Course List (program)'!$G$2:$L$100,2,FALSE)</f>
        <v>#N/A</v>
      </c>
      <c r="L152" s="671" t="e">
        <f>VLOOKUP(L151,'Course List (program)'!$G$2:$L$100,2,FALSE)</f>
        <v>#N/A</v>
      </c>
      <c r="M152" s="671" t="e">
        <f>VLOOKUP(M151,'Course List (program)'!$G$2:$L$100,2,FALSE)</f>
        <v>#N/A</v>
      </c>
      <c r="N152" s="671" t="e">
        <f>VLOOKUP(N151,'Course List (program)'!$G$2:$L$100,2,FALSE)</f>
        <v>#N/A</v>
      </c>
    </row>
    <row r="153" spans="1:14" ht="20.100000000000001" customHeight="1" x14ac:dyDescent="0.35">
      <c r="A153" s="680"/>
      <c r="B153" s="685"/>
      <c r="C153" s="671" t="e">
        <f>VLOOKUP(C151,'Course List (program)'!$G$2:$L$100,3,FALSE)</f>
        <v>#N/A</v>
      </c>
      <c r="D153" s="671" t="e">
        <f>VLOOKUP(D151,'Course List (program)'!$G$2:$L$100,3,FALSE)</f>
        <v>#N/A</v>
      </c>
      <c r="E153" s="671" t="e">
        <f>VLOOKUP(E151,'Course List (program)'!$G$2:$L$100,3,FALSE)</f>
        <v>#N/A</v>
      </c>
      <c r="F153" s="671" t="e">
        <f>VLOOKUP(F151,'Course List (program)'!$G$2:$L$100,3,FALSE)</f>
        <v>#N/A</v>
      </c>
      <c r="G153" s="671" t="e">
        <f>VLOOKUP(G151,'Course List (program)'!$G$2:$L$100,3,FALSE)</f>
        <v>#N/A</v>
      </c>
      <c r="H153" s="680"/>
      <c r="I153" s="685"/>
      <c r="J153" s="671" t="e">
        <f>VLOOKUP(J151,'Course List (program)'!$G$2:$L$100,3,FALSE)</f>
        <v>#N/A</v>
      </c>
      <c r="K153" s="671" t="e">
        <f>VLOOKUP(K151,'Course List (program)'!$G$2:$L$100,3,FALSE)</f>
        <v>#N/A</v>
      </c>
      <c r="L153" s="671" t="e">
        <f>VLOOKUP(L151,'Course List (program)'!$G$2:$L$100,3,FALSE)</f>
        <v>#N/A</v>
      </c>
      <c r="M153" s="671" t="e">
        <f>VLOOKUP(M151,'Course List (program)'!$G$2:$L$100,3,FALSE)</f>
        <v>#N/A</v>
      </c>
      <c r="N153" s="671" t="e">
        <f>VLOOKUP(N151,'Course List (program)'!$G$2:$L$100,3,FALSE)</f>
        <v>#N/A</v>
      </c>
    </row>
    <row r="154" spans="1:14" ht="20.100000000000001" customHeight="1" x14ac:dyDescent="0.35">
      <c r="A154" s="680"/>
      <c r="B154" s="685"/>
      <c r="C154" s="672" t="e">
        <f>VLOOKUP(C151,'Course List (program)'!$G$2:$L$100,6,FALSE)</f>
        <v>#N/A</v>
      </c>
      <c r="D154" s="672" t="e">
        <f>VLOOKUP(D151,'Course List (program)'!$G$2:$L$100,6,FALSE)</f>
        <v>#N/A</v>
      </c>
      <c r="E154" s="672" t="e">
        <f>VLOOKUP(E151,'Course List (program)'!$G$2:$L$100,6,FALSE)</f>
        <v>#N/A</v>
      </c>
      <c r="F154" s="672" t="e">
        <f>VLOOKUP(F151,'Course List (program)'!$G$2:$L$100,6,FALSE)</f>
        <v>#N/A</v>
      </c>
      <c r="G154" s="672" t="e">
        <f>VLOOKUP(G151,'Course List (program)'!$G$2:$L$100,6,FALSE)</f>
        <v>#N/A</v>
      </c>
      <c r="H154" s="680"/>
      <c r="I154" s="685"/>
      <c r="J154" s="672" t="e">
        <f>VLOOKUP(J151,'Course List (program)'!$G$2:$L$100,6,FALSE)</f>
        <v>#N/A</v>
      </c>
      <c r="K154" s="672" t="e">
        <f>VLOOKUP(K151,'Course List (program)'!$G$2:$L$100,6,FALSE)</f>
        <v>#N/A</v>
      </c>
      <c r="L154" s="672" t="e">
        <f>VLOOKUP(L151,'Course List (program)'!$G$2:$L$100,6,FALSE)</f>
        <v>#N/A</v>
      </c>
      <c r="M154" s="672" t="e">
        <f>VLOOKUP(M151,'Course List (program)'!$G$2:$L$100,6,FALSE)</f>
        <v>#N/A</v>
      </c>
      <c r="N154" s="672" t="e">
        <f>VLOOKUP(N151,'Course List (program)'!$G$2:$L$100,6,FALSE)</f>
        <v>#N/A</v>
      </c>
    </row>
    <row r="155" spans="1:14" s="693" customFormat="1" ht="20.100000000000001" customHeight="1" x14ac:dyDescent="0.35">
      <c r="A155" s="689">
        <v>0.625</v>
      </c>
      <c r="B155" s="690">
        <v>7</v>
      </c>
      <c r="C155" s="691">
        <f>Section4Draft!E17</f>
        <v>0</v>
      </c>
      <c r="D155" s="691">
        <f>Section4Draft!F17</f>
        <v>0</v>
      </c>
      <c r="E155" s="691">
        <f>Section4Draft!G17</f>
        <v>0</v>
      </c>
      <c r="F155" s="691">
        <f>Section4Draft!H17</f>
        <v>0</v>
      </c>
      <c r="G155" s="691">
        <f>Section4Draft!I17</f>
        <v>0</v>
      </c>
      <c r="H155" s="689">
        <v>0.625</v>
      </c>
      <c r="I155" s="690">
        <v>7</v>
      </c>
      <c r="J155" s="691">
        <f>Section4Draft!L17</f>
        <v>0</v>
      </c>
      <c r="K155" s="691">
        <f>Section4Draft!M17</f>
        <v>0</v>
      </c>
      <c r="L155" s="691">
        <f>Section4Draft!N17</f>
        <v>0</v>
      </c>
      <c r="M155" s="691">
        <f>Section4Draft!O17</f>
        <v>0</v>
      </c>
      <c r="N155" s="691">
        <f>Section4Draft!P17</f>
        <v>0</v>
      </c>
    </row>
    <row r="156" spans="1:14" ht="20.100000000000001" customHeight="1" x14ac:dyDescent="0.35">
      <c r="A156" s="679"/>
      <c r="B156" s="686"/>
      <c r="C156" s="671" t="e">
        <f>VLOOKUP(C155,'Course List (program)'!$G$2:$L$100,2,FALSE)</f>
        <v>#N/A</v>
      </c>
      <c r="D156" s="671" t="e">
        <f>VLOOKUP(D155,'Course List (program)'!$G$2:$L$100,2,FALSE)</f>
        <v>#N/A</v>
      </c>
      <c r="E156" s="671" t="e">
        <f>VLOOKUP(E155,'Course List (program)'!$G$2:$L$100,2,FALSE)</f>
        <v>#N/A</v>
      </c>
      <c r="F156" s="671" t="e">
        <f>VLOOKUP(F155,'Course List (program)'!$G$2:$L$100,2,FALSE)</f>
        <v>#N/A</v>
      </c>
      <c r="G156" s="671" t="e">
        <f>VLOOKUP(G155,'Course List (program)'!$G$2:$L$100,2,FALSE)</f>
        <v>#N/A</v>
      </c>
      <c r="H156" s="679"/>
      <c r="I156" s="686"/>
      <c r="J156" s="671" t="e">
        <f>VLOOKUP(J155,'Course List (program)'!$G$2:$L$100,2,FALSE)</f>
        <v>#N/A</v>
      </c>
      <c r="K156" s="671" t="e">
        <f>VLOOKUP(K155,'Course List (program)'!$G$2:$L$100,2,FALSE)</f>
        <v>#N/A</v>
      </c>
      <c r="L156" s="671" t="e">
        <f>VLOOKUP(L155,'Course List (program)'!$G$2:$L$100,2,FALSE)</f>
        <v>#N/A</v>
      </c>
      <c r="M156" s="671" t="e">
        <f>VLOOKUP(M155,'Course List (program)'!$G$2:$L$100,2,FALSE)</f>
        <v>#N/A</v>
      </c>
      <c r="N156" s="671" t="e">
        <f>VLOOKUP(N155,'Course List (program)'!$G$2:$L$100,2,FALSE)</f>
        <v>#N/A</v>
      </c>
    </row>
    <row r="157" spans="1:14" ht="20.100000000000001" customHeight="1" x14ac:dyDescent="0.35">
      <c r="A157" s="680"/>
      <c r="B157" s="685"/>
      <c r="C157" s="671" t="e">
        <f>VLOOKUP(C155,'Course List (program)'!$G$2:$L$100,3,FALSE)</f>
        <v>#N/A</v>
      </c>
      <c r="D157" s="671" t="e">
        <f>VLOOKUP(D155,'Course List (program)'!$G$2:$L$100,3,FALSE)</f>
        <v>#N/A</v>
      </c>
      <c r="E157" s="671" t="e">
        <f>VLOOKUP(E155,'Course List (program)'!$G$2:$L$100,3,FALSE)</f>
        <v>#N/A</v>
      </c>
      <c r="F157" s="671" t="e">
        <f>VLOOKUP(F155,'Course List (program)'!$G$2:$L$100,3,FALSE)</f>
        <v>#N/A</v>
      </c>
      <c r="G157" s="671" t="e">
        <f>VLOOKUP(G155,'Course List (program)'!$G$2:$L$100,3,FALSE)</f>
        <v>#N/A</v>
      </c>
      <c r="H157" s="680"/>
      <c r="I157" s="685"/>
      <c r="J157" s="671" t="e">
        <f>VLOOKUP(J155,'Course List (program)'!$G$2:$L$100,3,FALSE)</f>
        <v>#N/A</v>
      </c>
      <c r="K157" s="671" t="e">
        <f>VLOOKUP(K155,'Course List (program)'!$G$2:$L$100,3,FALSE)</f>
        <v>#N/A</v>
      </c>
      <c r="L157" s="671" t="e">
        <f>VLOOKUP(L155,'Course List (program)'!$G$2:$L$100,3,FALSE)</f>
        <v>#N/A</v>
      </c>
      <c r="M157" s="671" t="e">
        <f>VLOOKUP(M155,'Course List (program)'!$G$2:$L$100,3,FALSE)</f>
        <v>#N/A</v>
      </c>
      <c r="N157" s="671" t="e">
        <f>VLOOKUP(N155,'Course List (program)'!$G$2:$L$100,3,FALSE)</f>
        <v>#N/A</v>
      </c>
    </row>
    <row r="158" spans="1:14" ht="20.100000000000001" customHeight="1" x14ac:dyDescent="0.35">
      <c r="A158" s="680"/>
      <c r="B158" s="685"/>
      <c r="C158" s="672" t="e">
        <f>VLOOKUP(C155,'Course List (program)'!$G$2:$L$100,6,FALSE)</f>
        <v>#N/A</v>
      </c>
      <c r="D158" s="672" t="e">
        <f>VLOOKUP(D155,'Course List (program)'!$G$2:$L$100,6,FALSE)</f>
        <v>#N/A</v>
      </c>
      <c r="E158" s="672" t="e">
        <f>VLOOKUP(E155,'Course List (program)'!$G$2:$L$100,6,FALSE)</f>
        <v>#N/A</v>
      </c>
      <c r="F158" s="672" t="e">
        <f>VLOOKUP(F155,'Course List (program)'!$G$2:$L$100,6,FALSE)</f>
        <v>#N/A</v>
      </c>
      <c r="G158" s="672" t="e">
        <f>VLOOKUP(G155,'Course List (program)'!$G$2:$L$100,6,FALSE)</f>
        <v>#N/A</v>
      </c>
      <c r="H158" s="680"/>
      <c r="I158" s="685"/>
      <c r="J158" s="672" t="e">
        <f>VLOOKUP(J155,'Course List (program)'!$G$2:$L$100,6,FALSE)</f>
        <v>#N/A</v>
      </c>
      <c r="K158" s="672" t="e">
        <f>VLOOKUP(K155,'Course List (program)'!$G$2:$L$100,6,FALSE)</f>
        <v>#N/A</v>
      </c>
      <c r="L158" s="672" t="e">
        <f>VLOOKUP(L155,'Course List (program)'!$G$2:$L$100,6,FALSE)</f>
        <v>#N/A</v>
      </c>
      <c r="M158" s="672" t="e">
        <f>VLOOKUP(M155,'Course List (program)'!$G$2:$L$100,6,FALSE)</f>
        <v>#N/A</v>
      </c>
      <c r="N158" s="672" t="e">
        <f>VLOOKUP(N155,'Course List (program)'!$G$2:$L$100,6,FALSE)</f>
        <v>#N/A</v>
      </c>
    </row>
    <row r="159" spans="1:14" s="693" customFormat="1" ht="20.100000000000001" customHeight="1" x14ac:dyDescent="0.35">
      <c r="A159" s="689">
        <v>0.66666666666666663</v>
      </c>
      <c r="B159" s="690">
        <v>8</v>
      </c>
      <c r="C159" s="691">
        <f>Section4Draft!E19</f>
        <v>0</v>
      </c>
      <c r="D159" s="691">
        <f>Section4Draft!F19</f>
        <v>0</v>
      </c>
      <c r="E159" s="691">
        <f>Section4Draft!G19</f>
        <v>0</v>
      </c>
      <c r="F159" s="691">
        <f>Section4Draft!H19</f>
        <v>0</v>
      </c>
      <c r="G159" s="691">
        <f>Section4Draft!I19</f>
        <v>0</v>
      </c>
      <c r="H159" s="689">
        <v>0.66666666666666663</v>
      </c>
      <c r="I159" s="690">
        <v>8</v>
      </c>
      <c r="J159" s="691">
        <f>Section4Draft!L19</f>
        <v>0</v>
      </c>
      <c r="K159" s="691">
        <f>Section4Draft!M19</f>
        <v>0</v>
      </c>
      <c r="L159" s="691">
        <f>Section4Draft!N19</f>
        <v>0</v>
      </c>
      <c r="M159" s="691">
        <f>Section4Draft!O19</f>
        <v>0</v>
      </c>
      <c r="N159" s="691">
        <f>Section4Draft!P19</f>
        <v>0</v>
      </c>
    </row>
    <row r="160" spans="1:14" ht="20.100000000000001" customHeight="1" x14ac:dyDescent="0.35">
      <c r="A160" s="679"/>
      <c r="B160" s="686"/>
      <c r="C160" s="671" t="e">
        <f>VLOOKUP(C159,'Course List (program)'!$G$2:$L$100,2,FALSE)</f>
        <v>#N/A</v>
      </c>
      <c r="D160" s="671" t="e">
        <f>VLOOKUP(D159,'Course List (program)'!$G$2:$L$100,2,FALSE)</f>
        <v>#N/A</v>
      </c>
      <c r="E160" s="671" t="e">
        <f>VLOOKUP(E159,'Course List (program)'!$G$2:$L$100,2,FALSE)</f>
        <v>#N/A</v>
      </c>
      <c r="F160" s="671" t="e">
        <f>VLOOKUP(F159,'Course List (program)'!$G$2:$L$100,2,FALSE)</f>
        <v>#N/A</v>
      </c>
      <c r="G160" s="671" t="e">
        <f>VLOOKUP(G159,'Course List (program)'!$G$2:$L$100,2,FALSE)</f>
        <v>#N/A</v>
      </c>
      <c r="H160" s="679"/>
      <c r="I160" s="686"/>
      <c r="J160" s="671" t="e">
        <f>VLOOKUP(J159,'Course List (program)'!$G$2:$L$100,2,FALSE)</f>
        <v>#N/A</v>
      </c>
      <c r="K160" s="671" t="e">
        <f>VLOOKUP(K159,'Course List (program)'!$G$2:$L$100,2,FALSE)</f>
        <v>#N/A</v>
      </c>
      <c r="L160" s="671" t="e">
        <f>VLOOKUP(L159,'Course List (program)'!$G$2:$L$100,2,FALSE)</f>
        <v>#N/A</v>
      </c>
      <c r="M160" s="671" t="e">
        <f>VLOOKUP(M159,'Course List (program)'!$G$2:$L$100,2,FALSE)</f>
        <v>#N/A</v>
      </c>
      <c r="N160" s="671" t="e">
        <f>VLOOKUP(N159,'Course List (program)'!$G$2:$L$100,2,FALSE)</f>
        <v>#N/A</v>
      </c>
    </row>
    <row r="161" spans="1:14" ht="20.100000000000001" customHeight="1" x14ac:dyDescent="0.35">
      <c r="A161" s="680"/>
      <c r="B161" s="685"/>
      <c r="C161" s="671" t="e">
        <f>VLOOKUP(C159,'Course List (program)'!$G$2:$L$100,3,FALSE)</f>
        <v>#N/A</v>
      </c>
      <c r="D161" s="671" t="e">
        <f>VLOOKUP(D159,'Course List (program)'!$G$2:$L$100,3,FALSE)</f>
        <v>#N/A</v>
      </c>
      <c r="E161" s="671" t="e">
        <f>VLOOKUP(E159,'Course List (program)'!$G$2:$L$100,3,FALSE)</f>
        <v>#N/A</v>
      </c>
      <c r="F161" s="671" t="e">
        <f>VLOOKUP(F159,'Course List (program)'!$G$2:$L$100,3,FALSE)</f>
        <v>#N/A</v>
      </c>
      <c r="G161" s="671" t="e">
        <f>VLOOKUP(G159,'Course List (program)'!$G$2:$L$100,3,FALSE)</f>
        <v>#N/A</v>
      </c>
      <c r="H161" s="680"/>
      <c r="I161" s="685"/>
      <c r="J161" s="671" t="e">
        <f>VLOOKUP(J159,'Course List (program)'!$G$2:$L$100,3,FALSE)</f>
        <v>#N/A</v>
      </c>
      <c r="K161" s="671" t="e">
        <f>VLOOKUP(K159,'Course List (program)'!$G$2:$L$100,3,FALSE)</f>
        <v>#N/A</v>
      </c>
      <c r="L161" s="671" t="e">
        <f>VLOOKUP(L159,'Course List (program)'!$G$2:$L$100,3,FALSE)</f>
        <v>#N/A</v>
      </c>
      <c r="M161" s="671" t="e">
        <f>VLOOKUP(M159,'Course List (program)'!$G$2:$L$100,3,FALSE)</f>
        <v>#N/A</v>
      </c>
      <c r="N161" s="671" t="e">
        <f>VLOOKUP(N159,'Course List (program)'!$G$2:$L$100,3,FALSE)</f>
        <v>#N/A</v>
      </c>
    </row>
    <row r="162" spans="1:14" ht="20.100000000000001" customHeight="1" x14ac:dyDescent="0.35">
      <c r="A162" s="680"/>
      <c r="B162" s="685"/>
      <c r="C162" s="672" t="e">
        <f>VLOOKUP(C159,'Course List (program)'!$G$2:$L$100,6,FALSE)</f>
        <v>#N/A</v>
      </c>
      <c r="D162" s="672" t="e">
        <f>VLOOKUP(D159,'Course List (program)'!$G$2:$L$100,6,FALSE)</f>
        <v>#N/A</v>
      </c>
      <c r="E162" s="672" t="e">
        <f>VLOOKUP(E159,'Course List (program)'!$G$2:$L$100,6,FALSE)</f>
        <v>#N/A</v>
      </c>
      <c r="F162" s="672" t="e">
        <f>VLOOKUP(F159,'Course List (program)'!$G$2:$L$100,6,FALSE)</f>
        <v>#N/A</v>
      </c>
      <c r="G162" s="672" t="e">
        <f>VLOOKUP(G159,'Course List (program)'!$G$2:$L$100,6,FALSE)</f>
        <v>#N/A</v>
      </c>
      <c r="H162" s="680"/>
      <c r="I162" s="685"/>
      <c r="J162" s="672" t="e">
        <f>VLOOKUP(J159,'Course List (program)'!$G$2:$L$100,6,FALSE)</f>
        <v>#N/A</v>
      </c>
      <c r="K162" s="672" t="e">
        <f>VLOOKUP(K159,'Course List (program)'!$G$2:$L$100,6,FALSE)</f>
        <v>#N/A</v>
      </c>
      <c r="L162" s="672" t="e">
        <f>VLOOKUP(L159,'Course List (program)'!$G$2:$L$100,6,FALSE)</f>
        <v>#N/A</v>
      </c>
      <c r="M162" s="672" t="e">
        <f>VLOOKUP(M159,'Course List (program)'!$G$2:$L$100,6,FALSE)</f>
        <v>#N/A</v>
      </c>
      <c r="N162" s="672" t="e">
        <f>VLOOKUP(N159,'Course List (program)'!$G$2:$L$100,6,FALSE)</f>
        <v>#N/A</v>
      </c>
    </row>
    <row r="163" spans="1:14" s="693" customFormat="1" ht="20.100000000000001" customHeight="1" x14ac:dyDescent="0.35">
      <c r="A163" s="689">
        <v>0.70833333333333337</v>
      </c>
      <c r="B163" s="690">
        <v>9</v>
      </c>
      <c r="C163" s="691">
        <f>Section4Draft!E21</f>
        <v>0</v>
      </c>
      <c r="D163" s="691">
        <f>Section4Draft!F21</f>
        <v>0</v>
      </c>
      <c r="E163" s="691">
        <f>Section4Draft!G21</f>
        <v>0</v>
      </c>
      <c r="F163" s="691">
        <f>Section4Draft!H21</f>
        <v>0</v>
      </c>
      <c r="G163" s="691">
        <f>Section4Draft!I21</f>
        <v>0</v>
      </c>
      <c r="H163" s="689">
        <v>0.70833333333333337</v>
      </c>
      <c r="I163" s="690">
        <v>9</v>
      </c>
      <c r="J163" s="691">
        <f>Section4Draft!L21</f>
        <v>0</v>
      </c>
      <c r="K163" s="691">
        <f>Section4Draft!M21</f>
        <v>0</v>
      </c>
      <c r="L163" s="691">
        <f>Section4Draft!N21</f>
        <v>0</v>
      </c>
      <c r="M163" s="691">
        <f>Section4Draft!O21</f>
        <v>0</v>
      </c>
      <c r="N163" s="691">
        <f>Section4Draft!P21</f>
        <v>0</v>
      </c>
    </row>
    <row r="164" spans="1:14" ht="20.100000000000001" customHeight="1" x14ac:dyDescent="0.35">
      <c r="A164" s="679"/>
      <c r="B164" s="686"/>
      <c r="C164" s="671" t="e">
        <f>VLOOKUP(C163,'Course List (program)'!$G$2:$L$100,2,FALSE)</f>
        <v>#N/A</v>
      </c>
      <c r="D164" s="671" t="e">
        <f>VLOOKUP(D163,'Course List (program)'!$G$2:$L$100,2,FALSE)</f>
        <v>#N/A</v>
      </c>
      <c r="E164" s="671" t="e">
        <f>VLOOKUP(E163,'Course List (program)'!$G$2:$L$100,2,FALSE)</f>
        <v>#N/A</v>
      </c>
      <c r="F164" s="671" t="e">
        <f>VLOOKUP(F163,'Course List (program)'!$G$2:$L$100,2,FALSE)</f>
        <v>#N/A</v>
      </c>
      <c r="G164" s="671" t="e">
        <f>VLOOKUP(G163,'Course List (program)'!$G$2:$L$100,2,FALSE)</f>
        <v>#N/A</v>
      </c>
      <c r="H164" s="679"/>
      <c r="I164" s="686"/>
      <c r="J164" s="671" t="e">
        <f>VLOOKUP(J163,'Course List (program)'!$G$2:$L$100,2,FALSE)</f>
        <v>#N/A</v>
      </c>
      <c r="K164" s="671" t="e">
        <f>VLOOKUP(K163,'Course List (program)'!$G$2:$L$100,2,FALSE)</f>
        <v>#N/A</v>
      </c>
      <c r="L164" s="671" t="e">
        <f>VLOOKUP(L163,'Course List (program)'!$G$2:$L$100,2,FALSE)</f>
        <v>#N/A</v>
      </c>
      <c r="M164" s="671" t="e">
        <f>VLOOKUP(M163,'Course List (program)'!$G$2:$L$100,2,FALSE)</f>
        <v>#N/A</v>
      </c>
      <c r="N164" s="671" t="e">
        <f>VLOOKUP(N163,'Course List (program)'!$G$2:$L$100,2,FALSE)</f>
        <v>#N/A</v>
      </c>
    </row>
    <row r="165" spans="1:14" ht="20.100000000000001" customHeight="1" x14ac:dyDescent="0.35">
      <c r="A165" s="680"/>
      <c r="B165" s="685"/>
      <c r="C165" s="671" t="e">
        <f>VLOOKUP(C163,'Course List (program)'!$G$2:$L$100,3,FALSE)</f>
        <v>#N/A</v>
      </c>
      <c r="D165" s="671" t="e">
        <f>VLOOKUP(D163,'Course List (program)'!$G$2:$L$100,3,FALSE)</f>
        <v>#N/A</v>
      </c>
      <c r="E165" s="671" t="e">
        <f>VLOOKUP(E163,'Course List (program)'!$G$2:$L$100,3,FALSE)</f>
        <v>#N/A</v>
      </c>
      <c r="F165" s="671" t="e">
        <f>VLOOKUP(F163,'Course List (program)'!$G$2:$L$100,3,FALSE)</f>
        <v>#N/A</v>
      </c>
      <c r="G165" s="671" t="e">
        <f>VLOOKUP(G163,'Course List (program)'!$G$2:$L$100,3,FALSE)</f>
        <v>#N/A</v>
      </c>
      <c r="H165" s="680"/>
      <c r="I165" s="685"/>
      <c r="J165" s="671" t="e">
        <f>VLOOKUP(J163,'Course List (program)'!$G$2:$L$100,3,FALSE)</f>
        <v>#N/A</v>
      </c>
      <c r="K165" s="671" t="e">
        <f>VLOOKUP(K163,'Course List (program)'!$G$2:$L$100,3,FALSE)</f>
        <v>#N/A</v>
      </c>
      <c r="L165" s="671" t="e">
        <f>VLOOKUP(L163,'Course List (program)'!$G$2:$L$100,3,FALSE)</f>
        <v>#N/A</v>
      </c>
      <c r="M165" s="671" t="e">
        <f>VLOOKUP(M163,'Course List (program)'!$G$2:$L$100,3,FALSE)</f>
        <v>#N/A</v>
      </c>
      <c r="N165" s="671" t="e">
        <f>VLOOKUP(N163,'Course List (program)'!$G$2:$L$100,3,FALSE)</f>
        <v>#N/A</v>
      </c>
    </row>
    <row r="166" spans="1:14" ht="20.100000000000001" customHeight="1" x14ac:dyDescent="0.35">
      <c r="A166" s="680"/>
      <c r="B166" s="685"/>
      <c r="C166" s="672" t="e">
        <f>VLOOKUP(C163,'Course List (program)'!$G$2:$L$100,6,FALSE)</f>
        <v>#N/A</v>
      </c>
      <c r="D166" s="672" t="e">
        <f>VLOOKUP(D163,'Course List (program)'!$G$2:$L$100,6,FALSE)</f>
        <v>#N/A</v>
      </c>
      <c r="E166" s="672" t="e">
        <f>VLOOKUP(E163,'Course List (program)'!$G$2:$L$100,6,FALSE)</f>
        <v>#N/A</v>
      </c>
      <c r="F166" s="672" t="e">
        <f>VLOOKUP(F163,'Course List (program)'!$G$2:$L$100,6,FALSE)</f>
        <v>#N/A</v>
      </c>
      <c r="G166" s="672" t="e">
        <f>VLOOKUP(G163,'Course List (program)'!$G$2:$L$100,6,FALSE)</f>
        <v>#N/A</v>
      </c>
      <c r="H166" s="680"/>
      <c r="I166" s="685"/>
      <c r="J166" s="672" t="e">
        <f>VLOOKUP(J163,'Course List (program)'!$G$2:$L$100,6,FALSE)</f>
        <v>#N/A</v>
      </c>
      <c r="K166" s="672" t="e">
        <f>VLOOKUP(K163,'Course List (program)'!$G$2:$L$100,6,FALSE)</f>
        <v>#N/A</v>
      </c>
      <c r="L166" s="672" t="e">
        <f>VLOOKUP(L163,'Course List (program)'!$G$2:$L$100,6,FALSE)</f>
        <v>#N/A</v>
      </c>
      <c r="M166" s="672" t="e">
        <f>VLOOKUP(M163,'Course List (program)'!$G$2:$L$100,6,FALSE)</f>
        <v>#N/A</v>
      </c>
      <c r="N166" s="672" t="e">
        <f>VLOOKUP(N163,'Course List (program)'!$G$2:$L$100,6,FALSE)</f>
        <v>#N/A</v>
      </c>
    </row>
    <row r="167" spans="1:14" s="693" customFormat="1" ht="20.100000000000001" customHeight="1" x14ac:dyDescent="0.35">
      <c r="A167" s="695">
        <v>0.75</v>
      </c>
      <c r="B167" s="696">
        <v>10</v>
      </c>
      <c r="C167" s="691">
        <f>Section4Draft!E23</f>
        <v>0</v>
      </c>
      <c r="D167" s="691">
        <f>Section4Draft!F23</f>
        <v>0</v>
      </c>
      <c r="E167" s="691">
        <f>Section4Draft!G23</f>
        <v>0</v>
      </c>
      <c r="F167" s="691">
        <f>Section4Draft!H23</f>
        <v>0</v>
      </c>
      <c r="G167" s="691">
        <f>Section4Draft!I23</f>
        <v>0</v>
      </c>
      <c r="H167" s="695">
        <v>0.75</v>
      </c>
      <c r="I167" s="696">
        <v>10</v>
      </c>
      <c r="J167" s="691">
        <f>Section4Draft!L23</f>
        <v>0</v>
      </c>
      <c r="K167" s="691">
        <f>Section4Draft!M23</f>
        <v>0</v>
      </c>
      <c r="L167" s="691">
        <f>Section4Draft!N23</f>
        <v>0</v>
      </c>
      <c r="M167" s="691">
        <f>Section4Draft!O23</f>
        <v>0</v>
      </c>
      <c r="N167" s="691">
        <f>Section4Draft!P23</f>
        <v>0</v>
      </c>
    </row>
    <row r="168" spans="1:14" ht="20.100000000000001" customHeight="1" x14ac:dyDescent="0.35">
      <c r="A168" s="681"/>
      <c r="B168" s="686"/>
      <c r="C168" s="671" t="e">
        <f>VLOOKUP(C167,'Course List (program)'!$G$2:$L$100,2,FALSE)</f>
        <v>#N/A</v>
      </c>
      <c r="D168" s="671" t="e">
        <f>VLOOKUP(D167,'Course List (program)'!$G$2:$L$100,2,FALSE)</f>
        <v>#N/A</v>
      </c>
      <c r="E168" s="671" t="e">
        <f>VLOOKUP(E167,'Course List (program)'!$G$2:$L$100,2,FALSE)</f>
        <v>#N/A</v>
      </c>
      <c r="F168" s="671" t="e">
        <f>VLOOKUP(F167,'Course List (program)'!$G$2:$L$100,2,FALSE)</f>
        <v>#N/A</v>
      </c>
      <c r="G168" s="671" t="e">
        <f>VLOOKUP(G167,'Course List (program)'!$G$2:$L$100,2,FALSE)</f>
        <v>#N/A</v>
      </c>
      <c r="H168" s="681"/>
      <c r="I168" s="686"/>
      <c r="J168" s="671" t="e">
        <f>VLOOKUP(J167,'Course List (program)'!$G$2:$L$100,2,FALSE)</f>
        <v>#N/A</v>
      </c>
      <c r="K168" s="671" t="e">
        <f>VLOOKUP(K167,'Course List (program)'!$G$2:$L$100,2,FALSE)</f>
        <v>#N/A</v>
      </c>
      <c r="L168" s="671" t="e">
        <f>VLOOKUP(L167,'Course List (program)'!$G$2:$L$100,2,FALSE)</f>
        <v>#N/A</v>
      </c>
      <c r="M168" s="671" t="e">
        <f>VLOOKUP(M167,'Course List (program)'!$G$2:$L$100,2,FALSE)</f>
        <v>#N/A</v>
      </c>
      <c r="N168" s="671" t="e">
        <f>VLOOKUP(N167,'Course List (program)'!$G$2:$L$100,2,FALSE)</f>
        <v>#N/A</v>
      </c>
    </row>
    <row r="169" spans="1:14" ht="20.100000000000001" customHeight="1" x14ac:dyDescent="0.35">
      <c r="A169" s="681"/>
      <c r="B169" s="686"/>
      <c r="C169" s="671" t="e">
        <f>VLOOKUP(C167,'Course List (program)'!$G$2:$L$100,3,FALSE)</f>
        <v>#N/A</v>
      </c>
      <c r="D169" s="671" t="e">
        <f>VLOOKUP(D167,'Course List (program)'!$G$2:$L$100,3,FALSE)</f>
        <v>#N/A</v>
      </c>
      <c r="E169" s="671" t="e">
        <f>VLOOKUP(E167,'Course List (program)'!$G$2:$L$100,3,FALSE)</f>
        <v>#N/A</v>
      </c>
      <c r="F169" s="671" t="e">
        <f>VLOOKUP(F167,'Course List (program)'!$G$2:$L$100,3,FALSE)</f>
        <v>#N/A</v>
      </c>
      <c r="G169" s="671" t="e">
        <f>VLOOKUP(G167,'Course List (program)'!$G$2:$L$100,3,FALSE)</f>
        <v>#N/A</v>
      </c>
      <c r="H169" s="681"/>
      <c r="I169" s="686"/>
      <c r="J169" s="671" t="e">
        <f>VLOOKUP(J167,'Course List (program)'!$G$2:$L$100,3,FALSE)</f>
        <v>#N/A</v>
      </c>
      <c r="K169" s="671" t="e">
        <f>VLOOKUP(K167,'Course List (program)'!$G$2:$L$100,3,FALSE)</f>
        <v>#N/A</v>
      </c>
      <c r="L169" s="671" t="e">
        <f>VLOOKUP(L167,'Course List (program)'!$G$2:$L$100,3,FALSE)</f>
        <v>#N/A</v>
      </c>
      <c r="M169" s="671" t="e">
        <f>VLOOKUP(M167,'Course List (program)'!$G$2:$L$100,3,FALSE)</f>
        <v>#N/A</v>
      </c>
      <c r="N169" s="671" t="e">
        <f>VLOOKUP(N167,'Course List (program)'!$G$2:$L$100,3,FALSE)</f>
        <v>#N/A</v>
      </c>
    </row>
    <row r="170" spans="1:14" ht="20.100000000000001" customHeight="1" thickBot="1" x14ac:dyDescent="0.4">
      <c r="A170" s="682"/>
      <c r="B170" s="687"/>
      <c r="C170" s="675" t="e">
        <f>VLOOKUP(C167,'Course List (program)'!$G$2:$L$100,6,FALSE)</f>
        <v>#N/A</v>
      </c>
      <c r="D170" s="675" t="e">
        <f>VLOOKUP(D167,'Course List (program)'!$G$2:$L$100,6,FALSE)</f>
        <v>#N/A</v>
      </c>
      <c r="E170" s="675" t="e">
        <f>VLOOKUP(E167,'Course List (program)'!$G$2:$L$100,6,FALSE)</f>
        <v>#N/A</v>
      </c>
      <c r="F170" s="675" t="e">
        <f>VLOOKUP(F167,'Course List (program)'!$G$2:$L$100,6,FALSE)</f>
        <v>#N/A</v>
      </c>
      <c r="G170" s="675" t="e">
        <f>VLOOKUP(G167,'Course List (program)'!$G$2:$L$100,6,FALSE)</f>
        <v>#N/A</v>
      </c>
      <c r="H170" s="682"/>
      <c r="I170" s="687"/>
      <c r="J170" s="675" t="e">
        <f>VLOOKUP(J167,'Course List (program)'!$G$2:$L$100,6,FALSE)</f>
        <v>#N/A</v>
      </c>
      <c r="K170" s="675" t="e">
        <f>VLOOKUP(K167,'Course List (program)'!$G$2:$L$100,6,FALSE)</f>
        <v>#N/A</v>
      </c>
      <c r="L170" s="675" t="e">
        <f>VLOOKUP(L167,'Course List (program)'!$G$2:$L$100,6,FALSE)</f>
        <v>#N/A</v>
      </c>
      <c r="M170" s="675" t="e">
        <f>VLOOKUP(M167,'Course List (program)'!$G$2:$L$100,6,FALSE)</f>
        <v>#N/A</v>
      </c>
      <c r="N170" s="675" t="e">
        <f>VLOOKUP(N167,'Course List (program)'!$G$2:$L$100,6,FALSE)</f>
        <v>#N/A</v>
      </c>
    </row>
  </sheetData>
  <mergeCells count="8">
    <mergeCell ref="A129:B130"/>
    <mergeCell ref="H129:I130"/>
    <mergeCell ref="H2:I3"/>
    <mergeCell ref="H44:I45"/>
    <mergeCell ref="A87:B88"/>
    <mergeCell ref="H87:I88"/>
    <mergeCell ref="A2:B3"/>
    <mergeCell ref="A44:B45"/>
  </mergeCells>
  <phoneticPr fontId="129" type="noConversion"/>
  <conditionalFormatting sqref="C44:G45 C66:G67 J66:N67 C87:G90 C109:G110 C129:G132 C149:G152 J89:N90 J109:N110 J129:N132 J149:N152">
    <cfRule type="cellIs" dxfId="73" priority="52" stopIfTrue="1" operator="equal">
      <formula>0</formula>
    </cfRule>
  </conditionalFormatting>
  <conditionalFormatting sqref="C4:G43 J4:N43 C87:G170 J89:N170 C46:G85 J46:N85">
    <cfRule type="cellIs" dxfId="72" priority="50" stopIfTrue="1" operator="notEqual">
      <formula>0</formula>
    </cfRule>
    <cfRule type="cellIs" dxfId="71" priority="51" stopIfTrue="1" operator="equal">
      <formula>0</formula>
    </cfRule>
  </conditionalFormatting>
  <printOptions horizontalCentered="1" verticalCentered="1"/>
  <pageMargins left="0.59055118110236227" right="0" top="0" bottom="0" header="0.51181102362204722" footer="0.51181102362204722"/>
  <pageSetup paperSize="9" scale="40" orientation="portrait" r:id="rId1"/>
  <headerFooter alignWithMargins="0"/>
  <rowBreaks count="1" manualBreakCount="1">
    <brk id="85" max="13" man="1"/>
  </rowBreaks>
  <colBreaks count="1" manualBreakCount="1">
    <brk id="7" max="168"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2">
    <tabColor indexed="17"/>
  </sheetPr>
  <dimension ref="A1:AB170"/>
  <sheetViews>
    <sheetView zoomScale="10" zoomScaleNormal="10" zoomScaleSheetLayoutView="25" workbookViewId="0">
      <selection activeCell="O3" sqref="O1:O1048576"/>
    </sheetView>
  </sheetViews>
  <sheetFormatPr defaultRowHeight="23.25" x14ac:dyDescent="0.35"/>
  <cols>
    <col min="1" max="1" width="15.7109375" style="683" customWidth="1"/>
    <col min="2" max="2" width="3.7109375" style="688" customWidth="1"/>
    <col min="3" max="7" width="40.7109375" style="670" customWidth="1"/>
    <col min="8" max="8" width="15.7109375" style="683" customWidth="1"/>
    <col min="9" max="9" width="5.7109375" style="688" customWidth="1"/>
    <col min="10" max="14" width="40.7109375" style="381" customWidth="1"/>
    <col min="15" max="15" width="5.7109375" style="381" hidden="1" customWidth="1"/>
    <col min="16" max="56" width="5.7109375" style="381" customWidth="1"/>
    <col min="57" max="16384" width="9.140625" style="381"/>
  </cols>
  <sheetData>
    <row r="1" spans="1:14" ht="39.950000000000003" customHeight="1" thickBot="1" x14ac:dyDescent="0.55000000000000004">
      <c r="A1" s="677" t="s">
        <v>744</v>
      </c>
      <c r="B1" s="684"/>
      <c r="C1" s="666"/>
      <c r="D1" s="381"/>
      <c r="E1" s="381"/>
      <c r="F1" s="697" t="str">
        <f>Section1Program!A1</f>
        <v>2009 / 2010 - SPRING TERM</v>
      </c>
      <c r="G1" s="701" t="s">
        <v>754</v>
      </c>
      <c r="H1" s="677" t="s">
        <v>744</v>
      </c>
      <c r="I1" s="684"/>
      <c r="J1" s="666"/>
      <c r="M1" s="697" t="str">
        <f>Section1Program!A1</f>
        <v>2009 / 2010 - SPRING TERM</v>
      </c>
      <c r="N1" s="701" t="s">
        <v>754</v>
      </c>
    </row>
    <row r="2" spans="1:14" s="700" customFormat="1" ht="30" customHeight="1" x14ac:dyDescent="0.3">
      <c r="A2" s="1068" t="s">
        <v>720</v>
      </c>
      <c r="B2" s="1069"/>
      <c r="C2" s="698" t="s">
        <v>148</v>
      </c>
      <c r="D2" s="698" t="s">
        <v>149</v>
      </c>
      <c r="E2" s="698" t="s">
        <v>150</v>
      </c>
      <c r="F2" s="698" t="s">
        <v>151</v>
      </c>
      <c r="G2" s="699" t="s">
        <v>152</v>
      </c>
      <c r="H2" s="1068" t="s">
        <v>724</v>
      </c>
      <c r="I2" s="1069"/>
      <c r="J2" s="698" t="s">
        <v>148</v>
      </c>
      <c r="K2" s="698" t="s">
        <v>149</v>
      </c>
      <c r="L2" s="698" t="s">
        <v>150</v>
      </c>
      <c r="M2" s="698" t="s">
        <v>151</v>
      </c>
      <c r="N2" s="699" t="s">
        <v>152</v>
      </c>
    </row>
    <row r="3" spans="1:14" ht="30" customHeight="1" x14ac:dyDescent="0.2">
      <c r="A3" s="1070"/>
      <c r="B3" s="1071"/>
      <c r="C3" s="667">
        <v>1</v>
      </c>
      <c r="D3" s="667">
        <v>2</v>
      </c>
      <c r="E3" s="667">
        <v>3</v>
      </c>
      <c r="F3" s="667">
        <v>4</v>
      </c>
      <c r="G3" s="668">
        <v>5</v>
      </c>
      <c r="H3" s="1070"/>
      <c r="I3" s="1071"/>
      <c r="J3" s="667">
        <v>1</v>
      </c>
      <c r="K3" s="667">
        <v>2</v>
      </c>
      <c r="L3" s="667">
        <v>3</v>
      </c>
      <c r="M3" s="667">
        <v>4</v>
      </c>
      <c r="N3" s="668">
        <v>5</v>
      </c>
    </row>
    <row r="4" spans="1:14" s="693" customFormat="1" ht="20.100000000000001" customHeight="1" x14ac:dyDescent="0.35">
      <c r="A4" s="689">
        <v>0.375</v>
      </c>
      <c r="B4" s="690">
        <v>1</v>
      </c>
      <c r="C4" s="691" t="str">
        <f>Section1Draft!E27</f>
        <v>ARCH 251.11</v>
      </c>
      <c r="D4" s="691" t="str">
        <f>Section1Draft!F27</f>
        <v>ARCH 205.01</v>
      </c>
      <c r="E4" s="691" t="str">
        <f>Section1Draft!G27</f>
        <v>ARCH 213.11</v>
      </c>
      <c r="F4" s="691" t="str">
        <f>Section1Draft!H27</f>
        <v>ARCH 243.01</v>
      </c>
      <c r="G4" s="692">
        <f>Section1Draft!I27</f>
        <v>0</v>
      </c>
      <c r="H4" s="689">
        <v>0.375</v>
      </c>
      <c r="I4" s="690">
        <v>1</v>
      </c>
      <c r="J4" s="691" t="str">
        <f>Section1Draft!L27</f>
        <v>ARCH 252.11</v>
      </c>
      <c r="K4" s="691" t="str">
        <f>Section1Draft!M27</f>
        <v>ARCH 262.01</v>
      </c>
      <c r="L4" s="691" t="str">
        <f>Section1Draft!N27</f>
        <v>ARCH 244.01</v>
      </c>
      <c r="M4" s="691">
        <f>Section1Draft!O27</f>
        <v>0</v>
      </c>
      <c r="N4" s="692" t="str">
        <f>Section1Draft!P27</f>
        <v>ARCH 264.01</v>
      </c>
    </row>
    <row r="5" spans="1:14" ht="20.100000000000001" customHeight="1" x14ac:dyDescent="0.35">
      <c r="A5" s="678"/>
      <c r="B5" s="685"/>
      <c r="C5" s="671" t="str">
        <f>VLOOKUP(C4,'Course List (program)'!$G$2:$L$100,2,FALSE)</f>
        <v>Architectural Design Studio I</v>
      </c>
      <c r="D5" s="671" t="str">
        <f>VLOOKUP(D4,'Course List (program)'!$G$2:$L$100,2,FALSE)</f>
        <v>History of Art I</v>
      </c>
      <c r="E5" s="671" t="str">
        <f>VLOOKUP(E4,'Course List (program)'!$G$2:$L$100,2,FALSE)</f>
        <v>Construction II</v>
      </c>
      <c r="F5" s="671" t="str">
        <f>VLOOKUP(F4,'Course List (program)'!$G$2:$L$100,2,FALSE)</f>
        <v>Theory of Buildings I</v>
      </c>
      <c r="G5" s="673" t="e">
        <f>VLOOKUP(G4,'Course List (program)'!$G$2:$L$100,2,FALSE)</f>
        <v>#N/A</v>
      </c>
      <c r="H5" s="678"/>
      <c r="I5" s="685"/>
      <c r="J5" s="671" t="str">
        <f>VLOOKUP(J4,'Course List (program)'!$G$2:$L$100,2,FALSE)</f>
        <v>Architectural Design Studio II</v>
      </c>
      <c r="K5" s="671" t="str">
        <f>VLOOKUP(K4,'Course List (program)'!$G$2:$L$100,2,FALSE)</f>
        <v xml:space="preserve">Reinforced Concrete </v>
      </c>
      <c r="L5" s="671" t="str">
        <f>VLOOKUP(L4,'Course List (program)'!$G$2:$L$100,2,FALSE)</f>
        <v>Theory of Buildings II</v>
      </c>
      <c r="M5" s="671" t="e">
        <f>VLOOKUP(M4,'Course List (program)'!$G$2:$L$100,2,FALSE)</f>
        <v>#N/A</v>
      </c>
      <c r="N5" s="673" t="str">
        <f>VLOOKUP(N4,'Course List (program)'!$G$2:$L$100,2,FALSE)</f>
        <v xml:space="preserve">Mechanical and Electrical Building Services </v>
      </c>
    </row>
    <row r="6" spans="1:14" ht="20.100000000000001" customHeight="1" x14ac:dyDescent="0.35">
      <c r="A6" s="678"/>
      <c r="B6" s="685"/>
      <c r="C6" s="671" t="str">
        <f>VLOOKUP(C4,'Course List (program)'!$G$2:$L$100,3,FALSE)</f>
        <v>Doç. Orhan ÖZGÜNER</v>
      </c>
      <c r="D6" s="671" t="str">
        <f>VLOOKUP(D4,'Course List (program)'!$G$2:$L$100,3,FALSE)</f>
        <v>Yrd. Doç. Dr. Ayşe Nur EREK</v>
      </c>
      <c r="E6" s="671" t="str">
        <f>VLOOKUP(E4,'Course List (program)'!$G$2:$L$100,3,FALSE)</f>
        <v>Öğr. Gör. Gülçin SOYAK</v>
      </c>
      <c r="F6" s="671" t="str">
        <f>VLOOKUP(F4,'Course List (program)'!$G$2:$L$100,3,FALSE)</f>
        <v>Prof. Dr. A. Zekiye ABALI</v>
      </c>
      <c r="G6" s="673" t="e">
        <f>VLOOKUP(G4,'Course List (program)'!$G$2:$L$100,3,FALSE)</f>
        <v>#N/A</v>
      </c>
      <c r="H6" s="678"/>
      <c r="I6" s="685"/>
      <c r="J6" s="671" t="str">
        <f>VLOOKUP(J4,'Course List (program)'!$G$2:$L$100,3,FALSE)</f>
        <v>Öğr. Gör. Orhun ALKAN</v>
      </c>
      <c r="K6" s="671" t="str">
        <f>VLOOKUP(K4,'Course List (program)'!$G$2:$L$100,3,FALSE)</f>
        <v>Prof. Dr. Cengiz TOKLU</v>
      </c>
      <c r="L6" s="671" t="str">
        <f>VLOOKUP(L4,'Course List (program)'!$G$2:$L$100,3,FALSE)</f>
        <v>Prof. Dr. A. Zekiye ABALI</v>
      </c>
      <c r="M6" s="671" t="e">
        <f>VLOOKUP(M4,'Course List (program)'!$G$2:$L$100,3,FALSE)</f>
        <v>#N/A</v>
      </c>
      <c r="N6" s="673" t="str">
        <f>VLOOKUP(N4,'Course List (program)'!$G$2:$L$100,3,FALSE)</f>
        <v>Öğr. Gör. Cengiz GÖKÇE</v>
      </c>
    </row>
    <row r="7" spans="1:14" ht="20.100000000000001" customHeight="1" x14ac:dyDescent="0.35">
      <c r="A7" s="679"/>
      <c r="B7" s="686"/>
      <c r="C7" s="672">
        <f>VLOOKUP(C4,'Course List (program)'!$G$2:$L$100,6,FALSE)</f>
        <v>0</v>
      </c>
      <c r="D7" s="672">
        <f>VLOOKUP(D4,'Course List (program)'!$G$2:$L$100,6,FALSE)</f>
        <v>0</v>
      </c>
      <c r="E7" s="672">
        <f>VLOOKUP(E4,'Course List (program)'!$G$2:$L$100,6,FALSE)</f>
        <v>0</v>
      </c>
      <c r="F7" s="672">
        <f>VLOOKUP(F4,'Course List (program)'!$G$2:$L$100,6,FALSE)</f>
        <v>0</v>
      </c>
      <c r="G7" s="674" t="e">
        <f>VLOOKUP(G4,'Course List (program)'!$G$2:$L$100,6,FALSE)</f>
        <v>#N/A</v>
      </c>
      <c r="H7" s="679"/>
      <c r="I7" s="686"/>
      <c r="J7" s="672">
        <f>VLOOKUP(J4,'Course List (program)'!$G$2:$L$100,6,FALSE)</f>
        <v>0</v>
      </c>
      <c r="K7" s="672">
        <f>VLOOKUP(K4,'Course List (program)'!$G$2:$L$100,6,FALSE)</f>
        <v>0</v>
      </c>
      <c r="L7" s="672">
        <f>VLOOKUP(L4,'Course List (program)'!$G$2:$L$100,6,FALSE)</f>
        <v>0</v>
      </c>
      <c r="M7" s="672" t="e">
        <f>VLOOKUP(M4,'Course List (program)'!$G$2:$L$100,6,FALSE)</f>
        <v>#N/A</v>
      </c>
      <c r="N7" s="674">
        <f>VLOOKUP(N4,'Course List (program)'!$G$2:$L$100,6,FALSE)</f>
        <v>0</v>
      </c>
    </row>
    <row r="8" spans="1:14" s="693" customFormat="1" ht="20.100000000000001" customHeight="1" x14ac:dyDescent="0.35">
      <c r="A8" s="689">
        <v>0.41666666666666669</v>
      </c>
      <c r="B8" s="690">
        <v>2</v>
      </c>
      <c r="C8" s="691" t="str">
        <f>Section1Draft!E29</f>
        <v>ARCH 251.11</v>
      </c>
      <c r="D8" s="691" t="str">
        <f>Section1Draft!F29</f>
        <v>ARCH 205.01</v>
      </c>
      <c r="E8" s="691" t="str">
        <f>Section1Draft!G29</f>
        <v>ARCH 213.11</v>
      </c>
      <c r="F8" s="691" t="str">
        <f>Section1Draft!H29</f>
        <v>ARCH 243.01</v>
      </c>
      <c r="G8" s="692">
        <f>Section1Draft!I29</f>
        <v>0</v>
      </c>
      <c r="H8" s="689">
        <v>0.41666666666666669</v>
      </c>
      <c r="I8" s="690">
        <v>2</v>
      </c>
      <c r="J8" s="691" t="str">
        <f>Section1Draft!L29</f>
        <v>ARCH 252.11</v>
      </c>
      <c r="K8" s="691" t="str">
        <f>Section1Draft!M29</f>
        <v>ARCH 262.01</v>
      </c>
      <c r="L8" s="691" t="str">
        <f>Section1Draft!N29</f>
        <v>ARCH 244.01</v>
      </c>
      <c r="M8" s="691">
        <f>Section1Draft!O29</f>
        <v>0</v>
      </c>
      <c r="N8" s="692" t="str">
        <f>Section1Draft!P29</f>
        <v>ARCH 264.01</v>
      </c>
    </row>
    <row r="9" spans="1:14" ht="20.100000000000001" customHeight="1" x14ac:dyDescent="0.35">
      <c r="A9" s="679"/>
      <c r="B9" s="686"/>
      <c r="C9" s="671" t="str">
        <f>VLOOKUP(C8,'Course List (program)'!$G$2:$L$100,2,FALSE)</f>
        <v>Architectural Design Studio I</v>
      </c>
      <c r="D9" s="671" t="str">
        <f>VLOOKUP(D8,'Course List (program)'!$G$2:$L$100,2,FALSE)</f>
        <v>History of Art I</v>
      </c>
      <c r="E9" s="671" t="str">
        <f>VLOOKUP(E8,'Course List (program)'!$G$2:$L$100,2,FALSE)</f>
        <v>Construction II</v>
      </c>
      <c r="F9" s="671" t="str">
        <f>VLOOKUP(F8,'Course List (program)'!$G$2:$L$100,2,FALSE)</f>
        <v>Theory of Buildings I</v>
      </c>
      <c r="G9" s="673" t="e">
        <f>VLOOKUP(G8,'Course List (program)'!$G$2:$L$100,2,FALSE)</f>
        <v>#N/A</v>
      </c>
      <c r="H9" s="679"/>
      <c r="I9" s="686"/>
      <c r="J9" s="671" t="str">
        <f>VLOOKUP(J8,'Course List (program)'!$G$2:$L$100,2,FALSE)</f>
        <v>Architectural Design Studio II</v>
      </c>
      <c r="K9" s="671" t="str">
        <f>VLOOKUP(K8,'Course List (program)'!$G$2:$L$100,2,FALSE)</f>
        <v xml:space="preserve">Reinforced Concrete </v>
      </c>
      <c r="L9" s="671" t="str">
        <f>VLOOKUP(L8,'Course List (program)'!$G$2:$L$100,2,FALSE)</f>
        <v>Theory of Buildings II</v>
      </c>
      <c r="M9" s="671" t="e">
        <f>VLOOKUP(M8,'Course List (program)'!$G$2:$L$100,2,FALSE)</f>
        <v>#N/A</v>
      </c>
      <c r="N9" s="673" t="str">
        <f>VLOOKUP(N8,'Course List (program)'!$G$2:$L$100,2,FALSE)</f>
        <v xml:space="preserve">Mechanical and Electrical Building Services </v>
      </c>
    </row>
    <row r="10" spans="1:14" ht="20.100000000000001" customHeight="1" x14ac:dyDescent="0.35">
      <c r="A10" s="680"/>
      <c r="B10" s="685"/>
      <c r="C10" s="671" t="str">
        <f>VLOOKUP(C8,'Course List (program)'!$G$2:$L$100,3,FALSE)</f>
        <v>Doç. Orhan ÖZGÜNER</v>
      </c>
      <c r="D10" s="671" t="str">
        <f>VLOOKUP(D8,'Course List (program)'!$G$2:$L$100,3,FALSE)</f>
        <v>Yrd. Doç. Dr. Ayşe Nur EREK</v>
      </c>
      <c r="E10" s="671" t="str">
        <f>VLOOKUP(E8,'Course List (program)'!$G$2:$L$100,3,FALSE)</f>
        <v>Öğr. Gör. Gülçin SOYAK</v>
      </c>
      <c r="F10" s="671" t="str">
        <f>VLOOKUP(F8,'Course List (program)'!$G$2:$L$100,3,FALSE)</f>
        <v>Prof. Dr. A. Zekiye ABALI</v>
      </c>
      <c r="G10" s="673" t="e">
        <f>VLOOKUP(G8,'Course List (program)'!$G$2:$L$100,3,FALSE)</f>
        <v>#N/A</v>
      </c>
      <c r="H10" s="680"/>
      <c r="I10" s="685"/>
      <c r="J10" s="671" t="str">
        <f>VLOOKUP(J8,'Course List (program)'!$G$2:$L$100,3,FALSE)</f>
        <v>Öğr. Gör. Orhun ALKAN</v>
      </c>
      <c r="K10" s="671" t="str">
        <f>VLOOKUP(K8,'Course List (program)'!$G$2:$L$100,3,FALSE)</f>
        <v>Prof. Dr. Cengiz TOKLU</v>
      </c>
      <c r="L10" s="671" t="str">
        <f>VLOOKUP(L8,'Course List (program)'!$G$2:$L$100,3,FALSE)</f>
        <v>Prof. Dr. A. Zekiye ABALI</v>
      </c>
      <c r="M10" s="671" t="e">
        <f>VLOOKUP(M8,'Course List (program)'!$G$2:$L$100,3,FALSE)</f>
        <v>#N/A</v>
      </c>
      <c r="N10" s="673" t="str">
        <f>VLOOKUP(N8,'Course List (program)'!$G$2:$L$100,3,FALSE)</f>
        <v>Öğr. Gör. Cengiz GÖKÇE</v>
      </c>
    </row>
    <row r="11" spans="1:14" ht="20.100000000000001" customHeight="1" x14ac:dyDescent="0.35">
      <c r="A11" s="680"/>
      <c r="B11" s="685"/>
      <c r="C11" s="672">
        <f>VLOOKUP(C8,'Course List (program)'!$G$2:$L$100,6,FALSE)</f>
        <v>0</v>
      </c>
      <c r="D11" s="672">
        <f>VLOOKUP(D8,'Course List (program)'!$G$2:$L$100,6,FALSE)</f>
        <v>0</v>
      </c>
      <c r="E11" s="672">
        <f>VLOOKUP(E8,'Course List (program)'!$G$2:$L$100,6,FALSE)</f>
        <v>0</v>
      </c>
      <c r="F11" s="672">
        <f>VLOOKUP(F8,'Course List (program)'!$G$2:$L$100,6,FALSE)</f>
        <v>0</v>
      </c>
      <c r="G11" s="674" t="e">
        <f>VLOOKUP(G8,'Course List (program)'!$G$2:$L$100,6,FALSE)</f>
        <v>#N/A</v>
      </c>
      <c r="H11" s="680"/>
      <c r="I11" s="685"/>
      <c r="J11" s="672">
        <f>VLOOKUP(J8,'Course List (program)'!$G$2:$L$100,6,FALSE)</f>
        <v>0</v>
      </c>
      <c r="K11" s="672">
        <f>VLOOKUP(K8,'Course List (program)'!$G$2:$L$100,6,FALSE)</f>
        <v>0</v>
      </c>
      <c r="L11" s="672">
        <f>VLOOKUP(L8,'Course List (program)'!$G$2:$L$100,6,FALSE)</f>
        <v>0</v>
      </c>
      <c r="M11" s="672" t="e">
        <f>VLOOKUP(M8,'Course List (program)'!$G$2:$L$100,6,FALSE)</f>
        <v>#N/A</v>
      </c>
      <c r="N11" s="674">
        <f>VLOOKUP(N8,'Course List (program)'!$G$2:$L$100,6,FALSE)</f>
        <v>0</v>
      </c>
    </row>
    <row r="12" spans="1:14" s="693" customFormat="1" ht="20.100000000000001" customHeight="1" x14ac:dyDescent="0.35">
      <c r="A12" s="689">
        <v>0.45833333333333331</v>
      </c>
      <c r="B12" s="690">
        <v>3</v>
      </c>
      <c r="C12" s="691" t="str">
        <f>Section1Draft!E31</f>
        <v>ARCH 251.11</v>
      </c>
      <c r="D12" s="691">
        <f>Section1Draft!F31</f>
        <v>0</v>
      </c>
      <c r="E12" s="691" t="str">
        <f>Section1Draft!G31</f>
        <v>ARCH 213.11</v>
      </c>
      <c r="F12" s="691" t="str">
        <f>Section1Draft!H31</f>
        <v>ARCH 243.11</v>
      </c>
      <c r="G12" s="692" t="str">
        <f>Section1Draft!I31</f>
        <v>ARCH 261.01</v>
      </c>
      <c r="H12" s="689">
        <v>0.45833333333333331</v>
      </c>
      <c r="I12" s="690">
        <v>3</v>
      </c>
      <c r="J12" s="691" t="str">
        <f>Section1Draft!L31</f>
        <v>ARCH 252.11</v>
      </c>
      <c r="K12" s="691" t="str">
        <f>Section1Draft!M31</f>
        <v>ARCH 262.01</v>
      </c>
      <c r="L12" s="691" t="str">
        <f>Section1Draft!N31</f>
        <v>ARCH 244.11</v>
      </c>
      <c r="M12" s="691">
        <f>Section1Draft!O31</f>
        <v>0</v>
      </c>
      <c r="N12" s="692" t="str">
        <f>Section1Draft!P31</f>
        <v>ARCH 264.01</v>
      </c>
    </row>
    <row r="13" spans="1:14" ht="20.100000000000001" customHeight="1" x14ac:dyDescent="0.35">
      <c r="A13" s="679"/>
      <c r="B13" s="686"/>
      <c r="C13" s="671" t="str">
        <f>VLOOKUP(C12,'Course List (program)'!$G$2:$L$100,2,FALSE)</f>
        <v>Architectural Design Studio I</v>
      </c>
      <c r="D13" s="671" t="e">
        <f>VLOOKUP(D12,'Course List (program)'!$G$2:$L$100,2,FALSE)</f>
        <v>#N/A</v>
      </c>
      <c r="E13" s="671" t="str">
        <f>VLOOKUP(E12,'Course List (program)'!$G$2:$L$100,2,FALSE)</f>
        <v>Construction II</v>
      </c>
      <c r="F13" s="671" t="str">
        <f>VLOOKUP(F12,'Course List (program)'!$G$2:$L$100,2,FALSE)</f>
        <v>Theory of Buildings I</v>
      </c>
      <c r="G13" s="673" t="str">
        <f>VLOOKUP(G12,'Course List (program)'!$G$2:$L$100,2,FALSE)</f>
        <v>Building Statics</v>
      </c>
      <c r="H13" s="679"/>
      <c r="I13" s="686"/>
      <c r="J13" s="671" t="str">
        <f>VLOOKUP(J12,'Course List (program)'!$G$2:$L$100,2,FALSE)</f>
        <v>Architectural Design Studio II</v>
      </c>
      <c r="K13" s="671" t="str">
        <f>VLOOKUP(K12,'Course List (program)'!$G$2:$L$100,2,FALSE)</f>
        <v xml:space="preserve">Reinforced Concrete </v>
      </c>
      <c r="L13" s="671" t="str">
        <f>VLOOKUP(L12,'Course List (program)'!$G$2:$L$100,2,FALSE)</f>
        <v>Theory of Buildings II</v>
      </c>
      <c r="M13" s="671" t="e">
        <f>VLOOKUP(M12,'Course List (program)'!$G$2:$L$100,2,FALSE)</f>
        <v>#N/A</v>
      </c>
      <c r="N13" s="673" t="str">
        <f>VLOOKUP(N12,'Course List (program)'!$G$2:$L$100,2,FALSE)</f>
        <v xml:space="preserve">Mechanical and Electrical Building Services </v>
      </c>
    </row>
    <row r="14" spans="1:14" ht="20.100000000000001" customHeight="1" x14ac:dyDescent="0.35">
      <c r="A14" s="680"/>
      <c r="B14" s="685"/>
      <c r="C14" s="671" t="str">
        <f>VLOOKUP(C12,'Course List (program)'!$G$2:$L$100,3,FALSE)</f>
        <v>Doç. Orhan ÖZGÜNER</v>
      </c>
      <c r="D14" s="671" t="e">
        <f>VLOOKUP(D12,'Course List (program)'!$G$2:$L$100,3,FALSE)</f>
        <v>#N/A</v>
      </c>
      <c r="E14" s="671" t="str">
        <f>VLOOKUP(E12,'Course List (program)'!$G$2:$L$100,3,FALSE)</f>
        <v>Öğr. Gör. Gülçin SOYAK</v>
      </c>
      <c r="F14" s="671" t="str">
        <f>VLOOKUP(F12,'Course List (program)'!$G$2:$L$100,3,FALSE)</f>
        <v>Prof. Dr. A. Zekiye ABALI</v>
      </c>
      <c r="G14" s="673" t="str">
        <f>VLOOKUP(G12,'Course List (program)'!$G$2:$L$100,3,FALSE)</f>
        <v>Öğr. Gör. Cem KUM</v>
      </c>
      <c r="H14" s="680"/>
      <c r="I14" s="685"/>
      <c r="J14" s="671" t="str">
        <f>VLOOKUP(J12,'Course List (program)'!$G$2:$L$100,3,FALSE)</f>
        <v>Öğr. Gör. Orhun ALKAN</v>
      </c>
      <c r="K14" s="671" t="str">
        <f>VLOOKUP(K12,'Course List (program)'!$G$2:$L$100,3,FALSE)</f>
        <v>Prof. Dr. Cengiz TOKLU</v>
      </c>
      <c r="L14" s="671" t="str">
        <f>VLOOKUP(L12,'Course List (program)'!$G$2:$L$100,3,FALSE)</f>
        <v>Prof. Dr. A. Zekiye ABALI</v>
      </c>
      <c r="M14" s="671" t="e">
        <f>VLOOKUP(M12,'Course List (program)'!$G$2:$L$100,3,FALSE)</f>
        <v>#N/A</v>
      </c>
      <c r="N14" s="673" t="str">
        <f>VLOOKUP(N12,'Course List (program)'!$G$2:$L$100,3,FALSE)</f>
        <v>Öğr. Gör. Cengiz GÖKÇE</v>
      </c>
    </row>
    <row r="15" spans="1:14" ht="20.100000000000001" customHeight="1" x14ac:dyDescent="0.35">
      <c r="A15" s="680"/>
      <c r="B15" s="685"/>
      <c r="C15" s="672">
        <f>VLOOKUP(C12,'Course List (program)'!$G$2:$L$100,6,FALSE)</f>
        <v>0</v>
      </c>
      <c r="D15" s="672" t="e">
        <f>VLOOKUP(D12,'Course List (program)'!$G$2:$L$100,6,FALSE)</f>
        <v>#N/A</v>
      </c>
      <c r="E15" s="672">
        <f>VLOOKUP(E12,'Course List (program)'!$G$2:$L$100,6,FALSE)</f>
        <v>0</v>
      </c>
      <c r="F15" s="672">
        <f>VLOOKUP(F12,'Course List (program)'!$G$2:$L$100,6,FALSE)</f>
        <v>0</v>
      </c>
      <c r="G15" s="674">
        <f>VLOOKUP(G12,'Course List (program)'!$G$2:$L$100,6,FALSE)</f>
        <v>0</v>
      </c>
      <c r="H15" s="680"/>
      <c r="I15" s="685"/>
      <c r="J15" s="672">
        <f>VLOOKUP(J12,'Course List (program)'!$G$2:$L$100,6,FALSE)</f>
        <v>0</v>
      </c>
      <c r="K15" s="672">
        <f>VLOOKUP(K12,'Course List (program)'!$G$2:$L$100,6,FALSE)</f>
        <v>0</v>
      </c>
      <c r="L15" s="672">
        <f>VLOOKUP(L12,'Course List (program)'!$G$2:$L$100,6,FALSE)</f>
        <v>0</v>
      </c>
      <c r="M15" s="672" t="e">
        <f>VLOOKUP(M12,'Course List (program)'!$G$2:$L$100,6,FALSE)</f>
        <v>#N/A</v>
      </c>
      <c r="N15" s="674">
        <f>VLOOKUP(N12,'Course List (program)'!$G$2:$L$100,6,FALSE)</f>
        <v>0</v>
      </c>
    </row>
    <row r="16" spans="1:14" s="693" customFormat="1" ht="20.100000000000001" customHeight="1" x14ac:dyDescent="0.35">
      <c r="A16" s="689">
        <v>0.5</v>
      </c>
      <c r="B16" s="690">
        <v>4</v>
      </c>
      <c r="C16" s="691" t="str">
        <f>Section1Draft!E33</f>
        <v>ARCH 251.11</v>
      </c>
      <c r="D16" s="691">
        <f>Section1Draft!F33</f>
        <v>0</v>
      </c>
      <c r="E16" s="691" t="str">
        <f>Section1Draft!G33</f>
        <v>ARCH 213.11</v>
      </c>
      <c r="F16" s="691" t="str">
        <f>Section1Draft!H33</f>
        <v>ARCH 243.11</v>
      </c>
      <c r="G16" s="692" t="str">
        <f>Section1Draft!I33</f>
        <v>ARCH 261.01</v>
      </c>
      <c r="H16" s="689">
        <v>0.5</v>
      </c>
      <c r="I16" s="690">
        <v>4</v>
      </c>
      <c r="J16" s="691" t="str">
        <f>Section1Draft!L33</f>
        <v>ARCH 252.11</v>
      </c>
      <c r="K16" s="691" t="str">
        <f>Section1Draft!M33</f>
        <v>ARCH 206.01</v>
      </c>
      <c r="L16" s="691" t="str">
        <f>Section1Draft!N33</f>
        <v>ARCH 244.11</v>
      </c>
      <c r="M16" s="691">
        <f>Section1Draft!O33</f>
        <v>0</v>
      </c>
      <c r="N16" s="692" t="str">
        <f>Section1Draft!P33</f>
        <v>ARCH 264.01</v>
      </c>
    </row>
    <row r="17" spans="1:14" ht="20.100000000000001" customHeight="1" x14ac:dyDescent="0.35">
      <c r="A17" s="679"/>
      <c r="B17" s="686"/>
      <c r="C17" s="671" t="str">
        <f>VLOOKUP(C16,'Course List (program)'!$G$2:$L$100,2,FALSE)</f>
        <v>Architectural Design Studio I</v>
      </c>
      <c r="D17" s="671" t="e">
        <f>VLOOKUP(D16,'Course List (program)'!$G$2:$L$100,2,FALSE)</f>
        <v>#N/A</v>
      </c>
      <c r="E17" s="671" t="str">
        <f>VLOOKUP(E16,'Course List (program)'!$G$2:$L$100,2,FALSE)</f>
        <v>Construction II</v>
      </c>
      <c r="F17" s="671" t="str">
        <f>VLOOKUP(F16,'Course List (program)'!$G$2:$L$100,2,FALSE)</f>
        <v>Theory of Buildings I</v>
      </c>
      <c r="G17" s="673" t="str">
        <f>VLOOKUP(G16,'Course List (program)'!$G$2:$L$100,2,FALSE)</f>
        <v>Building Statics</v>
      </c>
      <c r="H17" s="679"/>
      <c r="I17" s="686"/>
      <c r="J17" s="671" t="str">
        <f>VLOOKUP(J16,'Course List (program)'!$G$2:$L$100,2,FALSE)</f>
        <v>Architectural Design Studio II</v>
      </c>
      <c r="K17" s="671" t="str">
        <f>VLOOKUP(K16,'Course List (program)'!$G$2:$L$100,2,FALSE)</f>
        <v xml:space="preserve">History of Art II </v>
      </c>
      <c r="L17" s="671" t="str">
        <f>VLOOKUP(L16,'Course List (program)'!$G$2:$L$100,2,FALSE)</f>
        <v>Theory of Buildings II</v>
      </c>
      <c r="M17" s="671" t="e">
        <f>VLOOKUP(M16,'Course List (program)'!$G$2:$L$100,2,FALSE)</f>
        <v>#N/A</v>
      </c>
      <c r="N17" s="673" t="str">
        <f>VLOOKUP(N16,'Course List (program)'!$G$2:$L$100,2,FALSE)</f>
        <v xml:space="preserve">Mechanical and Electrical Building Services </v>
      </c>
    </row>
    <row r="18" spans="1:14" ht="20.100000000000001" customHeight="1" x14ac:dyDescent="0.35">
      <c r="A18" s="680"/>
      <c r="B18" s="685"/>
      <c r="C18" s="671" t="str">
        <f>VLOOKUP(C16,'Course List (program)'!$G$2:$L$100,3,FALSE)</f>
        <v>Doç. Orhan ÖZGÜNER</v>
      </c>
      <c r="D18" s="671" t="e">
        <f>VLOOKUP(D16,'Course List (program)'!$G$2:$L$100,3,FALSE)</f>
        <v>#N/A</v>
      </c>
      <c r="E18" s="671" t="str">
        <f>VLOOKUP(E16,'Course List (program)'!$G$2:$L$100,3,FALSE)</f>
        <v>Öğr. Gör. Gülçin SOYAK</v>
      </c>
      <c r="F18" s="671" t="str">
        <f>VLOOKUP(F16,'Course List (program)'!$G$2:$L$100,3,FALSE)</f>
        <v>Prof. Dr. A. Zekiye ABALI</v>
      </c>
      <c r="G18" s="673" t="str">
        <f>VLOOKUP(G16,'Course List (program)'!$G$2:$L$100,3,FALSE)</f>
        <v>Öğr. Gör. Cem KUM</v>
      </c>
      <c r="H18" s="680"/>
      <c r="I18" s="685"/>
      <c r="J18" s="671" t="str">
        <f>VLOOKUP(J16,'Course List (program)'!$G$2:$L$100,3,FALSE)</f>
        <v>Öğr. Gör. Orhun ALKAN</v>
      </c>
      <c r="K18" s="671" t="str">
        <f>VLOOKUP(K16,'Course List (program)'!$G$2:$L$100,3,FALSE)</f>
        <v>Yrd. Doç. Dr. Ayşe Nur EREK</v>
      </c>
      <c r="L18" s="671" t="str">
        <f>VLOOKUP(L16,'Course List (program)'!$G$2:$L$100,3,FALSE)</f>
        <v>Prof. Dr. A. Zekiye ABALI</v>
      </c>
      <c r="M18" s="671" t="e">
        <f>VLOOKUP(M16,'Course List (program)'!$G$2:$L$100,3,FALSE)</f>
        <v>#N/A</v>
      </c>
      <c r="N18" s="673" t="str">
        <f>VLOOKUP(N16,'Course List (program)'!$G$2:$L$100,3,FALSE)</f>
        <v>Öğr. Gör. Cengiz GÖKÇE</v>
      </c>
    </row>
    <row r="19" spans="1:14" ht="20.100000000000001" customHeight="1" x14ac:dyDescent="0.35">
      <c r="A19" s="680"/>
      <c r="B19" s="685"/>
      <c r="C19" s="672">
        <f>VLOOKUP(C16,'Course List (program)'!$G$2:$L$100,6,FALSE)</f>
        <v>0</v>
      </c>
      <c r="D19" s="672" t="e">
        <f>VLOOKUP(D16,'Course List (program)'!$G$2:$L$100,6,FALSE)</f>
        <v>#N/A</v>
      </c>
      <c r="E19" s="672">
        <f>VLOOKUP(E16,'Course List (program)'!$G$2:$L$100,6,FALSE)</f>
        <v>0</v>
      </c>
      <c r="F19" s="672">
        <f>VLOOKUP(F16,'Course List (program)'!$G$2:$L$100,6,FALSE)</f>
        <v>0</v>
      </c>
      <c r="G19" s="674">
        <f>VLOOKUP(G16,'Course List (program)'!$G$2:$L$100,6,FALSE)</f>
        <v>0</v>
      </c>
      <c r="H19" s="680"/>
      <c r="I19" s="685"/>
      <c r="J19" s="672">
        <f>VLOOKUP(J16,'Course List (program)'!$G$2:$L$100,6,FALSE)</f>
        <v>0</v>
      </c>
      <c r="K19" s="672">
        <f>VLOOKUP(K16,'Course List (program)'!$G$2:$L$100,6,FALSE)</f>
        <v>0</v>
      </c>
      <c r="L19" s="672">
        <f>VLOOKUP(L16,'Course List (program)'!$G$2:$L$100,6,FALSE)</f>
        <v>0</v>
      </c>
      <c r="M19" s="672" t="e">
        <f>VLOOKUP(M16,'Course List (program)'!$G$2:$L$100,6,FALSE)</f>
        <v>#N/A</v>
      </c>
      <c r="N19" s="674">
        <f>VLOOKUP(N16,'Course List (program)'!$G$2:$L$100,6,FALSE)</f>
        <v>0</v>
      </c>
    </row>
    <row r="20" spans="1:14" s="693" customFormat="1" ht="20.100000000000001" customHeight="1" x14ac:dyDescent="0.35">
      <c r="A20" s="695">
        <v>0.54166666666666663</v>
      </c>
      <c r="B20" s="696">
        <v>5</v>
      </c>
      <c r="C20" s="691">
        <f>Section1Draft!E35</f>
        <v>0</v>
      </c>
      <c r="D20" s="691" t="str">
        <f>Section1Draft!F35</f>
        <v>ARCH 261.01</v>
      </c>
      <c r="E20" s="691">
        <f>Section1Draft!G35</f>
        <v>0</v>
      </c>
      <c r="F20" s="691">
        <f>Section1Draft!H35</f>
        <v>0</v>
      </c>
      <c r="G20" s="692">
        <f>Section1Draft!I35</f>
        <v>0</v>
      </c>
      <c r="H20" s="695">
        <v>0.54166666666666663</v>
      </c>
      <c r="I20" s="696">
        <v>5</v>
      </c>
      <c r="J20" s="691">
        <f>Section1Draft!L35</f>
        <v>0</v>
      </c>
      <c r="K20" s="691" t="str">
        <f>Section1Draft!M35</f>
        <v>ARCH 206.01</v>
      </c>
      <c r="L20" s="691">
        <f>Section1Draft!N35</f>
        <v>0</v>
      </c>
      <c r="M20" s="691">
        <f>Section1Draft!O35</f>
        <v>0</v>
      </c>
      <c r="N20" s="692">
        <f>Section1Draft!P35</f>
        <v>0</v>
      </c>
    </row>
    <row r="21" spans="1:14" ht="20.100000000000001" customHeight="1" x14ac:dyDescent="0.35">
      <c r="A21" s="679"/>
      <c r="B21" s="686"/>
      <c r="C21" s="671" t="e">
        <f>VLOOKUP(C20,'Course List (program)'!$G$2:$L$100,2,FALSE)</f>
        <v>#N/A</v>
      </c>
      <c r="D21" s="671" t="str">
        <f>VLOOKUP(D20,'Course List (program)'!$G$2:$L$100,2,FALSE)</f>
        <v>Building Statics</v>
      </c>
      <c r="E21" s="671" t="e">
        <f>VLOOKUP(E20,'Course List (program)'!$G$2:$L$100,2,FALSE)</f>
        <v>#N/A</v>
      </c>
      <c r="F21" s="671" t="e">
        <f>VLOOKUP(F20,'Course List (program)'!$G$2:$L$100,2,FALSE)</f>
        <v>#N/A</v>
      </c>
      <c r="G21" s="673" t="e">
        <f>VLOOKUP(G20,'Course List (program)'!$G$2:$L$100,2,FALSE)</f>
        <v>#N/A</v>
      </c>
      <c r="H21" s="679"/>
      <c r="I21" s="686"/>
      <c r="J21" s="671" t="e">
        <f>VLOOKUP(J20,'Course List (program)'!$G$2:$L$100,2,FALSE)</f>
        <v>#N/A</v>
      </c>
      <c r="K21" s="671" t="str">
        <f>VLOOKUP(K20,'Course List (program)'!$G$2:$L$100,2,FALSE)</f>
        <v xml:space="preserve">History of Art II </v>
      </c>
      <c r="L21" s="671" t="e">
        <f>VLOOKUP(L20,'Course List (program)'!$G$2:$L$100,2,FALSE)</f>
        <v>#N/A</v>
      </c>
      <c r="M21" s="671" t="e">
        <f>VLOOKUP(M20,'Course List (program)'!$G$2:$L$100,2,FALSE)</f>
        <v>#N/A</v>
      </c>
      <c r="N21" s="673" t="e">
        <f>VLOOKUP(N20,'Course List (program)'!$G$2:$L$100,2,FALSE)</f>
        <v>#N/A</v>
      </c>
    </row>
    <row r="22" spans="1:14" ht="20.100000000000001" customHeight="1" x14ac:dyDescent="0.35">
      <c r="A22" s="680"/>
      <c r="B22" s="685"/>
      <c r="C22" s="671" t="e">
        <f>VLOOKUP(C20,'Course List (program)'!$G$2:$L$100,3,FALSE)</f>
        <v>#N/A</v>
      </c>
      <c r="D22" s="671" t="str">
        <f>VLOOKUP(D20,'Course List (program)'!$G$2:$L$100,3,FALSE)</f>
        <v>Öğr. Gör. Cem KUM</v>
      </c>
      <c r="E22" s="671" t="e">
        <f>VLOOKUP(E20,'Course List (program)'!$G$2:$L$100,3,FALSE)</f>
        <v>#N/A</v>
      </c>
      <c r="F22" s="671" t="e">
        <f>VLOOKUP(F20,'Course List (program)'!$G$2:$L$100,3,FALSE)</f>
        <v>#N/A</v>
      </c>
      <c r="G22" s="673" t="e">
        <f>VLOOKUP(G20,'Course List (program)'!$G$2:$L$100,3,FALSE)</f>
        <v>#N/A</v>
      </c>
      <c r="H22" s="680"/>
      <c r="I22" s="685"/>
      <c r="J22" s="671" t="e">
        <f>VLOOKUP(J20,'Course List (program)'!$G$2:$L$100,3,FALSE)</f>
        <v>#N/A</v>
      </c>
      <c r="K22" s="671" t="str">
        <f>VLOOKUP(K20,'Course List (program)'!$G$2:$L$100,3,FALSE)</f>
        <v>Yrd. Doç. Dr. Ayşe Nur EREK</v>
      </c>
      <c r="L22" s="671" t="e">
        <f>VLOOKUP(L20,'Course List (program)'!$G$2:$L$100,3,FALSE)</f>
        <v>#N/A</v>
      </c>
      <c r="M22" s="671" t="e">
        <f>VLOOKUP(M20,'Course List (program)'!$G$2:$L$100,3,FALSE)</f>
        <v>#N/A</v>
      </c>
      <c r="N22" s="673" t="e">
        <f>VLOOKUP(N20,'Course List (program)'!$G$2:$L$100,3,FALSE)</f>
        <v>#N/A</v>
      </c>
    </row>
    <row r="23" spans="1:14" ht="20.100000000000001" customHeight="1" x14ac:dyDescent="0.35">
      <c r="A23" s="680"/>
      <c r="B23" s="685"/>
      <c r="C23" s="672" t="e">
        <f>VLOOKUP(C20,'Course List (program)'!$G$2:$L$100,6,FALSE)</f>
        <v>#N/A</v>
      </c>
      <c r="D23" s="672">
        <f>VLOOKUP(D20,'Course List (program)'!$G$2:$L$100,6,FALSE)</f>
        <v>0</v>
      </c>
      <c r="E23" s="672" t="e">
        <f>VLOOKUP(E20,'Course List (program)'!$G$2:$L$100,6,FALSE)</f>
        <v>#N/A</v>
      </c>
      <c r="F23" s="672" t="e">
        <f>VLOOKUP(F20,'Course List (program)'!$G$2:$L$100,6,FALSE)</f>
        <v>#N/A</v>
      </c>
      <c r="G23" s="674" t="e">
        <f>VLOOKUP(G20,'Course List (program)'!$G$2:$L$100,6,FALSE)</f>
        <v>#N/A</v>
      </c>
      <c r="H23" s="680"/>
      <c r="I23" s="685"/>
      <c r="J23" s="672" t="e">
        <f>VLOOKUP(J20,'Course List (program)'!$G$2:$L$100,6,FALSE)</f>
        <v>#N/A</v>
      </c>
      <c r="K23" s="672">
        <f>VLOOKUP(K20,'Course List (program)'!$G$2:$L$100,6,FALSE)</f>
        <v>0</v>
      </c>
      <c r="L23" s="672" t="e">
        <f>VLOOKUP(L20,'Course List (program)'!$G$2:$L$100,6,FALSE)</f>
        <v>#N/A</v>
      </c>
      <c r="M23" s="672" t="e">
        <f>VLOOKUP(M20,'Course List (program)'!$G$2:$L$100,6,FALSE)</f>
        <v>#N/A</v>
      </c>
      <c r="N23" s="674" t="e">
        <f>VLOOKUP(N20,'Course List (program)'!$G$2:$L$100,6,FALSE)</f>
        <v>#N/A</v>
      </c>
    </row>
    <row r="24" spans="1:14" s="693" customFormat="1" ht="20.100000000000001" customHeight="1" x14ac:dyDescent="0.35">
      <c r="A24" s="689">
        <v>0.58333333333333337</v>
      </c>
      <c r="B24" s="690">
        <v>6</v>
      </c>
      <c r="C24" s="691" t="str">
        <f>Section1Draft!E37</f>
        <v>ARCH 251.11</v>
      </c>
      <c r="D24" s="691">
        <f>Section1Draft!F37</f>
        <v>0</v>
      </c>
      <c r="E24" s="691" t="str">
        <f>Section1Draft!G37</f>
        <v>ARCH 207.11</v>
      </c>
      <c r="F24" s="691">
        <f>Section1Draft!H37</f>
        <v>0</v>
      </c>
      <c r="G24" s="692">
        <f>Section1Draft!I37</f>
        <v>0</v>
      </c>
      <c r="H24" s="689">
        <v>0.58333333333333337</v>
      </c>
      <c r="I24" s="690">
        <v>6</v>
      </c>
      <c r="J24" s="691" t="str">
        <f>Section1Draft!L37</f>
        <v>ARCH 252.11</v>
      </c>
      <c r="K24" s="691">
        <f>Section1Draft!M37</f>
        <v>0</v>
      </c>
      <c r="L24" s="691" t="str">
        <f>Section1Draft!N37</f>
        <v>ARCH 214.11</v>
      </c>
      <c r="M24" s="691">
        <f>Section1Draft!O37</f>
        <v>0</v>
      </c>
      <c r="N24" s="692">
        <f>Section1Draft!P37</f>
        <v>0</v>
      </c>
    </row>
    <row r="25" spans="1:14" ht="20.100000000000001" customHeight="1" x14ac:dyDescent="0.35">
      <c r="A25" s="679"/>
      <c r="B25" s="686"/>
      <c r="C25" s="671" t="str">
        <f>VLOOKUP(C24,'Course List (program)'!$G$2:$L$100,2,FALSE)</f>
        <v>Architectural Design Studio I</v>
      </c>
      <c r="D25" s="671" t="e">
        <f>VLOOKUP(D24,'Course List (program)'!$G$2:$L$100,2,FALSE)</f>
        <v>#N/A</v>
      </c>
      <c r="E25" s="671" t="str">
        <f>VLOOKUP(E24,'Course List (program)'!$G$2:$L$100,2,FALSE)</f>
        <v>Architectural Presentation Techniques</v>
      </c>
      <c r="F25" s="671" t="e">
        <f>VLOOKUP(F24,'Course List (program)'!$G$2:$L$100,2,FALSE)</f>
        <v>#N/A</v>
      </c>
      <c r="G25" s="673" t="e">
        <f>VLOOKUP(G24,'Course List (program)'!$G$2:$L$100,2,FALSE)</f>
        <v>#N/A</v>
      </c>
      <c r="H25" s="679"/>
      <c r="I25" s="686"/>
      <c r="J25" s="671" t="str">
        <f>VLOOKUP(J24,'Course List (program)'!$G$2:$L$100,2,FALSE)</f>
        <v>Architectural Design Studio II</v>
      </c>
      <c r="K25" s="671" t="e">
        <f>VLOOKUP(K24,'Course List (program)'!$G$2:$L$100,2,FALSE)</f>
        <v>#N/A</v>
      </c>
      <c r="L25" s="671" t="str">
        <f>VLOOKUP(L24,'Course List (program)'!$G$2:$L$100,2,FALSE)</f>
        <v>Construction Project</v>
      </c>
      <c r="M25" s="671" t="e">
        <f>VLOOKUP(M24,'Course List (program)'!$G$2:$L$100,2,FALSE)</f>
        <v>#N/A</v>
      </c>
      <c r="N25" s="673" t="e">
        <f>VLOOKUP(N24,'Course List (program)'!$G$2:$L$100,2,FALSE)</f>
        <v>#N/A</v>
      </c>
    </row>
    <row r="26" spans="1:14" ht="20.100000000000001" customHeight="1" x14ac:dyDescent="0.35">
      <c r="A26" s="680"/>
      <c r="B26" s="685"/>
      <c r="C26" s="671" t="str">
        <f>VLOOKUP(C24,'Course List (program)'!$G$2:$L$100,3,FALSE)</f>
        <v>Doç. Orhan ÖZGÜNER</v>
      </c>
      <c r="D26" s="671" t="e">
        <f>VLOOKUP(D24,'Course List (program)'!$G$2:$L$100,3,FALSE)</f>
        <v>#N/A</v>
      </c>
      <c r="E26" s="671" t="str">
        <f>VLOOKUP(E24,'Course List (program)'!$G$2:$L$100,3,FALSE)</f>
        <v>Yrd. Doç. Dr. Murat ŞAHİN</v>
      </c>
      <c r="F26" s="671" t="e">
        <f>VLOOKUP(F24,'Course List (program)'!$G$2:$L$100,3,FALSE)</f>
        <v>#N/A</v>
      </c>
      <c r="G26" s="673" t="e">
        <f>VLOOKUP(G24,'Course List (program)'!$G$2:$L$100,3,FALSE)</f>
        <v>#N/A</v>
      </c>
      <c r="H26" s="680"/>
      <c r="I26" s="685"/>
      <c r="J26" s="671" t="str">
        <f>VLOOKUP(J24,'Course List (program)'!$G$2:$L$100,3,FALSE)</f>
        <v>Öğr. Gör. Orhun ALKAN</v>
      </c>
      <c r="K26" s="671" t="e">
        <f>VLOOKUP(K24,'Course List (program)'!$G$2:$L$100,3,FALSE)</f>
        <v>#N/A</v>
      </c>
      <c r="L26" s="671" t="str">
        <f>VLOOKUP(L24,'Course List (program)'!$G$2:$L$100,3,FALSE)</f>
        <v>Yrd. Doç. Dr. Kerem ERCOŞKUN</v>
      </c>
      <c r="M26" s="671" t="e">
        <f>VLOOKUP(M24,'Course List (program)'!$G$2:$L$100,3,FALSE)</f>
        <v>#N/A</v>
      </c>
      <c r="N26" s="673" t="e">
        <f>VLOOKUP(N24,'Course List (program)'!$G$2:$L$100,3,FALSE)</f>
        <v>#N/A</v>
      </c>
    </row>
    <row r="27" spans="1:14" ht="20.100000000000001" customHeight="1" x14ac:dyDescent="0.35">
      <c r="A27" s="680"/>
      <c r="B27" s="685"/>
      <c r="C27" s="672">
        <f>VLOOKUP(C24,'Course List (program)'!$G$2:$L$100,6,FALSE)</f>
        <v>0</v>
      </c>
      <c r="D27" s="672" t="e">
        <f>VLOOKUP(D24,'Course List (program)'!$G$2:$L$100,6,FALSE)</f>
        <v>#N/A</v>
      </c>
      <c r="E27" s="672">
        <f>VLOOKUP(E24,'Course List (program)'!$G$2:$L$100,6,FALSE)</f>
        <v>0</v>
      </c>
      <c r="F27" s="672" t="e">
        <f>VLOOKUP(F24,'Course List (program)'!$G$2:$L$100,6,FALSE)</f>
        <v>#N/A</v>
      </c>
      <c r="G27" s="674" t="e">
        <f>VLOOKUP(G24,'Course List (program)'!$G$2:$L$100,6,FALSE)</f>
        <v>#N/A</v>
      </c>
      <c r="H27" s="680"/>
      <c r="I27" s="685"/>
      <c r="J27" s="672">
        <f>VLOOKUP(J24,'Course List (program)'!$G$2:$L$100,6,FALSE)</f>
        <v>0</v>
      </c>
      <c r="K27" s="672" t="e">
        <f>VLOOKUP(K24,'Course List (program)'!$G$2:$L$100,6,FALSE)</f>
        <v>#N/A</v>
      </c>
      <c r="L27" s="672">
        <f>VLOOKUP(L24,'Course List (program)'!$G$2:$L$100,6,FALSE)</f>
        <v>0</v>
      </c>
      <c r="M27" s="672" t="e">
        <f>VLOOKUP(M24,'Course List (program)'!$G$2:$L$100,6,FALSE)</f>
        <v>#N/A</v>
      </c>
      <c r="N27" s="674" t="e">
        <f>VLOOKUP(N24,'Course List (program)'!$G$2:$L$100,6,FALSE)</f>
        <v>#N/A</v>
      </c>
    </row>
    <row r="28" spans="1:14" s="693" customFormat="1" ht="20.100000000000001" customHeight="1" x14ac:dyDescent="0.35">
      <c r="A28" s="689">
        <v>0.625</v>
      </c>
      <c r="B28" s="690">
        <v>7</v>
      </c>
      <c r="C28" s="691" t="str">
        <f>Section1Draft!E39</f>
        <v>ARCH 251.11</v>
      </c>
      <c r="D28" s="691">
        <f>Section1Draft!F39</f>
        <v>0</v>
      </c>
      <c r="E28" s="691" t="str">
        <f>Section1Draft!G39</f>
        <v>ARCH 207.11</v>
      </c>
      <c r="F28" s="691">
        <f>Section1Draft!H39</f>
        <v>0</v>
      </c>
      <c r="G28" s="692">
        <f>Section1Draft!I39</f>
        <v>0</v>
      </c>
      <c r="H28" s="689">
        <v>0.625</v>
      </c>
      <c r="I28" s="690">
        <v>7</v>
      </c>
      <c r="J28" s="691" t="str">
        <f>Section1Draft!L39</f>
        <v>ARCH 252.11</v>
      </c>
      <c r="K28" s="691">
        <f>Section1Draft!M39</f>
        <v>0</v>
      </c>
      <c r="L28" s="691" t="str">
        <f>Section1Draft!N39</f>
        <v>ARCH 214.11</v>
      </c>
      <c r="M28" s="691">
        <f>Section1Draft!O39</f>
        <v>0</v>
      </c>
      <c r="N28" s="692">
        <f>Section1Draft!P39</f>
        <v>0</v>
      </c>
    </row>
    <row r="29" spans="1:14" ht="20.100000000000001" customHeight="1" x14ac:dyDescent="0.35">
      <c r="A29" s="679"/>
      <c r="B29" s="686"/>
      <c r="C29" s="671" t="str">
        <f>VLOOKUP(C28,'Course List (program)'!$G$2:$L$100,2,FALSE)</f>
        <v>Architectural Design Studio I</v>
      </c>
      <c r="D29" s="671" t="e">
        <f>VLOOKUP(D28,'Course List (program)'!$G$2:$L$100,2,FALSE)</f>
        <v>#N/A</v>
      </c>
      <c r="E29" s="671" t="str">
        <f>VLOOKUP(E28,'Course List (program)'!$G$2:$L$100,2,FALSE)</f>
        <v>Architectural Presentation Techniques</v>
      </c>
      <c r="F29" s="671" t="e">
        <f>VLOOKUP(F28,'Course List (program)'!$G$2:$L$100,2,FALSE)</f>
        <v>#N/A</v>
      </c>
      <c r="G29" s="673" t="e">
        <f>VLOOKUP(G28,'Course List (program)'!$G$2:$L$100,2,FALSE)</f>
        <v>#N/A</v>
      </c>
      <c r="H29" s="679"/>
      <c r="I29" s="686"/>
      <c r="J29" s="671" t="str">
        <f>VLOOKUP(J28,'Course List (program)'!$G$2:$L$100,2,FALSE)</f>
        <v>Architectural Design Studio II</v>
      </c>
      <c r="K29" s="671" t="e">
        <f>VLOOKUP(K28,'Course List (program)'!$G$2:$L$100,2,FALSE)</f>
        <v>#N/A</v>
      </c>
      <c r="L29" s="671" t="str">
        <f>VLOOKUP(L28,'Course List (program)'!$G$2:$L$100,2,FALSE)</f>
        <v>Construction Project</v>
      </c>
      <c r="M29" s="671" t="e">
        <f>VLOOKUP(M28,'Course List (program)'!$G$2:$L$100,2,FALSE)</f>
        <v>#N/A</v>
      </c>
      <c r="N29" s="673" t="e">
        <f>VLOOKUP(N28,'Course List (program)'!$G$2:$L$100,2,FALSE)</f>
        <v>#N/A</v>
      </c>
    </row>
    <row r="30" spans="1:14" ht="20.100000000000001" customHeight="1" x14ac:dyDescent="0.35">
      <c r="A30" s="680"/>
      <c r="B30" s="685"/>
      <c r="C30" s="671" t="str">
        <f>VLOOKUP(C28,'Course List (program)'!$G$2:$L$100,3,FALSE)</f>
        <v>Doç. Orhan ÖZGÜNER</v>
      </c>
      <c r="D30" s="671" t="e">
        <f>VLOOKUP(D28,'Course List (program)'!$G$2:$L$100,3,FALSE)</f>
        <v>#N/A</v>
      </c>
      <c r="E30" s="671" t="str">
        <f>VLOOKUP(E28,'Course List (program)'!$G$2:$L$100,3,FALSE)</f>
        <v>Yrd. Doç. Dr. Murat ŞAHİN</v>
      </c>
      <c r="F30" s="671" t="e">
        <f>VLOOKUP(F28,'Course List (program)'!$G$2:$L$100,3,FALSE)</f>
        <v>#N/A</v>
      </c>
      <c r="G30" s="673" t="e">
        <f>VLOOKUP(G28,'Course List (program)'!$G$2:$L$100,3,FALSE)</f>
        <v>#N/A</v>
      </c>
      <c r="H30" s="680"/>
      <c r="I30" s="685"/>
      <c r="J30" s="671" t="str">
        <f>VLOOKUP(J28,'Course List (program)'!$G$2:$L$100,3,FALSE)</f>
        <v>Öğr. Gör. Orhun ALKAN</v>
      </c>
      <c r="K30" s="671" t="e">
        <f>VLOOKUP(K28,'Course List (program)'!$G$2:$L$100,3,FALSE)</f>
        <v>#N/A</v>
      </c>
      <c r="L30" s="671" t="str">
        <f>VLOOKUP(L28,'Course List (program)'!$G$2:$L$100,3,FALSE)</f>
        <v>Yrd. Doç. Dr. Kerem ERCOŞKUN</v>
      </c>
      <c r="M30" s="671" t="e">
        <f>VLOOKUP(M28,'Course List (program)'!$G$2:$L$100,3,FALSE)</f>
        <v>#N/A</v>
      </c>
      <c r="N30" s="673" t="e">
        <f>VLOOKUP(N28,'Course List (program)'!$G$2:$L$100,3,FALSE)</f>
        <v>#N/A</v>
      </c>
    </row>
    <row r="31" spans="1:14" ht="20.100000000000001" customHeight="1" x14ac:dyDescent="0.35">
      <c r="A31" s="680"/>
      <c r="B31" s="685"/>
      <c r="C31" s="672">
        <f>VLOOKUP(C28,'Course List (program)'!$G$2:$L$100,6,FALSE)</f>
        <v>0</v>
      </c>
      <c r="D31" s="672" t="e">
        <f>VLOOKUP(D28,'Course List (program)'!$G$2:$L$100,6,FALSE)</f>
        <v>#N/A</v>
      </c>
      <c r="E31" s="672">
        <f>VLOOKUP(E28,'Course List (program)'!$G$2:$L$100,6,FALSE)</f>
        <v>0</v>
      </c>
      <c r="F31" s="672" t="e">
        <f>VLOOKUP(F28,'Course List (program)'!$G$2:$L$100,6,FALSE)</f>
        <v>#N/A</v>
      </c>
      <c r="G31" s="674" t="e">
        <f>VLOOKUP(G28,'Course List (program)'!$G$2:$L$100,6,FALSE)</f>
        <v>#N/A</v>
      </c>
      <c r="H31" s="680"/>
      <c r="I31" s="685"/>
      <c r="J31" s="672">
        <f>VLOOKUP(J28,'Course List (program)'!$G$2:$L$100,6,FALSE)</f>
        <v>0</v>
      </c>
      <c r="K31" s="672" t="e">
        <f>VLOOKUP(K28,'Course List (program)'!$G$2:$L$100,6,FALSE)</f>
        <v>#N/A</v>
      </c>
      <c r="L31" s="672">
        <f>VLOOKUP(L28,'Course List (program)'!$G$2:$L$100,6,FALSE)</f>
        <v>0</v>
      </c>
      <c r="M31" s="672" t="e">
        <f>VLOOKUP(M28,'Course List (program)'!$G$2:$L$100,6,FALSE)</f>
        <v>#N/A</v>
      </c>
      <c r="N31" s="674" t="e">
        <f>VLOOKUP(N28,'Course List (program)'!$G$2:$L$100,6,FALSE)</f>
        <v>#N/A</v>
      </c>
    </row>
    <row r="32" spans="1:14" s="693" customFormat="1" ht="20.100000000000001" customHeight="1" x14ac:dyDescent="0.35">
      <c r="A32" s="689">
        <v>0.66666666666666663</v>
      </c>
      <c r="B32" s="690">
        <v>8</v>
      </c>
      <c r="C32" s="691" t="str">
        <f>Section1Draft!E41</f>
        <v>ARCH 251.11</v>
      </c>
      <c r="D32" s="691">
        <f>Section1Draft!F41</f>
        <v>0</v>
      </c>
      <c r="E32" s="691" t="str">
        <f>Section1Draft!G41</f>
        <v>ARCH 207.11</v>
      </c>
      <c r="F32" s="691">
        <f>Section1Draft!H41</f>
        <v>0</v>
      </c>
      <c r="G32" s="692">
        <f>Section1Draft!I41</f>
        <v>0</v>
      </c>
      <c r="H32" s="689">
        <v>0.66666666666666663</v>
      </c>
      <c r="I32" s="690">
        <v>8</v>
      </c>
      <c r="J32" s="691" t="str">
        <f>Section1Draft!L41</f>
        <v>ARCH 252.11</v>
      </c>
      <c r="K32" s="691" t="str">
        <f>Section1Draft!M41</f>
        <v>TKL 202.0A</v>
      </c>
      <c r="L32" s="691" t="str">
        <f>Section1Draft!N41</f>
        <v>ARCH 214.11</v>
      </c>
      <c r="M32" s="691">
        <f>Section1Draft!O41</f>
        <v>0</v>
      </c>
      <c r="N32" s="692">
        <f>Section1Draft!P41</f>
        <v>0</v>
      </c>
    </row>
    <row r="33" spans="1:28" ht="20.100000000000001" customHeight="1" x14ac:dyDescent="0.35">
      <c r="A33" s="679"/>
      <c r="B33" s="686"/>
      <c r="C33" s="671" t="str">
        <f>VLOOKUP(C32,'Course List (program)'!$G$2:$L$100,2,FALSE)</f>
        <v>Architectural Design Studio I</v>
      </c>
      <c r="D33" s="671" t="e">
        <f>VLOOKUP(D32,'Course List (program)'!$G$2:$L$100,2,FALSE)</f>
        <v>#N/A</v>
      </c>
      <c r="E33" s="671" t="str">
        <f>VLOOKUP(E32,'Course List (program)'!$G$2:$L$100,2,FALSE)</f>
        <v>Architectural Presentation Techniques</v>
      </c>
      <c r="F33" s="671" t="e">
        <f>VLOOKUP(F32,'Course List (program)'!$G$2:$L$100,2,FALSE)</f>
        <v>#N/A</v>
      </c>
      <c r="G33" s="673" t="e">
        <f>VLOOKUP(G32,'Course List (program)'!$G$2:$L$100,2,FALSE)</f>
        <v>#N/A</v>
      </c>
      <c r="H33" s="679"/>
      <c r="I33" s="686"/>
      <c r="J33" s="671" t="str">
        <f>VLOOKUP(J32,'Course List (program)'!$G$2:$L$100,2,FALSE)</f>
        <v>Architectural Design Studio II</v>
      </c>
      <c r="K33" s="671" t="str">
        <f>VLOOKUP(K32,'Course List (program)'!$G$2:$L$100,2,FALSE)</f>
        <v>Turkish II</v>
      </c>
      <c r="L33" s="671" t="str">
        <f>VLOOKUP(L32,'Course List (program)'!$G$2:$L$100,2,FALSE)</f>
        <v>Construction Project</v>
      </c>
      <c r="M33" s="671" t="e">
        <f>VLOOKUP(M32,'Course List (program)'!$G$2:$L$100,2,FALSE)</f>
        <v>#N/A</v>
      </c>
      <c r="N33" s="673" t="e">
        <f>VLOOKUP(N32,'Course List (program)'!$G$2:$L$100,2,FALSE)</f>
        <v>#N/A</v>
      </c>
    </row>
    <row r="34" spans="1:28" ht="20.100000000000001" customHeight="1" x14ac:dyDescent="0.35">
      <c r="A34" s="680"/>
      <c r="B34" s="685"/>
      <c r="C34" s="671" t="str">
        <f>VLOOKUP(C32,'Course List (program)'!$G$2:$L$100,3,FALSE)</f>
        <v>Doç. Orhan ÖZGÜNER</v>
      </c>
      <c r="D34" s="671" t="e">
        <f>VLOOKUP(D32,'Course List (program)'!$G$2:$L$100,3,FALSE)</f>
        <v>#N/A</v>
      </c>
      <c r="E34" s="671" t="str">
        <f>VLOOKUP(E32,'Course List (program)'!$G$2:$L$100,3,FALSE)</f>
        <v>Yrd. Doç. Dr. Murat ŞAHİN</v>
      </c>
      <c r="F34" s="671" t="e">
        <f>VLOOKUP(F32,'Course List (program)'!$G$2:$L$100,3,FALSE)</f>
        <v>#N/A</v>
      </c>
      <c r="G34" s="673" t="e">
        <f>VLOOKUP(G32,'Course List (program)'!$G$2:$L$100,3,FALSE)</f>
        <v>#N/A</v>
      </c>
      <c r="H34" s="680"/>
      <c r="I34" s="685"/>
      <c r="J34" s="671" t="str">
        <f>VLOOKUP(J32,'Course List (program)'!$G$2:$L$100,3,FALSE)</f>
        <v>Öğr. Gör. Orhun ALKAN</v>
      </c>
      <c r="K34" s="671" t="str">
        <f>VLOOKUP(K32,'Course List (program)'!$G$2:$L$100,3,FALSE)</f>
        <v>Rectorate3</v>
      </c>
      <c r="L34" s="671" t="str">
        <f>VLOOKUP(L32,'Course List (program)'!$G$2:$L$100,3,FALSE)</f>
        <v>Yrd. Doç. Dr. Kerem ERCOŞKUN</v>
      </c>
      <c r="M34" s="671" t="e">
        <f>VLOOKUP(M32,'Course List (program)'!$G$2:$L$100,3,FALSE)</f>
        <v>#N/A</v>
      </c>
      <c r="N34" s="673" t="e">
        <f>VLOOKUP(N32,'Course List (program)'!$G$2:$L$100,3,FALSE)</f>
        <v>#N/A</v>
      </c>
    </row>
    <row r="35" spans="1:28" ht="20.100000000000001" customHeight="1" x14ac:dyDescent="0.35">
      <c r="A35" s="680"/>
      <c r="B35" s="685"/>
      <c r="C35" s="672">
        <f>VLOOKUP(C32,'Course List (program)'!$G$2:$L$100,6,FALSE)</f>
        <v>0</v>
      </c>
      <c r="D35" s="672" t="e">
        <f>VLOOKUP(D32,'Course List (program)'!$G$2:$L$100,6,FALSE)</f>
        <v>#N/A</v>
      </c>
      <c r="E35" s="672">
        <f>VLOOKUP(E32,'Course List (program)'!$G$2:$L$100,6,FALSE)</f>
        <v>0</v>
      </c>
      <c r="F35" s="672" t="e">
        <f>VLOOKUP(F32,'Course List (program)'!$G$2:$L$100,6,FALSE)</f>
        <v>#N/A</v>
      </c>
      <c r="G35" s="674" t="e">
        <f>VLOOKUP(G32,'Course List (program)'!$G$2:$L$100,6,FALSE)</f>
        <v>#N/A</v>
      </c>
      <c r="H35" s="680"/>
      <c r="I35" s="685"/>
      <c r="J35" s="672">
        <f>VLOOKUP(J32,'Course List (program)'!$G$2:$L$100,6,FALSE)</f>
        <v>0</v>
      </c>
      <c r="K35" s="672">
        <f>VLOOKUP(K32,'Course List (program)'!$G$2:$L$100,6,FALSE)</f>
        <v>0</v>
      </c>
      <c r="L35" s="672">
        <f>VLOOKUP(L32,'Course List (program)'!$G$2:$L$100,6,FALSE)</f>
        <v>0</v>
      </c>
      <c r="M35" s="672" t="e">
        <f>VLOOKUP(M32,'Course List (program)'!$G$2:$L$100,6,FALSE)</f>
        <v>#N/A</v>
      </c>
      <c r="N35" s="674" t="e">
        <f>VLOOKUP(N32,'Course List (program)'!$G$2:$L$100,6,FALSE)</f>
        <v>#N/A</v>
      </c>
    </row>
    <row r="36" spans="1:28" s="693" customFormat="1" ht="20.100000000000001" customHeight="1" x14ac:dyDescent="0.35">
      <c r="A36" s="689">
        <v>0.70833333333333337</v>
      </c>
      <c r="B36" s="690">
        <v>9</v>
      </c>
      <c r="C36" s="691" t="str">
        <f>Section1Draft!E43</f>
        <v>ARCH 251.11</v>
      </c>
      <c r="D36" s="691">
        <f>Section1Draft!F43</f>
        <v>0</v>
      </c>
      <c r="E36" s="691" t="str">
        <f>Section1Draft!G43</f>
        <v>ARCH 207.11</v>
      </c>
      <c r="F36" s="691">
        <f>Section1Draft!H43</f>
        <v>0</v>
      </c>
      <c r="G36" s="692">
        <f>Section1Draft!I43</f>
        <v>0</v>
      </c>
      <c r="H36" s="689">
        <v>0.70833333333333337</v>
      </c>
      <c r="I36" s="690">
        <v>9</v>
      </c>
      <c r="J36" s="691" t="str">
        <f>Section1Draft!L43</f>
        <v>ARCH 252.11</v>
      </c>
      <c r="K36" s="691" t="str">
        <f>Section1Draft!M43</f>
        <v>TKL 202.0A</v>
      </c>
      <c r="L36" s="691" t="str">
        <f>Section1Draft!N43</f>
        <v>ARCH 214.11</v>
      </c>
      <c r="M36" s="691">
        <f>Section1Draft!O43</f>
        <v>0</v>
      </c>
      <c r="N36" s="692">
        <f>Section1Draft!P43</f>
        <v>0</v>
      </c>
    </row>
    <row r="37" spans="1:28" ht="20.100000000000001" customHeight="1" x14ac:dyDescent="0.35">
      <c r="A37" s="679"/>
      <c r="B37" s="686"/>
      <c r="C37" s="671" t="str">
        <f>VLOOKUP(C36,'Course List (program)'!$G$2:$L$100,2,FALSE)</f>
        <v>Architectural Design Studio I</v>
      </c>
      <c r="D37" s="671" t="e">
        <f>VLOOKUP(D36,'Course List (program)'!$G$2:$L$100,2,FALSE)</f>
        <v>#N/A</v>
      </c>
      <c r="E37" s="671" t="str">
        <f>VLOOKUP(E36,'Course List (program)'!$G$2:$L$100,2,FALSE)</f>
        <v>Architectural Presentation Techniques</v>
      </c>
      <c r="F37" s="671" t="e">
        <f>VLOOKUP(F36,'Course List (program)'!$G$2:$L$100,2,FALSE)</f>
        <v>#N/A</v>
      </c>
      <c r="G37" s="673" t="e">
        <f>VLOOKUP(G36,'Course List (program)'!$G$2:$L$100,2,FALSE)</f>
        <v>#N/A</v>
      </c>
      <c r="H37" s="679"/>
      <c r="I37" s="686"/>
      <c r="J37" s="671" t="str">
        <f>VLOOKUP(J36,'Course List (program)'!$G$2:$L$100,2,FALSE)</f>
        <v>Architectural Design Studio II</v>
      </c>
      <c r="K37" s="671" t="str">
        <f>VLOOKUP(K36,'Course List (program)'!$G$2:$L$100,2,FALSE)</f>
        <v>Turkish II</v>
      </c>
      <c r="L37" s="671" t="str">
        <f>VLOOKUP(L36,'Course List (program)'!$G$2:$L$100,2,FALSE)</f>
        <v>Construction Project</v>
      </c>
      <c r="M37" s="671" t="e">
        <f>VLOOKUP(M36,'Course List (program)'!$G$2:$L$100,2,FALSE)</f>
        <v>#N/A</v>
      </c>
      <c r="N37" s="673" t="e">
        <f>VLOOKUP(N36,'Course List (program)'!$G$2:$L$100,2,FALSE)</f>
        <v>#N/A</v>
      </c>
    </row>
    <row r="38" spans="1:28" ht="20.100000000000001" customHeight="1" x14ac:dyDescent="0.35">
      <c r="A38" s="680"/>
      <c r="B38" s="685"/>
      <c r="C38" s="671" t="str">
        <f>VLOOKUP(C36,'Course List (program)'!$G$2:$L$100,3,FALSE)</f>
        <v>Doç. Orhan ÖZGÜNER</v>
      </c>
      <c r="D38" s="671" t="e">
        <f>VLOOKUP(D36,'Course List (program)'!$G$2:$L$100,3,FALSE)</f>
        <v>#N/A</v>
      </c>
      <c r="E38" s="671" t="str">
        <f>VLOOKUP(E36,'Course List (program)'!$G$2:$L$100,3,FALSE)</f>
        <v>Yrd. Doç. Dr. Murat ŞAHİN</v>
      </c>
      <c r="F38" s="671" t="e">
        <f>VLOOKUP(F36,'Course List (program)'!$G$2:$L$100,3,FALSE)</f>
        <v>#N/A</v>
      </c>
      <c r="G38" s="673" t="e">
        <f>VLOOKUP(G36,'Course List (program)'!$G$2:$L$100,3,FALSE)</f>
        <v>#N/A</v>
      </c>
      <c r="H38" s="680"/>
      <c r="I38" s="685"/>
      <c r="J38" s="671" t="str">
        <f>VLOOKUP(J36,'Course List (program)'!$G$2:$L$100,3,FALSE)</f>
        <v>Öğr. Gör. Orhun ALKAN</v>
      </c>
      <c r="K38" s="671" t="str">
        <f>VLOOKUP(K36,'Course List (program)'!$G$2:$L$100,3,FALSE)</f>
        <v>Rectorate3</v>
      </c>
      <c r="L38" s="671" t="str">
        <f>VLOOKUP(L36,'Course List (program)'!$G$2:$L$100,3,FALSE)</f>
        <v>Yrd. Doç. Dr. Kerem ERCOŞKUN</v>
      </c>
      <c r="M38" s="671" t="e">
        <f>VLOOKUP(M36,'Course List (program)'!$G$2:$L$100,3,FALSE)</f>
        <v>#N/A</v>
      </c>
      <c r="N38" s="673" t="e">
        <f>VLOOKUP(N36,'Course List (program)'!$G$2:$L$100,3,FALSE)</f>
        <v>#N/A</v>
      </c>
    </row>
    <row r="39" spans="1:28" ht="20.100000000000001" customHeight="1" x14ac:dyDescent="0.35">
      <c r="A39" s="680"/>
      <c r="B39" s="685"/>
      <c r="C39" s="672">
        <f>VLOOKUP(C36,'Course List (program)'!$G$2:$L$100,6,FALSE)</f>
        <v>0</v>
      </c>
      <c r="D39" s="672" t="e">
        <f>VLOOKUP(D36,'Course List (program)'!$G$2:$L$100,6,FALSE)</f>
        <v>#N/A</v>
      </c>
      <c r="E39" s="672">
        <f>VLOOKUP(E36,'Course List (program)'!$G$2:$L$100,6,FALSE)</f>
        <v>0</v>
      </c>
      <c r="F39" s="672" t="e">
        <f>VLOOKUP(F36,'Course List (program)'!$G$2:$L$100,6,FALSE)</f>
        <v>#N/A</v>
      </c>
      <c r="G39" s="674" t="e">
        <f>VLOOKUP(G36,'Course List (program)'!$G$2:$L$100,6,FALSE)</f>
        <v>#N/A</v>
      </c>
      <c r="H39" s="680"/>
      <c r="I39" s="685"/>
      <c r="J39" s="672">
        <f>VLOOKUP(J36,'Course List (program)'!$G$2:$L$100,6,FALSE)</f>
        <v>0</v>
      </c>
      <c r="K39" s="672">
        <f>VLOOKUP(K36,'Course List (program)'!$G$2:$L$100,6,FALSE)</f>
        <v>0</v>
      </c>
      <c r="L39" s="672">
        <f>VLOOKUP(L36,'Course List (program)'!$G$2:$L$100,6,FALSE)</f>
        <v>0</v>
      </c>
      <c r="M39" s="672" t="e">
        <f>VLOOKUP(M36,'Course List (program)'!$G$2:$L$100,6,FALSE)</f>
        <v>#N/A</v>
      </c>
      <c r="N39" s="674" t="e">
        <f>VLOOKUP(N36,'Course List (program)'!$G$2:$L$100,6,FALSE)</f>
        <v>#N/A</v>
      </c>
    </row>
    <row r="40" spans="1:28" s="693" customFormat="1" ht="20.100000000000001" customHeight="1" x14ac:dyDescent="0.35">
      <c r="A40" s="695">
        <v>0.75</v>
      </c>
      <c r="B40" s="696">
        <v>10</v>
      </c>
      <c r="C40" s="691">
        <f>Section1Draft!E45</f>
        <v>0</v>
      </c>
      <c r="D40" s="691">
        <f>Section1Draft!F45</f>
        <v>0</v>
      </c>
      <c r="E40" s="691">
        <f>Section1Draft!G45</f>
        <v>0</v>
      </c>
      <c r="F40" s="691">
        <f>Section1Draft!H45</f>
        <v>0</v>
      </c>
      <c r="G40" s="692">
        <f>Section1Draft!I45</f>
        <v>0</v>
      </c>
      <c r="H40" s="695">
        <v>0.75</v>
      </c>
      <c r="I40" s="696">
        <v>10</v>
      </c>
      <c r="J40" s="691">
        <f>Section1Draft!L45</f>
        <v>0</v>
      </c>
      <c r="K40" s="691">
        <f>Section1Draft!M45</f>
        <v>0</v>
      </c>
      <c r="L40" s="691">
        <f>Section1Draft!N45</f>
        <v>0</v>
      </c>
      <c r="M40" s="691">
        <f>Section1Draft!O45</f>
        <v>0</v>
      </c>
      <c r="N40" s="692">
        <f>Section1Draft!P45</f>
        <v>0</v>
      </c>
    </row>
    <row r="41" spans="1:28" ht="20.100000000000001" customHeight="1" x14ac:dyDescent="0.35">
      <c r="A41" s="681"/>
      <c r="B41" s="686"/>
      <c r="C41" s="671" t="e">
        <f>VLOOKUP(C40,'Course List (program)'!$G$2:$L$100,2,FALSE)</f>
        <v>#N/A</v>
      </c>
      <c r="D41" s="671" t="e">
        <f>VLOOKUP(D40,'Course List (program)'!$G$2:$L$100,2,FALSE)</f>
        <v>#N/A</v>
      </c>
      <c r="E41" s="671" t="e">
        <f>VLOOKUP(E40,'Course List (program)'!$G$2:$L$100,2,FALSE)</f>
        <v>#N/A</v>
      </c>
      <c r="F41" s="671" t="e">
        <f>VLOOKUP(F40,'Course List (program)'!$G$2:$L$100,2,FALSE)</f>
        <v>#N/A</v>
      </c>
      <c r="G41" s="673" t="e">
        <f>VLOOKUP(G40,'Course List (program)'!$G$2:$L$100,2,FALSE)</f>
        <v>#N/A</v>
      </c>
      <c r="H41" s="681"/>
      <c r="I41" s="686"/>
      <c r="J41" s="671" t="e">
        <f>VLOOKUP(J40,'Course List (program)'!$G$2:$L$100,2,FALSE)</f>
        <v>#N/A</v>
      </c>
      <c r="K41" s="671" t="e">
        <f>VLOOKUP(K40,'Course List (program)'!$G$2:$L$100,2,FALSE)</f>
        <v>#N/A</v>
      </c>
      <c r="L41" s="671" t="e">
        <f>VLOOKUP(L40,'Course List (program)'!$G$2:$L$100,2,FALSE)</f>
        <v>#N/A</v>
      </c>
      <c r="M41" s="671" t="e">
        <f>VLOOKUP(M40,'Course List (program)'!$G$2:$L$100,2,FALSE)</f>
        <v>#N/A</v>
      </c>
      <c r="N41" s="673" t="e">
        <f>VLOOKUP(N40,'Course List (program)'!$G$2:$L$100,2,FALSE)</f>
        <v>#N/A</v>
      </c>
    </row>
    <row r="42" spans="1:28" ht="20.100000000000001" customHeight="1" x14ac:dyDescent="0.35">
      <c r="A42" s="681"/>
      <c r="B42" s="686"/>
      <c r="C42" s="671" t="e">
        <f>VLOOKUP(C40,'Course List (program)'!$G$2:$L$100,3,FALSE)</f>
        <v>#N/A</v>
      </c>
      <c r="D42" s="671" t="e">
        <f>VLOOKUP(D40,'Course List (program)'!$G$2:$L$100,3,FALSE)</f>
        <v>#N/A</v>
      </c>
      <c r="E42" s="671" t="e">
        <f>VLOOKUP(E40,'Course List (program)'!$G$2:$L$100,3,FALSE)</f>
        <v>#N/A</v>
      </c>
      <c r="F42" s="671" t="e">
        <f>VLOOKUP(F40,'Course List (program)'!$G$2:$L$100,3,FALSE)</f>
        <v>#N/A</v>
      </c>
      <c r="G42" s="673" t="e">
        <f>VLOOKUP(G40,'Course List (program)'!$G$2:$L$100,3,FALSE)</f>
        <v>#N/A</v>
      </c>
      <c r="H42" s="681"/>
      <c r="I42" s="686"/>
      <c r="J42" s="671" t="e">
        <f>VLOOKUP(J40,'Course List (program)'!$G$2:$L$100,3,FALSE)</f>
        <v>#N/A</v>
      </c>
      <c r="K42" s="671" t="e">
        <f>VLOOKUP(K40,'Course List (program)'!$G$2:$L$100,3,FALSE)</f>
        <v>#N/A</v>
      </c>
      <c r="L42" s="671" t="e">
        <f>VLOOKUP(L40,'Course List (program)'!$G$2:$L$100,3,FALSE)</f>
        <v>#N/A</v>
      </c>
      <c r="M42" s="671" t="e">
        <f>VLOOKUP(M40,'Course List (program)'!$G$2:$L$100,3,FALSE)</f>
        <v>#N/A</v>
      </c>
      <c r="N42" s="673" t="e">
        <f>VLOOKUP(N40,'Course List (program)'!$G$2:$L$100,3,FALSE)</f>
        <v>#N/A</v>
      </c>
    </row>
    <row r="43" spans="1:28" ht="20.100000000000001" customHeight="1" thickBot="1" x14ac:dyDescent="0.4">
      <c r="A43" s="682"/>
      <c r="B43" s="687"/>
      <c r="C43" s="675" t="e">
        <f>VLOOKUP(C40,'Course List (program)'!$G$2:$L$100,6,FALSE)</f>
        <v>#N/A</v>
      </c>
      <c r="D43" s="675" t="e">
        <f>VLOOKUP(D40,'Course List (program)'!$G$2:$L$100,6,FALSE)</f>
        <v>#N/A</v>
      </c>
      <c r="E43" s="675" t="e">
        <f>VLOOKUP(E40,'Course List (program)'!$G$2:$L$100,6,FALSE)</f>
        <v>#N/A</v>
      </c>
      <c r="F43" s="675" t="e">
        <f>VLOOKUP(F40,'Course List (program)'!$G$2:$L$100,6,FALSE)</f>
        <v>#N/A</v>
      </c>
      <c r="G43" s="676" t="e">
        <f>VLOOKUP(G40,'Course List (program)'!$G$2:$L$100,6,FALSE)</f>
        <v>#N/A</v>
      </c>
      <c r="H43" s="682"/>
      <c r="I43" s="687"/>
      <c r="J43" s="675" t="e">
        <f>VLOOKUP(J40,'Course List (program)'!$G$2:$L$100,6,FALSE)</f>
        <v>#N/A</v>
      </c>
      <c r="K43" s="675" t="e">
        <f>VLOOKUP(K40,'Course List (program)'!$G$2:$L$100,6,FALSE)</f>
        <v>#N/A</v>
      </c>
      <c r="L43" s="675" t="e">
        <f>VLOOKUP(L40,'Course List (program)'!$G$2:$L$100,6,FALSE)</f>
        <v>#N/A</v>
      </c>
      <c r="M43" s="675" t="e">
        <f>VLOOKUP(M40,'Course List (program)'!$G$2:$L$100,6,FALSE)</f>
        <v>#N/A</v>
      </c>
      <c r="N43" s="676" t="e">
        <f>VLOOKUP(N40,'Course List (program)'!$G$2:$L$100,6,FALSE)</f>
        <v>#N/A</v>
      </c>
    </row>
    <row r="44" spans="1:28" s="700" customFormat="1" ht="30" customHeight="1" x14ac:dyDescent="0.3">
      <c r="A44" s="1068" t="s">
        <v>721</v>
      </c>
      <c r="B44" s="1069"/>
      <c r="C44" s="698" t="s">
        <v>148</v>
      </c>
      <c r="D44" s="698" t="s">
        <v>149</v>
      </c>
      <c r="E44" s="698" t="s">
        <v>150</v>
      </c>
      <c r="F44" s="698" t="s">
        <v>151</v>
      </c>
      <c r="G44" s="699" t="s">
        <v>152</v>
      </c>
      <c r="H44" s="1068" t="s">
        <v>725</v>
      </c>
      <c r="I44" s="1069"/>
      <c r="J44" s="698" t="s">
        <v>148</v>
      </c>
      <c r="K44" s="698" t="s">
        <v>149</v>
      </c>
      <c r="L44" s="698" t="s">
        <v>150</v>
      </c>
      <c r="M44" s="698" t="s">
        <v>151</v>
      </c>
      <c r="N44" s="699" t="s">
        <v>152</v>
      </c>
    </row>
    <row r="45" spans="1:28" ht="30" customHeight="1" x14ac:dyDescent="0.25">
      <c r="A45" s="1070"/>
      <c r="B45" s="1071"/>
      <c r="C45" s="667">
        <v>1</v>
      </c>
      <c r="D45" s="667">
        <v>2</v>
      </c>
      <c r="E45" s="667">
        <v>3</v>
      </c>
      <c r="F45" s="667">
        <v>4</v>
      </c>
      <c r="G45" s="668">
        <v>5</v>
      </c>
      <c r="H45" s="1070"/>
      <c r="I45" s="1071"/>
      <c r="J45" s="667">
        <v>1</v>
      </c>
      <c r="K45" s="667">
        <v>2</v>
      </c>
      <c r="L45" s="667">
        <v>3</v>
      </c>
      <c r="M45" s="667">
        <v>4</v>
      </c>
      <c r="N45" s="668">
        <v>5</v>
      </c>
      <c r="AB45" s="669" t="s">
        <v>388</v>
      </c>
    </row>
    <row r="46" spans="1:28" s="693" customFormat="1" ht="20.100000000000001" customHeight="1" x14ac:dyDescent="0.35">
      <c r="A46" s="689">
        <v>0.375</v>
      </c>
      <c r="B46" s="690">
        <v>1</v>
      </c>
      <c r="C46" s="691" t="str">
        <f>Section2Draft!$E$27</f>
        <v>ARCH 251.12</v>
      </c>
      <c r="D46" s="691">
        <f>Section2Draft!F27</f>
        <v>0</v>
      </c>
      <c r="E46" s="691">
        <f>Section2Draft!G27</f>
        <v>0</v>
      </c>
      <c r="F46" s="691">
        <f>Section2Draft!H27</f>
        <v>0</v>
      </c>
      <c r="G46" s="691">
        <f>Section2Draft!I27</f>
        <v>0</v>
      </c>
      <c r="H46" s="689">
        <v>0.375</v>
      </c>
      <c r="I46" s="690">
        <v>1</v>
      </c>
      <c r="J46" s="691" t="str">
        <f>Section2Draft!L27</f>
        <v>ARCH 252.12</v>
      </c>
      <c r="K46" s="691">
        <f>Section2Draft!M27</f>
        <v>0</v>
      </c>
      <c r="L46" s="691">
        <f>Section2Draft!N27</f>
        <v>0</v>
      </c>
      <c r="M46" s="691">
        <f>Section2Draft!O27</f>
        <v>0</v>
      </c>
      <c r="N46" s="692">
        <f>Section2Draft!P27</f>
        <v>0</v>
      </c>
      <c r="AB46" s="694" t="s">
        <v>389</v>
      </c>
    </row>
    <row r="47" spans="1:28" ht="20.100000000000001" customHeight="1" x14ac:dyDescent="0.35">
      <c r="A47" s="678"/>
      <c r="B47" s="685"/>
      <c r="C47" s="671" t="str">
        <f>VLOOKUP(C46,'Course List (program)'!$G$2:$L$100,2,FALSE)</f>
        <v>Architectural Design Studio I</v>
      </c>
      <c r="D47" s="671" t="e">
        <f>VLOOKUP(D46,'Course List (program)'!$G$2:$L$100,2,FALSE)</f>
        <v>#N/A</v>
      </c>
      <c r="E47" s="671" t="e">
        <f>VLOOKUP(E46,'Course List (program)'!$G$2:$L$100,2,FALSE)</f>
        <v>#N/A</v>
      </c>
      <c r="F47" s="671" t="e">
        <f>VLOOKUP(F46,'Course List (program)'!$G$2:$L$100,2,FALSE)</f>
        <v>#N/A</v>
      </c>
      <c r="G47" s="671" t="e">
        <f>VLOOKUP(G46,'Course List (program)'!$G$2:$L$100,2,FALSE)</f>
        <v>#N/A</v>
      </c>
      <c r="H47" s="678"/>
      <c r="I47" s="685"/>
      <c r="J47" s="671" t="str">
        <f>VLOOKUP(J46,'Course List (program)'!$G$2:$L$100,2,FALSE)</f>
        <v>Architectural Design Studio II</v>
      </c>
      <c r="K47" s="671" t="e">
        <f>VLOOKUP(K46,'Course List (program)'!$G$2:$L$100,2,FALSE)</f>
        <v>#N/A</v>
      </c>
      <c r="L47" s="671" t="e">
        <f>VLOOKUP(L46,'Course List (program)'!$G$2:$L$100,2,FALSE)</f>
        <v>#N/A</v>
      </c>
      <c r="M47" s="671" t="e">
        <f>VLOOKUP(M46,'Course List (program)'!$G$2:$L$100,2,FALSE)</f>
        <v>#N/A</v>
      </c>
      <c r="N47" s="673" t="e">
        <f>VLOOKUP(N46,'Course List (program)'!$G$2:$L$100,2,FALSE)</f>
        <v>#N/A</v>
      </c>
      <c r="AB47" s="669"/>
    </row>
    <row r="48" spans="1:28" ht="20.100000000000001" customHeight="1" x14ac:dyDescent="0.35">
      <c r="A48" s="678"/>
      <c r="B48" s="685"/>
      <c r="C48" s="671" t="str">
        <f>VLOOKUP(C46,'Course List (program)'!$G$2:$L$100,3,FALSE)</f>
        <v>Prof. Dr. Yavuz KOŞANER</v>
      </c>
      <c r="D48" s="671" t="e">
        <f>VLOOKUP(D46,'Course List (program)'!$G$2:$L$100,3,FALSE)</f>
        <v>#N/A</v>
      </c>
      <c r="E48" s="671" t="e">
        <f>VLOOKUP(E46,'Course List (program)'!$G$2:$L$100,3,FALSE)</f>
        <v>#N/A</v>
      </c>
      <c r="F48" s="671" t="e">
        <f>VLOOKUP(F46,'Course List (program)'!$G$2:$L$100,3,FALSE)</f>
        <v>#N/A</v>
      </c>
      <c r="G48" s="671" t="e">
        <f>VLOOKUP(G46,'Course List (program)'!$G$2:$L$100,3,FALSE)</f>
        <v>#N/A</v>
      </c>
      <c r="H48" s="678"/>
      <c r="I48" s="685"/>
      <c r="J48" s="671" t="str">
        <f>VLOOKUP(J46,'Course List (program)'!$G$2:$L$100,3,FALSE)</f>
        <v>Öğr. Gör. Nazmi KARAKUŞ</v>
      </c>
      <c r="K48" s="671" t="e">
        <f>VLOOKUP(K46,'Course List (program)'!$G$2:$L$100,3,FALSE)</f>
        <v>#N/A</v>
      </c>
      <c r="L48" s="671" t="e">
        <f>VLOOKUP(L46,'Course List (program)'!$G$2:$L$100,3,FALSE)</f>
        <v>#N/A</v>
      </c>
      <c r="M48" s="671" t="e">
        <f>VLOOKUP(M46,'Course List (program)'!$G$2:$L$100,3,FALSE)</f>
        <v>#N/A</v>
      </c>
      <c r="N48" s="673" t="e">
        <f>VLOOKUP(N46,'Course List (program)'!$G$2:$L$100,3,FALSE)</f>
        <v>#N/A</v>
      </c>
      <c r="AB48" s="669"/>
    </row>
    <row r="49" spans="1:28" ht="20.100000000000001" customHeight="1" x14ac:dyDescent="0.35">
      <c r="A49" s="679"/>
      <c r="B49" s="686"/>
      <c r="C49" s="672">
        <f>VLOOKUP(C46,'Course List (program)'!$G$2:$L$100,6,FALSE)</f>
        <v>0</v>
      </c>
      <c r="D49" s="672" t="e">
        <f>VLOOKUP(D46,'Course List (program)'!$G$2:$L$100,6,FALSE)</f>
        <v>#N/A</v>
      </c>
      <c r="E49" s="672" t="e">
        <f>VLOOKUP(E46,'Course List (program)'!$G$2:$L$100,6,FALSE)</f>
        <v>#N/A</v>
      </c>
      <c r="F49" s="672" t="e">
        <f>VLOOKUP(F46,'Course List (program)'!$G$2:$L$100,6,FALSE)</f>
        <v>#N/A</v>
      </c>
      <c r="G49" s="672" t="e">
        <f>VLOOKUP(G46,'Course List (program)'!$G$2:$L$100,6,FALSE)</f>
        <v>#N/A</v>
      </c>
      <c r="H49" s="679"/>
      <c r="I49" s="686"/>
      <c r="J49" s="672">
        <f>VLOOKUP(J46,'Course List (program)'!$G$2:$L$100,6,FALSE)</f>
        <v>0</v>
      </c>
      <c r="K49" s="672" t="e">
        <f>VLOOKUP(K46,'Course List (program)'!$G$2:$L$100,6,FALSE)</f>
        <v>#N/A</v>
      </c>
      <c r="L49" s="672" t="e">
        <f>VLOOKUP(L46,'Course List (program)'!$G$2:$L$100,6,FALSE)</f>
        <v>#N/A</v>
      </c>
      <c r="M49" s="672" t="e">
        <f>VLOOKUP(M46,'Course List (program)'!$G$2:$L$100,6,FALSE)</f>
        <v>#N/A</v>
      </c>
      <c r="N49" s="674" t="e">
        <f>VLOOKUP(N46,'Course List (program)'!$G$2:$L$100,6,FALSE)</f>
        <v>#N/A</v>
      </c>
      <c r="AB49" s="669" t="s">
        <v>390</v>
      </c>
    </row>
    <row r="50" spans="1:28" s="693" customFormat="1" ht="20.100000000000001" customHeight="1" x14ac:dyDescent="0.35">
      <c r="A50" s="689">
        <v>0.41666666666666669</v>
      </c>
      <c r="B50" s="690">
        <v>2</v>
      </c>
      <c r="C50" s="691" t="str">
        <f>Section2Draft!$E$29</f>
        <v>ARCH 251.12</v>
      </c>
      <c r="D50" s="691">
        <f>Section2Draft!F29</f>
        <v>0</v>
      </c>
      <c r="E50" s="691">
        <f>Section2Draft!G29</f>
        <v>0</v>
      </c>
      <c r="F50" s="691">
        <f>Section2Draft!H29</f>
        <v>0</v>
      </c>
      <c r="G50" s="691">
        <f>Section2Draft!I29</f>
        <v>0</v>
      </c>
      <c r="H50" s="689">
        <v>0.41666666666666669</v>
      </c>
      <c r="I50" s="690">
        <v>2</v>
      </c>
      <c r="J50" s="691" t="str">
        <f>Section2Draft!L29</f>
        <v>ARCH 252.12</v>
      </c>
      <c r="K50" s="691">
        <f>Section2Draft!M29</f>
        <v>0</v>
      </c>
      <c r="L50" s="691">
        <f>Section2Draft!N29</f>
        <v>0</v>
      </c>
      <c r="M50" s="691">
        <f>Section2Draft!O29</f>
        <v>0</v>
      </c>
      <c r="N50" s="692">
        <f>Section2Draft!P29</f>
        <v>0</v>
      </c>
      <c r="AB50" s="694" t="s">
        <v>391</v>
      </c>
    </row>
    <row r="51" spans="1:28" ht="20.100000000000001" customHeight="1" x14ac:dyDescent="0.35">
      <c r="A51" s="679"/>
      <c r="B51" s="686"/>
      <c r="C51" s="671" t="str">
        <f>VLOOKUP(C50,'Course List (program)'!$G$2:$L$100,2,FALSE)</f>
        <v>Architectural Design Studio I</v>
      </c>
      <c r="D51" s="671" t="e">
        <f>VLOOKUP(D50,'Course List (program)'!$G$2:$L$100,2,FALSE)</f>
        <v>#N/A</v>
      </c>
      <c r="E51" s="671" t="e">
        <f>VLOOKUP(E50,'Course List (program)'!$G$2:$L$100,2,FALSE)</f>
        <v>#N/A</v>
      </c>
      <c r="F51" s="671" t="e">
        <f>VLOOKUP(F50,'Course List (program)'!$G$2:$L$100,2,FALSE)</f>
        <v>#N/A</v>
      </c>
      <c r="G51" s="671" t="e">
        <f>VLOOKUP(G50,'Course List (program)'!$G$2:$L$100,2,FALSE)</f>
        <v>#N/A</v>
      </c>
      <c r="H51" s="679"/>
      <c r="I51" s="686"/>
      <c r="J51" s="671" t="str">
        <f>VLOOKUP(J50,'Course List (program)'!$G$2:$L$100,2,FALSE)</f>
        <v>Architectural Design Studio II</v>
      </c>
      <c r="K51" s="671" t="e">
        <f>VLOOKUP(K50,'Course List (program)'!$G$2:$L$100,2,FALSE)</f>
        <v>#N/A</v>
      </c>
      <c r="L51" s="671" t="e">
        <f>VLOOKUP(L50,'Course List (program)'!$G$2:$L$100,2,FALSE)</f>
        <v>#N/A</v>
      </c>
      <c r="M51" s="671" t="e">
        <f>VLOOKUP(M50,'Course List (program)'!$G$2:$L$100,2,FALSE)</f>
        <v>#N/A</v>
      </c>
      <c r="N51" s="673" t="e">
        <f>VLOOKUP(N50,'Course List (program)'!$G$2:$L$100,2,FALSE)</f>
        <v>#N/A</v>
      </c>
    </row>
    <row r="52" spans="1:28" ht="20.100000000000001" customHeight="1" x14ac:dyDescent="0.35">
      <c r="A52" s="680"/>
      <c r="B52" s="685"/>
      <c r="C52" s="671" t="str">
        <f>VLOOKUP(C50,'Course List (program)'!$G$2:$L$100,3,FALSE)</f>
        <v>Prof. Dr. Yavuz KOŞANER</v>
      </c>
      <c r="D52" s="671" t="e">
        <f>VLOOKUP(D50,'Course List (program)'!$G$2:$L$100,3,FALSE)</f>
        <v>#N/A</v>
      </c>
      <c r="E52" s="671" t="e">
        <f>VLOOKUP(E50,'Course List (program)'!$G$2:$L$100,3,FALSE)</f>
        <v>#N/A</v>
      </c>
      <c r="F52" s="671" t="e">
        <f>VLOOKUP(F50,'Course List (program)'!$G$2:$L$100,3,FALSE)</f>
        <v>#N/A</v>
      </c>
      <c r="G52" s="671" t="e">
        <f>VLOOKUP(G50,'Course List (program)'!$G$2:$L$100,3,FALSE)</f>
        <v>#N/A</v>
      </c>
      <c r="H52" s="680"/>
      <c r="I52" s="685"/>
      <c r="J52" s="671" t="str">
        <f>VLOOKUP(J50,'Course List (program)'!$G$2:$L$100,3,FALSE)</f>
        <v>Öğr. Gör. Nazmi KARAKUŞ</v>
      </c>
      <c r="K52" s="671" t="e">
        <f>VLOOKUP(K50,'Course List (program)'!$G$2:$L$100,3,FALSE)</f>
        <v>#N/A</v>
      </c>
      <c r="L52" s="671" t="e">
        <f>VLOOKUP(L50,'Course List (program)'!$G$2:$L$100,3,FALSE)</f>
        <v>#N/A</v>
      </c>
      <c r="M52" s="671" t="e">
        <f>VLOOKUP(M50,'Course List (program)'!$G$2:$L$100,3,FALSE)</f>
        <v>#N/A</v>
      </c>
      <c r="N52" s="673" t="e">
        <f>VLOOKUP(N50,'Course List (program)'!$G$2:$L$100,3,FALSE)</f>
        <v>#N/A</v>
      </c>
    </row>
    <row r="53" spans="1:28" ht="20.100000000000001" customHeight="1" x14ac:dyDescent="0.35">
      <c r="A53" s="680"/>
      <c r="B53" s="685"/>
      <c r="C53" s="672">
        <f>VLOOKUP(C50,'Course List (program)'!$G$2:$L$100,6,FALSE)</f>
        <v>0</v>
      </c>
      <c r="D53" s="672" t="e">
        <f>VLOOKUP(D50,'Course List (program)'!$G$2:$L$100,6,FALSE)</f>
        <v>#N/A</v>
      </c>
      <c r="E53" s="672" t="e">
        <f>VLOOKUP(E50,'Course List (program)'!$G$2:$L$100,6,FALSE)</f>
        <v>#N/A</v>
      </c>
      <c r="F53" s="672" t="e">
        <f>VLOOKUP(F50,'Course List (program)'!$G$2:$L$100,6,FALSE)</f>
        <v>#N/A</v>
      </c>
      <c r="G53" s="672" t="e">
        <f>VLOOKUP(G50,'Course List (program)'!$G$2:$L$100,6,FALSE)</f>
        <v>#N/A</v>
      </c>
      <c r="H53" s="680"/>
      <c r="I53" s="685"/>
      <c r="J53" s="672">
        <f>VLOOKUP(J50,'Course List (program)'!$G$2:$L$100,6,FALSE)</f>
        <v>0</v>
      </c>
      <c r="K53" s="672" t="e">
        <f>VLOOKUP(K50,'Course List (program)'!$G$2:$L$100,6,FALSE)</f>
        <v>#N/A</v>
      </c>
      <c r="L53" s="672" t="e">
        <f>VLOOKUP(L50,'Course List (program)'!$G$2:$L$100,6,FALSE)</f>
        <v>#N/A</v>
      </c>
      <c r="M53" s="672" t="e">
        <f>VLOOKUP(M50,'Course List (program)'!$G$2:$L$100,6,FALSE)</f>
        <v>#N/A</v>
      </c>
      <c r="N53" s="674" t="e">
        <f>VLOOKUP(N50,'Course List (program)'!$G$2:$L$100,6,FALSE)</f>
        <v>#N/A</v>
      </c>
    </row>
    <row r="54" spans="1:28" s="693" customFormat="1" ht="20.100000000000001" customHeight="1" x14ac:dyDescent="0.35">
      <c r="A54" s="689">
        <v>0.45833333333333331</v>
      </c>
      <c r="B54" s="690">
        <v>3</v>
      </c>
      <c r="C54" s="691" t="str">
        <f>Section2Draft!$E$31</f>
        <v>ARCH 251.12</v>
      </c>
      <c r="D54" s="691">
        <f>Section2Draft!F31</f>
        <v>0</v>
      </c>
      <c r="E54" s="691">
        <f>Section2Draft!G31</f>
        <v>0</v>
      </c>
      <c r="F54" s="691" t="str">
        <f>Section2Draft!H31</f>
        <v>ARCH 243.12</v>
      </c>
      <c r="G54" s="691">
        <f>Section2Draft!I31</f>
        <v>0</v>
      </c>
      <c r="H54" s="689">
        <v>0.45833333333333331</v>
      </c>
      <c r="I54" s="690">
        <v>3</v>
      </c>
      <c r="J54" s="691" t="str">
        <f>Section2Draft!L31</f>
        <v>ARCH 252.12</v>
      </c>
      <c r="K54" s="691">
        <f>Section2Draft!M31</f>
        <v>0</v>
      </c>
      <c r="L54" s="691" t="str">
        <f>Section2Draft!N31</f>
        <v>ARCH 244.12</v>
      </c>
      <c r="M54" s="691">
        <f>Section2Draft!O31</f>
        <v>0</v>
      </c>
      <c r="N54" s="692">
        <f>Section2Draft!P31</f>
        <v>0</v>
      </c>
    </row>
    <row r="55" spans="1:28" ht="20.100000000000001" customHeight="1" x14ac:dyDescent="0.35">
      <c r="A55" s="679"/>
      <c r="B55" s="686"/>
      <c r="C55" s="671" t="str">
        <f>VLOOKUP(C54,'Course List (program)'!$G$2:$L$100,2,FALSE)</f>
        <v>Architectural Design Studio I</v>
      </c>
      <c r="D55" s="671" t="e">
        <f>VLOOKUP(D54,'Course List (program)'!$G$2:$L$100,2,FALSE)</f>
        <v>#N/A</v>
      </c>
      <c r="E55" s="671" t="e">
        <f>VLOOKUP(E54,'Course List (program)'!$G$2:$L$100,2,FALSE)</f>
        <v>#N/A</v>
      </c>
      <c r="F55" s="671" t="str">
        <f>VLOOKUP(F54,'Course List (program)'!$G$2:$L$100,2,FALSE)</f>
        <v>Theory of Buildings I</v>
      </c>
      <c r="G55" s="671" t="e">
        <f>VLOOKUP(G54,'Course List (program)'!$G$2:$L$100,2,FALSE)</f>
        <v>#N/A</v>
      </c>
      <c r="H55" s="679"/>
      <c r="I55" s="686"/>
      <c r="J55" s="671" t="str">
        <f>VLOOKUP(J54,'Course List (program)'!$G$2:$L$100,2,FALSE)</f>
        <v>Architectural Design Studio II</v>
      </c>
      <c r="K55" s="671" t="e">
        <f>VLOOKUP(K54,'Course List (program)'!$G$2:$L$100,2,FALSE)</f>
        <v>#N/A</v>
      </c>
      <c r="L55" s="671" t="str">
        <f>VLOOKUP(L54,'Course List (program)'!$G$2:$L$100,2,FALSE)</f>
        <v>Theory of Buildings II</v>
      </c>
      <c r="M55" s="671" t="e">
        <f>VLOOKUP(M54,'Course List (program)'!$G$2:$L$100,2,FALSE)</f>
        <v>#N/A</v>
      </c>
      <c r="N55" s="673" t="e">
        <f>VLOOKUP(N54,'Course List (program)'!$G$2:$L$100,2,FALSE)</f>
        <v>#N/A</v>
      </c>
    </row>
    <row r="56" spans="1:28" ht="20.100000000000001" customHeight="1" x14ac:dyDescent="0.35">
      <c r="A56" s="680"/>
      <c r="B56" s="685"/>
      <c r="C56" s="671" t="str">
        <f>VLOOKUP(C54,'Course List (program)'!$G$2:$L$100,3,FALSE)</f>
        <v>Prof. Dr. Yavuz KOŞANER</v>
      </c>
      <c r="D56" s="671" t="e">
        <f>VLOOKUP(D54,'Course List (program)'!$G$2:$L$100,3,FALSE)</f>
        <v>#N/A</v>
      </c>
      <c r="E56" s="671" t="e">
        <f>VLOOKUP(E54,'Course List (program)'!$G$2:$L$100,3,FALSE)</f>
        <v>#N/A</v>
      </c>
      <c r="F56" s="671" t="str">
        <f>VLOOKUP(F54,'Course List (program)'!$G$2:$L$100,3,FALSE)</f>
        <v>Yrd. Doç. Dr. Hakan UZBERK</v>
      </c>
      <c r="G56" s="671" t="e">
        <f>VLOOKUP(G54,'Course List (program)'!$G$2:$L$100,3,FALSE)</f>
        <v>#N/A</v>
      </c>
      <c r="H56" s="680"/>
      <c r="I56" s="685"/>
      <c r="J56" s="671" t="str">
        <f>VLOOKUP(J54,'Course List (program)'!$G$2:$L$100,3,FALSE)</f>
        <v>Öğr. Gör. Nazmi KARAKUŞ</v>
      </c>
      <c r="K56" s="671" t="e">
        <f>VLOOKUP(K54,'Course List (program)'!$G$2:$L$100,3,FALSE)</f>
        <v>#N/A</v>
      </c>
      <c r="L56" s="671" t="str">
        <f>VLOOKUP(L54,'Course List (program)'!$G$2:$L$100,3,FALSE)</f>
        <v>Yrd. Doç. Dr. Sevim  ATEŞ</v>
      </c>
      <c r="M56" s="671" t="e">
        <f>VLOOKUP(M54,'Course List (program)'!$G$2:$L$100,3,FALSE)</f>
        <v>#N/A</v>
      </c>
      <c r="N56" s="673" t="e">
        <f>VLOOKUP(N54,'Course List (program)'!$G$2:$L$100,3,FALSE)</f>
        <v>#N/A</v>
      </c>
    </row>
    <row r="57" spans="1:28" ht="20.100000000000001" customHeight="1" x14ac:dyDescent="0.35">
      <c r="A57" s="680"/>
      <c r="B57" s="685"/>
      <c r="C57" s="672">
        <f>VLOOKUP(C54,'Course List (program)'!$G$2:$L$100,6,FALSE)</f>
        <v>0</v>
      </c>
      <c r="D57" s="672" t="e">
        <f>VLOOKUP(D54,'Course List (program)'!$G$2:$L$100,6,FALSE)</f>
        <v>#N/A</v>
      </c>
      <c r="E57" s="672" t="e">
        <f>VLOOKUP(E54,'Course List (program)'!$G$2:$L$100,6,FALSE)</f>
        <v>#N/A</v>
      </c>
      <c r="F57" s="672">
        <f>VLOOKUP(F54,'Course List (program)'!$G$2:$L$100,6,FALSE)</f>
        <v>0</v>
      </c>
      <c r="G57" s="672" t="e">
        <f>VLOOKUP(G54,'Course List (program)'!$G$2:$L$100,6,FALSE)</f>
        <v>#N/A</v>
      </c>
      <c r="H57" s="680"/>
      <c r="I57" s="685"/>
      <c r="J57" s="672">
        <f>VLOOKUP(J54,'Course List (program)'!$G$2:$L$100,6,FALSE)</f>
        <v>0</v>
      </c>
      <c r="K57" s="672" t="e">
        <f>VLOOKUP(K54,'Course List (program)'!$G$2:$L$100,6,FALSE)</f>
        <v>#N/A</v>
      </c>
      <c r="L57" s="672">
        <f>VLOOKUP(L54,'Course List (program)'!$G$2:$L$100,6,FALSE)</f>
        <v>0</v>
      </c>
      <c r="M57" s="672" t="e">
        <f>VLOOKUP(M54,'Course List (program)'!$G$2:$L$100,6,FALSE)</f>
        <v>#N/A</v>
      </c>
      <c r="N57" s="674" t="e">
        <f>VLOOKUP(N54,'Course List (program)'!$G$2:$L$100,6,FALSE)</f>
        <v>#N/A</v>
      </c>
    </row>
    <row r="58" spans="1:28" s="693" customFormat="1" ht="20.100000000000001" customHeight="1" x14ac:dyDescent="0.35">
      <c r="A58" s="689">
        <v>0.5</v>
      </c>
      <c r="B58" s="690">
        <v>4</v>
      </c>
      <c r="C58" s="691" t="str">
        <f>Section2Draft!$E$33</f>
        <v>ARCH 251.12</v>
      </c>
      <c r="D58" s="691">
        <f>Section2Draft!F33</f>
        <v>0</v>
      </c>
      <c r="E58" s="691">
        <f>Section2Draft!G33</f>
        <v>0</v>
      </c>
      <c r="F58" s="691" t="str">
        <f>Section2Draft!H33</f>
        <v>ARCH 243.12</v>
      </c>
      <c r="G58" s="691">
        <f>Section2Draft!I33</f>
        <v>0</v>
      </c>
      <c r="H58" s="689">
        <v>0.5</v>
      </c>
      <c r="I58" s="690">
        <v>4</v>
      </c>
      <c r="J58" s="691" t="str">
        <f>Section2Draft!L33</f>
        <v>ARCH 252.12</v>
      </c>
      <c r="K58" s="691">
        <f>Section2Draft!M33</f>
        <v>0</v>
      </c>
      <c r="L58" s="691" t="str">
        <f>Section2Draft!N33</f>
        <v>ARCH 244.12</v>
      </c>
      <c r="M58" s="691">
        <f>Section2Draft!O33</f>
        <v>0</v>
      </c>
      <c r="N58" s="692">
        <f>Section2Draft!P33</f>
        <v>0</v>
      </c>
    </row>
    <row r="59" spans="1:28" ht="20.100000000000001" customHeight="1" x14ac:dyDescent="0.35">
      <c r="A59" s="679"/>
      <c r="B59" s="686"/>
      <c r="C59" s="671" t="str">
        <f>VLOOKUP(C58,'Course List (program)'!$G$2:$L$100,2,FALSE)</f>
        <v>Architectural Design Studio I</v>
      </c>
      <c r="D59" s="671" t="e">
        <f>VLOOKUP(D58,'Course List (program)'!$G$2:$L$100,2,FALSE)</f>
        <v>#N/A</v>
      </c>
      <c r="E59" s="671" t="e">
        <f>VLOOKUP(E58,'Course List (program)'!$G$2:$L$100,2,FALSE)</f>
        <v>#N/A</v>
      </c>
      <c r="F59" s="671" t="str">
        <f>VLOOKUP(F58,'Course List (program)'!$G$2:$L$100,2,FALSE)</f>
        <v>Theory of Buildings I</v>
      </c>
      <c r="G59" s="671" t="e">
        <f>VLOOKUP(G58,'Course List (program)'!$G$2:$L$100,2,FALSE)</f>
        <v>#N/A</v>
      </c>
      <c r="H59" s="679"/>
      <c r="I59" s="686"/>
      <c r="J59" s="671" t="str">
        <f>VLOOKUP(J58,'Course List (program)'!$G$2:$L$100,2,FALSE)</f>
        <v>Architectural Design Studio II</v>
      </c>
      <c r="K59" s="671" t="e">
        <f>VLOOKUP(K58,'Course List (program)'!$G$2:$L$100,2,FALSE)</f>
        <v>#N/A</v>
      </c>
      <c r="L59" s="671" t="str">
        <f>VLOOKUP(L58,'Course List (program)'!$G$2:$L$100,2,FALSE)</f>
        <v>Theory of Buildings II</v>
      </c>
      <c r="M59" s="671" t="e">
        <f>VLOOKUP(M58,'Course List (program)'!$G$2:$L$100,2,FALSE)</f>
        <v>#N/A</v>
      </c>
      <c r="N59" s="673" t="e">
        <f>VLOOKUP(N58,'Course List (program)'!$G$2:$L$100,2,FALSE)</f>
        <v>#N/A</v>
      </c>
    </row>
    <row r="60" spans="1:28" ht="20.100000000000001" customHeight="1" x14ac:dyDescent="0.35">
      <c r="A60" s="680"/>
      <c r="B60" s="685"/>
      <c r="C60" s="671" t="str">
        <f>VLOOKUP(C58,'Course List (program)'!$G$2:$L$100,3,FALSE)</f>
        <v>Prof. Dr. Yavuz KOŞANER</v>
      </c>
      <c r="D60" s="671" t="e">
        <f>VLOOKUP(D58,'Course List (program)'!$G$2:$L$100,3,FALSE)</f>
        <v>#N/A</v>
      </c>
      <c r="E60" s="671" t="e">
        <f>VLOOKUP(E58,'Course List (program)'!$G$2:$L$100,3,FALSE)</f>
        <v>#N/A</v>
      </c>
      <c r="F60" s="671" t="str">
        <f>VLOOKUP(F58,'Course List (program)'!$G$2:$L$100,3,FALSE)</f>
        <v>Yrd. Doç. Dr. Hakan UZBERK</v>
      </c>
      <c r="G60" s="671" t="e">
        <f>VLOOKUP(G58,'Course List (program)'!$G$2:$L$100,3,FALSE)</f>
        <v>#N/A</v>
      </c>
      <c r="H60" s="680"/>
      <c r="I60" s="685"/>
      <c r="J60" s="671" t="str">
        <f>VLOOKUP(J58,'Course List (program)'!$G$2:$L$100,3,FALSE)</f>
        <v>Öğr. Gör. Nazmi KARAKUŞ</v>
      </c>
      <c r="K60" s="671" t="e">
        <f>VLOOKUP(K58,'Course List (program)'!$G$2:$L$100,3,FALSE)</f>
        <v>#N/A</v>
      </c>
      <c r="L60" s="671" t="str">
        <f>VLOOKUP(L58,'Course List (program)'!$G$2:$L$100,3,FALSE)</f>
        <v>Yrd. Doç. Dr. Sevim  ATEŞ</v>
      </c>
      <c r="M60" s="671" t="e">
        <f>VLOOKUP(M58,'Course List (program)'!$G$2:$L$100,3,FALSE)</f>
        <v>#N/A</v>
      </c>
      <c r="N60" s="673" t="e">
        <f>VLOOKUP(N58,'Course List (program)'!$G$2:$L$100,3,FALSE)</f>
        <v>#N/A</v>
      </c>
    </row>
    <row r="61" spans="1:28" ht="20.100000000000001" customHeight="1" x14ac:dyDescent="0.35">
      <c r="A61" s="680"/>
      <c r="B61" s="685"/>
      <c r="C61" s="672">
        <f>VLOOKUP(C58,'Course List (program)'!$G$2:$L$100,6,FALSE)</f>
        <v>0</v>
      </c>
      <c r="D61" s="672" t="e">
        <f>VLOOKUP(D58,'Course List (program)'!$G$2:$L$100,6,FALSE)</f>
        <v>#N/A</v>
      </c>
      <c r="E61" s="672" t="e">
        <f>VLOOKUP(E58,'Course List (program)'!$G$2:$L$100,6,FALSE)</f>
        <v>#N/A</v>
      </c>
      <c r="F61" s="672">
        <f>VLOOKUP(F58,'Course List (program)'!$G$2:$L$100,6,FALSE)</f>
        <v>0</v>
      </c>
      <c r="G61" s="672" t="e">
        <f>VLOOKUP(G58,'Course List (program)'!$G$2:$L$100,6,FALSE)</f>
        <v>#N/A</v>
      </c>
      <c r="H61" s="680"/>
      <c r="I61" s="685"/>
      <c r="J61" s="672">
        <f>VLOOKUP(J58,'Course List (program)'!$G$2:$L$100,6,FALSE)</f>
        <v>0</v>
      </c>
      <c r="K61" s="672" t="e">
        <f>VLOOKUP(K58,'Course List (program)'!$G$2:$L$100,6,FALSE)</f>
        <v>#N/A</v>
      </c>
      <c r="L61" s="672">
        <f>VLOOKUP(L58,'Course List (program)'!$G$2:$L$100,6,FALSE)</f>
        <v>0</v>
      </c>
      <c r="M61" s="672" t="e">
        <f>VLOOKUP(M58,'Course List (program)'!$G$2:$L$100,6,FALSE)</f>
        <v>#N/A</v>
      </c>
      <c r="N61" s="674" t="e">
        <f>VLOOKUP(N58,'Course List (program)'!$G$2:$L$100,6,FALSE)</f>
        <v>#N/A</v>
      </c>
    </row>
    <row r="62" spans="1:28" s="693" customFormat="1" ht="20.100000000000001" customHeight="1" x14ac:dyDescent="0.35">
      <c r="A62" s="695">
        <v>0.54166666666666663</v>
      </c>
      <c r="B62" s="696">
        <v>5</v>
      </c>
      <c r="C62" s="691">
        <f>Section2Draft!$E$35</f>
        <v>0</v>
      </c>
      <c r="D62" s="691">
        <f>Section2Draft!F35</f>
        <v>0</v>
      </c>
      <c r="E62" s="691">
        <f>Section2Draft!G35</f>
        <v>0</v>
      </c>
      <c r="F62" s="691">
        <f>Section2Draft!H35</f>
        <v>0</v>
      </c>
      <c r="G62" s="691">
        <f>Section2Draft!I35</f>
        <v>0</v>
      </c>
      <c r="H62" s="695">
        <v>0.54166666666666663</v>
      </c>
      <c r="I62" s="696">
        <v>5</v>
      </c>
      <c r="J62" s="691">
        <f>Section2Draft!L35</f>
        <v>0</v>
      </c>
      <c r="K62" s="691">
        <f>Section2Draft!M35</f>
        <v>0</v>
      </c>
      <c r="L62" s="691">
        <f>Section2Draft!N35</f>
        <v>0</v>
      </c>
      <c r="M62" s="691">
        <f>Section2Draft!O35</f>
        <v>0</v>
      </c>
      <c r="N62" s="692">
        <f>Section2Draft!P35</f>
        <v>0</v>
      </c>
    </row>
    <row r="63" spans="1:28" ht="20.100000000000001" customHeight="1" x14ac:dyDescent="0.35">
      <c r="A63" s="679"/>
      <c r="B63" s="686"/>
      <c r="C63" s="671" t="e">
        <f>VLOOKUP(C62,'Course List (program)'!$G$2:$L$100,2,FALSE)</f>
        <v>#N/A</v>
      </c>
      <c r="D63" s="671" t="e">
        <f>VLOOKUP(D62,'Course List (program)'!$G$2:$L$100,2,FALSE)</f>
        <v>#N/A</v>
      </c>
      <c r="E63" s="671" t="e">
        <f>VLOOKUP(E62,'Course List (program)'!$G$2:$L$100,2,FALSE)</f>
        <v>#N/A</v>
      </c>
      <c r="F63" s="671" t="e">
        <f>VLOOKUP(F62,'Course List (program)'!$G$2:$L$100,2,FALSE)</f>
        <v>#N/A</v>
      </c>
      <c r="G63" s="671" t="e">
        <f>VLOOKUP(G62,'Course List (program)'!$G$2:$L$100,2,FALSE)</f>
        <v>#N/A</v>
      </c>
      <c r="H63" s="679"/>
      <c r="I63" s="686"/>
      <c r="J63" s="671" t="e">
        <f>VLOOKUP(J62,'Course List (program)'!$G$2:$L$100,2,FALSE)</f>
        <v>#N/A</v>
      </c>
      <c r="K63" s="671" t="e">
        <f>VLOOKUP(K62,'Course List (program)'!$G$2:$L$100,2,FALSE)</f>
        <v>#N/A</v>
      </c>
      <c r="L63" s="671" t="e">
        <f>VLOOKUP(L62,'Course List (program)'!$G$2:$L$100,2,FALSE)</f>
        <v>#N/A</v>
      </c>
      <c r="M63" s="671" t="e">
        <f>VLOOKUP(M62,'Course List (program)'!$G$2:$L$100,2,FALSE)</f>
        <v>#N/A</v>
      </c>
      <c r="N63" s="673" t="e">
        <f>VLOOKUP(N62,'Course List (program)'!$G$2:$L$100,2,FALSE)</f>
        <v>#N/A</v>
      </c>
    </row>
    <row r="64" spans="1:28" ht="20.100000000000001" customHeight="1" x14ac:dyDescent="0.35">
      <c r="A64" s="680"/>
      <c r="B64" s="685"/>
      <c r="C64" s="671" t="e">
        <f>VLOOKUP(C62,'Course List (program)'!$G$2:$L$100,3,FALSE)</f>
        <v>#N/A</v>
      </c>
      <c r="D64" s="671" t="e">
        <f>VLOOKUP(D62,'Course List (program)'!$G$2:$L$100,3,FALSE)</f>
        <v>#N/A</v>
      </c>
      <c r="E64" s="671" t="e">
        <f>VLOOKUP(E62,'Course List (program)'!$G$2:$L$100,3,FALSE)</f>
        <v>#N/A</v>
      </c>
      <c r="F64" s="671" t="e">
        <f>VLOOKUP(F62,'Course List (program)'!$G$2:$L$100,3,FALSE)</f>
        <v>#N/A</v>
      </c>
      <c r="G64" s="671" t="e">
        <f>VLOOKUP(G62,'Course List (program)'!$G$2:$L$100,3,FALSE)</f>
        <v>#N/A</v>
      </c>
      <c r="H64" s="680"/>
      <c r="I64" s="685"/>
      <c r="J64" s="671" t="e">
        <f>VLOOKUP(J62,'Course List (program)'!$G$2:$L$100,3,FALSE)</f>
        <v>#N/A</v>
      </c>
      <c r="K64" s="671" t="e">
        <f>VLOOKUP(K62,'Course List (program)'!$G$2:$L$100,3,FALSE)</f>
        <v>#N/A</v>
      </c>
      <c r="L64" s="671" t="e">
        <f>VLOOKUP(L62,'Course List (program)'!$G$2:$L$100,3,FALSE)</f>
        <v>#N/A</v>
      </c>
      <c r="M64" s="671" t="e">
        <f>VLOOKUP(M62,'Course List (program)'!$G$2:$L$100,3,FALSE)</f>
        <v>#N/A</v>
      </c>
      <c r="N64" s="673" t="e">
        <f>VLOOKUP(N62,'Course List (program)'!$G$2:$L$100,3,FALSE)</f>
        <v>#N/A</v>
      </c>
    </row>
    <row r="65" spans="1:14" ht="20.100000000000001" customHeight="1" x14ac:dyDescent="0.35">
      <c r="A65" s="680"/>
      <c r="B65" s="685"/>
      <c r="C65" s="672" t="e">
        <f>VLOOKUP(C62,'Course List (program)'!$G$2:$L$100,6,FALSE)</f>
        <v>#N/A</v>
      </c>
      <c r="D65" s="672" t="e">
        <f>VLOOKUP(D62,'Course List (program)'!$G$2:$L$100,6,FALSE)</f>
        <v>#N/A</v>
      </c>
      <c r="E65" s="672" t="e">
        <f>VLOOKUP(E62,'Course List (program)'!$G$2:$L$100,6,FALSE)</f>
        <v>#N/A</v>
      </c>
      <c r="F65" s="672" t="e">
        <f>VLOOKUP(F62,'Course List (program)'!$G$2:$L$100,6,FALSE)</f>
        <v>#N/A</v>
      </c>
      <c r="G65" s="672" t="e">
        <f>VLOOKUP(G62,'Course List (program)'!$G$2:$L$100,6,FALSE)</f>
        <v>#N/A</v>
      </c>
      <c r="H65" s="680"/>
      <c r="I65" s="685"/>
      <c r="J65" s="672" t="e">
        <f>VLOOKUP(J62,'Course List (program)'!$G$2:$L$100,6,FALSE)</f>
        <v>#N/A</v>
      </c>
      <c r="K65" s="672" t="e">
        <f>VLOOKUP(K62,'Course List (program)'!$G$2:$L$100,6,FALSE)</f>
        <v>#N/A</v>
      </c>
      <c r="L65" s="672" t="e">
        <f>VLOOKUP(L62,'Course List (program)'!$G$2:$L$100,6,FALSE)</f>
        <v>#N/A</v>
      </c>
      <c r="M65" s="672" t="e">
        <f>VLOOKUP(M62,'Course List (program)'!$G$2:$L$100,6,FALSE)</f>
        <v>#N/A</v>
      </c>
      <c r="N65" s="674" t="e">
        <f>VLOOKUP(N62,'Course List (program)'!$G$2:$L$100,6,FALSE)</f>
        <v>#N/A</v>
      </c>
    </row>
    <row r="66" spans="1:14" s="693" customFormat="1" ht="20.100000000000001" customHeight="1" x14ac:dyDescent="0.35">
      <c r="A66" s="689">
        <v>0.58333333333333337</v>
      </c>
      <c r="B66" s="690">
        <v>6</v>
      </c>
      <c r="C66" s="691" t="str">
        <f>Section2Draft!$E$37</f>
        <v>ARCH 251.12</v>
      </c>
      <c r="D66" s="691">
        <f>Section2Draft!F37</f>
        <v>0</v>
      </c>
      <c r="E66" s="691">
        <f>Section2Draft!G37</f>
        <v>0</v>
      </c>
      <c r="F66" s="691">
        <f>Section2Draft!H37</f>
        <v>0</v>
      </c>
      <c r="G66" s="691">
        <f>Section2Draft!I37</f>
        <v>0</v>
      </c>
      <c r="H66" s="689">
        <v>0.58333333333333337</v>
      </c>
      <c r="I66" s="690">
        <v>6</v>
      </c>
      <c r="J66" s="691" t="str">
        <f>Section2Draft!L37</f>
        <v>ARCH 252.12</v>
      </c>
      <c r="K66" s="691" t="str">
        <f>Section2Draft!M37</f>
        <v>ARCH 214.12</v>
      </c>
      <c r="L66" s="691">
        <f>Section2Draft!N37</f>
        <v>0</v>
      </c>
      <c r="M66" s="691">
        <f>Section2Draft!O37</f>
        <v>0</v>
      </c>
      <c r="N66" s="692" t="str">
        <f>Section2Draft!P37</f>
        <v>ARCH 264.02</v>
      </c>
    </row>
    <row r="67" spans="1:14" ht="20.100000000000001" customHeight="1" x14ac:dyDescent="0.35">
      <c r="A67" s="679"/>
      <c r="B67" s="686"/>
      <c r="C67" s="671" t="str">
        <f>VLOOKUP(C66,'Course List (program)'!$G$2:$L$100,2,FALSE)</f>
        <v>Architectural Design Studio I</v>
      </c>
      <c r="D67" s="671" t="e">
        <f>VLOOKUP(D66,'Course List (program)'!$G$2:$L$100,2,FALSE)</f>
        <v>#N/A</v>
      </c>
      <c r="E67" s="671" t="e">
        <f>VLOOKUP(E66,'Course List (program)'!$G$2:$L$100,2,FALSE)</f>
        <v>#N/A</v>
      </c>
      <c r="F67" s="671" t="e">
        <f>VLOOKUP(F66,'Course List (program)'!$G$2:$L$100,2,FALSE)</f>
        <v>#N/A</v>
      </c>
      <c r="G67" s="671" t="e">
        <f>VLOOKUP(G66,'Course List (program)'!$G$2:$L$100,2,FALSE)</f>
        <v>#N/A</v>
      </c>
      <c r="H67" s="679"/>
      <c r="I67" s="686"/>
      <c r="J67" s="671" t="str">
        <f>VLOOKUP(J66,'Course List (program)'!$G$2:$L$100,2,FALSE)</f>
        <v>Architectural Design Studio II</v>
      </c>
      <c r="K67" s="671" t="str">
        <f>VLOOKUP(K66,'Course List (program)'!$G$2:$L$100,2,FALSE)</f>
        <v>Construction Project</v>
      </c>
      <c r="L67" s="671" t="e">
        <f>VLOOKUP(L66,'Course List (program)'!$G$2:$L$100,2,FALSE)</f>
        <v>#N/A</v>
      </c>
      <c r="M67" s="671" t="e">
        <f>VLOOKUP(M66,'Course List (program)'!$G$2:$L$100,2,FALSE)</f>
        <v>#N/A</v>
      </c>
      <c r="N67" s="673" t="str">
        <f>VLOOKUP(N66,'Course List (program)'!$G$2:$L$100,2,FALSE)</f>
        <v xml:space="preserve">Mechanical and Electrical Building Services </v>
      </c>
    </row>
    <row r="68" spans="1:14" ht="20.100000000000001" customHeight="1" x14ac:dyDescent="0.35">
      <c r="A68" s="680"/>
      <c r="B68" s="685"/>
      <c r="C68" s="671" t="str">
        <f>VLOOKUP(C66,'Course List (program)'!$G$2:$L$100,3,FALSE)</f>
        <v>Prof. Dr. Yavuz KOŞANER</v>
      </c>
      <c r="D68" s="671" t="e">
        <f>VLOOKUP(D66,'Course List (program)'!$G$2:$L$100,3,FALSE)</f>
        <v>#N/A</v>
      </c>
      <c r="E68" s="671" t="e">
        <f>VLOOKUP(E66,'Course List (program)'!$G$2:$L$100,3,FALSE)</f>
        <v>#N/A</v>
      </c>
      <c r="F68" s="671" t="e">
        <f>VLOOKUP(F66,'Course List (program)'!$G$2:$L$100,3,FALSE)</f>
        <v>#N/A</v>
      </c>
      <c r="G68" s="671" t="e">
        <f>VLOOKUP(G66,'Course List (program)'!$G$2:$L$100,3,FALSE)</f>
        <v>#N/A</v>
      </c>
      <c r="H68" s="680"/>
      <c r="I68" s="685"/>
      <c r="J68" s="671" t="str">
        <f>VLOOKUP(J66,'Course List (program)'!$G$2:$L$100,3,FALSE)</f>
        <v>Öğr. Gör. Nazmi KARAKUŞ</v>
      </c>
      <c r="K68" s="671" t="str">
        <f>VLOOKUP(K66,'Course List (program)'!$G$2:$L$100,3,FALSE)</f>
        <v>Prof. Dr. Yavuz KOŞANER</v>
      </c>
      <c r="L68" s="671" t="e">
        <f>VLOOKUP(L66,'Course List (program)'!$G$2:$L$100,3,FALSE)</f>
        <v>#N/A</v>
      </c>
      <c r="M68" s="671" t="e">
        <f>VLOOKUP(M66,'Course List (program)'!$G$2:$L$100,3,FALSE)</f>
        <v>#N/A</v>
      </c>
      <c r="N68" s="673" t="str">
        <f>VLOOKUP(N66,'Course List (program)'!$G$2:$L$100,3,FALSE)</f>
        <v>Öğr. Gör. Cengiz GÖKÇE</v>
      </c>
    </row>
    <row r="69" spans="1:14" ht="20.100000000000001" customHeight="1" x14ac:dyDescent="0.35">
      <c r="A69" s="680"/>
      <c r="B69" s="685"/>
      <c r="C69" s="672">
        <f>VLOOKUP(C66,'Course List (program)'!$G$2:$L$100,6,FALSE)</f>
        <v>0</v>
      </c>
      <c r="D69" s="672" t="e">
        <f>VLOOKUP(D66,'Course List (program)'!$G$2:$L$100,6,FALSE)</f>
        <v>#N/A</v>
      </c>
      <c r="E69" s="672" t="e">
        <f>VLOOKUP(E66,'Course List (program)'!$G$2:$L$100,6,FALSE)</f>
        <v>#N/A</v>
      </c>
      <c r="F69" s="672" t="e">
        <f>VLOOKUP(F66,'Course List (program)'!$G$2:$L$100,6,FALSE)</f>
        <v>#N/A</v>
      </c>
      <c r="G69" s="672" t="e">
        <f>VLOOKUP(G66,'Course List (program)'!$G$2:$L$100,6,FALSE)</f>
        <v>#N/A</v>
      </c>
      <c r="H69" s="680"/>
      <c r="I69" s="685"/>
      <c r="J69" s="672">
        <f>VLOOKUP(J66,'Course List (program)'!$G$2:$L$100,6,FALSE)</f>
        <v>0</v>
      </c>
      <c r="K69" s="672">
        <f>VLOOKUP(K66,'Course List (program)'!$G$2:$L$100,6,FALSE)</f>
        <v>0</v>
      </c>
      <c r="L69" s="672" t="e">
        <f>VLOOKUP(L66,'Course List (program)'!$G$2:$L$100,6,FALSE)</f>
        <v>#N/A</v>
      </c>
      <c r="M69" s="672" t="e">
        <f>VLOOKUP(M66,'Course List (program)'!$G$2:$L$100,6,FALSE)</f>
        <v>#N/A</v>
      </c>
      <c r="N69" s="674">
        <f>VLOOKUP(N66,'Course List (program)'!$G$2:$L$100,6,FALSE)</f>
        <v>0</v>
      </c>
    </row>
    <row r="70" spans="1:14" s="693" customFormat="1" ht="20.100000000000001" customHeight="1" x14ac:dyDescent="0.35">
      <c r="A70" s="689">
        <v>0.625</v>
      </c>
      <c r="B70" s="690">
        <v>7</v>
      </c>
      <c r="C70" s="691" t="str">
        <f>Section2Draft!$E$39</f>
        <v>ARCH 251.12</v>
      </c>
      <c r="D70" s="691">
        <f>Section2Draft!F39</f>
        <v>0</v>
      </c>
      <c r="E70" s="691">
        <f>Section2Draft!G39</f>
        <v>0</v>
      </c>
      <c r="F70" s="691">
        <f>Section2Draft!H39</f>
        <v>0</v>
      </c>
      <c r="G70" s="691">
        <f>Section2Draft!I39</f>
        <v>0</v>
      </c>
      <c r="H70" s="689">
        <v>0.625</v>
      </c>
      <c r="I70" s="690">
        <v>7</v>
      </c>
      <c r="J70" s="691" t="str">
        <f>Section2Draft!L39</f>
        <v>ARCH 252.12</v>
      </c>
      <c r="K70" s="691" t="str">
        <f>Section2Draft!M39</f>
        <v>ARCH 214.12</v>
      </c>
      <c r="L70" s="691">
        <f>Section2Draft!N39</f>
        <v>0</v>
      </c>
      <c r="M70" s="691">
        <f>Section2Draft!O39</f>
        <v>0</v>
      </c>
      <c r="N70" s="692" t="str">
        <f>Section2Draft!P39</f>
        <v>ARCH 264.02</v>
      </c>
    </row>
    <row r="71" spans="1:14" ht="20.100000000000001" customHeight="1" x14ac:dyDescent="0.35">
      <c r="A71" s="679"/>
      <c r="B71" s="686"/>
      <c r="C71" s="671" t="str">
        <f>VLOOKUP(C70,'Course List (program)'!$G$2:$L$100,2,FALSE)</f>
        <v>Architectural Design Studio I</v>
      </c>
      <c r="D71" s="671" t="e">
        <f>VLOOKUP(D70,'Course List (program)'!$G$2:$L$100,2,FALSE)</f>
        <v>#N/A</v>
      </c>
      <c r="E71" s="671" t="e">
        <f>VLOOKUP(E70,'Course List (program)'!$G$2:$L$100,2,FALSE)</f>
        <v>#N/A</v>
      </c>
      <c r="F71" s="671" t="e">
        <f>VLOOKUP(F70,'Course List (program)'!$G$2:$L$100,2,FALSE)</f>
        <v>#N/A</v>
      </c>
      <c r="G71" s="671" t="e">
        <f>VLOOKUP(G70,'Course List (program)'!$G$2:$L$100,2,FALSE)</f>
        <v>#N/A</v>
      </c>
      <c r="H71" s="679"/>
      <c r="I71" s="686"/>
      <c r="J71" s="671" t="str">
        <f>VLOOKUP(J70,'Course List (program)'!$G$2:$L$100,2,FALSE)</f>
        <v>Architectural Design Studio II</v>
      </c>
      <c r="K71" s="671" t="str">
        <f>VLOOKUP(K70,'Course List (program)'!$G$2:$L$100,2,FALSE)</f>
        <v>Construction Project</v>
      </c>
      <c r="L71" s="671" t="e">
        <f>VLOOKUP(L70,'Course List (program)'!$G$2:$L$100,2,FALSE)</f>
        <v>#N/A</v>
      </c>
      <c r="M71" s="671" t="e">
        <f>VLOOKUP(M70,'Course List (program)'!$G$2:$L$100,2,FALSE)</f>
        <v>#N/A</v>
      </c>
      <c r="N71" s="673" t="str">
        <f>VLOOKUP(N70,'Course List (program)'!$G$2:$L$100,2,FALSE)</f>
        <v xml:space="preserve">Mechanical and Electrical Building Services </v>
      </c>
    </row>
    <row r="72" spans="1:14" ht="20.100000000000001" customHeight="1" x14ac:dyDescent="0.35">
      <c r="A72" s="680"/>
      <c r="B72" s="685"/>
      <c r="C72" s="671" t="str">
        <f>VLOOKUP(C70,'Course List (program)'!$G$2:$L$100,3,FALSE)</f>
        <v>Prof. Dr. Yavuz KOŞANER</v>
      </c>
      <c r="D72" s="671" t="e">
        <f>VLOOKUP(D70,'Course List (program)'!$G$2:$L$100,3,FALSE)</f>
        <v>#N/A</v>
      </c>
      <c r="E72" s="671" t="e">
        <f>VLOOKUP(E70,'Course List (program)'!$G$2:$L$100,3,FALSE)</f>
        <v>#N/A</v>
      </c>
      <c r="F72" s="671" t="e">
        <f>VLOOKUP(F70,'Course List (program)'!$G$2:$L$100,3,FALSE)</f>
        <v>#N/A</v>
      </c>
      <c r="G72" s="671" t="e">
        <f>VLOOKUP(G70,'Course List (program)'!$G$2:$L$100,3,FALSE)</f>
        <v>#N/A</v>
      </c>
      <c r="H72" s="680"/>
      <c r="I72" s="685"/>
      <c r="J72" s="671" t="str">
        <f>VLOOKUP(J70,'Course List (program)'!$G$2:$L$100,3,FALSE)</f>
        <v>Öğr. Gör. Nazmi KARAKUŞ</v>
      </c>
      <c r="K72" s="671" t="str">
        <f>VLOOKUP(K70,'Course List (program)'!$G$2:$L$100,3,FALSE)</f>
        <v>Prof. Dr. Yavuz KOŞANER</v>
      </c>
      <c r="L72" s="671" t="e">
        <f>VLOOKUP(L70,'Course List (program)'!$G$2:$L$100,3,FALSE)</f>
        <v>#N/A</v>
      </c>
      <c r="M72" s="671" t="e">
        <f>VLOOKUP(M70,'Course List (program)'!$G$2:$L$100,3,FALSE)</f>
        <v>#N/A</v>
      </c>
      <c r="N72" s="673" t="str">
        <f>VLOOKUP(N70,'Course List (program)'!$G$2:$L$100,3,FALSE)</f>
        <v>Öğr. Gör. Cengiz GÖKÇE</v>
      </c>
    </row>
    <row r="73" spans="1:14" ht="20.100000000000001" customHeight="1" x14ac:dyDescent="0.35">
      <c r="A73" s="680"/>
      <c r="B73" s="685"/>
      <c r="C73" s="672">
        <f>VLOOKUP(C70,'Course List (program)'!$G$2:$L$100,6,FALSE)</f>
        <v>0</v>
      </c>
      <c r="D73" s="672" t="e">
        <f>VLOOKUP(D70,'Course List (program)'!$G$2:$L$100,6,FALSE)</f>
        <v>#N/A</v>
      </c>
      <c r="E73" s="672" t="e">
        <f>VLOOKUP(E70,'Course List (program)'!$G$2:$L$100,6,FALSE)</f>
        <v>#N/A</v>
      </c>
      <c r="F73" s="672" t="e">
        <f>VLOOKUP(F70,'Course List (program)'!$G$2:$L$100,6,FALSE)</f>
        <v>#N/A</v>
      </c>
      <c r="G73" s="672" t="e">
        <f>VLOOKUP(G70,'Course List (program)'!$G$2:$L$100,6,FALSE)</f>
        <v>#N/A</v>
      </c>
      <c r="H73" s="680"/>
      <c r="I73" s="685"/>
      <c r="J73" s="672">
        <f>VLOOKUP(J70,'Course List (program)'!$G$2:$L$100,6,FALSE)</f>
        <v>0</v>
      </c>
      <c r="K73" s="672">
        <f>VLOOKUP(K70,'Course List (program)'!$G$2:$L$100,6,FALSE)</f>
        <v>0</v>
      </c>
      <c r="L73" s="672" t="e">
        <f>VLOOKUP(L70,'Course List (program)'!$G$2:$L$100,6,FALSE)</f>
        <v>#N/A</v>
      </c>
      <c r="M73" s="672" t="e">
        <f>VLOOKUP(M70,'Course List (program)'!$G$2:$L$100,6,FALSE)</f>
        <v>#N/A</v>
      </c>
      <c r="N73" s="674">
        <f>VLOOKUP(N70,'Course List (program)'!$G$2:$L$100,6,FALSE)</f>
        <v>0</v>
      </c>
    </row>
    <row r="74" spans="1:14" s="693" customFormat="1" ht="20.100000000000001" customHeight="1" x14ac:dyDescent="0.35">
      <c r="A74" s="689">
        <v>0.66666666666666663</v>
      </c>
      <c r="B74" s="690">
        <v>8</v>
      </c>
      <c r="C74" s="691" t="str">
        <f>Section2Draft!$E$41</f>
        <v>ARCH 251.12</v>
      </c>
      <c r="D74" s="691">
        <f>Section2Draft!F41</f>
        <v>0</v>
      </c>
      <c r="E74" s="691">
        <f>Section2Draft!G41</f>
        <v>0</v>
      </c>
      <c r="F74" s="691">
        <f>Section2Draft!H41</f>
        <v>0</v>
      </c>
      <c r="G74" s="691">
        <f>Section2Draft!I41</f>
        <v>0</v>
      </c>
      <c r="H74" s="689">
        <v>0.66666666666666663</v>
      </c>
      <c r="I74" s="690">
        <v>8</v>
      </c>
      <c r="J74" s="691" t="str">
        <f>Section2Draft!L41</f>
        <v>ARCH 252.12</v>
      </c>
      <c r="K74" s="691" t="str">
        <f>Section2Draft!M41</f>
        <v>ARCH 214.12</v>
      </c>
      <c r="L74" s="691">
        <f>Section2Draft!N41</f>
        <v>0</v>
      </c>
      <c r="M74" s="691">
        <f>Section2Draft!O41</f>
        <v>0</v>
      </c>
      <c r="N74" s="692" t="str">
        <f>Section2Draft!P41</f>
        <v>ARCH 264.02</v>
      </c>
    </row>
    <row r="75" spans="1:14" ht="20.100000000000001" customHeight="1" x14ac:dyDescent="0.35">
      <c r="A75" s="679"/>
      <c r="B75" s="686"/>
      <c r="C75" s="671" t="str">
        <f>VLOOKUP(C74,'Course List (program)'!$G$2:$L$100,2,FALSE)</f>
        <v>Architectural Design Studio I</v>
      </c>
      <c r="D75" s="671" t="e">
        <f>VLOOKUP(D74,'Course List (program)'!$G$2:$L$100,2,FALSE)</f>
        <v>#N/A</v>
      </c>
      <c r="E75" s="671" t="e">
        <f>VLOOKUP(E74,'Course List (program)'!$G$2:$L$100,2,FALSE)</f>
        <v>#N/A</v>
      </c>
      <c r="F75" s="671" t="e">
        <f>VLOOKUP(F74,'Course List (program)'!$G$2:$L$100,2,FALSE)</f>
        <v>#N/A</v>
      </c>
      <c r="G75" s="671" t="e">
        <f>VLOOKUP(G74,'Course List (program)'!$G$2:$L$100,2,FALSE)</f>
        <v>#N/A</v>
      </c>
      <c r="H75" s="679"/>
      <c r="I75" s="686"/>
      <c r="J75" s="671" t="str">
        <f>VLOOKUP(J74,'Course List (program)'!$G$2:$L$100,2,FALSE)</f>
        <v>Architectural Design Studio II</v>
      </c>
      <c r="K75" s="671" t="str">
        <f>VLOOKUP(K74,'Course List (program)'!$G$2:$L$100,2,FALSE)</f>
        <v>Construction Project</v>
      </c>
      <c r="L75" s="671" t="e">
        <f>VLOOKUP(L74,'Course List (program)'!$G$2:$L$100,2,FALSE)</f>
        <v>#N/A</v>
      </c>
      <c r="M75" s="671" t="e">
        <f>VLOOKUP(M74,'Course List (program)'!$G$2:$L$100,2,FALSE)</f>
        <v>#N/A</v>
      </c>
      <c r="N75" s="673" t="str">
        <f>VLOOKUP(N74,'Course List (program)'!$G$2:$L$100,2,FALSE)</f>
        <v xml:space="preserve">Mechanical and Electrical Building Services </v>
      </c>
    </row>
    <row r="76" spans="1:14" ht="20.100000000000001" customHeight="1" x14ac:dyDescent="0.35">
      <c r="A76" s="680"/>
      <c r="B76" s="685"/>
      <c r="C76" s="671" t="str">
        <f>VLOOKUP(C74,'Course List (program)'!$G$2:$L$100,3,FALSE)</f>
        <v>Prof. Dr. Yavuz KOŞANER</v>
      </c>
      <c r="D76" s="671" t="e">
        <f>VLOOKUP(D74,'Course List (program)'!$G$2:$L$100,3,FALSE)</f>
        <v>#N/A</v>
      </c>
      <c r="E76" s="671" t="e">
        <f>VLOOKUP(E74,'Course List (program)'!$G$2:$L$100,3,FALSE)</f>
        <v>#N/A</v>
      </c>
      <c r="F76" s="671" t="e">
        <f>VLOOKUP(F74,'Course List (program)'!$G$2:$L$100,3,FALSE)</f>
        <v>#N/A</v>
      </c>
      <c r="G76" s="671" t="e">
        <f>VLOOKUP(G74,'Course List (program)'!$G$2:$L$100,3,FALSE)</f>
        <v>#N/A</v>
      </c>
      <c r="H76" s="680"/>
      <c r="I76" s="685"/>
      <c r="J76" s="671" t="str">
        <f>VLOOKUP(J74,'Course List (program)'!$G$2:$L$100,3,FALSE)</f>
        <v>Öğr. Gör. Nazmi KARAKUŞ</v>
      </c>
      <c r="K76" s="671" t="str">
        <f>VLOOKUP(K74,'Course List (program)'!$G$2:$L$100,3,FALSE)</f>
        <v>Prof. Dr. Yavuz KOŞANER</v>
      </c>
      <c r="L76" s="671" t="e">
        <f>VLOOKUP(L74,'Course List (program)'!$G$2:$L$100,3,FALSE)</f>
        <v>#N/A</v>
      </c>
      <c r="M76" s="671" t="e">
        <f>VLOOKUP(M74,'Course List (program)'!$G$2:$L$100,3,FALSE)</f>
        <v>#N/A</v>
      </c>
      <c r="N76" s="673" t="str">
        <f>VLOOKUP(N74,'Course List (program)'!$G$2:$L$100,3,FALSE)</f>
        <v>Öğr. Gör. Cengiz GÖKÇE</v>
      </c>
    </row>
    <row r="77" spans="1:14" ht="20.100000000000001" customHeight="1" x14ac:dyDescent="0.35">
      <c r="A77" s="680"/>
      <c r="B77" s="685"/>
      <c r="C77" s="672">
        <f>VLOOKUP(C74,'Course List (program)'!$G$2:$L$100,6,FALSE)</f>
        <v>0</v>
      </c>
      <c r="D77" s="672" t="e">
        <f>VLOOKUP(D74,'Course List (program)'!$G$2:$L$100,6,FALSE)</f>
        <v>#N/A</v>
      </c>
      <c r="E77" s="672" t="e">
        <f>VLOOKUP(E74,'Course List (program)'!$G$2:$L$100,6,FALSE)</f>
        <v>#N/A</v>
      </c>
      <c r="F77" s="672" t="e">
        <f>VLOOKUP(F74,'Course List (program)'!$G$2:$L$100,6,FALSE)</f>
        <v>#N/A</v>
      </c>
      <c r="G77" s="672" t="e">
        <f>VLOOKUP(G74,'Course List (program)'!$G$2:$L$100,6,FALSE)</f>
        <v>#N/A</v>
      </c>
      <c r="H77" s="680"/>
      <c r="I77" s="685"/>
      <c r="J77" s="672">
        <f>VLOOKUP(J74,'Course List (program)'!$G$2:$L$100,6,FALSE)</f>
        <v>0</v>
      </c>
      <c r="K77" s="672">
        <f>VLOOKUP(K74,'Course List (program)'!$G$2:$L$100,6,FALSE)</f>
        <v>0</v>
      </c>
      <c r="L77" s="672" t="e">
        <f>VLOOKUP(L74,'Course List (program)'!$G$2:$L$100,6,FALSE)</f>
        <v>#N/A</v>
      </c>
      <c r="M77" s="672" t="e">
        <f>VLOOKUP(M74,'Course List (program)'!$G$2:$L$100,6,FALSE)</f>
        <v>#N/A</v>
      </c>
      <c r="N77" s="674">
        <f>VLOOKUP(N74,'Course List (program)'!$G$2:$L$100,6,FALSE)</f>
        <v>0</v>
      </c>
    </row>
    <row r="78" spans="1:14" s="693" customFormat="1" ht="20.100000000000001" customHeight="1" x14ac:dyDescent="0.35">
      <c r="A78" s="689">
        <v>0.70833333333333337</v>
      </c>
      <c r="B78" s="690">
        <v>9</v>
      </c>
      <c r="C78" s="691" t="str">
        <f>Section2Draft!$E$43</f>
        <v>ARCH 251.12</v>
      </c>
      <c r="D78" s="691">
        <f>Section2Draft!F43</f>
        <v>0</v>
      </c>
      <c r="E78" s="691">
        <f>Section2Draft!G43</f>
        <v>0</v>
      </c>
      <c r="F78" s="691">
        <f>Section2Draft!H43</f>
        <v>0</v>
      </c>
      <c r="G78" s="691">
        <f>Section2Draft!I43</f>
        <v>0</v>
      </c>
      <c r="H78" s="689">
        <v>0.70833333333333337</v>
      </c>
      <c r="I78" s="690">
        <v>9</v>
      </c>
      <c r="J78" s="691" t="str">
        <f>Section2Draft!L43</f>
        <v>ARCH 252.12</v>
      </c>
      <c r="K78" s="691" t="str">
        <f>Section2Draft!M43</f>
        <v>ARCH 214.12</v>
      </c>
      <c r="L78" s="691">
        <f>Section2Draft!N43</f>
        <v>0</v>
      </c>
      <c r="M78" s="691">
        <f>Section2Draft!O43</f>
        <v>0</v>
      </c>
      <c r="N78" s="692" t="str">
        <f>Section2Draft!P43</f>
        <v>ARCH 264.02</v>
      </c>
    </row>
    <row r="79" spans="1:14" ht="20.100000000000001" customHeight="1" x14ac:dyDescent="0.35">
      <c r="A79" s="679"/>
      <c r="B79" s="686"/>
      <c r="C79" s="671" t="str">
        <f>VLOOKUP(C78,'Course List (program)'!$G$2:$L$100,2,FALSE)</f>
        <v>Architectural Design Studio I</v>
      </c>
      <c r="D79" s="671" t="e">
        <f>VLOOKUP(D78,'Course List (program)'!$G$2:$L$100,2,FALSE)</f>
        <v>#N/A</v>
      </c>
      <c r="E79" s="671" t="e">
        <f>VLOOKUP(E78,'Course List (program)'!$G$2:$L$100,2,FALSE)</f>
        <v>#N/A</v>
      </c>
      <c r="F79" s="671" t="e">
        <f>VLOOKUP(F78,'Course List (program)'!$G$2:$L$100,2,FALSE)</f>
        <v>#N/A</v>
      </c>
      <c r="G79" s="671" t="e">
        <f>VLOOKUP(G78,'Course List (program)'!$G$2:$L$100,2,FALSE)</f>
        <v>#N/A</v>
      </c>
      <c r="H79" s="679"/>
      <c r="I79" s="686"/>
      <c r="J79" s="671" t="str">
        <f>VLOOKUP(J78,'Course List (program)'!$G$2:$L$100,2,FALSE)</f>
        <v>Architectural Design Studio II</v>
      </c>
      <c r="K79" s="671" t="str">
        <f>VLOOKUP(K78,'Course List (program)'!$G$2:$L$100,2,FALSE)</f>
        <v>Construction Project</v>
      </c>
      <c r="L79" s="671" t="e">
        <f>VLOOKUP(L78,'Course List (program)'!$G$2:$L$100,2,FALSE)</f>
        <v>#N/A</v>
      </c>
      <c r="M79" s="671" t="e">
        <f>VLOOKUP(M78,'Course List (program)'!$G$2:$L$100,2,FALSE)</f>
        <v>#N/A</v>
      </c>
      <c r="N79" s="673" t="str">
        <f>VLOOKUP(N78,'Course List (program)'!$G$2:$L$100,2,FALSE)</f>
        <v xml:space="preserve">Mechanical and Electrical Building Services </v>
      </c>
    </row>
    <row r="80" spans="1:14" ht="20.100000000000001" customHeight="1" x14ac:dyDescent="0.35">
      <c r="A80" s="680"/>
      <c r="B80" s="685"/>
      <c r="C80" s="671" t="str">
        <f>VLOOKUP(C78,'Course List (program)'!$G$2:$L$100,3,FALSE)</f>
        <v>Prof. Dr. Yavuz KOŞANER</v>
      </c>
      <c r="D80" s="671" t="e">
        <f>VLOOKUP(D78,'Course List (program)'!$G$2:$L$100,3,FALSE)</f>
        <v>#N/A</v>
      </c>
      <c r="E80" s="671" t="e">
        <f>VLOOKUP(E78,'Course List (program)'!$G$2:$L$100,3,FALSE)</f>
        <v>#N/A</v>
      </c>
      <c r="F80" s="671" t="e">
        <f>VLOOKUP(F78,'Course List (program)'!$G$2:$L$100,3,FALSE)</f>
        <v>#N/A</v>
      </c>
      <c r="G80" s="671" t="e">
        <f>VLOOKUP(G78,'Course List (program)'!$G$2:$L$100,3,FALSE)</f>
        <v>#N/A</v>
      </c>
      <c r="H80" s="680"/>
      <c r="I80" s="685"/>
      <c r="J80" s="671" t="str">
        <f>VLOOKUP(J78,'Course List (program)'!$G$2:$L$100,3,FALSE)</f>
        <v>Öğr. Gör. Nazmi KARAKUŞ</v>
      </c>
      <c r="K80" s="671" t="str">
        <f>VLOOKUP(K78,'Course List (program)'!$G$2:$L$100,3,FALSE)</f>
        <v>Prof. Dr. Yavuz KOŞANER</v>
      </c>
      <c r="L80" s="671" t="e">
        <f>VLOOKUP(L78,'Course List (program)'!$G$2:$L$100,3,FALSE)</f>
        <v>#N/A</v>
      </c>
      <c r="M80" s="671" t="e">
        <f>VLOOKUP(M78,'Course List (program)'!$G$2:$L$100,3,FALSE)</f>
        <v>#N/A</v>
      </c>
      <c r="N80" s="673" t="str">
        <f>VLOOKUP(N78,'Course List (program)'!$G$2:$L$100,3,FALSE)</f>
        <v>Öğr. Gör. Cengiz GÖKÇE</v>
      </c>
    </row>
    <row r="81" spans="1:28" ht="20.100000000000001" customHeight="1" x14ac:dyDescent="0.35">
      <c r="A81" s="680"/>
      <c r="B81" s="685"/>
      <c r="C81" s="672">
        <f>VLOOKUP(C78,'Course List (program)'!$G$2:$L$100,6,FALSE)</f>
        <v>0</v>
      </c>
      <c r="D81" s="672" t="e">
        <f>VLOOKUP(D78,'Course List (program)'!$G$2:$L$100,6,FALSE)</f>
        <v>#N/A</v>
      </c>
      <c r="E81" s="672" t="e">
        <f>VLOOKUP(E78,'Course List (program)'!$G$2:$L$100,6,FALSE)</f>
        <v>#N/A</v>
      </c>
      <c r="F81" s="672" t="e">
        <f>VLOOKUP(F78,'Course List (program)'!$G$2:$L$100,6,FALSE)</f>
        <v>#N/A</v>
      </c>
      <c r="G81" s="672" t="e">
        <f>VLOOKUP(G78,'Course List (program)'!$G$2:$L$100,6,FALSE)</f>
        <v>#N/A</v>
      </c>
      <c r="H81" s="680"/>
      <c r="I81" s="685"/>
      <c r="J81" s="672">
        <f>VLOOKUP(J78,'Course List (program)'!$G$2:$L$100,6,FALSE)</f>
        <v>0</v>
      </c>
      <c r="K81" s="672">
        <f>VLOOKUP(K78,'Course List (program)'!$G$2:$L$100,6,FALSE)</f>
        <v>0</v>
      </c>
      <c r="L81" s="672" t="e">
        <f>VLOOKUP(L78,'Course List (program)'!$G$2:$L$100,6,FALSE)</f>
        <v>#N/A</v>
      </c>
      <c r="M81" s="672" t="e">
        <f>VLOOKUP(M78,'Course List (program)'!$G$2:$L$100,6,FALSE)</f>
        <v>#N/A</v>
      </c>
      <c r="N81" s="674">
        <f>VLOOKUP(N78,'Course List (program)'!$G$2:$L$100,6,FALSE)</f>
        <v>0</v>
      </c>
    </row>
    <row r="82" spans="1:28" s="693" customFormat="1" ht="20.100000000000001" customHeight="1" x14ac:dyDescent="0.35">
      <c r="A82" s="695">
        <v>0.75</v>
      </c>
      <c r="B82" s="696">
        <v>10</v>
      </c>
      <c r="C82" s="691">
        <f>Section2Draft!$E$45</f>
        <v>0</v>
      </c>
      <c r="D82" s="691">
        <f>Section2Draft!F45</f>
        <v>0</v>
      </c>
      <c r="E82" s="691">
        <f>Section2Draft!G45</f>
        <v>0</v>
      </c>
      <c r="F82" s="691">
        <f>Section2Draft!H45</f>
        <v>0</v>
      </c>
      <c r="G82" s="691">
        <f>Section2Draft!I45</f>
        <v>0</v>
      </c>
      <c r="H82" s="695">
        <v>0.75</v>
      </c>
      <c r="I82" s="696">
        <v>10</v>
      </c>
      <c r="J82" s="691">
        <f>Section2Draft!L45</f>
        <v>0</v>
      </c>
      <c r="K82" s="691">
        <f>Section2Draft!M45</f>
        <v>0</v>
      </c>
      <c r="L82" s="691">
        <f>Section2Draft!N45</f>
        <v>0</v>
      </c>
      <c r="M82" s="691">
        <f>Section2Draft!O45</f>
        <v>0</v>
      </c>
      <c r="N82" s="692">
        <f>Section2Draft!P45</f>
        <v>0</v>
      </c>
    </row>
    <row r="83" spans="1:28" ht="20.100000000000001" customHeight="1" x14ac:dyDescent="0.35">
      <c r="A83" s="681"/>
      <c r="B83" s="686"/>
      <c r="C83" s="671" t="e">
        <f>VLOOKUP(C82,'Course List (program)'!$G$2:$L$100,2,FALSE)</f>
        <v>#N/A</v>
      </c>
      <c r="D83" s="671" t="e">
        <f>VLOOKUP(D82,'Course List (program)'!$G$2:$L$100,2,FALSE)</f>
        <v>#N/A</v>
      </c>
      <c r="E83" s="671" t="e">
        <f>VLOOKUP(E82,'Course List (program)'!$G$2:$L$100,2,FALSE)</f>
        <v>#N/A</v>
      </c>
      <c r="F83" s="671" t="e">
        <f>VLOOKUP(F82,'Course List (program)'!$G$2:$L$100,2,FALSE)</f>
        <v>#N/A</v>
      </c>
      <c r="G83" s="671" t="e">
        <f>VLOOKUP(G82,'Course List (program)'!$G$2:$L$100,2,FALSE)</f>
        <v>#N/A</v>
      </c>
      <c r="H83" s="681"/>
      <c r="I83" s="686"/>
      <c r="J83" s="671" t="e">
        <f>VLOOKUP(J82,'Course List (program)'!$G$2:$L$100,2,FALSE)</f>
        <v>#N/A</v>
      </c>
      <c r="K83" s="671" t="e">
        <f>VLOOKUP(K82,'Course List (program)'!$G$2:$L$100,2,FALSE)</f>
        <v>#N/A</v>
      </c>
      <c r="L83" s="671" t="e">
        <f>VLOOKUP(L82,'Course List (program)'!$G$2:$L$100,2,FALSE)</f>
        <v>#N/A</v>
      </c>
      <c r="M83" s="671" t="e">
        <f>VLOOKUP(M82,'Course List (program)'!$G$2:$L$100,2,FALSE)</f>
        <v>#N/A</v>
      </c>
      <c r="N83" s="673" t="e">
        <f>VLOOKUP(N82,'Course List (program)'!$G$2:$L$100,2,FALSE)</f>
        <v>#N/A</v>
      </c>
    </row>
    <row r="84" spans="1:28" ht="20.100000000000001" customHeight="1" x14ac:dyDescent="0.35">
      <c r="A84" s="681"/>
      <c r="B84" s="686"/>
      <c r="C84" s="671" t="e">
        <f>VLOOKUP(C82,'Course List (program)'!$G$2:$L$100,3,FALSE)</f>
        <v>#N/A</v>
      </c>
      <c r="D84" s="671" t="e">
        <f>VLOOKUP(D82,'Course List (program)'!$G$2:$L$100,3,FALSE)</f>
        <v>#N/A</v>
      </c>
      <c r="E84" s="671" t="e">
        <f>VLOOKUP(E82,'Course List (program)'!$G$2:$L$100,3,FALSE)</f>
        <v>#N/A</v>
      </c>
      <c r="F84" s="671" t="e">
        <f>VLOOKUP(F82,'Course List (program)'!$G$2:$L$100,3,FALSE)</f>
        <v>#N/A</v>
      </c>
      <c r="G84" s="671" t="e">
        <f>VLOOKUP(G82,'Course List (program)'!$G$2:$L$100,3,FALSE)</f>
        <v>#N/A</v>
      </c>
      <c r="H84" s="681"/>
      <c r="I84" s="686"/>
      <c r="J84" s="671" t="e">
        <f>VLOOKUP(J82,'Course List (program)'!$G$2:$L$100,3,FALSE)</f>
        <v>#N/A</v>
      </c>
      <c r="K84" s="671" t="e">
        <f>VLOOKUP(K82,'Course List (program)'!$G$2:$L$100,3,FALSE)</f>
        <v>#N/A</v>
      </c>
      <c r="L84" s="671" t="e">
        <f>VLOOKUP(L82,'Course List (program)'!$G$2:$L$100,3,FALSE)</f>
        <v>#N/A</v>
      </c>
      <c r="M84" s="671" t="e">
        <f>VLOOKUP(M82,'Course List (program)'!$G$2:$L$100,3,FALSE)</f>
        <v>#N/A</v>
      </c>
      <c r="N84" s="673" t="e">
        <f>VLOOKUP(N82,'Course List (program)'!$G$2:$L$100,3,FALSE)</f>
        <v>#N/A</v>
      </c>
    </row>
    <row r="85" spans="1:28" ht="20.100000000000001" customHeight="1" thickBot="1" x14ac:dyDescent="0.4">
      <c r="A85" s="682"/>
      <c r="B85" s="687"/>
      <c r="C85" s="675" t="e">
        <f>VLOOKUP(C82,'Course List (program)'!$G$2:$L$100,6,FALSE)</f>
        <v>#N/A</v>
      </c>
      <c r="D85" s="675" t="e">
        <f>VLOOKUP(D82,'Course List (program)'!$G$2:$L$100,6,FALSE)</f>
        <v>#N/A</v>
      </c>
      <c r="E85" s="675" t="e">
        <f>VLOOKUP(E82,'Course List (program)'!$G$2:$L$100,6,FALSE)</f>
        <v>#N/A</v>
      </c>
      <c r="F85" s="675" t="e">
        <f>VLOOKUP(F82,'Course List (program)'!$G$2:$L$100,6,FALSE)</f>
        <v>#N/A</v>
      </c>
      <c r="G85" s="675" t="e">
        <f>VLOOKUP(G82,'Course List (program)'!$G$2:$L$100,6,FALSE)</f>
        <v>#N/A</v>
      </c>
      <c r="H85" s="682"/>
      <c r="I85" s="687"/>
      <c r="J85" s="675" t="e">
        <f>VLOOKUP(J82,'Course List (program)'!$G$2:$L$100,6,FALSE)</f>
        <v>#N/A</v>
      </c>
      <c r="K85" s="675" t="e">
        <f>VLOOKUP(K82,'Course List (program)'!$G$2:$L$100,6,FALSE)</f>
        <v>#N/A</v>
      </c>
      <c r="L85" s="675" t="e">
        <f>VLOOKUP(L82,'Course List (program)'!$G$2:$L$100,6,FALSE)</f>
        <v>#N/A</v>
      </c>
      <c r="M85" s="675" t="e">
        <f>VLOOKUP(M82,'Course List (program)'!$G$2:$L$100,6,FALSE)</f>
        <v>#N/A</v>
      </c>
      <c r="N85" s="676" t="e">
        <f>VLOOKUP(N82,'Course List (program)'!$G$2:$L$100,6,FALSE)</f>
        <v>#N/A</v>
      </c>
    </row>
    <row r="86" spans="1:28" ht="39.950000000000003" customHeight="1" thickBot="1" x14ac:dyDescent="0.55000000000000004">
      <c r="A86" s="677" t="s">
        <v>744</v>
      </c>
      <c r="B86" s="684"/>
      <c r="C86" s="666"/>
      <c r="D86" s="381"/>
      <c r="E86" s="381"/>
      <c r="F86" s="697" t="str">
        <f>Section1Program!A1</f>
        <v>2009 / 2010 - SPRING TERM</v>
      </c>
      <c r="G86" s="701" t="s">
        <v>753</v>
      </c>
      <c r="H86" s="677" t="s">
        <v>744</v>
      </c>
      <c r="I86" s="684"/>
      <c r="J86" s="666"/>
      <c r="M86" s="697" t="str">
        <f>Section1Program!A1</f>
        <v>2009 / 2010 - SPRING TERM</v>
      </c>
      <c r="N86" s="701" t="s">
        <v>753</v>
      </c>
    </row>
    <row r="87" spans="1:28" s="700" customFormat="1" ht="30" customHeight="1" x14ac:dyDescent="0.3">
      <c r="A87" s="1068" t="s">
        <v>722</v>
      </c>
      <c r="B87" s="1069"/>
      <c r="C87" s="698" t="s">
        <v>148</v>
      </c>
      <c r="D87" s="698" t="s">
        <v>149</v>
      </c>
      <c r="E87" s="698" t="s">
        <v>150</v>
      </c>
      <c r="F87" s="698" t="s">
        <v>151</v>
      </c>
      <c r="G87" s="699" t="s">
        <v>152</v>
      </c>
      <c r="H87" s="1068" t="s">
        <v>726</v>
      </c>
      <c r="I87" s="1069"/>
      <c r="J87" s="698" t="s">
        <v>148</v>
      </c>
      <c r="K87" s="698" t="s">
        <v>149</v>
      </c>
      <c r="L87" s="698" t="s">
        <v>150</v>
      </c>
      <c r="M87" s="698" t="s">
        <v>151</v>
      </c>
      <c r="N87" s="699" t="s">
        <v>152</v>
      </c>
    </row>
    <row r="88" spans="1:28" ht="30" customHeight="1" x14ac:dyDescent="0.25">
      <c r="A88" s="1070"/>
      <c r="B88" s="1071"/>
      <c r="C88" s="667">
        <v>1</v>
      </c>
      <c r="D88" s="667">
        <v>2</v>
      </c>
      <c r="E88" s="667">
        <v>3</v>
      </c>
      <c r="F88" s="667">
        <v>4</v>
      </c>
      <c r="G88" s="668">
        <v>5</v>
      </c>
      <c r="H88" s="1070"/>
      <c r="I88" s="1071"/>
      <c r="J88" s="667">
        <v>1</v>
      </c>
      <c r="K88" s="667">
        <v>2</v>
      </c>
      <c r="L88" s="667">
        <v>3</v>
      </c>
      <c r="M88" s="667">
        <v>4</v>
      </c>
      <c r="N88" s="668">
        <v>5</v>
      </c>
      <c r="AB88" s="669" t="s">
        <v>388</v>
      </c>
    </row>
    <row r="89" spans="1:28" s="693" customFormat="1" ht="20.100000000000001" customHeight="1" x14ac:dyDescent="0.35">
      <c r="A89" s="689">
        <v>0.375</v>
      </c>
      <c r="B89" s="690">
        <v>1</v>
      </c>
      <c r="C89" s="691">
        <f>Section3Draft!E27</f>
        <v>0</v>
      </c>
      <c r="D89" s="691">
        <f>Section3Draft!F27</f>
        <v>0</v>
      </c>
      <c r="E89" s="691">
        <f>Section3Draft!G27</f>
        <v>0</v>
      </c>
      <c r="F89" s="691">
        <f>Section3Draft!H27</f>
        <v>0</v>
      </c>
      <c r="G89" s="691">
        <f>Section3Draft!I27</f>
        <v>0</v>
      </c>
      <c r="H89" s="689">
        <v>0.375</v>
      </c>
      <c r="I89" s="690">
        <v>1</v>
      </c>
      <c r="J89" s="691">
        <f>Section3Draft!L27</f>
        <v>0</v>
      </c>
      <c r="K89" s="691">
        <f>Section3Draft!M27</f>
        <v>0</v>
      </c>
      <c r="L89" s="691">
        <f>Section3Draft!N27</f>
        <v>0</v>
      </c>
      <c r="M89" s="691" t="str">
        <f>Section3Draft!O27</f>
        <v>ARCH 252.13</v>
      </c>
      <c r="N89" s="692">
        <f>Section3Draft!P27</f>
        <v>0</v>
      </c>
      <c r="AB89" s="694" t="s">
        <v>389</v>
      </c>
    </row>
    <row r="90" spans="1:28" ht="20.100000000000001" customHeight="1" x14ac:dyDescent="0.35">
      <c r="A90" s="678"/>
      <c r="B90" s="685"/>
      <c r="C90" s="671" t="e">
        <f>VLOOKUP(C89,'Course List (program)'!$G$2:$L$100,2,FALSE)</f>
        <v>#N/A</v>
      </c>
      <c r="D90" s="671" t="e">
        <f>VLOOKUP(D89,'Course List (program)'!$G$2:$L$100,2,FALSE)</f>
        <v>#N/A</v>
      </c>
      <c r="E90" s="671" t="e">
        <f>VLOOKUP(E89,'Course List (program)'!$G$2:$L$100,2,FALSE)</f>
        <v>#N/A</v>
      </c>
      <c r="F90" s="671" t="e">
        <f>VLOOKUP(F89,'Course List (program)'!$G$2:$L$100,2,FALSE)</f>
        <v>#N/A</v>
      </c>
      <c r="G90" s="671" t="e">
        <f>VLOOKUP(G89,'Course List (program)'!$G$2:$L$100,2,FALSE)</f>
        <v>#N/A</v>
      </c>
      <c r="H90" s="678"/>
      <c r="I90" s="685"/>
      <c r="J90" s="671" t="e">
        <f>VLOOKUP(J89,'Course List (program)'!$G$2:$L$100,2,FALSE)</f>
        <v>#N/A</v>
      </c>
      <c r="K90" s="671" t="e">
        <f>VLOOKUP(K89,'Course List (program)'!$G$2:$L$100,2,FALSE)</f>
        <v>#N/A</v>
      </c>
      <c r="L90" s="671" t="e">
        <f>VLOOKUP(L89,'Course List (program)'!$G$2:$L$100,2,FALSE)</f>
        <v>#N/A</v>
      </c>
      <c r="M90" s="671" t="str">
        <f>VLOOKUP(M89,'Course List (program)'!$G$2:$L$100,2,FALSE)</f>
        <v>Architectural Design Studio II</v>
      </c>
      <c r="N90" s="673" t="e">
        <f>VLOOKUP(N89,'Course List (program)'!$G$2:$L$100,2,FALSE)</f>
        <v>#N/A</v>
      </c>
      <c r="AB90" s="669"/>
    </row>
    <row r="91" spans="1:28" ht="20.100000000000001" customHeight="1" x14ac:dyDescent="0.35">
      <c r="A91" s="678"/>
      <c r="B91" s="685"/>
      <c r="C91" s="671" t="e">
        <f>VLOOKUP(C89,'Course List (program)'!$G$2:$L$100,3,FALSE)</f>
        <v>#N/A</v>
      </c>
      <c r="D91" s="671" t="e">
        <f>VLOOKUP(D89,'Course List (program)'!$G$2:$L$100,3,FALSE)</f>
        <v>#N/A</v>
      </c>
      <c r="E91" s="671" t="e">
        <f>VLOOKUP(E89,'Course List (program)'!$G$2:$L$100,3,FALSE)</f>
        <v>#N/A</v>
      </c>
      <c r="F91" s="671" t="e">
        <f>VLOOKUP(F89,'Course List (program)'!$G$2:$L$100,3,FALSE)</f>
        <v>#N/A</v>
      </c>
      <c r="G91" s="671" t="e">
        <f>VLOOKUP(G89,'Course List (program)'!$G$2:$L$100,3,FALSE)</f>
        <v>#N/A</v>
      </c>
      <c r="H91" s="678"/>
      <c r="I91" s="685"/>
      <c r="J91" s="671" t="e">
        <f>VLOOKUP(J89,'Course List (program)'!$G$2:$L$100,3,FALSE)</f>
        <v>#N/A</v>
      </c>
      <c r="K91" s="671" t="e">
        <f>VLOOKUP(K89,'Course List (program)'!$G$2:$L$100,3,FALSE)</f>
        <v>#N/A</v>
      </c>
      <c r="L91" s="671" t="e">
        <f>VLOOKUP(L89,'Course List (program)'!$G$2:$L$100,3,FALSE)</f>
        <v>#N/A</v>
      </c>
      <c r="M91" s="671" t="str">
        <f>VLOOKUP(M89,'Course List (program)'!$G$2:$L$100,3,FALSE)</f>
        <v>Öğr. Gör. Nişan YAUBYAN</v>
      </c>
      <c r="N91" s="673" t="e">
        <f>VLOOKUP(N89,'Course List (program)'!$G$2:$L$100,3,FALSE)</f>
        <v>#N/A</v>
      </c>
      <c r="AB91" s="669"/>
    </row>
    <row r="92" spans="1:28" ht="20.100000000000001" customHeight="1" x14ac:dyDescent="0.35">
      <c r="A92" s="679"/>
      <c r="B92" s="686"/>
      <c r="C92" s="672" t="e">
        <f>VLOOKUP(C89,'Course List (program)'!$G$2:$L$100,6,FALSE)</f>
        <v>#N/A</v>
      </c>
      <c r="D92" s="672" t="e">
        <f>VLOOKUP(D89,'Course List (program)'!$G$2:$L$100,6,FALSE)</f>
        <v>#N/A</v>
      </c>
      <c r="E92" s="672" t="e">
        <f>VLOOKUP(E89,'Course List (program)'!$G$2:$L$100,6,FALSE)</f>
        <v>#N/A</v>
      </c>
      <c r="F92" s="672" t="e">
        <f>VLOOKUP(F89,'Course List (program)'!$G$2:$L$100,6,FALSE)</f>
        <v>#N/A</v>
      </c>
      <c r="G92" s="672" t="e">
        <f>VLOOKUP(G89,'Course List (program)'!$G$2:$L$100,6,FALSE)</f>
        <v>#N/A</v>
      </c>
      <c r="H92" s="679"/>
      <c r="I92" s="686"/>
      <c r="J92" s="672" t="e">
        <f>VLOOKUP(J89,'Course List (program)'!$G$2:$L$100,6,FALSE)</f>
        <v>#N/A</v>
      </c>
      <c r="K92" s="672" t="e">
        <f>VLOOKUP(K89,'Course List (program)'!$G$2:$L$100,6,FALSE)</f>
        <v>#N/A</v>
      </c>
      <c r="L92" s="672" t="e">
        <f>VLOOKUP(L89,'Course List (program)'!$G$2:$L$100,6,FALSE)</f>
        <v>#N/A</v>
      </c>
      <c r="M92" s="672">
        <f>VLOOKUP(M89,'Course List (program)'!$G$2:$L$100,6,FALSE)</f>
        <v>0</v>
      </c>
      <c r="N92" s="674" t="e">
        <f>VLOOKUP(N89,'Course List (program)'!$G$2:$L$100,6,FALSE)</f>
        <v>#N/A</v>
      </c>
      <c r="AB92" s="669" t="s">
        <v>390</v>
      </c>
    </row>
    <row r="93" spans="1:28" s="693" customFormat="1" ht="20.100000000000001" customHeight="1" x14ac:dyDescent="0.35">
      <c r="A93" s="689">
        <v>0.41666666666666669</v>
      </c>
      <c r="B93" s="690">
        <v>2</v>
      </c>
      <c r="C93" s="691">
        <f>Section3Draft!E29</f>
        <v>0</v>
      </c>
      <c r="D93" s="691">
        <f>Section3Draft!F29</f>
        <v>0</v>
      </c>
      <c r="E93" s="691">
        <f>Section3Draft!G29</f>
        <v>0</v>
      </c>
      <c r="F93" s="691">
        <f>Section3Draft!H29</f>
        <v>0</v>
      </c>
      <c r="G93" s="691">
        <f>Section3Draft!I29</f>
        <v>0</v>
      </c>
      <c r="H93" s="689">
        <v>0.41666666666666669</v>
      </c>
      <c r="I93" s="690">
        <v>2</v>
      </c>
      <c r="J93" s="691">
        <f>Section3Draft!L29</f>
        <v>0</v>
      </c>
      <c r="K93" s="691">
        <f>Section3Draft!M29</f>
        <v>0</v>
      </c>
      <c r="L93" s="691">
        <f>Section3Draft!N29</f>
        <v>0</v>
      </c>
      <c r="M93" s="691" t="str">
        <f>Section3Draft!O29</f>
        <v>ARCH 252.13</v>
      </c>
      <c r="N93" s="692">
        <f>Section3Draft!P29</f>
        <v>0</v>
      </c>
      <c r="AB93" s="694" t="s">
        <v>391</v>
      </c>
    </row>
    <row r="94" spans="1:28" ht="20.100000000000001" customHeight="1" x14ac:dyDescent="0.35">
      <c r="A94" s="679"/>
      <c r="B94" s="686"/>
      <c r="C94" s="671" t="e">
        <f>VLOOKUP(C93,'Course List (program)'!$G$2:$L$100,2,FALSE)</f>
        <v>#N/A</v>
      </c>
      <c r="D94" s="671" t="e">
        <f>VLOOKUP(D93,'Course List (program)'!$G$2:$L$100,2,FALSE)</f>
        <v>#N/A</v>
      </c>
      <c r="E94" s="671" t="e">
        <f>VLOOKUP(E93,'Course List (program)'!$G$2:$L$100,2,FALSE)</f>
        <v>#N/A</v>
      </c>
      <c r="F94" s="671" t="e">
        <f>VLOOKUP(F93,'Course List (program)'!$G$2:$L$100,2,FALSE)</f>
        <v>#N/A</v>
      </c>
      <c r="G94" s="671" t="e">
        <f>VLOOKUP(G93,'Course List (program)'!$G$2:$L$100,2,FALSE)</f>
        <v>#N/A</v>
      </c>
      <c r="H94" s="679"/>
      <c r="I94" s="686"/>
      <c r="J94" s="671" t="e">
        <f>VLOOKUP(J93,'Course List (program)'!$G$2:$L$100,2,FALSE)</f>
        <v>#N/A</v>
      </c>
      <c r="K94" s="671" t="e">
        <f>VLOOKUP(K93,'Course List (program)'!$G$2:$L$100,2,FALSE)</f>
        <v>#N/A</v>
      </c>
      <c r="L94" s="671" t="e">
        <f>VLOOKUP(L93,'Course List (program)'!$G$2:$L$100,2,FALSE)</f>
        <v>#N/A</v>
      </c>
      <c r="M94" s="671" t="str">
        <f>VLOOKUP(M93,'Course List (program)'!$G$2:$L$100,2,FALSE)</f>
        <v>Architectural Design Studio II</v>
      </c>
      <c r="N94" s="673" t="e">
        <f>VLOOKUP(N93,'Course List (program)'!$G$2:$L$100,2,FALSE)</f>
        <v>#N/A</v>
      </c>
    </row>
    <row r="95" spans="1:28" ht="20.100000000000001" customHeight="1" x14ac:dyDescent="0.35">
      <c r="A95" s="680"/>
      <c r="B95" s="685"/>
      <c r="C95" s="671" t="e">
        <f>VLOOKUP(C93,'Course List (program)'!$G$2:$L$100,3,FALSE)</f>
        <v>#N/A</v>
      </c>
      <c r="D95" s="671" t="e">
        <f>VLOOKUP(D93,'Course List (program)'!$G$2:$L$100,3,FALSE)</f>
        <v>#N/A</v>
      </c>
      <c r="E95" s="671" t="e">
        <f>VLOOKUP(E93,'Course List (program)'!$G$2:$L$100,3,FALSE)</f>
        <v>#N/A</v>
      </c>
      <c r="F95" s="671" t="e">
        <f>VLOOKUP(F93,'Course List (program)'!$G$2:$L$100,3,FALSE)</f>
        <v>#N/A</v>
      </c>
      <c r="G95" s="671" t="e">
        <f>VLOOKUP(G93,'Course List (program)'!$G$2:$L$100,3,FALSE)</f>
        <v>#N/A</v>
      </c>
      <c r="H95" s="680"/>
      <c r="I95" s="685"/>
      <c r="J95" s="671" t="e">
        <f>VLOOKUP(J93,'Course List (program)'!$G$2:$L$100,3,FALSE)</f>
        <v>#N/A</v>
      </c>
      <c r="K95" s="671" t="e">
        <f>VLOOKUP(K93,'Course List (program)'!$G$2:$L$100,3,FALSE)</f>
        <v>#N/A</v>
      </c>
      <c r="L95" s="671" t="e">
        <f>VLOOKUP(L93,'Course List (program)'!$G$2:$L$100,3,FALSE)</f>
        <v>#N/A</v>
      </c>
      <c r="M95" s="671" t="str">
        <f>VLOOKUP(M93,'Course List (program)'!$G$2:$L$100,3,FALSE)</f>
        <v>Öğr. Gör. Nişan YAUBYAN</v>
      </c>
      <c r="N95" s="673" t="e">
        <f>VLOOKUP(N93,'Course List (program)'!$G$2:$L$100,3,FALSE)</f>
        <v>#N/A</v>
      </c>
    </row>
    <row r="96" spans="1:28" ht="20.100000000000001" customHeight="1" x14ac:dyDescent="0.35">
      <c r="A96" s="680"/>
      <c r="B96" s="685"/>
      <c r="C96" s="672" t="e">
        <f>VLOOKUP(C93,'Course List (program)'!$G$2:$L$100,6,FALSE)</f>
        <v>#N/A</v>
      </c>
      <c r="D96" s="672" t="e">
        <f>VLOOKUP(D93,'Course List (program)'!$G$2:$L$100,6,FALSE)</f>
        <v>#N/A</v>
      </c>
      <c r="E96" s="672" t="e">
        <f>VLOOKUP(E93,'Course List (program)'!$G$2:$L$100,6,FALSE)</f>
        <v>#N/A</v>
      </c>
      <c r="F96" s="672" t="e">
        <f>VLOOKUP(F93,'Course List (program)'!$G$2:$L$100,6,FALSE)</f>
        <v>#N/A</v>
      </c>
      <c r="G96" s="672" t="e">
        <f>VLOOKUP(G93,'Course List (program)'!$G$2:$L$100,6,FALSE)</f>
        <v>#N/A</v>
      </c>
      <c r="H96" s="680"/>
      <c r="I96" s="685"/>
      <c r="J96" s="672" t="e">
        <f>VLOOKUP(J93,'Course List (program)'!$G$2:$L$100,6,FALSE)</f>
        <v>#N/A</v>
      </c>
      <c r="K96" s="672" t="e">
        <f>VLOOKUP(K93,'Course List (program)'!$G$2:$L$100,6,FALSE)</f>
        <v>#N/A</v>
      </c>
      <c r="L96" s="672" t="e">
        <f>VLOOKUP(L93,'Course List (program)'!$G$2:$L$100,6,FALSE)</f>
        <v>#N/A</v>
      </c>
      <c r="M96" s="672">
        <f>VLOOKUP(M93,'Course List (program)'!$G$2:$L$100,6,FALSE)</f>
        <v>0</v>
      </c>
      <c r="N96" s="674" t="e">
        <f>VLOOKUP(N93,'Course List (program)'!$G$2:$L$100,6,FALSE)</f>
        <v>#N/A</v>
      </c>
    </row>
    <row r="97" spans="1:14" s="693" customFormat="1" ht="20.100000000000001" customHeight="1" x14ac:dyDescent="0.35">
      <c r="A97" s="689">
        <v>0.45833333333333331</v>
      </c>
      <c r="B97" s="690">
        <v>3</v>
      </c>
      <c r="C97" s="691">
        <f>Section3Draft!E31</f>
        <v>0</v>
      </c>
      <c r="D97" s="691">
        <f>Section3Draft!F31</f>
        <v>0</v>
      </c>
      <c r="E97" s="691">
        <f>Section3Draft!G31</f>
        <v>0</v>
      </c>
      <c r="F97" s="691">
        <f>Section3Draft!H31</f>
        <v>0</v>
      </c>
      <c r="G97" s="691">
        <f>Section3Draft!I31</f>
        <v>0</v>
      </c>
      <c r="H97" s="689">
        <v>0.45833333333333331</v>
      </c>
      <c r="I97" s="690">
        <v>3</v>
      </c>
      <c r="J97" s="691">
        <f>Section3Draft!L31</f>
        <v>0</v>
      </c>
      <c r="K97" s="691">
        <f>Section3Draft!M31</f>
        <v>0</v>
      </c>
      <c r="L97" s="691" t="str">
        <f>Section3Draft!N31</f>
        <v>ARCH 244.13</v>
      </c>
      <c r="M97" s="691" t="str">
        <f>Section3Draft!O31</f>
        <v>ARCH 252.13</v>
      </c>
      <c r="N97" s="692">
        <f>Section3Draft!P31</f>
        <v>0</v>
      </c>
    </row>
    <row r="98" spans="1:14" ht="20.100000000000001" customHeight="1" x14ac:dyDescent="0.35">
      <c r="A98" s="679"/>
      <c r="B98" s="686"/>
      <c r="C98" s="671" t="e">
        <f>VLOOKUP(C97,'Course List (program)'!$G$2:$L$100,2,FALSE)</f>
        <v>#N/A</v>
      </c>
      <c r="D98" s="671" t="e">
        <f>VLOOKUP(D97,'Course List (program)'!$G$2:$L$100,2,FALSE)</f>
        <v>#N/A</v>
      </c>
      <c r="E98" s="671" t="e">
        <f>VLOOKUP(E97,'Course List (program)'!$G$2:$L$100,2,FALSE)</f>
        <v>#N/A</v>
      </c>
      <c r="F98" s="671" t="e">
        <f>VLOOKUP(F97,'Course List (program)'!$G$2:$L$100,2,FALSE)</f>
        <v>#N/A</v>
      </c>
      <c r="G98" s="671" t="e">
        <f>VLOOKUP(G97,'Course List (program)'!$G$2:$L$100,2,FALSE)</f>
        <v>#N/A</v>
      </c>
      <c r="H98" s="679"/>
      <c r="I98" s="686"/>
      <c r="J98" s="671" t="e">
        <f>VLOOKUP(J97,'Course List (program)'!$G$2:$L$100,2,FALSE)</f>
        <v>#N/A</v>
      </c>
      <c r="K98" s="671" t="e">
        <f>VLOOKUP(K97,'Course List (program)'!$G$2:$L$100,2,FALSE)</f>
        <v>#N/A</v>
      </c>
      <c r="L98" s="671" t="str">
        <f>VLOOKUP(L97,'Course List (program)'!$G$2:$L$100,2,FALSE)</f>
        <v>Theory of Buildings II</v>
      </c>
      <c r="M98" s="671" t="str">
        <f>VLOOKUP(M97,'Course List (program)'!$G$2:$L$100,2,FALSE)</f>
        <v>Architectural Design Studio II</v>
      </c>
      <c r="N98" s="673" t="e">
        <f>VLOOKUP(N97,'Course List (program)'!$G$2:$L$100,2,FALSE)</f>
        <v>#N/A</v>
      </c>
    </row>
    <row r="99" spans="1:14" ht="20.100000000000001" customHeight="1" x14ac:dyDescent="0.35">
      <c r="A99" s="680"/>
      <c r="B99" s="685"/>
      <c r="C99" s="671" t="e">
        <f>VLOOKUP(C97,'Course List (program)'!$G$2:$L$100,3,FALSE)</f>
        <v>#N/A</v>
      </c>
      <c r="D99" s="671" t="e">
        <f>VLOOKUP(D97,'Course List (program)'!$G$2:$L$100,3,FALSE)</f>
        <v>#N/A</v>
      </c>
      <c r="E99" s="671" t="e">
        <f>VLOOKUP(E97,'Course List (program)'!$G$2:$L$100,3,FALSE)</f>
        <v>#N/A</v>
      </c>
      <c r="F99" s="671" t="e">
        <f>VLOOKUP(F97,'Course List (program)'!$G$2:$L$100,3,FALSE)</f>
        <v>#N/A</v>
      </c>
      <c r="G99" s="671" t="e">
        <f>VLOOKUP(G97,'Course List (program)'!$G$2:$L$100,3,FALSE)</f>
        <v>#N/A</v>
      </c>
      <c r="H99" s="680"/>
      <c r="I99" s="685"/>
      <c r="J99" s="671" t="e">
        <f>VLOOKUP(J97,'Course List (program)'!$G$2:$L$100,3,FALSE)</f>
        <v>#N/A</v>
      </c>
      <c r="K99" s="671" t="e">
        <f>VLOOKUP(K97,'Course List (program)'!$G$2:$L$100,3,FALSE)</f>
        <v>#N/A</v>
      </c>
      <c r="L99" s="671" t="str">
        <f>VLOOKUP(L97,'Course List (program)'!$G$2:$L$100,3,FALSE)</f>
        <v>Yrd. Doç. Dr. Hakan UZBERK</v>
      </c>
      <c r="M99" s="671" t="str">
        <f>VLOOKUP(M97,'Course List (program)'!$G$2:$L$100,3,FALSE)</f>
        <v>Öğr. Gör. Nişan YAUBYAN</v>
      </c>
      <c r="N99" s="673" t="e">
        <f>VLOOKUP(N97,'Course List (program)'!$G$2:$L$100,3,FALSE)</f>
        <v>#N/A</v>
      </c>
    </row>
    <row r="100" spans="1:14" ht="20.100000000000001" customHeight="1" x14ac:dyDescent="0.35">
      <c r="A100" s="680"/>
      <c r="B100" s="685"/>
      <c r="C100" s="672" t="e">
        <f>VLOOKUP(C97,'Course List (program)'!$G$2:$L$100,6,FALSE)</f>
        <v>#N/A</v>
      </c>
      <c r="D100" s="672" t="e">
        <f>VLOOKUP(D97,'Course List (program)'!$G$2:$L$100,6,FALSE)</f>
        <v>#N/A</v>
      </c>
      <c r="E100" s="672" t="e">
        <f>VLOOKUP(E97,'Course List (program)'!$G$2:$L$100,6,FALSE)</f>
        <v>#N/A</v>
      </c>
      <c r="F100" s="672" t="e">
        <f>VLOOKUP(F97,'Course List (program)'!$G$2:$L$100,6,FALSE)</f>
        <v>#N/A</v>
      </c>
      <c r="G100" s="672" t="e">
        <f>VLOOKUP(G97,'Course List (program)'!$G$2:$L$100,6,FALSE)</f>
        <v>#N/A</v>
      </c>
      <c r="H100" s="680"/>
      <c r="I100" s="685"/>
      <c r="J100" s="672" t="e">
        <f>VLOOKUP(J97,'Course List (program)'!$G$2:$L$100,6,FALSE)</f>
        <v>#N/A</v>
      </c>
      <c r="K100" s="672" t="e">
        <f>VLOOKUP(K97,'Course List (program)'!$G$2:$L$100,6,FALSE)</f>
        <v>#N/A</v>
      </c>
      <c r="L100" s="672">
        <f>VLOOKUP(L97,'Course List (program)'!$G$2:$L$100,6,FALSE)</f>
        <v>0</v>
      </c>
      <c r="M100" s="672">
        <f>VLOOKUP(M97,'Course List (program)'!$G$2:$L$100,6,FALSE)</f>
        <v>0</v>
      </c>
      <c r="N100" s="674" t="e">
        <f>VLOOKUP(N97,'Course List (program)'!$G$2:$L$100,6,FALSE)</f>
        <v>#N/A</v>
      </c>
    </row>
    <row r="101" spans="1:14" s="693" customFormat="1" ht="20.100000000000001" customHeight="1" x14ac:dyDescent="0.35">
      <c r="A101" s="689">
        <v>0.5</v>
      </c>
      <c r="B101" s="690">
        <v>4</v>
      </c>
      <c r="C101" s="691">
        <f>Section3Draft!E33</f>
        <v>0</v>
      </c>
      <c r="D101" s="691">
        <f>Section3Draft!F33</f>
        <v>0</v>
      </c>
      <c r="E101" s="691">
        <f>Section3Draft!G33</f>
        <v>0</v>
      </c>
      <c r="F101" s="691">
        <f>Section3Draft!H33</f>
        <v>0</v>
      </c>
      <c r="G101" s="691">
        <f>Section3Draft!I33</f>
        <v>0</v>
      </c>
      <c r="H101" s="689">
        <v>0.5</v>
      </c>
      <c r="I101" s="690">
        <v>4</v>
      </c>
      <c r="J101" s="691">
        <f>Section3Draft!L33</f>
        <v>0</v>
      </c>
      <c r="K101" s="691">
        <f>Section3Draft!M33</f>
        <v>0</v>
      </c>
      <c r="L101" s="691" t="str">
        <f>Section3Draft!N33</f>
        <v>ARCH 244.13</v>
      </c>
      <c r="M101" s="691" t="str">
        <f>Section3Draft!O33</f>
        <v>ARCH 252.13</v>
      </c>
      <c r="N101" s="692">
        <f>Section3Draft!P33</f>
        <v>0</v>
      </c>
    </row>
    <row r="102" spans="1:14" ht="20.100000000000001" customHeight="1" x14ac:dyDescent="0.35">
      <c r="A102" s="679"/>
      <c r="B102" s="686"/>
      <c r="C102" s="671" t="e">
        <f>VLOOKUP(C101,'Course List (program)'!$G$2:$L$100,2,FALSE)</f>
        <v>#N/A</v>
      </c>
      <c r="D102" s="671" t="e">
        <f>VLOOKUP(D101,'Course List (program)'!$G$2:$L$100,2,FALSE)</f>
        <v>#N/A</v>
      </c>
      <c r="E102" s="671" t="e">
        <f>VLOOKUP(E101,'Course List (program)'!$G$2:$L$100,2,FALSE)</f>
        <v>#N/A</v>
      </c>
      <c r="F102" s="671" t="e">
        <f>VLOOKUP(F101,'Course List (program)'!$G$2:$L$100,2,FALSE)</f>
        <v>#N/A</v>
      </c>
      <c r="G102" s="671" t="e">
        <f>VLOOKUP(G101,'Course List (program)'!$G$2:$L$100,2,FALSE)</f>
        <v>#N/A</v>
      </c>
      <c r="H102" s="679"/>
      <c r="I102" s="686"/>
      <c r="J102" s="671" t="e">
        <f>VLOOKUP(J101,'Course List (program)'!$G$2:$L$100,2,FALSE)</f>
        <v>#N/A</v>
      </c>
      <c r="K102" s="671" t="e">
        <f>VLOOKUP(K101,'Course List (program)'!$G$2:$L$100,2,FALSE)</f>
        <v>#N/A</v>
      </c>
      <c r="L102" s="671" t="str">
        <f>VLOOKUP(L101,'Course List (program)'!$G$2:$L$100,2,FALSE)</f>
        <v>Theory of Buildings II</v>
      </c>
      <c r="M102" s="671" t="str">
        <f>VLOOKUP(M101,'Course List (program)'!$G$2:$L$100,2,FALSE)</f>
        <v>Architectural Design Studio II</v>
      </c>
      <c r="N102" s="673" t="e">
        <f>VLOOKUP(N101,'Course List (program)'!$G$2:$L$100,2,FALSE)</f>
        <v>#N/A</v>
      </c>
    </row>
    <row r="103" spans="1:14" ht="20.100000000000001" customHeight="1" x14ac:dyDescent="0.35">
      <c r="A103" s="680"/>
      <c r="B103" s="685"/>
      <c r="C103" s="671" t="e">
        <f>VLOOKUP(C101,'Course List (program)'!$G$2:$L$100,3,FALSE)</f>
        <v>#N/A</v>
      </c>
      <c r="D103" s="671" t="e">
        <f>VLOOKUP(D101,'Course List (program)'!$G$2:$L$100,3,FALSE)</f>
        <v>#N/A</v>
      </c>
      <c r="E103" s="671" t="e">
        <f>VLOOKUP(E101,'Course List (program)'!$G$2:$L$100,3,FALSE)</f>
        <v>#N/A</v>
      </c>
      <c r="F103" s="671" t="e">
        <f>VLOOKUP(F101,'Course List (program)'!$G$2:$L$100,3,FALSE)</f>
        <v>#N/A</v>
      </c>
      <c r="G103" s="671" t="e">
        <f>VLOOKUP(G101,'Course List (program)'!$G$2:$L$100,3,FALSE)</f>
        <v>#N/A</v>
      </c>
      <c r="H103" s="680"/>
      <c r="I103" s="685"/>
      <c r="J103" s="671" t="e">
        <f>VLOOKUP(J101,'Course List (program)'!$G$2:$L$100,3,FALSE)</f>
        <v>#N/A</v>
      </c>
      <c r="K103" s="671" t="e">
        <f>VLOOKUP(K101,'Course List (program)'!$G$2:$L$100,3,FALSE)</f>
        <v>#N/A</v>
      </c>
      <c r="L103" s="671" t="str">
        <f>VLOOKUP(L101,'Course List (program)'!$G$2:$L$100,3,FALSE)</f>
        <v>Yrd. Doç. Dr. Hakan UZBERK</v>
      </c>
      <c r="M103" s="671" t="str">
        <f>VLOOKUP(M101,'Course List (program)'!$G$2:$L$100,3,FALSE)</f>
        <v>Öğr. Gör. Nişan YAUBYAN</v>
      </c>
      <c r="N103" s="673" t="e">
        <f>VLOOKUP(N101,'Course List (program)'!$G$2:$L$100,3,FALSE)</f>
        <v>#N/A</v>
      </c>
    </row>
    <row r="104" spans="1:14" ht="20.100000000000001" customHeight="1" x14ac:dyDescent="0.35">
      <c r="A104" s="680"/>
      <c r="B104" s="685"/>
      <c r="C104" s="672" t="e">
        <f>VLOOKUP(C101,'Course List (program)'!$G$2:$L$100,6,FALSE)</f>
        <v>#N/A</v>
      </c>
      <c r="D104" s="672" t="e">
        <f>VLOOKUP(D101,'Course List (program)'!$G$2:$L$100,6,FALSE)</f>
        <v>#N/A</v>
      </c>
      <c r="E104" s="672" t="e">
        <f>VLOOKUP(E101,'Course List (program)'!$G$2:$L$100,6,FALSE)</f>
        <v>#N/A</v>
      </c>
      <c r="F104" s="672" t="e">
        <f>VLOOKUP(F101,'Course List (program)'!$G$2:$L$100,6,FALSE)</f>
        <v>#N/A</v>
      </c>
      <c r="G104" s="672" t="e">
        <f>VLOOKUP(G101,'Course List (program)'!$G$2:$L$100,6,FALSE)</f>
        <v>#N/A</v>
      </c>
      <c r="H104" s="680"/>
      <c r="I104" s="685"/>
      <c r="J104" s="672" t="e">
        <f>VLOOKUP(J101,'Course List (program)'!$G$2:$L$100,6,FALSE)</f>
        <v>#N/A</v>
      </c>
      <c r="K104" s="672" t="e">
        <f>VLOOKUP(K101,'Course List (program)'!$G$2:$L$100,6,FALSE)</f>
        <v>#N/A</v>
      </c>
      <c r="L104" s="672">
        <f>VLOOKUP(L101,'Course List (program)'!$G$2:$L$100,6,FALSE)</f>
        <v>0</v>
      </c>
      <c r="M104" s="672">
        <f>VLOOKUP(M101,'Course List (program)'!$G$2:$L$100,6,FALSE)</f>
        <v>0</v>
      </c>
      <c r="N104" s="674" t="e">
        <f>VLOOKUP(N101,'Course List (program)'!$G$2:$L$100,6,FALSE)</f>
        <v>#N/A</v>
      </c>
    </row>
    <row r="105" spans="1:14" s="693" customFormat="1" ht="20.100000000000001" customHeight="1" x14ac:dyDescent="0.35">
      <c r="A105" s="695">
        <v>0.54166666666666663</v>
      </c>
      <c r="B105" s="696">
        <v>5</v>
      </c>
      <c r="C105" s="691">
        <f>Section3Draft!E35</f>
        <v>0</v>
      </c>
      <c r="D105" s="691">
        <f>Section3Draft!F35</f>
        <v>0</v>
      </c>
      <c r="E105" s="691">
        <f>Section3Draft!G35</f>
        <v>0</v>
      </c>
      <c r="F105" s="691">
        <f>Section3Draft!H35</f>
        <v>0</v>
      </c>
      <c r="G105" s="691">
        <f>Section3Draft!I35</f>
        <v>0</v>
      </c>
      <c r="H105" s="695">
        <v>0.54166666666666663</v>
      </c>
      <c r="I105" s="696">
        <v>5</v>
      </c>
      <c r="J105" s="691">
        <f>Section3Draft!L35</f>
        <v>0</v>
      </c>
      <c r="K105" s="691">
        <f>Section3Draft!M35</f>
        <v>0</v>
      </c>
      <c r="L105" s="691">
        <f>Section3Draft!N35</f>
        <v>0</v>
      </c>
      <c r="M105" s="691">
        <f>Section3Draft!O35</f>
        <v>0</v>
      </c>
      <c r="N105" s="692">
        <f>Section3Draft!P35</f>
        <v>0</v>
      </c>
    </row>
    <row r="106" spans="1:14" ht="20.100000000000001" customHeight="1" x14ac:dyDescent="0.35">
      <c r="A106" s="679"/>
      <c r="B106" s="686"/>
      <c r="C106" s="671" t="e">
        <f>VLOOKUP(C105,'Course List (program)'!$G$2:$L$100,2,FALSE)</f>
        <v>#N/A</v>
      </c>
      <c r="D106" s="671" t="e">
        <f>VLOOKUP(D105,'Course List (program)'!$G$2:$L$100,2,FALSE)</f>
        <v>#N/A</v>
      </c>
      <c r="E106" s="671" t="e">
        <f>VLOOKUP(E105,'Course List (program)'!$G$2:$L$100,2,FALSE)</f>
        <v>#N/A</v>
      </c>
      <c r="F106" s="671" t="e">
        <f>VLOOKUP(F105,'Course List (program)'!$G$2:$L$100,2,FALSE)</f>
        <v>#N/A</v>
      </c>
      <c r="G106" s="671" t="e">
        <f>VLOOKUP(G105,'Course List (program)'!$G$2:$L$100,2,FALSE)</f>
        <v>#N/A</v>
      </c>
      <c r="H106" s="679"/>
      <c r="I106" s="686"/>
      <c r="J106" s="671" t="e">
        <f>VLOOKUP(J105,'Course List (program)'!$G$2:$L$100,2,FALSE)</f>
        <v>#N/A</v>
      </c>
      <c r="K106" s="671" t="e">
        <f>VLOOKUP(K105,'Course List (program)'!$G$2:$L$100,2,FALSE)</f>
        <v>#N/A</v>
      </c>
      <c r="L106" s="671" t="e">
        <f>VLOOKUP(L105,'Course List (program)'!$G$2:$L$100,2,FALSE)</f>
        <v>#N/A</v>
      </c>
      <c r="M106" s="671" t="e">
        <f>VLOOKUP(M105,'Course List (program)'!$G$2:$L$100,2,FALSE)</f>
        <v>#N/A</v>
      </c>
      <c r="N106" s="673" t="e">
        <f>VLOOKUP(N105,'Course List (program)'!$G$2:$L$100,2,FALSE)</f>
        <v>#N/A</v>
      </c>
    </row>
    <row r="107" spans="1:14" ht="20.100000000000001" customHeight="1" x14ac:dyDescent="0.35">
      <c r="A107" s="680"/>
      <c r="B107" s="685"/>
      <c r="C107" s="671" t="e">
        <f>VLOOKUP(C105,'Course List (program)'!$G$2:$L$100,3,FALSE)</f>
        <v>#N/A</v>
      </c>
      <c r="D107" s="671" t="e">
        <f>VLOOKUP(D105,'Course List (program)'!$G$2:$L$100,3,FALSE)</f>
        <v>#N/A</v>
      </c>
      <c r="E107" s="671" t="e">
        <f>VLOOKUP(E105,'Course List (program)'!$G$2:$L$100,3,FALSE)</f>
        <v>#N/A</v>
      </c>
      <c r="F107" s="671" t="e">
        <f>VLOOKUP(F105,'Course List (program)'!$G$2:$L$100,3,FALSE)</f>
        <v>#N/A</v>
      </c>
      <c r="G107" s="671" t="e">
        <f>VLOOKUP(G105,'Course List (program)'!$G$2:$L$100,3,FALSE)</f>
        <v>#N/A</v>
      </c>
      <c r="H107" s="680"/>
      <c r="I107" s="685"/>
      <c r="J107" s="671" t="e">
        <f>VLOOKUP(J105,'Course List (program)'!$G$2:$L$100,3,FALSE)</f>
        <v>#N/A</v>
      </c>
      <c r="K107" s="671" t="e">
        <f>VLOOKUP(K105,'Course List (program)'!$G$2:$L$100,3,FALSE)</f>
        <v>#N/A</v>
      </c>
      <c r="L107" s="671" t="e">
        <f>VLOOKUP(L105,'Course List (program)'!$G$2:$L$100,3,FALSE)</f>
        <v>#N/A</v>
      </c>
      <c r="M107" s="671" t="e">
        <f>VLOOKUP(M105,'Course List (program)'!$G$2:$L$100,3,FALSE)</f>
        <v>#N/A</v>
      </c>
      <c r="N107" s="673" t="e">
        <f>VLOOKUP(N105,'Course List (program)'!$G$2:$L$100,3,FALSE)</f>
        <v>#N/A</v>
      </c>
    </row>
    <row r="108" spans="1:14" ht="20.100000000000001" customHeight="1" x14ac:dyDescent="0.35">
      <c r="A108" s="680"/>
      <c r="B108" s="685"/>
      <c r="C108" s="672" t="e">
        <f>VLOOKUP(C105,'Course List (program)'!$G$2:$L$100,6,FALSE)</f>
        <v>#N/A</v>
      </c>
      <c r="D108" s="672" t="e">
        <f>VLOOKUP(D105,'Course List (program)'!$G$2:$L$100,6,FALSE)</f>
        <v>#N/A</v>
      </c>
      <c r="E108" s="672" t="e">
        <f>VLOOKUP(E105,'Course List (program)'!$G$2:$L$100,6,FALSE)</f>
        <v>#N/A</v>
      </c>
      <c r="F108" s="672" t="e">
        <f>VLOOKUP(F105,'Course List (program)'!$G$2:$L$100,6,FALSE)</f>
        <v>#N/A</v>
      </c>
      <c r="G108" s="672" t="e">
        <f>VLOOKUP(G105,'Course List (program)'!$G$2:$L$100,6,FALSE)</f>
        <v>#N/A</v>
      </c>
      <c r="H108" s="680"/>
      <c r="I108" s="685"/>
      <c r="J108" s="672" t="e">
        <f>VLOOKUP(J105,'Course List (program)'!$G$2:$L$100,6,FALSE)</f>
        <v>#N/A</v>
      </c>
      <c r="K108" s="672" t="e">
        <f>VLOOKUP(K105,'Course List (program)'!$G$2:$L$100,6,FALSE)</f>
        <v>#N/A</v>
      </c>
      <c r="L108" s="672" t="e">
        <f>VLOOKUP(L105,'Course List (program)'!$G$2:$L$100,6,FALSE)</f>
        <v>#N/A</v>
      </c>
      <c r="M108" s="672" t="e">
        <f>VLOOKUP(M105,'Course List (program)'!$G$2:$L$100,6,FALSE)</f>
        <v>#N/A</v>
      </c>
      <c r="N108" s="674" t="e">
        <f>VLOOKUP(N105,'Course List (program)'!$G$2:$L$100,6,FALSE)</f>
        <v>#N/A</v>
      </c>
    </row>
    <row r="109" spans="1:14" s="693" customFormat="1" ht="20.100000000000001" customHeight="1" x14ac:dyDescent="0.35">
      <c r="A109" s="689">
        <v>0.58333333333333337</v>
      </c>
      <c r="B109" s="690">
        <v>6</v>
      </c>
      <c r="C109" s="691">
        <f>Section3Draft!E37</f>
        <v>0</v>
      </c>
      <c r="D109" s="691">
        <f>Section3Draft!F37</f>
        <v>0</v>
      </c>
      <c r="E109" s="691">
        <f>Section3Draft!G37</f>
        <v>0</v>
      </c>
      <c r="F109" s="691">
        <f>Section3Draft!H37</f>
        <v>0</v>
      </c>
      <c r="G109" s="691">
        <f>Section3Draft!I37</f>
        <v>0</v>
      </c>
      <c r="H109" s="689">
        <v>0.58333333333333337</v>
      </c>
      <c r="I109" s="690">
        <v>6</v>
      </c>
      <c r="J109" s="691">
        <f>Section3Draft!L37</f>
        <v>0</v>
      </c>
      <c r="K109" s="691" t="str">
        <f>Section3Draft!M37</f>
        <v>ARCH 214.13</v>
      </c>
      <c r="L109" s="691">
        <f>Section3Draft!N37</f>
        <v>0</v>
      </c>
      <c r="M109" s="691" t="str">
        <f>Section3Draft!O37</f>
        <v>ARCH 252.13</v>
      </c>
      <c r="N109" s="692">
        <f>Section3Draft!P37</f>
        <v>0</v>
      </c>
    </row>
    <row r="110" spans="1:14" ht="20.100000000000001" customHeight="1" x14ac:dyDescent="0.35">
      <c r="A110" s="679"/>
      <c r="B110" s="686"/>
      <c r="C110" s="671" t="e">
        <f>VLOOKUP(C109,'Course List (program)'!$G$2:$L$100,2,FALSE)</f>
        <v>#N/A</v>
      </c>
      <c r="D110" s="671" t="e">
        <f>VLOOKUP(D109,'Course List (program)'!$G$2:$L$100,2,FALSE)</f>
        <v>#N/A</v>
      </c>
      <c r="E110" s="671" t="e">
        <f>VLOOKUP(E109,'Course List (program)'!$G$2:$L$100,2,FALSE)</f>
        <v>#N/A</v>
      </c>
      <c r="F110" s="671" t="e">
        <f>VLOOKUP(F109,'Course List (program)'!$G$2:$L$100,2,FALSE)</f>
        <v>#N/A</v>
      </c>
      <c r="G110" s="671" t="e">
        <f>VLOOKUP(G109,'Course List (program)'!$G$2:$L$100,2,FALSE)</f>
        <v>#N/A</v>
      </c>
      <c r="H110" s="679"/>
      <c r="I110" s="686"/>
      <c r="J110" s="671" t="e">
        <f>VLOOKUP(J109,'Course List (program)'!$G$2:$L$100,2,FALSE)</f>
        <v>#N/A</v>
      </c>
      <c r="K110" s="671" t="str">
        <f>VLOOKUP(K109,'Course List (program)'!$G$2:$L$100,2,FALSE)</f>
        <v>Construction Project</v>
      </c>
      <c r="L110" s="671" t="e">
        <f>VLOOKUP(L109,'Course List (program)'!$G$2:$L$100,2,FALSE)</f>
        <v>#N/A</v>
      </c>
      <c r="M110" s="671" t="str">
        <f>VLOOKUP(M109,'Course List (program)'!$G$2:$L$100,2,FALSE)</f>
        <v>Architectural Design Studio II</v>
      </c>
      <c r="N110" s="673" t="e">
        <f>VLOOKUP(N109,'Course List (program)'!$G$2:$L$100,2,FALSE)</f>
        <v>#N/A</v>
      </c>
    </row>
    <row r="111" spans="1:14" ht="20.100000000000001" customHeight="1" x14ac:dyDescent="0.35">
      <c r="A111" s="680"/>
      <c r="B111" s="685"/>
      <c r="C111" s="671" t="e">
        <f>VLOOKUP(C109,'Course List (program)'!$G$2:$L$100,3,FALSE)</f>
        <v>#N/A</v>
      </c>
      <c r="D111" s="671" t="e">
        <f>VLOOKUP(D109,'Course List (program)'!$G$2:$L$100,3,FALSE)</f>
        <v>#N/A</v>
      </c>
      <c r="E111" s="671" t="e">
        <f>VLOOKUP(E109,'Course List (program)'!$G$2:$L$100,3,FALSE)</f>
        <v>#N/A</v>
      </c>
      <c r="F111" s="671" t="e">
        <f>VLOOKUP(F109,'Course List (program)'!$G$2:$L$100,3,FALSE)</f>
        <v>#N/A</v>
      </c>
      <c r="G111" s="671" t="e">
        <f>VLOOKUP(G109,'Course List (program)'!$G$2:$L$100,3,FALSE)</f>
        <v>#N/A</v>
      </c>
      <c r="H111" s="680"/>
      <c r="I111" s="685"/>
      <c r="J111" s="671" t="e">
        <f>VLOOKUP(J109,'Course List (program)'!$G$2:$L$100,3,FALSE)</f>
        <v>#N/A</v>
      </c>
      <c r="K111" s="671" t="str">
        <f>VLOOKUP(K109,'Course List (program)'!$G$2:$L$100,3,FALSE)</f>
        <v>Doç. Dr. Ayşe  ELEGÖZ</v>
      </c>
      <c r="L111" s="671" t="e">
        <f>VLOOKUP(L109,'Course List (program)'!$G$2:$L$100,3,FALSE)</f>
        <v>#N/A</v>
      </c>
      <c r="M111" s="671" t="str">
        <f>VLOOKUP(M109,'Course List (program)'!$G$2:$L$100,3,FALSE)</f>
        <v>Öğr. Gör. Nişan YAUBYAN</v>
      </c>
      <c r="N111" s="673" t="e">
        <f>VLOOKUP(N109,'Course List (program)'!$G$2:$L$100,3,FALSE)</f>
        <v>#N/A</v>
      </c>
    </row>
    <row r="112" spans="1:14" ht="20.100000000000001" customHeight="1" x14ac:dyDescent="0.35">
      <c r="A112" s="680"/>
      <c r="B112" s="685"/>
      <c r="C112" s="672" t="e">
        <f>VLOOKUP(C109,'Course List (program)'!$G$2:$L$100,6,FALSE)</f>
        <v>#N/A</v>
      </c>
      <c r="D112" s="672" t="e">
        <f>VLOOKUP(D109,'Course List (program)'!$G$2:$L$100,6,FALSE)</f>
        <v>#N/A</v>
      </c>
      <c r="E112" s="672" t="e">
        <f>VLOOKUP(E109,'Course List (program)'!$G$2:$L$100,6,FALSE)</f>
        <v>#N/A</v>
      </c>
      <c r="F112" s="672" t="e">
        <f>VLOOKUP(F109,'Course List (program)'!$G$2:$L$100,6,FALSE)</f>
        <v>#N/A</v>
      </c>
      <c r="G112" s="672" t="e">
        <f>VLOOKUP(G109,'Course List (program)'!$G$2:$L$100,6,FALSE)</f>
        <v>#N/A</v>
      </c>
      <c r="H112" s="680"/>
      <c r="I112" s="685"/>
      <c r="J112" s="672" t="e">
        <f>VLOOKUP(J109,'Course List (program)'!$G$2:$L$100,6,FALSE)</f>
        <v>#N/A</v>
      </c>
      <c r="K112" s="672">
        <f>VLOOKUP(K109,'Course List (program)'!$G$2:$L$100,6,FALSE)</f>
        <v>0</v>
      </c>
      <c r="L112" s="672" t="e">
        <f>VLOOKUP(L109,'Course List (program)'!$G$2:$L$100,6,FALSE)</f>
        <v>#N/A</v>
      </c>
      <c r="M112" s="672">
        <f>VLOOKUP(M109,'Course List (program)'!$G$2:$L$100,6,FALSE)</f>
        <v>0</v>
      </c>
      <c r="N112" s="674" t="e">
        <f>VLOOKUP(N109,'Course List (program)'!$G$2:$L$100,6,FALSE)</f>
        <v>#N/A</v>
      </c>
    </row>
    <row r="113" spans="1:14" s="693" customFormat="1" ht="20.100000000000001" customHeight="1" x14ac:dyDescent="0.35">
      <c r="A113" s="689">
        <v>0.625</v>
      </c>
      <c r="B113" s="690">
        <v>7</v>
      </c>
      <c r="C113" s="691">
        <f>Section3Draft!E39</f>
        <v>0</v>
      </c>
      <c r="D113" s="691">
        <f>Section3Draft!F39</f>
        <v>0</v>
      </c>
      <c r="E113" s="691">
        <f>Section3Draft!G39</f>
        <v>0</v>
      </c>
      <c r="F113" s="691">
        <f>Section3Draft!H39</f>
        <v>0</v>
      </c>
      <c r="G113" s="691">
        <f>Section3Draft!I39</f>
        <v>0</v>
      </c>
      <c r="H113" s="689">
        <v>0.625</v>
      </c>
      <c r="I113" s="690">
        <v>7</v>
      </c>
      <c r="J113" s="691">
        <f>Section3Draft!L39</f>
        <v>0</v>
      </c>
      <c r="K113" s="691" t="str">
        <f>Section3Draft!M39</f>
        <v>ARCH 214.13</v>
      </c>
      <c r="L113" s="691">
        <f>Section3Draft!N39</f>
        <v>0</v>
      </c>
      <c r="M113" s="691" t="str">
        <f>Section3Draft!O39</f>
        <v>ARCH 252.13</v>
      </c>
      <c r="N113" s="692">
        <f>Section3Draft!P39</f>
        <v>0</v>
      </c>
    </row>
    <row r="114" spans="1:14" ht="20.100000000000001" customHeight="1" x14ac:dyDescent="0.35">
      <c r="A114" s="679"/>
      <c r="B114" s="686"/>
      <c r="C114" s="671" t="e">
        <f>VLOOKUP(C113,'Course List (program)'!$G$2:$L$100,2,FALSE)</f>
        <v>#N/A</v>
      </c>
      <c r="D114" s="671" t="e">
        <f>VLOOKUP(D113,'Course List (program)'!$G$2:$L$100,2,FALSE)</f>
        <v>#N/A</v>
      </c>
      <c r="E114" s="671" t="e">
        <f>VLOOKUP(E113,'Course List (program)'!$G$2:$L$100,2,FALSE)</f>
        <v>#N/A</v>
      </c>
      <c r="F114" s="671" t="e">
        <f>VLOOKUP(F113,'Course List (program)'!$G$2:$L$100,2,FALSE)</f>
        <v>#N/A</v>
      </c>
      <c r="G114" s="671" t="e">
        <f>VLOOKUP(G113,'Course List (program)'!$G$2:$L$100,2,FALSE)</f>
        <v>#N/A</v>
      </c>
      <c r="H114" s="679"/>
      <c r="I114" s="686"/>
      <c r="J114" s="671" t="e">
        <f>VLOOKUP(J113,'Course List (program)'!$G$2:$L$100,2,FALSE)</f>
        <v>#N/A</v>
      </c>
      <c r="K114" s="671" t="str">
        <f>VLOOKUP(K113,'Course List (program)'!$G$2:$L$100,2,FALSE)</f>
        <v>Construction Project</v>
      </c>
      <c r="L114" s="671" t="e">
        <f>VLOOKUP(L113,'Course List (program)'!$G$2:$L$100,2,FALSE)</f>
        <v>#N/A</v>
      </c>
      <c r="M114" s="671" t="str">
        <f>VLOOKUP(M113,'Course List (program)'!$G$2:$L$100,2,FALSE)</f>
        <v>Architectural Design Studio II</v>
      </c>
      <c r="N114" s="673" t="e">
        <f>VLOOKUP(N113,'Course List (program)'!$G$2:$L$100,2,FALSE)</f>
        <v>#N/A</v>
      </c>
    </row>
    <row r="115" spans="1:14" ht="20.100000000000001" customHeight="1" x14ac:dyDescent="0.35">
      <c r="A115" s="680"/>
      <c r="B115" s="685"/>
      <c r="C115" s="671" t="e">
        <f>VLOOKUP(C113,'Course List (program)'!$G$2:$L$100,3,FALSE)</f>
        <v>#N/A</v>
      </c>
      <c r="D115" s="671" t="e">
        <f>VLOOKUP(D113,'Course List (program)'!$G$2:$L$100,3,FALSE)</f>
        <v>#N/A</v>
      </c>
      <c r="E115" s="671" t="e">
        <f>VLOOKUP(E113,'Course List (program)'!$G$2:$L$100,3,FALSE)</f>
        <v>#N/A</v>
      </c>
      <c r="F115" s="671" t="e">
        <f>VLOOKUP(F113,'Course List (program)'!$G$2:$L$100,3,FALSE)</f>
        <v>#N/A</v>
      </c>
      <c r="G115" s="671" t="e">
        <f>VLOOKUP(G113,'Course List (program)'!$G$2:$L$100,3,FALSE)</f>
        <v>#N/A</v>
      </c>
      <c r="H115" s="680"/>
      <c r="I115" s="685"/>
      <c r="J115" s="671" t="e">
        <f>VLOOKUP(J113,'Course List (program)'!$G$2:$L$100,3,FALSE)</f>
        <v>#N/A</v>
      </c>
      <c r="K115" s="671" t="str">
        <f>VLOOKUP(K113,'Course List (program)'!$G$2:$L$100,3,FALSE)</f>
        <v>Doç. Dr. Ayşe  ELEGÖZ</v>
      </c>
      <c r="L115" s="671" t="e">
        <f>VLOOKUP(L113,'Course List (program)'!$G$2:$L$100,3,FALSE)</f>
        <v>#N/A</v>
      </c>
      <c r="M115" s="671" t="str">
        <f>VLOOKUP(M113,'Course List (program)'!$G$2:$L$100,3,FALSE)</f>
        <v>Öğr. Gör. Nişan YAUBYAN</v>
      </c>
      <c r="N115" s="673" t="e">
        <f>VLOOKUP(N113,'Course List (program)'!$G$2:$L$100,3,FALSE)</f>
        <v>#N/A</v>
      </c>
    </row>
    <row r="116" spans="1:14" ht="20.100000000000001" customHeight="1" x14ac:dyDescent="0.35">
      <c r="A116" s="680"/>
      <c r="B116" s="685"/>
      <c r="C116" s="672" t="e">
        <f>VLOOKUP(C113,'Course List (program)'!$G$2:$L$100,6,FALSE)</f>
        <v>#N/A</v>
      </c>
      <c r="D116" s="672" t="e">
        <f>VLOOKUP(D113,'Course List (program)'!$G$2:$L$100,6,FALSE)</f>
        <v>#N/A</v>
      </c>
      <c r="E116" s="672" t="e">
        <f>VLOOKUP(E113,'Course List (program)'!$G$2:$L$100,6,FALSE)</f>
        <v>#N/A</v>
      </c>
      <c r="F116" s="672" t="e">
        <f>VLOOKUP(F113,'Course List (program)'!$G$2:$L$100,6,FALSE)</f>
        <v>#N/A</v>
      </c>
      <c r="G116" s="672" t="e">
        <f>VLOOKUP(G113,'Course List (program)'!$G$2:$L$100,6,FALSE)</f>
        <v>#N/A</v>
      </c>
      <c r="H116" s="680"/>
      <c r="I116" s="685"/>
      <c r="J116" s="672" t="e">
        <f>VLOOKUP(J113,'Course List (program)'!$G$2:$L$100,6,FALSE)</f>
        <v>#N/A</v>
      </c>
      <c r="K116" s="672">
        <f>VLOOKUP(K113,'Course List (program)'!$G$2:$L$100,6,FALSE)</f>
        <v>0</v>
      </c>
      <c r="L116" s="672" t="e">
        <f>VLOOKUP(L113,'Course List (program)'!$G$2:$L$100,6,FALSE)</f>
        <v>#N/A</v>
      </c>
      <c r="M116" s="672">
        <f>VLOOKUP(M113,'Course List (program)'!$G$2:$L$100,6,FALSE)</f>
        <v>0</v>
      </c>
      <c r="N116" s="674" t="e">
        <f>VLOOKUP(N113,'Course List (program)'!$G$2:$L$100,6,FALSE)</f>
        <v>#N/A</v>
      </c>
    </row>
    <row r="117" spans="1:14" s="693" customFormat="1" ht="20.100000000000001" customHeight="1" x14ac:dyDescent="0.35">
      <c r="A117" s="689">
        <v>0.66666666666666663</v>
      </c>
      <c r="B117" s="690">
        <v>8</v>
      </c>
      <c r="C117" s="691">
        <f>Section3Draft!E41</f>
        <v>0</v>
      </c>
      <c r="D117" s="691">
        <f>Section3Draft!F41</f>
        <v>0</v>
      </c>
      <c r="E117" s="691">
        <f>Section3Draft!G41</f>
        <v>0</v>
      </c>
      <c r="F117" s="691">
        <f>Section3Draft!H41</f>
        <v>0</v>
      </c>
      <c r="G117" s="691">
        <f>Section3Draft!I41</f>
        <v>0</v>
      </c>
      <c r="H117" s="689">
        <v>0.66666666666666663</v>
      </c>
      <c r="I117" s="690">
        <v>8</v>
      </c>
      <c r="J117" s="691">
        <f>Section3Draft!L41</f>
        <v>0</v>
      </c>
      <c r="K117" s="691" t="str">
        <f>Section3Draft!M41</f>
        <v>ARCH 214.13</v>
      </c>
      <c r="L117" s="691">
        <f>Section3Draft!N41</f>
        <v>0</v>
      </c>
      <c r="M117" s="691" t="str">
        <f>Section3Draft!O41</f>
        <v>ARCH 252.13</v>
      </c>
      <c r="N117" s="692">
        <f>Section3Draft!P41</f>
        <v>0</v>
      </c>
    </row>
    <row r="118" spans="1:14" ht="20.100000000000001" customHeight="1" x14ac:dyDescent="0.35">
      <c r="A118" s="679"/>
      <c r="B118" s="686"/>
      <c r="C118" s="671" t="e">
        <f>VLOOKUP(C117,'Course List (program)'!$G$2:$L$100,2,FALSE)</f>
        <v>#N/A</v>
      </c>
      <c r="D118" s="671" t="e">
        <f>VLOOKUP(D117,'Course List (program)'!$G$2:$L$100,2,FALSE)</f>
        <v>#N/A</v>
      </c>
      <c r="E118" s="671" t="e">
        <f>VLOOKUP(E117,'Course List (program)'!$G$2:$L$100,2,FALSE)</f>
        <v>#N/A</v>
      </c>
      <c r="F118" s="671" t="e">
        <f>VLOOKUP(F117,'Course List (program)'!$G$2:$L$100,2,FALSE)</f>
        <v>#N/A</v>
      </c>
      <c r="G118" s="671" t="e">
        <f>VLOOKUP(G117,'Course List (program)'!$G$2:$L$100,2,FALSE)</f>
        <v>#N/A</v>
      </c>
      <c r="H118" s="679"/>
      <c r="I118" s="686"/>
      <c r="J118" s="671" t="e">
        <f>VLOOKUP(J117,'Course List (program)'!$G$2:$L$100,2,FALSE)</f>
        <v>#N/A</v>
      </c>
      <c r="K118" s="671" t="str">
        <f>VLOOKUP(K117,'Course List (program)'!$G$2:$L$100,2,FALSE)</f>
        <v>Construction Project</v>
      </c>
      <c r="L118" s="671" t="e">
        <f>VLOOKUP(L117,'Course List (program)'!$G$2:$L$100,2,FALSE)</f>
        <v>#N/A</v>
      </c>
      <c r="M118" s="671" t="str">
        <f>VLOOKUP(M117,'Course List (program)'!$G$2:$L$100,2,FALSE)</f>
        <v>Architectural Design Studio II</v>
      </c>
      <c r="N118" s="673" t="e">
        <f>VLOOKUP(N117,'Course List (program)'!$G$2:$L$100,2,FALSE)</f>
        <v>#N/A</v>
      </c>
    </row>
    <row r="119" spans="1:14" ht="20.100000000000001" customHeight="1" x14ac:dyDescent="0.35">
      <c r="A119" s="680"/>
      <c r="B119" s="685"/>
      <c r="C119" s="671" t="e">
        <f>VLOOKUP(C117,'Course List (program)'!$G$2:$L$100,3,FALSE)</f>
        <v>#N/A</v>
      </c>
      <c r="D119" s="671" t="e">
        <f>VLOOKUP(D117,'Course List (program)'!$G$2:$L$100,3,FALSE)</f>
        <v>#N/A</v>
      </c>
      <c r="E119" s="671" t="e">
        <f>VLOOKUP(E117,'Course List (program)'!$G$2:$L$100,3,FALSE)</f>
        <v>#N/A</v>
      </c>
      <c r="F119" s="671" t="e">
        <f>VLOOKUP(F117,'Course List (program)'!$G$2:$L$100,3,FALSE)</f>
        <v>#N/A</v>
      </c>
      <c r="G119" s="671" t="e">
        <f>VLOOKUP(G117,'Course List (program)'!$G$2:$L$100,3,FALSE)</f>
        <v>#N/A</v>
      </c>
      <c r="H119" s="680"/>
      <c r="I119" s="685"/>
      <c r="J119" s="671" t="e">
        <f>VLOOKUP(J117,'Course List (program)'!$G$2:$L$100,3,FALSE)</f>
        <v>#N/A</v>
      </c>
      <c r="K119" s="671" t="str">
        <f>VLOOKUP(K117,'Course List (program)'!$G$2:$L$100,3,FALSE)</f>
        <v>Doç. Dr. Ayşe  ELEGÖZ</v>
      </c>
      <c r="L119" s="671" t="e">
        <f>VLOOKUP(L117,'Course List (program)'!$G$2:$L$100,3,FALSE)</f>
        <v>#N/A</v>
      </c>
      <c r="M119" s="671" t="str">
        <f>VLOOKUP(M117,'Course List (program)'!$G$2:$L$100,3,FALSE)</f>
        <v>Öğr. Gör. Nişan YAUBYAN</v>
      </c>
      <c r="N119" s="673" t="e">
        <f>VLOOKUP(N117,'Course List (program)'!$G$2:$L$100,3,FALSE)</f>
        <v>#N/A</v>
      </c>
    </row>
    <row r="120" spans="1:14" ht="20.100000000000001" customHeight="1" x14ac:dyDescent="0.35">
      <c r="A120" s="680"/>
      <c r="B120" s="685"/>
      <c r="C120" s="672" t="e">
        <f>VLOOKUP(C117,'Course List (program)'!$G$2:$L$100,6,FALSE)</f>
        <v>#N/A</v>
      </c>
      <c r="D120" s="672" t="e">
        <f>VLOOKUP(D117,'Course List (program)'!$G$2:$L$100,6,FALSE)</f>
        <v>#N/A</v>
      </c>
      <c r="E120" s="672" t="e">
        <f>VLOOKUP(E117,'Course List (program)'!$G$2:$L$100,6,FALSE)</f>
        <v>#N/A</v>
      </c>
      <c r="F120" s="672" t="e">
        <f>VLOOKUP(F117,'Course List (program)'!$G$2:$L$100,6,FALSE)</f>
        <v>#N/A</v>
      </c>
      <c r="G120" s="672" t="e">
        <f>VLOOKUP(G117,'Course List (program)'!$G$2:$L$100,6,FALSE)</f>
        <v>#N/A</v>
      </c>
      <c r="H120" s="680"/>
      <c r="I120" s="685"/>
      <c r="J120" s="672" t="e">
        <f>VLOOKUP(J117,'Course List (program)'!$G$2:$L$100,6,FALSE)</f>
        <v>#N/A</v>
      </c>
      <c r="K120" s="672">
        <f>VLOOKUP(K117,'Course List (program)'!$G$2:$L$100,6,FALSE)</f>
        <v>0</v>
      </c>
      <c r="L120" s="672" t="e">
        <f>VLOOKUP(L117,'Course List (program)'!$G$2:$L$100,6,FALSE)</f>
        <v>#N/A</v>
      </c>
      <c r="M120" s="672">
        <f>VLOOKUP(M117,'Course List (program)'!$G$2:$L$100,6,FALSE)</f>
        <v>0</v>
      </c>
      <c r="N120" s="674" t="e">
        <f>VLOOKUP(N117,'Course List (program)'!$G$2:$L$100,6,FALSE)</f>
        <v>#N/A</v>
      </c>
    </row>
    <row r="121" spans="1:14" s="693" customFormat="1" ht="20.100000000000001" customHeight="1" x14ac:dyDescent="0.35">
      <c r="A121" s="689">
        <v>0.70833333333333337</v>
      </c>
      <c r="B121" s="690">
        <v>9</v>
      </c>
      <c r="C121" s="691">
        <f>Section3Draft!E43</f>
        <v>0</v>
      </c>
      <c r="D121" s="691">
        <f>Section3Draft!F43</f>
        <v>0</v>
      </c>
      <c r="E121" s="691">
        <f>Section3Draft!G43</f>
        <v>0</v>
      </c>
      <c r="F121" s="691">
        <f>Section3Draft!H43</f>
        <v>0</v>
      </c>
      <c r="G121" s="691">
        <f>Section3Draft!I43</f>
        <v>0</v>
      </c>
      <c r="H121" s="689">
        <v>0.70833333333333337</v>
      </c>
      <c r="I121" s="690">
        <v>9</v>
      </c>
      <c r="J121" s="691">
        <f>Section3Draft!L43</f>
        <v>0</v>
      </c>
      <c r="K121" s="691" t="str">
        <f>Section3Draft!M43</f>
        <v>ARCH 214.13</v>
      </c>
      <c r="L121" s="691">
        <f>Section3Draft!N43</f>
        <v>0</v>
      </c>
      <c r="M121" s="691" t="str">
        <f>Section3Draft!O43</f>
        <v>ARCH 252.13</v>
      </c>
      <c r="N121" s="692">
        <f>Section3Draft!P43</f>
        <v>0</v>
      </c>
    </row>
    <row r="122" spans="1:14" ht="20.100000000000001" customHeight="1" x14ac:dyDescent="0.35">
      <c r="A122" s="679"/>
      <c r="B122" s="686"/>
      <c r="C122" s="671" t="e">
        <f>VLOOKUP(C121,'Course List (program)'!$G$2:$L$100,2,FALSE)</f>
        <v>#N/A</v>
      </c>
      <c r="D122" s="671" t="e">
        <f>VLOOKUP(D121,'Course List (program)'!$G$2:$L$100,2,FALSE)</f>
        <v>#N/A</v>
      </c>
      <c r="E122" s="671" t="e">
        <f>VLOOKUP(E121,'Course List (program)'!$G$2:$L$100,2,FALSE)</f>
        <v>#N/A</v>
      </c>
      <c r="F122" s="671" t="e">
        <f>VLOOKUP(F121,'Course List (program)'!$G$2:$L$100,2,FALSE)</f>
        <v>#N/A</v>
      </c>
      <c r="G122" s="671" t="e">
        <f>VLOOKUP(G121,'Course List (program)'!$G$2:$L$100,2,FALSE)</f>
        <v>#N/A</v>
      </c>
      <c r="H122" s="679"/>
      <c r="I122" s="686"/>
      <c r="J122" s="671" t="e">
        <f>VLOOKUP(J121,'Course List (program)'!$G$2:$L$100,2,FALSE)</f>
        <v>#N/A</v>
      </c>
      <c r="K122" s="671" t="str">
        <f>VLOOKUP(K121,'Course List (program)'!$G$2:$L$100,2,FALSE)</f>
        <v>Construction Project</v>
      </c>
      <c r="L122" s="671" t="e">
        <f>VLOOKUP(L121,'Course List (program)'!$G$2:$L$100,2,FALSE)</f>
        <v>#N/A</v>
      </c>
      <c r="M122" s="671" t="str">
        <f>VLOOKUP(M121,'Course List (program)'!$G$2:$L$100,2,FALSE)</f>
        <v>Architectural Design Studio II</v>
      </c>
      <c r="N122" s="673" t="e">
        <f>VLOOKUP(N121,'Course List (program)'!$G$2:$L$100,2,FALSE)</f>
        <v>#N/A</v>
      </c>
    </row>
    <row r="123" spans="1:14" ht="20.100000000000001" customHeight="1" x14ac:dyDescent="0.35">
      <c r="A123" s="680"/>
      <c r="B123" s="685"/>
      <c r="C123" s="671" t="e">
        <f>VLOOKUP(C121,'Course List (program)'!$G$2:$L$100,3,FALSE)</f>
        <v>#N/A</v>
      </c>
      <c r="D123" s="671" t="e">
        <f>VLOOKUP(D121,'Course List (program)'!$G$2:$L$100,3,FALSE)</f>
        <v>#N/A</v>
      </c>
      <c r="E123" s="671" t="e">
        <f>VLOOKUP(E121,'Course List (program)'!$G$2:$L$100,3,FALSE)</f>
        <v>#N/A</v>
      </c>
      <c r="F123" s="671" t="e">
        <f>VLOOKUP(F121,'Course List (program)'!$G$2:$L$100,3,FALSE)</f>
        <v>#N/A</v>
      </c>
      <c r="G123" s="671" t="e">
        <f>VLOOKUP(G121,'Course List (program)'!$G$2:$L$100,3,FALSE)</f>
        <v>#N/A</v>
      </c>
      <c r="H123" s="680"/>
      <c r="I123" s="685"/>
      <c r="J123" s="671" t="e">
        <f>VLOOKUP(J121,'Course List (program)'!$G$2:$L$100,3,FALSE)</f>
        <v>#N/A</v>
      </c>
      <c r="K123" s="671" t="str">
        <f>VLOOKUP(K121,'Course List (program)'!$G$2:$L$100,3,FALSE)</f>
        <v>Doç. Dr. Ayşe  ELEGÖZ</v>
      </c>
      <c r="L123" s="671" t="e">
        <f>VLOOKUP(L121,'Course List (program)'!$G$2:$L$100,3,FALSE)</f>
        <v>#N/A</v>
      </c>
      <c r="M123" s="671" t="str">
        <f>VLOOKUP(M121,'Course List (program)'!$G$2:$L$100,3,FALSE)</f>
        <v>Öğr. Gör. Nişan YAUBYAN</v>
      </c>
      <c r="N123" s="673" t="e">
        <f>VLOOKUP(N121,'Course List (program)'!$G$2:$L$100,3,FALSE)</f>
        <v>#N/A</v>
      </c>
    </row>
    <row r="124" spans="1:14" ht="20.100000000000001" customHeight="1" x14ac:dyDescent="0.35">
      <c r="A124" s="680"/>
      <c r="B124" s="685"/>
      <c r="C124" s="672" t="e">
        <f>VLOOKUP(C121,'Course List (program)'!$G$2:$L$100,6,FALSE)</f>
        <v>#N/A</v>
      </c>
      <c r="D124" s="672" t="e">
        <f>VLOOKUP(D121,'Course List (program)'!$G$2:$L$100,6,FALSE)</f>
        <v>#N/A</v>
      </c>
      <c r="E124" s="672" t="e">
        <f>VLOOKUP(E121,'Course List (program)'!$G$2:$L$100,6,FALSE)</f>
        <v>#N/A</v>
      </c>
      <c r="F124" s="672" t="e">
        <f>VLOOKUP(F121,'Course List (program)'!$G$2:$L$100,6,FALSE)</f>
        <v>#N/A</v>
      </c>
      <c r="G124" s="672" t="e">
        <f>VLOOKUP(G121,'Course List (program)'!$G$2:$L$100,6,FALSE)</f>
        <v>#N/A</v>
      </c>
      <c r="H124" s="680"/>
      <c r="I124" s="685"/>
      <c r="J124" s="672" t="e">
        <f>VLOOKUP(J121,'Course List (program)'!$G$2:$L$100,6,FALSE)</f>
        <v>#N/A</v>
      </c>
      <c r="K124" s="672">
        <f>VLOOKUP(K121,'Course List (program)'!$G$2:$L$100,6,FALSE)</f>
        <v>0</v>
      </c>
      <c r="L124" s="672" t="e">
        <f>VLOOKUP(L121,'Course List (program)'!$G$2:$L$100,6,FALSE)</f>
        <v>#N/A</v>
      </c>
      <c r="M124" s="672">
        <f>VLOOKUP(M121,'Course List (program)'!$G$2:$L$100,6,FALSE)</f>
        <v>0</v>
      </c>
      <c r="N124" s="674" t="e">
        <f>VLOOKUP(N121,'Course List (program)'!$G$2:$L$100,6,FALSE)</f>
        <v>#N/A</v>
      </c>
    </row>
    <row r="125" spans="1:14" s="693" customFormat="1" ht="20.100000000000001" customHeight="1" x14ac:dyDescent="0.35">
      <c r="A125" s="695">
        <v>0.75</v>
      </c>
      <c r="B125" s="696">
        <v>10</v>
      </c>
      <c r="C125" s="691">
        <f>Section3Draft!E45</f>
        <v>0</v>
      </c>
      <c r="D125" s="691">
        <f>Section3Draft!F45</f>
        <v>0</v>
      </c>
      <c r="E125" s="691">
        <f>Section3Draft!G45</f>
        <v>0</v>
      </c>
      <c r="F125" s="691">
        <f>Section3Draft!H45</f>
        <v>0</v>
      </c>
      <c r="G125" s="691">
        <f>Section3Draft!I45</f>
        <v>0</v>
      </c>
      <c r="H125" s="695">
        <v>0.75</v>
      </c>
      <c r="I125" s="696">
        <v>10</v>
      </c>
      <c r="J125" s="691">
        <f>Section3Draft!L45</f>
        <v>0</v>
      </c>
      <c r="K125" s="691">
        <f>Section3Draft!M45</f>
        <v>0</v>
      </c>
      <c r="L125" s="691">
        <f>Section3Draft!N45</f>
        <v>0</v>
      </c>
      <c r="M125" s="691">
        <f>Section3Draft!O45</f>
        <v>0</v>
      </c>
      <c r="N125" s="692">
        <f>Section3Draft!P45</f>
        <v>0</v>
      </c>
    </row>
    <row r="126" spans="1:14" ht="20.100000000000001" customHeight="1" x14ac:dyDescent="0.35">
      <c r="A126" s="681"/>
      <c r="B126" s="686"/>
      <c r="C126" s="671" t="e">
        <f>VLOOKUP(C125,'Course List (program)'!$G$2:$L$100,2,FALSE)</f>
        <v>#N/A</v>
      </c>
      <c r="D126" s="671" t="e">
        <f>VLOOKUP(D125,'Course List (program)'!$G$2:$L$100,2,FALSE)</f>
        <v>#N/A</v>
      </c>
      <c r="E126" s="671" t="e">
        <f>VLOOKUP(E125,'Course List (program)'!$G$2:$L$100,2,FALSE)</f>
        <v>#N/A</v>
      </c>
      <c r="F126" s="671" t="e">
        <f>VLOOKUP(F125,'Course List (program)'!$G$2:$L$100,2,FALSE)</f>
        <v>#N/A</v>
      </c>
      <c r="G126" s="671" t="e">
        <f>VLOOKUP(G125,'Course List (program)'!$G$2:$L$100,2,FALSE)</f>
        <v>#N/A</v>
      </c>
      <c r="H126" s="681"/>
      <c r="I126" s="686"/>
      <c r="J126" s="671" t="e">
        <f>VLOOKUP(J125,'Course List (program)'!$G$2:$L$100,2,FALSE)</f>
        <v>#N/A</v>
      </c>
      <c r="K126" s="671" t="e">
        <f>VLOOKUP(K125,'Course List (program)'!$G$2:$L$100,2,FALSE)</f>
        <v>#N/A</v>
      </c>
      <c r="L126" s="671" t="e">
        <f>VLOOKUP(L125,'Course List (program)'!$G$2:$L$100,2,FALSE)</f>
        <v>#N/A</v>
      </c>
      <c r="M126" s="671" t="e">
        <f>VLOOKUP(M125,'Course List (program)'!$G$2:$L$100,2,FALSE)</f>
        <v>#N/A</v>
      </c>
      <c r="N126" s="673" t="e">
        <f>VLOOKUP(N125,'Course List (program)'!$G$2:$L$100,2,FALSE)</f>
        <v>#N/A</v>
      </c>
    </row>
    <row r="127" spans="1:14" ht="20.100000000000001" customHeight="1" x14ac:dyDescent="0.35">
      <c r="A127" s="681"/>
      <c r="B127" s="686"/>
      <c r="C127" s="671" t="e">
        <f>VLOOKUP(C125,'Course List (program)'!$G$2:$L$100,3,FALSE)</f>
        <v>#N/A</v>
      </c>
      <c r="D127" s="671" t="e">
        <f>VLOOKUP(D125,'Course List (program)'!$G$2:$L$100,3,FALSE)</f>
        <v>#N/A</v>
      </c>
      <c r="E127" s="671" t="e">
        <f>VLOOKUP(E125,'Course List (program)'!$G$2:$L$100,3,FALSE)</f>
        <v>#N/A</v>
      </c>
      <c r="F127" s="671" t="e">
        <f>VLOOKUP(F125,'Course List (program)'!$G$2:$L$100,3,FALSE)</f>
        <v>#N/A</v>
      </c>
      <c r="G127" s="671" t="e">
        <f>VLOOKUP(G125,'Course List (program)'!$G$2:$L$100,3,FALSE)</f>
        <v>#N/A</v>
      </c>
      <c r="H127" s="681"/>
      <c r="I127" s="686"/>
      <c r="J127" s="671" t="e">
        <f>VLOOKUP(J125,'Course List (program)'!$G$2:$L$100,3,FALSE)</f>
        <v>#N/A</v>
      </c>
      <c r="K127" s="671" t="e">
        <f>VLOOKUP(K125,'Course List (program)'!$G$2:$L$100,3,FALSE)</f>
        <v>#N/A</v>
      </c>
      <c r="L127" s="671" t="e">
        <f>VLOOKUP(L125,'Course List (program)'!$G$2:$L$100,3,FALSE)</f>
        <v>#N/A</v>
      </c>
      <c r="M127" s="671" t="e">
        <f>VLOOKUP(M125,'Course List (program)'!$G$2:$L$100,3,FALSE)</f>
        <v>#N/A</v>
      </c>
      <c r="N127" s="673" t="e">
        <f>VLOOKUP(N125,'Course List (program)'!$G$2:$L$100,3,FALSE)</f>
        <v>#N/A</v>
      </c>
    </row>
    <row r="128" spans="1:14" ht="20.100000000000001" customHeight="1" thickBot="1" x14ac:dyDescent="0.4">
      <c r="A128" s="682"/>
      <c r="B128" s="687"/>
      <c r="C128" s="675" t="e">
        <f>VLOOKUP(C125,'Course List (program)'!$G$2:$L$100,6,FALSE)</f>
        <v>#N/A</v>
      </c>
      <c r="D128" s="675" t="e">
        <f>VLOOKUP(D125,'Course List (program)'!$G$2:$L$100,6,FALSE)</f>
        <v>#N/A</v>
      </c>
      <c r="E128" s="675" t="e">
        <f>VLOOKUP(E125,'Course List (program)'!$G$2:$L$100,6,FALSE)</f>
        <v>#N/A</v>
      </c>
      <c r="F128" s="675" t="e">
        <f>VLOOKUP(F125,'Course List (program)'!$G$2:$L$100,6,FALSE)</f>
        <v>#N/A</v>
      </c>
      <c r="G128" s="675" t="e">
        <f>VLOOKUP(G125,'Course List (program)'!$G$2:$L$100,6,FALSE)</f>
        <v>#N/A</v>
      </c>
      <c r="H128" s="682"/>
      <c r="I128" s="687"/>
      <c r="J128" s="675" t="e">
        <f>VLOOKUP(J125,'Course List (program)'!$G$2:$L$100,6,FALSE)</f>
        <v>#N/A</v>
      </c>
      <c r="K128" s="675" t="e">
        <f>VLOOKUP(K125,'Course List (program)'!$G$2:$L$100,6,FALSE)</f>
        <v>#N/A</v>
      </c>
      <c r="L128" s="675" t="e">
        <f>VLOOKUP(L125,'Course List (program)'!$G$2:$L$100,6,FALSE)</f>
        <v>#N/A</v>
      </c>
      <c r="M128" s="675" t="e">
        <f>VLOOKUP(M125,'Course List (program)'!$G$2:$L$100,6,FALSE)</f>
        <v>#N/A</v>
      </c>
      <c r="N128" s="676" t="e">
        <f>VLOOKUP(N125,'Course List (program)'!$G$2:$L$100,6,FALSE)</f>
        <v>#N/A</v>
      </c>
    </row>
    <row r="129" spans="1:28" s="700" customFormat="1" ht="30" customHeight="1" x14ac:dyDescent="0.3">
      <c r="A129" s="1068" t="s">
        <v>723</v>
      </c>
      <c r="B129" s="1069"/>
      <c r="C129" s="698" t="s">
        <v>148</v>
      </c>
      <c r="D129" s="698" t="s">
        <v>149</v>
      </c>
      <c r="E129" s="698" t="s">
        <v>150</v>
      </c>
      <c r="F129" s="698" t="s">
        <v>151</v>
      </c>
      <c r="G129" s="699" t="s">
        <v>152</v>
      </c>
      <c r="H129" s="1068" t="s">
        <v>727</v>
      </c>
      <c r="I129" s="1069"/>
      <c r="J129" s="698" t="s">
        <v>148</v>
      </c>
      <c r="K129" s="698" t="s">
        <v>149</v>
      </c>
      <c r="L129" s="698" t="s">
        <v>150</v>
      </c>
      <c r="M129" s="698" t="s">
        <v>151</v>
      </c>
      <c r="N129" s="699" t="s">
        <v>152</v>
      </c>
    </row>
    <row r="130" spans="1:28" ht="30" customHeight="1" x14ac:dyDescent="0.25">
      <c r="A130" s="1070"/>
      <c r="B130" s="1071"/>
      <c r="C130" s="667">
        <v>1</v>
      </c>
      <c r="D130" s="667">
        <v>2</v>
      </c>
      <c r="E130" s="667">
        <v>3</v>
      </c>
      <c r="F130" s="667">
        <v>4</v>
      </c>
      <c r="G130" s="668">
        <v>5</v>
      </c>
      <c r="H130" s="1070"/>
      <c r="I130" s="1071"/>
      <c r="J130" s="667">
        <v>1</v>
      </c>
      <c r="K130" s="667">
        <v>2</v>
      </c>
      <c r="L130" s="667">
        <v>3</v>
      </c>
      <c r="M130" s="667">
        <v>4</v>
      </c>
      <c r="N130" s="668">
        <v>5</v>
      </c>
      <c r="AB130" s="669" t="s">
        <v>388</v>
      </c>
    </row>
    <row r="131" spans="1:28" s="693" customFormat="1" ht="20.100000000000001" customHeight="1" x14ac:dyDescent="0.35">
      <c r="A131" s="689">
        <v>0.375</v>
      </c>
      <c r="B131" s="690">
        <v>1</v>
      </c>
      <c r="C131" s="691">
        <f>Section4Draft!E27</f>
        <v>0</v>
      </c>
      <c r="D131" s="691">
        <f>Section4Draft!F27</f>
        <v>0</v>
      </c>
      <c r="E131" s="691">
        <f>Section4Draft!G27</f>
        <v>0</v>
      </c>
      <c r="F131" s="691">
        <f>Section4Draft!H27</f>
        <v>0</v>
      </c>
      <c r="G131" s="691">
        <f>Section4Draft!I27</f>
        <v>0</v>
      </c>
      <c r="H131" s="689">
        <v>0.375</v>
      </c>
      <c r="I131" s="690">
        <v>1</v>
      </c>
      <c r="J131" s="691">
        <f>Section4Draft!L27</f>
        <v>0</v>
      </c>
      <c r="K131" s="691">
        <f>Section4Draft!M27</f>
        <v>0</v>
      </c>
      <c r="L131" s="691">
        <f>Section4Draft!N27</f>
        <v>0</v>
      </c>
      <c r="M131" s="691" t="str">
        <f>Section4Draft!O27</f>
        <v>ARCH 252.14</v>
      </c>
      <c r="N131" s="692">
        <f>Section4Draft!P27</f>
        <v>0</v>
      </c>
      <c r="AB131" s="694" t="s">
        <v>389</v>
      </c>
    </row>
    <row r="132" spans="1:28" ht="20.100000000000001" customHeight="1" x14ac:dyDescent="0.35">
      <c r="A132" s="678"/>
      <c r="B132" s="685"/>
      <c r="C132" s="671" t="e">
        <f>VLOOKUP(C131,'Course List (program)'!$G$2:$L$100,2,FALSE)</f>
        <v>#N/A</v>
      </c>
      <c r="D132" s="671" t="e">
        <f>VLOOKUP(D131,'Course List (program)'!$G$2:$L$100,2,FALSE)</f>
        <v>#N/A</v>
      </c>
      <c r="E132" s="671" t="e">
        <f>VLOOKUP(E131,'Course List (program)'!$G$2:$L$100,2,FALSE)</f>
        <v>#N/A</v>
      </c>
      <c r="F132" s="671" t="e">
        <f>VLOOKUP(F131,'Course List (program)'!$G$2:$L$100,2,FALSE)</f>
        <v>#N/A</v>
      </c>
      <c r="G132" s="671" t="e">
        <f>VLOOKUP(G131,'Course List (program)'!$G$2:$L$100,2,FALSE)</f>
        <v>#N/A</v>
      </c>
      <c r="H132" s="678"/>
      <c r="I132" s="685"/>
      <c r="J132" s="671" t="e">
        <f>VLOOKUP(J131,'Course List (program)'!$G$2:$L$100,2,FALSE)</f>
        <v>#N/A</v>
      </c>
      <c r="K132" s="671" t="e">
        <f>VLOOKUP(K131,'Course List (program)'!$G$2:$L$100,2,FALSE)</f>
        <v>#N/A</v>
      </c>
      <c r="L132" s="671" t="e">
        <f>VLOOKUP(L131,'Course List (program)'!$G$2:$L$100,2,FALSE)</f>
        <v>#N/A</v>
      </c>
      <c r="M132" s="671" t="str">
        <f>VLOOKUP(M131,'Course List (program)'!$G$2:$L$100,2,FALSE)</f>
        <v>Architectural Design Studio II</v>
      </c>
      <c r="N132" s="673" t="e">
        <f>VLOOKUP(N131,'Course List (program)'!$G$2:$L$100,2,FALSE)</f>
        <v>#N/A</v>
      </c>
      <c r="AB132" s="669"/>
    </row>
    <row r="133" spans="1:28" ht="20.100000000000001" customHeight="1" x14ac:dyDescent="0.35">
      <c r="A133" s="678"/>
      <c r="B133" s="685"/>
      <c r="C133" s="671" t="e">
        <f>VLOOKUP(C131,'Course List (program)'!$G$2:$L$100,3,FALSE)</f>
        <v>#N/A</v>
      </c>
      <c r="D133" s="671" t="e">
        <f>VLOOKUP(D131,'Course List (program)'!$G$2:$L$100,3,FALSE)</f>
        <v>#N/A</v>
      </c>
      <c r="E133" s="671" t="e">
        <f>VLOOKUP(E131,'Course List (program)'!$G$2:$L$100,3,FALSE)</f>
        <v>#N/A</v>
      </c>
      <c r="F133" s="671" t="e">
        <f>VLOOKUP(F131,'Course List (program)'!$G$2:$L$100,3,FALSE)</f>
        <v>#N/A</v>
      </c>
      <c r="G133" s="671" t="e">
        <f>VLOOKUP(G131,'Course List (program)'!$G$2:$L$100,3,FALSE)</f>
        <v>#N/A</v>
      </c>
      <c r="H133" s="678"/>
      <c r="I133" s="685"/>
      <c r="J133" s="671" t="e">
        <f>VLOOKUP(J131,'Course List (program)'!$G$2:$L$100,3,FALSE)</f>
        <v>#N/A</v>
      </c>
      <c r="K133" s="671" t="e">
        <f>VLOOKUP(K131,'Course List (program)'!$G$2:$L$100,3,FALSE)</f>
        <v>#N/A</v>
      </c>
      <c r="L133" s="671" t="e">
        <f>VLOOKUP(L131,'Course List (program)'!$G$2:$L$100,3,FALSE)</f>
        <v>#N/A</v>
      </c>
      <c r="M133" s="671" t="str">
        <f>VLOOKUP(M131,'Course List (program)'!$G$2:$L$100,3,FALSE)</f>
        <v>Yrd. Doç. Dr. Murat ŞAHİN</v>
      </c>
      <c r="N133" s="673" t="e">
        <f>VLOOKUP(N131,'Course List (program)'!$G$2:$L$100,3,FALSE)</f>
        <v>#N/A</v>
      </c>
      <c r="AB133" s="669"/>
    </row>
    <row r="134" spans="1:28" ht="20.100000000000001" customHeight="1" x14ac:dyDescent="0.35">
      <c r="A134" s="679"/>
      <c r="B134" s="686"/>
      <c r="C134" s="672" t="e">
        <f>VLOOKUP(C131,'Course List (program)'!$G$2:$L$100,6,FALSE)</f>
        <v>#N/A</v>
      </c>
      <c r="D134" s="672" t="e">
        <f>VLOOKUP(D131,'Course List (program)'!$G$2:$L$100,6,FALSE)</f>
        <v>#N/A</v>
      </c>
      <c r="E134" s="672" t="e">
        <f>VLOOKUP(E131,'Course List (program)'!$G$2:$L$100,6,FALSE)</f>
        <v>#N/A</v>
      </c>
      <c r="F134" s="672" t="e">
        <f>VLOOKUP(F131,'Course List (program)'!$G$2:$L$100,6,FALSE)</f>
        <v>#N/A</v>
      </c>
      <c r="G134" s="672" t="e">
        <f>VLOOKUP(G131,'Course List (program)'!$G$2:$L$100,6,FALSE)</f>
        <v>#N/A</v>
      </c>
      <c r="H134" s="679"/>
      <c r="I134" s="686"/>
      <c r="J134" s="672" t="e">
        <f>VLOOKUP(J131,'Course List (program)'!$G$2:$L$100,6,FALSE)</f>
        <v>#N/A</v>
      </c>
      <c r="K134" s="672" t="e">
        <f>VLOOKUP(K131,'Course List (program)'!$G$2:$L$100,6,FALSE)</f>
        <v>#N/A</v>
      </c>
      <c r="L134" s="672" t="e">
        <f>VLOOKUP(L131,'Course List (program)'!$G$2:$L$100,6,FALSE)</f>
        <v>#N/A</v>
      </c>
      <c r="M134" s="672">
        <f>VLOOKUP(M131,'Course List (program)'!$G$2:$L$100,6,FALSE)</f>
        <v>0</v>
      </c>
      <c r="N134" s="674" t="e">
        <f>VLOOKUP(N131,'Course List (program)'!$G$2:$L$100,6,FALSE)</f>
        <v>#N/A</v>
      </c>
      <c r="AB134" s="669" t="s">
        <v>390</v>
      </c>
    </row>
    <row r="135" spans="1:28" s="693" customFormat="1" ht="20.100000000000001" customHeight="1" x14ac:dyDescent="0.35">
      <c r="A135" s="689">
        <v>0.41666666666666669</v>
      </c>
      <c r="B135" s="690">
        <v>2</v>
      </c>
      <c r="C135" s="691">
        <f>Section4Draft!E29</f>
        <v>0</v>
      </c>
      <c r="D135" s="691">
        <f>Section4Draft!F29</f>
        <v>0</v>
      </c>
      <c r="E135" s="691">
        <f>Section4Draft!G29</f>
        <v>0</v>
      </c>
      <c r="F135" s="691">
        <f>Section4Draft!H29</f>
        <v>0</v>
      </c>
      <c r="G135" s="691">
        <f>Section4Draft!I29</f>
        <v>0</v>
      </c>
      <c r="H135" s="689">
        <v>0.41666666666666669</v>
      </c>
      <c r="I135" s="690">
        <v>2</v>
      </c>
      <c r="J135" s="691">
        <f>Section4Draft!L29</f>
        <v>0</v>
      </c>
      <c r="K135" s="691">
        <f>Section4Draft!M29</f>
        <v>0</v>
      </c>
      <c r="L135" s="691">
        <f>Section4Draft!N29</f>
        <v>0</v>
      </c>
      <c r="M135" s="691" t="str">
        <f>Section4Draft!O29</f>
        <v>ARCH 252.14</v>
      </c>
      <c r="N135" s="692">
        <f>Section4Draft!P29</f>
        <v>0</v>
      </c>
      <c r="AB135" s="694" t="s">
        <v>391</v>
      </c>
    </row>
    <row r="136" spans="1:28" ht="20.100000000000001" customHeight="1" x14ac:dyDescent="0.35">
      <c r="A136" s="679"/>
      <c r="B136" s="686"/>
      <c r="C136" s="671" t="e">
        <f>VLOOKUP(C135,'Course List (program)'!$G$2:$L$100,2,FALSE)</f>
        <v>#N/A</v>
      </c>
      <c r="D136" s="671" t="e">
        <f>VLOOKUP(D135,'Course List (program)'!$G$2:$L$100,2,FALSE)</f>
        <v>#N/A</v>
      </c>
      <c r="E136" s="671" t="e">
        <f>VLOOKUP(E135,'Course List (program)'!$G$2:$L$100,2,FALSE)</f>
        <v>#N/A</v>
      </c>
      <c r="F136" s="671" t="e">
        <f>VLOOKUP(F135,'Course List (program)'!$G$2:$L$100,2,FALSE)</f>
        <v>#N/A</v>
      </c>
      <c r="G136" s="671" t="e">
        <f>VLOOKUP(G135,'Course List (program)'!$G$2:$L$100,2,FALSE)</f>
        <v>#N/A</v>
      </c>
      <c r="H136" s="679"/>
      <c r="I136" s="686"/>
      <c r="J136" s="671" t="e">
        <f>VLOOKUP(J135,'Course List (program)'!$G$2:$L$100,2,FALSE)</f>
        <v>#N/A</v>
      </c>
      <c r="K136" s="671" t="e">
        <f>VLOOKUP(K135,'Course List (program)'!$G$2:$L$100,2,FALSE)</f>
        <v>#N/A</v>
      </c>
      <c r="L136" s="671" t="e">
        <f>VLOOKUP(L135,'Course List (program)'!$G$2:$L$100,2,FALSE)</f>
        <v>#N/A</v>
      </c>
      <c r="M136" s="671" t="str">
        <f>VLOOKUP(M135,'Course List (program)'!$G$2:$L$100,2,FALSE)</f>
        <v>Architectural Design Studio II</v>
      </c>
      <c r="N136" s="673" t="e">
        <f>VLOOKUP(N135,'Course List (program)'!$G$2:$L$100,2,FALSE)</f>
        <v>#N/A</v>
      </c>
    </row>
    <row r="137" spans="1:28" ht="20.100000000000001" customHeight="1" x14ac:dyDescent="0.35">
      <c r="A137" s="680"/>
      <c r="B137" s="685"/>
      <c r="C137" s="671" t="e">
        <f>VLOOKUP(C135,'Course List (program)'!$G$2:$L$100,3,FALSE)</f>
        <v>#N/A</v>
      </c>
      <c r="D137" s="671" t="e">
        <f>VLOOKUP(D135,'Course List (program)'!$G$2:$L$100,3,FALSE)</f>
        <v>#N/A</v>
      </c>
      <c r="E137" s="671" t="e">
        <f>VLOOKUP(E135,'Course List (program)'!$G$2:$L$100,3,FALSE)</f>
        <v>#N/A</v>
      </c>
      <c r="F137" s="671" t="e">
        <f>VLOOKUP(F135,'Course List (program)'!$G$2:$L$100,3,FALSE)</f>
        <v>#N/A</v>
      </c>
      <c r="G137" s="671" t="e">
        <f>VLOOKUP(G135,'Course List (program)'!$G$2:$L$100,3,FALSE)</f>
        <v>#N/A</v>
      </c>
      <c r="H137" s="680"/>
      <c r="I137" s="685"/>
      <c r="J137" s="671" t="e">
        <f>VLOOKUP(J135,'Course List (program)'!$G$2:$L$100,3,FALSE)</f>
        <v>#N/A</v>
      </c>
      <c r="K137" s="671" t="e">
        <f>VLOOKUP(K135,'Course List (program)'!$G$2:$L$100,3,FALSE)</f>
        <v>#N/A</v>
      </c>
      <c r="L137" s="671" t="e">
        <f>VLOOKUP(L135,'Course List (program)'!$G$2:$L$100,3,FALSE)</f>
        <v>#N/A</v>
      </c>
      <c r="M137" s="671" t="str">
        <f>VLOOKUP(M135,'Course List (program)'!$G$2:$L$100,3,FALSE)</f>
        <v>Yrd. Doç. Dr. Murat ŞAHİN</v>
      </c>
      <c r="N137" s="673" t="e">
        <f>VLOOKUP(N135,'Course List (program)'!$G$2:$L$100,3,FALSE)</f>
        <v>#N/A</v>
      </c>
    </row>
    <row r="138" spans="1:28" ht="20.100000000000001" customHeight="1" x14ac:dyDescent="0.35">
      <c r="A138" s="680"/>
      <c r="B138" s="685"/>
      <c r="C138" s="672" t="e">
        <f>VLOOKUP(C135,'Course List (program)'!$G$2:$L$100,6,FALSE)</f>
        <v>#N/A</v>
      </c>
      <c r="D138" s="672" t="e">
        <f>VLOOKUP(D135,'Course List (program)'!$G$2:$L$100,6,FALSE)</f>
        <v>#N/A</v>
      </c>
      <c r="E138" s="672" t="e">
        <f>VLOOKUP(E135,'Course List (program)'!$G$2:$L$100,6,FALSE)</f>
        <v>#N/A</v>
      </c>
      <c r="F138" s="672" t="e">
        <f>VLOOKUP(F135,'Course List (program)'!$G$2:$L$100,6,FALSE)</f>
        <v>#N/A</v>
      </c>
      <c r="G138" s="672" t="e">
        <f>VLOOKUP(G135,'Course List (program)'!$G$2:$L$100,6,FALSE)</f>
        <v>#N/A</v>
      </c>
      <c r="H138" s="680"/>
      <c r="I138" s="685"/>
      <c r="J138" s="672" t="e">
        <f>VLOOKUP(J135,'Course List (program)'!$G$2:$L$100,6,FALSE)</f>
        <v>#N/A</v>
      </c>
      <c r="K138" s="672" t="e">
        <f>VLOOKUP(K135,'Course List (program)'!$G$2:$L$100,6,FALSE)</f>
        <v>#N/A</v>
      </c>
      <c r="L138" s="672" t="e">
        <f>VLOOKUP(L135,'Course List (program)'!$G$2:$L$100,6,FALSE)</f>
        <v>#N/A</v>
      </c>
      <c r="M138" s="672">
        <f>VLOOKUP(M135,'Course List (program)'!$G$2:$L$100,6,FALSE)</f>
        <v>0</v>
      </c>
      <c r="N138" s="674" t="e">
        <f>VLOOKUP(N135,'Course List (program)'!$G$2:$L$100,6,FALSE)</f>
        <v>#N/A</v>
      </c>
    </row>
    <row r="139" spans="1:28" s="693" customFormat="1" ht="20.100000000000001" customHeight="1" x14ac:dyDescent="0.35">
      <c r="A139" s="689">
        <v>0.45833333333333331</v>
      </c>
      <c r="B139" s="690">
        <v>3</v>
      </c>
      <c r="C139" s="691">
        <f>Section4Draft!E31</f>
        <v>0</v>
      </c>
      <c r="D139" s="691">
        <f>Section4Draft!F31</f>
        <v>0</v>
      </c>
      <c r="E139" s="691">
        <f>Section4Draft!G31</f>
        <v>0</v>
      </c>
      <c r="F139" s="691">
        <f>Section4Draft!H31</f>
        <v>0</v>
      </c>
      <c r="G139" s="691">
        <f>Section4Draft!I31</f>
        <v>0</v>
      </c>
      <c r="H139" s="689">
        <v>0.45833333333333331</v>
      </c>
      <c r="I139" s="690">
        <v>3</v>
      </c>
      <c r="J139" s="691">
        <f>Section4Draft!L31</f>
        <v>0</v>
      </c>
      <c r="K139" s="691">
        <f>Section4Draft!M31</f>
        <v>0</v>
      </c>
      <c r="L139" s="691">
        <f>Section4Draft!N31</f>
        <v>0</v>
      </c>
      <c r="M139" s="691" t="str">
        <f>Section4Draft!O31</f>
        <v>ARCH 252.14</v>
      </c>
      <c r="N139" s="692">
        <f>Section4Draft!P31</f>
        <v>0</v>
      </c>
    </row>
    <row r="140" spans="1:28" ht="20.100000000000001" customHeight="1" x14ac:dyDescent="0.35">
      <c r="A140" s="679"/>
      <c r="B140" s="686"/>
      <c r="C140" s="671" t="e">
        <f>VLOOKUP(C139,'Course List (program)'!$G$2:$L$100,2,FALSE)</f>
        <v>#N/A</v>
      </c>
      <c r="D140" s="671" t="e">
        <f>VLOOKUP(D139,'Course List (program)'!$G$2:$L$100,2,FALSE)</f>
        <v>#N/A</v>
      </c>
      <c r="E140" s="671" t="e">
        <f>VLOOKUP(E139,'Course List (program)'!$G$2:$L$100,2,FALSE)</f>
        <v>#N/A</v>
      </c>
      <c r="F140" s="671" t="e">
        <f>VLOOKUP(F139,'Course List (program)'!$G$2:$L$100,2,FALSE)</f>
        <v>#N/A</v>
      </c>
      <c r="G140" s="671" t="e">
        <f>VLOOKUP(G139,'Course List (program)'!$G$2:$L$100,2,FALSE)</f>
        <v>#N/A</v>
      </c>
      <c r="H140" s="679"/>
      <c r="I140" s="686"/>
      <c r="J140" s="671" t="e">
        <f>VLOOKUP(J139,'Course List (program)'!$G$2:$L$100,2,FALSE)</f>
        <v>#N/A</v>
      </c>
      <c r="K140" s="671" t="e">
        <f>VLOOKUP(K139,'Course List (program)'!$G$2:$L$100,2,FALSE)</f>
        <v>#N/A</v>
      </c>
      <c r="L140" s="671" t="e">
        <f>VLOOKUP(L139,'Course List (program)'!$G$2:$L$100,2,FALSE)</f>
        <v>#N/A</v>
      </c>
      <c r="M140" s="671" t="str">
        <f>VLOOKUP(M139,'Course List (program)'!$G$2:$L$100,2,FALSE)</f>
        <v>Architectural Design Studio II</v>
      </c>
      <c r="N140" s="673" t="e">
        <f>VLOOKUP(N139,'Course List (program)'!$G$2:$L$100,2,FALSE)</f>
        <v>#N/A</v>
      </c>
    </row>
    <row r="141" spans="1:28" ht="20.100000000000001" customHeight="1" x14ac:dyDescent="0.35">
      <c r="A141" s="680"/>
      <c r="B141" s="685"/>
      <c r="C141" s="671" t="e">
        <f>VLOOKUP(C139,'Course List (program)'!$G$2:$L$100,3,FALSE)</f>
        <v>#N/A</v>
      </c>
      <c r="D141" s="671" t="e">
        <f>VLOOKUP(D139,'Course List (program)'!$G$2:$L$100,3,FALSE)</f>
        <v>#N/A</v>
      </c>
      <c r="E141" s="671" t="e">
        <f>VLOOKUP(E139,'Course List (program)'!$G$2:$L$100,3,FALSE)</f>
        <v>#N/A</v>
      </c>
      <c r="F141" s="671" t="e">
        <f>VLOOKUP(F139,'Course List (program)'!$G$2:$L$100,3,FALSE)</f>
        <v>#N/A</v>
      </c>
      <c r="G141" s="671" t="e">
        <f>VLOOKUP(G139,'Course List (program)'!$G$2:$L$100,3,FALSE)</f>
        <v>#N/A</v>
      </c>
      <c r="H141" s="680"/>
      <c r="I141" s="685"/>
      <c r="J141" s="671" t="e">
        <f>VLOOKUP(J139,'Course List (program)'!$G$2:$L$100,3,FALSE)</f>
        <v>#N/A</v>
      </c>
      <c r="K141" s="671" t="e">
        <f>VLOOKUP(K139,'Course List (program)'!$G$2:$L$100,3,FALSE)</f>
        <v>#N/A</v>
      </c>
      <c r="L141" s="671" t="e">
        <f>VLOOKUP(L139,'Course List (program)'!$G$2:$L$100,3,FALSE)</f>
        <v>#N/A</v>
      </c>
      <c r="M141" s="671" t="str">
        <f>VLOOKUP(M139,'Course List (program)'!$G$2:$L$100,3,FALSE)</f>
        <v>Yrd. Doç. Dr. Murat ŞAHİN</v>
      </c>
      <c r="N141" s="673" t="e">
        <f>VLOOKUP(N139,'Course List (program)'!$G$2:$L$100,3,FALSE)</f>
        <v>#N/A</v>
      </c>
    </row>
    <row r="142" spans="1:28" ht="20.100000000000001" customHeight="1" x14ac:dyDescent="0.35">
      <c r="A142" s="680"/>
      <c r="B142" s="685"/>
      <c r="C142" s="672" t="e">
        <f>VLOOKUP(C139,'Course List (program)'!$G$2:$L$100,6,FALSE)</f>
        <v>#N/A</v>
      </c>
      <c r="D142" s="672" t="e">
        <f>VLOOKUP(D139,'Course List (program)'!$G$2:$L$100,6,FALSE)</f>
        <v>#N/A</v>
      </c>
      <c r="E142" s="672" t="e">
        <f>VLOOKUP(E139,'Course List (program)'!$G$2:$L$100,6,FALSE)</f>
        <v>#N/A</v>
      </c>
      <c r="F142" s="672" t="e">
        <f>VLOOKUP(F139,'Course List (program)'!$G$2:$L$100,6,FALSE)</f>
        <v>#N/A</v>
      </c>
      <c r="G142" s="672" t="e">
        <f>VLOOKUP(G139,'Course List (program)'!$G$2:$L$100,6,FALSE)</f>
        <v>#N/A</v>
      </c>
      <c r="H142" s="680"/>
      <c r="I142" s="685"/>
      <c r="J142" s="672" t="e">
        <f>VLOOKUP(J139,'Course List (program)'!$G$2:$L$100,6,FALSE)</f>
        <v>#N/A</v>
      </c>
      <c r="K142" s="672" t="e">
        <f>VLOOKUP(K139,'Course List (program)'!$G$2:$L$100,6,FALSE)</f>
        <v>#N/A</v>
      </c>
      <c r="L142" s="672" t="e">
        <f>VLOOKUP(L139,'Course List (program)'!$G$2:$L$100,6,FALSE)</f>
        <v>#N/A</v>
      </c>
      <c r="M142" s="672">
        <f>VLOOKUP(M139,'Course List (program)'!$G$2:$L$100,6,FALSE)</f>
        <v>0</v>
      </c>
      <c r="N142" s="674" t="e">
        <f>VLOOKUP(N139,'Course List (program)'!$G$2:$L$100,6,FALSE)</f>
        <v>#N/A</v>
      </c>
    </row>
    <row r="143" spans="1:28" s="693" customFormat="1" ht="20.100000000000001" customHeight="1" x14ac:dyDescent="0.35">
      <c r="A143" s="689">
        <v>0.5</v>
      </c>
      <c r="B143" s="690">
        <v>4</v>
      </c>
      <c r="C143" s="691">
        <f>Section4Draft!E33</f>
        <v>0</v>
      </c>
      <c r="D143" s="691">
        <f>Section4Draft!F33</f>
        <v>0</v>
      </c>
      <c r="E143" s="691">
        <f>Section4Draft!G33</f>
        <v>0</v>
      </c>
      <c r="F143" s="691">
        <f>Section4Draft!H33</f>
        <v>0</v>
      </c>
      <c r="G143" s="691">
        <f>Section4Draft!I33</f>
        <v>0</v>
      </c>
      <c r="H143" s="689">
        <v>0.5</v>
      </c>
      <c r="I143" s="690">
        <v>4</v>
      </c>
      <c r="J143" s="691">
        <f>Section4Draft!L33</f>
        <v>0</v>
      </c>
      <c r="K143" s="691">
        <f>Section4Draft!M33</f>
        <v>0</v>
      </c>
      <c r="L143" s="691">
        <f>Section4Draft!N33</f>
        <v>0</v>
      </c>
      <c r="M143" s="691" t="str">
        <f>Section4Draft!O33</f>
        <v>ARCH 252.14</v>
      </c>
      <c r="N143" s="692">
        <f>Section4Draft!P33</f>
        <v>0</v>
      </c>
    </row>
    <row r="144" spans="1:28" ht="20.100000000000001" customHeight="1" x14ac:dyDescent="0.35">
      <c r="A144" s="679"/>
      <c r="B144" s="686"/>
      <c r="C144" s="671" t="e">
        <f>VLOOKUP(C143,'Course List (program)'!$G$2:$L$100,2,FALSE)</f>
        <v>#N/A</v>
      </c>
      <c r="D144" s="671" t="e">
        <f>VLOOKUP(D143,'Course List (program)'!$G$2:$L$100,2,FALSE)</f>
        <v>#N/A</v>
      </c>
      <c r="E144" s="671" t="e">
        <f>VLOOKUP(E143,'Course List (program)'!$G$2:$L$100,2,FALSE)</f>
        <v>#N/A</v>
      </c>
      <c r="F144" s="671" t="e">
        <f>VLOOKUP(F143,'Course List (program)'!$G$2:$L$100,2,FALSE)</f>
        <v>#N/A</v>
      </c>
      <c r="G144" s="671" t="e">
        <f>VLOOKUP(G143,'Course List (program)'!$G$2:$L$100,2,FALSE)</f>
        <v>#N/A</v>
      </c>
      <c r="H144" s="679"/>
      <c r="I144" s="686"/>
      <c r="J144" s="671" t="e">
        <f>VLOOKUP(J143,'Course List (program)'!$G$2:$L$100,2,FALSE)</f>
        <v>#N/A</v>
      </c>
      <c r="K144" s="671" t="e">
        <f>VLOOKUP(K143,'Course List (program)'!$G$2:$L$100,2,FALSE)</f>
        <v>#N/A</v>
      </c>
      <c r="L144" s="671" t="e">
        <f>VLOOKUP(L143,'Course List (program)'!$G$2:$L$100,2,FALSE)</f>
        <v>#N/A</v>
      </c>
      <c r="M144" s="671" t="str">
        <f>VLOOKUP(M143,'Course List (program)'!$G$2:$L$100,2,FALSE)</f>
        <v>Architectural Design Studio II</v>
      </c>
      <c r="N144" s="673" t="e">
        <f>VLOOKUP(N143,'Course List (program)'!$G$2:$L$100,2,FALSE)</f>
        <v>#N/A</v>
      </c>
    </row>
    <row r="145" spans="1:14" ht="20.100000000000001" customHeight="1" x14ac:dyDescent="0.35">
      <c r="A145" s="680"/>
      <c r="B145" s="685"/>
      <c r="C145" s="671" t="e">
        <f>VLOOKUP(C143,'Course List (program)'!$G$2:$L$100,3,FALSE)</f>
        <v>#N/A</v>
      </c>
      <c r="D145" s="671" t="e">
        <f>VLOOKUP(D143,'Course List (program)'!$G$2:$L$100,3,FALSE)</f>
        <v>#N/A</v>
      </c>
      <c r="E145" s="671" t="e">
        <f>VLOOKUP(E143,'Course List (program)'!$G$2:$L$100,3,FALSE)</f>
        <v>#N/A</v>
      </c>
      <c r="F145" s="671" t="e">
        <f>VLOOKUP(F143,'Course List (program)'!$G$2:$L$100,3,FALSE)</f>
        <v>#N/A</v>
      </c>
      <c r="G145" s="671" t="e">
        <f>VLOOKUP(G143,'Course List (program)'!$G$2:$L$100,3,FALSE)</f>
        <v>#N/A</v>
      </c>
      <c r="H145" s="680"/>
      <c r="I145" s="685"/>
      <c r="J145" s="671" t="e">
        <f>VLOOKUP(J143,'Course List (program)'!$G$2:$L$100,3,FALSE)</f>
        <v>#N/A</v>
      </c>
      <c r="K145" s="671" t="e">
        <f>VLOOKUP(K143,'Course List (program)'!$G$2:$L$100,3,FALSE)</f>
        <v>#N/A</v>
      </c>
      <c r="L145" s="671" t="e">
        <f>VLOOKUP(L143,'Course List (program)'!$G$2:$L$100,3,FALSE)</f>
        <v>#N/A</v>
      </c>
      <c r="M145" s="671" t="str">
        <f>VLOOKUP(M143,'Course List (program)'!$G$2:$L$100,3,FALSE)</f>
        <v>Yrd. Doç. Dr. Murat ŞAHİN</v>
      </c>
      <c r="N145" s="673" t="e">
        <f>VLOOKUP(N143,'Course List (program)'!$G$2:$L$100,3,FALSE)</f>
        <v>#N/A</v>
      </c>
    </row>
    <row r="146" spans="1:14" ht="20.100000000000001" customHeight="1" x14ac:dyDescent="0.35">
      <c r="A146" s="680"/>
      <c r="B146" s="685"/>
      <c r="C146" s="672" t="e">
        <f>VLOOKUP(C143,'Course List (program)'!$G$2:$L$100,6,FALSE)</f>
        <v>#N/A</v>
      </c>
      <c r="D146" s="672" t="e">
        <f>VLOOKUP(D143,'Course List (program)'!$G$2:$L$100,6,FALSE)</f>
        <v>#N/A</v>
      </c>
      <c r="E146" s="672" t="e">
        <f>VLOOKUP(E143,'Course List (program)'!$G$2:$L$100,6,FALSE)</f>
        <v>#N/A</v>
      </c>
      <c r="F146" s="672" t="e">
        <f>VLOOKUP(F143,'Course List (program)'!$G$2:$L$100,6,FALSE)</f>
        <v>#N/A</v>
      </c>
      <c r="G146" s="672" t="e">
        <f>VLOOKUP(G143,'Course List (program)'!$G$2:$L$100,6,FALSE)</f>
        <v>#N/A</v>
      </c>
      <c r="H146" s="680"/>
      <c r="I146" s="685"/>
      <c r="J146" s="672" t="e">
        <f>VLOOKUP(J143,'Course List (program)'!$G$2:$L$100,6,FALSE)</f>
        <v>#N/A</v>
      </c>
      <c r="K146" s="672" t="e">
        <f>VLOOKUP(K143,'Course List (program)'!$G$2:$L$100,6,FALSE)</f>
        <v>#N/A</v>
      </c>
      <c r="L146" s="672" t="e">
        <f>VLOOKUP(L143,'Course List (program)'!$G$2:$L$100,6,FALSE)</f>
        <v>#N/A</v>
      </c>
      <c r="M146" s="672">
        <f>VLOOKUP(M143,'Course List (program)'!$G$2:$L$100,6,FALSE)</f>
        <v>0</v>
      </c>
      <c r="N146" s="674" t="e">
        <f>VLOOKUP(N143,'Course List (program)'!$G$2:$L$100,6,FALSE)</f>
        <v>#N/A</v>
      </c>
    </row>
    <row r="147" spans="1:14" s="693" customFormat="1" ht="20.100000000000001" customHeight="1" x14ac:dyDescent="0.35">
      <c r="A147" s="695">
        <v>0.54166666666666663</v>
      </c>
      <c r="B147" s="696">
        <v>5</v>
      </c>
      <c r="C147" s="691">
        <f>Section4Draft!E35</f>
        <v>0</v>
      </c>
      <c r="D147" s="691">
        <f>Section4Draft!F35</f>
        <v>0</v>
      </c>
      <c r="E147" s="691">
        <f>Section4Draft!G35</f>
        <v>0</v>
      </c>
      <c r="F147" s="691">
        <f>Section4Draft!H35</f>
        <v>0</v>
      </c>
      <c r="G147" s="691">
        <f>Section4Draft!I35</f>
        <v>0</v>
      </c>
      <c r="H147" s="695">
        <v>0.54166666666666663</v>
      </c>
      <c r="I147" s="696">
        <v>5</v>
      </c>
      <c r="J147" s="691">
        <f>Section4Draft!L35</f>
        <v>0</v>
      </c>
      <c r="K147" s="691">
        <f>Section4Draft!M35</f>
        <v>0</v>
      </c>
      <c r="L147" s="691">
        <f>Section4Draft!N35</f>
        <v>0</v>
      </c>
      <c r="M147" s="691">
        <f>Section4Draft!O35</f>
        <v>0</v>
      </c>
      <c r="N147" s="692">
        <f>Section4Draft!P35</f>
        <v>0</v>
      </c>
    </row>
    <row r="148" spans="1:14" ht="20.100000000000001" customHeight="1" x14ac:dyDescent="0.35">
      <c r="A148" s="679"/>
      <c r="B148" s="686"/>
      <c r="C148" s="671" t="e">
        <f>VLOOKUP(C147,'Course List (program)'!$G$2:$L$100,2,FALSE)</f>
        <v>#N/A</v>
      </c>
      <c r="D148" s="671" t="e">
        <f>VLOOKUP(D147,'Course List (program)'!$G$2:$L$100,2,FALSE)</f>
        <v>#N/A</v>
      </c>
      <c r="E148" s="671" t="e">
        <f>VLOOKUP(E147,'Course List (program)'!$G$2:$L$100,2,FALSE)</f>
        <v>#N/A</v>
      </c>
      <c r="F148" s="671" t="e">
        <f>VLOOKUP(F147,'Course List (program)'!$G$2:$L$100,2,FALSE)</f>
        <v>#N/A</v>
      </c>
      <c r="G148" s="671" t="e">
        <f>VLOOKUP(G147,'Course List (program)'!$G$2:$L$100,2,FALSE)</f>
        <v>#N/A</v>
      </c>
      <c r="H148" s="679"/>
      <c r="I148" s="686"/>
      <c r="J148" s="671" t="e">
        <f>VLOOKUP(J147,'Course List (program)'!$G$2:$L$100,2,FALSE)</f>
        <v>#N/A</v>
      </c>
      <c r="K148" s="671" t="e">
        <f>VLOOKUP(K147,'Course List (program)'!$G$2:$L$100,2,FALSE)</f>
        <v>#N/A</v>
      </c>
      <c r="L148" s="671" t="e">
        <f>VLOOKUP(L147,'Course List (program)'!$G$2:$L$100,2,FALSE)</f>
        <v>#N/A</v>
      </c>
      <c r="M148" s="671" t="e">
        <f>VLOOKUP(M147,'Course List (program)'!$G$2:$L$100,2,FALSE)</f>
        <v>#N/A</v>
      </c>
      <c r="N148" s="673" t="e">
        <f>VLOOKUP(N147,'Course List (program)'!$G$2:$L$100,2,FALSE)</f>
        <v>#N/A</v>
      </c>
    </row>
    <row r="149" spans="1:14" ht="20.100000000000001" customHeight="1" x14ac:dyDescent="0.35">
      <c r="A149" s="680"/>
      <c r="B149" s="685"/>
      <c r="C149" s="671" t="e">
        <f>VLOOKUP(C147,'Course List (program)'!$G$2:$L$100,3,FALSE)</f>
        <v>#N/A</v>
      </c>
      <c r="D149" s="671" t="e">
        <f>VLOOKUP(D147,'Course List (program)'!$G$2:$L$100,3,FALSE)</f>
        <v>#N/A</v>
      </c>
      <c r="E149" s="671" t="e">
        <f>VLOOKUP(E147,'Course List (program)'!$G$2:$L$100,3,FALSE)</f>
        <v>#N/A</v>
      </c>
      <c r="F149" s="671" t="e">
        <f>VLOOKUP(F147,'Course List (program)'!$G$2:$L$100,3,FALSE)</f>
        <v>#N/A</v>
      </c>
      <c r="G149" s="671" t="e">
        <f>VLOOKUP(G147,'Course List (program)'!$G$2:$L$100,3,FALSE)</f>
        <v>#N/A</v>
      </c>
      <c r="H149" s="680"/>
      <c r="I149" s="685"/>
      <c r="J149" s="671" t="e">
        <f>VLOOKUP(J147,'Course List (program)'!$G$2:$L$100,3,FALSE)</f>
        <v>#N/A</v>
      </c>
      <c r="K149" s="671" t="e">
        <f>VLOOKUP(K147,'Course List (program)'!$G$2:$L$100,3,FALSE)</f>
        <v>#N/A</v>
      </c>
      <c r="L149" s="671" t="e">
        <f>VLOOKUP(L147,'Course List (program)'!$G$2:$L$100,3,FALSE)</f>
        <v>#N/A</v>
      </c>
      <c r="M149" s="671" t="e">
        <f>VLOOKUP(M147,'Course List (program)'!$G$2:$L$100,3,FALSE)</f>
        <v>#N/A</v>
      </c>
      <c r="N149" s="673" t="e">
        <f>VLOOKUP(N147,'Course List (program)'!$G$2:$L$100,3,FALSE)</f>
        <v>#N/A</v>
      </c>
    </row>
    <row r="150" spans="1:14" ht="20.100000000000001" customHeight="1" x14ac:dyDescent="0.35">
      <c r="A150" s="680"/>
      <c r="B150" s="685"/>
      <c r="C150" s="672" t="e">
        <f>VLOOKUP(C147,'Course List (program)'!$G$2:$L$100,6,FALSE)</f>
        <v>#N/A</v>
      </c>
      <c r="D150" s="672" t="e">
        <f>VLOOKUP(D147,'Course List (program)'!$G$2:$L$100,6,FALSE)</f>
        <v>#N/A</v>
      </c>
      <c r="E150" s="672" t="e">
        <f>VLOOKUP(E147,'Course List (program)'!$G$2:$L$100,6,FALSE)</f>
        <v>#N/A</v>
      </c>
      <c r="F150" s="672" t="e">
        <f>VLOOKUP(F147,'Course List (program)'!$G$2:$L$100,6,FALSE)</f>
        <v>#N/A</v>
      </c>
      <c r="G150" s="672" t="e">
        <f>VLOOKUP(G147,'Course List (program)'!$G$2:$L$100,6,FALSE)</f>
        <v>#N/A</v>
      </c>
      <c r="H150" s="680"/>
      <c r="I150" s="685"/>
      <c r="J150" s="672" t="e">
        <f>VLOOKUP(J147,'Course List (program)'!$G$2:$L$100,6,FALSE)</f>
        <v>#N/A</v>
      </c>
      <c r="K150" s="672" t="e">
        <f>VLOOKUP(K147,'Course List (program)'!$G$2:$L$100,6,FALSE)</f>
        <v>#N/A</v>
      </c>
      <c r="L150" s="672" t="e">
        <f>VLOOKUP(L147,'Course List (program)'!$G$2:$L$100,6,FALSE)</f>
        <v>#N/A</v>
      </c>
      <c r="M150" s="672" t="e">
        <f>VLOOKUP(M147,'Course List (program)'!$G$2:$L$100,6,FALSE)</f>
        <v>#N/A</v>
      </c>
      <c r="N150" s="674" t="e">
        <f>VLOOKUP(N147,'Course List (program)'!$G$2:$L$100,6,FALSE)</f>
        <v>#N/A</v>
      </c>
    </row>
    <row r="151" spans="1:14" s="693" customFormat="1" ht="20.100000000000001" customHeight="1" x14ac:dyDescent="0.35">
      <c r="A151" s="689">
        <v>0.58333333333333337</v>
      </c>
      <c r="B151" s="690">
        <v>6</v>
      </c>
      <c r="C151" s="691">
        <f>Section4Draft!E37</f>
        <v>0</v>
      </c>
      <c r="D151" s="691">
        <f>Section4Draft!F37</f>
        <v>0</v>
      </c>
      <c r="E151" s="691">
        <f>Section4Draft!G37</f>
        <v>0</v>
      </c>
      <c r="F151" s="691">
        <f>Section4Draft!H37</f>
        <v>0</v>
      </c>
      <c r="G151" s="691">
        <f>Section4Draft!I37</f>
        <v>0</v>
      </c>
      <c r="H151" s="689">
        <v>0.58333333333333337</v>
      </c>
      <c r="I151" s="690">
        <v>6</v>
      </c>
      <c r="J151" s="691">
        <f>Section4Draft!L37</f>
        <v>0</v>
      </c>
      <c r="K151" s="691">
        <f>Section4Draft!M37</f>
        <v>0</v>
      </c>
      <c r="L151" s="691" t="str">
        <f>Section4Draft!N37</f>
        <v>ARCH 214.14</v>
      </c>
      <c r="M151" s="691" t="str">
        <f>Section4Draft!O37</f>
        <v>ARCH 252.14</v>
      </c>
      <c r="N151" s="692">
        <f>Section4Draft!P37</f>
        <v>0</v>
      </c>
    </row>
    <row r="152" spans="1:14" ht="20.100000000000001" customHeight="1" x14ac:dyDescent="0.35">
      <c r="A152" s="679"/>
      <c r="B152" s="686"/>
      <c r="C152" s="671" t="e">
        <f>VLOOKUP(C151,'Course List (program)'!$G$2:$L$100,2,FALSE)</f>
        <v>#N/A</v>
      </c>
      <c r="D152" s="671" t="e">
        <f>VLOOKUP(D151,'Course List (program)'!$G$2:$L$100,2,FALSE)</f>
        <v>#N/A</v>
      </c>
      <c r="E152" s="671" t="e">
        <f>VLOOKUP(E151,'Course List (program)'!$G$2:$L$100,2,FALSE)</f>
        <v>#N/A</v>
      </c>
      <c r="F152" s="671" t="e">
        <f>VLOOKUP(F151,'Course List (program)'!$G$2:$L$100,2,FALSE)</f>
        <v>#N/A</v>
      </c>
      <c r="G152" s="671" t="e">
        <f>VLOOKUP(G151,'Course List (program)'!$G$2:$L$100,2,FALSE)</f>
        <v>#N/A</v>
      </c>
      <c r="H152" s="679"/>
      <c r="I152" s="686"/>
      <c r="J152" s="671" t="e">
        <f>VLOOKUP(J151,'Course List (program)'!$G$2:$L$100,2,FALSE)</f>
        <v>#N/A</v>
      </c>
      <c r="K152" s="671" t="e">
        <f>VLOOKUP(K151,'Course List (program)'!$G$2:$L$100,2,FALSE)</f>
        <v>#N/A</v>
      </c>
      <c r="L152" s="671" t="str">
        <f>VLOOKUP(L151,'Course List (program)'!$G$2:$L$100,2,FALSE)</f>
        <v>Construction Project</v>
      </c>
      <c r="M152" s="671" t="str">
        <f>VLOOKUP(M151,'Course List (program)'!$G$2:$L$100,2,FALSE)</f>
        <v>Architectural Design Studio II</v>
      </c>
      <c r="N152" s="673" t="e">
        <f>VLOOKUP(N151,'Course List (program)'!$G$2:$L$100,2,FALSE)</f>
        <v>#N/A</v>
      </c>
    </row>
    <row r="153" spans="1:14" ht="20.100000000000001" customHeight="1" x14ac:dyDescent="0.35">
      <c r="A153" s="680"/>
      <c r="B153" s="685"/>
      <c r="C153" s="671" t="e">
        <f>VLOOKUP(C151,'Course List (program)'!$G$2:$L$100,3,FALSE)</f>
        <v>#N/A</v>
      </c>
      <c r="D153" s="671" t="e">
        <f>VLOOKUP(D151,'Course List (program)'!$G$2:$L$100,3,FALSE)</f>
        <v>#N/A</v>
      </c>
      <c r="E153" s="671" t="e">
        <f>VLOOKUP(E151,'Course List (program)'!$G$2:$L$100,3,FALSE)</f>
        <v>#N/A</v>
      </c>
      <c r="F153" s="671" t="e">
        <f>VLOOKUP(F151,'Course List (program)'!$G$2:$L$100,3,FALSE)</f>
        <v>#N/A</v>
      </c>
      <c r="G153" s="671" t="e">
        <f>VLOOKUP(G151,'Course List (program)'!$G$2:$L$100,3,FALSE)</f>
        <v>#N/A</v>
      </c>
      <c r="H153" s="680"/>
      <c r="I153" s="685"/>
      <c r="J153" s="671" t="e">
        <f>VLOOKUP(J151,'Course List (program)'!$G$2:$L$100,3,FALSE)</f>
        <v>#N/A</v>
      </c>
      <c r="K153" s="671" t="e">
        <f>VLOOKUP(K151,'Course List (program)'!$G$2:$L$100,3,FALSE)</f>
        <v>#N/A</v>
      </c>
      <c r="L153" s="671" t="str">
        <f>VLOOKUP(L151,'Course List (program)'!$G$2:$L$100,3,FALSE)</f>
        <v>Öğr. Gör. Gülçin SOYAK</v>
      </c>
      <c r="M153" s="671" t="str">
        <f>VLOOKUP(M151,'Course List (program)'!$G$2:$L$100,3,FALSE)</f>
        <v>Yrd. Doç. Dr. Murat ŞAHİN</v>
      </c>
      <c r="N153" s="673" t="e">
        <f>VLOOKUP(N151,'Course List (program)'!$G$2:$L$100,3,FALSE)</f>
        <v>#N/A</v>
      </c>
    </row>
    <row r="154" spans="1:14" ht="20.100000000000001" customHeight="1" x14ac:dyDescent="0.35">
      <c r="A154" s="680"/>
      <c r="B154" s="685"/>
      <c r="C154" s="672" t="e">
        <f>VLOOKUP(C151,'Course List (program)'!$G$2:$L$100,6,FALSE)</f>
        <v>#N/A</v>
      </c>
      <c r="D154" s="672" t="e">
        <f>VLOOKUP(D151,'Course List (program)'!$G$2:$L$100,6,FALSE)</f>
        <v>#N/A</v>
      </c>
      <c r="E154" s="672" t="e">
        <f>VLOOKUP(E151,'Course List (program)'!$G$2:$L$100,6,FALSE)</f>
        <v>#N/A</v>
      </c>
      <c r="F154" s="672" t="e">
        <f>VLOOKUP(F151,'Course List (program)'!$G$2:$L$100,6,FALSE)</f>
        <v>#N/A</v>
      </c>
      <c r="G154" s="672" t="e">
        <f>VLOOKUP(G151,'Course List (program)'!$G$2:$L$100,6,FALSE)</f>
        <v>#N/A</v>
      </c>
      <c r="H154" s="680"/>
      <c r="I154" s="685"/>
      <c r="J154" s="672" t="e">
        <f>VLOOKUP(J151,'Course List (program)'!$G$2:$L$100,6,FALSE)</f>
        <v>#N/A</v>
      </c>
      <c r="K154" s="672" t="e">
        <f>VLOOKUP(K151,'Course List (program)'!$G$2:$L$100,6,FALSE)</f>
        <v>#N/A</v>
      </c>
      <c r="L154" s="672">
        <f>VLOOKUP(L151,'Course List (program)'!$G$2:$L$100,6,FALSE)</f>
        <v>0</v>
      </c>
      <c r="M154" s="672">
        <f>VLOOKUP(M151,'Course List (program)'!$G$2:$L$100,6,FALSE)</f>
        <v>0</v>
      </c>
      <c r="N154" s="674" t="e">
        <f>VLOOKUP(N151,'Course List (program)'!$G$2:$L$100,6,FALSE)</f>
        <v>#N/A</v>
      </c>
    </row>
    <row r="155" spans="1:14" s="693" customFormat="1" ht="20.100000000000001" customHeight="1" x14ac:dyDescent="0.35">
      <c r="A155" s="689">
        <v>0.625</v>
      </c>
      <c r="B155" s="690">
        <v>7</v>
      </c>
      <c r="C155" s="691">
        <f>Section4Draft!E39</f>
        <v>0</v>
      </c>
      <c r="D155" s="691">
        <f>Section4Draft!F39</f>
        <v>0</v>
      </c>
      <c r="E155" s="691">
        <f>Section4Draft!G39</f>
        <v>0</v>
      </c>
      <c r="F155" s="691">
        <f>Section4Draft!H39</f>
        <v>0</v>
      </c>
      <c r="G155" s="691">
        <f>Section4Draft!I39</f>
        <v>0</v>
      </c>
      <c r="H155" s="689">
        <v>0.625</v>
      </c>
      <c r="I155" s="690">
        <v>7</v>
      </c>
      <c r="J155" s="691">
        <f>Section4Draft!L39</f>
        <v>0</v>
      </c>
      <c r="K155" s="691">
        <f>Section4Draft!M39</f>
        <v>0</v>
      </c>
      <c r="L155" s="691" t="str">
        <f>Section4Draft!N39</f>
        <v>ARCH 214.14</v>
      </c>
      <c r="M155" s="691" t="str">
        <f>Section4Draft!O39</f>
        <v>ARCH 252.14</v>
      </c>
      <c r="N155" s="692">
        <f>Section4Draft!P39</f>
        <v>0</v>
      </c>
    </row>
    <row r="156" spans="1:14" ht="20.100000000000001" customHeight="1" x14ac:dyDescent="0.35">
      <c r="A156" s="679"/>
      <c r="B156" s="686"/>
      <c r="C156" s="671" t="e">
        <f>VLOOKUP(C155,'Course List (program)'!$G$2:$L$100,2,FALSE)</f>
        <v>#N/A</v>
      </c>
      <c r="D156" s="671" t="e">
        <f>VLOOKUP(D155,'Course List (program)'!$G$2:$L$100,2,FALSE)</f>
        <v>#N/A</v>
      </c>
      <c r="E156" s="671" t="e">
        <f>VLOOKUP(E155,'Course List (program)'!$G$2:$L$100,2,FALSE)</f>
        <v>#N/A</v>
      </c>
      <c r="F156" s="671" t="e">
        <f>VLOOKUP(F155,'Course List (program)'!$G$2:$L$100,2,FALSE)</f>
        <v>#N/A</v>
      </c>
      <c r="G156" s="671" t="e">
        <f>VLOOKUP(G155,'Course List (program)'!$G$2:$L$100,2,FALSE)</f>
        <v>#N/A</v>
      </c>
      <c r="H156" s="679"/>
      <c r="I156" s="686"/>
      <c r="J156" s="671" t="e">
        <f>VLOOKUP(J155,'Course List (program)'!$G$2:$L$100,2,FALSE)</f>
        <v>#N/A</v>
      </c>
      <c r="K156" s="671" t="e">
        <f>VLOOKUP(K155,'Course List (program)'!$G$2:$L$100,2,FALSE)</f>
        <v>#N/A</v>
      </c>
      <c r="L156" s="671" t="str">
        <f>VLOOKUP(L155,'Course List (program)'!$G$2:$L$100,2,FALSE)</f>
        <v>Construction Project</v>
      </c>
      <c r="M156" s="671" t="str">
        <f>VLOOKUP(M155,'Course List (program)'!$G$2:$L$100,2,FALSE)</f>
        <v>Architectural Design Studio II</v>
      </c>
      <c r="N156" s="673" t="e">
        <f>VLOOKUP(N155,'Course List (program)'!$G$2:$L$100,2,FALSE)</f>
        <v>#N/A</v>
      </c>
    </row>
    <row r="157" spans="1:14" ht="20.100000000000001" customHeight="1" x14ac:dyDescent="0.35">
      <c r="A157" s="680"/>
      <c r="B157" s="685"/>
      <c r="C157" s="671" t="e">
        <f>VLOOKUP(C155,'Course List (program)'!$G$2:$L$100,3,FALSE)</f>
        <v>#N/A</v>
      </c>
      <c r="D157" s="671" t="e">
        <f>VLOOKUP(D155,'Course List (program)'!$G$2:$L$100,3,FALSE)</f>
        <v>#N/A</v>
      </c>
      <c r="E157" s="671" t="e">
        <f>VLOOKUP(E155,'Course List (program)'!$G$2:$L$100,3,FALSE)</f>
        <v>#N/A</v>
      </c>
      <c r="F157" s="671" t="e">
        <f>VLOOKUP(F155,'Course List (program)'!$G$2:$L$100,3,FALSE)</f>
        <v>#N/A</v>
      </c>
      <c r="G157" s="671" t="e">
        <f>VLOOKUP(G155,'Course List (program)'!$G$2:$L$100,3,FALSE)</f>
        <v>#N/A</v>
      </c>
      <c r="H157" s="680"/>
      <c r="I157" s="685"/>
      <c r="J157" s="671" t="e">
        <f>VLOOKUP(J155,'Course List (program)'!$G$2:$L$100,3,FALSE)</f>
        <v>#N/A</v>
      </c>
      <c r="K157" s="671" t="e">
        <f>VLOOKUP(K155,'Course List (program)'!$G$2:$L$100,3,FALSE)</f>
        <v>#N/A</v>
      </c>
      <c r="L157" s="671" t="str">
        <f>VLOOKUP(L155,'Course List (program)'!$G$2:$L$100,3,FALSE)</f>
        <v>Öğr. Gör. Gülçin SOYAK</v>
      </c>
      <c r="M157" s="671" t="str">
        <f>VLOOKUP(M155,'Course List (program)'!$G$2:$L$100,3,FALSE)</f>
        <v>Yrd. Doç. Dr. Murat ŞAHİN</v>
      </c>
      <c r="N157" s="673" t="e">
        <f>VLOOKUP(N155,'Course List (program)'!$G$2:$L$100,3,FALSE)</f>
        <v>#N/A</v>
      </c>
    </row>
    <row r="158" spans="1:14" ht="20.100000000000001" customHeight="1" x14ac:dyDescent="0.35">
      <c r="A158" s="680"/>
      <c r="B158" s="685"/>
      <c r="C158" s="672" t="e">
        <f>VLOOKUP(C155,'Course List (program)'!$G$2:$L$100,6,FALSE)</f>
        <v>#N/A</v>
      </c>
      <c r="D158" s="672" t="e">
        <f>VLOOKUP(D155,'Course List (program)'!$G$2:$L$100,6,FALSE)</f>
        <v>#N/A</v>
      </c>
      <c r="E158" s="672" t="e">
        <f>VLOOKUP(E155,'Course List (program)'!$G$2:$L$100,6,FALSE)</f>
        <v>#N/A</v>
      </c>
      <c r="F158" s="672" t="e">
        <f>VLOOKUP(F155,'Course List (program)'!$G$2:$L$100,6,FALSE)</f>
        <v>#N/A</v>
      </c>
      <c r="G158" s="672" t="e">
        <f>VLOOKUP(G155,'Course List (program)'!$G$2:$L$100,6,FALSE)</f>
        <v>#N/A</v>
      </c>
      <c r="H158" s="680"/>
      <c r="I158" s="685"/>
      <c r="J158" s="672" t="e">
        <f>VLOOKUP(J155,'Course List (program)'!$G$2:$L$100,6,FALSE)</f>
        <v>#N/A</v>
      </c>
      <c r="K158" s="672" t="e">
        <f>VLOOKUP(K155,'Course List (program)'!$G$2:$L$100,6,FALSE)</f>
        <v>#N/A</v>
      </c>
      <c r="L158" s="672">
        <f>VLOOKUP(L155,'Course List (program)'!$G$2:$L$100,6,FALSE)</f>
        <v>0</v>
      </c>
      <c r="M158" s="672">
        <f>VLOOKUP(M155,'Course List (program)'!$G$2:$L$100,6,FALSE)</f>
        <v>0</v>
      </c>
      <c r="N158" s="674" t="e">
        <f>VLOOKUP(N155,'Course List (program)'!$G$2:$L$100,6,FALSE)</f>
        <v>#N/A</v>
      </c>
    </row>
    <row r="159" spans="1:14" s="693" customFormat="1" ht="20.100000000000001" customHeight="1" x14ac:dyDescent="0.35">
      <c r="A159" s="689">
        <v>0.66666666666666663</v>
      </c>
      <c r="B159" s="690">
        <v>8</v>
      </c>
      <c r="C159" s="691">
        <f>Section4Draft!E41</f>
        <v>0</v>
      </c>
      <c r="D159" s="691">
        <f>Section4Draft!F41</f>
        <v>0</v>
      </c>
      <c r="E159" s="691">
        <f>Section4Draft!G41</f>
        <v>0</v>
      </c>
      <c r="F159" s="691">
        <f>Section4Draft!H41</f>
        <v>0</v>
      </c>
      <c r="G159" s="691">
        <f>Section4Draft!I41</f>
        <v>0</v>
      </c>
      <c r="H159" s="689">
        <v>0.66666666666666663</v>
      </c>
      <c r="I159" s="690">
        <v>8</v>
      </c>
      <c r="J159" s="691">
        <f>Section4Draft!L41</f>
        <v>0</v>
      </c>
      <c r="K159" s="691">
        <f>Section4Draft!M41</f>
        <v>0</v>
      </c>
      <c r="L159" s="691" t="str">
        <f>Section4Draft!N41</f>
        <v>ARCH 214.14</v>
      </c>
      <c r="M159" s="691" t="str">
        <f>Section4Draft!O41</f>
        <v>ARCH 252.14</v>
      </c>
      <c r="N159" s="692">
        <f>Section4Draft!P41</f>
        <v>0</v>
      </c>
    </row>
    <row r="160" spans="1:14" ht="20.100000000000001" customHeight="1" x14ac:dyDescent="0.35">
      <c r="A160" s="679"/>
      <c r="B160" s="686"/>
      <c r="C160" s="671" t="e">
        <f>VLOOKUP(C159,'Course List (program)'!$G$2:$L$100,2,FALSE)</f>
        <v>#N/A</v>
      </c>
      <c r="D160" s="671" t="e">
        <f>VLOOKUP(D159,'Course List (program)'!$G$2:$L$100,2,FALSE)</f>
        <v>#N/A</v>
      </c>
      <c r="E160" s="671" t="e">
        <f>VLOOKUP(E159,'Course List (program)'!$G$2:$L$100,2,FALSE)</f>
        <v>#N/A</v>
      </c>
      <c r="F160" s="671" t="e">
        <f>VLOOKUP(F159,'Course List (program)'!$G$2:$L$100,2,FALSE)</f>
        <v>#N/A</v>
      </c>
      <c r="G160" s="671" t="e">
        <f>VLOOKUP(G159,'Course List (program)'!$G$2:$L$100,2,FALSE)</f>
        <v>#N/A</v>
      </c>
      <c r="H160" s="679"/>
      <c r="I160" s="686"/>
      <c r="J160" s="671" t="e">
        <f>VLOOKUP(J159,'Course List (program)'!$G$2:$L$100,2,FALSE)</f>
        <v>#N/A</v>
      </c>
      <c r="K160" s="671" t="e">
        <f>VLOOKUP(K159,'Course List (program)'!$G$2:$L$100,2,FALSE)</f>
        <v>#N/A</v>
      </c>
      <c r="L160" s="671" t="str">
        <f>VLOOKUP(L159,'Course List (program)'!$G$2:$L$100,2,FALSE)</f>
        <v>Construction Project</v>
      </c>
      <c r="M160" s="671" t="str">
        <f>VLOOKUP(M159,'Course List (program)'!$G$2:$L$100,2,FALSE)</f>
        <v>Architectural Design Studio II</v>
      </c>
      <c r="N160" s="673" t="e">
        <f>VLOOKUP(N159,'Course List (program)'!$G$2:$L$100,2,FALSE)</f>
        <v>#N/A</v>
      </c>
    </row>
    <row r="161" spans="1:14" ht="20.100000000000001" customHeight="1" x14ac:dyDescent="0.35">
      <c r="A161" s="680"/>
      <c r="B161" s="685"/>
      <c r="C161" s="671" t="e">
        <f>VLOOKUP(C159,'Course List (program)'!$G$2:$L$100,3,FALSE)</f>
        <v>#N/A</v>
      </c>
      <c r="D161" s="671" t="e">
        <f>VLOOKUP(D159,'Course List (program)'!$G$2:$L$100,3,FALSE)</f>
        <v>#N/A</v>
      </c>
      <c r="E161" s="671" t="e">
        <f>VLOOKUP(E159,'Course List (program)'!$G$2:$L$100,3,FALSE)</f>
        <v>#N/A</v>
      </c>
      <c r="F161" s="671" t="e">
        <f>VLOOKUP(F159,'Course List (program)'!$G$2:$L$100,3,FALSE)</f>
        <v>#N/A</v>
      </c>
      <c r="G161" s="671" t="e">
        <f>VLOOKUP(G159,'Course List (program)'!$G$2:$L$100,3,FALSE)</f>
        <v>#N/A</v>
      </c>
      <c r="H161" s="680"/>
      <c r="I161" s="685"/>
      <c r="J161" s="671" t="e">
        <f>VLOOKUP(J159,'Course List (program)'!$G$2:$L$100,3,FALSE)</f>
        <v>#N/A</v>
      </c>
      <c r="K161" s="671" t="e">
        <f>VLOOKUP(K159,'Course List (program)'!$G$2:$L$100,3,FALSE)</f>
        <v>#N/A</v>
      </c>
      <c r="L161" s="671" t="str">
        <f>VLOOKUP(L159,'Course List (program)'!$G$2:$L$100,3,FALSE)</f>
        <v>Öğr. Gör. Gülçin SOYAK</v>
      </c>
      <c r="M161" s="671" t="str">
        <f>VLOOKUP(M159,'Course List (program)'!$G$2:$L$100,3,FALSE)</f>
        <v>Yrd. Doç. Dr. Murat ŞAHİN</v>
      </c>
      <c r="N161" s="673" t="e">
        <f>VLOOKUP(N159,'Course List (program)'!$G$2:$L$100,3,FALSE)</f>
        <v>#N/A</v>
      </c>
    </row>
    <row r="162" spans="1:14" ht="20.100000000000001" customHeight="1" x14ac:dyDescent="0.35">
      <c r="A162" s="680"/>
      <c r="B162" s="685"/>
      <c r="C162" s="672" t="e">
        <f>VLOOKUP(C159,'Course List (program)'!$G$2:$L$100,6,FALSE)</f>
        <v>#N/A</v>
      </c>
      <c r="D162" s="672" t="e">
        <f>VLOOKUP(D159,'Course List (program)'!$G$2:$L$100,6,FALSE)</f>
        <v>#N/A</v>
      </c>
      <c r="E162" s="672" t="e">
        <f>VLOOKUP(E159,'Course List (program)'!$G$2:$L$100,6,FALSE)</f>
        <v>#N/A</v>
      </c>
      <c r="F162" s="672" t="e">
        <f>VLOOKUP(F159,'Course List (program)'!$G$2:$L$100,6,FALSE)</f>
        <v>#N/A</v>
      </c>
      <c r="G162" s="672" t="e">
        <f>VLOOKUP(G159,'Course List (program)'!$G$2:$L$100,6,FALSE)</f>
        <v>#N/A</v>
      </c>
      <c r="H162" s="680"/>
      <c r="I162" s="685"/>
      <c r="J162" s="672" t="e">
        <f>VLOOKUP(J159,'Course List (program)'!$G$2:$L$100,6,FALSE)</f>
        <v>#N/A</v>
      </c>
      <c r="K162" s="672" t="e">
        <f>VLOOKUP(K159,'Course List (program)'!$G$2:$L$100,6,FALSE)</f>
        <v>#N/A</v>
      </c>
      <c r="L162" s="672">
        <f>VLOOKUP(L159,'Course List (program)'!$G$2:$L$100,6,FALSE)</f>
        <v>0</v>
      </c>
      <c r="M162" s="672">
        <f>VLOOKUP(M159,'Course List (program)'!$G$2:$L$100,6,FALSE)</f>
        <v>0</v>
      </c>
      <c r="N162" s="674" t="e">
        <f>VLOOKUP(N159,'Course List (program)'!$G$2:$L$100,6,FALSE)</f>
        <v>#N/A</v>
      </c>
    </row>
    <row r="163" spans="1:14" s="693" customFormat="1" ht="20.100000000000001" customHeight="1" x14ac:dyDescent="0.35">
      <c r="A163" s="689">
        <v>0.70833333333333337</v>
      </c>
      <c r="B163" s="690">
        <v>9</v>
      </c>
      <c r="C163" s="691">
        <f>Section4Draft!E43</f>
        <v>0</v>
      </c>
      <c r="D163" s="691">
        <f>Section4Draft!F43</f>
        <v>0</v>
      </c>
      <c r="E163" s="691">
        <f>Section4Draft!G43</f>
        <v>0</v>
      </c>
      <c r="F163" s="691">
        <f>Section4Draft!H43</f>
        <v>0</v>
      </c>
      <c r="G163" s="691">
        <f>Section4Draft!I43</f>
        <v>0</v>
      </c>
      <c r="H163" s="689">
        <v>0.70833333333333337</v>
      </c>
      <c r="I163" s="690">
        <v>9</v>
      </c>
      <c r="J163" s="691">
        <f>Section4Draft!L43</f>
        <v>0</v>
      </c>
      <c r="K163" s="691">
        <f>Section4Draft!M43</f>
        <v>0</v>
      </c>
      <c r="L163" s="691" t="str">
        <f>Section4Draft!N43</f>
        <v>ARCH 214.14</v>
      </c>
      <c r="M163" s="691" t="str">
        <f>Section4Draft!O43</f>
        <v>ARCH 252.14</v>
      </c>
      <c r="N163" s="692">
        <f>Section4Draft!P43</f>
        <v>0</v>
      </c>
    </row>
    <row r="164" spans="1:14" ht="20.100000000000001" customHeight="1" x14ac:dyDescent="0.35">
      <c r="A164" s="679"/>
      <c r="B164" s="686"/>
      <c r="C164" s="671" t="e">
        <f>VLOOKUP(C163,'Course List (program)'!$G$2:$L$100,2,FALSE)</f>
        <v>#N/A</v>
      </c>
      <c r="D164" s="671" t="e">
        <f>VLOOKUP(D163,'Course List (program)'!$G$2:$L$100,2,FALSE)</f>
        <v>#N/A</v>
      </c>
      <c r="E164" s="671" t="e">
        <f>VLOOKUP(E163,'Course List (program)'!$G$2:$L$100,2,FALSE)</f>
        <v>#N/A</v>
      </c>
      <c r="F164" s="671" t="e">
        <f>VLOOKUP(F163,'Course List (program)'!$G$2:$L$100,2,FALSE)</f>
        <v>#N/A</v>
      </c>
      <c r="G164" s="671" t="e">
        <f>VLOOKUP(G163,'Course List (program)'!$G$2:$L$100,2,FALSE)</f>
        <v>#N/A</v>
      </c>
      <c r="H164" s="679"/>
      <c r="I164" s="686"/>
      <c r="J164" s="671" t="e">
        <f>VLOOKUP(J163,'Course List (program)'!$G$2:$L$100,2,FALSE)</f>
        <v>#N/A</v>
      </c>
      <c r="K164" s="671" t="e">
        <f>VLOOKUP(K163,'Course List (program)'!$G$2:$L$100,2,FALSE)</f>
        <v>#N/A</v>
      </c>
      <c r="L164" s="671" t="str">
        <f>VLOOKUP(L163,'Course List (program)'!$G$2:$L$100,2,FALSE)</f>
        <v>Construction Project</v>
      </c>
      <c r="M164" s="671" t="str">
        <f>VLOOKUP(M163,'Course List (program)'!$G$2:$L$100,2,FALSE)</f>
        <v>Architectural Design Studio II</v>
      </c>
      <c r="N164" s="673" t="e">
        <f>VLOOKUP(N163,'Course List (program)'!$G$2:$L$100,2,FALSE)</f>
        <v>#N/A</v>
      </c>
    </row>
    <row r="165" spans="1:14" ht="20.100000000000001" customHeight="1" x14ac:dyDescent="0.35">
      <c r="A165" s="680"/>
      <c r="B165" s="685"/>
      <c r="C165" s="671" t="e">
        <f>VLOOKUP(C163,'Course List (program)'!$G$2:$L$100,3,FALSE)</f>
        <v>#N/A</v>
      </c>
      <c r="D165" s="671" t="e">
        <f>VLOOKUP(D163,'Course List (program)'!$G$2:$L$100,3,FALSE)</f>
        <v>#N/A</v>
      </c>
      <c r="E165" s="671" t="e">
        <f>VLOOKUP(E163,'Course List (program)'!$G$2:$L$100,3,FALSE)</f>
        <v>#N/A</v>
      </c>
      <c r="F165" s="671" t="e">
        <f>VLOOKUP(F163,'Course List (program)'!$G$2:$L$100,3,FALSE)</f>
        <v>#N/A</v>
      </c>
      <c r="G165" s="671" t="e">
        <f>VLOOKUP(G163,'Course List (program)'!$G$2:$L$100,3,FALSE)</f>
        <v>#N/A</v>
      </c>
      <c r="H165" s="680"/>
      <c r="I165" s="685"/>
      <c r="J165" s="671" t="e">
        <f>VLOOKUP(J163,'Course List (program)'!$G$2:$L$100,3,FALSE)</f>
        <v>#N/A</v>
      </c>
      <c r="K165" s="671" t="e">
        <f>VLOOKUP(K163,'Course List (program)'!$G$2:$L$100,3,FALSE)</f>
        <v>#N/A</v>
      </c>
      <c r="L165" s="671" t="str">
        <f>VLOOKUP(L163,'Course List (program)'!$G$2:$L$100,3,FALSE)</f>
        <v>Öğr. Gör. Gülçin SOYAK</v>
      </c>
      <c r="M165" s="671" t="str">
        <f>VLOOKUP(M163,'Course List (program)'!$G$2:$L$100,3,FALSE)</f>
        <v>Yrd. Doç. Dr. Murat ŞAHİN</v>
      </c>
      <c r="N165" s="673" t="e">
        <f>VLOOKUP(N163,'Course List (program)'!$G$2:$L$100,3,FALSE)</f>
        <v>#N/A</v>
      </c>
    </row>
    <row r="166" spans="1:14" ht="20.100000000000001" customHeight="1" x14ac:dyDescent="0.35">
      <c r="A166" s="680"/>
      <c r="B166" s="685"/>
      <c r="C166" s="672" t="e">
        <f>VLOOKUP(C163,'Course List (program)'!$G$2:$L$100,6,FALSE)</f>
        <v>#N/A</v>
      </c>
      <c r="D166" s="672" t="e">
        <f>VLOOKUP(D163,'Course List (program)'!$G$2:$L$100,6,FALSE)</f>
        <v>#N/A</v>
      </c>
      <c r="E166" s="672" t="e">
        <f>VLOOKUP(E163,'Course List (program)'!$G$2:$L$100,6,FALSE)</f>
        <v>#N/A</v>
      </c>
      <c r="F166" s="672" t="e">
        <f>VLOOKUP(F163,'Course List (program)'!$G$2:$L$100,6,FALSE)</f>
        <v>#N/A</v>
      </c>
      <c r="G166" s="672" t="e">
        <f>VLOOKUP(G163,'Course List (program)'!$G$2:$L$100,6,FALSE)</f>
        <v>#N/A</v>
      </c>
      <c r="H166" s="680"/>
      <c r="I166" s="685"/>
      <c r="J166" s="672" t="e">
        <f>VLOOKUP(J163,'Course List (program)'!$G$2:$L$100,6,FALSE)</f>
        <v>#N/A</v>
      </c>
      <c r="K166" s="672" t="e">
        <f>VLOOKUP(K163,'Course List (program)'!$G$2:$L$100,6,FALSE)</f>
        <v>#N/A</v>
      </c>
      <c r="L166" s="672">
        <f>VLOOKUP(L163,'Course List (program)'!$G$2:$L$100,6,FALSE)</f>
        <v>0</v>
      </c>
      <c r="M166" s="672">
        <f>VLOOKUP(M163,'Course List (program)'!$G$2:$L$100,6,FALSE)</f>
        <v>0</v>
      </c>
      <c r="N166" s="674" t="e">
        <f>VLOOKUP(N163,'Course List (program)'!$G$2:$L$100,6,FALSE)</f>
        <v>#N/A</v>
      </c>
    </row>
    <row r="167" spans="1:14" s="693" customFormat="1" ht="20.100000000000001" customHeight="1" x14ac:dyDescent="0.35">
      <c r="A167" s="695">
        <v>0.75</v>
      </c>
      <c r="B167" s="696">
        <v>10</v>
      </c>
      <c r="C167" s="691">
        <f>Section4Draft!E45</f>
        <v>0</v>
      </c>
      <c r="D167" s="691">
        <f>Section4Draft!F45</f>
        <v>0</v>
      </c>
      <c r="E167" s="691">
        <f>Section4Draft!G45</f>
        <v>0</v>
      </c>
      <c r="F167" s="691">
        <f>Section4Draft!H45</f>
        <v>0</v>
      </c>
      <c r="G167" s="691">
        <f>Section4Draft!I45</f>
        <v>0</v>
      </c>
      <c r="H167" s="695">
        <v>0.75</v>
      </c>
      <c r="I167" s="696">
        <v>10</v>
      </c>
      <c r="J167" s="691">
        <f>Section4Draft!L45</f>
        <v>0</v>
      </c>
      <c r="K167" s="691">
        <f>Section4Draft!M45</f>
        <v>0</v>
      </c>
      <c r="L167" s="691">
        <f>Section4Draft!N45</f>
        <v>0</v>
      </c>
      <c r="M167" s="691">
        <f>Section4Draft!O45</f>
        <v>0</v>
      </c>
      <c r="N167" s="692">
        <f>Section4Draft!P45</f>
        <v>0</v>
      </c>
    </row>
    <row r="168" spans="1:14" ht="20.100000000000001" customHeight="1" x14ac:dyDescent="0.35">
      <c r="A168" s="681"/>
      <c r="B168" s="686"/>
      <c r="C168" s="671" t="e">
        <f>VLOOKUP(C167,'Course List (program)'!$G$2:$L$100,2,FALSE)</f>
        <v>#N/A</v>
      </c>
      <c r="D168" s="671" t="e">
        <f>VLOOKUP(D167,'Course List (program)'!$G$2:$L$100,2,FALSE)</f>
        <v>#N/A</v>
      </c>
      <c r="E168" s="671" t="e">
        <f>VLOOKUP(E167,'Course List (program)'!$G$2:$L$100,2,FALSE)</f>
        <v>#N/A</v>
      </c>
      <c r="F168" s="671" t="e">
        <f>VLOOKUP(F167,'Course List (program)'!$G$2:$L$100,2,FALSE)</f>
        <v>#N/A</v>
      </c>
      <c r="G168" s="671" t="e">
        <f>VLOOKUP(G167,'Course List (program)'!$G$2:$L$100,2,FALSE)</f>
        <v>#N/A</v>
      </c>
      <c r="H168" s="681"/>
      <c r="I168" s="686"/>
      <c r="J168" s="671" t="e">
        <f>VLOOKUP(J167,'Course List (program)'!$G$2:$L$100,2,FALSE)</f>
        <v>#N/A</v>
      </c>
      <c r="K168" s="671" t="e">
        <f>VLOOKUP(K167,'Course List (program)'!$G$2:$L$100,2,FALSE)</f>
        <v>#N/A</v>
      </c>
      <c r="L168" s="671" t="e">
        <f>VLOOKUP(L167,'Course List (program)'!$G$2:$L$100,2,FALSE)</f>
        <v>#N/A</v>
      </c>
      <c r="M168" s="671" t="e">
        <f>VLOOKUP(M167,'Course List (program)'!$G$2:$L$100,2,FALSE)</f>
        <v>#N/A</v>
      </c>
      <c r="N168" s="673" t="e">
        <f>VLOOKUP(N167,'Course List (program)'!$G$2:$L$100,2,FALSE)</f>
        <v>#N/A</v>
      </c>
    </row>
    <row r="169" spans="1:14" ht="20.100000000000001" customHeight="1" x14ac:dyDescent="0.35">
      <c r="A169" s="681"/>
      <c r="B169" s="686"/>
      <c r="C169" s="671" t="e">
        <f>VLOOKUP(C167,'Course List (program)'!$G$2:$L$100,3,FALSE)</f>
        <v>#N/A</v>
      </c>
      <c r="D169" s="671" t="e">
        <f>VLOOKUP(D167,'Course List (program)'!$G$2:$L$100,3,FALSE)</f>
        <v>#N/A</v>
      </c>
      <c r="E169" s="671" t="e">
        <f>VLOOKUP(E167,'Course List (program)'!$G$2:$L$100,3,FALSE)</f>
        <v>#N/A</v>
      </c>
      <c r="F169" s="671" t="e">
        <f>VLOOKUP(F167,'Course List (program)'!$G$2:$L$100,3,FALSE)</f>
        <v>#N/A</v>
      </c>
      <c r="G169" s="671" t="e">
        <f>VLOOKUP(G167,'Course List (program)'!$G$2:$L$100,3,FALSE)</f>
        <v>#N/A</v>
      </c>
      <c r="H169" s="681"/>
      <c r="I169" s="686"/>
      <c r="J169" s="671" t="e">
        <f>VLOOKUP(J167,'Course List (program)'!$G$2:$L$100,3,FALSE)</f>
        <v>#N/A</v>
      </c>
      <c r="K169" s="671" t="e">
        <f>VLOOKUP(K167,'Course List (program)'!$G$2:$L$100,3,FALSE)</f>
        <v>#N/A</v>
      </c>
      <c r="L169" s="671" t="e">
        <f>VLOOKUP(L167,'Course List (program)'!$G$2:$L$100,3,FALSE)</f>
        <v>#N/A</v>
      </c>
      <c r="M169" s="671" t="e">
        <f>VLOOKUP(M167,'Course List (program)'!$G$2:$L$100,3,FALSE)</f>
        <v>#N/A</v>
      </c>
      <c r="N169" s="673" t="e">
        <f>VLOOKUP(N167,'Course List (program)'!$G$2:$L$100,3,FALSE)</f>
        <v>#N/A</v>
      </c>
    </row>
    <row r="170" spans="1:14" ht="20.100000000000001" customHeight="1" thickBot="1" x14ac:dyDescent="0.4">
      <c r="A170" s="682"/>
      <c r="B170" s="687"/>
      <c r="C170" s="675" t="e">
        <f>VLOOKUP(C167,'Course List (program)'!$G$2:$L$100,6,FALSE)</f>
        <v>#N/A</v>
      </c>
      <c r="D170" s="675" t="e">
        <f>VLOOKUP(D167,'Course List (program)'!$G$2:$L$100,6,FALSE)</f>
        <v>#N/A</v>
      </c>
      <c r="E170" s="675" t="e">
        <f>VLOOKUP(E167,'Course List (program)'!$G$2:$L$100,6,FALSE)</f>
        <v>#N/A</v>
      </c>
      <c r="F170" s="675" t="e">
        <f>VLOOKUP(F167,'Course List (program)'!$G$2:$L$100,6,FALSE)</f>
        <v>#N/A</v>
      </c>
      <c r="G170" s="675" t="e">
        <f>VLOOKUP(G167,'Course List (program)'!$G$2:$L$100,6,FALSE)</f>
        <v>#N/A</v>
      </c>
      <c r="H170" s="682"/>
      <c r="I170" s="687"/>
      <c r="J170" s="675" t="e">
        <f>VLOOKUP(J167,'Course List (program)'!$G$2:$L$100,6,FALSE)</f>
        <v>#N/A</v>
      </c>
      <c r="K170" s="675" t="e">
        <f>VLOOKUP(K167,'Course List (program)'!$G$2:$L$100,6,FALSE)</f>
        <v>#N/A</v>
      </c>
      <c r="L170" s="675" t="e">
        <f>VLOOKUP(L167,'Course List (program)'!$G$2:$L$100,6,FALSE)</f>
        <v>#N/A</v>
      </c>
      <c r="M170" s="675" t="e">
        <f>VLOOKUP(M167,'Course List (program)'!$G$2:$L$100,6,FALSE)</f>
        <v>#N/A</v>
      </c>
      <c r="N170" s="676" t="e">
        <f>VLOOKUP(N167,'Course List (program)'!$G$2:$L$100,6,FALSE)</f>
        <v>#N/A</v>
      </c>
    </row>
  </sheetData>
  <mergeCells count="8">
    <mergeCell ref="A129:B130"/>
    <mergeCell ref="H129:I130"/>
    <mergeCell ref="A2:B3"/>
    <mergeCell ref="H2:I3"/>
    <mergeCell ref="A44:B45"/>
    <mergeCell ref="H44:I45"/>
    <mergeCell ref="A87:B88"/>
    <mergeCell ref="H87:I88"/>
  </mergeCells>
  <phoneticPr fontId="129" type="noConversion"/>
  <conditionalFormatting sqref="C129:G132 C149:G152 J129:N132 J149:N152 C87:G90 C109:G110 J89:N90 J109:N110 C44:G45 C66:G67 J66:N67">
    <cfRule type="cellIs" dxfId="70" priority="52" stopIfTrue="1" operator="equal">
      <formula>0</formula>
    </cfRule>
  </conditionalFormatting>
  <conditionalFormatting sqref="J89:N170 J46:N85 J4:N43 C4:G43 C46:G85 C87:G170">
    <cfRule type="cellIs" dxfId="69" priority="50" stopIfTrue="1" operator="notEqual">
      <formula>0</formula>
    </cfRule>
    <cfRule type="cellIs" dxfId="68" priority="51" stopIfTrue="1" operator="equal">
      <formula>0</formula>
    </cfRule>
  </conditionalFormatting>
  <printOptions horizontalCentered="1" verticalCentered="1"/>
  <pageMargins left="0.39370078740157483" right="0" top="0" bottom="0" header="0.51181102362204722" footer="0.51181102362204722"/>
  <pageSetup paperSize="9" scale="40" orientation="portrait" r:id="rId1"/>
  <headerFooter alignWithMargins="0"/>
  <rowBreaks count="1" manualBreakCount="1">
    <brk id="85" max="13" man="1"/>
  </rowBreaks>
  <colBreaks count="1" manualBreakCount="1">
    <brk id="7" max="168"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3">
    <tabColor indexed="17"/>
  </sheetPr>
  <dimension ref="A1:AB170"/>
  <sheetViews>
    <sheetView zoomScale="10" zoomScaleNormal="10" zoomScaleSheetLayoutView="25" workbookViewId="0">
      <selection activeCell="O3" sqref="O1:O1048576"/>
    </sheetView>
  </sheetViews>
  <sheetFormatPr defaultRowHeight="23.25" x14ac:dyDescent="0.35"/>
  <cols>
    <col min="1" max="1" width="15.7109375" style="683" customWidth="1"/>
    <col min="2" max="2" width="3.7109375" style="688" customWidth="1"/>
    <col min="3" max="7" width="40.7109375" style="670" customWidth="1"/>
    <col min="8" max="8" width="15.7109375" style="683" customWidth="1"/>
    <col min="9" max="9" width="5.7109375" style="688" customWidth="1"/>
    <col min="10" max="14" width="40.7109375" style="381" customWidth="1"/>
    <col min="15" max="15" width="5.7109375" style="381" hidden="1" customWidth="1"/>
    <col min="16" max="56" width="5.7109375" style="381" customWidth="1"/>
    <col min="57" max="16384" width="9.140625" style="381"/>
  </cols>
  <sheetData>
    <row r="1" spans="1:14" ht="39.950000000000003" customHeight="1" thickBot="1" x14ac:dyDescent="0.55000000000000004">
      <c r="A1" s="677" t="s">
        <v>744</v>
      </c>
      <c r="B1" s="684"/>
      <c r="C1" s="666"/>
      <c r="D1" s="381"/>
      <c r="E1" s="381"/>
      <c r="F1" s="697" t="str">
        <f>Section1Program!A1</f>
        <v>2009 / 2010 - SPRING TERM</v>
      </c>
      <c r="G1" s="701" t="s">
        <v>751</v>
      </c>
      <c r="H1" s="677" t="s">
        <v>744</v>
      </c>
      <c r="I1" s="684"/>
      <c r="J1" s="666"/>
      <c r="M1" s="697" t="str">
        <f>Section1Program!A1</f>
        <v>2009 / 2010 - SPRING TERM</v>
      </c>
      <c r="N1" s="701" t="s">
        <v>752</v>
      </c>
    </row>
    <row r="2" spans="1:14" s="700" customFormat="1" ht="30" customHeight="1" x14ac:dyDescent="0.3">
      <c r="A2" s="1068" t="s">
        <v>732</v>
      </c>
      <c r="B2" s="1069"/>
      <c r="C2" s="698" t="s">
        <v>148</v>
      </c>
      <c r="D2" s="698" t="s">
        <v>149</v>
      </c>
      <c r="E2" s="698" t="s">
        <v>150</v>
      </c>
      <c r="F2" s="698" t="s">
        <v>151</v>
      </c>
      <c r="G2" s="699" t="s">
        <v>152</v>
      </c>
      <c r="H2" s="1068" t="s">
        <v>728</v>
      </c>
      <c r="I2" s="1069"/>
      <c r="J2" s="698" t="s">
        <v>148</v>
      </c>
      <c r="K2" s="698" t="s">
        <v>149</v>
      </c>
      <c r="L2" s="698" t="s">
        <v>150</v>
      </c>
      <c r="M2" s="698" t="s">
        <v>151</v>
      </c>
      <c r="N2" s="699" t="s">
        <v>152</v>
      </c>
    </row>
    <row r="3" spans="1:14" ht="30" customHeight="1" x14ac:dyDescent="0.2">
      <c r="A3" s="1070"/>
      <c r="B3" s="1071"/>
      <c r="C3" s="667">
        <v>1</v>
      </c>
      <c r="D3" s="667">
        <v>2</v>
      </c>
      <c r="E3" s="667">
        <v>3</v>
      </c>
      <c r="F3" s="667">
        <v>4</v>
      </c>
      <c r="G3" s="668">
        <v>5</v>
      </c>
      <c r="H3" s="1070"/>
      <c r="I3" s="1071"/>
      <c r="J3" s="667">
        <v>1</v>
      </c>
      <c r="K3" s="667">
        <v>2</v>
      </c>
      <c r="L3" s="667">
        <v>3</v>
      </c>
      <c r="M3" s="667">
        <v>4</v>
      </c>
      <c r="N3" s="668">
        <v>5</v>
      </c>
    </row>
    <row r="4" spans="1:14" s="693" customFormat="1" ht="20.100000000000001" customHeight="1" x14ac:dyDescent="0.35">
      <c r="A4" s="689">
        <v>0.375</v>
      </c>
      <c r="B4" s="690">
        <v>1</v>
      </c>
      <c r="C4" s="691" t="str">
        <f>Section1Draft!E49</f>
        <v>ARCH 351.11</v>
      </c>
      <c r="D4" s="691" t="str">
        <f>Section1Draft!F49</f>
        <v>ARCH 337.11</v>
      </c>
      <c r="E4" s="691" t="str">
        <f>Section1Draft!G49</f>
        <v>ARCH 309.01</v>
      </c>
      <c r="F4" s="691">
        <f>Section1Draft!H49</f>
        <v>0</v>
      </c>
      <c r="G4" s="692">
        <f>Section1Draft!I49</f>
        <v>0</v>
      </c>
      <c r="H4" s="689">
        <v>0.375</v>
      </c>
      <c r="I4" s="690">
        <v>1</v>
      </c>
      <c r="J4" s="691">
        <f>Section1Draft!L49</f>
        <v>0</v>
      </c>
      <c r="K4" s="691">
        <f>Section1Draft!M49</f>
        <v>0</v>
      </c>
      <c r="L4" s="691" t="str">
        <f>Section1Draft!N49</f>
        <v>ARCH 342.01</v>
      </c>
      <c r="M4" s="691" t="str">
        <f>Section1Draft!O49</f>
        <v>ARCH 352.11</v>
      </c>
      <c r="N4" s="692" t="str">
        <f>Section1Draft!P49</f>
        <v>ARCH 338.11</v>
      </c>
    </row>
    <row r="5" spans="1:14" ht="20.100000000000001" customHeight="1" x14ac:dyDescent="0.35">
      <c r="A5" s="678"/>
      <c r="B5" s="685"/>
      <c r="C5" s="671" t="str">
        <f>VLOOKUP(C4,'Course List (program)'!$G$2:$L$100,2,FALSE)</f>
        <v xml:space="preserve">Architectural Design Studio III </v>
      </c>
      <c r="D5" s="671" t="str">
        <f>VLOOKUP(D4,'Course List (program)'!$G$2:$L$100,2,FALSE)</f>
        <v>CAD for Architects I</v>
      </c>
      <c r="E5" s="671" t="str">
        <f>VLOOKUP(E4,'Course List (program)'!$G$2:$L$100,2,FALSE)</f>
        <v xml:space="preserve">Building Physics </v>
      </c>
      <c r="F5" s="671" t="e">
        <f>VLOOKUP(F4,'Course List (program)'!$G$2:$L$100,2,FALSE)</f>
        <v>#N/A</v>
      </c>
      <c r="G5" s="673" t="e">
        <f>VLOOKUP(G4,'Course List (program)'!$G$2:$L$100,2,FALSE)</f>
        <v>#N/A</v>
      </c>
      <c r="H5" s="678"/>
      <c r="I5" s="685"/>
      <c r="J5" s="671" t="e">
        <f>VLOOKUP(J4,'Course List (program)'!$G$2:$L$100,2,FALSE)</f>
        <v>#N/A</v>
      </c>
      <c r="K5" s="671" t="e">
        <f>VLOOKUP(K4,'Course List (program)'!$G$2:$L$100,2,FALSE)</f>
        <v>#N/A</v>
      </c>
      <c r="L5" s="671" t="str">
        <f>VLOOKUP(L4,'Course List (program)'!$G$2:$L$100,2,FALSE)</f>
        <v xml:space="preserve">Steel Structures </v>
      </c>
      <c r="M5" s="671" t="str">
        <f>VLOOKUP(M4,'Course List (program)'!$G$2:$L$100,2,FALSE)</f>
        <v>Architectural Design Studio IV</v>
      </c>
      <c r="N5" s="673" t="str">
        <f>VLOOKUP(N4,'Course List (program)'!$G$2:$L$100,2,FALSE)</f>
        <v xml:space="preserve">CAD for Architects II </v>
      </c>
    </row>
    <row r="6" spans="1:14" ht="20.100000000000001" customHeight="1" x14ac:dyDescent="0.35">
      <c r="A6" s="678"/>
      <c r="B6" s="685"/>
      <c r="C6" s="671" t="str">
        <f>VLOOKUP(C4,'Course List (program)'!$G$2:$L$100,3,FALSE)</f>
        <v>Yrd. Doç. Dr. Engin ÜNAL</v>
      </c>
      <c r="D6" s="671" t="str">
        <f>VLOOKUP(D4,'Course List (program)'!$G$2:$L$100,3,FALSE)</f>
        <v>Yrd. Doç. Dr. Kerem ERCOŞKUN</v>
      </c>
      <c r="E6" s="671" t="str">
        <f>VLOOKUP(E4,'Course List (program)'!$G$2:$L$100,3,FALSE)</f>
        <v>Doç. Dr. Füsun SEZEN</v>
      </c>
      <c r="F6" s="671" t="e">
        <f>VLOOKUP(F4,'Course List (program)'!$G$2:$L$100,3,FALSE)</f>
        <v>#N/A</v>
      </c>
      <c r="G6" s="673" t="e">
        <f>VLOOKUP(G4,'Course List (program)'!$G$2:$L$100,3,FALSE)</f>
        <v>#N/A</v>
      </c>
      <c r="H6" s="678"/>
      <c r="I6" s="685"/>
      <c r="J6" s="671" t="e">
        <f>VLOOKUP(J4,'Course List (program)'!$G$2:$L$100,3,FALSE)</f>
        <v>#N/A</v>
      </c>
      <c r="K6" s="671" t="e">
        <f>VLOOKUP(K4,'Course List (program)'!$G$2:$L$100,3,FALSE)</f>
        <v>#N/A</v>
      </c>
      <c r="L6" s="671" t="str">
        <f>VLOOKUP(L4,'Course List (program)'!$G$2:$L$100,3,FALSE)</f>
        <v>Prof. Dr. Nesrin YARDIMCI</v>
      </c>
      <c r="M6" s="671" t="str">
        <f>VLOOKUP(M4,'Course List (program)'!$G$2:$L$100,3,FALSE)</f>
        <v>Prof. Dr. Oya PAKDİL</v>
      </c>
      <c r="N6" s="673" t="str">
        <f>VLOOKUP(N4,'Course List (program)'!$G$2:$L$100,3,FALSE)</f>
        <v>Yrd. Doç. Dr. Togan TONG</v>
      </c>
    </row>
    <row r="7" spans="1:14" ht="20.100000000000001" customHeight="1" x14ac:dyDescent="0.35">
      <c r="A7" s="679"/>
      <c r="B7" s="686"/>
      <c r="C7" s="672">
        <f>VLOOKUP(C4,'Course List (program)'!$G$2:$L$100,6,FALSE)</f>
        <v>0</v>
      </c>
      <c r="D7" s="672" t="str">
        <f>VLOOKUP(D4,'Course List (program)'!$G$2:$L$100,6,FALSE)</f>
        <v>GSF.222</v>
      </c>
      <c r="E7" s="672">
        <f>VLOOKUP(E4,'Course List (program)'!$G$2:$L$100,6,FALSE)</f>
        <v>0</v>
      </c>
      <c r="F7" s="672" t="e">
        <f>VLOOKUP(F4,'Course List (program)'!$G$2:$L$100,6,FALSE)</f>
        <v>#N/A</v>
      </c>
      <c r="G7" s="674" t="e">
        <f>VLOOKUP(G4,'Course List (program)'!$G$2:$L$100,6,FALSE)</f>
        <v>#N/A</v>
      </c>
      <c r="H7" s="679"/>
      <c r="I7" s="686"/>
      <c r="J7" s="672" t="e">
        <f>VLOOKUP(J4,'Course List (program)'!$G$2:$L$100,6,FALSE)</f>
        <v>#N/A</v>
      </c>
      <c r="K7" s="672" t="e">
        <f>VLOOKUP(K4,'Course List (program)'!$G$2:$L$100,6,FALSE)</f>
        <v>#N/A</v>
      </c>
      <c r="L7" s="672">
        <f>VLOOKUP(L4,'Course List (program)'!$G$2:$L$100,6,FALSE)</f>
        <v>0</v>
      </c>
      <c r="M7" s="672">
        <f>VLOOKUP(M4,'Course List (program)'!$G$2:$L$100,6,FALSE)</f>
        <v>0</v>
      </c>
      <c r="N7" s="674" t="str">
        <f>VLOOKUP(N4,'Course List (program)'!$G$2:$L$100,6,FALSE)</f>
        <v>GSF.222</v>
      </c>
    </row>
    <row r="8" spans="1:14" s="693" customFormat="1" ht="20.100000000000001" customHeight="1" x14ac:dyDescent="0.35">
      <c r="A8" s="689">
        <v>0.41666666666666669</v>
      </c>
      <c r="B8" s="690">
        <v>2</v>
      </c>
      <c r="C8" s="691" t="str">
        <f>Section1Draft!E51</f>
        <v>ARCH 351.11</v>
      </c>
      <c r="D8" s="691" t="str">
        <f>Section1Draft!F51</f>
        <v>ARCH 337.11</v>
      </c>
      <c r="E8" s="691" t="str">
        <f>Section1Draft!G51</f>
        <v>ARCH 309.01</v>
      </c>
      <c r="F8" s="691">
        <f>Section1Draft!H51</f>
        <v>0</v>
      </c>
      <c r="G8" s="692">
        <f>Section1Draft!I51</f>
        <v>0</v>
      </c>
      <c r="H8" s="689">
        <v>0.41666666666666669</v>
      </c>
      <c r="I8" s="690">
        <v>2</v>
      </c>
      <c r="J8" s="691">
        <f>Section1Draft!L51</f>
        <v>0</v>
      </c>
      <c r="K8" s="691">
        <f>Section1Draft!M51</f>
        <v>0</v>
      </c>
      <c r="L8" s="691" t="str">
        <f>Section1Draft!N51</f>
        <v>ARCH 342.01</v>
      </c>
      <c r="M8" s="691" t="str">
        <f>Section1Draft!O51</f>
        <v>ARCH 352.11</v>
      </c>
      <c r="N8" s="692" t="str">
        <f>Section1Draft!P51</f>
        <v>ARCH 338.11</v>
      </c>
    </row>
    <row r="9" spans="1:14" ht="20.100000000000001" customHeight="1" x14ac:dyDescent="0.35">
      <c r="A9" s="679"/>
      <c r="B9" s="686"/>
      <c r="C9" s="671" t="str">
        <f>VLOOKUP(C8,'Course List (program)'!$G$2:$L$100,2,FALSE)</f>
        <v xml:space="preserve">Architectural Design Studio III </v>
      </c>
      <c r="D9" s="671" t="str">
        <f>VLOOKUP(D8,'Course List (program)'!$G$2:$L$100,2,FALSE)</f>
        <v>CAD for Architects I</v>
      </c>
      <c r="E9" s="671" t="str">
        <f>VLOOKUP(E8,'Course List (program)'!$G$2:$L$100,2,FALSE)</f>
        <v xml:space="preserve">Building Physics </v>
      </c>
      <c r="F9" s="671" t="e">
        <f>VLOOKUP(F8,'Course List (program)'!$G$2:$L$100,2,FALSE)</f>
        <v>#N/A</v>
      </c>
      <c r="G9" s="673" t="e">
        <f>VLOOKUP(G8,'Course List (program)'!$G$2:$L$100,2,FALSE)</f>
        <v>#N/A</v>
      </c>
      <c r="H9" s="679"/>
      <c r="I9" s="686"/>
      <c r="J9" s="671" t="e">
        <f>VLOOKUP(J8,'Course List (program)'!$G$2:$L$100,2,FALSE)</f>
        <v>#N/A</v>
      </c>
      <c r="K9" s="671" t="e">
        <f>VLOOKUP(K8,'Course List (program)'!$G$2:$L$100,2,FALSE)</f>
        <v>#N/A</v>
      </c>
      <c r="L9" s="671" t="str">
        <f>VLOOKUP(L8,'Course List (program)'!$G$2:$L$100,2,FALSE)</f>
        <v xml:space="preserve">Steel Structures </v>
      </c>
      <c r="M9" s="671" t="str">
        <f>VLOOKUP(M8,'Course List (program)'!$G$2:$L$100,2,FALSE)</f>
        <v>Architectural Design Studio IV</v>
      </c>
      <c r="N9" s="673" t="str">
        <f>VLOOKUP(N8,'Course List (program)'!$G$2:$L$100,2,FALSE)</f>
        <v xml:space="preserve">CAD for Architects II </v>
      </c>
    </row>
    <row r="10" spans="1:14" ht="20.100000000000001" customHeight="1" x14ac:dyDescent="0.35">
      <c r="A10" s="680"/>
      <c r="B10" s="685"/>
      <c r="C10" s="671" t="str">
        <f>VLOOKUP(C8,'Course List (program)'!$G$2:$L$100,3,FALSE)</f>
        <v>Yrd. Doç. Dr. Engin ÜNAL</v>
      </c>
      <c r="D10" s="671" t="str">
        <f>VLOOKUP(D8,'Course List (program)'!$G$2:$L$100,3,FALSE)</f>
        <v>Yrd. Doç. Dr. Kerem ERCOŞKUN</v>
      </c>
      <c r="E10" s="671" t="str">
        <f>VLOOKUP(E8,'Course List (program)'!$G$2:$L$100,3,FALSE)</f>
        <v>Doç. Dr. Füsun SEZEN</v>
      </c>
      <c r="F10" s="671" t="e">
        <f>VLOOKUP(F8,'Course List (program)'!$G$2:$L$100,3,FALSE)</f>
        <v>#N/A</v>
      </c>
      <c r="G10" s="673" t="e">
        <f>VLOOKUP(G8,'Course List (program)'!$G$2:$L$100,3,FALSE)</f>
        <v>#N/A</v>
      </c>
      <c r="H10" s="680"/>
      <c r="I10" s="685"/>
      <c r="J10" s="671" t="e">
        <f>VLOOKUP(J8,'Course List (program)'!$G$2:$L$100,3,FALSE)</f>
        <v>#N/A</v>
      </c>
      <c r="K10" s="671" t="e">
        <f>VLOOKUP(K8,'Course List (program)'!$G$2:$L$100,3,FALSE)</f>
        <v>#N/A</v>
      </c>
      <c r="L10" s="671" t="str">
        <f>VLOOKUP(L8,'Course List (program)'!$G$2:$L$100,3,FALSE)</f>
        <v>Prof. Dr. Nesrin YARDIMCI</v>
      </c>
      <c r="M10" s="671" t="str">
        <f>VLOOKUP(M8,'Course List (program)'!$G$2:$L$100,3,FALSE)</f>
        <v>Prof. Dr. Oya PAKDİL</v>
      </c>
      <c r="N10" s="673" t="str">
        <f>VLOOKUP(N8,'Course List (program)'!$G$2:$L$100,3,FALSE)</f>
        <v>Yrd. Doç. Dr. Togan TONG</v>
      </c>
    </row>
    <row r="11" spans="1:14" ht="20.100000000000001" customHeight="1" x14ac:dyDescent="0.35">
      <c r="A11" s="680"/>
      <c r="B11" s="685"/>
      <c r="C11" s="672">
        <f>VLOOKUP(C8,'Course List (program)'!$G$2:$L$100,6,FALSE)</f>
        <v>0</v>
      </c>
      <c r="D11" s="672" t="str">
        <f>VLOOKUP(D8,'Course List (program)'!$G$2:$L$100,6,FALSE)</f>
        <v>GSF.222</v>
      </c>
      <c r="E11" s="672">
        <f>VLOOKUP(E8,'Course List (program)'!$G$2:$L$100,6,FALSE)</f>
        <v>0</v>
      </c>
      <c r="F11" s="672" t="e">
        <f>VLOOKUP(F8,'Course List (program)'!$G$2:$L$100,6,FALSE)</f>
        <v>#N/A</v>
      </c>
      <c r="G11" s="674" t="e">
        <f>VLOOKUP(G8,'Course List (program)'!$G$2:$L$100,6,FALSE)</f>
        <v>#N/A</v>
      </c>
      <c r="H11" s="680"/>
      <c r="I11" s="685"/>
      <c r="J11" s="672" t="e">
        <f>VLOOKUP(J8,'Course List (program)'!$G$2:$L$100,6,FALSE)</f>
        <v>#N/A</v>
      </c>
      <c r="K11" s="672" t="e">
        <f>VLOOKUP(K8,'Course List (program)'!$G$2:$L$100,6,FALSE)</f>
        <v>#N/A</v>
      </c>
      <c r="L11" s="672">
        <f>VLOOKUP(L8,'Course List (program)'!$G$2:$L$100,6,FALSE)</f>
        <v>0</v>
      </c>
      <c r="M11" s="672">
        <f>VLOOKUP(M8,'Course List (program)'!$G$2:$L$100,6,FALSE)</f>
        <v>0</v>
      </c>
      <c r="N11" s="674" t="str">
        <f>VLOOKUP(N8,'Course List (program)'!$G$2:$L$100,6,FALSE)</f>
        <v>GSF.222</v>
      </c>
    </row>
    <row r="12" spans="1:14" s="693" customFormat="1" ht="20.100000000000001" customHeight="1" x14ac:dyDescent="0.35">
      <c r="A12" s="689">
        <v>0.45833333333333331</v>
      </c>
      <c r="B12" s="690">
        <v>3</v>
      </c>
      <c r="C12" s="691" t="str">
        <f>Section1Draft!E53</f>
        <v>ARCH 351.11</v>
      </c>
      <c r="D12" s="691" t="str">
        <f>Section1Draft!F53</f>
        <v>ARCH 337.11</v>
      </c>
      <c r="E12" s="691" t="str">
        <f>Section1Draft!G53</f>
        <v>ARCH 309.01</v>
      </c>
      <c r="F12" s="691">
        <f>Section1Draft!H53</f>
        <v>0</v>
      </c>
      <c r="G12" s="692" t="str">
        <f>Section1Draft!I53</f>
        <v>ARCH 362.01</v>
      </c>
      <c r="H12" s="689">
        <v>0.45833333333333331</v>
      </c>
      <c r="I12" s="690">
        <v>3</v>
      </c>
      <c r="J12" s="691">
        <f>Section1Draft!L53</f>
        <v>0</v>
      </c>
      <c r="K12" s="691">
        <f>Section1Draft!M53</f>
        <v>0</v>
      </c>
      <c r="L12" s="691" t="str">
        <f>Section1Draft!N53</f>
        <v>ARCH 316.01</v>
      </c>
      <c r="M12" s="691" t="str">
        <f>Section1Draft!O53</f>
        <v>ARCH 352.11</v>
      </c>
      <c r="N12" s="692" t="str">
        <f>Section1Draft!P53</f>
        <v>ARCH 338.11</v>
      </c>
    </row>
    <row r="13" spans="1:14" ht="20.100000000000001" customHeight="1" x14ac:dyDescent="0.35">
      <c r="A13" s="679"/>
      <c r="B13" s="686"/>
      <c r="C13" s="671" t="str">
        <f>VLOOKUP(C12,'Course List (program)'!$G$2:$L$100,2,FALSE)</f>
        <v xml:space="preserve">Architectural Design Studio III </v>
      </c>
      <c r="D13" s="671" t="str">
        <f>VLOOKUP(D12,'Course List (program)'!$G$2:$L$100,2,FALSE)</f>
        <v>CAD for Architects I</v>
      </c>
      <c r="E13" s="671" t="str">
        <f>VLOOKUP(E12,'Course List (program)'!$G$2:$L$100,2,FALSE)</f>
        <v xml:space="preserve">Building Physics </v>
      </c>
      <c r="F13" s="671" t="e">
        <f>VLOOKUP(F12,'Course List (program)'!$G$2:$L$100,2,FALSE)</f>
        <v>#N/A</v>
      </c>
      <c r="G13" s="673" t="str">
        <f>VLOOKUP(G12,'Course List (program)'!$G$2:$L$100,2,FALSE)</f>
        <v>History of Town Planning</v>
      </c>
      <c r="H13" s="679"/>
      <c r="I13" s="686"/>
      <c r="J13" s="671" t="e">
        <f>VLOOKUP(J12,'Course List (program)'!$G$2:$L$100,2,FALSE)</f>
        <v>#N/A</v>
      </c>
      <c r="K13" s="671" t="e">
        <f>VLOOKUP(K12,'Course List (program)'!$G$2:$L$100,2,FALSE)</f>
        <v>#N/A</v>
      </c>
      <c r="L13" s="671" t="str">
        <f>VLOOKUP(L12,'Course List (program)'!$G$2:$L$100,2,FALSE)</f>
        <v>History of Architecture II</v>
      </c>
      <c r="M13" s="671" t="str">
        <f>VLOOKUP(M12,'Course List (program)'!$G$2:$L$100,2,FALSE)</f>
        <v>Architectural Design Studio IV</v>
      </c>
      <c r="N13" s="673" t="str">
        <f>VLOOKUP(N12,'Course List (program)'!$G$2:$L$100,2,FALSE)</f>
        <v xml:space="preserve">CAD for Architects II </v>
      </c>
    </row>
    <row r="14" spans="1:14" ht="20.100000000000001" customHeight="1" x14ac:dyDescent="0.35">
      <c r="A14" s="680"/>
      <c r="B14" s="685"/>
      <c r="C14" s="671" t="str">
        <f>VLOOKUP(C12,'Course List (program)'!$G$2:$L$100,3,FALSE)</f>
        <v>Yrd. Doç. Dr. Engin ÜNAL</v>
      </c>
      <c r="D14" s="671" t="str">
        <f>VLOOKUP(D12,'Course List (program)'!$G$2:$L$100,3,FALSE)</f>
        <v>Yrd. Doç. Dr. Kerem ERCOŞKUN</v>
      </c>
      <c r="E14" s="671" t="str">
        <f>VLOOKUP(E12,'Course List (program)'!$G$2:$L$100,3,FALSE)</f>
        <v>Doç. Dr. Füsun SEZEN</v>
      </c>
      <c r="F14" s="671" t="e">
        <f>VLOOKUP(F12,'Course List (program)'!$G$2:$L$100,3,FALSE)</f>
        <v>#N/A</v>
      </c>
      <c r="G14" s="673" t="str">
        <f>VLOOKUP(G12,'Course List (program)'!$G$2:$L$100,3,FALSE)</f>
        <v>Doç. Dr. A. Dilek ÖZDEMİR</v>
      </c>
      <c r="H14" s="680"/>
      <c r="I14" s="685"/>
      <c r="J14" s="671" t="e">
        <f>VLOOKUP(J12,'Course List (program)'!$G$2:$L$100,3,FALSE)</f>
        <v>#N/A</v>
      </c>
      <c r="K14" s="671" t="e">
        <f>VLOOKUP(K12,'Course List (program)'!$G$2:$L$100,3,FALSE)</f>
        <v>#N/A</v>
      </c>
      <c r="L14" s="671" t="str">
        <f>VLOOKUP(L12,'Course List (program)'!$G$2:$L$100,3,FALSE)</f>
        <v>Yrd. Doç. Dr. Soner ŞAHİN</v>
      </c>
      <c r="M14" s="671" t="str">
        <f>VLOOKUP(M12,'Course List (program)'!$G$2:$L$100,3,FALSE)</f>
        <v>Prof. Dr. Oya PAKDİL</v>
      </c>
      <c r="N14" s="673" t="str">
        <f>VLOOKUP(N12,'Course List (program)'!$G$2:$L$100,3,FALSE)</f>
        <v>Yrd. Doç. Dr. Togan TONG</v>
      </c>
    </row>
    <row r="15" spans="1:14" ht="20.100000000000001" customHeight="1" x14ac:dyDescent="0.35">
      <c r="A15" s="680"/>
      <c r="B15" s="685"/>
      <c r="C15" s="672">
        <f>VLOOKUP(C12,'Course List (program)'!$G$2:$L$100,6,FALSE)</f>
        <v>0</v>
      </c>
      <c r="D15" s="672" t="str">
        <f>VLOOKUP(D12,'Course List (program)'!$G$2:$L$100,6,FALSE)</f>
        <v>GSF.222</v>
      </c>
      <c r="E15" s="672">
        <f>VLOOKUP(E12,'Course List (program)'!$G$2:$L$100,6,FALSE)</f>
        <v>0</v>
      </c>
      <c r="F15" s="672" t="e">
        <f>VLOOKUP(F12,'Course List (program)'!$G$2:$L$100,6,FALSE)</f>
        <v>#N/A</v>
      </c>
      <c r="G15" s="674">
        <f>VLOOKUP(G12,'Course List (program)'!$G$2:$L$100,6,FALSE)</f>
        <v>0</v>
      </c>
      <c r="H15" s="680"/>
      <c r="I15" s="685"/>
      <c r="J15" s="672" t="e">
        <f>VLOOKUP(J12,'Course List (program)'!$G$2:$L$100,6,FALSE)</f>
        <v>#N/A</v>
      </c>
      <c r="K15" s="672" t="e">
        <f>VLOOKUP(K12,'Course List (program)'!$G$2:$L$100,6,FALSE)</f>
        <v>#N/A</v>
      </c>
      <c r="L15" s="672">
        <f>VLOOKUP(L12,'Course List (program)'!$G$2:$L$100,6,FALSE)</f>
        <v>0</v>
      </c>
      <c r="M15" s="672">
        <f>VLOOKUP(M12,'Course List (program)'!$G$2:$L$100,6,FALSE)</f>
        <v>0</v>
      </c>
      <c r="N15" s="674" t="str">
        <f>VLOOKUP(N12,'Course List (program)'!$G$2:$L$100,6,FALSE)</f>
        <v>GSF.222</v>
      </c>
    </row>
    <row r="16" spans="1:14" s="693" customFormat="1" ht="20.100000000000001" customHeight="1" x14ac:dyDescent="0.35">
      <c r="A16" s="689">
        <v>0.5</v>
      </c>
      <c r="B16" s="690">
        <v>4</v>
      </c>
      <c r="C16" s="691" t="str">
        <f>Section1Draft!E55</f>
        <v>ARCH 351.11</v>
      </c>
      <c r="D16" s="691" t="str">
        <f>Section1Draft!F55</f>
        <v>ARCH 337.11</v>
      </c>
      <c r="E16" s="691" t="str">
        <f>Section1Draft!G55</f>
        <v>ARCH 362.01</v>
      </c>
      <c r="F16" s="691">
        <f>Section1Draft!H55</f>
        <v>0</v>
      </c>
      <c r="G16" s="692" t="str">
        <f>Section1Draft!I55</f>
        <v>ARCH 362.01</v>
      </c>
      <c r="H16" s="689">
        <v>0.5</v>
      </c>
      <c r="I16" s="690">
        <v>4</v>
      </c>
      <c r="J16" s="691">
        <f>Section1Draft!L55</f>
        <v>0</v>
      </c>
      <c r="K16" s="691">
        <f>Section1Draft!M55</f>
        <v>0</v>
      </c>
      <c r="L16" s="691" t="str">
        <f>Section1Draft!N55</f>
        <v>ARCH 316.01</v>
      </c>
      <c r="M16" s="691" t="str">
        <f>Section1Draft!O55</f>
        <v>ARCH 352.11</v>
      </c>
      <c r="N16" s="692" t="str">
        <f>Section1Draft!P55</f>
        <v>ARCH 338.11</v>
      </c>
    </row>
    <row r="17" spans="1:14" ht="20.100000000000001" customHeight="1" x14ac:dyDescent="0.35">
      <c r="A17" s="679"/>
      <c r="B17" s="686"/>
      <c r="C17" s="671" t="str">
        <f>VLOOKUP(C16,'Course List (program)'!$G$2:$L$100,2,FALSE)</f>
        <v xml:space="preserve">Architectural Design Studio III </v>
      </c>
      <c r="D17" s="671" t="str">
        <f>VLOOKUP(D16,'Course List (program)'!$G$2:$L$100,2,FALSE)</f>
        <v>CAD for Architects I</v>
      </c>
      <c r="E17" s="671" t="str">
        <f>VLOOKUP(E16,'Course List (program)'!$G$2:$L$100,2,FALSE)</f>
        <v>History of Town Planning</v>
      </c>
      <c r="F17" s="671" t="e">
        <f>VLOOKUP(F16,'Course List (program)'!$G$2:$L$100,2,FALSE)</f>
        <v>#N/A</v>
      </c>
      <c r="G17" s="673" t="str">
        <f>VLOOKUP(G16,'Course List (program)'!$G$2:$L$100,2,FALSE)</f>
        <v>History of Town Planning</v>
      </c>
      <c r="H17" s="679"/>
      <c r="I17" s="686"/>
      <c r="J17" s="671" t="e">
        <f>VLOOKUP(J16,'Course List (program)'!$G$2:$L$100,2,FALSE)</f>
        <v>#N/A</v>
      </c>
      <c r="K17" s="671" t="e">
        <f>VLOOKUP(K16,'Course List (program)'!$G$2:$L$100,2,FALSE)</f>
        <v>#N/A</v>
      </c>
      <c r="L17" s="671" t="str">
        <f>VLOOKUP(L16,'Course List (program)'!$G$2:$L$100,2,FALSE)</f>
        <v>History of Architecture II</v>
      </c>
      <c r="M17" s="671" t="str">
        <f>VLOOKUP(M16,'Course List (program)'!$G$2:$L$100,2,FALSE)</f>
        <v>Architectural Design Studio IV</v>
      </c>
      <c r="N17" s="673" t="str">
        <f>VLOOKUP(N16,'Course List (program)'!$G$2:$L$100,2,FALSE)</f>
        <v xml:space="preserve">CAD for Architects II </v>
      </c>
    </row>
    <row r="18" spans="1:14" ht="20.100000000000001" customHeight="1" x14ac:dyDescent="0.35">
      <c r="A18" s="680"/>
      <c r="B18" s="685"/>
      <c r="C18" s="671" t="str">
        <f>VLOOKUP(C16,'Course List (program)'!$G$2:$L$100,3,FALSE)</f>
        <v>Yrd. Doç. Dr. Engin ÜNAL</v>
      </c>
      <c r="D18" s="671" t="str">
        <f>VLOOKUP(D16,'Course List (program)'!$G$2:$L$100,3,FALSE)</f>
        <v>Yrd. Doç. Dr. Kerem ERCOŞKUN</v>
      </c>
      <c r="E18" s="671" t="str">
        <f>VLOOKUP(E16,'Course List (program)'!$G$2:$L$100,3,FALSE)</f>
        <v>Doç. Dr. A. Dilek ÖZDEMİR</v>
      </c>
      <c r="F18" s="671" t="e">
        <f>VLOOKUP(F16,'Course List (program)'!$G$2:$L$100,3,FALSE)</f>
        <v>#N/A</v>
      </c>
      <c r="G18" s="673" t="str">
        <f>VLOOKUP(G16,'Course List (program)'!$G$2:$L$100,3,FALSE)</f>
        <v>Doç. Dr. A. Dilek ÖZDEMİR</v>
      </c>
      <c r="H18" s="680"/>
      <c r="I18" s="685"/>
      <c r="J18" s="671" t="e">
        <f>VLOOKUP(J16,'Course List (program)'!$G$2:$L$100,3,FALSE)</f>
        <v>#N/A</v>
      </c>
      <c r="K18" s="671" t="e">
        <f>VLOOKUP(K16,'Course List (program)'!$G$2:$L$100,3,FALSE)</f>
        <v>#N/A</v>
      </c>
      <c r="L18" s="671" t="str">
        <f>VLOOKUP(L16,'Course List (program)'!$G$2:$L$100,3,FALSE)</f>
        <v>Yrd. Doç. Dr. Soner ŞAHİN</v>
      </c>
      <c r="M18" s="671" t="str">
        <f>VLOOKUP(M16,'Course List (program)'!$G$2:$L$100,3,FALSE)</f>
        <v>Prof. Dr. Oya PAKDİL</v>
      </c>
      <c r="N18" s="673" t="str">
        <f>VLOOKUP(N16,'Course List (program)'!$G$2:$L$100,3,FALSE)</f>
        <v>Yrd. Doç. Dr. Togan TONG</v>
      </c>
    </row>
    <row r="19" spans="1:14" ht="20.100000000000001" customHeight="1" x14ac:dyDescent="0.35">
      <c r="A19" s="680"/>
      <c r="B19" s="685"/>
      <c r="C19" s="672">
        <f>VLOOKUP(C16,'Course List (program)'!$G$2:$L$100,6,FALSE)</f>
        <v>0</v>
      </c>
      <c r="D19" s="672" t="str">
        <f>VLOOKUP(D16,'Course List (program)'!$G$2:$L$100,6,FALSE)</f>
        <v>GSF.222</v>
      </c>
      <c r="E19" s="672">
        <f>VLOOKUP(E16,'Course List (program)'!$G$2:$L$100,6,FALSE)</f>
        <v>0</v>
      </c>
      <c r="F19" s="672" t="e">
        <f>VLOOKUP(F16,'Course List (program)'!$G$2:$L$100,6,FALSE)</f>
        <v>#N/A</v>
      </c>
      <c r="G19" s="674">
        <f>VLOOKUP(G16,'Course List (program)'!$G$2:$L$100,6,FALSE)</f>
        <v>0</v>
      </c>
      <c r="H19" s="680"/>
      <c r="I19" s="685"/>
      <c r="J19" s="672" t="e">
        <f>VLOOKUP(J16,'Course List (program)'!$G$2:$L$100,6,FALSE)</f>
        <v>#N/A</v>
      </c>
      <c r="K19" s="672" t="e">
        <f>VLOOKUP(K16,'Course List (program)'!$G$2:$L$100,6,FALSE)</f>
        <v>#N/A</v>
      </c>
      <c r="L19" s="672">
        <f>VLOOKUP(L16,'Course List (program)'!$G$2:$L$100,6,FALSE)</f>
        <v>0</v>
      </c>
      <c r="M19" s="672">
        <f>VLOOKUP(M16,'Course List (program)'!$G$2:$L$100,6,FALSE)</f>
        <v>0</v>
      </c>
      <c r="N19" s="674" t="str">
        <f>VLOOKUP(N16,'Course List (program)'!$G$2:$L$100,6,FALSE)</f>
        <v>GSF.222</v>
      </c>
    </row>
    <row r="20" spans="1:14" s="693" customFormat="1" ht="20.100000000000001" customHeight="1" x14ac:dyDescent="0.35">
      <c r="A20" s="695">
        <v>0.54166666666666663</v>
      </c>
      <c r="B20" s="696">
        <v>5</v>
      </c>
      <c r="C20" s="691">
        <f>Section1Draft!E57</f>
        <v>0</v>
      </c>
      <c r="D20" s="691">
        <f>Section1Draft!F57</f>
        <v>0</v>
      </c>
      <c r="E20" s="691">
        <f>Section1Draft!G57</f>
        <v>0</v>
      </c>
      <c r="F20" s="691">
        <f>Section1Draft!H57</f>
        <v>0</v>
      </c>
      <c r="G20" s="692">
        <f>Section1Draft!I57</f>
        <v>0</v>
      </c>
      <c r="H20" s="695">
        <v>2.375</v>
      </c>
      <c r="I20" s="696">
        <v>5</v>
      </c>
      <c r="J20" s="691">
        <f>Section1Draft!L57</f>
        <v>0</v>
      </c>
      <c r="K20" s="691">
        <f>Section1Draft!M57</f>
        <v>0</v>
      </c>
      <c r="L20" s="691" t="str">
        <f>Section1Draft!N57</f>
        <v>ARCH 316.01</v>
      </c>
      <c r="M20" s="691">
        <f>Section1Draft!O57</f>
        <v>0</v>
      </c>
      <c r="N20" s="692">
        <f>Section1Draft!P57</f>
        <v>0</v>
      </c>
    </row>
    <row r="21" spans="1:14" ht="20.100000000000001" customHeight="1" x14ac:dyDescent="0.35">
      <c r="A21" s="679"/>
      <c r="B21" s="686"/>
      <c r="C21" s="671" t="e">
        <f>VLOOKUP(C20,'Course List (program)'!$G$2:$L$100,2,FALSE)</f>
        <v>#N/A</v>
      </c>
      <c r="D21" s="671" t="e">
        <f>VLOOKUP(D20,'Course List (program)'!$G$2:$L$100,2,FALSE)</f>
        <v>#N/A</v>
      </c>
      <c r="E21" s="671" t="e">
        <f>VLOOKUP(E20,'Course List (program)'!$G$2:$L$100,2,FALSE)</f>
        <v>#N/A</v>
      </c>
      <c r="F21" s="671" t="e">
        <f>VLOOKUP(F20,'Course List (program)'!$G$2:$L$100,2,FALSE)</f>
        <v>#N/A</v>
      </c>
      <c r="G21" s="673" t="e">
        <f>VLOOKUP(G20,'Course List (program)'!$G$2:$L$100,2,FALSE)</f>
        <v>#N/A</v>
      </c>
      <c r="H21" s="679"/>
      <c r="I21" s="686"/>
      <c r="J21" s="671" t="e">
        <f>VLOOKUP(J20,'Course List (program)'!$G$2:$L$100,2,FALSE)</f>
        <v>#N/A</v>
      </c>
      <c r="K21" s="671" t="e">
        <f>VLOOKUP(K20,'Course List (program)'!$G$2:$L$100,2,FALSE)</f>
        <v>#N/A</v>
      </c>
      <c r="L21" s="671" t="str">
        <f>VLOOKUP(L20,'Course List (program)'!$G$2:$L$100,2,FALSE)</f>
        <v>History of Architecture II</v>
      </c>
      <c r="M21" s="671" t="e">
        <f>VLOOKUP(M20,'Course List (program)'!$G$2:$L$100,2,FALSE)</f>
        <v>#N/A</v>
      </c>
      <c r="N21" s="673" t="e">
        <f>VLOOKUP(N20,'Course List (program)'!$G$2:$L$100,2,FALSE)</f>
        <v>#N/A</v>
      </c>
    </row>
    <row r="22" spans="1:14" ht="20.100000000000001" customHeight="1" x14ac:dyDescent="0.35">
      <c r="A22" s="680"/>
      <c r="B22" s="685"/>
      <c r="C22" s="671" t="e">
        <f>VLOOKUP(C20,'Course List (program)'!$G$2:$L$100,3,FALSE)</f>
        <v>#N/A</v>
      </c>
      <c r="D22" s="671" t="e">
        <f>VLOOKUP(D20,'Course List (program)'!$G$2:$L$100,3,FALSE)</f>
        <v>#N/A</v>
      </c>
      <c r="E22" s="671" t="e">
        <f>VLOOKUP(E20,'Course List (program)'!$G$2:$L$100,3,FALSE)</f>
        <v>#N/A</v>
      </c>
      <c r="F22" s="671" t="e">
        <f>VLOOKUP(F20,'Course List (program)'!$G$2:$L$100,3,FALSE)</f>
        <v>#N/A</v>
      </c>
      <c r="G22" s="673" t="e">
        <f>VLOOKUP(G20,'Course List (program)'!$G$2:$L$100,3,FALSE)</f>
        <v>#N/A</v>
      </c>
      <c r="H22" s="680"/>
      <c r="I22" s="685"/>
      <c r="J22" s="671" t="e">
        <f>VLOOKUP(J20,'Course List (program)'!$G$2:$L$100,3,FALSE)</f>
        <v>#N/A</v>
      </c>
      <c r="K22" s="671" t="e">
        <f>VLOOKUP(K20,'Course List (program)'!$G$2:$L$100,3,FALSE)</f>
        <v>#N/A</v>
      </c>
      <c r="L22" s="671" t="str">
        <f>VLOOKUP(L20,'Course List (program)'!$G$2:$L$100,3,FALSE)</f>
        <v>Yrd. Doç. Dr. Soner ŞAHİN</v>
      </c>
      <c r="M22" s="671" t="e">
        <f>VLOOKUP(M20,'Course List (program)'!$G$2:$L$100,3,FALSE)</f>
        <v>#N/A</v>
      </c>
      <c r="N22" s="673" t="e">
        <f>VLOOKUP(N20,'Course List (program)'!$G$2:$L$100,3,FALSE)</f>
        <v>#N/A</v>
      </c>
    </row>
    <row r="23" spans="1:14" ht="20.100000000000001" customHeight="1" x14ac:dyDescent="0.35">
      <c r="A23" s="680"/>
      <c r="B23" s="685"/>
      <c r="C23" s="672" t="e">
        <f>VLOOKUP(C20,'Course List (program)'!$G$2:$L$100,6,FALSE)</f>
        <v>#N/A</v>
      </c>
      <c r="D23" s="672" t="e">
        <f>VLOOKUP(D20,'Course List (program)'!$G$2:$L$100,6,FALSE)</f>
        <v>#N/A</v>
      </c>
      <c r="E23" s="672" t="e">
        <f>VLOOKUP(E20,'Course List (program)'!$G$2:$L$100,6,FALSE)</f>
        <v>#N/A</v>
      </c>
      <c r="F23" s="672" t="e">
        <f>VLOOKUP(F20,'Course List (program)'!$G$2:$L$100,6,FALSE)</f>
        <v>#N/A</v>
      </c>
      <c r="G23" s="674" t="e">
        <f>VLOOKUP(G20,'Course List (program)'!$G$2:$L$100,6,FALSE)</f>
        <v>#N/A</v>
      </c>
      <c r="H23" s="680"/>
      <c r="I23" s="685"/>
      <c r="J23" s="672" t="e">
        <f>VLOOKUP(J20,'Course List (program)'!$G$2:$L$100,6,FALSE)</f>
        <v>#N/A</v>
      </c>
      <c r="K23" s="672" t="e">
        <f>VLOOKUP(K20,'Course List (program)'!$G$2:$L$100,6,FALSE)</f>
        <v>#N/A</v>
      </c>
      <c r="L23" s="672">
        <f>VLOOKUP(L20,'Course List (program)'!$G$2:$L$100,6,FALSE)</f>
        <v>0</v>
      </c>
      <c r="M23" s="672" t="e">
        <f>VLOOKUP(M20,'Course List (program)'!$G$2:$L$100,6,FALSE)</f>
        <v>#N/A</v>
      </c>
      <c r="N23" s="674" t="e">
        <f>VLOOKUP(N20,'Course List (program)'!$G$2:$L$100,6,FALSE)</f>
        <v>#N/A</v>
      </c>
    </row>
    <row r="24" spans="1:14" s="693" customFormat="1" ht="20.100000000000001" customHeight="1" x14ac:dyDescent="0.35">
      <c r="A24" s="689">
        <v>0.58333333333333337</v>
      </c>
      <c r="B24" s="690">
        <v>6</v>
      </c>
      <c r="C24" s="691" t="str">
        <f>Section1Draft!E59</f>
        <v>ARCH 351.11</v>
      </c>
      <c r="D24" s="691" t="str">
        <f>Section1Draft!F59</f>
        <v>ARCH 341.11</v>
      </c>
      <c r="E24" s="691" t="str">
        <f>Section1Draft!G59</f>
        <v>ARCH 315.01</v>
      </c>
      <c r="F24" s="691">
        <f>Section1Draft!H59</f>
        <v>0</v>
      </c>
      <c r="G24" s="692">
        <f>Section1Draft!I59</f>
        <v>0</v>
      </c>
      <c r="H24" s="689">
        <v>0.58333333333333337</v>
      </c>
      <c r="I24" s="690">
        <v>6</v>
      </c>
      <c r="J24" s="691">
        <f>Section1Draft!L59</f>
        <v>0</v>
      </c>
      <c r="K24" s="691">
        <f>Section1Draft!M59</f>
        <v>0</v>
      </c>
      <c r="L24" s="691" t="str">
        <f>Section1Draft!N59</f>
        <v>ARCH 467.11</v>
      </c>
      <c r="M24" s="691" t="str">
        <f>Section1Draft!O59</f>
        <v>ARCH 352.11</v>
      </c>
      <c r="N24" s="692">
        <f>Section1Draft!P59</f>
        <v>0</v>
      </c>
    </row>
    <row r="25" spans="1:14" ht="20.100000000000001" customHeight="1" x14ac:dyDescent="0.35">
      <c r="A25" s="679"/>
      <c r="B25" s="686"/>
      <c r="C25" s="671" t="str">
        <f>VLOOKUP(C24,'Course List (program)'!$G$2:$L$100,2,FALSE)</f>
        <v xml:space="preserve">Architectural Design Studio III </v>
      </c>
      <c r="D25" s="671" t="str">
        <f>VLOOKUP(D24,'Course List (program)'!$G$2:$L$100,2,FALSE)</f>
        <v>Architectural Structures</v>
      </c>
      <c r="E25" s="671" t="str">
        <f>VLOOKUP(E24,'Course List (program)'!$G$2:$L$100,2,FALSE)</f>
        <v>History of Architecture I</v>
      </c>
      <c r="F25" s="671" t="e">
        <f>VLOOKUP(F24,'Course List (program)'!$G$2:$L$100,2,FALSE)</f>
        <v>#N/A</v>
      </c>
      <c r="G25" s="673" t="e">
        <f>VLOOKUP(G24,'Course List (program)'!$G$2:$L$100,2,FALSE)</f>
        <v>#N/A</v>
      </c>
      <c r="H25" s="679"/>
      <c r="I25" s="686"/>
      <c r="J25" s="671" t="e">
        <f>VLOOKUP(J24,'Course List (program)'!$G$2:$L$100,2,FALSE)</f>
        <v>#N/A</v>
      </c>
      <c r="K25" s="671" t="e">
        <f>VLOOKUP(K24,'Course List (program)'!$G$2:$L$100,2,FALSE)</f>
        <v>#N/A</v>
      </c>
      <c r="L25" s="671" t="str">
        <f>VLOOKUP(L24,'Course List (program)'!$G$2:$L$100,2,FALSE)</f>
        <v>Theory and Application of Town Planning</v>
      </c>
      <c r="M25" s="671" t="str">
        <f>VLOOKUP(M24,'Course List (program)'!$G$2:$L$100,2,FALSE)</f>
        <v>Architectural Design Studio IV</v>
      </c>
      <c r="N25" s="673" t="e">
        <f>VLOOKUP(N24,'Course List (program)'!$G$2:$L$100,2,FALSE)</f>
        <v>#N/A</v>
      </c>
    </row>
    <row r="26" spans="1:14" ht="20.100000000000001" customHeight="1" x14ac:dyDescent="0.35">
      <c r="A26" s="680"/>
      <c r="B26" s="685"/>
      <c r="C26" s="671" t="str">
        <f>VLOOKUP(C24,'Course List (program)'!$G$2:$L$100,3,FALSE)</f>
        <v>Yrd. Doç. Dr. Engin ÜNAL</v>
      </c>
      <c r="D26" s="671" t="str">
        <f>VLOOKUP(D24,'Course List (program)'!$G$2:$L$100,3,FALSE)</f>
        <v>Yrd. Doç. Dr. Engin ÜNAL</v>
      </c>
      <c r="E26" s="671" t="str">
        <f>VLOOKUP(E24,'Course List (program)'!$G$2:$L$100,3,FALSE)</f>
        <v>Yrd. Doç. Dr. Soner ŞAHİN</v>
      </c>
      <c r="F26" s="671" t="e">
        <f>VLOOKUP(F24,'Course List (program)'!$G$2:$L$100,3,FALSE)</f>
        <v>#N/A</v>
      </c>
      <c r="G26" s="673" t="e">
        <f>VLOOKUP(G24,'Course List (program)'!$G$2:$L$100,3,FALSE)</f>
        <v>#N/A</v>
      </c>
      <c r="H26" s="680"/>
      <c r="I26" s="685"/>
      <c r="J26" s="671" t="e">
        <f>VLOOKUP(J24,'Course List (program)'!$G$2:$L$100,3,FALSE)</f>
        <v>#N/A</v>
      </c>
      <c r="K26" s="671" t="e">
        <f>VLOOKUP(K24,'Course List (program)'!$G$2:$L$100,3,FALSE)</f>
        <v>#N/A</v>
      </c>
      <c r="L26" s="671" t="str">
        <f>VLOOKUP(L24,'Course List (program)'!$G$2:$L$100,3,FALSE)</f>
        <v>Doç. Dr. A. Dilek ÖZDEMİR</v>
      </c>
      <c r="M26" s="671" t="str">
        <f>VLOOKUP(M24,'Course List (program)'!$G$2:$L$100,3,FALSE)</f>
        <v>Prof. Dr. Oya PAKDİL</v>
      </c>
      <c r="N26" s="673" t="e">
        <f>VLOOKUP(N24,'Course List (program)'!$G$2:$L$100,3,FALSE)</f>
        <v>#N/A</v>
      </c>
    </row>
    <row r="27" spans="1:14" ht="20.100000000000001" customHeight="1" x14ac:dyDescent="0.35">
      <c r="A27" s="680"/>
      <c r="B27" s="685"/>
      <c r="C27" s="672">
        <f>VLOOKUP(C24,'Course List (program)'!$G$2:$L$100,6,FALSE)</f>
        <v>0</v>
      </c>
      <c r="D27" s="672">
        <f>VLOOKUP(D24,'Course List (program)'!$G$2:$L$100,6,FALSE)</f>
        <v>0</v>
      </c>
      <c r="E27" s="672">
        <f>VLOOKUP(E24,'Course List (program)'!$G$2:$L$100,6,FALSE)</f>
        <v>0</v>
      </c>
      <c r="F27" s="672" t="e">
        <f>VLOOKUP(F24,'Course List (program)'!$G$2:$L$100,6,FALSE)</f>
        <v>#N/A</v>
      </c>
      <c r="G27" s="674" t="e">
        <f>VLOOKUP(G24,'Course List (program)'!$G$2:$L$100,6,FALSE)</f>
        <v>#N/A</v>
      </c>
      <c r="H27" s="680"/>
      <c r="I27" s="685"/>
      <c r="J27" s="672" t="e">
        <f>VLOOKUP(J24,'Course List (program)'!$G$2:$L$100,6,FALSE)</f>
        <v>#N/A</v>
      </c>
      <c r="K27" s="672" t="e">
        <f>VLOOKUP(K24,'Course List (program)'!$G$2:$L$100,6,FALSE)</f>
        <v>#N/A</v>
      </c>
      <c r="L27" s="672">
        <f>VLOOKUP(L24,'Course List (program)'!$G$2:$L$100,6,FALSE)</f>
        <v>0</v>
      </c>
      <c r="M27" s="672">
        <f>VLOOKUP(M24,'Course List (program)'!$G$2:$L$100,6,FALSE)</f>
        <v>0</v>
      </c>
      <c r="N27" s="674" t="e">
        <f>VLOOKUP(N24,'Course List (program)'!$G$2:$L$100,6,FALSE)</f>
        <v>#N/A</v>
      </c>
    </row>
    <row r="28" spans="1:14" s="693" customFormat="1" ht="20.100000000000001" customHeight="1" x14ac:dyDescent="0.35">
      <c r="A28" s="689">
        <v>0.625</v>
      </c>
      <c r="B28" s="690">
        <v>7</v>
      </c>
      <c r="C28" s="691" t="str">
        <f>Section1Draft!E61</f>
        <v>ARCH 351.11</v>
      </c>
      <c r="D28" s="691" t="str">
        <f>Section1Draft!F61</f>
        <v>ARCH 341.11</v>
      </c>
      <c r="E28" s="691" t="str">
        <f>Section1Draft!G61</f>
        <v>ARCH 315.01</v>
      </c>
      <c r="F28" s="691">
        <f>Section1Draft!H61</f>
        <v>0</v>
      </c>
      <c r="G28" s="692">
        <f>Section1Draft!I61</f>
        <v>0</v>
      </c>
      <c r="H28" s="689">
        <v>0.625</v>
      </c>
      <c r="I28" s="690">
        <v>7</v>
      </c>
      <c r="J28" s="691">
        <f>Section1Draft!L61</f>
        <v>0</v>
      </c>
      <c r="K28" s="691">
        <f>Section1Draft!M61</f>
        <v>0</v>
      </c>
      <c r="L28" s="691" t="str">
        <f>Section1Draft!N61</f>
        <v>ARCH 467.11</v>
      </c>
      <c r="M28" s="691" t="str">
        <f>Section1Draft!O61</f>
        <v>ARCH 352.11</v>
      </c>
      <c r="N28" s="692">
        <f>Section1Draft!P61</f>
        <v>0</v>
      </c>
    </row>
    <row r="29" spans="1:14" ht="20.100000000000001" customHeight="1" x14ac:dyDescent="0.35">
      <c r="A29" s="679"/>
      <c r="B29" s="686"/>
      <c r="C29" s="671" t="str">
        <f>VLOOKUP(C28,'Course List (program)'!$G$2:$L$100,2,FALSE)</f>
        <v xml:space="preserve">Architectural Design Studio III </v>
      </c>
      <c r="D29" s="671" t="str">
        <f>VLOOKUP(D28,'Course List (program)'!$G$2:$L$100,2,FALSE)</f>
        <v>Architectural Structures</v>
      </c>
      <c r="E29" s="671" t="str">
        <f>VLOOKUP(E28,'Course List (program)'!$G$2:$L$100,2,FALSE)</f>
        <v>History of Architecture I</v>
      </c>
      <c r="F29" s="671" t="e">
        <f>VLOOKUP(F28,'Course List (program)'!$G$2:$L$100,2,FALSE)</f>
        <v>#N/A</v>
      </c>
      <c r="G29" s="673" t="e">
        <f>VLOOKUP(G28,'Course List (program)'!$G$2:$L$100,2,FALSE)</f>
        <v>#N/A</v>
      </c>
      <c r="H29" s="679"/>
      <c r="I29" s="686"/>
      <c r="J29" s="671" t="e">
        <f>VLOOKUP(J28,'Course List (program)'!$G$2:$L$100,2,FALSE)</f>
        <v>#N/A</v>
      </c>
      <c r="K29" s="671" t="e">
        <f>VLOOKUP(K28,'Course List (program)'!$G$2:$L$100,2,FALSE)</f>
        <v>#N/A</v>
      </c>
      <c r="L29" s="671" t="str">
        <f>VLOOKUP(L28,'Course List (program)'!$G$2:$L$100,2,FALSE)</f>
        <v>Theory and Application of Town Planning</v>
      </c>
      <c r="M29" s="671" t="str">
        <f>VLOOKUP(M28,'Course List (program)'!$G$2:$L$100,2,FALSE)</f>
        <v>Architectural Design Studio IV</v>
      </c>
      <c r="N29" s="673" t="e">
        <f>VLOOKUP(N28,'Course List (program)'!$G$2:$L$100,2,FALSE)</f>
        <v>#N/A</v>
      </c>
    </row>
    <row r="30" spans="1:14" ht="20.100000000000001" customHeight="1" x14ac:dyDescent="0.35">
      <c r="A30" s="680"/>
      <c r="B30" s="685"/>
      <c r="C30" s="671" t="str">
        <f>VLOOKUP(C28,'Course List (program)'!$G$2:$L$100,3,FALSE)</f>
        <v>Yrd. Doç. Dr. Engin ÜNAL</v>
      </c>
      <c r="D30" s="671" t="str">
        <f>VLOOKUP(D28,'Course List (program)'!$G$2:$L$100,3,FALSE)</f>
        <v>Yrd. Doç. Dr. Engin ÜNAL</v>
      </c>
      <c r="E30" s="671" t="str">
        <f>VLOOKUP(E28,'Course List (program)'!$G$2:$L$100,3,FALSE)</f>
        <v>Yrd. Doç. Dr. Soner ŞAHİN</v>
      </c>
      <c r="F30" s="671" t="e">
        <f>VLOOKUP(F28,'Course List (program)'!$G$2:$L$100,3,FALSE)</f>
        <v>#N/A</v>
      </c>
      <c r="G30" s="673" t="e">
        <f>VLOOKUP(G28,'Course List (program)'!$G$2:$L$100,3,FALSE)</f>
        <v>#N/A</v>
      </c>
      <c r="H30" s="680"/>
      <c r="I30" s="685"/>
      <c r="J30" s="671" t="e">
        <f>VLOOKUP(J28,'Course List (program)'!$G$2:$L$100,3,FALSE)</f>
        <v>#N/A</v>
      </c>
      <c r="K30" s="671" t="e">
        <f>VLOOKUP(K28,'Course List (program)'!$G$2:$L$100,3,FALSE)</f>
        <v>#N/A</v>
      </c>
      <c r="L30" s="671" t="str">
        <f>VLOOKUP(L28,'Course List (program)'!$G$2:$L$100,3,FALSE)</f>
        <v>Doç. Dr. A. Dilek ÖZDEMİR</v>
      </c>
      <c r="M30" s="671" t="str">
        <f>VLOOKUP(M28,'Course List (program)'!$G$2:$L$100,3,FALSE)</f>
        <v>Prof. Dr. Oya PAKDİL</v>
      </c>
      <c r="N30" s="673" t="e">
        <f>VLOOKUP(N28,'Course List (program)'!$G$2:$L$100,3,FALSE)</f>
        <v>#N/A</v>
      </c>
    </row>
    <row r="31" spans="1:14" ht="20.100000000000001" customHeight="1" x14ac:dyDescent="0.35">
      <c r="A31" s="680"/>
      <c r="B31" s="685"/>
      <c r="C31" s="672">
        <f>VLOOKUP(C28,'Course List (program)'!$G$2:$L$100,6,FALSE)</f>
        <v>0</v>
      </c>
      <c r="D31" s="672">
        <f>VLOOKUP(D28,'Course List (program)'!$G$2:$L$100,6,FALSE)</f>
        <v>0</v>
      </c>
      <c r="E31" s="672">
        <f>VLOOKUP(E28,'Course List (program)'!$G$2:$L$100,6,FALSE)</f>
        <v>0</v>
      </c>
      <c r="F31" s="672" t="e">
        <f>VLOOKUP(F28,'Course List (program)'!$G$2:$L$100,6,FALSE)</f>
        <v>#N/A</v>
      </c>
      <c r="G31" s="674" t="e">
        <f>VLOOKUP(G28,'Course List (program)'!$G$2:$L$100,6,FALSE)</f>
        <v>#N/A</v>
      </c>
      <c r="H31" s="680"/>
      <c r="I31" s="685"/>
      <c r="J31" s="672" t="e">
        <f>VLOOKUP(J28,'Course List (program)'!$G$2:$L$100,6,FALSE)</f>
        <v>#N/A</v>
      </c>
      <c r="K31" s="672" t="e">
        <f>VLOOKUP(K28,'Course List (program)'!$G$2:$L$100,6,FALSE)</f>
        <v>#N/A</v>
      </c>
      <c r="L31" s="672">
        <f>VLOOKUP(L28,'Course List (program)'!$G$2:$L$100,6,FALSE)</f>
        <v>0</v>
      </c>
      <c r="M31" s="672">
        <f>VLOOKUP(M28,'Course List (program)'!$G$2:$L$100,6,FALSE)</f>
        <v>0</v>
      </c>
      <c r="N31" s="674" t="e">
        <f>VLOOKUP(N28,'Course List (program)'!$G$2:$L$100,6,FALSE)</f>
        <v>#N/A</v>
      </c>
    </row>
    <row r="32" spans="1:14" s="693" customFormat="1" ht="20.100000000000001" customHeight="1" x14ac:dyDescent="0.35">
      <c r="A32" s="689">
        <v>0.66666666666666663</v>
      </c>
      <c r="B32" s="690">
        <v>8</v>
      </c>
      <c r="C32" s="691" t="str">
        <f>Section1Draft!E63</f>
        <v>ARCH 351.11</v>
      </c>
      <c r="D32" s="691" t="str">
        <f>Section1Draft!F63</f>
        <v>ARCH 341.11</v>
      </c>
      <c r="E32" s="691" t="str">
        <f>Section1Draft!G63</f>
        <v>ARCH 315.01</v>
      </c>
      <c r="F32" s="691">
        <f>Section1Draft!H63</f>
        <v>0</v>
      </c>
      <c r="G32" s="692">
        <f>Section1Draft!I63</f>
        <v>0</v>
      </c>
      <c r="H32" s="689">
        <v>0.66666666666666663</v>
      </c>
      <c r="I32" s="690">
        <v>8</v>
      </c>
      <c r="J32" s="691">
        <f>Section1Draft!L63</f>
        <v>0</v>
      </c>
      <c r="K32" s="691">
        <f>Section1Draft!M63</f>
        <v>0</v>
      </c>
      <c r="L32" s="691" t="str">
        <f>Section1Draft!N63</f>
        <v>ARCH 467.11</v>
      </c>
      <c r="M32" s="691" t="str">
        <f>Section1Draft!O63</f>
        <v>ARCH 352.11</v>
      </c>
      <c r="N32" s="692" t="str">
        <f>Section1Draft!P63</f>
        <v>HTR 302.0A</v>
      </c>
    </row>
    <row r="33" spans="1:28" ht="20.100000000000001" customHeight="1" x14ac:dyDescent="0.35">
      <c r="A33" s="679"/>
      <c r="B33" s="686"/>
      <c r="C33" s="671" t="str">
        <f>VLOOKUP(C32,'Course List (program)'!$G$2:$L$100,2,FALSE)</f>
        <v xml:space="preserve">Architectural Design Studio III </v>
      </c>
      <c r="D33" s="671" t="str">
        <f>VLOOKUP(D32,'Course List (program)'!$G$2:$L$100,2,FALSE)</f>
        <v>Architectural Structures</v>
      </c>
      <c r="E33" s="671" t="str">
        <f>VLOOKUP(E32,'Course List (program)'!$G$2:$L$100,2,FALSE)</f>
        <v>History of Architecture I</v>
      </c>
      <c r="F33" s="671" t="e">
        <f>VLOOKUP(F32,'Course List (program)'!$G$2:$L$100,2,FALSE)</f>
        <v>#N/A</v>
      </c>
      <c r="G33" s="673" t="e">
        <f>VLOOKUP(G32,'Course List (program)'!$G$2:$L$100,2,FALSE)</f>
        <v>#N/A</v>
      </c>
      <c r="H33" s="679"/>
      <c r="I33" s="686"/>
      <c r="J33" s="671" t="e">
        <f>VLOOKUP(J32,'Course List (program)'!$G$2:$L$100,2,FALSE)</f>
        <v>#N/A</v>
      </c>
      <c r="K33" s="671" t="e">
        <f>VLOOKUP(K32,'Course List (program)'!$G$2:$L$100,2,FALSE)</f>
        <v>#N/A</v>
      </c>
      <c r="L33" s="671" t="str">
        <f>VLOOKUP(L32,'Course List (program)'!$G$2:$L$100,2,FALSE)</f>
        <v>Theory and Application of Town Planning</v>
      </c>
      <c r="M33" s="671" t="str">
        <f>VLOOKUP(M32,'Course List (program)'!$G$2:$L$100,2,FALSE)</f>
        <v>Architectural Design Studio IV</v>
      </c>
      <c r="N33" s="673" t="str">
        <f>VLOOKUP(N32,'Course List (program)'!$G$2:$L$100,2,FALSE)</f>
        <v>History of Turkish Revolution II</v>
      </c>
    </row>
    <row r="34" spans="1:28" ht="20.100000000000001" customHeight="1" x14ac:dyDescent="0.35">
      <c r="A34" s="680"/>
      <c r="B34" s="685"/>
      <c r="C34" s="671" t="str">
        <f>VLOOKUP(C32,'Course List (program)'!$G$2:$L$100,3,FALSE)</f>
        <v>Yrd. Doç. Dr. Engin ÜNAL</v>
      </c>
      <c r="D34" s="671" t="str">
        <f>VLOOKUP(D32,'Course List (program)'!$G$2:$L$100,3,FALSE)</f>
        <v>Yrd. Doç. Dr. Engin ÜNAL</v>
      </c>
      <c r="E34" s="671" t="str">
        <f>VLOOKUP(E32,'Course List (program)'!$G$2:$L$100,3,FALSE)</f>
        <v>Yrd. Doç. Dr. Soner ŞAHİN</v>
      </c>
      <c r="F34" s="671" t="e">
        <f>VLOOKUP(F32,'Course List (program)'!$G$2:$L$100,3,FALSE)</f>
        <v>#N/A</v>
      </c>
      <c r="G34" s="673" t="e">
        <f>VLOOKUP(G32,'Course List (program)'!$G$2:$L$100,3,FALSE)</f>
        <v>#N/A</v>
      </c>
      <c r="H34" s="680"/>
      <c r="I34" s="685"/>
      <c r="J34" s="671" t="e">
        <f>VLOOKUP(J32,'Course List (program)'!$G$2:$L$100,3,FALSE)</f>
        <v>#N/A</v>
      </c>
      <c r="K34" s="671" t="e">
        <f>VLOOKUP(K32,'Course List (program)'!$G$2:$L$100,3,FALSE)</f>
        <v>#N/A</v>
      </c>
      <c r="L34" s="671" t="str">
        <f>VLOOKUP(L32,'Course List (program)'!$G$2:$L$100,3,FALSE)</f>
        <v>Doç. Dr. A. Dilek ÖZDEMİR</v>
      </c>
      <c r="M34" s="671" t="str">
        <f>VLOOKUP(M32,'Course List (program)'!$G$2:$L$100,3,FALSE)</f>
        <v>Prof. Dr. Oya PAKDİL</v>
      </c>
      <c r="N34" s="673" t="str">
        <f>VLOOKUP(N32,'Course List (program)'!$G$2:$L$100,3,FALSE)</f>
        <v>Rectorate4</v>
      </c>
    </row>
    <row r="35" spans="1:28" ht="20.100000000000001" customHeight="1" x14ac:dyDescent="0.35">
      <c r="A35" s="680"/>
      <c r="B35" s="685"/>
      <c r="C35" s="672">
        <f>VLOOKUP(C32,'Course List (program)'!$G$2:$L$100,6,FALSE)</f>
        <v>0</v>
      </c>
      <c r="D35" s="672">
        <f>VLOOKUP(D32,'Course List (program)'!$G$2:$L$100,6,FALSE)</f>
        <v>0</v>
      </c>
      <c r="E35" s="672">
        <f>VLOOKUP(E32,'Course List (program)'!$G$2:$L$100,6,FALSE)</f>
        <v>0</v>
      </c>
      <c r="F35" s="672" t="e">
        <f>VLOOKUP(F32,'Course List (program)'!$G$2:$L$100,6,FALSE)</f>
        <v>#N/A</v>
      </c>
      <c r="G35" s="674" t="e">
        <f>VLOOKUP(G32,'Course List (program)'!$G$2:$L$100,6,FALSE)</f>
        <v>#N/A</v>
      </c>
      <c r="H35" s="680"/>
      <c r="I35" s="685"/>
      <c r="J35" s="672" t="e">
        <f>VLOOKUP(J32,'Course List (program)'!$G$2:$L$100,6,FALSE)</f>
        <v>#N/A</v>
      </c>
      <c r="K35" s="672" t="e">
        <f>VLOOKUP(K32,'Course List (program)'!$G$2:$L$100,6,FALSE)</f>
        <v>#N/A</v>
      </c>
      <c r="L35" s="672">
        <f>VLOOKUP(L32,'Course List (program)'!$G$2:$L$100,6,FALSE)</f>
        <v>0</v>
      </c>
      <c r="M35" s="672">
        <f>VLOOKUP(M32,'Course List (program)'!$G$2:$L$100,6,FALSE)</f>
        <v>0</v>
      </c>
      <c r="N35" s="674">
        <f>VLOOKUP(N32,'Course List (program)'!$G$2:$L$100,6,FALSE)</f>
        <v>0</v>
      </c>
    </row>
    <row r="36" spans="1:28" s="693" customFormat="1" ht="20.100000000000001" customHeight="1" x14ac:dyDescent="0.35">
      <c r="A36" s="689">
        <v>0.70833333333333337</v>
      </c>
      <c r="B36" s="690">
        <v>9</v>
      </c>
      <c r="C36" s="691" t="str">
        <f>Section1Draft!E65</f>
        <v>ARCH 351.11</v>
      </c>
      <c r="D36" s="691" t="str">
        <f>Section1Draft!F65</f>
        <v>ARCH 341.11</v>
      </c>
      <c r="E36" s="691">
        <f>Section1Draft!G65</f>
        <v>0</v>
      </c>
      <c r="F36" s="691">
        <f>Section1Draft!H65</f>
        <v>0</v>
      </c>
      <c r="G36" s="692">
        <f>Section1Draft!I65</f>
        <v>0</v>
      </c>
      <c r="H36" s="689">
        <v>0.70833333333333337</v>
      </c>
      <c r="I36" s="690">
        <v>9</v>
      </c>
      <c r="J36" s="691">
        <f>Section1Draft!L65</f>
        <v>0</v>
      </c>
      <c r="K36" s="691">
        <f>Section1Draft!M65</f>
        <v>0</v>
      </c>
      <c r="L36" s="691" t="str">
        <f>Section1Draft!N65</f>
        <v>ARCH 467.11</v>
      </c>
      <c r="M36" s="691" t="str">
        <f>Section1Draft!O65</f>
        <v>ARCH 352.11</v>
      </c>
      <c r="N36" s="692" t="str">
        <f>Section1Draft!P65</f>
        <v>HTR 302.0A</v>
      </c>
    </row>
    <row r="37" spans="1:28" ht="20.100000000000001" customHeight="1" x14ac:dyDescent="0.35">
      <c r="A37" s="679"/>
      <c r="B37" s="686"/>
      <c r="C37" s="671" t="str">
        <f>VLOOKUP(C36,'Course List (program)'!$G$2:$L$100,2,FALSE)</f>
        <v xml:space="preserve">Architectural Design Studio III </v>
      </c>
      <c r="D37" s="671" t="str">
        <f>VLOOKUP(D36,'Course List (program)'!$G$2:$L$100,2,FALSE)</f>
        <v>Architectural Structures</v>
      </c>
      <c r="E37" s="671" t="e">
        <f>VLOOKUP(E36,'Course List (program)'!$G$2:$L$100,2,FALSE)</f>
        <v>#N/A</v>
      </c>
      <c r="F37" s="671" t="e">
        <f>VLOOKUP(F36,'Course List (program)'!$G$2:$L$100,2,FALSE)</f>
        <v>#N/A</v>
      </c>
      <c r="G37" s="673" t="e">
        <f>VLOOKUP(G36,'Course List (program)'!$G$2:$L$100,2,FALSE)</f>
        <v>#N/A</v>
      </c>
      <c r="H37" s="679"/>
      <c r="I37" s="686"/>
      <c r="J37" s="671" t="e">
        <f>VLOOKUP(J36,'Course List (program)'!$G$2:$L$100,2,FALSE)</f>
        <v>#N/A</v>
      </c>
      <c r="K37" s="671" t="e">
        <f>VLOOKUP(K36,'Course List (program)'!$G$2:$L$100,2,FALSE)</f>
        <v>#N/A</v>
      </c>
      <c r="L37" s="671" t="str">
        <f>VLOOKUP(L36,'Course List (program)'!$G$2:$L$100,2,FALSE)</f>
        <v>Theory and Application of Town Planning</v>
      </c>
      <c r="M37" s="671" t="str">
        <f>VLOOKUP(M36,'Course List (program)'!$G$2:$L$100,2,FALSE)</f>
        <v>Architectural Design Studio IV</v>
      </c>
      <c r="N37" s="673" t="str">
        <f>VLOOKUP(N36,'Course List (program)'!$G$2:$L$100,2,FALSE)</f>
        <v>History of Turkish Revolution II</v>
      </c>
    </row>
    <row r="38" spans="1:28" ht="20.100000000000001" customHeight="1" x14ac:dyDescent="0.35">
      <c r="A38" s="680"/>
      <c r="B38" s="685"/>
      <c r="C38" s="671" t="str">
        <f>VLOOKUP(C36,'Course List (program)'!$G$2:$L$100,3,FALSE)</f>
        <v>Yrd. Doç. Dr. Engin ÜNAL</v>
      </c>
      <c r="D38" s="671" t="str">
        <f>VLOOKUP(D36,'Course List (program)'!$G$2:$L$100,3,FALSE)</f>
        <v>Yrd. Doç. Dr. Engin ÜNAL</v>
      </c>
      <c r="E38" s="671" t="e">
        <f>VLOOKUP(E36,'Course List (program)'!$G$2:$L$100,3,FALSE)</f>
        <v>#N/A</v>
      </c>
      <c r="F38" s="671" t="e">
        <f>VLOOKUP(F36,'Course List (program)'!$G$2:$L$100,3,FALSE)</f>
        <v>#N/A</v>
      </c>
      <c r="G38" s="673" t="e">
        <f>VLOOKUP(G36,'Course List (program)'!$G$2:$L$100,3,FALSE)</f>
        <v>#N/A</v>
      </c>
      <c r="H38" s="680"/>
      <c r="I38" s="685"/>
      <c r="J38" s="671" t="e">
        <f>VLOOKUP(J36,'Course List (program)'!$G$2:$L$100,3,FALSE)</f>
        <v>#N/A</v>
      </c>
      <c r="K38" s="671" t="e">
        <f>VLOOKUP(K36,'Course List (program)'!$G$2:$L$100,3,FALSE)</f>
        <v>#N/A</v>
      </c>
      <c r="L38" s="671" t="str">
        <f>VLOOKUP(L36,'Course List (program)'!$G$2:$L$100,3,FALSE)</f>
        <v>Doç. Dr. A. Dilek ÖZDEMİR</v>
      </c>
      <c r="M38" s="671" t="str">
        <f>VLOOKUP(M36,'Course List (program)'!$G$2:$L$100,3,FALSE)</f>
        <v>Prof. Dr. Oya PAKDİL</v>
      </c>
      <c r="N38" s="673" t="str">
        <f>VLOOKUP(N36,'Course List (program)'!$G$2:$L$100,3,FALSE)</f>
        <v>Rectorate4</v>
      </c>
    </row>
    <row r="39" spans="1:28" ht="20.100000000000001" customHeight="1" x14ac:dyDescent="0.35">
      <c r="A39" s="680"/>
      <c r="B39" s="685"/>
      <c r="C39" s="672">
        <f>VLOOKUP(C36,'Course List (program)'!$G$2:$L$100,6,FALSE)</f>
        <v>0</v>
      </c>
      <c r="D39" s="672">
        <f>VLOOKUP(D36,'Course List (program)'!$G$2:$L$100,6,FALSE)</f>
        <v>0</v>
      </c>
      <c r="E39" s="672" t="e">
        <f>VLOOKUP(E36,'Course List (program)'!$G$2:$L$100,6,FALSE)</f>
        <v>#N/A</v>
      </c>
      <c r="F39" s="672" t="e">
        <f>VLOOKUP(F36,'Course List (program)'!$G$2:$L$100,6,FALSE)</f>
        <v>#N/A</v>
      </c>
      <c r="G39" s="674" t="e">
        <f>VLOOKUP(G36,'Course List (program)'!$G$2:$L$100,6,FALSE)</f>
        <v>#N/A</v>
      </c>
      <c r="H39" s="680"/>
      <c r="I39" s="685"/>
      <c r="J39" s="672" t="e">
        <f>VLOOKUP(J36,'Course List (program)'!$G$2:$L$100,6,FALSE)</f>
        <v>#N/A</v>
      </c>
      <c r="K39" s="672" t="e">
        <f>VLOOKUP(K36,'Course List (program)'!$G$2:$L$100,6,FALSE)</f>
        <v>#N/A</v>
      </c>
      <c r="L39" s="672">
        <f>VLOOKUP(L36,'Course List (program)'!$G$2:$L$100,6,FALSE)</f>
        <v>0</v>
      </c>
      <c r="M39" s="672">
        <f>VLOOKUP(M36,'Course List (program)'!$G$2:$L$100,6,FALSE)</f>
        <v>0</v>
      </c>
      <c r="N39" s="674">
        <f>VLOOKUP(N36,'Course List (program)'!$G$2:$L$100,6,FALSE)</f>
        <v>0</v>
      </c>
    </row>
    <row r="40" spans="1:28" s="693" customFormat="1" ht="20.100000000000001" customHeight="1" x14ac:dyDescent="0.35">
      <c r="A40" s="695">
        <v>0.75</v>
      </c>
      <c r="B40" s="696">
        <v>10</v>
      </c>
      <c r="C40" s="691">
        <f>Section1Draft!E67</f>
        <v>0</v>
      </c>
      <c r="D40" s="691">
        <f>Section1Draft!F67</f>
        <v>0</v>
      </c>
      <c r="E40" s="691">
        <f>Section1Draft!G67</f>
        <v>0</v>
      </c>
      <c r="F40" s="691">
        <f>Section1Draft!H67</f>
        <v>0</v>
      </c>
      <c r="G40" s="692">
        <f>Section1Draft!I67</f>
        <v>0</v>
      </c>
      <c r="H40" s="695">
        <v>0.75</v>
      </c>
      <c r="I40" s="696">
        <v>10</v>
      </c>
      <c r="J40" s="691">
        <f>Section1Draft!L67</f>
        <v>0</v>
      </c>
      <c r="K40" s="691">
        <f>Section1Draft!M67</f>
        <v>0</v>
      </c>
      <c r="L40" s="691">
        <f>Section1Draft!N67</f>
        <v>0</v>
      </c>
      <c r="M40" s="691">
        <f>Section1Draft!O67</f>
        <v>0</v>
      </c>
      <c r="N40" s="692">
        <f>Section1Draft!P67</f>
        <v>0</v>
      </c>
    </row>
    <row r="41" spans="1:28" ht="20.100000000000001" customHeight="1" x14ac:dyDescent="0.35">
      <c r="A41" s="681"/>
      <c r="B41" s="686"/>
      <c r="C41" s="671" t="e">
        <f>VLOOKUP(C40,'Course List (program)'!$G$2:$L$100,2,FALSE)</f>
        <v>#N/A</v>
      </c>
      <c r="D41" s="671" t="e">
        <f>VLOOKUP(D40,'Course List (program)'!$G$2:$L$100,2,FALSE)</f>
        <v>#N/A</v>
      </c>
      <c r="E41" s="671" t="e">
        <f>VLOOKUP(E40,'Course List (program)'!$G$2:$L$100,2,FALSE)</f>
        <v>#N/A</v>
      </c>
      <c r="F41" s="671" t="e">
        <f>VLOOKUP(F40,'Course List (program)'!$G$2:$L$100,2,FALSE)</f>
        <v>#N/A</v>
      </c>
      <c r="G41" s="673" t="e">
        <f>VLOOKUP(G40,'Course List (program)'!$G$2:$L$100,2,FALSE)</f>
        <v>#N/A</v>
      </c>
      <c r="H41" s="681"/>
      <c r="I41" s="686"/>
      <c r="J41" s="671" t="e">
        <f>VLOOKUP(J40,'Course List (program)'!$G$2:$L$100,2,FALSE)</f>
        <v>#N/A</v>
      </c>
      <c r="K41" s="671" t="e">
        <f>VLOOKUP(K40,'Course List (program)'!$G$2:$L$100,2,FALSE)</f>
        <v>#N/A</v>
      </c>
      <c r="L41" s="671" t="e">
        <f>VLOOKUP(L40,'Course List (program)'!$G$2:$L$100,2,FALSE)</f>
        <v>#N/A</v>
      </c>
      <c r="M41" s="671" t="e">
        <f>VLOOKUP(M40,'Course List (program)'!$G$2:$L$100,2,FALSE)</f>
        <v>#N/A</v>
      </c>
      <c r="N41" s="673" t="e">
        <f>VLOOKUP(N40,'Course List (program)'!$G$2:$L$100,2,FALSE)</f>
        <v>#N/A</v>
      </c>
    </row>
    <row r="42" spans="1:28" ht="20.100000000000001" customHeight="1" x14ac:dyDescent="0.35">
      <c r="A42" s="681"/>
      <c r="B42" s="686"/>
      <c r="C42" s="671" t="e">
        <f>VLOOKUP(C40,'Course List (program)'!$G$2:$L$100,3,FALSE)</f>
        <v>#N/A</v>
      </c>
      <c r="D42" s="671" t="e">
        <f>VLOOKUP(D40,'Course List (program)'!$G$2:$L$100,3,FALSE)</f>
        <v>#N/A</v>
      </c>
      <c r="E42" s="671" t="e">
        <f>VLOOKUP(E40,'Course List (program)'!$G$2:$L$100,3,FALSE)</f>
        <v>#N/A</v>
      </c>
      <c r="F42" s="671" t="e">
        <f>VLOOKUP(F40,'Course List (program)'!$G$2:$L$100,3,FALSE)</f>
        <v>#N/A</v>
      </c>
      <c r="G42" s="673" t="e">
        <f>VLOOKUP(G40,'Course List (program)'!$G$2:$L$100,3,FALSE)</f>
        <v>#N/A</v>
      </c>
      <c r="H42" s="681"/>
      <c r="I42" s="686"/>
      <c r="J42" s="671" t="e">
        <f>VLOOKUP(J40,'Course List (program)'!$G$2:$L$100,3,FALSE)</f>
        <v>#N/A</v>
      </c>
      <c r="K42" s="671" t="e">
        <f>VLOOKUP(K40,'Course List (program)'!$G$2:$L$100,3,FALSE)</f>
        <v>#N/A</v>
      </c>
      <c r="L42" s="671" t="e">
        <f>VLOOKUP(L40,'Course List (program)'!$G$2:$L$100,3,FALSE)</f>
        <v>#N/A</v>
      </c>
      <c r="M42" s="671" t="e">
        <f>VLOOKUP(M40,'Course List (program)'!$G$2:$L$100,3,FALSE)</f>
        <v>#N/A</v>
      </c>
      <c r="N42" s="673" t="e">
        <f>VLOOKUP(N40,'Course List (program)'!$G$2:$L$100,3,FALSE)</f>
        <v>#N/A</v>
      </c>
    </row>
    <row r="43" spans="1:28" ht="20.100000000000001" customHeight="1" thickBot="1" x14ac:dyDescent="0.4">
      <c r="A43" s="682"/>
      <c r="B43" s="687"/>
      <c r="C43" s="675" t="e">
        <f>VLOOKUP(C40,'Course List (program)'!$G$2:$L$100,6,FALSE)</f>
        <v>#N/A</v>
      </c>
      <c r="D43" s="675" t="e">
        <f>VLOOKUP(D40,'Course List (program)'!$G$2:$L$100,6,FALSE)</f>
        <v>#N/A</v>
      </c>
      <c r="E43" s="675" t="e">
        <f>VLOOKUP(E40,'Course List (program)'!$G$2:$L$100,6,FALSE)</f>
        <v>#N/A</v>
      </c>
      <c r="F43" s="675" t="e">
        <f>VLOOKUP(F40,'Course List (program)'!$G$2:$L$100,6,FALSE)</f>
        <v>#N/A</v>
      </c>
      <c r="G43" s="676" t="e">
        <f>VLOOKUP(G40,'Course List (program)'!$G$2:$L$100,6,FALSE)</f>
        <v>#N/A</v>
      </c>
      <c r="H43" s="682"/>
      <c r="I43" s="687"/>
      <c r="J43" s="675" t="e">
        <f>VLOOKUP(J40,'Course List (program)'!$G$2:$L$100,6,FALSE)</f>
        <v>#N/A</v>
      </c>
      <c r="K43" s="675" t="e">
        <f>VLOOKUP(K40,'Course List (program)'!$G$2:$L$100,6,FALSE)</f>
        <v>#N/A</v>
      </c>
      <c r="L43" s="675" t="e">
        <f>VLOOKUP(L40,'Course List (program)'!$G$2:$L$100,6,FALSE)</f>
        <v>#N/A</v>
      </c>
      <c r="M43" s="675" t="e">
        <f>VLOOKUP(M40,'Course List (program)'!$G$2:$L$100,6,FALSE)</f>
        <v>#N/A</v>
      </c>
      <c r="N43" s="676" t="e">
        <f>VLOOKUP(N40,'Course List (program)'!$G$2:$L$100,6,FALSE)</f>
        <v>#N/A</v>
      </c>
    </row>
    <row r="44" spans="1:28" s="700" customFormat="1" ht="30" customHeight="1" x14ac:dyDescent="0.3">
      <c r="A44" s="1068" t="s">
        <v>733</v>
      </c>
      <c r="B44" s="1069"/>
      <c r="C44" s="698" t="s">
        <v>148</v>
      </c>
      <c r="D44" s="698" t="s">
        <v>149</v>
      </c>
      <c r="E44" s="698" t="s">
        <v>150</v>
      </c>
      <c r="F44" s="698" t="s">
        <v>151</v>
      </c>
      <c r="G44" s="699" t="s">
        <v>152</v>
      </c>
      <c r="H44" s="1068" t="s">
        <v>729</v>
      </c>
      <c r="I44" s="1069"/>
      <c r="J44" s="698" t="s">
        <v>148</v>
      </c>
      <c r="K44" s="698" t="s">
        <v>149</v>
      </c>
      <c r="L44" s="698" t="s">
        <v>150</v>
      </c>
      <c r="M44" s="698" t="s">
        <v>151</v>
      </c>
      <c r="N44" s="699" t="s">
        <v>152</v>
      </c>
    </row>
    <row r="45" spans="1:28" ht="30" customHeight="1" x14ac:dyDescent="0.25">
      <c r="A45" s="1070"/>
      <c r="B45" s="1071"/>
      <c r="C45" s="667">
        <v>1</v>
      </c>
      <c r="D45" s="667">
        <v>2</v>
      </c>
      <c r="E45" s="667">
        <v>3</v>
      </c>
      <c r="F45" s="667">
        <v>4</v>
      </c>
      <c r="G45" s="668">
        <v>5</v>
      </c>
      <c r="H45" s="1070"/>
      <c r="I45" s="1071"/>
      <c r="J45" s="667">
        <v>1</v>
      </c>
      <c r="K45" s="667">
        <v>2</v>
      </c>
      <c r="L45" s="667">
        <v>3</v>
      </c>
      <c r="M45" s="667">
        <v>4</v>
      </c>
      <c r="N45" s="668">
        <v>5</v>
      </c>
      <c r="AB45" s="669" t="s">
        <v>388</v>
      </c>
    </row>
    <row r="46" spans="1:28" s="693" customFormat="1" ht="20.100000000000001" customHeight="1" x14ac:dyDescent="0.35">
      <c r="A46" s="689">
        <v>0.375</v>
      </c>
      <c r="B46" s="690">
        <v>1</v>
      </c>
      <c r="C46" s="691">
        <f>Section2Draft!$E$49</f>
        <v>0</v>
      </c>
      <c r="D46" s="691">
        <f>Section2Draft!F49</f>
        <v>0</v>
      </c>
      <c r="E46" s="691">
        <f>Section2Draft!G49</f>
        <v>0</v>
      </c>
      <c r="F46" s="691" t="str">
        <f>Section2Draft!H49</f>
        <v>ARCH 351.12</v>
      </c>
      <c r="G46" s="691">
        <f>Section2Draft!I49</f>
        <v>0</v>
      </c>
      <c r="H46" s="689">
        <v>0.375</v>
      </c>
      <c r="I46" s="690">
        <v>1</v>
      </c>
      <c r="J46" s="691">
        <f>Section2Draft!L49</f>
        <v>0</v>
      </c>
      <c r="K46" s="691">
        <f>Section2Draft!M49</f>
        <v>0</v>
      </c>
      <c r="L46" s="691">
        <f>Section2Draft!N49</f>
        <v>0</v>
      </c>
      <c r="M46" s="691" t="str">
        <f>Section2Draft!O49</f>
        <v>ARCH 352.12</v>
      </c>
      <c r="N46" s="692" t="str">
        <f>Section2Draft!P49</f>
        <v>ARCH 467.12</v>
      </c>
      <c r="AB46" s="694" t="s">
        <v>389</v>
      </c>
    </row>
    <row r="47" spans="1:28" ht="20.100000000000001" customHeight="1" x14ac:dyDescent="0.35">
      <c r="A47" s="678"/>
      <c r="B47" s="685"/>
      <c r="C47" s="671" t="e">
        <f>VLOOKUP(C46,'Course List (program)'!$G$2:$L$100,2,FALSE)</f>
        <v>#N/A</v>
      </c>
      <c r="D47" s="671" t="e">
        <f>VLOOKUP(D46,'Course List (program)'!$G$2:$L$100,2,FALSE)</f>
        <v>#N/A</v>
      </c>
      <c r="E47" s="671" t="e">
        <f>VLOOKUP(E46,'Course List (program)'!$G$2:$L$100,2,FALSE)</f>
        <v>#N/A</v>
      </c>
      <c r="F47" s="671" t="str">
        <f>VLOOKUP(F46,'Course List (program)'!$G$2:$L$100,2,FALSE)</f>
        <v xml:space="preserve">Architectural Design Studio III </v>
      </c>
      <c r="G47" s="671" t="e">
        <f>VLOOKUP(G46,'Course List (program)'!$G$2:$L$100,2,FALSE)</f>
        <v>#N/A</v>
      </c>
      <c r="H47" s="678"/>
      <c r="I47" s="685"/>
      <c r="J47" s="671" t="e">
        <f>VLOOKUP(J46,'Course List (program)'!$G$2:$L$100,2,FALSE)</f>
        <v>#N/A</v>
      </c>
      <c r="K47" s="671" t="e">
        <f>VLOOKUP(K46,'Course List (program)'!$G$2:$L$100,2,FALSE)</f>
        <v>#N/A</v>
      </c>
      <c r="L47" s="671" t="e">
        <f>VLOOKUP(L46,'Course List (program)'!$G$2:$L$100,2,FALSE)</f>
        <v>#N/A</v>
      </c>
      <c r="M47" s="671" t="str">
        <f>VLOOKUP(M46,'Course List (program)'!$G$2:$L$100,2,FALSE)</f>
        <v>Architectural Design Studio IV</v>
      </c>
      <c r="N47" s="673" t="str">
        <f>VLOOKUP(N46,'Course List (program)'!$G$2:$L$100,2,FALSE)</f>
        <v>Theory and Application of Town Planning</v>
      </c>
      <c r="AB47" s="669"/>
    </row>
    <row r="48" spans="1:28" ht="20.100000000000001" customHeight="1" x14ac:dyDescent="0.35">
      <c r="A48" s="678"/>
      <c r="B48" s="685"/>
      <c r="C48" s="671" t="e">
        <f>VLOOKUP(C46,'Course List (program)'!$G$2:$L$100,3,FALSE)</f>
        <v>#N/A</v>
      </c>
      <c r="D48" s="671" t="e">
        <f>VLOOKUP(D46,'Course List (program)'!$G$2:$L$100,3,FALSE)</f>
        <v>#N/A</v>
      </c>
      <c r="E48" s="671" t="e">
        <f>VLOOKUP(E46,'Course List (program)'!$G$2:$L$100,3,FALSE)</f>
        <v>#N/A</v>
      </c>
      <c r="F48" s="671" t="str">
        <f>VLOOKUP(F46,'Course List (program)'!$G$2:$L$100,3,FALSE)</f>
        <v>Öğr. Gör. Ayla KARACABEY</v>
      </c>
      <c r="G48" s="671" t="e">
        <f>VLOOKUP(G46,'Course List (program)'!$G$2:$L$100,3,FALSE)</f>
        <v>#N/A</v>
      </c>
      <c r="H48" s="678"/>
      <c r="I48" s="685"/>
      <c r="J48" s="671" t="e">
        <f>VLOOKUP(J46,'Course List (program)'!$G$2:$L$100,3,FALSE)</f>
        <v>#N/A</v>
      </c>
      <c r="K48" s="671" t="e">
        <f>VLOOKUP(K46,'Course List (program)'!$G$2:$L$100,3,FALSE)</f>
        <v>#N/A</v>
      </c>
      <c r="L48" s="671" t="e">
        <f>VLOOKUP(L46,'Course List (program)'!$G$2:$L$100,3,FALSE)</f>
        <v>#N/A</v>
      </c>
      <c r="M48" s="671" t="str">
        <f>VLOOKUP(M46,'Course List (program)'!$G$2:$L$100,3,FALSE)</f>
        <v>Prof. Dr. Şahap ÇAKIN</v>
      </c>
      <c r="N48" s="673" t="str">
        <f>VLOOKUP(N46,'Course List (program)'!$G$2:$L$100,3,FALSE)</f>
        <v>Prof. Dr. Güzin KONUK</v>
      </c>
      <c r="AB48" s="669"/>
    </row>
    <row r="49" spans="1:28" ht="20.100000000000001" customHeight="1" x14ac:dyDescent="0.35">
      <c r="A49" s="679"/>
      <c r="B49" s="686"/>
      <c r="C49" s="672" t="e">
        <f>VLOOKUP(C46,'Course List (program)'!$G$2:$L$100,6,FALSE)</f>
        <v>#N/A</v>
      </c>
      <c r="D49" s="672" t="e">
        <f>VLOOKUP(D46,'Course List (program)'!$G$2:$L$100,6,FALSE)</f>
        <v>#N/A</v>
      </c>
      <c r="E49" s="672" t="e">
        <f>VLOOKUP(E46,'Course List (program)'!$G$2:$L$100,6,FALSE)</f>
        <v>#N/A</v>
      </c>
      <c r="F49" s="672">
        <f>VLOOKUP(F46,'Course List (program)'!$G$2:$L$100,6,FALSE)</f>
        <v>0</v>
      </c>
      <c r="G49" s="672" t="e">
        <f>VLOOKUP(G46,'Course List (program)'!$G$2:$L$100,6,FALSE)</f>
        <v>#N/A</v>
      </c>
      <c r="H49" s="679"/>
      <c r="I49" s="686"/>
      <c r="J49" s="672" t="e">
        <f>VLOOKUP(J46,'Course List (program)'!$G$2:$L$100,6,FALSE)</f>
        <v>#N/A</v>
      </c>
      <c r="K49" s="672" t="e">
        <f>VLOOKUP(K46,'Course List (program)'!$G$2:$L$100,6,FALSE)</f>
        <v>#N/A</v>
      </c>
      <c r="L49" s="672" t="e">
        <f>VLOOKUP(L46,'Course List (program)'!$G$2:$L$100,6,FALSE)</f>
        <v>#N/A</v>
      </c>
      <c r="M49" s="672">
        <f>VLOOKUP(M46,'Course List (program)'!$G$2:$L$100,6,FALSE)</f>
        <v>0</v>
      </c>
      <c r="N49" s="674">
        <f>VLOOKUP(N46,'Course List (program)'!$G$2:$L$100,6,FALSE)</f>
        <v>0</v>
      </c>
      <c r="AB49" s="669" t="s">
        <v>390</v>
      </c>
    </row>
    <row r="50" spans="1:28" s="693" customFormat="1" ht="20.100000000000001" customHeight="1" x14ac:dyDescent="0.35">
      <c r="A50" s="689">
        <v>0.41666666666666669</v>
      </c>
      <c r="B50" s="690">
        <v>2</v>
      </c>
      <c r="C50" s="691">
        <f>Section2Draft!$E$51</f>
        <v>0</v>
      </c>
      <c r="D50" s="691">
        <f>Section2Draft!F51</f>
        <v>0</v>
      </c>
      <c r="E50" s="691">
        <f>Section2Draft!G51</f>
        <v>0</v>
      </c>
      <c r="F50" s="691" t="str">
        <f>Section2Draft!H51</f>
        <v>ARCH 351.12</v>
      </c>
      <c r="G50" s="691">
        <f>Section2Draft!I51</f>
        <v>0</v>
      </c>
      <c r="H50" s="689">
        <v>0.41666666666666669</v>
      </c>
      <c r="I50" s="690">
        <v>2</v>
      </c>
      <c r="J50" s="691">
        <f>Section2Draft!L51</f>
        <v>0</v>
      </c>
      <c r="K50" s="691">
        <f>Section2Draft!M51</f>
        <v>0</v>
      </c>
      <c r="L50" s="691">
        <f>Section2Draft!N51</f>
        <v>0</v>
      </c>
      <c r="M50" s="691" t="str">
        <f>Section2Draft!O51</f>
        <v>ARCH 352.12</v>
      </c>
      <c r="N50" s="692" t="str">
        <f>Section2Draft!P51</f>
        <v>ARCH 467.12</v>
      </c>
      <c r="AB50" s="694" t="s">
        <v>391</v>
      </c>
    </row>
    <row r="51" spans="1:28" ht="20.100000000000001" customHeight="1" x14ac:dyDescent="0.35">
      <c r="A51" s="679"/>
      <c r="B51" s="686"/>
      <c r="C51" s="671" t="e">
        <f>VLOOKUP(C50,'Course List (program)'!$G$2:$L$100,2,FALSE)</f>
        <v>#N/A</v>
      </c>
      <c r="D51" s="671" t="e">
        <f>VLOOKUP(D50,'Course List (program)'!$G$2:$L$100,2,FALSE)</f>
        <v>#N/A</v>
      </c>
      <c r="E51" s="671" t="e">
        <f>VLOOKUP(E50,'Course List (program)'!$G$2:$L$100,2,FALSE)</f>
        <v>#N/A</v>
      </c>
      <c r="F51" s="671" t="str">
        <f>VLOOKUP(F50,'Course List (program)'!$G$2:$L$100,2,FALSE)</f>
        <v xml:space="preserve">Architectural Design Studio III </v>
      </c>
      <c r="G51" s="671" t="e">
        <f>VLOOKUP(G50,'Course List (program)'!$G$2:$L$100,2,FALSE)</f>
        <v>#N/A</v>
      </c>
      <c r="H51" s="679"/>
      <c r="I51" s="686"/>
      <c r="J51" s="671" t="e">
        <f>VLOOKUP(J50,'Course List (program)'!$G$2:$L$100,2,FALSE)</f>
        <v>#N/A</v>
      </c>
      <c r="K51" s="671" t="e">
        <f>VLOOKUP(K50,'Course List (program)'!$G$2:$L$100,2,FALSE)</f>
        <v>#N/A</v>
      </c>
      <c r="L51" s="671" t="e">
        <f>VLOOKUP(L50,'Course List (program)'!$G$2:$L$100,2,FALSE)</f>
        <v>#N/A</v>
      </c>
      <c r="M51" s="671" t="str">
        <f>VLOOKUP(M50,'Course List (program)'!$G$2:$L$100,2,FALSE)</f>
        <v>Architectural Design Studio IV</v>
      </c>
      <c r="N51" s="673" t="str">
        <f>VLOOKUP(N50,'Course List (program)'!$G$2:$L$100,2,FALSE)</f>
        <v>Theory and Application of Town Planning</v>
      </c>
    </row>
    <row r="52" spans="1:28" ht="20.100000000000001" customHeight="1" x14ac:dyDescent="0.35">
      <c r="A52" s="680"/>
      <c r="B52" s="685"/>
      <c r="C52" s="671" t="e">
        <f>VLOOKUP(C50,'Course List (program)'!$G$2:$L$100,3,FALSE)</f>
        <v>#N/A</v>
      </c>
      <c r="D52" s="671" t="e">
        <f>VLOOKUP(D50,'Course List (program)'!$G$2:$L$100,3,FALSE)</f>
        <v>#N/A</v>
      </c>
      <c r="E52" s="671" t="e">
        <f>VLOOKUP(E50,'Course List (program)'!$G$2:$L$100,3,FALSE)</f>
        <v>#N/A</v>
      </c>
      <c r="F52" s="671" t="str">
        <f>VLOOKUP(F50,'Course List (program)'!$G$2:$L$100,3,FALSE)</f>
        <v>Öğr. Gör. Ayla KARACABEY</v>
      </c>
      <c r="G52" s="671" t="e">
        <f>VLOOKUP(G50,'Course List (program)'!$G$2:$L$100,3,FALSE)</f>
        <v>#N/A</v>
      </c>
      <c r="H52" s="680"/>
      <c r="I52" s="685"/>
      <c r="J52" s="671" t="e">
        <f>VLOOKUP(J50,'Course List (program)'!$G$2:$L$100,3,FALSE)</f>
        <v>#N/A</v>
      </c>
      <c r="K52" s="671" t="e">
        <f>VLOOKUP(K50,'Course List (program)'!$G$2:$L$100,3,FALSE)</f>
        <v>#N/A</v>
      </c>
      <c r="L52" s="671" t="e">
        <f>VLOOKUP(L50,'Course List (program)'!$G$2:$L$100,3,FALSE)</f>
        <v>#N/A</v>
      </c>
      <c r="M52" s="671" t="str">
        <f>VLOOKUP(M50,'Course List (program)'!$G$2:$L$100,3,FALSE)</f>
        <v>Prof. Dr. Şahap ÇAKIN</v>
      </c>
      <c r="N52" s="673" t="str">
        <f>VLOOKUP(N50,'Course List (program)'!$G$2:$L$100,3,FALSE)</f>
        <v>Prof. Dr. Güzin KONUK</v>
      </c>
    </row>
    <row r="53" spans="1:28" ht="20.100000000000001" customHeight="1" x14ac:dyDescent="0.35">
      <c r="A53" s="680"/>
      <c r="B53" s="685"/>
      <c r="C53" s="672" t="e">
        <f>VLOOKUP(C50,'Course List (program)'!$G$2:$L$100,6,FALSE)</f>
        <v>#N/A</v>
      </c>
      <c r="D53" s="672" t="e">
        <f>VLOOKUP(D50,'Course List (program)'!$G$2:$L$100,6,FALSE)</f>
        <v>#N/A</v>
      </c>
      <c r="E53" s="672" t="e">
        <f>VLOOKUP(E50,'Course List (program)'!$G$2:$L$100,6,FALSE)</f>
        <v>#N/A</v>
      </c>
      <c r="F53" s="672">
        <f>VLOOKUP(F50,'Course List (program)'!$G$2:$L$100,6,FALSE)</f>
        <v>0</v>
      </c>
      <c r="G53" s="672" t="e">
        <f>VLOOKUP(G50,'Course List (program)'!$G$2:$L$100,6,FALSE)</f>
        <v>#N/A</v>
      </c>
      <c r="H53" s="680"/>
      <c r="I53" s="685"/>
      <c r="J53" s="672" t="e">
        <f>VLOOKUP(J50,'Course List (program)'!$G$2:$L$100,6,FALSE)</f>
        <v>#N/A</v>
      </c>
      <c r="K53" s="672" t="e">
        <f>VLOOKUP(K50,'Course List (program)'!$G$2:$L$100,6,FALSE)</f>
        <v>#N/A</v>
      </c>
      <c r="L53" s="672" t="e">
        <f>VLOOKUP(L50,'Course List (program)'!$G$2:$L$100,6,FALSE)</f>
        <v>#N/A</v>
      </c>
      <c r="M53" s="672">
        <f>VLOOKUP(M50,'Course List (program)'!$G$2:$L$100,6,FALSE)</f>
        <v>0</v>
      </c>
      <c r="N53" s="674">
        <f>VLOOKUP(N50,'Course List (program)'!$G$2:$L$100,6,FALSE)</f>
        <v>0</v>
      </c>
    </row>
    <row r="54" spans="1:28" s="693" customFormat="1" ht="20.100000000000001" customHeight="1" x14ac:dyDescent="0.35">
      <c r="A54" s="689">
        <v>0.45833333333333331</v>
      </c>
      <c r="B54" s="690">
        <v>3</v>
      </c>
      <c r="C54" s="691">
        <f>Section2Draft!$E$53</f>
        <v>0</v>
      </c>
      <c r="D54" s="691">
        <f>Section2Draft!F53</f>
        <v>0</v>
      </c>
      <c r="E54" s="691">
        <f>Section2Draft!G53</f>
        <v>0</v>
      </c>
      <c r="F54" s="691" t="str">
        <f>Section2Draft!H53</f>
        <v>ARCH 351.12</v>
      </c>
      <c r="G54" s="691">
        <f>Section2Draft!I53</f>
        <v>0</v>
      </c>
      <c r="H54" s="689">
        <v>0.45833333333333331</v>
      </c>
      <c r="I54" s="690">
        <v>3</v>
      </c>
      <c r="J54" s="691">
        <f>Section2Draft!L53</f>
        <v>0</v>
      </c>
      <c r="K54" s="691">
        <f>Section2Draft!M53</f>
        <v>0</v>
      </c>
      <c r="L54" s="691">
        <f>Section2Draft!N53</f>
        <v>0</v>
      </c>
      <c r="M54" s="691" t="str">
        <f>Section2Draft!O53</f>
        <v>ARCH 352.12</v>
      </c>
      <c r="N54" s="692" t="str">
        <f>Section2Draft!P53</f>
        <v>ARCH 467.12</v>
      </c>
    </row>
    <row r="55" spans="1:28" ht="20.100000000000001" customHeight="1" x14ac:dyDescent="0.35">
      <c r="A55" s="679"/>
      <c r="B55" s="686"/>
      <c r="C55" s="671" t="e">
        <f>VLOOKUP(C54,'Course List (program)'!$G$2:$L$100,2,FALSE)</f>
        <v>#N/A</v>
      </c>
      <c r="D55" s="671" t="e">
        <f>VLOOKUP(D54,'Course List (program)'!$G$2:$L$100,2,FALSE)</f>
        <v>#N/A</v>
      </c>
      <c r="E55" s="671" t="e">
        <f>VLOOKUP(E54,'Course List (program)'!$G$2:$L$100,2,FALSE)</f>
        <v>#N/A</v>
      </c>
      <c r="F55" s="671" t="str">
        <f>VLOOKUP(F54,'Course List (program)'!$G$2:$L$100,2,FALSE)</f>
        <v xml:space="preserve">Architectural Design Studio III </v>
      </c>
      <c r="G55" s="671" t="e">
        <f>VLOOKUP(G54,'Course List (program)'!$G$2:$L$100,2,FALSE)</f>
        <v>#N/A</v>
      </c>
      <c r="H55" s="679"/>
      <c r="I55" s="686"/>
      <c r="J55" s="671" t="e">
        <f>VLOOKUP(J54,'Course List (program)'!$G$2:$L$100,2,FALSE)</f>
        <v>#N/A</v>
      </c>
      <c r="K55" s="671" t="e">
        <f>VLOOKUP(K54,'Course List (program)'!$G$2:$L$100,2,FALSE)</f>
        <v>#N/A</v>
      </c>
      <c r="L55" s="671" t="e">
        <f>VLOOKUP(L54,'Course List (program)'!$G$2:$L$100,2,FALSE)</f>
        <v>#N/A</v>
      </c>
      <c r="M55" s="671" t="str">
        <f>VLOOKUP(M54,'Course List (program)'!$G$2:$L$100,2,FALSE)</f>
        <v>Architectural Design Studio IV</v>
      </c>
      <c r="N55" s="673" t="str">
        <f>VLOOKUP(N54,'Course List (program)'!$G$2:$L$100,2,FALSE)</f>
        <v>Theory and Application of Town Planning</v>
      </c>
    </row>
    <row r="56" spans="1:28" ht="20.100000000000001" customHeight="1" x14ac:dyDescent="0.35">
      <c r="A56" s="680"/>
      <c r="B56" s="685"/>
      <c r="C56" s="671" t="e">
        <f>VLOOKUP(C54,'Course List (program)'!$G$2:$L$100,3,FALSE)</f>
        <v>#N/A</v>
      </c>
      <c r="D56" s="671" t="e">
        <f>VLOOKUP(D54,'Course List (program)'!$G$2:$L$100,3,FALSE)</f>
        <v>#N/A</v>
      </c>
      <c r="E56" s="671" t="e">
        <f>VLOOKUP(E54,'Course List (program)'!$G$2:$L$100,3,FALSE)</f>
        <v>#N/A</v>
      </c>
      <c r="F56" s="671" t="str">
        <f>VLOOKUP(F54,'Course List (program)'!$G$2:$L$100,3,FALSE)</f>
        <v>Öğr. Gör. Ayla KARACABEY</v>
      </c>
      <c r="G56" s="671" t="e">
        <f>VLOOKUP(G54,'Course List (program)'!$G$2:$L$100,3,FALSE)</f>
        <v>#N/A</v>
      </c>
      <c r="H56" s="680"/>
      <c r="I56" s="685"/>
      <c r="J56" s="671" t="e">
        <f>VLOOKUP(J54,'Course List (program)'!$G$2:$L$100,3,FALSE)</f>
        <v>#N/A</v>
      </c>
      <c r="K56" s="671" t="e">
        <f>VLOOKUP(K54,'Course List (program)'!$G$2:$L$100,3,FALSE)</f>
        <v>#N/A</v>
      </c>
      <c r="L56" s="671" t="e">
        <f>VLOOKUP(L54,'Course List (program)'!$G$2:$L$100,3,FALSE)</f>
        <v>#N/A</v>
      </c>
      <c r="M56" s="671" t="str">
        <f>VLOOKUP(M54,'Course List (program)'!$G$2:$L$100,3,FALSE)</f>
        <v>Prof. Dr. Şahap ÇAKIN</v>
      </c>
      <c r="N56" s="673" t="str">
        <f>VLOOKUP(N54,'Course List (program)'!$G$2:$L$100,3,FALSE)</f>
        <v>Prof. Dr. Güzin KONUK</v>
      </c>
    </row>
    <row r="57" spans="1:28" ht="20.100000000000001" customHeight="1" x14ac:dyDescent="0.35">
      <c r="A57" s="680"/>
      <c r="B57" s="685"/>
      <c r="C57" s="672" t="e">
        <f>VLOOKUP(C54,'Course List (program)'!$G$2:$L$100,6,FALSE)</f>
        <v>#N/A</v>
      </c>
      <c r="D57" s="672" t="e">
        <f>VLOOKUP(D54,'Course List (program)'!$G$2:$L$100,6,FALSE)</f>
        <v>#N/A</v>
      </c>
      <c r="E57" s="672" t="e">
        <f>VLOOKUP(E54,'Course List (program)'!$G$2:$L$100,6,FALSE)</f>
        <v>#N/A</v>
      </c>
      <c r="F57" s="672">
        <f>VLOOKUP(F54,'Course List (program)'!$G$2:$L$100,6,FALSE)</f>
        <v>0</v>
      </c>
      <c r="G57" s="672" t="e">
        <f>VLOOKUP(G54,'Course List (program)'!$G$2:$L$100,6,FALSE)</f>
        <v>#N/A</v>
      </c>
      <c r="H57" s="680"/>
      <c r="I57" s="685"/>
      <c r="J57" s="672" t="e">
        <f>VLOOKUP(J54,'Course List (program)'!$G$2:$L$100,6,FALSE)</f>
        <v>#N/A</v>
      </c>
      <c r="K57" s="672" t="e">
        <f>VLOOKUP(K54,'Course List (program)'!$G$2:$L$100,6,FALSE)</f>
        <v>#N/A</v>
      </c>
      <c r="L57" s="672" t="e">
        <f>VLOOKUP(L54,'Course List (program)'!$G$2:$L$100,6,FALSE)</f>
        <v>#N/A</v>
      </c>
      <c r="M57" s="672">
        <f>VLOOKUP(M54,'Course List (program)'!$G$2:$L$100,6,FALSE)</f>
        <v>0</v>
      </c>
      <c r="N57" s="674">
        <f>VLOOKUP(N54,'Course List (program)'!$G$2:$L$100,6,FALSE)</f>
        <v>0</v>
      </c>
    </row>
    <row r="58" spans="1:28" s="693" customFormat="1" ht="20.100000000000001" customHeight="1" x14ac:dyDescent="0.35">
      <c r="A58" s="689">
        <v>0.5</v>
      </c>
      <c r="B58" s="690">
        <v>4</v>
      </c>
      <c r="C58" s="691">
        <f>Section2Draft!$E$55</f>
        <v>0</v>
      </c>
      <c r="D58" s="691">
        <f>Section2Draft!F55</f>
        <v>0</v>
      </c>
      <c r="E58" s="691">
        <f>Section2Draft!G55</f>
        <v>0</v>
      </c>
      <c r="F58" s="691" t="str">
        <f>Section2Draft!H55</f>
        <v>ARCH 351.12</v>
      </c>
      <c r="G58" s="691">
        <f>Section2Draft!I55</f>
        <v>0</v>
      </c>
      <c r="H58" s="689">
        <v>0.5</v>
      </c>
      <c r="I58" s="690">
        <v>4</v>
      </c>
      <c r="J58" s="691">
        <f>Section2Draft!L55</f>
        <v>0</v>
      </c>
      <c r="K58" s="691">
        <f>Section2Draft!M55</f>
        <v>0</v>
      </c>
      <c r="L58" s="691">
        <f>Section2Draft!N55</f>
        <v>0</v>
      </c>
      <c r="M58" s="691" t="str">
        <f>Section2Draft!O55</f>
        <v>ARCH 352.12</v>
      </c>
      <c r="N58" s="692" t="str">
        <f>Section2Draft!P55</f>
        <v>ARCH 467.12</v>
      </c>
    </row>
    <row r="59" spans="1:28" ht="20.100000000000001" customHeight="1" x14ac:dyDescent="0.35">
      <c r="A59" s="679"/>
      <c r="B59" s="686"/>
      <c r="C59" s="671" t="e">
        <f>VLOOKUP(C58,'Course List (program)'!$G$2:$L$100,2,FALSE)</f>
        <v>#N/A</v>
      </c>
      <c r="D59" s="671" t="e">
        <f>VLOOKUP(D58,'Course List (program)'!$G$2:$L$100,2,FALSE)</f>
        <v>#N/A</v>
      </c>
      <c r="E59" s="671" t="e">
        <f>VLOOKUP(E58,'Course List (program)'!$G$2:$L$100,2,FALSE)</f>
        <v>#N/A</v>
      </c>
      <c r="F59" s="671" t="str">
        <f>VLOOKUP(F58,'Course List (program)'!$G$2:$L$100,2,FALSE)</f>
        <v xml:space="preserve">Architectural Design Studio III </v>
      </c>
      <c r="G59" s="671" t="e">
        <f>VLOOKUP(G58,'Course List (program)'!$G$2:$L$100,2,FALSE)</f>
        <v>#N/A</v>
      </c>
      <c r="H59" s="679"/>
      <c r="I59" s="686"/>
      <c r="J59" s="671" t="e">
        <f>VLOOKUP(J58,'Course List (program)'!$G$2:$L$100,2,FALSE)</f>
        <v>#N/A</v>
      </c>
      <c r="K59" s="671" t="e">
        <f>VLOOKUP(K58,'Course List (program)'!$G$2:$L$100,2,FALSE)</f>
        <v>#N/A</v>
      </c>
      <c r="L59" s="671" t="e">
        <f>VLOOKUP(L58,'Course List (program)'!$G$2:$L$100,2,FALSE)</f>
        <v>#N/A</v>
      </c>
      <c r="M59" s="671" t="str">
        <f>VLOOKUP(M58,'Course List (program)'!$G$2:$L$100,2,FALSE)</f>
        <v>Architectural Design Studio IV</v>
      </c>
      <c r="N59" s="673" t="str">
        <f>VLOOKUP(N58,'Course List (program)'!$G$2:$L$100,2,FALSE)</f>
        <v>Theory and Application of Town Planning</v>
      </c>
    </row>
    <row r="60" spans="1:28" ht="20.100000000000001" customHeight="1" x14ac:dyDescent="0.35">
      <c r="A60" s="680"/>
      <c r="B60" s="685"/>
      <c r="C60" s="671" t="e">
        <f>VLOOKUP(C58,'Course List (program)'!$G$2:$L$100,3,FALSE)</f>
        <v>#N/A</v>
      </c>
      <c r="D60" s="671" t="e">
        <f>VLOOKUP(D58,'Course List (program)'!$G$2:$L$100,3,FALSE)</f>
        <v>#N/A</v>
      </c>
      <c r="E60" s="671" t="e">
        <f>VLOOKUP(E58,'Course List (program)'!$G$2:$L$100,3,FALSE)</f>
        <v>#N/A</v>
      </c>
      <c r="F60" s="671" t="str">
        <f>VLOOKUP(F58,'Course List (program)'!$G$2:$L$100,3,FALSE)</f>
        <v>Öğr. Gör. Ayla KARACABEY</v>
      </c>
      <c r="G60" s="671" t="e">
        <f>VLOOKUP(G58,'Course List (program)'!$G$2:$L$100,3,FALSE)</f>
        <v>#N/A</v>
      </c>
      <c r="H60" s="680"/>
      <c r="I60" s="685"/>
      <c r="J60" s="671" t="e">
        <f>VLOOKUP(J58,'Course List (program)'!$G$2:$L$100,3,FALSE)</f>
        <v>#N/A</v>
      </c>
      <c r="K60" s="671" t="e">
        <f>VLOOKUP(K58,'Course List (program)'!$G$2:$L$100,3,FALSE)</f>
        <v>#N/A</v>
      </c>
      <c r="L60" s="671" t="e">
        <f>VLOOKUP(L58,'Course List (program)'!$G$2:$L$100,3,FALSE)</f>
        <v>#N/A</v>
      </c>
      <c r="M60" s="671" t="str">
        <f>VLOOKUP(M58,'Course List (program)'!$G$2:$L$100,3,FALSE)</f>
        <v>Prof. Dr. Şahap ÇAKIN</v>
      </c>
      <c r="N60" s="673" t="str">
        <f>VLOOKUP(N58,'Course List (program)'!$G$2:$L$100,3,FALSE)</f>
        <v>Prof. Dr. Güzin KONUK</v>
      </c>
    </row>
    <row r="61" spans="1:28" ht="20.100000000000001" customHeight="1" x14ac:dyDescent="0.35">
      <c r="A61" s="680"/>
      <c r="B61" s="685"/>
      <c r="C61" s="672" t="e">
        <f>VLOOKUP(C58,'Course List (program)'!$G$2:$L$100,6,FALSE)</f>
        <v>#N/A</v>
      </c>
      <c r="D61" s="672" t="e">
        <f>VLOOKUP(D58,'Course List (program)'!$G$2:$L$100,6,FALSE)</f>
        <v>#N/A</v>
      </c>
      <c r="E61" s="672" t="e">
        <f>VLOOKUP(E58,'Course List (program)'!$G$2:$L$100,6,FALSE)</f>
        <v>#N/A</v>
      </c>
      <c r="F61" s="672">
        <f>VLOOKUP(F58,'Course List (program)'!$G$2:$L$100,6,FALSE)</f>
        <v>0</v>
      </c>
      <c r="G61" s="672" t="e">
        <f>VLOOKUP(G58,'Course List (program)'!$G$2:$L$100,6,FALSE)</f>
        <v>#N/A</v>
      </c>
      <c r="H61" s="680"/>
      <c r="I61" s="685"/>
      <c r="J61" s="672" t="e">
        <f>VLOOKUP(J58,'Course List (program)'!$G$2:$L$100,6,FALSE)</f>
        <v>#N/A</v>
      </c>
      <c r="K61" s="672" t="e">
        <f>VLOOKUP(K58,'Course List (program)'!$G$2:$L$100,6,FALSE)</f>
        <v>#N/A</v>
      </c>
      <c r="L61" s="672" t="e">
        <f>VLOOKUP(L58,'Course List (program)'!$G$2:$L$100,6,FALSE)</f>
        <v>#N/A</v>
      </c>
      <c r="M61" s="672">
        <f>VLOOKUP(M58,'Course List (program)'!$G$2:$L$100,6,FALSE)</f>
        <v>0</v>
      </c>
      <c r="N61" s="674">
        <f>VLOOKUP(N58,'Course List (program)'!$G$2:$L$100,6,FALSE)</f>
        <v>0</v>
      </c>
    </row>
    <row r="62" spans="1:28" s="693" customFormat="1" ht="20.100000000000001" customHeight="1" x14ac:dyDescent="0.35">
      <c r="A62" s="695">
        <v>2.375</v>
      </c>
      <c r="B62" s="696">
        <v>5</v>
      </c>
      <c r="C62" s="691">
        <f>Section2Draft!$E$57</f>
        <v>0</v>
      </c>
      <c r="D62" s="691">
        <f>Section2Draft!F57</f>
        <v>0</v>
      </c>
      <c r="E62" s="691">
        <f>Section2Draft!G57</f>
        <v>0</v>
      </c>
      <c r="F62" s="691">
        <f>Section2Draft!H57</f>
        <v>0</v>
      </c>
      <c r="G62" s="691">
        <f>Section2Draft!I57</f>
        <v>0</v>
      </c>
      <c r="H62" s="695">
        <v>2.375</v>
      </c>
      <c r="I62" s="696">
        <v>5</v>
      </c>
      <c r="J62" s="691">
        <f>Section2Draft!L57</f>
        <v>0</v>
      </c>
      <c r="K62" s="691">
        <f>Section2Draft!M57</f>
        <v>0</v>
      </c>
      <c r="L62" s="691">
        <f>Section2Draft!N57</f>
        <v>0</v>
      </c>
      <c r="M62" s="691">
        <f>Section2Draft!O57</f>
        <v>0</v>
      </c>
      <c r="N62" s="692">
        <f>Section2Draft!P57</f>
        <v>0</v>
      </c>
    </row>
    <row r="63" spans="1:28" ht="20.100000000000001" customHeight="1" x14ac:dyDescent="0.35">
      <c r="A63" s="679"/>
      <c r="B63" s="686"/>
      <c r="C63" s="671" t="e">
        <f>VLOOKUP(C62,'Course List (program)'!$G$2:$L$100,2,FALSE)</f>
        <v>#N/A</v>
      </c>
      <c r="D63" s="671" t="e">
        <f>VLOOKUP(D62,'Course List (program)'!$G$2:$L$100,2,FALSE)</f>
        <v>#N/A</v>
      </c>
      <c r="E63" s="671" t="e">
        <f>VLOOKUP(E62,'Course List (program)'!$G$2:$L$100,2,FALSE)</f>
        <v>#N/A</v>
      </c>
      <c r="F63" s="671" t="e">
        <f>VLOOKUP(F62,'Course List (program)'!$G$2:$L$100,2,FALSE)</f>
        <v>#N/A</v>
      </c>
      <c r="G63" s="671" t="e">
        <f>VLOOKUP(G62,'Course List (program)'!$G$2:$L$100,2,FALSE)</f>
        <v>#N/A</v>
      </c>
      <c r="H63" s="679"/>
      <c r="I63" s="686"/>
      <c r="J63" s="671" t="e">
        <f>VLOOKUP(J62,'Course List (program)'!$G$2:$L$100,2,FALSE)</f>
        <v>#N/A</v>
      </c>
      <c r="K63" s="671" t="e">
        <f>VLOOKUP(K62,'Course List (program)'!$G$2:$L$100,2,FALSE)</f>
        <v>#N/A</v>
      </c>
      <c r="L63" s="671" t="e">
        <f>VLOOKUP(L62,'Course List (program)'!$G$2:$L$100,2,FALSE)</f>
        <v>#N/A</v>
      </c>
      <c r="M63" s="671" t="e">
        <f>VLOOKUP(M62,'Course List (program)'!$G$2:$L$100,2,FALSE)</f>
        <v>#N/A</v>
      </c>
      <c r="N63" s="673" t="e">
        <f>VLOOKUP(N62,'Course List (program)'!$G$2:$L$100,2,FALSE)</f>
        <v>#N/A</v>
      </c>
    </row>
    <row r="64" spans="1:28" ht="20.100000000000001" customHeight="1" x14ac:dyDescent="0.35">
      <c r="A64" s="680"/>
      <c r="B64" s="685"/>
      <c r="C64" s="671" t="e">
        <f>VLOOKUP(C62,'Course List (program)'!$G$2:$L$100,3,FALSE)</f>
        <v>#N/A</v>
      </c>
      <c r="D64" s="671" t="e">
        <f>VLOOKUP(D62,'Course List (program)'!$G$2:$L$100,3,FALSE)</f>
        <v>#N/A</v>
      </c>
      <c r="E64" s="671" t="e">
        <f>VLOOKUP(E62,'Course List (program)'!$G$2:$L$100,3,FALSE)</f>
        <v>#N/A</v>
      </c>
      <c r="F64" s="671" t="e">
        <f>VLOOKUP(F62,'Course List (program)'!$G$2:$L$100,3,FALSE)</f>
        <v>#N/A</v>
      </c>
      <c r="G64" s="671" t="e">
        <f>VLOOKUP(G62,'Course List (program)'!$G$2:$L$100,3,FALSE)</f>
        <v>#N/A</v>
      </c>
      <c r="H64" s="680"/>
      <c r="I64" s="685"/>
      <c r="J64" s="671" t="e">
        <f>VLOOKUP(J62,'Course List (program)'!$G$2:$L$100,3,FALSE)</f>
        <v>#N/A</v>
      </c>
      <c r="K64" s="671" t="e">
        <f>VLOOKUP(K62,'Course List (program)'!$G$2:$L$100,3,FALSE)</f>
        <v>#N/A</v>
      </c>
      <c r="L64" s="671" t="e">
        <f>VLOOKUP(L62,'Course List (program)'!$G$2:$L$100,3,FALSE)</f>
        <v>#N/A</v>
      </c>
      <c r="M64" s="671" t="e">
        <f>VLOOKUP(M62,'Course List (program)'!$G$2:$L$100,3,FALSE)</f>
        <v>#N/A</v>
      </c>
      <c r="N64" s="673" t="e">
        <f>VLOOKUP(N62,'Course List (program)'!$G$2:$L$100,3,FALSE)</f>
        <v>#N/A</v>
      </c>
    </row>
    <row r="65" spans="1:14" ht="20.100000000000001" customHeight="1" x14ac:dyDescent="0.35">
      <c r="A65" s="680"/>
      <c r="B65" s="685"/>
      <c r="C65" s="672" t="e">
        <f>VLOOKUP(C62,'Course List (program)'!$G$2:$L$100,6,FALSE)</f>
        <v>#N/A</v>
      </c>
      <c r="D65" s="672" t="e">
        <f>VLOOKUP(D62,'Course List (program)'!$G$2:$L$100,6,FALSE)</f>
        <v>#N/A</v>
      </c>
      <c r="E65" s="672" t="e">
        <f>VLOOKUP(E62,'Course List (program)'!$G$2:$L$100,6,FALSE)</f>
        <v>#N/A</v>
      </c>
      <c r="F65" s="672" t="e">
        <f>VLOOKUP(F62,'Course List (program)'!$G$2:$L$100,6,FALSE)</f>
        <v>#N/A</v>
      </c>
      <c r="G65" s="672" t="e">
        <f>VLOOKUP(G62,'Course List (program)'!$G$2:$L$100,6,FALSE)</f>
        <v>#N/A</v>
      </c>
      <c r="H65" s="680"/>
      <c r="I65" s="685"/>
      <c r="J65" s="672" t="e">
        <f>VLOOKUP(J62,'Course List (program)'!$G$2:$L$100,6,FALSE)</f>
        <v>#N/A</v>
      </c>
      <c r="K65" s="672" t="e">
        <f>VLOOKUP(K62,'Course List (program)'!$G$2:$L$100,6,FALSE)</f>
        <v>#N/A</v>
      </c>
      <c r="L65" s="672" t="e">
        <f>VLOOKUP(L62,'Course List (program)'!$G$2:$L$100,6,FALSE)</f>
        <v>#N/A</v>
      </c>
      <c r="M65" s="672" t="e">
        <f>VLOOKUP(M62,'Course List (program)'!$G$2:$L$100,6,FALSE)</f>
        <v>#N/A</v>
      </c>
      <c r="N65" s="674" t="e">
        <f>VLOOKUP(N62,'Course List (program)'!$G$2:$L$100,6,FALSE)</f>
        <v>#N/A</v>
      </c>
    </row>
    <row r="66" spans="1:14" s="693" customFormat="1" ht="20.100000000000001" customHeight="1" x14ac:dyDescent="0.35">
      <c r="A66" s="689">
        <v>0.58333333333333337</v>
      </c>
      <c r="B66" s="690">
        <v>6</v>
      </c>
      <c r="C66" s="691">
        <f>Section2Draft!$E$59</f>
        <v>0</v>
      </c>
      <c r="D66" s="691">
        <f>Section2Draft!F59</f>
        <v>0</v>
      </c>
      <c r="E66" s="691">
        <f>Section2Draft!G59</f>
        <v>0</v>
      </c>
      <c r="F66" s="691" t="str">
        <f>Section2Draft!H59</f>
        <v>ARCH 351.12</v>
      </c>
      <c r="G66" s="691">
        <f>Section2Draft!I59</f>
        <v>0</v>
      </c>
      <c r="H66" s="689">
        <v>0.58333333333333337</v>
      </c>
      <c r="I66" s="690">
        <v>6</v>
      </c>
      <c r="J66" s="691">
        <f>Section2Draft!L59</f>
        <v>0</v>
      </c>
      <c r="K66" s="691" t="str">
        <f>Section2Draft!M59</f>
        <v>ARCH 307.01</v>
      </c>
      <c r="L66" s="691">
        <f>Section2Draft!N59</f>
        <v>0</v>
      </c>
      <c r="M66" s="691" t="str">
        <f>Section2Draft!O59</f>
        <v>ARCH 352.12</v>
      </c>
      <c r="N66" s="692" t="str">
        <f>Section2Draft!P59</f>
        <v>ARCH 338.12</v>
      </c>
    </row>
    <row r="67" spans="1:14" ht="20.100000000000001" customHeight="1" x14ac:dyDescent="0.35">
      <c r="A67" s="679"/>
      <c r="B67" s="686"/>
      <c r="C67" s="671" t="e">
        <f>VLOOKUP(C66,'Course List (program)'!$G$2:$L$100,2,FALSE)</f>
        <v>#N/A</v>
      </c>
      <c r="D67" s="671" t="e">
        <f>VLOOKUP(D66,'Course List (program)'!$G$2:$L$100,2,FALSE)</f>
        <v>#N/A</v>
      </c>
      <c r="E67" s="671" t="e">
        <f>VLOOKUP(E66,'Course List (program)'!$G$2:$L$100,2,FALSE)</f>
        <v>#N/A</v>
      </c>
      <c r="F67" s="671" t="str">
        <f>VLOOKUP(F66,'Course List (program)'!$G$2:$L$100,2,FALSE)</f>
        <v xml:space="preserve">Architectural Design Studio III </v>
      </c>
      <c r="G67" s="671" t="e">
        <f>VLOOKUP(G66,'Course List (program)'!$G$2:$L$100,2,FALSE)</f>
        <v>#N/A</v>
      </c>
      <c r="H67" s="679"/>
      <c r="I67" s="686"/>
      <c r="J67" s="671" t="e">
        <f>VLOOKUP(J66,'Course List (program)'!$G$2:$L$100,2,FALSE)</f>
        <v>#N/A</v>
      </c>
      <c r="K67" s="671" t="str">
        <f>VLOOKUP(K66,'Course List (program)'!$G$2:$L$100,2,FALSE)</f>
        <v xml:space="preserve">Environmental Control </v>
      </c>
      <c r="L67" s="671" t="e">
        <f>VLOOKUP(L66,'Course List (program)'!$G$2:$L$100,2,FALSE)</f>
        <v>#N/A</v>
      </c>
      <c r="M67" s="671" t="str">
        <f>VLOOKUP(M66,'Course List (program)'!$G$2:$L$100,2,FALSE)</f>
        <v>Architectural Design Studio IV</v>
      </c>
      <c r="N67" s="673" t="str">
        <f>VLOOKUP(N66,'Course List (program)'!$G$2:$L$100,2,FALSE)</f>
        <v xml:space="preserve">CAD for Architects II </v>
      </c>
    </row>
    <row r="68" spans="1:14" ht="20.100000000000001" customHeight="1" x14ac:dyDescent="0.35">
      <c r="A68" s="680"/>
      <c r="B68" s="685"/>
      <c r="C68" s="671" t="e">
        <f>VLOOKUP(C66,'Course List (program)'!$G$2:$L$100,3,FALSE)</f>
        <v>#N/A</v>
      </c>
      <c r="D68" s="671" t="e">
        <f>VLOOKUP(D66,'Course List (program)'!$G$2:$L$100,3,FALSE)</f>
        <v>#N/A</v>
      </c>
      <c r="E68" s="671" t="e">
        <f>VLOOKUP(E66,'Course List (program)'!$G$2:$L$100,3,FALSE)</f>
        <v>#N/A</v>
      </c>
      <c r="F68" s="671" t="str">
        <f>VLOOKUP(F66,'Course List (program)'!$G$2:$L$100,3,FALSE)</f>
        <v>Öğr. Gör. Ayla KARACABEY</v>
      </c>
      <c r="G68" s="671" t="e">
        <f>VLOOKUP(G66,'Course List (program)'!$G$2:$L$100,3,FALSE)</f>
        <v>#N/A</v>
      </c>
      <c r="H68" s="680"/>
      <c r="I68" s="685"/>
      <c r="J68" s="671" t="e">
        <f>VLOOKUP(J66,'Course List (program)'!$G$2:$L$100,3,FALSE)</f>
        <v>#N/A</v>
      </c>
      <c r="K68" s="671" t="str">
        <f>VLOOKUP(K66,'Course List (program)'!$G$2:$L$100,3,FALSE)</f>
        <v>Yrd. Doç. Dr. Kerem ERCOŞKUN</v>
      </c>
      <c r="L68" s="671" t="e">
        <f>VLOOKUP(L66,'Course List (program)'!$G$2:$L$100,3,FALSE)</f>
        <v>#N/A</v>
      </c>
      <c r="M68" s="671" t="str">
        <f>VLOOKUP(M66,'Course List (program)'!$G$2:$L$100,3,FALSE)</f>
        <v>Prof. Dr. Şahap ÇAKIN</v>
      </c>
      <c r="N68" s="673" t="str">
        <f>VLOOKUP(N66,'Course List (program)'!$G$2:$L$100,3,FALSE)</f>
        <v>Yrd. Doç. Dr. Togan TONG</v>
      </c>
    </row>
    <row r="69" spans="1:14" ht="20.100000000000001" customHeight="1" x14ac:dyDescent="0.35">
      <c r="A69" s="680"/>
      <c r="B69" s="685"/>
      <c r="C69" s="672" t="e">
        <f>VLOOKUP(C66,'Course List (program)'!$G$2:$L$100,6,FALSE)</f>
        <v>#N/A</v>
      </c>
      <c r="D69" s="672" t="e">
        <f>VLOOKUP(D66,'Course List (program)'!$G$2:$L$100,6,FALSE)</f>
        <v>#N/A</v>
      </c>
      <c r="E69" s="672" t="e">
        <f>VLOOKUP(E66,'Course List (program)'!$G$2:$L$100,6,FALSE)</f>
        <v>#N/A</v>
      </c>
      <c r="F69" s="672">
        <f>VLOOKUP(F66,'Course List (program)'!$G$2:$L$100,6,FALSE)</f>
        <v>0</v>
      </c>
      <c r="G69" s="672" t="e">
        <f>VLOOKUP(G66,'Course List (program)'!$G$2:$L$100,6,FALSE)</f>
        <v>#N/A</v>
      </c>
      <c r="H69" s="680"/>
      <c r="I69" s="685"/>
      <c r="J69" s="672" t="e">
        <f>VLOOKUP(J66,'Course List (program)'!$G$2:$L$100,6,FALSE)</f>
        <v>#N/A</v>
      </c>
      <c r="K69" s="672">
        <f>VLOOKUP(K66,'Course List (program)'!$G$2:$L$100,6,FALSE)</f>
        <v>0</v>
      </c>
      <c r="L69" s="672" t="e">
        <f>VLOOKUP(L66,'Course List (program)'!$G$2:$L$100,6,FALSE)</f>
        <v>#N/A</v>
      </c>
      <c r="M69" s="672">
        <f>VLOOKUP(M66,'Course List (program)'!$G$2:$L$100,6,FALSE)</f>
        <v>0</v>
      </c>
      <c r="N69" s="674" t="str">
        <f>VLOOKUP(N66,'Course List (program)'!$G$2:$L$100,6,FALSE)</f>
        <v>GSF.222</v>
      </c>
    </row>
    <row r="70" spans="1:14" s="693" customFormat="1" ht="20.100000000000001" customHeight="1" x14ac:dyDescent="0.35">
      <c r="A70" s="689">
        <v>0.625</v>
      </c>
      <c r="B70" s="690">
        <v>7</v>
      </c>
      <c r="C70" s="691">
        <f>Section2Draft!$E$61</f>
        <v>0</v>
      </c>
      <c r="D70" s="691">
        <f>Section2Draft!F61</f>
        <v>0</v>
      </c>
      <c r="E70" s="691">
        <f>Section2Draft!G61</f>
        <v>0</v>
      </c>
      <c r="F70" s="691" t="str">
        <f>Section2Draft!H61</f>
        <v>ARCH 351.12</v>
      </c>
      <c r="G70" s="691">
        <f>Section2Draft!I61</f>
        <v>0</v>
      </c>
      <c r="H70" s="689">
        <v>0.625</v>
      </c>
      <c r="I70" s="690">
        <v>7</v>
      </c>
      <c r="J70" s="691">
        <f>Section2Draft!L61</f>
        <v>0</v>
      </c>
      <c r="K70" s="691" t="str">
        <f>Section2Draft!M61</f>
        <v>ARCH 307.01</v>
      </c>
      <c r="L70" s="691">
        <f>Section2Draft!N61</f>
        <v>0</v>
      </c>
      <c r="M70" s="691" t="str">
        <f>Section2Draft!O61</f>
        <v>ARCH 352.12</v>
      </c>
      <c r="N70" s="692" t="str">
        <f>Section2Draft!P61</f>
        <v>ARCH 338.12</v>
      </c>
    </row>
    <row r="71" spans="1:14" ht="20.100000000000001" customHeight="1" x14ac:dyDescent="0.35">
      <c r="A71" s="679"/>
      <c r="B71" s="686"/>
      <c r="C71" s="671" t="e">
        <f>VLOOKUP(C70,'Course List (program)'!$G$2:$L$100,2,FALSE)</f>
        <v>#N/A</v>
      </c>
      <c r="D71" s="671" t="e">
        <f>VLOOKUP(D70,'Course List (program)'!$G$2:$L$100,2,FALSE)</f>
        <v>#N/A</v>
      </c>
      <c r="E71" s="671" t="e">
        <f>VLOOKUP(E70,'Course List (program)'!$G$2:$L$100,2,FALSE)</f>
        <v>#N/A</v>
      </c>
      <c r="F71" s="671" t="str">
        <f>VLOOKUP(F70,'Course List (program)'!$G$2:$L$100,2,FALSE)</f>
        <v xml:space="preserve">Architectural Design Studio III </v>
      </c>
      <c r="G71" s="671" t="e">
        <f>VLOOKUP(G70,'Course List (program)'!$G$2:$L$100,2,FALSE)</f>
        <v>#N/A</v>
      </c>
      <c r="H71" s="679"/>
      <c r="I71" s="686"/>
      <c r="J71" s="671" t="e">
        <f>VLOOKUP(J70,'Course List (program)'!$G$2:$L$100,2,FALSE)</f>
        <v>#N/A</v>
      </c>
      <c r="K71" s="671" t="str">
        <f>VLOOKUP(K70,'Course List (program)'!$G$2:$L$100,2,FALSE)</f>
        <v xml:space="preserve">Environmental Control </v>
      </c>
      <c r="L71" s="671" t="e">
        <f>VLOOKUP(L70,'Course List (program)'!$G$2:$L$100,2,FALSE)</f>
        <v>#N/A</v>
      </c>
      <c r="M71" s="671" t="str">
        <f>VLOOKUP(M70,'Course List (program)'!$G$2:$L$100,2,FALSE)</f>
        <v>Architectural Design Studio IV</v>
      </c>
      <c r="N71" s="673" t="str">
        <f>VLOOKUP(N70,'Course List (program)'!$G$2:$L$100,2,FALSE)</f>
        <v xml:space="preserve">CAD for Architects II </v>
      </c>
    </row>
    <row r="72" spans="1:14" ht="20.100000000000001" customHeight="1" x14ac:dyDescent="0.35">
      <c r="A72" s="680"/>
      <c r="B72" s="685"/>
      <c r="C72" s="671" t="e">
        <f>VLOOKUP(C70,'Course List (program)'!$G$2:$L$100,3,FALSE)</f>
        <v>#N/A</v>
      </c>
      <c r="D72" s="671" t="e">
        <f>VLOOKUP(D70,'Course List (program)'!$G$2:$L$100,3,FALSE)</f>
        <v>#N/A</v>
      </c>
      <c r="E72" s="671" t="e">
        <f>VLOOKUP(E70,'Course List (program)'!$G$2:$L$100,3,FALSE)</f>
        <v>#N/A</v>
      </c>
      <c r="F72" s="671" t="str">
        <f>VLOOKUP(F70,'Course List (program)'!$G$2:$L$100,3,FALSE)</f>
        <v>Öğr. Gör. Ayla KARACABEY</v>
      </c>
      <c r="G72" s="671" t="e">
        <f>VLOOKUP(G70,'Course List (program)'!$G$2:$L$100,3,FALSE)</f>
        <v>#N/A</v>
      </c>
      <c r="H72" s="680"/>
      <c r="I72" s="685"/>
      <c r="J72" s="671" t="e">
        <f>VLOOKUP(J70,'Course List (program)'!$G$2:$L$100,3,FALSE)</f>
        <v>#N/A</v>
      </c>
      <c r="K72" s="671" t="str">
        <f>VLOOKUP(K70,'Course List (program)'!$G$2:$L$100,3,FALSE)</f>
        <v>Yrd. Doç. Dr. Kerem ERCOŞKUN</v>
      </c>
      <c r="L72" s="671" t="e">
        <f>VLOOKUP(L70,'Course List (program)'!$G$2:$L$100,3,FALSE)</f>
        <v>#N/A</v>
      </c>
      <c r="M72" s="671" t="str">
        <f>VLOOKUP(M70,'Course List (program)'!$G$2:$L$100,3,FALSE)</f>
        <v>Prof. Dr. Şahap ÇAKIN</v>
      </c>
      <c r="N72" s="673" t="str">
        <f>VLOOKUP(N70,'Course List (program)'!$G$2:$L$100,3,FALSE)</f>
        <v>Yrd. Doç. Dr. Togan TONG</v>
      </c>
    </row>
    <row r="73" spans="1:14" ht="20.100000000000001" customHeight="1" x14ac:dyDescent="0.35">
      <c r="A73" s="680"/>
      <c r="B73" s="685"/>
      <c r="C73" s="672" t="e">
        <f>VLOOKUP(C70,'Course List (program)'!$G$2:$L$100,6,FALSE)</f>
        <v>#N/A</v>
      </c>
      <c r="D73" s="672" t="e">
        <f>VLOOKUP(D70,'Course List (program)'!$G$2:$L$100,6,FALSE)</f>
        <v>#N/A</v>
      </c>
      <c r="E73" s="672" t="e">
        <f>VLOOKUP(E70,'Course List (program)'!$G$2:$L$100,6,FALSE)</f>
        <v>#N/A</v>
      </c>
      <c r="F73" s="672">
        <f>VLOOKUP(F70,'Course List (program)'!$G$2:$L$100,6,FALSE)</f>
        <v>0</v>
      </c>
      <c r="G73" s="672" t="e">
        <f>VLOOKUP(G70,'Course List (program)'!$G$2:$L$100,6,FALSE)</f>
        <v>#N/A</v>
      </c>
      <c r="H73" s="680"/>
      <c r="I73" s="685"/>
      <c r="J73" s="672" t="e">
        <f>VLOOKUP(J70,'Course List (program)'!$G$2:$L$100,6,FALSE)</f>
        <v>#N/A</v>
      </c>
      <c r="K73" s="672">
        <f>VLOOKUP(K70,'Course List (program)'!$G$2:$L$100,6,FALSE)</f>
        <v>0</v>
      </c>
      <c r="L73" s="672" t="e">
        <f>VLOOKUP(L70,'Course List (program)'!$G$2:$L$100,6,FALSE)</f>
        <v>#N/A</v>
      </c>
      <c r="M73" s="672">
        <f>VLOOKUP(M70,'Course List (program)'!$G$2:$L$100,6,FALSE)</f>
        <v>0</v>
      </c>
      <c r="N73" s="674" t="str">
        <f>VLOOKUP(N70,'Course List (program)'!$G$2:$L$100,6,FALSE)</f>
        <v>GSF.222</v>
      </c>
    </row>
    <row r="74" spans="1:14" s="693" customFormat="1" ht="20.100000000000001" customHeight="1" x14ac:dyDescent="0.35">
      <c r="A74" s="689">
        <v>0.66666666666666663</v>
      </c>
      <c r="B74" s="690">
        <v>8</v>
      </c>
      <c r="C74" s="691">
        <f>Section2Draft!$E$63</f>
        <v>0</v>
      </c>
      <c r="D74" s="691">
        <f>Section2Draft!F63</f>
        <v>0</v>
      </c>
      <c r="E74" s="691">
        <f>Section2Draft!G63</f>
        <v>0</v>
      </c>
      <c r="F74" s="691" t="str">
        <f>Section2Draft!H63</f>
        <v>ARCH 351.12</v>
      </c>
      <c r="G74" s="691">
        <f>Section2Draft!I63</f>
        <v>0</v>
      </c>
      <c r="H74" s="689">
        <v>0.66666666666666663</v>
      </c>
      <c r="I74" s="690">
        <v>8</v>
      </c>
      <c r="J74" s="691" t="str">
        <f>Section2Draft!L63</f>
        <v>HTR 302.0A</v>
      </c>
      <c r="K74" s="691" t="str">
        <f>Section2Draft!M63</f>
        <v>ARCH 307.01</v>
      </c>
      <c r="L74" s="691">
        <f>Section2Draft!N63</f>
        <v>0</v>
      </c>
      <c r="M74" s="691" t="str">
        <f>Section2Draft!O63</f>
        <v>ARCH 352.12</v>
      </c>
      <c r="N74" s="692" t="str">
        <f>Section2Draft!P63</f>
        <v>ARCH 338.12</v>
      </c>
    </row>
    <row r="75" spans="1:14" ht="20.100000000000001" customHeight="1" x14ac:dyDescent="0.35">
      <c r="A75" s="679"/>
      <c r="B75" s="686"/>
      <c r="C75" s="671" t="e">
        <f>VLOOKUP(C74,'Course List (program)'!$G$2:$L$100,2,FALSE)</f>
        <v>#N/A</v>
      </c>
      <c r="D75" s="671" t="e">
        <f>VLOOKUP(D74,'Course List (program)'!$G$2:$L$100,2,FALSE)</f>
        <v>#N/A</v>
      </c>
      <c r="E75" s="671" t="e">
        <f>VLOOKUP(E74,'Course List (program)'!$G$2:$L$100,2,FALSE)</f>
        <v>#N/A</v>
      </c>
      <c r="F75" s="671" t="str">
        <f>VLOOKUP(F74,'Course List (program)'!$G$2:$L$100,2,FALSE)</f>
        <v xml:space="preserve">Architectural Design Studio III </v>
      </c>
      <c r="G75" s="671" t="e">
        <f>VLOOKUP(G74,'Course List (program)'!$G$2:$L$100,2,FALSE)</f>
        <v>#N/A</v>
      </c>
      <c r="H75" s="679"/>
      <c r="I75" s="686"/>
      <c r="J75" s="671" t="str">
        <f>VLOOKUP(J74,'Course List (program)'!$G$2:$L$100,2,FALSE)</f>
        <v>History of Turkish Revolution II</v>
      </c>
      <c r="K75" s="671" t="str">
        <f>VLOOKUP(K74,'Course List (program)'!$G$2:$L$100,2,FALSE)</f>
        <v xml:space="preserve">Environmental Control </v>
      </c>
      <c r="L75" s="671" t="e">
        <f>VLOOKUP(L74,'Course List (program)'!$G$2:$L$100,2,FALSE)</f>
        <v>#N/A</v>
      </c>
      <c r="M75" s="671" t="str">
        <f>VLOOKUP(M74,'Course List (program)'!$G$2:$L$100,2,FALSE)</f>
        <v>Architectural Design Studio IV</v>
      </c>
      <c r="N75" s="673" t="str">
        <f>VLOOKUP(N74,'Course List (program)'!$G$2:$L$100,2,FALSE)</f>
        <v xml:space="preserve">CAD for Architects II </v>
      </c>
    </row>
    <row r="76" spans="1:14" ht="20.100000000000001" customHeight="1" x14ac:dyDescent="0.35">
      <c r="A76" s="680"/>
      <c r="B76" s="685"/>
      <c r="C76" s="671" t="e">
        <f>VLOOKUP(C74,'Course List (program)'!$G$2:$L$100,3,FALSE)</f>
        <v>#N/A</v>
      </c>
      <c r="D76" s="671" t="e">
        <f>VLOOKUP(D74,'Course List (program)'!$G$2:$L$100,3,FALSE)</f>
        <v>#N/A</v>
      </c>
      <c r="E76" s="671" t="e">
        <f>VLOOKUP(E74,'Course List (program)'!$G$2:$L$100,3,FALSE)</f>
        <v>#N/A</v>
      </c>
      <c r="F76" s="671" t="str">
        <f>VLOOKUP(F74,'Course List (program)'!$G$2:$L$100,3,FALSE)</f>
        <v>Öğr. Gör. Ayla KARACABEY</v>
      </c>
      <c r="G76" s="671" t="e">
        <f>VLOOKUP(G74,'Course List (program)'!$G$2:$L$100,3,FALSE)</f>
        <v>#N/A</v>
      </c>
      <c r="H76" s="680"/>
      <c r="I76" s="685"/>
      <c r="J76" s="671" t="str">
        <f>VLOOKUP(J74,'Course List (program)'!$G$2:$L$100,3,FALSE)</f>
        <v>Rectorate4</v>
      </c>
      <c r="K76" s="671" t="str">
        <f>VLOOKUP(K74,'Course List (program)'!$G$2:$L$100,3,FALSE)</f>
        <v>Yrd. Doç. Dr. Kerem ERCOŞKUN</v>
      </c>
      <c r="L76" s="671" t="e">
        <f>VLOOKUP(L74,'Course List (program)'!$G$2:$L$100,3,FALSE)</f>
        <v>#N/A</v>
      </c>
      <c r="M76" s="671" t="str">
        <f>VLOOKUP(M74,'Course List (program)'!$G$2:$L$100,3,FALSE)</f>
        <v>Prof. Dr. Şahap ÇAKIN</v>
      </c>
      <c r="N76" s="673" t="str">
        <f>VLOOKUP(N74,'Course List (program)'!$G$2:$L$100,3,FALSE)</f>
        <v>Yrd. Doç. Dr. Togan TONG</v>
      </c>
    </row>
    <row r="77" spans="1:14" ht="20.100000000000001" customHeight="1" x14ac:dyDescent="0.35">
      <c r="A77" s="680"/>
      <c r="B77" s="685"/>
      <c r="C77" s="672" t="e">
        <f>VLOOKUP(C74,'Course List (program)'!$G$2:$L$100,6,FALSE)</f>
        <v>#N/A</v>
      </c>
      <c r="D77" s="672" t="e">
        <f>VLOOKUP(D74,'Course List (program)'!$G$2:$L$100,6,FALSE)</f>
        <v>#N/A</v>
      </c>
      <c r="E77" s="672" t="e">
        <f>VLOOKUP(E74,'Course List (program)'!$G$2:$L$100,6,FALSE)</f>
        <v>#N/A</v>
      </c>
      <c r="F77" s="672">
        <f>VLOOKUP(F74,'Course List (program)'!$G$2:$L$100,6,FALSE)</f>
        <v>0</v>
      </c>
      <c r="G77" s="672" t="e">
        <f>VLOOKUP(G74,'Course List (program)'!$G$2:$L$100,6,FALSE)</f>
        <v>#N/A</v>
      </c>
      <c r="H77" s="680"/>
      <c r="I77" s="685"/>
      <c r="J77" s="672">
        <f>VLOOKUP(J74,'Course List (program)'!$G$2:$L$100,6,FALSE)</f>
        <v>0</v>
      </c>
      <c r="K77" s="672">
        <f>VLOOKUP(K74,'Course List (program)'!$G$2:$L$100,6,FALSE)</f>
        <v>0</v>
      </c>
      <c r="L77" s="672" t="e">
        <f>VLOOKUP(L74,'Course List (program)'!$G$2:$L$100,6,FALSE)</f>
        <v>#N/A</v>
      </c>
      <c r="M77" s="672">
        <f>VLOOKUP(M74,'Course List (program)'!$G$2:$L$100,6,FALSE)</f>
        <v>0</v>
      </c>
      <c r="N77" s="674" t="str">
        <f>VLOOKUP(N74,'Course List (program)'!$G$2:$L$100,6,FALSE)</f>
        <v>GSF.222</v>
      </c>
    </row>
    <row r="78" spans="1:14" s="693" customFormat="1" ht="20.100000000000001" customHeight="1" x14ac:dyDescent="0.35">
      <c r="A78" s="689">
        <v>0.70833333333333337</v>
      </c>
      <c r="B78" s="690">
        <v>9</v>
      </c>
      <c r="C78" s="691">
        <f>Section2Draft!$E$65</f>
        <v>0</v>
      </c>
      <c r="D78" s="691">
        <f>Section2Draft!F65</f>
        <v>0</v>
      </c>
      <c r="E78" s="691">
        <f>Section2Draft!G65</f>
        <v>0</v>
      </c>
      <c r="F78" s="691" t="str">
        <f>Section2Draft!H65</f>
        <v>ARCH 351.12</v>
      </c>
      <c r="G78" s="691">
        <f>Section2Draft!I65</f>
        <v>0</v>
      </c>
      <c r="H78" s="689">
        <v>0.70833333333333337</v>
      </c>
      <c r="I78" s="690">
        <v>9</v>
      </c>
      <c r="J78" s="691" t="str">
        <f>Section2Draft!L65</f>
        <v>HTR 302.0A</v>
      </c>
      <c r="K78" s="691">
        <f>Section2Draft!M65</f>
        <v>0</v>
      </c>
      <c r="L78" s="691">
        <f>Section2Draft!N65</f>
        <v>0</v>
      </c>
      <c r="M78" s="691" t="str">
        <f>Section2Draft!O65</f>
        <v>ARCH 352.12</v>
      </c>
      <c r="N78" s="692" t="str">
        <f>Section2Draft!P65</f>
        <v>ARCH 338.12</v>
      </c>
    </row>
    <row r="79" spans="1:14" ht="20.100000000000001" customHeight="1" x14ac:dyDescent="0.35">
      <c r="A79" s="679"/>
      <c r="B79" s="686"/>
      <c r="C79" s="671" t="e">
        <f>VLOOKUP(C78,'Course List (program)'!$G$2:$L$100,2,FALSE)</f>
        <v>#N/A</v>
      </c>
      <c r="D79" s="671" t="e">
        <f>VLOOKUP(D78,'Course List (program)'!$G$2:$L$100,2,FALSE)</f>
        <v>#N/A</v>
      </c>
      <c r="E79" s="671" t="e">
        <f>VLOOKUP(E78,'Course List (program)'!$G$2:$L$100,2,FALSE)</f>
        <v>#N/A</v>
      </c>
      <c r="F79" s="671" t="str">
        <f>VLOOKUP(F78,'Course List (program)'!$G$2:$L$100,2,FALSE)</f>
        <v xml:space="preserve">Architectural Design Studio III </v>
      </c>
      <c r="G79" s="671" t="e">
        <f>VLOOKUP(G78,'Course List (program)'!$G$2:$L$100,2,FALSE)</f>
        <v>#N/A</v>
      </c>
      <c r="H79" s="679"/>
      <c r="I79" s="686"/>
      <c r="J79" s="671" t="str">
        <f>VLOOKUP(J78,'Course List (program)'!$G$2:$L$100,2,FALSE)</f>
        <v>History of Turkish Revolution II</v>
      </c>
      <c r="K79" s="671" t="e">
        <f>VLOOKUP(K78,'Course List (program)'!$G$2:$L$100,2,FALSE)</f>
        <v>#N/A</v>
      </c>
      <c r="L79" s="671" t="e">
        <f>VLOOKUP(L78,'Course List (program)'!$G$2:$L$100,2,FALSE)</f>
        <v>#N/A</v>
      </c>
      <c r="M79" s="671" t="str">
        <f>VLOOKUP(M78,'Course List (program)'!$G$2:$L$100,2,FALSE)</f>
        <v>Architectural Design Studio IV</v>
      </c>
      <c r="N79" s="673" t="str">
        <f>VLOOKUP(N78,'Course List (program)'!$G$2:$L$100,2,FALSE)</f>
        <v xml:space="preserve">CAD for Architects II </v>
      </c>
    </row>
    <row r="80" spans="1:14" ht="20.100000000000001" customHeight="1" x14ac:dyDescent="0.35">
      <c r="A80" s="680"/>
      <c r="B80" s="685"/>
      <c r="C80" s="671" t="e">
        <f>VLOOKUP(C78,'Course List (program)'!$G$2:$L$100,3,FALSE)</f>
        <v>#N/A</v>
      </c>
      <c r="D80" s="671" t="e">
        <f>VLOOKUP(D78,'Course List (program)'!$G$2:$L$100,3,FALSE)</f>
        <v>#N/A</v>
      </c>
      <c r="E80" s="671" t="e">
        <f>VLOOKUP(E78,'Course List (program)'!$G$2:$L$100,3,FALSE)</f>
        <v>#N/A</v>
      </c>
      <c r="F80" s="671" t="str">
        <f>VLOOKUP(F78,'Course List (program)'!$G$2:$L$100,3,FALSE)</f>
        <v>Öğr. Gör. Ayla KARACABEY</v>
      </c>
      <c r="G80" s="671" t="e">
        <f>VLOOKUP(G78,'Course List (program)'!$G$2:$L$100,3,FALSE)</f>
        <v>#N/A</v>
      </c>
      <c r="H80" s="680"/>
      <c r="I80" s="685"/>
      <c r="J80" s="671" t="str">
        <f>VLOOKUP(J78,'Course List (program)'!$G$2:$L$100,3,FALSE)</f>
        <v>Rectorate4</v>
      </c>
      <c r="K80" s="671" t="e">
        <f>VLOOKUP(K78,'Course List (program)'!$G$2:$L$100,3,FALSE)</f>
        <v>#N/A</v>
      </c>
      <c r="L80" s="671" t="e">
        <f>VLOOKUP(L78,'Course List (program)'!$G$2:$L$100,3,FALSE)</f>
        <v>#N/A</v>
      </c>
      <c r="M80" s="671" t="str">
        <f>VLOOKUP(M78,'Course List (program)'!$G$2:$L$100,3,FALSE)</f>
        <v>Prof. Dr. Şahap ÇAKIN</v>
      </c>
      <c r="N80" s="673" t="str">
        <f>VLOOKUP(N78,'Course List (program)'!$G$2:$L$100,3,FALSE)</f>
        <v>Yrd. Doç. Dr. Togan TONG</v>
      </c>
    </row>
    <row r="81" spans="1:28" ht="20.100000000000001" customHeight="1" x14ac:dyDescent="0.35">
      <c r="A81" s="680"/>
      <c r="B81" s="685"/>
      <c r="C81" s="672" t="e">
        <f>VLOOKUP(C78,'Course List (program)'!$G$2:$L$100,6,FALSE)</f>
        <v>#N/A</v>
      </c>
      <c r="D81" s="672" t="e">
        <f>VLOOKUP(D78,'Course List (program)'!$G$2:$L$100,6,FALSE)</f>
        <v>#N/A</v>
      </c>
      <c r="E81" s="672" t="e">
        <f>VLOOKUP(E78,'Course List (program)'!$G$2:$L$100,6,FALSE)</f>
        <v>#N/A</v>
      </c>
      <c r="F81" s="672">
        <f>VLOOKUP(F78,'Course List (program)'!$G$2:$L$100,6,FALSE)</f>
        <v>0</v>
      </c>
      <c r="G81" s="672" t="e">
        <f>VLOOKUP(G78,'Course List (program)'!$G$2:$L$100,6,FALSE)</f>
        <v>#N/A</v>
      </c>
      <c r="H81" s="680"/>
      <c r="I81" s="685"/>
      <c r="J81" s="672">
        <f>VLOOKUP(J78,'Course List (program)'!$G$2:$L$100,6,FALSE)</f>
        <v>0</v>
      </c>
      <c r="K81" s="672" t="e">
        <f>VLOOKUP(K78,'Course List (program)'!$G$2:$L$100,6,FALSE)</f>
        <v>#N/A</v>
      </c>
      <c r="L81" s="672" t="e">
        <f>VLOOKUP(L78,'Course List (program)'!$G$2:$L$100,6,FALSE)</f>
        <v>#N/A</v>
      </c>
      <c r="M81" s="672">
        <f>VLOOKUP(M78,'Course List (program)'!$G$2:$L$100,6,FALSE)</f>
        <v>0</v>
      </c>
      <c r="N81" s="674" t="str">
        <f>VLOOKUP(N78,'Course List (program)'!$G$2:$L$100,6,FALSE)</f>
        <v>GSF.222</v>
      </c>
    </row>
    <row r="82" spans="1:28" s="693" customFormat="1" ht="20.100000000000001" customHeight="1" x14ac:dyDescent="0.35">
      <c r="A82" s="695">
        <v>0.75</v>
      </c>
      <c r="B82" s="696">
        <v>10</v>
      </c>
      <c r="C82" s="691">
        <f>Section2Draft!$E$67</f>
        <v>0</v>
      </c>
      <c r="D82" s="691">
        <f>Section2Draft!F67</f>
        <v>0</v>
      </c>
      <c r="E82" s="691">
        <f>Section2Draft!G67</f>
        <v>0</v>
      </c>
      <c r="F82" s="691">
        <f>Section2Draft!H67</f>
        <v>0</v>
      </c>
      <c r="G82" s="691">
        <f>Section2Draft!I67</f>
        <v>0</v>
      </c>
      <c r="H82" s="695">
        <v>0.75</v>
      </c>
      <c r="I82" s="696">
        <v>10</v>
      </c>
      <c r="J82" s="691">
        <f>Section2Draft!L67</f>
        <v>0</v>
      </c>
      <c r="K82" s="691">
        <f>Section2Draft!M67</f>
        <v>0</v>
      </c>
      <c r="L82" s="691">
        <f>Section2Draft!N67</f>
        <v>0</v>
      </c>
      <c r="M82" s="691">
        <f>Section2Draft!O67</f>
        <v>0</v>
      </c>
      <c r="N82" s="692">
        <f>Section2Draft!P67</f>
        <v>0</v>
      </c>
    </row>
    <row r="83" spans="1:28" ht="20.100000000000001" customHeight="1" x14ac:dyDescent="0.35">
      <c r="A83" s="681"/>
      <c r="B83" s="686"/>
      <c r="C83" s="671" t="e">
        <f>VLOOKUP(C82,'Course List (program)'!$G$2:$L$100,2,FALSE)</f>
        <v>#N/A</v>
      </c>
      <c r="D83" s="671" t="e">
        <f>VLOOKUP(D82,'Course List (program)'!$G$2:$L$100,2,FALSE)</f>
        <v>#N/A</v>
      </c>
      <c r="E83" s="671" t="e">
        <f>VLOOKUP(E82,'Course List (program)'!$G$2:$L$100,2,FALSE)</f>
        <v>#N/A</v>
      </c>
      <c r="F83" s="671" t="e">
        <f>VLOOKUP(F82,'Course List (program)'!$G$2:$L$100,2,FALSE)</f>
        <v>#N/A</v>
      </c>
      <c r="G83" s="671" t="e">
        <f>VLOOKUP(G82,'Course List (program)'!$G$2:$L$100,2,FALSE)</f>
        <v>#N/A</v>
      </c>
      <c r="H83" s="681"/>
      <c r="I83" s="686"/>
      <c r="J83" s="671" t="e">
        <f>VLOOKUP(J82,'Course List (program)'!$G$2:$L$100,2,FALSE)</f>
        <v>#N/A</v>
      </c>
      <c r="K83" s="671" t="e">
        <f>VLOOKUP(K82,'Course List (program)'!$G$2:$L$100,2,FALSE)</f>
        <v>#N/A</v>
      </c>
      <c r="L83" s="671" t="e">
        <f>VLOOKUP(L82,'Course List (program)'!$G$2:$L$100,2,FALSE)</f>
        <v>#N/A</v>
      </c>
      <c r="M83" s="671" t="e">
        <f>VLOOKUP(M82,'Course List (program)'!$G$2:$L$100,2,FALSE)</f>
        <v>#N/A</v>
      </c>
      <c r="N83" s="673" t="e">
        <f>VLOOKUP(N82,'Course List (program)'!$G$2:$L$100,2,FALSE)</f>
        <v>#N/A</v>
      </c>
    </row>
    <row r="84" spans="1:28" ht="20.100000000000001" customHeight="1" x14ac:dyDescent="0.35">
      <c r="A84" s="681"/>
      <c r="B84" s="686"/>
      <c r="C84" s="671" t="e">
        <f>VLOOKUP(C82,'Course List (program)'!$G$2:$L$100,3,FALSE)</f>
        <v>#N/A</v>
      </c>
      <c r="D84" s="671" t="e">
        <f>VLOOKUP(D82,'Course List (program)'!$G$2:$L$100,3,FALSE)</f>
        <v>#N/A</v>
      </c>
      <c r="E84" s="671" t="e">
        <f>VLOOKUP(E82,'Course List (program)'!$G$2:$L$100,3,FALSE)</f>
        <v>#N/A</v>
      </c>
      <c r="F84" s="671" t="e">
        <f>VLOOKUP(F82,'Course List (program)'!$G$2:$L$100,3,FALSE)</f>
        <v>#N/A</v>
      </c>
      <c r="G84" s="671" t="e">
        <f>VLOOKUP(G82,'Course List (program)'!$G$2:$L$100,3,FALSE)</f>
        <v>#N/A</v>
      </c>
      <c r="H84" s="681"/>
      <c r="I84" s="686"/>
      <c r="J84" s="671" t="e">
        <f>VLOOKUP(J82,'Course List (program)'!$G$2:$L$100,3,FALSE)</f>
        <v>#N/A</v>
      </c>
      <c r="K84" s="671" t="e">
        <f>VLOOKUP(K82,'Course List (program)'!$G$2:$L$100,3,FALSE)</f>
        <v>#N/A</v>
      </c>
      <c r="L84" s="671" t="e">
        <f>VLOOKUP(L82,'Course List (program)'!$G$2:$L$100,3,FALSE)</f>
        <v>#N/A</v>
      </c>
      <c r="M84" s="671" t="e">
        <f>VLOOKUP(M82,'Course List (program)'!$G$2:$L$100,3,FALSE)</f>
        <v>#N/A</v>
      </c>
      <c r="N84" s="673" t="e">
        <f>VLOOKUP(N82,'Course List (program)'!$G$2:$L$100,3,FALSE)</f>
        <v>#N/A</v>
      </c>
    </row>
    <row r="85" spans="1:28" ht="20.100000000000001" customHeight="1" thickBot="1" x14ac:dyDescent="0.4">
      <c r="A85" s="682"/>
      <c r="B85" s="687"/>
      <c r="C85" s="675" t="e">
        <f>VLOOKUP(C82,'Course List (program)'!$G$2:$L$100,6,FALSE)</f>
        <v>#N/A</v>
      </c>
      <c r="D85" s="675" t="e">
        <f>VLOOKUP(D82,'Course List (program)'!$G$2:$L$100,6,FALSE)</f>
        <v>#N/A</v>
      </c>
      <c r="E85" s="675" t="e">
        <f>VLOOKUP(E82,'Course List (program)'!$G$2:$L$100,6,FALSE)</f>
        <v>#N/A</v>
      </c>
      <c r="F85" s="675" t="e">
        <f>VLOOKUP(F82,'Course List (program)'!$G$2:$L$100,6,FALSE)</f>
        <v>#N/A</v>
      </c>
      <c r="G85" s="675" t="e">
        <f>VLOOKUP(G82,'Course List (program)'!$G$2:$L$100,6,FALSE)</f>
        <v>#N/A</v>
      </c>
      <c r="H85" s="682"/>
      <c r="I85" s="687"/>
      <c r="J85" s="675" t="e">
        <f>VLOOKUP(J82,'Course List (program)'!$G$2:$L$100,6,FALSE)</f>
        <v>#N/A</v>
      </c>
      <c r="K85" s="675" t="e">
        <f>VLOOKUP(K82,'Course List (program)'!$G$2:$L$100,6,FALSE)</f>
        <v>#N/A</v>
      </c>
      <c r="L85" s="675" t="e">
        <f>VLOOKUP(L82,'Course List (program)'!$G$2:$L$100,6,FALSE)</f>
        <v>#N/A</v>
      </c>
      <c r="M85" s="675" t="e">
        <f>VLOOKUP(M82,'Course List (program)'!$G$2:$L$100,6,FALSE)</f>
        <v>#N/A</v>
      </c>
      <c r="N85" s="676" t="e">
        <f>VLOOKUP(N82,'Course List (program)'!$G$2:$L$100,6,FALSE)</f>
        <v>#N/A</v>
      </c>
    </row>
    <row r="86" spans="1:28" ht="39.950000000000003" customHeight="1" thickBot="1" x14ac:dyDescent="0.55000000000000004">
      <c r="A86" s="677" t="s">
        <v>744</v>
      </c>
      <c r="B86" s="684"/>
      <c r="C86" s="666"/>
      <c r="D86" s="381"/>
      <c r="E86" s="381"/>
      <c r="F86" s="697" t="str">
        <f>Section1Program!A1</f>
        <v>2009 / 2010 - SPRING TERM</v>
      </c>
      <c r="G86" s="701" t="s">
        <v>749</v>
      </c>
      <c r="H86" s="677" t="s">
        <v>744</v>
      </c>
      <c r="I86" s="684"/>
      <c r="J86" s="666"/>
      <c r="M86" s="697" t="str">
        <f>Section1Program!A1</f>
        <v>2009 / 2010 - SPRING TERM</v>
      </c>
      <c r="N86" s="701" t="s">
        <v>750</v>
      </c>
    </row>
    <row r="87" spans="1:28" s="700" customFormat="1" ht="30" customHeight="1" x14ac:dyDescent="0.3">
      <c r="A87" s="1068" t="s">
        <v>734</v>
      </c>
      <c r="B87" s="1069"/>
      <c r="C87" s="698" t="s">
        <v>148</v>
      </c>
      <c r="D87" s="698" t="s">
        <v>149</v>
      </c>
      <c r="E87" s="698" t="s">
        <v>150</v>
      </c>
      <c r="F87" s="698" t="s">
        <v>151</v>
      </c>
      <c r="G87" s="699" t="s">
        <v>152</v>
      </c>
      <c r="H87" s="1068" t="s">
        <v>730</v>
      </c>
      <c r="I87" s="1069"/>
      <c r="J87" s="698" t="s">
        <v>148</v>
      </c>
      <c r="K87" s="698" t="s">
        <v>149</v>
      </c>
      <c r="L87" s="698" t="s">
        <v>150</v>
      </c>
      <c r="M87" s="698" t="s">
        <v>151</v>
      </c>
      <c r="N87" s="699" t="s">
        <v>152</v>
      </c>
    </row>
    <row r="88" spans="1:28" ht="30" customHeight="1" x14ac:dyDescent="0.25">
      <c r="A88" s="1070"/>
      <c r="B88" s="1071"/>
      <c r="C88" s="667">
        <v>1</v>
      </c>
      <c r="D88" s="667">
        <v>2</v>
      </c>
      <c r="E88" s="667">
        <v>3</v>
      </c>
      <c r="F88" s="667">
        <v>4</v>
      </c>
      <c r="G88" s="668">
        <v>5</v>
      </c>
      <c r="H88" s="1070"/>
      <c r="I88" s="1071"/>
      <c r="J88" s="667">
        <v>1</v>
      </c>
      <c r="K88" s="667">
        <v>2</v>
      </c>
      <c r="L88" s="667">
        <v>3</v>
      </c>
      <c r="M88" s="667">
        <v>4</v>
      </c>
      <c r="N88" s="668">
        <v>5</v>
      </c>
      <c r="AB88" s="669" t="s">
        <v>388</v>
      </c>
    </row>
    <row r="89" spans="1:28" s="693" customFormat="1" ht="20.100000000000001" customHeight="1" x14ac:dyDescent="0.35">
      <c r="A89" s="689">
        <v>0.375</v>
      </c>
      <c r="B89" s="690">
        <v>1</v>
      </c>
      <c r="C89" s="691">
        <f>Section3Draft!E49</f>
        <v>0</v>
      </c>
      <c r="D89" s="691">
        <f>Section3Draft!F49</f>
        <v>0</v>
      </c>
      <c r="E89" s="691">
        <f>Section3Draft!G49</f>
        <v>0</v>
      </c>
      <c r="F89" s="691">
        <f>Section3Draft!H49</f>
        <v>0</v>
      </c>
      <c r="G89" s="691">
        <f>Section3Draft!I49</f>
        <v>0</v>
      </c>
      <c r="H89" s="689">
        <v>0.375</v>
      </c>
      <c r="I89" s="690">
        <v>1</v>
      </c>
      <c r="J89" s="691">
        <f>Section3Draft!L49</f>
        <v>0</v>
      </c>
      <c r="K89" s="691">
        <f>Section3Draft!M49</f>
        <v>0</v>
      </c>
      <c r="L89" s="691">
        <f>Section3Draft!N49</f>
        <v>0</v>
      </c>
      <c r="M89" s="691" t="str">
        <f>Section3Draft!O49</f>
        <v>ARCH 352.13</v>
      </c>
      <c r="N89" s="692">
        <f>Section3Draft!P49</f>
        <v>0</v>
      </c>
      <c r="AB89" s="694" t="s">
        <v>389</v>
      </c>
    </row>
    <row r="90" spans="1:28" ht="20.100000000000001" customHeight="1" x14ac:dyDescent="0.35">
      <c r="A90" s="678"/>
      <c r="B90" s="685"/>
      <c r="C90" s="671" t="e">
        <f>VLOOKUP(C89,'Course List (program)'!$G$2:$L$100,2,FALSE)</f>
        <v>#N/A</v>
      </c>
      <c r="D90" s="671" t="e">
        <f>VLOOKUP(D89,'Course List (program)'!$G$2:$L$100,2,FALSE)</f>
        <v>#N/A</v>
      </c>
      <c r="E90" s="671" t="e">
        <f>VLOOKUP(E89,'Course List (program)'!$G$2:$L$100,2,FALSE)</f>
        <v>#N/A</v>
      </c>
      <c r="F90" s="671" t="e">
        <f>VLOOKUP(F89,'Course List (program)'!$G$2:$L$100,2,FALSE)</f>
        <v>#N/A</v>
      </c>
      <c r="G90" s="671" t="e">
        <f>VLOOKUP(G89,'Course List (program)'!$G$2:$L$100,2,FALSE)</f>
        <v>#N/A</v>
      </c>
      <c r="H90" s="678"/>
      <c r="I90" s="685"/>
      <c r="J90" s="671" t="e">
        <f>VLOOKUP(J89,'Course List (program)'!$G$2:$L$100,2,FALSE)</f>
        <v>#N/A</v>
      </c>
      <c r="K90" s="671" t="e">
        <f>VLOOKUP(K89,'Course List (program)'!$G$2:$L$100,2,FALSE)</f>
        <v>#N/A</v>
      </c>
      <c r="L90" s="671" t="e">
        <f>VLOOKUP(L89,'Course List (program)'!$G$2:$L$100,2,FALSE)</f>
        <v>#N/A</v>
      </c>
      <c r="M90" s="671" t="str">
        <f>VLOOKUP(M89,'Course List (program)'!$G$2:$L$100,2,FALSE)</f>
        <v>Architectural Design Studio IV</v>
      </c>
      <c r="N90" s="673" t="e">
        <f>VLOOKUP(N89,'Course List (program)'!$G$2:$L$100,2,FALSE)</f>
        <v>#N/A</v>
      </c>
      <c r="AB90" s="669"/>
    </row>
    <row r="91" spans="1:28" ht="20.100000000000001" customHeight="1" x14ac:dyDescent="0.35">
      <c r="A91" s="678"/>
      <c r="B91" s="685"/>
      <c r="C91" s="671" t="e">
        <f>VLOOKUP(C89,'Course List (program)'!$G$2:$L$100,3,FALSE)</f>
        <v>#N/A</v>
      </c>
      <c r="D91" s="671" t="e">
        <f>VLOOKUP(D89,'Course List (program)'!$G$2:$L$100,3,FALSE)</f>
        <v>#N/A</v>
      </c>
      <c r="E91" s="671" t="e">
        <f>VLOOKUP(E89,'Course List (program)'!$G$2:$L$100,3,FALSE)</f>
        <v>#N/A</v>
      </c>
      <c r="F91" s="671" t="e">
        <f>VLOOKUP(F89,'Course List (program)'!$G$2:$L$100,3,FALSE)</f>
        <v>#N/A</v>
      </c>
      <c r="G91" s="671" t="e">
        <f>VLOOKUP(G89,'Course List (program)'!$G$2:$L$100,3,FALSE)</f>
        <v>#N/A</v>
      </c>
      <c r="H91" s="678"/>
      <c r="I91" s="685"/>
      <c r="J91" s="671" t="e">
        <f>VLOOKUP(J89,'Course List (program)'!$G$2:$L$100,3,FALSE)</f>
        <v>#N/A</v>
      </c>
      <c r="K91" s="671" t="e">
        <f>VLOOKUP(K89,'Course List (program)'!$G$2:$L$100,3,FALSE)</f>
        <v>#N/A</v>
      </c>
      <c r="L91" s="671" t="e">
        <f>VLOOKUP(L89,'Course List (program)'!$G$2:$L$100,3,FALSE)</f>
        <v>#N/A</v>
      </c>
      <c r="M91" s="671" t="str">
        <f>VLOOKUP(M89,'Course List (program)'!$G$2:$L$100,3,FALSE)</f>
        <v>Öğr. Gör. Erdal ÖZYURT</v>
      </c>
      <c r="N91" s="673" t="e">
        <f>VLOOKUP(N89,'Course List (program)'!$G$2:$L$100,3,FALSE)</f>
        <v>#N/A</v>
      </c>
      <c r="AB91" s="669"/>
    </row>
    <row r="92" spans="1:28" ht="20.100000000000001" customHeight="1" x14ac:dyDescent="0.35">
      <c r="A92" s="679"/>
      <c r="B92" s="686"/>
      <c r="C92" s="672" t="e">
        <f>VLOOKUP(C89,'Course List (program)'!$G$2:$L$100,6,FALSE)</f>
        <v>#N/A</v>
      </c>
      <c r="D92" s="672" t="e">
        <f>VLOOKUP(D89,'Course List (program)'!$G$2:$L$100,6,FALSE)</f>
        <v>#N/A</v>
      </c>
      <c r="E92" s="672" t="e">
        <f>VLOOKUP(E89,'Course List (program)'!$G$2:$L$100,6,FALSE)</f>
        <v>#N/A</v>
      </c>
      <c r="F92" s="672" t="e">
        <f>VLOOKUP(F89,'Course List (program)'!$G$2:$L$100,6,FALSE)</f>
        <v>#N/A</v>
      </c>
      <c r="G92" s="672" t="e">
        <f>VLOOKUP(G89,'Course List (program)'!$G$2:$L$100,6,FALSE)</f>
        <v>#N/A</v>
      </c>
      <c r="H92" s="679"/>
      <c r="I92" s="686"/>
      <c r="J92" s="672" t="e">
        <f>VLOOKUP(J89,'Course List (program)'!$G$2:$L$100,6,FALSE)</f>
        <v>#N/A</v>
      </c>
      <c r="K92" s="672" t="e">
        <f>VLOOKUP(K89,'Course List (program)'!$G$2:$L$100,6,FALSE)</f>
        <v>#N/A</v>
      </c>
      <c r="L92" s="672" t="e">
        <f>VLOOKUP(L89,'Course List (program)'!$G$2:$L$100,6,FALSE)</f>
        <v>#N/A</v>
      </c>
      <c r="M92" s="672">
        <f>VLOOKUP(M89,'Course List (program)'!$G$2:$L$100,6,FALSE)</f>
        <v>0</v>
      </c>
      <c r="N92" s="674" t="e">
        <f>VLOOKUP(N89,'Course List (program)'!$G$2:$L$100,6,FALSE)</f>
        <v>#N/A</v>
      </c>
      <c r="AB92" s="669" t="s">
        <v>390</v>
      </c>
    </row>
    <row r="93" spans="1:28" s="693" customFormat="1" ht="20.100000000000001" customHeight="1" x14ac:dyDescent="0.35">
      <c r="A93" s="689">
        <v>0.41666666666666669</v>
      </c>
      <c r="B93" s="690">
        <v>2</v>
      </c>
      <c r="C93" s="691">
        <f>Section3Draft!E51</f>
        <v>0</v>
      </c>
      <c r="D93" s="691">
        <f>Section3Draft!F51</f>
        <v>0</v>
      </c>
      <c r="E93" s="691">
        <f>Section3Draft!G51</f>
        <v>0</v>
      </c>
      <c r="F93" s="691">
        <f>Section3Draft!H51</f>
        <v>0</v>
      </c>
      <c r="G93" s="691">
        <f>Section3Draft!I51</f>
        <v>0</v>
      </c>
      <c r="H93" s="689">
        <v>0.41666666666666669</v>
      </c>
      <c r="I93" s="690">
        <v>2</v>
      </c>
      <c r="J93" s="691">
        <f>Section3Draft!L51</f>
        <v>0</v>
      </c>
      <c r="K93" s="691">
        <f>Section3Draft!M51</f>
        <v>0</v>
      </c>
      <c r="L93" s="691">
        <f>Section3Draft!N51</f>
        <v>0</v>
      </c>
      <c r="M93" s="691" t="str">
        <f>Section3Draft!O51</f>
        <v>ARCH 352.13</v>
      </c>
      <c r="N93" s="692">
        <f>Section3Draft!P51</f>
        <v>0</v>
      </c>
      <c r="AB93" s="694" t="s">
        <v>391</v>
      </c>
    </row>
    <row r="94" spans="1:28" ht="20.100000000000001" customHeight="1" x14ac:dyDescent="0.35">
      <c r="A94" s="679"/>
      <c r="B94" s="686"/>
      <c r="C94" s="671" t="e">
        <f>VLOOKUP(C93,'Course List (program)'!$G$2:$L$100,2,FALSE)</f>
        <v>#N/A</v>
      </c>
      <c r="D94" s="671" t="e">
        <f>VLOOKUP(D93,'Course List (program)'!$G$2:$L$100,2,FALSE)</f>
        <v>#N/A</v>
      </c>
      <c r="E94" s="671" t="e">
        <f>VLOOKUP(E93,'Course List (program)'!$G$2:$L$100,2,FALSE)</f>
        <v>#N/A</v>
      </c>
      <c r="F94" s="671" t="e">
        <f>VLOOKUP(F93,'Course List (program)'!$G$2:$L$100,2,FALSE)</f>
        <v>#N/A</v>
      </c>
      <c r="G94" s="671" t="e">
        <f>VLOOKUP(G93,'Course List (program)'!$G$2:$L$100,2,FALSE)</f>
        <v>#N/A</v>
      </c>
      <c r="H94" s="679"/>
      <c r="I94" s="686"/>
      <c r="J94" s="671" t="e">
        <f>VLOOKUP(J93,'Course List (program)'!$G$2:$L$100,2,FALSE)</f>
        <v>#N/A</v>
      </c>
      <c r="K94" s="671" t="e">
        <f>VLOOKUP(K93,'Course List (program)'!$G$2:$L$100,2,FALSE)</f>
        <v>#N/A</v>
      </c>
      <c r="L94" s="671" t="e">
        <f>VLOOKUP(L93,'Course List (program)'!$G$2:$L$100,2,FALSE)</f>
        <v>#N/A</v>
      </c>
      <c r="M94" s="671" t="str">
        <f>VLOOKUP(M93,'Course List (program)'!$G$2:$L$100,2,FALSE)</f>
        <v>Architectural Design Studio IV</v>
      </c>
      <c r="N94" s="673" t="e">
        <f>VLOOKUP(N93,'Course List (program)'!$G$2:$L$100,2,FALSE)</f>
        <v>#N/A</v>
      </c>
    </row>
    <row r="95" spans="1:28" ht="20.100000000000001" customHeight="1" x14ac:dyDescent="0.35">
      <c r="A95" s="680"/>
      <c r="B95" s="685"/>
      <c r="C95" s="671" t="e">
        <f>VLOOKUP(C93,'Course List (program)'!$G$2:$L$100,3,FALSE)</f>
        <v>#N/A</v>
      </c>
      <c r="D95" s="671" t="e">
        <f>VLOOKUP(D93,'Course List (program)'!$G$2:$L$100,3,FALSE)</f>
        <v>#N/A</v>
      </c>
      <c r="E95" s="671" t="e">
        <f>VLOOKUP(E93,'Course List (program)'!$G$2:$L$100,3,FALSE)</f>
        <v>#N/A</v>
      </c>
      <c r="F95" s="671" t="e">
        <f>VLOOKUP(F93,'Course List (program)'!$G$2:$L$100,3,FALSE)</f>
        <v>#N/A</v>
      </c>
      <c r="G95" s="671" t="e">
        <f>VLOOKUP(G93,'Course List (program)'!$G$2:$L$100,3,FALSE)</f>
        <v>#N/A</v>
      </c>
      <c r="H95" s="680"/>
      <c r="I95" s="685"/>
      <c r="J95" s="671" t="e">
        <f>VLOOKUP(J93,'Course List (program)'!$G$2:$L$100,3,FALSE)</f>
        <v>#N/A</v>
      </c>
      <c r="K95" s="671" t="e">
        <f>VLOOKUP(K93,'Course List (program)'!$G$2:$L$100,3,FALSE)</f>
        <v>#N/A</v>
      </c>
      <c r="L95" s="671" t="e">
        <f>VLOOKUP(L93,'Course List (program)'!$G$2:$L$100,3,FALSE)</f>
        <v>#N/A</v>
      </c>
      <c r="M95" s="671" t="str">
        <f>VLOOKUP(M93,'Course List (program)'!$G$2:$L$100,3,FALSE)</f>
        <v>Öğr. Gör. Erdal ÖZYURT</v>
      </c>
      <c r="N95" s="673" t="e">
        <f>VLOOKUP(N93,'Course List (program)'!$G$2:$L$100,3,FALSE)</f>
        <v>#N/A</v>
      </c>
    </row>
    <row r="96" spans="1:28" ht="20.100000000000001" customHeight="1" x14ac:dyDescent="0.35">
      <c r="A96" s="680"/>
      <c r="B96" s="685"/>
      <c r="C96" s="672" t="e">
        <f>VLOOKUP(C93,'Course List (program)'!$G$2:$L$100,6,FALSE)</f>
        <v>#N/A</v>
      </c>
      <c r="D96" s="672" t="e">
        <f>VLOOKUP(D93,'Course List (program)'!$G$2:$L$100,6,FALSE)</f>
        <v>#N/A</v>
      </c>
      <c r="E96" s="672" t="e">
        <f>VLOOKUP(E93,'Course List (program)'!$G$2:$L$100,6,FALSE)</f>
        <v>#N/A</v>
      </c>
      <c r="F96" s="672" t="e">
        <f>VLOOKUP(F93,'Course List (program)'!$G$2:$L$100,6,FALSE)</f>
        <v>#N/A</v>
      </c>
      <c r="G96" s="672" t="e">
        <f>VLOOKUP(G93,'Course List (program)'!$G$2:$L$100,6,FALSE)</f>
        <v>#N/A</v>
      </c>
      <c r="H96" s="680"/>
      <c r="I96" s="685"/>
      <c r="J96" s="672" t="e">
        <f>VLOOKUP(J93,'Course List (program)'!$G$2:$L$100,6,FALSE)</f>
        <v>#N/A</v>
      </c>
      <c r="K96" s="672" t="e">
        <f>VLOOKUP(K93,'Course List (program)'!$G$2:$L$100,6,FALSE)</f>
        <v>#N/A</v>
      </c>
      <c r="L96" s="672" t="e">
        <f>VLOOKUP(L93,'Course List (program)'!$G$2:$L$100,6,FALSE)</f>
        <v>#N/A</v>
      </c>
      <c r="M96" s="672">
        <f>VLOOKUP(M93,'Course List (program)'!$G$2:$L$100,6,FALSE)</f>
        <v>0</v>
      </c>
      <c r="N96" s="674" t="e">
        <f>VLOOKUP(N93,'Course List (program)'!$G$2:$L$100,6,FALSE)</f>
        <v>#N/A</v>
      </c>
    </row>
    <row r="97" spans="1:14" s="693" customFormat="1" ht="20.100000000000001" customHeight="1" x14ac:dyDescent="0.35">
      <c r="A97" s="689">
        <v>0.45833333333333331</v>
      </c>
      <c r="B97" s="690">
        <v>3</v>
      </c>
      <c r="C97" s="691">
        <f>Section3Draft!E53</f>
        <v>0</v>
      </c>
      <c r="D97" s="691">
        <f>Section3Draft!F53</f>
        <v>0</v>
      </c>
      <c r="E97" s="691">
        <f>Section3Draft!G53</f>
        <v>0</v>
      </c>
      <c r="F97" s="691">
        <f>Section3Draft!H53</f>
        <v>0</v>
      </c>
      <c r="G97" s="691">
        <f>Section3Draft!I53</f>
        <v>0</v>
      </c>
      <c r="H97" s="689">
        <v>0.45833333333333331</v>
      </c>
      <c r="I97" s="690">
        <v>3</v>
      </c>
      <c r="J97" s="691">
        <f>Section3Draft!L53</f>
        <v>0</v>
      </c>
      <c r="K97" s="691">
        <f>Section3Draft!M53</f>
        <v>0</v>
      </c>
      <c r="L97" s="691" t="str">
        <f>Section3Draft!N53</f>
        <v>ARCH 364.01</v>
      </c>
      <c r="M97" s="691" t="str">
        <f>Section3Draft!O53</f>
        <v>ARCH 352.13</v>
      </c>
      <c r="N97" s="692">
        <f>Section3Draft!P53</f>
        <v>0</v>
      </c>
    </row>
    <row r="98" spans="1:14" ht="20.100000000000001" customHeight="1" x14ac:dyDescent="0.35">
      <c r="A98" s="679"/>
      <c r="B98" s="686"/>
      <c r="C98" s="671" t="e">
        <f>VLOOKUP(C97,'Course List (program)'!$G$2:$L$100,2,FALSE)</f>
        <v>#N/A</v>
      </c>
      <c r="D98" s="671" t="e">
        <f>VLOOKUP(D97,'Course List (program)'!$G$2:$L$100,2,FALSE)</f>
        <v>#N/A</v>
      </c>
      <c r="E98" s="671" t="e">
        <f>VLOOKUP(E97,'Course List (program)'!$G$2:$L$100,2,FALSE)</f>
        <v>#N/A</v>
      </c>
      <c r="F98" s="671" t="e">
        <f>VLOOKUP(F97,'Course List (program)'!$G$2:$L$100,2,FALSE)</f>
        <v>#N/A</v>
      </c>
      <c r="G98" s="671" t="e">
        <f>VLOOKUP(G97,'Course List (program)'!$G$2:$L$100,2,FALSE)</f>
        <v>#N/A</v>
      </c>
      <c r="H98" s="679"/>
      <c r="I98" s="686"/>
      <c r="J98" s="671" t="e">
        <f>VLOOKUP(J97,'Course List (program)'!$G$2:$L$100,2,FALSE)</f>
        <v>#N/A</v>
      </c>
      <c r="K98" s="671" t="e">
        <f>VLOOKUP(K97,'Course List (program)'!$G$2:$L$100,2,FALSE)</f>
        <v>#N/A</v>
      </c>
      <c r="L98" s="671" t="str">
        <f>VLOOKUP(L97,'Course List (program)'!$G$2:$L$100,2,FALSE)</f>
        <v>New Design in Existing Environment</v>
      </c>
      <c r="M98" s="671" t="str">
        <f>VLOOKUP(M97,'Course List (program)'!$G$2:$L$100,2,FALSE)</f>
        <v>Architectural Design Studio IV</v>
      </c>
      <c r="N98" s="673" t="e">
        <f>VLOOKUP(N97,'Course List (program)'!$G$2:$L$100,2,FALSE)</f>
        <v>#N/A</v>
      </c>
    </row>
    <row r="99" spans="1:14" ht="20.100000000000001" customHeight="1" x14ac:dyDescent="0.35">
      <c r="A99" s="680"/>
      <c r="B99" s="685"/>
      <c r="C99" s="671" t="e">
        <f>VLOOKUP(C97,'Course List (program)'!$G$2:$L$100,3,FALSE)</f>
        <v>#N/A</v>
      </c>
      <c r="D99" s="671" t="e">
        <f>VLOOKUP(D97,'Course List (program)'!$G$2:$L$100,3,FALSE)</f>
        <v>#N/A</v>
      </c>
      <c r="E99" s="671" t="e">
        <f>VLOOKUP(E97,'Course List (program)'!$G$2:$L$100,3,FALSE)</f>
        <v>#N/A</v>
      </c>
      <c r="F99" s="671" t="e">
        <f>VLOOKUP(F97,'Course List (program)'!$G$2:$L$100,3,FALSE)</f>
        <v>#N/A</v>
      </c>
      <c r="G99" s="671" t="e">
        <f>VLOOKUP(G97,'Course List (program)'!$G$2:$L$100,3,FALSE)</f>
        <v>#N/A</v>
      </c>
      <c r="H99" s="680"/>
      <c r="I99" s="685"/>
      <c r="J99" s="671" t="e">
        <f>VLOOKUP(J97,'Course List (program)'!$G$2:$L$100,3,FALSE)</f>
        <v>#N/A</v>
      </c>
      <c r="K99" s="671" t="e">
        <f>VLOOKUP(K97,'Course List (program)'!$G$2:$L$100,3,FALSE)</f>
        <v>#N/A</v>
      </c>
      <c r="L99" s="671" t="str">
        <f>VLOOKUP(L97,'Course List (program)'!$G$2:$L$100,3,FALSE)</f>
        <v>Doç. Dr. Çiğdem POLATOĞLU</v>
      </c>
      <c r="M99" s="671" t="str">
        <f>VLOOKUP(M97,'Course List (program)'!$G$2:$L$100,3,FALSE)</f>
        <v>Öğr. Gör. Erdal ÖZYURT</v>
      </c>
      <c r="N99" s="673" t="e">
        <f>VLOOKUP(N97,'Course List (program)'!$G$2:$L$100,3,FALSE)</f>
        <v>#N/A</v>
      </c>
    </row>
    <row r="100" spans="1:14" ht="20.100000000000001" customHeight="1" x14ac:dyDescent="0.35">
      <c r="A100" s="680"/>
      <c r="B100" s="685"/>
      <c r="C100" s="672" t="e">
        <f>VLOOKUP(C97,'Course List (program)'!$G$2:$L$100,6,FALSE)</f>
        <v>#N/A</v>
      </c>
      <c r="D100" s="672" t="e">
        <f>VLOOKUP(D97,'Course List (program)'!$G$2:$L$100,6,FALSE)</f>
        <v>#N/A</v>
      </c>
      <c r="E100" s="672" t="e">
        <f>VLOOKUP(E97,'Course List (program)'!$G$2:$L$100,6,FALSE)</f>
        <v>#N/A</v>
      </c>
      <c r="F100" s="672" t="e">
        <f>VLOOKUP(F97,'Course List (program)'!$G$2:$L$100,6,FALSE)</f>
        <v>#N/A</v>
      </c>
      <c r="G100" s="672" t="e">
        <f>VLOOKUP(G97,'Course List (program)'!$G$2:$L$100,6,FALSE)</f>
        <v>#N/A</v>
      </c>
      <c r="H100" s="680"/>
      <c r="I100" s="685"/>
      <c r="J100" s="672" t="e">
        <f>VLOOKUP(J97,'Course List (program)'!$G$2:$L$100,6,FALSE)</f>
        <v>#N/A</v>
      </c>
      <c r="K100" s="672" t="e">
        <f>VLOOKUP(K97,'Course List (program)'!$G$2:$L$100,6,FALSE)</f>
        <v>#N/A</v>
      </c>
      <c r="L100" s="672">
        <f>VLOOKUP(L97,'Course List (program)'!$G$2:$L$100,6,FALSE)</f>
        <v>0</v>
      </c>
      <c r="M100" s="672">
        <f>VLOOKUP(M97,'Course List (program)'!$G$2:$L$100,6,FALSE)</f>
        <v>0</v>
      </c>
      <c r="N100" s="674" t="e">
        <f>VLOOKUP(N97,'Course List (program)'!$G$2:$L$100,6,FALSE)</f>
        <v>#N/A</v>
      </c>
    </row>
    <row r="101" spans="1:14" s="693" customFormat="1" ht="20.100000000000001" customHeight="1" x14ac:dyDescent="0.35">
      <c r="A101" s="689">
        <v>0.5</v>
      </c>
      <c r="B101" s="690">
        <v>4</v>
      </c>
      <c r="C101" s="691">
        <f>Section3Draft!E55</f>
        <v>0</v>
      </c>
      <c r="D101" s="691">
        <f>Section3Draft!F55</f>
        <v>0</v>
      </c>
      <c r="E101" s="691">
        <f>Section3Draft!G55</f>
        <v>0</v>
      </c>
      <c r="F101" s="691">
        <f>Section3Draft!H55</f>
        <v>0</v>
      </c>
      <c r="G101" s="691">
        <f>Section3Draft!I55</f>
        <v>0</v>
      </c>
      <c r="H101" s="689">
        <v>0.5</v>
      </c>
      <c r="I101" s="690">
        <v>4</v>
      </c>
      <c r="J101" s="691">
        <f>Section3Draft!L55</f>
        <v>0</v>
      </c>
      <c r="K101" s="691">
        <f>Section3Draft!M55</f>
        <v>0</v>
      </c>
      <c r="L101" s="691" t="str">
        <f>Section3Draft!N55</f>
        <v>ARCH 364.01</v>
      </c>
      <c r="M101" s="691" t="str">
        <f>Section3Draft!O55</f>
        <v>ARCH 352.13</v>
      </c>
      <c r="N101" s="692">
        <f>Section3Draft!P55</f>
        <v>0</v>
      </c>
    </row>
    <row r="102" spans="1:14" ht="20.100000000000001" customHeight="1" x14ac:dyDescent="0.35">
      <c r="A102" s="679"/>
      <c r="B102" s="686"/>
      <c r="C102" s="671" t="e">
        <f>VLOOKUP(C101,'Course List (program)'!$G$2:$L$100,2,FALSE)</f>
        <v>#N/A</v>
      </c>
      <c r="D102" s="671" t="e">
        <f>VLOOKUP(D101,'Course List (program)'!$G$2:$L$100,2,FALSE)</f>
        <v>#N/A</v>
      </c>
      <c r="E102" s="671" t="e">
        <f>VLOOKUP(E101,'Course List (program)'!$G$2:$L$100,2,FALSE)</f>
        <v>#N/A</v>
      </c>
      <c r="F102" s="671" t="e">
        <f>VLOOKUP(F101,'Course List (program)'!$G$2:$L$100,2,FALSE)</f>
        <v>#N/A</v>
      </c>
      <c r="G102" s="671" t="e">
        <f>VLOOKUP(G101,'Course List (program)'!$G$2:$L$100,2,FALSE)</f>
        <v>#N/A</v>
      </c>
      <c r="H102" s="679"/>
      <c r="I102" s="686"/>
      <c r="J102" s="671" t="e">
        <f>VLOOKUP(J101,'Course List (program)'!$G$2:$L$100,2,FALSE)</f>
        <v>#N/A</v>
      </c>
      <c r="K102" s="671" t="e">
        <f>VLOOKUP(K101,'Course List (program)'!$G$2:$L$100,2,FALSE)</f>
        <v>#N/A</v>
      </c>
      <c r="L102" s="671" t="str">
        <f>VLOOKUP(L101,'Course List (program)'!$G$2:$L$100,2,FALSE)</f>
        <v>New Design in Existing Environment</v>
      </c>
      <c r="M102" s="671" t="str">
        <f>VLOOKUP(M101,'Course List (program)'!$G$2:$L$100,2,FALSE)</f>
        <v>Architectural Design Studio IV</v>
      </c>
      <c r="N102" s="673" t="e">
        <f>VLOOKUP(N101,'Course List (program)'!$G$2:$L$100,2,FALSE)</f>
        <v>#N/A</v>
      </c>
    </row>
    <row r="103" spans="1:14" ht="20.100000000000001" customHeight="1" x14ac:dyDescent="0.35">
      <c r="A103" s="680"/>
      <c r="B103" s="685"/>
      <c r="C103" s="671" t="e">
        <f>VLOOKUP(C101,'Course List (program)'!$G$2:$L$100,3,FALSE)</f>
        <v>#N/A</v>
      </c>
      <c r="D103" s="671" t="e">
        <f>VLOOKUP(D101,'Course List (program)'!$G$2:$L$100,3,FALSE)</f>
        <v>#N/A</v>
      </c>
      <c r="E103" s="671" t="e">
        <f>VLOOKUP(E101,'Course List (program)'!$G$2:$L$100,3,FALSE)</f>
        <v>#N/A</v>
      </c>
      <c r="F103" s="671" t="e">
        <f>VLOOKUP(F101,'Course List (program)'!$G$2:$L$100,3,FALSE)</f>
        <v>#N/A</v>
      </c>
      <c r="G103" s="671" t="e">
        <f>VLOOKUP(G101,'Course List (program)'!$G$2:$L$100,3,FALSE)</f>
        <v>#N/A</v>
      </c>
      <c r="H103" s="680"/>
      <c r="I103" s="685"/>
      <c r="J103" s="671" t="e">
        <f>VLOOKUP(J101,'Course List (program)'!$G$2:$L$100,3,FALSE)</f>
        <v>#N/A</v>
      </c>
      <c r="K103" s="671" t="e">
        <f>VLOOKUP(K101,'Course List (program)'!$G$2:$L$100,3,FALSE)</f>
        <v>#N/A</v>
      </c>
      <c r="L103" s="671" t="str">
        <f>VLOOKUP(L101,'Course List (program)'!$G$2:$L$100,3,FALSE)</f>
        <v>Doç. Dr. Çiğdem POLATOĞLU</v>
      </c>
      <c r="M103" s="671" t="str">
        <f>VLOOKUP(M101,'Course List (program)'!$G$2:$L$100,3,FALSE)</f>
        <v>Öğr. Gör. Erdal ÖZYURT</v>
      </c>
      <c r="N103" s="673" t="e">
        <f>VLOOKUP(N101,'Course List (program)'!$G$2:$L$100,3,FALSE)</f>
        <v>#N/A</v>
      </c>
    </row>
    <row r="104" spans="1:14" ht="20.100000000000001" customHeight="1" x14ac:dyDescent="0.35">
      <c r="A104" s="680"/>
      <c r="B104" s="685"/>
      <c r="C104" s="672" t="e">
        <f>VLOOKUP(C101,'Course List (program)'!$G$2:$L$100,6,FALSE)</f>
        <v>#N/A</v>
      </c>
      <c r="D104" s="672" t="e">
        <f>VLOOKUP(D101,'Course List (program)'!$G$2:$L$100,6,FALSE)</f>
        <v>#N/A</v>
      </c>
      <c r="E104" s="672" t="e">
        <f>VLOOKUP(E101,'Course List (program)'!$G$2:$L$100,6,FALSE)</f>
        <v>#N/A</v>
      </c>
      <c r="F104" s="672" t="e">
        <f>VLOOKUP(F101,'Course List (program)'!$G$2:$L$100,6,FALSE)</f>
        <v>#N/A</v>
      </c>
      <c r="G104" s="672" t="e">
        <f>VLOOKUP(G101,'Course List (program)'!$G$2:$L$100,6,FALSE)</f>
        <v>#N/A</v>
      </c>
      <c r="H104" s="680"/>
      <c r="I104" s="685"/>
      <c r="J104" s="672" t="e">
        <f>VLOOKUP(J101,'Course List (program)'!$G$2:$L$100,6,FALSE)</f>
        <v>#N/A</v>
      </c>
      <c r="K104" s="672" t="e">
        <f>VLOOKUP(K101,'Course List (program)'!$G$2:$L$100,6,FALSE)</f>
        <v>#N/A</v>
      </c>
      <c r="L104" s="672">
        <f>VLOOKUP(L101,'Course List (program)'!$G$2:$L$100,6,FALSE)</f>
        <v>0</v>
      </c>
      <c r="M104" s="672">
        <f>VLOOKUP(M101,'Course List (program)'!$G$2:$L$100,6,FALSE)</f>
        <v>0</v>
      </c>
      <c r="N104" s="674" t="e">
        <f>VLOOKUP(N101,'Course List (program)'!$G$2:$L$100,6,FALSE)</f>
        <v>#N/A</v>
      </c>
    </row>
    <row r="105" spans="1:14" s="693" customFormat="1" ht="20.100000000000001" customHeight="1" x14ac:dyDescent="0.35">
      <c r="A105" s="695">
        <v>2.375</v>
      </c>
      <c r="B105" s="696">
        <v>5</v>
      </c>
      <c r="C105" s="691">
        <f>Section3Draft!E57</f>
        <v>0</v>
      </c>
      <c r="D105" s="691">
        <f>Section3Draft!F57</f>
        <v>0</v>
      </c>
      <c r="E105" s="691">
        <f>Section3Draft!G57</f>
        <v>0</v>
      </c>
      <c r="F105" s="691">
        <f>Section3Draft!H57</f>
        <v>0</v>
      </c>
      <c r="G105" s="691">
        <f>Section3Draft!I57</f>
        <v>0</v>
      </c>
      <c r="H105" s="695">
        <v>2.375</v>
      </c>
      <c r="I105" s="696">
        <v>5</v>
      </c>
      <c r="J105" s="691">
        <f>Section3Draft!L57</f>
        <v>0</v>
      </c>
      <c r="K105" s="691">
        <f>Section3Draft!M57</f>
        <v>0</v>
      </c>
      <c r="L105" s="691" t="str">
        <f>Section3Draft!N57</f>
        <v>ARCH 364.01</v>
      </c>
      <c r="M105" s="691">
        <f>Section3Draft!O57</f>
        <v>0</v>
      </c>
      <c r="N105" s="692">
        <f>Section3Draft!P57</f>
        <v>0</v>
      </c>
    </row>
    <row r="106" spans="1:14" ht="20.100000000000001" customHeight="1" x14ac:dyDescent="0.35">
      <c r="A106" s="679"/>
      <c r="B106" s="686"/>
      <c r="C106" s="671" t="e">
        <f>VLOOKUP(C105,'Course List (program)'!$G$2:$L$100,2,FALSE)</f>
        <v>#N/A</v>
      </c>
      <c r="D106" s="671" t="e">
        <f>VLOOKUP(D105,'Course List (program)'!$G$2:$L$100,2,FALSE)</f>
        <v>#N/A</v>
      </c>
      <c r="E106" s="671" t="e">
        <f>VLOOKUP(E105,'Course List (program)'!$G$2:$L$100,2,FALSE)</f>
        <v>#N/A</v>
      </c>
      <c r="F106" s="671" t="e">
        <f>VLOOKUP(F105,'Course List (program)'!$G$2:$L$100,2,FALSE)</f>
        <v>#N/A</v>
      </c>
      <c r="G106" s="671" t="e">
        <f>VLOOKUP(G105,'Course List (program)'!$G$2:$L$100,2,FALSE)</f>
        <v>#N/A</v>
      </c>
      <c r="H106" s="679"/>
      <c r="I106" s="686"/>
      <c r="J106" s="671" t="e">
        <f>VLOOKUP(J105,'Course List (program)'!$G$2:$L$100,2,FALSE)</f>
        <v>#N/A</v>
      </c>
      <c r="K106" s="671" t="e">
        <f>VLOOKUP(K105,'Course List (program)'!$G$2:$L$100,2,FALSE)</f>
        <v>#N/A</v>
      </c>
      <c r="L106" s="671" t="str">
        <f>VLOOKUP(L105,'Course List (program)'!$G$2:$L$100,2,FALSE)</f>
        <v>New Design in Existing Environment</v>
      </c>
      <c r="M106" s="671" t="e">
        <f>VLOOKUP(M105,'Course List (program)'!$G$2:$L$100,2,FALSE)</f>
        <v>#N/A</v>
      </c>
      <c r="N106" s="673" t="e">
        <f>VLOOKUP(N105,'Course List (program)'!$G$2:$L$100,2,FALSE)</f>
        <v>#N/A</v>
      </c>
    </row>
    <row r="107" spans="1:14" ht="20.100000000000001" customHeight="1" x14ac:dyDescent="0.35">
      <c r="A107" s="680"/>
      <c r="B107" s="685"/>
      <c r="C107" s="671" t="e">
        <f>VLOOKUP(C105,'Course List (program)'!$G$2:$L$100,3,FALSE)</f>
        <v>#N/A</v>
      </c>
      <c r="D107" s="671" t="e">
        <f>VLOOKUP(D105,'Course List (program)'!$G$2:$L$100,3,FALSE)</f>
        <v>#N/A</v>
      </c>
      <c r="E107" s="671" t="e">
        <f>VLOOKUP(E105,'Course List (program)'!$G$2:$L$100,3,FALSE)</f>
        <v>#N/A</v>
      </c>
      <c r="F107" s="671" t="e">
        <f>VLOOKUP(F105,'Course List (program)'!$G$2:$L$100,3,FALSE)</f>
        <v>#N/A</v>
      </c>
      <c r="G107" s="671" t="e">
        <f>VLOOKUP(G105,'Course List (program)'!$G$2:$L$100,3,FALSE)</f>
        <v>#N/A</v>
      </c>
      <c r="H107" s="680"/>
      <c r="I107" s="685"/>
      <c r="J107" s="671" t="e">
        <f>VLOOKUP(J105,'Course List (program)'!$G$2:$L$100,3,FALSE)</f>
        <v>#N/A</v>
      </c>
      <c r="K107" s="671" t="e">
        <f>VLOOKUP(K105,'Course List (program)'!$G$2:$L$100,3,FALSE)</f>
        <v>#N/A</v>
      </c>
      <c r="L107" s="671" t="str">
        <f>VLOOKUP(L105,'Course List (program)'!$G$2:$L$100,3,FALSE)</f>
        <v>Doç. Dr. Çiğdem POLATOĞLU</v>
      </c>
      <c r="M107" s="671" t="e">
        <f>VLOOKUP(M105,'Course List (program)'!$G$2:$L$100,3,FALSE)</f>
        <v>#N/A</v>
      </c>
      <c r="N107" s="673" t="e">
        <f>VLOOKUP(N105,'Course List (program)'!$G$2:$L$100,3,FALSE)</f>
        <v>#N/A</v>
      </c>
    </row>
    <row r="108" spans="1:14" ht="20.100000000000001" customHeight="1" x14ac:dyDescent="0.35">
      <c r="A108" s="680"/>
      <c r="B108" s="685"/>
      <c r="C108" s="672" t="e">
        <f>VLOOKUP(C105,'Course List (program)'!$G$2:$L$100,6,FALSE)</f>
        <v>#N/A</v>
      </c>
      <c r="D108" s="672" t="e">
        <f>VLOOKUP(D105,'Course List (program)'!$G$2:$L$100,6,FALSE)</f>
        <v>#N/A</v>
      </c>
      <c r="E108" s="672" t="e">
        <f>VLOOKUP(E105,'Course List (program)'!$G$2:$L$100,6,FALSE)</f>
        <v>#N/A</v>
      </c>
      <c r="F108" s="672" t="e">
        <f>VLOOKUP(F105,'Course List (program)'!$G$2:$L$100,6,FALSE)</f>
        <v>#N/A</v>
      </c>
      <c r="G108" s="672" t="e">
        <f>VLOOKUP(G105,'Course List (program)'!$G$2:$L$100,6,FALSE)</f>
        <v>#N/A</v>
      </c>
      <c r="H108" s="680"/>
      <c r="I108" s="685"/>
      <c r="J108" s="672" t="e">
        <f>VLOOKUP(J105,'Course List (program)'!$G$2:$L$100,6,FALSE)</f>
        <v>#N/A</v>
      </c>
      <c r="K108" s="672" t="e">
        <f>VLOOKUP(K105,'Course List (program)'!$G$2:$L$100,6,FALSE)</f>
        <v>#N/A</v>
      </c>
      <c r="L108" s="672">
        <f>VLOOKUP(L105,'Course List (program)'!$G$2:$L$100,6,FALSE)</f>
        <v>0</v>
      </c>
      <c r="M108" s="672" t="e">
        <f>VLOOKUP(M105,'Course List (program)'!$G$2:$L$100,6,FALSE)</f>
        <v>#N/A</v>
      </c>
      <c r="N108" s="674" t="e">
        <f>VLOOKUP(N105,'Course List (program)'!$G$2:$L$100,6,FALSE)</f>
        <v>#N/A</v>
      </c>
    </row>
    <row r="109" spans="1:14" s="693" customFormat="1" ht="20.100000000000001" customHeight="1" x14ac:dyDescent="0.35">
      <c r="A109" s="689">
        <v>0.58333333333333337</v>
      </c>
      <c r="B109" s="690">
        <v>6</v>
      </c>
      <c r="C109" s="691">
        <f>Section3Draft!E59</f>
        <v>0</v>
      </c>
      <c r="D109" s="691">
        <f>Section3Draft!F59</f>
        <v>0</v>
      </c>
      <c r="E109" s="691">
        <f>Section3Draft!G59</f>
        <v>0</v>
      </c>
      <c r="F109" s="691">
        <f>Section3Draft!H59</f>
        <v>0</v>
      </c>
      <c r="G109" s="691">
        <f>Section3Draft!I59</f>
        <v>0</v>
      </c>
      <c r="H109" s="689">
        <v>0.58333333333333337</v>
      </c>
      <c r="I109" s="690">
        <v>6</v>
      </c>
      <c r="J109" s="691">
        <f>Section3Draft!L59</f>
        <v>0</v>
      </c>
      <c r="K109" s="691">
        <f>Section3Draft!M59</f>
        <v>0</v>
      </c>
      <c r="L109" s="691">
        <f>Section3Draft!N59</f>
        <v>0</v>
      </c>
      <c r="M109" s="691" t="str">
        <f>Section3Draft!O59</f>
        <v>ARCH 352.13</v>
      </c>
      <c r="N109" s="692">
        <f>Section3Draft!P59</f>
        <v>0</v>
      </c>
    </row>
    <row r="110" spans="1:14" ht="20.100000000000001" customHeight="1" x14ac:dyDescent="0.35">
      <c r="A110" s="679"/>
      <c r="B110" s="686"/>
      <c r="C110" s="671" t="e">
        <f>VLOOKUP(C109,'Course List (program)'!$G$2:$L$100,2,FALSE)</f>
        <v>#N/A</v>
      </c>
      <c r="D110" s="671" t="e">
        <f>VLOOKUP(D109,'Course List (program)'!$G$2:$L$100,2,FALSE)</f>
        <v>#N/A</v>
      </c>
      <c r="E110" s="671" t="e">
        <f>VLOOKUP(E109,'Course List (program)'!$G$2:$L$100,2,FALSE)</f>
        <v>#N/A</v>
      </c>
      <c r="F110" s="671" t="e">
        <f>VLOOKUP(F109,'Course List (program)'!$G$2:$L$100,2,FALSE)</f>
        <v>#N/A</v>
      </c>
      <c r="G110" s="671" t="e">
        <f>VLOOKUP(G109,'Course List (program)'!$G$2:$L$100,2,FALSE)</f>
        <v>#N/A</v>
      </c>
      <c r="H110" s="679"/>
      <c r="I110" s="686"/>
      <c r="J110" s="671" t="e">
        <f>VLOOKUP(J109,'Course List (program)'!$G$2:$L$100,2,FALSE)</f>
        <v>#N/A</v>
      </c>
      <c r="K110" s="671" t="e">
        <f>VLOOKUP(K109,'Course List (program)'!$G$2:$L$100,2,FALSE)</f>
        <v>#N/A</v>
      </c>
      <c r="L110" s="671" t="e">
        <f>VLOOKUP(L109,'Course List (program)'!$G$2:$L$100,2,FALSE)</f>
        <v>#N/A</v>
      </c>
      <c r="M110" s="671" t="str">
        <f>VLOOKUP(M109,'Course List (program)'!$G$2:$L$100,2,FALSE)</f>
        <v>Architectural Design Studio IV</v>
      </c>
      <c r="N110" s="673" t="e">
        <f>VLOOKUP(N109,'Course List (program)'!$G$2:$L$100,2,FALSE)</f>
        <v>#N/A</v>
      </c>
    </row>
    <row r="111" spans="1:14" ht="20.100000000000001" customHeight="1" x14ac:dyDescent="0.35">
      <c r="A111" s="680"/>
      <c r="B111" s="685"/>
      <c r="C111" s="671" t="e">
        <f>VLOOKUP(C109,'Course List (program)'!$G$2:$L$100,3,FALSE)</f>
        <v>#N/A</v>
      </c>
      <c r="D111" s="671" t="e">
        <f>VLOOKUP(D109,'Course List (program)'!$G$2:$L$100,3,FALSE)</f>
        <v>#N/A</v>
      </c>
      <c r="E111" s="671" t="e">
        <f>VLOOKUP(E109,'Course List (program)'!$G$2:$L$100,3,FALSE)</f>
        <v>#N/A</v>
      </c>
      <c r="F111" s="671" t="e">
        <f>VLOOKUP(F109,'Course List (program)'!$G$2:$L$100,3,FALSE)</f>
        <v>#N/A</v>
      </c>
      <c r="G111" s="671" t="e">
        <f>VLOOKUP(G109,'Course List (program)'!$G$2:$L$100,3,FALSE)</f>
        <v>#N/A</v>
      </c>
      <c r="H111" s="680"/>
      <c r="I111" s="685"/>
      <c r="J111" s="671" t="e">
        <f>VLOOKUP(J109,'Course List (program)'!$G$2:$L$100,3,FALSE)</f>
        <v>#N/A</v>
      </c>
      <c r="K111" s="671" t="e">
        <f>VLOOKUP(K109,'Course List (program)'!$G$2:$L$100,3,FALSE)</f>
        <v>#N/A</v>
      </c>
      <c r="L111" s="671" t="e">
        <f>VLOOKUP(L109,'Course List (program)'!$G$2:$L$100,3,FALSE)</f>
        <v>#N/A</v>
      </c>
      <c r="M111" s="671" t="str">
        <f>VLOOKUP(M109,'Course List (program)'!$G$2:$L$100,3,FALSE)</f>
        <v>Öğr. Gör. Erdal ÖZYURT</v>
      </c>
      <c r="N111" s="673" t="e">
        <f>VLOOKUP(N109,'Course List (program)'!$G$2:$L$100,3,FALSE)</f>
        <v>#N/A</v>
      </c>
    </row>
    <row r="112" spans="1:14" ht="20.100000000000001" customHeight="1" x14ac:dyDescent="0.35">
      <c r="A112" s="680"/>
      <c r="B112" s="685"/>
      <c r="C112" s="672" t="e">
        <f>VLOOKUP(C109,'Course List (program)'!$G$2:$L$100,6,FALSE)</f>
        <v>#N/A</v>
      </c>
      <c r="D112" s="672" t="e">
        <f>VLOOKUP(D109,'Course List (program)'!$G$2:$L$100,6,FALSE)</f>
        <v>#N/A</v>
      </c>
      <c r="E112" s="672" t="e">
        <f>VLOOKUP(E109,'Course List (program)'!$G$2:$L$100,6,FALSE)</f>
        <v>#N/A</v>
      </c>
      <c r="F112" s="672" t="e">
        <f>VLOOKUP(F109,'Course List (program)'!$G$2:$L$100,6,FALSE)</f>
        <v>#N/A</v>
      </c>
      <c r="G112" s="672" t="e">
        <f>VLOOKUP(G109,'Course List (program)'!$G$2:$L$100,6,FALSE)</f>
        <v>#N/A</v>
      </c>
      <c r="H112" s="680"/>
      <c r="I112" s="685"/>
      <c r="J112" s="672" t="e">
        <f>VLOOKUP(J109,'Course List (program)'!$G$2:$L$100,6,FALSE)</f>
        <v>#N/A</v>
      </c>
      <c r="K112" s="672" t="e">
        <f>VLOOKUP(K109,'Course List (program)'!$G$2:$L$100,6,FALSE)</f>
        <v>#N/A</v>
      </c>
      <c r="L112" s="672" t="e">
        <f>VLOOKUP(L109,'Course List (program)'!$G$2:$L$100,6,FALSE)</f>
        <v>#N/A</v>
      </c>
      <c r="M112" s="672">
        <f>VLOOKUP(M109,'Course List (program)'!$G$2:$L$100,6,FALSE)</f>
        <v>0</v>
      </c>
      <c r="N112" s="674" t="e">
        <f>VLOOKUP(N109,'Course List (program)'!$G$2:$L$100,6,FALSE)</f>
        <v>#N/A</v>
      </c>
    </row>
    <row r="113" spans="1:14" s="693" customFormat="1" ht="20.100000000000001" customHeight="1" x14ac:dyDescent="0.35">
      <c r="A113" s="689">
        <v>0.625</v>
      </c>
      <c r="B113" s="690">
        <v>7</v>
      </c>
      <c r="C113" s="691">
        <f>Section3Draft!E61</f>
        <v>0</v>
      </c>
      <c r="D113" s="691">
        <f>Section3Draft!F61</f>
        <v>0</v>
      </c>
      <c r="E113" s="691">
        <f>Section3Draft!G61</f>
        <v>0</v>
      </c>
      <c r="F113" s="691">
        <f>Section3Draft!H61</f>
        <v>0</v>
      </c>
      <c r="G113" s="691">
        <f>Section3Draft!I61</f>
        <v>0</v>
      </c>
      <c r="H113" s="689">
        <v>0.625</v>
      </c>
      <c r="I113" s="690">
        <v>7</v>
      </c>
      <c r="J113" s="691">
        <f>Section3Draft!L61</f>
        <v>0</v>
      </c>
      <c r="K113" s="691">
        <f>Section3Draft!M61</f>
        <v>0</v>
      </c>
      <c r="L113" s="691">
        <f>Section3Draft!N61</f>
        <v>0</v>
      </c>
      <c r="M113" s="691" t="str">
        <f>Section3Draft!O61</f>
        <v>ARCH 352.13</v>
      </c>
      <c r="N113" s="692">
        <f>Section3Draft!P61</f>
        <v>0</v>
      </c>
    </row>
    <row r="114" spans="1:14" ht="20.100000000000001" customHeight="1" x14ac:dyDescent="0.35">
      <c r="A114" s="679"/>
      <c r="B114" s="686"/>
      <c r="C114" s="671" t="e">
        <f>VLOOKUP(C113,'Course List (program)'!$G$2:$L$100,2,FALSE)</f>
        <v>#N/A</v>
      </c>
      <c r="D114" s="671" t="e">
        <f>VLOOKUP(D113,'Course List (program)'!$G$2:$L$100,2,FALSE)</f>
        <v>#N/A</v>
      </c>
      <c r="E114" s="671" t="e">
        <f>VLOOKUP(E113,'Course List (program)'!$G$2:$L$100,2,FALSE)</f>
        <v>#N/A</v>
      </c>
      <c r="F114" s="671" t="e">
        <f>VLOOKUP(F113,'Course List (program)'!$G$2:$L$100,2,FALSE)</f>
        <v>#N/A</v>
      </c>
      <c r="G114" s="671" t="e">
        <f>VLOOKUP(G113,'Course List (program)'!$G$2:$L$100,2,FALSE)</f>
        <v>#N/A</v>
      </c>
      <c r="H114" s="679"/>
      <c r="I114" s="686"/>
      <c r="J114" s="671" t="e">
        <f>VLOOKUP(J113,'Course List (program)'!$G$2:$L$100,2,FALSE)</f>
        <v>#N/A</v>
      </c>
      <c r="K114" s="671" t="e">
        <f>VLOOKUP(K113,'Course List (program)'!$G$2:$L$100,2,FALSE)</f>
        <v>#N/A</v>
      </c>
      <c r="L114" s="671" t="e">
        <f>VLOOKUP(L113,'Course List (program)'!$G$2:$L$100,2,FALSE)</f>
        <v>#N/A</v>
      </c>
      <c r="M114" s="671" t="str">
        <f>VLOOKUP(M113,'Course List (program)'!$G$2:$L$100,2,FALSE)</f>
        <v>Architectural Design Studio IV</v>
      </c>
      <c r="N114" s="673" t="e">
        <f>VLOOKUP(N113,'Course List (program)'!$G$2:$L$100,2,FALSE)</f>
        <v>#N/A</v>
      </c>
    </row>
    <row r="115" spans="1:14" ht="20.100000000000001" customHeight="1" x14ac:dyDescent="0.35">
      <c r="A115" s="680"/>
      <c r="B115" s="685"/>
      <c r="C115" s="671" t="e">
        <f>VLOOKUP(C113,'Course List (program)'!$G$2:$L$100,3,FALSE)</f>
        <v>#N/A</v>
      </c>
      <c r="D115" s="671" t="e">
        <f>VLOOKUP(D113,'Course List (program)'!$G$2:$L$100,3,FALSE)</f>
        <v>#N/A</v>
      </c>
      <c r="E115" s="671" t="e">
        <f>VLOOKUP(E113,'Course List (program)'!$G$2:$L$100,3,FALSE)</f>
        <v>#N/A</v>
      </c>
      <c r="F115" s="671" t="e">
        <f>VLOOKUP(F113,'Course List (program)'!$G$2:$L$100,3,FALSE)</f>
        <v>#N/A</v>
      </c>
      <c r="G115" s="671" t="e">
        <f>VLOOKUP(G113,'Course List (program)'!$G$2:$L$100,3,FALSE)</f>
        <v>#N/A</v>
      </c>
      <c r="H115" s="680"/>
      <c r="I115" s="685"/>
      <c r="J115" s="671" t="e">
        <f>VLOOKUP(J113,'Course List (program)'!$G$2:$L$100,3,FALSE)</f>
        <v>#N/A</v>
      </c>
      <c r="K115" s="671" t="e">
        <f>VLOOKUP(K113,'Course List (program)'!$G$2:$L$100,3,FALSE)</f>
        <v>#N/A</v>
      </c>
      <c r="L115" s="671" t="e">
        <f>VLOOKUP(L113,'Course List (program)'!$G$2:$L$100,3,FALSE)</f>
        <v>#N/A</v>
      </c>
      <c r="M115" s="671" t="str">
        <f>VLOOKUP(M113,'Course List (program)'!$G$2:$L$100,3,FALSE)</f>
        <v>Öğr. Gör. Erdal ÖZYURT</v>
      </c>
      <c r="N115" s="673" t="e">
        <f>VLOOKUP(N113,'Course List (program)'!$G$2:$L$100,3,FALSE)</f>
        <v>#N/A</v>
      </c>
    </row>
    <row r="116" spans="1:14" ht="20.100000000000001" customHeight="1" x14ac:dyDescent="0.35">
      <c r="A116" s="680"/>
      <c r="B116" s="685"/>
      <c r="C116" s="672" t="e">
        <f>VLOOKUP(C113,'Course List (program)'!$G$2:$L$100,6,FALSE)</f>
        <v>#N/A</v>
      </c>
      <c r="D116" s="672" t="e">
        <f>VLOOKUP(D113,'Course List (program)'!$G$2:$L$100,6,FALSE)</f>
        <v>#N/A</v>
      </c>
      <c r="E116" s="672" t="e">
        <f>VLOOKUP(E113,'Course List (program)'!$G$2:$L$100,6,FALSE)</f>
        <v>#N/A</v>
      </c>
      <c r="F116" s="672" t="e">
        <f>VLOOKUP(F113,'Course List (program)'!$G$2:$L$100,6,FALSE)</f>
        <v>#N/A</v>
      </c>
      <c r="G116" s="672" t="e">
        <f>VLOOKUP(G113,'Course List (program)'!$G$2:$L$100,6,FALSE)</f>
        <v>#N/A</v>
      </c>
      <c r="H116" s="680"/>
      <c r="I116" s="685"/>
      <c r="J116" s="672" t="e">
        <f>VLOOKUP(J113,'Course List (program)'!$G$2:$L$100,6,FALSE)</f>
        <v>#N/A</v>
      </c>
      <c r="K116" s="672" t="e">
        <f>VLOOKUP(K113,'Course List (program)'!$G$2:$L$100,6,FALSE)</f>
        <v>#N/A</v>
      </c>
      <c r="L116" s="672" t="e">
        <f>VLOOKUP(L113,'Course List (program)'!$G$2:$L$100,6,FALSE)</f>
        <v>#N/A</v>
      </c>
      <c r="M116" s="672">
        <f>VLOOKUP(M113,'Course List (program)'!$G$2:$L$100,6,FALSE)</f>
        <v>0</v>
      </c>
      <c r="N116" s="674" t="e">
        <f>VLOOKUP(N113,'Course List (program)'!$G$2:$L$100,6,FALSE)</f>
        <v>#N/A</v>
      </c>
    </row>
    <row r="117" spans="1:14" s="693" customFormat="1" ht="20.100000000000001" customHeight="1" x14ac:dyDescent="0.35">
      <c r="A117" s="689">
        <v>0.66666666666666663</v>
      </c>
      <c r="B117" s="690">
        <v>8</v>
      </c>
      <c r="C117" s="691">
        <f>Section3Draft!E63</f>
        <v>0</v>
      </c>
      <c r="D117" s="691">
        <f>Section3Draft!F63</f>
        <v>0</v>
      </c>
      <c r="E117" s="691">
        <f>Section3Draft!G63</f>
        <v>0</v>
      </c>
      <c r="F117" s="691">
        <f>Section3Draft!H63</f>
        <v>0</v>
      </c>
      <c r="G117" s="691">
        <f>Section3Draft!I63</f>
        <v>0</v>
      </c>
      <c r="H117" s="689">
        <v>0.66666666666666663</v>
      </c>
      <c r="I117" s="690">
        <v>8</v>
      </c>
      <c r="J117" s="691">
        <f>Section3Draft!L63</f>
        <v>0</v>
      </c>
      <c r="K117" s="691">
        <f>Section3Draft!M63</f>
        <v>0</v>
      </c>
      <c r="L117" s="691">
        <f>Section3Draft!N63</f>
        <v>0</v>
      </c>
      <c r="M117" s="691" t="str">
        <f>Section3Draft!O63</f>
        <v>ARCH 352.13</v>
      </c>
      <c r="N117" s="692">
        <f>Section3Draft!P63</f>
        <v>0</v>
      </c>
    </row>
    <row r="118" spans="1:14" ht="20.100000000000001" customHeight="1" x14ac:dyDescent="0.35">
      <c r="A118" s="679"/>
      <c r="B118" s="686"/>
      <c r="C118" s="671" t="e">
        <f>VLOOKUP(C117,'Course List (program)'!$G$2:$L$100,2,FALSE)</f>
        <v>#N/A</v>
      </c>
      <c r="D118" s="671" t="e">
        <f>VLOOKUP(D117,'Course List (program)'!$G$2:$L$100,2,FALSE)</f>
        <v>#N/A</v>
      </c>
      <c r="E118" s="671" t="e">
        <f>VLOOKUP(E117,'Course List (program)'!$G$2:$L$100,2,FALSE)</f>
        <v>#N/A</v>
      </c>
      <c r="F118" s="671" t="e">
        <f>VLOOKUP(F117,'Course List (program)'!$G$2:$L$100,2,FALSE)</f>
        <v>#N/A</v>
      </c>
      <c r="G118" s="671" t="e">
        <f>VLOOKUP(G117,'Course List (program)'!$G$2:$L$100,2,FALSE)</f>
        <v>#N/A</v>
      </c>
      <c r="H118" s="679"/>
      <c r="I118" s="686"/>
      <c r="J118" s="671" t="e">
        <f>VLOOKUP(J117,'Course List (program)'!$G$2:$L$100,2,FALSE)</f>
        <v>#N/A</v>
      </c>
      <c r="K118" s="671" t="e">
        <f>VLOOKUP(K117,'Course List (program)'!$G$2:$L$100,2,FALSE)</f>
        <v>#N/A</v>
      </c>
      <c r="L118" s="671" t="e">
        <f>VLOOKUP(L117,'Course List (program)'!$G$2:$L$100,2,FALSE)</f>
        <v>#N/A</v>
      </c>
      <c r="M118" s="671" t="str">
        <f>VLOOKUP(M117,'Course List (program)'!$G$2:$L$100,2,FALSE)</f>
        <v>Architectural Design Studio IV</v>
      </c>
      <c r="N118" s="673" t="e">
        <f>VLOOKUP(N117,'Course List (program)'!$G$2:$L$100,2,FALSE)</f>
        <v>#N/A</v>
      </c>
    </row>
    <row r="119" spans="1:14" ht="20.100000000000001" customHeight="1" x14ac:dyDescent="0.35">
      <c r="A119" s="680"/>
      <c r="B119" s="685"/>
      <c r="C119" s="671" t="e">
        <f>VLOOKUP(C117,'Course List (program)'!$G$2:$L$100,3,FALSE)</f>
        <v>#N/A</v>
      </c>
      <c r="D119" s="671" t="e">
        <f>VLOOKUP(D117,'Course List (program)'!$G$2:$L$100,3,FALSE)</f>
        <v>#N/A</v>
      </c>
      <c r="E119" s="671" t="e">
        <f>VLOOKUP(E117,'Course List (program)'!$G$2:$L$100,3,FALSE)</f>
        <v>#N/A</v>
      </c>
      <c r="F119" s="671" t="e">
        <f>VLOOKUP(F117,'Course List (program)'!$G$2:$L$100,3,FALSE)</f>
        <v>#N/A</v>
      </c>
      <c r="G119" s="671" t="e">
        <f>VLOOKUP(G117,'Course List (program)'!$G$2:$L$100,3,FALSE)</f>
        <v>#N/A</v>
      </c>
      <c r="H119" s="680"/>
      <c r="I119" s="685"/>
      <c r="J119" s="671" t="e">
        <f>VLOOKUP(J117,'Course List (program)'!$G$2:$L$100,3,FALSE)</f>
        <v>#N/A</v>
      </c>
      <c r="K119" s="671" t="e">
        <f>VLOOKUP(K117,'Course List (program)'!$G$2:$L$100,3,FALSE)</f>
        <v>#N/A</v>
      </c>
      <c r="L119" s="671" t="e">
        <f>VLOOKUP(L117,'Course List (program)'!$G$2:$L$100,3,FALSE)</f>
        <v>#N/A</v>
      </c>
      <c r="M119" s="671" t="str">
        <f>VLOOKUP(M117,'Course List (program)'!$G$2:$L$100,3,FALSE)</f>
        <v>Öğr. Gör. Erdal ÖZYURT</v>
      </c>
      <c r="N119" s="673" t="e">
        <f>VLOOKUP(N117,'Course List (program)'!$G$2:$L$100,3,FALSE)</f>
        <v>#N/A</v>
      </c>
    </row>
    <row r="120" spans="1:14" ht="20.100000000000001" customHeight="1" x14ac:dyDescent="0.35">
      <c r="A120" s="680"/>
      <c r="B120" s="685"/>
      <c r="C120" s="672" t="e">
        <f>VLOOKUP(C117,'Course List (program)'!$G$2:$L$100,6,FALSE)</f>
        <v>#N/A</v>
      </c>
      <c r="D120" s="672" t="e">
        <f>VLOOKUP(D117,'Course List (program)'!$G$2:$L$100,6,FALSE)</f>
        <v>#N/A</v>
      </c>
      <c r="E120" s="672" t="e">
        <f>VLOOKUP(E117,'Course List (program)'!$G$2:$L$100,6,FALSE)</f>
        <v>#N/A</v>
      </c>
      <c r="F120" s="672" t="e">
        <f>VLOOKUP(F117,'Course List (program)'!$G$2:$L$100,6,FALSE)</f>
        <v>#N/A</v>
      </c>
      <c r="G120" s="672" t="e">
        <f>VLOOKUP(G117,'Course List (program)'!$G$2:$L$100,6,FALSE)</f>
        <v>#N/A</v>
      </c>
      <c r="H120" s="680"/>
      <c r="I120" s="685"/>
      <c r="J120" s="672" t="e">
        <f>VLOOKUP(J117,'Course List (program)'!$G$2:$L$100,6,FALSE)</f>
        <v>#N/A</v>
      </c>
      <c r="K120" s="672" t="e">
        <f>VLOOKUP(K117,'Course List (program)'!$G$2:$L$100,6,FALSE)</f>
        <v>#N/A</v>
      </c>
      <c r="L120" s="672" t="e">
        <f>VLOOKUP(L117,'Course List (program)'!$G$2:$L$100,6,FALSE)</f>
        <v>#N/A</v>
      </c>
      <c r="M120" s="672">
        <f>VLOOKUP(M117,'Course List (program)'!$G$2:$L$100,6,FALSE)</f>
        <v>0</v>
      </c>
      <c r="N120" s="674" t="e">
        <f>VLOOKUP(N117,'Course List (program)'!$G$2:$L$100,6,FALSE)</f>
        <v>#N/A</v>
      </c>
    </row>
    <row r="121" spans="1:14" s="693" customFormat="1" ht="20.100000000000001" customHeight="1" x14ac:dyDescent="0.35">
      <c r="A121" s="689">
        <v>0.70833333333333337</v>
      </c>
      <c r="B121" s="690">
        <v>9</v>
      </c>
      <c r="C121" s="691">
        <f>Section3Draft!E65</f>
        <v>0</v>
      </c>
      <c r="D121" s="691">
        <f>Section3Draft!F65</f>
        <v>0</v>
      </c>
      <c r="E121" s="691">
        <f>Section3Draft!G65</f>
        <v>0</v>
      </c>
      <c r="F121" s="691">
        <f>Section3Draft!H65</f>
        <v>0</v>
      </c>
      <c r="G121" s="691">
        <f>Section3Draft!I65</f>
        <v>0</v>
      </c>
      <c r="H121" s="689">
        <v>0.70833333333333337</v>
      </c>
      <c r="I121" s="690">
        <v>9</v>
      </c>
      <c r="J121" s="691">
        <f>Section3Draft!L65</f>
        <v>0</v>
      </c>
      <c r="K121" s="691">
        <f>Section3Draft!M65</f>
        <v>0</v>
      </c>
      <c r="L121" s="691">
        <f>Section3Draft!N65</f>
        <v>0</v>
      </c>
      <c r="M121" s="691" t="str">
        <f>Section3Draft!O65</f>
        <v>ARCH 352.13</v>
      </c>
      <c r="N121" s="692">
        <f>Section3Draft!P65</f>
        <v>0</v>
      </c>
    </row>
    <row r="122" spans="1:14" ht="20.100000000000001" customHeight="1" x14ac:dyDescent="0.35">
      <c r="A122" s="679"/>
      <c r="B122" s="686"/>
      <c r="C122" s="671" t="e">
        <f>VLOOKUP(C121,'Course List (program)'!$G$2:$L$100,2,FALSE)</f>
        <v>#N/A</v>
      </c>
      <c r="D122" s="671" t="e">
        <f>VLOOKUP(D121,'Course List (program)'!$G$2:$L$100,2,FALSE)</f>
        <v>#N/A</v>
      </c>
      <c r="E122" s="671" t="e">
        <f>VLOOKUP(E121,'Course List (program)'!$G$2:$L$100,2,FALSE)</f>
        <v>#N/A</v>
      </c>
      <c r="F122" s="671" t="e">
        <f>VLOOKUP(F121,'Course List (program)'!$G$2:$L$100,2,FALSE)</f>
        <v>#N/A</v>
      </c>
      <c r="G122" s="671" t="e">
        <f>VLOOKUP(G121,'Course List (program)'!$G$2:$L$100,2,FALSE)</f>
        <v>#N/A</v>
      </c>
      <c r="H122" s="679"/>
      <c r="I122" s="686"/>
      <c r="J122" s="671" t="e">
        <f>VLOOKUP(J121,'Course List (program)'!$G$2:$L$100,2,FALSE)</f>
        <v>#N/A</v>
      </c>
      <c r="K122" s="671" t="e">
        <f>VLOOKUP(K121,'Course List (program)'!$G$2:$L$100,2,FALSE)</f>
        <v>#N/A</v>
      </c>
      <c r="L122" s="671" t="e">
        <f>VLOOKUP(L121,'Course List (program)'!$G$2:$L$100,2,FALSE)</f>
        <v>#N/A</v>
      </c>
      <c r="M122" s="671" t="str">
        <f>VLOOKUP(M121,'Course List (program)'!$G$2:$L$100,2,FALSE)</f>
        <v>Architectural Design Studio IV</v>
      </c>
      <c r="N122" s="673" t="e">
        <f>VLOOKUP(N121,'Course List (program)'!$G$2:$L$100,2,FALSE)</f>
        <v>#N/A</v>
      </c>
    </row>
    <row r="123" spans="1:14" ht="20.100000000000001" customHeight="1" x14ac:dyDescent="0.35">
      <c r="A123" s="680"/>
      <c r="B123" s="685"/>
      <c r="C123" s="671" t="e">
        <f>VLOOKUP(C121,'Course List (program)'!$G$2:$L$100,3,FALSE)</f>
        <v>#N/A</v>
      </c>
      <c r="D123" s="671" t="e">
        <f>VLOOKUP(D121,'Course List (program)'!$G$2:$L$100,3,FALSE)</f>
        <v>#N/A</v>
      </c>
      <c r="E123" s="671" t="e">
        <f>VLOOKUP(E121,'Course List (program)'!$G$2:$L$100,3,FALSE)</f>
        <v>#N/A</v>
      </c>
      <c r="F123" s="671" t="e">
        <f>VLOOKUP(F121,'Course List (program)'!$G$2:$L$100,3,FALSE)</f>
        <v>#N/A</v>
      </c>
      <c r="G123" s="671" t="e">
        <f>VLOOKUP(G121,'Course List (program)'!$G$2:$L$100,3,FALSE)</f>
        <v>#N/A</v>
      </c>
      <c r="H123" s="680"/>
      <c r="I123" s="685"/>
      <c r="J123" s="671" t="e">
        <f>VLOOKUP(J121,'Course List (program)'!$G$2:$L$100,3,FALSE)</f>
        <v>#N/A</v>
      </c>
      <c r="K123" s="671" t="e">
        <f>VLOOKUP(K121,'Course List (program)'!$G$2:$L$100,3,FALSE)</f>
        <v>#N/A</v>
      </c>
      <c r="L123" s="671" t="e">
        <f>VLOOKUP(L121,'Course List (program)'!$G$2:$L$100,3,FALSE)</f>
        <v>#N/A</v>
      </c>
      <c r="M123" s="671" t="str">
        <f>VLOOKUP(M121,'Course List (program)'!$G$2:$L$100,3,FALSE)</f>
        <v>Öğr. Gör. Erdal ÖZYURT</v>
      </c>
      <c r="N123" s="673" t="e">
        <f>VLOOKUP(N121,'Course List (program)'!$G$2:$L$100,3,FALSE)</f>
        <v>#N/A</v>
      </c>
    </row>
    <row r="124" spans="1:14" ht="20.100000000000001" customHeight="1" x14ac:dyDescent="0.35">
      <c r="A124" s="680"/>
      <c r="B124" s="685"/>
      <c r="C124" s="672" t="e">
        <f>VLOOKUP(C121,'Course List (program)'!$G$2:$L$100,6,FALSE)</f>
        <v>#N/A</v>
      </c>
      <c r="D124" s="672" t="e">
        <f>VLOOKUP(D121,'Course List (program)'!$G$2:$L$100,6,FALSE)</f>
        <v>#N/A</v>
      </c>
      <c r="E124" s="672" t="e">
        <f>VLOOKUP(E121,'Course List (program)'!$G$2:$L$100,6,FALSE)</f>
        <v>#N/A</v>
      </c>
      <c r="F124" s="672" t="e">
        <f>VLOOKUP(F121,'Course List (program)'!$G$2:$L$100,6,FALSE)</f>
        <v>#N/A</v>
      </c>
      <c r="G124" s="672" t="e">
        <f>VLOOKUP(G121,'Course List (program)'!$G$2:$L$100,6,FALSE)</f>
        <v>#N/A</v>
      </c>
      <c r="H124" s="680"/>
      <c r="I124" s="685"/>
      <c r="J124" s="672" t="e">
        <f>VLOOKUP(J121,'Course List (program)'!$G$2:$L$100,6,FALSE)</f>
        <v>#N/A</v>
      </c>
      <c r="K124" s="672" t="e">
        <f>VLOOKUP(K121,'Course List (program)'!$G$2:$L$100,6,FALSE)</f>
        <v>#N/A</v>
      </c>
      <c r="L124" s="672" t="e">
        <f>VLOOKUP(L121,'Course List (program)'!$G$2:$L$100,6,FALSE)</f>
        <v>#N/A</v>
      </c>
      <c r="M124" s="672">
        <f>VLOOKUP(M121,'Course List (program)'!$G$2:$L$100,6,FALSE)</f>
        <v>0</v>
      </c>
      <c r="N124" s="674" t="e">
        <f>VLOOKUP(N121,'Course List (program)'!$G$2:$L$100,6,FALSE)</f>
        <v>#N/A</v>
      </c>
    </row>
    <row r="125" spans="1:14" s="693" customFormat="1" ht="20.100000000000001" customHeight="1" x14ac:dyDescent="0.35">
      <c r="A125" s="695">
        <v>0.75</v>
      </c>
      <c r="B125" s="696">
        <v>10</v>
      </c>
      <c r="C125" s="691">
        <f>Section3Draft!E67</f>
        <v>0</v>
      </c>
      <c r="D125" s="691">
        <f>Section3Draft!F67</f>
        <v>0</v>
      </c>
      <c r="E125" s="691">
        <f>Section3Draft!G67</f>
        <v>0</v>
      </c>
      <c r="F125" s="691">
        <f>Section3Draft!H67</f>
        <v>0</v>
      </c>
      <c r="G125" s="691">
        <f>Section3Draft!I67</f>
        <v>0</v>
      </c>
      <c r="H125" s="695">
        <v>0.75</v>
      </c>
      <c r="I125" s="696">
        <v>10</v>
      </c>
      <c r="J125" s="691">
        <f>Section3Draft!L67</f>
        <v>0</v>
      </c>
      <c r="K125" s="691">
        <f>Section3Draft!M67</f>
        <v>0</v>
      </c>
      <c r="L125" s="691">
        <f>Section3Draft!N67</f>
        <v>0</v>
      </c>
      <c r="M125" s="691">
        <f>Section3Draft!O67</f>
        <v>0</v>
      </c>
      <c r="N125" s="692">
        <f>Section3Draft!P67</f>
        <v>0</v>
      </c>
    </row>
    <row r="126" spans="1:14" ht="20.100000000000001" customHeight="1" x14ac:dyDescent="0.35">
      <c r="A126" s="681"/>
      <c r="B126" s="686"/>
      <c r="C126" s="671" t="e">
        <f>VLOOKUP(C125,'Course List (program)'!$G$2:$L$100,2,FALSE)</f>
        <v>#N/A</v>
      </c>
      <c r="D126" s="671" t="e">
        <f>VLOOKUP(D125,'Course List (program)'!$G$2:$L$100,2,FALSE)</f>
        <v>#N/A</v>
      </c>
      <c r="E126" s="671" t="e">
        <f>VLOOKUP(E125,'Course List (program)'!$G$2:$L$100,2,FALSE)</f>
        <v>#N/A</v>
      </c>
      <c r="F126" s="671" t="e">
        <f>VLOOKUP(F125,'Course List (program)'!$G$2:$L$100,2,FALSE)</f>
        <v>#N/A</v>
      </c>
      <c r="G126" s="671" t="e">
        <f>VLOOKUP(G125,'Course List (program)'!$G$2:$L$100,2,FALSE)</f>
        <v>#N/A</v>
      </c>
      <c r="H126" s="681"/>
      <c r="I126" s="686"/>
      <c r="J126" s="671" t="e">
        <f>VLOOKUP(J125,'Course List (program)'!$G$2:$L$100,2,FALSE)</f>
        <v>#N/A</v>
      </c>
      <c r="K126" s="671" t="e">
        <f>VLOOKUP(K125,'Course List (program)'!$G$2:$L$100,2,FALSE)</f>
        <v>#N/A</v>
      </c>
      <c r="L126" s="671" t="e">
        <f>VLOOKUP(L125,'Course List (program)'!$G$2:$L$100,2,FALSE)</f>
        <v>#N/A</v>
      </c>
      <c r="M126" s="671" t="e">
        <f>VLOOKUP(M125,'Course List (program)'!$G$2:$L$100,2,FALSE)</f>
        <v>#N/A</v>
      </c>
      <c r="N126" s="673" t="e">
        <f>VLOOKUP(N125,'Course List (program)'!$G$2:$L$100,2,FALSE)</f>
        <v>#N/A</v>
      </c>
    </row>
    <row r="127" spans="1:14" ht="20.100000000000001" customHeight="1" x14ac:dyDescent="0.35">
      <c r="A127" s="681"/>
      <c r="B127" s="686"/>
      <c r="C127" s="671" t="e">
        <f>VLOOKUP(C125,'Course List (program)'!$G$2:$L$100,3,FALSE)</f>
        <v>#N/A</v>
      </c>
      <c r="D127" s="671" t="e">
        <f>VLOOKUP(D125,'Course List (program)'!$G$2:$L$100,3,FALSE)</f>
        <v>#N/A</v>
      </c>
      <c r="E127" s="671" t="e">
        <f>VLOOKUP(E125,'Course List (program)'!$G$2:$L$100,3,FALSE)</f>
        <v>#N/A</v>
      </c>
      <c r="F127" s="671" t="e">
        <f>VLOOKUP(F125,'Course List (program)'!$G$2:$L$100,3,FALSE)</f>
        <v>#N/A</v>
      </c>
      <c r="G127" s="671" t="e">
        <f>VLOOKUP(G125,'Course List (program)'!$G$2:$L$100,3,FALSE)</f>
        <v>#N/A</v>
      </c>
      <c r="H127" s="681"/>
      <c r="I127" s="686"/>
      <c r="J127" s="671" t="e">
        <f>VLOOKUP(J125,'Course List (program)'!$G$2:$L$100,3,FALSE)</f>
        <v>#N/A</v>
      </c>
      <c r="K127" s="671" t="e">
        <f>VLOOKUP(K125,'Course List (program)'!$G$2:$L$100,3,FALSE)</f>
        <v>#N/A</v>
      </c>
      <c r="L127" s="671" t="e">
        <f>VLOOKUP(L125,'Course List (program)'!$G$2:$L$100,3,FALSE)</f>
        <v>#N/A</v>
      </c>
      <c r="M127" s="671" t="e">
        <f>VLOOKUP(M125,'Course List (program)'!$G$2:$L$100,3,FALSE)</f>
        <v>#N/A</v>
      </c>
      <c r="N127" s="673" t="e">
        <f>VLOOKUP(N125,'Course List (program)'!$G$2:$L$100,3,FALSE)</f>
        <v>#N/A</v>
      </c>
    </row>
    <row r="128" spans="1:14" ht="20.100000000000001" customHeight="1" thickBot="1" x14ac:dyDescent="0.4">
      <c r="A128" s="682"/>
      <c r="B128" s="687"/>
      <c r="C128" s="675" t="e">
        <f>VLOOKUP(C125,'Course List (program)'!$G$2:$L$100,6,FALSE)</f>
        <v>#N/A</v>
      </c>
      <c r="D128" s="675" t="e">
        <f>VLOOKUP(D125,'Course List (program)'!$G$2:$L$100,6,FALSE)</f>
        <v>#N/A</v>
      </c>
      <c r="E128" s="675" t="e">
        <f>VLOOKUP(E125,'Course List (program)'!$G$2:$L$100,6,FALSE)</f>
        <v>#N/A</v>
      </c>
      <c r="F128" s="675" t="e">
        <f>VLOOKUP(F125,'Course List (program)'!$G$2:$L$100,6,FALSE)</f>
        <v>#N/A</v>
      </c>
      <c r="G128" s="675" t="e">
        <f>VLOOKUP(G125,'Course List (program)'!$G$2:$L$100,6,FALSE)</f>
        <v>#N/A</v>
      </c>
      <c r="H128" s="682"/>
      <c r="I128" s="687"/>
      <c r="J128" s="675" t="e">
        <f>VLOOKUP(J125,'Course List (program)'!$G$2:$L$100,6,FALSE)</f>
        <v>#N/A</v>
      </c>
      <c r="K128" s="675" t="e">
        <f>VLOOKUP(K125,'Course List (program)'!$G$2:$L$100,6,FALSE)</f>
        <v>#N/A</v>
      </c>
      <c r="L128" s="675" t="e">
        <f>VLOOKUP(L125,'Course List (program)'!$G$2:$L$100,6,FALSE)</f>
        <v>#N/A</v>
      </c>
      <c r="M128" s="675" t="e">
        <f>VLOOKUP(M125,'Course List (program)'!$G$2:$L$100,6,FALSE)</f>
        <v>#N/A</v>
      </c>
      <c r="N128" s="676" t="e">
        <f>VLOOKUP(N125,'Course List (program)'!$G$2:$L$100,6,FALSE)</f>
        <v>#N/A</v>
      </c>
    </row>
    <row r="129" spans="1:28" s="700" customFormat="1" ht="30" customHeight="1" x14ac:dyDescent="0.3">
      <c r="A129" s="1068" t="s">
        <v>735</v>
      </c>
      <c r="B129" s="1069"/>
      <c r="C129" s="698" t="s">
        <v>148</v>
      </c>
      <c r="D129" s="698" t="s">
        <v>149</v>
      </c>
      <c r="E129" s="698" t="s">
        <v>150</v>
      </c>
      <c r="F129" s="698" t="s">
        <v>151</v>
      </c>
      <c r="G129" s="699" t="s">
        <v>152</v>
      </c>
      <c r="H129" s="1068" t="s">
        <v>731</v>
      </c>
      <c r="I129" s="1069"/>
      <c r="J129" s="698" t="s">
        <v>148</v>
      </c>
      <c r="K129" s="698" t="s">
        <v>149</v>
      </c>
      <c r="L129" s="698" t="s">
        <v>150</v>
      </c>
      <c r="M129" s="698" t="s">
        <v>151</v>
      </c>
      <c r="N129" s="699" t="s">
        <v>152</v>
      </c>
    </row>
    <row r="130" spans="1:28" ht="30" customHeight="1" x14ac:dyDescent="0.25">
      <c r="A130" s="1070"/>
      <c r="B130" s="1071"/>
      <c r="C130" s="667">
        <v>1</v>
      </c>
      <c r="D130" s="667">
        <v>2</v>
      </c>
      <c r="E130" s="667">
        <v>3</v>
      </c>
      <c r="F130" s="667">
        <v>4</v>
      </c>
      <c r="G130" s="668">
        <v>5</v>
      </c>
      <c r="H130" s="1070"/>
      <c r="I130" s="1071"/>
      <c r="J130" s="667">
        <v>1</v>
      </c>
      <c r="K130" s="667">
        <v>2</v>
      </c>
      <c r="L130" s="667">
        <v>3</v>
      </c>
      <c r="M130" s="667">
        <v>4</v>
      </c>
      <c r="N130" s="668">
        <v>5</v>
      </c>
      <c r="AB130" s="669" t="s">
        <v>388</v>
      </c>
    </row>
    <row r="131" spans="1:28" s="693" customFormat="1" ht="20.100000000000001" customHeight="1" x14ac:dyDescent="0.35">
      <c r="A131" s="689">
        <v>0.375</v>
      </c>
      <c r="B131" s="690">
        <v>1</v>
      </c>
      <c r="C131" s="691">
        <f>Section4Draft!E49</f>
        <v>0</v>
      </c>
      <c r="D131" s="691">
        <f>Section4Draft!F49</f>
        <v>0</v>
      </c>
      <c r="E131" s="691">
        <f>Section4Draft!G49</f>
        <v>0</v>
      </c>
      <c r="F131" s="691">
        <f>Section4Draft!H49</f>
        <v>0</v>
      </c>
      <c r="G131" s="691">
        <f>Section4Draft!I49</f>
        <v>0</v>
      </c>
      <c r="H131" s="689">
        <v>0.375</v>
      </c>
      <c r="I131" s="690">
        <v>1</v>
      </c>
      <c r="J131" s="691">
        <f>Section4Draft!L49</f>
        <v>0</v>
      </c>
      <c r="K131" s="691">
        <f>Section4Draft!M49</f>
        <v>0</v>
      </c>
      <c r="L131" s="691">
        <f>Section4Draft!N49</f>
        <v>0</v>
      </c>
      <c r="M131" s="691" t="str">
        <f>Section4Draft!O49</f>
        <v>ARCH 308.01</v>
      </c>
      <c r="N131" s="692">
        <f>Section4Draft!P49</f>
        <v>0</v>
      </c>
      <c r="AB131" s="694" t="s">
        <v>389</v>
      </c>
    </row>
    <row r="132" spans="1:28" ht="20.100000000000001" customHeight="1" x14ac:dyDescent="0.35">
      <c r="A132" s="678"/>
      <c r="B132" s="685"/>
      <c r="C132" s="671" t="e">
        <f>VLOOKUP(C131,'Course List (program)'!$G$2:$L$100,2,FALSE)</f>
        <v>#N/A</v>
      </c>
      <c r="D132" s="671" t="e">
        <f>VLOOKUP(D131,'Course List (program)'!$G$2:$L$100,2,FALSE)</f>
        <v>#N/A</v>
      </c>
      <c r="E132" s="671" t="e">
        <f>VLOOKUP(E131,'Course List (program)'!$G$2:$L$100,2,FALSE)</f>
        <v>#N/A</v>
      </c>
      <c r="F132" s="671" t="e">
        <f>VLOOKUP(F131,'Course List (program)'!$G$2:$L$100,2,FALSE)</f>
        <v>#N/A</v>
      </c>
      <c r="G132" s="671" t="e">
        <f>VLOOKUP(G131,'Course List (program)'!$G$2:$L$100,2,FALSE)</f>
        <v>#N/A</v>
      </c>
      <c r="H132" s="678"/>
      <c r="I132" s="685"/>
      <c r="J132" s="671" t="e">
        <f>VLOOKUP(J131,'Course List (program)'!$G$2:$L$100,2,FALSE)</f>
        <v>#N/A</v>
      </c>
      <c r="K132" s="671" t="e">
        <f>VLOOKUP(K131,'Course List (program)'!$G$2:$L$100,2,FALSE)</f>
        <v>#N/A</v>
      </c>
      <c r="L132" s="671" t="e">
        <f>VLOOKUP(L131,'Course List (program)'!$G$2:$L$100,2,FALSE)</f>
        <v>#N/A</v>
      </c>
      <c r="M132" s="671" t="str">
        <f>VLOOKUP(M131,'Course List (program)'!$G$2:$L$100,2,FALSE)</f>
        <v>Architectural Psychology</v>
      </c>
      <c r="N132" s="673" t="e">
        <f>VLOOKUP(N131,'Course List (program)'!$G$2:$L$100,2,FALSE)</f>
        <v>#N/A</v>
      </c>
      <c r="AB132" s="669"/>
    </row>
    <row r="133" spans="1:28" ht="20.100000000000001" customHeight="1" x14ac:dyDescent="0.35">
      <c r="A133" s="678"/>
      <c r="B133" s="685"/>
      <c r="C133" s="671" t="e">
        <f>VLOOKUP(C131,'Course List (program)'!$G$2:$L$100,3,FALSE)</f>
        <v>#N/A</v>
      </c>
      <c r="D133" s="671" t="e">
        <f>VLOOKUP(D131,'Course List (program)'!$G$2:$L$100,3,FALSE)</f>
        <v>#N/A</v>
      </c>
      <c r="E133" s="671" t="e">
        <f>VLOOKUP(E131,'Course List (program)'!$G$2:$L$100,3,FALSE)</f>
        <v>#N/A</v>
      </c>
      <c r="F133" s="671" t="e">
        <f>VLOOKUP(F131,'Course List (program)'!$G$2:$L$100,3,FALSE)</f>
        <v>#N/A</v>
      </c>
      <c r="G133" s="671" t="e">
        <f>VLOOKUP(G131,'Course List (program)'!$G$2:$L$100,3,FALSE)</f>
        <v>#N/A</v>
      </c>
      <c r="H133" s="678"/>
      <c r="I133" s="685"/>
      <c r="J133" s="671" t="e">
        <f>VLOOKUP(J131,'Course List (program)'!$G$2:$L$100,3,FALSE)</f>
        <v>#N/A</v>
      </c>
      <c r="K133" s="671" t="e">
        <f>VLOOKUP(K131,'Course List (program)'!$G$2:$L$100,3,FALSE)</f>
        <v>#N/A</v>
      </c>
      <c r="L133" s="671" t="e">
        <f>VLOOKUP(L131,'Course List (program)'!$G$2:$L$100,3,FALSE)</f>
        <v>#N/A</v>
      </c>
      <c r="M133" s="671" t="str">
        <f>VLOOKUP(M131,'Course List (program)'!$G$2:$L$100,3,FALSE)</f>
        <v>Yrd. Doç. Dr. Mari ITO ALPTÜRER</v>
      </c>
      <c r="N133" s="673" t="e">
        <f>VLOOKUP(N131,'Course List (program)'!$G$2:$L$100,3,FALSE)</f>
        <v>#N/A</v>
      </c>
      <c r="AB133" s="669"/>
    </row>
    <row r="134" spans="1:28" ht="20.100000000000001" customHeight="1" x14ac:dyDescent="0.35">
      <c r="A134" s="679"/>
      <c r="B134" s="686"/>
      <c r="C134" s="672" t="e">
        <f>VLOOKUP(C131,'Course List (program)'!$G$2:$L$100,6,FALSE)</f>
        <v>#N/A</v>
      </c>
      <c r="D134" s="672" t="e">
        <f>VLOOKUP(D131,'Course List (program)'!$G$2:$L$100,6,FALSE)</f>
        <v>#N/A</v>
      </c>
      <c r="E134" s="672" t="e">
        <f>VLOOKUP(E131,'Course List (program)'!$G$2:$L$100,6,FALSE)</f>
        <v>#N/A</v>
      </c>
      <c r="F134" s="672" t="e">
        <f>VLOOKUP(F131,'Course List (program)'!$G$2:$L$100,6,FALSE)</f>
        <v>#N/A</v>
      </c>
      <c r="G134" s="672" t="e">
        <f>VLOOKUP(G131,'Course List (program)'!$G$2:$L$100,6,FALSE)</f>
        <v>#N/A</v>
      </c>
      <c r="H134" s="679"/>
      <c r="I134" s="686"/>
      <c r="J134" s="672" t="e">
        <f>VLOOKUP(J131,'Course List (program)'!$G$2:$L$100,6,FALSE)</f>
        <v>#N/A</v>
      </c>
      <c r="K134" s="672" t="e">
        <f>VLOOKUP(K131,'Course List (program)'!$G$2:$L$100,6,FALSE)</f>
        <v>#N/A</v>
      </c>
      <c r="L134" s="672" t="e">
        <f>VLOOKUP(L131,'Course List (program)'!$G$2:$L$100,6,FALSE)</f>
        <v>#N/A</v>
      </c>
      <c r="M134" s="672">
        <f>VLOOKUP(M131,'Course List (program)'!$G$2:$L$100,6,FALSE)</f>
        <v>0</v>
      </c>
      <c r="N134" s="674" t="e">
        <f>VLOOKUP(N131,'Course List (program)'!$G$2:$L$100,6,FALSE)</f>
        <v>#N/A</v>
      </c>
      <c r="AB134" s="669" t="s">
        <v>390</v>
      </c>
    </row>
    <row r="135" spans="1:28" s="693" customFormat="1" ht="20.100000000000001" customHeight="1" x14ac:dyDescent="0.35">
      <c r="A135" s="689">
        <v>0.41666666666666669</v>
      </c>
      <c r="B135" s="690">
        <v>2</v>
      </c>
      <c r="C135" s="691">
        <f>Section4Draft!E51</f>
        <v>0</v>
      </c>
      <c r="D135" s="691">
        <f>Section4Draft!F51</f>
        <v>0</v>
      </c>
      <c r="E135" s="691">
        <f>Section4Draft!G51</f>
        <v>0</v>
      </c>
      <c r="F135" s="691">
        <f>Section4Draft!H51</f>
        <v>0</v>
      </c>
      <c r="G135" s="691">
        <f>Section4Draft!I51</f>
        <v>0</v>
      </c>
      <c r="H135" s="689">
        <v>0.41666666666666669</v>
      </c>
      <c r="I135" s="690">
        <v>2</v>
      </c>
      <c r="J135" s="691">
        <f>Section4Draft!L51</f>
        <v>0</v>
      </c>
      <c r="K135" s="691">
        <f>Section4Draft!M51</f>
        <v>0</v>
      </c>
      <c r="L135" s="691">
        <f>Section4Draft!N51</f>
        <v>0</v>
      </c>
      <c r="M135" s="691" t="str">
        <f>Section4Draft!O51</f>
        <v>ARCH 308.01</v>
      </c>
      <c r="N135" s="692">
        <f>Section4Draft!P51</f>
        <v>0</v>
      </c>
      <c r="AB135" s="694" t="s">
        <v>391</v>
      </c>
    </row>
    <row r="136" spans="1:28" ht="20.100000000000001" customHeight="1" x14ac:dyDescent="0.35">
      <c r="A136" s="679"/>
      <c r="B136" s="686"/>
      <c r="C136" s="671" t="e">
        <f>VLOOKUP(C135,'Course List (program)'!$G$2:$L$100,2,FALSE)</f>
        <v>#N/A</v>
      </c>
      <c r="D136" s="671" t="e">
        <f>VLOOKUP(D135,'Course List (program)'!$G$2:$L$100,2,FALSE)</f>
        <v>#N/A</v>
      </c>
      <c r="E136" s="671" t="e">
        <f>VLOOKUP(E135,'Course List (program)'!$G$2:$L$100,2,FALSE)</f>
        <v>#N/A</v>
      </c>
      <c r="F136" s="671" t="e">
        <f>VLOOKUP(F135,'Course List (program)'!$G$2:$L$100,2,FALSE)</f>
        <v>#N/A</v>
      </c>
      <c r="G136" s="671" t="e">
        <f>VLOOKUP(G135,'Course List (program)'!$G$2:$L$100,2,FALSE)</f>
        <v>#N/A</v>
      </c>
      <c r="H136" s="679"/>
      <c r="I136" s="686"/>
      <c r="J136" s="671" t="e">
        <f>VLOOKUP(J135,'Course List (program)'!$G$2:$L$100,2,FALSE)</f>
        <v>#N/A</v>
      </c>
      <c r="K136" s="671" t="e">
        <f>VLOOKUP(K135,'Course List (program)'!$G$2:$L$100,2,FALSE)</f>
        <v>#N/A</v>
      </c>
      <c r="L136" s="671" t="e">
        <f>VLOOKUP(L135,'Course List (program)'!$G$2:$L$100,2,FALSE)</f>
        <v>#N/A</v>
      </c>
      <c r="M136" s="671" t="str">
        <f>VLOOKUP(M135,'Course List (program)'!$G$2:$L$100,2,FALSE)</f>
        <v>Architectural Psychology</v>
      </c>
      <c r="N136" s="673" t="e">
        <f>VLOOKUP(N135,'Course List (program)'!$G$2:$L$100,2,FALSE)</f>
        <v>#N/A</v>
      </c>
    </row>
    <row r="137" spans="1:28" ht="20.100000000000001" customHeight="1" x14ac:dyDescent="0.35">
      <c r="A137" s="680"/>
      <c r="B137" s="685"/>
      <c r="C137" s="671" t="e">
        <f>VLOOKUP(C135,'Course List (program)'!$G$2:$L$100,3,FALSE)</f>
        <v>#N/A</v>
      </c>
      <c r="D137" s="671" t="e">
        <f>VLOOKUP(D135,'Course List (program)'!$G$2:$L$100,3,FALSE)</f>
        <v>#N/A</v>
      </c>
      <c r="E137" s="671" t="e">
        <f>VLOOKUP(E135,'Course List (program)'!$G$2:$L$100,3,FALSE)</f>
        <v>#N/A</v>
      </c>
      <c r="F137" s="671" t="e">
        <f>VLOOKUP(F135,'Course List (program)'!$G$2:$L$100,3,FALSE)</f>
        <v>#N/A</v>
      </c>
      <c r="G137" s="671" t="e">
        <f>VLOOKUP(G135,'Course List (program)'!$G$2:$L$100,3,FALSE)</f>
        <v>#N/A</v>
      </c>
      <c r="H137" s="680"/>
      <c r="I137" s="685"/>
      <c r="J137" s="671" t="e">
        <f>VLOOKUP(J135,'Course List (program)'!$G$2:$L$100,3,FALSE)</f>
        <v>#N/A</v>
      </c>
      <c r="K137" s="671" t="e">
        <f>VLOOKUP(K135,'Course List (program)'!$G$2:$L$100,3,FALSE)</f>
        <v>#N/A</v>
      </c>
      <c r="L137" s="671" t="e">
        <f>VLOOKUP(L135,'Course List (program)'!$G$2:$L$100,3,FALSE)</f>
        <v>#N/A</v>
      </c>
      <c r="M137" s="671" t="str">
        <f>VLOOKUP(M135,'Course List (program)'!$G$2:$L$100,3,FALSE)</f>
        <v>Yrd. Doç. Dr. Mari ITO ALPTÜRER</v>
      </c>
      <c r="N137" s="673" t="e">
        <f>VLOOKUP(N135,'Course List (program)'!$G$2:$L$100,3,FALSE)</f>
        <v>#N/A</v>
      </c>
    </row>
    <row r="138" spans="1:28" ht="20.100000000000001" customHeight="1" x14ac:dyDescent="0.35">
      <c r="A138" s="680"/>
      <c r="B138" s="685"/>
      <c r="C138" s="672" t="e">
        <f>VLOOKUP(C135,'Course List (program)'!$G$2:$L$100,6,FALSE)</f>
        <v>#N/A</v>
      </c>
      <c r="D138" s="672" t="e">
        <f>VLOOKUP(D135,'Course List (program)'!$G$2:$L$100,6,FALSE)</f>
        <v>#N/A</v>
      </c>
      <c r="E138" s="672" t="e">
        <f>VLOOKUP(E135,'Course List (program)'!$G$2:$L$100,6,FALSE)</f>
        <v>#N/A</v>
      </c>
      <c r="F138" s="672" t="e">
        <f>VLOOKUP(F135,'Course List (program)'!$G$2:$L$100,6,FALSE)</f>
        <v>#N/A</v>
      </c>
      <c r="G138" s="672" t="e">
        <f>VLOOKUP(G135,'Course List (program)'!$G$2:$L$100,6,FALSE)</f>
        <v>#N/A</v>
      </c>
      <c r="H138" s="680"/>
      <c r="I138" s="685"/>
      <c r="J138" s="672" t="e">
        <f>VLOOKUP(J135,'Course List (program)'!$G$2:$L$100,6,FALSE)</f>
        <v>#N/A</v>
      </c>
      <c r="K138" s="672" t="e">
        <f>VLOOKUP(K135,'Course List (program)'!$G$2:$L$100,6,FALSE)</f>
        <v>#N/A</v>
      </c>
      <c r="L138" s="672" t="e">
        <f>VLOOKUP(L135,'Course List (program)'!$G$2:$L$100,6,FALSE)</f>
        <v>#N/A</v>
      </c>
      <c r="M138" s="672">
        <f>VLOOKUP(M135,'Course List (program)'!$G$2:$L$100,6,FALSE)</f>
        <v>0</v>
      </c>
      <c r="N138" s="674" t="e">
        <f>VLOOKUP(N135,'Course List (program)'!$G$2:$L$100,6,FALSE)</f>
        <v>#N/A</v>
      </c>
    </row>
    <row r="139" spans="1:28" s="693" customFormat="1" ht="20.100000000000001" customHeight="1" x14ac:dyDescent="0.35">
      <c r="A139" s="689">
        <v>0.45833333333333331</v>
      </c>
      <c r="B139" s="690">
        <v>3</v>
      </c>
      <c r="C139" s="691">
        <f>Section4Draft!E53</f>
        <v>0</v>
      </c>
      <c r="D139" s="691">
        <f>Section4Draft!F53</f>
        <v>0</v>
      </c>
      <c r="E139" s="691">
        <f>Section4Draft!G53</f>
        <v>0</v>
      </c>
      <c r="F139" s="691">
        <f>Section4Draft!H53</f>
        <v>0</v>
      </c>
      <c r="G139" s="691">
        <f>Section4Draft!I53</f>
        <v>0</v>
      </c>
      <c r="H139" s="689">
        <v>0.45833333333333331</v>
      </c>
      <c r="I139" s="690">
        <v>3</v>
      </c>
      <c r="J139" s="691">
        <f>Section4Draft!L53</f>
        <v>0</v>
      </c>
      <c r="K139" s="691">
        <f>Section4Draft!M53</f>
        <v>0</v>
      </c>
      <c r="L139" s="691">
        <f>Section4Draft!N53</f>
        <v>0</v>
      </c>
      <c r="M139" s="691" t="str">
        <f>Section4Draft!O53</f>
        <v>ARCH 308.01</v>
      </c>
      <c r="N139" s="692">
        <f>Section4Draft!P53</f>
        <v>0</v>
      </c>
    </row>
    <row r="140" spans="1:28" ht="20.100000000000001" customHeight="1" x14ac:dyDescent="0.35">
      <c r="A140" s="679"/>
      <c r="B140" s="686"/>
      <c r="C140" s="671" t="e">
        <f>VLOOKUP(C139,'Course List (program)'!$G$2:$L$100,2,FALSE)</f>
        <v>#N/A</v>
      </c>
      <c r="D140" s="671" t="e">
        <f>VLOOKUP(D139,'Course List (program)'!$G$2:$L$100,2,FALSE)</f>
        <v>#N/A</v>
      </c>
      <c r="E140" s="671" t="e">
        <f>VLOOKUP(E139,'Course List (program)'!$G$2:$L$100,2,FALSE)</f>
        <v>#N/A</v>
      </c>
      <c r="F140" s="671" t="e">
        <f>VLOOKUP(F139,'Course List (program)'!$G$2:$L$100,2,FALSE)</f>
        <v>#N/A</v>
      </c>
      <c r="G140" s="671" t="e">
        <f>VLOOKUP(G139,'Course List (program)'!$G$2:$L$100,2,FALSE)</f>
        <v>#N/A</v>
      </c>
      <c r="H140" s="679"/>
      <c r="I140" s="686"/>
      <c r="J140" s="671" t="e">
        <f>VLOOKUP(J139,'Course List (program)'!$G$2:$L$100,2,FALSE)</f>
        <v>#N/A</v>
      </c>
      <c r="K140" s="671" t="e">
        <f>VLOOKUP(K139,'Course List (program)'!$G$2:$L$100,2,FALSE)</f>
        <v>#N/A</v>
      </c>
      <c r="L140" s="671" t="e">
        <f>VLOOKUP(L139,'Course List (program)'!$G$2:$L$100,2,FALSE)</f>
        <v>#N/A</v>
      </c>
      <c r="M140" s="671" t="str">
        <f>VLOOKUP(M139,'Course List (program)'!$G$2:$L$100,2,FALSE)</f>
        <v>Architectural Psychology</v>
      </c>
      <c r="N140" s="673" t="e">
        <f>VLOOKUP(N139,'Course List (program)'!$G$2:$L$100,2,FALSE)</f>
        <v>#N/A</v>
      </c>
    </row>
    <row r="141" spans="1:28" ht="20.100000000000001" customHeight="1" x14ac:dyDescent="0.35">
      <c r="A141" s="680"/>
      <c r="B141" s="685"/>
      <c r="C141" s="671" t="e">
        <f>VLOOKUP(C139,'Course List (program)'!$G$2:$L$100,3,FALSE)</f>
        <v>#N/A</v>
      </c>
      <c r="D141" s="671" t="e">
        <f>VLOOKUP(D139,'Course List (program)'!$G$2:$L$100,3,FALSE)</f>
        <v>#N/A</v>
      </c>
      <c r="E141" s="671" t="e">
        <f>VLOOKUP(E139,'Course List (program)'!$G$2:$L$100,3,FALSE)</f>
        <v>#N/A</v>
      </c>
      <c r="F141" s="671" t="e">
        <f>VLOOKUP(F139,'Course List (program)'!$G$2:$L$100,3,FALSE)</f>
        <v>#N/A</v>
      </c>
      <c r="G141" s="671" t="e">
        <f>VLOOKUP(G139,'Course List (program)'!$G$2:$L$100,3,FALSE)</f>
        <v>#N/A</v>
      </c>
      <c r="H141" s="680"/>
      <c r="I141" s="685"/>
      <c r="J141" s="671" t="e">
        <f>VLOOKUP(J139,'Course List (program)'!$G$2:$L$100,3,FALSE)</f>
        <v>#N/A</v>
      </c>
      <c r="K141" s="671" t="e">
        <f>VLOOKUP(K139,'Course List (program)'!$G$2:$L$100,3,FALSE)</f>
        <v>#N/A</v>
      </c>
      <c r="L141" s="671" t="e">
        <f>VLOOKUP(L139,'Course List (program)'!$G$2:$L$100,3,FALSE)</f>
        <v>#N/A</v>
      </c>
      <c r="M141" s="671" t="str">
        <f>VLOOKUP(M139,'Course List (program)'!$G$2:$L$100,3,FALSE)</f>
        <v>Yrd. Doç. Dr. Mari ITO ALPTÜRER</v>
      </c>
      <c r="N141" s="673" t="e">
        <f>VLOOKUP(N139,'Course List (program)'!$G$2:$L$100,3,FALSE)</f>
        <v>#N/A</v>
      </c>
    </row>
    <row r="142" spans="1:28" ht="20.100000000000001" customHeight="1" x14ac:dyDescent="0.35">
      <c r="A142" s="680"/>
      <c r="B142" s="685"/>
      <c r="C142" s="672" t="e">
        <f>VLOOKUP(C139,'Course List (program)'!$G$2:$L$100,6,FALSE)</f>
        <v>#N/A</v>
      </c>
      <c r="D142" s="672" t="e">
        <f>VLOOKUP(D139,'Course List (program)'!$G$2:$L$100,6,FALSE)</f>
        <v>#N/A</v>
      </c>
      <c r="E142" s="672" t="e">
        <f>VLOOKUP(E139,'Course List (program)'!$G$2:$L$100,6,FALSE)</f>
        <v>#N/A</v>
      </c>
      <c r="F142" s="672" t="e">
        <f>VLOOKUP(F139,'Course List (program)'!$G$2:$L$100,6,FALSE)</f>
        <v>#N/A</v>
      </c>
      <c r="G142" s="672" t="e">
        <f>VLOOKUP(G139,'Course List (program)'!$G$2:$L$100,6,FALSE)</f>
        <v>#N/A</v>
      </c>
      <c r="H142" s="680"/>
      <c r="I142" s="685"/>
      <c r="J142" s="672" t="e">
        <f>VLOOKUP(J139,'Course List (program)'!$G$2:$L$100,6,FALSE)</f>
        <v>#N/A</v>
      </c>
      <c r="K142" s="672" t="e">
        <f>VLOOKUP(K139,'Course List (program)'!$G$2:$L$100,6,FALSE)</f>
        <v>#N/A</v>
      </c>
      <c r="L142" s="672" t="e">
        <f>VLOOKUP(L139,'Course List (program)'!$G$2:$L$100,6,FALSE)</f>
        <v>#N/A</v>
      </c>
      <c r="M142" s="672">
        <f>VLOOKUP(M139,'Course List (program)'!$G$2:$L$100,6,FALSE)</f>
        <v>0</v>
      </c>
      <c r="N142" s="674" t="e">
        <f>VLOOKUP(N139,'Course List (program)'!$G$2:$L$100,6,FALSE)</f>
        <v>#N/A</v>
      </c>
    </row>
    <row r="143" spans="1:28" s="693" customFormat="1" ht="20.100000000000001" customHeight="1" x14ac:dyDescent="0.35">
      <c r="A143" s="689">
        <v>0.5</v>
      </c>
      <c r="B143" s="690">
        <v>4</v>
      </c>
      <c r="C143" s="691">
        <f>Section4Draft!E55</f>
        <v>0</v>
      </c>
      <c r="D143" s="691">
        <f>Section4Draft!F55</f>
        <v>0</v>
      </c>
      <c r="E143" s="691">
        <f>Section4Draft!G55</f>
        <v>0</v>
      </c>
      <c r="F143" s="691">
        <f>Section4Draft!H55</f>
        <v>0</v>
      </c>
      <c r="G143" s="691">
        <f>Section4Draft!I55</f>
        <v>0</v>
      </c>
      <c r="H143" s="689">
        <v>0.5</v>
      </c>
      <c r="I143" s="690">
        <v>4</v>
      </c>
      <c r="J143" s="691">
        <f>Section4Draft!L55</f>
        <v>0</v>
      </c>
      <c r="K143" s="691">
        <f>Section4Draft!M55</f>
        <v>0</v>
      </c>
      <c r="L143" s="691">
        <f>Section4Draft!N55</f>
        <v>0</v>
      </c>
      <c r="M143" s="691">
        <f>Section4Draft!O55</f>
        <v>0</v>
      </c>
      <c r="N143" s="692">
        <f>Section4Draft!P55</f>
        <v>0</v>
      </c>
    </row>
    <row r="144" spans="1:28" ht="20.100000000000001" customHeight="1" x14ac:dyDescent="0.35">
      <c r="A144" s="679"/>
      <c r="B144" s="686"/>
      <c r="C144" s="671" t="e">
        <f>VLOOKUP(C143,'Course List (program)'!$G$2:$L$100,2,FALSE)</f>
        <v>#N/A</v>
      </c>
      <c r="D144" s="671" t="e">
        <f>VLOOKUP(D143,'Course List (program)'!$G$2:$L$100,2,FALSE)</f>
        <v>#N/A</v>
      </c>
      <c r="E144" s="671" t="e">
        <f>VLOOKUP(E143,'Course List (program)'!$G$2:$L$100,2,FALSE)</f>
        <v>#N/A</v>
      </c>
      <c r="F144" s="671" t="e">
        <f>VLOOKUP(F143,'Course List (program)'!$G$2:$L$100,2,FALSE)</f>
        <v>#N/A</v>
      </c>
      <c r="G144" s="671" t="e">
        <f>VLOOKUP(G143,'Course List (program)'!$G$2:$L$100,2,FALSE)</f>
        <v>#N/A</v>
      </c>
      <c r="H144" s="679"/>
      <c r="I144" s="686"/>
      <c r="J144" s="671" t="e">
        <f>VLOOKUP(J143,'Course List (program)'!$G$2:$L$100,2,FALSE)</f>
        <v>#N/A</v>
      </c>
      <c r="K144" s="671" t="e">
        <f>VLOOKUP(K143,'Course List (program)'!$G$2:$L$100,2,FALSE)</f>
        <v>#N/A</v>
      </c>
      <c r="L144" s="671" t="e">
        <f>VLOOKUP(L143,'Course List (program)'!$G$2:$L$100,2,FALSE)</f>
        <v>#N/A</v>
      </c>
      <c r="M144" s="671" t="e">
        <f>VLOOKUP(M143,'Course List (program)'!$G$2:$L$100,2,FALSE)</f>
        <v>#N/A</v>
      </c>
      <c r="N144" s="673" t="e">
        <f>VLOOKUP(N143,'Course List (program)'!$G$2:$L$100,2,FALSE)</f>
        <v>#N/A</v>
      </c>
    </row>
    <row r="145" spans="1:14" ht="20.100000000000001" customHeight="1" x14ac:dyDescent="0.35">
      <c r="A145" s="680"/>
      <c r="B145" s="685"/>
      <c r="C145" s="671" t="e">
        <f>VLOOKUP(C143,'Course List (program)'!$G$2:$L$100,3,FALSE)</f>
        <v>#N/A</v>
      </c>
      <c r="D145" s="671" t="e">
        <f>VLOOKUP(D143,'Course List (program)'!$G$2:$L$100,3,FALSE)</f>
        <v>#N/A</v>
      </c>
      <c r="E145" s="671" t="e">
        <f>VLOOKUP(E143,'Course List (program)'!$G$2:$L$100,3,FALSE)</f>
        <v>#N/A</v>
      </c>
      <c r="F145" s="671" t="e">
        <f>VLOOKUP(F143,'Course List (program)'!$G$2:$L$100,3,FALSE)</f>
        <v>#N/A</v>
      </c>
      <c r="G145" s="671" t="e">
        <f>VLOOKUP(G143,'Course List (program)'!$G$2:$L$100,3,FALSE)</f>
        <v>#N/A</v>
      </c>
      <c r="H145" s="680"/>
      <c r="I145" s="685"/>
      <c r="J145" s="671" t="e">
        <f>VLOOKUP(J143,'Course List (program)'!$G$2:$L$100,3,FALSE)</f>
        <v>#N/A</v>
      </c>
      <c r="K145" s="671" t="e">
        <f>VLOOKUP(K143,'Course List (program)'!$G$2:$L$100,3,FALSE)</f>
        <v>#N/A</v>
      </c>
      <c r="L145" s="671" t="e">
        <f>VLOOKUP(L143,'Course List (program)'!$G$2:$L$100,3,FALSE)</f>
        <v>#N/A</v>
      </c>
      <c r="M145" s="671" t="e">
        <f>VLOOKUP(M143,'Course List (program)'!$G$2:$L$100,3,FALSE)</f>
        <v>#N/A</v>
      </c>
      <c r="N145" s="673" t="e">
        <f>VLOOKUP(N143,'Course List (program)'!$G$2:$L$100,3,FALSE)</f>
        <v>#N/A</v>
      </c>
    </row>
    <row r="146" spans="1:14" ht="20.100000000000001" customHeight="1" x14ac:dyDescent="0.35">
      <c r="A146" s="680"/>
      <c r="B146" s="685"/>
      <c r="C146" s="672" t="e">
        <f>VLOOKUP(C143,'Course List (program)'!$G$2:$L$100,6,FALSE)</f>
        <v>#N/A</v>
      </c>
      <c r="D146" s="672" t="e">
        <f>VLOOKUP(D143,'Course List (program)'!$G$2:$L$100,6,FALSE)</f>
        <v>#N/A</v>
      </c>
      <c r="E146" s="672" t="e">
        <f>VLOOKUP(E143,'Course List (program)'!$G$2:$L$100,6,FALSE)</f>
        <v>#N/A</v>
      </c>
      <c r="F146" s="672" t="e">
        <f>VLOOKUP(F143,'Course List (program)'!$G$2:$L$100,6,FALSE)</f>
        <v>#N/A</v>
      </c>
      <c r="G146" s="672" t="e">
        <f>VLOOKUP(G143,'Course List (program)'!$G$2:$L$100,6,FALSE)</f>
        <v>#N/A</v>
      </c>
      <c r="H146" s="680"/>
      <c r="I146" s="685"/>
      <c r="J146" s="672" t="e">
        <f>VLOOKUP(J143,'Course List (program)'!$G$2:$L$100,6,FALSE)</f>
        <v>#N/A</v>
      </c>
      <c r="K146" s="672" t="e">
        <f>VLOOKUP(K143,'Course List (program)'!$G$2:$L$100,6,FALSE)</f>
        <v>#N/A</v>
      </c>
      <c r="L146" s="672" t="e">
        <f>VLOOKUP(L143,'Course List (program)'!$G$2:$L$100,6,FALSE)</f>
        <v>#N/A</v>
      </c>
      <c r="M146" s="672" t="e">
        <f>VLOOKUP(M143,'Course List (program)'!$G$2:$L$100,6,FALSE)</f>
        <v>#N/A</v>
      </c>
      <c r="N146" s="674" t="e">
        <f>VLOOKUP(N143,'Course List (program)'!$G$2:$L$100,6,FALSE)</f>
        <v>#N/A</v>
      </c>
    </row>
    <row r="147" spans="1:14" s="693" customFormat="1" ht="20.100000000000001" customHeight="1" x14ac:dyDescent="0.35">
      <c r="A147" s="695">
        <v>2.375</v>
      </c>
      <c r="B147" s="696">
        <v>5</v>
      </c>
      <c r="C147" s="691">
        <f>Section4Draft!E57</f>
        <v>0</v>
      </c>
      <c r="D147" s="691">
        <f>Section4Draft!F57</f>
        <v>0</v>
      </c>
      <c r="E147" s="691">
        <f>Section4Draft!G57</f>
        <v>0</v>
      </c>
      <c r="F147" s="691">
        <f>Section4Draft!H57</f>
        <v>0</v>
      </c>
      <c r="G147" s="691">
        <f>Section4Draft!I57</f>
        <v>0</v>
      </c>
      <c r="H147" s="695">
        <v>2.375</v>
      </c>
      <c r="I147" s="696">
        <v>5</v>
      </c>
      <c r="J147" s="691">
        <f>Section4Draft!L57</f>
        <v>0</v>
      </c>
      <c r="K147" s="691">
        <f>Section4Draft!M57</f>
        <v>0</v>
      </c>
      <c r="L147" s="691">
        <f>Section4Draft!N57</f>
        <v>0</v>
      </c>
      <c r="M147" s="691">
        <f>Section4Draft!O57</f>
        <v>0</v>
      </c>
      <c r="N147" s="692">
        <f>Section4Draft!P57</f>
        <v>0</v>
      </c>
    </row>
    <row r="148" spans="1:14" ht="20.100000000000001" customHeight="1" x14ac:dyDescent="0.35">
      <c r="A148" s="679"/>
      <c r="B148" s="686"/>
      <c r="C148" s="671" t="e">
        <f>VLOOKUP(C147,'Course List (program)'!$G$2:$L$100,2,FALSE)</f>
        <v>#N/A</v>
      </c>
      <c r="D148" s="671" t="e">
        <f>VLOOKUP(D147,'Course List (program)'!$G$2:$L$100,2,FALSE)</f>
        <v>#N/A</v>
      </c>
      <c r="E148" s="671" t="e">
        <f>VLOOKUP(E147,'Course List (program)'!$G$2:$L$100,2,FALSE)</f>
        <v>#N/A</v>
      </c>
      <c r="F148" s="671" t="e">
        <f>VLOOKUP(F147,'Course List (program)'!$G$2:$L$100,2,FALSE)</f>
        <v>#N/A</v>
      </c>
      <c r="G148" s="671" t="e">
        <f>VLOOKUP(G147,'Course List (program)'!$G$2:$L$100,2,FALSE)</f>
        <v>#N/A</v>
      </c>
      <c r="H148" s="679"/>
      <c r="I148" s="686"/>
      <c r="J148" s="671" t="e">
        <f>VLOOKUP(J147,'Course List (program)'!$G$2:$L$100,2,FALSE)</f>
        <v>#N/A</v>
      </c>
      <c r="K148" s="671" t="e">
        <f>VLOOKUP(K147,'Course List (program)'!$G$2:$L$100,2,FALSE)</f>
        <v>#N/A</v>
      </c>
      <c r="L148" s="671" t="e">
        <f>VLOOKUP(L147,'Course List (program)'!$G$2:$L$100,2,FALSE)</f>
        <v>#N/A</v>
      </c>
      <c r="M148" s="671" t="e">
        <f>VLOOKUP(M147,'Course List (program)'!$G$2:$L$100,2,FALSE)</f>
        <v>#N/A</v>
      </c>
      <c r="N148" s="673" t="e">
        <f>VLOOKUP(N147,'Course List (program)'!$G$2:$L$100,2,FALSE)</f>
        <v>#N/A</v>
      </c>
    </row>
    <row r="149" spans="1:14" ht="20.100000000000001" customHeight="1" x14ac:dyDescent="0.35">
      <c r="A149" s="680"/>
      <c r="B149" s="685"/>
      <c r="C149" s="671" t="e">
        <f>VLOOKUP(C147,'Course List (program)'!$G$2:$L$100,3,FALSE)</f>
        <v>#N/A</v>
      </c>
      <c r="D149" s="671" t="e">
        <f>VLOOKUP(D147,'Course List (program)'!$G$2:$L$100,3,FALSE)</f>
        <v>#N/A</v>
      </c>
      <c r="E149" s="671" t="e">
        <f>VLOOKUP(E147,'Course List (program)'!$G$2:$L$100,3,FALSE)</f>
        <v>#N/A</v>
      </c>
      <c r="F149" s="671" t="e">
        <f>VLOOKUP(F147,'Course List (program)'!$G$2:$L$100,3,FALSE)</f>
        <v>#N/A</v>
      </c>
      <c r="G149" s="671" t="e">
        <f>VLOOKUP(G147,'Course List (program)'!$G$2:$L$100,3,FALSE)</f>
        <v>#N/A</v>
      </c>
      <c r="H149" s="680"/>
      <c r="I149" s="685"/>
      <c r="J149" s="671" t="e">
        <f>VLOOKUP(J147,'Course List (program)'!$G$2:$L$100,3,FALSE)</f>
        <v>#N/A</v>
      </c>
      <c r="K149" s="671" t="e">
        <f>VLOOKUP(K147,'Course List (program)'!$G$2:$L$100,3,FALSE)</f>
        <v>#N/A</v>
      </c>
      <c r="L149" s="671" t="e">
        <f>VLOOKUP(L147,'Course List (program)'!$G$2:$L$100,3,FALSE)</f>
        <v>#N/A</v>
      </c>
      <c r="M149" s="671" t="e">
        <f>VLOOKUP(M147,'Course List (program)'!$G$2:$L$100,3,FALSE)</f>
        <v>#N/A</v>
      </c>
      <c r="N149" s="673" t="e">
        <f>VLOOKUP(N147,'Course List (program)'!$G$2:$L$100,3,FALSE)</f>
        <v>#N/A</v>
      </c>
    </row>
    <row r="150" spans="1:14" ht="20.100000000000001" customHeight="1" x14ac:dyDescent="0.35">
      <c r="A150" s="680"/>
      <c r="B150" s="685"/>
      <c r="C150" s="672" t="e">
        <f>VLOOKUP(C147,'Course List (program)'!$G$2:$L$100,6,FALSE)</f>
        <v>#N/A</v>
      </c>
      <c r="D150" s="672" t="e">
        <f>VLOOKUP(D147,'Course List (program)'!$G$2:$L$100,6,FALSE)</f>
        <v>#N/A</v>
      </c>
      <c r="E150" s="672" t="e">
        <f>VLOOKUP(E147,'Course List (program)'!$G$2:$L$100,6,FALSE)</f>
        <v>#N/A</v>
      </c>
      <c r="F150" s="672" t="e">
        <f>VLOOKUP(F147,'Course List (program)'!$G$2:$L$100,6,FALSE)</f>
        <v>#N/A</v>
      </c>
      <c r="G150" s="672" t="e">
        <f>VLOOKUP(G147,'Course List (program)'!$G$2:$L$100,6,FALSE)</f>
        <v>#N/A</v>
      </c>
      <c r="H150" s="680"/>
      <c r="I150" s="685"/>
      <c r="J150" s="672" t="e">
        <f>VLOOKUP(J147,'Course List (program)'!$G$2:$L$100,6,FALSE)</f>
        <v>#N/A</v>
      </c>
      <c r="K150" s="672" t="e">
        <f>VLOOKUP(K147,'Course List (program)'!$G$2:$L$100,6,FALSE)</f>
        <v>#N/A</v>
      </c>
      <c r="L150" s="672" t="e">
        <f>VLOOKUP(L147,'Course List (program)'!$G$2:$L$100,6,FALSE)</f>
        <v>#N/A</v>
      </c>
      <c r="M150" s="672" t="e">
        <f>VLOOKUP(M147,'Course List (program)'!$G$2:$L$100,6,FALSE)</f>
        <v>#N/A</v>
      </c>
      <c r="N150" s="674" t="e">
        <f>VLOOKUP(N147,'Course List (program)'!$G$2:$L$100,6,FALSE)</f>
        <v>#N/A</v>
      </c>
    </row>
    <row r="151" spans="1:14" s="693" customFormat="1" ht="20.100000000000001" customHeight="1" x14ac:dyDescent="0.35">
      <c r="A151" s="689">
        <v>0.58333333333333337</v>
      </c>
      <c r="B151" s="690">
        <v>6</v>
      </c>
      <c r="C151" s="691">
        <f>Section4Draft!E59</f>
        <v>0</v>
      </c>
      <c r="D151" s="691">
        <f>Section4Draft!F59</f>
        <v>0</v>
      </c>
      <c r="E151" s="691">
        <f>Section4Draft!G59</f>
        <v>0</v>
      </c>
      <c r="F151" s="691">
        <f>Section4Draft!H59</f>
        <v>0</v>
      </c>
      <c r="G151" s="691">
        <f>Section4Draft!I59</f>
        <v>0</v>
      </c>
      <c r="H151" s="689">
        <v>0.58333333333333337</v>
      </c>
      <c r="I151" s="690">
        <v>6</v>
      </c>
      <c r="J151" s="691">
        <f>Section4Draft!L59</f>
        <v>0</v>
      </c>
      <c r="K151" s="691">
        <f>Section4Draft!M59</f>
        <v>0</v>
      </c>
      <c r="L151" s="691">
        <f>Section4Draft!N59</f>
        <v>0</v>
      </c>
      <c r="M151" s="691">
        <f>Section4Draft!O59</f>
        <v>0</v>
      </c>
      <c r="N151" s="692">
        <f>Section4Draft!P59</f>
        <v>0</v>
      </c>
    </row>
    <row r="152" spans="1:14" ht="20.100000000000001" customHeight="1" x14ac:dyDescent="0.35">
      <c r="A152" s="679"/>
      <c r="B152" s="686"/>
      <c r="C152" s="671" t="e">
        <f>VLOOKUP(C151,'Course List (program)'!$G$2:$L$100,2,FALSE)</f>
        <v>#N/A</v>
      </c>
      <c r="D152" s="671" t="e">
        <f>VLOOKUP(D151,'Course List (program)'!$G$2:$L$100,2,FALSE)</f>
        <v>#N/A</v>
      </c>
      <c r="E152" s="671" t="e">
        <f>VLOOKUP(E151,'Course List (program)'!$G$2:$L$100,2,FALSE)</f>
        <v>#N/A</v>
      </c>
      <c r="F152" s="671" t="e">
        <f>VLOOKUP(F151,'Course List (program)'!$G$2:$L$100,2,FALSE)</f>
        <v>#N/A</v>
      </c>
      <c r="G152" s="671" t="e">
        <f>VLOOKUP(G151,'Course List (program)'!$G$2:$L$100,2,FALSE)</f>
        <v>#N/A</v>
      </c>
      <c r="H152" s="679"/>
      <c r="I152" s="686"/>
      <c r="J152" s="671" t="e">
        <f>VLOOKUP(J151,'Course List (program)'!$G$2:$L$100,2,FALSE)</f>
        <v>#N/A</v>
      </c>
      <c r="K152" s="671" t="e">
        <f>VLOOKUP(K151,'Course List (program)'!$G$2:$L$100,2,FALSE)</f>
        <v>#N/A</v>
      </c>
      <c r="L152" s="671" t="e">
        <f>VLOOKUP(L151,'Course List (program)'!$G$2:$L$100,2,FALSE)</f>
        <v>#N/A</v>
      </c>
      <c r="M152" s="671" t="e">
        <f>VLOOKUP(M151,'Course List (program)'!$G$2:$L$100,2,FALSE)</f>
        <v>#N/A</v>
      </c>
      <c r="N152" s="673" t="e">
        <f>VLOOKUP(N151,'Course List (program)'!$G$2:$L$100,2,FALSE)</f>
        <v>#N/A</v>
      </c>
    </row>
    <row r="153" spans="1:14" ht="20.100000000000001" customHeight="1" x14ac:dyDescent="0.35">
      <c r="A153" s="680"/>
      <c r="B153" s="685"/>
      <c r="C153" s="671" t="e">
        <f>VLOOKUP(C151,'Course List (program)'!$G$2:$L$100,3,FALSE)</f>
        <v>#N/A</v>
      </c>
      <c r="D153" s="671" t="e">
        <f>VLOOKUP(D151,'Course List (program)'!$G$2:$L$100,3,FALSE)</f>
        <v>#N/A</v>
      </c>
      <c r="E153" s="671" t="e">
        <f>VLOOKUP(E151,'Course List (program)'!$G$2:$L$100,3,FALSE)</f>
        <v>#N/A</v>
      </c>
      <c r="F153" s="671" t="e">
        <f>VLOOKUP(F151,'Course List (program)'!$G$2:$L$100,3,FALSE)</f>
        <v>#N/A</v>
      </c>
      <c r="G153" s="671" t="e">
        <f>VLOOKUP(G151,'Course List (program)'!$G$2:$L$100,3,FALSE)</f>
        <v>#N/A</v>
      </c>
      <c r="H153" s="680"/>
      <c r="I153" s="685"/>
      <c r="J153" s="671" t="e">
        <f>VLOOKUP(J151,'Course List (program)'!$G$2:$L$100,3,FALSE)</f>
        <v>#N/A</v>
      </c>
      <c r="K153" s="671" t="e">
        <f>VLOOKUP(K151,'Course List (program)'!$G$2:$L$100,3,FALSE)</f>
        <v>#N/A</v>
      </c>
      <c r="L153" s="671" t="e">
        <f>VLOOKUP(L151,'Course List (program)'!$G$2:$L$100,3,FALSE)</f>
        <v>#N/A</v>
      </c>
      <c r="M153" s="671" t="e">
        <f>VLOOKUP(M151,'Course List (program)'!$G$2:$L$100,3,FALSE)</f>
        <v>#N/A</v>
      </c>
      <c r="N153" s="673" t="e">
        <f>VLOOKUP(N151,'Course List (program)'!$G$2:$L$100,3,FALSE)</f>
        <v>#N/A</v>
      </c>
    </row>
    <row r="154" spans="1:14" ht="20.100000000000001" customHeight="1" x14ac:dyDescent="0.35">
      <c r="A154" s="680"/>
      <c r="B154" s="685"/>
      <c r="C154" s="672" t="e">
        <f>VLOOKUP(C151,'Course List (program)'!$G$2:$L$100,6,FALSE)</f>
        <v>#N/A</v>
      </c>
      <c r="D154" s="672" t="e">
        <f>VLOOKUP(D151,'Course List (program)'!$G$2:$L$100,6,FALSE)</f>
        <v>#N/A</v>
      </c>
      <c r="E154" s="672" t="e">
        <f>VLOOKUP(E151,'Course List (program)'!$G$2:$L$100,6,FALSE)</f>
        <v>#N/A</v>
      </c>
      <c r="F154" s="672" t="e">
        <f>VLOOKUP(F151,'Course List (program)'!$G$2:$L$100,6,FALSE)</f>
        <v>#N/A</v>
      </c>
      <c r="G154" s="672" t="e">
        <f>VLOOKUP(G151,'Course List (program)'!$G$2:$L$100,6,FALSE)</f>
        <v>#N/A</v>
      </c>
      <c r="H154" s="680"/>
      <c r="I154" s="685"/>
      <c r="J154" s="672" t="e">
        <f>VLOOKUP(J151,'Course List (program)'!$G$2:$L$100,6,FALSE)</f>
        <v>#N/A</v>
      </c>
      <c r="K154" s="672" t="e">
        <f>VLOOKUP(K151,'Course List (program)'!$G$2:$L$100,6,FALSE)</f>
        <v>#N/A</v>
      </c>
      <c r="L154" s="672" t="e">
        <f>VLOOKUP(L151,'Course List (program)'!$G$2:$L$100,6,FALSE)</f>
        <v>#N/A</v>
      </c>
      <c r="M154" s="672" t="e">
        <f>VLOOKUP(M151,'Course List (program)'!$G$2:$L$100,6,FALSE)</f>
        <v>#N/A</v>
      </c>
      <c r="N154" s="674" t="e">
        <f>VLOOKUP(N151,'Course List (program)'!$G$2:$L$100,6,FALSE)</f>
        <v>#N/A</v>
      </c>
    </row>
    <row r="155" spans="1:14" s="693" customFormat="1" ht="20.100000000000001" customHeight="1" x14ac:dyDescent="0.35">
      <c r="A155" s="689">
        <v>0.625</v>
      </c>
      <c r="B155" s="690">
        <v>7</v>
      </c>
      <c r="C155" s="691">
        <f>Section4Draft!E61</f>
        <v>0</v>
      </c>
      <c r="D155" s="691">
        <f>Section4Draft!F61</f>
        <v>0</v>
      </c>
      <c r="E155" s="691">
        <f>Section4Draft!G61</f>
        <v>0</v>
      </c>
      <c r="F155" s="691">
        <f>Section4Draft!H61</f>
        <v>0</v>
      </c>
      <c r="G155" s="691">
        <f>Section4Draft!I61</f>
        <v>0</v>
      </c>
      <c r="H155" s="689">
        <v>0.625</v>
      </c>
      <c r="I155" s="690">
        <v>7</v>
      </c>
      <c r="J155" s="691">
        <f>Section4Draft!L61</f>
        <v>0</v>
      </c>
      <c r="K155" s="691">
        <f>Section4Draft!M61</f>
        <v>0</v>
      </c>
      <c r="L155" s="691">
        <f>Section4Draft!N61</f>
        <v>0</v>
      </c>
      <c r="M155" s="691">
        <f>Section4Draft!O61</f>
        <v>0</v>
      </c>
      <c r="N155" s="692">
        <f>Section4Draft!P61</f>
        <v>0</v>
      </c>
    </row>
    <row r="156" spans="1:14" ht="20.100000000000001" customHeight="1" x14ac:dyDescent="0.35">
      <c r="A156" s="679"/>
      <c r="B156" s="686"/>
      <c r="C156" s="671" t="e">
        <f>VLOOKUP(C155,'Course List (program)'!$G$2:$L$100,2,FALSE)</f>
        <v>#N/A</v>
      </c>
      <c r="D156" s="671" t="e">
        <f>VLOOKUP(D155,'Course List (program)'!$G$2:$L$100,2,FALSE)</f>
        <v>#N/A</v>
      </c>
      <c r="E156" s="671" t="e">
        <f>VLOOKUP(E155,'Course List (program)'!$G$2:$L$100,2,FALSE)</f>
        <v>#N/A</v>
      </c>
      <c r="F156" s="671" t="e">
        <f>VLOOKUP(F155,'Course List (program)'!$G$2:$L$100,2,FALSE)</f>
        <v>#N/A</v>
      </c>
      <c r="G156" s="671" t="e">
        <f>VLOOKUP(G155,'Course List (program)'!$G$2:$L$100,2,FALSE)</f>
        <v>#N/A</v>
      </c>
      <c r="H156" s="679"/>
      <c r="I156" s="686"/>
      <c r="J156" s="671" t="e">
        <f>VLOOKUP(J155,'Course List (program)'!$G$2:$L$100,2,FALSE)</f>
        <v>#N/A</v>
      </c>
      <c r="K156" s="671" t="e">
        <f>VLOOKUP(K155,'Course List (program)'!$G$2:$L$100,2,FALSE)</f>
        <v>#N/A</v>
      </c>
      <c r="L156" s="671" t="e">
        <f>VLOOKUP(L155,'Course List (program)'!$G$2:$L$100,2,FALSE)</f>
        <v>#N/A</v>
      </c>
      <c r="M156" s="671" t="e">
        <f>VLOOKUP(M155,'Course List (program)'!$G$2:$L$100,2,FALSE)</f>
        <v>#N/A</v>
      </c>
      <c r="N156" s="673" t="e">
        <f>VLOOKUP(N155,'Course List (program)'!$G$2:$L$100,2,FALSE)</f>
        <v>#N/A</v>
      </c>
    </row>
    <row r="157" spans="1:14" ht="20.100000000000001" customHeight="1" x14ac:dyDescent="0.35">
      <c r="A157" s="680"/>
      <c r="B157" s="685"/>
      <c r="C157" s="671" t="e">
        <f>VLOOKUP(C155,'Course List (program)'!$G$2:$L$100,3,FALSE)</f>
        <v>#N/A</v>
      </c>
      <c r="D157" s="671" t="e">
        <f>VLOOKUP(D155,'Course List (program)'!$G$2:$L$100,3,FALSE)</f>
        <v>#N/A</v>
      </c>
      <c r="E157" s="671" t="e">
        <f>VLOOKUP(E155,'Course List (program)'!$G$2:$L$100,3,FALSE)</f>
        <v>#N/A</v>
      </c>
      <c r="F157" s="671" t="e">
        <f>VLOOKUP(F155,'Course List (program)'!$G$2:$L$100,3,FALSE)</f>
        <v>#N/A</v>
      </c>
      <c r="G157" s="671" t="e">
        <f>VLOOKUP(G155,'Course List (program)'!$G$2:$L$100,3,FALSE)</f>
        <v>#N/A</v>
      </c>
      <c r="H157" s="680"/>
      <c r="I157" s="685"/>
      <c r="J157" s="671" t="e">
        <f>VLOOKUP(J155,'Course List (program)'!$G$2:$L$100,3,FALSE)</f>
        <v>#N/A</v>
      </c>
      <c r="K157" s="671" t="e">
        <f>VLOOKUP(K155,'Course List (program)'!$G$2:$L$100,3,FALSE)</f>
        <v>#N/A</v>
      </c>
      <c r="L157" s="671" t="e">
        <f>VLOOKUP(L155,'Course List (program)'!$G$2:$L$100,3,FALSE)</f>
        <v>#N/A</v>
      </c>
      <c r="M157" s="671" t="e">
        <f>VLOOKUP(M155,'Course List (program)'!$G$2:$L$100,3,FALSE)</f>
        <v>#N/A</v>
      </c>
      <c r="N157" s="673" t="e">
        <f>VLOOKUP(N155,'Course List (program)'!$G$2:$L$100,3,FALSE)</f>
        <v>#N/A</v>
      </c>
    </row>
    <row r="158" spans="1:14" ht="20.100000000000001" customHeight="1" x14ac:dyDescent="0.35">
      <c r="A158" s="680"/>
      <c r="B158" s="685"/>
      <c r="C158" s="672" t="e">
        <f>VLOOKUP(C155,'Course List (program)'!$G$2:$L$100,6,FALSE)</f>
        <v>#N/A</v>
      </c>
      <c r="D158" s="672" t="e">
        <f>VLOOKUP(D155,'Course List (program)'!$G$2:$L$100,6,FALSE)</f>
        <v>#N/A</v>
      </c>
      <c r="E158" s="672" t="e">
        <f>VLOOKUP(E155,'Course List (program)'!$G$2:$L$100,6,FALSE)</f>
        <v>#N/A</v>
      </c>
      <c r="F158" s="672" t="e">
        <f>VLOOKUP(F155,'Course List (program)'!$G$2:$L$100,6,FALSE)</f>
        <v>#N/A</v>
      </c>
      <c r="G158" s="672" t="e">
        <f>VLOOKUP(G155,'Course List (program)'!$G$2:$L$100,6,FALSE)</f>
        <v>#N/A</v>
      </c>
      <c r="H158" s="680"/>
      <c r="I158" s="685"/>
      <c r="J158" s="672" t="e">
        <f>VLOOKUP(J155,'Course List (program)'!$G$2:$L$100,6,FALSE)</f>
        <v>#N/A</v>
      </c>
      <c r="K158" s="672" t="e">
        <f>VLOOKUP(K155,'Course List (program)'!$G$2:$L$100,6,FALSE)</f>
        <v>#N/A</v>
      </c>
      <c r="L158" s="672" t="e">
        <f>VLOOKUP(L155,'Course List (program)'!$G$2:$L$100,6,FALSE)</f>
        <v>#N/A</v>
      </c>
      <c r="M158" s="672" t="e">
        <f>VLOOKUP(M155,'Course List (program)'!$G$2:$L$100,6,FALSE)</f>
        <v>#N/A</v>
      </c>
      <c r="N158" s="674" t="e">
        <f>VLOOKUP(N155,'Course List (program)'!$G$2:$L$100,6,FALSE)</f>
        <v>#N/A</v>
      </c>
    </row>
    <row r="159" spans="1:14" s="693" customFormat="1" ht="20.100000000000001" customHeight="1" x14ac:dyDescent="0.35">
      <c r="A159" s="689">
        <v>0.66666666666666663</v>
      </c>
      <c r="B159" s="690">
        <v>8</v>
      </c>
      <c r="C159" s="691">
        <f>Section4Draft!E63</f>
        <v>0</v>
      </c>
      <c r="D159" s="691">
        <f>Section4Draft!F63</f>
        <v>0</v>
      </c>
      <c r="E159" s="691">
        <f>Section4Draft!G63</f>
        <v>0</v>
      </c>
      <c r="F159" s="691">
        <f>Section4Draft!H63</f>
        <v>0</v>
      </c>
      <c r="G159" s="691">
        <f>Section4Draft!I63</f>
        <v>0</v>
      </c>
      <c r="H159" s="689">
        <v>0.66666666666666663</v>
      </c>
      <c r="I159" s="690">
        <v>8</v>
      </c>
      <c r="J159" s="691">
        <f>Section4Draft!L63</f>
        <v>0</v>
      </c>
      <c r="K159" s="691">
        <f>Section4Draft!M63</f>
        <v>0</v>
      </c>
      <c r="L159" s="691">
        <f>Section4Draft!N63</f>
        <v>0</v>
      </c>
      <c r="M159" s="691">
        <f>Section4Draft!O63</f>
        <v>0</v>
      </c>
      <c r="N159" s="692">
        <f>Section4Draft!P63</f>
        <v>0</v>
      </c>
    </row>
    <row r="160" spans="1:14" ht="20.100000000000001" customHeight="1" x14ac:dyDescent="0.35">
      <c r="A160" s="679"/>
      <c r="B160" s="686"/>
      <c r="C160" s="671" t="e">
        <f>VLOOKUP(C159,'Course List (program)'!$G$2:$L$100,2,FALSE)</f>
        <v>#N/A</v>
      </c>
      <c r="D160" s="671" t="e">
        <f>VLOOKUP(D159,'Course List (program)'!$G$2:$L$100,2,FALSE)</f>
        <v>#N/A</v>
      </c>
      <c r="E160" s="671" t="e">
        <f>VLOOKUP(E159,'Course List (program)'!$G$2:$L$100,2,FALSE)</f>
        <v>#N/A</v>
      </c>
      <c r="F160" s="671" t="e">
        <f>VLOOKUP(F159,'Course List (program)'!$G$2:$L$100,2,FALSE)</f>
        <v>#N/A</v>
      </c>
      <c r="G160" s="671" t="e">
        <f>VLOOKUP(G159,'Course List (program)'!$G$2:$L$100,2,FALSE)</f>
        <v>#N/A</v>
      </c>
      <c r="H160" s="679"/>
      <c r="I160" s="686"/>
      <c r="J160" s="671" t="e">
        <f>VLOOKUP(J159,'Course List (program)'!$G$2:$L$100,2,FALSE)</f>
        <v>#N/A</v>
      </c>
      <c r="K160" s="671" t="e">
        <f>VLOOKUP(K159,'Course List (program)'!$G$2:$L$100,2,FALSE)</f>
        <v>#N/A</v>
      </c>
      <c r="L160" s="671" t="e">
        <f>VLOOKUP(L159,'Course List (program)'!$G$2:$L$100,2,FALSE)</f>
        <v>#N/A</v>
      </c>
      <c r="M160" s="671" t="e">
        <f>VLOOKUP(M159,'Course List (program)'!$G$2:$L$100,2,FALSE)</f>
        <v>#N/A</v>
      </c>
      <c r="N160" s="673" t="e">
        <f>VLOOKUP(N159,'Course List (program)'!$G$2:$L$100,2,FALSE)</f>
        <v>#N/A</v>
      </c>
    </row>
    <row r="161" spans="1:14" ht="20.100000000000001" customHeight="1" x14ac:dyDescent="0.35">
      <c r="A161" s="680"/>
      <c r="B161" s="685"/>
      <c r="C161" s="671" t="e">
        <f>VLOOKUP(C159,'Course List (program)'!$G$2:$L$100,3,FALSE)</f>
        <v>#N/A</v>
      </c>
      <c r="D161" s="671" t="e">
        <f>VLOOKUP(D159,'Course List (program)'!$G$2:$L$100,3,FALSE)</f>
        <v>#N/A</v>
      </c>
      <c r="E161" s="671" t="e">
        <f>VLOOKUP(E159,'Course List (program)'!$G$2:$L$100,3,FALSE)</f>
        <v>#N/A</v>
      </c>
      <c r="F161" s="671" t="e">
        <f>VLOOKUP(F159,'Course List (program)'!$G$2:$L$100,3,FALSE)</f>
        <v>#N/A</v>
      </c>
      <c r="G161" s="671" t="e">
        <f>VLOOKUP(G159,'Course List (program)'!$G$2:$L$100,3,FALSE)</f>
        <v>#N/A</v>
      </c>
      <c r="H161" s="680"/>
      <c r="I161" s="685"/>
      <c r="J161" s="671" t="e">
        <f>VLOOKUP(J159,'Course List (program)'!$G$2:$L$100,3,FALSE)</f>
        <v>#N/A</v>
      </c>
      <c r="K161" s="671" t="e">
        <f>VLOOKUP(K159,'Course List (program)'!$G$2:$L$100,3,FALSE)</f>
        <v>#N/A</v>
      </c>
      <c r="L161" s="671" t="e">
        <f>VLOOKUP(L159,'Course List (program)'!$G$2:$L$100,3,FALSE)</f>
        <v>#N/A</v>
      </c>
      <c r="M161" s="671" t="e">
        <f>VLOOKUP(M159,'Course List (program)'!$G$2:$L$100,3,FALSE)</f>
        <v>#N/A</v>
      </c>
      <c r="N161" s="673" t="e">
        <f>VLOOKUP(N159,'Course List (program)'!$G$2:$L$100,3,FALSE)</f>
        <v>#N/A</v>
      </c>
    </row>
    <row r="162" spans="1:14" ht="20.100000000000001" customHeight="1" x14ac:dyDescent="0.35">
      <c r="A162" s="680"/>
      <c r="B162" s="685"/>
      <c r="C162" s="672" t="e">
        <f>VLOOKUP(C159,'Course List (program)'!$G$2:$L$100,6,FALSE)</f>
        <v>#N/A</v>
      </c>
      <c r="D162" s="672" t="e">
        <f>VLOOKUP(D159,'Course List (program)'!$G$2:$L$100,6,FALSE)</f>
        <v>#N/A</v>
      </c>
      <c r="E162" s="672" t="e">
        <f>VLOOKUP(E159,'Course List (program)'!$G$2:$L$100,6,FALSE)</f>
        <v>#N/A</v>
      </c>
      <c r="F162" s="672" t="e">
        <f>VLOOKUP(F159,'Course List (program)'!$G$2:$L$100,6,FALSE)</f>
        <v>#N/A</v>
      </c>
      <c r="G162" s="672" t="e">
        <f>VLOOKUP(G159,'Course List (program)'!$G$2:$L$100,6,FALSE)</f>
        <v>#N/A</v>
      </c>
      <c r="H162" s="680"/>
      <c r="I162" s="685"/>
      <c r="J162" s="672" t="e">
        <f>VLOOKUP(J159,'Course List (program)'!$G$2:$L$100,6,FALSE)</f>
        <v>#N/A</v>
      </c>
      <c r="K162" s="672" t="e">
        <f>VLOOKUP(K159,'Course List (program)'!$G$2:$L$100,6,FALSE)</f>
        <v>#N/A</v>
      </c>
      <c r="L162" s="672" t="e">
        <f>VLOOKUP(L159,'Course List (program)'!$G$2:$L$100,6,FALSE)</f>
        <v>#N/A</v>
      </c>
      <c r="M162" s="672" t="e">
        <f>VLOOKUP(M159,'Course List (program)'!$G$2:$L$100,6,FALSE)</f>
        <v>#N/A</v>
      </c>
      <c r="N162" s="674" t="e">
        <f>VLOOKUP(N159,'Course List (program)'!$G$2:$L$100,6,FALSE)</f>
        <v>#N/A</v>
      </c>
    </row>
    <row r="163" spans="1:14" s="693" customFormat="1" ht="20.100000000000001" customHeight="1" x14ac:dyDescent="0.35">
      <c r="A163" s="689">
        <v>0.70833333333333337</v>
      </c>
      <c r="B163" s="690">
        <v>9</v>
      </c>
      <c r="C163" s="691">
        <f>Section4Draft!E65</f>
        <v>0</v>
      </c>
      <c r="D163" s="691">
        <f>Section4Draft!F65</f>
        <v>0</v>
      </c>
      <c r="E163" s="691">
        <f>Section4Draft!G65</f>
        <v>0</v>
      </c>
      <c r="F163" s="691">
        <f>Section4Draft!H65</f>
        <v>0</v>
      </c>
      <c r="G163" s="691">
        <f>Section4Draft!I65</f>
        <v>0</v>
      </c>
      <c r="H163" s="689">
        <v>0.70833333333333337</v>
      </c>
      <c r="I163" s="690">
        <v>9</v>
      </c>
      <c r="J163" s="691">
        <f>Section4Draft!L65</f>
        <v>0</v>
      </c>
      <c r="K163" s="691">
        <f>Section4Draft!M65</f>
        <v>0</v>
      </c>
      <c r="L163" s="691">
        <f>Section4Draft!N65</f>
        <v>0</v>
      </c>
      <c r="M163" s="691">
        <f>Section4Draft!O65</f>
        <v>0</v>
      </c>
      <c r="N163" s="692">
        <f>Section4Draft!P65</f>
        <v>0</v>
      </c>
    </row>
    <row r="164" spans="1:14" ht="20.100000000000001" customHeight="1" x14ac:dyDescent="0.35">
      <c r="A164" s="679"/>
      <c r="B164" s="686"/>
      <c r="C164" s="671" t="e">
        <f>VLOOKUP(C163,'Course List (program)'!$G$2:$L$100,2,FALSE)</f>
        <v>#N/A</v>
      </c>
      <c r="D164" s="671" t="e">
        <f>VLOOKUP(D163,'Course List (program)'!$G$2:$L$100,2,FALSE)</f>
        <v>#N/A</v>
      </c>
      <c r="E164" s="671" t="e">
        <f>VLOOKUP(E163,'Course List (program)'!$G$2:$L$100,2,FALSE)</f>
        <v>#N/A</v>
      </c>
      <c r="F164" s="671" t="e">
        <f>VLOOKUP(F163,'Course List (program)'!$G$2:$L$100,2,FALSE)</f>
        <v>#N/A</v>
      </c>
      <c r="G164" s="671" t="e">
        <f>VLOOKUP(G163,'Course List (program)'!$G$2:$L$100,2,FALSE)</f>
        <v>#N/A</v>
      </c>
      <c r="H164" s="679"/>
      <c r="I164" s="686"/>
      <c r="J164" s="671" t="e">
        <f>VLOOKUP(J163,'Course List (program)'!$G$2:$L$100,2,FALSE)</f>
        <v>#N/A</v>
      </c>
      <c r="K164" s="671" t="e">
        <f>VLOOKUP(K163,'Course List (program)'!$G$2:$L$100,2,FALSE)</f>
        <v>#N/A</v>
      </c>
      <c r="L164" s="671" t="e">
        <f>VLOOKUP(L163,'Course List (program)'!$G$2:$L$100,2,FALSE)</f>
        <v>#N/A</v>
      </c>
      <c r="M164" s="671" t="e">
        <f>VLOOKUP(M163,'Course List (program)'!$G$2:$L$100,2,FALSE)</f>
        <v>#N/A</v>
      </c>
      <c r="N164" s="673" t="e">
        <f>VLOOKUP(N163,'Course List (program)'!$G$2:$L$100,2,FALSE)</f>
        <v>#N/A</v>
      </c>
    </row>
    <row r="165" spans="1:14" ht="20.100000000000001" customHeight="1" x14ac:dyDescent="0.35">
      <c r="A165" s="680"/>
      <c r="B165" s="685"/>
      <c r="C165" s="671" t="e">
        <f>VLOOKUP(C163,'Course List (program)'!$G$2:$L$100,3,FALSE)</f>
        <v>#N/A</v>
      </c>
      <c r="D165" s="671" t="e">
        <f>VLOOKUP(D163,'Course List (program)'!$G$2:$L$100,3,FALSE)</f>
        <v>#N/A</v>
      </c>
      <c r="E165" s="671" t="e">
        <f>VLOOKUP(E163,'Course List (program)'!$G$2:$L$100,3,FALSE)</f>
        <v>#N/A</v>
      </c>
      <c r="F165" s="671" t="e">
        <f>VLOOKUP(F163,'Course List (program)'!$G$2:$L$100,3,FALSE)</f>
        <v>#N/A</v>
      </c>
      <c r="G165" s="671" t="e">
        <f>VLOOKUP(G163,'Course List (program)'!$G$2:$L$100,3,FALSE)</f>
        <v>#N/A</v>
      </c>
      <c r="H165" s="680"/>
      <c r="I165" s="685"/>
      <c r="J165" s="671" t="e">
        <f>VLOOKUP(J163,'Course List (program)'!$G$2:$L$100,3,FALSE)</f>
        <v>#N/A</v>
      </c>
      <c r="K165" s="671" t="e">
        <f>VLOOKUP(K163,'Course List (program)'!$G$2:$L$100,3,FALSE)</f>
        <v>#N/A</v>
      </c>
      <c r="L165" s="671" t="e">
        <f>VLOOKUP(L163,'Course List (program)'!$G$2:$L$100,3,FALSE)</f>
        <v>#N/A</v>
      </c>
      <c r="M165" s="671" t="e">
        <f>VLOOKUP(M163,'Course List (program)'!$G$2:$L$100,3,FALSE)</f>
        <v>#N/A</v>
      </c>
      <c r="N165" s="673" t="e">
        <f>VLOOKUP(N163,'Course List (program)'!$G$2:$L$100,3,FALSE)</f>
        <v>#N/A</v>
      </c>
    </row>
    <row r="166" spans="1:14" ht="20.100000000000001" customHeight="1" x14ac:dyDescent="0.35">
      <c r="A166" s="680"/>
      <c r="B166" s="685"/>
      <c r="C166" s="672" t="e">
        <f>VLOOKUP(C163,'Course List (program)'!$G$2:$L$100,6,FALSE)</f>
        <v>#N/A</v>
      </c>
      <c r="D166" s="672" t="e">
        <f>VLOOKUP(D163,'Course List (program)'!$G$2:$L$100,6,FALSE)</f>
        <v>#N/A</v>
      </c>
      <c r="E166" s="672" t="e">
        <f>VLOOKUP(E163,'Course List (program)'!$G$2:$L$100,6,FALSE)</f>
        <v>#N/A</v>
      </c>
      <c r="F166" s="672" t="e">
        <f>VLOOKUP(F163,'Course List (program)'!$G$2:$L$100,6,FALSE)</f>
        <v>#N/A</v>
      </c>
      <c r="G166" s="672" t="e">
        <f>VLOOKUP(G163,'Course List (program)'!$G$2:$L$100,6,FALSE)</f>
        <v>#N/A</v>
      </c>
      <c r="H166" s="680"/>
      <c r="I166" s="685"/>
      <c r="J166" s="672" t="e">
        <f>VLOOKUP(J163,'Course List (program)'!$G$2:$L$100,6,FALSE)</f>
        <v>#N/A</v>
      </c>
      <c r="K166" s="672" t="e">
        <f>VLOOKUP(K163,'Course List (program)'!$G$2:$L$100,6,FALSE)</f>
        <v>#N/A</v>
      </c>
      <c r="L166" s="672" t="e">
        <f>VLOOKUP(L163,'Course List (program)'!$G$2:$L$100,6,FALSE)</f>
        <v>#N/A</v>
      </c>
      <c r="M166" s="672" t="e">
        <f>VLOOKUP(M163,'Course List (program)'!$G$2:$L$100,6,FALSE)</f>
        <v>#N/A</v>
      </c>
      <c r="N166" s="674" t="e">
        <f>VLOOKUP(N163,'Course List (program)'!$G$2:$L$100,6,FALSE)</f>
        <v>#N/A</v>
      </c>
    </row>
    <row r="167" spans="1:14" s="693" customFormat="1" ht="20.100000000000001" customHeight="1" x14ac:dyDescent="0.35">
      <c r="A167" s="695">
        <v>0.75</v>
      </c>
      <c r="B167" s="696">
        <v>10</v>
      </c>
      <c r="C167" s="691">
        <f>Section4Draft!E67</f>
        <v>0</v>
      </c>
      <c r="D167" s="691">
        <f>Section4Draft!F67</f>
        <v>0</v>
      </c>
      <c r="E167" s="691">
        <f>Section4Draft!G67</f>
        <v>0</v>
      </c>
      <c r="F167" s="691">
        <f>Section4Draft!H67</f>
        <v>0</v>
      </c>
      <c r="G167" s="691">
        <f>Section4Draft!I67</f>
        <v>0</v>
      </c>
      <c r="H167" s="695">
        <v>0.75</v>
      </c>
      <c r="I167" s="696">
        <v>10</v>
      </c>
      <c r="J167" s="691">
        <f>Section4Draft!L67</f>
        <v>0</v>
      </c>
      <c r="K167" s="691">
        <f>Section4Draft!M67</f>
        <v>0</v>
      </c>
      <c r="L167" s="691">
        <f>Section4Draft!N67</f>
        <v>0</v>
      </c>
      <c r="M167" s="691">
        <f>Section4Draft!O67</f>
        <v>0</v>
      </c>
      <c r="N167" s="692">
        <f>Section4Draft!P67</f>
        <v>0</v>
      </c>
    </row>
    <row r="168" spans="1:14" ht="20.100000000000001" customHeight="1" x14ac:dyDescent="0.35">
      <c r="A168" s="681"/>
      <c r="B168" s="686"/>
      <c r="C168" s="671" t="e">
        <f>VLOOKUP(C167,'Course List (program)'!$G$2:$L$100,2,FALSE)</f>
        <v>#N/A</v>
      </c>
      <c r="D168" s="671" t="e">
        <f>VLOOKUP(D167,'Course List (program)'!$G$2:$L$100,2,FALSE)</f>
        <v>#N/A</v>
      </c>
      <c r="E168" s="671" t="e">
        <f>VLOOKUP(E167,'Course List (program)'!$G$2:$L$100,2,FALSE)</f>
        <v>#N/A</v>
      </c>
      <c r="F168" s="671" t="e">
        <f>VLOOKUP(F167,'Course List (program)'!$G$2:$L$100,2,FALSE)</f>
        <v>#N/A</v>
      </c>
      <c r="G168" s="671" t="e">
        <f>VLOOKUP(G167,'Course List (program)'!$G$2:$L$100,2,FALSE)</f>
        <v>#N/A</v>
      </c>
      <c r="H168" s="681"/>
      <c r="I168" s="686"/>
      <c r="J168" s="671" t="e">
        <f>VLOOKUP(J167,'Course List (program)'!$G$2:$L$100,2,FALSE)</f>
        <v>#N/A</v>
      </c>
      <c r="K168" s="671" t="e">
        <f>VLOOKUP(K167,'Course List (program)'!$G$2:$L$100,2,FALSE)</f>
        <v>#N/A</v>
      </c>
      <c r="L168" s="671" t="e">
        <f>VLOOKUP(L167,'Course List (program)'!$G$2:$L$100,2,FALSE)</f>
        <v>#N/A</v>
      </c>
      <c r="M168" s="671" t="e">
        <f>VLOOKUP(M167,'Course List (program)'!$G$2:$L$100,2,FALSE)</f>
        <v>#N/A</v>
      </c>
      <c r="N168" s="673" t="e">
        <f>VLOOKUP(N167,'Course List (program)'!$G$2:$L$100,2,FALSE)</f>
        <v>#N/A</v>
      </c>
    </row>
    <row r="169" spans="1:14" ht="20.100000000000001" customHeight="1" x14ac:dyDescent="0.35">
      <c r="A169" s="681"/>
      <c r="B169" s="686"/>
      <c r="C169" s="671" t="e">
        <f>VLOOKUP(C167,'Course List (program)'!$G$2:$L$100,3,FALSE)</f>
        <v>#N/A</v>
      </c>
      <c r="D169" s="671" t="e">
        <f>VLOOKUP(D167,'Course List (program)'!$G$2:$L$100,3,FALSE)</f>
        <v>#N/A</v>
      </c>
      <c r="E169" s="671" t="e">
        <f>VLOOKUP(E167,'Course List (program)'!$G$2:$L$100,3,FALSE)</f>
        <v>#N/A</v>
      </c>
      <c r="F169" s="671" t="e">
        <f>VLOOKUP(F167,'Course List (program)'!$G$2:$L$100,3,FALSE)</f>
        <v>#N/A</v>
      </c>
      <c r="G169" s="671" t="e">
        <f>VLOOKUP(G167,'Course List (program)'!$G$2:$L$100,3,FALSE)</f>
        <v>#N/A</v>
      </c>
      <c r="H169" s="681"/>
      <c r="I169" s="686"/>
      <c r="J169" s="671" t="e">
        <f>VLOOKUP(J167,'Course List (program)'!$G$2:$L$100,3,FALSE)</f>
        <v>#N/A</v>
      </c>
      <c r="K169" s="671" t="e">
        <f>VLOOKUP(K167,'Course List (program)'!$G$2:$L$100,3,FALSE)</f>
        <v>#N/A</v>
      </c>
      <c r="L169" s="671" t="e">
        <f>VLOOKUP(L167,'Course List (program)'!$G$2:$L$100,3,FALSE)</f>
        <v>#N/A</v>
      </c>
      <c r="M169" s="671" t="e">
        <f>VLOOKUP(M167,'Course List (program)'!$G$2:$L$100,3,FALSE)</f>
        <v>#N/A</v>
      </c>
      <c r="N169" s="673" t="e">
        <f>VLOOKUP(N167,'Course List (program)'!$G$2:$L$100,3,FALSE)</f>
        <v>#N/A</v>
      </c>
    </row>
    <row r="170" spans="1:14" ht="20.100000000000001" customHeight="1" thickBot="1" x14ac:dyDescent="0.4">
      <c r="A170" s="682"/>
      <c r="B170" s="687"/>
      <c r="C170" s="675" t="e">
        <f>VLOOKUP(C167,'Course List (program)'!$G$2:$L$100,6,FALSE)</f>
        <v>#N/A</v>
      </c>
      <c r="D170" s="675" t="e">
        <f>VLOOKUP(D167,'Course List (program)'!$G$2:$L$100,6,FALSE)</f>
        <v>#N/A</v>
      </c>
      <c r="E170" s="675" t="e">
        <f>VLOOKUP(E167,'Course List (program)'!$G$2:$L$100,6,FALSE)</f>
        <v>#N/A</v>
      </c>
      <c r="F170" s="675" t="e">
        <f>VLOOKUP(F167,'Course List (program)'!$G$2:$L$100,6,FALSE)</f>
        <v>#N/A</v>
      </c>
      <c r="G170" s="675" t="e">
        <f>VLOOKUP(G167,'Course List (program)'!$G$2:$L$100,6,FALSE)</f>
        <v>#N/A</v>
      </c>
      <c r="H170" s="682"/>
      <c r="I170" s="687"/>
      <c r="J170" s="675" t="e">
        <f>VLOOKUP(J167,'Course List (program)'!$G$2:$L$100,6,FALSE)</f>
        <v>#N/A</v>
      </c>
      <c r="K170" s="675" t="e">
        <f>VLOOKUP(K167,'Course List (program)'!$G$2:$L$100,6,FALSE)</f>
        <v>#N/A</v>
      </c>
      <c r="L170" s="675" t="e">
        <f>VLOOKUP(L167,'Course List (program)'!$G$2:$L$100,6,FALSE)</f>
        <v>#N/A</v>
      </c>
      <c r="M170" s="675" t="e">
        <f>VLOOKUP(M167,'Course List (program)'!$G$2:$L$100,6,FALSE)</f>
        <v>#N/A</v>
      </c>
      <c r="N170" s="676" t="e">
        <f>VLOOKUP(N167,'Course List (program)'!$G$2:$L$100,6,FALSE)</f>
        <v>#N/A</v>
      </c>
    </row>
  </sheetData>
  <mergeCells count="8">
    <mergeCell ref="H87:I88"/>
    <mergeCell ref="A129:B130"/>
    <mergeCell ref="H129:I130"/>
    <mergeCell ref="A2:B3"/>
    <mergeCell ref="H2:I3"/>
    <mergeCell ref="A44:B45"/>
    <mergeCell ref="H44:I45"/>
    <mergeCell ref="A87:B88"/>
  </mergeCells>
  <phoneticPr fontId="129" type="noConversion"/>
  <conditionalFormatting sqref="C129:G132 C149:G152 J129:N132 J149:N152 C87:G90 C109:G110 J89:N90 J109:N110 C44:G45 C66:G67 J66:N67">
    <cfRule type="cellIs" dxfId="67" priority="3" stopIfTrue="1" operator="equal">
      <formula>0</formula>
    </cfRule>
  </conditionalFormatting>
  <conditionalFormatting sqref="J89:N170 J46:N85 J4:N43 C4:G43 C46:G85 C87:G170">
    <cfRule type="cellIs" dxfId="66" priority="1" stopIfTrue="1" operator="notEqual">
      <formula>0</formula>
    </cfRule>
    <cfRule type="cellIs" dxfId="65" priority="2" stopIfTrue="1" operator="equal">
      <formula>0</formula>
    </cfRule>
  </conditionalFormatting>
  <printOptions horizontalCentered="1" verticalCentered="1"/>
  <pageMargins left="0.78740157480314965" right="0.19685039370078741" top="0.19685039370078741" bottom="0.19685039370078741" header="0.51181102362204722" footer="0.51181102362204722"/>
  <pageSetup paperSize="9" scale="40" orientation="portrait" r:id="rId1"/>
  <headerFooter alignWithMargins="0"/>
  <rowBreaks count="1" manualBreakCount="1">
    <brk id="85" max="13" man="1"/>
  </rowBreaks>
  <colBreaks count="1" manualBreakCount="1">
    <brk id="7" max="168"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B1:AC170"/>
  <sheetViews>
    <sheetView zoomScale="25" zoomScaleNormal="25" zoomScaleSheetLayoutView="25" workbookViewId="0">
      <selection activeCell="E24" sqref="E24"/>
    </sheetView>
  </sheetViews>
  <sheetFormatPr defaultRowHeight="23.25" x14ac:dyDescent="0.35"/>
  <cols>
    <col min="1" max="1" width="9.140625" style="381"/>
    <col min="2" max="2" width="15.7109375" style="683" customWidth="1"/>
    <col min="3" max="3" width="3.7109375" style="688" customWidth="1"/>
    <col min="4" max="8" width="40.7109375" style="670" customWidth="1"/>
    <col min="9" max="9" width="15.7109375" style="683" customWidth="1"/>
    <col min="10" max="10" width="5.7109375" style="688" customWidth="1"/>
    <col min="11" max="15" width="40.7109375" style="381" customWidth="1"/>
    <col min="16" max="57" width="5.7109375" style="381" customWidth="1"/>
    <col min="58" max="16384" width="9.140625" style="381"/>
  </cols>
  <sheetData>
    <row r="1" spans="2:15" ht="39.950000000000003" customHeight="1" thickBot="1" x14ac:dyDescent="0.55000000000000004">
      <c r="B1" s="677" t="s">
        <v>744</v>
      </c>
      <c r="C1" s="684"/>
      <c r="D1" s="666"/>
      <c r="E1" s="381"/>
      <c r="F1" s="381"/>
      <c r="G1" s="697" t="str">
        <f>Section1Program!A1</f>
        <v>2009 / 2010 - SPRING TERM</v>
      </c>
      <c r="H1" s="701" t="s">
        <v>751</v>
      </c>
      <c r="I1" s="677" t="s">
        <v>744</v>
      </c>
      <c r="J1" s="684"/>
      <c r="K1" s="666"/>
      <c r="N1" s="697" t="str">
        <f>Section1Program!A1</f>
        <v>2009 / 2010 - SPRING TERM</v>
      </c>
      <c r="O1" s="701" t="s">
        <v>752</v>
      </c>
    </row>
    <row r="2" spans="2:15" s="700" customFormat="1" ht="30" customHeight="1" x14ac:dyDescent="0.3">
      <c r="B2" s="1068" t="s">
        <v>732</v>
      </c>
      <c r="C2" s="1069"/>
      <c r="D2" s="698" t="s">
        <v>148</v>
      </c>
      <c r="E2" s="698" t="s">
        <v>149</v>
      </c>
      <c r="F2" s="698" t="s">
        <v>150</v>
      </c>
      <c r="G2" s="698" t="s">
        <v>151</v>
      </c>
      <c r="H2" s="699" t="s">
        <v>152</v>
      </c>
      <c r="I2" s="1068" t="s">
        <v>728</v>
      </c>
      <c r="J2" s="1069"/>
      <c r="K2" s="698" t="s">
        <v>148</v>
      </c>
      <c r="L2" s="698" t="s">
        <v>149</v>
      </c>
      <c r="M2" s="698" t="s">
        <v>150</v>
      </c>
      <c r="N2" s="698" t="s">
        <v>151</v>
      </c>
      <c r="O2" s="699" t="s">
        <v>152</v>
      </c>
    </row>
    <row r="3" spans="2:15" ht="30" customHeight="1" x14ac:dyDescent="0.2">
      <c r="B3" s="1070"/>
      <c r="C3" s="1071"/>
      <c r="D3" s="667">
        <v>1</v>
      </c>
      <c r="E3" s="667">
        <v>2</v>
      </c>
      <c r="F3" s="667">
        <v>3</v>
      </c>
      <c r="G3" s="667">
        <v>4</v>
      </c>
      <c r="H3" s="668">
        <v>5</v>
      </c>
      <c r="I3" s="1070"/>
      <c r="J3" s="1071"/>
      <c r="K3" s="667">
        <v>1</v>
      </c>
      <c r="L3" s="667">
        <v>2</v>
      </c>
      <c r="M3" s="667">
        <v>3</v>
      </c>
      <c r="N3" s="667">
        <v>4</v>
      </c>
      <c r="O3" s="668">
        <v>5</v>
      </c>
    </row>
    <row r="4" spans="2:15" s="693" customFormat="1" ht="20.100000000000001" customHeight="1" x14ac:dyDescent="0.35">
      <c r="B4" s="689">
        <v>0.375</v>
      </c>
      <c r="C4" s="690">
        <v>1</v>
      </c>
      <c r="D4" s="691" t="str">
        <f>Section1Draft!E49</f>
        <v>ARCH 351.11</v>
      </c>
      <c r="E4" s="691" t="str">
        <f>Section1Draft!F49</f>
        <v>ARCH 337.11</v>
      </c>
      <c r="F4" s="691" t="str">
        <f>Section1Draft!G49</f>
        <v>ARCH 309.01</v>
      </c>
      <c r="G4" s="691">
        <f>Section1Draft!H49</f>
        <v>0</v>
      </c>
      <c r="H4" s="692">
        <f>Section1Draft!I49</f>
        <v>0</v>
      </c>
      <c r="I4" s="689">
        <v>0.375</v>
      </c>
      <c r="J4" s="690">
        <v>1</v>
      </c>
      <c r="K4" s="691">
        <f>Section1Draft!L49</f>
        <v>0</v>
      </c>
      <c r="L4" s="691">
        <f>Section1Draft!M49</f>
        <v>0</v>
      </c>
      <c r="M4" s="691" t="str">
        <f>Section1Draft!N49</f>
        <v>ARCH 342.01</v>
      </c>
      <c r="N4" s="691" t="str">
        <f>Section1Draft!O49</f>
        <v>ARCH 352.11</v>
      </c>
      <c r="O4" s="692" t="str">
        <f>Section1Draft!P49</f>
        <v>ARCH 338.11</v>
      </c>
    </row>
    <row r="5" spans="2:15" ht="20.100000000000001" customHeight="1" x14ac:dyDescent="0.35">
      <c r="B5" s="678"/>
      <c r="C5" s="685"/>
      <c r="D5" s="671" t="str">
        <f>VLOOKUP(D4,'Course List (program)'!$G$2:$L$100,2,FALSE)</f>
        <v xml:space="preserve">Architectural Design Studio III </v>
      </c>
      <c r="E5" s="671" t="str">
        <f>VLOOKUP(E4,'Course List (program)'!$G$2:$L$100,2,FALSE)</f>
        <v>CAD for Architects I</v>
      </c>
      <c r="F5" s="671" t="str">
        <f>VLOOKUP(F4,'Course List (program)'!$G$2:$L$100,2,FALSE)</f>
        <v xml:space="preserve">Building Physics </v>
      </c>
      <c r="G5" s="671" t="e">
        <f>VLOOKUP(G4,'Course List (program)'!$G$2:$L$100,2,FALSE)</f>
        <v>#N/A</v>
      </c>
      <c r="H5" s="673" t="e">
        <f>VLOOKUP(H4,'Course List (program)'!$G$2:$L$100,2,FALSE)</f>
        <v>#N/A</v>
      </c>
      <c r="I5" s="678"/>
      <c r="J5" s="685"/>
      <c r="K5" s="671" t="e">
        <f>VLOOKUP(K4,'Course List (program)'!$G$2:$L$100,2,FALSE)</f>
        <v>#N/A</v>
      </c>
      <c r="L5" s="671" t="e">
        <f>VLOOKUP(L4,'Course List (program)'!$G$2:$L$100,2,FALSE)</f>
        <v>#N/A</v>
      </c>
      <c r="M5" s="671" t="str">
        <f>VLOOKUP(M4,'Course List (program)'!$G$2:$L$100,2,FALSE)</f>
        <v xml:space="preserve">Steel Structures </v>
      </c>
      <c r="N5" s="671" t="str">
        <f>VLOOKUP(N4,'Course List (program)'!$G$2:$L$100,2,FALSE)</f>
        <v>Architectural Design Studio IV</v>
      </c>
      <c r="O5" s="673" t="str">
        <f>VLOOKUP(O4,'Course List (program)'!$G$2:$L$100,2,FALSE)</f>
        <v xml:space="preserve">CAD for Architects II </v>
      </c>
    </row>
    <row r="6" spans="2:15" ht="20.100000000000001" customHeight="1" x14ac:dyDescent="0.35">
      <c r="B6" s="678"/>
      <c r="C6" s="685"/>
      <c r="D6" s="671" t="str">
        <f>VLOOKUP(D4,'Course List (program)'!$G$2:$L$100,3,FALSE)</f>
        <v>Yrd. Doç. Dr. Engin ÜNAL</v>
      </c>
      <c r="E6" s="671" t="str">
        <f>VLOOKUP(E4,'Course List (program)'!$G$2:$L$100,3,FALSE)</f>
        <v>Yrd. Doç. Dr. Kerem ERCOŞKUN</v>
      </c>
      <c r="F6" s="671" t="str">
        <f>VLOOKUP(F4,'Course List (program)'!$G$2:$L$100,3,FALSE)</f>
        <v>Doç. Dr. Füsun SEZEN</v>
      </c>
      <c r="G6" s="671" t="e">
        <f>VLOOKUP(G4,'Course List (program)'!$G$2:$L$100,3,FALSE)</f>
        <v>#N/A</v>
      </c>
      <c r="H6" s="673" t="e">
        <f>VLOOKUP(H4,'Course List (program)'!$G$2:$L$100,3,FALSE)</f>
        <v>#N/A</v>
      </c>
      <c r="I6" s="678"/>
      <c r="J6" s="685"/>
      <c r="K6" s="671" t="e">
        <f>VLOOKUP(K4,'Course List (program)'!$G$2:$L$100,3,FALSE)</f>
        <v>#N/A</v>
      </c>
      <c r="L6" s="671" t="e">
        <f>VLOOKUP(L4,'Course List (program)'!$G$2:$L$100,3,FALSE)</f>
        <v>#N/A</v>
      </c>
      <c r="M6" s="671" t="str">
        <f>VLOOKUP(M4,'Course List (program)'!$G$2:$L$100,3,FALSE)</f>
        <v>Prof. Dr. Nesrin YARDIMCI</v>
      </c>
      <c r="N6" s="671" t="str">
        <f>VLOOKUP(N4,'Course List (program)'!$G$2:$L$100,3,FALSE)</f>
        <v>Prof. Dr. Oya PAKDİL</v>
      </c>
      <c r="O6" s="673" t="str">
        <f>VLOOKUP(O4,'Course List (program)'!$G$2:$L$100,3,FALSE)</f>
        <v>Yrd. Doç. Dr. Togan TONG</v>
      </c>
    </row>
    <row r="7" spans="2:15" ht="20.100000000000001" customHeight="1" x14ac:dyDescent="0.35">
      <c r="B7" s="679"/>
      <c r="C7" s="686"/>
      <c r="D7" s="672">
        <f>VLOOKUP(D4,'Course List (program)'!$G$2:$L$100,6,FALSE)</f>
        <v>0</v>
      </c>
      <c r="E7" s="672" t="str">
        <f>VLOOKUP(E4,'Course List (program)'!$G$2:$L$100,6,FALSE)</f>
        <v>GSF.222</v>
      </c>
      <c r="F7" s="672">
        <f>VLOOKUP(F4,'Course List (program)'!$G$2:$L$100,6,FALSE)</f>
        <v>0</v>
      </c>
      <c r="G7" s="672" t="e">
        <f>VLOOKUP(G4,'Course List (program)'!$G$2:$L$100,6,FALSE)</f>
        <v>#N/A</v>
      </c>
      <c r="H7" s="674" t="e">
        <f>VLOOKUP(H4,'Course List (program)'!$G$2:$L$100,6,FALSE)</f>
        <v>#N/A</v>
      </c>
      <c r="I7" s="679"/>
      <c r="J7" s="686"/>
      <c r="K7" s="672" t="e">
        <f>VLOOKUP(K4,'Course List (program)'!$G$2:$L$100,6,FALSE)</f>
        <v>#N/A</v>
      </c>
      <c r="L7" s="672" t="e">
        <f>VLOOKUP(L4,'Course List (program)'!$G$2:$L$100,6,FALSE)</f>
        <v>#N/A</v>
      </c>
      <c r="M7" s="672">
        <f>VLOOKUP(M4,'Course List (program)'!$G$2:$L$100,6,FALSE)</f>
        <v>0</v>
      </c>
      <c r="N7" s="672">
        <f>VLOOKUP(N4,'Course List (program)'!$G$2:$L$100,6,FALSE)</f>
        <v>0</v>
      </c>
      <c r="O7" s="674" t="str">
        <f>VLOOKUP(O4,'Course List (program)'!$G$2:$L$100,6,FALSE)</f>
        <v>GSF.222</v>
      </c>
    </row>
    <row r="8" spans="2:15" s="693" customFormat="1" ht="20.100000000000001" customHeight="1" x14ac:dyDescent="0.35">
      <c r="B8" s="689">
        <v>0.41666666666666669</v>
      </c>
      <c r="C8" s="690">
        <v>2</v>
      </c>
      <c r="D8" s="691" t="str">
        <f>Section1Draft!E51</f>
        <v>ARCH 351.11</v>
      </c>
      <c r="E8" s="691" t="str">
        <f>Section1Draft!F51</f>
        <v>ARCH 337.11</v>
      </c>
      <c r="F8" s="691" t="str">
        <f>Section1Draft!G51</f>
        <v>ARCH 309.01</v>
      </c>
      <c r="G8" s="691">
        <f>Section1Draft!H51</f>
        <v>0</v>
      </c>
      <c r="H8" s="692">
        <f>Section1Draft!I51</f>
        <v>0</v>
      </c>
      <c r="I8" s="689">
        <v>0.41666666666666669</v>
      </c>
      <c r="J8" s="690">
        <v>2</v>
      </c>
      <c r="K8" s="691">
        <f>Section1Draft!L51</f>
        <v>0</v>
      </c>
      <c r="L8" s="691">
        <f>Section1Draft!M51</f>
        <v>0</v>
      </c>
      <c r="M8" s="691" t="str">
        <f>Section1Draft!N51</f>
        <v>ARCH 342.01</v>
      </c>
      <c r="N8" s="691" t="str">
        <f>Section1Draft!O51</f>
        <v>ARCH 352.11</v>
      </c>
      <c r="O8" s="692" t="str">
        <f>Section1Draft!P51</f>
        <v>ARCH 338.11</v>
      </c>
    </row>
    <row r="9" spans="2:15" ht="20.100000000000001" customHeight="1" x14ac:dyDescent="0.35">
      <c r="B9" s="679"/>
      <c r="C9" s="686"/>
      <c r="D9" s="671" t="str">
        <f>VLOOKUP(D8,'Course List (program)'!$G$2:$L$100,2,FALSE)</f>
        <v xml:space="preserve">Architectural Design Studio III </v>
      </c>
      <c r="E9" s="671" t="str">
        <f>VLOOKUP(E8,'Course List (program)'!$G$2:$L$100,2,FALSE)</f>
        <v>CAD for Architects I</v>
      </c>
      <c r="F9" s="671" t="str">
        <f>VLOOKUP(F8,'Course List (program)'!$G$2:$L$100,2,FALSE)</f>
        <v xml:space="preserve">Building Physics </v>
      </c>
      <c r="G9" s="671" t="e">
        <f>VLOOKUP(G8,'Course List (program)'!$G$2:$L$100,2,FALSE)</f>
        <v>#N/A</v>
      </c>
      <c r="H9" s="673" t="e">
        <f>VLOOKUP(H8,'Course List (program)'!$G$2:$L$100,2,FALSE)</f>
        <v>#N/A</v>
      </c>
      <c r="I9" s="679"/>
      <c r="J9" s="686"/>
      <c r="K9" s="671" t="e">
        <f>VLOOKUP(K8,'Course List (program)'!$G$2:$L$100,2,FALSE)</f>
        <v>#N/A</v>
      </c>
      <c r="L9" s="671" t="e">
        <f>VLOOKUP(L8,'Course List (program)'!$G$2:$L$100,2,FALSE)</f>
        <v>#N/A</v>
      </c>
      <c r="M9" s="671" t="str">
        <f>VLOOKUP(M8,'Course List (program)'!$G$2:$L$100,2,FALSE)</f>
        <v xml:space="preserve">Steel Structures </v>
      </c>
      <c r="N9" s="671" t="str">
        <f>VLOOKUP(N8,'Course List (program)'!$G$2:$L$100,2,FALSE)</f>
        <v>Architectural Design Studio IV</v>
      </c>
      <c r="O9" s="673" t="str">
        <f>VLOOKUP(O8,'Course List (program)'!$G$2:$L$100,2,FALSE)</f>
        <v xml:space="preserve">CAD for Architects II </v>
      </c>
    </row>
    <row r="10" spans="2:15" ht="20.100000000000001" customHeight="1" x14ac:dyDescent="0.35">
      <c r="B10" s="680"/>
      <c r="C10" s="685"/>
      <c r="D10" s="671" t="str">
        <f>VLOOKUP(D8,'Course List (program)'!$G$2:$L$100,3,FALSE)</f>
        <v>Yrd. Doç. Dr. Engin ÜNAL</v>
      </c>
      <c r="E10" s="671" t="str">
        <f>VLOOKUP(E8,'Course List (program)'!$G$2:$L$100,3,FALSE)</f>
        <v>Yrd. Doç. Dr. Kerem ERCOŞKUN</v>
      </c>
      <c r="F10" s="671" t="str">
        <f>VLOOKUP(F8,'Course List (program)'!$G$2:$L$100,3,FALSE)</f>
        <v>Doç. Dr. Füsun SEZEN</v>
      </c>
      <c r="G10" s="671" t="e">
        <f>VLOOKUP(G8,'Course List (program)'!$G$2:$L$100,3,FALSE)</f>
        <v>#N/A</v>
      </c>
      <c r="H10" s="673" t="e">
        <f>VLOOKUP(H8,'Course List (program)'!$G$2:$L$100,3,FALSE)</f>
        <v>#N/A</v>
      </c>
      <c r="I10" s="680"/>
      <c r="J10" s="685"/>
      <c r="K10" s="671" t="e">
        <f>VLOOKUP(K8,'Course List (program)'!$G$2:$L$100,3,FALSE)</f>
        <v>#N/A</v>
      </c>
      <c r="L10" s="671" t="e">
        <f>VLOOKUP(L8,'Course List (program)'!$G$2:$L$100,3,FALSE)</f>
        <v>#N/A</v>
      </c>
      <c r="M10" s="671" t="str">
        <f>VLOOKUP(M8,'Course List (program)'!$G$2:$L$100,3,FALSE)</f>
        <v>Prof. Dr. Nesrin YARDIMCI</v>
      </c>
      <c r="N10" s="671" t="str">
        <f>VLOOKUP(N8,'Course List (program)'!$G$2:$L$100,3,FALSE)</f>
        <v>Prof. Dr. Oya PAKDİL</v>
      </c>
      <c r="O10" s="673" t="str">
        <f>VLOOKUP(O8,'Course List (program)'!$G$2:$L$100,3,FALSE)</f>
        <v>Yrd. Doç. Dr. Togan TONG</v>
      </c>
    </row>
    <row r="11" spans="2:15" ht="20.100000000000001" customHeight="1" x14ac:dyDescent="0.35">
      <c r="B11" s="680"/>
      <c r="C11" s="685"/>
      <c r="D11" s="672">
        <f>VLOOKUP(D8,'Course List (program)'!$G$2:$L$100,6,FALSE)</f>
        <v>0</v>
      </c>
      <c r="E11" s="672" t="str">
        <f>VLOOKUP(E8,'Course List (program)'!$G$2:$L$100,6,FALSE)</f>
        <v>GSF.222</v>
      </c>
      <c r="F11" s="672">
        <f>VLOOKUP(F8,'Course List (program)'!$G$2:$L$100,6,FALSE)</f>
        <v>0</v>
      </c>
      <c r="G11" s="672" t="e">
        <f>VLOOKUP(G8,'Course List (program)'!$G$2:$L$100,6,FALSE)</f>
        <v>#N/A</v>
      </c>
      <c r="H11" s="674" t="e">
        <f>VLOOKUP(H8,'Course List (program)'!$G$2:$L$100,6,FALSE)</f>
        <v>#N/A</v>
      </c>
      <c r="I11" s="680"/>
      <c r="J11" s="685"/>
      <c r="K11" s="672" t="e">
        <f>VLOOKUP(K8,'Course List (program)'!$G$2:$L$100,6,FALSE)</f>
        <v>#N/A</v>
      </c>
      <c r="L11" s="672" t="e">
        <f>VLOOKUP(L8,'Course List (program)'!$G$2:$L$100,6,FALSE)</f>
        <v>#N/A</v>
      </c>
      <c r="M11" s="672">
        <f>VLOOKUP(M8,'Course List (program)'!$G$2:$L$100,6,FALSE)</f>
        <v>0</v>
      </c>
      <c r="N11" s="672">
        <f>VLOOKUP(N8,'Course List (program)'!$G$2:$L$100,6,FALSE)</f>
        <v>0</v>
      </c>
      <c r="O11" s="674" t="str">
        <f>VLOOKUP(O8,'Course List (program)'!$G$2:$L$100,6,FALSE)</f>
        <v>GSF.222</v>
      </c>
    </row>
    <row r="12" spans="2:15" s="693" customFormat="1" ht="20.100000000000001" customHeight="1" x14ac:dyDescent="0.35">
      <c r="B12" s="689">
        <v>0.45833333333333331</v>
      </c>
      <c r="C12" s="690">
        <v>3</v>
      </c>
      <c r="D12" s="691" t="str">
        <f>Section1Draft!E53</f>
        <v>ARCH 351.11</v>
      </c>
      <c r="E12" s="691" t="str">
        <f>Section1Draft!F53</f>
        <v>ARCH 337.11</v>
      </c>
      <c r="F12" s="691" t="str">
        <f>Section1Draft!G53</f>
        <v>ARCH 309.01</v>
      </c>
      <c r="G12" s="691">
        <f>Section1Draft!H53</f>
        <v>0</v>
      </c>
      <c r="H12" s="692" t="str">
        <f>Section1Draft!I53</f>
        <v>ARCH 362.01</v>
      </c>
      <c r="I12" s="689">
        <v>0.45833333333333331</v>
      </c>
      <c r="J12" s="690">
        <v>3</v>
      </c>
      <c r="K12" s="691">
        <f>Section1Draft!L53</f>
        <v>0</v>
      </c>
      <c r="L12" s="691">
        <f>Section1Draft!M53</f>
        <v>0</v>
      </c>
      <c r="M12" s="691" t="str">
        <f>Section1Draft!N53</f>
        <v>ARCH 316.01</v>
      </c>
      <c r="N12" s="691" t="str">
        <f>Section1Draft!O53</f>
        <v>ARCH 352.11</v>
      </c>
      <c r="O12" s="692" t="str">
        <f>Section1Draft!P53</f>
        <v>ARCH 338.11</v>
      </c>
    </row>
    <row r="13" spans="2:15" ht="20.100000000000001" customHeight="1" x14ac:dyDescent="0.35">
      <c r="B13" s="679"/>
      <c r="C13" s="686"/>
      <c r="D13" s="671" t="str">
        <f>VLOOKUP(D12,'Course List (program)'!$G$2:$L$100,2,FALSE)</f>
        <v xml:space="preserve">Architectural Design Studio III </v>
      </c>
      <c r="E13" s="671" t="str">
        <f>VLOOKUP(E12,'Course List (program)'!$G$2:$L$100,2,FALSE)</f>
        <v>CAD for Architects I</v>
      </c>
      <c r="F13" s="671" t="str">
        <f>VLOOKUP(F12,'Course List (program)'!$G$2:$L$100,2,FALSE)</f>
        <v xml:space="preserve">Building Physics </v>
      </c>
      <c r="G13" s="671" t="e">
        <f>VLOOKUP(G12,'Course List (program)'!$G$2:$L$100,2,FALSE)</f>
        <v>#N/A</v>
      </c>
      <c r="H13" s="673" t="str">
        <f>VLOOKUP(H12,'Course List (program)'!$G$2:$L$100,2,FALSE)</f>
        <v>History of Town Planning</v>
      </c>
      <c r="I13" s="679"/>
      <c r="J13" s="686"/>
      <c r="K13" s="671" t="e">
        <f>VLOOKUP(K12,'Course List (program)'!$G$2:$L$100,2,FALSE)</f>
        <v>#N/A</v>
      </c>
      <c r="L13" s="671" t="e">
        <f>VLOOKUP(L12,'Course List (program)'!$G$2:$L$100,2,FALSE)</f>
        <v>#N/A</v>
      </c>
      <c r="M13" s="671" t="str">
        <f>VLOOKUP(M12,'Course List (program)'!$G$2:$L$100,2,FALSE)</f>
        <v>History of Architecture II</v>
      </c>
      <c r="N13" s="671" t="str">
        <f>VLOOKUP(N12,'Course List (program)'!$G$2:$L$100,2,FALSE)</f>
        <v>Architectural Design Studio IV</v>
      </c>
      <c r="O13" s="673" t="str">
        <f>VLOOKUP(O12,'Course List (program)'!$G$2:$L$100,2,FALSE)</f>
        <v xml:space="preserve">CAD for Architects II </v>
      </c>
    </row>
    <row r="14" spans="2:15" ht="20.100000000000001" customHeight="1" x14ac:dyDescent="0.35">
      <c r="B14" s="680"/>
      <c r="C14" s="685"/>
      <c r="D14" s="671" t="str">
        <f>VLOOKUP(D12,'Course List (program)'!$G$2:$L$100,3,FALSE)</f>
        <v>Yrd. Doç. Dr. Engin ÜNAL</v>
      </c>
      <c r="E14" s="671" t="str">
        <f>VLOOKUP(E12,'Course List (program)'!$G$2:$L$100,3,FALSE)</f>
        <v>Yrd. Doç. Dr. Kerem ERCOŞKUN</v>
      </c>
      <c r="F14" s="671" t="str">
        <f>VLOOKUP(F12,'Course List (program)'!$G$2:$L$100,3,FALSE)</f>
        <v>Doç. Dr. Füsun SEZEN</v>
      </c>
      <c r="G14" s="671" t="e">
        <f>VLOOKUP(G12,'Course List (program)'!$G$2:$L$100,3,FALSE)</f>
        <v>#N/A</v>
      </c>
      <c r="H14" s="673" t="str">
        <f>VLOOKUP(H12,'Course List (program)'!$G$2:$L$100,3,FALSE)</f>
        <v>Doç. Dr. A. Dilek ÖZDEMİR</v>
      </c>
      <c r="I14" s="680"/>
      <c r="J14" s="685"/>
      <c r="K14" s="671" t="e">
        <f>VLOOKUP(K12,'Course List (program)'!$G$2:$L$100,3,FALSE)</f>
        <v>#N/A</v>
      </c>
      <c r="L14" s="671" t="e">
        <f>VLOOKUP(L12,'Course List (program)'!$G$2:$L$100,3,FALSE)</f>
        <v>#N/A</v>
      </c>
      <c r="M14" s="671" t="str">
        <f>VLOOKUP(M12,'Course List (program)'!$G$2:$L$100,3,FALSE)</f>
        <v>Yrd. Doç. Dr. Soner ŞAHİN</v>
      </c>
      <c r="N14" s="671" t="str">
        <f>VLOOKUP(N12,'Course List (program)'!$G$2:$L$100,3,FALSE)</f>
        <v>Prof. Dr. Oya PAKDİL</v>
      </c>
      <c r="O14" s="673" t="str">
        <f>VLOOKUP(O12,'Course List (program)'!$G$2:$L$100,3,FALSE)</f>
        <v>Yrd. Doç. Dr. Togan TONG</v>
      </c>
    </row>
    <row r="15" spans="2:15" ht="20.100000000000001" customHeight="1" x14ac:dyDescent="0.35">
      <c r="B15" s="680"/>
      <c r="C15" s="685"/>
      <c r="D15" s="672">
        <f>VLOOKUP(D12,'Course List (program)'!$G$2:$L$100,6,FALSE)</f>
        <v>0</v>
      </c>
      <c r="E15" s="672" t="str">
        <f>VLOOKUP(E12,'Course List (program)'!$G$2:$L$100,6,FALSE)</f>
        <v>GSF.222</v>
      </c>
      <c r="F15" s="672">
        <f>VLOOKUP(F12,'Course List (program)'!$G$2:$L$100,6,FALSE)</f>
        <v>0</v>
      </c>
      <c r="G15" s="672" t="e">
        <f>VLOOKUP(G12,'Course List (program)'!$G$2:$L$100,6,FALSE)</f>
        <v>#N/A</v>
      </c>
      <c r="H15" s="674">
        <f>VLOOKUP(H12,'Course List (program)'!$G$2:$L$100,6,FALSE)</f>
        <v>0</v>
      </c>
      <c r="I15" s="680"/>
      <c r="J15" s="685"/>
      <c r="K15" s="672" t="e">
        <f>VLOOKUP(K12,'Course List (program)'!$G$2:$L$100,6,FALSE)</f>
        <v>#N/A</v>
      </c>
      <c r="L15" s="672" t="e">
        <f>VLOOKUP(L12,'Course List (program)'!$G$2:$L$100,6,FALSE)</f>
        <v>#N/A</v>
      </c>
      <c r="M15" s="672">
        <f>VLOOKUP(M12,'Course List (program)'!$G$2:$L$100,6,FALSE)</f>
        <v>0</v>
      </c>
      <c r="N15" s="672">
        <f>VLOOKUP(N12,'Course List (program)'!$G$2:$L$100,6,FALSE)</f>
        <v>0</v>
      </c>
      <c r="O15" s="674" t="str">
        <f>VLOOKUP(O12,'Course List (program)'!$G$2:$L$100,6,FALSE)</f>
        <v>GSF.222</v>
      </c>
    </row>
    <row r="16" spans="2:15" s="693" customFormat="1" ht="20.100000000000001" customHeight="1" x14ac:dyDescent="0.35">
      <c r="B16" s="689">
        <v>0.5</v>
      </c>
      <c r="C16" s="690">
        <v>4</v>
      </c>
      <c r="D16" s="691" t="str">
        <f>Section1Draft!E55</f>
        <v>ARCH 351.11</v>
      </c>
      <c r="E16" s="691" t="str">
        <f>Section1Draft!F55</f>
        <v>ARCH 337.11</v>
      </c>
      <c r="F16" s="691" t="str">
        <f>Section1Draft!G55</f>
        <v>ARCH 362.01</v>
      </c>
      <c r="G16" s="691">
        <f>Section1Draft!H55</f>
        <v>0</v>
      </c>
      <c r="H16" s="692" t="str">
        <f>Section1Draft!I55</f>
        <v>ARCH 362.01</v>
      </c>
      <c r="I16" s="689">
        <v>0.5</v>
      </c>
      <c r="J16" s="690">
        <v>4</v>
      </c>
      <c r="K16" s="691">
        <f>Section1Draft!L55</f>
        <v>0</v>
      </c>
      <c r="L16" s="691">
        <f>Section1Draft!M55</f>
        <v>0</v>
      </c>
      <c r="M16" s="691" t="str">
        <f>Section1Draft!N55</f>
        <v>ARCH 316.01</v>
      </c>
      <c r="N16" s="691" t="str">
        <f>Section1Draft!O55</f>
        <v>ARCH 352.11</v>
      </c>
      <c r="O16" s="692" t="str">
        <f>Section1Draft!P55</f>
        <v>ARCH 338.11</v>
      </c>
    </row>
    <row r="17" spans="2:15" ht="20.100000000000001" customHeight="1" x14ac:dyDescent="0.35">
      <c r="B17" s="679"/>
      <c r="C17" s="686"/>
      <c r="D17" s="671" t="str">
        <f>VLOOKUP(D16,'Course List (program)'!$G$2:$L$100,2,FALSE)</f>
        <v xml:space="preserve">Architectural Design Studio III </v>
      </c>
      <c r="E17" s="671" t="str">
        <f>VLOOKUP(E16,'Course List (program)'!$G$2:$L$100,2,FALSE)</f>
        <v>CAD for Architects I</v>
      </c>
      <c r="F17" s="671" t="str">
        <f>VLOOKUP(F16,'Course List (program)'!$G$2:$L$100,2,FALSE)</f>
        <v>History of Town Planning</v>
      </c>
      <c r="G17" s="671" t="e">
        <f>VLOOKUP(G16,'Course List (program)'!$G$2:$L$100,2,FALSE)</f>
        <v>#N/A</v>
      </c>
      <c r="H17" s="673" t="str">
        <f>VLOOKUP(H16,'Course List (program)'!$G$2:$L$100,2,FALSE)</f>
        <v>History of Town Planning</v>
      </c>
      <c r="I17" s="679"/>
      <c r="J17" s="686"/>
      <c r="K17" s="671" t="e">
        <f>VLOOKUP(K16,'Course List (program)'!$G$2:$L$100,2,FALSE)</f>
        <v>#N/A</v>
      </c>
      <c r="L17" s="671" t="e">
        <f>VLOOKUP(L16,'Course List (program)'!$G$2:$L$100,2,FALSE)</f>
        <v>#N/A</v>
      </c>
      <c r="M17" s="671" t="str">
        <f>VLOOKUP(M16,'Course List (program)'!$G$2:$L$100,2,FALSE)</f>
        <v>History of Architecture II</v>
      </c>
      <c r="N17" s="671" t="str">
        <f>VLOOKUP(N16,'Course List (program)'!$G$2:$L$100,2,FALSE)</f>
        <v>Architectural Design Studio IV</v>
      </c>
      <c r="O17" s="673" t="str">
        <f>VLOOKUP(O16,'Course List (program)'!$G$2:$L$100,2,FALSE)</f>
        <v xml:space="preserve">CAD for Architects II </v>
      </c>
    </row>
    <row r="18" spans="2:15" ht="20.100000000000001" customHeight="1" x14ac:dyDescent="0.35">
      <c r="B18" s="680"/>
      <c r="C18" s="685"/>
      <c r="D18" s="671" t="str">
        <f>VLOOKUP(D16,'Course List (program)'!$G$2:$L$100,3,FALSE)</f>
        <v>Yrd. Doç. Dr. Engin ÜNAL</v>
      </c>
      <c r="E18" s="671" t="str">
        <f>VLOOKUP(E16,'Course List (program)'!$G$2:$L$100,3,FALSE)</f>
        <v>Yrd. Doç. Dr. Kerem ERCOŞKUN</v>
      </c>
      <c r="F18" s="671" t="str">
        <f>VLOOKUP(F16,'Course List (program)'!$G$2:$L$100,3,FALSE)</f>
        <v>Doç. Dr. A. Dilek ÖZDEMİR</v>
      </c>
      <c r="G18" s="671" t="e">
        <f>VLOOKUP(G16,'Course List (program)'!$G$2:$L$100,3,FALSE)</f>
        <v>#N/A</v>
      </c>
      <c r="H18" s="673" t="str">
        <f>VLOOKUP(H16,'Course List (program)'!$G$2:$L$100,3,FALSE)</f>
        <v>Doç. Dr. A. Dilek ÖZDEMİR</v>
      </c>
      <c r="I18" s="680"/>
      <c r="J18" s="685"/>
      <c r="K18" s="671" t="e">
        <f>VLOOKUP(K16,'Course List (program)'!$G$2:$L$100,3,FALSE)</f>
        <v>#N/A</v>
      </c>
      <c r="L18" s="671" t="e">
        <f>VLOOKUP(L16,'Course List (program)'!$G$2:$L$100,3,FALSE)</f>
        <v>#N/A</v>
      </c>
      <c r="M18" s="671" t="str">
        <f>VLOOKUP(M16,'Course List (program)'!$G$2:$L$100,3,FALSE)</f>
        <v>Yrd. Doç. Dr. Soner ŞAHİN</v>
      </c>
      <c r="N18" s="671" t="str">
        <f>VLOOKUP(N16,'Course List (program)'!$G$2:$L$100,3,FALSE)</f>
        <v>Prof. Dr. Oya PAKDİL</v>
      </c>
      <c r="O18" s="673" t="str">
        <f>VLOOKUP(O16,'Course List (program)'!$G$2:$L$100,3,FALSE)</f>
        <v>Yrd. Doç. Dr. Togan TONG</v>
      </c>
    </row>
    <row r="19" spans="2:15" ht="20.100000000000001" customHeight="1" x14ac:dyDescent="0.35">
      <c r="B19" s="680"/>
      <c r="C19" s="685"/>
      <c r="D19" s="672">
        <f>VLOOKUP(D16,'Course List (program)'!$G$2:$L$100,6,FALSE)</f>
        <v>0</v>
      </c>
      <c r="E19" s="672" t="str">
        <f>VLOOKUP(E16,'Course List (program)'!$G$2:$L$100,6,FALSE)</f>
        <v>GSF.222</v>
      </c>
      <c r="F19" s="672">
        <f>VLOOKUP(F16,'Course List (program)'!$G$2:$L$100,6,FALSE)</f>
        <v>0</v>
      </c>
      <c r="G19" s="672" t="e">
        <f>VLOOKUP(G16,'Course List (program)'!$G$2:$L$100,6,FALSE)</f>
        <v>#N/A</v>
      </c>
      <c r="H19" s="674">
        <f>VLOOKUP(H16,'Course List (program)'!$G$2:$L$100,6,FALSE)</f>
        <v>0</v>
      </c>
      <c r="I19" s="680"/>
      <c r="J19" s="685"/>
      <c r="K19" s="672" t="e">
        <f>VLOOKUP(K16,'Course List (program)'!$G$2:$L$100,6,FALSE)</f>
        <v>#N/A</v>
      </c>
      <c r="L19" s="672" t="e">
        <f>VLOOKUP(L16,'Course List (program)'!$G$2:$L$100,6,FALSE)</f>
        <v>#N/A</v>
      </c>
      <c r="M19" s="672">
        <f>VLOOKUP(M16,'Course List (program)'!$G$2:$L$100,6,FALSE)</f>
        <v>0</v>
      </c>
      <c r="N19" s="672">
        <f>VLOOKUP(N16,'Course List (program)'!$G$2:$L$100,6,FALSE)</f>
        <v>0</v>
      </c>
      <c r="O19" s="674" t="str">
        <f>VLOOKUP(O16,'Course List (program)'!$G$2:$L$100,6,FALSE)</f>
        <v>GSF.222</v>
      </c>
    </row>
    <row r="20" spans="2:15" s="693" customFormat="1" ht="20.100000000000001" customHeight="1" x14ac:dyDescent="0.35">
      <c r="B20" s="695">
        <v>0.54166666666666663</v>
      </c>
      <c r="C20" s="696">
        <v>5</v>
      </c>
      <c r="D20" s="691">
        <f>Section1Draft!E57</f>
        <v>0</v>
      </c>
      <c r="E20" s="691">
        <f>Section1Draft!F57</f>
        <v>0</v>
      </c>
      <c r="F20" s="691">
        <f>Section1Draft!G57</f>
        <v>0</v>
      </c>
      <c r="G20" s="691">
        <f>Section1Draft!H57</f>
        <v>0</v>
      </c>
      <c r="H20" s="692">
        <f>Section1Draft!I57</f>
        <v>0</v>
      </c>
      <c r="I20" s="695">
        <v>2.375</v>
      </c>
      <c r="J20" s="696">
        <v>5</v>
      </c>
      <c r="K20" s="691">
        <f>Section1Draft!L57</f>
        <v>0</v>
      </c>
      <c r="L20" s="691">
        <f>Section1Draft!M57</f>
        <v>0</v>
      </c>
      <c r="M20" s="691" t="str">
        <f>Section1Draft!N57</f>
        <v>ARCH 316.01</v>
      </c>
      <c r="N20" s="691">
        <f>Section1Draft!O57</f>
        <v>0</v>
      </c>
      <c r="O20" s="692">
        <f>Section1Draft!P57</f>
        <v>0</v>
      </c>
    </row>
    <row r="21" spans="2:15" ht="20.100000000000001" customHeight="1" x14ac:dyDescent="0.35">
      <c r="B21" s="679"/>
      <c r="C21" s="686"/>
      <c r="D21" s="671" t="e">
        <f>VLOOKUP(D20,'Course List (program)'!$G$2:$L$100,2,FALSE)</f>
        <v>#N/A</v>
      </c>
      <c r="E21" s="671" t="e">
        <f>VLOOKUP(E20,'Course List (program)'!$G$2:$L$100,2,FALSE)</f>
        <v>#N/A</v>
      </c>
      <c r="F21" s="671" t="e">
        <f>VLOOKUP(F20,'Course List (program)'!$G$2:$L$100,2,FALSE)</f>
        <v>#N/A</v>
      </c>
      <c r="G21" s="671" t="e">
        <f>VLOOKUP(G20,'Course List (program)'!$G$2:$L$100,2,FALSE)</f>
        <v>#N/A</v>
      </c>
      <c r="H21" s="673" t="e">
        <f>VLOOKUP(H20,'Course List (program)'!$G$2:$L$100,2,FALSE)</f>
        <v>#N/A</v>
      </c>
      <c r="I21" s="679"/>
      <c r="J21" s="686"/>
      <c r="K21" s="671" t="e">
        <f>VLOOKUP(K20,'Course List (program)'!$G$2:$L$100,2,FALSE)</f>
        <v>#N/A</v>
      </c>
      <c r="L21" s="671" t="e">
        <f>VLOOKUP(L20,'Course List (program)'!$G$2:$L$100,2,FALSE)</f>
        <v>#N/A</v>
      </c>
      <c r="M21" s="671" t="str">
        <f>VLOOKUP(M20,'Course List (program)'!$G$2:$L$100,2,FALSE)</f>
        <v>History of Architecture II</v>
      </c>
      <c r="N21" s="671" t="e">
        <f>VLOOKUP(N20,'Course List (program)'!$G$2:$L$100,2,FALSE)</f>
        <v>#N/A</v>
      </c>
      <c r="O21" s="673" t="e">
        <f>VLOOKUP(O20,'Course List (program)'!$G$2:$L$100,2,FALSE)</f>
        <v>#N/A</v>
      </c>
    </row>
    <row r="22" spans="2:15" ht="20.100000000000001" customHeight="1" x14ac:dyDescent="0.35">
      <c r="B22" s="680"/>
      <c r="C22" s="685"/>
      <c r="D22" s="671" t="e">
        <f>VLOOKUP(D20,'Course List (program)'!$G$2:$L$100,3,FALSE)</f>
        <v>#N/A</v>
      </c>
      <c r="E22" s="671" t="e">
        <f>VLOOKUP(E20,'Course List (program)'!$G$2:$L$100,3,FALSE)</f>
        <v>#N/A</v>
      </c>
      <c r="F22" s="671" t="e">
        <f>VLOOKUP(F20,'Course List (program)'!$G$2:$L$100,3,FALSE)</f>
        <v>#N/A</v>
      </c>
      <c r="G22" s="671" t="e">
        <f>VLOOKUP(G20,'Course List (program)'!$G$2:$L$100,3,FALSE)</f>
        <v>#N/A</v>
      </c>
      <c r="H22" s="673" t="e">
        <f>VLOOKUP(H20,'Course List (program)'!$G$2:$L$100,3,FALSE)</f>
        <v>#N/A</v>
      </c>
      <c r="I22" s="680"/>
      <c r="J22" s="685"/>
      <c r="K22" s="671" t="e">
        <f>VLOOKUP(K20,'Course List (program)'!$G$2:$L$100,3,FALSE)</f>
        <v>#N/A</v>
      </c>
      <c r="L22" s="671" t="e">
        <f>VLOOKUP(L20,'Course List (program)'!$G$2:$L$100,3,FALSE)</f>
        <v>#N/A</v>
      </c>
      <c r="M22" s="671" t="str">
        <f>VLOOKUP(M20,'Course List (program)'!$G$2:$L$100,3,FALSE)</f>
        <v>Yrd. Doç. Dr. Soner ŞAHİN</v>
      </c>
      <c r="N22" s="671" t="e">
        <f>VLOOKUP(N20,'Course List (program)'!$G$2:$L$100,3,FALSE)</f>
        <v>#N/A</v>
      </c>
      <c r="O22" s="673" t="e">
        <f>VLOOKUP(O20,'Course List (program)'!$G$2:$L$100,3,FALSE)</f>
        <v>#N/A</v>
      </c>
    </row>
    <row r="23" spans="2:15" ht="20.100000000000001" customHeight="1" x14ac:dyDescent="0.35">
      <c r="B23" s="680"/>
      <c r="C23" s="685"/>
      <c r="D23" s="672" t="e">
        <f>VLOOKUP(D20,'Course List (program)'!$G$2:$L$100,6,FALSE)</f>
        <v>#N/A</v>
      </c>
      <c r="E23" s="672" t="e">
        <f>VLOOKUP(E20,'Course List (program)'!$G$2:$L$100,6,FALSE)</f>
        <v>#N/A</v>
      </c>
      <c r="F23" s="672" t="e">
        <f>VLOOKUP(F20,'Course List (program)'!$G$2:$L$100,6,FALSE)</f>
        <v>#N/A</v>
      </c>
      <c r="G23" s="672" t="e">
        <f>VLOOKUP(G20,'Course List (program)'!$G$2:$L$100,6,FALSE)</f>
        <v>#N/A</v>
      </c>
      <c r="H23" s="674" t="e">
        <f>VLOOKUP(H20,'Course List (program)'!$G$2:$L$100,6,FALSE)</f>
        <v>#N/A</v>
      </c>
      <c r="I23" s="680"/>
      <c r="J23" s="685"/>
      <c r="K23" s="672" t="e">
        <f>VLOOKUP(K20,'Course List (program)'!$G$2:$L$100,6,FALSE)</f>
        <v>#N/A</v>
      </c>
      <c r="L23" s="672" t="e">
        <f>VLOOKUP(L20,'Course List (program)'!$G$2:$L$100,6,FALSE)</f>
        <v>#N/A</v>
      </c>
      <c r="M23" s="672">
        <f>VLOOKUP(M20,'Course List (program)'!$G$2:$L$100,6,FALSE)</f>
        <v>0</v>
      </c>
      <c r="N23" s="672" t="e">
        <f>VLOOKUP(N20,'Course List (program)'!$G$2:$L$100,6,FALSE)</f>
        <v>#N/A</v>
      </c>
      <c r="O23" s="674" t="e">
        <f>VLOOKUP(O20,'Course List (program)'!$G$2:$L$100,6,FALSE)</f>
        <v>#N/A</v>
      </c>
    </row>
    <row r="24" spans="2:15" s="693" customFormat="1" ht="20.100000000000001" customHeight="1" x14ac:dyDescent="0.35">
      <c r="B24" s="689">
        <v>0.58333333333333337</v>
      </c>
      <c r="C24" s="690">
        <v>6</v>
      </c>
      <c r="D24" s="691" t="str">
        <f>Section1Draft!E59</f>
        <v>ARCH 351.11</v>
      </c>
      <c r="E24" s="691" t="str">
        <f>Section1Draft!F59</f>
        <v>ARCH 341.11</v>
      </c>
      <c r="F24" s="691" t="str">
        <f>Section1Draft!G59</f>
        <v>ARCH 315.01</v>
      </c>
      <c r="G24" s="691">
        <f>Section1Draft!H59</f>
        <v>0</v>
      </c>
      <c r="H24" s="692">
        <f>Section1Draft!I59</f>
        <v>0</v>
      </c>
      <c r="I24" s="689">
        <v>0.58333333333333337</v>
      </c>
      <c r="J24" s="690">
        <v>6</v>
      </c>
      <c r="K24" s="691">
        <f>Section1Draft!L59</f>
        <v>0</v>
      </c>
      <c r="L24" s="691">
        <f>Section1Draft!M59</f>
        <v>0</v>
      </c>
      <c r="M24" s="691" t="str">
        <f>Section1Draft!N59</f>
        <v>ARCH 467.11</v>
      </c>
      <c r="N24" s="691" t="str">
        <f>Section1Draft!O59</f>
        <v>ARCH 352.11</v>
      </c>
      <c r="O24" s="692">
        <f>Section1Draft!P59</f>
        <v>0</v>
      </c>
    </row>
    <row r="25" spans="2:15" ht="20.100000000000001" customHeight="1" x14ac:dyDescent="0.35">
      <c r="B25" s="679"/>
      <c r="C25" s="686"/>
      <c r="D25" s="671" t="str">
        <f>VLOOKUP(D24,'Course List (program)'!$G$2:$L$100,2,FALSE)</f>
        <v xml:space="preserve">Architectural Design Studio III </v>
      </c>
      <c r="E25" s="671" t="str">
        <f>VLOOKUP(E24,'Course List (program)'!$G$2:$L$100,2,FALSE)</f>
        <v>Architectural Structures</v>
      </c>
      <c r="F25" s="671" t="str">
        <f>VLOOKUP(F24,'Course List (program)'!$G$2:$L$100,2,FALSE)</f>
        <v>History of Architecture I</v>
      </c>
      <c r="G25" s="671" t="e">
        <f>VLOOKUP(G24,'Course List (program)'!$G$2:$L$100,2,FALSE)</f>
        <v>#N/A</v>
      </c>
      <c r="H25" s="673" t="e">
        <f>VLOOKUP(H24,'Course List (program)'!$G$2:$L$100,2,FALSE)</f>
        <v>#N/A</v>
      </c>
      <c r="I25" s="679"/>
      <c r="J25" s="686"/>
      <c r="K25" s="671" t="e">
        <f>VLOOKUP(K24,'Course List (program)'!$G$2:$L$100,2,FALSE)</f>
        <v>#N/A</v>
      </c>
      <c r="L25" s="671" t="e">
        <f>VLOOKUP(L24,'Course List (program)'!$G$2:$L$100,2,FALSE)</f>
        <v>#N/A</v>
      </c>
      <c r="M25" s="671" t="str">
        <f>VLOOKUP(M24,'Course List (program)'!$G$2:$L$100,2,FALSE)</f>
        <v>Theory and Application of Town Planning</v>
      </c>
      <c r="N25" s="671" t="str">
        <f>VLOOKUP(N24,'Course List (program)'!$G$2:$L$100,2,FALSE)</f>
        <v>Architectural Design Studio IV</v>
      </c>
      <c r="O25" s="673" t="e">
        <f>VLOOKUP(O24,'Course List (program)'!$G$2:$L$100,2,FALSE)</f>
        <v>#N/A</v>
      </c>
    </row>
    <row r="26" spans="2:15" ht="20.100000000000001" customHeight="1" x14ac:dyDescent="0.35">
      <c r="B26" s="680"/>
      <c r="C26" s="685"/>
      <c r="D26" s="671" t="str">
        <f>VLOOKUP(D24,'Course List (program)'!$G$2:$L$100,3,FALSE)</f>
        <v>Yrd. Doç. Dr. Engin ÜNAL</v>
      </c>
      <c r="E26" s="671" t="str">
        <f>VLOOKUP(E24,'Course List (program)'!$G$2:$L$100,3,FALSE)</f>
        <v>Yrd. Doç. Dr. Engin ÜNAL</v>
      </c>
      <c r="F26" s="671" t="str">
        <f>VLOOKUP(F24,'Course List (program)'!$G$2:$L$100,3,FALSE)</f>
        <v>Yrd. Doç. Dr. Soner ŞAHİN</v>
      </c>
      <c r="G26" s="671" t="e">
        <f>VLOOKUP(G24,'Course List (program)'!$G$2:$L$100,3,FALSE)</f>
        <v>#N/A</v>
      </c>
      <c r="H26" s="673" t="e">
        <f>VLOOKUP(H24,'Course List (program)'!$G$2:$L$100,3,FALSE)</f>
        <v>#N/A</v>
      </c>
      <c r="I26" s="680"/>
      <c r="J26" s="685"/>
      <c r="K26" s="671" t="e">
        <f>VLOOKUP(K24,'Course List (program)'!$G$2:$L$100,3,FALSE)</f>
        <v>#N/A</v>
      </c>
      <c r="L26" s="671" t="e">
        <f>VLOOKUP(L24,'Course List (program)'!$G$2:$L$100,3,FALSE)</f>
        <v>#N/A</v>
      </c>
      <c r="M26" s="671" t="str">
        <f>VLOOKUP(M24,'Course List (program)'!$G$2:$L$100,3,FALSE)</f>
        <v>Doç. Dr. A. Dilek ÖZDEMİR</v>
      </c>
      <c r="N26" s="671" t="str">
        <f>VLOOKUP(N24,'Course List (program)'!$G$2:$L$100,3,FALSE)</f>
        <v>Prof. Dr. Oya PAKDİL</v>
      </c>
      <c r="O26" s="673" t="e">
        <f>VLOOKUP(O24,'Course List (program)'!$G$2:$L$100,3,FALSE)</f>
        <v>#N/A</v>
      </c>
    </row>
    <row r="27" spans="2:15" ht="20.100000000000001" customHeight="1" x14ac:dyDescent="0.35">
      <c r="B27" s="680"/>
      <c r="C27" s="685"/>
      <c r="D27" s="672">
        <f>VLOOKUP(D24,'Course List (program)'!$G$2:$L$100,6,FALSE)</f>
        <v>0</v>
      </c>
      <c r="E27" s="672">
        <f>VLOOKUP(E24,'Course List (program)'!$G$2:$L$100,6,FALSE)</f>
        <v>0</v>
      </c>
      <c r="F27" s="672">
        <f>VLOOKUP(F24,'Course List (program)'!$G$2:$L$100,6,FALSE)</f>
        <v>0</v>
      </c>
      <c r="G27" s="672" t="e">
        <f>VLOOKUP(G24,'Course List (program)'!$G$2:$L$100,6,FALSE)</f>
        <v>#N/A</v>
      </c>
      <c r="H27" s="674" t="e">
        <f>VLOOKUP(H24,'Course List (program)'!$G$2:$L$100,6,FALSE)</f>
        <v>#N/A</v>
      </c>
      <c r="I27" s="680"/>
      <c r="J27" s="685"/>
      <c r="K27" s="672" t="e">
        <f>VLOOKUP(K24,'Course List (program)'!$G$2:$L$100,6,FALSE)</f>
        <v>#N/A</v>
      </c>
      <c r="L27" s="672" t="e">
        <f>VLOOKUP(L24,'Course List (program)'!$G$2:$L$100,6,FALSE)</f>
        <v>#N/A</v>
      </c>
      <c r="M27" s="672">
        <f>VLOOKUP(M24,'Course List (program)'!$G$2:$L$100,6,FALSE)</f>
        <v>0</v>
      </c>
      <c r="N27" s="672">
        <f>VLOOKUP(N24,'Course List (program)'!$G$2:$L$100,6,FALSE)</f>
        <v>0</v>
      </c>
      <c r="O27" s="674" t="e">
        <f>VLOOKUP(O24,'Course List (program)'!$G$2:$L$100,6,FALSE)</f>
        <v>#N/A</v>
      </c>
    </row>
    <row r="28" spans="2:15" s="693" customFormat="1" ht="20.100000000000001" customHeight="1" x14ac:dyDescent="0.35">
      <c r="B28" s="689">
        <v>0.625</v>
      </c>
      <c r="C28" s="690">
        <v>7</v>
      </c>
      <c r="D28" s="691" t="str">
        <f>Section1Draft!E61</f>
        <v>ARCH 351.11</v>
      </c>
      <c r="E28" s="691" t="str">
        <f>Section1Draft!F61</f>
        <v>ARCH 341.11</v>
      </c>
      <c r="F28" s="691" t="str">
        <f>Section1Draft!G61</f>
        <v>ARCH 315.01</v>
      </c>
      <c r="G28" s="691">
        <f>Section1Draft!H61</f>
        <v>0</v>
      </c>
      <c r="H28" s="692">
        <f>Section1Draft!I61</f>
        <v>0</v>
      </c>
      <c r="I28" s="689">
        <v>0.625</v>
      </c>
      <c r="J28" s="690">
        <v>7</v>
      </c>
      <c r="K28" s="691">
        <f>Section1Draft!L61</f>
        <v>0</v>
      </c>
      <c r="L28" s="691">
        <f>Section1Draft!M61</f>
        <v>0</v>
      </c>
      <c r="M28" s="691" t="str">
        <f>Section1Draft!N61</f>
        <v>ARCH 467.11</v>
      </c>
      <c r="N28" s="691" t="str">
        <f>Section1Draft!O61</f>
        <v>ARCH 352.11</v>
      </c>
      <c r="O28" s="692">
        <f>Section1Draft!P61</f>
        <v>0</v>
      </c>
    </row>
    <row r="29" spans="2:15" ht="20.100000000000001" customHeight="1" x14ac:dyDescent="0.35">
      <c r="B29" s="679"/>
      <c r="C29" s="686"/>
      <c r="D29" s="671" t="str">
        <f>VLOOKUP(D28,'Course List (program)'!$G$2:$L$100,2,FALSE)</f>
        <v xml:space="preserve">Architectural Design Studio III </v>
      </c>
      <c r="E29" s="671" t="str">
        <f>VLOOKUP(E28,'Course List (program)'!$G$2:$L$100,2,FALSE)</f>
        <v>Architectural Structures</v>
      </c>
      <c r="F29" s="671" t="str">
        <f>VLOOKUP(F28,'Course List (program)'!$G$2:$L$100,2,FALSE)</f>
        <v>History of Architecture I</v>
      </c>
      <c r="G29" s="671" t="e">
        <f>VLOOKUP(G28,'Course List (program)'!$G$2:$L$100,2,FALSE)</f>
        <v>#N/A</v>
      </c>
      <c r="H29" s="673" t="e">
        <f>VLOOKUP(H28,'Course List (program)'!$G$2:$L$100,2,FALSE)</f>
        <v>#N/A</v>
      </c>
      <c r="I29" s="679"/>
      <c r="J29" s="686"/>
      <c r="K29" s="671" t="e">
        <f>VLOOKUP(K28,'Course List (program)'!$G$2:$L$100,2,FALSE)</f>
        <v>#N/A</v>
      </c>
      <c r="L29" s="671" t="e">
        <f>VLOOKUP(L28,'Course List (program)'!$G$2:$L$100,2,FALSE)</f>
        <v>#N/A</v>
      </c>
      <c r="M29" s="671" t="str">
        <f>VLOOKUP(M28,'Course List (program)'!$G$2:$L$100,2,FALSE)</f>
        <v>Theory and Application of Town Planning</v>
      </c>
      <c r="N29" s="671" t="str">
        <f>VLOOKUP(N28,'Course List (program)'!$G$2:$L$100,2,FALSE)</f>
        <v>Architectural Design Studio IV</v>
      </c>
      <c r="O29" s="673" t="e">
        <f>VLOOKUP(O28,'Course List (program)'!$G$2:$L$100,2,FALSE)</f>
        <v>#N/A</v>
      </c>
    </row>
    <row r="30" spans="2:15" ht="20.100000000000001" customHeight="1" x14ac:dyDescent="0.35">
      <c r="B30" s="680"/>
      <c r="C30" s="685"/>
      <c r="D30" s="671" t="str">
        <f>VLOOKUP(D28,'Course List (program)'!$G$2:$L$100,3,FALSE)</f>
        <v>Yrd. Doç. Dr. Engin ÜNAL</v>
      </c>
      <c r="E30" s="671" t="str">
        <f>VLOOKUP(E28,'Course List (program)'!$G$2:$L$100,3,FALSE)</f>
        <v>Yrd. Doç. Dr. Engin ÜNAL</v>
      </c>
      <c r="F30" s="671" t="str">
        <f>VLOOKUP(F28,'Course List (program)'!$G$2:$L$100,3,FALSE)</f>
        <v>Yrd. Doç. Dr. Soner ŞAHİN</v>
      </c>
      <c r="G30" s="671" t="e">
        <f>VLOOKUP(G28,'Course List (program)'!$G$2:$L$100,3,FALSE)</f>
        <v>#N/A</v>
      </c>
      <c r="H30" s="673" t="e">
        <f>VLOOKUP(H28,'Course List (program)'!$G$2:$L$100,3,FALSE)</f>
        <v>#N/A</v>
      </c>
      <c r="I30" s="680"/>
      <c r="J30" s="685"/>
      <c r="K30" s="671" t="e">
        <f>VLOOKUP(K28,'Course List (program)'!$G$2:$L$100,3,FALSE)</f>
        <v>#N/A</v>
      </c>
      <c r="L30" s="671" t="e">
        <f>VLOOKUP(L28,'Course List (program)'!$G$2:$L$100,3,FALSE)</f>
        <v>#N/A</v>
      </c>
      <c r="M30" s="671" t="str">
        <f>VLOOKUP(M28,'Course List (program)'!$G$2:$L$100,3,FALSE)</f>
        <v>Doç. Dr. A. Dilek ÖZDEMİR</v>
      </c>
      <c r="N30" s="671" t="str">
        <f>VLOOKUP(N28,'Course List (program)'!$G$2:$L$100,3,FALSE)</f>
        <v>Prof. Dr. Oya PAKDİL</v>
      </c>
      <c r="O30" s="673" t="e">
        <f>VLOOKUP(O28,'Course List (program)'!$G$2:$L$100,3,FALSE)</f>
        <v>#N/A</v>
      </c>
    </row>
    <row r="31" spans="2:15" ht="20.100000000000001" customHeight="1" x14ac:dyDescent="0.35">
      <c r="B31" s="680"/>
      <c r="C31" s="685"/>
      <c r="D31" s="672">
        <f>VLOOKUP(D28,'Course List (program)'!$G$2:$L$100,6,FALSE)</f>
        <v>0</v>
      </c>
      <c r="E31" s="672">
        <f>VLOOKUP(E28,'Course List (program)'!$G$2:$L$100,6,FALSE)</f>
        <v>0</v>
      </c>
      <c r="F31" s="672">
        <f>VLOOKUP(F28,'Course List (program)'!$G$2:$L$100,6,FALSE)</f>
        <v>0</v>
      </c>
      <c r="G31" s="672" t="e">
        <f>VLOOKUP(G28,'Course List (program)'!$G$2:$L$100,6,FALSE)</f>
        <v>#N/A</v>
      </c>
      <c r="H31" s="674" t="e">
        <f>VLOOKUP(H28,'Course List (program)'!$G$2:$L$100,6,FALSE)</f>
        <v>#N/A</v>
      </c>
      <c r="I31" s="680"/>
      <c r="J31" s="685"/>
      <c r="K31" s="672" t="e">
        <f>VLOOKUP(K28,'Course List (program)'!$G$2:$L$100,6,FALSE)</f>
        <v>#N/A</v>
      </c>
      <c r="L31" s="672" t="e">
        <f>VLOOKUP(L28,'Course List (program)'!$G$2:$L$100,6,FALSE)</f>
        <v>#N/A</v>
      </c>
      <c r="M31" s="672">
        <f>VLOOKUP(M28,'Course List (program)'!$G$2:$L$100,6,FALSE)</f>
        <v>0</v>
      </c>
      <c r="N31" s="672">
        <f>VLOOKUP(N28,'Course List (program)'!$G$2:$L$100,6,FALSE)</f>
        <v>0</v>
      </c>
      <c r="O31" s="674" t="e">
        <f>VLOOKUP(O28,'Course List (program)'!$G$2:$L$100,6,FALSE)</f>
        <v>#N/A</v>
      </c>
    </row>
    <row r="32" spans="2:15" s="693" customFormat="1" ht="20.100000000000001" customHeight="1" x14ac:dyDescent="0.35">
      <c r="B32" s="689">
        <v>0.66666666666666663</v>
      </c>
      <c r="C32" s="690">
        <v>8</v>
      </c>
      <c r="D32" s="691" t="str">
        <f>Section1Draft!E63</f>
        <v>ARCH 351.11</v>
      </c>
      <c r="E32" s="691" t="str">
        <f>Section1Draft!F63</f>
        <v>ARCH 341.11</v>
      </c>
      <c r="F32" s="691" t="str">
        <f>Section1Draft!G63</f>
        <v>ARCH 315.01</v>
      </c>
      <c r="G32" s="691">
        <f>Section1Draft!H63</f>
        <v>0</v>
      </c>
      <c r="H32" s="692">
        <f>Section1Draft!I63</f>
        <v>0</v>
      </c>
      <c r="I32" s="689">
        <v>0.66666666666666663</v>
      </c>
      <c r="J32" s="690">
        <v>8</v>
      </c>
      <c r="K32" s="691">
        <f>Section1Draft!L63</f>
        <v>0</v>
      </c>
      <c r="L32" s="691">
        <f>Section1Draft!M63</f>
        <v>0</v>
      </c>
      <c r="M32" s="691" t="str">
        <f>Section1Draft!N63</f>
        <v>ARCH 467.11</v>
      </c>
      <c r="N32" s="691" t="str">
        <f>Section1Draft!O63</f>
        <v>ARCH 352.11</v>
      </c>
      <c r="O32" s="692" t="str">
        <f>Section1Draft!P63</f>
        <v>HTR 302.0A</v>
      </c>
    </row>
    <row r="33" spans="2:29" ht="20.100000000000001" customHeight="1" x14ac:dyDescent="0.35">
      <c r="B33" s="679"/>
      <c r="C33" s="686"/>
      <c r="D33" s="671" t="str">
        <f>VLOOKUP(D32,'Course List (program)'!$G$2:$L$100,2,FALSE)</f>
        <v xml:space="preserve">Architectural Design Studio III </v>
      </c>
      <c r="E33" s="671" t="str">
        <f>VLOOKUP(E32,'Course List (program)'!$G$2:$L$100,2,FALSE)</f>
        <v>Architectural Structures</v>
      </c>
      <c r="F33" s="671" t="str">
        <f>VLOOKUP(F32,'Course List (program)'!$G$2:$L$100,2,FALSE)</f>
        <v>History of Architecture I</v>
      </c>
      <c r="G33" s="671" t="e">
        <f>VLOOKUP(G32,'Course List (program)'!$G$2:$L$100,2,FALSE)</f>
        <v>#N/A</v>
      </c>
      <c r="H33" s="673" t="e">
        <f>VLOOKUP(H32,'Course List (program)'!$G$2:$L$100,2,FALSE)</f>
        <v>#N/A</v>
      </c>
      <c r="I33" s="679"/>
      <c r="J33" s="686"/>
      <c r="K33" s="671" t="e">
        <f>VLOOKUP(K32,'Course List (program)'!$G$2:$L$100,2,FALSE)</f>
        <v>#N/A</v>
      </c>
      <c r="L33" s="671" t="e">
        <f>VLOOKUP(L32,'Course List (program)'!$G$2:$L$100,2,FALSE)</f>
        <v>#N/A</v>
      </c>
      <c r="M33" s="671" t="str">
        <f>VLOOKUP(M32,'Course List (program)'!$G$2:$L$100,2,FALSE)</f>
        <v>Theory and Application of Town Planning</v>
      </c>
      <c r="N33" s="671" t="str">
        <f>VLOOKUP(N32,'Course List (program)'!$G$2:$L$100,2,FALSE)</f>
        <v>Architectural Design Studio IV</v>
      </c>
      <c r="O33" s="673" t="str">
        <f>VLOOKUP(O32,'Course List (program)'!$G$2:$L$100,2,FALSE)</f>
        <v>History of Turkish Revolution II</v>
      </c>
    </row>
    <row r="34" spans="2:29" ht="20.100000000000001" customHeight="1" x14ac:dyDescent="0.35">
      <c r="B34" s="680"/>
      <c r="C34" s="685"/>
      <c r="D34" s="671" t="str">
        <f>VLOOKUP(D32,'Course List (program)'!$G$2:$L$100,3,FALSE)</f>
        <v>Yrd. Doç. Dr. Engin ÜNAL</v>
      </c>
      <c r="E34" s="671" t="str">
        <f>VLOOKUP(E32,'Course List (program)'!$G$2:$L$100,3,FALSE)</f>
        <v>Yrd. Doç. Dr. Engin ÜNAL</v>
      </c>
      <c r="F34" s="671" t="str">
        <f>VLOOKUP(F32,'Course List (program)'!$G$2:$L$100,3,FALSE)</f>
        <v>Yrd. Doç. Dr. Soner ŞAHİN</v>
      </c>
      <c r="G34" s="671" t="e">
        <f>VLOOKUP(G32,'Course List (program)'!$G$2:$L$100,3,FALSE)</f>
        <v>#N/A</v>
      </c>
      <c r="H34" s="673" t="e">
        <f>VLOOKUP(H32,'Course List (program)'!$G$2:$L$100,3,FALSE)</f>
        <v>#N/A</v>
      </c>
      <c r="I34" s="680"/>
      <c r="J34" s="685"/>
      <c r="K34" s="671" t="e">
        <f>VLOOKUP(K32,'Course List (program)'!$G$2:$L$100,3,FALSE)</f>
        <v>#N/A</v>
      </c>
      <c r="L34" s="671" t="e">
        <f>VLOOKUP(L32,'Course List (program)'!$G$2:$L$100,3,FALSE)</f>
        <v>#N/A</v>
      </c>
      <c r="M34" s="671" t="str">
        <f>VLOOKUP(M32,'Course List (program)'!$G$2:$L$100,3,FALSE)</f>
        <v>Doç. Dr. A. Dilek ÖZDEMİR</v>
      </c>
      <c r="N34" s="671" t="str">
        <f>VLOOKUP(N32,'Course List (program)'!$G$2:$L$100,3,FALSE)</f>
        <v>Prof. Dr. Oya PAKDİL</v>
      </c>
      <c r="O34" s="673" t="str">
        <f>VLOOKUP(O32,'Course List (program)'!$G$2:$L$100,3,FALSE)</f>
        <v>Rectorate4</v>
      </c>
    </row>
    <row r="35" spans="2:29" ht="20.100000000000001" customHeight="1" x14ac:dyDescent="0.35">
      <c r="B35" s="680"/>
      <c r="C35" s="685"/>
      <c r="D35" s="672">
        <f>VLOOKUP(D32,'Course List (program)'!$G$2:$L$100,6,FALSE)</f>
        <v>0</v>
      </c>
      <c r="E35" s="672">
        <f>VLOOKUP(E32,'Course List (program)'!$G$2:$L$100,6,FALSE)</f>
        <v>0</v>
      </c>
      <c r="F35" s="672">
        <f>VLOOKUP(F32,'Course List (program)'!$G$2:$L$100,6,FALSE)</f>
        <v>0</v>
      </c>
      <c r="G35" s="672" t="e">
        <f>VLOOKUP(G32,'Course List (program)'!$G$2:$L$100,6,FALSE)</f>
        <v>#N/A</v>
      </c>
      <c r="H35" s="674" t="e">
        <f>VLOOKUP(H32,'Course List (program)'!$G$2:$L$100,6,FALSE)</f>
        <v>#N/A</v>
      </c>
      <c r="I35" s="680"/>
      <c r="J35" s="685"/>
      <c r="K35" s="672" t="e">
        <f>VLOOKUP(K32,'Course List (program)'!$G$2:$L$100,6,FALSE)</f>
        <v>#N/A</v>
      </c>
      <c r="L35" s="672" t="e">
        <f>VLOOKUP(L32,'Course List (program)'!$G$2:$L$100,6,FALSE)</f>
        <v>#N/A</v>
      </c>
      <c r="M35" s="672">
        <f>VLOOKUP(M32,'Course List (program)'!$G$2:$L$100,6,FALSE)</f>
        <v>0</v>
      </c>
      <c r="N35" s="672">
        <f>VLOOKUP(N32,'Course List (program)'!$G$2:$L$100,6,FALSE)</f>
        <v>0</v>
      </c>
      <c r="O35" s="674">
        <f>VLOOKUP(O32,'Course List (program)'!$G$2:$L$100,6,FALSE)</f>
        <v>0</v>
      </c>
    </row>
    <row r="36" spans="2:29" s="693" customFormat="1" ht="20.100000000000001" customHeight="1" x14ac:dyDescent="0.35">
      <c r="B36" s="689">
        <v>0.70833333333333337</v>
      </c>
      <c r="C36" s="690">
        <v>9</v>
      </c>
      <c r="D36" s="691" t="str">
        <f>Section1Draft!E65</f>
        <v>ARCH 351.11</v>
      </c>
      <c r="E36" s="691" t="str">
        <f>Section1Draft!F65</f>
        <v>ARCH 341.11</v>
      </c>
      <c r="F36" s="691">
        <f>Section1Draft!G65</f>
        <v>0</v>
      </c>
      <c r="G36" s="691">
        <f>Section1Draft!H65</f>
        <v>0</v>
      </c>
      <c r="H36" s="692">
        <f>Section1Draft!I65</f>
        <v>0</v>
      </c>
      <c r="I36" s="689">
        <v>0.70833333333333337</v>
      </c>
      <c r="J36" s="690">
        <v>9</v>
      </c>
      <c r="K36" s="691">
        <f>Section1Draft!L65</f>
        <v>0</v>
      </c>
      <c r="L36" s="691">
        <f>Section1Draft!M65</f>
        <v>0</v>
      </c>
      <c r="M36" s="691" t="str">
        <f>Section1Draft!N65</f>
        <v>ARCH 467.11</v>
      </c>
      <c r="N36" s="691" t="str">
        <f>Section1Draft!O65</f>
        <v>ARCH 352.11</v>
      </c>
      <c r="O36" s="692" t="str">
        <f>Section1Draft!P65</f>
        <v>HTR 302.0A</v>
      </c>
    </row>
    <row r="37" spans="2:29" ht="20.100000000000001" customHeight="1" x14ac:dyDescent="0.35">
      <c r="B37" s="679"/>
      <c r="C37" s="686"/>
      <c r="D37" s="671" t="str">
        <f>VLOOKUP(D36,'Course List (program)'!$G$2:$L$100,2,FALSE)</f>
        <v xml:space="preserve">Architectural Design Studio III </v>
      </c>
      <c r="E37" s="671" t="str">
        <f>VLOOKUP(E36,'Course List (program)'!$G$2:$L$100,2,FALSE)</f>
        <v>Architectural Structures</v>
      </c>
      <c r="F37" s="671" t="e">
        <f>VLOOKUP(F36,'Course List (program)'!$G$2:$L$100,2,FALSE)</f>
        <v>#N/A</v>
      </c>
      <c r="G37" s="671" t="e">
        <f>VLOOKUP(G36,'Course List (program)'!$G$2:$L$100,2,FALSE)</f>
        <v>#N/A</v>
      </c>
      <c r="H37" s="673" t="e">
        <f>VLOOKUP(H36,'Course List (program)'!$G$2:$L$100,2,FALSE)</f>
        <v>#N/A</v>
      </c>
      <c r="I37" s="679"/>
      <c r="J37" s="686"/>
      <c r="K37" s="671" t="e">
        <f>VLOOKUP(K36,'Course List (program)'!$G$2:$L$100,2,FALSE)</f>
        <v>#N/A</v>
      </c>
      <c r="L37" s="671" t="e">
        <f>VLOOKUP(L36,'Course List (program)'!$G$2:$L$100,2,FALSE)</f>
        <v>#N/A</v>
      </c>
      <c r="M37" s="671" t="str">
        <f>VLOOKUP(M36,'Course List (program)'!$G$2:$L$100,2,FALSE)</f>
        <v>Theory and Application of Town Planning</v>
      </c>
      <c r="N37" s="671" t="str">
        <f>VLOOKUP(N36,'Course List (program)'!$G$2:$L$100,2,FALSE)</f>
        <v>Architectural Design Studio IV</v>
      </c>
      <c r="O37" s="673" t="str">
        <f>VLOOKUP(O36,'Course List (program)'!$G$2:$L$100,2,FALSE)</f>
        <v>History of Turkish Revolution II</v>
      </c>
    </row>
    <row r="38" spans="2:29" ht="20.100000000000001" customHeight="1" x14ac:dyDescent="0.35">
      <c r="B38" s="680"/>
      <c r="C38" s="685"/>
      <c r="D38" s="671" t="str">
        <f>VLOOKUP(D36,'Course List (program)'!$G$2:$L$100,3,FALSE)</f>
        <v>Yrd. Doç. Dr. Engin ÜNAL</v>
      </c>
      <c r="E38" s="671" t="str">
        <f>VLOOKUP(E36,'Course List (program)'!$G$2:$L$100,3,FALSE)</f>
        <v>Yrd. Doç. Dr. Engin ÜNAL</v>
      </c>
      <c r="F38" s="671" t="e">
        <f>VLOOKUP(F36,'Course List (program)'!$G$2:$L$100,3,FALSE)</f>
        <v>#N/A</v>
      </c>
      <c r="G38" s="671" t="e">
        <f>VLOOKUP(G36,'Course List (program)'!$G$2:$L$100,3,FALSE)</f>
        <v>#N/A</v>
      </c>
      <c r="H38" s="673" t="e">
        <f>VLOOKUP(H36,'Course List (program)'!$G$2:$L$100,3,FALSE)</f>
        <v>#N/A</v>
      </c>
      <c r="I38" s="680"/>
      <c r="J38" s="685"/>
      <c r="K38" s="671" t="e">
        <f>VLOOKUP(K36,'Course List (program)'!$G$2:$L$100,3,FALSE)</f>
        <v>#N/A</v>
      </c>
      <c r="L38" s="671" t="e">
        <f>VLOOKUP(L36,'Course List (program)'!$G$2:$L$100,3,FALSE)</f>
        <v>#N/A</v>
      </c>
      <c r="M38" s="671" t="str">
        <f>VLOOKUP(M36,'Course List (program)'!$G$2:$L$100,3,FALSE)</f>
        <v>Doç. Dr. A. Dilek ÖZDEMİR</v>
      </c>
      <c r="N38" s="671" t="str">
        <f>VLOOKUP(N36,'Course List (program)'!$G$2:$L$100,3,FALSE)</f>
        <v>Prof. Dr. Oya PAKDİL</v>
      </c>
      <c r="O38" s="673" t="str">
        <f>VLOOKUP(O36,'Course List (program)'!$G$2:$L$100,3,FALSE)</f>
        <v>Rectorate4</v>
      </c>
    </row>
    <row r="39" spans="2:29" ht="20.100000000000001" customHeight="1" x14ac:dyDescent="0.35">
      <c r="B39" s="680"/>
      <c r="C39" s="685"/>
      <c r="D39" s="672">
        <f>VLOOKUP(D36,'Course List (program)'!$G$2:$L$100,6,FALSE)</f>
        <v>0</v>
      </c>
      <c r="E39" s="672">
        <f>VLOOKUP(E36,'Course List (program)'!$G$2:$L$100,6,FALSE)</f>
        <v>0</v>
      </c>
      <c r="F39" s="672" t="e">
        <f>VLOOKUP(F36,'Course List (program)'!$G$2:$L$100,6,FALSE)</f>
        <v>#N/A</v>
      </c>
      <c r="G39" s="672" t="e">
        <f>VLOOKUP(G36,'Course List (program)'!$G$2:$L$100,6,FALSE)</f>
        <v>#N/A</v>
      </c>
      <c r="H39" s="674" t="e">
        <f>VLOOKUP(H36,'Course List (program)'!$G$2:$L$100,6,FALSE)</f>
        <v>#N/A</v>
      </c>
      <c r="I39" s="680"/>
      <c r="J39" s="685"/>
      <c r="K39" s="672" t="e">
        <f>VLOOKUP(K36,'Course List (program)'!$G$2:$L$100,6,FALSE)</f>
        <v>#N/A</v>
      </c>
      <c r="L39" s="672" t="e">
        <f>VLOOKUP(L36,'Course List (program)'!$G$2:$L$100,6,FALSE)</f>
        <v>#N/A</v>
      </c>
      <c r="M39" s="672">
        <f>VLOOKUP(M36,'Course List (program)'!$G$2:$L$100,6,FALSE)</f>
        <v>0</v>
      </c>
      <c r="N39" s="672">
        <f>VLOOKUP(N36,'Course List (program)'!$G$2:$L$100,6,FALSE)</f>
        <v>0</v>
      </c>
      <c r="O39" s="674">
        <f>VLOOKUP(O36,'Course List (program)'!$G$2:$L$100,6,FALSE)</f>
        <v>0</v>
      </c>
    </row>
    <row r="40" spans="2:29" s="693" customFormat="1" ht="20.100000000000001" customHeight="1" x14ac:dyDescent="0.35">
      <c r="B40" s="695">
        <v>0.75</v>
      </c>
      <c r="C40" s="696">
        <v>10</v>
      </c>
      <c r="D40" s="691">
        <f>Section1Draft!E67</f>
        <v>0</v>
      </c>
      <c r="E40" s="691">
        <f>Section1Draft!F67</f>
        <v>0</v>
      </c>
      <c r="F40" s="691">
        <f>Section1Draft!G67</f>
        <v>0</v>
      </c>
      <c r="G40" s="691">
        <f>Section1Draft!H67</f>
        <v>0</v>
      </c>
      <c r="H40" s="692">
        <f>Section1Draft!I67</f>
        <v>0</v>
      </c>
      <c r="I40" s="695">
        <v>0.75</v>
      </c>
      <c r="J40" s="696">
        <v>10</v>
      </c>
      <c r="K40" s="691">
        <f>Section1Draft!L67</f>
        <v>0</v>
      </c>
      <c r="L40" s="691">
        <f>Section1Draft!M67</f>
        <v>0</v>
      </c>
      <c r="M40" s="691">
        <f>Section1Draft!N67</f>
        <v>0</v>
      </c>
      <c r="N40" s="691">
        <f>Section1Draft!O67</f>
        <v>0</v>
      </c>
      <c r="O40" s="692">
        <f>Section1Draft!P67</f>
        <v>0</v>
      </c>
    </row>
    <row r="41" spans="2:29" ht="20.100000000000001" customHeight="1" x14ac:dyDescent="0.35">
      <c r="B41" s="681"/>
      <c r="C41" s="686"/>
      <c r="D41" s="671" t="e">
        <f>VLOOKUP(D40,'Course List (program)'!$G$2:$L$100,2,FALSE)</f>
        <v>#N/A</v>
      </c>
      <c r="E41" s="671" t="e">
        <f>VLOOKUP(E40,'Course List (program)'!$G$2:$L$100,2,FALSE)</f>
        <v>#N/A</v>
      </c>
      <c r="F41" s="671" t="e">
        <f>VLOOKUP(F40,'Course List (program)'!$G$2:$L$100,2,FALSE)</f>
        <v>#N/A</v>
      </c>
      <c r="G41" s="671" t="e">
        <f>VLOOKUP(G40,'Course List (program)'!$G$2:$L$100,2,FALSE)</f>
        <v>#N/A</v>
      </c>
      <c r="H41" s="673" t="e">
        <f>VLOOKUP(H40,'Course List (program)'!$G$2:$L$100,2,FALSE)</f>
        <v>#N/A</v>
      </c>
      <c r="I41" s="681"/>
      <c r="J41" s="686"/>
      <c r="K41" s="671" t="e">
        <f>VLOOKUP(K40,'Course List (program)'!$G$2:$L$100,2,FALSE)</f>
        <v>#N/A</v>
      </c>
      <c r="L41" s="671" t="e">
        <f>VLOOKUP(L40,'Course List (program)'!$G$2:$L$100,2,FALSE)</f>
        <v>#N/A</v>
      </c>
      <c r="M41" s="671" t="e">
        <f>VLOOKUP(M40,'Course List (program)'!$G$2:$L$100,2,FALSE)</f>
        <v>#N/A</v>
      </c>
      <c r="N41" s="671" t="e">
        <f>VLOOKUP(N40,'Course List (program)'!$G$2:$L$100,2,FALSE)</f>
        <v>#N/A</v>
      </c>
      <c r="O41" s="673" t="e">
        <f>VLOOKUP(O40,'Course List (program)'!$G$2:$L$100,2,FALSE)</f>
        <v>#N/A</v>
      </c>
    </row>
    <row r="42" spans="2:29" ht="20.100000000000001" customHeight="1" x14ac:dyDescent="0.35">
      <c r="B42" s="681"/>
      <c r="C42" s="686"/>
      <c r="D42" s="671" t="e">
        <f>VLOOKUP(D40,'Course List (program)'!$G$2:$L$100,3,FALSE)</f>
        <v>#N/A</v>
      </c>
      <c r="E42" s="671" t="e">
        <f>VLOOKUP(E40,'Course List (program)'!$G$2:$L$100,3,FALSE)</f>
        <v>#N/A</v>
      </c>
      <c r="F42" s="671" t="e">
        <f>VLOOKUP(F40,'Course List (program)'!$G$2:$L$100,3,FALSE)</f>
        <v>#N/A</v>
      </c>
      <c r="G42" s="671" t="e">
        <f>VLOOKUP(G40,'Course List (program)'!$G$2:$L$100,3,FALSE)</f>
        <v>#N/A</v>
      </c>
      <c r="H42" s="673" t="e">
        <f>VLOOKUP(H40,'Course List (program)'!$G$2:$L$100,3,FALSE)</f>
        <v>#N/A</v>
      </c>
      <c r="I42" s="681"/>
      <c r="J42" s="686"/>
      <c r="K42" s="671" t="e">
        <f>VLOOKUP(K40,'Course List (program)'!$G$2:$L$100,3,FALSE)</f>
        <v>#N/A</v>
      </c>
      <c r="L42" s="671" t="e">
        <f>VLOOKUP(L40,'Course List (program)'!$G$2:$L$100,3,FALSE)</f>
        <v>#N/A</v>
      </c>
      <c r="M42" s="671" t="e">
        <f>VLOOKUP(M40,'Course List (program)'!$G$2:$L$100,3,FALSE)</f>
        <v>#N/A</v>
      </c>
      <c r="N42" s="671" t="e">
        <f>VLOOKUP(N40,'Course List (program)'!$G$2:$L$100,3,FALSE)</f>
        <v>#N/A</v>
      </c>
      <c r="O42" s="673" t="e">
        <f>VLOOKUP(O40,'Course List (program)'!$G$2:$L$100,3,FALSE)</f>
        <v>#N/A</v>
      </c>
    </row>
    <row r="43" spans="2:29" ht="20.100000000000001" customHeight="1" thickBot="1" x14ac:dyDescent="0.4">
      <c r="B43" s="682"/>
      <c r="C43" s="687"/>
      <c r="D43" s="675" t="e">
        <f>VLOOKUP(D40,'Course List (program)'!$G$2:$L$100,6,FALSE)</f>
        <v>#N/A</v>
      </c>
      <c r="E43" s="675" t="e">
        <f>VLOOKUP(E40,'Course List (program)'!$G$2:$L$100,6,FALSE)</f>
        <v>#N/A</v>
      </c>
      <c r="F43" s="675" t="e">
        <f>VLOOKUP(F40,'Course List (program)'!$G$2:$L$100,6,FALSE)</f>
        <v>#N/A</v>
      </c>
      <c r="G43" s="675" t="e">
        <f>VLOOKUP(G40,'Course List (program)'!$G$2:$L$100,6,FALSE)</f>
        <v>#N/A</v>
      </c>
      <c r="H43" s="676" t="e">
        <f>VLOOKUP(H40,'Course List (program)'!$G$2:$L$100,6,FALSE)</f>
        <v>#N/A</v>
      </c>
      <c r="I43" s="682"/>
      <c r="J43" s="687"/>
      <c r="K43" s="675" t="e">
        <f>VLOOKUP(K40,'Course List (program)'!$G$2:$L$100,6,FALSE)</f>
        <v>#N/A</v>
      </c>
      <c r="L43" s="675" t="e">
        <f>VLOOKUP(L40,'Course List (program)'!$G$2:$L$100,6,FALSE)</f>
        <v>#N/A</v>
      </c>
      <c r="M43" s="675" t="e">
        <f>VLOOKUP(M40,'Course List (program)'!$G$2:$L$100,6,FALSE)</f>
        <v>#N/A</v>
      </c>
      <c r="N43" s="675" t="e">
        <f>VLOOKUP(N40,'Course List (program)'!$G$2:$L$100,6,FALSE)</f>
        <v>#N/A</v>
      </c>
      <c r="O43" s="676" t="e">
        <f>VLOOKUP(O40,'Course List (program)'!$G$2:$L$100,6,FALSE)</f>
        <v>#N/A</v>
      </c>
    </row>
    <row r="44" spans="2:29" s="700" customFormat="1" ht="30" customHeight="1" x14ac:dyDescent="0.3">
      <c r="B44" s="1068" t="s">
        <v>733</v>
      </c>
      <c r="C44" s="1069"/>
      <c r="D44" s="698" t="s">
        <v>148</v>
      </c>
      <c r="E44" s="698" t="s">
        <v>149</v>
      </c>
      <c r="F44" s="698" t="s">
        <v>150</v>
      </c>
      <c r="G44" s="698" t="s">
        <v>151</v>
      </c>
      <c r="H44" s="699" t="s">
        <v>152</v>
      </c>
      <c r="I44" s="1068" t="s">
        <v>729</v>
      </c>
      <c r="J44" s="1069"/>
      <c r="K44" s="698" t="s">
        <v>148</v>
      </c>
      <c r="L44" s="698" t="s">
        <v>149</v>
      </c>
      <c r="M44" s="698" t="s">
        <v>150</v>
      </c>
      <c r="N44" s="698" t="s">
        <v>151</v>
      </c>
      <c r="O44" s="699" t="s">
        <v>152</v>
      </c>
    </row>
    <row r="45" spans="2:29" ht="30" customHeight="1" x14ac:dyDescent="0.25">
      <c r="B45" s="1070"/>
      <c r="C45" s="1071"/>
      <c r="D45" s="667">
        <v>1</v>
      </c>
      <c r="E45" s="667">
        <v>2</v>
      </c>
      <c r="F45" s="667">
        <v>3</v>
      </c>
      <c r="G45" s="667">
        <v>4</v>
      </c>
      <c r="H45" s="668">
        <v>5</v>
      </c>
      <c r="I45" s="1070"/>
      <c r="J45" s="1071"/>
      <c r="K45" s="667">
        <v>1</v>
      </c>
      <c r="L45" s="667">
        <v>2</v>
      </c>
      <c r="M45" s="667">
        <v>3</v>
      </c>
      <c r="N45" s="667">
        <v>4</v>
      </c>
      <c r="O45" s="668">
        <v>5</v>
      </c>
      <c r="AC45" s="669" t="s">
        <v>388</v>
      </c>
    </row>
    <row r="46" spans="2:29" s="693" customFormat="1" ht="20.100000000000001" customHeight="1" x14ac:dyDescent="0.35">
      <c r="B46" s="689">
        <v>0.375</v>
      </c>
      <c r="C46" s="690">
        <v>1</v>
      </c>
      <c r="D46" s="691">
        <f>Section2Draft!$E$49</f>
        <v>0</v>
      </c>
      <c r="E46" s="691">
        <f>Section2Draft!F49</f>
        <v>0</v>
      </c>
      <c r="F46" s="691">
        <f>Section2Draft!G49</f>
        <v>0</v>
      </c>
      <c r="G46" s="691" t="str">
        <f>Section2Draft!H49</f>
        <v>ARCH 351.12</v>
      </c>
      <c r="H46" s="691">
        <f>Section2Draft!I49</f>
        <v>0</v>
      </c>
      <c r="I46" s="689">
        <v>0.375</v>
      </c>
      <c r="J46" s="690">
        <v>1</v>
      </c>
      <c r="K46" s="691">
        <f>Section2Draft!L49</f>
        <v>0</v>
      </c>
      <c r="L46" s="691">
        <f>Section2Draft!M49</f>
        <v>0</v>
      </c>
      <c r="M46" s="691">
        <f>Section2Draft!N49</f>
        <v>0</v>
      </c>
      <c r="N46" s="691" t="str">
        <f>Section2Draft!O49</f>
        <v>ARCH 352.12</v>
      </c>
      <c r="O46" s="692" t="str">
        <f>Section2Draft!P49</f>
        <v>ARCH 467.12</v>
      </c>
      <c r="AC46" s="694" t="s">
        <v>389</v>
      </c>
    </row>
    <row r="47" spans="2:29" ht="20.100000000000001" customHeight="1" x14ac:dyDescent="0.35">
      <c r="B47" s="678"/>
      <c r="C47" s="685"/>
      <c r="D47" s="671" t="e">
        <f>VLOOKUP(D46,'Course List (program)'!$G$2:$L$100,2,FALSE)</f>
        <v>#N/A</v>
      </c>
      <c r="E47" s="671" t="e">
        <f>VLOOKUP(E46,'Course List (program)'!$G$2:$L$100,2,FALSE)</f>
        <v>#N/A</v>
      </c>
      <c r="F47" s="671" t="e">
        <f>VLOOKUP(F46,'Course List (program)'!$G$2:$L$100,2,FALSE)</f>
        <v>#N/A</v>
      </c>
      <c r="G47" s="671" t="str">
        <f>VLOOKUP(G46,'Course List (program)'!$G$2:$L$100,2,FALSE)</f>
        <v xml:space="preserve">Architectural Design Studio III </v>
      </c>
      <c r="H47" s="671" t="e">
        <f>VLOOKUP(H46,'Course List (program)'!$G$2:$L$100,2,FALSE)</f>
        <v>#N/A</v>
      </c>
      <c r="I47" s="678"/>
      <c r="J47" s="685"/>
      <c r="K47" s="671" t="e">
        <f>VLOOKUP(K46,'Course List (program)'!$G$2:$L$100,2,FALSE)</f>
        <v>#N/A</v>
      </c>
      <c r="L47" s="671" t="e">
        <f>VLOOKUP(L46,'Course List (program)'!$G$2:$L$100,2,FALSE)</f>
        <v>#N/A</v>
      </c>
      <c r="M47" s="671" t="e">
        <f>VLOOKUP(M46,'Course List (program)'!$G$2:$L$100,2,FALSE)</f>
        <v>#N/A</v>
      </c>
      <c r="N47" s="671" t="str">
        <f>VLOOKUP(N46,'Course List (program)'!$G$2:$L$100,2,FALSE)</f>
        <v>Architectural Design Studio IV</v>
      </c>
      <c r="O47" s="673" t="str">
        <f>VLOOKUP(O46,'Course List (program)'!$G$2:$L$100,2,FALSE)</f>
        <v>Theory and Application of Town Planning</v>
      </c>
      <c r="AC47" s="669"/>
    </row>
    <row r="48" spans="2:29" ht="20.100000000000001" customHeight="1" x14ac:dyDescent="0.35">
      <c r="B48" s="678"/>
      <c r="C48" s="685"/>
      <c r="D48" s="671" t="e">
        <f>VLOOKUP(D46,'Course List (program)'!$G$2:$L$100,3,FALSE)</f>
        <v>#N/A</v>
      </c>
      <c r="E48" s="671" t="e">
        <f>VLOOKUP(E46,'Course List (program)'!$G$2:$L$100,3,FALSE)</f>
        <v>#N/A</v>
      </c>
      <c r="F48" s="671" t="e">
        <f>VLOOKUP(F46,'Course List (program)'!$G$2:$L$100,3,FALSE)</f>
        <v>#N/A</v>
      </c>
      <c r="G48" s="671" t="str">
        <f>VLOOKUP(G46,'Course List (program)'!$G$2:$L$100,3,FALSE)</f>
        <v>Öğr. Gör. Ayla KARACABEY</v>
      </c>
      <c r="H48" s="671" t="e">
        <f>VLOOKUP(H46,'Course List (program)'!$G$2:$L$100,3,FALSE)</f>
        <v>#N/A</v>
      </c>
      <c r="I48" s="678"/>
      <c r="J48" s="685"/>
      <c r="K48" s="671" t="e">
        <f>VLOOKUP(K46,'Course List (program)'!$G$2:$L$100,3,FALSE)</f>
        <v>#N/A</v>
      </c>
      <c r="L48" s="671" t="e">
        <f>VLOOKUP(L46,'Course List (program)'!$G$2:$L$100,3,FALSE)</f>
        <v>#N/A</v>
      </c>
      <c r="M48" s="671" t="e">
        <f>VLOOKUP(M46,'Course List (program)'!$G$2:$L$100,3,FALSE)</f>
        <v>#N/A</v>
      </c>
      <c r="N48" s="671" t="str">
        <f>VLOOKUP(N46,'Course List (program)'!$G$2:$L$100,3,FALSE)</f>
        <v>Prof. Dr. Şahap ÇAKIN</v>
      </c>
      <c r="O48" s="673" t="str">
        <f>VLOOKUP(O46,'Course List (program)'!$G$2:$L$100,3,FALSE)</f>
        <v>Prof. Dr. Güzin KONUK</v>
      </c>
      <c r="AC48" s="669"/>
    </row>
    <row r="49" spans="2:29" ht="20.100000000000001" customHeight="1" x14ac:dyDescent="0.35">
      <c r="B49" s="679"/>
      <c r="C49" s="686"/>
      <c r="D49" s="672" t="e">
        <f>VLOOKUP(D46,'Course List (program)'!$G$2:$L$100,6,FALSE)</f>
        <v>#N/A</v>
      </c>
      <c r="E49" s="672" t="e">
        <f>VLOOKUP(E46,'Course List (program)'!$G$2:$L$100,6,FALSE)</f>
        <v>#N/A</v>
      </c>
      <c r="F49" s="672" t="e">
        <f>VLOOKUP(F46,'Course List (program)'!$G$2:$L$100,6,FALSE)</f>
        <v>#N/A</v>
      </c>
      <c r="G49" s="672">
        <f>VLOOKUP(G46,'Course List (program)'!$G$2:$L$100,6,FALSE)</f>
        <v>0</v>
      </c>
      <c r="H49" s="672" t="e">
        <f>VLOOKUP(H46,'Course List (program)'!$G$2:$L$100,6,FALSE)</f>
        <v>#N/A</v>
      </c>
      <c r="I49" s="679"/>
      <c r="J49" s="686"/>
      <c r="K49" s="672" t="e">
        <f>VLOOKUP(K46,'Course List (program)'!$G$2:$L$100,6,FALSE)</f>
        <v>#N/A</v>
      </c>
      <c r="L49" s="672" t="e">
        <f>VLOOKUP(L46,'Course List (program)'!$G$2:$L$100,6,FALSE)</f>
        <v>#N/A</v>
      </c>
      <c r="M49" s="672" t="e">
        <f>VLOOKUP(M46,'Course List (program)'!$G$2:$L$100,6,FALSE)</f>
        <v>#N/A</v>
      </c>
      <c r="N49" s="672">
        <f>VLOOKUP(N46,'Course List (program)'!$G$2:$L$100,6,FALSE)</f>
        <v>0</v>
      </c>
      <c r="O49" s="674">
        <f>VLOOKUP(O46,'Course List (program)'!$G$2:$L$100,6,FALSE)</f>
        <v>0</v>
      </c>
      <c r="AC49" s="669" t="s">
        <v>390</v>
      </c>
    </row>
    <row r="50" spans="2:29" s="693" customFormat="1" ht="20.100000000000001" customHeight="1" x14ac:dyDescent="0.35">
      <c r="B50" s="689">
        <v>0.41666666666666669</v>
      </c>
      <c r="C50" s="690">
        <v>2</v>
      </c>
      <c r="D50" s="691">
        <f>Section2Draft!$E$51</f>
        <v>0</v>
      </c>
      <c r="E50" s="691">
        <f>Section2Draft!F51</f>
        <v>0</v>
      </c>
      <c r="F50" s="691">
        <f>Section2Draft!G51</f>
        <v>0</v>
      </c>
      <c r="G50" s="691" t="str">
        <f>Section2Draft!H51</f>
        <v>ARCH 351.12</v>
      </c>
      <c r="H50" s="691">
        <f>Section2Draft!I51</f>
        <v>0</v>
      </c>
      <c r="I50" s="689">
        <v>0.41666666666666669</v>
      </c>
      <c r="J50" s="690">
        <v>2</v>
      </c>
      <c r="K50" s="691">
        <f>Section2Draft!L51</f>
        <v>0</v>
      </c>
      <c r="L50" s="691">
        <f>Section2Draft!M51</f>
        <v>0</v>
      </c>
      <c r="M50" s="691">
        <f>Section2Draft!N51</f>
        <v>0</v>
      </c>
      <c r="N50" s="691" t="str">
        <f>Section2Draft!O51</f>
        <v>ARCH 352.12</v>
      </c>
      <c r="O50" s="692" t="str">
        <f>Section2Draft!P51</f>
        <v>ARCH 467.12</v>
      </c>
      <c r="AC50" s="694" t="s">
        <v>391</v>
      </c>
    </row>
    <row r="51" spans="2:29" ht="20.100000000000001" customHeight="1" x14ac:dyDescent="0.35">
      <c r="B51" s="679"/>
      <c r="C51" s="686"/>
      <c r="D51" s="671" t="e">
        <f>VLOOKUP(D50,'Course List (program)'!$G$2:$L$100,2,FALSE)</f>
        <v>#N/A</v>
      </c>
      <c r="E51" s="671" t="e">
        <f>VLOOKUP(E50,'Course List (program)'!$G$2:$L$100,2,FALSE)</f>
        <v>#N/A</v>
      </c>
      <c r="F51" s="671" t="e">
        <f>VLOOKUP(F50,'Course List (program)'!$G$2:$L$100,2,FALSE)</f>
        <v>#N/A</v>
      </c>
      <c r="G51" s="671" t="str">
        <f>VLOOKUP(G50,'Course List (program)'!$G$2:$L$100,2,FALSE)</f>
        <v xml:space="preserve">Architectural Design Studio III </v>
      </c>
      <c r="H51" s="671" t="e">
        <f>VLOOKUP(H50,'Course List (program)'!$G$2:$L$100,2,FALSE)</f>
        <v>#N/A</v>
      </c>
      <c r="I51" s="679"/>
      <c r="J51" s="686"/>
      <c r="K51" s="671" t="e">
        <f>VLOOKUP(K50,'Course List (program)'!$G$2:$L$100,2,FALSE)</f>
        <v>#N/A</v>
      </c>
      <c r="L51" s="671" t="e">
        <f>VLOOKUP(L50,'Course List (program)'!$G$2:$L$100,2,FALSE)</f>
        <v>#N/A</v>
      </c>
      <c r="M51" s="671" t="e">
        <f>VLOOKUP(M50,'Course List (program)'!$G$2:$L$100,2,FALSE)</f>
        <v>#N/A</v>
      </c>
      <c r="N51" s="671" t="str">
        <f>VLOOKUP(N50,'Course List (program)'!$G$2:$L$100,2,FALSE)</f>
        <v>Architectural Design Studio IV</v>
      </c>
      <c r="O51" s="673" t="str">
        <f>VLOOKUP(O50,'Course List (program)'!$G$2:$L$100,2,FALSE)</f>
        <v>Theory and Application of Town Planning</v>
      </c>
    </row>
    <row r="52" spans="2:29" ht="20.100000000000001" customHeight="1" x14ac:dyDescent="0.35">
      <c r="B52" s="680"/>
      <c r="C52" s="685"/>
      <c r="D52" s="671" t="e">
        <f>VLOOKUP(D50,'Course List (program)'!$G$2:$L$100,3,FALSE)</f>
        <v>#N/A</v>
      </c>
      <c r="E52" s="671" t="e">
        <f>VLOOKUP(E50,'Course List (program)'!$G$2:$L$100,3,FALSE)</f>
        <v>#N/A</v>
      </c>
      <c r="F52" s="671" t="e">
        <f>VLOOKUP(F50,'Course List (program)'!$G$2:$L$100,3,FALSE)</f>
        <v>#N/A</v>
      </c>
      <c r="G52" s="671" t="str">
        <f>VLOOKUP(G50,'Course List (program)'!$G$2:$L$100,3,FALSE)</f>
        <v>Öğr. Gör. Ayla KARACABEY</v>
      </c>
      <c r="H52" s="671" t="e">
        <f>VLOOKUP(H50,'Course List (program)'!$G$2:$L$100,3,FALSE)</f>
        <v>#N/A</v>
      </c>
      <c r="I52" s="680"/>
      <c r="J52" s="685"/>
      <c r="K52" s="671" t="e">
        <f>VLOOKUP(K50,'Course List (program)'!$G$2:$L$100,3,FALSE)</f>
        <v>#N/A</v>
      </c>
      <c r="L52" s="671" t="e">
        <f>VLOOKUP(L50,'Course List (program)'!$G$2:$L$100,3,FALSE)</f>
        <v>#N/A</v>
      </c>
      <c r="M52" s="671" t="e">
        <f>VLOOKUP(M50,'Course List (program)'!$G$2:$L$100,3,FALSE)</f>
        <v>#N/A</v>
      </c>
      <c r="N52" s="671" t="str">
        <f>VLOOKUP(N50,'Course List (program)'!$G$2:$L$100,3,FALSE)</f>
        <v>Prof. Dr. Şahap ÇAKIN</v>
      </c>
      <c r="O52" s="673" t="str">
        <f>VLOOKUP(O50,'Course List (program)'!$G$2:$L$100,3,FALSE)</f>
        <v>Prof. Dr. Güzin KONUK</v>
      </c>
    </row>
    <row r="53" spans="2:29" ht="20.100000000000001" customHeight="1" x14ac:dyDescent="0.35">
      <c r="B53" s="680"/>
      <c r="C53" s="685"/>
      <c r="D53" s="672" t="e">
        <f>VLOOKUP(D50,'Course List (program)'!$G$2:$L$100,6,FALSE)</f>
        <v>#N/A</v>
      </c>
      <c r="E53" s="672" t="e">
        <f>VLOOKUP(E50,'Course List (program)'!$G$2:$L$100,6,FALSE)</f>
        <v>#N/A</v>
      </c>
      <c r="F53" s="672" t="e">
        <f>VLOOKUP(F50,'Course List (program)'!$G$2:$L$100,6,FALSE)</f>
        <v>#N/A</v>
      </c>
      <c r="G53" s="672">
        <f>VLOOKUP(G50,'Course List (program)'!$G$2:$L$100,6,FALSE)</f>
        <v>0</v>
      </c>
      <c r="H53" s="672" t="e">
        <f>VLOOKUP(H50,'Course List (program)'!$G$2:$L$100,6,FALSE)</f>
        <v>#N/A</v>
      </c>
      <c r="I53" s="680"/>
      <c r="J53" s="685"/>
      <c r="K53" s="672" t="e">
        <f>VLOOKUP(K50,'Course List (program)'!$G$2:$L$100,6,FALSE)</f>
        <v>#N/A</v>
      </c>
      <c r="L53" s="672" t="e">
        <f>VLOOKUP(L50,'Course List (program)'!$G$2:$L$100,6,FALSE)</f>
        <v>#N/A</v>
      </c>
      <c r="M53" s="672" t="e">
        <f>VLOOKUP(M50,'Course List (program)'!$G$2:$L$100,6,FALSE)</f>
        <v>#N/A</v>
      </c>
      <c r="N53" s="672">
        <f>VLOOKUP(N50,'Course List (program)'!$G$2:$L$100,6,FALSE)</f>
        <v>0</v>
      </c>
      <c r="O53" s="674">
        <f>VLOOKUP(O50,'Course List (program)'!$G$2:$L$100,6,FALSE)</f>
        <v>0</v>
      </c>
    </row>
    <row r="54" spans="2:29" s="693" customFormat="1" ht="20.100000000000001" customHeight="1" x14ac:dyDescent="0.35">
      <c r="B54" s="689">
        <v>0.45833333333333331</v>
      </c>
      <c r="C54" s="690">
        <v>3</v>
      </c>
      <c r="D54" s="691">
        <f>Section2Draft!$E$53</f>
        <v>0</v>
      </c>
      <c r="E54" s="691">
        <f>Section2Draft!F53</f>
        <v>0</v>
      </c>
      <c r="F54" s="691">
        <f>Section2Draft!G53</f>
        <v>0</v>
      </c>
      <c r="G54" s="691" t="str">
        <f>Section2Draft!H53</f>
        <v>ARCH 351.12</v>
      </c>
      <c r="H54" s="691">
        <f>Section2Draft!I53</f>
        <v>0</v>
      </c>
      <c r="I54" s="689">
        <v>0.45833333333333331</v>
      </c>
      <c r="J54" s="690">
        <v>3</v>
      </c>
      <c r="K54" s="691">
        <f>Section2Draft!L53</f>
        <v>0</v>
      </c>
      <c r="L54" s="691">
        <f>Section2Draft!M53</f>
        <v>0</v>
      </c>
      <c r="M54" s="691">
        <f>Section2Draft!N53</f>
        <v>0</v>
      </c>
      <c r="N54" s="691" t="str">
        <f>Section2Draft!O53</f>
        <v>ARCH 352.12</v>
      </c>
      <c r="O54" s="692" t="str">
        <f>Section2Draft!P53</f>
        <v>ARCH 467.12</v>
      </c>
    </row>
    <row r="55" spans="2:29" ht="20.100000000000001" customHeight="1" x14ac:dyDescent="0.35">
      <c r="B55" s="679"/>
      <c r="C55" s="686"/>
      <c r="D55" s="671" t="e">
        <f>VLOOKUP(D54,'Course List (program)'!$G$2:$L$100,2,FALSE)</f>
        <v>#N/A</v>
      </c>
      <c r="E55" s="671" t="e">
        <f>VLOOKUP(E54,'Course List (program)'!$G$2:$L$100,2,FALSE)</f>
        <v>#N/A</v>
      </c>
      <c r="F55" s="671" t="e">
        <f>VLOOKUP(F54,'Course List (program)'!$G$2:$L$100,2,FALSE)</f>
        <v>#N/A</v>
      </c>
      <c r="G55" s="671" t="str">
        <f>VLOOKUP(G54,'Course List (program)'!$G$2:$L$100,2,FALSE)</f>
        <v xml:space="preserve">Architectural Design Studio III </v>
      </c>
      <c r="H55" s="671" t="e">
        <f>VLOOKUP(H54,'Course List (program)'!$G$2:$L$100,2,FALSE)</f>
        <v>#N/A</v>
      </c>
      <c r="I55" s="679"/>
      <c r="J55" s="686"/>
      <c r="K55" s="671" t="e">
        <f>VLOOKUP(K54,'Course List (program)'!$G$2:$L$100,2,FALSE)</f>
        <v>#N/A</v>
      </c>
      <c r="L55" s="671" t="e">
        <f>VLOOKUP(L54,'Course List (program)'!$G$2:$L$100,2,FALSE)</f>
        <v>#N/A</v>
      </c>
      <c r="M55" s="671" t="e">
        <f>VLOOKUP(M54,'Course List (program)'!$G$2:$L$100,2,FALSE)</f>
        <v>#N/A</v>
      </c>
      <c r="N55" s="671" t="str">
        <f>VLOOKUP(N54,'Course List (program)'!$G$2:$L$100,2,FALSE)</f>
        <v>Architectural Design Studio IV</v>
      </c>
      <c r="O55" s="673" t="str">
        <f>VLOOKUP(O54,'Course List (program)'!$G$2:$L$100,2,FALSE)</f>
        <v>Theory and Application of Town Planning</v>
      </c>
    </row>
    <row r="56" spans="2:29" ht="20.100000000000001" customHeight="1" x14ac:dyDescent="0.35">
      <c r="B56" s="680"/>
      <c r="C56" s="685"/>
      <c r="D56" s="671" t="e">
        <f>VLOOKUP(D54,'Course List (program)'!$G$2:$L$100,3,FALSE)</f>
        <v>#N/A</v>
      </c>
      <c r="E56" s="671" t="e">
        <f>VLOOKUP(E54,'Course List (program)'!$G$2:$L$100,3,FALSE)</f>
        <v>#N/A</v>
      </c>
      <c r="F56" s="671" t="e">
        <f>VLOOKUP(F54,'Course List (program)'!$G$2:$L$100,3,FALSE)</f>
        <v>#N/A</v>
      </c>
      <c r="G56" s="671" t="str">
        <f>VLOOKUP(G54,'Course List (program)'!$G$2:$L$100,3,FALSE)</f>
        <v>Öğr. Gör. Ayla KARACABEY</v>
      </c>
      <c r="H56" s="671" t="e">
        <f>VLOOKUP(H54,'Course List (program)'!$G$2:$L$100,3,FALSE)</f>
        <v>#N/A</v>
      </c>
      <c r="I56" s="680"/>
      <c r="J56" s="685"/>
      <c r="K56" s="671" t="e">
        <f>VLOOKUP(K54,'Course List (program)'!$G$2:$L$100,3,FALSE)</f>
        <v>#N/A</v>
      </c>
      <c r="L56" s="671" t="e">
        <f>VLOOKUP(L54,'Course List (program)'!$G$2:$L$100,3,FALSE)</f>
        <v>#N/A</v>
      </c>
      <c r="M56" s="671" t="e">
        <f>VLOOKUP(M54,'Course List (program)'!$G$2:$L$100,3,FALSE)</f>
        <v>#N/A</v>
      </c>
      <c r="N56" s="671" t="str">
        <f>VLOOKUP(N54,'Course List (program)'!$G$2:$L$100,3,FALSE)</f>
        <v>Prof. Dr. Şahap ÇAKIN</v>
      </c>
      <c r="O56" s="673" t="str">
        <f>VLOOKUP(O54,'Course List (program)'!$G$2:$L$100,3,FALSE)</f>
        <v>Prof. Dr. Güzin KONUK</v>
      </c>
    </row>
    <row r="57" spans="2:29" ht="20.100000000000001" customHeight="1" x14ac:dyDescent="0.35">
      <c r="B57" s="680"/>
      <c r="C57" s="685"/>
      <c r="D57" s="672" t="e">
        <f>VLOOKUP(D54,'Course List (program)'!$G$2:$L$100,6,FALSE)</f>
        <v>#N/A</v>
      </c>
      <c r="E57" s="672" t="e">
        <f>VLOOKUP(E54,'Course List (program)'!$G$2:$L$100,6,FALSE)</f>
        <v>#N/A</v>
      </c>
      <c r="F57" s="672" t="e">
        <f>VLOOKUP(F54,'Course List (program)'!$G$2:$L$100,6,FALSE)</f>
        <v>#N/A</v>
      </c>
      <c r="G57" s="672">
        <f>VLOOKUP(G54,'Course List (program)'!$G$2:$L$100,6,FALSE)</f>
        <v>0</v>
      </c>
      <c r="H57" s="672" t="e">
        <f>VLOOKUP(H54,'Course List (program)'!$G$2:$L$100,6,FALSE)</f>
        <v>#N/A</v>
      </c>
      <c r="I57" s="680"/>
      <c r="J57" s="685"/>
      <c r="K57" s="672" t="e">
        <f>VLOOKUP(K54,'Course List (program)'!$G$2:$L$100,6,FALSE)</f>
        <v>#N/A</v>
      </c>
      <c r="L57" s="672" t="e">
        <f>VLOOKUP(L54,'Course List (program)'!$G$2:$L$100,6,FALSE)</f>
        <v>#N/A</v>
      </c>
      <c r="M57" s="672" t="e">
        <f>VLOOKUP(M54,'Course List (program)'!$G$2:$L$100,6,FALSE)</f>
        <v>#N/A</v>
      </c>
      <c r="N57" s="672">
        <f>VLOOKUP(N54,'Course List (program)'!$G$2:$L$100,6,FALSE)</f>
        <v>0</v>
      </c>
      <c r="O57" s="674">
        <f>VLOOKUP(O54,'Course List (program)'!$G$2:$L$100,6,FALSE)</f>
        <v>0</v>
      </c>
    </row>
    <row r="58" spans="2:29" s="693" customFormat="1" ht="20.100000000000001" customHeight="1" x14ac:dyDescent="0.35">
      <c r="B58" s="689">
        <v>0.5</v>
      </c>
      <c r="C58" s="690">
        <v>4</v>
      </c>
      <c r="D58" s="691">
        <f>Section2Draft!$E$55</f>
        <v>0</v>
      </c>
      <c r="E58" s="691">
        <f>Section2Draft!F55</f>
        <v>0</v>
      </c>
      <c r="F58" s="691">
        <f>Section2Draft!G55</f>
        <v>0</v>
      </c>
      <c r="G58" s="691" t="str">
        <f>Section2Draft!H55</f>
        <v>ARCH 351.12</v>
      </c>
      <c r="H58" s="691">
        <f>Section2Draft!I55</f>
        <v>0</v>
      </c>
      <c r="I58" s="689">
        <v>0.5</v>
      </c>
      <c r="J58" s="690">
        <v>4</v>
      </c>
      <c r="K58" s="691">
        <f>Section2Draft!L55</f>
        <v>0</v>
      </c>
      <c r="L58" s="691">
        <f>Section2Draft!M55</f>
        <v>0</v>
      </c>
      <c r="M58" s="691">
        <f>Section2Draft!N55</f>
        <v>0</v>
      </c>
      <c r="N58" s="691" t="str">
        <f>Section2Draft!O55</f>
        <v>ARCH 352.12</v>
      </c>
      <c r="O58" s="692" t="str">
        <f>Section2Draft!P55</f>
        <v>ARCH 467.12</v>
      </c>
    </row>
    <row r="59" spans="2:29" ht="20.100000000000001" customHeight="1" x14ac:dyDescent="0.35">
      <c r="B59" s="679"/>
      <c r="C59" s="686"/>
      <c r="D59" s="671" t="e">
        <f>VLOOKUP(D58,'Course List (program)'!$G$2:$L$100,2,FALSE)</f>
        <v>#N/A</v>
      </c>
      <c r="E59" s="671" t="e">
        <f>VLOOKUP(E58,'Course List (program)'!$G$2:$L$100,2,FALSE)</f>
        <v>#N/A</v>
      </c>
      <c r="F59" s="671" t="e">
        <f>VLOOKUP(F58,'Course List (program)'!$G$2:$L$100,2,FALSE)</f>
        <v>#N/A</v>
      </c>
      <c r="G59" s="671" t="str">
        <f>VLOOKUP(G58,'Course List (program)'!$G$2:$L$100,2,FALSE)</f>
        <v xml:space="preserve">Architectural Design Studio III </v>
      </c>
      <c r="H59" s="671" t="e">
        <f>VLOOKUP(H58,'Course List (program)'!$G$2:$L$100,2,FALSE)</f>
        <v>#N/A</v>
      </c>
      <c r="I59" s="679"/>
      <c r="J59" s="686"/>
      <c r="K59" s="671" t="e">
        <f>VLOOKUP(K58,'Course List (program)'!$G$2:$L$100,2,FALSE)</f>
        <v>#N/A</v>
      </c>
      <c r="L59" s="671" t="e">
        <f>VLOOKUP(L58,'Course List (program)'!$G$2:$L$100,2,FALSE)</f>
        <v>#N/A</v>
      </c>
      <c r="M59" s="671" t="e">
        <f>VLOOKUP(M58,'Course List (program)'!$G$2:$L$100,2,FALSE)</f>
        <v>#N/A</v>
      </c>
      <c r="N59" s="671" t="str">
        <f>VLOOKUP(N58,'Course List (program)'!$G$2:$L$100,2,FALSE)</f>
        <v>Architectural Design Studio IV</v>
      </c>
      <c r="O59" s="673" t="str">
        <f>VLOOKUP(O58,'Course List (program)'!$G$2:$L$100,2,FALSE)</f>
        <v>Theory and Application of Town Planning</v>
      </c>
    </row>
    <row r="60" spans="2:29" ht="20.100000000000001" customHeight="1" x14ac:dyDescent="0.35">
      <c r="B60" s="680"/>
      <c r="C60" s="685"/>
      <c r="D60" s="671" t="e">
        <f>VLOOKUP(D58,'Course List (program)'!$G$2:$L$100,3,FALSE)</f>
        <v>#N/A</v>
      </c>
      <c r="E60" s="671" t="e">
        <f>VLOOKUP(E58,'Course List (program)'!$G$2:$L$100,3,FALSE)</f>
        <v>#N/A</v>
      </c>
      <c r="F60" s="671" t="e">
        <f>VLOOKUP(F58,'Course List (program)'!$G$2:$L$100,3,FALSE)</f>
        <v>#N/A</v>
      </c>
      <c r="G60" s="671" t="str">
        <f>VLOOKUP(G58,'Course List (program)'!$G$2:$L$100,3,FALSE)</f>
        <v>Öğr. Gör. Ayla KARACABEY</v>
      </c>
      <c r="H60" s="671" t="e">
        <f>VLOOKUP(H58,'Course List (program)'!$G$2:$L$100,3,FALSE)</f>
        <v>#N/A</v>
      </c>
      <c r="I60" s="680"/>
      <c r="J60" s="685"/>
      <c r="K60" s="671" t="e">
        <f>VLOOKUP(K58,'Course List (program)'!$G$2:$L$100,3,FALSE)</f>
        <v>#N/A</v>
      </c>
      <c r="L60" s="671" t="e">
        <f>VLOOKUP(L58,'Course List (program)'!$G$2:$L$100,3,FALSE)</f>
        <v>#N/A</v>
      </c>
      <c r="M60" s="671" t="e">
        <f>VLOOKUP(M58,'Course List (program)'!$G$2:$L$100,3,FALSE)</f>
        <v>#N/A</v>
      </c>
      <c r="N60" s="671" t="str">
        <f>VLOOKUP(N58,'Course List (program)'!$G$2:$L$100,3,FALSE)</f>
        <v>Prof. Dr. Şahap ÇAKIN</v>
      </c>
      <c r="O60" s="673" t="str">
        <f>VLOOKUP(O58,'Course List (program)'!$G$2:$L$100,3,FALSE)</f>
        <v>Prof. Dr. Güzin KONUK</v>
      </c>
    </row>
    <row r="61" spans="2:29" ht="20.100000000000001" customHeight="1" x14ac:dyDescent="0.35">
      <c r="B61" s="680"/>
      <c r="C61" s="685"/>
      <c r="D61" s="672" t="e">
        <f>VLOOKUP(D58,'Course List (program)'!$G$2:$L$100,6,FALSE)</f>
        <v>#N/A</v>
      </c>
      <c r="E61" s="672" t="e">
        <f>VLOOKUP(E58,'Course List (program)'!$G$2:$L$100,6,FALSE)</f>
        <v>#N/A</v>
      </c>
      <c r="F61" s="672" t="e">
        <f>VLOOKUP(F58,'Course List (program)'!$G$2:$L$100,6,FALSE)</f>
        <v>#N/A</v>
      </c>
      <c r="G61" s="672">
        <f>VLOOKUP(G58,'Course List (program)'!$G$2:$L$100,6,FALSE)</f>
        <v>0</v>
      </c>
      <c r="H61" s="672" t="e">
        <f>VLOOKUP(H58,'Course List (program)'!$G$2:$L$100,6,FALSE)</f>
        <v>#N/A</v>
      </c>
      <c r="I61" s="680"/>
      <c r="J61" s="685"/>
      <c r="K61" s="672" t="e">
        <f>VLOOKUP(K58,'Course List (program)'!$G$2:$L$100,6,FALSE)</f>
        <v>#N/A</v>
      </c>
      <c r="L61" s="672" t="e">
        <f>VLOOKUP(L58,'Course List (program)'!$G$2:$L$100,6,FALSE)</f>
        <v>#N/A</v>
      </c>
      <c r="M61" s="672" t="e">
        <f>VLOOKUP(M58,'Course List (program)'!$G$2:$L$100,6,FALSE)</f>
        <v>#N/A</v>
      </c>
      <c r="N61" s="672">
        <f>VLOOKUP(N58,'Course List (program)'!$G$2:$L$100,6,FALSE)</f>
        <v>0</v>
      </c>
      <c r="O61" s="674">
        <f>VLOOKUP(O58,'Course List (program)'!$G$2:$L$100,6,FALSE)</f>
        <v>0</v>
      </c>
    </row>
    <row r="62" spans="2:29" s="693" customFormat="1" ht="20.100000000000001" customHeight="1" x14ac:dyDescent="0.35">
      <c r="B62" s="695">
        <v>2.375</v>
      </c>
      <c r="C62" s="696">
        <v>5</v>
      </c>
      <c r="D62" s="691">
        <f>Section2Draft!$E$57</f>
        <v>0</v>
      </c>
      <c r="E62" s="691">
        <f>Section2Draft!F57</f>
        <v>0</v>
      </c>
      <c r="F62" s="691">
        <f>Section2Draft!G57</f>
        <v>0</v>
      </c>
      <c r="G62" s="691">
        <f>Section2Draft!H57</f>
        <v>0</v>
      </c>
      <c r="H62" s="691">
        <f>Section2Draft!I57</f>
        <v>0</v>
      </c>
      <c r="I62" s="695">
        <v>2.375</v>
      </c>
      <c r="J62" s="696">
        <v>5</v>
      </c>
      <c r="K62" s="691">
        <f>Section2Draft!L57</f>
        <v>0</v>
      </c>
      <c r="L62" s="691">
        <f>Section2Draft!M57</f>
        <v>0</v>
      </c>
      <c r="M62" s="691">
        <f>Section2Draft!N57</f>
        <v>0</v>
      </c>
      <c r="N62" s="691">
        <f>Section2Draft!O57</f>
        <v>0</v>
      </c>
      <c r="O62" s="692">
        <f>Section2Draft!P57</f>
        <v>0</v>
      </c>
    </row>
    <row r="63" spans="2:29" ht="20.100000000000001" customHeight="1" x14ac:dyDescent="0.35">
      <c r="B63" s="679"/>
      <c r="C63" s="686"/>
      <c r="D63" s="671" t="e">
        <f>VLOOKUP(D62,'Course List (program)'!$G$2:$L$100,2,FALSE)</f>
        <v>#N/A</v>
      </c>
      <c r="E63" s="671" t="e">
        <f>VLOOKUP(E62,'Course List (program)'!$G$2:$L$100,2,FALSE)</f>
        <v>#N/A</v>
      </c>
      <c r="F63" s="671" t="e">
        <f>VLOOKUP(F62,'Course List (program)'!$G$2:$L$100,2,FALSE)</f>
        <v>#N/A</v>
      </c>
      <c r="G63" s="671" t="e">
        <f>VLOOKUP(G62,'Course List (program)'!$G$2:$L$100,2,FALSE)</f>
        <v>#N/A</v>
      </c>
      <c r="H63" s="671" t="e">
        <f>VLOOKUP(H62,'Course List (program)'!$G$2:$L$100,2,FALSE)</f>
        <v>#N/A</v>
      </c>
      <c r="I63" s="679"/>
      <c r="J63" s="686"/>
      <c r="K63" s="671" t="e">
        <f>VLOOKUP(K62,'Course List (program)'!$G$2:$L$100,2,FALSE)</f>
        <v>#N/A</v>
      </c>
      <c r="L63" s="671" t="e">
        <f>VLOOKUP(L62,'Course List (program)'!$G$2:$L$100,2,FALSE)</f>
        <v>#N/A</v>
      </c>
      <c r="M63" s="671" t="e">
        <f>VLOOKUP(M62,'Course List (program)'!$G$2:$L$100,2,FALSE)</f>
        <v>#N/A</v>
      </c>
      <c r="N63" s="671" t="e">
        <f>VLOOKUP(N62,'Course List (program)'!$G$2:$L$100,2,FALSE)</f>
        <v>#N/A</v>
      </c>
      <c r="O63" s="673" t="e">
        <f>VLOOKUP(O62,'Course List (program)'!$G$2:$L$100,2,FALSE)</f>
        <v>#N/A</v>
      </c>
    </row>
    <row r="64" spans="2:29" ht="20.100000000000001" customHeight="1" x14ac:dyDescent="0.35">
      <c r="B64" s="680"/>
      <c r="C64" s="685"/>
      <c r="D64" s="671" t="e">
        <f>VLOOKUP(D62,'Course List (program)'!$G$2:$L$100,3,FALSE)</f>
        <v>#N/A</v>
      </c>
      <c r="E64" s="671" t="e">
        <f>VLOOKUP(E62,'Course List (program)'!$G$2:$L$100,3,FALSE)</f>
        <v>#N/A</v>
      </c>
      <c r="F64" s="671" t="e">
        <f>VLOOKUP(F62,'Course List (program)'!$G$2:$L$100,3,FALSE)</f>
        <v>#N/A</v>
      </c>
      <c r="G64" s="671" t="e">
        <f>VLOOKUP(G62,'Course List (program)'!$G$2:$L$100,3,FALSE)</f>
        <v>#N/A</v>
      </c>
      <c r="H64" s="671" t="e">
        <f>VLOOKUP(H62,'Course List (program)'!$G$2:$L$100,3,FALSE)</f>
        <v>#N/A</v>
      </c>
      <c r="I64" s="680"/>
      <c r="J64" s="685"/>
      <c r="K64" s="671" t="e">
        <f>VLOOKUP(K62,'Course List (program)'!$G$2:$L$100,3,FALSE)</f>
        <v>#N/A</v>
      </c>
      <c r="L64" s="671" t="e">
        <f>VLOOKUP(L62,'Course List (program)'!$G$2:$L$100,3,FALSE)</f>
        <v>#N/A</v>
      </c>
      <c r="M64" s="671" t="e">
        <f>VLOOKUP(M62,'Course List (program)'!$G$2:$L$100,3,FALSE)</f>
        <v>#N/A</v>
      </c>
      <c r="N64" s="671" t="e">
        <f>VLOOKUP(N62,'Course List (program)'!$G$2:$L$100,3,FALSE)</f>
        <v>#N/A</v>
      </c>
      <c r="O64" s="673" t="e">
        <f>VLOOKUP(O62,'Course List (program)'!$G$2:$L$100,3,FALSE)</f>
        <v>#N/A</v>
      </c>
    </row>
    <row r="65" spans="2:15" ht="20.100000000000001" customHeight="1" x14ac:dyDescent="0.35">
      <c r="B65" s="680"/>
      <c r="C65" s="685"/>
      <c r="D65" s="672" t="e">
        <f>VLOOKUP(D62,'Course List (program)'!$G$2:$L$100,6,FALSE)</f>
        <v>#N/A</v>
      </c>
      <c r="E65" s="672" t="e">
        <f>VLOOKUP(E62,'Course List (program)'!$G$2:$L$100,6,FALSE)</f>
        <v>#N/A</v>
      </c>
      <c r="F65" s="672" t="e">
        <f>VLOOKUP(F62,'Course List (program)'!$G$2:$L$100,6,FALSE)</f>
        <v>#N/A</v>
      </c>
      <c r="G65" s="672" t="e">
        <f>VLOOKUP(G62,'Course List (program)'!$G$2:$L$100,6,FALSE)</f>
        <v>#N/A</v>
      </c>
      <c r="H65" s="672" t="e">
        <f>VLOOKUP(H62,'Course List (program)'!$G$2:$L$100,6,FALSE)</f>
        <v>#N/A</v>
      </c>
      <c r="I65" s="680"/>
      <c r="J65" s="685"/>
      <c r="K65" s="672" t="e">
        <f>VLOOKUP(K62,'Course List (program)'!$G$2:$L$100,6,FALSE)</f>
        <v>#N/A</v>
      </c>
      <c r="L65" s="672" t="e">
        <f>VLOOKUP(L62,'Course List (program)'!$G$2:$L$100,6,FALSE)</f>
        <v>#N/A</v>
      </c>
      <c r="M65" s="672" t="e">
        <f>VLOOKUP(M62,'Course List (program)'!$G$2:$L$100,6,FALSE)</f>
        <v>#N/A</v>
      </c>
      <c r="N65" s="672" t="e">
        <f>VLOOKUP(N62,'Course List (program)'!$G$2:$L$100,6,FALSE)</f>
        <v>#N/A</v>
      </c>
      <c r="O65" s="674" t="e">
        <f>VLOOKUP(O62,'Course List (program)'!$G$2:$L$100,6,FALSE)</f>
        <v>#N/A</v>
      </c>
    </row>
    <row r="66" spans="2:15" s="693" customFormat="1" ht="20.100000000000001" customHeight="1" x14ac:dyDescent="0.35">
      <c r="B66" s="689">
        <v>0.58333333333333337</v>
      </c>
      <c r="C66" s="690">
        <v>6</v>
      </c>
      <c r="D66" s="691">
        <f>Section2Draft!$E$59</f>
        <v>0</v>
      </c>
      <c r="E66" s="691">
        <f>Section2Draft!F59</f>
        <v>0</v>
      </c>
      <c r="F66" s="691">
        <f>Section2Draft!G59</f>
        <v>0</v>
      </c>
      <c r="G66" s="691" t="str">
        <f>Section2Draft!H59</f>
        <v>ARCH 351.12</v>
      </c>
      <c r="H66" s="691">
        <f>Section2Draft!I59</f>
        <v>0</v>
      </c>
      <c r="I66" s="689">
        <v>0.58333333333333337</v>
      </c>
      <c r="J66" s="690">
        <v>6</v>
      </c>
      <c r="K66" s="691">
        <f>Section2Draft!L59</f>
        <v>0</v>
      </c>
      <c r="L66" s="691" t="str">
        <f>Section2Draft!M59</f>
        <v>ARCH 307.01</v>
      </c>
      <c r="M66" s="691">
        <f>Section2Draft!N59</f>
        <v>0</v>
      </c>
      <c r="N66" s="691" t="str">
        <f>Section2Draft!O59</f>
        <v>ARCH 352.12</v>
      </c>
      <c r="O66" s="692" t="str">
        <f>Section2Draft!P59</f>
        <v>ARCH 338.12</v>
      </c>
    </row>
    <row r="67" spans="2:15" ht="20.100000000000001" customHeight="1" x14ac:dyDescent="0.35">
      <c r="B67" s="679"/>
      <c r="C67" s="686"/>
      <c r="D67" s="671" t="e">
        <f>VLOOKUP(D66,'Course List (program)'!$G$2:$L$100,2,FALSE)</f>
        <v>#N/A</v>
      </c>
      <c r="E67" s="671" t="e">
        <f>VLOOKUP(E66,'Course List (program)'!$G$2:$L$100,2,FALSE)</f>
        <v>#N/A</v>
      </c>
      <c r="F67" s="671" t="e">
        <f>VLOOKUP(F66,'Course List (program)'!$G$2:$L$100,2,FALSE)</f>
        <v>#N/A</v>
      </c>
      <c r="G67" s="671" t="str">
        <f>VLOOKUP(G66,'Course List (program)'!$G$2:$L$100,2,FALSE)</f>
        <v xml:space="preserve">Architectural Design Studio III </v>
      </c>
      <c r="H67" s="671" t="e">
        <f>VLOOKUP(H66,'Course List (program)'!$G$2:$L$100,2,FALSE)</f>
        <v>#N/A</v>
      </c>
      <c r="I67" s="679"/>
      <c r="J67" s="686"/>
      <c r="K67" s="671" t="e">
        <f>VLOOKUP(K66,'Course List (program)'!$G$2:$L$100,2,FALSE)</f>
        <v>#N/A</v>
      </c>
      <c r="L67" s="671" t="str">
        <f>VLOOKUP(L66,'Course List (program)'!$G$2:$L$100,2,FALSE)</f>
        <v xml:space="preserve">Environmental Control </v>
      </c>
      <c r="M67" s="671" t="e">
        <f>VLOOKUP(M66,'Course List (program)'!$G$2:$L$100,2,FALSE)</f>
        <v>#N/A</v>
      </c>
      <c r="N67" s="671" t="str">
        <f>VLOOKUP(N66,'Course List (program)'!$G$2:$L$100,2,FALSE)</f>
        <v>Architectural Design Studio IV</v>
      </c>
      <c r="O67" s="673" t="str">
        <f>VLOOKUP(O66,'Course List (program)'!$G$2:$L$100,2,FALSE)</f>
        <v xml:space="preserve">CAD for Architects II </v>
      </c>
    </row>
    <row r="68" spans="2:15" ht="20.100000000000001" customHeight="1" x14ac:dyDescent="0.35">
      <c r="B68" s="680"/>
      <c r="C68" s="685"/>
      <c r="D68" s="671" t="e">
        <f>VLOOKUP(D66,'Course List (program)'!$G$2:$L$100,3,FALSE)</f>
        <v>#N/A</v>
      </c>
      <c r="E68" s="671" t="e">
        <f>VLOOKUP(E66,'Course List (program)'!$G$2:$L$100,3,FALSE)</f>
        <v>#N/A</v>
      </c>
      <c r="F68" s="671" t="e">
        <f>VLOOKUP(F66,'Course List (program)'!$G$2:$L$100,3,FALSE)</f>
        <v>#N/A</v>
      </c>
      <c r="G68" s="671" t="str">
        <f>VLOOKUP(G66,'Course List (program)'!$G$2:$L$100,3,FALSE)</f>
        <v>Öğr. Gör. Ayla KARACABEY</v>
      </c>
      <c r="H68" s="671" t="e">
        <f>VLOOKUP(H66,'Course List (program)'!$G$2:$L$100,3,FALSE)</f>
        <v>#N/A</v>
      </c>
      <c r="I68" s="680"/>
      <c r="J68" s="685"/>
      <c r="K68" s="671" t="e">
        <f>VLOOKUP(K66,'Course List (program)'!$G$2:$L$100,3,FALSE)</f>
        <v>#N/A</v>
      </c>
      <c r="L68" s="671" t="str">
        <f>VLOOKUP(L66,'Course List (program)'!$G$2:$L$100,3,FALSE)</f>
        <v>Yrd. Doç. Dr. Kerem ERCOŞKUN</v>
      </c>
      <c r="M68" s="671" t="e">
        <f>VLOOKUP(M66,'Course List (program)'!$G$2:$L$100,3,FALSE)</f>
        <v>#N/A</v>
      </c>
      <c r="N68" s="671" t="str">
        <f>VLOOKUP(N66,'Course List (program)'!$G$2:$L$100,3,FALSE)</f>
        <v>Prof. Dr. Şahap ÇAKIN</v>
      </c>
      <c r="O68" s="673" t="str">
        <f>VLOOKUP(O66,'Course List (program)'!$G$2:$L$100,3,FALSE)</f>
        <v>Yrd. Doç. Dr. Togan TONG</v>
      </c>
    </row>
    <row r="69" spans="2:15" ht="20.100000000000001" customHeight="1" x14ac:dyDescent="0.35">
      <c r="B69" s="680"/>
      <c r="C69" s="685"/>
      <c r="D69" s="672" t="e">
        <f>VLOOKUP(D66,'Course List (program)'!$G$2:$L$100,6,FALSE)</f>
        <v>#N/A</v>
      </c>
      <c r="E69" s="672" t="e">
        <f>VLOOKUP(E66,'Course List (program)'!$G$2:$L$100,6,FALSE)</f>
        <v>#N/A</v>
      </c>
      <c r="F69" s="672" t="e">
        <f>VLOOKUP(F66,'Course List (program)'!$G$2:$L$100,6,FALSE)</f>
        <v>#N/A</v>
      </c>
      <c r="G69" s="672">
        <f>VLOOKUP(G66,'Course List (program)'!$G$2:$L$100,6,FALSE)</f>
        <v>0</v>
      </c>
      <c r="H69" s="672" t="e">
        <f>VLOOKUP(H66,'Course List (program)'!$G$2:$L$100,6,FALSE)</f>
        <v>#N/A</v>
      </c>
      <c r="I69" s="680"/>
      <c r="J69" s="685"/>
      <c r="K69" s="672" t="e">
        <f>VLOOKUP(K66,'Course List (program)'!$G$2:$L$100,6,FALSE)</f>
        <v>#N/A</v>
      </c>
      <c r="L69" s="672">
        <f>VLOOKUP(L66,'Course List (program)'!$G$2:$L$100,6,FALSE)</f>
        <v>0</v>
      </c>
      <c r="M69" s="672" t="e">
        <f>VLOOKUP(M66,'Course List (program)'!$G$2:$L$100,6,FALSE)</f>
        <v>#N/A</v>
      </c>
      <c r="N69" s="672">
        <f>VLOOKUP(N66,'Course List (program)'!$G$2:$L$100,6,FALSE)</f>
        <v>0</v>
      </c>
      <c r="O69" s="674" t="str">
        <f>VLOOKUP(O66,'Course List (program)'!$G$2:$L$100,6,FALSE)</f>
        <v>GSF.222</v>
      </c>
    </row>
    <row r="70" spans="2:15" s="693" customFormat="1" ht="20.100000000000001" customHeight="1" x14ac:dyDescent="0.35">
      <c r="B70" s="689">
        <v>0.625</v>
      </c>
      <c r="C70" s="690">
        <v>7</v>
      </c>
      <c r="D70" s="691">
        <f>Section2Draft!$E$61</f>
        <v>0</v>
      </c>
      <c r="E70" s="691">
        <f>Section2Draft!F61</f>
        <v>0</v>
      </c>
      <c r="F70" s="691">
        <f>Section2Draft!G61</f>
        <v>0</v>
      </c>
      <c r="G70" s="691" t="str">
        <f>Section2Draft!H61</f>
        <v>ARCH 351.12</v>
      </c>
      <c r="H70" s="691">
        <f>Section2Draft!I61</f>
        <v>0</v>
      </c>
      <c r="I70" s="689">
        <v>0.625</v>
      </c>
      <c r="J70" s="690">
        <v>7</v>
      </c>
      <c r="K70" s="691">
        <f>Section2Draft!L61</f>
        <v>0</v>
      </c>
      <c r="L70" s="691" t="str">
        <f>Section2Draft!M61</f>
        <v>ARCH 307.01</v>
      </c>
      <c r="M70" s="691">
        <f>Section2Draft!N61</f>
        <v>0</v>
      </c>
      <c r="N70" s="691" t="str">
        <f>Section2Draft!O61</f>
        <v>ARCH 352.12</v>
      </c>
      <c r="O70" s="692" t="str">
        <f>Section2Draft!P61</f>
        <v>ARCH 338.12</v>
      </c>
    </row>
    <row r="71" spans="2:15" ht="20.100000000000001" customHeight="1" x14ac:dyDescent="0.35">
      <c r="B71" s="679"/>
      <c r="C71" s="686"/>
      <c r="D71" s="671" t="e">
        <f>VLOOKUP(D70,'Course List (program)'!$G$2:$L$100,2,FALSE)</f>
        <v>#N/A</v>
      </c>
      <c r="E71" s="671" t="e">
        <f>VLOOKUP(E70,'Course List (program)'!$G$2:$L$100,2,FALSE)</f>
        <v>#N/A</v>
      </c>
      <c r="F71" s="671" t="e">
        <f>VLOOKUP(F70,'Course List (program)'!$G$2:$L$100,2,FALSE)</f>
        <v>#N/A</v>
      </c>
      <c r="G71" s="671" t="str">
        <f>VLOOKUP(G70,'Course List (program)'!$G$2:$L$100,2,FALSE)</f>
        <v xml:space="preserve">Architectural Design Studio III </v>
      </c>
      <c r="H71" s="671" t="e">
        <f>VLOOKUP(H70,'Course List (program)'!$G$2:$L$100,2,FALSE)</f>
        <v>#N/A</v>
      </c>
      <c r="I71" s="679"/>
      <c r="J71" s="686"/>
      <c r="K71" s="671" t="e">
        <f>VLOOKUP(K70,'Course List (program)'!$G$2:$L$100,2,FALSE)</f>
        <v>#N/A</v>
      </c>
      <c r="L71" s="671" t="str">
        <f>VLOOKUP(L70,'Course List (program)'!$G$2:$L$100,2,FALSE)</f>
        <v xml:space="preserve">Environmental Control </v>
      </c>
      <c r="M71" s="671" t="e">
        <f>VLOOKUP(M70,'Course List (program)'!$G$2:$L$100,2,FALSE)</f>
        <v>#N/A</v>
      </c>
      <c r="N71" s="671" t="str">
        <f>VLOOKUP(N70,'Course List (program)'!$G$2:$L$100,2,FALSE)</f>
        <v>Architectural Design Studio IV</v>
      </c>
      <c r="O71" s="673" t="str">
        <f>VLOOKUP(O70,'Course List (program)'!$G$2:$L$100,2,FALSE)</f>
        <v xml:space="preserve">CAD for Architects II </v>
      </c>
    </row>
    <row r="72" spans="2:15" ht="20.100000000000001" customHeight="1" x14ac:dyDescent="0.35">
      <c r="B72" s="680"/>
      <c r="C72" s="685"/>
      <c r="D72" s="671" t="e">
        <f>VLOOKUP(D70,'Course List (program)'!$G$2:$L$100,3,FALSE)</f>
        <v>#N/A</v>
      </c>
      <c r="E72" s="671" t="e">
        <f>VLOOKUP(E70,'Course List (program)'!$G$2:$L$100,3,FALSE)</f>
        <v>#N/A</v>
      </c>
      <c r="F72" s="671" t="e">
        <f>VLOOKUP(F70,'Course List (program)'!$G$2:$L$100,3,FALSE)</f>
        <v>#N/A</v>
      </c>
      <c r="G72" s="671" t="str">
        <f>VLOOKUP(G70,'Course List (program)'!$G$2:$L$100,3,FALSE)</f>
        <v>Öğr. Gör. Ayla KARACABEY</v>
      </c>
      <c r="H72" s="671" t="e">
        <f>VLOOKUP(H70,'Course List (program)'!$G$2:$L$100,3,FALSE)</f>
        <v>#N/A</v>
      </c>
      <c r="I72" s="680"/>
      <c r="J72" s="685"/>
      <c r="K72" s="671" t="e">
        <f>VLOOKUP(K70,'Course List (program)'!$G$2:$L$100,3,FALSE)</f>
        <v>#N/A</v>
      </c>
      <c r="L72" s="671" t="str">
        <f>VLOOKUP(L70,'Course List (program)'!$G$2:$L$100,3,FALSE)</f>
        <v>Yrd. Doç. Dr. Kerem ERCOŞKUN</v>
      </c>
      <c r="M72" s="671" t="e">
        <f>VLOOKUP(M70,'Course List (program)'!$G$2:$L$100,3,FALSE)</f>
        <v>#N/A</v>
      </c>
      <c r="N72" s="671" t="str">
        <f>VLOOKUP(N70,'Course List (program)'!$G$2:$L$100,3,FALSE)</f>
        <v>Prof. Dr. Şahap ÇAKIN</v>
      </c>
      <c r="O72" s="673" t="str">
        <f>VLOOKUP(O70,'Course List (program)'!$G$2:$L$100,3,FALSE)</f>
        <v>Yrd. Doç. Dr. Togan TONG</v>
      </c>
    </row>
    <row r="73" spans="2:15" ht="20.100000000000001" customHeight="1" x14ac:dyDescent="0.35">
      <c r="B73" s="680"/>
      <c r="C73" s="685"/>
      <c r="D73" s="672" t="e">
        <f>VLOOKUP(D70,'Course List (program)'!$G$2:$L$100,6,FALSE)</f>
        <v>#N/A</v>
      </c>
      <c r="E73" s="672" t="e">
        <f>VLOOKUP(E70,'Course List (program)'!$G$2:$L$100,6,FALSE)</f>
        <v>#N/A</v>
      </c>
      <c r="F73" s="672" t="e">
        <f>VLOOKUP(F70,'Course List (program)'!$G$2:$L$100,6,FALSE)</f>
        <v>#N/A</v>
      </c>
      <c r="G73" s="672">
        <f>VLOOKUP(G70,'Course List (program)'!$G$2:$L$100,6,FALSE)</f>
        <v>0</v>
      </c>
      <c r="H73" s="672" t="e">
        <f>VLOOKUP(H70,'Course List (program)'!$G$2:$L$100,6,FALSE)</f>
        <v>#N/A</v>
      </c>
      <c r="I73" s="680"/>
      <c r="J73" s="685"/>
      <c r="K73" s="672" t="e">
        <f>VLOOKUP(K70,'Course List (program)'!$G$2:$L$100,6,FALSE)</f>
        <v>#N/A</v>
      </c>
      <c r="L73" s="672">
        <f>VLOOKUP(L70,'Course List (program)'!$G$2:$L$100,6,FALSE)</f>
        <v>0</v>
      </c>
      <c r="M73" s="672" t="e">
        <f>VLOOKUP(M70,'Course List (program)'!$G$2:$L$100,6,FALSE)</f>
        <v>#N/A</v>
      </c>
      <c r="N73" s="672">
        <f>VLOOKUP(N70,'Course List (program)'!$G$2:$L$100,6,FALSE)</f>
        <v>0</v>
      </c>
      <c r="O73" s="674" t="str">
        <f>VLOOKUP(O70,'Course List (program)'!$G$2:$L$100,6,FALSE)</f>
        <v>GSF.222</v>
      </c>
    </row>
    <row r="74" spans="2:15" s="693" customFormat="1" ht="20.100000000000001" customHeight="1" x14ac:dyDescent="0.35">
      <c r="B74" s="689">
        <v>0.66666666666666663</v>
      </c>
      <c r="C74" s="690">
        <v>8</v>
      </c>
      <c r="D74" s="691">
        <f>Section2Draft!$E$63</f>
        <v>0</v>
      </c>
      <c r="E74" s="691">
        <f>Section2Draft!F63</f>
        <v>0</v>
      </c>
      <c r="F74" s="691">
        <f>Section2Draft!G63</f>
        <v>0</v>
      </c>
      <c r="G74" s="691" t="str">
        <f>Section2Draft!H63</f>
        <v>ARCH 351.12</v>
      </c>
      <c r="H74" s="691">
        <f>Section2Draft!I63</f>
        <v>0</v>
      </c>
      <c r="I74" s="689">
        <v>0.66666666666666663</v>
      </c>
      <c r="J74" s="690">
        <v>8</v>
      </c>
      <c r="K74" s="691" t="str">
        <f>Section2Draft!L63</f>
        <v>HTR 302.0A</v>
      </c>
      <c r="L74" s="691" t="str">
        <f>Section2Draft!M63</f>
        <v>ARCH 307.01</v>
      </c>
      <c r="M74" s="691">
        <f>Section2Draft!N63</f>
        <v>0</v>
      </c>
      <c r="N74" s="691" t="str">
        <f>Section2Draft!O63</f>
        <v>ARCH 352.12</v>
      </c>
      <c r="O74" s="692" t="str">
        <f>Section2Draft!P63</f>
        <v>ARCH 338.12</v>
      </c>
    </row>
    <row r="75" spans="2:15" ht="20.100000000000001" customHeight="1" x14ac:dyDescent="0.35">
      <c r="B75" s="679"/>
      <c r="C75" s="686"/>
      <c r="D75" s="671" t="e">
        <f>VLOOKUP(D74,'Course List (program)'!$G$2:$L$100,2,FALSE)</f>
        <v>#N/A</v>
      </c>
      <c r="E75" s="671" t="e">
        <f>VLOOKUP(E74,'Course List (program)'!$G$2:$L$100,2,FALSE)</f>
        <v>#N/A</v>
      </c>
      <c r="F75" s="671" t="e">
        <f>VLOOKUP(F74,'Course List (program)'!$G$2:$L$100,2,FALSE)</f>
        <v>#N/A</v>
      </c>
      <c r="G75" s="671" t="str">
        <f>VLOOKUP(G74,'Course List (program)'!$G$2:$L$100,2,FALSE)</f>
        <v xml:space="preserve">Architectural Design Studio III </v>
      </c>
      <c r="H75" s="671" t="e">
        <f>VLOOKUP(H74,'Course List (program)'!$G$2:$L$100,2,FALSE)</f>
        <v>#N/A</v>
      </c>
      <c r="I75" s="679"/>
      <c r="J75" s="686"/>
      <c r="K75" s="671" t="str">
        <f>VLOOKUP(K74,'Course List (program)'!$G$2:$L$100,2,FALSE)</f>
        <v>History of Turkish Revolution II</v>
      </c>
      <c r="L75" s="671" t="str">
        <f>VLOOKUP(L74,'Course List (program)'!$G$2:$L$100,2,FALSE)</f>
        <v xml:space="preserve">Environmental Control </v>
      </c>
      <c r="M75" s="671" t="e">
        <f>VLOOKUP(M74,'Course List (program)'!$G$2:$L$100,2,FALSE)</f>
        <v>#N/A</v>
      </c>
      <c r="N75" s="671" t="str">
        <f>VLOOKUP(N74,'Course List (program)'!$G$2:$L$100,2,FALSE)</f>
        <v>Architectural Design Studio IV</v>
      </c>
      <c r="O75" s="673" t="str">
        <f>VLOOKUP(O74,'Course List (program)'!$G$2:$L$100,2,FALSE)</f>
        <v xml:space="preserve">CAD for Architects II </v>
      </c>
    </row>
    <row r="76" spans="2:15" ht="20.100000000000001" customHeight="1" x14ac:dyDescent="0.35">
      <c r="B76" s="680"/>
      <c r="C76" s="685"/>
      <c r="D76" s="671" t="e">
        <f>VLOOKUP(D74,'Course List (program)'!$G$2:$L$100,3,FALSE)</f>
        <v>#N/A</v>
      </c>
      <c r="E76" s="671" t="e">
        <f>VLOOKUP(E74,'Course List (program)'!$G$2:$L$100,3,FALSE)</f>
        <v>#N/A</v>
      </c>
      <c r="F76" s="671" t="e">
        <f>VLOOKUP(F74,'Course List (program)'!$G$2:$L$100,3,FALSE)</f>
        <v>#N/A</v>
      </c>
      <c r="G76" s="671" t="str">
        <f>VLOOKUP(G74,'Course List (program)'!$G$2:$L$100,3,FALSE)</f>
        <v>Öğr. Gör. Ayla KARACABEY</v>
      </c>
      <c r="H76" s="671" t="e">
        <f>VLOOKUP(H74,'Course List (program)'!$G$2:$L$100,3,FALSE)</f>
        <v>#N/A</v>
      </c>
      <c r="I76" s="680"/>
      <c r="J76" s="685"/>
      <c r="K76" s="671" t="str">
        <f>VLOOKUP(K74,'Course List (program)'!$G$2:$L$100,3,FALSE)</f>
        <v>Rectorate4</v>
      </c>
      <c r="L76" s="671" t="str">
        <f>VLOOKUP(L74,'Course List (program)'!$G$2:$L$100,3,FALSE)</f>
        <v>Yrd. Doç. Dr. Kerem ERCOŞKUN</v>
      </c>
      <c r="M76" s="671" t="e">
        <f>VLOOKUP(M74,'Course List (program)'!$G$2:$L$100,3,FALSE)</f>
        <v>#N/A</v>
      </c>
      <c r="N76" s="671" t="str">
        <f>VLOOKUP(N74,'Course List (program)'!$G$2:$L$100,3,FALSE)</f>
        <v>Prof. Dr. Şahap ÇAKIN</v>
      </c>
      <c r="O76" s="673" t="str">
        <f>VLOOKUP(O74,'Course List (program)'!$G$2:$L$100,3,FALSE)</f>
        <v>Yrd. Doç. Dr. Togan TONG</v>
      </c>
    </row>
    <row r="77" spans="2:15" ht="20.100000000000001" customHeight="1" x14ac:dyDescent="0.35">
      <c r="B77" s="680"/>
      <c r="C77" s="685"/>
      <c r="D77" s="672" t="e">
        <f>VLOOKUP(D74,'Course List (program)'!$G$2:$L$100,6,FALSE)</f>
        <v>#N/A</v>
      </c>
      <c r="E77" s="672" t="e">
        <f>VLOOKUP(E74,'Course List (program)'!$G$2:$L$100,6,FALSE)</f>
        <v>#N/A</v>
      </c>
      <c r="F77" s="672" t="e">
        <f>VLOOKUP(F74,'Course List (program)'!$G$2:$L$100,6,FALSE)</f>
        <v>#N/A</v>
      </c>
      <c r="G77" s="672">
        <f>VLOOKUP(G74,'Course List (program)'!$G$2:$L$100,6,FALSE)</f>
        <v>0</v>
      </c>
      <c r="H77" s="672" t="e">
        <f>VLOOKUP(H74,'Course List (program)'!$G$2:$L$100,6,FALSE)</f>
        <v>#N/A</v>
      </c>
      <c r="I77" s="680"/>
      <c r="J77" s="685"/>
      <c r="K77" s="672">
        <f>VLOOKUP(K74,'Course List (program)'!$G$2:$L$100,6,FALSE)</f>
        <v>0</v>
      </c>
      <c r="L77" s="672">
        <f>VLOOKUP(L74,'Course List (program)'!$G$2:$L$100,6,FALSE)</f>
        <v>0</v>
      </c>
      <c r="M77" s="672" t="e">
        <f>VLOOKUP(M74,'Course List (program)'!$G$2:$L$100,6,FALSE)</f>
        <v>#N/A</v>
      </c>
      <c r="N77" s="672">
        <f>VLOOKUP(N74,'Course List (program)'!$G$2:$L$100,6,FALSE)</f>
        <v>0</v>
      </c>
      <c r="O77" s="674" t="str">
        <f>VLOOKUP(O74,'Course List (program)'!$G$2:$L$100,6,FALSE)</f>
        <v>GSF.222</v>
      </c>
    </row>
    <row r="78" spans="2:15" s="693" customFormat="1" ht="20.100000000000001" customHeight="1" x14ac:dyDescent="0.35">
      <c r="B78" s="689">
        <v>0.70833333333333337</v>
      </c>
      <c r="C78" s="690">
        <v>9</v>
      </c>
      <c r="D78" s="691">
        <f>Section2Draft!$E$65</f>
        <v>0</v>
      </c>
      <c r="E78" s="691">
        <f>Section2Draft!F65</f>
        <v>0</v>
      </c>
      <c r="F78" s="691">
        <f>Section2Draft!G65</f>
        <v>0</v>
      </c>
      <c r="G78" s="691" t="str">
        <f>Section2Draft!H65</f>
        <v>ARCH 351.12</v>
      </c>
      <c r="H78" s="691">
        <f>Section2Draft!I65</f>
        <v>0</v>
      </c>
      <c r="I78" s="689">
        <v>0.70833333333333337</v>
      </c>
      <c r="J78" s="690">
        <v>9</v>
      </c>
      <c r="K78" s="691" t="str">
        <f>Section2Draft!L65</f>
        <v>HTR 302.0A</v>
      </c>
      <c r="L78" s="691">
        <f>Section2Draft!M65</f>
        <v>0</v>
      </c>
      <c r="M78" s="691">
        <f>Section2Draft!N65</f>
        <v>0</v>
      </c>
      <c r="N78" s="691" t="str">
        <f>Section2Draft!O65</f>
        <v>ARCH 352.12</v>
      </c>
      <c r="O78" s="692" t="str">
        <f>Section2Draft!P65</f>
        <v>ARCH 338.12</v>
      </c>
    </row>
    <row r="79" spans="2:15" ht="20.100000000000001" customHeight="1" x14ac:dyDescent="0.35">
      <c r="B79" s="679"/>
      <c r="C79" s="686"/>
      <c r="D79" s="671" t="e">
        <f>VLOOKUP(D78,'Course List (program)'!$G$2:$L$100,2,FALSE)</f>
        <v>#N/A</v>
      </c>
      <c r="E79" s="671" t="e">
        <f>VLOOKUP(E78,'Course List (program)'!$G$2:$L$100,2,FALSE)</f>
        <v>#N/A</v>
      </c>
      <c r="F79" s="671" t="e">
        <f>VLOOKUP(F78,'Course List (program)'!$G$2:$L$100,2,FALSE)</f>
        <v>#N/A</v>
      </c>
      <c r="G79" s="671" t="str">
        <f>VLOOKUP(G78,'Course List (program)'!$G$2:$L$100,2,FALSE)</f>
        <v xml:space="preserve">Architectural Design Studio III </v>
      </c>
      <c r="H79" s="671" t="e">
        <f>VLOOKUP(H78,'Course List (program)'!$G$2:$L$100,2,FALSE)</f>
        <v>#N/A</v>
      </c>
      <c r="I79" s="679"/>
      <c r="J79" s="686"/>
      <c r="K79" s="671" t="str">
        <f>VLOOKUP(K78,'Course List (program)'!$G$2:$L$100,2,FALSE)</f>
        <v>History of Turkish Revolution II</v>
      </c>
      <c r="L79" s="671" t="e">
        <f>VLOOKUP(L78,'Course List (program)'!$G$2:$L$100,2,FALSE)</f>
        <v>#N/A</v>
      </c>
      <c r="M79" s="671" t="e">
        <f>VLOOKUP(M78,'Course List (program)'!$G$2:$L$100,2,FALSE)</f>
        <v>#N/A</v>
      </c>
      <c r="N79" s="671" t="str">
        <f>VLOOKUP(N78,'Course List (program)'!$G$2:$L$100,2,FALSE)</f>
        <v>Architectural Design Studio IV</v>
      </c>
      <c r="O79" s="673" t="str">
        <f>VLOOKUP(O78,'Course List (program)'!$G$2:$L$100,2,FALSE)</f>
        <v xml:space="preserve">CAD for Architects II </v>
      </c>
    </row>
    <row r="80" spans="2:15" ht="20.100000000000001" customHeight="1" x14ac:dyDescent="0.35">
      <c r="B80" s="680"/>
      <c r="C80" s="685"/>
      <c r="D80" s="671" t="e">
        <f>VLOOKUP(D78,'Course List (program)'!$G$2:$L$100,3,FALSE)</f>
        <v>#N/A</v>
      </c>
      <c r="E80" s="671" t="e">
        <f>VLOOKUP(E78,'Course List (program)'!$G$2:$L$100,3,FALSE)</f>
        <v>#N/A</v>
      </c>
      <c r="F80" s="671" t="e">
        <f>VLOOKUP(F78,'Course List (program)'!$G$2:$L$100,3,FALSE)</f>
        <v>#N/A</v>
      </c>
      <c r="G80" s="671" t="str">
        <f>VLOOKUP(G78,'Course List (program)'!$G$2:$L$100,3,FALSE)</f>
        <v>Öğr. Gör. Ayla KARACABEY</v>
      </c>
      <c r="H80" s="671" t="e">
        <f>VLOOKUP(H78,'Course List (program)'!$G$2:$L$100,3,FALSE)</f>
        <v>#N/A</v>
      </c>
      <c r="I80" s="680"/>
      <c r="J80" s="685"/>
      <c r="K80" s="671" t="str">
        <f>VLOOKUP(K78,'Course List (program)'!$G$2:$L$100,3,FALSE)</f>
        <v>Rectorate4</v>
      </c>
      <c r="L80" s="671" t="e">
        <f>VLOOKUP(L78,'Course List (program)'!$G$2:$L$100,3,FALSE)</f>
        <v>#N/A</v>
      </c>
      <c r="M80" s="671" t="e">
        <f>VLOOKUP(M78,'Course List (program)'!$G$2:$L$100,3,FALSE)</f>
        <v>#N/A</v>
      </c>
      <c r="N80" s="671" t="str">
        <f>VLOOKUP(N78,'Course List (program)'!$G$2:$L$100,3,FALSE)</f>
        <v>Prof. Dr. Şahap ÇAKIN</v>
      </c>
      <c r="O80" s="673" t="str">
        <f>VLOOKUP(O78,'Course List (program)'!$G$2:$L$100,3,FALSE)</f>
        <v>Yrd. Doç. Dr. Togan TONG</v>
      </c>
    </row>
    <row r="81" spans="2:29" ht="20.100000000000001" customHeight="1" x14ac:dyDescent="0.35">
      <c r="B81" s="680"/>
      <c r="C81" s="685"/>
      <c r="D81" s="672" t="e">
        <f>VLOOKUP(D78,'Course List (program)'!$G$2:$L$100,6,FALSE)</f>
        <v>#N/A</v>
      </c>
      <c r="E81" s="672" t="e">
        <f>VLOOKUP(E78,'Course List (program)'!$G$2:$L$100,6,FALSE)</f>
        <v>#N/A</v>
      </c>
      <c r="F81" s="672" t="e">
        <f>VLOOKUP(F78,'Course List (program)'!$G$2:$L$100,6,FALSE)</f>
        <v>#N/A</v>
      </c>
      <c r="G81" s="672">
        <f>VLOOKUP(G78,'Course List (program)'!$G$2:$L$100,6,FALSE)</f>
        <v>0</v>
      </c>
      <c r="H81" s="672" t="e">
        <f>VLOOKUP(H78,'Course List (program)'!$G$2:$L$100,6,FALSE)</f>
        <v>#N/A</v>
      </c>
      <c r="I81" s="680"/>
      <c r="J81" s="685"/>
      <c r="K81" s="672">
        <f>VLOOKUP(K78,'Course List (program)'!$G$2:$L$100,6,FALSE)</f>
        <v>0</v>
      </c>
      <c r="L81" s="672" t="e">
        <f>VLOOKUP(L78,'Course List (program)'!$G$2:$L$100,6,FALSE)</f>
        <v>#N/A</v>
      </c>
      <c r="M81" s="672" t="e">
        <f>VLOOKUP(M78,'Course List (program)'!$G$2:$L$100,6,FALSE)</f>
        <v>#N/A</v>
      </c>
      <c r="N81" s="672">
        <f>VLOOKUP(N78,'Course List (program)'!$G$2:$L$100,6,FALSE)</f>
        <v>0</v>
      </c>
      <c r="O81" s="674" t="str">
        <f>VLOOKUP(O78,'Course List (program)'!$G$2:$L$100,6,FALSE)</f>
        <v>GSF.222</v>
      </c>
    </row>
    <row r="82" spans="2:29" s="693" customFormat="1" ht="20.100000000000001" customHeight="1" x14ac:dyDescent="0.35">
      <c r="B82" s="695">
        <v>0.75</v>
      </c>
      <c r="C82" s="696">
        <v>10</v>
      </c>
      <c r="D82" s="691">
        <f>Section2Draft!$E$67</f>
        <v>0</v>
      </c>
      <c r="E82" s="691">
        <f>Section2Draft!F67</f>
        <v>0</v>
      </c>
      <c r="F82" s="691">
        <f>Section2Draft!G67</f>
        <v>0</v>
      </c>
      <c r="G82" s="691">
        <f>Section2Draft!H67</f>
        <v>0</v>
      </c>
      <c r="H82" s="691">
        <f>Section2Draft!I67</f>
        <v>0</v>
      </c>
      <c r="I82" s="695">
        <v>0.75</v>
      </c>
      <c r="J82" s="696">
        <v>10</v>
      </c>
      <c r="K82" s="691">
        <f>Section2Draft!L67</f>
        <v>0</v>
      </c>
      <c r="L82" s="691">
        <f>Section2Draft!M67</f>
        <v>0</v>
      </c>
      <c r="M82" s="691">
        <f>Section2Draft!N67</f>
        <v>0</v>
      </c>
      <c r="N82" s="691">
        <f>Section2Draft!O67</f>
        <v>0</v>
      </c>
      <c r="O82" s="692">
        <f>Section2Draft!P67</f>
        <v>0</v>
      </c>
    </row>
    <row r="83" spans="2:29" ht="20.100000000000001" customHeight="1" x14ac:dyDescent="0.35">
      <c r="B83" s="681"/>
      <c r="C83" s="686"/>
      <c r="D83" s="671" t="e">
        <f>VLOOKUP(D82,'Course List (program)'!$G$2:$L$100,2,FALSE)</f>
        <v>#N/A</v>
      </c>
      <c r="E83" s="671" t="e">
        <f>VLOOKUP(E82,'Course List (program)'!$G$2:$L$100,2,FALSE)</f>
        <v>#N/A</v>
      </c>
      <c r="F83" s="671" t="e">
        <f>VLOOKUP(F82,'Course List (program)'!$G$2:$L$100,2,FALSE)</f>
        <v>#N/A</v>
      </c>
      <c r="G83" s="671" t="e">
        <f>VLOOKUP(G82,'Course List (program)'!$G$2:$L$100,2,FALSE)</f>
        <v>#N/A</v>
      </c>
      <c r="H83" s="671" t="e">
        <f>VLOOKUP(H82,'Course List (program)'!$G$2:$L$100,2,FALSE)</f>
        <v>#N/A</v>
      </c>
      <c r="I83" s="681"/>
      <c r="J83" s="686"/>
      <c r="K83" s="671" t="e">
        <f>VLOOKUP(K82,'Course List (program)'!$G$2:$L$100,2,FALSE)</f>
        <v>#N/A</v>
      </c>
      <c r="L83" s="671" t="e">
        <f>VLOOKUP(L82,'Course List (program)'!$G$2:$L$100,2,FALSE)</f>
        <v>#N/A</v>
      </c>
      <c r="M83" s="671" t="e">
        <f>VLOOKUP(M82,'Course List (program)'!$G$2:$L$100,2,FALSE)</f>
        <v>#N/A</v>
      </c>
      <c r="N83" s="671" t="e">
        <f>VLOOKUP(N82,'Course List (program)'!$G$2:$L$100,2,FALSE)</f>
        <v>#N/A</v>
      </c>
      <c r="O83" s="673" t="e">
        <f>VLOOKUP(O82,'Course List (program)'!$G$2:$L$100,2,FALSE)</f>
        <v>#N/A</v>
      </c>
    </row>
    <row r="84" spans="2:29" ht="20.100000000000001" customHeight="1" x14ac:dyDescent="0.35">
      <c r="B84" s="681"/>
      <c r="C84" s="686"/>
      <c r="D84" s="671" t="e">
        <f>VLOOKUP(D82,'Course List (program)'!$G$2:$L$100,3,FALSE)</f>
        <v>#N/A</v>
      </c>
      <c r="E84" s="671" t="e">
        <f>VLOOKUP(E82,'Course List (program)'!$G$2:$L$100,3,FALSE)</f>
        <v>#N/A</v>
      </c>
      <c r="F84" s="671" t="e">
        <f>VLOOKUP(F82,'Course List (program)'!$G$2:$L$100,3,FALSE)</f>
        <v>#N/A</v>
      </c>
      <c r="G84" s="671" t="e">
        <f>VLOOKUP(G82,'Course List (program)'!$G$2:$L$100,3,FALSE)</f>
        <v>#N/A</v>
      </c>
      <c r="H84" s="671" t="e">
        <f>VLOOKUP(H82,'Course List (program)'!$G$2:$L$100,3,FALSE)</f>
        <v>#N/A</v>
      </c>
      <c r="I84" s="681"/>
      <c r="J84" s="686"/>
      <c r="K84" s="671" t="e">
        <f>VLOOKUP(K82,'Course List (program)'!$G$2:$L$100,3,FALSE)</f>
        <v>#N/A</v>
      </c>
      <c r="L84" s="671" t="e">
        <f>VLOOKUP(L82,'Course List (program)'!$G$2:$L$100,3,FALSE)</f>
        <v>#N/A</v>
      </c>
      <c r="M84" s="671" t="e">
        <f>VLOOKUP(M82,'Course List (program)'!$G$2:$L$100,3,FALSE)</f>
        <v>#N/A</v>
      </c>
      <c r="N84" s="671" t="e">
        <f>VLOOKUP(N82,'Course List (program)'!$G$2:$L$100,3,FALSE)</f>
        <v>#N/A</v>
      </c>
      <c r="O84" s="673" t="e">
        <f>VLOOKUP(O82,'Course List (program)'!$G$2:$L$100,3,FALSE)</f>
        <v>#N/A</v>
      </c>
    </row>
    <row r="85" spans="2:29" ht="20.100000000000001" customHeight="1" thickBot="1" x14ac:dyDescent="0.4">
      <c r="B85" s="682"/>
      <c r="C85" s="687"/>
      <c r="D85" s="675" t="e">
        <f>VLOOKUP(D82,'Course List (program)'!$G$2:$L$100,6,FALSE)</f>
        <v>#N/A</v>
      </c>
      <c r="E85" s="675" t="e">
        <f>VLOOKUP(E82,'Course List (program)'!$G$2:$L$100,6,FALSE)</f>
        <v>#N/A</v>
      </c>
      <c r="F85" s="675" t="e">
        <f>VLOOKUP(F82,'Course List (program)'!$G$2:$L$100,6,FALSE)</f>
        <v>#N/A</v>
      </c>
      <c r="G85" s="675" t="e">
        <f>VLOOKUP(G82,'Course List (program)'!$G$2:$L$100,6,FALSE)</f>
        <v>#N/A</v>
      </c>
      <c r="H85" s="675" t="e">
        <f>VLOOKUP(H82,'Course List (program)'!$G$2:$L$100,6,FALSE)</f>
        <v>#N/A</v>
      </c>
      <c r="I85" s="682"/>
      <c r="J85" s="687"/>
      <c r="K85" s="675" t="e">
        <f>VLOOKUP(K82,'Course List (program)'!$G$2:$L$100,6,FALSE)</f>
        <v>#N/A</v>
      </c>
      <c r="L85" s="675" t="e">
        <f>VLOOKUP(L82,'Course List (program)'!$G$2:$L$100,6,FALSE)</f>
        <v>#N/A</v>
      </c>
      <c r="M85" s="675" t="e">
        <f>VLOOKUP(M82,'Course List (program)'!$G$2:$L$100,6,FALSE)</f>
        <v>#N/A</v>
      </c>
      <c r="N85" s="675" t="e">
        <f>VLOOKUP(N82,'Course List (program)'!$G$2:$L$100,6,FALSE)</f>
        <v>#N/A</v>
      </c>
      <c r="O85" s="676" t="e">
        <f>VLOOKUP(O82,'Course List (program)'!$G$2:$L$100,6,FALSE)</f>
        <v>#N/A</v>
      </c>
    </row>
    <row r="86" spans="2:29" ht="39.950000000000003" customHeight="1" thickBot="1" x14ac:dyDescent="0.55000000000000004">
      <c r="B86" s="677" t="s">
        <v>744</v>
      </c>
      <c r="C86" s="684"/>
      <c r="D86" s="666"/>
      <c r="E86" s="381"/>
      <c r="F86" s="381"/>
      <c r="G86" s="697" t="str">
        <f>Section1Program!A1</f>
        <v>2009 / 2010 - SPRING TERM</v>
      </c>
      <c r="H86" s="701" t="s">
        <v>749</v>
      </c>
      <c r="I86" s="677" t="s">
        <v>744</v>
      </c>
      <c r="J86" s="684"/>
      <c r="K86" s="666"/>
      <c r="N86" s="697" t="str">
        <f>Section1Program!A1</f>
        <v>2009 / 2010 - SPRING TERM</v>
      </c>
      <c r="O86" s="701" t="s">
        <v>750</v>
      </c>
    </row>
    <row r="87" spans="2:29" s="700" customFormat="1" ht="30" customHeight="1" x14ac:dyDescent="0.3">
      <c r="B87" s="1068" t="s">
        <v>734</v>
      </c>
      <c r="C87" s="1069"/>
      <c r="D87" s="698" t="s">
        <v>148</v>
      </c>
      <c r="E87" s="698" t="s">
        <v>149</v>
      </c>
      <c r="F87" s="698" t="s">
        <v>150</v>
      </c>
      <c r="G87" s="698" t="s">
        <v>151</v>
      </c>
      <c r="H87" s="699" t="s">
        <v>152</v>
      </c>
      <c r="I87" s="1068" t="s">
        <v>730</v>
      </c>
      <c r="J87" s="1069"/>
      <c r="K87" s="698" t="s">
        <v>148</v>
      </c>
      <c r="L87" s="698" t="s">
        <v>149</v>
      </c>
      <c r="M87" s="698" t="s">
        <v>150</v>
      </c>
      <c r="N87" s="698" t="s">
        <v>151</v>
      </c>
      <c r="O87" s="699" t="s">
        <v>152</v>
      </c>
    </row>
    <row r="88" spans="2:29" ht="30" customHeight="1" x14ac:dyDescent="0.25">
      <c r="B88" s="1070"/>
      <c r="C88" s="1071"/>
      <c r="D88" s="667">
        <v>1</v>
      </c>
      <c r="E88" s="667">
        <v>2</v>
      </c>
      <c r="F88" s="667">
        <v>3</v>
      </c>
      <c r="G88" s="667">
        <v>4</v>
      </c>
      <c r="H88" s="668">
        <v>5</v>
      </c>
      <c r="I88" s="1070"/>
      <c r="J88" s="1071"/>
      <c r="K88" s="667">
        <v>1</v>
      </c>
      <c r="L88" s="667">
        <v>2</v>
      </c>
      <c r="M88" s="667">
        <v>3</v>
      </c>
      <c r="N88" s="667">
        <v>4</v>
      </c>
      <c r="O88" s="668">
        <v>5</v>
      </c>
      <c r="AC88" s="669" t="s">
        <v>388</v>
      </c>
    </row>
    <row r="89" spans="2:29" s="693" customFormat="1" ht="20.100000000000001" customHeight="1" x14ac:dyDescent="0.35">
      <c r="B89" s="689">
        <v>0.375</v>
      </c>
      <c r="C89" s="690">
        <v>1</v>
      </c>
      <c r="D89" s="691">
        <f>Section3Draft!E49</f>
        <v>0</v>
      </c>
      <c r="E89" s="691">
        <f>Section3Draft!F49</f>
        <v>0</v>
      </c>
      <c r="F89" s="691">
        <f>Section3Draft!G49</f>
        <v>0</v>
      </c>
      <c r="G89" s="691">
        <f>Section3Draft!H49</f>
        <v>0</v>
      </c>
      <c r="H89" s="691">
        <f>Section3Draft!I49</f>
        <v>0</v>
      </c>
      <c r="I89" s="689">
        <v>0.375</v>
      </c>
      <c r="J89" s="690">
        <v>1</v>
      </c>
      <c r="K89" s="691">
        <f>Section3Draft!L49</f>
        <v>0</v>
      </c>
      <c r="L89" s="691">
        <f>Section3Draft!M49</f>
        <v>0</v>
      </c>
      <c r="M89" s="691">
        <f>Section3Draft!N49</f>
        <v>0</v>
      </c>
      <c r="N89" s="691" t="str">
        <f>Section3Draft!O49</f>
        <v>ARCH 352.13</v>
      </c>
      <c r="O89" s="692">
        <f>Section3Draft!P49</f>
        <v>0</v>
      </c>
      <c r="AC89" s="694" t="s">
        <v>389</v>
      </c>
    </row>
    <row r="90" spans="2:29" ht="20.100000000000001" customHeight="1" x14ac:dyDescent="0.35">
      <c r="B90" s="678"/>
      <c r="C90" s="685"/>
      <c r="D90" s="671" t="e">
        <f>VLOOKUP(D89,'Course List (program)'!$G$2:$L$100,2,FALSE)</f>
        <v>#N/A</v>
      </c>
      <c r="E90" s="671" t="e">
        <f>VLOOKUP(E89,'Course List (program)'!$G$2:$L$100,2,FALSE)</f>
        <v>#N/A</v>
      </c>
      <c r="F90" s="671" t="e">
        <f>VLOOKUP(F89,'Course List (program)'!$G$2:$L$100,2,FALSE)</f>
        <v>#N/A</v>
      </c>
      <c r="G90" s="671" t="e">
        <f>VLOOKUP(G89,'Course List (program)'!$G$2:$L$100,2,FALSE)</f>
        <v>#N/A</v>
      </c>
      <c r="H90" s="671" t="e">
        <f>VLOOKUP(H89,'Course List (program)'!$G$2:$L$100,2,FALSE)</f>
        <v>#N/A</v>
      </c>
      <c r="I90" s="678"/>
      <c r="J90" s="685"/>
      <c r="K90" s="671" t="e">
        <f>VLOOKUP(K89,'Course List (program)'!$G$2:$L$100,2,FALSE)</f>
        <v>#N/A</v>
      </c>
      <c r="L90" s="671" t="e">
        <f>VLOOKUP(L89,'Course List (program)'!$G$2:$L$100,2,FALSE)</f>
        <v>#N/A</v>
      </c>
      <c r="M90" s="671" t="e">
        <f>VLOOKUP(M89,'Course List (program)'!$G$2:$L$100,2,FALSE)</f>
        <v>#N/A</v>
      </c>
      <c r="N90" s="671" t="str">
        <f>VLOOKUP(N89,'Course List (program)'!$G$2:$L$100,2,FALSE)</f>
        <v>Architectural Design Studio IV</v>
      </c>
      <c r="O90" s="673" t="e">
        <f>VLOOKUP(O89,'Course List (program)'!$G$2:$L$100,2,FALSE)</f>
        <v>#N/A</v>
      </c>
      <c r="AC90" s="669"/>
    </row>
    <row r="91" spans="2:29" ht="20.100000000000001" customHeight="1" x14ac:dyDescent="0.35">
      <c r="B91" s="678"/>
      <c r="C91" s="685"/>
      <c r="D91" s="671" t="e">
        <f>VLOOKUP(D89,'Course List (program)'!$G$2:$L$100,3,FALSE)</f>
        <v>#N/A</v>
      </c>
      <c r="E91" s="671" t="e">
        <f>VLOOKUP(E89,'Course List (program)'!$G$2:$L$100,3,FALSE)</f>
        <v>#N/A</v>
      </c>
      <c r="F91" s="671" t="e">
        <f>VLOOKUP(F89,'Course List (program)'!$G$2:$L$100,3,FALSE)</f>
        <v>#N/A</v>
      </c>
      <c r="G91" s="671" t="e">
        <f>VLOOKUP(G89,'Course List (program)'!$G$2:$L$100,3,FALSE)</f>
        <v>#N/A</v>
      </c>
      <c r="H91" s="671" t="e">
        <f>VLOOKUP(H89,'Course List (program)'!$G$2:$L$100,3,FALSE)</f>
        <v>#N/A</v>
      </c>
      <c r="I91" s="678"/>
      <c r="J91" s="685"/>
      <c r="K91" s="671" t="e">
        <f>VLOOKUP(K89,'Course List (program)'!$G$2:$L$100,3,FALSE)</f>
        <v>#N/A</v>
      </c>
      <c r="L91" s="671" t="e">
        <f>VLOOKUP(L89,'Course List (program)'!$G$2:$L$100,3,FALSE)</f>
        <v>#N/A</v>
      </c>
      <c r="M91" s="671" t="e">
        <f>VLOOKUP(M89,'Course List (program)'!$G$2:$L$100,3,FALSE)</f>
        <v>#N/A</v>
      </c>
      <c r="N91" s="671" t="str">
        <f>VLOOKUP(N89,'Course List (program)'!$G$2:$L$100,3,FALSE)</f>
        <v>Öğr. Gör. Erdal ÖZYURT</v>
      </c>
      <c r="O91" s="673" t="e">
        <f>VLOOKUP(O89,'Course List (program)'!$G$2:$L$100,3,FALSE)</f>
        <v>#N/A</v>
      </c>
      <c r="AC91" s="669"/>
    </row>
    <row r="92" spans="2:29" ht="20.100000000000001" customHeight="1" x14ac:dyDescent="0.35">
      <c r="B92" s="679"/>
      <c r="C92" s="686"/>
      <c r="D92" s="672" t="e">
        <f>VLOOKUP(D89,'Course List (program)'!$G$2:$L$100,6,FALSE)</f>
        <v>#N/A</v>
      </c>
      <c r="E92" s="672" t="e">
        <f>VLOOKUP(E89,'Course List (program)'!$G$2:$L$100,6,FALSE)</f>
        <v>#N/A</v>
      </c>
      <c r="F92" s="672" t="e">
        <f>VLOOKUP(F89,'Course List (program)'!$G$2:$L$100,6,FALSE)</f>
        <v>#N/A</v>
      </c>
      <c r="G92" s="672" t="e">
        <f>VLOOKUP(G89,'Course List (program)'!$G$2:$L$100,6,FALSE)</f>
        <v>#N/A</v>
      </c>
      <c r="H92" s="672" t="e">
        <f>VLOOKUP(H89,'Course List (program)'!$G$2:$L$100,6,FALSE)</f>
        <v>#N/A</v>
      </c>
      <c r="I92" s="679"/>
      <c r="J92" s="686"/>
      <c r="K92" s="672" t="e">
        <f>VLOOKUP(K89,'Course List (program)'!$G$2:$L$100,6,FALSE)</f>
        <v>#N/A</v>
      </c>
      <c r="L92" s="672" t="e">
        <f>VLOOKUP(L89,'Course List (program)'!$G$2:$L$100,6,FALSE)</f>
        <v>#N/A</v>
      </c>
      <c r="M92" s="672" t="e">
        <f>VLOOKUP(M89,'Course List (program)'!$G$2:$L$100,6,FALSE)</f>
        <v>#N/A</v>
      </c>
      <c r="N92" s="672">
        <f>VLOOKUP(N89,'Course List (program)'!$G$2:$L$100,6,FALSE)</f>
        <v>0</v>
      </c>
      <c r="O92" s="674" t="e">
        <f>VLOOKUP(O89,'Course List (program)'!$G$2:$L$100,6,FALSE)</f>
        <v>#N/A</v>
      </c>
      <c r="AC92" s="669" t="s">
        <v>390</v>
      </c>
    </row>
    <row r="93" spans="2:29" s="693" customFormat="1" ht="20.100000000000001" customHeight="1" x14ac:dyDescent="0.35">
      <c r="B93" s="689">
        <v>0.41666666666666669</v>
      </c>
      <c r="C93" s="690">
        <v>2</v>
      </c>
      <c r="D93" s="691">
        <f>Section3Draft!E51</f>
        <v>0</v>
      </c>
      <c r="E93" s="691">
        <f>Section3Draft!F51</f>
        <v>0</v>
      </c>
      <c r="F93" s="691">
        <f>Section3Draft!G51</f>
        <v>0</v>
      </c>
      <c r="G93" s="691">
        <f>Section3Draft!H51</f>
        <v>0</v>
      </c>
      <c r="H93" s="691">
        <f>Section3Draft!I51</f>
        <v>0</v>
      </c>
      <c r="I93" s="689">
        <v>0.41666666666666669</v>
      </c>
      <c r="J93" s="690">
        <v>2</v>
      </c>
      <c r="K93" s="691">
        <f>Section3Draft!L51</f>
        <v>0</v>
      </c>
      <c r="L93" s="691">
        <f>Section3Draft!M51</f>
        <v>0</v>
      </c>
      <c r="M93" s="691">
        <f>Section3Draft!N51</f>
        <v>0</v>
      </c>
      <c r="N93" s="691" t="str">
        <f>Section3Draft!O51</f>
        <v>ARCH 352.13</v>
      </c>
      <c r="O93" s="692">
        <f>Section3Draft!P51</f>
        <v>0</v>
      </c>
      <c r="AC93" s="694" t="s">
        <v>391</v>
      </c>
    </row>
    <row r="94" spans="2:29" ht="20.100000000000001" customHeight="1" x14ac:dyDescent="0.35">
      <c r="B94" s="679"/>
      <c r="C94" s="686"/>
      <c r="D94" s="671" t="e">
        <f>VLOOKUP(D93,'Course List (program)'!$G$2:$L$100,2,FALSE)</f>
        <v>#N/A</v>
      </c>
      <c r="E94" s="671" t="e">
        <f>VLOOKUP(E93,'Course List (program)'!$G$2:$L$100,2,FALSE)</f>
        <v>#N/A</v>
      </c>
      <c r="F94" s="671" t="e">
        <f>VLOOKUP(F93,'Course List (program)'!$G$2:$L$100,2,FALSE)</f>
        <v>#N/A</v>
      </c>
      <c r="G94" s="671" t="e">
        <f>VLOOKUP(G93,'Course List (program)'!$G$2:$L$100,2,FALSE)</f>
        <v>#N/A</v>
      </c>
      <c r="H94" s="671" t="e">
        <f>VLOOKUP(H93,'Course List (program)'!$G$2:$L$100,2,FALSE)</f>
        <v>#N/A</v>
      </c>
      <c r="I94" s="679"/>
      <c r="J94" s="686"/>
      <c r="K94" s="671" t="e">
        <f>VLOOKUP(K93,'Course List (program)'!$G$2:$L$100,2,FALSE)</f>
        <v>#N/A</v>
      </c>
      <c r="L94" s="671" t="e">
        <f>VLOOKUP(L93,'Course List (program)'!$G$2:$L$100,2,FALSE)</f>
        <v>#N/A</v>
      </c>
      <c r="M94" s="671" t="e">
        <f>VLOOKUP(M93,'Course List (program)'!$G$2:$L$100,2,FALSE)</f>
        <v>#N/A</v>
      </c>
      <c r="N94" s="671" t="str">
        <f>VLOOKUP(N93,'Course List (program)'!$G$2:$L$100,2,FALSE)</f>
        <v>Architectural Design Studio IV</v>
      </c>
      <c r="O94" s="673" t="e">
        <f>VLOOKUP(O93,'Course List (program)'!$G$2:$L$100,2,FALSE)</f>
        <v>#N/A</v>
      </c>
    </row>
    <row r="95" spans="2:29" ht="20.100000000000001" customHeight="1" x14ac:dyDescent="0.35">
      <c r="B95" s="680"/>
      <c r="C95" s="685"/>
      <c r="D95" s="671" t="e">
        <f>VLOOKUP(D93,'Course List (program)'!$G$2:$L$100,3,FALSE)</f>
        <v>#N/A</v>
      </c>
      <c r="E95" s="671" t="e">
        <f>VLOOKUP(E93,'Course List (program)'!$G$2:$L$100,3,FALSE)</f>
        <v>#N/A</v>
      </c>
      <c r="F95" s="671" t="e">
        <f>VLOOKUP(F93,'Course List (program)'!$G$2:$L$100,3,FALSE)</f>
        <v>#N/A</v>
      </c>
      <c r="G95" s="671" t="e">
        <f>VLOOKUP(G93,'Course List (program)'!$G$2:$L$100,3,FALSE)</f>
        <v>#N/A</v>
      </c>
      <c r="H95" s="671" t="e">
        <f>VLOOKUP(H93,'Course List (program)'!$G$2:$L$100,3,FALSE)</f>
        <v>#N/A</v>
      </c>
      <c r="I95" s="680"/>
      <c r="J95" s="685"/>
      <c r="K95" s="671" t="e">
        <f>VLOOKUP(K93,'Course List (program)'!$G$2:$L$100,3,FALSE)</f>
        <v>#N/A</v>
      </c>
      <c r="L95" s="671" t="e">
        <f>VLOOKUP(L93,'Course List (program)'!$G$2:$L$100,3,FALSE)</f>
        <v>#N/A</v>
      </c>
      <c r="M95" s="671" t="e">
        <f>VLOOKUP(M93,'Course List (program)'!$G$2:$L$100,3,FALSE)</f>
        <v>#N/A</v>
      </c>
      <c r="N95" s="671" t="str">
        <f>VLOOKUP(N93,'Course List (program)'!$G$2:$L$100,3,FALSE)</f>
        <v>Öğr. Gör. Erdal ÖZYURT</v>
      </c>
      <c r="O95" s="673" t="e">
        <f>VLOOKUP(O93,'Course List (program)'!$G$2:$L$100,3,FALSE)</f>
        <v>#N/A</v>
      </c>
    </row>
    <row r="96" spans="2:29" ht="20.100000000000001" customHeight="1" x14ac:dyDescent="0.35">
      <c r="B96" s="680"/>
      <c r="C96" s="685"/>
      <c r="D96" s="672" t="e">
        <f>VLOOKUP(D93,'Course List (program)'!$G$2:$L$100,6,FALSE)</f>
        <v>#N/A</v>
      </c>
      <c r="E96" s="672" t="e">
        <f>VLOOKUP(E93,'Course List (program)'!$G$2:$L$100,6,FALSE)</f>
        <v>#N/A</v>
      </c>
      <c r="F96" s="672" t="e">
        <f>VLOOKUP(F93,'Course List (program)'!$G$2:$L$100,6,FALSE)</f>
        <v>#N/A</v>
      </c>
      <c r="G96" s="672" t="e">
        <f>VLOOKUP(G93,'Course List (program)'!$G$2:$L$100,6,FALSE)</f>
        <v>#N/A</v>
      </c>
      <c r="H96" s="672" t="e">
        <f>VLOOKUP(H93,'Course List (program)'!$G$2:$L$100,6,FALSE)</f>
        <v>#N/A</v>
      </c>
      <c r="I96" s="680"/>
      <c r="J96" s="685"/>
      <c r="K96" s="672" t="e">
        <f>VLOOKUP(K93,'Course List (program)'!$G$2:$L$100,6,FALSE)</f>
        <v>#N/A</v>
      </c>
      <c r="L96" s="672" t="e">
        <f>VLOOKUP(L93,'Course List (program)'!$G$2:$L$100,6,FALSE)</f>
        <v>#N/A</v>
      </c>
      <c r="M96" s="672" t="e">
        <f>VLOOKUP(M93,'Course List (program)'!$G$2:$L$100,6,FALSE)</f>
        <v>#N/A</v>
      </c>
      <c r="N96" s="672">
        <f>VLOOKUP(N93,'Course List (program)'!$G$2:$L$100,6,FALSE)</f>
        <v>0</v>
      </c>
      <c r="O96" s="674" t="e">
        <f>VLOOKUP(O93,'Course List (program)'!$G$2:$L$100,6,FALSE)</f>
        <v>#N/A</v>
      </c>
    </row>
    <row r="97" spans="2:15" s="693" customFormat="1" ht="20.100000000000001" customHeight="1" x14ac:dyDescent="0.35">
      <c r="B97" s="689">
        <v>0.45833333333333331</v>
      </c>
      <c r="C97" s="690">
        <v>3</v>
      </c>
      <c r="D97" s="691">
        <f>Section3Draft!E53</f>
        <v>0</v>
      </c>
      <c r="E97" s="691">
        <f>Section3Draft!F53</f>
        <v>0</v>
      </c>
      <c r="F97" s="691">
        <f>Section3Draft!G53</f>
        <v>0</v>
      </c>
      <c r="G97" s="691">
        <f>Section3Draft!H53</f>
        <v>0</v>
      </c>
      <c r="H97" s="691">
        <f>Section3Draft!I53</f>
        <v>0</v>
      </c>
      <c r="I97" s="689">
        <v>0.45833333333333331</v>
      </c>
      <c r="J97" s="690">
        <v>3</v>
      </c>
      <c r="K97" s="691">
        <f>Section3Draft!L53</f>
        <v>0</v>
      </c>
      <c r="L97" s="691">
        <f>Section3Draft!M53</f>
        <v>0</v>
      </c>
      <c r="M97" s="691" t="str">
        <f>Section3Draft!N53</f>
        <v>ARCH 364.01</v>
      </c>
      <c r="N97" s="691" t="str">
        <f>Section3Draft!O53</f>
        <v>ARCH 352.13</v>
      </c>
      <c r="O97" s="692">
        <f>Section3Draft!P53</f>
        <v>0</v>
      </c>
    </row>
    <row r="98" spans="2:15" ht="20.100000000000001" customHeight="1" x14ac:dyDescent="0.35">
      <c r="B98" s="679"/>
      <c r="C98" s="686"/>
      <c r="D98" s="671" t="e">
        <f>VLOOKUP(D97,'Course List (program)'!$G$2:$L$100,2,FALSE)</f>
        <v>#N/A</v>
      </c>
      <c r="E98" s="671" t="e">
        <f>VLOOKUP(E97,'Course List (program)'!$G$2:$L$100,2,FALSE)</f>
        <v>#N/A</v>
      </c>
      <c r="F98" s="671" t="e">
        <f>VLOOKUP(F97,'Course List (program)'!$G$2:$L$100,2,FALSE)</f>
        <v>#N/A</v>
      </c>
      <c r="G98" s="671" t="e">
        <f>VLOOKUP(G97,'Course List (program)'!$G$2:$L$100,2,FALSE)</f>
        <v>#N/A</v>
      </c>
      <c r="H98" s="671" t="e">
        <f>VLOOKUP(H97,'Course List (program)'!$G$2:$L$100,2,FALSE)</f>
        <v>#N/A</v>
      </c>
      <c r="I98" s="679"/>
      <c r="J98" s="686"/>
      <c r="K98" s="671" t="e">
        <f>VLOOKUP(K97,'Course List (program)'!$G$2:$L$100,2,FALSE)</f>
        <v>#N/A</v>
      </c>
      <c r="L98" s="671" t="e">
        <f>VLOOKUP(L97,'Course List (program)'!$G$2:$L$100,2,FALSE)</f>
        <v>#N/A</v>
      </c>
      <c r="M98" s="671" t="str">
        <f>VLOOKUP(M97,'Course List (program)'!$G$2:$L$100,2,FALSE)</f>
        <v>New Design in Existing Environment</v>
      </c>
      <c r="N98" s="671" t="str">
        <f>VLOOKUP(N97,'Course List (program)'!$G$2:$L$100,2,FALSE)</f>
        <v>Architectural Design Studio IV</v>
      </c>
      <c r="O98" s="673" t="e">
        <f>VLOOKUP(O97,'Course List (program)'!$G$2:$L$100,2,FALSE)</f>
        <v>#N/A</v>
      </c>
    </row>
    <row r="99" spans="2:15" ht="20.100000000000001" customHeight="1" x14ac:dyDescent="0.35">
      <c r="B99" s="680"/>
      <c r="C99" s="685"/>
      <c r="D99" s="671" t="e">
        <f>VLOOKUP(D97,'Course List (program)'!$G$2:$L$100,3,FALSE)</f>
        <v>#N/A</v>
      </c>
      <c r="E99" s="671" t="e">
        <f>VLOOKUP(E97,'Course List (program)'!$G$2:$L$100,3,FALSE)</f>
        <v>#N/A</v>
      </c>
      <c r="F99" s="671" t="e">
        <f>VLOOKUP(F97,'Course List (program)'!$G$2:$L$100,3,FALSE)</f>
        <v>#N/A</v>
      </c>
      <c r="G99" s="671" t="e">
        <f>VLOOKUP(G97,'Course List (program)'!$G$2:$L$100,3,FALSE)</f>
        <v>#N/A</v>
      </c>
      <c r="H99" s="671" t="e">
        <f>VLOOKUP(H97,'Course List (program)'!$G$2:$L$100,3,FALSE)</f>
        <v>#N/A</v>
      </c>
      <c r="I99" s="680"/>
      <c r="J99" s="685"/>
      <c r="K99" s="671" t="e">
        <f>VLOOKUP(K97,'Course List (program)'!$G$2:$L$100,3,FALSE)</f>
        <v>#N/A</v>
      </c>
      <c r="L99" s="671" t="e">
        <f>VLOOKUP(L97,'Course List (program)'!$G$2:$L$100,3,FALSE)</f>
        <v>#N/A</v>
      </c>
      <c r="M99" s="671" t="str">
        <f>VLOOKUP(M97,'Course List (program)'!$G$2:$L$100,3,FALSE)</f>
        <v>Doç. Dr. Çiğdem POLATOĞLU</v>
      </c>
      <c r="N99" s="671" t="str">
        <f>VLOOKUP(N97,'Course List (program)'!$G$2:$L$100,3,FALSE)</f>
        <v>Öğr. Gör. Erdal ÖZYURT</v>
      </c>
      <c r="O99" s="673" t="e">
        <f>VLOOKUP(O97,'Course List (program)'!$G$2:$L$100,3,FALSE)</f>
        <v>#N/A</v>
      </c>
    </row>
    <row r="100" spans="2:15" ht="20.100000000000001" customHeight="1" x14ac:dyDescent="0.35">
      <c r="B100" s="680"/>
      <c r="C100" s="685"/>
      <c r="D100" s="672" t="e">
        <f>VLOOKUP(D97,'Course List (program)'!$G$2:$L$100,6,FALSE)</f>
        <v>#N/A</v>
      </c>
      <c r="E100" s="672" t="e">
        <f>VLOOKUP(E97,'Course List (program)'!$G$2:$L$100,6,FALSE)</f>
        <v>#N/A</v>
      </c>
      <c r="F100" s="672" t="e">
        <f>VLOOKUP(F97,'Course List (program)'!$G$2:$L$100,6,FALSE)</f>
        <v>#N/A</v>
      </c>
      <c r="G100" s="672" t="e">
        <f>VLOOKUP(G97,'Course List (program)'!$G$2:$L$100,6,FALSE)</f>
        <v>#N/A</v>
      </c>
      <c r="H100" s="672" t="e">
        <f>VLOOKUP(H97,'Course List (program)'!$G$2:$L$100,6,FALSE)</f>
        <v>#N/A</v>
      </c>
      <c r="I100" s="680"/>
      <c r="J100" s="685"/>
      <c r="K100" s="672" t="e">
        <f>VLOOKUP(K97,'Course List (program)'!$G$2:$L$100,6,FALSE)</f>
        <v>#N/A</v>
      </c>
      <c r="L100" s="672" t="e">
        <f>VLOOKUP(L97,'Course List (program)'!$G$2:$L$100,6,FALSE)</f>
        <v>#N/A</v>
      </c>
      <c r="M100" s="672">
        <f>VLOOKUP(M97,'Course List (program)'!$G$2:$L$100,6,FALSE)</f>
        <v>0</v>
      </c>
      <c r="N100" s="672">
        <f>VLOOKUP(N97,'Course List (program)'!$G$2:$L$100,6,FALSE)</f>
        <v>0</v>
      </c>
      <c r="O100" s="674" t="e">
        <f>VLOOKUP(O97,'Course List (program)'!$G$2:$L$100,6,FALSE)</f>
        <v>#N/A</v>
      </c>
    </row>
    <row r="101" spans="2:15" s="693" customFormat="1" ht="20.100000000000001" customHeight="1" x14ac:dyDescent="0.35">
      <c r="B101" s="689">
        <v>0.5</v>
      </c>
      <c r="C101" s="690">
        <v>4</v>
      </c>
      <c r="D101" s="691">
        <f>Section3Draft!E55</f>
        <v>0</v>
      </c>
      <c r="E101" s="691">
        <f>Section3Draft!F55</f>
        <v>0</v>
      </c>
      <c r="F101" s="691">
        <f>Section3Draft!G55</f>
        <v>0</v>
      </c>
      <c r="G101" s="691">
        <f>Section3Draft!H55</f>
        <v>0</v>
      </c>
      <c r="H101" s="691">
        <f>Section3Draft!I55</f>
        <v>0</v>
      </c>
      <c r="I101" s="689">
        <v>0.5</v>
      </c>
      <c r="J101" s="690">
        <v>4</v>
      </c>
      <c r="K101" s="691">
        <f>Section3Draft!L55</f>
        <v>0</v>
      </c>
      <c r="L101" s="691">
        <f>Section3Draft!M55</f>
        <v>0</v>
      </c>
      <c r="M101" s="691" t="str">
        <f>Section3Draft!N55</f>
        <v>ARCH 364.01</v>
      </c>
      <c r="N101" s="691" t="str">
        <f>Section3Draft!O55</f>
        <v>ARCH 352.13</v>
      </c>
      <c r="O101" s="692">
        <f>Section3Draft!P55</f>
        <v>0</v>
      </c>
    </row>
    <row r="102" spans="2:15" ht="20.100000000000001" customHeight="1" x14ac:dyDescent="0.35">
      <c r="B102" s="679"/>
      <c r="C102" s="686"/>
      <c r="D102" s="671" t="e">
        <f>VLOOKUP(D101,'Course List (program)'!$G$2:$L$100,2,FALSE)</f>
        <v>#N/A</v>
      </c>
      <c r="E102" s="671" t="e">
        <f>VLOOKUP(E101,'Course List (program)'!$G$2:$L$100,2,FALSE)</f>
        <v>#N/A</v>
      </c>
      <c r="F102" s="671" t="e">
        <f>VLOOKUP(F101,'Course List (program)'!$G$2:$L$100,2,FALSE)</f>
        <v>#N/A</v>
      </c>
      <c r="G102" s="671" t="e">
        <f>VLOOKUP(G101,'Course List (program)'!$G$2:$L$100,2,FALSE)</f>
        <v>#N/A</v>
      </c>
      <c r="H102" s="671" t="e">
        <f>VLOOKUP(H101,'Course List (program)'!$G$2:$L$100,2,FALSE)</f>
        <v>#N/A</v>
      </c>
      <c r="I102" s="679"/>
      <c r="J102" s="686"/>
      <c r="K102" s="671" t="e">
        <f>VLOOKUP(K101,'Course List (program)'!$G$2:$L$100,2,FALSE)</f>
        <v>#N/A</v>
      </c>
      <c r="L102" s="671" t="e">
        <f>VLOOKUP(L101,'Course List (program)'!$G$2:$L$100,2,FALSE)</f>
        <v>#N/A</v>
      </c>
      <c r="M102" s="671" t="str">
        <f>VLOOKUP(M101,'Course List (program)'!$G$2:$L$100,2,FALSE)</f>
        <v>New Design in Existing Environment</v>
      </c>
      <c r="N102" s="671" t="str">
        <f>VLOOKUP(N101,'Course List (program)'!$G$2:$L$100,2,FALSE)</f>
        <v>Architectural Design Studio IV</v>
      </c>
      <c r="O102" s="673" t="e">
        <f>VLOOKUP(O101,'Course List (program)'!$G$2:$L$100,2,FALSE)</f>
        <v>#N/A</v>
      </c>
    </row>
    <row r="103" spans="2:15" ht="20.100000000000001" customHeight="1" x14ac:dyDescent="0.35">
      <c r="B103" s="680"/>
      <c r="C103" s="685"/>
      <c r="D103" s="671" t="e">
        <f>VLOOKUP(D101,'Course List (program)'!$G$2:$L$100,3,FALSE)</f>
        <v>#N/A</v>
      </c>
      <c r="E103" s="671" t="e">
        <f>VLOOKUP(E101,'Course List (program)'!$G$2:$L$100,3,FALSE)</f>
        <v>#N/A</v>
      </c>
      <c r="F103" s="671" t="e">
        <f>VLOOKUP(F101,'Course List (program)'!$G$2:$L$100,3,FALSE)</f>
        <v>#N/A</v>
      </c>
      <c r="G103" s="671" t="e">
        <f>VLOOKUP(G101,'Course List (program)'!$G$2:$L$100,3,FALSE)</f>
        <v>#N/A</v>
      </c>
      <c r="H103" s="671" t="e">
        <f>VLOOKUP(H101,'Course List (program)'!$G$2:$L$100,3,FALSE)</f>
        <v>#N/A</v>
      </c>
      <c r="I103" s="680"/>
      <c r="J103" s="685"/>
      <c r="K103" s="671" t="e">
        <f>VLOOKUP(K101,'Course List (program)'!$G$2:$L$100,3,FALSE)</f>
        <v>#N/A</v>
      </c>
      <c r="L103" s="671" t="e">
        <f>VLOOKUP(L101,'Course List (program)'!$G$2:$L$100,3,FALSE)</f>
        <v>#N/A</v>
      </c>
      <c r="M103" s="671" t="str">
        <f>VLOOKUP(M101,'Course List (program)'!$G$2:$L$100,3,FALSE)</f>
        <v>Doç. Dr. Çiğdem POLATOĞLU</v>
      </c>
      <c r="N103" s="671" t="str">
        <f>VLOOKUP(N101,'Course List (program)'!$G$2:$L$100,3,FALSE)</f>
        <v>Öğr. Gör. Erdal ÖZYURT</v>
      </c>
      <c r="O103" s="673" t="e">
        <f>VLOOKUP(O101,'Course List (program)'!$G$2:$L$100,3,FALSE)</f>
        <v>#N/A</v>
      </c>
    </row>
    <row r="104" spans="2:15" ht="20.100000000000001" customHeight="1" x14ac:dyDescent="0.35">
      <c r="B104" s="680"/>
      <c r="C104" s="685"/>
      <c r="D104" s="672" t="e">
        <f>VLOOKUP(D101,'Course List (program)'!$G$2:$L$100,6,FALSE)</f>
        <v>#N/A</v>
      </c>
      <c r="E104" s="672" t="e">
        <f>VLOOKUP(E101,'Course List (program)'!$G$2:$L$100,6,FALSE)</f>
        <v>#N/A</v>
      </c>
      <c r="F104" s="672" t="e">
        <f>VLOOKUP(F101,'Course List (program)'!$G$2:$L$100,6,FALSE)</f>
        <v>#N/A</v>
      </c>
      <c r="G104" s="672" t="e">
        <f>VLOOKUP(G101,'Course List (program)'!$G$2:$L$100,6,FALSE)</f>
        <v>#N/A</v>
      </c>
      <c r="H104" s="672" t="e">
        <f>VLOOKUP(H101,'Course List (program)'!$G$2:$L$100,6,FALSE)</f>
        <v>#N/A</v>
      </c>
      <c r="I104" s="680"/>
      <c r="J104" s="685"/>
      <c r="K104" s="672" t="e">
        <f>VLOOKUP(K101,'Course List (program)'!$G$2:$L$100,6,FALSE)</f>
        <v>#N/A</v>
      </c>
      <c r="L104" s="672" t="e">
        <f>VLOOKUP(L101,'Course List (program)'!$G$2:$L$100,6,FALSE)</f>
        <v>#N/A</v>
      </c>
      <c r="M104" s="672">
        <f>VLOOKUP(M101,'Course List (program)'!$G$2:$L$100,6,FALSE)</f>
        <v>0</v>
      </c>
      <c r="N104" s="672">
        <f>VLOOKUP(N101,'Course List (program)'!$G$2:$L$100,6,FALSE)</f>
        <v>0</v>
      </c>
      <c r="O104" s="674" t="e">
        <f>VLOOKUP(O101,'Course List (program)'!$G$2:$L$100,6,FALSE)</f>
        <v>#N/A</v>
      </c>
    </row>
    <row r="105" spans="2:15" s="693" customFormat="1" ht="20.100000000000001" customHeight="1" x14ac:dyDescent="0.35">
      <c r="B105" s="695">
        <v>2.375</v>
      </c>
      <c r="C105" s="696">
        <v>5</v>
      </c>
      <c r="D105" s="691">
        <f>Section3Draft!E57</f>
        <v>0</v>
      </c>
      <c r="E105" s="691">
        <f>Section3Draft!F57</f>
        <v>0</v>
      </c>
      <c r="F105" s="691">
        <f>Section3Draft!G57</f>
        <v>0</v>
      </c>
      <c r="G105" s="691">
        <f>Section3Draft!H57</f>
        <v>0</v>
      </c>
      <c r="H105" s="691">
        <f>Section3Draft!I57</f>
        <v>0</v>
      </c>
      <c r="I105" s="695">
        <v>2.375</v>
      </c>
      <c r="J105" s="696">
        <v>5</v>
      </c>
      <c r="K105" s="691">
        <f>Section3Draft!L57</f>
        <v>0</v>
      </c>
      <c r="L105" s="691">
        <f>Section3Draft!M57</f>
        <v>0</v>
      </c>
      <c r="M105" s="691" t="str">
        <f>Section3Draft!N57</f>
        <v>ARCH 364.01</v>
      </c>
      <c r="N105" s="691">
        <f>Section3Draft!O57</f>
        <v>0</v>
      </c>
      <c r="O105" s="692">
        <f>Section3Draft!P57</f>
        <v>0</v>
      </c>
    </row>
    <row r="106" spans="2:15" ht="20.100000000000001" customHeight="1" x14ac:dyDescent="0.35">
      <c r="B106" s="679"/>
      <c r="C106" s="686"/>
      <c r="D106" s="671" t="e">
        <f>VLOOKUP(D105,'Course List (program)'!$G$2:$L$100,2,FALSE)</f>
        <v>#N/A</v>
      </c>
      <c r="E106" s="671" t="e">
        <f>VLOOKUP(E105,'Course List (program)'!$G$2:$L$100,2,FALSE)</f>
        <v>#N/A</v>
      </c>
      <c r="F106" s="671" t="e">
        <f>VLOOKUP(F105,'Course List (program)'!$G$2:$L$100,2,FALSE)</f>
        <v>#N/A</v>
      </c>
      <c r="G106" s="671" t="e">
        <f>VLOOKUP(G105,'Course List (program)'!$G$2:$L$100,2,FALSE)</f>
        <v>#N/A</v>
      </c>
      <c r="H106" s="671" t="e">
        <f>VLOOKUP(H105,'Course List (program)'!$G$2:$L$100,2,FALSE)</f>
        <v>#N/A</v>
      </c>
      <c r="I106" s="679"/>
      <c r="J106" s="686"/>
      <c r="K106" s="671" t="e">
        <f>VLOOKUP(K105,'Course List (program)'!$G$2:$L$100,2,FALSE)</f>
        <v>#N/A</v>
      </c>
      <c r="L106" s="671" t="e">
        <f>VLOOKUP(L105,'Course List (program)'!$G$2:$L$100,2,FALSE)</f>
        <v>#N/A</v>
      </c>
      <c r="M106" s="671" t="str">
        <f>VLOOKUP(M105,'Course List (program)'!$G$2:$L$100,2,FALSE)</f>
        <v>New Design in Existing Environment</v>
      </c>
      <c r="N106" s="671" t="e">
        <f>VLOOKUP(N105,'Course List (program)'!$G$2:$L$100,2,FALSE)</f>
        <v>#N/A</v>
      </c>
      <c r="O106" s="673" t="e">
        <f>VLOOKUP(O105,'Course List (program)'!$G$2:$L$100,2,FALSE)</f>
        <v>#N/A</v>
      </c>
    </row>
    <row r="107" spans="2:15" ht="20.100000000000001" customHeight="1" x14ac:dyDescent="0.35">
      <c r="B107" s="680"/>
      <c r="C107" s="685"/>
      <c r="D107" s="671" t="e">
        <f>VLOOKUP(D105,'Course List (program)'!$G$2:$L$100,3,FALSE)</f>
        <v>#N/A</v>
      </c>
      <c r="E107" s="671" t="e">
        <f>VLOOKUP(E105,'Course List (program)'!$G$2:$L$100,3,FALSE)</f>
        <v>#N/A</v>
      </c>
      <c r="F107" s="671" t="e">
        <f>VLOOKUP(F105,'Course List (program)'!$G$2:$L$100,3,FALSE)</f>
        <v>#N/A</v>
      </c>
      <c r="G107" s="671" t="e">
        <f>VLOOKUP(G105,'Course List (program)'!$G$2:$L$100,3,FALSE)</f>
        <v>#N/A</v>
      </c>
      <c r="H107" s="671" t="e">
        <f>VLOOKUP(H105,'Course List (program)'!$G$2:$L$100,3,FALSE)</f>
        <v>#N/A</v>
      </c>
      <c r="I107" s="680"/>
      <c r="J107" s="685"/>
      <c r="K107" s="671" t="e">
        <f>VLOOKUP(K105,'Course List (program)'!$G$2:$L$100,3,FALSE)</f>
        <v>#N/A</v>
      </c>
      <c r="L107" s="671" t="e">
        <f>VLOOKUP(L105,'Course List (program)'!$G$2:$L$100,3,FALSE)</f>
        <v>#N/A</v>
      </c>
      <c r="M107" s="671" t="str">
        <f>VLOOKUP(M105,'Course List (program)'!$G$2:$L$100,3,FALSE)</f>
        <v>Doç. Dr. Çiğdem POLATOĞLU</v>
      </c>
      <c r="N107" s="671" t="e">
        <f>VLOOKUP(N105,'Course List (program)'!$G$2:$L$100,3,FALSE)</f>
        <v>#N/A</v>
      </c>
      <c r="O107" s="673" t="e">
        <f>VLOOKUP(O105,'Course List (program)'!$G$2:$L$100,3,FALSE)</f>
        <v>#N/A</v>
      </c>
    </row>
    <row r="108" spans="2:15" ht="20.100000000000001" customHeight="1" x14ac:dyDescent="0.35">
      <c r="B108" s="680"/>
      <c r="C108" s="685"/>
      <c r="D108" s="672" t="e">
        <f>VLOOKUP(D105,'Course List (program)'!$G$2:$L$100,6,FALSE)</f>
        <v>#N/A</v>
      </c>
      <c r="E108" s="672" t="e">
        <f>VLOOKUP(E105,'Course List (program)'!$G$2:$L$100,6,FALSE)</f>
        <v>#N/A</v>
      </c>
      <c r="F108" s="672" t="e">
        <f>VLOOKUP(F105,'Course List (program)'!$G$2:$L$100,6,FALSE)</f>
        <v>#N/A</v>
      </c>
      <c r="G108" s="672" t="e">
        <f>VLOOKUP(G105,'Course List (program)'!$G$2:$L$100,6,FALSE)</f>
        <v>#N/A</v>
      </c>
      <c r="H108" s="672" t="e">
        <f>VLOOKUP(H105,'Course List (program)'!$G$2:$L$100,6,FALSE)</f>
        <v>#N/A</v>
      </c>
      <c r="I108" s="680"/>
      <c r="J108" s="685"/>
      <c r="K108" s="672" t="e">
        <f>VLOOKUP(K105,'Course List (program)'!$G$2:$L$100,6,FALSE)</f>
        <v>#N/A</v>
      </c>
      <c r="L108" s="672" t="e">
        <f>VLOOKUP(L105,'Course List (program)'!$G$2:$L$100,6,FALSE)</f>
        <v>#N/A</v>
      </c>
      <c r="M108" s="672">
        <f>VLOOKUP(M105,'Course List (program)'!$G$2:$L$100,6,FALSE)</f>
        <v>0</v>
      </c>
      <c r="N108" s="672" t="e">
        <f>VLOOKUP(N105,'Course List (program)'!$G$2:$L$100,6,FALSE)</f>
        <v>#N/A</v>
      </c>
      <c r="O108" s="674" t="e">
        <f>VLOOKUP(O105,'Course List (program)'!$G$2:$L$100,6,FALSE)</f>
        <v>#N/A</v>
      </c>
    </row>
    <row r="109" spans="2:15" s="693" customFormat="1" ht="20.100000000000001" customHeight="1" x14ac:dyDescent="0.35">
      <c r="B109" s="689">
        <v>0.58333333333333337</v>
      </c>
      <c r="C109" s="690">
        <v>6</v>
      </c>
      <c r="D109" s="691">
        <f>Section3Draft!E59</f>
        <v>0</v>
      </c>
      <c r="E109" s="691">
        <f>Section3Draft!F59</f>
        <v>0</v>
      </c>
      <c r="F109" s="691">
        <f>Section3Draft!G59</f>
        <v>0</v>
      </c>
      <c r="G109" s="691">
        <f>Section3Draft!H59</f>
        <v>0</v>
      </c>
      <c r="H109" s="691">
        <f>Section3Draft!I59</f>
        <v>0</v>
      </c>
      <c r="I109" s="689">
        <v>0.58333333333333337</v>
      </c>
      <c r="J109" s="690">
        <v>6</v>
      </c>
      <c r="K109" s="691">
        <f>Section3Draft!L59</f>
        <v>0</v>
      </c>
      <c r="L109" s="691">
        <f>Section3Draft!M59</f>
        <v>0</v>
      </c>
      <c r="M109" s="691">
        <f>Section3Draft!N59</f>
        <v>0</v>
      </c>
      <c r="N109" s="691" t="str">
        <f>Section3Draft!O59</f>
        <v>ARCH 352.13</v>
      </c>
      <c r="O109" s="692">
        <f>Section3Draft!P59</f>
        <v>0</v>
      </c>
    </row>
    <row r="110" spans="2:15" ht="20.100000000000001" customHeight="1" x14ac:dyDescent="0.35">
      <c r="B110" s="679"/>
      <c r="C110" s="686"/>
      <c r="D110" s="671" t="e">
        <f>VLOOKUP(D109,'Course List (program)'!$G$2:$L$100,2,FALSE)</f>
        <v>#N/A</v>
      </c>
      <c r="E110" s="671" t="e">
        <f>VLOOKUP(E109,'Course List (program)'!$G$2:$L$100,2,FALSE)</f>
        <v>#N/A</v>
      </c>
      <c r="F110" s="671" t="e">
        <f>VLOOKUP(F109,'Course List (program)'!$G$2:$L$100,2,FALSE)</f>
        <v>#N/A</v>
      </c>
      <c r="G110" s="671" t="e">
        <f>VLOOKUP(G109,'Course List (program)'!$G$2:$L$100,2,FALSE)</f>
        <v>#N/A</v>
      </c>
      <c r="H110" s="671" t="e">
        <f>VLOOKUP(H109,'Course List (program)'!$G$2:$L$100,2,FALSE)</f>
        <v>#N/A</v>
      </c>
      <c r="I110" s="679"/>
      <c r="J110" s="686"/>
      <c r="K110" s="671" t="e">
        <f>VLOOKUP(K109,'Course List (program)'!$G$2:$L$100,2,FALSE)</f>
        <v>#N/A</v>
      </c>
      <c r="L110" s="671" t="e">
        <f>VLOOKUP(L109,'Course List (program)'!$G$2:$L$100,2,FALSE)</f>
        <v>#N/A</v>
      </c>
      <c r="M110" s="671" t="e">
        <f>VLOOKUP(M109,'Course List (program)'!$G$2:$L$100,2,FALSE)</f>
        <v>#N/A</v>
      </c>
      <c r="N110" s="671" t="str">
        <f>VLOOKUP(N109,'Course List (program)'!$G$2:$L$100,2,FALSE)</f>
        <v>Architectural Design Studio IV</v>
      </c>
      <c r="O110" s="673" t="e">
        <f>VLOOKUP(O109,'Course List (program)'!$G$2:$L$100,2,FALSE)</f>
        <v>#N/A</v>
      </c>
    </row>
    <row r="111" spans="2:15" ht="20.100000000000001" customHeight="1" x14ac:dyDescent="0.35">
      <c r="B111" s="680"/>
      <c r="C111" s="685"/>
      <c r="D111" s="671" t="e">
        <f>VLOOKUP(D109,'Course List (program)'!$G$2:$L$100,3,FALSE)</f>
        <v>#N/A</v>
      </c>
      <c r="E111" s="671" t="e">
        <f>VLOOKUP(E109,'Course List (program)'!$G$2:$L$100,3,FALSE)</f>
        <v>#N/A</v>
      </c>
      <c r="F111" s="671" t="e">
        <f>VLOOKUP(F109,'Course List (program)'!$G$2:$L$100,3,FALSE)</f>
        <v>#N/A</v>
      </c>
      <c r="G111" s="671" t="e">
        <f>VLOOKUP(G109,'Course List (program)'!$G$2:$L$100,3,FALSE)</f>
        <v>#N/A</v>
      </c>
      <c r="H111" s="671" t="e">
        <f>VLOOKUP(H109,'Course List (program)'!$G$2:$L$100,3,FALSE)</f>
        <v>#N/A</v>
      </c>
      <c r="I111" s="680"/>
      <c r="J111" s="685"/>
      <c r="K111" s="671" t="e">
        <f>VLOOKUP(K109,'Course List (program)'!$G$2:$L$100,3,FALSE)</f>
        <v>#N/A</v>
      </c>
      <c r="L111" s="671" t="e">
        <f>VLOOKUP(L109,'Course List (program)'!$G$2:$L$100,3,FALSE)</f>
        <v>#N/A</v>
      </c>
      <c r="M111" s="671" t="e">
        <f>VLOOKUP(M109,'Course List (program)'!$G$2:$L$100,3,FALSE)</f>
        <v>#N/A</v>
      </c>
      <c r="N111" s="671" t="str">
        <f>VLOOKUP(N109,'Course List (program)'!$G$2:$L$100,3,FALSE)</f>
        <v>Öğr. Gör. Erdal ÖZYURT</v>
      </c>
      <c r="O111" s="673" t="e">
        <f>VLOOKUP(O109,'Course List (program)'!$G$2:$L$100,3,FALSE)</f>
        <v>#N/A</v>
      </c>
    </row>
    <row r="112" spans="2:15" ht="20.100000000000001" customHeight="1" x14ac:dyDescent="0.35">
      <c r="B112" s="680"/>
      <c r="C112" s="685"/>
      <c r="D112" s="672" t="e">
        <f>VLOOKUP(D109,'Course List (program)'!$G$2:$L$100,6,FALSE)</f>
        <v>#N/A</v>
      </c>
      <c r="E112" s="672" t="e">
        <f>VLOOKUP(E109,'Course List (program)'!$G$2:$L$100,6,FALSE)</f>
        <v>#N/A</v>
      </c>
      <c r="F112" s="672" t="e">
        <f>VLOOKUP(F109,'Course List (program)'!$G$2:$L$100,6,FALSE)</f>
        <v>#N/A</v>
      </c>
      <c r="G112" s="672" t="e">
        <f>VLOOKUP(G109,'Course List (program)'!$G$2:$L$100,6,FALSE)</f>
        <v>#N/A</v>
      </c>
      <c r="H112" s="672" t="e">
        <f>VLOOKUP(H109,'Course List (program)'!$G$2:$L$100,6,FALSE)</f>
        <v>#N/A</v>
      </c>
      <c r="I112" s="680"/>
      <c r="J112" s="685"/>
      <c r="K112" s="672" t="e">
        <f>VLOOKUP(K109,'Course List (program)'!$G$2:$L$100,6,FALSE)</f>
        <v>#N/A</v>
      </c>
      <c r="L112" s="672" t="e">
        <f>VLOOKUP(L109,'Course List (program)'!$G$2:$L$100,6,FALSE)</f>
        <v>#N/A</v>
      </c>
      <c r="M112" s="672" t="e">
        <f>VLOOKUP(M109,'Course List (program)'!$G$2:$L$100,6,FALSE)</f>
        <v>#N/A</v>
      </c>
      <c r="N112" s="672">
        <f>VLOOKUP(N109,'Course List (program)'!$G$2:$L$100,6,FALSE)</f>
        <v>0</v>
      </c>
      <c r="O112" s="674" t="e">
        <f>VLOOKUP(O109,'Course List (program)'!$G$2:$L$100,6,FALSE)</f>
        <v>#N/A</v>
      </c>
    </row>
    <row r="113" spans="2:15" s="693" customFormat="1" ht="20.100000000000001" customHeight="1" x14ac:dyDescent="0.35">
      <c r="B113" s="689">
        <v>0.625</v>
      </c>
      <c r="C113" s="690">
        <v>7</v>
      </c>
      <c r="D113" s="691">
        <f>Section3Draft!E61</f>
        <v>0</v>
      </c>
      <c r="E113" s="691">
        <f>Section3Draft!F61</f>
        <v>0</v>
      </c>
      <c r="F113" s="691">
        <f>Section3Draft!G61</f>
        <v>0</v>
      </c>
      <c r="G113" s="691">
        <f>Section3Draft!H61</f>
        <v>0</v>
      </c>
      <c r="H113" s="691">
        <f>Section3Draft!I61</f>
        <v>0</v>
      </c>
      <c r="I113" s="689">
        <v>0.625</v>
      </c>
      <c r="J113" s="690">
        <v>7</v>
      </c>
      <c r="K113" s="691">
        <f>Section3Draft!L61</f>
        <v>0</v>
      </c>
      <c r="L113" s="691">
        <f>Section3Draft!M61</f>
        <v>0</v>
      </c>
      <c r="M113" s="691">
        <f>Section3Draft!N61</f>
        <v>0</v>
      </c>
      <c r="N113" s="691" t="str">
        <f>Section3Draft!O61</f>
        <v>ARCH 352.13</v>
      </c>
      <c r="O113" s="692">
        <f>Section3Draft!P61</f>
        <v>0</v>
      </c>
    </row>
    <row r="114" spans="2:15" ht="20.100000000000001" customHeight="1" x14ac:dyDescent="0.35">
      <c r="B114" s="679"/>
      <c r="C114" s="686"/>
      <c r="D114" s="671" t="e">
        <f>VLOOKUP(D113,'Course List (program)'!$G$2:$L$100,2,FALSE)</f>
        <v>#N/A</v>
      </c>
      <c r="E114" s="671" t="e">
        <f>VLOOKUP(E113,'Course List (program)'!$G$2:$L$100,2,FALSE)</f>
        <v>#N/A</v>
      </c>
      <c r="F114" s="671" t="e">
        <f>VLOOKUP(F113,'Course List (program)'!$G$2:$L$100,2,FALSE)</f>
        <v>#N/A</v>
      </c>
      <c r="G114" s="671" t="e">
        <f>VLOOKUP(G113,'Course List (program)'!$G$2:$L$100,2,FALSE)</f>
        <v>#N/A</v>
      </c>
      <c r="H114" s="671" t="e">
        <f>VLOOKUP(H113,'Course List (program)'!$G$2:$L$100,2,FALSE)</f>
        <v>#N/A</v>
      </c>
      <c r="I114" s="679"/>
      <c r="J114" s="686"/>
      <c r="K114" s="671" t="e">
        <f>VLOOKUP(K113,'Course List (program)'!$G$2:$L$100,2,FALSE)</f>
        <v>#N/A</v>
      </c>
      <c r="L114" s="671" t="e">
        <f>VLOOKUP(L113,'Course List (program)'!$G$2:$L$100,2,FALSE)</f>
        <v>#N/A</v>
      </c>
      <c r="M114" s="671" t="e">
        <f>VLOOKUP(M113,'Course List (program)'!$G$2:$L$100,2,FALSE)</f>
        <v>#N/A</v>
      </c>
      <c r="N114" s="671" t="str">
        <f>VLOOKUP(N113,'Course List (program)'!$G$2:$L$100,2,FALSE)</f>
        <v>Architectural Design Studio IV</v>
      </c>
      <c r="O114" s="673" t="e">
        <f>VLOOKUP(O113,'Course List (program)'!$G$2:$L$100,2,FALSE)</f>
        <v>#N/A</v>
      </c>
    </row>
    <row r="115" spans="2:15" ht="20.100000000000001" customHeight="1" x14ac:dyDescent="0.35">
      <c r="B115" s="680"/>
      <c r="C115" s="685"/>
      <c r="D115" s="671" t="e">
        <f>VLOOKUP(D113,'Course List (program)'!$G$2:$L$100,3,FALSE)</f>
        <v>#N/A</v>
      </c>
      <c r="E115" s="671" t="e">
        <f>VLOOKUP(E113,'Course List (program)'!$G$2:$L$100,3,FALSE)</f>
        <v>#N/A</v>
      </c>
      <c r="F115" s="671" t="e">
        <f>VLOOKUP(F113,'Course List (program)'!$G$2:$L$100,3,FALSE)</f>
        <v>#N/A</v>
      </c>
      <c r="G115" s="671" t="e">
        <f>VLOOKUP(G113,'Course List (program)'!$G$2:$L$100,3,FALSE)</f>
        <v>#N/A</v>
      </c>
      <c r="H115" s="671" t="e">
        <f>VLOOKUP(H113,'Course List (program)'!$G$2:$L$100,3,FALSE)</f>
        <v>#N/A</v>
      </c>
      <c r="I115" s="680"/>
      <c r="J115" s="685"/>
      <c r="K115" s="671" t="e">
        <f>VLOOKUP(K113,'Course List (program)'!$G$2:$L$100,3,FALSE)</f>
        <v>#N/A</v>
      </c>
      <c r="L115" s="671" t="e">
        <f>VLOOKUP(L113,'Course List (program)'!$G$2:$L$100,3,FALSE)</f>
        <v>#N/A</v>
      </c>
      <c r="M115" s="671" t="e">
        <f>VLOOKUP(M113,'Course List (program)'!$G$2:$L$100,3,FALSE)</f>
        <v>#N/A</v>
      </c>
      <c r="N115" s="671" t="str">
        <f>VLOOKUP(N113,'Course List (program)'!$G$2:$L$100,3,FALSE)</f>
        <v>Öğr. Gör. Erdal ÖZYURT</v>
      </c>
      <c r="O115" s="673" t="e">
        <f>VLOOKUP(O113,'Course List (program)'!$G$2:$L$100,3,FALSE)</f>
        <v>#N/A</v>
      </c>
    </row>
    <row r="116" spans="2:15" ht="20.100000000000001" customHeight="1" x14ac:dyDescent="0.35">
      <c r="B116" s="680"/>
      <c r="C116" s="685"/>
      <c r="D116" s="672" t="e">
        <f>VLOOKUP(D113,'Course List (program)'!$G$2:$L$100,6,FALSE)</f>
        <v>#N/A</v>
      </c>
      <c r="E116" s="672" t="e">
        <f>VLOOKUP(E113,'Course List (program)'!$G$2:$L$100,6,FALSE)</f>
        <v>#N/A</v>
      </c>
      <c r="F116" s="672" t="e">
        <f>VLOOKUP(F113,'Course List (program)'!$G$2:$L$100,6,FALSE)</f>
        <v>#N/A</v>
      </c>
      <c r="G116" s="672" t="e">
        <f>VLOOKUP(G113,'Course List (program)'!$G$2:$L$100,6,FALSE)</f>
        <v>#N/A</v>
      </c>
      <c r="H116" s="672" t="e">
        <f>VLOOKUP(H113,'Course List (program)'!$G$2:$L$100,6,FALSE)</f>
        <v>#N/A</v>
      </c>
      <c r="I116" s="680"/>
      <c r="J116" s="685"/>
      <c r="K116" s="672" t="e">
        <f>VLOOKUP(K113,'Course List (program)'!$G$2:$L$100,6,FALSE)</f>
        <v>#N/A</v>
      </c>
      <c r="L116" s="672" t="e">
        <f>VLOOKUP(L113,'Course List (program)'!$G$2:$L$100,6,FALSE)</f>
        <v>#N/A</v>
      </c>
      <c r="M116" s="672" t="e">
        <f>VLOOKUP(M113,'Course List (program)'!$G$2:$L$100,6,FALSE)</f>
        <v>#N/A</v>
      </c>
      <c r="N116" s="672">
        <f>VLOOKUP(N113,'Course List (program)'!$G$2:$L$100,6,FALSE)</f>
        <v>0</v>
      </c>
      <c r="O116" s="674" t="e">
        <f>VLOOKUP(O113,'Course List (program)'!$G$2:$L$100,6,FALSE)</f>
        <v>#N/A</v>
      </c>
    </row>
    <row r="117" spans="2:15" s="693" customFormat="1" ht="20.100000000000001" customHeight="1" x14ac:dyDescent="0.35">
      <c r="B117" s="689">
        <v>0.66666666666666663</v>
      </c>
      <c r="C117" s="690">
        <v>8</v>
      </c>
      <c r="D117" s="691">
        <f>Section3Draft!E63</f>
        <v>0</v>
      </c>
      <c r="E117" s="691">
        <f>Section3Draft!F63</f>
        <v>0</v>
      </c>
      <c r="F117" s="691">
        <f>Section3Draft!G63</f>
        <v>0</v>
      </c>
      <c r="G117" s="691">
        <f>Section3Draft!H63</f>
        <v>0</v>
      </c>
      <c r="H117" s="691">
        <f>Section3Draft!I63</f>
        <v>0</v>
      </c>
      <c r="I117" s="689">
        <v>0.66666666666666663</v>
      </c>
      <c r="J117" s="690">
        <v>8</v>
      </c>
      <c r="K117" s="691">
        <f>Section3Draft!L63</f>
        <v>0</v>
      </c>
      <c r="L117" s="691">
        <f>Section3Draft!M63</f>
        <v>0</v>
      </c>
      <c r="M117" s="691">
        <f>Section3Draft!N63</f>
        <v>0</v>
      </c>
      <c r="N117" s="691" t="str">
        <f>Section3Draft!O63</f>
        <v>ARCH 352.13</v>
      </c>
      <c r="O117" s="692">
        <f>Section3Draft!P63</f>
        <v>0</v>
      </c>
    </row>
    <row r="118" spans="2:15" ht="20.100000000000001" customHeight="1" x14ac:dyDescent="0.35">
      <c r="B118" s="679"/>
      <c r="C118" s="686"/>
      <c r="D118" s="671" t="e">
        <f>VLOOKUP(D117,'Course List (program)'!$G$2:$L$100,2,FALSE)</f>
        <v>#N/A</v>
      </c>
      <c r="E118" s="671" t="e">
        <f>VLOOKUP(E117,'Course List (program)'!$G$2:$L$100,2,FALSE)</f>
        <v>#N/A</v>
      </c>
      <c r="F118" s="671" t="e">
        <f>VLOOKUP(F117,'Course List (program)'!$G$2:$L$100,2,FALSE)</f>
        <v>#N/A</v>
      </c>
      <c r="G118" s="671" t="e">
        <f>VLOOKUP(G117,'Course List (program)'!$G$2:$L$100,2,FALSE)</f>
        <v>#N/A</v>
      </c>
      <c r="H118" s="671" t="e">
        <f>VLOOKUP(H117,'Course List (program)'!$G$2:$L$100,2,FALSE)</f>
        <v>#N/A</v>
      </c>
      <c r="I118" s="679"/>
      <c r="J118" s="686"/>
      <c r="K118" s="671" t="e">
        <f>VLOOKUP(K117,'Course List (program)'!$G$2:$L$100,2,FALSE)</f>
        <v>#N/A</v>
      </c>
      <c r="L118" s="671" t="e">
        <f>VLOOKUP(L117,'Course List (program)'!$G$2:$L$100,2,FALSE)</f>
        <v>#N/A</v>
      </c>
      <c r="M118" s="671" t="e">
        <f>VLOOKUP(M117,'Course List (program)'!$G$2:$L$100,2,FALSE)</f>
        <v>#N/A</v>
      </c>
      <c r="N118" s="671" t="str">
        <f>VLOOKUP(N117,'Course List (program)'!$G$2:$L$100,2,FALSE)</f>
        <v>Architectural Design Studio IV</v>
      </c>
      <c r="O118" s="673" t="e">
        <f>VLOOKUP(O117,'Course List (program)'!$G$2:$L$100,2,FALSE)</f>
        <v>#N/A</v>
      </c>
    </row>
    <row r="119" spans="2:15" ht="20.100000000000001" customHeight="1" x14ac:dyDescent="0.35">
      <c r="B119" s="680"/>
      <c r="C119" s="685"/>
      <c r="D119" s="671" t="e">
        <f>VLOOKUP(D117,'Course List (program)'!$G$2:$L$100,3,FALSE)</f>
        <v>#N/A</v>
      </c>
      <c r="E119" s="671" t="e">
        <f>VLOOKUP(E117,'Course List (program)'!$G$2:$L$100,3,FALSE)</f>
        <v>#N/A</v>
      </c>
      <c r="F119" s="671" t="e">
        <f>VLOOKUP(F117,'Course List (program)'!$G$2:$L$100,3,FALSE)</f>
        <v>#N/A</v>
      </c>
      <c r="G119" s="671" t="e">
        <f>VLOOKUP(G117,'Course List (program)'!$G$2:$L$100,3,FALSE)</f>
        <v>#N/A</v>
      </c>
      <c r="H119" s="671" t="e">
        <f>VLOOKUP(H117,'Course List (program)'!$G$2:$L$100,3,FALSE)</f>
        <v>#N/A</v>
      </c>
      <c r="I119" s="680"/>
      <c r="J119" s="685"/>
      <c r="K119" s="671" t="e">
        <f>VLOOKUP(K117,'Course List (program)'!$G$2:$L$100,3,FALSE)</f>
        <v>#N/A</v>
      </c>
      <c r="L119" s="671" t="e">
        <f>VLOOKUP(L117,'Course List (program)'!$G$2:$L$100,3,FALSE)</f>
        <v>#N/A</v>
      </c>
      <c r="M119" s="671" t="e">
        <f>VLOOKUP(M117,'Course List (program)'!$G$2:$L$100,3,FALSE)</f>
        <v>#N/A</v>
      </c>
      <c r="N119" s="671" t="str">
        <f>VLOOKUP(N117,'Course List (program)'!$G$2:$L$100,3,FALSE)</f>
        <v>Öğr. Gör. Erdal ÖZYURT</v>
      </c>
      <c r="O119" s="673" t="e">
        <f>VLOOKUP(O117,'Course List (program)'!$G$2:$L$100,3,FALSE)</f>
        <v>#N/A</v>
      </c>
    </row>
    <row r="120" spans="2:15" ht="20.100000000000001" customHeight="1" x14ac:dyDescent="0.35">
      <c r="B120" s="680"/>
      <c r="C120" s="685"/>
      <c r="D120" s="672" t="e">
        <f>VLOOKUP(D117,'Course List (program)'!$G$2:$L$100,6,FALSE)</f>
        <v>#N/A</v>
      </c>
      <c r="E120" s="672" t="e">
        <f>VLOOKUP(E117,'Course List (program)'!$G$2:$L$100,6,FALSE)</f>
        <v>#N/A</v>
      </c>
      <c r="F120" s="672" t="e">
        <f>VLOOKUP(F117,'Course List (program)'!$G$2:$L$100,6,FALSE)</f>
        <v>#N/A</v>
      </c>
      <c r="G120" s="672" t="e">
        <f>VLOOKUP(G117,'Course List (program)'!$G$2:$L$100,6,FALSE)</f>
        <v>#N/A</v>
      </c>
      <c r="H120" s="672" t="e">
        <f>VLOOKUP(H117,'Course List (program)'!$G$2:$L$100,6,FALSE)</f>
        <v>#N/A</v>
      </c>
      <c r="I120" s="680"/>
      <c r="J120" s="685"/>
      <c r="K120" s="672" t="e">
        <f>VLOOKUP(K117,'Course List (program)'!$G$2:$L$100,6,FALSE)</f>
        <v>#N/A</v>
      </c>
      <c r="L120" s="672" t="e">
        <f>VLOOKUP(L117,'Course List (program)'!$G$2:$L$100,6,FALSE)</f>
        <v>#N/A</v>
      </c>
      <c r="M120" s="672" t="e">
        <f>VLOOKUP(M117,'Course List (program)'!$G$2:$L$100,6,FALSE)</f>
        <v>#N/A</v>
      </c>
      <c r="N120" s="672">
        <f>VLOOKUP(N117,'Course List (program)'!$G$2:$L$100,6,FALSE)</f>
        <v>0</v>
      </c>
      <c r="O120" s="674" t="e">
        <f>VLOOKUP(O117,'Course List (program)'!$G$2:$L$100,6,FALSE)</f>
        <v>#N/A</v>
      </c>
    </row>
    <row r="121" spans="2:15" s="693" customFormat="1" ht="20.100000000000001" customHeight="1" x14ac:dyDescent="0.35">
      <c r="B121" s="689">
        <v>0.70833333333333337</v>
      </c>
      <c r="C121" s="690">
        <v>9</v>
      </c>
      <c r="D121" s="691">
        <f>Section3Draft!E65</f>
        <v>0</v>
      </c>
      <c r="E121" s="691">
        <f>Section3Draft!F65</f>
        <v>0</v>
      </c>
      <c r="F121" s="691">
        <f>Section3Draft!G65</f>
        <v>0</v>
      </c>
      <c r="G121" s="691">
        <f>Section3Draft!H65</f>
        <v>0</v>
      </c>
      <c r="H121" s="691">
        <f>Section3Draft!I65</f>
        <v>0</v>
      </c>
      <c r="I121" s="689">
        <v>0.70833333333333337</v>
      </c>
      <c r="J121" s="690">
        <v>9</v>
      </c>
      <c r="K121" s="691">
        <f>Section3Draft!L65</f>
        <v>0</v>
      </c>
      <c r="L121" s="691">
        <f>Section3Draft!M65</f>
        <v>0</v>
      </c>
      <c r="M121" s="691">
        <f>Section3Draft!N65</f>
        <v>0</v>
      </c>
      <c r="N121" s="691" t="str">
        <f>Section3Draft!O65</f>
        <v>ARCH 352.13</v>
      </c>
      <c r="O121" s="692">
        <f>Section3Draft!P65</f>
        <v>0</v>
      </c>
    </row>
    <row r="122" spans="2:15" ht="20.100000000000001" customHeight="1" x14ac:dyDescent="0.35">
      <c r="B122" s="679"/>
      <c r="C122" s="686"/>
      <c r="D122" s="671" t="e">
        <f>VLOOKUP(D121,'Course List (program)'!$G$2:$L$100,2,FALSE)</f>
        <v>#N/A</v>
      </c>
      <c r="E122" s="671" t="e">
        <f>VLOOKUP(E121,'Course List (program)'!$G$2:$L$100,2,FALSE)</f>
        <v>#N/A</v>
      </c>
      <c r="F122" s="671" t="e">
        <f>VLOOKUP(F121,'Course List (program)'!$G$2:$L$100,2,FALSE)</f>
        <v>#N/A</v>
      </c>
      <c r="G122" s="671" t="e">
        <f>VLOOKUP(G121,'Course List (program)'!$G$2:$L$100,2,FALSE)</f>
        <v>#N/A</v>
      </c>
      <c r="H122" s="671" t="e">
        <f>VLOOKUP(H121,'Course List (program)'!$G$2:$L$100,2,FALSE)</f>
        <v>#N/A</v>
      </c>
      <c r="I122" s="679"/>
      <c r="J122" s="686"/>
      <c r="K122" s="671" t="e">
        <f>VLOOKUP(K121,'Course List (program)'!$G$2:$L$100,2,FALSE)</f>
        <v>#N/A</v>
      </c>
      <c r="L122" s="671" t="e">
        <f>VLOOKUP(L121,'Course List (program)'!$G$2:$L$100,2,FALSE)</f>
        <v>#N/A</v>
      </c>
      <c r="M122" s="671" t="e">
        <f>VLOOKUP(M121,'Course List (program)'!$G$2:$L$100,2,FALSE)</f>
        <v>#N/A</v>
      </c>
      <c r="N122" s="671" t="str">
        <f>VLOOKUP(N121,'Course List (program)'!$G$2:$L$100,2,FALSE)</f>
        <v>Architectural Design Studio IV</v>
      </c>
      <c r="O122" s="673" t="e">
        <f>VLOOKUP(O121,'Course List (program)'!$G$2:$L$100,2,FALSE)</f>
        <v>#N/A</v>
      </c>
    </row>
    <row r="123" spans="2:15" ht="20.100000000000001" customHeight="1" x14ac:dyDescent="0.35">
      <c r="B123" s="680"/>
      <c r="C123" s="685"/>
      <c r="D123" s="671" t="e">
        <f>VLOOKUP(D121,'Course List (program)'!$G$2:$L$100,3,FALSE)</f>
        <v>#N/A</v>
      </c>
      <c r="E123" s="671" t="e">
        <f>VLOOKUP(E121,'Course List (program)'!$G$2:$L$100,3,FALSE)</f>
        <v>#N/A</v>
      </c>
      <c r="F123" s="671" t="e">
        <f>VLOOKUP(F121,'Course List (program)'!$G$2:$L$100,3,FALSE)</f>
        <v>#N/A</v>
      </c>
      <c r="G123" s="671" t="e">
        <f>VLOOKUP(G121,'Course List (program)'!$G$2:$L$100,3,FALSE)</f>
        <v>#N/A</v>
      </c>
      <c r="H123" s="671" t="e">
        <f>VLOOKUP(H121,'Course List (program)'!$G$2:$L$100,3,FALSE)</f>
        <v>#N/A</v>
      </c>
      <c r="I123" s="680"/>
      <c r="J123" s="685"/>
      <c r="K123" s="671" t="e">
        <f>VLOOKUP(K121,'Course List (program)'!$G$2:$L$100,3,FALSE)</f>
        <v>#N/A</v>
      </c>
      <c r="L123" s="671" t="e">
        <f>VLOOKUP(L121,'Course List (program)'!$G$2:$L$100,3,FALSE)</f>
        <v>#N/A</v>
      </c>
      <c r="M123" s="671" t="e">
        <f>VLOOKUP(M121,'Course List (program)'!$G$2:$L$100,3,FALSE)</f>
        <v>#N/A</v>
      </c>
      <c r="N123" s="671" t="str">
        <f>VLOOKUP(N121,'Course List (program)'!$G$2:$L$100,3,FALSE)</f>
        <v>Öğr. Gör. Erdal ÖZYURT</v>
      </c>
      <c r="O123" s="673" t="e">
        <f>VLOOKUP(O121,'Course List (program)'!$G$2:$L$100,3,FALSE)</f>
        <v>#N/A</v>
      </c>
    </row>
    <row r="124" spans="2:15" ht="20.100000000000001" customHeight="1" x14ac:dyDescent="0.35">
      <c r="B124" s="680"/>
      <c r="C124" s="685"/>
      <c r="D124" s="672" t="e">
        <f>VLOOKUP(D121,'Course List (program)'!$G$2:$L$100,6,FALSE)</f>
        <v>#N/A</v>
      </c>
      <c r="E124" s="672" t="e">
        <f>VLOOKUP(E121,'Course List (program)'!$G$2:$L$100,6,FALSE)</f>
        <v>#N/A</v>
      </c>
      <c r="F124" s="672" t="e">
        <f>VLOOKUP(F121,'Course List (program)'!$G$2:$L$100,6,FALSE)</f>
        <v>#N/A</v>
      </c>
      <c r="G124" s="672" t="e">
        <f>VLOOKUP(G121,'Course List (program)'!$G$2:$L$100,6,FALSE)</f>
        <v>#N/A</v>
      </c>
      <c r="H124" s="672" t="e">
        <f>VLOOKUP(H121,'Course List (program)'!$G$2:$L$100,6,FALSE)</f>
        <v>#N/A</v>
      </c>
      <c r="I124" s="680"/>
      <c r="J124" s="685"/>
      <c r="K124" s="672" t="e">
        <f>VLOOKUP(K121,'Course List (program)'!$G$2:$L$100,6,FALSE)</f>
        <v>#N/A</v>
      </c>
      <c r="L124" s="672" t="e">
        <f>VLOOKUP(L121,'Course List (program)'!$G$2:$L$100,6,FALSE)</f>
        <v>#N/A</v>
      </c>
      <c r="M124" s="672" t="e">
        <f>VLOOKUP(M121,'Course List (program)'!$G$2:$L$100,6,FALSE)</f>
        <v>#N/A</v>
      </c>
      <c r="N124" s="672">
        <f>VLOOKUP(N121,'Course List (program)'!$G$2:$L$100,6,FALSE)</f>
        <v>0</v>
      </c>
      <c r="O124" s="674" t="e">
        <f>VLOOKUP(O121,'Course List (program)'!$G$2:$L$100,6,FALSE)</f>
        <v>#N/A</v>
      </c>
    </row>
    <row r="125" spans="2:15" s="693" customFormat="1" ht="20.100000000000001" customHeight="1" x14ac:dyDescent="0.35">
      <c r="B125" s="695">
        <v>0.75</v>
      </c>
      <c r="C125" s="696">
        <v>10</v>
      </c>
      <c r="D125" s="691">
        <f>Section3Draft!E67</f>
        <v>0</v>
      </c>
      <c r="E125" s="691">
        <f>Section3Draft!F67</f>
        <v>0</v>
      </c>
      <c r="F125" s="691">
        <f>Section3Draft!G67</f>
        <v>0</v>
      </c>
      <c r="G125" s="691">
        <f>Section3Draft!H67</f>
        <v>0</v>
      </c>
      <c r="H125" s="691">
        <f>Section3Draft!I67</f>
        <v>0</v>
      </c>
      <c r="I125" s="695">
        <v>0.75</v>
      </c>
      <c r="J125" s="696">
        <v>10</v>
      </c>
      <c r="K125" s="691">
        <f>Section3Draft!L67</f>
        <v>0</v>
      </c>
      <c r="L125" s="691">
        <f>Section3Draft!M67</f>
        <v>0</v>
      </c>
      <c r="M125" s="691">
        <f>Section3Draft!N67</f>
        <v>0</v>
      </c>
      <c r="N125" s="691">
        <f>Section3Draft!O67</f>
        <v>0</v>
      </c>
      <c r="O125" s="692">
        <f>Section3Draft!P67</f>
        <v>0</v>
      </c>
    </row>
    <row r="126" spans="2:15" ht="20.100000000000001" customHeight="1" x14ac:dyDescent="0.35">
      <c r="B126" s="681"/>
      <c r="C126" s="686"/>
      <c r="D126" s="671" t="e">
        <f>VLOOKUP(D125,'Course List (program)'!$G$2:$L$100,2,FALSE)</f>
        <v>#N/A</v>
      </c>
      <c r="E126" s="671" t="e">
        <f>VLOOKUP(E125,'Course List (program)'!$G$2:$L$100,2,FALSE)</f>
        <v>#N/A</v>
      </c>
      <c r="F126" s="671" t="e">
        <f>VLOOKUP(F125,'Course List (program)'!$G$2:$L$100,2,FALSE)</f>
        <v>#N/A</v>
      </c>
      <c r="G126" s="671" t="e">
        <f>VLOOKUP(G125,'Course List (program)'!$G$2:$L$100,2,FALSE)</f>
        <v>#N/A</v>
      </c>
      <c r="H126" s="671" t="e">
        <f>VLOOKUP(H125,'Course List (program)'!$G$2:$L$100,2,FALSE)</f>
        <v>#N/A</v>
      </c>
      <c r="I126" s="681"/>
      <c r="J126" s="686"/>
      <c r="K126" s="671" t="e">
        <f>VLOOKUP(K125,'Course List (program)'!$G$2:$L$100,2,FALSE)</f>
        <v>#N/A</v>
      </c>
      <c r="L126" s="671" t="e">
        <f>VLOOKUP(L125,'Course List (program)'!$G$2:$L$100,2,FALSE)</f>
        <v>#N/A</v>
      </c>
      <c r="M126" s="671" t="e">
        <f>VLOOKUP(M125,'Course List (program)'!$G$2:$L$100,2,FALSE)</f>
        <v>#N/A</v>
      </c>
      <c r="N126" s="671" t="e">
        <f>VLOOKUP(N125,'Course List (program)'!$G$2:$L$100,2,FALSE)</f>
        <v>#N/A</v>
      </c>
      <c r="O126" s="673" t="e">
        <f>VLOOKUP(O125,'Course List (program)'!$G$2:$L$100,2,FALSE)</f>
        <v>#N/A</v>
      </c>
    </row>
    <row r="127" spans="2:15" ht="20.100000000000001" customHeight="1" x14ac:dyDescent="0.35">
      <c r="B127" s="681"/>
      <c r="C127" s="686"/>
      <c r="D127" s="671" t="e">
        <f>VLOOKUP(D125,'Course List (program)'!$G$2:$L$100,3,FALSE)</f>
        <v>#N/A</v>
      </c>
      <c r="E127" s="671" t="e">
        <f>VLOOKUP(E125,'Course List (program)'!$G$2:$L$100,3,FALSE)</f>
        <v>#N/A</v>
      </c>
      <c r="F127" s="671" t="e">
        <f>VLOOKUP(F125,'Course List (program)'!$G$2:$L$100,3,FALSE)</f>
        <v>#N/A</v>
      </c>
      <c r="G127" s="671" t="e">
        <f>VLOOKUP(G125,'Course List (program)'!$G$2:$L$100,3,FALSE)</f>
        <v>#N/A</v>
      </c>
      <c r="H127" s="671" t="e">
        <f>VLOOKUP(H125,'Course List (program)'!$G$2:$L$100,3,FALSE)</f>
        <v>#N/A</v>
      </c>
      <c r="I127" s="681"/>
      <c r="J127" s="686"/>
      <c r="K127" s="671" t="e">
        <f>VLOOKUP(K125,'Course List (program)'!$G$2:$L$100,3,FALSE)</f>
        <v>#N/A</v>
      </c>
      <c r="L127" s="671" t="e">
        <f>VLOOKUP(L125,'Course List (program)'!$G$2:$L$100,3,FALSE)</f>
        <v>#N/A</v>
      </c>
      <c r="M127" s="671" t="e">
        <f>VLOOKUP(M125,'Course List (program)'!$G$2:$L$100,3,FALSE)</f>
        <v>#N/A</v>
      </c>
      <c r="N127" s="671" t="e">
        <f>VLOOKUP(N125,'Course List (program)'!$G$2:$L$100,3,FALSE)</f>
        <v>#N/A</v>
      </c>
      <c r="O127" s="673" t="e">
        <f>VLOOKUP(O125,'Course List (program)'!$G$2:$L$100,3,FALSE)</f>
        <v>#N/A</v>
      </c>
    </row>
    <row r="128" spans="2:15" ht="20.100000000000001" customHeight="1" thickBot="1" x14ac:dyDescent="0.4">
      <c r="B128" s="682"/>
      <c r="C128" s="687"/>
      <c r="D128" s="675" t="e">
        <f>VLOOKUP(D125,'Course List (program)'!$G$2:$L$100,6,FALSE)</f>
        <v>#N/A</v>
      </c>
      <c r="E128" s="675" t="e">
        <f>VLOOKUP(E125,'Course List (program)'!$G$2:$L$100,6,FALSE)</f>
        <v>#N/A</v>
      </c>
      <c r="F128" s="675" t="e">
        <f>VLOOKUP(F125,'Course List (program)'!$G$2:$L$100,6,FALSE)</f>
        <v>#N/A</v>
      </c>
      <c r="G128" s="675" t="e">
        <f>VLOOKUP(G125,'Course List (program)'!$G$2:$L$100,6,FALSE)</f>
        <v>#N/A</v>
      </c>
      <c r="H128" s="675" t="e">
        <f>VLOOKUP(H125,'Course List (program)'!$G$2:$L$100,6,FALSE)</f>
        <v>#N/A</v>
      </c>
      <c r="I128" s="682"/>
      <c r="J128" s="687"/>
      <c r="K128" s="675" t="e">
        <f>VLOOKUP(K125,'Course List (program)'!$G$2:$L$100,6,FALSE)</f>
        <v>#N/A</v>
      </c>
      <c r="L128" s="675" t="e">
        <f>VLOOKUP(L125,'Course List (program)'!$G$2:$L$100,6,FALSE)</f>
        <v>#N/A</v>
      </c>
      <c r="M128" s="675" t="e">
        <f>VLOOKUP(M125,'Course List (program)'!$G$2:$L$100,6,FALSE)</f>
        <v>#N/A</v>
      </c>
      <c r="N128" s="675" t="e">
        <f>VLOOKUP(N125,'Course List (program)'!$G$2:$L$100,6,FALSE)</f>
        <v>#N/A</v>
      </c>
      <c r="O128" s="676" t="e">
        <f>VLOOKUP(O125,'Course List (program)'!$G$2:$L$100,6,FALSE)</f>
        <v>#N/A</v>
      </c>
    </row>
    <row r="129" spans="2:29" s="700" customFormat="1" ht="30" customHeight="1" x14ac:dyDescent="0.3">
      <c r="B129" s="1068" t="s">
        <v>735</v>
      </c>
      <c r="C129" s="1069"/>
      <c r="D129" s="698" t="s">
        <v>148</v>
      </c>
      <c r="E129" s="698" t="s">
        <v>149</v>
      </c>
      <c r="F129" s="698" t="s">
        <v>150</v>
      </c>
      <c r="G129" s="698" t="s">
        <v>151</v>
      </c>
      <c r="H129" s="699" t="s">
        <v>152</v>
      </c>
      <c r="I129" s="1068" t="s">
        <v>731</v>
      </c>
      <c r="J129" s="1069"/>
      <c r="K129" s="698" t="s">
        <v>148</v>
      </c>
      <c r="L129" s="698" t="s">
        <v>149</v>
      </c>
      <c r="M129" s="698" t="s">
        <v>150</v>
      </c>
      <c r="N129" s="698" t="s">
        <v>151</v>
      </c>
      <c r="O129" s="699" t="s">
        <v>152</v>
      </c>
    </row>
    <row r="130" spans="2:29" ht="30" customHeight="1" x14ac:dyDescent="0.25">
      <c r="B130" s="1070"/>
      <c r="C130" s="1071"/>
      <c r="D130" s="667">
        <v>1</v>
      </c>
      <c r="E130" s="667">
        <v>2</v>
      </c>
      <c r="F130" s="667">
        <v>3</v>
      </c>
      <c r="G130" s="667">
        <v>4</v>
      </c>
      <c r="H130" s="668">
        <v>5</v>
      </c>
      <c r="I130" s="1070"/>
      <c r="J130" s="1071"/>
      <c r="K130" s="667">
        <v>1</v>
      </c>
      <c r="L130" s="667">
        <v>2</v>
      </c>
      <c r="M130" s="667">
        <v>3</v>
      </c>
      <c r="N130" s="667">
        <v>4</v>
      </c>
      <c r="O130" s="668">
        <v>5</v>
      </c>
      <c r="AC130" s="669" t="s">
        <v>388</v>
      </c>
    </row>
    <row r="131" spans="2:29" s="693" customFormat="1" ht="20.100000000000001" customHeight="1" x14ac:dyDescent="0.35">
      <c r="B131" s="689">
        <v>0.375</v>
      </c>
      <c r="C131" s="690">
        <v>1</v>
      </c>
      <c r="D131" s="691">
        <f>Section4Draft!E49</f>
        <v>0</v>
      </c>
      <c r="E131" s="691">
        <f>Section4Draft!F49</f>
        <v>0</v>
      </c>
      <c r="F131" s="691">
        <f>Section4Draft!G49</f>
        <v>0</v>
      </c>
      <c r="G131" s="691">
        <f>Section4Draft!H49</f>
        <v>0</v>
      </c>
      <c r="H131" s="691">
        <f>Section4Draft!I49</f>
        <v>0</v>
      </c>
      <c r="I131" s="689">
        <v>0.375</v>
      </c>
      <c r="J131" s="690">
        <v>1</v>
      </c>
      <c r="K131" s="691">
        <f>Section4Draft!L49</f>
        <v>0</v>
      </c>
      <c r="L131" s="691">
        <f>Section4Draft!M49</f>
        <v>0</v>
      </c>
      <c r="M131" s="691">
        <f>Section4Draft!N49</f>
        <v>0</v>
      </c>
      <c r="N131" s="691" t="str">
        <f>Section4Draft!O49</f>
        <v>ARCH 308.01</v>
      </c>
      <c r="O131" s="692">
        <f>Section4Draft!P49</f>
        <v>0</v>
      </c>
      <c r="AC131" s="694" t="s">
        <v>389</v>
      </c>
    </row>
    <row r="132" spans="2:29" ht="20.100000000000001" customHeight="1" x14ac:dyDescent="0.35">
      <c r="B132" s="678"/>
      <c r="C132" s="685"/>
      <c r="D132" s="671" t="e">
        <f>VLOOKUP(D131,'Course List (program)'!$G$2:$L$100,2,FALSE)</f>
        <v>#N/A</v>
      </c>
      <c r="E132" s="671" t="e">
        <f>VLOOKUP(E131,'Course List (program)'!$G$2:$L$100,2,FALSE)</f>
        <v>#N/A</v>
      </c>
      <c r="F132" s="671" t="e">
        <f>VLOOKUP(F131,'Course List (program)'!$G$2:$L$100,2,FALSE)</f>
        <v>#N/A</v>
      </c>
      <c r="G132" s="671" t="e">
        <f>VLOOKUP(G131,'Course List (program)'!$G$2:$L$100,2,FALSE)</f>
        <v>#N/A</v>
      </c>
      <c r="H132" s="671" t="e">
        <f>VLOOKUP(H131,'Course List (program)'!$G$2:$L$100,2,FALSE)</f>
        <v>#N/A</v>
      </c>
      <c r="I132" s="678"/>
      <c r="J132" s="685"/>
      <c r="K132" s="671" t="e">
        <f>VLOOKUP(K131,'Course List (program)'!$G$2:$L$100,2,FALSE)</f>
        <v>#N/A</v>
      </c>
      <c r="L132" s="671" t="e">
        <f>VLOOKUP(L131,'Course List (program)'!$G$2:$L$100,2,FALSE)</f>
        <v>#N/A</v>
      </c>
      <c r="M132" s="671" t="e">
        <f>VLOOKUP(M131,'Course List (program)'!$G$2:$L$100,2,FALSE)</f>
        <v>#N/A</v>
      </c>
      <c r="N132" s="671" t="str">
        <f>VLOOKUP(N131,'Course List (program)'!$G$2:$L$100,2,FALSE)</f>
        <v>Architectural Psychology</v>
      </c>
      <c r="O132" s="673" t="e">
        <f>VLOOKUP(O131,'Course List (program)'!$G$2:$L$100,2,FALSE)</f>
        <v>#N/A</v>
      </c>
      <c r="AC132" s="669"/>
    </row>
    <row r="133" spans="2:29" ht="20.100000000000001" customHeight="1" x14ac:dyDescent="0.35">
      <c r="B133" s="678"/>
      <c r="C133" s="685"/>
      <c r="D133" s="671" t="e">
        <f>VLOOKUP(D131,'Course List (program)'!$G$2:$L$100,3,FALSE)</f>
        <v>#N/A</v>
      </c>
      <c r="E133" s="671" t="e">
        <f>VLOOKUP(E131,'Course List (program)'!$G$2:$L$100,3,FALSE)</f>
        <v>#N/A</v>
      </c>
      <c r="F133" s="671" t="e">
        <f>VLOOKUP(F131,'Course List (program)'!$G$2:$L$100,3,FALSE)</f>
        <v>#N/A</v>
      </c>
      <c r="G133" s="671" t="e">
        <f>VLOOKUP(G131,'Course List (program)'!$G$2:$L$100,3,FALSE)</f>
        <v>#N/A</v>
      </c>
      <c r="H133" s="671" t="e">
        <f>VLOOKUP(H131,'Course List (program)'!$G$2:$L$100,3,FALSE)</f>
        <v>#N/A</v>
      </c>
      <c r="I133" s="678"/>
      <c r="J133" s="685"/>
      <c r="K133" s="671" t="e">
        <f>VLOOKUP(K131,'Course List (program)'!$G$2:$L$100,3,FALSE)</f>
        <v>#N/A</v>
      </c>
      <c r="L133" s="671" t="e">
        <f>VLOOKUP(L131,'Course List (program)'!$G$2:$L$100,3,FALSE)</f>
        <v>#N/A</v>
      </c>
      <c r="M133" s="671" t="e">
        <f>VLOOKUP(M131,'Course List (program)'!$G$2:$L$100,3,FALSE)</f>
        <v>#N/A</v>
      </c>
      <c r="N133" s="671" t="str">
        <f>VLOOKUP(N131,'Course List (program)'!$G$2:$L$100,3,FALSE)</f>
        <v>Yrd. Doç. Dr. Mari ITO ALPTÜRER</v>
      </c>
      <c r="O133" s="673" t="e">
        <f>VLOOKUP(O131,'Course List (program)'!$G$2:$L$100,3,FALSE)</f>
        <v>#N/A</v>
      </c>
      <c r="AC133" s="669"/>
    </row>
    <row r="134" spans="2:29" ht="20.100000000000001" customHeight="1" x14ac:dyDescent="0.35">
      <c r="B134" s="679"/>
      <c r="C134" s="686"/>
      <c r="D134" s="672" t="e">
        <f>VLOOKUP(D131,'Course List (program)'!$G$2:$L$100,6,FALSE)</f>
        <v>#N/A</v>
      </c>
      <c r="E134" s="672" t="e">
        <f>VLOOKUP(E131,'Course List (program)'!$G$2:$L$100,6,FALSE)</f>
        <v>#N/A</v>
      </c>
      <c r="F134" s="672" t="e">
        <f>VLOOKUP(F131,'Course List (program)'!$G$2:$L$100,6,FALSE)</f>
        <v>#N/A</v>
      </c>
      <c r="G134" s="672" t="e">
        <f>VLOOKUP(G131,'Course List (program)'!$G$2:$L$100,6,FALSE)</f>
        <v>#N/A</v>
      </c>
      <c r="H134" s="672" t="e">
        <f>VLOOKUP(H131,'Course List (program)'!$G$2:$L$100,6,FALSE)</f>
        <v>#N/A</v>
      </c>
      <c r="I134" s="679"/>
      <c r="J134" s="686"/>
      <c r="K134" s="672" t="e">
        <f>VLOOKUP(K131,'Course List (program)'!$G$2:$L$100,6,FALSE)</f>
        <v>#N/A</v>
      </c>
      <c r="L134" s="672" t="e">
        <f>VLOOKUP(L131,'Course List (program)'!$G$2:$L$100,6,FALSE)</f>
        <v>#N/A</v>
      </c>
      <c r="M134" s="672" t="e">
        <f>VLOOKUP(M131,'Course List (program)'!$G$2:$L$100,6,FALSE)</f>
        <v>#N/A</v>
      </c>
      <c r="N134" s="672">
        <f>VLOOKUP(N131,'Course List (program)'!$G$2:$L$100,6,FALSE)</f>
        <v>0</v>
      </c>
      <c r="O134" s="674" t="e">
        <f>VLOOKUP(O131,'Course List (program)'!$G$2:$L$100,6,FALSE)</f>
        <v>#N/A</v>
      </c>
      <c r="AC134" s="669" t="s">
        <v>390</v>
      </c>
    </row>
    <row r="135" spans="2:29" s="693" customFormat="1" ht="20.100000000000001" customHeight="1" x14ac:dyDescent="0.35">
      <c r="B135" s="689">
        <v>0.41666666666666669</v>
      </c>
      <c r="C135" s="690">
        <v>2</v>
      </c>
      <c r="D135" s="691">
        <f>Section4Draft!E51</f>
        <v>0</v>
      </c>
      <c r="E135" s="691">
        <f>Section4Draft!F51</f>
        <v>0</v>
      </c>
      <c r="F135" s="691">
        <f>Section4Draft!G51</f>
        <v>0</v>
      </c>
      <c r="G135" s="691">
        <f>Section4Draft!H51</f>
        <v>0</v>
      </c>
      <c r="H135" s="691">
        <f>Section4Draft!I51</f>
        <v>0</v>
      </c>
      <c r="I135" s="689">
        <v>0.41666666666666669</v>
      </c>
      <c r="J135" s="690">
        <v>2</v>
      </c>
      <c r="K135" s="691">
        <f>Section4Draft!L51</f>
        <v>0</v>
      </c>
      <c r="L135" s="691">
        <f>Section4Draft!M51</f>
        <v>0</v>
      </c>
      <c r="M135" s="691">
        <f>Section4Draft!N51</f>
        <v>0</v>
      </c>
      <c r="N135" s="691" t="str">
        <f>Section4Draft!O51</f>
        <v>ARCH 308.01</v>
      </c>
      <c r="O135" s="692">
        <f>Section4Draft!P51</f>
        <v>0</v>
      </c>
      <c r="AC135" s="694" t="s">
        <v>391</v>
      </c>
    </row>
    <row r="136" spans="2:29" ht="20.100000000000001" customHeight="1" x14ac:dyDescent="0.35">
      <c r="B136" s="679"/>
      <c r="C136" s="686"/>
      <c r="D136" s="671" t="e">
        <f>VLOOKUP(D135,'Course List (program)'!$G$2:$L$100,2,FALSE)</f>
        <v>#N/A</v>
      </c>
      <c r="E136" s="671" t="e">
        <f>VLOOKUP(E135,'Course List (program)'!$G$2:$L$100,2,FALSE)</f>
        <v>#N/A</v>
      </c>
      <c r="F136" s="671" t="e">
        <f>VLOOKUP(F135,'Course List (program)'!$G$2:$L$100,2,FALSE)</f>
        <v>#N/A</v>
      </c>
      <c r="G136" s="671" t="e">
        <f>VLOOKUP(G135,'Course List (program)'!$G$2:$L$100,2,FALSE)</f>
        <v>#N/A</v>
      </c>
      <c r="H136" s="671" t="e">
        <f>VLOOKUP(H135,'Course List (program)'!$G$2:$L$100,2,FALSE)</f>
        <v>#N/A</v>
      </c>
      <c r="I136" s="679"/>
      <c r="J136" s="686"/>
      <c r="K136" s="671" t="e">
        <f>VLOOKUP(K135,'Course List (program)'!$G$2:$L$100,2,FALSE)</f>
        <v>#N/A</v>
      </c>
      <c r="L136" s="671" t="e">
        <f>VLOOKUP(L135,'Course List (program)'!$G$2:$L$100,2,FALSE)</f>
        <v>#N/A</v>
      </c>
      <c r="M136" s="671" t="e">
        <f>VLOOKUP(M135,'Course List (program)'!$G$2:$L$100,2,FALSE)</f>
        <v>#N/A</v>
      </c>
      <c r="N136" s="671" t="str">
        <f>VLOOKUP(N135,'Course List (program)'!$G$2:$L$100,2,FALSE)</f>
        <v>Architectural Psychology</v>
      </c>
      <c r="O136" s="673" t="e">
        <f>VLOOKUP(O135,'Course List (program)'!$G$2:$L$100,2,FALSE)</f>
        <v>#N/A</v>
      </c>
    </row>
    <row r="137" spans="2:29" ht="20.100000000000001" customHeight="1" x14ac:dyDescent="0.35">
      <c r="B137" s="680"/>
      <c r="C137" s="685"/>
      <c r="D137" s="671" t="e">
        <f>VLOOKUP(D135,'Course List (program)'!$G$2:$L$100,3,FALSE)</f>
        <v>#N/A</v>
      </c>
      <c r="E137" s="671" t="e">
        <f>VLOOKUP(E135,'Course List (program)'!$G$2:$L$100,3,FALSE)</f>
        <v>#N/A</v>
      </c>
      <c r="F137" s="671" t="e">
        <f>VLOOKUP(F135,'Course List (program)'!$G$2:$L$100,3,FALSE)</f>
        <v>#N/A</v>
      </c>
      <c r="G137" s="671" t="e">
        <f>VLOOKUP(G135,'Course List (program)'!$G$2:$L$100,3,FALSE)</f>
        <v>#N/A</v>
      </c>
      <c r="H137" s="671" t="e">
        <f>VLOOKUP(H135,'Course List (program)'!$G$2:$L$100,3,FALSE)</f>
        <v>#N/A</v>
      </c>
      <c r="I137" s="680"/>
      <c r="J137" s="685"/>
      <c r="K137" s="671" t="e">
        <f>VLOOKUP(K135,'Course List (program)'!$G$2:$L$100,3,FALSE)</f>
        <v>#N/A</v>
      </c>
      <c r="L137" s="671" t="e">
        <f>VLOOKUP(L135,'Course List (program)'!$G$2:$L$100,3,FALSE)</f>
        <v>#N/A</v>
      </c>
      <c r="M137" s="671" t="e">
        <f>VLOOKUP(M135,'Course List (program)'!$G$2:$L$100,3,FALSE)</f>
        <v>#N/A</v>
      </c>
      <c r="N137" s="671" t="str">
        <f>VLOOKUP(N135,'Course List (program)'!$G$2:$L$100,3,FALSE)</f>
        <v>Yrd. Doç. Dr. Mari ITO ALPTÜRER</v>
      </c>
      <c r="O137" s="673" t="e">
        <f>VLOOKUP(O135,'Course List (program)'!$G$2:$L$100,3,FALSE)</f>
        <v>#N/A</v>
      </c>
    </row>
    <row r="138" spans="2:29" ht="20.100000000000001" customHeight="1" x14ac:dyDescent="0.35">
      <c r="B138" s="680"/>
      <c r="C138" s="685"/>
      <c r="D138" s="672" t="e">
        <f>VLOOKUP(D135,'Course List (program)'!$G$2:$L$100,6,FALSE)</f>
        <v>#N/A</v>
      </c>
      <c r="E138" s="672" t="e">
        <f>VLOOKUP(E135,'Course List (program)'!$G$2:$L$100,6,FALSE)</f>
        <v>#N/A</v>
      </c>
      <c r="F138" s="672" t="e">
        <f>VLOOKUP(F135,'Course List (program)'!$G$2:$L$100,6,FALSE)</f>
        <v>#N/A</v>
      </c>
      <c r="G138" s="672" t="e">
        <f>VLOOKUP(G135,'Course List (program)'!$G$2:$L$100,6,FALSE)</f>
        <v>#N/A</v>
      </c>
      <c r="H138" s="672" t="e">
        <f>VLOOKUP(H135,'Course List (program)'!$G$2:$L$100,6,FALSE)</f>
        <v>#N/A</v>
      </c>
      <c r="I138" s="680"/>
      <c r="J138" s="685"/>
      <c r="K138" s="672" t="e">
        <f>VLOOKUP(K135,'Course List (program)'!$G$2:$L$100,6,FALSE)</f>
        <v>#N/A</v>
      </c>
      <c r="L138" s="672" t="e">
        <f>VLOOKUP(L135,'Course List (program)'!$G$2:$L$100,6,FALSE)</f>
        <v>#N/A</v>
      </c>
      <c r="M138" s="672" t="e">
        <f>VLOOKUP(M135,'Course List (program)'!$G$2:$L$100,6,FALSE)</f>
        <v>#N/A</v>
      </c>
      <c r="N138" s="672">
        <f>VLOOKUP(N135,'Course List (program)'!$G$2:$L$100,6,FALSE)</f>
        <v>0</v>
      </c>
      <c r="O138" s="674" t="e">
        <f>VLOOKUP(O135,'Course List (program)'!$G$2:$L$100,6,FALSE)</f>
        <v>#N/A</v>
      </c>
    </row>
    <row r="139" spans="2:29" s="693" customFormat="1" ht="20.100000000000001" customHeight="1" x14ac:dyDescent="0.35">
      <c r="B139" s="689">
        <v>0.45833333333333331</v>
      </c>
      <c r="C139" s="690">
        <v>3</v>
      </c>
      <c r="D139" s="691">
        <f>Section4Draft!E53</f>
        <v>0</v>
      </c>
      <c r="E139" s="691">
        <f>Section4Draft!F53</f>
        <v>0</v>
      </c>
      <c r="F139" s="691">
        <f>Section4Draft!G53</f>
        <v>0</v>
      </c>
      <c r="G139" s="691">
        <f>Section4Draft!H53</f>
        <v>0</v>
      </c>
      <c r="H139" s="691">
        <f>Section4Draft!I53</f>
        <v>0</v>
      </c>
      <c r="I139" s="689">
        <v>0.45833333333333331</v>
      </c>
      <c r="J139" s="690">
        <v>3</v>
      </c>
      <c r="K139" s="691">
        <f>Section4Draft!L53</f>
        <v>0</v>
      </c>
      <c r="L139" s="691">
        <f>Section4Draft!M53</f>
        <v>0</v>
      </c>
      <c r="M139" s="691">
        <f>Section4Draft!N53</f>
        <v>0</v>
      </c>
      <c r="N139" s="691" t="str">
        <f>Section4Draft!O53</f>
        <v>ARCH 308.01</v>
      </c>
      <c r="O139" s="692">
        <f>Section4Draft!P53</f>
        <v>0</v>
      </c>
    </row>
    <row r="140" spans="2:29" ht="20.100000000000001" customHeight="1" x14ac:dyDescent="0.35">
      <c r="B140" s="679"/>
      <c r="C140" s="686"/>
      <c r="D140" s="671" t="e">
        <f>VLOOKUP(D139,'Course List (program)'!$G$2:$L$100,2,FALSE)</f>
        <v>#N/A</v>
      </c>
      <c r="E140" s="671" t="e">
        <f>VLOOKUP(E139,'Course List (program)'!$G$2:$L$100,2,FALSE)</f>
        <v>#N/A</v>
      </c>
      <c r="F140" s="671" t="e">
        <f>VLOOKUP(F139,'Course List (program)'!$G$2:$L$100,2,FALSE)</f>
        <v>#N/A</v>
      </c>
      <c r="G140" s="671" t="e">
        <f>VLOOKUP(G139,'Course List (program)'!$G$2:$L$100,2,FALSE)</f>
        <v>#N/A</v>
      </c>
      <c r="H140" s="671" t="e">
        <f>VLOOKUP(H139,'Course List (program)'!$G$2:$L$100,2,FALSE)</f>
        <v>#N/A</v>
      </c>
      <c r="I140" s="679"/>
      <c r="J140" s="686"/>
      <c r="K140" s="671" t="e">
        <f>VLOOKUP(K139,'Course List (program)'!$G$2:$L$100,2,FALSE)</f>
        <v>#N/A</v>
      </c>
      <c r="L140" s="671" t="e">
        <f>VLOOKUP(L139,'Course List (program)'!$G$2:$L$100,2,FALSE)</f>
        <v>#N/A</v>
      </c>
      <c r="M140" s="671" t="e">
        <f>VLOOKUP(M139,'Course List (program)'!$G$2:$L$100,2,FALSE)</f>
        <v>#N/A</v>
      </c>
      <c r="N140" s="671" t="str">
        <f>VLOOKUP(N139,'Course List (program)'!$G$2:$L$100,2,FALSE)</f>
        <v>Architectural Psychology</v>
      </c>
      <c r="O140" s="673" t="e">
        <f>VLOOKUP(O139,'Course List (program)'!$G$2:$L$100,2,FALSE)</f>
        <v>#N/A</v>
      </c>
    </row>
    <row r="141" spans="2:29" ht="20.100000000000001" customHeight="1" x14ac:dyDescent="0.35">
      <c r="B141" s="680"/>
      <c r="C141" s="685"/>
      <c r="D141" s="671" t="e">
        <f>VLOOKUP(D139,'Course List (program)'!$G$2:$L$100,3,FALSE)</f>
        <v>#N/A</v>
      </c>
      <c r="E141" s="671" t="e">
        <f>VLOOKUP(E139,'Course List (program)'!$G$2:$L$100,3,FALSE)</f>
        <v>#N/A</v>
      </c>
      <c r="F141" s="671" t="e">
        <f>VLOOKUP(F139,'Course List (program)'!$G$2:$L$100,3,FALSE)</f>
        <v>#N/A</v>
      </c>
      <c r="G141" s="671" t="e">
        <f>VLOOKUP(G139,'Course List (program)'!$G$2:$L$100,3,FALSE)</f>
        <v>#N/A</v>
      </c>
      <c r="H141" s="671" t="e">
        <f>VLOOKUP(H139,'Course List (program)'!$G$2:$L$100,3,FALSE)</f>
        <v>#N/A</v>
      </c>
      <c r="I141" s="680"/>
      <c r="J141" s="685"/>
      <c r="K141" s="671" t="e">
        <f>VLOOKUP(K139,'Course List (program)'!$G$2:$L$100,3,FALSE)</f>
        <v>#N/A</v>
      </c>
      <c r="L141" s="671" t="e">
        <f>VLOOKUP(L139,'Course List (program)'!$G$2:$L$100,3,FALSE)</f>
        <v>#N/A</v>
      </c>
      <c r="M141" s="671" t="e">
        <f>VLOOKUP(M139,'Course List (program)'!$G$2:$L$100,3,FALSE)</f>
        <v>#N/A</v>
      </c>
      <c r="N141" s="671" t="str">
        <f>VLOOKUP(N139,'Course List (program)'!$G$2:$L$100,3,FALSE)</f>
        <v>Yrd. Doç. Dr. Mari ITO ALPTÜRER</v>
      </c>
      <c r="O141" s="673" t="e">
        <f>VLOOKUP(O139,'Course List (program)'!$G$2:$L$100,3,FALSE)</f>
        <v>#N/A</v>
      </c>
    </row>
    <row r="142" spans="2:29" ht="20.100000000000001" customHeight="1" x14ac:dyDescent="0.35">
      <c r="B142" s="680"/>
      <c r="C142" s="685"/>
      <c r="D142" s="672" t="e">
        <f>VLOOKUP(D139,'Course List (program)'!$G$2:$L$100,6,FALSE)</f>
        <v>#N/A</v>
      </c>
      <c r="E142" s="672" t="e">
        <f>VLOOKUP(E139,'Course List (program)'!$G$2:$L$100,6,FALSE)</f>
        <v>#N/A</v>
      </c>
      <c r="F142" s="672" t="e">
        <f>VLOOKUP(F139,'Course List (program)'!$G$2:$L$100,6,FALSE)</f>
        <v>#N/A</v>
      </c>
      <c r="G142" s="672" t="e">
        <f>VLOOKUP(G139,'Course List (program)'!$G$2:$L$100,6,FALSE)</f>
        <v>#N/A</v>
      </c>
      <c r="H142" s="672" t="e">
        <f>VLOOKUP(H139,'Course List (program)'!$G$2:$L$100,6,FALSE)</f>
        <v>#N/A</v>
      </c>
      <c r="I142" s="680"/>
      <c r="J142" s="685"/>
      <c r="K142" s="672" t="e">
        <f>VLOOKUP(K139,'Course List (program)'!$G$2:$L$100,6,FALSE)</f>
        <v>#N/A</v>
      </c>
      <c r="L142" s="672" t="e">
        <f>VLOOKUP(L139,'Course List (program)'!$G$2:$L$100,6,FALSE)</f>
        <v>#N/A</v>
      </c>
      <c r="M142" s="672" t="e">
        <f>VLOOKUP(M139,'Course List (program)'!$G$2:$L$100,6,FALSE)</f>
        <v>#N/A</v>
      </c>
      <c r="N142" s="672">
        <f>VLOOKUP(N139,'Course List (program)'!$G$2:$L$100,6,FALSE)</f>
        <v>0</v>
      </c>
      <c r="O142" s="674" t="e">
        <f>VLOOKUP(O139,'Course List (program)'!$G$2:$L$100,6,FALSE)</f>
        <v>#N/A</v>
      </c>
    </row>
    <row r="143" spans="2:29" s="693" customFormat="1" ht="20.100000000000001" customHeight="1" x14ac:dyDescent="0.35">
      <c r="B143" s="689">
        <v>0.5</v>
      </c>
      <c r="C143" s="690">
        <v>4</v>
      </c>
      <c r="D143" s="691">
        <f>Section4Draft!E55</f>
        <v>0</v>
      </c>
      <c r="E143" s="691">
        <f>Section4Draft!F55</f>
        <v>0</v>
      </c>
      <c r="F143" s="691">
        <f>Section4Draft!G55</f>
        <v>0</v>
      </c>
      <c r="G143" s="691">
        <f>Section4Draft!H55</f>
        <v>0</v>
      </c>
      <c r="H143" s="691">
        <f>Section4Draft!I55</f>
        <v>0</v>
      </c>
      <c r="I143" s="689">
        <v>0.5</v>
      </c>
      <c r="J143" s="690">
        <v>4</v>
      </c>
      <c r="K143" s="691">
        <f>Section4Draft!L55</f>
        <v>0</v>
      </c>
      <c r="L143" s="691">
        <f>Section4Draft!M55</f>
        <v>0</v>
      </c>
      <c r="M143" s="691">
        <f>Section4Draft!N55</f>
        <v>0</v>
      </c>
      <c r="N143" s="691">
        <f>Section4Draft!O55</f>
        <v>0</v>
      </c>
      <c r="O143" s="692">
        <f>Section4Draft!P55</f>
        <v>0</v>
      </c>
    </row>
    <row r="144" spans="2:29" ht="20.100000000000001" customHeight="1" x14ac:dyDescent="0.35">
      <c r="B144" s="679"/>
      <c r="C144" s="686"/>
      <c r="D144" s="671" t="e">
        <f>VLOOKUP(D143,'Course List (program)'!$G$2:$L$100,2,FALSE)</f>
        <v>#N/A</v>
      </c>
      <c r="E144" s="671" t="e">
        <f>VLOOKUP(E143,'Course List (program)'!$G$2:$L$100,2,FALSE)</f>
        <v>#N/A</v>
      </c>
      <c r="F144" s="671" t="e">
        <f>VLOOKUP(F143,'Course List (program)'!$G$2:$L$100,2,FALSE)</f>
        <v>#N/A</v>
      </c>
      <c r="G144" s="671" t="e">
        <f>VLOOKUP(G143,'Course List (program)'!$G$2:$L$100,2,FALSE)</f>
        <v>#N/A</v>
      </c>
      <c r="H144" s="671" t="e">
        <f>VLOOKUP(H143,'Course List (program)'!$G$2:$L$100,2,FALSE)</f>
        <v>#N/A</v>
      </c>
      <c r="I144" s="679"/>
      <c r="J144" s="686"/>
      <c r="K144" s="671" t="e">
        <f>VLOOKUP(K143,'Course List (program)'!$G$2:$L$100,2,FALSE)</f>
        <v>#N/A</v>
      </c>
      <c r="L144" s="671" t="e">
        <f>VLOOKUP(L143,'Course List (program)'!$G$2:$L$100,2,FALSE)</f>
        <v>#N/A</v>
      </c>
      <c r="M144" s="671" t="e">
        <f>VLOOKUP(M143,'Course List (program)'!$G$2:$L$100,2,FALSE)</f>
        <v>#N/A</v>
      </c>
      <c r="N144" s="671" t="e">
        <f>VLOOKUP(N143,'Course List (program)'!$G$2:$L$100,2,FALSE)</f>
        <v>#N/A</v>
      </c>
      <c r="O144" s="673" t="e">
        <f>VLOOKUP(O143,'Course List (program)'!$G$2:$L$100,2,FALSE)</f>
        <v>#N/A</v>
      </c>
    </row>
    <row r="145" spans="2:15" ht="20.100000000000001" customHeight="1" x14ac:dyDescent="0.35">
      <c r="B145" s="680"/>
      <c r="C145" s="685"/>
      <c r="D145" s="671" t="e">
        <f>VLOOKUP(D143,'Course List (program)'!$G$2:$L$100,3,FALSE)</f>
        <v>#N/A</v>
      </c>
      <c r="E145" s="671" t="e">
        <f>VLOOKUP(E143,'Course List (program)'!$G$2:$L$100,3,FALSE)</f>
        <v>#N/A</v>
      </c>
      <c r="F145" s="671" t="e">
        <f>VLOOKUP(F143,'Course List (program)'!$G$2:$L$100,3,FALSE)</f>
        <v>#N/A</v>
      </c>
      <c r="G145" s="671" t="e">
        <f>VLOOKUP(G143,'Course List (program)'!$G$2:$L$100,3,FALSE)</f>
        <v>#N/A</v>
      </c>
      <c r="H145" s="671" t="e">
        <f>VLOOKUP(H143,'Course List (program)'!$G$2:$L$100,3,FALSE)</f>
        <v>#N/A</v>
      </c>
      <c r="I145" s="680"/>
      <c r="J145" s="685"/>
      <c r="K145" s="671" t="e">
        <f>VLOOKUP(K143,'Course List (program)'!$G$2:$L$100,3,FALSE)</f>
        <v>#N/A</v>
      </c>
      <c r="L145" s="671" t="e">
        <f>VLOOKUP(L143,'Course List (program)'!$G$2:$L$100,3,FALSE)</f>
        <v>#N/A</v>
      </c>
      <c r="M145" s="671" t="e">
        <f>VLOOKUP(M143,'Course List (program)'!$G$2:$L$100,3,FALSE)</f>
        <v>#N/A</v>
      </c>
      <c r="N145" s="671" t="e">
        <f>VLOOKUP(N143,'Course List (program)'!$G$2:$L$100,3,FALSE)</f>
        <v>#N/A</v>
      </c>
      <c r="O145" s="673" t="e">
        <f>VLOOKUP(O143,'Course List (program)'!$G$2:$L$100,3,FALSE)</f>
        <v>#N/A</v>
      </c>
    </row>
    <row r="146" spans="2:15" ht="20.100000000000001" customHeight="1" x14ac:dyDescent="0.35">
      <c r="B146" s="680"/>
      <c r="C146" s="685"/>
      <c r="D146" s="672" t="e">
        <f>VLOOKUP(D143,'Course List (program)'!$G$2:$L$100,6,FALSE)</f>
        <v>#N/A</v>
      </c>
      <c r="E146" s="672" t="e">
        <f>VLOOKUP(E143,'Course List (program)'!$G$2:$L$100,6,FALSE)</f>
        <v>#N/A</v>
      </c>
      <c r="F146" s="672" t="e">
        <f>VLOOKUP(F143,'Course List (program)'!$G$2:$L$100,6,FALSE)</f>
        <v>#N/A</v>
      </c>
      <c r="G146" s="672" t="e">
        <f>VLOOKUP(G143,'Course List (program)'!$G$2:$L$100,6,FALSE)</f>
        <v>#N/A</v>
      </c>
      <c r="H146" s="672" t="e">
        <f>VLOOKUP(H143,'Course List (program)'!$G$2:$L$100,6,FALSE)</f>
        <v>#N/A</v>
      </c>
      <c r="I146" s="680"/>
      <c r="J146" s="685"/>
      <c r="K146" s="672" t="e">
        <f>VLOOKUP(K143,'Course List (program)'!$G$2:$L$100,6,FALSE)</f>
        <v>#N/A</v>
      </c>
      <c r="L146" s="672" t="e">
        <f>VLOOKUP(L143,'Course List (program)'!$G$2:$L$100,6,FALSE)</f>
        <v>#N/A</v>
      </c>
      <c r="M146" s="672" t="e">
        <f>VLOOKUP(M143,'Course List (program)'!$G$2:$L$100,6,FALSE)</f>
        <v>#N/A</v>
      </c>
      <c r="N146" s="672" t="e">
        <f>VLOOKUP(N143,'Course List (program)'!$G$2:$L$100,6,FALSE)</f>
        <v>#N/A</v>
      </c>
      <c r="O146" s="674" t="e">
        <f>VLOOKUP(O143,'Course List (program)'!$G$2:$L$100,6,FALSE)</f>
        <v>#N/A</v>
      </c>
    </row>
    <row r="147" spans="2:15" s="693" customFormat="1" ht="20.100000000000001" customHeight="1" x14ac:dyDescent="0.35">
      <c r="B147" s="695">
        <v>2.375</v>
      </c>
      <c r="C147" s="696">
        <v>5</v>
      </c>
      <c r="D147" s="691">
        <f>Section4Draft!E57</f>
        <v>0</v>
      </c>
      <c r="E147" s="691">
        <f>Section4Draft!F57</f>
        <v>0</v>
      </c>
      <c r="F147" s="691">
        <f>Section4Draft!G57</f>
        <v>0</v>
      </c>
      <c r="G147" s="691">
        <f>Section4Draft!H57</f>
        <v>0</v>
      </c>
      <c r="H147" s="691">
        <f>Section4Draft!I57</f>
        <v>0</v>
      </c>
      <c r="I147" s="695">
        <v>2.375</v>
      </c>
      <c r="J147" s="696">
        <v>5</v>
      </c>
      <c r="K147" s="691">
        <f>Section4Draft!L57</f>
        <v>0</v>
      </c>
      <c r="L147" s="691">
        <f>Section4Draft!M57</f>
        <v>0</v>
      </c>
      <c r="M147" s="691">
        <f>Section4Draft!N57</f>
        <v>0</v>
      </c>
      <c r="N147" s="691">
        <f>Section4Draft!O57</f>
        <v>0</v>
      </c>
      <c r="O147" s="692">
        <f>Section4Draft!P57</f>
        <v>0</v>
      </c>
    </row>
    <row r="148" spans="2:15" ht="20.100000000000001" customHeight="1" x14ac:dyDescent="0.35">
      <c r="B148" s="679"/>
      <c r="C148" s="686"/>
      <c r="D148" s="671" t="e">
        <f>VLOOKUP(D147,'Course List (program)'!$G$2:$L$100,2,FALSE)</f>
        <v>#N/A</v>
      </c>
      <c r="E148" s="671" t="e">
        <f>VLOOKUP(E147,'Course List (program)'!$G$2:$L$100,2,FALSE)</f>
        <v>#N/A</v>
      </c>
      <c r="F148" s="671" t="e">
        <f>VLOOKUP(F147,'Course List (program)'!$G$2:$L$100,2,FALSE)</f>
        <v>#N/A</v>
      </c>
      <c r="G148" s="671" t="e">
        <f>VLOOKUP(G147,'Course List (program)'!$G$2:$L$100,2,FALSE)</f>
        <v>#N/A</v>
      </c>
      <c r="H148" s="671" t="e">
        <f>VLOOKUP(H147,'Course List (program)'!$G$2:$L$100,2,FALSE)</f>
        <v>#N/A</v>
      </c>
      <c r="I148" s="679"/>
      <c r="J148" s="686"/>
      <c r="K148" s="671" t="e">
        <f>VLOOKUP(K147,'Course List (program)'!$G$2:$L$100,2,FALSE)</f>
        <v>#N/A</v>
      </c>
      <c r="L148" s="671" t="e">
        <f>VLOOKUP(L147,'Course List (program)'!$G$2:$L$100,2,FALSE)</f>
        <v>#N/A</v>
      </c>
      <c r="M148" s="671" t="e">
        <f>VLOOKUP(M147,'Course List (program)'!$G$2:$L$100,2,FALSE)</f>
        <v>#N/A</v>
      </c>
      <c r="N148" s="671" t="e">
        <f>VLOOKUP(N147,'Course List (program)'!$G$2:$L$100,2,FALSE)</f>
        <v>#N/A</v>
      </c>
      <c r="O148" s="673" t="e">
        <f>VLOOKUP(O147,'Course List (program)'!$G$2:$L$100,2,FALSE)</f>
        <v>#N/A</v>
      </c>
    </row>
    <row r="149" spans="2:15" ht="20.100000000000001" customHeight="1" x14ac:dyDescent="0.35">
      <c r="B149" s="680"/>
      <c r="C149" s="685"/>
      <c r="D149" s="671" t="e">
        <f>VLOOKUP(D147,'Course List (program)'!$G$2:$L$100,3,FALSE)</f>
        <v>#N/A</v>
      </c>
      <c r="E149" s="671" t="e">
        <f>VLOOKUP(E147,'Course List (program)'!$G$2:$L$100,3,FALSE)</f>
        <v>#N/A</v>
      </c>
      <c r="F149" s="671" t="e">
        <f>VLOOKUP(F147,'Course List (program)'!$G$2:$L$100,3,FALSE)</f>
        <v>#N/A</v>
      </c>
      <c r="G149" s="671" t="e">
        <f>VLOOKUP(G147,'Course List (program)'!$G$2:$L$100,3,FALSE)</f>
        <v>#N/A</v>
      </c>
      <c r="H149" s="671" t="e">
        <f>VLOOKUP(H147,'Course List (program)'!$G$2:$L$100,3,FALSE)</f>
        <v>#N/A</v>
      </c>
      <c r="I149" s="680"/>
      <c r="J149" s="685"/>
      <c r="K149" s="671" t="e">
        <f>VLOOKUP(K147,'Course List (program)'!$G$2:$L$100,3,FALSE)</f>
        <v>#N/A</v>
      </c>
      <c r="L149" s="671" t="e">
        <f>VLOOKUP(L147,'Course List (program)'!$G$2:$L$100,3,FALSE)</f>
        <v>#N/A</v>
      </c>
      <c r="M149" s="671" t="e">
        <f>VLOOKUP(M147,'Course List (program)'!$G$2:$L$100,3,FALSE)</f>
        <v>#N/A</v>
      </c>
      <c r="N149" s="671" t="e">
        <f>VLOOKUP(N147,'Course List (program)'!$G$2:$L$100,3,FALSE)</f>
        <v>#N/A</v>
      </c>
      <c r="O149" s="673" t="e">
        <f>VLOOKUP(O147,'Course List (program)'!$G$2:$L$100,3,FALSE)</f>
        <v>#N/A</v>
      </c>
    </row>
    <row r="150" spans="2:15" ht="20.100000000000001" customHeight="1" x14ac:dyDescent="0.35">
      <c r="B150" s="680"/>
      <c r="C150" s="685"/>
      <c r="D150" s="672" t="e">
        <f>VLOOKUP(D147,'Course List (program)'!$G$2:$L$100,6,FALSE)</f>
        <v>#N/A</v>
      </c>
      <c r="E150" s="672" t="e">
        <f>VLOOKUP(E147,'Course List (program)'!$G$2:$L$100,6,FALSE)</f>
        <v>#N/A</v>
      </c>
      <c r="F150" s="672" t="e">
        <f>VLOOKUP(F147,'Course List (program)'!$G$2:$L$100,6,FALSE)</f>
        <v>#N/A</v>
      </c>
      <c r="G150" s="672" t="e">
        <f>VLOOKUP(G147,'Course List (program)'!$G$2:$L$100,6,FALSE)</f>
        <v>#N/A</v>
      </c>
      <c r="H150" s="672" t="e">
        <f>VLOOKUP(H147,'Course List (program)'!$G$2:$L$100,6,FALSE)</f>
        <v>#N/A</v>
      </c>
      <c r="I150" s="680"/>
      <c r="J150" s="685"/>
      <c r="K150" s="672" t="e">
        <f>VLOOKUP(K147,'Course List (program)'!$G$2:$L$100,6,FALSE)</f>
        <v>#N/A</v>
      </c>
      <c r="L150" s="672" t="e">
        <f>VLOOKUP(L147,'Course List (program)'!$G$2:$L$100,6,FALSE)</f>
        <v>#N/A</v>
      </c>
      <c r="M150" s="672" t="e">
        <f>VLOOKUP(M147,'Course List (program)'!$G$2:$L$100,6,FALSE)</f>
        <v>#N/A</v>
      </c>
      <c r="N150" s="672" t="e">
        <f>VLOOKUP(N147,'Course List (program)'!$G$2:$L$100,6,FALSE)</f>
        <v>#N/A</v>
      </c>
      <c r="O150" s="674" t="e">
        <f>VLOOKUP(O147,'Course List (program)'!$G$2:$L$100,6,FALSE)</f>
        <v>#N/A</v>
      </c>
    </row>
    <row r="151" spans="2:15" s="693" customFormat="1" ht="20.100000000000001" customHeight="1" x14ac:dyDescent="0.35">
      <c r="B151" s="689">
        <v>0.58333333333333337</v>
      </c>
      <c r="C151" s="690">
        <v>6</v>
      </c>
      <c r="D151" s="691">
        <f>Section4Draft!E59</f>
        <v>0</v>
      </c>
      <c r="E151" s="691">
        <f>Section4Draft!F59</f>
        <v>0</v>
      </c>
      <c r="F151" s="691">
        <f>Section4Draft!G59</f>
        <v>0</v>
      </c>
      <c r="G151" s="691">
        <f>Section4Draft!H59</f>
        <v>0</v>
      </c>
      <c r="H151" s="691">
        <f>Section4Draft!I59</f>
        <v>0</v>
      </c>
      <c r="I151" s="689">
        <v>0.58333333333333337</v>
      </c>
      <c r="J151" s="690">
        <v>6</v>
      </c>
      <c r="K151" s="691">
        <f>Section4Draft!L59</f>
        <v>0</v>
      </c>
      <c r="L151" s="691">
        <f>Section4Draft!M59</f>
        <v>0</v>
      </c>
      <c r="M151" s="691">
        <f>Section4Draft!N59</f>
        <v>0</v>
      </c>
      <c r="N151" s="691">
        <f>Section4Draft!O59</f>
        <v>0</v>
      </c>
      <c r="O151" s="692">
        <f>Section4Draft!P59</f>
        <v>0</v>
      </c>
    </row>
    <row r="152" spans="2:15" ht="20.100000000000001" customHeight="1" x14ac:dyDescent="0.35">
      <c r="B152" s="679"/>
      <c r="C152" s="686"/>
      <c r="D152" s="671" t="e">
        <f>VLOOKUP(D151,'Course List (program)'!$G$2:$L$100,2,FALSE)</f>
        <v>#N/A</v>
      </c>
      <c r="E152" s="671" t="e">
        <f>VLOOKUP(E151,'Course List (program)'!$G$2:$L$100,2,FALSE)</f>
        <v>#N/A</v>
      </c>
      <c r="F152" s="671" t="e">
        <f>VLOOKUP(F151,'Course List (program)'!$G$2:$L$100,2,FALSE)</f>
        <v>#N/A</v>
      </c>
      <c r="G152" s="671" t="e">
        <f>VLOOKUP(G151,'Course List (program)'!$G$2:$L$100,2,FALSE)</f>
        <v>#N/A</v>
      </c>
      <c r="H152" s="671" t="e">
        <f>VLOOKUP(H151,'Course List (program)'!$G$2:$L$100,2,FALSE)</f>
        <v>#N/A</v>
      </c>
      <c r="I152" s="679"/>
      <c r="J152" s="686"/>
      <c r="K152" s="671" t="e">
        <f>VLOOKUP(K151,'Course List (program)'!$G$2:$L$100,2,FALSE)</f>
        <v>#N/A</v>
      </c>
      <c r="L152" s="671" t="e">
        <f>VLOOKUP(L151,'Course List (program)'!$G$2:$L$100,2,FALSE)</f>
        <v>#N/A</v>
      </c>
      <c r="M152" s="671" t="e">
        <f>VLOOKUP(M151,'Course List (program)'!$G$2:$L$100,2,FALSE)</f>
        <v>#N/A</v>
      </c>
      <c r="N152" s="671" t="e">
        <f>VLOOKUP(N151,'Course List (program)'!$G$2:$L$100,2,FALSE)</f>
        <v>#N/A</v>
      </c>
      <c r="O152" s="673" t="e">
        <f>VLOOKUP(O151,'Course List (program)'!$G$2:$L$100,2,FALSE)</f>
        <v>#N/A</v>
      </c>
    </row>
    <row r="153" spans="2:15" ht="20.100000000000001" customHeight="1" x14ac:dyDescent="0.35">
      <c r="B153" s="680"/>
      <c r="C153" s="685"/>
      <c r="D153" s="671" t="e">
        <f>VLOOKUP(D151,'Course List (program)'!$G$2:$L$100,3,FALSE)</f>
        <v>#N/A</v>
      </c>
      <c r="E153" s="671" t="e">
        <f>VLOOKUP(E151,'Course List (program)'!$G$2:$L$100,3,FALSE)</f>
        <v>#N/A</v>
      </c>
      <c r="F153" s="671" t="e">
        <f>VLOOKUP(F151,'Course List (program)'!$G$2:$L$100,3,FALSE)</f>
        <v>#N/A</v>
      </c>
      <c r="G153" s="671" t="e">
        <f>VLOOKUP(G151,'Course List (program)'!$G$2:$L$100,3,FALSE)</f>
        <v>#N/A</v>
      </c>
      <c r="H153" s="671" t="e">
        <f>VLOOKUP(H151,'Course List (program)'!$G$2:$L$100,3,FALSE)</f>
        <v>#N/A</v>
      </c>
      <c r="I153" s="680"/>
      <c r="J153" s="685"/>
      <c r="K153" s="671" t="e">
        <f>VLOOKUP(K151,'Course List (program)'!$G$2:$L$100,3,FALSE)</f>
        <v>#N/A</v>
      </c>
      <c r="L153" s="671" t="e">
        <f>VLOOKUP(L151,'Course List (program)'!$G$2:$L$100,3,FALSE)</f>
        <v>#N/A</v>
      </c>
      <c r="M153" s="671" t="e">
        <f>VLOOKUP(M151,'Course List (program)'!$G$2:$L$100,3,FALSE)</f>
        <v>#N/A</v>
      </c>
      <c r="N153" s="671" t="e">
        <f>VLOOKUP(N151,'Course List (program)'!$G$2:$L$100,3,FALSE)</f>
        <v>#N/A</v>
      </c>
      <c r="O153" s="673" t="e">
        <f>VLOOKUP(O151,'Course List (program)'!$G$2:$L$100,3,FALSE)</f>
        <v>#N/A</v>
      </c>
    </row>
    <row r="154" spans="2:15" ht="20.100000000000001" customHeight="1" x14ac:dyDescent="0.35">
      <c r="B154" s="680"/>
      <c r="C154" s="685"/>
      <c r="D154" s="672" t="e">
        <f>VLOOKUP(D151,'Course List (program)'!$G$2:$L$100,6,FALSE)</f>
        <v>#N/A</v>
      </c>
      <c r="E154" s="672" t="e">
        <f>VLOOKUP(E151,'Course List (program)'!$G$2:$L$100,6,FALSE)</f>
        <v>#N/A</v>
      </c>
      <c r="F154" s="672" t="e">
        <f>VLOOKUP(F151,'Course List (program)'!$G$2:$L$100,6,FALSE)</f>
        <v>#N/A</v>
      </c>
      <c r="G154" s="672" t="e">
        <f>VLOOKUP(G151,'Course List (program)'!$G$2:$L$100,6,FALSE)</f>
        <v>#N/A</v>
      </c>
      <c r="H154" s="672" t="e">
        <f>VLOOKUP(H151,'Course List (program)'!$G$2:$L$100,6,FALSE)</f>
        <v>#N/A</v>
      </c>
      <c r="I154" s="680"/>
      <c r="J154" s="685"/>
      <c r="K154" s="672" t="e">
        <f>VLOOKUP(K151,'Course List (program)'!$G$2:$L$100,6,FALSE)</f>
        <v>#N/A</v>
      </c>
      <c r="L154" s="672" t="e">
        <f>VLOOKUP(L151,'Course List (program)'!$G$2:$L$100,6,FALSE)</f>
        <v>#N/A</v>
      </c>
      <c r="M154" s="672" t="e">
        <f>VLOOKUP(M151,'Course List (program)'!$G$2:$L$100,6,FALSE)</f>
        <v>#N/A</v>
      </c>
      <c r="N154" s="672" t="e">
        <f>VLOOKUP(N151,'Course List (program)'!$G$2:$L$100,6,FALSE)</f>
        <v>#N/A</v>
      </c>
      <c r="O154" s="674" t="e">
        <f>VLOOKUP(O151,'Course List (program)'!$G$2:$L$100,6,FALSE)</f>
        <v>#N/A</v>
      </c>
    </row>
    <row r="155" spans="2:15" s="693" customFormat="1" ht="20.100000000000001" customHeight="1" x14ac:dyDescent="0.35">
      <c r="B155" s="689">
        <v>0.625</v>
      </c>
      <c r="C155" s="690">
        <v>7</v>
      </c>
      <c r="D155" s="691">
        <f>Section4Draft!E61</f>
        <v>0</v>
      </c>
      <c r="E155" s="691">
        <f>Section4Draft!F61</f>
        <v>0</v>
      </c>
      <c r="F155" s="691">
        <f>Section4Draft!G61</f>
        <v>0</v>
      </c>
      <c r="G155" s="691">
        <f>Section4Draft!H61</f>
        <v>0</v>
      </c>
      <c r="H155" s="691">
        <f>Section4Draft!I61</f>
        <v>0</v>
      </c>
      <c r="I155" s="689">
        <v>0.625</v>
      </c>
      <c r="J155" s="690">
        <v>7</v>
      </c>
      <c r="K155" s="691">
        <f>Section4Draft!L61</f>
        <v>0</v>
      </c>
      <c r="L155" s="691">
        <f>Section4Draft!M61</f>
        <v>0</v>
      </c>
      <c r="M155" s="691">
        <f>Section4Draft!N61</f>
        <v>0</v>
      </c>
      <c r="N155" s="691">
        <f>Section4Draft!O61</f>
        <v>0</v>
      </c>
      <c r="O155" s="692">
        <f>Section4Draft!P61</f>
        <v>0</v>
      </c>
    </row>
    <row r="156" spans="2:15" ht="20.100000000000001" customHeight="1" x14ac:dyDescent="0.35">
      <c r="B156" s="679"/>
      <c r="C156" s="686"/>
      <c r="D156" s="671" t="e">
        <f>VLOOKUP(D155,'Course List (program)'!$G$2:$L$100,2,FALSE)</f>
        <v>#N/A</v>
      </c>
      <c r="E156" s="671" t="e">
        <f>VLOOKUP(E155,'Course List (program)'!$G$2:$L$100,2,FALSE)</f>
        <v>#N/A</v>
      </c>
      <c r="F156" s="671" t="e">
        <f>VLOOKUP(F155,'Course List (program)'!$G$2:$L$100,2,FALSE)</f>
        <v>#N/A</v>
      </c>
      <c r="G156" s="671" t="e">
        <f>VLOOKUP(G155,'Course List (program)'!$G$2:$L$100,2,FALSE)</f>
        <v>#N/A</v>
      </c>
      <c r="H156" s="671" t="e">
        <f>VLOOKUP(H155,'Course List (program)'!$G$2:$L$100,2,FALSE)</f>
        <v>#N/A</v>
      </c>
      <c r="I156" s="679"/>
      <c r="J156" s="686"/>
      <c r="K156" s="671" t="e">
        <f>VLOOKUP(K155,'Course List (program)'!$G$2:$L$100,2,FALSE)</f>
        <v>#N/A</v>
      </c>
      <c r="L156" s="671" t="e">
        <f>VLOOKUP(L155,'Course List (program)'!$G$2:$L$100,2,FALSE)</f>
        <v>#N/A</v>
      </c>
      <c r="M156" s="671" t="e">
        <f>VLOOKUP(M155,'Course List (program)'!$G$2:$L$100,2,FALSE)</f>
        <v>#N/A</v>
      </c>
      <c r="N156" s="671" t="e">
        <f>VLOOKUP(N155,'Course List (program)'!$G$2:$L$100,2,FALSE)</f>
        <v>#N/A</v>
      </c>
      <c r="O156" s="673" t="e">
        <f>VLOOKUP(O155,'Course List (program)'!$G$2:$L$100,2,FALSE)</f>
        <v>#N/A</v>
      </c>
    </row>
    <row r="157" spans="2:15" ht="20.100000000000001" customHeight="1" x14ac:dyDescent="0.35">
      <c r="B157" s="680"/>
      <c r="C157" s="685"/>
      <c r="D157" s="671" t="e">
        <f>VLOOKUP(D155,'Course List (program)'!$G$2:$L$100,3,FALSE)</f>
        <v>#N/A</v>
      </c>
      <c r="E157" s="671" t="e">
        <f>VLOOKUP(E155,'Course List (program)'!$G$2:$L$100,3,FALSE)</f>
        <v>#N/A</v>
      </c>
      <c r="F157" s="671" t="e">
        <f>VLOOKUP(F155,'Course List (program)'!$G$2:$L$100,3,FALSE)</f>
        <v>#N/A</v>
      </c>
      <c r="G157" s="671" t="e">
        <f>VLOOKUP(G155,'Course List (program)'!$G$2:$L$100,3,FALSE)</f>
        <v>#N/A</v>
      </c>
      <c r="H157" s="671" t="e">
        <f>VLOOKUP(H155,'Course List (program)'!$G$2:$L$100,3,FALSE)</f>
        <v>#N/A</v>
      </c>
      <c r="I157" s="680"/>
      <c r="J157" s="685"/>
      <c r="K157" s="671" t="e">
        <f>VLOOKUP(K155,'Course List (program)'!$G$2:$L$100,3,FALSE)</f>
        <v>#N/A</v>
      </c>
      <c r="L157" s="671" t="e">
        <f>VLOOKUP(L155,'Course List (program)'!$G$2:$L$100,3,FALSE)</f>
        <v>#N/A</v>
      </c>
      <c r="M157" s="671" t="e">
        <f>VLOOKUP(M155,'Course List (program)'!$G$2:$L$100,3,FALSE)</f>
        <v>#N/A</v>
      </c>
      <c r="N157" s="671" t="e">
        <f>VLOOKUP(N155,'Course List (program)'!$G$2:$L$100,3,FALSE)</f>
        <v>#N/A</v>
      </c>
      <c r="O157" s="673" t="e">
        <f>VLOOKUP(O155,'Course List (program)'!$G$2:$L$100,3,FALSE)</f>
        <v>#N/A</v>
      </c>
    </row>
    <row r="158" spans="2:15" ht="20.100000000000001" customHeight="1" x14ac:dyDescent="0.35">
      <c r="B158" s="680"/>
      <c r="C158" s="685"/>
      <c r="D158" s="672" t="e">
        <f>VLOOKUP(D155,'Course List (program)'!$G$2:$L$100,6,FALSE)</f>
        <v>#N/A</v>
      </c>
      <c r="E158" s="672" t="e">
        <f>VLOOKUP(E155,'Course List (program)'!$G$2:$L$100,6,FALSE)</f>
        <v>#N/A</v>
      </c>
      <c r="F158" s="672" t="e">
        <f>VLOOKUP(F155,'Course List (program)'!$G$2:$L$100,6,FALSE)</f>
        <v>#N/A</v>
      </c>
      <c r="G158" s="672" t="e">
        <f>VLOOKUP(G155,'Course List (program)'!$G$2:$L$100,6,FALSE)</f>
        <v>#N/A</v>
      </c>
      <c r="H158" s="672" t="e">
        <f>VLOOKUP(H155,'Course List (program)'!$G$2:$L$100,6,FALSE)</f>
        <v>#N/A</v>
      </c>
      <c r="I158" s="680"/>
      <c r="J158" s="685"/>
      <c r="K158" s="672" t="e">
        <f>VLOOKUP(K155,'Course List (program)'!$G$2:$L$100,6,FALSE)</f>
        <v>#N/A</v>
      </c>
      <c r="L158" s="672" t="e">
        <f>VLOOKUP(L155,'Course List (program)'!$G$2:$L$100,6,FALSE)</f>
        <v>#N/A</v>
      </c>
      <c r="M158" s="672" t="e">
        <f>VLOOKUP(M155,'Course List (program)'!$G$2:$L$100,6,FALSE)</f>
        <v>#N/A</v>
      </c>
      <c r="N158" s="672" t="e">
        <f>VLOOKUP(N155,'Course List (program)'!$G$2:$L$100,6,FALSE)</f>
        <v>#N/A</v>
      </c>
      <c r="O158" s="674" t="e">
        <f>VLOOKUP(O155,'Course List (program)'!$G$2:$L$100,6,FALSE)</f>
        <v>#N/A</v>
      </c>
    </row>
    <row r="159" spans="2:15" s="693" customFormat="1" ht="20.100000000000001" customHeight="1" x14ac:dyDescent="0.35">
      <c r="B159" s="689">
        <v>0.66666666666666663</v>
      </c>
      <c r="C159" s="690">
        <v>8</v>
      </c>
      <c r="D159" s="691">
        <f>Section4Draft!E63</f>
        <v>0</v>
      </c>
      <c r="E159" s="691">
        <f>Section4Draft!F63</f>
        <v>0</v>
      </c>
      <c r="F159" s="691">
        <f>Section4Draft!G63</f>
        <v>0</v>
      </c>
      <c r="G159" s="691">
        <f>Section4Draft!H63</f>
        <v>0</v>
      </c>
      <c r="H159" s="691">
        <f>Section4Draft!I63</f>
        <v>0</v>
      </c>
      <c r="I159" s="689">
        <v>0.66666666666666663</v>
      </c>
      <c r="J159" s="690">
        <v>8</v>
      </c>
      <c r="K159" s="691">
        <f>Section4Draft!L63</f>
        <v>0</v>
      </c>
      <c r="L159" s="691">
        <f>Section4Draft!M63</f>
        <v>0</v>
      </c>
      <c r="M159" s="691">
        <f>Section4Draft!N63</f>
        <v>0</v>
      </c>
      <c r="N159" s="691">
        <f>Section4Draft!O63</f>
        <v>0</v>
      </c>
      <c r="O159" s="692">
        <f>Section4Draft!P63</f>
        <v>0</v>
      </c>
    </row>
    <row r="160" spans="2:15" ht="20.100000000000001" customHeight="1" x14ac:dyDescent="0.35">
      <c r="B160" s="679"/>
      <c r="C160" s="686"/>
      <c r="D160" s="671" t="e">
        <f>VLOOKUP(D159,'Course List (program)'!$G$2:$L$100,2,FALSE)</f>
        <v>#N/A</v>
      </c>
      <c r="E160" s="671" t="e">
        <f>VLOOKUP(E159,'Course List (program)'!$G$2:$L$100,2,FALSE)</f>
        <v>#N/A</v>
      </c>
      <c r="F160" s="671" t="e">
        <f>VLOOKUP(F159,'Course List (program)'!$G$2:$L$100,2,FALSE)</f>
        <v>#N/A</v>
      </c>
      <c r="G160" s="671" t="e">
        <f>VLOOKUP(G159,'Course List (program)'!$G$2:$L$100,2,FALSE)</f>
        <v>#N/A</v>
      </c>
      <c r="H160" s="671" t="e">
        <f>VLOOKUP(H159,'Course List (program)'!$G$2:$L$100,2,FALSE)</f>
        <v>#N/A</v>
      </c>
      <c r="I160" s="679"/>
      <c r="J160" s="686"/>
      <c r="K160" s="671" t="e">
        <f>VLOOKUP(K159,'Course List (program)'!$G$2:$L$100,2,FALSE)</f>
        <v>#N/A</v>
      </c>
      <c r="L160" s="671" t="e">
        <f>VLOOKUP(L159,'Course List (program)'!$G$2:$L$100,2,FALSE)</f>
        <v>#N/A</v>
      </c>
      <c r="M160" s="671" t="e">
        <f>VLOOKUP(M159,'Course List (program)'!$G$2:$L$100,2,FALSE)</f>
        <v>#N/A</v>
      </c>
      <c r="N160" s="671" t="e">
        <f>VLOOKUP(N159,'Course List (program)'!$G$2:$L$100,2,FALSE)</f>
        <v>#N/A</v>
      </c>
      <c r="O160" s="673" t="e">
        <f>VLOOKUP(O159,'Course List (program)'!$G$2:$L$100,2,FALSE)</f>
        <v>#N/A</v>
      </c>
    </row>
    <row r="161" spans="2:15" ht="20.100000000000001" customHeight="1" x14ac:dyDescent="0.35">
      <c r="B161" s="680"/>
      <c r="C161" s="685"/>
      <c r="D161" s="671" t="e">
        <f>VLOOKUP(D159,'Course List (program)'!$G$2:$L$100,3,FALSE)</f>
        <v>#N/A</v>
      </c>
      <c r="E161" s="671" t="e">
        <f>VLOOKUP(E159,'Course List (program)'!$G$2:$L$100,3,FALSE)</f>
        <v>#N/A</v>
      </c>
      <c r="F161" s="671" t="e">
        <f>VLOOKUP(F159,'Course List (program)'!$G$2:$L$100,3,FALSE)</f>
        <v>#N/A</v>
      </c>
      <c r="G161" s="671" t="e">
        <f>VLOOKUP(G159,'Course List (program)'!$G$2:$L$100,3,FALSE)</f>
        <v>#N/A</v>
      </c>
      <c r="H161" s="671" t="e">
        <f>VLOOKUP(H159,'Course List (program)'!$G$2:$L$100,3,FALSE)</f>
        <v>#N/A</v>
      </c>
      <c r="I161" s="680"/>
      <c r="J161" s="685"/>
      <c r="K161" s="671" t="e">
        <f>VLOOKUP(K159,'Course List (program)'!$G$2:$L$100,3,FALSE)</f>
        <v>#N/A</v>
      </c>
      <c r="L161" s="671" t="e">
        <f>VLOOKUP(L159,'Course List (program)'!$G$2:$L$100,3,FALSE)</f>
        <v>#N/A</v>
      </c>
      <c r="M161" s="671" t="e">
        <f>VLOOKUP(M159,'Course List (program)'!$G$2:$L$100,3,FALSE)</f>
        <v>#N/A</v>
      </c>
      <c r="N161" s="671" t="e">
        <f>VLOOKUP(N159,'Course List (program)'!$G$2:$L$100,3,FALSE)</f>
        <v>#N/A</v>
      </c>
      <c r="O161" s="673" t="e">
        <f>VLOOKUP(O159,'Course List (program)'!$G$2:$L$100,3,FALSE)</f>
        <v>#N/A</v>
      </c>
    </row>
    <row r="162" spans="2:15" ht="20.100000000000001" customHeight="1" x14ac:dyDescent="0.35">
      <c r="B162" s="680"/>
      <c r="C162" s="685"/>
      <c r="D162" s="672" t="e">
        <f>VLOOKUP(D159,'Course List (program)'!$G$2:$L$100,6,FALSE)</f>
        <v>#N/A</v>
      </c>
      <c r="E162" s="672" t="e">
        <f>VLOOKUP(E159,'Course List (program)'!$G$2:$L$100,6,FALSE)</f>
        <v>#N/A</v>
      </c>
      <c r="F162" s="672" t="e">
        <f>VLOOKUP(F159,'Course List (program)'!$G$2:$L$100,6,FALSE)</f>
        <v>#N/A</v>
      </c>
      <c r="G162" s="672" t="e">
        <f>VLOOKUP(G159,'Course List (program)'!$G$2:$L$100,6,FALSE)</f>
        <v>#N/A</v>
      </c>
      <c r="H162" s="672" t="e">
        <f>VLOOKUP(H159,'Course List (program)'!$G$2:$L$100,6,FALSE)</f>
        <v>#N/A</v>
      </c>
      <c r="I162" s="680"/>
      <c r="J162" s="685"/>
      <c r="K162" s="672" t="e">
        <f>VLOOKUP(K159,'Course List (program)'!$G$2:$L$100,6,FALSE)</f>
        <v>#N/A</v>
      </c>
      <c r="L162" s="672" t="e">
        <f>VLOOKUP(L159,'Course List (program)'!$G$2:$L$100,6,FALSE)</f>
        <v>#N/A</v>
      </c>
      <c r="M162" s="672" t="e">
        <f>VLOOKUP(M159,'Course List (program)'!$G$2:$L$100,6,FALSE)</f>
        <v>#N/A</v>
      </c>
      <c r="N162" s="672" t="e">
        <f>VLOOKUP(N159,'Course List (program)'!$G$2:$L$100,6,FALSE)</f>
        <v>#N/A</v>
      </c>
      <c r="O162" s="674" t="e">
        <f>VLOOKUP(O159,'Course List (program)'!$G$2:$L$100,6,FALSE)</f>
        <v>#N/A</v>
      </c>
    </row>
    <row r="163" spans="2:15" s="693" customFormat="1" ht="20.100000000000001" customHeight="1" x14ac:dyDescent="0.35">
      <c r="B163" s="689">
        <v>0.70833333333333337</v>
      </c>
      <c r="C163" s="690">
        <v>9</v>
      </c>
      <c r="D163" s="691">
        <f>Section4Draft!E65</f>
        <v>0</v>
      </c>
      <c r="E163" s="691">
        <f>Section4Draft!F65</f>
        <v>0</v>
      </c>
      <c r="F163" s="691">
        <f>Section4Draft!G65</f>
        <v>0</v>
      </c>
      <c r="G163" s="691">
        <f>Section4Draft!H65</f>
        <v>0</v>
      </c>
      <c r="H163" s="691">
        <f>Section4Draft!I65</f>
        <v>0</v>
      </c>
      <c r="I163" s="689">
        <v>0.70833333333333337</v>
      </c>
      <c r="J163" s="690">
        <v>9</v>
      </c>
      <c r="K163" s="691">
        <f>Section4Draft!L65</f>
        <v>0</v>
      </c>
      <c r="L163" s="691">
        <f>Section4Draft!M65</f>
        <v>0</v>
      </c>
      <c r="M163" s="691">
        <f>Section4Draft!N65</f>
        <v>0</v>
      </c>
      <c r="N163" s="691">
        <f>Section4Draft!O65</f>
        <v>0</v>
      </c>
      <c r="O163" s="692">
        <f>Section4Draft!P65</f>
        <v>0</v>
      </c>
    </row>
    <row r="164" spans="2:15" ht="20.100000000000001" customHeight="1" x14ac:dyDescent="0.35">
      <c r="B164" s="679"/>
      <c r="C164" s="686"/>
      <c r="D164" s="671" t="e">
        <f>VLOOKUP(D163,'Course List (program)'!$G$2:$L$100,2,FALSE)</f>
        <v>#N/A</v>
      </c>
      <c r="E164" s="671" t="e">
        <f>VLOOKUP(E163,'Course List (program)'!$G$2:$L$100,2,FALSE)</f>
        <v>#N/A</v>
      </c>
      <c r="F164" s="671" t="e">
        <f>VLOOKUP(F163,'Course List (program)'!$G$2:$L$100,2,FALSE)</f>
        <v>#N/A</v>
      </c>
      <c r="G164" s="671" t="e">
        <f>VLOOKUP(G163,'Course List (program)'!$G$2:$L$100,2,FALSE)</f>
        <v>#N/A</v>
      </c>
      <c r="H164" s="671" t="e">
        <f>VLOOKUP(H163,'Course List (program)'!$G$2:$L$100,2,FALSE)</f>
        <v>#N/A</v>
      </c>
      <c r="I164" s="679"/>
      <c r="J164" s="686"/>
      <c r="K164" s="671" t="e">
        <f>VLOOKUP(K163,'Course List (program)'!$G$2:$L$100,2,FALSE)</f>
        <v>#N/A</v>
      </c>
      <c r="L164" s="671" t="e">
        <f>VLOOKUP(L163,'Course List (program)'!$G$2:$L$100,2,FALSE)</f>
        <v>#N/A</v>
      </c>
      <c r="M164" s="671" t="e">
        <f>VLOOKUP(M163,'Course List (program)'!$G$2:$L$100,2,FALSE)</f>
        <v>#N/A</v>
      </c>
      <c r="N164" s="671" t="e">
        <f>VLOOKUP(N163,'Course List (program)'!$G$2:$L$100,2,FALSE)</f>
        <v>#N/A</v>
      </c>
      <c r="O164" s="673" t="e">
        <f>VLOOKUP(O163,'Course List (program)'!$G$2:$L$100,2,FALSE)</f>
        <v>#N/A</v>
      </c>
    </row>
    <row r="165" spans="2:15" ht="20.100000000000001" customHeight="1" x14ac:dyDescent="0.35">
      <c r="B165" s="680"/>
      <c r="C165" s="685"/>
      <c r="D165" s="671" t="e">
        <f>VLOOKUP(D163,'Course List (program)'!$G$2:$L$100,3,FALSE)</f>
        <v>#N/A</v>
      </c>
      <c r="E165" s="671" t="e">
        <f>VLOOKUP(E163,'Course List (program)'!$G$2:$L$100,3,FALSE)</f>
        <v>#N/A</v>
      </c>
      <c r="F165" s="671" t="e">
        <f>VLOOKUP(F163,'Course List (program)'!$G$2:$L$100,3,FALSE)</f>
        <v>#N/A</v>
      </c>
      <c r="G165" s="671" t="e">
        <f>VLOOKUP(G163,'Course List (program)'!$G$2:$L$100,3,FALSE)</f>
        <v>#N/A</v>
      </c>
      <c r="H165" s="671" t="e">
        <f>VLOOKUP(H163,'Course List (program)'!$G$2:$L$100,3,FALSE)</f>
        <v>#N/A</v>
      </c>
      <c r="I165" s="680"/>
      <c r="J165" s="685"/>
      <c r="K165" s="671" t="e">
        <f>VLOOKUP(K163,'Course List (program)'!$G$2:$L$100,3,FALSE)</f>
        <v>#N/A</v>
      </c>
      <c r="L165" s="671" t="e">
        <f>VLOOKUP(L163,'Course List (program)'!$G$2:$L$100,3,FALSE)</f>
        <v>#N/A</v>
      </c>
      <c r="M165" s="671" t="e">
        <f>VLOOKUP(M163,'Course List (program)'!$G$2:$L$100,3,FALSE)</f>
        <v>#N/A</v>
      </c>
      <c r="N165" s="671" t="e">
        <f>VLOOKUP(N163,'Course List (program)'!$G$2:$L$100,3,FALSE)</f>
        <v>#N/A</v>
      </c>
      <c r="O165" s="673" t="e">
        <f>VLOOKUP(O163,'Course List (program)'!$G$2:$L$100,3,FALSE)</f>
        <v>#N/A</v>
      </c>
    </row>
    <row r="166" spans="2:15" ht="20.100000000000001" customHeight="1" x14ac:dyDescent="0.35">
      <c r="B166" s="680"/>
      <c r="C166" s="685"/>
      <c r="D166" s="672" t="e">
        <f>VLOOKUP(D163,'Course List (program)'!$G$2:$L$100,6,FALSE)</f>
        <v>#N/A</v>
      </c>
      <c r="E166" s="672" t="e">
        <f>VLOOKUP(E163,'Course List (program)'!$G$2:$L$100,6,FALSE)</f>
        <v>#N/A</v>
      </c>
      <c r="F166" s="672" t="e">
        <f>VLOOKUP(F163,'Course List (program)'!$G$2:$L$100,6,FALSE)</f>
        <v>#N/A</v>
      </c>
      <c r="G166" s="672" t="e">
        <f>VLOOKUP(G163,'Course List (program)'!$G$2:$L$100,6,FALSE)</f>
        <v>#N/A</v>
      </c>
      <c r="H166" s="672" t="e">
        <f>VLOOKUP(H163,'Course List (program)'!$G$2:$L$100,6,FALSE)</f>
        <v>#N/A</v>
      </c>
      <c r="I166" s="680"/>
      <c r="J166" s="685"/>
      <c r="K166" s="672" t="e">
        <f>VLOOKUP(K163,'Course List (program)'!$G$2:$L$100,6,FALSE)</f>
        <v>#N/A</v>
      </c>
      <c r="L166" s="672" t="e">
        <f>VLOOKUP(L163,'Course List (program)'!$G$2:$L$100,6,FALSE)</f>
        <v>#N/A</v>
      </c>
      <c r="M166" s="672" t="e">
        <f>VLOOKUP(M163,'Course List (program)'!$G$2:$L$100,6,FALSE)</f>
        <v>#N/A</v>
      </c>
      <c r="N166" s="672" t="e">
        <f>VLOOKUP(N163,'Course List (program)'!$G$2:$L$100,6,FALSE)</f>
        <v>#N/A</v>
      </c>
      <c r="O166" s="674" t="e">
        <f>VLOOKUP(O163,'Course List (program)'!$G$2:$L$100,6,FALSE)</f>
        <v>#N/A</v>
      </c>
    </row>
    <row r="167" spans="2:15" s="693" customFormat="1" ht="20.100000000000001" customHeight="1" x14ac:dyDescent="0.35">
      <c r="B167" s="695">
        <v>0.75</v>
      </c>
      <c r="C167" s="696">
        <v>10</v>
      </c>
      <c r="D167" s="691">
        <f>Section4Draft!E67</f>
        <v>0</v>
      </c>
      <c r="E167" s="691">
        <f>Section4Draft!F67</f>
        <v>0</v>
      </c>
      <c r="F167" s="691">
        <f>Section4Draft!G67</f>
        <v>0</v>
      </c>
      <c r="G167" s="691">
        <f>Section4Draft!H67</f>
        <v>0</v>
      </c>
      <c r="H167" s="691">
        <f>Section4Draft!I67</f>
        <v>0</v>
      </c>
      <c r="I167" s="695">
        <v>0.75</v>
      </c>
      <c r="J167" s="696">
        <v>10</v>
      </c>
      <c r="K167" s="691">
        <f>Section4Draft!L67</f>
        <v>0</v>
      </c>
      <c r="L167" s="691">
        <f>Section4Draft!M67</f>
        <v>0</v>
      </c>
      <c r="M167" s="691">
        <f>Section4Draft!N67</f>
        <v>0</v>
      </c>
      <c r="N167" s="691">
        <f>Section4Draft!O67</f>
        <v>0</v>
      </c>
      <c r="O167" s="692">
        <f>Section4Draft!P67</f>
        <v>0</v>
      </c>
    </row>
    <row r="168" spans="2:15" ht="20.100000000000001" customHeight="1" x14ac:dyDescent="0.35">
      <c r="B168" s="681"/>
      <c r="C168" s="686"/>
      <c r="D168" s="671" t="e">
        <f>VLOOKUP(D167,'Course List (program)'!$G$2:$L$100,2,FALSE)</f>
        <v>#N/A</v>
      </c>
      <c r="E168" s="671" t="e">
        <f>VLOOKUP(E167,'Course List (program)'!$G$2:$L$100,2,FALSE)</f>
        <v>#N/A</v>
      </c>
      <c r="F168" s="671" t="e">
        <f>VLOOKUP(F167,'Course List (program)'!$G$2:$L$100,2,FALSE)</f>
        <v>#N/A</v>
      </c>
      <c r="G168" s="671" t="e">
        <f>VLOOKUP(G167,'Course List (program)'!$G$2:$L$100,2,FALSE)</f>
        <v>#N/A</v>
      </c>
      <c r="H168" s="671" t="e">
        <f>VLOOKUP(H167,'Course List (program)'!$G$2:$L$100,2,FALSE)</f>
        <v>#N/A</v>
      </c>
      <c r="I168" s="681"/>
      <c r="J168" s="686"/>
      <c r="K168" s="671" t="e">
        <f>VLOOKUP(K167,'Course List (program)'!$G$2:$L$100,2,FALSE)</f>
        <v>#N/A</v>
      </c>
      <c r="L168" s="671" t="e">
        <f>VLOOKUP(L167,'Course List (program)'!$G$2:$L$100,2,FALSE)</f>
        <v>#N/A</v>
      </c>
      <c r="M168" s="671" t="e">
        <f>VLOOKUP(M167,'Course List (program)'!$G$2:$L$100,2,FALSE)</f>
        <v>#N/A</v>
      </c>
      <c r="N168" s="671" t="e">
        <f>VLOOKUP(N167,'Course List (program)'!$G$2:$L$100,2,FALSE)</f>
        <v>#N/A</v>
      </c>
      <c r="O168" s="673" t="e">
        <f>VLOOKUP(O167,'Course List (program)'!$G$2:$L$100,2,FALSE)</f>
        <v>#N/A</v>
      </c>
    </row>
    <row r="169" spans="2:15" ht="20.100000000000001" customHeight="1" x14ac:dyDescent="0.35">
      <c r="B169" s="681"/>
      <c r="C169" s="686"/>
      <c r="D169" s="671" t="e">
        <f>VLOOKUP(D167,'Course List (program)'!$G$2:$L$100,3,FALSE)</f>
        <v>#N/A</v>
      </c>
      <c r="E169" s="671" t="e">
        <f>VLOOKUP(E167,'Course List (program)'!$G$2:$L$100,3,FALSE)</f>
        <v>#N/A</v>
      </c>
      <c r="F169" s="671" t="e">
        <f>VLOOKUP(F167,'Course List (program)'!$G$2:$L$100,3,FALSE)</f>
        <v>#N/A</v>
      </c>
      <c r="G169" s="671" t="e">
        <f>VLOOKUP(G167,'Course List (program)'!$G$2:$L$100,3,FALSE)</f>
        <v>#N/A</v>
      </c>
      <c r="H169" s="671" t="e">
        <f>VLOOKUP(H167,'Course List (program)'!$G$2:$L$100,3,FALSE)</f>
        <v>#N/A</v>
      </c>
      <c r="I169" s="681"/>
      <c r="J169" s="686"/>
      <c r="K169" s="671" t="e">
        <f>VLOOKUP(K167,'Course List (program)'!$G$2:$L$100,3,FALSE)</f>
        <v>#N/A</v>
      </c>
      <c r="L169" s="671" t="e">
        <f>VLOOKUP(L167,'Course List (program)'!$G$2:$L$100,3,FALSE)</f>
        <v>#N/A</v>
      </c>
      <c r="M169" s="671" t="e">
        <f>VLOOKUP(M167,'Course List (program)'!$G$2:$L$100,3,FALSE)</f>
        <v>#N/A</v>
      </c>
      <c r="N169" s="671" t="e">
        <f>VLOOKUP(N167,'Course List (program)'!$G$2:$L$100,3,FALSE)</f>
        <v>#N/A</v>
      </c>
      <c r="O169" s="673" t="e">
        <f>VLOOKUP(O167,'Course List (program)'!$G$2:$L$100,3,FALSE)</f>
        <v>#N/A</v>
      </c>
    </row>
    <row r="170" spans="2:15" ht="20.100000000000001" customHeight="1" thickBot="1" x14ac:dyDescent="0.4">
      <c r="B170" s="682"/>
      <c r="C170" s="687"/>
      <c r="D170" s="675" t="e">
        <f>VLOOKUP(D167,'Course List (program)'!$G$2:$L$100,6,FALSE)</f>
        <v>#N/A</v>
      </c>
      <c r="E170" s="675" t="e">
        <f>VLOOKUP(E167,'Course List (program)'!$G$2:$L$100,6,FALSE)</f>
        <v>#N/A</v>
      </c>
      <c r="F170" s="675" t="e">
        <f>VLOOKUP(F167,'Course List (program)'!$G$2:$L$100,6,FALSE)</f>
        <v>#N/A</v>
      </c>
      <c r="G170" s="675" t="e">
        <f>VLOOKUP(G167,'Course List (program)'!$G$2:$L$100,6,FALSE)</f>
        <v>#N/A</v>
      </c>
      <c r="H170" s="675" t="e">
        <f>VLOOKUP(H167,'Course List (program)'!$G$2:$L$100,6,FALSE)</f>
        <v>#N/A</v>
      </c>
      <c r="I170" s="682"/>
      <c r="J170" s="687"/>
      <c r="K170" s="675" t="e">
        <f>VLOOKUP(K167,'Course List (program)'!$G$2:$L$100,6,FALSE)</f>
        <v>#N/A</v>
      </c>
      <c r="L170" s="675" t="e">
        <f>VLOOKUP(L167,'Course List (program)'!$G$2:$L$100,6,FALSE)</f>
        <v>#N/A</v>
      </c>
      <c r="M170" s="675" t="e">
        <f>VLOOKUP(M167,'Course List (program)'!$G$2:$L$100,6,FALSE)</f>
        <v>#N/A</v>
      </c>
      <c r="N170" s="675" t="e">
        <f>VLOOKUP(N167,'Course List (program)'!$G$2:$L$100,6,FALSE)</f>
        <v>#N/A</v>
      </c>
      <c r="O170" s="676" t="e">
        <f>VLOOKUP(O167,'Course List (program)'!$G$2:$L$100,6,FALSE)</f>
        <v>#N/A</v>
      </c>
    </row>
  </sheetData>
  <mergeCells count="8">
    <mergeCell ref="B129:C130"/>
    <mergeCell ref="I129:J130"/>
    <mergeCell ref="B2:C3"/>
    <mergeCell ref="I2:J3"/>
    <mergeCell ref="B44:C45"/>
    <mergeCell ref="I44:J45"/>
    <mergeCell ref="B87:C88"/>
    <mergeCell ref="I87:J88"/>
  </mergeCells>
  <phoneticPr fontId="129" type="noConversion"/>
  <conditionalFormatting sqref="D129:H132 D149:H152 K129:O132 K149:O152 D87:H90 D109:H110 K89:O90 K109:O110 D44:H45 D66:H67 K66:O67">
    <cfRule type="cellIs" dxfId="76" priority="3" stopIfTrue="1" operator="equal">
      <formula>0</formula>
    </cfRule>
  </conditionalFormatting>
  <conditionalFormatting sqref="K89:O170 K46:O85 K4:O43 D4:H43 D46:H85 D87:H170">
    <cfRule type="cellIs" dxfId="75" priority="1" stopIfTrue="1" operator="notEqual">
      <formula>0</formula>
    </cfRule>
    <cfRule type="cellIs" dxfId="74" priority="2" stopIfTrue="1" operator="equal">
      <formula>0</formula>
    </cfRule>
  </conditionalFormatting>
  <printOptions horizontalCentered="1" verticalCentered="1"/>
  <pageMargins left="0.78740157480314965" right="0.19685039370078741" top="0.19685039370078741" bottom="0.19685039370078741" header="0.51181102362204722" footer="0.51181102362204722"/>
  <pageSetup paperSize="9" scale="40" orientation="portrait" r:id="rId1"/>
  <headerFooter alignWithMargins="0"/>
  <rowBreaks count="1" manualBreakCount="1">
    <brk id="85" min="1" max="14" man="1"/>
  </rowBreaks>
  <colBreaks count="1" manualBreakCount="1">
    <brk id="8" max="168"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4">
    <tabColor indexed="17"/>
  </sheetPr>
  <dimension ref="A1:AB170"/>
  <sheetViews>
    <sheetView zoomScale="10" zoomScaleNormal="10" zoomScaleSheetLayoutView="25" workbookViewId="0">
      <selection activeCell="O3" sqref="O1:O1048576"/>
    </sheetView>
  </sheetViews>
  <sheetFormatPr defaultRowHeight="23.25" x14ac:dyDescent="0.35"/>
  <cols>
    <col min="1" max="1" width="15.7109375" style="683" customWidth="1"/>
    <col min="2" max="2" width="3.7109375" style="688" customWidth="1"/>
    <col min="3" max="7" width="40.7109375" style="670" customWidth="1"/>
    <col min="8" max="8" width="15.7109375" style="683" customWidth="1"/>
    <col min="9" max="9" width="5.7109375" style="688" customWidth="1"/>
    <col min="10" max="14" width="40.7109375" style="381" customWidth="1"/>
    <col min="15" max="15" width="5.7109375" style="381" hidden="1" customWidth="1"/>
    <col min="16" max="56" width="5.7109375" style="381" customWidth="1"/>
    <col min="57" max="16384" width="9.140625" style="381"/>
  </cols>
  <sheetData>
    <row r="1" spans="1:14" ht="39.950000000000003" customHeight="1" thickBot="1" x14ac:dyDescent="0.55000000000000004">
      <c r="A1" s="677" t="s">
        <v>744</v>
      </c>
      <c r="B1" s="684"/>
      <c r="C1" s="666"/>
      <c r="D1" s="381"/>
      <c r="E1" s="381"/>
      <c r="F1" s="697" t="str">
        <f>Section1Program!A1</f>
        <v>2009 / 2010 - SPRING TERM</v>
      </c>
      <c r="G1" s="701" t="s">
        <v>755</v>
      </c>
      <c r="H1" s="677" t="s">
        <v>744</v>
      </c>
      <c r="I1" s="684"/>
      <c r="J1" s="666"/>
      <c r="M1" s="697" t="str">
        <f>Section1Program!A1</f>
        <v>2009 / 2010 - SPRING TERM</v>
      </c>
      <c r="N1" s="701" t="s">
        <v>756</v>
      </c>
    </row>
    <row r="2" spans="1:14" s="700" customFormat="1" ht="30" customHeight="1" x14ac:dyDescent="0.3">
      <c r="A2" s="1068" t="s">
        <v>740</v>
      </c>
      <c r="B2" s="1069"/>
      <c r="C2" s="698" t="s">
        <v>148</v>
      </c>
      <c r="D2" s="698" t="s">
        <v>149</v>
      </c>
      <c r="E2" s="698" t="s">
        <v>150</v>
      </c>
      <c r="F2" s="698" t="s">
        <v>151</v>
      </c>
      <c r="G2" s="699" t="s">
        <v>152</v>
      </c>
      <c r="H2" s="1068" t="s">
        <v>736</v>
      </c>
      <c r="I2" s="1069"/>
      <c r="J2" s="698" t="s">
        <v>148</v>
      </c>
      <c r="K2" s="698" t="s">
        <v>149</v>
      </c>
      <c r="L2" s="698" t="s">
        <v>150</v>
      </c>
      <c r="M2" s="698" t="s">
        <v>151</v>
      </c>
      <c r="N2" s="699" t="s">
        <v>152</v>
      </c>
    </row>
    <row r="3" spans="1:14" ht="30" customHeight="1" x14ac:dyDescent="0.2">
      <c r="A3" s="1070"/>
      <c r="B3" s="1071"/>
      <c r="C3" s="667">
        <v>1</v>
      </c>
      <c r="D3" s="667">
        <v>2</v>
      </c>
      <c r="E3" s="667">
        <v>3</v>
      </c>
      <c r="F3" s="667">
        <v>4</v>
      </c>
      <c r="G3" s="668">
        <v>5</v>
      </c>
      <c r="H3" s="1070"/>
      <c r="I3" s="1071"/>
      <c r="J3" s="667">
        <v>1</v>
      </c>
      <c r="K3" s="667">
        <v>2</v>
      </c>
      <c r="L3" s="667">
        <v>3</v>
      </c>
      <c r="M3" s="667">
        <v>4</v>
      </c>
      <c r="N3" s="668">
        <v>5</v>
      </c>
    </row>
    <row r="4" spans="1:14" s="693" customFormat="1" ht="20.100000000000001" customHeight="1" x14ac:dyDescent="0.35">
      <c r="A4" s="689">
        <v>0.375</v>
      </c>
      <c r="B4" s="690">
        <v>1</v>
      </c>
      <c r="C4" s="691" t="str">
        <f>Section1Draft!E71</f>
        <v>ARCH 451.11</v>
      </c>
      <c r="D4" s="691">
        <f>Section1Draft!F71</f>
        <v>0</v>
      </c>
      <c r="E4" s="691" t="str">
        <f>Section1Draft!G71</f>
        <v>ARCH 432.11</v>
      </c>
      <c r="F4" s="691">
        <f>Section1Draft!H71</f>
        <v>0</v>
      </c>
      <c r="G4" s="692" t="str">
        <f>Section1Draft!I71</f>
        <v>ARCH 311.11</v>
      </c>
      <c r="H4" s="689">
        <v>0.375</v>
      </c>
      <c r="I4" s="690">
        <v>1</v>
      </c>
      <c r="J4" s="691">
        <f>Section1Draft!L71</f>
        <v>0</v>
      </c>
      <c r="K4" s="691">
        <f>Section1Draft!M71</f>
        <v>0</v>
      </c>
      <c r="L4" s="691" t="str">
        <f>Section1Draft!N71</f>
        <v>ARCH 416.01</v>
      </c>
      <c r="M4" s="691" t="str">
        <f>Section1Draft!O71</f>
        <v>ARCH 492.11</v>
      </c>
      <c r="N4" s="692">
        <f>Section1Draft!P71</f>
        <v>0</v>
      </c>
    </row>
    <row r="5" spans="1:14" ht="20.100000000000001" customHeight="1" x14ac:dyDescent="0.35">
      <c r="A5" s="678"/>
      <c r="B5" s="685"/>
      <c r="C5" s="671" t="str">
        <f>VLOOKUP(C4,'Course List (program)'!$G$2:$L$100,2,FALSE)</f>
        <v>Architectural Design Studio V</v>
      </c>
      <c r="D5" s="671" t="e">
        <f>VLOOKUP(D4,'Course List (program)'!$G$2:$L$100,2,FALSE)</f>
        <v>#N/A</v>
      </c>
      <c r="E5" s="671" t="str">
        <f>VLOOKUP(E4,'Course List (program)'!$G$2:$L$100,2,FALSE)</f>
        <v>Modelling and Photography</v>
      </c>
      <c r="F5" s="671" t="e">
        <f>VLOOKUP(F4,'Course List (program)'!$G$2:$L$100,2,FALSE)</f>
        <v>#N/A</v>
      </c>
      <c r="G5" s="673" t="str">
        <f>VLOOKUP(G4,'Course List (program)'!$G$2:$L$100,2,FALSE)</f>
        <v xml:space="preserve">Analysis of Historical Buildings </v>
      </c>
      <c r="H5" s="678"/>
      <c r="I5" s="685"/>
      <c r="J5" s="671" t="e">
        <f>VLOOKUP(J4,'Course List (program)'!$G$2:$L$100,2,FALSE)</f>
        <v>#N/A</v>
      </c>
      <c r="K5" s="671" t="e">
        <f>VLOOKUP(K4,'Course List (program)'!$G$2:$L$100,2,FALSE)</f>
        <v>#N/A</v>
      </c>
      <c r="L5" s="671" t="str">
        <f>VLOOKUP(L4,'Course List (program)'!$G$2:$L$100,2,FALSE)</f>
        <v>Cost Estimate &amp; Professional Practice</v>
      </c>
      <c r="M5" s="671" t="str">
        <f>VLOOKUP(M4,'Course List (program)'!$G$2:$L$100,2,FALSE)</f>
        <v>Graduation Project</v>
      </c>
      <c r="N5" s="673" t="e">
        <f>VLOOKUP(N4,'Course List (program)'!$G$2:$L$100,2,FALSE)</f>
        <v>#N/A</v>
      </c>
    </row>
    <row r="6" spans="1:14" ht="20.100000000000001" customHeight="1" x14ac:dyDescent="0.35">
      <c r="A6" s="678"/>
      <c r="B6" s="685"/>
      <c r="C6" s="671" t="str">
        <f>VLOOKUP(C4,'Course List (program)'!$G$2:$L$100,3,FALSE)</f>
        <v>Prof. Dr. A. Fatih PAKDİL</v>
      </c>
      <c r="D6" s="671" t="e">
        <f>VLOOKUP(D4,'Course List (program)'!$G$2:$L$100,3,FALSE)</f>
        <v>#N/A</v>
      </c>
      <c r="E6" s="671" t="str">
        <f>VLOOKUP(E4,'Course List (program)'!$G$2:$L$100,3,FALSE)</f>
        <v>Prof. Dr. Reha GÜNAY</v>
      </c>
      <c r="F6" s="671" t="e">
        <f>VLOOKUP(F4,'Course List (program)'!$G$2:$L$100,3,FALSE)</f>
        <v>#N/A</v>
      </c>
      <c r="G6" s="673" t="str">
        <f>VLOOKUP(G4,'Course List (program)'!$G$2:$L$100,3,FALSE)</f>
        <v>Prof. Dr. Reha GÜNAY</v>
      </c>
      <c r="H6" s="678"/>
      <c r="I6" s="685"/>
      <c r="J6" s="671" t="e">
        <f>VLOOKUP(J4,'Course List (program)'!$G$2:$L$100,3,FALSE)</f>
        <v>#N/A</v>
      </c>
      <c r="K6" s="671" t="e">
        <f>VLOOKUP(K4,'Course List (program)'!$G$2:$L$100,3,FALSE)</f>
        <v>#N/A</v>
      </c>
      <c r="L6" s="671" t="str">
        <f>VLOOKUP(L4,'Course List (program)'!$G$2:$L$100,3,FALSE)</f>
        <v>Öğr. Gör. Dr. Jülide DEMİRDÖVEN</v>
      </c>
      <c r="M6" s="671" t="str">
        <f>VLOOKUP(M4,'Course List (program)'!$G$2:$L$100,3,FALSE)</f>
        <v>Prof. Dr. Belkıs ULUOĞLU</v>
      </c>
      <c r="N6" s="673" t="e">
        <f>VLOOKUP(N4,'Course List (program)'!$G$2:$L$100,3,FALSE)</f>
        <v>#N/A</v>
      </c>
    </row>
    <row r="7" spans="1:14" ht="20.100000000000001" customHeight="1" x14ac:dyDescent="0.35">
      <c r="A7" s="679"/>
      <c r="B7" s="686"/>
      <c r="C7" s="672">
        <f>VLOOKUP(C4,'Course List (program)'!$G$2:$L$100,6,FALSE)</f>
        <v>0</v>
      </c>
      <c r="D7" s="672" t="e">
        <f>VLOOKUP(D4,'Course List (program)'!$G$2:$L$100,6,FALSE)</f>
        <v>#N/A</v>
      </c>
      <c r="E7" s="672">
        <f>VLOOKUP(E4,'Course List (program)'!$G$2:$L$100,6,FALSE)</f>
        <v>0</v>
      </c>
      <c r="F7" s="672" t="e">
        <f>VLOOKUP(F4,'Course List (program)'!$G$2:$L$100,6,FALSE)</f>
        <v>#N/A</v>
      </c>
      <c r="G7" s="674">
        <f>VLOOKUP(G4,'Course List (program)'!$G$2:$L$100,6,FALSE)</f>
        <v>0</v>
      </c>
      <c r="H7" s="679"/>
      <c r="I7" s="686"/>
      <c r="J7" s="672" t="e">
        <f>VLOOKUP(J4,'Course List (program)'!$G$2:$L$100,6,FALSE)</f>
        <v>#N/A</v>
      </c>
      <c r="K7" s="672" t="e">
        <f>VLOOKUP(K4,'Course List (program)'!$G$2:$L$100,6,FALSE)</f>
        <v>#N/A</v>
      </c>
      <c r="L7" s="672">
        <f>VLOOKUP(L4,'Course List (program)'!$G$2:$L$100,6,FALSE)</f>
        <v>0</v>
      </c>
      <c r="M7" s="672">
        <f>VLOOKUP(M4,'Course List (program)'!$G$2:$L$100,6,FALSE)</f>
        <v>0</v>
      </c>
      <c r="N7" s="674" t="e">
        <f>VLOOKUP(N4,'Course List (program)'!$G$2:$L$100,6,FALSE)</f>
        <v>#N/A</v>
      </c>
    </row>
    <row r="8" spans="1:14" s="693" customFormat="1" ht="20.100000000000001" customHeight="1" x14ac:dyDescent="0.35">
      <c r="A8" s="689">
        <v>0.41666666666666669</v>
      </c>
      <c r="B8" s="690">
        <v>2</v>
      </c>
      <c r="C8" s="691" t="str">
        <f>Section1Draft!E73</f>
        <v>ARCH 451.11</v>
      </c>
      <c r="D8" s="691">
        <f>Section1Draft!F73</f>
        <v>0</v>
      </c>
      <c r="E8" s="691" t="str">
        <f>Section1Draft!G73</f>
        <v>ARCH 432.11</v>
      </c>
      <c r="F8" s="691">
        <f>Section1Draft!H73</f>
        <v>0</v>
      </c>
      <c r="G8" s="692" t="str">
        <f>Section1Draft!I73</f>
        <v>ARCH 311.11</v>
      </c>
      <c r="H8" s="689">
        <v>0.41666666666666669</v>
      </c>
      <c r="I8" s="690">
        <v>2</v>
      </c>
      <c r="J8" s="691">
        <f>Section1Draft!L73</f>
        <v>0</v>
      </c>
      <c r="K8" s="691">
        <f>Section1Draft!M73</f>
        <v>0</v>
      </c>
      <c r="L8" s="691" t="str">
        <f>Section1Draft!N73</f>
        <v>ARCH 416.01</v>
      </c>
      <c r="M8" s="691" t="str">
        <f>Section1Draft!O73</f>
        <v>ARCH 492.11</v>
      </c>
      <c r="N8" s="692">
        <f>Section1Draft!P73</f>
        <v>0</v>
      </c>
    </row>
    <row r="9" spans="1:14" ht="20.100000000000001" customHeight="1" x14ac:dyDescent="0.35">
      <c r="A9" s="679"/>
      <c r="B9" s="686"/>
      <c r="C9" s="671" t="str">
        <f>VLOOKUP(C8,'Course List (program)'!$G$2:$L$100,2,FALSE)</f>
        <v>Architectural Design Studio V</v>
      </c>
      <c r="D9" s="671" t="e">
        <f>VLOOKUP(D8,'Course List (program)'!$G$2:$L$100,2,FALSE)</f>
        <v>#N/A</v>
      </c>
      <c r="E9" s="671" t="str">
        <f>VLOOKUP(E8,'Course List (program)'!$G$2:$L$100,2,FALSE)</f>
        <v>Modelling and Photography</v>
      </c>
      <c r="F9" s="671" t="e">
        <f>VLOOKUP(F8,'Course List (program)'!$G$2:$L$100,2,FALSE)</f>
        <v>#N/A</v>
      </c>
      <c r="G9" s="673" t="str">
        <f>VLOOKUP(G8,'Course List (program)'!$G$2:$L$100,2,FALSE)</f>
        <v xml:space="preserve">Analysis of Historical Buildings </v>
      </c>
      <c r="H9" s="679"/>
      <c r="I9" s="686"/>
      <c r="J9" s="671" t="e">
        <f>VLOOKUP(J8,'Course List (program)'!$G$2:$L$100,2,FALSE)</f>
        <v>#N/A</v>
      </c>
      <c r="K9" s="671" t="e">
        <f>VLOOKUP(K8,'Course List (program)'!$G$2:$L$100,2,FALSE)</f>
        <v>#N/A</v>
      </c>
      <c r="L9" s="671" t="str">
        <f>VLOOKUP(L8,'Course List (program)'!$G$2:$L$100,2,FALSE)</f>
        <v>Cost Estimate &amp; Professional Practice</v>
      </c>
      <c r="M9" s="671" t="str">
        <f>VLOOKUP(M8,'Course List (program)'!$G$2:$L$100,2,FALSE)</f>
        <v>Graduation Project</v>
      </c>
      <c r="N9" s="673" t="e">
        <f>VLOOKUP(N8,'Course List (program)'!$G$2:$L$100,2,FALSE)</f>
        <v>#N/A</v>
      </c>
    </row>
    <row r="10" spans="1:14" ht="20.100000000000001" customHeight="1" x14ac:dyDescent="0.35">
      <c r="A10" s="680"/>
      <c r="B10" s="685"/>
      <c r="C10" s="671" t="str">
        <f>VLOOKUP(C8,'Course List (program)'!$G$2:$L$100,3,FALSE)</f>
        <v>Prof. Dr. A. Fatih PAKDİL</v>
      </c>
      <c r="D10" s="671" t="e">
        <f>VLOOKUP(D8,'Course List (program)'!$G$2:$L$100,3,FALSE)</f>
        <v>#N/A</v>
      </c>
      <c r="E10" s="671" t="str">
        <f>VLOOKUP(E8,'Course List (program)'!$G$2:$L$100,3,FALSE)</f>
        <v>Prof. Dr. Reha GÜNAY</v>
      </c>
      <c r="F10" s="671" t="e">
        <f>VLOOKUP(F8,'Course List (program)'!$G$2:$L$100,3,FALSE)</f>
        <v>#N/A</v>
      </c>
      <c r="G10" s="673" t="str">
        <f>VLOOKUP(G8,'Course List (program)'!$G$2:$L$100,3,FALSE)</f>
        <v>Prof. Dr. Reha GÜNAY</v>
      </c>
      <c r="H10" s="680"/>
      <c r="I10" s="685"/>
      <c r="J10" s="671" t="e">
        <f>VLOOKUP(J8,'Course List (program)'!$G$2:$L$100,3,FALSE)</f>
        <v>#N/A</v>
      </c>
      <c r="K10" s="671" t="e">
        <f>VLOOKUP(K8,'Course List (program)'!$G$2:$L$100,3,FALSE)</f>
        <v>#N/A</v>
      </c>
      <c r="L10" s="671" t="str">
        <f>VLOOKUP(L8,'Course List (program)'!$G$2:$L$100,3,FALSE)</f>
        <v>Öğr. Gör. Dr. Jülide DEMİRDÖVEN</v>
      </c>
      <c r="M10" s="671" t="str">
        <f>VLOOKUP(M8,'Course List (program)'!$G$2:$L$100,3,FALSE)</f>
        <v>Prof. Dr. Belkıs ULUOĞLU</v>
      </c>
      <c r="N10" s="673" t="e">
        <f>VLOOKUP(N8,'Course List (program)'!$G$2:$L$100,3,FALSE)</f>
        <v>#N/A</v>
      </c>
    </row>
    <row r="11" spans="1:14" ht="20.100000000000001" customHeight="1" x14ac:dyDescent="0.35">
      <c r="A11" s="680"/>
      <c r="B11" s="685"/>
      <c r="C11" s="672">
        <f>VLOOKUP(C8,'Course List (program)'!$G$2:$L$100,6,FALSE)</f>
        <v>0</v>
      </c>
      <c r="D11" s="672" t="e">
        <f>VLOOKUP(D8,'Course List (program)'!$G$2:$L$100,6,FALSE)</f>
        <v>#N/A</v>
      </c>
      <c r="E11" s="672">
        <f>VLOOKUP(E8,'Course List (program)'!$G$2:$L$100,6,FALSE)</f>
        <v>0</v>
      </c>
      <c r="F11" s="672" t="e">
        <f>VLOOKUP(F8,'Course List (program)'!$G$2:$L$100,6,FALSE)</f>
        <v>#N/A</v>
      </c>
      <c r="G11" s="674">
        <f>VLOOKUP(G8,'Course List (program)'!$G$2:$L$100,6,FALSE)</f>
        <v>0</v>
      </c>
      <c r="H11" s="680"/>
      <c r="I11" s="685"/>
      <c r="J11" s="672" t="e">
        <f>VLOOKUP(J8,'Course List (program)'!$G$2:$L$100,6,FALSE)</f>
        <v>#N/A</v>
      </c>
      <c r="K11" s="672" t="e">
        <f>VLOOKUP(K8,'Course List (program)'!$G$2:$L$100,6,FALSE)</f>
        <v>#N/A</v>
      </c>
      <c r="L11" s="672">
        <f>VLOOKUP(L8,'Course List (program)'!$G$2:$L$100,6,FALSE)</f>
        <v>0</v>
      </c>
      <c r="M11" s="672">
        <f>VLOOKUP(M8,'Course List (program)'!$G$2:$L$100,6,FALSE)</f>
        <v>0</v>
      </c>
      <c r="N11" s="674" t="e">
        <f>VLOOKUP(N8,'Course List (program)'!$G$2:$L$100,6,FALSE)</f>
        <v>#N/A</v>
      </c>
    </row>
    <row r="12" spans="1:14" s="693" customFormat="1" ht="20.100000000000001" customHeight="1" x14ac:dyDescent="0.35">
      <c r="A12" s="689">
        <v>0.45833333333333331</v>
      </c>
      <c r="B12" s="690">
        <v>3</v>
      </c>
      <c r="C12" s="691" t="str">
        <f>Section1Draft!E75</f>
        <v>ARCH 451.11</v>
      </c>
      <c r="D12" s="691">
        <f>Section1Draft!F75</f>
        <v>0</v>
      </c>
      <c r="E12" s="691" t="str">
        <f>Section1Draft!G75</f>
        <v>ARCH 432.11</v>
      </c>
      <c r="F12" s="691">
        <f>Section1Draft!H75</f>
        <v>0</v>
      </c>
      <c r="G12" s="692" t="str">
        <f>Section1Draft!I75</f>
        <v>ARCH 311.11</v>
      </c>
      <c r="H12" s="689">
        <v>0.45833333333333331</v>
      </c>
      <c r="I12" s="690">
        <v>3</v>
      </c>
      <c r="J12" s="691">
        <f>Section1Draft!L75</f>
        <v>0</v>
      </c>
      <c r="K12" s="691">
        <f>Section1Draft!M75</f>
        <v>0</v>
      </c>
      <c r="L12" s="691" t="str">
        <f>Section1Draft!N75</f>
        <v>ARCH 416.01</v>
      </c>
      <c r="M12" s="691" t="str">
        <f>Section1Draft!O75</f>
        <v>ARCH 492.11</v>
      </c>
      <c r="N12" s="692">
        <f>Section1Draft!P75</f>
        <v>0</v>
      </c>
    </row>
    <row r="13" spans="1:14" ht="20.100000000000001" customHeight="1" x14ac:dyDescent="0.35">
      <c r="A13" s="679"/>
      <c r="B13" s="686"/>
      <c r="C13" s="671" t="str">
        <f>VLOOKUP(C12,'Course List (program)'!$G$2:$L$100,2,FALSE)</f>
        <v>Architectural Design Studio V</v>
      </c>
      <c r="D13" s="671" t="e">
        <f>VLOOKUP(D12,'Course List (program)'!$G$2:$L$100,2,FALSE)</f>
        <v>#N/A</v>
      </c>
      <c r="E13" s="671" t="str">
        <f>VLOOKUP(E12,'Course List (program)'!$G$2:$L$100,2,FALSE)</f>
        <v>Modelling and Photography</v>
      </c>
      <c r="F13" s="671" t="e">
        <f>VLOOKUP(F12,'Course List (program)'!$G$2:$L$100,2,FALSE)</f>
        <v>#N/A</v>
      </c>
      <c r="G13" s="673" t="str">
        <f>VLOOKUP(G12,'Course List (program)'!$G$2:$L$100,2,FALSE)</f>
        <v xml:space="preserve">Analysis of Historical Buildings </v>
      </c>
      <c r="H13" s="679"/>
      <c r="I13" s="686"/>
      <c r="J13" s="671" t="e">
        <f>VLOOKUP(J12,'Course List (program)'!$G$2:$L$100,2,FALSE)</f>
        <v>#N/A</v>
      </c>
      <c r="K13" s="671" t="e">
        <f>VLOOKUP(K12,'Course List (program)'!$G$2:$L$100,2,FALSE)</f>
        <v>#N/A</v>
      </c>
      <c r="L13" s="671" t="str">
        <f>VLOOKUP(L12,'Course List (program)'!$G$2:$L$100,2,FALSE)</f>
        <v>Cost Estimate &amp; Professional Practice</v>
      </c>
      <c r="M13" s="671" t="str">
        <f>VLOOKUP(M12,'Course List (program)'!$G$2:$L$100,2,FALSE)</f>
        <v>Graduation Project</v>
      </c>
      <c r="N13" s="673" t="e">
        <f>VLOOKUP(N12,'Course List (program)'!$G$2:$L$100,2,FALSE)</f>
        <v>#N/A</v>
      </c>
    </row>
    <row r="14" spans="1:14" ht="20.100000000000001" customHeight="1" x14ac:dyDescent="0.35">
      <c r="A14" s="680"/>
      <c r="B14" s="685"/>
      <c r="C14" s="671" t="str">
        <f>VLOOKUP(C12,'Course List (program)'!$G$2:$L$100,3,FALSE)</f>
        <v>Prof. Dr. A. Fatih PAKDİL</v>
      </c>
      <c r="D14" s="671" t="e">
        <f>VLOOKUP(D12,'Course List (program)'!$G$2:$L$100,3,FALSE)</f>
        <v>#N/A</v>
      </c>
      <c r="E14" s="671" t="str">
        <f>VLOOKUP(E12,'Course List (program)'!$G$2:$L$100,3,FALSE)</f>
        <v>Prof. Dr. Reha GÜNAY</v>
      </c>
      <c r="F14" s="671" t="e">
        <f>VLOOKUP(F12,'Course List (program)'!$G$2:$L$100,3,FALSE)</f>
        <v>#N/A</v>
      </c>
      <c r="G14" s="673" t="str">
        <f>VLOOKUP(G12,'Course List (program)'!$G$2:$L$100,3,FALSE)</f>
        <v>Prof. Dr. Reha GÜNAY</v>
      </c>
      <c r="H14" s="680"/>
      <c r="I14" s="685"/>
      <c r="J14" s="671" t="e">
        <f>VLOOKUP(J12,'Course List (program)'!$G$2:$L$100,3,FALSE)</f>
        <v>#N/A</v>
      </c>
      <c r="K14" s="671" t="e">
        <f>VLOOKUP(K12,'Course List (program)'!$G$2:$L$100,3,FALSE)</f>
        <v>#N/A</v>
      </c>
      <c r="L14" s="671" t="str">
        <f>VLOOKUP(L12,'Course List (program)'!$G$2:$L$100,3,FALSE)</f>
        <v>Öğr. Gör. Dr. Jülide DEMİRDÖVEN</v>
      </c>
      <c r="M14" s="671" t="str">
        <f>VLOOKUP(M12,'Course List (program)'!$G$2:$L$100,3,FALSE)</f>
        <v>Prof. Dr. Belkıs ULUOĞLU</v>
      </c>
      <c r="N14" s="673" t="e">
        <f>VLOOKUP(N12,'Course List (program)'!$G$2:$L$100,3,FALSE)</f>
        <v>#N/A</v>
      </c>
    </row>
    <row r="15" spans="1:14" ht="20.100000000000001" customHeight="1" x14ac:dyDescent="0.35">
      <c r="A15" s="680"/>
      <c r="B15" s="685"/>
      <c r="C15" s="672">
        <f>VLOOKUP(C12,'Course List (program)'!$G$2:$L$100,6,FALSE)</f>
        <v>0</v>
      </c>
      <c r="D15" s="672" t="e">
        <f>VLOOKUP(D12,'Course List (program)'!$G$2:$L$100,6,FALSE)</f>
        <v>#N/A</v>
      </c>
      <c r="E15" s="672">
        <f>VLOOKUP(E12,'Course List (program)'!$G$2:$L$100,6,FALSE)</f>
        <v>0</v>
      </c>
      <c r="F15" s="672" t="e">
        <f>VLOOKUP(F12,'Course List (program)'!$G$2:$L$100,6,FALSE)</f>
        <v>#N/A</v>
      </c>
      <c r="G15" s="674">
        <f>VLOOKUP(G12,'Course List (program)'!$G$2:$L$100,6,FALSE)</f>
        <v>0</v>
      </c>
      <c r="H15" s="680"/>
      <c r="I15" s="685"/>
      <c r="J15" s="672" t="e">
        <f>VLOOKUP(J12,'Course List (program)'!$G$2:$L$100,6,FALSE)</f>
        <v>#N/A</v>
      </c>
      <c r="K15" s="672" t="e">
        <f>VLOOKUP(K12,'Course List (program)'!$G$2:$L$100,6,FALSE)</f>
        <v>#N/A</v>
      </c>
      <c r="L15" s="672">
        <f>VLOOKUP(L12,'Course List (program)'!$G$2:$L$100,6,FALSE)</f>
        <v>0</v>
      </c>
      <c r="M15" s="672">
        <f>VLOOKUP(M12,'Course List (program)'!$G$2:$L$100,6,FALSE)</f>
        <v>0</v>
      </c>
      <c r="N15" s="674" t="e">
        <f>VLOOKUP(N12,'Course List (program)'!$G$2:$L$100,6,FALSE)</f>
        <v>#N/A</v>
      </c>
    </row>
    <row r="16" spans="1:14" s="693" customFormat="1" ht="20.100000000000001" customHeight="1" x14ac:dyDescent="0.35">
      <c r="A16" s="689">
        <v>0.5</v>
      </c>
      <c r="B16" s="690">
        <v>4</v>
      </c>
      <c r="C16" s="691" t="str">
        <f>Section1Draft!E77</f>
        <v>ARCH 451.11</v>
      </c>
      <c r="D16" s="691">
        <f>Section1Draft!F77</f>
        <v>0</v>
      </c>
      <c r="E16" s="691" t="str">
        <f>Section1Draft!G77</f>
        <v>ARCH 432.11</v>
      </c>
      <c r="F16" s="691">
        <f>Section1Draft!H77</f>
        <v>0</v>
      </c>
      <c r="G16" s="692">
        <f>Section1Draft!I77</f>
        <v>0</v>
      </c>
      <c r="H16" s="689">
        <v>0.5</v>
      </c>
      <c r="I16" s="690">
        <v>4</v>
      </c>
      <c r="J16" s="691">
        <f>Section1Draft!L77</f>
        <v>0</v>
      </c>
      <c r="K16" s="691">
        <f>Section1Draft!M77</f>
        <v>0</v>
      </c>
      <c r="L16" s="691" t="str">
        <f>Section1Draft!N77</f>
        <v>LAW 481.01</v>
      </c>
      <c r="M16" s="691" t="str">
        <f>Section1Draft!O77</f>
        <v>ARCH 492.11</v>
      </c>
      <c r="N16" s="692">
        <f>Section1Draft!P77</f>
        <v>0</v>
      </c>
    </row>
    <row r="17" spans="1:14" ht="20.100000000000001" customHeight="1" x14ac:dyDescent="0.35">
      <c r="A17" s="679"/>
      <c r="B17" s="686"/>
      <c r="C17" s="671" t="str">
        <f>VLOOKUP(C16,'Course List (program)'!$G$2:$L$100,2,FALSE)</f>
        <v>Architectural Design Studio V</v>
      </c>
      <c r="D17" s="671" t="e">
        <f>VLOOKUP(D16,'Course List (program)'!$G$2:$L$100,2,FALSE)</f>
        <v>#N/A</v>
      </c>
      <c r="E17" s="671" t="str">
        <f>VLOOKUP(E16,'Course List (program)'!$G$2:$L$100,2,FALSE)</f>
        <v>Modelling and Photography</v>
      </c>
      <c r="F17" s="671" t="e">
        <f>VLOOKUP(F16,'Course List (program)'!$G$2:$L$100,2,FALSE)</f>
        <v>#N/A</v>
      </c>
      <c r="G17" s="673" t="e">
        <f>VLOOKUP(G16,'Course List (program)'!$G$2:$L$100,2,FALSE)</f>
        <v>#N/A</v>
      </c>
      <c r="H17" s="679"/>
      <c r="I17" s="686"/>
      <c r="J17" s="671" t="e">
        <f>VLOOKUP(J16,'Course List (program)'!$G$2:$L$100,2,FALSE)</f>
        <v>#N/A</v>
      </c>
      <c r="K17" s="671" t="e">
        <f>VLOOKUP(K16,'Course List (program)'!$G$2:$L$100,2,FALSE)</f>
        <v>#N/A</v>
      </c>
      <c r="L17" s="671" t="str">
        <f>VLOOKUP(L16,'Course List (program)'!$G$2:$L$100,2,FALSE)</f>
        <v xml:space="preserve">Law for Architects </v>
      </c>
      <c r="M17" s="671" t="str">
        <f>VLOOKUP(M16,'Course List (program)'!$G$2:$L$100,2,FALSE)</f>
        <v>Graduation Project</v>
      </c>
      <c r="N17" s="673" t="e">
        <f>VLOOKUP(N16,'Course List (program)'!$G$2:$L$100,2,FALSE)</f>
        <v>#N/A</v>
      </c>
    </row>
    <row r="18" spans="1:14" ht="20.100000000000001" customHeight="1" x14ac:dyDescent="0.35">
      <c r="A18" s="680"/>
      <c r="B18" s="685"/>
      <c r="C18" s="671" t="str">
        <f>VLOOKUP(C16,'Course List (program)'!$G$2:$L$100,3,FALSE)</f>
        <v>Prof. Dr. A. Fatih PAKDİL</v>
      </c>
      <c r="D18" s="671" t="e">
        <f>VLOOKUP(D16,'Course List (program)'!$G$2:$L$100,3,FALSE)</f>
        <v>#N/A</v>
      </c>
      <c r="E18" s="671" t="str">
        <f>VLOOKUP(E16,'Course List (program)'!$G$2:$L$100,3,FALSE)</f>
        <v>Prof. Dr. Reha GÜNAY</v>
      </c>
      <c r="F18" s="671" t="e">
        <f>VLOOKUP(F16,'Course List (program)'!$G$2:$L$100,3,FALSE)</f>
        <v>#N/A</v>
      </c>
      <c r="G18" s="673" t="e">
        <f>VLOOKUP(G16,'Course List (program)'!$G$2:$L$100,3,FALSE)</f>
        <v>#N/A</v>
      </c>
      <c r="H18" s="680"/>
      <c r="I18" s="685"/>
      <c r="J18" s="671" t="e">
        <f>VLOOKUP(J16,'Course List (program)'!$G$2:$L$100,3,FALSE)</f>
        <v>#N/A</v>
      </c>
      <c r="K18" s="671" t="e">
        <f>VLOOKUP(K16,'Course List (program)'!$G$2:$L$100,3,FALSE)</f>
        <v>#N/A</v>
      </c>
      <c r="L18" s="671" t="str">
        <f>VLOOKUP(L16,'Course List (program)'!$G$2:$L$100,3,FALSE)</f>
        <v>Doç. Dr. Salih ŞAHİNİZ</v>
      </c>
      <c r="M18" s="671" t="str">
        <f>VLOOKUP(M16,'Course List (program)'!$G$2:$L$100,3,FALSE)</f>
        <v>Prof. Dr. Belkıs ULUOĞLU</v>
      </c>
      <c r="N18" s="673" t="e">
        <f>VLOOKUP(N16,'Course List (program)'!$G$2:$L$100,3,FALSE)</f>
        <v>#N/A</v>
      </c>
    </row>
    <row r="19" spans="1:14" ht="20.100000000000001" customHeight="1" x14ac:dyDescent="0.35">
      <c r="A19" s="680"/>
      <c r="B19" s="685"/>
      <c r="C19" s="672">
        <f>VLOOKUP(C16,'Course List (program)'!$G$2:$L$100,6,FALSE)</f>
        <v>0</v>
      </c>
      <c r="D19" s="672" t="e">
        <f>VLOOKUP(D16,'Course List (program)'!$G$2:$L$100,6,FALSE)</f>
        <v>#N/A</v>
      </c>
      <c r="E19" s="672">
        <f>VLOOKUP(E16,'Course List (program)'!$G$2:$L$100,6,FALSE)</f>
        <v>0</v>
      </c>
      <c r="F19" s="672" t="e">
        <f>VLOOKUP(F16,'Course List (program)'!$G$2:$L$100,6,FALSE)</f>
        <v>#N/A</v>
      </c>
      <c r="G19" s="674" t="e">
        <f>VLOOKUP(G16,'Course List (program)'!$G$2:$L$100,6,FALSE)</f>
        <v>#N/A</v>
      </c>
      <c r="H19" s="680"/>
      <c r="I19" s="685"/>
      <c r="J19" s="672" t="e">
        <f>VLOOKUP(J16,'Course List (program)'!$G$2:$L$100,6,FALSE)</f>
        <v>#N/A</v>
      </c>
      <c r="K19" s="672" t="e">
        <f>VLOOKUP(K16,'Course List (program)'!$G$2:$L$100,6,FALSE)</f>
        <v>#N/A</v>
      </c>
      <c r="L19" s="672">
        <f>VLOOKUP(L16,'Course List (program)'!$G$2:$L$100,6,FALSE)</f>
        <v>0</v>
      </c>
      <c r="M19" s="672">
        <f>VLOOKUP(M16,'Course List (program)'!$G$2:$L$100,6,FALSE)</f>
        <v>0</v>
      </c>
      <c r="N19" s="674" t="e">
        <f>VLOOKUP(N16,'Course List (program)'!$G$2:$L$100,6,FALSE)</f>
        <v>#N/A</v>
      </c>
    </row>
    <row r="20" spans="1:14" s="693" customFormat="1" ht="20.100000000000001" customHeight="1" x14ac:dyDescent="0.35">
      <c r="A20" s="695">
        <v>0.54166666666666663</v>
      </c>
      <c r="B20" s="696">
        <v>5</v>
      </c>
      <c r="C20" s="691">
        <f>Section1Draft!E79</f>
        <v>0</v>
      </c>
      <c r="D20" s="691">
        <f>Section1Draft!F79</f>
        <v>0</v>
      </c>
      <c r="E20" s="691">
        <f>Section1Draft!G79</f>
        <v>0</v>
      </c>
      <c r="F20" s="691">
        <f>Section1Draft!H79</f>
        <v>0</v>
      </c>
      <c r="G20" s="692">
        <f>Section1Draft!I79</f>
        <v>0</v>
      </c>
      <c r="H20" s="695">
        <v>0.54166666666666663</v>
      </c>
      <c r="I20" s="696">
        <v>5</v>
      </c>
      <c r="J20" s="691">
        <f>Section1Draft!L79</f>
        <v>0</v>
      </c>
      <c r="K20" s="691">
        <f>Section1Draft!M79</f>
        <v>0</v>
      </c>
      <c r="L20" s="691" t="str">
        <f>Section1Draft!N79</f>
        <v>LAW 481.01</v>
      </c>
      <c r="M20" s="691">
        <f>Section1Draft!O79</f>
        <v>0</v>
      </c>
      <c r="N20" s="692">
        <f>Section1Draft!P79</f>
        <v>0</v>
      </c>
    </row>
    <row r="21" spans="1:14" ht="20.100000000000001" customHeight="1" x14ac:dyDescent="0.35">
      <c r="A21" s="679"/>
      <c r="B21" s="686"/>
      <c r="C21" s="671" t="e">
        <f>VLOOKUP(C20,'Course List (program)'!$G$2:$L$100,2,FALSE)</f>
        <v>#N/A</v>
      </c>
      <c r="D21" s="671" t="e">
        <f>VLOOKUP(D20,'Course List (program)'!$G$2:$L$100,2,FALSE)</f>
        <v>#N/A</v>
      </c>
      <c r="E21" s="671" t="e">
        <f>VLOOKUP(E20,'Course List (program)'!$G$2:$L$100,2,FALSE)</f>
        <v>#N/A</v>
      </c>
      <c r="F21" s="671" t="e">
        <f>VLOOKUP(F20,'Course List (program)'!$G$2:$L$100,2,FALSE)</f>
        <v>#N/A</v>
      </c>
      <c r="G21" s="673" t="e">
        <f>VLOOKUP(G20,'Course List (program)'!$G$2:$L$100,2,FALSE)</f>
        <v>#N/A</v>
      </c>
      <c r="H21" s="679"/>
      <c r="I21" s="686"/>
      <c r="J21" s="671" t="e">
        <f>VLOOKUP(J20,'Course List (program)'!$G$2:$L$100,2,FALSE)</f>
        <v>#N/A</v>
      </c>
      <c r="K21" s="671" t="e">
        <f>VLOOKUP(K20,'Course List (program)'!$G$2:$L$100,2,FALSE)</f>
        <v>#N/A</v>
      </c>
      <c r="L21" s="671" t="str">
        <f>VLOOKUP(L20,'Course List (program)'!$G$2:$L$100,2,FALSE)</f>
        <v xml:space="preserve">Law for Architects </v>
      </c>
      <c r="M21" s="671" t="e">
        <f>VLOOKUP(M20,'Course List (program)'!$G$2:$L$100,2,FALSE)</f>
        <v>#N/A</v>
      </c>
      <c r="N21" s="673" t="e">
        <f>VLOOKUP(N20,'Course List (program)'!$G$2:$L$100,2,FALSE)</f>
        <v>#N/A</v>
      </c>
    </row>
    <row r="22" spans="1:14" ht="20.100000000000001" customHeight="1" x14ac:dyDescent="0.35">
      <c r="A22" s="680"/>
      <c r="B22" s="685"/>
      <c r="C22" s="671" t="e">
        <f>VLOOKUP(C20,'Course List (program)'!$G$2:$L$100,3,FALSE)</f>
        <v>#N/A</v>
      </c>
      <c r="D22" s="671" t="e">
        <f>VLOOKUP(D20,'Course List (program)'!$G$2:$L$100,3,FALSE)</f>
        <v>#N/A</v>
      </c>
      <c r="E22" s="671" t="e">
        <f>VLOOKUP(E20,'Course List (program)'!$G$2:$L$100,3,FALSE)</f>
        <v>#N/A</v>
      </c>
      <c r="F22" s="671" t="e">
        <f>VLOOKUP(F20,'Course List (program)'!$G$2:$L$100,3,FALSE)</f>
        <v>#N/A</v>
      </c>
      <c r="G22" s="673" t="e">
        <f>VLOOKUP(G20,'Course List (program)'!$G$2:$L$100,3,FALSE)</f>
        <v>#N/A</v>
      </c>
      <c r="H22" s="680"/>
      <c r="I22" s="685"/>
      <c r="J22" s="671" t="e">
        <f>VLOOKUP(J20,'Course List (program)'!$G$2:$L$100,3,FALSE)</f>
        <v>#N/A</v>
      </c>
      <c r="K22" s="671" t="e">
        <f>VLOOKUP(K20,'Course List (program)'!$G$2:$L$100,3,FALSE)</f>
        <v>#N/A</v>
      </c>
      <c r="L22" s="671" t="str">
        <f>VLOOKUP(L20,'Course List (program)'!$G$2:$L$100,3,FALSE)</f>
        <v>Doç. Dr. Salih ŞAHİNİZ</v>
      </c>
      <c r="M22" s="671" t="e">
        <f>VLOOKUP(M20,'Course List (program)'!$G$2:$L$100,3,FALSE)</f>
        <v>#N/A</v>
      </c>
      <c r="N22" s="673" t="e">
        <f>VLOOKUP(N20,'Course List (program)'!$G$2:$L$100,3,FALSE)</f>
        <v>#N/A</v>
      </c>
    </row>
    <row r="23" spans="1:14" ht="20.100000000000001" customHeight="1" x14ac:dyDescent="0.35">
      <c r="A23" s="680"/>
      <c r="B23" s="685"/>
      <c r="C23" s="672" t="e">
        <f>VLOOKUP(C20,'Course List (program)'!$G$2:$L$100,6,FALSE)</f>
        <v>#N/A</v>
      </c>
      <c r="D23" s="672" t="e">
        <f>VLOOKUP(D20,'Course List (program)'!$G$2:$L$100,6,FALSE)</f>
        <v>#N/A</v>
      </c>
      <c r="E23" s="672" t="e">
        <f>VLOOKUP(E20,'Course List (program)'!$G$2:$L$100,6,FALSE)</f>
        <v>#N/A</v>
      </c>
      <c r="F23" s="672" t="e">
        <f>VLOOKUP(F20,'Course List (program)'!$G$2:$L$100,6,FALSE)</f>
        <v>#N/A</v>
      </c>
      <c r="G23" s="674" t="e">
        <f>VLOOKUP(G20,'Course List (program)'!$G$2:$L$100,6,FALSE)</f>
        <v>#N/A</v>
      </c>
      <c r="H23" s="680"/>
      <c r="I23" s="685"/>
      <c r="J23" s="672" t="e">
        <f>VLOOKUP(J20,'Course List (program)'!$G$2:$L$100,6,FALSE)</f>
        <v>#N/A</v>
      </c>
      <c r="K23" s="672" t="e">
        <f>VLOOKUP(K20,'Course List (program)'!$G$2:$L$100,6,FALSE)</f>
        <v>#N/A</v>
      </c>
      <c r="L23" s="672">
        <f>VLOOKUP(L20,'Course List (program)'!$G$2:$L$100,6,FALSE)</f>
        <v>0</v>
      </c>
      <c r="M23" s="672" t="e">
        <f>VLOOKUP(M20,'Course List (program)'!$G$2:$L$100,6,FALSE)</f>
        <v>#N/A</v>
      </c>
      <c r="N23" s="674" t="e">
        <f>VLOOKUP(N20,'Course List (program)'!$G$2:$L$100,6,FALSE)</f>
        <v>#N/A</v>
      </c>
    </row>
    <row r="24" spans="1:14" s="693" customFormat="1" ht="20.100000000000001" customHeight="1" x14ac:dyDescent="0.35">
      <c r="A24" s="689">
        <v>0.58333333333333337</v>
      </c>
      <c r="B24" s="690">
        <v>6</v>
      </c>
      <c r="C24" s="691" t="str">
        <f>Section1Draft!E81</f>
        <v>ARCH 451.11</v>
      </c>
      <c r="D24" s="691" t="str">
        <f>Section1Draft!F81</f>
        <v>ARCH 415.01</v>
      </c>
      <c r="E24" s="691" t="str">
        <f>Section1Draft!G81</f>
        <v>ARCH 372.01</v>
      </c>
      <c r="F24" s="691">
        <f>Section1Draft!H81</f>
        <v>0</v>
      </c>
      <c r="G24" s="692" t="str">
        <f>Section1Draft!I81</f>
        <v>ARCH 469.11</v>
      </c>
      <c r="H24" s="689">
        <v>0.58333333333333337</v>
      </c>
      <c r="I24" s="690">
        <v>6</v>
      </c>
      <c r="J24" s="691">
        <f>Section1Draft!L81</f>
        <v>0</v>
      </c>
      <c r="K24" s="691" t="str">
        <f>Section1Draft!M81</f>
        <v>ARCH 446.01</v>
      </c>
      <c r="L24" s="691" t="str">
        <f>Section1Draft!N81</f>
        <v>ES 302.01</v>
      </c>
      <c r="M24" s="691" t="str">
        <f>Section1Draft!O81</f>
        <v>ARCH 492.11</v>
      </c>
      <c r="N24" s="692">
        <f>Section1Draft!P81</f>
        <v>0</v>
      </c>
    </row>
    <row r="25" spans="1:14" ht="20.100000000000001" customHeight="1" x14ac:dyDescent="0.35">
      <c r="A25" s="679"/>
      <c r="B25" s="686"/>
      <c r="C25" s="671" t="str">
        <f>VLOOKUP(C24,'Course List (program)'!$G$2:$L$100,2,FALSE)</f>
        <v>Architectural Design Studio V</v>
      </c>
      <c r="D25" s="671" t="str">
        <f>VLOOKUP(D24,'Course List (program)'!$G$2:$L$100,2,FALSE)</f>
        <v>Construction Management</v>
      </c>
      <c r="E25" s="671" t="str">
        <f>VLOOKUP(E24,'Course List (program)'!$G$2:$L$100,2,FALSE)</f>
        <v>Energy Efficient Buildings</v>
      </c>
      <c r="F25" s="671" t="e">
        <f>VLOOKUP(F24,'Course List (program)'!$G$2:$L$100,2,FALSE)</f>
        <v>#N/A</v>
      </c>
      <c r="G25" s="673" t="str">
        <f>VLOOKUP(G24,'Course List (program)'!$G$2:$L$100,2,FALSE)</f>
        <v>Residential Environment Project</v>
      </c>
      <c r="H25" s="679"/>
      <c r="I25" s="686"/>
      <c r="J25" s="671" t="e">
        <f>VLOOKUP(J24,'Course List (program)'!$G$2:$L$100,2,FALSE)</f>
        <v>#N/A</v>
      </c>
      <c r="K25" s="671" t="str">
        <f>VLOOKUP(K24,'Course List (program)'!$G$2:$L$100,2,FALSE)</f>
        <v>Environmental Image</v>
      </c>
      <c r="L25" s="671" t="str">
        <f>VLOOKUP(L24,'Course List (program)'!$G$2:$L$100,2,FALSE)</f>
        <v>Architectural Project Management</v>
      </c>
      <c r="M25" s="671" t="str">
        <f>VLOOKUP(M24,'Course List (program)'!$G$2:$L$100,2,FALSE)</f>
        <v>Graduation Project</v>
      </c>
      <c r="N25" s="673" t="e">
        <f>VLOOKUP(N24,'Course List (program)'!$G$2:$L$100,2,FALSE)</f>
        <v>#N/A</v>
      </c>
    </row>
    <row r="26" spans="1:14" ht="20.100000000000001" customHeight="1" x14ac:dyDescent="0.35">
      <c r="A26" s="680"/>
      <c r="B26" s="685"/>
      <c r="C26" s="671" t="str">
        <f>VLOOKUP(C24,'Course List (program)'!$G$2:$L$100,3,FALSE)</f>
        <v>Prof. Dr. A. Fatih PAKDİL</v>
      </c>
      <c r="D26" s="671" t="str">
        <f>VLOOKUP(D24,'Course List (program)'!$G$2:$L$100,3,FALSE)</f>
        <v>Öğr. Gör. M. Cem AKDAMAR</v>
      </c>
      <c r="E26" s="671" t="str">
        <f>VLOOKUP(E24,'Course List (program)'!$G$2:$L$100,3,FALSE)</f>
        <v>Doç. Dr. Ayşin SEV</v>
      </c>
      <c r="F26" s="671" t="e">
        <f>VLOOKUP(F24,'Course List (program)'!$G$2:$L$100,3,FALSE)</f>
        <v>#N/A</v>
      </c>
      <c r="G26" s="673" t="str">
        <f>VLOOKUP(G24,'Course List (program)'!$G$2:$L$100,3,FALSE)</f>
        <v>Doç. Dr. A. Dilek ÖZDEMİR</v>
      </c>
      <c r="H26" s="680"/>
      <c r="I26" s="685"/>
      <c r="J26" s="671" t="e">
        <f>VLOOKUP(J24,'Course List (program)'!$G$2:$L$100,3,FALSE)</f>
        <v>#N/A</v>
      </c>
      <c r="K26" s="671" t="str">
        <f>VLOOKUP(K24,'Course List (program)'!$G$2:$L$100,3,FALSE)</f>
        <v>Prof. Dr. A. Zekiye ABALI</v>
      </c>
      <c r="L26" s="671" t="str">
        <f>VLOOKUP(L24,'Course List (program)'!$G$2:$L$100,3,FALSE)</f>
        <v>Öğr. Gör. M. Cem AKDAMAR</v>
      </c>
      <c r="M26" s="671" t="str">
        <f>VLOOKUP(M24,'Course List (program)'!$G$2:$L$100,3,FALSE)</f>
        <v>Prof. Dr. Belkıs ULUOĞLU</v>
      </c>
      <c r="N26" s="673" t="e">
        <f>VLOOKUP(N24,'Course List (program)'!$G$2:$L$100,3,FALSE)</f>
        <v>#N/A</v>
      </c>
    </row>
    <row r="27" spans="1:14" ht="20.100000000000001" customHeight="1" x14ac:dyDescent="0.35">
      <c r="A27" s="680"/>
      <c r="B27" s="685"/>
      <c r="C27" s="672">
        <f>VLOOKUP(C24,'Course List (program)'!$G$2:$L$100,6,FALSE)</f>
        <v>0</v>
      </c>
      <c r="D27" s="672">
        <f>VLOOKUP(D24,'Course List (program)'!$G$2:$L$100,6,FALSE)</f>
        <v>0</v>
      </c>
      <c r="E27" s="672">
        <f>VLOOKUP(E24,'Course List (program)'!$G$2:$L$100,6,FALSE)</f>
        <v>0</v>
      </c>
      <c r="F27" s="672" t="e">
        <f>VLOOKUP(F24,'Course List (program)'!$G$2:$L$100,6,FALSE)</f>
        <v>#N/A</v>
      </c>
      <c r="G27" s="674">
        <f>VLOOKUP(G24,'Course List (program)'!$G$2:$L$100,6,FALSE)</f>
        <v>0</v>
      </c>
      <c r="H27" s="680"/>
      <c r="I27" s="685"/>
      <c r="J27" s="672" t="e">
        <f>VLOOKUP(J24,'Course List (program)'!$G$2:$L$100,6,FALSE)</f>
        <v>#N/A</v>
      </c>
      <c r="K27" s="672">
        <f>VLOOKUP(K24,'Course List (program)'!$G$2:$L$100,6,FALSE)</f>
        <v>0</v>
      </c>
      <c r="L27" s="672">
        <f>VLOOKUP(L24,'Course List (program)'!$G$2:$L$100,6,FALSE)</f>
        <v>0</v>
      </c>
      <c r="M27" s="672">
        <f>VLOOKUP(M24,'Course List (program)'!$G$2:$L$100,6,FALSE)</f>
        <v>0</v>
      </c>
      <c r="N27" s="674" t="e">
        <f>VLOOKUP(N24,'Course List (program)'!$G$2:$L$100,6,FALSE)</f>
        <v>#N/A</v>
      </c>
    </row>
    <row r="28" spans="1:14" s="693" customFormat="1" ht="20.100000000000001" customHeight="1" x14ac:dyDescent="0.35">
      <c r="A28" s="689">
        <v>0.625</v>
      </c>
      <c r="B28" s="690">
        <v>7</v>
      </c>
      <c r="C28" s="691" t="str">
        <f>Section1Draft!E83</f>
        <v>ARCH 451.11</v>
      </c>
      <c r="D28" s="691" t="str">
        <f>Section1Draft!F83</f>
        <v>ARCH 415.01</v>
      </c>
      <c r="E28" s="691" t="str">
        <f>Section1Draft!G83</f>
        <v>ARCH 372.01</v>
      </c>
      <c r="F28" s="691">
        <f>Section1Draft!H83</f>
        <v>0</v>
      </c>
      <c r="G28" s="692" t="str">
        <f>Section1Draft!I83</f>
        <v>ARCH 469.11</v>
      </c>
      <c r="H28" s="689">
        <v>0.625</v>
      </c>
      <c r="I28" s="690">
        <v>7</v>
      </c>
      <c r="J28" s="691">
        <f>Section1Draft!L83</f>
        <v>0</v>
      </c>
      <c r="K28" s="691" t="str">
        <f>Section1Draft!M83</f>
        <v>ARCH 446.01</v>
      </c>
      <c r="L28" s="691" t="str">
        <f>Section1Draft!N83</f>
        <v>ES 302.01</v>
      </c>
      <c r="M28" s="691" t="str">
        <f>Section1Draft!O83</f>
        <v>ARCH 492.11</v>
      </c>
      <c r="N28" s="692">
        <f>Section1Draft!P83</f>
        <v>0</v>
      </c>
    </row>
    <row r="29" spans="1:14" ht="20.100000000000001" customHeight="1" x14ac:dyDescent="0.35">
      <c r="A29" s="679"/>
      <c r="B29" s="686"/>
      <c r="C29" s="671" t="str">
        <f>VLOOKUP(C28,'Course List (program)'!$G$2:$L$100,2,FALSE)</f>
        <v>Architectural Design Studio V</v>
      </c>
      <c r="D29" s="671" t="str">
        <f>VLOOKUP(D28,'Course List (program)'!$G$2:$L$100,2,FALSE)</f>
        <v>Construction Management</v>
      </c>
      <c r="E29" s="671" t="str">
        <f>VLOOKUP(E28,'Course List (program)'!$G$2:$L$100,2,FALSE)</f>
        <v>Energy Efficient Buildings</v>
      </c>
      <c r="F29" s="671" t="e">
        <f>VLOOKUP(F28,'Course List (program)'!$G$2:$L$100,2,FALSE)</f>
        <v>#N/A</v>
      </c>
      <c r="G29" s="673" t="str">
        <f>VLOOKUP(G28,'Course List (program)'!$G$2:$L$100,2,FALSE)</f>
        <v>Residential Environment Project</v>
      </c>
      <c r="H29" s="679"/>
      <c r="I29" s="686"/>
      <c r="J29" s="671" t="e">
        <f>VLOOKUP(J28,'Course List (program)'!$G$2:$L$100,2,FALSE)</f>
        <v>#N/A</v>
      </c>
      <c r="K29" s="671" t="str">
        <f>VLOOKUP(K28,'Course List (program)'!$G$2:$L$100,2,FALSE)</f>
        <v>Environmental Image</v>
      </c>
      <c r="L29" s="671" t="str">
        <f>VLOOKUP(L28,'Course List (program)'!$G$2:$L$100,2,FALSE)</f>
        <v>Architectural Project Management</v>
      </c>
      <c r="M29" s="671" t="str">
        <f>VLOOKUP(M28,'Course List (program)'!$G$2:$L$100,2,FALSE)</f>
        <v>Graduation Project</v>
      </c>
      <c r="N29" s="673" t="e">
        <f>VLOOKUP(N28,'Course List (program)'!$G$2:$L$100,2,FALSE)</f>
        <v>#N/A</v>
      </c>
    </row>
    <row r="30" spans="1:14" ht="20.100000000000001" customHeight="1" x14ac:dyDescent="0.35">
      <c r="A30" s="680"/>
      <c r="B30" s="685"/>
      <c r="C30" s="671" t="str">
        <f>VLOOKUP(C28,'Course List (program)'!$G$2:$L$100,3,FALSE)</f>
        <v>Prof. Dr. A. Fatih PAKDİL</v>
      </c>
      <c r="D30" s="671" t="str">
        <f>VLOOKUP(D28,'Course List (program)'!$G$2:$L$100,3,FALSE)</f>
        <v>Öğr. Gör. M. Cem AKDAMAR</v>
      </c>
      <c r="E30" s="671" t="str">
        <f>VLOOKUP(E28,'Course List (program)'!$G$2:$L$100,3,FALSE)</f>
        <v>Doç. Dr. Ayşin SEV</v>
      </c>
      <c r="F30" s="671" t="e">
        <f>VLOOKUP(F28,'Course List (program)'!$G$2:$L$100,3,FALSE)</f>
        <v>#N/A</v>
      </c>
      <c r="G30" s="673" t="str">
        <f>VLOOKUP(G28,'Course List (program)'!$G$2:$L$100,3,FALSE)</f>
        <v>Doç. Dr. A. Dilek ÖZDEMİR</v>
      </c>
      <c r="H30" s="680"/>
      <c r="I30" s="685"/>
      <c r="J30" s="671" t="e">
        <f>VLOOKUP(J28,'Course List (program)'!$G$2:$L$100,3,FALSE)</f>
        <v>#N/A</v>
      </c>
      <c r="K30" s="671" t="str">
        <f>VLOOKUP(K28,'Course List (program)'!$G$2:$L$100,3,FALSE)</f>
        <v>Prof. Dr. A. Zekiye ABALI</v>
      </c>
      <c r="L30" s="671" t="str">
        <f>VLOOKUP(L28,'Course List (program)'!$G$2:$L$100,3,FALSE)</f>
        <v>Öğr. Gör. M. Cem AKDAMAR</v>
      </c>
      <c r="M30" s="671" t="str">
        <f>VLOOKUP(M28,'Course List (program)'!$G$2:$L$100,3,FALSE)</f>
        <v>Prof. Dr. Belkıs ULUOĞLU</v>
      </c>
      <c r="N30" s="673" t="e">
        <f>VLOOKUP(N28,'Course List (program)'!$G$2:$L$100,3,FALSE)</f>
        <v>#N/A</v>
      </c>
    </row>
    <row r="31" spans="1:14" ht="20.100000000000001" customHeight="1" x14ac:dyDescent="0.35">
      <c r="A31" s="680"/>
      <c r="B31" s="685"/>
      <c r="C31" s="672">
        <f>VLOOKUP(C28,'Course List (program)'!$G$2:$L$100,6,FALSE)</f>
        <v>0</v>
      </c>
      <c r="D31" s="672">
        <f>VLOOKUP(D28,'Course List (program)'!$G$2:$L$100,6,FALSE)</f>
        <v>0</v>
      </c>
      <c r="E31" s="672">
        <f>VLOOKUP(E28,'Course List (program)'!$G$2:$L$100,6,FALSE)</f>
        <v>0</v>
      </c>
      <c r="F31" s="672" t="e">
        <f>VLOOKUP(F28,'Course List (program)'!$G$2:$L$100,6,FALSE)</f>
        <v>#N/A</v>
      </c>
      <c r="G31" s="674">
        <f>VLOOKUP(G28,'Course List (program)'!$G$2:$L$100,6,FALSE)</f>
        <v>0</v>
      </c>
      <c r="H31" s="680"/>
      <c r="I31" s="685"/>
      <c r="J31" s="672" t="e">
        <f>VLOOKUP(J28,'Course List (program)'!$G$2:$L$100,6,FALSE)</f>
        <v>#N/A</v>
      </c>
      <c r="K31" s="672">
        <f>VLOOKUP(K28,'Course List (program)'!$G$2:$L$100,6,FALSE)</f>
        <v>0</v>
      </c>
      <c r="L31" s="672">
        <f>VLOOKUP(L28,'Course List (program)'!$G$2:$L$100,6,FALSE)</f>
        <v>0</v>
      </c>
      <c r="M31" s="672">
        <f>VLOOKUP(M28,'Course List (program)'!$G$2:$L$100,6,FALSE)</f>
        <v>0</v>
      </c>
      <c r="N31" s="674" t="e">
        <f>VLOOKUP(N28,'Course List (program)'!$G$2:$L$100,6,FALSE)</f>
        <v>#N/A</v>
      </c>
    </row>
    <row r="32" spans="1:14" s="693" customFormat="1" ht="20.100000000000001" customHeight="1" x14ac:dyDescent="0.35">
      <c r="A32" s="689">
        <v>0.66666666666666663</v>
      </c>
      <c r="B32" s="690">
        <v>8</v>
      </c>
      <c r="C32" s="691" t="str">
        <f>Section1Draft!E85</f>
        <v>ARCH 451.11</v>
      </c>
      <c r="D32" s="691" t="str">
        <f>Section1Draft!F85</f>
        <v>ARCH 415.01</v>
      </c>
      <c r="E32" s="691" t="str">
        <f>Section1Draft!G85</f>
        <v>ARCH 372.01</v>
      </c>
      <c r="F32" s="691">
        <f>Section1Draft!H85</f>
        <v>0</v>
      </c>
      <c r="G32" s="692" t="str">
        <f>Section1Draft!I85</f>
        <v>ARCH 469.11</v>
      </c>
      <c r="H32" s="689">
        <v>0.66666666666666663</v>
      </c>
      <c r="I32" s="690">
        <v>8</v>
      </c>
      <c r="J32" s="691">
        <f>Section1Draft!L85</f>
        <v>0</v>
      </c>
      <c r="K32" s="691" t="str">
        <f>Section1Draft!M85</f>
        <v>ARCH 446.01</v>
      </c>
      <c r="L32" s="691" t="str">
        <f>Section1Draft!N85</f>
        <v>ES 302.01</v>
      </c>
      <c r="M32" s="691" t="str">
        <f>Section1Draft!O85</f>
        <v>ARCH 492.11</v>
      </c>
      <c r="N32" s="692">
        <f>Section1Draft!P85</f>
        <v>0</v>
      </c>
    </row>
    <row r="33" spans="1:28" ht="20.100000000000001" customHeight="1" x14ac:dyDescent="0.35">
      <c r="A33" s="679"/>
      <c r="B33" s="686"/>
      <c r="C33" s="671" t="str">
        <f>VLOOKUP(C32,'Course List (program)'!$G$2:$L$100,2,FALSE)</f>
        <v>Architectural Design Studio V</v>
      </c>
      <c r="D33" s="671" t="str">
        <f>VLOOKUP(D32,'Course List (program)'!$G$2:$L$100,2,FALSE)</f>
        <v>Construction Management</v>
      </c>
      <c r="E33" s="671" t="str">
        <f>VLOOKUP(E32,'Course List (program)'!$G$2:$L$100,2,FALSE)</f>
        <v>Energy Efficient Buildings</v>
      </c>
      <c r="F33" s="671" t="e">
        <f>VLOOKUP(F32,'Course List (program)'!$G$2:$L$100,2,FALSE)</f>
        <v>#N/A</v>
      </c>
      <c r="G33" s="673" t="str">
        <f>VLOOKUP(G32,'Course List (program)'!$G$2:$L$100,2,FALSE)</f>
        <v>Residential Environment Project</v>
      </c>
      <c r="H33" s="679"/>
      <c r="I33" s="686"/>
      <c r="J33" s="671" t="e">
        <f>VLOOKUP(J32,'Course List (program)'!$G$2:$L$100,2,FALSE)</f>
        <v>#N/A</v>
      </c>
      <c r="K33" s="671" t="str">
        <f>VLOOKUP(K32,'Course List (program)'!$G$2:$L$100,2,FALSE)</f>
        <v>Environmental Image</v>
      </c>
      <c r="L33" s="671" t="str">
        <f>VLOOKUP(L32,'Course List (program)'!$G$2:$L$100,2,FALSE)</f>
        <v>Architectural Project Management</v>
      </c>
      <c r="M33" s="671" t="str">
        <f>VLOOKUP(M32,'Course List (program)'!$G$2:$L$100,2,FALSE)</f>
        <v>Graduation Project</v>
      </c>
      <c r="N33" s="673" t="e">
        <f>VLOOKUP(N32,'Course List (program)'!$G$2:$L$100,2,FALSE)</f>
        <v>#N/A</v>
      </c>
    </row>
    <row r="34" spans="1:28" ht="20.100000000000001" customHeight="1" x14ac:dyDescent="0.35">
      <c r="A34" s="680"/>
      <c r="B34" s="685"/>
      <c r="C34" s="671" t="str">
        <f>VLOOKUP(C32,'Course List (program)'!$G$2:$L$100,3,FALSE)</f>
        <v>Prof. Dr. A. Fatih PAKDİL</v>
      </c>
      <c r="D34" s="671" t="str">
        <f>VLOOKUP(D32,'Course List (program)'!$G$2:$L$100,3,FALSE)</f>
        <v>Öğr. Gör. M. Cem AKDAMAR</v>
      </c>
      <c r="E34" s="671" t="str">
        <f>VLOOKUP(E32,'Course List (program)'!$G$2:$L$100,3,FALSE)</f>
        <v>Doç. Dr. Ayşin SEV</v>
      </c>
      <c r="F34" s="671" t="e">
        <f>VLOOKUP(F32,'Course List (program)'!$G$2:$L$100,3,FALSE)</f>
        <v>#N/A</v>
      </c>
      <c r="G34" s="673" t="str">
        <f>VLOOKUP(G32,'Course List (program)'!$G$2:$L$100,3,FALSE)</f>
        <v>Doç. Dr. A. Dilek ÖZDEMİR</v>
      </c>
      <c r="H34" s="680"/>
      <c r="I34" s="685"/>
      <c r="J34" s="671" t="e">
        <f>VLOOKUP(J32,'Course List (program)'!$G$2:$L$100,3,FALSE)</f>
        <v>#N/A</v>
      </c>
      <c r="K34" s="671" t="str">
        <f>VLOOKUP(K32,'Course List (program)'!$G$2:$L$100,3,FALSE)</f>
        <v>Prof. Dr. A. Zekiye ABALI</v>
      </c>
      <c r="L34" s="671" t="str">
        <f>VLOOKUP(L32,'Course List (program)'!$G$2:$L$100,3,FALSE)</f>
        <v>Öğr. Gör. M. Cem AKDAMAR</v>
      </c>
      <c r="M34" s="671" t="str">
        <f>VLOOKUP(M32,'Course List (program)'!$G$2:$L$100,3,FALSE)</f>
        <v>Prof. Dr. Belkıs ULUOĞLU</v>
      </c>
      <c r="N34" s="673" t="e">
        <f>VLOOKUP(N32,'Course List (program)'!$G$2:$L$100,3,FALSE)</f>
        <v>#N/A</v>
      </c>
    </row>
    <row r="35" spans="1:28" ht="20.100000000000001" customHeight="1" x14ac:dyDescent="0.35">
      <c r="A35" s="680"/>
      <c r="B35" s="685"/>
      <c r="C35" s="672">
        <f>VLOOKUP(C32,'Course List (program)'!$G$2:$L$100,6,FALSE)</f>
        <v>0</v>
      </c>
      <c r="D35" s="672">
        <f>VLOOKUP(D32,'Course List (program)'!$G$2:$L$100,6,FALSE)</f>
        <v>0</v>
      </c>
      <c r="E35" s="672">
        <f>VLOOKUP(E32,'Course List (program)'!$G$2:$L$100,6,FALSE)</f>
        <v>0</v>
      </c>
      <c r="F35" s="672" t="e">
        <f>VLOOKUP(F32,'Course List (program)'!$G$2:$L$100,6,FALSE)</f>
        <v>#N/A</v>
      </c>
      <c r="G35" s="674">
        <f>VLOOKUP(G32,'Course List (program)'!$G$2:$L$100,6,FALSE)</f>
        <v>0</v>
      </c>
      <c r="H35" s="680"/>
      <c r="I35" s="685"/>
      <c r="J35" s="672" t="e">
        <f>VLOOKUP(J32,'Course List (program)'!$G$2:$L$100,6,FALSE)</f>
        <v>#N/A</v>
      </c>
      <c r="K35" s="672">
        <f>VLOOKUP(K32,'Course List (program)'!$G$2:$L$100,6,FALSE)</f>
        <v>0</v>
      </c>
      <c r="L35" s="672">
        <f>VLOOKUP(L32,'Course List (program)'!$G$2:$L$100,6,FALSE)</f>
        <v>0</v>
      </c>
      <c r="M35" s="672">
        <f>VLOOKUP(M32,'Course List (program)'!$G$2:$L$100,6,FALSE)</f>
        <v>0</v>
      </c>
      <c r="N35" s="674" t="e">
        <f>VLOOKUP(N32,'Course List (program)'!$G$2:$L$100,6,FALSE)</f>
        <v>#N/A</v>
      </c>
    </row>
    <row r="36" spans="1:28" s="693" customFormat="1" ht="20.100000000000001" customHeight="1" x14ac:dyDescent="0.35">
      <c r="A36" s="689">
        <v>0.70833333333333337</v>
      </c>
      <c r="B36" s="690">
        <v>9</v>
      </c>
      <c r="C36" s="691" t="str">
        <f>Section1Draft!E87</f>
        <v>ARCH 451.11</v>
      </c>
      <c r="D36" s="691" t="str">
        <f>Section1Draft!F87</f>
        <v>ARCH 415.01</v>
      </c>
      <c r="E36" s="691">
        <f>Section1Draft!G87</f>
        <v>0</v>
      </c>
      <c r="F36" s="691">
        <f>Section1Draft!H87</f>
        <v>0</v>
      </c>
      <c r="G36" s="692" t="str">
        <f>Section1Draft!I87</f>
        <v>ARCH 469.11</v>
      </c>
      <c r="H36" s="689">
        <v>0.70833333333333337</v>
      </c>
      <c r="I36" s="690">
        <v>9</v>
      </c>
      <c r="J36" s="691">
        <f>Section1Draft!L87</f>
        <v>0</v>
      </c>
      <c r="K36" s="691">
        <f>Section1Draft!M87</f>
        <v>0</v>
      </c>
      <c r="L36" s="691">
        <f>Section1Draft!N87</f>
        <v>0</v>
      </c>
      <c r="M36" s="691" t="str">
        <f>Section1Draft!O87</f>
        <v>ARCH 492.11</v>
      </c>
      <c r="N36" s="692">
        <f>Section1Draft!P87</f>
        <v>0</v>
      </c>
    </row>
    <row r="37" spans="1:28" ht="20.100000000000001" customHeight="1" x14ac:dyDescent="0.35">
      <c r="A37" s="679"/>
      <c r="B37" s="686"/>
      <c r="C37" s="671" t="str">
        <f>VLOOKUP(C36,'Course List (program)'!$G$2:$L$100,2,FALSE)</f>
        <v>Architectural Design Studio V</v>
      </c>
      <c r="D37" s="671" t="str">
        <f>VLOOKUP(D36,'Course List (program)'!$G$2:$L$100,2,FALSE)</f>
        <v>Construction Management</v>
      </c>
      <c r="E37" s="671" t="e">
        <f>VLOOKUP(E36,'Course List (program)'!$G$2:$L$100,2,FALSE)</f>
        <v>#N/A</v>
      </c>
      <c r="F37" s="671" t="e">
        <f>VLOOKUP(F36,'Course List (program)'!$G$2:$L$100,2,FALSE)</f>
        <v>#N/A</v>
      </c>
      <c r="G37" s="673" t="str">
        <f>VLOOKUP(G36,'Course List (program)'!$G$2:$L$100,2,FALSE)</f>
        <v>Residential Environment Project</v>
      </c>
      <c r="H37" s="679"/>
      <c r="I37" s="686"/>
      <c r="J37" s="671" t="e">
        <f>VLOOKUP(J36,'Course List (program)'!$G$2:$L$100,2,FALSE)</f>
        <v>#N/A</v>
      </c>
      <c r="K37" s="671" t="e">
        <f>VLOOKUP(K36,'Course List (program)'!$G$2:$L$100,2,FALSE)</f>
        <v>#N/A</v>
      </c>
      <c r="L37" s="671" t="e">
        <f>VLOOKUP(L36,'Course List (program)'!$G$2:$L$100,2,FALSE)</f>
        <v>#N/A</v>
      </c>
      <c r="M37" s="671" t="str">
        <f>VLOOKUP(M36,'Course List (program)'!$G$2:$L$100,2,FALSE)</f>
        <v>Graduation Project</v>
      </c>
      <c r="N37" s="673" t="e">
        <f>VLOOKUP(N36,'Course List (program)'!$G$2:$L$100,2,FALSE)</f>
        <v>#N/A</v>
      </c>
    </row>
    <row r="38" spans="1:28" ht="20.100000000000001" customHeight="1" x14ac:dyDescent="0.35">
      <c r="A38" s="680"/>
      <c r="B38" s="685"/>
      <c r="C38" s="671" t="str">
        <f>VLOOKUP(C36,'Course List (program)'!$G$2:$L$100,3,FALSE)</f>
        <v>Prof. Dr. A. Fatih PAKDİL</v>
      </c>
      <c r="D38" s="671" t="str">
        <f>VLOOKUP(D36,'Course List (program)'!$G$2:$L$100,3,FALSE)</f>
        <v>Öğr. Gör. M. Cem AKDAMAR</v>
      </c>
      <c r="E38" s="671" t="e">
        <f>VLOOKUP(E36,'Course List (program)'!$G$2:$L$100,3,FALSE)</f>
        <v>#N/A</v>
      </c>
      <c r="F38" s="671" t="e">
        <f>VLOOKUP(F36,'Course List (program)'!$G$2:$L$100,3,FALSE)</f>
        <v>#N/A</v>
      </c>
      <c r="G38" s="673" t="str">
        <f>VLOOKUP(G36,'Course List (program)'!$G$2:$L$100,3,FALSE)</f>
        <v>Doç. Dr. A. Dilek ÖZDEMİR</v>
      </c>
      <c r="H38" s="680"/>
      <c r="I38" s="685"/>
      <c r="J38" s="671" t="e">
        <f>VLOOKUP(J36,'Course List (program)'!$G$2:$L$100,3,FALSE)</f>
        <v>#N/A</v>
      </c>
      <c r="K38" s="671" t="e">
        <f>VLOOKUP(K36,'Course List (program)'!$G$2:$L$100,3,FALSE)</f>
        <v>#N/A</v>
      </c>
      <c r="L38" s="671" t="e">
        <f>VLOOKUP(L36,'Course List (program)'!$G$2:$L$100,3,FALSE)</f>
        <v>#N/A</v>
      </c>
      <c r="M38" s="671" t="str">
        <f>VLOOKUP(M36,'Course List (program)'!$G$2:$L$100,3,FALSE)</f>
        <v>Prof. Dr. Belkıs ULUOĞLU</v>
      </c>
      <c r="N38" s="673" t="e">
        <f>VLOOKUP(N36,'Course List (program)'!$G$2:$L$100,3,FALSE)</f>
        <v>#N/A</v>
      </c>
    </row>
    <row r="39" spans="1:28" ht="20.100000000000001" customHeight="1" x14ac:dyDescent="0.35">
      <c r="A39" s="680"/>
      <c r="B39" s="685"/>
      <c r="C39" s="672">
        <f>VLOOKUP(C36,'Course List (program)'!$G$2:$L$100,6,FALSE)</f>
        <v>0</v>
      </c>
      <c r="D39" s="672">
        <f>VLOOKUP(D36,'Course List (program)'!$G$2:$L$100,6,FALSE)</f>
        <v>0</v>
      </c>
      <c r="E39" s="672" t="e">
        <f>VLOOKUP(E36,'Course List (program)'!$G$2:$L$100,6,FALSE)</f>
        <v>#N/A</v>
      </c>
      <c r="F39" s="672" t="e">
        <f>VLOOKUP(F36,'Course List (program)'!$G$2:$L$100,6,FALSE)</f>
        <v>#N/A</v>
      </c>
      <c r="G39" s="674">
        <f>VLOOKUP(G36,'Course List (program)'!$G$2:$L$100,6,FALSE)</f>
        <v>0</v>
      </c>
      <c r="H39" s="680"/>
      <c r="I39" s="685"/>
      <c r="J39" s="672" t="e">
        <f>VLOOKUP(J36,'Course List (program)'!$G$2:$L$100,6,FALSE)</f>
        <v>#N/A</v>
      </c>
      <c r="K39" s="672" t="e">
        <f>VLOOKUP(K36,'Course List (program)'!$G$2:$L$100,6,FALSE)</f>
        <v>#N/A</v>
      </c>
      <c r="L39" s="672" t="e">
        <f>VLOOKUP(L36,'Course List (program)'!$G$2:$L$100,6,FALSE)</f>
        <v>#N/A</v>
      </c>
      <c r="M39" s="672">
        <f>VLOOKUP(M36,'Course List (program)'!$G$2:$L$100,6,FALSE)</f>
        <v>0</v>
      </c>
      <c r="N39" s="674" t="e">
        <f>VLOOKUP(N36,'Course List (program)'!$G$2:$L$100,6,FALSE)</f>
        <v>#N/A</v>
      </c>
    </row>
    <row r="40" spans="1:28" s="693" customFormat="1" ht="20.100000000000001" customHeight="1" x14ac:dyDescent="0.35">
      <c r="A40" s="695">
        <v>0.75</v>
      </c>
      <c r="B40" s="696">
        <v>10</v>
      </c>
      <c r="C40" s="691">
        <f>Section1Draft!E89</f>
        <v>0</v>
      </c>
      <c r="D40" s="691">
        <f>Section1Draft!F89</f>
        <v>0</v>
      </c>
      <c r="E40" s="691">
        <f>Section1Draft!G89</f>
        <v>0</v>
      </c>
      <c r="F40" s="691">
        <f>Section1Draft!H89</f>
        <v>0</v>
      </c>
      <c r="G40" s="692">
        <f>Section1Draft!I89</f>
        <v>0</v>
      </c>
      <c r="H40" s="695">
        <v>0.75</v>
      </c>
      <c r="I40" s="696">
        <v>10</v>
      </c>
      <c r="J40" s="691">
        <f>Section1Draft!L89</f>
        <v>0</v>
      </c>
      <c r="K40" s="691">
        <f>Section1Draft!M89</f>
        <v>0</v>
      </c>
      <c r="L40" s="691">
        <f>Section1Draft!N89</f>
        <v>0</v>
      </c>
      <c r="M40" s="691">
        <f>Section1Draft!O89</f>
        <v>0</v>
      </c>
      <c r="N40" s="692">
        <f>Section1Draft!P89</f>
        <v>0</v>
      </c>
    </row>
    <row r="41" spans="1:28" ht="20.100000000000001" customHeight="1" x14ac:dyDescent="0.35">
      <c r="A41" s="681"/>
      <c r="B41" s="686"/>
      <c r="C41" s="671" t="e">
        <f>VLOOKUP(C40,'Course List (program)'!$G$2:$L$100,2,FALSE)</f>
        <v>#N/A</v>
      </c>
      <c r="D41" s="671" t="e">
        <f>VLOOKUP(D40,'Course List (program)'!$G$2:$L$100,2,FALSE)</f>
        <v>#N/A</v>
      </c>
      <c r="E41" s="671" t="e">
        <f>VLOOKUP(E40,'Course List (program)'!$G$2:$L$100,2,FALSE)</f>
        <v>#N/A</v>
      </c>
      <c r="F41" s="671" t="e">
        <f>VLOOKUP(F40,'Course List (program)'!$G$2:$L$100,2,FALSE)</f>
        <v>#N/A</v>
      </c>
      <c r="G41" s="673" t="e">
        <f>VLOOKUP(G40,'Course List (program)'!$G$2:$L$100,2,FALSE)</f>
        <v>#N/A</v>
      </c>
      <c r="H41" s="681"/>
      <c r="I41" s="686"/>
      <c r="J41" s="671" t="e">
        <f>VLOOKUP(J40,'Course List (program)'!$G$2:$L$100,2,FALSE)</f>
        <v>#N/A</v>
      </c>
      <c r="K41" s="671" t="e">
        <f>VLOOKUP(K40,'Course List (program)'!$G$2:$L$100,2,FALSE)</f>
        <v>#N/A</v>
      </c>
      <c r="L41" s="671" t="e">
        <f>VLOOKUP(L40,'Course List (program)'!$G$2:$L$100,2,FALSE)</f>
        <v>#N/A</v>
      </c>
      <c r="M41" s="671" t="e">
        <f>VLOOKUP(M40,'Course List (program)'!$G$2:$L$100,2,FALSE)</f>
        <v>#N/A</v>
      </c>
      <c r="N41" s="673" t="e">
        <f>VLOOKUP(N40,'Course List (program)'!$G$2:$L$100,2,FALSE)</f>
        <v>#N/A</v>
      </c>
    </row>
    <row r="42" spans="1:28" ht="20.100000000000001" customHeight="1" x14ac:dyDescent="0.35">
      <c r="A42" s="681"/>
      <c r="B42" s="686"/>
      <c r="C42" s="671" t="e">
        <f>VLOOKUP(C40,'Course List (program)'!$G$2:$L$100,3,FALSE)</f>
        <v>#N/A</v>
      </c>
      <c r="D42" s="671" t="e">
        <f>VLOOKUP(D40,'Course List (program)'!$G$2:$L$100,3,FALSE)</f>
        <v>#N/A</v>
      </c>
      <c r="E42" s="671" t="e">
        <f>VLOOKUP(E40,'Course List (program)'!$G$2:$L$100,3,FALSE)</f>
        <v>#N/A</v>
      </c>
      <c r="F42" s="671" t="e">
        <f>VLOOKUP(F40,'Course List (program)'!$G$2:$L$100,3,FALSE)</f>
        <v>#N/A</v>
      </c>
      <c r="G42" s="673" t="e">
        <f>VLOOKUP(G40,'Course List (program)'!$G$2:$L$100,3,FALSE)</f>
        <v>#N/A</v>
      </c>
      <c r="H42" s="681"/>
      <c r="I42" s="686"/>
      <c r="J42" s="671" t="e">
        <f>VLOOKUP(J40,'Course List (program)'!$G$2:$L$100,3,FALSE)</f>
        <v>#N/A</v>
      </c>
      <c r="K42" s="671" t="e">
        <f>VLOOKUP(K40,'Course List (program)'!$G$2:$L$100,3,FALSE)</f>
        <v>#N/A</v>
      </c>
      <c r="L42" s="671" t="e">
        <f>VLOOKUP(L40,'Course List (program)'!$G$2:$L$100,3,FALSE)</f>
        <v>#N/A</v>
      </c>
      <c r="M42" s="671" t="e">
        <f>VLOOKUP(M40,'Course List (program)'!$G$2:$L$100,3,FALSE)</f>
        <v>#N/A</v>
      </c>
      <c r="N42" s="673" t="e">
        <f>VLOOKUP(N40,'Course List (program)'!$G$2:$L$100,3,FALSE)</f>
        <v>#N/A</v>
      </c>
    </row>
    <row r="43" spans="1:28" ht="19.5" customHeight="1" thickBot="1" x14ac:dyDescent="0.4">
      <c r="A43" s="682"/>
      <c r="B43" s="687"/>
      <c r="C43" s="675" t="e">
        <f>VLOOKUP(C40,'Course List (program)'!$G$2:$L$100,6,FALSE)</f>
        <v>#N/A</v>
      </c>
      <c r="D43" s="675" t="e">
        <f>VLOOKUP(D40,'Course List (program)'!$G$2:$L$100,6,FALSE)</f>
        <v>#N/A</v>
      </c>
      <c r="E43" s="675" t="e">
        <f>VLOOKUP(E40,'Course List (program)'!$G$2:$L$100,6,FALSE)</f>
        <v>#N/A</v>
      </c>
      <c r="F43" s="675" t="e">
        <f>VLOOKUP(F40,'Course List (program)'!$G$2:$L$100,6,FALSE)</f>
        <v>#N/A</v>
      </c>
      <c r="G43" s="676" t="e">
        <f>VLOOKUP(G40,'Course List (program)'!$G$2:$L$100,6,FALSE)</f>
        <v>#N/A</v>
      </c>
      <c r="H43" s="682"/>
      <c r="I43" s="687"/>
      <c r="J43" s="675" t="e">
        <f>VLOOKUP(J40,'Course List (program)'!$G$2:$L$100,6,FALSE)</f>
        <v>#N/A</v>
      </c>
      <c r="K43" s="675" t="e">
        <f>VLOOKUP(K40,'Course List (program)'!$G$2:$L$100,6,FALSE)</f>
        <v>#N/A</v>
      </c>
      <c r="L43" s="675" t="e">
        <f>VLOOKUP(L40,'Course List (program)'!$G$2:$L$100,6,FALSE)</f>
        <v>#N/A</v>
      </c>
      <c r="M43" s="675" t="e">
        <f>VLOOKUP(M40,'Course List (program)'!$G$2:$L$100,6,FALSE)</f>
        <v>#N/A</v>
      </c>
      <c r="N43" s="676" t="e">
        <f>VLOOKUP(N40,'Course List (program)'!$G$2:$L$100,6,FALSE)</f>
        <v>#N/A</v>
      </c>
    </row>
    <row r="44" spans="1:28" s="700" customFormat="1" ht="30" customHeight="1" x14ac:dyDescent="0.3">
      <c r="A44" s="1068" t="s">
        <v>741</v>
      </c>
      <c r="B44" s="1069"/>
      <c r="C44" s="698" t="s">
        <v>148</v>
      </c>
      <c r="D44" s="698" t="s">
        <v>149</v>
      </c>
      <c r="E44" s="698" t="s">
        <v>150</v>
      </c>
      <c r="F44" s="698" t="s">
        <v>151</v>
      </c>
      <c r="G44" s="699" t="s">
        <v>152</v>
      </c>
      <c r="H44" s="1068" t="s">
        <v>737</v>
      </c>
      <c r="I44" s="1069"/>
      <c r="J44" s="698" t="s">
        <v>148</v>
      </c>
      <c r="K44" s="698" t="s">
        <v>149</v>
      </c>
      <c r="L44" s="698" t="s">
        <v>150</v>
      </c>
      <c r="M44" s="698" t="s">
        <v>151</v>
      </c>
      <c r="N44" s="699" t="s">
        <v>152</v>
      </c>
    </row>
    <row r="45" spans="1:28" ht="30" customHeight="1" x14ac:dyDescent="0.25">
      <c r="A45" s="1070"/>
      <c r="B45" s="1071"/>
      <c r="C45" s="667">
        <v>1</v>
      </c>
      <c r="D45" s="667">
        <v>2</v>
      </c>
      <c r="E45" s="667">
        <v>3</v>
      </c>
      <c r="F45" s="667">
        <v>4</v>
      </c>
      <c r="G45" s="668">
        <v>5</v>
      </c>
      <c r="H45" s="1070"/>
      <c r="I45" s="1071"/>
      <c r="J45" s="667">
        <v>1</v>
      </c>
      <c r="K45" s="667">
        <v>2</v>
      </c>
      <c r="L45" s="667">
        <v>3</v>
      </c>
      <c r="M45" s="667">
        <v>4</v>
      </c>
      <c r="N45" s="668">
        <v>5</v>
      </c>
      <c r="AB45" s="669" t="s">
        <v>388</v>
      </c>
    </row>
    <row r="46" spans="1:28" s="693" customFormat="1" ht="20.100000000000001" customHeight="1" x14ac:dyDescent="0.35">
      <c r="A46" s="689">
        <v>0.375</v>
      </c>
      <c r="B46" s="690">
        <v>1</v>
      </c>
      <c r="C46" s="691">
        <f>Section2Draft!$E$71</f>
        <v>0</v>
      </c>
      <c r="D46" s="691">
        <f>Section2Draft!F71</f>
        <v>0</v>
      </c>
      <c r="E46" s="691" t="str">
        <f>Section2Draft!G71</f>
        <v>ARCH 332.01</v>
      </c>
      <c r="F46" s="691" t="str">
        <f>Section2Draft!H71</f>
        <v>ARCH 451.12</v>
      </c>
      <c r="G46" s="691">
        <f>Section2Draft!I71</f>
        <v>0</v>
      </c>
      <c r="H46" s="689">
        <v>0.375</v>
      </c>
      <c r="I46" s="690">
        <v>1</v>
      </c>
      <c r="J46" s="691">
        <f>Section2Draft!L71</f>
        <v>0</v>
      </c>
      <c r="K46" s="691">
        <f>Section2Draft!M71</f>
        <v>0</v>
      </c>
      <c r="L46" s="691" t="str">
        <f>Section2Draft!N71</f>
        <v>ES 302.02</v>
      </c>
      <c r="M46" s="691" t="str">
        <f>Section2Draft!O71</f>
        <v>ARCH 492.12</v>
      </c>
      <c r="N46" s="692" t="str">
        <f>Section2Draft!P71</f>
        <v>ARCH 413.01</v>
      </c>
      <c r="AB46" s="694" t="s">
        <v>389</v>
      </c>
    </row>
    <row r="47" spans="1:28" ht="20.100000000000001" customHeight="1" x14ac:dyDescent="0.35">
      <c r="A47" s="678"/>
      <c r="B47" s="685"/>
      <c r="C47" s="671" t="e">
        <f>VLOOKUP(C46,'Course List (program)'!$G$2:$L$100,2,FALSE)</f>
        <v>#N/A</v>
      </c>
      <c r="D47" s="671" t="e">
        <f>VLOOKUP(D46,'Course List (program)'!$G$2:$L$100,2,FALSE)</f>
        <v>#N/A</v>
      </c>
      <c r="E47" s="671" t="str">
        <f>VLOOKUP(E46,'Course List (program)'!$G$2:$L$100,2,FALSE)</f>
        <v>Color in Architecture</v>
      </c>
      <c r="F47" s="671" t="str">
        <f>VLOOKUP(F46,'Course List (program)'!$G$2:$L$100,2,FALSE)</f>
        <v>Architectural Design Studio V</v>
      </c>
      <c r="G47" s="671" t="e">
        <f>VLOOKUP(G46,'Course List (program)'!$G$2:$L$100,2,FALSE)</f>
        <v>#N/A</v>
      </c>
      <c r="H47" s="678"/>
      <c r="I47" s="685"/>
      <c r="J47" s="671" t="e">
        <f>VLOOKUP(J46,'Course List (program)'!$G$2:$L$100,2,FALSE)</f>
        <v>#N/A</v>
      </c>
      <c r="K47" s="671" t="e">
        <f>VLOOKUP(K46,'Course List (program)'!$G$2:$L$100,2,FALSE)</f>
        <v>#N/A</v>
      </c>
      <c r="L47" s="671" t="str">
        <f>VLOOKUP(L46,'Course List (program)'!$G$2:$L$100,2,FALSE)</f>
        <v>Architectural Project Management</v>
      </c>
      <c r="M47" s="671" t="str">
        <f>VLOOKUP(M46,'Course List (program)'!$G$2:$L$100,2,FALSE)</f>
        <v>Graduation Project</v>
      </c>
      <c r="N47" s="673" t="str">
        <f>VLOOKUP(N46,'Course List (program)'!$G$2:$L$100,2,FALSE)</f>
        <v>Contemporary World Architecture</v>
      </c>
      <c r="AB47" s="669"/>
    </row>
    <row r="48" spans="1:28" ht="20.100000000000001" customHeight="1" x14ac:dyDescent="0.35">
      <c r="A48" s="678"/>
      <c r="B48" s="685"/>
      <c r="C48" s="671" t="e">
        <f>VLOOKUP(C46,'Course List (program)'!$G$2:$L$100,3,FALSE)</f>
        <v>#N/A</v>
      </c>
      <c r="D48" s="671" t="e">
        <f>VLOOKUP(D46,'Course List (program)'!$G$2:$L$100,3,FALSE)</f>
        <v>#N/A</v>
      </c>
      <c r="E48" s="671" t="str">
        <f>VLOOKUP(E46,'Course List (program)'!$G$2:$L$100,3,FALSE)</f>
        <v>Öğr. Gör. Mine  ÖZOĞUZ</v>
      </c>
      <c r="F48" s="671" t="str">
        <f>VLOOKUP(F46,'Course List (program)'!$G$2:$L$100,3,FALSE)</f>
        <v>Prof. Dr. Ahmet Vefik ALP</v>
      </c>
      <c r="G48" s="671" t="e">
        <f>VLOOKUP(G46,'Course List (program)'!$G$2:$L$100,3,FALSE)</f>
        <v>#N/A</v>
      </c>
      <c r="H48" s="678"/>
      <c r="I48" s="685"/>
      <c r="J48" s="671" t="e">
        <f>VLOOKUP(J46,'Course List (program)'!$G$2:$L$100,3,FALSE)</f>
        <v>#N/A</v>
      </c>
      <c r="K48" s="671" t="e">
        <f>VLOOKUP(K46,'Course List (program)'!$G$2:$L$100,3,FALSE)</f>
        <v>#N/A</v>
      </c>
      <c r="L48" s="671" t="str">
        <f>VLOOKUP(L46,'Course List (program)'!$G$2:$L$100,3,FALSE)</f>
        <v>Öğr. Gör. M. Cem AKDAMAR</v>
      </c>
      <c r="M48" s="671" t="str">
        <f>VLOOKUP(M46,'Course List (program)'!$G$2:$L$100,3,FALSE)</f>
        <v>Prof. Dr. Sevinç HADİ</v>
      </c>
      <c r="N48" s="673" t="str">
        <f>VLOOKUP(N46,'Course List (program)'!$G$2:$L$100,3,FALSE)</f>
        <v>Yrd. Doç. Dr. Soner ŞAHİN</v>
      </c>
      <c r="AB48" s="669"/>
    </row>
    <row r="49" spans="1:28" ht="20.100000000000001" customHeight="1" x14ac:dyDescent="0.35">
      <c r="A49" s="679"/>
      <c r="B49" s="686"/>
      <c r="C49" s="672" t="e">
        <f>VLOOKUP(C46,'Course List (program)'!$G$2:$L$100,6,FALSE)</f>
        <v>#N/A</v>
      </c>
      <c r="D49" s="672" t="e">
        <f>VLOOKUP(D46,'Course List (program)'!$G$2:$L$100,6,FALSE)</f>
        <v>#N/A</v>
      </c>
      <c r="E49" s="672">
        <f>VLOOKUP(E46,'Course List (program)'!$G$2:$L$100,6,FALSE)</f>
        <v>0</v>
      </c>
      <c r="F49" s="672">
        <f>VLOOKUP(F46,'Course List (program)'!$G$2:$L$100,6,FALSE)</f>
        <v>0</v>
      </c>
      <c r="G49" s="672" t="e">
        <f>VLOOKUP(G46,'Course List (program)'!$G$2:$L$100,6,FALSE)</f>
        <v>#N/A</v>
      </c>
      <c r="H49" s="679"/>
      <c r="I49" s="686"/>
      <c r="J49" s="672" t="e">
        <f>VLOOKUP(J46,'Course List (program)'!$G$2:$L$100,6,FALSE)</f>
        <v>#N/A</v>
      </c>
      <c r="K49" s="672" t="e">
        <f>VLOOKUP(K46,'Course List (program)'!$G$2:$L$100,6,FALSE)</f>
        <v>#N/A</v>
      </c>
      <c r="L49" s="672">
        <f>VLOOKUP(L46,'Course List (program)'!$G$2:$L$100,6,FALSE)</f>
        <v>0</v>
      </c>
      <c r="M49" s="672">
        <f>VLOOKUP(M46,'Course List (program)'!$G$2:$L$100,6,FALSE)</f>
        <v>0</v>
      </c>
      <c r="N49" s="674">
        <f>VLOOKUP(N46,'Course List (program)'!$G$2:$L$100,6,FALSE)</f>
        <v>0</v>
      </c>
      <c r="AB49" s="669" t="s">
        <v>390</v>
      </c>
    </row>
    <row r="50" spans="1:28" s="693" customFormat="1" ht="20.100000000000001" customHeight="1" x14ac:dyDescent="0.35">
      <c r="A50" s="689">
        <v>0.41666666666666669</v>
      </c>
      <c r="B50" s="690">
        <v>2</v>
      </c>
      <c r="C50" s="691">
        <f>Section2Draft!$E$73</f>
        <v>0</v>
      </c>
      <c r="D50" s="691">
        <f>Section2Draft!F73</f>
        <v>0</v>
      </c>
      <c r="E50" s="691" t="str">
        <f>Section2Draft!G73</f>
        <v>ARCH 332.01</v>
      </c>
      <c r="F50" s="691" t="str">
        <f>Section2Draft!H73</f>
        <v>ARCH 451.12</v>
      </c>
      <c r="G50" s="691">
        <f>Section2Draft!I73</f>
        <v>0</v>
      </c>
      <c r="H50" s="689">
        <v>0.41666666666666669</v>
      </c>
      <c r="I50" s="690">
        <v>2</v>
      </c>
      <c r="J50" s="691">
        <f>Section2Draft!L73</f>
        <v>0</v>
      </c>
      <c r="K50" s="691">
        <f>Section2Draft!M73</f>
        <v>0</v>
      </c>
      <c r="L50" s="691" t="str">
        <f>Section2Draft!N73</f>
        <v>ES 302.02</v>
      </c>
      <c r="M50" s="691" t="str">
        <f>Section2Draft!O73</f>
        <v>ARCH 492.12</v>
      </c>
      <c r="N50" s="692" t="str">
        <f>Section2Draft!P73</f>
        <v>ARCH 413.01</v>
      </c>
      <c r="AB50" s="694" t="s">
        <v>391</v>
      </c>
    </row>
    <row r="51" spans="1:28" ht="20.100000000000001" customHeight="1" x14ac:dyDescent="0.35">
      <c r="A51" s="679"/>
      <c r="B51" s="686"/>
      <c r="C51" s="671" t="e">
        <f>VLOOKUP(C50,'Course List (program)'!$G$2:$L$100,2,FALSE)</f>
        <v>#N/A</v>
      </c>
      <c r="D51" s="671" t="e">
        <f>VLOOKUP(D50,'Course List (program)'!$G$2:$L$100,2,FALSE)</f>
        <v>#N/A</v>
      </c>
      <c r="E51" s="671" t="str">
        <f>VLOOKUP(E50,'Course List (program)'!$G$2:$L$100,2,FALSE)</f>
        <v>Color in Architecture</v>
      </c>
      <c r="F51" s="671" t="str">
        <f>VLOOKUP(F50,'Course List (program)'!$G$2:$L$100,2,FALSE)</f>
        <v>Architectural Design Studio V</v>
      </c>
      <c r="G51" s="671" t="e">
        <f>VLOOKUP(G50,'Course List (program)'!$G$2:$L$100,2,FALSE)</f>
        <v>#N/A</v>
      </c>
      <c r="H51" s="679"/>
      <c r="I51" s="686"/>
      <c r="J51" s="671" t="e">
        <f>VLOOKUP(J50,'Course List (program)'!$G$2:$L$100,2,FALSE)</f>
        <v>#N/A</v>
      </c>
      <c r="K51" s="671" t="e">
        <f>VLOOKUP(K50,'Course List (program)'!$G$2:$L$100,2,FALSE)</f>
        <v>#N/A</v>
      </c>
      <c r="L51" s="671" t="str">
        <f>VLOOKUP(L50,'Course List (program)'!$G$2:$L$100,2,FALSE)</f>
        <v>Architectural Project Management</v>
      </c>
      <c r="M51" s="671" t="str">
        <f>VLOOKUP(M50,'Course List (program)'!$G$2:$L$100,2,FALSE)</f>
        <v>Graduation Project</v>
      </c>
      <c r="N51" s="673" t="str">
        <f>VLOOKUP(N50,'Course List (program)'!$G$2:$L$100,2,FALSE)</f>
        <v>Contemporary World Architecture</v>
      </c>
    </row>
    <row r="52" spans="1:28" ht="20.100000000000001" customHeight="1" x14ac:dyDescent="0.35">
      <c r="A52" s="680"/>
      <c r="B52" s="685"/>
      <c r="C52" s="671" t="e">
        <f>VLOOKUP(C50,'Course List (program)'!$G$2:$L$100,3,FALSE)</f>
        <v>#N/A</v>
      </c>
      <c r="D52" s="671" t="e">
        <f>VLOOKUP(D50,'Course List (program)'!$G$2:$L$100,3,FALSE)</f>
        <v>#N/A</v>
      </c>
      <c r="E52" s="671" t="str">
        <f>VLOOKUP(E50,'Course List (program)'!$G$2:$L$100,3,FALSE)</f>
        <v>Öğr. Gör. Mine  ÖZOĞUZ</v>
      </c>
      <c r="F52" s="671" t="str">
        <f>VLOOKUP(F50,'Course List (program)'!$G$2:$L$100,3,FALSE)</f>
        <v>Prof. Dr. Ahmet Vefik ALP</v>
      </c>
      <c r="G52" s="671" t="e">
        <f>VLOOKUP(G50,'Course List (program)'!$G$2:$L$100,3,FALSE)</f>
        <v>#N/A</v>
      </c>
      <c r="H52" s="680"/>
      <c r="I52" s="685"/>
      <c r="J52" s="671" t="e">
        <f>VLOOKUP(J50,'Course List (program)'!$G$2:$L$100,3,FALSE)</f>
        <v>#N/A</v>
      </c>
      <c r="K52" s="671" t="e">
        <f>VLOOKUP(K50,'Course List (program)'!$G$2:$L$100,3,FALSE)</f>
        <v>#N/A</v>
      </c>
      <c r="L52" s="671" t="str">
        <f>VLOOKUP(L50,'Course List (program)'!$G$2:$L$100,3,FALSE)</f>
        <v>Öğr. Gör. M. Cem AKDAMAR</v>
      </c>
      <c r="M52" s="671" t="str">
        <f>VLOOKUP(M50,'Course List (program)'!$G$2:$L$100,3,FALSE)</f>
        <v>Prof. Dr. Sevinç HADİ</v>
      </c>
      <c r="N52" s="673" t="str">
        <f>VLOOKUP(N50,'Course List (program)'!$G$2:$L$100,3,FALSE)</f>
        <v>Yrd. Doç. Dr. Soner ŞAHİN</v>
      </c>
    </row>
    <row r="53" spans="1:28" ht="20.100000000000001" customHeight="1" x14ac:dyDescent="0.35">
      <c r="A53" s="680"/>
      <c r="B53" s="685"/>
      <c r="C53" s="672" t="e">
        <f>VLOOKUP(C50,'Course List (program)'!$G$2:$L$100,6,FALSE)</f>
        <v>#N/A</v>
      </c>
      <c r="D53" s="672" t="e">
        <f>VLOOKUP(D50,'Course List (program)'!$G$2:$L$100,6,FALSE)</f>
        <v>#N/A</v>
      </c>
      <c r="E53" s="672">
        <f>VLOOKUP(E50,'Course List (program)'!$G$2:$L$100,6,FALSE)</f>
        <v>0</v>
      </c>
      <c r="F53" s="672">
        <f>VLOOKUP(F50,'Course List (program)'!$G$2:$L$100,6,FALSE)</f>
        <v>0</v>
      </c>
      <c r="G53" s="672" t="e">
        <f>VLOOKUP(G50,'Course List (program)'!$G$2:$L$100,6,FALSE)</f>
        <v>#N/A</v>
      </c>
      <c r="H53" s="680"/>
      <c r="I53" s="685"/>
      <c r="J53" s="672" t="e">
        <f>VLOOKUP(J50,'Course List (program)'!$G$2:$L$100,6,FALSE)</f>
        <v>#N/A</v>
      </c>
      <c r="K53" s="672" t="e">
        <f>VLOOKUP(K50,'Course List (program)'!$G$2:$L$100,6,FALSE)</f>
        <v>#N/A</v>
      </c>
      <c r="L53" s="672">
        <f>VLOOKUP(L50,'Course List (program)'!$G$2:$L$100,6,FALSE)</f>
        <v>0</v>
      </c>
      <c r="M53" s="672">
        <f>VLOOKUP(M50,'Course List (program)'!$G$2:$L$100,6,FALSE)</f>
        <v>0</v>
      </c>
      <c r="N53" s="674">
        <f>VLOOKUP(N50,'Course List (program)'!$G$2:$L$100,6,FALSE)</f>
        <v>0</v>
      </c>
    </row>
    <row r="54" spans="1:28" s="693" customFormat="1" ht="20.100000000000001" customHeight="1" x14ac:dyDescent="0.35">
      <c r="A54" s="689">
        <v>0.45833333333333331</v>
      </c>
      <c r="B54" s="690">
        <v>3</v>
      </c>
      <c r="C54" s="691">
        <f>Section2Draft!$E$75</f>
        <v>0</v>
      </c>
      <c r="D54" s="691">
        <f>Section2Draft!F75</f>
        <v>0</v>
      </c>
      <c r="E54" s="691" t="str">
        <f>Section2Draft!G75</f>
        <v>ARCH 332.01</v>
      </c>
      <c r="F54" s="691" t="str">
        <f>Section2Draft!H75</f>
        <v>ARCH 451.12</v>
      </c>
      <c r="G54" s="691">
        <f>Section2Draft!I75</f>
        <v>0</v>
      </c>
      <c r="H54" s="689">
        <v>0.45833333333333331</v>
      </c>
      <c r="I54" s="690">
        <v>3</v>
      </c>
      <c r="J54" s="691">
        <f>Section2Draft!L75</f>
        <v>0</v>
      </c>
      <c r="K54" s="691">
        <f>Section2Draft!M75</f>
        <v>0</v>
      </c>
      <c r="L54" s="691" t="str">
        <f>Section2Draft!N75</f>
        <v>ES 302.02</v>
      </c>
      <c r="M54" s="691" t="str">
        <f>Section2Draft!O75</f>
        <v>ARCH 492.12</v>
      </c>
      <c r="N54" s="692" t="str">
        <f>Section2Draft!P75</f>
        <v>ARCH 413.01</v>
      </c>
    </row>
    <row r="55" spans="1:28" ht="20.100000000000001" customHeight="1" x14ac:dyDescent="0.35">
      <c r="A55" s="679"/>
      <c r="B55" s="686"/>
      <c r="C55" s="671" t="e">
        <f>VLOOKUP(C54,'Course List (program)'!$G$2:$L$100,2,FALSE)</f>
        <v>#N/A</v>
      </c>
      <c r="D55" s="671" t="e">
        <f>VLOOKUP(D54,'Course List (program)'!$G$2:$L$100,2,FALSE)</f>
        <v>#N/A</v>
      </c>
      <c r="E55" s="671" t="str">
        <f>VLOOKUP(E54,'Course List (program)'!$G$2:$L$100,2,FALSE)</f>
        <v>Color in Architecture</v>
      </c>
      <c r="F55" s="671" t="str">
        <f>VLOOKUP(F54,'Course List (program)'!$G$2:$L$100,2,FALSE)</f>
        <v>Architectural Design Studio V</v>
      </c>
      <c r="G55" s="671" t="e">
        <f>VLOOKUP(G54,'Course List (program)'!$G$2:$L$100,2,FALSE)</f>
        <v>#N/A</v>
      </c>
      <c r="H55" s="679"/>
      <c r="I55" s="686"/>
      <c r="J55" s="671" t="e">
        <f>VLOOKUP(J54,'Course List (program)'!$G$2:$L$100,2,FALSE)</f>
        <v>#N/A</v>
      </c>
      <c r="K55" s="671" t="e">
        <f>VLOOKUP(K54,'Course List (program)'!$G$2:$L$100,2,FALSE)</f>
        <v>#N/A</v>
      </c>
      <c r="L55" s="671" t="str">
        <f>VLOOKUP(L54,'Course List (program)'!$G$2:$L$100,2,FALSE)</f>
        <v>Architectural Project Management</v>
      </c>
      <c r="M55" s="671" t="str">
        <f>VLOOKUP(M54,'Course List (program)'!$G$2:$L$100,2,FALSE)</f>
        <v>Graduation Project</v>
      </c>
      <c r="N55" s="673" t="str">
        <f>VLOOKUP(N54,'Course List (program)'!$G$2:$L$100,2,FALSE)</f>
        <v>Contemporary World Architecture</v>
      </c>
    </row>
    <row r="56" spans="1:28" ht="20.100000000000001" customHeight="1" x14ac:dyDescent="0.35">
      <c r="A56" s="680"/>
      <c r="B56" s="685"/>
      <c r="C56" s="671" t="e">
        <f>VLOOKUP(C54,'Course List (program)'!$G$2:$L$100,3,FALSE)</f>
        <v>#N/A</v>
      </c>
      <c r="D56" s="671" t="e">
        <f>VLOOKUP(D54,'Course List (program)'!$G$2:$L$100,3,FALSE)</f>
        <v>#N/A</v>
      </c>
      <c r="E56" s="671" t="str">
        <f>VLOOKUP(E54,'Course List (program)'!$G$2:$L$100,3,FALSE)</f>
        <v>Öğr. Gör. Mine  ÖZOĞUZ</v>
      </c>
      <c r="F56" s="671" t="str">
        <f>VLOOKUP(F54,'Course List (program)'!$G$2:$L$100,3,FALSE)</f>
        <v>Prof. Dr. Ahmet Vefik ALP</v>
      </c>
      <c r="G56" s="671" t="e">
        <f>VLOOKUP(G54,'Course List (program)'!$G$2:$L$100,3,FALSE)</f>
        <v>#N/A</v>
      </c>
      <c r="H56" s="680"/>
      <c r="I56" s="685"/>
      <c r="J56" s="671" t="e">
        <f>VLOOKUP(J54,'Course List (program)'!$G$2:$L$100,3,FALSE)</f>
        <v>#N/A</v>
      </c>
      <c r="K56" s="671" t="e">
        <f>VLOOKUP(K54,'Course List (program)'!$G$2:$L$100,3,FALSE)</f>
        <v>#N/A</v>
      </c>
      <c r="L56" s="671" t="str">
        <f>VLOOKUP(L54,'Course List (program)'!$G$2:$L$100,3,FALSE)</f>
        <v>Öğr. Gör. M. Cem AKDAMAR</v>
      </c>
      <c r="M56" s="671" t="str">
        <f>VLOOKUP(M54,'Course List (program)'!$G$2:$L$100,3,FALSE)</f>
        <v>Prof. Dr. Sevinç HADİ</v>
      </c>
      <c r="N56" s="673" t="str">
        <f>VLOOKUP(N54,'Course List (program)'!$G$2:$L$100,3,FALSE)</f>
        <v>Yrd. Doç. Dr. Soner ŞAHİN</v>
      </c>
    </row>
    <row r="57" spans="1:28" ht="20.100000000000001" customHeight="1" x14ac:dyDescent="0.35">
      <c r="A57" s="680"/>
      <c r="B57" s="685"/>
      <c r="C57" s="672" t="e">
        <f>VLOOKUP(C54,'Course List (program)'!$G$2:$L$100,6,FALSE)</f>
        <v>#N/A</v>
      </c>
      <c r="D57" s="672" t="e">
        <f>VLOOKUP(D54,'Course List (program)'!$G$2:$L$100,6,FALSE)</f>
        <v>#N/A</v>
      </c>
      <c r="E57" s="672">
        <f>VLOOKUP(E54,'Course List (program)'!$G$2:$L$100,6,FALSE)</f>
        <v>0</v>
      </c>
      <c r="F57" s="672">
        <f>VLOOKUP(F54,'Course List (program)'!$G$2:$L$100,6,FALSE)</f>
        <v>0</v>
      </c>
      <c r="G57" s="672" t="e">
        <f>VLOOKUP(G54,'Course List (program)'!$G$2:$L$100,6,FALSE)</f>
        <v>#N/A</v>
      </c>
      <c r="H57" s="680"/>
      <c r="I57" s="685"/>
      <c r="J57" s="672" t="e">
        <f>VLOOKUP(J54,'Course List (program)'!$G$2:$L$100,6,FALSE)</f>
        <v>#N/A</v>
      </c>
      <c r="K57" s="672" t="e">
        <f>VLOOKUP(K54,'Course List (program)'!$G$2:$L$100,6,FALSE)</f>
        <v>#N/A</v>
      </c>
      <c r="L57" s="672">
        <f>VLOOKUP(L54,'Course List (program)'!$G$2:$L$100,6,FALSE)</f>
        <v>0</v>
      </c>
      <c r="M57" s="672">
        <f>VLOOKUP(M54,'Course List (program)'!$G$2:$L$100,6,FALSE)</f>
        <v>0</v>
      </c>
      <c r="N57" s="674">
        <f>VLOOKUP(N54,'Course List (program)'!$G$2:$L$100,6,FALSE)</f>
        <v>0</v>
      </c>
    </row>
    <row r="58" spans="1:28" s="693" customFormat="1" ht="20.100000000000001" customHeight="1" x14ac:dyDescent="0.35">
      <c r="A58" s="689">
        <v>0.5</v>
      </c>
      <c r="B58" s="690">
        <v>4</v>
      </c>
      <c r="C58" s="691">
        <f>Section2Draft!$E$77</f>
        <v>0</v>
      </c>
      <c r="D58" s="691">
        <f>Section2Draft!F77</f>
        <v>0</v>
      </c>
      <c r="E58" s="691" t="str">
        <f>Section2Draft!G77</f>
        <v>ARCH 332.01</v>
      </c>
      <c r="F58" s="691" t="str">
        <f>Section2Draft!H77</f>
        <v>ARCH 451.12</v>
      </c>
      <c r="G58" s="691">
        <f>Section2Draft!I77</f>
        <v>0</v>
      </c>
      <c r="H58" s="689">
        <v>0.5</v>
      </c>
      <c r="I58" s="690">
        <v>4</v>
      </c>
      <c r="J58" s="691">
        <f>Section2Draft!L77</f>
        <v>0</v>
      </c>
      <c r="K58" s="691">
        <f>Section2Draft!M77</f>
        <v>0</v>
      </c>
      <c r="L58" s="691">
        <f>Section2Draft!N77</f>
        <v>0</v>
      </c>
      <c r="M58" s="691" t="str">
        <f>Section2Draft!O77</f>
        <v>ARCH 492.12</v>
      </c>
      <c r="N58" s="692">
        <f>Section2Draft!P77</f>
        <v>0</v>
      </c>
    </row>
    <row r="59" spans="1:28" ht="20.100000000000001" customHeight="1" x14ac:dyDescent="0.35">
      <c r="A59" s="679"/>
      <c r="B59" s="686"/>
      <c r="C59" s="671" t="e">
        <f>VLOOKUP(C58,'Course List (program)'!$G$2:$L$100,2,FALSE)</f>
        <v>#N/A</v>
      </c>
      <c r="D59" s="671" t="e">
        <f>VLOOKUP(D58,'Course List (program)'!$G$2:$L$100,2,FALSE)</f>
        <v>#N/A</v>
      </c>
      <c r="E59" s="671" t="str">
        <f>VLOOKUP(E58,'Course List (program)'!$G$2:$L$100,2,FALSE)</f>
        <v>Color in Architecture</v>
      </c>
      <c r="F59" s="671" t="str">
        <f>VLOOKUP(F58,'Course List (program)'!$G$2:$L$100,2,FALSE)</f>
        <v>Architectural Design Studio V</v>
      </c>
      <c r="G59" s="671" t="e">
        <f>VLOOKUP(G58,'Course List (program)'!$G$2:$L$100,2,FALSE)</f>
        <v>#N/A</v>
      </c>
      <c r="H59" s="679"/>
      <c r="I59" s="686"/>
      <c r="J59" s="671" t="e">
        <f>VLOOKUP(J58,'Course List (program)'!$G$2:$L$100,2,FALSE)</f>
        <v>#N/A</v>
      </c>
      <c r="K59" s="671" t="e">
        <f>VLOOKUP(K58,'Course List (program)'!$G$2:$L$100,2,FALSE)</f>
        <v>#N/A</v>
      </c>
      <c r="L59" s="671" t="e">
        <f>VLOOKUP(L58,'Course List (program)'!$G$2:$L$100,2,FALSE)</f>
        <v>#N/A</v>
      </c>
      <c r="M59" s="671" t="str">
        <f>VLOOKUP(M58,'Course List (program)'!$G$2:$L$100,2,FALSE)</f>
        <v>Graduation Project</v>
      </c>
      <c r="N59" s="673" t="e">
        <f>VLOOKUP(N58,'Course List (program)'!$G$2:$L$100,2,FALSE)</f>
        <v>#N/A</v>
      </c>
    </row>
    <row r="60" spans="1:28" ht="20.100000000000001" customHeight="1" x14ac:dyDescent="0.35">
      <c r="A60" s="680"/>
      <c r="B60" s="685"/>
      <c r="C60" s="671" t="e">
        <f>VLOOKUP(C58,'Course List (program)'!$G$2:$L$100,3,FALSE)</f>
        <v>#N/A</v>
      </c>
      <c r="D60" s="671" t="e">
        <f>VLOOKUP(D58,'Course List (program)'!$G$2:$L$100,3,FALSE)</f>
        <v>#N/A</v>
      </c>
      <c r="E60" s="671" t="str">
        <f>VLOOKUP(E58,'Course List (program)'!$G$2:$L$100,3,FALSE)</f>
        <v>Öğr. Gör. Mine  ÖZOĞUZ</v>
      </c>
      <c r="F60" s="671" t="str">
        <f>VLOOKUP(F58,'Course List (program)'!$G$2:$L$100,3,FALSE)</f>
        <v>Prof. Dr. Ahmet Vefik ALP</v>
      </c>
      <c r="G60" s="671" t="e">
        <f>VLOOKUP(G58,'Course List (program)'!$G$2:$L$100,3,FALSE)</f>
        <v>#N/A</v>
      </c>
      <c r="H60" s="680"/>
      <c r="I60" s="685"/>
      <c r="J60" s="671" t="e">
        <f>VLOOKUP(J58,'Course List (program)'!$G$2:$L$100,3,FALSE)</f>
        <v>#N/A</v>
      </c>
      <c r="K60" s="671" t="e">
        <f>VLOOKUP(K58,'Course List (program)'!$G$2:$L$100,3,FALSE)</f>
        <v>#N/A</v>
      </c>
      <c r="L60" s="671" t="e">
        <f>VLOOKUP(L58,'Course List (program)'!$G$2:$L$100,3,FALSE)</f>
        <v>#N/A</v>
      </c>
      <c r="M60" s="671" t="str">
        <f>VLOOKUP(M58,'Course List (program)'!$G$2:$L$100,3,FALSE)</f>
        <v>Prof. Dr. Sevinç HADİ</v>
      </c>
      <c r="N60" s="673" t="e">
        <f>VLOOKUP(N58,'Course List (program)'!$G$2:$L$100,3,FALSE)</f>
        <v>#N/A</v>
      </c>
    </row>
    <row r="61" spans="1:28" ht="20.100000000000001" customHeight="1" x14ac:dyDescent="0.35">
      <c r="A61" s="680"/>
      <c r="B61" s="685"/>
      <c r="C61" s="672" t="e">
        <f>VLOOKUP(C58,'Course List (program)'!$G$2:$L$100,6,FALSE)</f>
        <v>#N/A</v>
      </c>
      <c r="D61" s="672" t="e">
        <f>VLOOKUP(D58,'Course List (program)'!$G$2:$L$100,6,FALSE)</f>
        <v>#N/A</v>
      </c>
      <c r="E61" s="672">
        <f>VLOOKUP(E58,'Course List (program)'!$G$2:$L$100,6,FALSE)</f>
        <v>0</v>
      </c>
      <c r="F61" s="672">
        <f>VLOOKUP(F58,'Course List (program)'!$G$2:$L$100,6,FALSE)</f>
        <v>0</v>
      </c>
      <c r="G61" s="672" t="e">
        <f>VLOOKUP(G58,'Course List (program)'!$G$2:$L$100,6,FALSE)</f>
        <v>#N/A</v>
      </c>
      <c r="H61" s="680"/>
      <c r="I61" s="685"/>
      <c r="J61" s="672" t="e">
        <f>VLOOKUP(J58,'Course List (program)'!$G$2:$L$100,6,FALSE)</f>
        <v>#N/A</v>
      </c>
      <c r="K61" s="672" t="e">
        <f>VLOOKUP(K58,'Course List (program)'!$G$2:$L$100,6,FALSE)</f>
        <v>#N/A</v>
      </c>
      <c r="L61" s="672" t="e">
        <f>VLOOKUP(L58,'Course List (program)'!$G$2:$L$100,6,FALSE)</f>
        <v>#N/A</v>
      </c>
      <c r="M61" s="672">
        <f>VLOOKUP(M58,'Course List (program)'!$G$2:$L$100,6,FALSE)</f>
        <v>0</v>
      </c>
      <c r="N61" s="674" t="e">
        <f>VLOOKUP(N58,'Course List (program)'!$G$2:$L$100,6,FALSE)</f>
        <v>#N/A</v>
      </c>
    </row>
    <row r="62" spans="1:28" s="693" customFormat="1" ht="20.100000000000001" customHeight="1" x14ac:dyDescent="0.35">
      <c r="A62" s="695">
        <v>0.54166666666666663</v>
      </c>
      <c r="B62" s="696">
        <v>5</v>
      </c>
      <c r="C62" s="691">
        <f>Section2Draft!$E$79</f>
        <v>0</v>
      </c>
      <c r="D62" s="691">
        <f>Section2Draft!F79</f>
        <v>0</v>
      </c>
      <c r="E62" s="691">
        <f>Section2Draft!G79</f>
        <v>0</v>
      </c>
      <c r="F62" s="691">
        <f>Section2Draft!H79</f>
        <v>0</v>
      </c>
      <c r="G62" s="691">
        <f>Section2Draft!I79</f>
        <v>0</v>
      </c>
      <c r="H62" s="695">
        <v>0.54166666666666663</v>
      </c>
      <c r="I62" s="696">
        <v>5</v>
      </c>
      <c r="J62" s="691">
        <f>Section2Draft!L79</f>
        <v>0</v>
      </c>
      <c r="K62" s="691">
        <f>Section2Draft!M79</f>
        <v>0</v>
      </c>
      <c r="L62" s="691">
        <f>Section2Draft!N79</f>
        <v>0</v>
      </c>
      <c r="M62" s="691">
        <f>Section2Draft!O79</f>
        <v>0</v>
      </c>
      <c r="N62" s="692">
        <f>Section2Draft!P79</f>
        <v>0</v>
      </c>
    </row>
    <row r="63" spans="1:28" ht="20.100000000000001" customHeight="1" x14ac:dyDescent="0.35">
      <c r="A63" s="679"/>
      <c r="B63" s="686"/>
      <c r="C63" s="671" t="e">
        <f>VLOOKUP(C62,'Course List (program)'!$G$2:$L$100,2,FALSE)</f>
        <v>#N/A</v>
      </c>
      <c r="D63" s="671" t="e">
        <f>VLOOKUP(D62,'Course List (program)'!$G$2:$L$100,2,FALSE)</f>
        <v>#N/A</v>
      </c>
      <c r="E63" s="671" t="e">
        <f>VLOOKUP(E62,'Course List (program)'!$G$2:$L$100,2,FALSE)</f>
        <v>#N/A</v>
      </c>
      <c r="F63" s="671" t="e">
        <f>VLOOKUP(F62,'Course List (program)'!$G$2:$L$100,2,FALSE)</f>
        <v>#N/A</v>
      </c>
      <c r="G63" s="671" t="e">
        <f>VLOOKUP(G62,'Course List (program)'!$G$2:$L$100,2,FALSE)</f>
        <v>#N/A</v>
      </c>
      <c r="H63" s="679"/>
      <c r="I63" s="686"/>
      <c r="J63" s="671" t="e">
        <f>VLOOKUP(J62,'Course List (program)'!$G$2:$L$100,2,FALSE)</f>
        <v>#N/A</v>
      </c>
      <c r="K63" s="671" t="e">
        <f>VLOOKUP(K62,'Course List (program)'!$G$2:$L$100,2,FALSE)</f>
        <v>#N/A</v>
      </c>
      <c r="L63" s="671" t="e">
        <f>VLOOKUP(L62,'Course List (program)'!$G$2:$L$100,2,FALSE)</f>
        <v>#N/A</v>
      </c>
      <c r="M63" s="671" t="e">
        <f>VLOOKUP(M62,'Course List (program)'!$G$2:$L$100,2,FALSE)</f>
        <v>#N/A</v>
      </c>
      <c r="N63" s="673" t="e">
        <f>VLOOKUP(N62,'Course List (program)'!$G$2:$L$100,2,FALSE)</f>
        <v>#N/A</v>
      </c>
    </row>
    <row r="64" spans="1:28" ht="20.100000000000001" customHeight="1" x14ac:dyDescent="0.35">
      <c r="A64" s="680"/>
      <c r="B64" s="685"/>
      <c r="C64" s="671" t="e">
        <f>VLOOKUP(C62,'Course List (program)'!$G$2:$L$100,3,FALSE)</f>
        <v>#N/A</v>
      </c>
      <c r="D64" s="671" t="e">
        <f>VLOOKUP(D62,'Course List (program)'!$G$2:$L$100,3,FALSE)</f>
        <v>#N/A</v>
      </c>
      <c r="E64" s="671" t="e">
        <f>VLOOKUP(E62,'Course List (program)'!$G$2:$L$100,3,FALSE)</f>
        <v>#N/A</v>
      </c>
      <c r="F64" s="671" t="e">
        <f>VLOOKUP(F62,'Course List (program)'!$G$2:$L$100,3,FALSE)</f>
        <v>#N/A</v>
      </c>
      <c r="G64" s="671" t="e">
        <f>VLOOKUP(G62,'Course List (program)'!$G$2:$L$100,3,FALSE)</f>
        <v>#N/A</v>
      </c>
      <c r="H64" s="680"/>
      <c r="I64" s="685"/>
      <c r="J64" s="671" t="e">
        <f>VLOOKUP(J62,'Course List (program)'!$G$2:$L$100,3,FALSE)</f>
        <v>#N/A</v>
      </c>
      <c r="K64" s="671" t="e">
        <f>VLOOKUP(K62,'Course List (program)'!$G$2:$L$100,3,FALSE)</f>
        <v>#N/A</v>
      </c>
      <c r="L64" s="671" t="e">
        <f>VLOOKUP(L62,'Course List (program)'!$G$2:$L$100,3,FALSE)</f>
        <v>#N/A</v>
      </c>
      <c r="M64" s="671" t="e">
        <f>VLOOKUP(M62,'Course List (program)'!$G$2:$L$100,3,FALSE)</f>
        <v>#N/A</v>
      </c>
      <c r="N64" s="673" t="e">
        <f>VLOOKUP(N62,'Course List (program)'!$G$2:$L$100,3,FALSE)</f>
        <v>#N/A</v>
      </c>
    </row>
    <row r="65" spans="1:14" ht="20.100000000000001" customHeight="1" x14ac:dyDescent="0.35">
      <c r="A65" s="680"/>
      <c r="B65" s="685"/>
      <c r="C65" s="672" t="e">
        <f>VLOOKUP(C62,'Course List (program)'!$G$2:$L$100,6,FALSE)</f>
        <v>#N/A</v>
      </c>
      <c r="D65" s="672" t="e">
        <f>VLOOKUP(D62,'Course List (program)'!$G$2:$L$100,6,FALSE)</f>
        <v>#N/A</v>
      </c>
      <c r="E65" s="672" t="e">
        <f>VLOOKUP(E62,'Course List (program)'!$G$2:$L$100,6,FALSE)</f>
        <v>#N/A</v>
      </c>
      <c r="F65" s="672" t="e">
        <f>VLOOKUP(F62,'Course List (program)'!$G$2:$L$100,6,FALSE)</f>
        <v>#N/A</v>
      </c>
      <c r="G65" s="672" t="e">
        <f>VLOOKUP(G62,'Course List (program)'!$G$2:$L$100,6,FALSE)</f>
        <v>#N/A</v>
      </c>
      <c r="H65" s="680"/>
      <c r="I65" s="685"/>
      <c r="J65" s="672" t="e">
        <f>VLOOKUP(J62,'Course List (program)'!$G$2:$L$100,6,FALSE)</f>
        <v>#N/A</v>
      </c>
      <c r="K65" s="672" t="e">
        <f>VLOOKUP(K62,'Course List (program)'!$G$2:$L$100,6,FALSE)</f>
        <v>#N/A</v>
      </c>
      <c r="L65" s="672" t="e">
        <f>VLOOKUP(L62,'Course List (program)'!$G$2:$L$100,6,FALSE)</f>
        <v>#N/A</v>
      </c>
      <c r="M65" s="672" t="e">
        <f>VLOOKUP(M62,'Course List (program)'!$G$2:$L$100,6,FALSE)</f>
        <v>#N/A</v>
      </c>
      <c r="N65" s="674" t="e">
        <f>VLOOKUP(N62,'Course List (program)'!$G$2:$L$100,6,FALSE)</f>
        <v>#N/A</v>
      </c>
    </row>
    <row r="66" spans="1:14" s="693" customFormat="1" ht="20.100000000000001" customHeight="1" x14ac:dyDescent="0.35">
      <c r="A66" s="689">
        <v>0.58333333333333337</v>
      </c>
      <c r="B66" s="690">
        <v>6</v>
      </c>
      <c r="C66" s="691">
        <f>Section2Draft!$E$81</f>
        <v>0</v>
      </c>
      <c r="D66" s="691">
        <f>Section2Draft!F81</f>
        <v>0</v>
      </c>
      <c r="E66" s="691">
        <f>Section2Draft!G81</f>
        <v>0</v>
      </c>
      <c r="F66" s="691" t="str">
        <f>Section2Draft!H81</f>
        <v>ARCH 451.12</v>
      </c>
      <c r="G66" s="691">
        <f>Section2Draft!I81</f>
        <v>0</v>
      </c>
      <c r="H66" s="689">
        <v>0.58333333333333337</v>
      </c>
      <c r="I66" s="690">
        <v>6</v>
      </c>
      <c r="J66" s="691">
        <f>Section2Draft!L81</f>
        <v>0</v>
      </c>
      <c r="K66" s="691" t="str">
        <f>Section2Draft!M81</f>
        <v>ARCH 426.01</v>
      </c>
      <c r="L66" s="691" t="str">
        <f>Section2Draft!N81</f>
        <v>ARCH 416.02</v>
      </c>
      <c r="M66" s="691" t="str">
        <f>Section2Draft!O81</f>
        <v>ARCH 492.12</v>
      </c>
      <c r="N66" s="692">
        <f>Section2Draft!P81</f>
        <v>0</v>
      </c>
    </row>
    <row r="67" spans="1:14" ht="20.100000000000001" customHeight="1" x14ac:dyDescent="0.35">
      <c r="A67" s="679"/>
      <c r="B67" s="686"/>
      <c r="C67" s="671" t="e">
        <f>VLOOKUP(C66,'Course List (program)'!$G$2:$L$100,2,FALSE)</f>
        <v>#N/A</v>
      </c>
      <c r="D67" s="671" t="e">
        <f>VLOOKUP(D66,'Course List (program)'!$G$2:$L$100,2,FALSE)</f>
        <v>#N/A</v>
      </c>
      <c r="E67" s="671" t="e">
        <f>VLOOKUP(E66,'Course List (program)'!$G$2:$L$100,2,FALSE)</f>
        <v>#N/A</v>
      </c>
      <c r="F67" s="671" t="str">
        <f>VLOOKUP(F66,'Course List (program)'!$G$2:$L$100,2,FALSE)</f>
        <v>Architectural Design Studio V</v>
      </c>
      <c r="G67" s="671" t="e">
        <f>VLOOKUP(G66,'Course List (program)'!$G$2:$L$100,2,FALSE)</f>
        <v>#N/A</v>
      </c>
      <c r="H67" s="679"/>
      <c r="I67" s="686"/>
      <c r="J67" s="671" t="e">
        <f>VLOOKUP(J66,'Course List (program)'!$G$2:$L$100,2,FALSE)</f>
        <v>#N/A</v>
      </c>
      <c r="K67" s="671" t="str">
        <f>VLOOKUP(K66,'Course List (program)'!$G$2:$L$100,2,FALSE)</f>
        <v xml:space="preserve">Building Safety Systems </v>
      </c>
      <c r="L67" s="671" t="str">
        <f>VLOOKUP(L66,'Course List (program)'!$G$2:$L$100,2,FALSE)</f>
        <v>Cost Estimate &amp; Professional Practice</v>
      </c>
      <c r="M67" s="671" t="str">
        <f>VLOOKUP(M66,'Course List (program)'!$G$2:$L$100,2,FALSE)</f>
        <v>Graduation Project</v>
      </c>
      <c r="N67" s="673" t="e">
        <f>VLOOKUP(N66,'Course List (program)'!$G$2:$L$100,2,FALSE)</f>
        <v>#N/A</v>
      </c>
    </row>
    <row r="68" spans="1:14" ht="20.100000000000001" customHeight="1" x14ac:dyDescent="0.35">
      <c r="A68" s="680"/>
      <c r="B68" s="685"/>
      <c r="C68" s="671" t="e">
        <f>VLOOKUP(C66,'Course List (program)'!$G$2:$L$100,3,FALSE)</f>
        <v>#N/A</v>
      </c>
      <c r="D68" s="671" t="e">
        <f>VLOOKUP(D66,'Course List (program)'!$G$2:$L$100,3,FALSE)</f>
        <v>#N/A</v>
      </c>
      <c r="E68" s="671" t="e">
        <f>VLOOKUP(E66,'Course List (program)'!$G$2:$L$100,3,FALSE)</f>
        <v>#N/A</v>
      </c>
      <c r="F68" s="671" t="str">
        <f>VLOOKUP(F66,'Course List (program)'!$G$2:$L$100,3,FALSE)</f>
        <v>Prof. Dr. Ahmet Vefik ALP</v>
      </c>
      <c r="G68" s="671" t="e">
        <f>VLOOKUP(G66,'Course List (program)'!$G$2:$L$100,3,FALSE)</f>
        <v>#N/A</v>
      </c>
      <c r="H68" s="680"/>
      <c r="I68" s="685"/>
      <c r="J68" s="671" t="e">
        <f>VLOOKUP(J66,'Course List (program)'!$G$2:$L$100,3,FALSE)</f>
        <v>#N/A</v>
      </c>
      <c r="K68" s="671" t="str">
        <f>VLOOKUP(K66,'Course List (program)'!$G$2:$L$100,3,FALSE)</f>
        <v>Öğr. Gör. Cengiz GÖKÇE</v>
      </c>
      <c r="L68" s="671" t="str">
        <f>VLOOKUP(L66,'Course List (program)'!$G$2:$L$100,3,FALSE)</f>
        <v>Öğr. Gör. Dr. Jülide DEMİRDÖVEN</v>
      </c>
      <c r="M68" s="671" t="str">
        <f>VLOOKUP(M66,'Course List (program)'!$G$2:$L$100,3,FALSE)</f>
        <v>Prof. Dr. Sevinç HADİ</v>
      </c>
      <c r="N68" s="673" t="e">
        <f>VLOOKUP(N66,'Course List (program)'!$G$2:$L$100,3,FALSE)</f>
        <v>#N/A</v>
      </c>
    </row>
    <row r="69" spans="1:14" ht="20.100000000000001" customHeight="1" x14ac:dyDescent="0.35">
      <c r="A69" s="680"/>
      <c r="B69" s="685"/>
      <c r="C69" s="672" t="e">
        <f>VLOOKUP(C66,'Course List (program)'!$G$2:$L$100,6,FALSE)</f>
        <v>#N/A</v>
      </c>
      <c r="D69" s="672" t="e">
        <f>VLOOKUP(D66,'Course List (program)'!$G$2:$L$100,6,FALSE)</f>
        <v>#N/A</v>
      </c>
      <c r="E69" s="672" t="e">
        <f>VLOOKUP(E66,'Course List (program)'!$G$2:$L$100,6,FALSE)</f>
        <v>#N/A</v>
      </c>
      <c r="F69" s="672">
        <f>VLOOKUP(F66,'Course List (program)'!$G$2:$L$100,6,FALSE)</f>
        <v>0</v>
      </c>
      <c r="G69" s="672" t="e">
        <f>VLOOKUP(G66,'Course List (program)'!$G$2:$L$100,6,FALSE)</f>
        <v>#N/A</v>
      </c>
      <c r="H69" s="680"/>
      <c r="I69" s="685"/>
      <c r="J69" s="672" t="e">
        <f>VLOOKUP(J66,'Course List (program)'!$G$2:$L$100,6,FALSE)</f>
        <v>#N/A</v>
      </c>
      <c r="K69" s="672">
        <f>VLOOKUP(K66,'Course List (program)'!$G$2:$L$100,6,FALSE)</f>
        <v>0</v>
      </c>
      <c r="L69" s="672">
        <f>VLOOKUP(L66,'Course List (program)'!$G$2:$L$100,6,FALSE)</f>
        <v>0</v>
      </c>
      <c r="M69" s="672">
        <f>VLOOKUP(M66,'Course List (program)'!$G$2:$L$100,6,FALSE)</f>
        <v>0</v>
      </c>
      <c r="N69" s="674" t="e">
        <f>VLOOKUP(N66,'Course List (program)'!$G$2:$L$100,6,FALSE)</f>
        <v>#N/A</v>
      </c>
    </row>
    <row r="70" spans="1:14" s="693" customFormat="1" ht="20.100000000000001" customHeight="1" x14ac:dyDescent="0.35">
      <c r="A70" s="689">
        <v>0.625</v>
      </c>
      <c r="B70" s="690">
        <v>7</v>
      </c>
      <c r="C70" s="691">
        <f>Section2Draft!$E$83</f>
        <v>0</v>
      </c>
      <c r="D70" s="691">
        <f>Section2Draft!F83</f>
        <v>0</v>
      </c>
      <c r="E70" s="691">
        <f>Section2Draft!G83</f>
        <v>0</v>
      </c>
      <c r="F70" s="691" t="str">
        <f>Section2Draft!H83</f>
        <v>ARCH 451.12</v>
      </c>
      <c r="G70" s="691">
        <f>Section2Draft!I83</f>
        <v>0</v>
      </c>
      <c r="H70" s="689">
        <v>0.625</v>
      </c>
      <c r="I70" s="690">
        <v>7</v>
      </c>
      <c r="J70" s="691">
        <f>Section2Draft!L83</f>
        <v>0</v>
      </c>
      <c r="K70" s="691" t="str">
        <f>Section2Draft!M83</f>
        <v>ARCH 426.01</v>
      </c>
      <c r="L70" s="691" t="str">
        <f>Section2Draft!N83</f>
        <v>ARCH 416.02</v>
      </c>
      <c r="M70" s="691" t="str">
        <f>Section2Draft!O83</f>
        <v>ARCH 492.12</v>
      </c>
      <c r="N70" s="692">
        <f>Section2Draft!P83</f>
        <v>0</v>
      </c>
    </row>
    <row r="71" spans="1:14" ht="20.100000000000001" customHeight="1" x14ac:dyDescent="0.35">
      <c r="A71" s="679"/>
      <c r="B71" s="686"/>
      <c r="C71" s="671" t="e">
        <f>VLOOKUP(C70,'Course List (program)'!$G$2:$L$100,2,FALSE)</f>
        <v>#N/A</v>
      </c>
      <c r="D71" s="671" t="e">
        <f>VLOOKUP(D70,'Course List (program)'!$G$2:$L$100,2,FALSE)</f>
        <v>#N/A</v>
      </c>
      <c r="E71" s="671" t="e">
        <f>VLOOKUP(E70,'Course List (program)'!$G$2:$L$100,2,FALSE)</f>
        <v>#N/A</v>
      </c>
      <c r="F71" s="671" t="str">
        <f>VLOOKUP(F70,'Course List (program)'!$G$2:$L$100,2,FALSE)</f>
        <v>Architectural Design Studio V</v>
      </c>
      <c r="G71" s="671" t="e">
        <f>VLOOKUP(G70,'Course List (program)'!$G$2:$L$100,2,FALSE)</f>
        <v>#N/A</v>
      </c>
      <c r="H71" s="679"/>
      <c r="I71" s="686"/>
      <c r="J71" s="671" t="e">
        <f>VLOOKUP(J70,'Course List (program)'!$G$2:$L$100,2,FALSE)</f>
        <v>#N/A</v>
      </c>
      <c r="K71" s="671" t="str">
        <f>VLOOKUP(K70,'Course List (program)'!$G$2:$L$100,2,FALSE)</f>
        <v xml:space="preserve">Building Safety Systems </v>
      </c>
      <c r="L71" s="671" t="str">
        <f>VLOOKUP(L70,'Course List (program)'!$G$2:$L$100,2,FALSE)</f>
        <v>Cost Estimate &amp; Professional Practice</v>
      </c>
      <c r="M71" s="671" t="str">
        <f>VLOOKUP(M70,'Course List (program)'!$G$2:$L$100,2,FALSE)</f>
        <v>Graduation Project</v>
      </c>
      <c r="N71" s="673" t="e">
        <f>VLOOKUP(N70,'Course List (program)'!$G$2:$L$100,2,FALSE)</f>
        <v>#N/A</v>
      </c>
    </row>
    <row r="72" spans="1:14" ht="20.100000000000001" customHeight="1" x14ac:dyDescent="0.35">
      <c r="A72" s="680"/>
      <c r="B72" s="685"/>
      <c r="C72" s="671" t="e">
        <f>VLOOKUP(C70,'Course List (program)'!$G$2:$L$100,3,FALSE)</f>
        <v>#N/A</v>
      </c>
      <c r="D72" s="671" t="e">
        <f>VLOOKUP(D70,'Course List (program)'!$G$2:$L$100,3,FALSE)</f>
        <v>#N/A</v>
      </c>
      <c r="E72" s="671" t="e">
        <f>VLOOKUP(E70,'Course List (program)'!$G$2:$L$100,3,FALSE)</f>
        <v>#N/A</v>
      </c>
      <c r="F72" s="671" t="str">
        <f>VLOOKUP(F70,'Course List (program)'!$G$2:$L$100,3,FALSE)</f>
        <v>Prof. Dr. Ahmet Vefik ALP</v>
      </c>
      <c r="G72" s="671" t="e">
        <f>VLOOKUP(G70,'Course List (program)'!$G$2:$L$100,3,FALSE)</f>
        <v>#N/A</v>
      </c>
      <c r="H72" s="680"/>
      <c r="I72" s="685"/>
      <c r="J72" s="671" t="e">
        <f>VLOOKUP(J70,'Course List (program)'!$G$2:$L$100,3,FALSE)</f>
        <v>#N/A</v>
      </c>
      <c r="K72" s="671" t="str">
        <f>VLOOKUP(K70,'Course List (program)'!$G$2:$L$100,3,FALSE)</f>
        <v>Öğr. Gör. Cengiz GÖKÇE</v>
      </c>
      <c r="L72" s="671" t="str">
        <f>VLOOKUP(L70,'Course List (program)'!$G$2:$L$100,3,FALSE)</f>
        <v>Öğr. Gör. Dr. Jülide DEMİRDÖVEN</v>
      </c>
      <c r="M72" s="671" t="str">
        <f>VLOOKUP(M70,'Course List (program)'!$G$2:$L$100,3,FALSE)</f>
        <v>Prof. Dr. Sevinç HADİ</v>
      </c>
      <c r="N72" s="673" t="e">
        <f>VLOOKUP(N70,'Course List (program)'!$G$2:$L$100,3,FALSE)</f>
        <v>#N/A</v>
      </c>
    </row>
    <row r="73" spans="1:14" ht="20.100000000000001" customHeight="1" x14ac:dyDescent="0.35">
      <c r="A73" s="680"/>
      <c r="B73" s="685"/>
      <c r="C73" s="672" t="e">
        <f>VLOOKUP(C70,'Course List (program)'!$G$2:$L$100,6,FALSE)</f>
        <v>#N/A</v>
      </c>
      <c r="D73" s="672" t="e">
        <f>VLOOKUP(D70,'Course List (program)'!$G$2:$L$100,6,FALSE)</f>
        <v>#N/A</v>
      </c>
      <c r="E73" s="672" t="e">
        <f>VLOOKUP(E70,'Course List (program)'!$G$2:$L$100,6,FALSE)</f>
        <v>#N/A</v>
      </c>
      <c r="F73" s="672">
        <f>VLOOKUP(F70,'Course List (program)'!$G$2:$L$100,6,FALSE)</f>
        <v>0</v>
      </c>
      <c r="G73" s="672" t="e">
        <f>VLOOKUP(G70,'Course List (program)'!$G$2:$L$100,6,FALSE)</f>
        <v>#N/A</v>
      </c>
      <c r="H73" s="680"/>
      <c r="I73" s="685"/>
      <c r="J73" s="672" t="e">
        <f>VLOOKUP(J70,'Course List (program)'!$G$2:$L$100,6,FALSE)</f>
        <v>#N/A</v>
      </c>
      <c r="K73" s="672">
        <f>VLOOKUP(K70,'Course List (program)'!$G$2:$L$100,6,FALSE)</f>
        <v>0</v>
      </c>
      <c r="L73" s="672">
        <f>VLOOKUP(L70,'Course List (program)'!$G$2:$L$100,6,FALSE)</f>
        <v>0</v>
      </c>
      <c r="M73" s="672">
        <f>VLOOKUP(M70,'Course List (program)'!$G$2:$L$100,6,FALSE)</f>
        <v>0</v>
      </c>
      <c r="N73" s="674" t="e">
        <f>VLOOKUP(N70,'Course List (program)'!$G$2:$L$100,6,FALSE)</f>
        <v>#N/A</v>
      </c>
    </row>
    <row r="74" spans="1:14" s="693" customFormat="1" ht="20.100000000000001" customHeight="1" x14ac:dyDescent="0.35">
      <c r="A74" s="689">
        <v>0.66666666666666663</v>
      </c>
      <c r="B74" s="690">
        <v>8</v>
      </c>
      <c r="C74" s="691">
        <f>Section2Draft!$E$85</f>
        <v>0</v>
      </c>
      <c r="D74" s="691">
        <f>Section2Draft!F85</f>
        <v>0</v>
      </c>
      <c r="E74" s="691">
        <f>Section2Draft!G85</f>
        <v>0</v>
      </c>
      <c r="F74" s="691" t="str">
        <f>Section2Draft!H85</f>
        <v>ARCH 451.12</v>
      </c>
      <c r="G74" s="691">
        <f>Section2Draft!I85</f>
        <v>0</v>
      </c>
      <c r="H74" s="689">
        <v>0.66666666666666663</v>
      </c>
      <c r="I74" s="690">
        <v>8</v>
      </c>
      <c r="J74" s="691">
        <f>Section2Draft!L85</f>
        <v>0</v>
      </c>
      <c r="K74" s="691" t="str">
        <f>Section2Draft!M85</f>
        <v>ARCH 426.01</v>
      </c>
      <c r="L74" s="691" t="str">
        <f>Section2Draft!N85</f>
        <v>ARCH 416.02</v>
      </c>
      <c r="M74" s="691" t="str">
        <f>Section2Draft!O85</f>
        <v>ARCH 492.12</v>
      </c>
      <c r="N74" s="692">
        <f>Section2Draft!P85</f>
        <v>0</v>
      </c>
    </row>
    <row r="75" spans="1:14" ht="20.100000000000001" customHeight="1" x14ac:dyDescent="0.35">
      <c r="A75" s="679"/>
      <c r="B75" s="686"/>
      <c r="C75" s="671" t="e">
        <f>VLOOKUP(C74,'Course List (program)'!$G$2:$L$100,2,FALSE)</f>
        <v>#N/A</v>
      </c>
      <c r="D75" s="671" t="e">
        <f>VLOOKUP(D74,'Course List (program)'!$G$2:$L$100,2,FALSE)</f>
        <v>#N/A</v>
      </c>
      <c r="E75" s="671" t="e">
        <f>VLOOKUP(E74,'Course List (program)'!$G$2:$L$100,2,FALSE)</f>
        <v>#N/A</v>
      </c>
      <c r="F75" s="671" t="str">
        <f>VLOOKUP(F74,'Course List (program)'!$G$2:$L$100,2,FALSE)</f>
        <v>Architectural Design Studio V</v>
      </c>
      <c r="G75" s="671" t="e">
        <f>VLOOKUP(G74,'Course List (program)'!$G$2:$L$100,2,FALSE)</f>
        <v>#N/A</v>
      </c>
      <c r="H75" s="679"/>
      <c r="I75" s="686"/>
      <c r="J75" s="671" t="e">
        <f>VLOOKUP(J74,'Course List (program)'!$G$2:$L$100,2,FALSE)</f>
        <v>#N/A</v>
      </c>
      <c r="K75" s="671" t="str">
        <f>VLOOKUP(K74,'Course List (program)'!$G$2:$L$100,2,FALSE)</f>
        <v xml:space="preserve">Building Safety Systems </v>
      </c>
      <c r="L75" s="671" t="str">
        <f>VLOOKUP(L74,'Course List (program)'!$G$2:$L$100,2,FALSE)</f>
        <v>Cost Estimate &amp; Professional Practice</v>
      </c>
      <c r="M75" s="671" t="str">
        <f>VLOOKUP(M74,'Course List (program)'!$G$2:$L$100,2,FALSE)</f>
        <v>Graduation Project</v>
      </c>
      <c r="N75" s="673" t="e">
        <f>VLOOKUP(N74,'Course List (program)'!$G$2:$L$100,2,FALSE)</f>
        <v>#N/A</v>
      </c>
    </row>
    <row r="76" spans="1:14" ht="20.100000000000001" customHeight="1" x14ac:dyDescent="0.35">
      <c r="A76" s="680"/>
      <c r="B76" s="685"/>
      <c r="C76" s="671" t="e">
        <f>VLOOKUP(C74,'Course List (program)'!$G$2:$L$100,3,FALSE)</f>
        <v>#N/A</v>
      </c>
      <c r="D76" s="671" t="e">
        <f>VLOOKUP(D74,'Course List (program)'!$G$2:$L$100,3,FALSE)</f>
        <v>#N/A</v>
      </c>
      <c r="E76" s="671" t="e">
        <f>VLOOKUP(E74,'Course List (program)'!$G$2:$L$100,3,FALSE)</f>
        <v>#N/A</v>
      </c>
      <c r="F76" s="671" t="str">
        <f>VLOOKUP(F74,'Course List (program)'!$G$2:$L$100,3,FALSE)</f>
        <v>Prof. Dr. Ahmet Vefik ALP</v>
      </c>
      <c r="G76" s="671" t="e">
        <f>VLOOKUP(G74,'Course List (program)'!$G$2:$L$100,3,FALSE)</f>
        <v>#N/A</v>
      </c>
      <c r="H76" s="680"/>
      <c r="I76" s="685"/>
      <c r="J76" s="671" t="e">
        <f>VLOOKUP(J74,'Course List (program)'!$G$2:$L$100,3,FALSE)</f>
        <v>#N/A</v>
      </c>
      <c r="K76" s="671" t="str">
        <f>VLOOKUP(K74,'Course List (program)'!$G$2:$L$100,3,FALSE)</f>
        <v>Öğr. Gör. Cengiz GÖKÇE</v>
      </c>
      <c r="L76" s="671" t="str">
        <f>VLOOKUP(L74,'Course List (program)'!$G$2:$L$100,3,FALSE)</f>
        <v>Öğr. Gör. Dr. Jülide DEMİRDÖVEN</v>
      </c>
      <c r="M76" s="671" t="str">
        <f>VLOOKUP(M74,'Course List (program)'!$G$2:$L$100,3,FALSE)</f>
        <v>Prof. Dr. Sevinç HADİ</v>
      </c>
      <c r="N76" s="673" t="e">
        <f>VLOOKUP(N74,'Course List (program)'!$G$2:$L$100,3,FALSE)</f>
        <v>#N/A</v>
      </c>
    </row>
    <row r="77" spans="1:14" ht="20.100000000000001" customHeight="1" x14ac:dyDescent="0.35">
      <c r="A77" s="680"/>
      <c r="B77" s="685"/>
      <c r="C77" s="672" t="e">
        <f>VLOOKUP(C74,'Course List (program)'!$G$2:$L$100,6,FALSE)</f>
        <v>#N/A</v>
      </c>
      <c r="D77" s="672" t="e">
        <f>VLOOKUP(D74,'Course List (program)'!$G$2:$L$100,6,FALSE)</f>
        <v>#N/A</v>
      </c>
      <c r="E77" s="672" t="e">
        <f>VLOOKUP(E74,'Course List (program)'!$G$2:$L$100,6,FALSE)</f>
        <v>#N/A</v>
      </c>
      <c r="F77" s="672">
        <f>VLOOKUP(F74,'Course List (program)'!$G$2:$L$100,6,FALSE)</f>
        <v>0</v>
      </c>
      <c r="G77" s="672" t="e">
        <f>VLOOKUP(G74,'Course List (program)'!$G$2:$L$100,6,FALSE)</f>
        <v>#N/A</v>
      </c>
      <c r="H77" s="680"/>
      <c r="I77" s="685"/>
      <c r="J77" s="672" t="e">
        <f>VLOOKUP(J74,'Course List (program)'!$G$2:$L$100,6,FALSE)</f>
        <v>#N/A</v>
      </c>
      <c r="K77" s="672">
        <f>VLOOKUP(K74,'Course List (program)'!$G$2:$L$100,6,FALSE)</f>
        <v>0</v>
      </c>
      <c r="L77" s="672">
        <f>VLOOKUP(L74,'Course List (program)'!$G$2:$L$100,6,FALSE)</f>
        <v>0</v>
      </c>
      <c r="M77" s="672">
        <f>VLOOKUP(M74,'Course List (program)'!$G$2:$L$100,6,FALSE)</f>
        <v>0</v>
      </c>
      <c r="N77" s="674" t="e">
        <f>VLOOKUP(N74,'Course List (program)'!$G$2:$L$100,6,FALSE)</f>
        <v>#N/A</v>
      </c>
    </row>
    <row r="78" spans="1:14" s="693" customFormat="1" ht="20.100000000000001" customHeight="1" x14ac:dyDescent="0.35">
      <c r="A78" s="689">
        <v>0.70833333333333337</v>
      </c>
      <c r="B78" s="690">
        <v>9</v>
      </c>
      <c r="C78" s="691">
        <f>Section2Draft!$E$87</f>
        <v>0</v>
      </c>
      <c r="D78" s="691">
        <f>Section2Draft!F87</f>
        <v>0</v>
      </c>
      <c r="E78" s="691">
        <f>Section2Draft!G87</f>
        <v>0</v>
      </c>
      <c r="F78" s="691" t="str">
        <f>Section2Draft!H87</f>
        <v>ARCH 451.12</v>
      </c>
      <c r="G78" s="691">
        <f>Section2Draft!I87</f>
        <v>0</v>
      </c>
      <c r="H78" s="689">
        <v>0.70833333333333337</v>
      </c>
      <c r="I78" s="690">
        <v>9</v>
      </c>
      <c r="J78" s="691">
        <f>Section2Draft!L87</f>
        <v>0</v>
      </c>
      <c r="K78" s="691">
        <f>Section2Draft!M87</f>
        <v>0</v>
      </c>
      <c r="L78" s="691">
        <f>Section2Draft!N87</f>
        <v>0</v>
      </c>
      <c r="M78" s="691" t="str">
        <f>Section2Draft!O87</f>
        <v>ARCH 492.12</v>
      </c>
      <c r="N78" s="692">
        <f>Section2Draft!P87</f>
        <v>0</v>
      </c>
    </row>
    <row r="79" spans="1:14" ht="20.100000000000001" customHeight="1" x14ac:dyDescent="0.35">
      <c r="A79" s="679"/>
      <c r="B79" s="686"/>
      <c r="C79" s="671" t="e">
        <f>VLOOKUP(C78,'Course List (program)'!$G$2:$L$100,2,FALSE)</f>
        <v>#N/A</v>
      </c>
      <c r="D79" s="671" t="e">
        <f>VLOOKUP(D78,'Course List (program)'!$G$2:$L$100,2,FALSE)</f>
        <v>#N/A</v>
      </c>
      <c r="E79" s="671" t="e">
        <f>VLOOKUP(E78,'Course List (program)'!$G$2:$L$100,2,FALSE)</f>
        <v>#N/A</v>
      </c>
      <c r="F79" s="671" t="str">
        <f>VLOOKUP(F78,'Course List (program)'!$G$2:$L$100,2,FALSE)</f>
        <v>Architectural Design Studio V</v>
      </c>
      <c r="G79" s="671" t="e">
        <f>VLOOKUP(G78,'Course List (program)'!$G$2:$L$100,2,FALSE)</f>
        <v>#N/A</v>
      </c>
      <c r="H79" s="679"/>
      <c r="I79" s="686"/>
      <c r="J79" s="671" t="e">
        <f>VLOOKUP(J78,'Course List (program)'!$G$2:$L$100,2,FALSE)</f>
        <v>#N/A</v>
      </c>
      <c r="K79" s="671" t="e">
        <f>VLOOKUP(K78,'Course List (program)'!$G$2:$L$100,2,FALSE)</f>
        <v>#N/A</v>
      </c>
      <c r="L79" s="671" t="e">
        <f>VLOOKUP(L78,'Course List (program)'!$G$2:$L$100,2,FALSE)</f>
        <v>#N/A</v>
      </c>
      <c r="M79" s="671" t="str">
        <f>VLOOKUP(M78,'Course List (program)'!$G$2:$L$100,2,FALSE)</f>
        <v>Graduation Project</v>
      </c>
      <c r="N79" s="673" t="e">
        <f>VLOOKUP(N78,'Course List (program)'!$G$2:$L$100,2,FALSE)</f>
        <v>#N/A</v>
      </c>
    </row>
    <row r="80" spans="1:14" ht="20.100000000000001" customHeight="1" x14ac:dyDescent="0.35">
      <c r="A80" s="680"/>
      <c r="B80" s="685"/>
      <c r="C80" s="671" t="e">
        <f>VLOOKUP(C78,'Course List (program)'!$G$2:$L$100,3,FALSE)</f>
        <v>#N/A</v>
      </c>
      <c r="D80" s="671" t="e">
        <f>VLOOKUP(D78,'Course List (program)'!$G$2:$L$100,3,FALSE)</f>
        <v>#N/A</v>
      </c>
      <c r="E80" s="671" t="e">
        <f>VLOOKUP(E78,'Course List (program)'!$G$2:$L$100,3,FALSE)</f>
        <v>#N/A</v>
      </c>
      <c r="F80" s="671" t="str">
        <f>VLOOKUP(F78,'Course List (program)'!$G$2:$L$100,3,FALSE)</f>
        <v>Prof. Dr. Ahmet Vefik ALP</v>
      </c>
      <c r="G80" s="671" t="e">
        <f>VLOOKUP(G78,'Course List (program)'!$G$2:$L$100,3,FALSE)</f>
        <v>#N/A</v>
      </c>
      <c r="H80" s="680"/>
      <c r="I80" s="685"/>
      <c r="J80" s="671" t="e">
        <f>VLOOKUP(J78,'Course List (program)'!$G$2:$L$100,3,FALSE)</f>
        <v>#N/A</v>
      </c>
      <c r="K80" s="671" t="e">
        <f>VLOOKUP(K78,'Course List (program)'!$G$2:$L$100,3,FALSE)</f>
        <v>#N/A</v>
      </c>
      <c r="L80" s="671" t="e">
        <f>VLOOKUP(L78,'Course List (program)'!$G$2:$L$100,3,FALSE)</f>
        <v>#N/A</v>
      </c>
      <c r="M80" s="671" t="str">
        <f>VLOOKUP(M78,'Course List (program)'!$G$2:$L$100,3,FALSE)</f>
        <v>Prof. Dr. Sevinç HADİ</v>
      </c>
      <c r="N80" s="673" t="e">
        <f>VLOOKUP(N78,'Course List (program)'!$G$2:$L$100,3,FALSE)</f>
        <v>#N/A</v>
      </c>
    </row>
    <row r="81" spans="1:28" ht="20.100000000000001" customHeight="1" x14ac:dyDescent="0.35">
      <c r="A81" s="680"/>
      <c r="B81" s="685"/>
      <c r="C81" s="672" t="e">
        <f>VLOOKUP(C78,'Course List (program)'!$G$2:$L$100,6,FALSE)</f>
        <v>#N/A</v>
      </c>
      <c r="D81" s="672" t="e">
        <f>VLOOKUP(D78,'Course List (program)'!$G$2:$L$100,6,FALSE)</f>
        <v>#N/A</v>
      </c>
      <c r="E81" s="672" t="e">
        <f>VLOOKUP(E78,'Course List (program)'!$G$2:$L$100,6,FALSE)</f>
        <v>#N/A</v>
      </c>
      <c r="F81" s="672">
        <f>VLOOKUP(F78,'Course List (program)'!$G$2:$L$100,6,FALSE)</f>
        <v>0</v>
      </c>
      <c r="G81" s="672" t="e">
        <f>VLOOKUP(G78,'Course List (program)'!$G$2:$L$100,6,FALSE)</f>
        <v>#N/A</v>
      </c>
      <c r="H81" s="680"/>
      <c r="I81" s="685"/>
      <c r="J81" s="672" t="e">
        <f>VLOOKUP(J78,'Course List (program)'!$G$2:$L$100,6,FALSE)</f>
        <v>#N/A</v>
      </c>
      <c r="K81" s="672" t="e">
        <f>VLOOKUP(K78,'Course List (program)'!$G$2:$L$100,6,FALSE)</f>
        <v>#N/A</v>
      </c>
      <c r="L81" s="672" t="e">
        <f>VLOOKUP(L78,'Course List (program)'!$G$2:$L$100,6,FALSE)</f>
        <v>#N/A</v>
      </c>
      <c r="M81" s="672">
        <f>VLOOKUP(M78,'Course List (program)'!$G$2:$L$100,6,FALSE)</f>
        <v>0</v>
      </c>
      <c r="N81" s="674" t="e">
        <f>VLOOKUP(N78,'Course List (program)'!$G$2:$L$100,6,FALSE)</f>
        <v>#N/A</v>
      </c>
    </row>
    <row r="82" spans="1:28" s="693" customFormat="1" ht="20.100000000000001" customHeight="1" x14ac:dyDescent="0.35">
      <c r="A82" s="695">
        <v>0.75</v>
      </c>
      <c r="B82" s="696">
        <v>10</v>
      </c>
      <c r="C82" s="691">
        <f>Section2Draft!$E$89</f>
        <v>0</v>
      </c>
      <c r="D82" s="691">
        <f>Section2Draft!F89</f>
        <v>0</v>
      </c>
      <c r="E82" s="691">
        <f>Section2Draft!G89</f>
        <v>0</v>
      </c>
      <c r="F82" s="691">
        <f>Section2Draft!H89</f>
        <v>0</v>
      </c>
      <c r="G82" s="691">
        <f>Section2Draft!I89</f>
        <v>0</v>
      </c>
      <c r="H82" s="695">
        <v>0.75</v>
      </c>
      <c r="I82" s="696">
        <v>10</v>
      </c>
      <c r="J82" s="691">
        <f>Section2Draft!L89</f>
        <v>0</v>
      </c>
      <c r="K82" s="691">
        <f>Section2Draft!M89</f>
        <v>0</v>
      </c>
      <c r="L82" s="691">
        <f>Section2Draft!N89</f>
        <v>0</v>
      </c>
      <c r="M82" s="691">
        <f>Section2Draft!O89</f>
        <v>0</v>
      </c>
      <c r="N82" s="692">
        <f>Section2Draft!P89</f>
        <v>0</v>
      </c>
    </row>
    <row r="83" spans="1:28" ht="20.100000000000001" customHeight="1" x14ac:dyDescent="0.35">
      <c r="A83" s="681"/>
      <c r="B83" s="686"/>
      <c r="C83" s="671" t="e">
        <f>VLOOKUP(C82,'Course List (program)'!$G$2:$L$100,2,FALSE)</f>
        <v>#N/A</v>
      </c>
      <c r="D83" s="671" t="e">
        <f>VLOOKUP(D82,'Course List (program)'!$G$2:$L$100,2,FALSE)</f>
        <v>#N/A</v>
      </c>
      <c r="E83" s="671" t="e">
        <f>VLOOKUP(E82,'Course List (program)'!$G$2:$L$100,2,FALSE)</f>
        <v>#N/A</v>
      </c>
      <c r="F83" s="671" t="e">
        <f>VLOOKUP(F82,'Course List (program)'!$G$2:$L$100,2,FALSE)</f>
        <v>#N/A</v>
      </c>
      <c r="G83" s="671" t="e">
        <f>VLOOKUP(G82,'Course List (program)'!$G$2:$L$100,2,FALSE)</f>
        <v>#N/A</v>
      </c>
      <c r="H83" s="681"/>
      <c r="I83" s="686"/>
      <c r="J83" s="671" t="e">
        <f>VLOOKUP(J82,'Course List (program)'!$G$2:$L$100,2,FALSE)</f>
        <v>#N/A</v>
      </c>
      <c r="K83" s="671" t="e">
        <f>VLOOKUP(K82,'Course List (program)'!$G$2:$L$100,2,FALSE)</f>
        <v>#N/A</v>
      </c>
      <c r="L83" s="671" t="e">
        <f>VLOOKUP(L82,'Course List (program)'!$G$2:$L$100,2,FALSE)</f>
        <v>#N/A</v>
      </c>
      <c r="M83" s="671" t="e">
        <f>VLOOKUP(M82,'Course List (program)'!$G$2:$L$100,2,FALSE)</f>
        <v>#N/A</v>
      </c>
      <c r="N83" s="673" t="e">
        <f>VLOOKUP(N82,'Course List (program)'!$G$2:$L$100,2,FALSE)</f>
        <v>#N/A</v>
      </c>
    </row>
    <row r="84" spans="1:28" ht="20.100000000000001" customHeight="1" x14ac:dyDescent="0.35">
      <c r="A84" s="681"/>
      <c r="B84" s="686"/>
      <c r="C84" s="671" t="e">
        <f>VLOOKUP(C82,'Course List (program)'!$G$2:$L$100,3,FALSE)</f>
        <v>#N/A</v>
      </c>
      <c r="D84" s="671" t="e">
        <f>VLOOKUP(D82,'Course List (program)'!$G$2:$L$100,3,FALSE)</f>
        <v>#N/A</v>
      </c>
      <c r="E84" s="671" t="e">
        <f>VLOOKUP(E82,'Course List (program)'!$G$2:$L$100,3,FALSE)</f>
        <v>#N/A</v>
      </c>
      <c r="F84" s="671" t="e">
        <f>VLOOKUP(F82,'Course List (program)'!$G$2:$L$100,3,FALSE)</f>
        <v>#N/A</v>
      </c>
      <c r="G84" s="671" t="e">
        <f>VLOOKUP(G82,'Course List (program)'!$G$2:$L$100,3,FALSE)</f>
        <v>#N/A</v>
      </c>
      <c r="H84" s="681"/>
      <c r="I84" s="686"/>
      <c r="J84" s="671" t="e">
        <f>VLOOKUP(J82,'Course List (program)'!$G$2:$L$100,3,FALSE)</f>
        <v>#N/A</v>
      </c>
      <c r="K84" s="671" t="e">
        <f>VLOOKUP(K82,'Course List (program)'!$G$2:$L$100,3,FALSE)</f>
        <v>#N/A</v>
      </c>
      <c r="L84" s="671" t="e">
        <f>VLOOKUP(L82,'Course List (program)'!$G$2:$L$100,3,FALSE)</f>
        <v>#N/A</v>
      </c>
      <c r="M84" s="671" t="e">
        <f>VLOOKUP(M82,'Course List (program)'!$G$2:$L$100,3,FALSE)</f>
        <v>#N/A</v>
      </c>
      <c r="N84" s="673" t="e">
        <f>VLOOKUP(N82,'Course List (program)'!$G$2:$L$100,3,FALSE)</f>
        <v>#N/A</v>
      </c>
    </row>
    <row r="85" spans="1:28" ht="20.100000000000001" customHeight="1" thickBot="1" x14ac:dyDescent="0.4">
      <c r="A85" s="682"/>
      <c r="B85" s="687"/>
      <c r="C85" s="675" t="e">
        <f>VLOOKUP(C82,'Course List (program)'!$G$2:$L$100,6,FALSE)</f>
        <v>#N/A</v>
      </c>
      <c r="D85" s="675" t="e">
        <f>VLOOKUP(D82,'Course List (program)'!$G$2:$L$100,6,FALSE)</f>
        <v>#N/A</v>
      </c>
      <c r="E85" s="675" t="e">
        <f>VLOOKUP(E82,'Course List (program)'!$G$2:$L$100,6,FALSE)</f>
        <v>#N/A</v>
      </c>
      <c r="F85" s="675" t="e">
        <f>VLOOKUP(F82,'Course List (program)'!$G$2:$L$100,6,FALSE)</f>
        <v>#N/A</v>
      </c>
      <c r="G85" s="675" t="e">
        <f>VLOOKUP(G82,'Course List (program)'!$G$2:$L$100,6,FALSE)</f>
        <v>#N/A</v>
      </c>
      <c r="H85" s="682"/>
      <c r="I85" s="687"/>
      <c r="J85" s="675" t="e">
        <f>VLOOKUP(J82,'Course List (program)'!$G$2:$L$100,6,FALSE)</f>
        <v>#N/A</v>
      </c>
      <c r="K85" s="675" t="e">
        <f>VLOOKUP(K82,'Course List (program)'!$G$2:$L$100,6,FALSE)</f>
        <v>#N/A</v>
      </c>
      <c r="L85" s="675" t="e">
        <f>VLOOKUP(L82,'Course List (program)'!$G$2:$L$100,6,FALSE)</f>
        <v>#N/A</v>
      </c>
      <c r="M85" s="675" t="e">
        <f>VLOOKUP(M82,'Course List (program)'!$G$2:$L$100,6,FALSE)</f>
        <v>#N/A</v>
      </c>
      <c r="N85" s="676" t="e">
        <f>VLOOKUP(N82,'Course List (program)'!$G$2:$L$100,6,FALSE)</f>
        <v>#N/A</v>
      </c>
    </row>
    <row r="86" spans="1:28" ht="39.950000000000003" customHeight="1" thickBot="1" x14ac:dyDescent="0.55000000000000004">
      <c r="A86" s="677" t="s">
        <v>744</v>
      </c>
      <c r="B86" s="684"/>
      <c r="C86" s="666"/>
      <c r="D86" s="381"/>
      <c r="E86" s="381"/>
      <c r="F86" s="697" t="str">
        <f>Section1Program!A1</f>
        <v>2009 / 2010 - SPRING TERM</v>
      </c>
      <c r="G86" s="701" t="s">
        <v>757</v>
      </c>
      <c r="H86" s="677" t="s">
        <v>744</v>
      </c>
      <c r="I86" s="684"/>
      <c r="J86" s="666"/>
      <c r="M86" s="697" t="str">
        <f>Section1Program!A1</f>
        <v>2009 / 2010 - SPRING TERM</v>
      </c>
      <c r="N86" s="701" t="s">
        <v>758</v>
      </c>
    </row>
    <row r="87" spans="1:28" s="700" customFormat="1" ht="30" customHeight="1" x14ac:dyDescent="0.3">
      <c r="A87" s="1068" t="s">
        <v>742</v>
      </c>
      <c r="B87" s="1069"/>
      <c r="C87" s="698" t="s">
        <v>148</v>
      </c>
      <c r="D87" s="698" t="s">
        <v>149</v>
      </c>
      <c r="E87" s="698" t="s">
        <v>150</v>
      </c>
      <c r="F87" s="698" t="s">
        <v>151</v>
      </c>
      <c r="G87" s="699" t="s">
        <v>152</v>
      </c>
      <c r="H87" s="1068" t="s">
        <v>738</v>
      </c>
      <c r="I87" s="1069"/>
      <c r="J87" s="698" t="s">
        <v>148</v>
      </c>
      <c r="K87" s="698" t="s">
        <v>149</v>
      </c>
      <c r="L87" s="698" t="s">
        <v>150</v>
      </c>
      <c r="M87" s="698" t="s">
        <v>151</v>
      </c>
      <c r="N87" s="699" t="s">
        <v>152</v>
      </c>
    </row>
    <row r="88" spans="1:28" ht="30" customHeight="1" x14ac:dyDescent="0.25">
      <c r="A88" s="1070"/>
      <c r="B88" s="1071"/>
      <c r="C88" s="667">
        <v>1</v>
      </c>
      <c r="D88" s="667">
        <v>2</v>
      </c>
      <c r="E88" s="667">
        <v>3</v>
      </c>
      <c r="F88" s="667">
        <v>4</v>
      </c>
      <c r="G88" s="668">
        <v>5</v>
      </c>
      <c r="H88" s="1070"/>
      <c r="I88" s="1071"/>
      <c r="J88" s="667">
        <v>1</v>
      </c>
      <c r="K88" s="667">
        <v>2</v>
      </c>
      <c r="L88" s="667">
        <v>3</v>
      </c>
      <c r="M88" s="667">
        <v>4</v>
      </c>
      <c r="N88" s="668">
        <v>5</v>
      </c>
      <c r="AB88" s="669" t="s">
        <v>388</v>
      </c>
    </row>
    <row r="89" spans="1:28" s="693" customFormat="1" ht="20.100000000000001" customHeight="1" x14ac:dyDescent="0.35">
      <c r="A89" s="689">
        <v>0.375</v>
      </c>
      <c r="B89" s="690">
        <v>1</v>
      </c>
      <c r="C89" s="691">
        <f>Section3Draft!E71</f>
        <v>0</v>
      </c>
      <c r="D89" s="691">
        <f>Section3Draft!F71</f>
        <v>0</v>
      </c>
      <c r="E89" s="691">
        <f>Section3Draft!G71</f>
        <v>0</v>
      </c>
      <c r="F89" s="691">
        <f>Section3Draft!H71</f>
        <v>0</v>
      </c>
      <c r="G89" s="691">
        <f>Section3Draft!I71</f>
        <v>0</v>
      </c>
      <c r="H89" s="689">
        <v>0.375</v>
      </c>
      <c r="I89" s="690">
        <v>1</v>
      </c>
      <c r="J89" s="691" t="str">
        <f>Section3Draft!L71</f>
        <v>ARCH 492.13</v>
      </c>
      <c r="K89" s="691">
        <f>Section3Draft!M71</f>
        <v>0</v>
      </c>
      <c r="L89" s="691">
        <f>Section3Draft!N71</f>
        <v>0</v>
      </c>
      <c r="M89" s="691">
        <f>Section3Draft!O71</f>
        <v>0</v>
      </c>
      <c r="N89" s="692">
        <f>Section3Draft!P71</f>
        <v>0</v>
      </c>
      <c r="AB89" s="694" t="s">
        <v>389</v>
      </c>
    </row>
    <row r="90" spans="1:28" ht="20.100000000000001" customHeight="1" x14ac:dyDescent="0.35">
      <c r="A90" s="678"/>
      <c r="B90" s="685"/>
      <c r="C90" s="671" t="e">
        <f>VLOOKUP(C89,'Course List (program)'!$G$2:$L$100,2,FALSE)</f>
        <v>#N/A</v>
      </c>
      <c r="D90" s="671" t="e">
        <f>VLOOKUP(D89,'Course List (program)'!$G$2:$L$100,2,FALSE)</f>
        <v>#N/A</v>
      </c>
      <c r="E90" s="671" t="e">
        <f>VLOOKUP(E89,'Course List (program)'!$G$2:$L$100,2,FALSE)</f>
        <v>#N/A</v>
      </c>
      <c r="F90" s="671" t="e">
        <f>VLOOKUP(F89,'Course List (program)'!$G$2:$L$100,2,FALSE)</f>
        <v>#N/A</v>
      </c>
      <c r="G90" s="671" t="e">
        <f>VLOOKUP(G89,'Course List (program)'!$G$2:$L$100,2,FALSE)</f>
        <v>#N/A</v>
      </c>
      <c r="H90" s="678"/>
      <c r="I90" s="685"/>
      <c r="J90" s="671" t="str">
        <f>VLOOKUP(J89,'Course List (program)'!$G$2:$L$100,2,FALSE)</f>
        <v>Graduation Project</v>
      </c>
      <c r="K90" s="671" t="e">
        <f>VLOOKUP(K89,'Course List (program)'!$G$2:$L$100,2,FALSE)</f>
        <v>#N/A</v>
      </c>
      <c r="L90" s="671" t="e">
        <f>VLOOKUP(L89,'Course List (program)'!$G$2:$L$100,2,FALSE)</f>
        <v>#N/A</v>
      </c>
      <c r="M90" s="671" t="e">
        <f>VLOOKUP(M89,'Course List (program)'!$G$2:$L$100,2,FALSE)</f>
        <v>#N/A</v>
      </c>
      <c r="N90" s="673" t="e">
        <f>VLOOKUP(N89,'Course List (program)'!$G$2:$L$100,2,FALSE)</f>
        <v>#N/A</v>
      </c>
      <c r="AB90" s="669"/>
    </row>
    <row r="91" spans="1:28" ht="20.100000000000001" customHeight="1" x14ac:dyDescent="0.35">
      <c r="A91" s="678"/>
      <c r="B91" s="685"/>
      <c r="C91" s="671" t="e">
        <f>VLOOKUP(C89,'Course List (program)'!$G$2:$L$100,3,FALSE)</f>
        <v>#N/A</v>
      </c>
      <c r="D91" s="671" t="e">
        <f>VLOOKUP(D89,'Course List (program)'!$G$2:$L$100,3,FALSE)</f>
        <v>#N/A</v>
      </c>
      <c r="E91" s="671" t="e">
        <f>VLOOKUP(E89,'Course List (program)'!$G$2:$L$100,3,FALSE)</f>
        <v>#N/A</v>
      </c>
      <c r="F91" s="671" t="e">
        <f>VLOOKUP(F89,'Course List (program)'!$G$2:$L$100,3,FALSE)</f>
        <v>#N/A</v>
      </c>
      <c r="G91" s="671" t="e">
        <f>VLOOKUP(G89,'Course List (program)'!$G$2:$L$100,3,FALSE)</f>
        <v>#N/A</v>
      </c>
      <c r="H91" s="678"/>
      <c r="I91" s="685"/>
      <c r="J91" s="671" t="str">
        <f>VLOOKUP(J89,'Course List (program)'!$G$2:$L$100,3,FALSE)</f>
        <v>Öğr. Gör. Dr. Nihat GÜNDÜZ</v>
      </c>
      <c r="K91" s="671" t="e">
        <f>VLOOKUP(K89,'Course List (program)'!$G$2:$L$100,3,FALSE)</f>
        <v>#N/A</v>
      </c>
      <c r="L91" s="671" t="e">
        <f>VLOOKUP(L89,'Course List (program)'!$G$2:$L$100,3,FALSE)</f>
        <v>#N/A</v>
      </c>
      <c r="M91" s="671" t="e">
        <f>VLOOKUP(M89,'Course List (program)'!$G$2:$L$100,3,FALSE)</f>
        <v>#N/A</v>
      </c>
      <c r="N91" s="673" t="e">
        <f>VLOOKUP(N89,'Course List (program)'!$G$2:$L$100,3,FALSE)</f>
        <v>#N/A</v>
      </c>
      <c r="AB91" s="669"/>
    </row>
    <row r="92" spans="1:28" ht="20.100000000000001" customHeight="1" x14ac:dyDescent="0.35">
      <c r="A92" s="679"/>
      <c r="B92" s="686"/>
      <c r="C92" s="672" t="e">
        <f>VLOOKUP(C89,'Course List (program)'!$G$2:$L$100,6,FALSE)</f>
        <v>#N/A</v>
      </c>
      <c r="D92" s="672" t="e">
        <f>VLOOKUP(D89,'Course List (program)'!$G$2:$L$100,6,FALSE)</f>
        <v>#N/A</v>
      </c>
      <c r="E92" s="672" t="e">
        <f>VLOOKUP(E89,'Course List (program)'!$G$2:$L$100,6,FALSE)</f>
        <v>#N/A</v>
      </c>
      <c r="F92" s="672" t="e">
        <f>VLOOKUP(F89,'Course List (program)'!$G$2:$L$100,6,FALSE)</f>
        <v>#N/A</v>
      </c>
      <c r="G92" s="672" t="e">
        <f>VLOOKUP(G89,'Course List (program)'!$G$2:$L$100,6,FALSE)</f>
        <v>#N/A</v>
      </c>
      <c r="H92" s="679"/>
      <c r="I92" s="686"/>
      <c r="J92" s="672">
        <f>VLOOKUP(J89,'Course List (program)'!$G$2:$L$100,6,FALSE)</f>
        <v>0</v>
      </c>
      <c r="K92" s="672" t="e">
        <f>VLOOKUP(K89,'Course List (program)'!$G$2:$L$100,6,FALSE)</f>
        <v>#N/A</v>
      </c>
      <c r="L92" s="672" t="e">
        <f>VLOOKUP(L89,'Course List (program)'!$G$2:$L$100,6,FALSE)</f>
        <v>#N/A</v>
      </c>
      <c r="M92" s="672" t="e">
        <f>VLOOKUP(M89,'Course List (program)'!$G$2:$L$100,6,FALSE)</f>
        <v>#N/A</v>
      </c>
      <c r="N92" s="674" t="e">
        <f>VLOOKUP(N89,'Course List (program)'!$G$2:$L$100,6,FALSE)</f>
        <v>#N/A</v>
      </c>
      <c r="AB92" s="669" t="s">
        <v>390</v>
      </c>
    </row>
    <row r="93" spans="1:28" s="693" customFormat="1" ht="20.100000000000001" customHeight="1" x14ac:dyDescent="0.35">
      <c r="A93" s="689">
        <v>0.41666666666666669</v>
      </c>
      <c r="B93" s="690">
        <v>2</v>
      </c>
      <c r="C93" s="691">
        <f>Section3Draft!E73</f>
        <v>0</v>
      </c>
      <c r="D93" s="691">
        <f>Section3Draft!F73</f>
        <v>0</v>
      </c>
      <c r="E93" s="691">
        <f>Section3Draft!G73</f>
        <v>0</v>
      </c>
      <c r="F93" s="691">
        <f>Section3Draft!H73</f>
        <v>0</v>
      </c>
      <c r="G93" s="691">
        <f>Section3Draft!I73</f>
        <v>0</v>
      </c>
      <c r="H93" s="689">
        <v>0.41666666666666669</v>
      </c>
      <c r="I93" s="690">
        <v>2</v>
      </c>
      <c r="J93" s="691" t="str">
        <f>Section3Draft!L73</f>
        <v>ARCH 492.13</v>
      </c>
      <c r="K93" s="691">
        <f>Section3Draft!M73</f>
        <v>0</v>
      </c>
      <c r="L93" s="691">
        <f>Section3Draft!N73</f>
        <v>0</v>
      </c>
      <c r="M93" s="691">
        <f>Section3Draft!O73</f>
        <v>0</v>
      </c>
      <c r="N93" s="692">
        <f>Section3Draft!P73</f>
        <v>0</v>
      </c>
      <c r="AB93" s="694" t="s">
        <v>391</v>
      </c>
    </row>
    <row r="94" spans="1:28" ht="20.100000000000001" customHeight="1" x14ac:dyDescent="0.35">
      <c r="A94" s="679"/>
      <c r="B94" s="686"/>
      <c r="C94" s="671" t="e">
        <f>VLOOKUP(C93,'Course List (program)'!$G$2:$L$100,2,FALSE)</f>
        <v>#N/A</v>
      </c>
      <c r="D94" s="671" t="e">
        <f>VLOOKUP(D93,'Course List (program)'!$G$2:$L$100,2,FALSE)</f>
        <v>#N/A</v>
      </c>
      <c r="E94" s="671" t="e">
        <f>VLOOKUP(E93,'Course List (program)'!$G$2:$L$100,2,FALSE)</f>
        <v>#N/A</v>
      </c>
      <c r="F94" s="671" t="e">
        <f>VLOOKUP(F93,'Course List (program)'!$G$2:$L$100,2,FALSE)</f>
        <v>#N/A</v>
      </c>
      <c r="G94" s="671" t="e">
        <f>VLOOKUP(G93,'Course List (program)'!$G$2:$L$100,2,FALSE)</f>
        <v>#N/A</v>
      </c>
      <c r="H94" s="679"/>
      <c r="I94" s="686"/>
      <c r="J94" s="671" t="str">
        <f>VLOOKUP(J93,'Course List (program)'!$G$2:$L$100,2,FALSE)</f>
        <v>Graduation Project</v>
      </c>
      <c r="K94" s="671" t="e">
        <f>VLOOKUP(K93,'Course List (program)'!$G$2:$L$100,2,FALSE)</f>
        <v>#N/A</v>
      </c>
      <c r="L94" s="671" t="e">
        <f>VLOOKUP(L93,'Course List (program)'!$G$2:$L$100,2,FALSE)</f>
        <v>#N/A</v>
      </c>
      <c r="M94" s="671" t="e">
        <f>VLOOKUP(M93,'Course List (program)'!$G$2:$L$100,2,FALSE)</f>
        <v>#N/A</v>
      </c>
      <c r="N94" s="673" t="e">
        <f>VLOOKUP(N93,'Course List (program)'!$G$2:$L$100,2,FALSE)</f>
        <v>#N/A</v>
      </c>
    </row>
    <row r="95" spans="1:28" ht="20.100000000000001" customHeight="1" x14ac:dyDescent="0.35">
      <c r="A95" s="680"/>
      <c r="B95" s="685"/>
      <c r="C95" s="671" t="e">
        <f>VLOOKUP(C93,'Course List (program)'!$G$2:$L$100,3,FALSE)</f>
        <v>#N/A</v>
      </c>
      <c r="D95" s="671" t="e">
        <f>VLOOKUP(D93,'Course List (program)'!$G$2:$L$100,3,FALSE)</f>
        <v>#N/A</v>
      </c>
      <c r="E95" s="671" t="e">
        <f>VLOOKUP(E93,'Course List (program)'!$G$2:$L$100,3,FALSE)</f>
        <v>#N/A</v>
      </c>
      <c r="F95" s="671" t="e">
        <f>VLOOKUP(F93,'Course List (program)'!$G$2:$L$100,3,FALSE)</f>
        <v>#N/A</v>
      </c>
      <c r="G95" s="671" t="e">
        <f>VLOOKUP(G93,'Course List (program)'!$G$2:$L$100,3,FALSE)</f>
        <v>#N/A</v>
      </c>
      <c r="H95" s="680"/>
      <c r="I95" s="685"/>
      <c r="J95" s="671" t="str">
        <f>VLOOKUP(J93,'Course List (program)'!$G$2:$L$100,3,FALSE)</f>
        <v>Öğr. Gör. Dr. Nihat GÜNDÜZ</v>
      </c>
      <c r="K95" s="671" t="e">
        <f>VLOOKUP(K93,'Course List (program)'!$G$2:$L$100,3,FALSE)</f>
        <v>#N/A</v>
      </c>
      <c r="L95" s="671" t="e">
        <f>VLOOKUP(L93,'Course List (program)'!$G$2:$L$100,3,FALSE)</f>
        <v>#N/A</v>
      </c>
      <c r="M95" s="671" t="e">
        <f>VLOOKUP(M93,'Course List (program)'!$G$2:$L$100,3,FALSE)</f>
        <v>#N/A</v>
      </c>
      <c r="N95" s="673" t="e">
        <f>VLOOKUP(N93,'Course List (program)'!$G$2:$L$100,3,FALSE)</f>
        <v>#N/A</v>
      </c>
    </row>
    <row r="96" spans="1:28" ht="20.100000000000001" customHeight="1" x14ac:dyDescent="0.35">
      <c r="A96" s="680"/>
      <c r="B96" s="685"/>
      <c r="C96" s="672" t="e">
        <f>VLOOKUP(C93,'Course List (program)'!$G$2:$L$100,6,FALSE)</f>
        <v>#N/A</v>
      </c>
      <c r="D96" s="672" t="e">
        <f>VLOOKUP(D93,'Course List (program)'!$G$2:$L$100,6,FALSE)</f>
        <v>#N/A</v>
      </c>
      <c r="E96" s="672" t="e">
        <f>VLOOKUP(E93,'Course List (program)'!$G$2:$L$100,6,FALSE)</f>
        <v>#N/A</v>
      </c>
      <c r="F96" s="672" t="e">
        <f>VLOOKUP(F93,'Course List (program)'!$G$2:$L$100,6,FALSE)</f>
        <v>#N/A</v>
      </c>
      <c r="G96" s="672" t="e">
        <f>VLOOKUP(G93,'Course List (program)'!$G$2:$L$100,6,FALSE)</f>
        <v>#N/A</v>
      </c>
      <c r="H96" s="680"/>
      <c r="I96" s="685"/>
      <c r="J96" s="672">
        <f>VLOOKUP(J93,'Course List (program)'!$G$2:$L$100,6,FALSE)</f>
        <v>0</v>
      </c>
      <c r="K96" s="672" t="e">
        <f>VLOOKUP(K93,'Course List (program)'!$G$2:$L$100,6,FALSE)</f>
        <v>#N/A</v>
      </c>
      <c r="L96" s="672" t="e">
        <f>VLOOKUP(L93,'Course List (program)'!$G$2:$L$100,6,FALSE)</f>
        <v>#N/A</v>
      </c>
      <c r="M96" s="672" t="e">
        <f>VLOOKUP(M93,'Course List (program)'!$G$2:$L$100,6,FALSE)</f>
        <v>#N/A</v>
      </c>
      <c r="N96" s="674" t="e">
        <f>VLOOKUP(N93,'Course List (program)'!$G$2:$L$100,6,FALSE)</f>
        <v>#N/A</v>
      </c>
    </row>
    <row r="97" spans="1:14" s="693" customFormat="1" ht="20.100000000000001" customHeight="1" x14ac:dyDescent="0.35">
      <c r="A97" s="689">
        <v>0.45833333333333331</v>
      </c>
      <c r="B97" s="690">
        <v>3</v>
      </c>
      <c r="C97" s="691">
        <f>Section3Draft!E75</f>
        <v>0</v>
      </c>
      <c r="D97" s="691">
        <f>Section3Draft!F75</f>
        <v>0</v>
      </c>
      <c r="E97" s="691">
        <f>Section3Draft!G75</f>
        <v>0</v>
      </c>
      <c r="F97" s="691">
        <f>Section3Draft!H75</f>
        <v>0</v>
      </c>
      <c r="G97" s="691">
        <f>Section3Draft!I75</f>
        <v>0</v>
      </c>
      <c r="H97" s="689">
        <v>0.45833333333333331</v>
      </c>
      <c r="I97" s="690">
        <v>3</v>
      </c>
      <c r="J97" s="691" t="str">
        <f>Section3Draft!L75</f>
        <v>ARCH 492.13</v>
      </c>
      <c r="K97" s="691">
        <f>Section3Draft!M75</f>
        <v>0</v>
      </c>
      <c r="L97" s="691">
        <f>Section3Draft!N75</f>
        <v>0</v>
      </c>
      <c r="M97" s="691">
        <f>Section3Draft!O75</f>
        <v>0</v>
      </c>
      <c r="N97" s="692">
        <f>Section3Draft!P75</f>
        <v>0</v>
      </c>
    </row>
    <row r="98" spans="1:14" ht="20.100000000000001" customHeight="1" x14ac:dyDescent="0.35">
      <c r="A98" s="679"/>
      <c r="B98" s="686"/>
      <c r="C98" s="671" t="e">
        <f>VLOOKUP(C97,'Course List (program)'!$G$2:$L$100,2,FALSE)</f>
        <v>#N/A</v>
      </c>
      <c r="D98" s="671" t="e">
        <f>VLOOKUP(D97,'Course List (program)'!$G$2:$L$100,2,FALSE)</f>
        <v>#N/A</v>
      </c>
      <c r="E98" s="671" t="e">
        <f>VLOOKUP(E97,'Course List (program)'!$G$2:$L$100,2,FALSE)</f>
        <v>#N/A</v>
      </c>
      <c r="F98" s="671" t="e">
        <f>VLOOKUP(F97,'Course List (program)'!$G$2:$L$100,2,FALSE)</f>
        <v>#N/A</v>
      </c>
      <c r="G98" s="671" t="e">
        <f>VLOOKUP(G97,'Course List (program)'!$G$2:$L$100,2,FALSE)</f>
        <v>#N/A</v>
      </c>
      <c r="H98" s="679"/>
      <c r="I98" s="686"/>
      <c r="J98" s="671" t="str">
        <f>VLOOKUP(J97,'Course List (program)'!$G$2:$L$100,2,FALSE)</f>
        <v>Graduation Project</v>
      </c>
      <c r="K98" s="671" t="e">
        <f>VLOOKUP(K97,'Course List (program)'!$G$2:$L$100,2,FALSE)</f>
        <v>#N/A</v>
      </c>
      <c r="L98" s="671" t="e">
        <f>VLOOKUP(L97,'Course List (program)'!$G$2:$L$100,2,FALSE)</f>
        <v>#N/A</v>
      </c>
      <c r="M98" s="671" t="e">
        <f>VLOOKUP(M97,'Course List (program)'!$G$2:$L$100,2,FALSE)</f>
        <v>#N/A</v>
      </c>
      <c r="N98" s="673" t="e">
        <f>VLOOKUP(N97,'Course List (program)'!$G$2:$L$100,2,FALSE)</f>
        <v>#N/A</v>
      </c>
    </row>
    <row r="99" spans="1:14" ht="20.100000000000001" customHeight="1" x14ac:dyDescent="0.35">
      <c r="A99" s="680"/>
      <c r="B99" s="685"/>
      <c r="C99" s="671" t="e">
        <f>VLOOKUP(C97,'Course List (program)'!$G$2:$L$100,3,FALSE)</f>
        <v>#N/A</v>
      </c>
      <c r="D99" s="671" t="e">
        <f>VLOOKUP(D97,'Course List (program)'!$G$2:$L$100,3,FALSE)</f>
        <v>#N/A</v>
      </c>
      <c r="E99" s="671" t="e">
        <f>VLOOKUP(E97,'Course List (program)'!$G$2:$L$100,3,FALSE)</f>
        <v>#N/A</v>
      </c>
      <c r="F99" s="671" t="e">
        <f>VLOOKUP(F97,'Course List (program)'!$G$2:$L$100,3,FALSE)</f>
        <v>#N/A</v>
      </c>
      <c r="G99" s="671" t="e">
        <f>VLOOKUP(G97,'Course List (program)'!$G$2:$L$100,3,FALSE)</f>
        <v>#N/A</v>
      </c>
      <c r="H99" s="680"/>
      <c r="I99" s="685"/>
      <c r="J99" s="671" t="str">
        <f>VLOOKUP(J97,'Course List (program)'!$G$2:$L$100,3,FALSE)</f>
        <v>Öğr. Gör. Dr. Nihat GÜNDÜZ</v>
      </c>
      <c r="K99" s="671" t="e">
        <f>VLOOKUP(K97,'Course List (program)'!$G$2:$L$100,3,FALSE)</f>
        <v>#N/A</v>
      </c>
      <c r="L99" s="671" t="e">
        <f>VLOOKUP(L97,'Course List (program)'!$G$2:$L$100,3,FALSE)</f>
        <v>#N/A</v>
      </c>
      <c r="M99" s="671" t="e">
        <f>VLOOKUP(M97,'Course List (program)'!$G$2:$L$100,3,FALSE)</f>
        <v>#N/A</v>
      </c>
      <c r="N99" s="673" t="e">
        <f>VLOOKUP(N97,'Course List (program)'!$G$2:$L$100,3,FALSE)</f>
        <v>#N/A</v>
      </c>
    </row>
    <row r="100" spans="1:14" ht="20.100000000000001" customHeight="1" x14ac:dyDescent="0.35">
      <c r="A100" s="680"/>
      <c r="B100" s="685"/>
      <c r="C100" s="672" t="e">
        <f>VLOOKUP(C97,'Course List (program)'!$G$2:$L$100,6,FALSE)</f>
        <v>#N/A</v>
      </c>
      <c r="D100" s="672" t="e">
        <f>VLOOKUP(D97,'Course List (program)'!$G$2:$L$100,6,FALSE)</f>
        <v>#N/A</v>
      </c>
      <c r="E100" s="672" t="e">
        <f>VLOOKUP(E97,'Course List (program)'!$G$2:$L$100,6,FALSE)</f>
        <v>#N/A</v>
      </c>
      <c r="F100" s="672" t="e">
        <f>VLOOKUP(F97,'Course List (program)'!$G$2:$L$100,6,FALSE)</f>
        <v>#N/A</v>
      </c>
      <c r="G100" s="672" t="e">
        <f>VLOOKUP(G97,'Course List (program)'!$G$2:$L$100,6,FALSE)</f>
        <v>#N/A</v>
      </c>
      <c r="H100" s="680"/>
      <c r="I100" s="685"/>
      <c r="J100" s="672">
        <f>VLOOKUP(J97,'Course List (program)'!$G$2:$L$100,6,FALSE)</f>
        <v>0</v>
      </c>
      <c r="K100" s="672" t="e">
        <f>VLOOKUP(K97,'Course List (program)'!$G$2:$L$100,6,FALSE)</f>
        <v>#N/A</v>
      </c>
      <c r="L100" s="672" t="e">
        <f>VLOOKUP(L97,'Course List (program)'!$G$2:$L$100,6,FALSE)</f>
        <v>#N/A</v>
      </c>
      <c r="M100" s="672" t="e">
        <f>VLOOKUP(M97,'Course List (program)'!$G$2:$L$100,6,FALSE)</f>
        <v>#N/A</v>
      </c>
      <c r="N100" s="674" t="e">
        <f>VLOOKUP(N97,'Course List (program)'!$G$2:$L$100,6,FALSE)</f>
        <v>#N/A</v>
      </c>
    </row>
    <row r="101" spans="1:14" s="693" customFormat="1" ht="20.100000000000001" customHeight="1" x14ac:dyDescent="0.35">
      <c r="A101" s="689">
        <v>0.5</v>
      </c>
      <c r="B101" s="690">
        <v>4</v>
      </c>
      <c r="C101" s="691">
        <f>Section3Draft!E77</f>
        <v>0</v>
      </c>
      <c r="D101" s="691">
        <f>Section3Draft!F77</f>
        <v>0</v>
      </c>
      <c r="E101" s="691">
        <f>Section3Draft!G77</f>
        <v>0</v>
      </c>
      <c r="F101" s="691">
        <f>Section3Draft!H77</f>
        <v>0</v>
      </c>
      <c r="G101" s="691">
        <f>Section3Draft!I77</f>
        <v>0</v>
      </c>
      <c r="H101" s="689">
        <v>0.5</v>
      </c>
      <c r="I101" s="690">
        <v>4</v>
      </c>
      <c r="J101" s="691" t="str">
        <f>Section3Draft!L77</f>
        <v>ARCH 492.13</v>
      </c>
      <c r="K101" s="691">
        <f>Section3Draft!M77</f>
        <v>0</v>
      </c>
      <c r="L101" s="691">
        <f>Section3Draft!N77</f>
        <v>0</v>
      </c>
      <c r="M101" s="691">
        <f>Section3Draft!O77</f>
        <v>0</v>
      </c>
      <c r="N101" s="692">
        <f>Section3Draft!P77</f>
        <v>0</v>
      </c>
    </row>
    <row r="102" spans="1:14" ht="20.100000000000001" customHeight="1" x14ac:dyDescent="0.35">
      <c r="A102" s="679"/>
      <c r="B102" s="686"/>
      <c r="C102" s="671" t="e">
        <f>VLOOKUP(C101,'Course List (program)'!$G$2:$L$100,2,FALSE)</f>
        <v>#N/A</v>
      </c>
      <c r="D102" s="671" t="e">
        <f>VLOOKUP(D101,'Course List (program)'!$G$2:$L$100,2,FALSE)</f>
        <v>#N/A</v>
      </c>
      <c r="E102" s="671" t="e">
        <f>VLOOKUP(E101,'Course List (program)'!$G$2:$L$100,2,FALSE)</f>
        <v>#N/A</v>
      </c>
      <c r="F102" s="671" t="e">
        <f>VLOOKUP(F101,'Course List (program)'!$G$2:$L$100,2,FALSE)</f>
        <v>#N/A</v>
      </c>
      <c r="G102" s="671" t="e">
        <f>VLOOKUP(G101,'Course List (program)'!$G$2:$L$100,2,FALSE)</f>
        <v>#N/A</v>
      </c>
      <c r="H102" s="679"/>
      <c r="I102" s="686"/>
      <c r="J102" s="671" t="str">
        <f>VLOOKUP(J101,'Course List (program)'!$G$2:$L$100,2,FALSE)</f>
        <v>Graduation Project</v>
      </c>
      <c r="K102" s="671" t="e">
        <f>VLOOKUP(K101,'Course List (program)'!$G$2:$L$100,2,FALSE)</f>
        <v>#N/A</v>
      </c>
      <c r="L102" s="671" t="e">
        <f>VLOOKUP(L101,'Course List (program)'!$G$2:$L$100,2,FALSE)</f>
        <v>#N/A</v>
      </c>
      <c r="M102" s="671" t="e">
        <f>VLOOKUP(M101,'Course List (program)'!$G$2:$L$100,2,FALSE)</f>
        <v>#N/A</v>
      </c>
      <c r="N102" s="673" t="e">
        <f>VLOOKUP(N101,'Course List (program)'!$G$2:$L$100,2,FALSE)</f>
        <v>#N/A</v>
      </c>
    </row>
    <row r="103" spans="1:14" ht="20.100000000000001" customHeight="1" x14ac:dyDescent="0.35">
      <c r="A103" s="680"/>
      <c r="B103" s="685"/>
      <c r="C103" s="671" t="e">
        <f>VLOOKUP(C101,'Course List (program)'!$G$2:$L$100,3,FALSE)</f>
        <v>#N/A</v>
      </c>
      <c r="D103" s="671" t="e">
        <f>VLOOKUP(D101,'Course List (program)'!$G$2:$L$100,3,FALSE)</f>
        <v>#N/A</v>
      </c>
      <c r="E103" s="671" t="e">
        <f>VLOOKUP(E101,'Course List (program)'!$G$2:$L$100,3,FALSE)</f>
        <v>#N/A</v>
      </c>
      <c r="F103" s="671" t="e">
        <f>VLOOKUP(F101,'Course List (program)'!$G$2:$L$100,3,FALSE)</f>
        <v>#N/A</v>
      </c>
      <c r="G103" s="671" t="e">
        <f>VLOOKUP(G101,'Course List (program)'!$G$2:$L$100,3,FALSE)</f>
        <v>#N/A</v>
      </c>
      <c r="H103" s="680"/>
      <c r="I103" s="685"/>
      <c r="J103" s="671" t="str">
        <f>VLOOKUP(J101,'Course List (program)'!$G$2:$L$100,3,FALSE)</f>
        <v>Öğr. Gör. Dr. Nihat GÜNDÜZ</v>
      </c>
      <c r="K103" s="671" t="e">
        <f>VLOOKUP(K101,'Course List (program)'!$G$2:$L$100,3,FALSE)</f>
        <v>#N/A</v>
      </c>
      <c r="L103" s="671" t="e">
        <f>VLOOKUP(L101,'Course List (program)'!$G$2:$L$100,3,FALSE)</f>
        <v>#N/A</v>
      </c>
      <c r="M103" s="671" t="e">
        <f>VLOOKUP(M101,'Course List (program)'!$G$2:$L$100,3,FALSE)</f>
        <v>#N/A</v>
      </c>
      <c r="N103" s="673" t="e">
        <f>VLOOKUP(N101,'Course List (program)'!$G$2:$L$100,3,FALSE)</f>
        <v>#N/A</v>
      </c>
    </row>
    <row r="104" spans="1:14" ht="20.100000000000001" customHeight="1" x14ac:dyDescent="0.35">
      <c r="A104" s="680"/>
      <c r="B104" s="685"/>
      <c r="C104" s="672" t="e">
        <f>VLOOKUP(C101,'Course List (program)'!$G$2:$L$100,6,FALSE)</f>
        <v>#N/A</v>
      </c>
      <c r="D104" s="672" t="e">
        <f>VLOOKUP(D101,'Course List (program)'!$G$2:$L$100,6,FALSE)</f>
        <v>#N/A</v>
      </c>
      <c r="E104" s="672" t="e">
        <f>VLOOKUP(E101,'Course List (program)'!$G$2:$L$100,6,FALSE)</f>
        <v>#N/A</v>
      </c>
      <c r="F104" s="672" t="e">
        <f>VLOOKUP(F101,'Course List (program)'!$G$2:$L$100,6,FALSE)</f>
        <v>#N/A</v>
      </c>
      <c r="G104" s="672" t="e">
        <f>VLOOKUP(G101,'Course List (program)'!$G$2:$L$100,6,FALSE)</f>
        <v>#N/A</v>
      </c>
      <c r="H104" s="680"/>
      <c r="I104" s="685"/>
      <c r="J104" s="672">
        <f>VLOOKUP(J101,'Course List (program)'!$G$2:$L$100,6,FALSE)</f>
        <v>0</v>
      </c>
      <c r="K104" s="672" t="e">
        <f>VLOOKUP(K101,'Course List (program)'!$G$2:$L$100,6,FALSE)</f>
        <v>#N/A</v>
      </c>
      <c r="L104" s="672" t="e">
        <f>VLOOKUP(L101,'Course List (program)'!$G$2:$L$100,6,FALSE)</f>
        <v>#N/A</v>
      </c>
      <c r="M104" s="672" t="e">
        <f>VLOOKUP(M101,'Course List (program)'!$G$2:$L$100,6,FALSE)</f>
        <v>#N/A</v>
      </c>
      <c r="N104" s="674" t="e">
        <f>VLOOKUP(N101,'Course List (program)'!$G$2:$L$100,6,FALSE)</f>
        <v>#N/A</v>
      </c>
    </row>
    <row r="105" spans="1:14" s="693" customFormat="1" ht="20.100000000000001" customHeight="1" x14ac:dyDescent="0.35">
      <c r="A105" s="695">
        <v>0.54166666666666663</v>
      </c>
      <c r="B105" s="696">
        <v>5</v>
      </c>
      <c r="C105" s="691">
        <f>Section3Draft!E79</f>
        <v>0</v>
      </c>
      <c r="D105" s="691">
        <f>Section3Draft!F79</f>
        <v>0</v>
      </c>
      <c r="E105" s="691">
        <f>Section3Draft!G79</f>
        <v>0</v>
      </c>
      <c r="F105" s="691">
        <f>Section3Draft!H79</f>
        <v>0</v>
      </c>
      <c r="G105" s="691">
        <f>Section3Draft!I79</f>
        <v>0</v>
      </c>
      <c r="H105" s="695">
        <v>0.54166666666666663</v>
      </c>
      <c r="I105" s="696">
        <v>5</v>
      </c>
      <c r="J105" s="691">
        <f>Section3Draft!L79</f>
        <v>0</v>
      </c>
      <c r="K105" s="691">
        <f>Section3Draft!M79</f>
        <v>0</v>
      </c>
      <c r="L105" s="691">
        <f>Section3Draft!N79</f>
        <v>0</v>
      </c>
      <c r="M105" s="691">
        <f>Section3Draft!O79</f>
        <v>0</v>
      </c>
      <c r="N105" s="692">
        <f>Section3Draft!P79</f>
        <v>0</v>
      </c>
    </row>
    <row r="106" spans="1:14" ht="20.100000000000001" customHeight="1" x14ac:dyDescent="0.35">
      <c r="A106" s="679"/>
      <c r="B106" s="686"/>
      <c r="C106" s="671" t="e">
        <f>VLOOKUP(C105,'Course List (program)'!$G$2:$L$100,2,FALSE)</f>
        <v>#N/A</v>
      </c>
      <c r="D106" s="671" t="e">
        <f>VLOOKUP(D105,'Course List (program)'!$G$2:$L$100,2,FALSE)</f>
        <v>#N/A</v>
      </c>
      <c r="E106" s="671" t="e">
        <f>VLOOKUP(E105,'Course List (program)'!$G$2:$L$100,2,FALSE)</f>
        <v>#N/A</v>
      </c>
      <c r="F106" s="671" t="e">
        <f>VLOOKUP(F105,'Course List (program)'!$G$2:$L$100,2,FALSE)</f>
        <v>#N/A</v>
      </c>
      <c r="G106" s="671" t="e">
        <f>VLOOKUP(G105,'Course List (program)'!$G$2:$L$100,2,FALSE)</f>
        <v>#N/A</v>
      </c>
      <c r="H106" s="679"/>
      <c r="I106" s="686"/>
      <c r="J106" s="671" t="e">
        <f>VLOOKUP(J105,'Course List (program)'!$G$2:$L$100,2,FALSE)</f>
        <v>#N/A</v>
      </c>
      <c r="K106" s="671" t="e">
        <f>VLOOKUP(K105,'Course List (program)'!$G$2:$L$100,2,FALSE)</f>
        <v>#N/A</v>
      </c>
      <c r="L106" s="671" t="e">
        <f>VLOOKUP(L105,'Course List (program)'!$G$2:$L$100,2,FALSE)</f>
        <v>#N/A</v>
      </c>
      <c r="M106" s="671" t="e">
        <f>VLOOKUP(M105,'Course List (program)'!$G$2:$L$100,2,FALSE)</f>
        <v>#N/A</v>
      </c>
      <c r="N106" s="673" t="e">
        <f>VLOOKUP(N105,'Course List (program)'!$G$2:$L$100,2,FALSE)</f>
        <v>#N/A</v>
      </c>
    </row>
    <row r="107" spans="1:14" ht="20.100000000000001" customHeight="1" x14ac:dyDescent="0.35">
      <c r="A107" s="680"/>
      <c r="B107" s="685"/>
      <c r="C107" s="671" t="e">
        <f>VLOOKUP(C105,'Course List (program)'!$G$2:$L$100,3,FALSE)</f>
        <v>#N/A</v>
      </c>
      <c r="D107" s="671" t="e">
        <f>VLOOKUP(D105,'Course List (program)'!$G$2:$L$100,3,FALSE)</f>
        <v>#N/A</v>
      </c>
      <c r="E107" s="671" t="e">
        <f>VLOOKUP(E105,'Course List (program)'!$G$2:$L$100,3,FALSE)</f>
        <v>#N/A</v>
      </c>
      <c r="F107" s="671" t="e">
        <f>VLOOKUP(F105,'Course List (program)'!$G$2:$L$100,3,FALSE)</f>
        <v>#N/A</v>
      </c>
      <c r="G107" s="671" t="e">
        <f>VLOOKUP(G105,'Course List (program)'!$G$2:$L$100,3,FALSE)</f>
        <v>#N/A</v>
      </c>
      <c r="H107" s="680"/>
      <c r="I107" s="685"/>
      <c r="J107" s="671" t="e">
        <f>VLOOKUP(J105,'Course List (program)'!$G$2:$L$100,3,FALSE)</f>
        <v>#N/A</v>
      </c>
      <c r="K107" s="671" t="e">
        <f>VLOOKUP(K105,'Course List (program)'!$G$2:$L$100,3,FALSE)</f>
        <v>#N/A</v>
      </c>
      <c r="L107" s="671" t="e">
        <f>VLOOKUP(L105,'Course List (program)'!$G$2:$L$100,3,FALSE)</f>
        <v>#N/A</v>
      </c>
      <c r="M107" s="671" t="e">
        <f>VLOOKUP(M105,'Course List (program)'!$G$2:$L$100,3,FALSE)</f>
        <v>#N/A</v>
      </c>
      <c r="N107" s="673" t="e">
        <f>VLOOKUP(N105,'Course List (program)'!$G$2:$L$100,3,FALSE)</f>
        <v>#N/A</v>
      </c>
    </row>
    <row r="108" spans="1:14" ht="20.100000000000001" customHeight="1" x14ac:dyDescent="0.35">
      <c r="A108" s="680"/>
      <c r="B108" s="685"/>
      <c r="C108" s="672" t="e">
        <f>VLOOKUP(C105,'Course List (program)'!$G$2:$L$100,6,FALSE)</f>
        <v>#N/A</v>
      </c>
      <c r="D108" s="672" t="e">
        <f>VLOOKUP(D105,'Course List (program)'!$G$2:$L$100,6,FALSE)</f>
        <v>#N/A</v>
      </c>
      <c r="E108" s="672" t="e">
        <f>VLOOKUP(E105,'Course List (program)'!$G$2:$L$100,6,FALSE)</f>
        <v>#N/A</v>
      </c>
      <c r="F108" s="672" t="e">
        <f>VLOOKUP(F105,'Course List (program)'!$G$2:$L$100,6,FALSE)</f>
        <v>#N/A</v>
      </c>
      <c r="G108" s="672" t="e">
        <f>VLOOKUP(G105,'Course List (program)'!$G$2:$L$100,6,FALSE)</f>
        <v>#N/A</v>
      </c>
      <c r="H108" s="680"/>
      <c r="I108" s="685"/>
      <c r="J108" s="672" t="e">
        <f>VLOOKUP(J105,'Course List (program)'!$G$2:$L$100,6,FALSE)</f>
        <v>#N/A</v>
      </c>
      <c r="K108" s="672" t="e">
        <f>VLOOKUP(K105,'Course List (program)'!$G$2:$L$100,6,FALSE)</f>
        <v>#N/A</v>
      </c>
      <c r="L108" s="672" t="e">
        <f>VLOOKUP(L105,'Course List (program)'!$G$2:$L$100,6,FALSE)</f>
        <v>#N/A</v>
      </c>
      <c r="M108" s="672" t="e">
        <f>VLOOKUP(M105,'Course List (program)'!$G$2:$L$100,6,FALSE)</f>
        <v>#N/A</v>
      </c>
      <c r="N108" s="674" t="e">
        <f>VLOOKUP(N105,'Course List (program)'!$G$2:$L$100,6,FALSE)</f>
        <v>#N/A</v>
      </c>
    </row>
    <row r="109" spans="1:14" s="693" customFormat="1" ht="20.100000000000001" customHeight="1" x14ac:dyDescent="0.35">
      <c r="A109" s="689">
        <v>0.58333333333333337</v>
      </c>
      <c r="B109" s="690">
        <v>6</v>
      </c>
      <c r="C109" s="691">
        <f>Section3Draft!E81</f>
        <v>0</v>
      </c>
      <c r="D109" s="691">
        <f>Section3Draft!F81</f>
        <v>0</v>
      </c>
      <c r="E109" s="691">
        <f>Section3Draft!G81</f>
        <v>0</v>
      </c>
      <c r="F109" s="691">
        <f>Section3Draft!H81</f>
        <v>0</v>
      </c>
      <c r="G109" s="691">
        <f>Section3Draft!I81</f>
        <v>0</v>
      </c>
      <c r="H109" s="689">
        <v>0.58333333333333337</v>
      </c>
      <c r="I109" s="690">
        <v>6</v>
      </c>
      <c r="J109" s="691" t="str">
        <f>Section3Draft!L81</f>
        <v>ARCH 492.13</v>
      </c>
      <c r="K109" s="691">
        <f>Section3Draft!M81</f>
        <v>0</v>
      </c>
      <c r="L109" s="691">
        <f>Section3Draft!N81</f>
        <v>0</v>
      </c>
      <c r="M109" s="691">
        <f>Section3Draft!O81</f>
        <v>0</v>
      </c>
      <c r="N109" s="692" t="str">
        <f>Section3Draft!P81</f>
        <v>ARCH 326.01</v>
      </c>
    </row>
    <row r="110" spans="1:14" ht="20.100000000000001" customHeight="1" x14ac:dyDescent="0.35">
      <c r="A110" s="679"/>
      <c r="B110" s="686"/>
      <c r="C110" s="671" t="e">
        <f>VLOOKUP(C109,'Course List (program)'!$G$2:$L$100,2,FALSE)</f>
        <v>#N/A</v>
      </c>
      <c r="D110" s="671" t="e">
        <f>VLOOKUP(D109,'Course List (program)'!$G$2:$L$100,2,FALSE)</f>
        <v>#N/A</v>
      </c>
      <c r="E110" s="671" t="e">
        <f>VLOOKUP(E109,'Course List (program)'!$G$2:$L$100,2,FALSE)</f>
        <v>#N/A</v>
      </c>
      <c r="F110" s="671" t="e">
        <f>VLOOKUP(F109,'Course List (program)'!$G$2:$L$100,2,FALSE)</f>
        <v>#N/A</v>
      </c>
      <c r="G110" s="671" t="e">
        <f>VLOOKUP(G109,'Course List (program)'!$G$2:$L$100,2,FALSE)</f>
        <v>#N/A</v>
      </c>
      <c r="H110" s="679"/>
      <c r="I110" s="686"/>
      <c r="J110" s="671" t="str">
        <f>VLOOKUP(J109,'Course List (program)'!$G$2:$L$100,2,FALSE)</f>
        <v>Graduation Project</v>
      </c>
      <c r="K110" s="671" t="e">
        <f>VLOOKUP(K109,'Course List (program)'!$G$2:$L$100,2,FALSE)</f>
        <v>#N/A</v>
      </c>
      <c r="L110" s="671" t="e">
        <f>VLOOKUP(L109,'Course List (program)'!$G$2:$L$100,2,FALSE)</f>
        <v>#N/A</v>
      </c>
      <c r="M110" s="671" t="e">
        <f>VLOOKUP(M109,'Course List (program)'!$G$2:$L$100,2,FALSE)</f>
        <v>#N/A</v>
      </c>
      <c r="N110" s="673" t="str">
        <f>VLOOKUP(N109,'Course List (program)'!$G$2:$L$100,2,FALSE)</f>
        <v>Culture and Architecture</v>
      </c>
    </row>
    <row r="111" spans="1:14" ht="20.100000000000001" customHeight="1" x14ac:dyDescent="0.35">
      <c r="A111" s="680"/>
      <c r="B111" s="685"/>
      <c r="C111" s="671" t="e">
        <f>VLOOKUP(C109,'Course List (program)'!$G$2:$L$100,3,FALSE)</f>
        <v>#N/A</v>
      </c>
      <c r="D111" s="671" t="e">
        <f>VLOOKUP(D109,'Course List (program)'!$G$2:$L$100,3,FALSE)</f>
        <v>#N/A</v>
      </c>
      <c r="E111" s="671" t="e">
        <f>VLOOKUP(E109,'Course List (program)'!$G$2:$L$100,3,FALSE)</f>
        <v>#N/A</v>
      </c>
      <c r="F111" s="671" t="e">
        <f>VLOOKUP(F109,'Course List (program)'!$G$2:$L$100,3,FALSE)</f>
        <v>#N/A</v>
      </c>
      <c r="G111" s="671" t="e">
        <f>VLOOKUP(G109,'Course List (program)'!$G$2:$L$100,3,FALSE)</f>
        <v>#N/A</v>
      </c>
      <c r="H111" s="680"/>
      <c r="I111" s="685"/>
      <c r="J111" s="671" t="str">
        <f>VLOOKUP(J109,'Course List (program)'!$G$2:$L$100,3,FALSE)</f>
        <v>Öğr. Gör. Dr. Nihat GÜNDÜZ</v>
      </c>
      <c r="K111" s="671" t="e">
        <f>VLOOKUP(K109,'Course List (program)'!$G$2:$L$100,3,FALSE)</f>
        <v>#N/A</v>
      </c>
      <c r="L111" s="671" t="e">
        <f>VLOOKUP(L109,'Course List (program)'!$G$2:$L$100,3,FALSE)</f>
        <v>#N/A</v>
      </c>
      <c r="M111" s="671" t="e">
        <f>VLOOKUP(M109,'Course List (program)'!$G$2:$L$100,3,FALSE)</f>
        <v>#N/A</v>
      </c>
      <c r="N111" s="673" t="str">
        <f>VLOOKUP(N109,'Course List (program)'!$G$2:$L$100,3,FALSE)</f>
        <v>Yrd. Doç. Dr. Soner ŞAHİN</v>
      </c>
    </row>
    <row r="112" spans="1:14" ht="20.100000000000001" customHeight="1" x14ac:dyDescent="0.35">
      <c r="A112" s="680"/>
      <c r="B112" s="685"/>
      <c r="C112" s="672" t="e">
        <f>VLOOKUP(C109,'Course List (program)'!$G$2:$L$100,6,FALSE)</f>
        <v>#N/A</v>
      </c>
      <c r="D112" s="672" t="e">
        <f>VLOOKUP(D109,'Course List (program)'!$G$2:$L$100,6,FALSE)</f>
        <v>#N/A</v>
      </c>
      <c r="E112" s="672" t="e">
        <f>VLOOKUP(E109,'Course List (program)'!$G$2:$L$100,6,FALSE)</f>
        <v>#N/A</v>
      </c>
      <c r="F112" s="672" t="e">
        <f>VLOOKUP(F109,'Course List (program)'!$G$2:$L$100,6,FALSE)</f>
        <v>#N/A</v>
      </c>
      <c r="G112" s="672" t="e">
        <f>VLOOKUP(G109,'Course List (program)'!$G$2:$L$100,6,FALSE)</f>
        <v>#N/A</v>
      </c>
      <c r="H112" s="680"/>
      <c r="I112" s="685"/>
      <c r="J112" s="672">
        <f>VLOOKUP(J109,'Course List (program)'!$G$2:$L$100,6,FALSE)</f>
        <v>0</v>
      </c>
      <c r="K112" s="672" t="e">
        <f>VLOOKUP(K109,'Course List (program)'!$G$2:$L$100,6,FALSE)</f>
        <v>#N/A</v>
      </c>
      <c r="L112" s="672" t="e">
        <f>VLOOKUP(L109,'Course List (program)'!$G$2:$L$100,6,FALSE)</f>
        <v>#N/A</v>
      </c>
      <c r="M112" s="672" t="e">
        <f>VLOOKUP(M109,'Course List (program)'!$G$2:$L$100,6,FALSE)</f>
        <v>#N/A</v>
      </c>
      <c r="N112" s="674">
        <f>VLOOKUP(N109,'Course List (program)'!$G$2:$L$100,6,FALSE)</f>
        <v>0</v>
      </c>
    </row>
    <row r="113" spans="1:14" s="693" customFormat="1" ht="20.100000000000001" customHeight="1" x14ac:dyDescent="0.35">
      <c r="A113" s="689">
        <v>0.625</v>
      </c>
      <c r="B113" s="690">
        <v>7</v>
      </c>
      <c r="C113" s="691">
        <f>Section3Draft!E83</f>
        <v>0</v>
      </c>
      <c r="D113" s="691">
        <f>Section3Draft!F83</f>
        <v>0</v>
      </c>
      <c r="E113" s="691">
        <f>Section3Draft!G83</f>
        <v>0</v>
      </c>
      <c r="F113" s="691">
        <f>Section3Draft!H83</f>
        <v>0</v>
      </c>
      <c r="G113" s="691">
        <f>Section3Draft!I83</f>
        <v>0</v>
      </c>
      <c r="H113" s="689">
        <v>0.625</v>
      </c>
      <c r="I113" s="690">
        <v>7</v>
      </c>
      <c r="J113" s="691" t="str">
        <f>Section3Draft!L83</f>
        <v>ARCH 492.13</v>
      </c>
      <c r="K113" s="691">
        <f>Section3Draft!M83</f>
        <v>0</v>
      </c>
      <c r="L113" s="691">
        <f>Section3Draft!N83</f>
        <v>0</v>
      </c>
      <c r="M113" s="691">
        <f>Section3Draft!O83</f>
        <v>0</v>
      </c>
      <c r="N113" s="692" t="str">
        <f>Section3Draft!P83</f>
        <v>ARCH 326.01</v>
      </c>
    </row>
    <row r="114" spans="1:14" ht="20.100000000000001" customHeight="1" x14ac:dyDescent="0.35">
      <c r="A114" s="679"/>
      <c r="B114" s="686"/>
      <c r="C114" s="671" t="e">
        <f>VLOOKUP(C113,'Course List (program)'!$G$2:$L$100,2,FALSE)</f>
        <v>#N/A</v>
      </c>
      <c r="D114" s="671" t="e">
        <f>VLOOKUP(D113,'Course List (program)'!$G$2:$L$100,2,FALSE)</f>
        <v>#N/A</v>
      </c>
      <c r="E114" s="671" t="e">
        <f>VLOOKUP(E113,'Course List (program)'!$G$2:$L$100,2,FALSE)</f>
        <v>#N/A</v>
      </c>
      <c r="F114" s="671" t="e">
        <f>VLOOKUP(F113,'Course List (program)'!$G$2:$L$100,2,FALSE)</f>
        <v>#N/A</v>
      </c>
      <c r="G114" s="671" t="e">
        <f>VLOOKUP(G113,'Course List (program)'!$G$2:$L$100,2,FALSE)</f>
        <v>#N/A</v>
      </c>
      <c r="H114" s="679"/>
      <c r="I114" s="686"/>
      <c r="J114" s="671" t="str">
        <f>VLOOKUP(J113,'Course List (program)'!$G$2:$L$100,2,FALSE)</f>
        <v>Graduation Project</v>
      </c>
      <c r="K114" s="671" t="e">
        <f>VLOOKUP(K113,'Course List (program)'!$G$2:$L$100,2,FALSE)</f>
        <v>#N/A</v>
      </c>
      <c r="L114" s="671" t="e">
        <f>VLOOKUP(L113,'Course List (program)'!$G$2:$L$100,2,FALSE)</f>
        <v>#N/A</v>
      </c>
      <c r="M114" s="671" t="e">
        <f>VLOOKUP(M113,'Course List (program)'!$G$2:$L$100,2,FALSE)</f>
        <v>#N/A</v>
      </c>
      <c r="N114" s="673" t="str">
        <f>VLOOKUP(N113,'Course List (program)'!$G$2:$L$100,2,FALSE)</f>
        <v>Culture and Architecture</v>
      </c>
    </row>
    <row r="115" spans="1:14" ht="20.100000000000001" customHeight="1" x14ac:dyDescent="0.35">
      <c r="A115" s="680"/>
      <c r="B115" s="685"/>
      <c r="C115" s="671" t="e">
        <f>VLOOKUP(C113,'Course List (program)'!$G$2:$L$100,3,FALSE)</f>
        <v>#N/A</v>
      </c>
      <c r="D115" s="671" t="e">
        <f>VLOOKUP(D113,'Course List (program)'!$G$2:$L$100,3,FALSE)</f>
        <v>#N/A</v>
      </c>
      <c r="E115" s="671" t="e">
        <f>VLOOKUP(E113,'Course List (program)'!$G$2:$L$100,3,FALSE)</f>
        <v>#N/A</v>
      </c>
      <c r="F115" s="671" t="e">
        <f>VLOOKUP(F113,'Course List (program)'!$G$2:$L$100,3,FALSE)</f>
        <v>#N/A</v>
      </c>
      <c r="G115" s="671" t="e">
        <f>VLOOKUP(G113,'Course List (program)'!$G$2:$L$100,3,FALSE)</f>
        <v>#N/A</v>
      </c>
      <c r="H115" s="680"/>
      <c r="I115" s="685"/>
      <c r="J115" s="671" t="str">
        <f>VLOOKUP(J113,'Course List (program)'!$G$2:$L$100,3,FALSE)</f>
        <v>Öğr. Gör. Dr. Nihat GÜNDÜZ</v>
      </c>
      <c r="K115" s="671" t="e">
        <f>VLOOKUP(K113,'Course List (program)'!$G$2:$L$100,3,FALSE)</f>
        <v>#N/A</v>
      </c>
      <c r="L115" s="671" t="e">
        <f>VLOOKUP(L113,'Course List (program)'!$G$2:$L$100,3,FALSE)</f>
        <v>#N/A</v>
      </c>
      <c r="M115" s="671" t="e">
        <f>VLOOKUP(M113,'Course List (program)'!$G$2:$L$100,3,FALSE)</f>
        <v>#N/A</v>
      </c>
      <c r="N115" s="673" t="str">
        <f>VLOOKUP(N113,'Course List (program)'!$G$2:$L$100,3,FALSE)</f>
        <v>Yrd. Doç. Dr. Soner ŞAHİN</v>
      </c>
    </row>
    <row r="116" spans="1:14" ht="20.100000000000001" customHeight="1" x14ac:dyDescent="0.35">
      <c r="A116" s="680"/>
      <c r="B116" s="685"/>
      <c r="C116" s="672" t="e">
        <f>VLOOKUP(C113,'Course List (program)'!$G$2:$L$100,6,FALSE)</f>
        <v>#N/A</v>
      </c>
      <c r="D116" s="672" t="e">
        <f>VLOOKUP(D113,'Course List (program)'!$G$2:$L$100,6,FALSE)</f>
        <v>#N/A</v>
      </c>
      <c r="E116" s="672" t="e">
        <f>VLOOKUP(E113,'Course List (program)'!$G$2:$L$100,6,FALSE)</f>
        <v>#N/A</v>
      </c>
      <c r="F116" s="672" t="e">
        <f>VLOOKUP(F113,'Course List (program)'!$G$2:$L$100,6,FALSE)</f>
        <v>#N/A</v>
      </c>
      <c r="G116" s="672" t="e">
        <f>VLOOKUP(G113,'Course List (program)'!$G$2:$L$100,6,FALSE)</f>
        <v>#N/A</v>
      </c>
      <c r="H116" s="680"/>
      <c r="I116" s="685"/>
      <c r="J116" s="672">
        <f>VLOOKUP(J113,'Course List (program)'!$G$2:$L$100,6,FALSE)</f>
        <v>0</v>
      </c>
      <c r="K116" s="672" t="e">
        <f>VLOOKUP(K113,'Course List (program)'!$G$2:$L$100,6,FALSE)</f>
        <v>#N/A</v>
      </c>
      <c r="L116" s="672" t="e">
        <f>VLOOKUP(L113,'Course List (program)'!$G$2:$L$100,6,FALSE)</f>
        <v>#N/A</v>
      </c>
      <c r="M116" s="672" t="e">
        <f>VLOOKUP(M113,'Course List (program)'!$G$2:$L$100,6,FALSE)</f>
        <v>#N/A</v>
      </c>
      <c r="N116" s="674">
        <f>VLOOKUP(N113,'Course List (program)'!$G$2:$L$100,6,FALSE)</f>
        <v>0</v>
      </c>
    </row>
    <row r="117" spans="1:14" s="693" customFormat="1" ht="20.100000000000001" customHeight="1" x14ac:dyDescent="0.35">
      <c r="A117" s="689">
        <v>0.66666666666666663</v>
      </c>
      <c r="B117" s="690">
        <v>8</v>
      </c>
      <c r="C117" s="691">
        <f>Section3Draft!E85</f>
        <v>0</v>
      </c>
      <c r="D117" s="691">
        <f>Section3Draft!F85</f>
        <v>0</v>
      </c>
      <c r="E117" s="691">
        <f>Section3Draft!G85</f>
        <v>0</v>
      </c>
      <c r="F117" s="691">
        <f>Section3Draft!H85</f>
        <v>0</v>
      </c>
      <c r="G117" s="691">
        <f>Section3Draft!I85</f>
        <v>0</v>
      </c>
      <c r="H117" s="689">
        <v>0.66666666666666663</v>
      </c>
      <c r="I117" s="690">
        <v>8</v>
      </c>
      <c r="J117" s="691" t="str">
        <f>Section3Draft!L85</f>
        <v>ARCH 492.13</v>
      </c>
      <c r="K117" s="691">
        <f>Section3Draft!M85</f>
        <v>0</v>
      </c>
      <c r="L117" s="691">
        <f>Section3Draft!N85</f>
        <v>0</v>
      </c>
      <c r="M117" s="691">
        <f>Section3Draft!O85</f>
        <v>0</v>
      </c>
      <c r="N117" s="692" t="str">
        <f>Section3Draft!P85</f>
        <v>ARCH 326.01</v>
      </c>
    </row>
    <row r="118" spans="1:14" ht="20.100000000000001" customHeight="1" x14ac:dyDescent="0.35">
      <c r="A118" s="679"/>
      <c r="B118" s="686"/>
      <c r="C118" s="671" t="e">
        <f>VLOOKUP(C117,'Course List (program)'!$G$2:$L$100,2,FALSE)</f>
        <v>#N/A</v>
      </c>
      <c r="D118" s="671" t="e">
        <f>VLOOKUP(D117,'Course List (program)'!$G$2:$L$100,2,FALSE)</f>
        <v>#N/A</v>
      </c>
      <c r="E118" s="671" t="e">
        <f>VLOOKUP(E117,'Course List (program)'!$G$2:$L$100,2,FALSE)</f>
        <v>#N/A</v>
      </c>
      <c r="F118" s="671" t="e">
        <f>VLOOKUP(F117,'Course List (program)'!$G$2:$L$100,2,FALSE)</f>
        <v>#N/A</v>
      </c>
      <c r="G118" s="671" t="e">
        <f>VLOOKUP(G117,'Course List (program)'!$G$2:$L$100,2,FALSE)</f>
        <v>#N/A</v>
      </c>
      <c r="H118" s="679"/>
      <c r="I118" s="686"/>
      <c r="J118" s="671" t="str">
        <f>VLOOKUP(J117,'Course List (program)'!$G$2:$L$100,2,FALSE)</f>
        <v>Graduation Project</v>
      </c>
      <c r="K118" s="671" t="e">
        <f>VLOOKUP(K117,'Course List (program)'!$G$2:$L$100,2,FALSE)</f>
        <v>#N/A</v>
      </c>
      <c r="L118" s="671" t="e">
        <f>VLOOKUP(L117,'Course List (program)'!$G$2:$L$100,2,FALSE)</f>
        <v>#N/A</v>
      </c>
      <c r="M118" s="671" t="e">
        <f>VLOOKUP(M117,'Course List (program)'!$G$2:$L$100,2,FALSE)</f>
        <v>#N/A</v>
      </c>
      <c r="N118" s="673" t="str">
        <f>VLOOKUP(N117,'Course List (program)'!$G$2:$L$100,2,FALSE)</f>
        <v>Culture and Architecture</v>
      </c>
    </row>
    <row r="119" spans="1:14" ht="20.100000000000001" customHeight="1" x14ac:dyDescent="0.35">
      <c r="A119" s="680"/>
      <c r="B119" s="685"/>
      <c r="C119" s="671" t="e">
        <f>VLOOKUP(C117,'Course List (program)'!$G$2:$L$100,3,FALSE)</f>
        <v>#N/A</v>
      </c>
      <c r="D119" s="671" t="e">
        <f>VLOOKUP(D117,'Course List (program)'!$G$2:$L$100,3,FALSE)</f>
        <v>#N/A</v>
      </c>
      <c r="E119" s="671" t="e">
        <f>VLOOKUP(E117,'Course List (program)'!$G$2:$L$100,3,FALSE)</f>
        <v>#N/A</v>
      </c>
      <c r="F119" s="671" t="e">
        <f>VLOOKUP(F117,'Course List (program)'!$G$2:$L$100,3,FALSE)</f>
        <v>#N/A</v>
      </c>
      <c r="G119" s="671" t="e">
        <f>VLOOKUP(G117,'Course List (program)'!$G$2:$L$100,3,FALSE)</f>
        <v>#N/A</v>
      </c>
      <c r="H119" s="680"/>
      <c r="I119" s="685"/>
      <c r="J119" s="671" t="str">
        <f>VLOOKUP(J117,'Course List (program)'!$G$2:$L$100,3,FALSE)</f>
        <v>Öğr. Gör. Dr. Nihat GÜNDÜZ</v>
      </c>
      <c r="K119" s="671" t="e">
        <f>VLOOKUP(K117,'Course List (program)'!$G$2:$L$100,3,FALSE)</f>
        <v>#N/A</v>
      </c>
      <c r="L119" s="671" t="e">
        <f>VLOOKUP(L117,'Course List (program)'!$G$2:$L$100,3,FALSE)</f>
        <v>#N/A</v>
      </c>
      <c r="M119" s="671" t="e">
        <f>VLOOKUP(M117,'Course List (program)'!$G$2:$L$100,3,FALSE)</f>
        <v>#N/A</v>
      </c>
      <c r="N119" s="673" t="str">
        <f>VLOOKUP(N117,'Course List (program)'!$G$2:$L$100,3,FALSE)</f>
        <v>Yrd. Doç. Dr. Soner ŞAHİN</v>
      </c>
    </row>
    <row r="120" spans="1:14" ht="20.100000000000001" customHeight="1" x14ac:dyDescent="0.35">
      <c r="A120" s="680"/>
      <c r="B120" s="685"/>
      <c r="C120" s="672" t="e">
        <f>VLOOKUP(C117,'Course List (program)'!$G$2:$L$100,6,FALSE)</f>
        <v>#N/A</v>
      </c>
      <c r="D120" s="672" t="e">
        <f>VLOOKUP(D117,'Course List (program)'!$G$2:$L$100,6,FALSE)</f>
        <v>#N/A</v>
      </c>
      <c r="E120" s="672" t="e">
        <f>VLOOKUP(E117,'Course List (program)'!$G$2:$L$100,6,FALSE)</f>
        <v>#N/A</v>
      </c>
      <c r="F120" s="672" t="e">
        <f>VLOOKUP(F117,'Course List (program)'!$G$2:$L$100,6,FALSE)</f>
        <v>#N/A</v>
      </c>
      <c r="G120" s="672" t="e">
        <f>VLOOKUP(G117,'Course List (program)'!$G$2:$L$100,6,FALSE)</f>
        <v>#N/A</v>
      </c>
      <c r="H120" s="680"/>
      <c r="I120" s="685"/>
      <c r="J120" s="672">
        <f>VLOOKUP(J117,'Course List (program)'!$G$2:$L$100,6,FALSE)</f>
        <v>0</v>
      </c>
      <c r="K120" s="672" t="e">
        <f>VLOOKUP(K117,'Course List (program)'!$G$2:$L$100,6,FALSE)</f>
        <v>#N/A</v>
      </c>
      <c r="L120" s="672" t="e">
        <f>VLOOKUP(L117,'Course List (program)'!$G$2:$L$100,6,FALSE)</f>
        <v>#N/A</v>
      </c>
      <c r="M120" s="672" t="e">
        <f>VLOOKUP(M117,'Course List (program)'!$G$2:$L$100,6,FALSE)</f>
        <v>#N/A</v>
      </c>
      <c r="N120" s="674">
        <f>VLOOKUP(N117,'Course List (program)'!$G$2:$L$100,6,FALSE)</f>
        <v>0</v>
      </c>
    </row>
    <row r="121" spans="1:14" s="693" customFormat="1" ht="20.100000000000001" customHeight="1" x14ac:dyDescent="0.35">
      <c r="A121" s="689">
        <v>0.70833333333333337</v>
      </c>
      <c r="B121" s="690">
        <v>9</v>
      </c>
      <c r="C121" s="691">
        <f>Section3Draft!E87</f>
        <v>0</v>
      </c>
      <c r="D121" s="691">
        <f>Section3Draft!F87</f>
        <v>0</v>
      </c>
      <c r="E121" s="691">
        <f>Section3Draft!G87</f>
        <v>0</v>
      </c>
      <c r="F121" s="691">
        <f>Section3Draft!H87</f>
        <v>0</v>
      </c>
      <c r="G121" s="691">
        <f>Section3Draft!I87</f>
        <v>0</v>
      </c>
      <c r="H121" s="689">
        <v>0.70833333333333337</v>
      </c>
      <c r="I121" s="690">
        <v>9</v>
      </c>
      <c r="J121" s="691" t="str">
        <f>Section3Draft!L87</f>
        <v>ARCH 492.13</v>
      </c>
      <c r="K121" s="691">
        <f>Section3Draft!M87</f>
        <v>0</v>
      </c>
      <c r="L121" s="691">
        <f>Section3Draft!N87</f>
        <v>0</v>
      </c>
      <c r="M121" s="691">
        <f>Section3Draft!O87</f>
        <v>0</v>
      </c>
      <c r="N121" s="692">
        <f>Section3Draft!P87</f>
        <v>0</v>
      </c>
    </row>
    <row r="122" spans="1:14" ht="20.100000000000001" customHeight="1" x14ac:dyDescent="0.35">
      <c r="A122" s="679"/>
      <c r="B122" s="686"/>
      <c r="C122" s="671" t="e">
        <f>VLOOKUP(C121,'Course List (program)'!$G$2:$L$100,2,FALSE)</f>
        <v>#N/A</v>
      </c>
      <c r="D122" s="671" t="e">
        <f>VLOOKUP(D121,'Course List (program)'!$G$2:$L$100,2,FALSE)</f>
        <v>#N/A</v>
      </c>
      <c r="E122" s="671" t="e">
        <f>VLOOKUP(E121,'Course List (program)'!$G$2:$L$100,2,FALSE)</f>
        <v>#N/A</v>
      </c>
      <c r="F122" s="671" t="e">
        <f>VLOOKUP(F121,'Course List (program)'!$G$2:$L$100,2,FALSE)</f>
        <v>#N/A</v>
      </c>
      <c r="G122" s="671" t="e">
        <f>VLOOKUP(G121,'Course List (program)'!$G$2:$L$100,2,FALSE)</f>
        <v>#N/A</v>
      </c>
      <c r="H122" s="679"/>
      <c r="I122" s="686"/>
      <c r="J122" s="671" t="str">
        <f>VLOOKUP(J121,'Course List (program)'!$G$2:$L$100,2,FALSE)</f>
        <v>Graduation Project</v>
      </c>
      <c r="K122" s="671" t="e">
        <f>VLOOKUP(K121,'Course List (program)'!$G$2:$L$100,2,FALSE)</f>
        <v>#N/A</v>
      </c>
      <c r="L122" s="671" t="e">
        <f>VLOOKUP(L121,'Course List (program)'!$G$2:$L$100,2,FALSE)</f>
        <v>#N/A</v>
      </c>
      <c r="M122" s="671" t="e">
        <f>VLOOKUP(M121,'Course List (program)'!$G$2:$L$100,2,FALSE)</f>
        <v>#N/A</v>
      </c>
      <c r="N122" s="673" t="e">
        <f>VLOOKUP(N121,'Course List (program)'!$G$2:$L$100,2,FALSE)</f>
        <v>#N/A</v>
      </c>
    </row>
    <row r="123" spans="1:14" ht="20.100000000000001" customHeight="1" x14ac:dyDescent="0.35">
      <c r="A123" s="680"/>
      <c r="B123" s="685"/>
      <c r="C123" s="671" t="e">
        <f>VLOOKUP(C121,'Course List (program)'!$G$2:$L$100,3,FALSE)</f>
        <v>#N/A</v>
      </c>
      <c r="D123" s="671" t="e">
        <f>VLOOKUP(D121,'Course List (program)'!$G$2:$L$100,3,FALSE)</f>
        <v>#N/A</v>
      </c>
      <c r="E123" s="671" t="e">
        <f>VLOOKUP(E121,'Course List (program)'!$G$2:$L$100,3,FALSE)</f>
        <v>#N/A</v>
      </c>
      <c r="F123" s="671" t="e">
        <f>VLOOKUP(F121,'Course List (program)'!$G$2:$L$100,3,FALSE)</f>
        <v>#N/A</v>
      </c>
      <c r="G123" s="671" t="e">
        <f>VLOOKUP(G121,'Course List (program)'!$G$2:$L$100,3,FALSE)</f>
        <v>#N/A</v>
      </c>
      <c r="H123" s="680"/>
      <c r="I123" s="685"/>
      <c r="J123" s="671" t="str">
        <f>VLOOKUP(J121,'Course List (program)'!$G$2:$L$100,3,FALSE)</f>
        <v>Öğr. Gör. Dr. Nihat GÜNDÜZ</v>
      </c>
      <c r="K123" s="671" t="e">
        <f>VLOOKUP(K121,'Course List (program)'!$G$2:$L$100,3,FALSE)</f>
        <v>#N/A</v>
      </c>
      <c r="L123" s="671" t="e">
        <f>VLOOKUP(L121,'Course List (program)'!$G$2:$L$100,3,FALSE)</f>
        <v>#N/A</v>
      </c>
      <c r="M123" s="671" t="e">
        <f>VLOOKUP(M121,'Course List (program)'!$G$2:$L$100,3,FALSE)</f>
        <v>#N/A</v>
      </c>
      <c r="N123" s="673" t="e">
        <f>VLOOKUP(N121,'Course List (program)'!$G$2:$L$100,3,FALSE)</f>
        <v>#N/A</v>
      </c>
    </row>
    <row r="124" spans="1:14" ht="20.100000000000001" customHeight="1" x14ac:dyDescent="0.35">
      <c r="A124" s="680"/>
      <c r="B124" s="685"/>
      <c r="C124" s="672" t="e">
        <f>VLOOKUP(C121,'Course List (program)'!$G$2:$L$100,6,FALSE)</f>
        <v>#N/A</v>
      </c>
      <c r="D124" s="672" t="e">
        <f>VLOOKUP(D121,'Course List (program)'!$G$2:$L$100,6,FALSE)</f>
        <v>#N/A</v>
      </c>
      <c r="E124" s="672" t="e">
        <f>VLOOKUP(E121,'Course List (program)'!$G$2:$L$100,6,FALSE)</f>
        <v>#N/A</v>
      </c>
      <c r="F124" s="672" t="e">
        <f>VLOOKUP(F121,'Course List (program)'!$G$2:$L$100,6,FALSE)</f>
        <v>#N/A</v>
      </c>
      <c r="G124" s="672" t="e">
        <f>VLOOKUP(G121,'Course List (program)'!$G$2:$L$100,6,FALSE)</f>
        <v>#N/A</v>
      </c>
      <c r="H124" s="680"/>
      <c r="I124" s="685"/>
      <c r="J124" s="672">
        <f>VLOOKUP(J121,'Course List (program)'!$G$2:$L$100,6,FALSE)</f>
        <v>0</v>
      </c>
      <c r="K124" s="672" t="e">
        <f>VLOOKUP(K121,'Course List (program)'!$G$2:$L$100,6,FALSE)</f>
        <v>#N/A</v>
      </c>
      <c r="L124" s="672" t="e">
        <f>VLOOKUP(L121,'Course List (program)'!$G$2:$L$100,6,FALSE)</f>
        <v>#N/A</v>
      </c>
      <c r="M124" s="672" t="e">
        <f>VLOOKUP(M121,'Course List (program)'!$G$2:$L$100,6,FALSE)</f>
        <v>#N/A</v>
      </c>
      <c r="N124" s="674" t="e">
        <f>VLOOKUP(N121,'Course List (program)'!$G$2:$L$100,6,FALSE)</f>
        <v>#N/A</v>
      </c>
    </row>
    <row r="125" spans="1:14" s="693" customFormat="1" ht="20.100000000000001" customHeight="1" x14ac:dyDescent="0.35">
      <c r="A125" s="695">
        <v>0.75</v>
      </c>
      <c r="B125" s="696">
        <v>10</v>
      </c>
      <c r="C125" s="691">
        <f>Section3Draft!E89</f>
        <v>0</v>
      </c>
      <c r="D125" s="691">
        <f>Section3Draft!F89</f>
        <v>0</v>
      </c>
      <c r="E125" s="691">
        <f>Section3Draft!G89</f>
        <v>0</v>
      </c>
      <c r="F125" s="691">
        <f>Section3Draft!H89</f>
        <v>0</v>
      </c>
      <c r="G125" s="691">
        <f>Section3Draft!I89</f>
        <v>0</v>
      </c>
      <c r="H125" s="695">
        <v>0.75</v>
      </c>
      <c r="I125" s="696">
        <v>10</v>
      </c>
      <c r="J125" s="691">
        <f>Section3Draft!L89</f>
        <v>0</v>
      </c>
      <c r="K125" s="691">
        <f>Section3Draft!M89</f>
        <v>0</v>
      </c>
      <c r="L125" s="691">
        <f>Section3Draft!N89</f>
        <v>0</v>
      </c>
      <c r="M125" s="691">
        <f>Section3Draft!O89</f>
        <v>0</v>
      </c>
      <c r="N125" s="692">
        <f>Section3Draft!P89</f>
        <v>0</v>
      </c>
    </row>
    <row r="126" spans="1:14" ht="20.100000000000001" customHeight="1" x14ac:dyDescent="0.35">
      <c r="A126" s="681"/>
      <c r="B126" s="686"/>
      <c r="C126" s="671" t="e">
        <f>VLOOKUP(C125,'Course List (program)'!$G$2:$L$100,2,FALSE)</f>
        <v>#N/A</v>
      </c>
      <c r="D126" s="671" t="e">
        <f>VLOOKUP(D125,'Course List (program)'!$G$2:$L$100,2,FALSE)</f>
        <v>#N/A</v>
      </c>
      <c r="E126" s="671" t="e">
        <f>VLOOKUP(E125,'Course List (program)'!$G$2:$L$100,2,FALSE)</f>
        <v>#N/A</v>
      </c>
      <c r="F126" s="671" t="e">
        <f>VLOOKUP(F125,'Course List (program)'!$G$2:$L$100,2,FALSE)</f>
        <v>#N/A</v>
      </c>
      <c r="G126" s="671" t="e">
        <f>VLOOKUP(G125,'Course List (program)'!$G$2:$L$100,2,FALSE)</f>
        <v>#N/A</v>
      </c>
      <c r="H126" s="681"/>
      <c r="I126" s="686"/>
      <c r="J126" s="671" t="e">
        <f>VLOOKUP(J125,'Course List (program)'!$G$2:$L$100,2,FALSE)</f>
        <v>#N/A</v>
      </c>
      <c r="K126" s="671" t="e">
        <f>VLOOKUP(K125,'Course List (program)'!$G$2:$L$100,2,FALSE)</f>
        <v>#N/A</v>
      </c>
      <c r="L126" s="671" t="e">
        <f>VLOOKUP(L125,'Course List (program)'!$G$2:$L$100,2,FALSE)</f>
        <v>#N/A</v>
      </c>
      <c r="M126" s="671" t="e">
        <f>VLOOKUP(M125,'Course List (program)'!$G$2:$L$100,2,FALSE)</f>
        <v>#N/A</v>
      </c>
      <c r="N126" s="673" t="e">
        <f>VLOOKUP(N125,'Course List (program)'!$G$2:$L$100,2,FALSE)</f>
        <v>#N/A</v>
      </c>
    </row>
    <row r="127" spans="1:14" ht="20.100000000000001" customHeight="1" x14ac:dyDescent="0.35">
      <c r="A127" s="681"/>
      <c r="B127" s="686"/>
      <c r="C127" s="671" t="e">
        <f>VLOOKUP(C125,'Course List (program)'!$G$2:$L$100,3,FALSE)</f>
        <v>#N/A</v>
      </c>
      <c r="D127" s="671" t="e">
        <f>VLOOKUP(D125,'Course List (program)'!$G$2:$L$100,3,FALSE)</f>
        <v>#N/A</v>
      </c>
      <c r="E127" s="671" t="e">
        <f>VLOOKUP(E125,'Course List (program)'!$G$2:$L$100,3,FALSE)</f>
        <v>#N/A</v>
      </c>
      <c r="F127" s="671" t="e">
        <f>VLOOKUP(F125,'Course List (program)'!$G$2:$L$100,3,FALSE)</f>
        <v>#N/A</v>
      </c>
      <c r="G127" s="671" t="e">
        <f>VLOOKUP(G125,'Course List (program)'!$G$2:$L$100,3,FALSE)</f>
        <v>#N/A</v>
      </c>
      <c r="H127" s="681"/>
      <c r="I127" s="686"/>
      <c r="J127" s="671" t="e">
        <f>VLOOKUP(J125,'Course List (program)'!$G$2:$L$100,3,FALSE)</f>
        <v>#N/A</v>
      </c>
      <c r="K127" s="671" t="e">
        <f>VLOOKUP(K125,'Course List (program)'!$G$2:$L$100,3,FALSE)</f>
        <v>#N/A</v>
      </c>
      <c r="L127" s="671" t="e">
        <f>VLOOKUP(L125,'Course List (program)'!$G$2:$L$100,3,FALSE)</f>
        <v>#N/A</v>
      </c>
      <c r="M127" s="671" t="e">
        <f>VLOOKUP(M125,'Course List (program)'!$G$2:$L$100,3,FALSE)</f>
        <v>#N/A</v>
      </c>
      <c r="N127" s="673" t="e">
        <f>VLOOKUP(N125,'Course List (program)'!$G$2:$L$100,3,FALSE)</f>
        <v>#N/A</v>
      </c>
    </row>
    <row r="128" spans="1:14" ht="20.100000000000001" customHeight="1" thickBot="1" x14ac:dyDescent="0.4">
      <c r="A128" s="682"/>
      <c r="B128" s="687"/>
      <c r="C128" s="675" t="e">
        <f>VLOOKUP(C125,'Course List (program)'!$G$2:$L$100,6,FALSE)</f>
        <v>#N/A</v>
      </c>
      <c r="D128" s="675" t="e">
        <f>VLOOKUP(D125,'Course List (program)'!$G$2:$L$100,6,FALSE)</f>
        <v>#N/A</v>
      </c>
      <c r="E128" s="675" t="e">
        <f>VLOOKUP(E125,'Course List (program)'!$G$2:$L$100,6,FALSE)</f>
        <v>#N/A</v>
      </c>
      <c r="F128" s="675" t="e">
        <f>VLOOKUP(F125,'Course List (program)'!$G$2:$L$100,6,FALSE)</f>
        <v>#N/A</v>
      </c>
      <c r="G128" s="675" t="e">
        <f>VLOOKUP(G125,'Course List (program)'!$G$2:$L$100,6,FALSE)</f>
        <v>#N/A</v>
      </c>
      <c r="H128" s="682"/>
      <c r="I128" s="687"/>
      <c r="J128" s="675" t="e">
        <f>VLOOKUP(J125,'Course List (program)'!$G$2:$L$100,6,FALSE)</f>
        <v>#N/A</v>
      </c>
      <c r="K128" s="675" t="e">
        <f>VLOOKUP(K125,'Course List (program)'!$G$2:$L$100,6,FALSE)</f>
        <v>#N/A</v>
      </c>
      <c r="L128" s="675" t="e">
        <f>VLOOKUP(L125,'Course List (program)'!$G$2:$L$100,6,FALSE)</f>
        <v>#N/A</v>
      </c>
      <c r="M128" s="675" t="e">
        <f>VLOOKUP(M125,'Course List (program)'!$G$2:$L$100,6,FALSE)</f>
        <v>#N/A</v>
      </c>
      <c r="N128" s="676" t="e">
        <f>VLOOKUP(N125,'Course List (program)'!$G$2:$L$100,6,FALSE)</f>
        <v>#N/A</v>
      </c>
    </row>
    <row r="129" spans="1:28" s="700" customFormat="1" ht="30" customHeight="1" x14ac:dyDescent="0.3">
      <c r="A129" s="1068" t="s">
        <v>743</v>
      </c>
      <c r="B129" s="1069"/>
      <c r="C129" s="698" t="s">
        <v>148</v>
      </c>
      <c r="D129" s="698" t="s">
        <v>149</v>
      </c>
      <c r="E129" s="698" t="s">
        <v>150</v>
      </c>
      <c r="F129" s="698" t="s">
        <v>151</v>
      </c>
      <c r="G129" s="699" t="s">
        <v>152</v>
      </c>
      <c r="H129" s="1068" t="s">
        <v>739</v>
      </c>
      <c r="I129" s="1069"/>
      <c r="J129" s="698" t="s">
        <v>148</v>
      </c>
      <c r="K129" s="698" t="s">
        <v>149</v>
      </c>
      <c r="L129" s="698" t="s">
        <v>150</v>
      </c>
      <c r="M129" s="698" t="s">
        <v>151</v>
      </c>
      <c r="N129" s="699" t="s">
        <v>152</v>
      </c>
    </row>
    <row r="130" spans="1:28" ht="30" customHeight="1" x14ac:dyDescent="0.25">
      <c r="A130" s="1070"/>
      <c r="B130" s="1071"/>
      <c r="C130" s="667">
        <v>1</v>
      </c>
      <c r="D130" s="667">
        <v>2</v>
      </c>
      <c r="E130" s="667">
        <v>3</v>
      </c>
      <c r="F130" s="667">
        <v>4</v>
      </c>
      <c r="G130" s="668">
        <v>5</v>
      </c>
      <c r="H130" s="1070"/>
      <c r="I130" s="1071"/>
      <c r="J130" s="667">
        <v>1</v>
      </c>
      <c r="K130" s="667">
        <v>2</v>
      </c>
      <c r="L130" s="667">
        <v>3</v>
      </c>
      <c r="M130" s="667">
        <v>4</v>
      </c>
      <c r="N130" s="668">
        <v>5</v>
      </c>
      <c r="AB130" s="669" t="s">
        <v>388</v>
      </c>
    </row>
    <row r="131" spans="1:28" s="693" customFormat="1" ht="20.100000000000001" customHeight="1" x14ac:dyDescent="0.35">
      <c r="A131" s="689">
        <v>0.375</v>
      </c>
      <c r="B131" s="690">
        <v>1</v>
      </c>
      <c r="C131" s="691">
        <f>Section4Draft!E71</f>
        <v>0</v>
      </c>
      <c r="D131" s="691">
        <f>Section4Draft!F71</f>
        <v>0</v>
      </c>
      <c r="E131" s="691">
        <f>Section4Draft!G71</f>
        <v>0</v>
      </c>
      <c r="F131" s="691">
        <f>Section4Draft!H71</f>
        <v>0</v>
      </c>
      <c r="G131" s="691">
        <f>Section4Draft!I71</f>
        <v>0</v>
      </c>
      <c r="H131" s="689">
        <v>0.375</v>
      </c>
      <c r="I131" s="690">
        <v>1</v>
      </c>
      <c r="J131" s="691">
        <f>Section4Draft!L71</f>
        <v>0</v>
      </c>
      <c r="K131" s="691">
        <f>Section4Draft!M71</f>
        <v>0</v>
      </c>
      <c r="L131" s="691">
        <f>Section4Draft!N71</f>
        <v>0</v>
      </c>
      <c r="M131" s="691">
        <f>Section4Draft!O71</f>
        <v>0</v>
      </c>
      <c r="N131" s="692">
        <f>Section4Draft!P71</f>
        <v>0</v>
      </c>
      <c r="AB131" s="694" t="s">
        <v>389</v>
      </c>
    </row>
    <row r="132" spans="1:28" ht="20.100000000000001" customHeight="1" x14ac:dyDescent="0.35">
      <c r="A132" s="678"/>
      <c r="B132" s="685"/>
      <c r="C132" s="671" t="e">
        <f>VLOOKUP(C131,'Course List (program)'!$G$2:$L$100,2,FALSE)</f>
        <v>#N/A</v>
      </c>
      <c r="D132" s="671" t="e">
        <f>VLOOKUP(D131,'Course List (program)'!$G$2:$L$100,2,FALSE)</f>
        <v>#N/A</v>
      </c>
      <c r="E132" s="671" t="e">
        <f>VLOOKUP(E131,'Course List (program)'!$G$2:$L$100,2,FALSE)</f>
        <v>#N/A</v>
      </c>
      <c r="F132" s="671" t="e">
        <f>VLOOKUP(F131,'Course List (program)'!$G$2:$L$100,2,FALSE)</f>
        <v>#N/A</v>
      </c>
      <c r="G132" s="671" t="e">
        <f>VLOOKUP(G131,'Course List (program)'!$G$2:$L$100,2,FALSE)</f>
        <v>#N/A</v>
      </c>
      <c r="H132" s="678"/>
      <c r="I132" s="685"/>
      <c r="J132" s="671" t="e">
        <f>VLOOKUP(J131,'Course List (program)'!$G$2:$L$100,2,FALSE)</f>
        <v>#N/A</v>
      </c>
      <c r="K132" s="671" t="e">
        <f>VLOOKUP(K131,'Course List (program)'!$G$2:$L$100,2,FALSE)</f>
        <v>#N/A</v>
      </c>
      <c r="L132" s="671" t="e">
        <f>VLOOKUP(L131,'Course List (program)'!$G$2:$L$100,2,FALSE)</f>
        <v>#N/A</v>
      </c>
      <c r="M132" s="671" t="e">
        <f>VLOOKUP(M131,'Course List (program)'!$G$2:$L$100,2,FALSE)</f>
        <v>#N/A</v>
      </c>
      <c r="N132" s="673" t="e">
        <f>VLOOKUP(N131,'Course List (program)'!$G$2:$L$100,2,FALSE)</f>
        <v>#N/A</v>
      </c>
      <c r="AB132" s="669"/>
    </row>
    <row r="133" spans="1:28" ht="20.100000000000001" customHeight="1" x14ac:dyDescent="0.35">
      <c r="A133" s="678"/>
      <c r="B133" s="685"/>
      <c r="C133" s="671" t="e">
        <f>VLOOKUP(C131,'Course List (program)'!$G$2:$L$100,3,FALSE)</f>
        <v>#N/A</v>
      </c>
      <c r="D133" s="671" t="e">
        <f>VLOOKUP(D131,'Course List (program)'!$G$2:$L$100,3,FALSE)</f>
        <v>#N/A</v>
      </c>
      <c r="E133" s="671" t="e">
        <f>VLOOKUP(E131,'Course List (program)'!$G$2:$L$100,3,FALSE)</f>
        <v>#N/A</v>
      </c>
      <c r="F133" s="671" t="e">
        <f>VLOOKUP(F131,'Course List (program)'!$G$2:$L$100,3,FALSE)</f>
        <v>#N/A</v>
      </c>
      <c r="G133" s="671" t="e">
        <f>VLOOKUP(G131,'Course List (program)'!$G$2:$L$100,3,FALSE)</f>
        <v>#N/A</v>
      </c>
      <c r="H133" s="678"/>
      <c r="I133" s="685"/>
      <c r="J133" s="671" t="e">
        <f>VLOOKUP(J131,'Course List (program)'!$G$2:$L$100,3,FALSE)</f>
        <v>#N/A</v>
      </c>
      <c r="K133" s="671" t="e">
        <f>VLOOKUP(K131,'Course List (program)'!$G$2:$L$100,3,FALSE)</f>
        <v>#N/A</v>
      </c>
      <c r="L133" s="671" t="e">
        <f>VLOOKUP(L131,'Course List (program)'!$G$2:$L$100,3,FALSE)</f>
        <v>#N/A</v>
      </c>
      <c r="M133" s="671" t="e">
        <f>VLOOKUP(M131,'Course List (program)'!$G$2:$L$100,3,FALSE)</f>
        <v>#N/A</v>
      </c>
      <c r="N133" s="673" t="e">
        <f>VLOOKUP(N131,'Course List (program)'!$G$2:$L$100,3,FALSE)</f>
        <v>#N/A</v>
      </c>
      <c r="AB133" s="669"/>
    </row>
    <row r="134" spans="1:28" ht="20.100000000000001" customHeight="1" x14ac:dyDescent="0.35">
      <c r="A134" s="679"/>
      <c r="B134" s="686"/>
      <c r="C134" s="672" t="e">
        <f>VLOOKUP(C131,'Course List (program)'!$G$2:$L$100,6,FALSE)</f>
        <v>#N/A</v>
      </c>
      <c r="D134" s="672" t="e">
        <f>VLOOKUP(D131,'Course List (program)'!$G$2:$L$100,6,FALSE)</f>
        <v>#N/A</v>
      </c>
      <c r="E134" s="672" t="e">
        <f>VLOOKUP(E131,'Course List (program)'!$G$2:$L$100,6,FALSE)</f>
        <v>#N/A</v>
      </c>
      <c r="F134" s="672" t="e">
        <f>VLOOKUP(F131,'Course List (program)'!$G$2:$L$100,6,FALSE)</f>
        <v>#N/A</v>
      </c>
      <c r="G134" s="672" t="e">
        <f>VLOOKUP(G131,'Course List (program)'!$G$2:$L$100,6,FALSE)</f>
        <v>#N/A</v>
      </c>
      <c r="H134" s="679"/>
      <c r="I134" s="686"/>
      <c r="J134" s="672" t="e">
        <f>VLOOKUP(J131,'Course List (program)'!$G$2:$L$100,6,FALSE)</f>
        <v>#N/A</v>
      </c>
      <c r="K134" s="672" t="e">
        <f>VLOOKUP(K131,'Course List (program)'!$G$2:$L$100,6,FALSE)</f>
        <v>#N/A</v>
      </c>
      <c r="L134" s="672" t="e">
        <f>VLOOKUP(L131,'Course List (program)'!$G$2:$L$100,6,FALSE)</f>
        <v>#N/A</v>
      </c>
      <c r="M134" s="672" t="e">
        <f>VLOOKUP(M131,'Course List (program)'!$G$2:$L$100,6,FALSE)</f>
        <v>#N/A</v>
      </c>
      <c r="N134" s="674" t="e">
        <f>VLOOKUP(N131,'Course List (program)'!$G$2:$L$100,6,FALSE)</f>
        <v>#N/A</v>
      </c>
      <c r="AB134" s="669" t="s">
        <v>390</v>
      </c>
    </row>
    <row r="135" spans="1:28" s="693" customFormat="1" ht="20.100000000000001" customHeight="1" x14ac:dyDescent="0.35">
      <c r="A135" s="689">
        <v>0.41666666666666669</v>
      </c>
      <c r="B135" s="690">
        <v>2</v>
      </c>
      <c r="C135" s="691">
        <f>Section4Draft!E73</f>
        <v>0</v>
      </c>
      <c r="D135" s="691">
        <f>Section4Draft!F73</f>
        <v>0</v>
      </c>
      <c r="E135" s="691">
        <f>Section4Draft!G73</f>
        <v>0</v>
      </c>
      <c r="F135" s="691">
        <f>Section4Draft!H73</f>
        <v>0</v>
      </c>
      <c r="G135" s="691">
        <f>Section4Draft!I73</f>
        <v>0</v>
      </c>
      <c r="H135" s="689">
        <v>0.41666666666666669</v>
      </c>
      <c r="I135" s="690">
        <v>2</v>
      </c>
      <c r="J135" s="691">
        <f>Section4Draft!L73</f>
        <v>0</v>
      </c>
      <c r="K135" s="691">
        <f>Section4Draft!M73</f>
        <v>0</v>
      </c>
      <c r="L135" s="691">
        <f>Section4Draft!N73</f>
        <v>0</v>
      </c>
      <c r="M135" s="691">
        <f>Section4Draft!O73</f>
        <v>0</v>
      </c>
      <c r="N135" s="692">
        <f>Section4Draft!P73</f>
        <v>0</v>
      </c>
      <c r="AB135" s="694" t="s">
        <v>391</v>
      </c>
    </row>
    <row r="136" spans="1:28" ht="20.100000000000001" customHeight="1" x14ac:dyDescent="0.35">
      <c r="A136" s="679"/>
      <c r="B136" s="686"/>
      <c r="C136" s="671" t="e">
        <f>VLOOKUP(C135,'Course List (program)'!$G$2:$L$100,2,FALSE)</f>
        <v>#N/A</v>
      </c>
      <c r="D136" s="671" t="e">
        <f>VLOOKUP(D135,'Course List (program)'!$G$2:$L$100,2,FALSE)</f>
        <v>#N/A</v>
      </c>
      <c r="E136" s="671" t="e">
        <f>VLOOKUP(E135,'Course List (program)'!$G$2:$L$100,2,FALSE)</f>
        <v>#N/A</v>
      </c>
      <c r="F136" s="671" t="e">
        <f>VLOOKUP(F135,'Course List (program)'!$G$2:$L$100,2,FALSE)</f>
        <v>#N/A</v>
      </c>
      <c r="G136" s="671" t="e">
        <f>VLOOKUP(G135,'Course List (program)'!$G$2:$L$100,2,FALSE)</f>
        <v>#N/A</v>
      </c>
      <c r="H136" s="679"/>
      <c r="I136" s="686"/>
      <c r="J136" s="671" t="e">
        <f>VLOOKUP(J135,'Course List (program)'!$G$2:$L$100,2,FALSE)</f>
        <v>#N/A</v>
      </c>
      <c r="K136" s="671" t="e">
        <f>VLOOKUP(K135,'Course List (program)'!$G$2:$L$100,2,FALSE)</f>
        <v>#N/A</v>
      </c>
      <c r="L136" s="671" t="e">
        <f>VLOOKUP(L135,'Course List (program)'!$G$2:$L$100,2,FALSE)</f>
        <v>#N/A</v>
      </c>
      <c r="M136" s="671" t="e">
        <f>VLOOKUP(M135,'Course List (program)'!$G$2:$L$100,2,FALSE)</f>
        <v>#N/A</v>
      </c>
      <c r="N136" s="673" t="e">
        <f>VLOOKUP(N135,'Course List (program)'!$G$2:$L$100,2,FALSE)</f>
        <v>#N/A</v>
      </c>
    </row>
    <row r="137" spans="1:28" ht="20.100000000000001" customHeight="1" x14ac:dyDescent="0.35">
      <c r="A137" s="680"/>
      <c r="B137" s="685"/>
      <c r="C137" s="671" t="e">
        <f>VLOOKUP(C135,'Course List (program)'!$G$2:$L$100,3,FALSE)</f>
        <v>#N/A</v>
      </c>
      <c r="D137" s="671" t="e">
        <f>VLOOKUP(D135,'Course List (program)'!$G$2:$L$100,3,FALSE)</f>
        <v>#N/A</v>
      </c>
      <c r="E137" s="671" t="e">
        <f>VLOOKUP(E135,'Course List (program)'!$G$2:$L$100,3,FALSE)</f>
        <v>#N/A</v>
      </c>
      <c r="F137" s="671" t="e">
        <f>VLOOKUP(F135,'Course List (program)'!$G$2:$L$100,3,FALSE)</f>
        <v>#N/A</v>
      </c>
      <c r="G137" s="671" t="e">
        <f>VLOOKUP(G135,'Course List (program)'!$G$2:$L$100,3,FALSE)</f>
        <v>#N/A</v>
      </c>
      <c r="H137" s="680"/>
      <c r="I137" s="685"/>
      <c r="J137" s="671" t="e">
        <f>VLOOKUP(J135,'Course List (program)'!$G$2:$L$100,3,FALSE)</f>
        <v>#N/A</v>
      </c>
      <c r="K137" s="671" t="e">
        <f>VLOOKUP(K135,'Course List (program)'!$G$2:$L$100,3,FALSE)</f>
        <v>#N/A</v>
      </c>
      <c r="L137" s="671" t="e">
        <f>VLOOKUP(L135,'Course List (program)'!$G$2:$L$100,3,FALSE)</f>
        <v>#N/A</v>
      </c>
      <c r="M137" s="671" t="e">
        <f>VLOOKUP(M135,'Course List (program)'!$G$2:$L$100,3,FALSE)</f>
        <v>#N/A</v>
      </c>
      <c r="N137" s="673" t="e">
        <f>VLOOKUP(N135,'Course List (program)'!$G$2:$L$100,3,FALSE)</f>
        <v>#N/A</v>
      </c>
    </row>
    <row r="138" spans="1:28" ht="20.100000000000001" customHeight="1" x14ac:dyDescent="0.35">
      <c r="A138" s="680"/>
      <c r="B138" s="685"/>
      <c r="C138" s="672" t="e">
        <f>VLOOKUP(C135,'Course List (program)'!$G$2:$L$100,6,FALSE)</f>
        <v>#N/A</v>
      </c>
      <c r="D138" s="672" t="e">
        <f>VLOOKUP(D135,'Course List (program)'!$G$2:$L$100,6,FALSE)</f>
        <v>#N/A</v>
      </c>
      <c r="E138" s="672" t="e">
        <f>VLOOKUP(E135,'Course List (program)'!$G$2:$L$100,6,FALSE)</f>
        <v>#N/A</v>
      </c>
      <c r="F138" s="672" t="e">
        <f>VLOOKUP(F135,'Course List (program)'!$G$2:$L$100,6,FALSE)</f>
        <v>#N/A</v>
      </c>
      <c r="G138" s="672" t="e">
        <f>VLOOKUP(G135,'Course List (program)'!$G$2:$L$100,6,FALSE)</f>
        <v>#N/A</v>
      </c>
      <c r="H138" s="680"/>
      <c r="I138" s="685"/>
      <c r="J138" s="672" t="e">
        <f>VLOOKUP(J135,'Course List (program)'!$G$2:$L$100,6,FALSE)</f>
        <v>#N/A</v>
      </c>
      <c r="K138" s="672" t="e">
        <f>VLOOKUP(K135,'Course List (program)'!$G$2:$L$100,6,FALSE)</f>
        <v>#N/A</v>
      </c>
      <c r="L138" s="672" t="e">
        <f>VLOOKUP(L135,'Course List (program)'!$G$2:$L$100,6,FALSE)</f>
        <v>#N/A</v>
      </c>
      <c r="M138" s="672" t="e">
        <f>VLOOKUP(M135,'Course List (program)'!$G$2:$L$100,6,FALSE)</f>
        <v>#N/A</v>
      </c>
      <c r="N138" s="674" t="e">
        <f>VLOOKUP(N135,'Course List (program)'!$G$2:$L$100,6,FALSE)</f>
        <v>#N/A</v>
      </c>
    </row>
    <row r="139" spans="1:28" s="693" customFormat="1" ht="20.100000000000001" customHeight="1" x14ac:dyDescent="0.35">
      <c r="A139" s="689">
        <v>0.45833333333333331</v>
      </c>
      <c r="B139" s="690">
        <v>3</v>
      </c>
      <c r="C139" s="691">
        <f>Section4Draft!E75</f>
        <v>0</v>
      </c>
      <c r="D139" s="691">
        <f>Section4Draft!F75</f>
        <v>0</v>
      </c>
      <c r="E139" s="691">
        <f>Section4Draft!G75</f>
        <v>0</v>
      </c>
      <c r="F139" s="691">
        <f>Section4Draft!H75</f>
        <v>0</v>
      </c>
      <c r="G139" s="691">
        <f>Section4Draft!I75</f>
        <v>0</v>
      </c>
      <c r="H139" s="689">
        <v>0.45833333333333331</v>
      </c>
      <c r="I139" s="690">
        <v>3</v>
      </c>
      <c r="J139" s="691">
        <f>Section4Draft!L75</f>
        <v>0</v>
      </c>
      <c r="K139" s="691">
        <f>Section4Draft!M75</f>
        <v>0</v>
      </c>
      <c r="L139" s="691">
        <f>Section4Draft!N75</f>
        <v>0</v>
      </c>
      <c r="M139" s="691">
        <f>Section4Draft!O75</f>
        <v>0</v>
      </c>
      <c r="N139" s="692">
        <f>Section4Draft!P75</f>
        <v>0</v>
      </c>
    </row>
    <row r="140" spans="1:28" ht="20.100000000000001" customHeight="1" x14ac:dyDescent="0.35">
      <c r="A140" s="679"/>
      <c r="B140" s="686"/>
      <c r="C140" s="671" t="e">
        <f>VLOOKUP(C139,'Course List (program)'!$G$2:$L$100,2,FALSE)</f>
        <v>#N/A</v>
      </c>
      <c r="D140" s="671" t="e">
        <f>VLOOKUP(D139,'Course List (program)'!$G$2:$L$100,2,FALSE)</f>
        <v>#N/A</v>
      </c>
      <c r="E140" s="671" t="e">
        <f>VLOOKUP(E139,'Course List (program)'!$G$2:$L$100,2,FALSE)</f>
        <v>#N/A</v>
      </c>
      <c r="F140" s="671" t="e">
        <f>VLOOKUP(F139,'Course List (program)'!$G$2:$L$100,2,FALSE)</f>
        <v>#N/A</v>
      </c>
      <c r="G140" s="671" t="e">
        <f>VLOOKUP(G139,'Course List (program)'!$G$2:$L$100,2,FALSE)</f>
        <v>#N/A</v>
      </c>
      <c r="H140" s="679"/>
      <c r="I140" s="686"/>
      <c r="J140" s="671" t="e">
        <f>VLOOKUP(J139,'Course List (program)'!$G$2:$L$100,2,FALSE)</f>
        <v>#N/A</v>
      </c>
      <c r="K140" s="671" t="e">
        <f>VLOOKUP(K139,'Course List (program)'!$G$2:$L$100,2,FALSE)</f>
        <v>#N/A</v>
      </c>
      <c r="L140" s="671" t="e">
        <f>VLOOKUP(L139,'Course List (program)'!$G$2:$L$100,2,FALSE)</f>
        <v>#N/A</v>
      </c>
      <c r="M140" s="671" t="e">
        <f>VLOOKUP(M139,'Course List (program)'!$G$2:$L$100,2,FALSE)</f>
        <v>#N/A</v>
      </c>
      <c r="N140" s="673" t="e">
        <f>VLOOKUP(N139,'Course List (program)'!$G$2:$L$100,2,FALSE)</f>
        <v>#N/A</v>
      </c>
    </row>
    <row r="141" spans="1:28" ht="20.100000000000001" customHeight="1" x14ac:dyDescent="0.35">
      <c r="A141" s="680"/>
      <c r="B141" s="685"/>
      <c r="C141" s="671" t="e">
        <f>VLOOKUP(C139,'Course List (program)'!$G$2:$L$100,3,FALSE)</f>
        <v>#N/A</v>
      </c>
      <c r="D141" s="671" t="e">
        <f>VLOOKUP(D139,'Course List (program)'!$G$2:$L$100,3,FALSE)</f>
        <v>#N/A</v>
      </c>
      <c r="E141" s="671" t="e">
        <f>VLOOKUP(E139,'Course List (program)'!$G$2:$L$100,3,FALSE)</f>
        <v>#N/A</v>
      </c>
      <c r="F141" s="671" t="e">
        <f>VLOOKUP(F139,'Course List (program)'!$G$2:$L$100,3,FALSE)</f>
        <v>#N/A</v>
      </c>
      <c r="G141" s="671" t="e">
        <f>VLOOKUP(G139,'Course List (program)'!$G$2:$L$100,3,FALSE)</f>
        <v>#N/A</v>
      </c>
      <c r="H141" s="680"/>
      <c r="I141" s="685"/>
      <c r="J141" s="671" t="e">
        <f>VLOOKUP(J139,'Course List (program)'!$G$2:$L$100,3,FALSE)</f>
        <v>#N/A</v>
      </c>
      <c r="K141" s="671" t="e">
        <f>VLOOKUP(K139,'Course List (program)'!$G$2:$L$100,3,FALSE)</f>
        <v>#N/A</v>
      </c>
      <c r="L141" s="671" t="e">
        <f>VLOOKUP(L139,'Course List (program)'!$G$2:$L$100,3,FALSE)</f>
        <v>#N/A</v>
      </c>
      <c r="M141" s="671" t="e">
        <f>VLOOKUP(M139,'Course List (program)'!$G$2:$L$100,3,FALSE)</f>
        <v>#N/A</v>
      </c>
      <c r="N141" s="673" t="e">
        <f>VLOOKUP(N139,'Course List (program)'!$G$2:$L$100,3,FALSE)</f>
        <v>#N/A</v>
      </c>
    </row>
    <row r="142" spans="1:28" ht="20.100000000000001" customHeight="1" x14ac:dyDescent="0.35">
      <c r="A142" s="680"/>
      <c r="B142" s="685"/>
      <c r="C142" s="672" t="e">
        <f>VLOOKUP(C139,'Course List (program)'!$G$2:$L$100,6,FALSE)</f>
        <v>#N/A</v>
      </c>
      <c r="D142" s="672" t="e">
        <f>VLOOKUP(D139,'Course List (program)'!$G$2:$L$100,6,FALSE)</f>
        <v>#N/A</v>
      </c>
      <c r="E142" s="672" t="e">
        <f>VLOOKUP(E139,'Course List (program)'!$G$2:$L$100,6,FALSE)</f>
        <v>#N/A</v>
      </c>
      <c r="F142" s="672" t="e">
        <f>VLOOKUP(F139,'Course List (program)'!$G$2:$L$100,6,FALSE)</f>
        <v>#N/A</v>
      </c>
      <c r="G142" s="672" t="e">
        <f>VLOOKUP(G139,'Course List (program)'!$G$2:$L$100,6,FALSE)</f>
        <v>#N/A</v>
      </c>
      <c r="H142" s="680"/>
      <c r="I142" s="685"/>
      <c r="J142" s="672" t="e">
        <f>VLOOKUP(J139,'Course List (program)'!$G$2:$L$100,6,FALSE)</f>
        <v>#N/A</v>
      </c>
      <c r="K142" s="672" t="e">
        <f>VLOOKUP(K139,'Course List (program)'!$G$2:$L$100,6,FALSE)</f>
        <v>#N/A</v>
      </c>
      <c r="L142" s="672" t="e">
        <f>VLOOKUP(L139,'Course List (program)'!$G$2:$L$100,6,FALSE)</f>
        <v>#N/A</v>
      </c>
      <c r="M142" s="672" t="e">
        <f>VLOOKUP(M139,'Course List (program)'!$G$2:$L$100,6,FALSE)</f>
        <v>#N/A</v>
      </c>
      <c r="N142" s="674" t="e">
        <f>VLOOKUP(N139,'Course List (program)'!$G$2:$L$100,6,FALSE)</f>
        <v>#N/A</v>
      </c>
    </row>
    <row r="143" spans="1:28" s="693" customFormat="1" ht="20.100000000000001" customHeight="1" x14ac:dyDescent="0.35">
      <c r="A143" s="689">
        <v>0.5</v>
      </c>
      <c r="B143" s="690">
        <v>4</v>
      </c>
      <c r="C143" s="691">
        <f>Section4Draft!E77</f>
        <v>0</v>
      </c>
      <c r="D143" s="691">
        <f>Section4Draft!F77</f>
        <v>0</v>
      </c>
      <c r="E143" s="691">
        <f>Section4Draft!G77</f>
        <v>0</v>
      </c>
      <c r="F143" s="691">
        <f>Section4Draft!H77</f>
        <v>0</v>
      </c>
      <c r="G143" s="691">
        <f>Section4Draft!I77</f>
        <v>0</v>
      </c>
      <c r="H143" s="689">
        <v>0.5</v>
      </c>
      <c r="I143" s="690">
        <v>4</v>
      </c>
      <c r="J143" s="691">
        <f>Section4Draft!L77</f>
        <v>0</v>
      </c>
      <c r="K143" s="691">
        <f>Section4Draft!M77</f>
        <v>0</v>
      </c>
      <c r="L143" s="691">
        <f>Section4Draft!N77</f>
        <v>0</v>
      </c>
      <c r="M143" s="691">
        <f>Section4Draft!O77</f>
        <v>0</v>
      </c>
      <c r="N143" s="692">
        <f>Section4Draft!P77</f>
        <v>0</v>
      </c>
    </row>
    <row r="144" spans="1:28" ht="20.100000000000001" customHeight="1" x14ac:dyDescent="0.35">
      <c r="A144" s="679"/>
      <c r="B144" s="686"/>
      <c r="C144" s="671" t="e">
        <f>VLOOKUP(C143,'Course List (program)'!$G$2:$L$100,2,FALSE)</f>
        <v>#N/A</v>
      </c>
      <c r="D144" s="671" t="e">
        <f>VLOOKUP(D143,'Course List (program)'!$G$2:$L$100,2,FALSE)</f>
        <v>#N/A</v>
      </c>
      <c r="E144" s="671" t="e">
        <f>VLOOKUP(E143,'Course List (program)'!$G$2:$L$100,2,FALSE)</f>
        <v>#N/A</v>
      </c>
      <c r="F144" s="671" t="e">
        <f>VLOOKUP(F143,'Course List (program)'!$G$2:$L$100,2,FALSE)</f>
        <v>#N/A</v>
      </c>
      <c r="G144" s="671" t="e">
        <f>VLOOKUP(G143,'Course List (program)'!$G$2:$L$100,2,FALSE)</f>
        <v>#N/A</v>
      </c>
      <c r="H144" s="679"/>
      <c r="I144" s="686"/>
      <c r="J144" s="671" t="e">
        <f>VLOOKUP(J143,'Course List (program)'!$G$2:$L$100,2,FALSE)</f>
        <v>#N/A</v>
      </c>
      <c r="K144" s="671" t="e">
        <f>VLOOKUP(K143,'Course List (program)'!$G$2:$L$100,2,FALSE)</f>
        <v>#N/A</v>
      </c>
      <c r="L144" s="671" t="e">
        <f>VLOOKUP(L143,'Course List (program)'!$G$2:$L$100,2,FALSE)</f>
        <v>#N/A</v>
      </c>
      <c r="M144" s="671" t="e">
        <f>VLOOKUP(M143,'Course List (program)'!$G$2:$L$100,2,FALSE)</f>
        <v>#N/A</v>
      </c>
      <c r="N144" s="673" t="e">
        <f>VLOOKUP(N143,'Course List (program)'!$G$2:$L$100,2,FALSE)</f>
        <v>#N/A</v>
      </c>
    </row>
    <row r="145" spans="1:14" ht="20.100000000000001" customHeight="1" x14ac:dyDescent="0.35">
      <c r="A145" s="680"/>
      <c r="B145" s="685"/>
      <c r="C145" s="671" t="e">
        <f>VLOOKUP(C143,'Course List (program)'!$G$2:$L$100,3,FALSE)</f>
        <v>#N/A</v>
      </c>
      <c r="D145" s="671" t="e">
        <f>VLOOKUP(D143,'Course List (program)'!$G$2:$L$100,3,FALSE)</f>
        <v>#N/A</v>
      </c>
      <c r="E145" s="671" t="e">
        <f>VLOOKUP(E143,'Course List (program)'!$G$2:$L$100,3,FALSE)</f>
        <v>#N/A</v>
      </c>
      <c r="F145" s="671" t="e">
        <f>VLOOKUP(F143,'Course List (program)'!$G$2:$L$100,3,FALSE)</f>
        <v>#N/A</v>
      </c>
      <c r="G145" s="671" t="e">
        <f>VLOOKUP(G143,'Course List (program)'!$G$2:$L$100,3,FALSE)</f>
        <v>#N/A</v>
      </c>
      <c r="H145" s="680"/>
      <c r="I145" s="685"/>
      <c r="J145" s="671" t="e">
        <f>VLOOKUP(J143,'Course List (program)'!$G$2:$L$100,3,FALSE)</f>
        <v>#N/A</v>
      </c>
      <c r="K145" s="671" t="e">
        <f>VLOOKUP(K143,'Course List (program)'!$G$2:$L$100,3,FALSE)</f>
        <v>#N/A</v>
      </c>
      <c r="L145" s="671" t="e">
        <f>VLOOKUP(L143,'Course List (program)'!$G$2:$L$100,3,FALSE)</f>
        <v>#N/A</v>
      </c>
      <c r="M145" s="671" t="e">
        <f>VLOOKUP(M143,'Course List (program)'!$G$2:$L$100,3,FALSE)</f>
        <v>#N/A</v>
      </c>
      <c r="N145" s="673" t="e">
        <f>VLOOKUP(N143,'Course List (program)'!$G$2:$L$100,3,FALSE)</f>
        <v>#N/A</v>
      </c>
    </row>
    <row r="146" spans="1:14" ht="20.100000000000001" customHeight="1" x14ac:dyDescent="0.35">
      <c r="A146" s="680"/>
      <c r="B146" s="685"/>
      <c r="C146" s="672" t="e">
        <f>VLOOKUP(C143,'Course List (program)'!$G$2:$L$100,6,FALSE)</f>
        <v>#N/A</v>
      </c>
      <c r="D146" s="672" t="e">
        <f>VLOOKUP(D143,'Course List (program)'!$G$2:$L$100,6,FALSE)</f>
        <v>#N/A</v>
      </c>
      <c r="E146" s="672" t="e">
        <f>VLOOKUP(E143,'Course List (program)'!$G$2:$L$100,6,FALSE)</f>
        <v>#N/A</v>
      </c>
      <c r="F146" s="672" t="e">
        <f>VLOOKUP(F143,'Course List (program)'!$G$2:$L$100,6,FALSE)</f>
        <v>#N/A</v>
      </c>
      <c r="G146" s="672" t="e">
        <f>VLOOKUP(G143,'Course List (program)'!$G$2:$L$100,6,FALSE)</f>
        <v>#N/A</v>
      </c>
      <c r="H146" s="680"/>
      <c r="I146" s="685"/>
      <c r="J146" s="672" t="e">
        <f>VLOOKUP(J143,'Course List (program)'!$G$2:$L$100,6,FALSE)</f>
        <v>#N/A</v>
      </c>
      <c r="K146" s="672" t="e">
        <f>VLOOKUP(K143,'Course List (program)'!$G$2:$L$100,6,FALSE)</f>
        <v>#N/A</v>
      </c>
      <c r="L146" s="672" t="e">
        <f>VLOOKUP(L143,'Course List (program)'!$G$2:$L$100,6,FALSE)</f>
        <v>#N/A</v>
      </c>
      <c r="M146" s="672" t="e">
        <f>VLOOKUP(M143,'Course List (program)'!$G$2:$L$100,6,FALSE)</f>
        <v>#N/A</v>
      </c>
      <c r="N146" s="674" t="e">
        <f>VLOOKUP(N143,'Course List (program)'!$G$2:$L$100,6,FALSE)</f>
        <v>#N/A</v>
      </c>
    </row>
    <row r="147" spans="1:14" s="693" customFormat="1" ht="20.100000000000001" customHeight="1" x14ac:dyDescent="0.35">
      <c r="A147" s="695">
        <v>0.54166666666666663</v>
      </c>
      <c r="B147" s="696">
        <v>5</v>
      </c>
      <c r="C147" s="691">
        <f>Section4Draft!E79</f>
        <v>0</v>
      </c>
      <c r="D147" s="691">
        <f>Section4Draft!F79</f>
        <v>0</v>
      </c>
      <c r="E147" s="691">
        <f>Section4Draft!G79</f>
        <v>0</v>
      </c>
      <c r="F147" s="691">
        <f>Section4Draft!H79</f>
        <v>0</v>
      </c>
      <c r="G147" s="691">
        <f>Section4Draft!I79</f>
        <v>0</v>
      </c>
      <c r="H147" s="695">
        <v>0.54166666666666663</v>
      </c>
      <c r="I147" s="696">
        <v>5</v>
      </c>
      <c r="J147" s="691">
        <f>Section4Draft!L79</f>
        <v>0</v>
      </c>
      <c r="K147" s="691">
        <f>Section4Draft!M79</f>
        <v>0</v>
      </c>
      <c r="L147" s="691">
        <f>Section4Draft!N79</f>
        <v>0</v>
      </c>
      <c r="M147" s="691">
        <f>Section4Draft!O79</f>
        <v>0</v>
      </c>
      <c r="N147" s="692">
        <f>Section4Draft!P79</f>
        <v>0</v>
      </c>
    </row>
    <row r="148" spans="1:14" ht="20.100000000000001" customHeight="1" x14ac:dyDescent="0.35">
      <c r="A148" s="679"/>
      <c r="B148" s="686"/>
      <c r="C148" s="671" t="e">
        <f>VLOOKUP(C147,'Course List (program)'!$G$2:$L$100,2,FALSE)</f>
        <v>#N/A</v>
      </c>
      <c r="D148" s="671" t="e">
        <f>VLOOKUP(D147,'Course List (program)'!$G$2:$L$100,2,FALSE)</f>
        <v>#N/A</v>
      </c>
      <c r="E148" s="671" t="e">
        <f>VLOOKUP(E147,'Course List (program)'!$G$2:$L$100,2,FALSE)</f>
        <v>#N/A</v>
      </c>
      <c r="F148" s="671" t="e">
        <f>VLOOKUP(F147,'Course List (program)'!$G$2:$L$100,2,FALSE)</f>
        <v>#N/A</v>
      </c>
      <c r="G148" s="671" t="e">
        <f>VLOOKUP(G147,'Course List (program)'!$G$2:$L$100,2,FALSE)</f>
        <v>#N/A</v>
      </c>
      <c r="H148" s="679"/>
      <c r="I148" s="686"/>
      <c r="J148" s="671" t="e">
        <f>VLOOKUP(J147,'Course List (program)'!$G$2:$L$100,2,FALSE)</f>
        <v>#N/A</v>
      </c>
      <c r="K148" s="671" t="e">
        <f>VLOOKUP(K147,'Course List (program)'!$G$2:$L$100,2,FALSE)</f>
        <v>#N/A</v>
      </c>
      <c r="L148" s="671" t="e">
        <f>VLOOKUP(L147,'Course List (program)'!$G$2:$L$100,2,FALSE)</f>
        <v>#N/A</v>
      </c>
      <c r="M148" s="671" t="e">
        <f>VLOOKUP(M147,'Course List (program)'!$G$2:$L$100,2,FALSE)</f>
        <v>#N/A</v>
      </c>
      <c r="N148" s="673" t="e">
        <f>VLOOKUP(N147,'Course List (program)'!$G$2:$L$100,2,FALSE)</f>
        <v>#N/A</v>
      </c>
    </row>
    <row r="149" spans="1:14" ht="20.100000000000001" customHeight="1" x14ac:dyDescent="0.35">
      <c r="A149" s="680"/>
      <c r="B149" s="685"/>
      <c r="C149" s="671" t="e">
        <f>VLOOKUP(C147,'Course List (program)'!$G$2:$L$100,3,FALSE)</f>
        <v>#N/A</v>
      </c>
      <c r="D149" s="671" t="e">
        <f>VLOOKUP(D147,'Course List (program)'!$G$2:$L$100,3,FALSE)</f>
        <v>#N/A</v>
      </c>
      <c r="E149" s="671" t="e">
        <f>VLOOKUP(E147,'Course List (program)'!$G$2:$L$100,3,FALSE)</f>
        <v>#N/A</v>
      </c>
      <c r="F149" s="671" t="e">
        <f>VLOOKUP(F147,'Course List (program)'!$G$2:$L$100,3,FALSE)</f>
        <v>#N/A</v>
      </c>
      <c r="G149" s="671" t="e">
        <f>VLOOKUP(G147,'Course List (program)'!$G$2:$L$100,3,FALSE)</f>
        <v>#N/A</v>
      </c>
      <c r="H149" s="680"/>
      <c r="I149" s="685"/>
      <c r="J149" s="671" t="e">
        <f>VLOOKUP(J147,'Course List (program)'!$G$2:$L$100,3,FALSE)</f>
        <v>#N/A</v>
      </c>
      <c r="K149" s="671" t="e">
        <f>VLOOKUP(K147,'Course List (program)'!$G$2:$L$100,3,FALSE)</f>
        <v>#N/A</v>
      </c>
      <c r="L149" s="671" t="e">
        <f>VLOOKUP(L147,'Course List (program)'!$G$2:$L$100,3,FALSE)</f>
        <v>#N/A</v>
      </c>
      <c r="M149" s="671" t="e">
        <f>VLOOKUP(M147,'Course List (program)'!$G$2:$L$100,3,FALSE)</f>
        <v>#N/A</v>
      </c>
      <c r="N149" s="673" t="e">
        <f>VLOOKUP(N147,'Course List (program)'!$G$2:$L$100,3,FALSE)</f>
        <v>#N/A</v>
      </c>
    </row>
    <row r="150" spans="1:14" ht="20.100000000000001" customHeight="1" x14ac:dyDescent="0.35">
      <c r="A150" s="680"/>
      <c r="B150" s="685"/>
      <c r="C150" s="672" t="e">
        <f>VLOOKUP(C147,'Course List (program)'!$G$2:$L$100,6,FALSE)</f>
        <v>#N/A</v>
      </c>
      <c r="D150" s="672" t="e">
        <f>VLOOKUP(D147,'Course List (program)'!$G$2:$L$100,6,FALSE)</f>
        <v>#N/A</v>
      </c>
      <c r="E150" s="672" t="e">
        <f>VLOOKUP(E147,'Course List (program)'!$G$2:$L$100,6,FALSE)</f>
        <v>#N/A</v>
      </c>
      <c r="F150" s="672" t="e">
        <f>VLOOKUP(F147,'Course List (program)'!$G$2:$L$100,6,FALSE)</f>
        <v>#N/A</v>
      </c>
      <c r="G150" s="672" t="e">
        <f>VLOOKUP(G147,'Course List (program)'!$G$2:$L$100,6,FALSE)</f>
        <v>#N/A</v>
      </c>
      <c r="H150" s="680"/>
      <c r="I150" s="685"/>
      <c r="J150" s="672" t="e">
        <f>VLOOKUP(J147,'Course List (program)'!$G$2:$L$100,6,FALSE)</f>
        <v>#N/A</v>
      </c>
      <c r="K150" s="672" t="e">
        <f>VLOOKUP(K147,'Course List (program)'!$G$2:$L$100,6,FALSE)</f>
        <v>#N/A</v>
      </c>
      <c r="L150" s="672" t="e">
        <f>VLOOKUP(L147,'Course List (program)'!$G$2:$L$100,6,FALSE)</f>
        <v>#N/A</v>
      </c>
      <c r="M150" s="672" t="e">
        <f>VLOOKUP(M147,'Course List (program)'!$G$2:$L$100,6,FALSE)</f>
        <v>#N/A</v>
      </c>
      <c r="N150" s="674" t="e">
        <f>VLOOKUP(N147,'Course List (program)'!$G$2:$L$100,6,FALSE)</f>
        <v>#N/A</v>
      </c>
    </row>
    <row r="151" spans="1:14" s="693" customFormat="1" ht="20.100000000000001" customHeight="1" x14ac:dyDescent="0.35">
      <c r="A151" s="689">
        <v>0.58333333333333337</v>
      </c>
      <c r="B151" s="690">
        <v>6</v>
      </c>
      <c r="C151" s="691" t="str">
        <f>Section4Draft!E81</f>
        <v>ARCH 469.12</v>
      </c>
      <c r="D151" s="691">
        <f>Section4Draft!F81</f>
        <v>0</v>
      </c>
      <c r="E151" s="691">
        <f>Section4Draft!G81</f>
        <v>0</v>
      </c>
      <c r="F151" s="691">
        <f>Section4Draft!H81</f>
        <v>0</v>
      </c>
      <c r="G151" s="691">
        <f>Section4Draft!I81</f>
        <v>0</v>
      </c>
      <c r="H151" s="689">
        <v>0.58333333333333337</v>
      </c>
      <c r="I151" s="690">
        <v>6</v>
      </c>
      <c r="J151" s="691">
        <f>Section4Draft!L81</f>
        <v>0</v>
      </c>
      <c r="K151" s="691">
        <f>Section4Draft!M81</f>
        <v>0</v>
      </c>
      <c r="L151" s="691">
        <f>Section4Draft!N81</f>
        <v>0</v>
      </c>
      <c r="M151" s="691">
        <f>Section4Draft!O81</f>
        <v>0</v>
      </c>
      <c r="N151" s="692">
        <f>Section4Draft!P81</f>
        <v>0</v>
      </c>
    </row>
    <row r="152" spans="1:14" ht="20.100000000000001" customHeight="1" x14ac:dyDescent="0.35">
      <c r="A152" s="679"/>
      <c r="B152" s="686"/>
      <c r="C152" s="671" t="str">
        <f>VLOOKUP(C151,'Course List (program)'!$G$2:$L$100,2,FALSE)</f>
        <v>Residential Environment Project</v>
      </c>
      <c r="D152" s="671" t="e">
        <f>VLOOKUP(D151,'Course List (program)'!$G$2:$L$100,2,FALSE)</f>
        <v>#N/A</v>
      </c>
      <c r="E152" s="671" t="e">
        <f>VLOOKUP(E151,'Course List (program)'!$G$2:$L$100,2,FALSE)</f>
        <v>#N/A</v>
      </c>
      <c r="F152" s="671" t="e">
        <f>VLOOKUP(F151,'Course List (program)'!$G$2:$L$100,2,FALSE)</f>
        <v>#N/A</v>
      </c>
      <c r="G152" s="671" t="e">
        <f>VLOOKUP(G151,'Course List (program)'!$G$2:$L$100,2,FALSE)</f>
        <v>#N/A</v>
      </c>
      <c r="H152" s="679"/>
      <c r="I152" s="686"/>
      <c r="J152" s="671" t="e">
        <f>VLOOKUP(J151,'Course List (program)'!$G$2:$L$100,2,FALSE)</f>
        <v>#N/A</v>
      </c>
      <c r="K152" s="671" t="e">
        <f>VLOOKUP(K151,'Course List (program)'!$G$2:$L$100,2,FALSE)</f>
        <v>#N/A</v>
      </c>
      <c r="L152" s="671" t="e">
        <f>VLOOKUP(L151,'Course List (program)'!$G$2:$L$100,2,FALSE)</f>
        <v>#N/A</v>
      </c>
      <c r="M152" s="671" t="e">
        <f>VLOOKUP(M151,'Course List (program)'!$G$2:$L$100,2,FALSE)</f>
        <v>#N/A</v>
      </c>
      <c r="N152" s="673" t="e">
        <f>VLOOKUP(N151,'Course List (program)'!$G$2:$L$100,2,FALSE)</f>
        <v>#N/A</v>
      </c>
    </row>
    <row r="153" spans="1:14" ht="20.100000000000001" customHeight="1" x14ac:dyDescent="0.35">
      <c r="A153" s="680"/>
      <c r="B153" s="685"/>
      <c r="C153" s="671" t="str">
        <f>VLOOKUP(C151,'Course List (program)'!$G$2:$L$100,3,FALSE)</f>
        <v>Yrd. Doç. Dr. Hakan UZBERK</v>
      </c>
      <c r="D153" s="671" t="e">
        <f>VLOOKUP(D151,'Course List (program)'!$G$2:$L$100,3,FALSE)</f>
        <v>#N/A</v>
      </c>
      <c r="E153" s="671" t="e">
        <f>VLOOKUP(E151,'Course List (program)'!$G$2:$L$100,3,FALSE)</f>
        <v>#N/A</v>
      </c>
      <c r="F153" s="671" t="e">
        <f>VLOOKUP(F151,'Course List (program)'!$G$2:$L$100,3,FALSE)</f>
        <v>#N/A</v>
      </c>
      <c r="G153" s="671" t="e">
        <f>VLOOKUP(G151,'Course List (program)'!$G$2:$L$100,3,FALSE)</f>
        <v>#N/A</v>
      </c>
      <c r="H153" s="680"/>
      <c r="I153" s="685"/>
      <c r="J153" s="671" t="e">
        <f>VLOOKUP(J151,'Course List (program)'!$G$2:$L$100,3,FALSE)</f>
        <v>#N/A</v>
      </c>
      <c r="K153" s="671" t="e">
        <f>VLOOKUP(K151,'Course List (program)'!$G$2:$L$100,3,FALSE)</f>
        <v>#N/A</v>
      </c>
      <c r="L153" s="671" t="e">
        <f>VLOOKUP(L151,'Course List (program)'!$G$2:$L$100,3,FALSE)</f>
        <v>#N/A</v>
      </c>
      <c r="M153" s="671" t="e">
        <f>VLOOKUP(M151,'Course List (program)'!$G$2:$L$100,3,FALSE)</f>
        <v>#N/A</v>
      </c>
      <c r="N153" s="673" t="e">
        <f>VLOOKUP(N151,'Course List (program)'!$G$2:$L$100,3,FALSE)</f>
        <v>#N/A</v>
      </c>
    </row>
    <row r="154" spans="1:14" ht="20.100000000000001" customHeight="1" x14ac:dyDescent="0.35">
      <c r="A154" s="680"/>
      <c r="B154" s="685"/>
      <c r="C154" s="672">
        <f>VLOOKUP(C151,'Course List (program)'!$G$2:$L$100,6,FALSE)</f>
        <v>0</v>
      </c>
      <c r="D154" s="672" t="e">
        <f>VLOOKUP(D151,'Course List (program)'!$G$2:$L$100,6,FALSE)</f>
        <v>#N/A</v>
      </c>
      <c r="E154" s="672" t="e">
        <f>VLOOKUP(E151,'Course List (program)'!$G$2:$L$100,6,FALSE)</f>
        <v>#N/A</v>
      </c>
      <c r="F154" s="672" t="e">
        <f>VLOOKUP(F151,'Course List (program)'!$G$2:$L$100,6,FALSE)</f>
        <v>#N/A</v>
      </c>
      <c r="G154" s="672" t="e">
        <f>VLOOKUP(G151,'Course List (program)'!$G$2:$L$100,6,FALSE)</f>
        <v>#N/A</v>
      </c>
      <c r="H154" s="680"/>
      <c r="I154" s="685"/>
      <c r="J154" s="672" t="e">
        <f>VLOOKUP(J151,'Course List (program)'!$G$2:$L$100,6,FALSE)</f>
        <v>#N/A</v>
      </c>
      <c r="K154" s="672" t="e">
        <f>VLOOKUP(K151,'Course List (program)'!$G$2:$L$100,6,FALSE)</f>
        <v>#N/A</v>
      </c>
      <c r="L154" s="672" t="e">
        <f>VLOOKUP(L151,'Course List (program)'!$G$2:$L$100,6,FALSE)</f>
        <v>#N/A</v>
      </c>
      <c r="M154" s="672" t="e">
        <f>VLOOKUP(M151,'Course List (program)'!$G$2:$L$100,6,FALSE)</f>
        <v>#N/A</v>
      </c>
      <c r="N154" s="674" t="e">
        <f>VLOOKUP(N151,'Course List (program)'!$G$2:$L$100,6,FALSE)</f>
        <v>#N/A</v>
      </c>
    </row>
    <row r="155" spans="1:14" s="693" customFormat="1" ht="20.100000000000001" customHeight="1" x14ac:dyDescent="0.35">
      <c r="A155" s="689">
        <v>0.625</v>
      </c>
      <c r="B155" s="690">
        <v>7</v>
      </c>
      <c r="C155" s="691" t="str">
        <f>Section4Draft!E83</f>
        <v>ARCH 469.12</v>
      </c>
      <c r="D155" s="691">
        <f>Section4Draft!F83</f>
        <v>0</v>
      </c>
      <c r="E155" s="691">
        <f>Section4Draft!G83</f>
        <v>0</v>
      </c>
      <c r="F155" s="691">
        <f>Section4Draft!H83</f>
        <v>0</v>
      </c>
      <c r="G155" s="691">
        <f>Section4Draft!I83</f>
        <v>0</v>
      </c>
      <c r="H155" s="689">
        <v>0.625</v>
      </c>
      <c r="I155" s="690">
        <v>7</v>
      </c>
      <c r="J155" s="691">
        <f>Section4Draft!L83</f>
        <v>0</v>
      </c>
      <c r="K155" s="691">
        <f>Section4Draft!M83</f>
        <v>0</v>
      </c>
      <c r="L155" s="691">
        <f>Section4Draft!N83</f>
        <v>0</v>
      </c>
      <c r="M155" s="691">
        <f>Section4Draft!O83</f>
        <v>0</v>
      </c>
      <c r="N155" s="692">
        <f>Section4Draft!P83</f>
        <v>0</v>
      </c>
    </row>
    <row r="156" spans="1:14" ht="20.100000000000001" customHeight="1" x14ac:dyDescent="0.35">
      <c r="A156" s="679"/>
      <c r="B156" s="686"/>
      <c r="C156" s="671" t="str">
        <f>VLOOKUP(C155,'Course List (program)'!$G$2:$L$100,2,FALSE)</f>
        <v>Residential Environment Project</v>
      </c>
      <c r="D156" s="671" t="e">
        <f>VLOOKUP(D155,'Course List (program)'!$G$2:$L$100,2,FALSE)</f>
        <v>#N/A</v>
      </c>
      <c r="E156" s="671" t="e">
        <f>VLOOKUP(E155,'Course List (program)'!$G$2:$L$100,2,FALSE)</f>
        <v>#N/A</v>
      </c>
      <c r="F156" s="671" t="e">
        <f>VLOOKUP(F155,'Course List (program)'!$G$2:$L$100,2,FALSE)</f>
        <v>#N/A</v>
      </c>
      <c r="G156" s="671" t="e">
        <f>VLOOKUP(G155,'Course List (program)'!$G$2:$L$100,2,FALSE)</f>
        <v>#N/A</v>
      </c>
      <c r="H156" s="679"/>
      <c r="I156" s="686"/>
      <c r="J156" s="671" t="e">
        <f>VLOOKUP(J155,'Course List (program)'!$G$2:$L$100,2,FALSE)</f>
        <v>#N/A</v>
      </c>
      <c r="K156" s="671" t="e">
        <f>VLOOKUP(K155,'Course List (program)'!$G$2:$L$100,2,FALSE)</f>
        <v>#N/A</v>
      </c>
      <c r="L156" s="671" t="e">
        <f>VLOOKUP(L155,'Course List (program)'!$G$2:$L$100,2,FALSE)</f>
        <v>#N/A</v>
      </c>
      <c r="M156" s="671" t="e">
        <f>VLOOKUP(M155,'Course List (program)'!$G$2:$L$100,2,FALSE)</f>
        <v>#N/A</v>
      </c>
      <c r="N156" s="673" t="e">
        <f>VLOOKUP(N155,'Course List (program)'!$G$2:$L$100,2,FALSE)</f>
        <v>#N/A</v>
      </c>
    </row>
    <row r="157" spans="1:14" ht="20.100000000000001" customHeight="1" x14ac:dyDescent="0.35">
      <c r="A157" s="680"/>
      <c r="B157" s="685"/>
      <c r="C157" s="671" t="str">
        <f>VLOOKUP(C155,'Course List (program)'!$G$2:$L$100,3,FALSE)</f>
        <v>Yrd. Doç. Dr. Hakan UZBERK</v>
      </c>
      <c r="D157" s="671" t="e">
        <f>VLOOKUP(D155,'Course List (program)'!$G$2:$L$100,3,FALSE)</f>
        <v>#N/A</v>
      </c>
      <c r="E157" s="671" t="e">
        <f>VLOOKUP(E155,'Course List (program)'!$G$2:$L$100,3,FALSE)</f>
        <v>#N/A</v>
      </c>
      <c r="F157" s="671" t="e">
        <f>VLOOKUP(F155,'Course List (program)'!$G$2:$L$100,3,FALSE)</f>
        <v>#N/A</v>
      </c>
      <c r="G157" s="671" t="e">
        <f>VLOOKUP(G155,'Course List (program)'!$G$2:$L$100,3,FALSE)</f>
        <v>#N/A</v>
      </c>
      <c r="H157" s="680"/>
      <c r="I157" s="685"/>
      <c r="J157" s="671" t="e">
        <f>VLOOKUP(J155,'Course List (program)'!$G$2:$L$100,3,FALSE)</f>
        <v>#N/A</v>
      </c>
      <c r="K157" s="671" t="e">
        <f>VLOOKUP(K155,'Course List (program)'!$G$2:$L$100,3,FALSE)</f>
        <v>#N/A</v>
      </c>
      <c r="L157" s="671" t="e">
        <f>VLOOKUP(L155,'Course List (program)'!$G$2:$L$100,3,FALSE)</f>
        <v>#N/A</v>
      </c>
      <c r="M157" s="671" t="e">
        <f>VLOOKUP(M155,'Course List (program)'!$G$2:$L$100,3,FALSE)</f>
        <v>#N/A</v>
      </c>
      <c r="N157" s="673" t="e">
        <f>VLOOKUP(N155,'Course List (program)'!$G$2:$L$100,3,FALSE)</f>
        <v>#N/A</v>
      </c>
    </row>
    <row r="158" spans="1:14" ht="20.100000000000001" customHeight="1" x14ac:dyDescent="0.35">
      <c r="A158" s="680"/>
      <c r="B158" s="685"/>
      <c r="C158" s="672">
        <f>VLOOKUP(C155,'Course List (program)'!$G$2:$L$100,6,FALSE)</f>
        <v>0</v>
      </c>
      <c r="D158" s="672" t="e">
        <f>VLOOKUP(D155,'Course List (program)'!$G$2:$L$100,6,FALSE)</f>
        <v>#N/A</v>
      </c>
      <c r="E158" s="672" t="e">
        <f>VLOOKUP(E155,'Course List (program)'!$G$2:$L$100,6,FALSE)</f>
        <v>#N/A</v>
      </c>
      <c r="F158" s="672" t="e">
        <f>VLOOKUP(F155,'Course List (program)'!$G$2:$L$100,6,FALSE)</f>
        <v>#N/A</v>
      </c>
      <c r="G158" s="672" t="e">
        <f>VLOOKUP(G155,'Course List (program)'!$G$2:$L$100,6,FALSE)</f>
        <v>#N/A</v>
      </c>
      <c r="H158" s="680"/>
      <c r="I158" s="685"/>
      <c r="J158" s="672" t="e">
        <f>VLOOKUP(J155,'Course List (program)'!$G$2:$L$100,6,FALSE)</f>
        <v>#N/A</v>
      </c>
      <c r="K158" s="672" t="e">
        <f>VLOOKUP(K155,'Course List (program)'!$G$2:$L$100,6,FALSE)</f>
        <v>#N/A</v>
      </c>
      <c r="L158" s="672" t="e">
        <f>VLOOKUP(L155,'Course List (program)'!$G$2:$L$100,6,FALSE)</f>
        <v>#N/A</v>
      </c>
      <c r="M158" s="672" t="e">
        <f>VLOOKUP(M155,'Course List (program)'!$G$2:$L$100,6,FALSE)</f>
        <v>#N/A</v>
      </c>
      <c r="N158" s="674" t="e">
        <f>VLOOKUP(N155,'Course List (program)'!$G$2:$L$100,6,FALSE)</f>
        <v>#N/A</v>
      </c>
    </row>
    <row r="159" spans="1:14" s="693" customFormat="1" ht="20.100000000000001" customHeight="1" x14ac:dyDescent="0.35">
      <c r="A159" s="689">
        <v>0.66666666666666663</v>
      </c>
      <c r="B159" s="690">
        <v>8</v>
      </c>
      <c r="C159" s="691" t="str">
        <f>Section4Draft!E85</f>
        <v>ARCH 469.12</v>
      </c>
      <c r="D159" s="691">
        <f>Section4Draft!F85</f>
        <v>0</v>
      </c>
      <c r="E159" s="691">
        <f>Section4Draft!G85</f>
        <v>0</v>
      </c>
      <c r="F159" s="691">
        <f>Section4Draft!H85</f>
        <v>0</v>
      </c>
      <c r="G159" s="691">
        <f>Section4Draft!I85</f>
        <v>0</v>
      </c>
      <c r="H159" s="689">
        <v>0.66666666666666663</v>
      </c>
      <c r="I159" s="690">
        <v>8</v>
      </c>
      <c r="J159" s="691">
        <f>Section4Draft!L85</f>
        <v>0</v>
      </c>
      <c r="K159" s="691">
        <f>Section4Draft!M85</f>
        <v>0</v>
      </c>
      <c r="L159" s="691">
        <f>Section4Draft!N85</f>
        <v>0</v>
      </c>
      <c r="M159" s="691">
        <f>Section4Draft!O85</f>
        <v>0</v>
      </c>
      <c r="N159" s="692">
        <f>Section4Draft!P85</f>
        <v>0</v>
      </c>
    </row>
    <row r="160" spans="1:14" ht="20.100000000000001" customHeight="1" x14ac:dyDescent="0.35">
      <c r="A160" s="679"/>
      <c r="B160" s="686"/>
      <c r="C160" s="671" t="str">
        <f>VLOOKUP(C159,'Course List (program)'!$G$2:$L$100,2,FALSE)</f>
        <v>Residential Environment Project</v>
      </c>
      <c r="D160" s="671" t="e">
        <f>VLOOKUP(D159,'Course List (program)'!$G$2:$L$100,2,FALSE)</f>
        <v>#N/A</v>
      </c>
      <c r="E160" s="671" t="e">
        <f>VLOOKUP(E159,'Course List (program)'!$G$2:$L$100,2,FALSE)</f>
        <v>#N/A</v>
      </c>
      <c r="F160" s="671" t="e">
        <f>VLOOKUP(F159,'Course List (program)'!$G$2:$L$100,2,FALSE)</f>
        <v>#N/A</v>
      </c>
      <c r="G160" s="671" t="e">
        <f>VLOOKUP(G159,'Course List (program)'!$G$2:$L$100,2,FALSE)</f>
        <v>#N/A</v>
      </c>
      <c r="H160" s="679"/>
      <c r="I160" s="686"/>
      <c r="J160" s="671" t="e">
        <f>VLOOKUP(J159,'Course List (program)'!$G$2:$L$100,2,FALSE)</f>
        <v>#N/A</v>
      </c>
      <c r="K160" s="671" t="e">
        <f>VLOOKUP(K159,'Course List (program)'!$G$2:$L$100,2,FALSE)</f>
        <v>#N/A</v>
      </c>
      <c r="L160" s="671" t="e">
        <f>VLOOKUP(L159,'Course List (program)'!$G$2:$L$100,2,FALSE)</f>
        <v>#N/A</v>
      </c>
      <c r="M160" s="671" t="e">
        <f>VLOOKUP(M159,'Course List (program)'!$G$2:$L$100,2,FALSE)</f>
        <v>#N/A</v>
      </c>
      <c r="N160" s="673" t="e">
        <f>VLOOKUP(N159,'Course List (program)'!$G$2:$L$100,2,FALSE)</f>
        <v>#N/A</v>
      </c>
    </row>
    <row r="161" spans="1:14" ht="20.100000000000001" customHeight="1" x14ac:dyDescent="0.35">
      <c r="A161" s="680"/>
      <c r="B161" s="685"/>
      <c r="C161" s="671" t="str">
        <f>VLOOKUP(C159,'Course List (program)'!$G$2:$L$100,3,FALSE)</f>
        <v>Yrd. Doç. Dr. Hakan UZBERK</v>
      </c>
      <c r="D161" s="671" t="e">
        <f>VLOOKUP(D159,'Course List (program)'!$G$2:$L$100,3,FALSE)</f>
        <v>#N/A</v>
      </c>
      <c r="E161" s="671" t="e">
        <f>VLOOKUP(E159,'Course List (program)'!$G$2:$L$100,3,FALSE)</f>
        <v>#N/A</v>
      </c>
      <c r="F161" s="671" t="e">
        <f>VLOOKUP(F159,'Course List (program)'!$G$2:$L$100,3,FALSE)</f>
        <v>#N/A</v>
      </c>
      <c r="G161" s="671" t="e">
        <f>VLOOKUP(G159,'Course List (program)'!$G$2:$L$100,3,FALSE)</f>
        <v>#N/A</v>
      </c>
      <c r="H161" s="680"/>
      <c r="I161" s="685"/>
      <c r="J161" s="671" t="e">
        <f>VLOOKUP(J159,'Course List (program)'!$G$2:$L$100,3,FALSE)</f>
        <v>#N/A</v>
      </c>
      <c r="K161" s="671" t="e">
        <f>VLOOKUP(K159,'Course List (program)'!$G$2:$L$100,3,FALSE)</f>
        <v>#N/A</v>
      </c>
      <c r="L161" s="671" t="e">
        <f>VLOOKUP(L159,'Course List (program)'!$G$2:$L$100,3,FALSE)</f>
        <v>#N/A</v>
      </c>
      <c r="M161" s="671" t="e">
        <f>VLOOKUP(M159,'Course List (program)'!$G$2:$L$100,3,FALSE)</f>
        <v>#N/A</v>
      </c>
      <c r="N161" s="673" t="e">
        <f>VLOOKUP(N159,'Course List (program)'!$G$2:$L$100,3,FALSE)</f>
        <v>#N/A</v>
      </c>
    </row>
    <row r="162" spans="1:14" ht="20.100000000000001" customHeight="1" x14ac:dyDescent="0.35">
      <c r="A162" s="680"/>
      <c r="B162" s="685"/>
      <c r="C162" s="672">
        <f>VLOOKUP(C159,'Course List (program)'!$G$2:$L$100,6,FALSE)</f>
        <v>0</v>
      </c>
      <c r="D162" s="672" t="e">
        <f>VLOOKUP(D159,'Course List (program)'!$G$2:$L$100,6,FALSE)</f>
        <v>#N/A</v>
      </c>
      <c r="E162" s="672" t="e">
        <f>VLOOKUP(E159,'Course List (program)'!$G$2:$L$100,6,FALSE)</f>
        <v>#N/A</v>
      </c>
      <c r="F162" s="672" t="e">
        <f>VLOOKUP(F159,'Course List (program)'!$G$2:$L$100,6,FALSE)</f>
        <v>#N/A</v>
      </c>
      <c r="G162" s="672" t="e">
        <f>VLOOKUP(G159,'Course List (program)'!$G$2:$L$100,6,FALSE)</f>
        <v>#N/A</v>
      </c>
      <c r="H162" s="680"/>
      <c r="I162" s="685"/>
      <c r="J162" s="672" t="e">
        <f>VLOOKUP(J159,'Course List (program)'!$G$2:$L$100,6,FALSE)</f>
        <v>#N/A</v>
      </c>
      <c r="K162" s="672" t="e">
        <f>VLOOKUP(K159,'Course List (program)'!$G$2:$L$100,6,FALSE)</f>
        <v>#N/A</v>
      </c>
      <c r="L162" s="672" t="e">
        <f>VLOOKUP(L159,'Course List (program)'!$G$2:$L$100,6,FALSE)</f>
        <v>#N/A</v>
      </c>
      <c r="M162" s="672" t="e">
        <f>VLOOKUP(M159,'Course List (program)'!$G$2:$L$100,6,FALSE)</f>
        <v>#N/A</v>
      </c>
      <c r="N162" s="674" t="e">
        <f>VLOOKUP(N159,'Course List (program)'!$G$2:$L$100,6,FALSE)</f>
        <v>#N/A</v>
      </c>
    </row>
    <row r="163" spans="1:14" s="693" customFormat="1" ht="20.100000000000001" customHeight="1" x14ac:dyDescent="0.35">
      <c r="A163" s="689">
        <v>0.70833333333333337</v>
      </c>
      <c r="B163" s="690">
        <v>9</v>
      </c>
      <c r="C163" s="691" t="str">
        <f>Section4Draft!E87</f>
        <v>ARCH 469.12</v>
      </c>
      <c r="D163" s="691">
        <f>Section4Draft!F87</f>
        <v>0</v>
      </c>
      <c r="E163" s="691">
        <f>Section4Draft!G87</f>
        <v>0</v>
      </c>
      <c r="F163" s="691">
        <f>Section4Draft!H87</f>
        <v>0</v>
      </c>
      <c r="G163" s="691">
        <f>Section4Draft!I87</f>
        <v>0</v>
      </c>
      <c r="H163" s="689">
        <v>0.70833333333333337</v>
      </c>
      <c r="I163" s="690">
        <v>9</v>
      </c>
      <c r="J163" s="691">
        <f>Section4Draft!L87</f>
        <v>0</v>
      </c>
      <c r="K163" s="691">
        <f>Section4Draft!M87</f>
        <v>0</v>
      </c>
      <c r="L163" s="691">
        <f>Section4Draft!N87</f>
        <v>0</v>
      </c>
      <c r="M163" s="691">
        <f>Section4Draft!O87</f>
        <v>0</v>
      </c>
      <c r="N163" s="692">
        <f>Section4Draft!P87</f>
        <v>0</v>
      </c>
    </row>
    <row r="164" spans="1:14" ht="20.100000000000001" customHeight="1" x14ac:dyDescent="0.35">
      <c r="A164" s="679"/>
      <c r="B164" s="686"/>
      <c r="C164" s="671" t="str">
        <f>VLOOKUP(C163,'Course List (program)'!$G$2:$L$100,2,FALSE)</f>
        <v>Residential Environment Project</v>
      </c>
      <c r="D164" s="671" t="e">
        <f>VLOOKUP(D163,'Course List (program)'!$G$2:$L$100,2,FALSE)</f>
        <v>#N/A</v>
      </c>
      <c r="E164" s="671" t="e">
        <f>VLOOKUP(E163,'Course List (program)'!$G$2:$L$100,2,FALSE)</f>
        <v>#N/A</v>
      </c>
      <c r="F164" s="671" t="e">
        <f>VLOOKUP(F163,'Course List (program)'!$G$2:$L$100,2,FALSE)</f>
        <v>#N/A</v>
      </c>
      <c r="G164" s="671" t="e">
        <f>VLOOKUP(G163,'Course List (program)'!$G$2:$L$100,2,FALSE)</f>
        <v>#N/A</v>
      </c>
      <c r="H164" s="679"/>
      <c r="I164" s="686"/>
      <c r="J164" s="671" t="e">
        <f>VLOOKUP(J163,'Course List (program)'!$G$2:$L$100,2,FALSE)</f>
        <v>#N/A</v>
      </c>
      <c r="K164" s="671" t="e">
        <f>VLOOKUP(K163,'Course List (program)'!$G$2:$L$100,2,FALSE)</f>
        <v>#N/A</v>
      </c>
      <c r="L164" s="671" t="e">
        <f>VLOOKUP(L163,'Course List (program)'!$G$2:$L$100,2,FALSE)</f>
        <v>#N/A</v>
      </c>
      <c r="M164" s="671" t="e">
        <f>VLOOKUP(M163,'Course List (program)'!$G$2:$L$100,2,FALSE)</f>
        <v>#N/A</v>
      </c>
      <c r="N164" s="673" t="e">
        <f>VLOOKUP(N163,'Course List (program)'!$G$2:$L$100,2,FALSE)</f>
        <v>#N/A</v>
      </c>
    </row>
    <row r="165" spans="1:14" ht="20.100000000000001" customHeight="1" x14ac:dyDescent="0.35">
      <c r="A165" s="680"/>
      <c r="B165" s="685"/>
      <c r="C165" s="671" t="str">
        <f>VLOOKUP(C163,'Course List (program)'!$G$2:$L$100,3,FALSE)</f>
        <v>Yrd. Doç. Dr. Hakan UZBERK</v>
      </c>
      <c r="D165" s="671" t="e">
        <f>VLOOKUP(D163,'Course List (program)'!$G$2:$L$100,3,FALSE)</f>
        <v>#N/A</v>
      </c>
      <c r="E165" s="671" t="e">
        <f>VLOOKUP(E163,'Course List (program)'!$G$2:$L$100,3,FALSE)</f>
        <v>#N/A</v>
      </c>
      <c r="F165" s="671" t="e">
        <f>VLOOKUP(F163,'Course List (program)'!$G$2:$L$100,3,FALSE)</f>
        <v>#N/A</v>
      </c>
      <c r="G165" s="671" t="e">
        <f>VLOOKUP(G163,'Course List (program)'!$G$2:$L$100,3,FALSE)</f>
        <v>#N/A</v>
      </c>
      <c r="H165" s="680"/>
      <c r="I165" s="685"/>
      <c r="J165" s="671" t="e">
        <f>VLOOKUP(J163,'Course List (program)'!$G$2:$L$100,3,FALSE)</f>
        <v>#N/A</v>
      </c>
      <c r="K165" s="671" t="e">
        <f>VLOOKUP(K163,'Course List (program)'!$G$2:$L$100,3,FALSE)</f>
        <v>#N/A</v>
      </c>
      <c r="L165" s="671" t="e">
        <f>VLOOKUP(L163,'Course List (program)'!$G$2:$L$100,3,FALSE)</f>
        <v>#N/A</v>
      </c>
      <c r="M165" s="671" t="e">
        <f>VLOOKUP(M163,'Course List (program)'!$G$2:$L$100,3,FALSE)</f>
        <v>#N/A</v>
      </c>
      <c r="N165" s="673" t="e">
        <f>VLOOKUP(N163,'Course List (program)'!$G$2:$L$100,3,FALSE)</f>
        <v>#N/A</v>
      </c>
    </row>
    <row r="166" spans="1:14" ht="20.100000000000001" customHeight="1" x14ac:dyDescent="0.35">
      <c r="A166" s="680"/>
      <c r="B166" s="685"/>
      <c r="C166" s="672">
        <f>VLOOKUP(C163,'Course List (program)'!$G$2:$L$100,6,FALSE)</f>
        <v>0</v>
      </c>
      <c r="D166" s="672" t="e">
        <f>VLOOKUP(D163,'Course List (program)'!$G$2:$L$100,6,FALSE)</f>
        <v>#N/A</v>
      </c>
      <c r="E166" s="672" t="e">
        <f>VLOOKUP(E163,'Course List (program)'!$G$2:$L$100,6,FALSE)</f>
        <v>#N/A</v>
      </c>
      <c r="F166" s="672" t="e">
        <f>VLOOKUP(F163,'Course List (program)'!$G$2:$L$100,6,FALSE)</f>
        <v>#N/A</v>
      </c>
      <c r="G166" s="672" t="e">
        <f>VLOOKUP(G163,'Course List (program)'!$G$2:$L$100,6,FALSE)</f>
        <v>#N/A</v>
      </c>
      <c r="H166" s="680"/>
      <c r="I166" s="685"/>
      <c r="J166" s="672" t="e">
        <f>VLOOKUP(J163,'Course List (program)'!$G$2:$L$100,6,FALSE)</f>
        <v>#N/A</v>
      </c>
      <c r="K166" s="672" t="e">
        <f>VLOOKUP(K163,'Course List (program)'!$G$2:$L$100,6,FALSE)</f>
        <v>#N/A</v>
      </c>
      <c r="L166" s="672" t="e">
        <f>VLOOKUP(L163,'Course List (program)'!$G$2:$L$100,6,FALSE)</f>
        <v>#N/A</v>
      </c>
      <c r="M166" s="672" t="e">
        <f>VLOOKUP(M163,'Course List (program)'!$G$2:$L$100,6,FALSE)</f>
        <v>#N/A</v>
      </c>
      <c r="N166" s="674" t="e">
        <f>VLOOKUP(N163,'Course List (program)'!$G$2:$L$100,6,FALSE)</f>
        <v>#N/A</v>
      </c>
    </row>
    <row r="167" spans="1:14" s="693" customFormat="1" ht="20.100000000000001" customHeight="1" x14ac:dyDescent="0.35">
      <c r="A167" s="695">
        <v>0.75</v>
      </c>
      <c r="B167" s="696">
        <v>10</v>
      </c>
      <c r="C167" s="691">
        <f>Section4Draft!E89</f>
        <v>0</v>
      </c>
      <c r="D167" s="691">
        <f>Section4Draft!F89</f>
        <v>0</v>
      </c>
      <c r="E167" s="691">
        <f>Section4Draft!G89</f>
        <v>0</v>
      </c>
      <c r="F167" s="691">
        <f>Section4Draft!H89</f>
        <v>0</v>
      </c>
      <c r="G167" s="691">
        <f>Section4Draft!I89</f>
        <v>0</v>
      </c>
      <c r="H167" s="695">
        <v>0.75</v>
      </c>
      <c r="I167" s="696">
        <v>10</v>
      </c>
      <c r="J167" s="691">
        <f>Section4Draft!L89</f>
        <v>0</v>
      </c>
      <c r="K167" s="691">
        <f>Section4Draft!M89</f>
        <v>0</v>
      </c>
      <c r="L167" s="691">
        <f>Section4Draft!N89</f>
        <v>0</v>
      </c>
      <c r="M167" s="691">
        <f>Section4Draft!O89</f>
        <v>0</v>
      </c>
      <c r="N167" s="692">
        <f>Section4Draft!P89</f>
        <v>0</v>
      </c>
    </row>
    <row r="168" spans="1:14" ht="20.100000000000001" customHeight="1" x14ac:dyDescent="0.35">
      <c r="A168" s="681"/>
      <c r="B168" s="686"/>
      <c r="C168" s="671" t="e">
        <f>VLOOKUP(C167,'Course List (program)'!$G$2:$L$100,2,FALSE)</f>
        <v>#N/A</v>
      </c>
      <c r="D168" s="671" t="e">
        <f>VLOOKUP(D167,'Course List (program)'!$G$2:$L$100,2,FALSE)</f>
        <v>#N/A</v>
      </c>
      <c r="E168" s="671" t="e">
        <f>VLOOKUP(E167,'Course List (program)'!$G$2:$L$100,2,FALSE)</f>
        <v>#N/A</v>
      </c>
      <c r="F168" s="671" t="e">
        <f>VLOOKUP(F167,'Course List (program)'!$G$2:$L$100,2,FALSE)</f>
        <v>#N/A</v>
      </c>
      <c r="G168" s="671" t="e">
        <f>VLOOKUP(G167,'Course List (program)'!$G$2:$L$100,2,FALSE)</f>
        <v>#N/A</v>
      </c>
      <c r="H168" s="681"/>
      <c r="I168" s="686"/>
      <c r="J168" s="671" t="e">
        <f>VLOOKUP(J167,'Course List (program)'!$G$2:$L$100,2,FALSE)</f>
        <v>#N/A</v>
      </c>
      <c r="K168" s="671" t="e">
        <f>VLOOKUP(K167,'Course List (program)'!$G$2:$L$100,2,FALSE)</f>
        <v>#N/A</v>
      </c>
      <c r="L168" s="671" t="e">
        <f>VLOOKUP(L167,'Course List (program)'!$G$2:$L$100,2,FALSE)</f>
        <v>#N/A</v>
      </c>
      <c r="M168" s="671" t="e">
        <f>VLOOKUP(M167,'Course List (program)'!$G$2:$L$100,2,FALSE)</f>
        <v>#N/A</v>
      </c>
      <c r="N168" s="673" t="e">
        <f>VLOOKUP(N167,'Course List (program)'!$G$2:$L$100,2,FALSE)</f>
        <v>#N/A</v>
      </c>
    </row>
    <row r="169" spans="1:14" ht="20.100000000000001" customHeight="1" x14ac:dyDescent="0.35">
      <c r="A169" s="681"/>
      <c r="B169" s="686"/>
      <c r="C169" s="671" t="e">
        <f>VLOOKUP(C167,'Course List (program)'!$G$2:$L$100,3,FALSE)</f>
        <v>#N/A</v>
      </c>
      <c r="D169" s="671" t="e">
        <f>VLOOKUP(D167,'Course List (program)'!$G$2:$L$100,3,FALSE)</f>
        <v>#N/A</v>
      </c>
      <c r="E169" s="671" t="e">
        <f>VLOOKUP(E167,'Course List (program)'!$G$2:$L$100,3,FALSE)</f>
        <v>#N/A</v>
      </c>
      <c r="F169" s="671" t="e">
        <f>VLOOKUP(F167,'Course List (program)'!$G$2:$L$100,3,FALSE)</f>
        <v>#N/A</v>
      </c>
      <c r="G169" s="671" t="e">
        <f>VLOOKUP(G167,'Course List (program)'!$G$2:$L$100,3,FALSE)</f>
        <v>#N/A</v>
      </c>
      <c r="H169" s="681"/>
      <c r="I169" s="686"/>
      <c r="J169" s="671" t="e">
        <f>VLOOKUP(J167,'Course List (program)'!$G$2:$L$100,3,FALSE)</f>
        <v>#N/A</v>
      </c>
      <c r="K169" s="671" t="e">
        <f>VLOOKUP(K167,'Course List (program)'!$G$2:$L$100,3,FALSE)</f>
        <v>#N/A</v>
      </c>
      <c r="L169" s="671" t="e">
        <f>VLOOKUP(L167,'Course List (program)'!$G$2:$L$100,3,FALSE)</f>
        <v>#N/A</v>
      </c>
      <c r="M169" s="671" t="e">
        <f>VLOOKUP(M167,'Course List (program)'!$G$2:$L$100,3,FALSE)</f>
        <v>#N/A</v>
      </c>
      <c r="N169" s="673" t="e">
        <f>VLOOKUP(N167,'Course List (program)'!$G$2:$L$100,3,FALSE)</f>
        <v>#N/A</v>
      </c>
    </row>
    <row r="170" spans="1:14" ht="20.100000000000001" customHeight="1" thickBot="1" x14ac:dyDescent="0.4">
      <c r="A170" s="682"/>
      <c r="B170" s="687"/>
      <c r="C170" s="675" t="e">
        <f>VLOOKUP(C167,'Course List (program)'!$G$2:$L$100,6,FALSE)</f>
        <v>#N/A</v>
      </c>
      <c r="D170" s="675" t="e">
        <f>VLOOKUP(D167,'Course List (program)'!$G$2:$L$100,6,FALSE)</f>
        <v>#N/A</v>
      </c>
      <c r="E170" s="675" t="e">
        <f>VLOOKUP(E167,'Course List (program)'!$G$2:$L$100,6,FALSE)</f>
        <v>#N/A</v>
      </c>
      <c r="F170" s="675" t="e">
        <f>VLOOKUP(F167,'Course List (program)'!$G$2:$L$100,6,FALSE)</f>
        <v>#N/A</v>
      </c>
      <c r="G170" s="675" t="e">
        <f>VLOOKUP(G167,'Course List (program)'!$G$2:$L$100,6,FALSE)</f>
        <v>#N/A</v>
      </c>
      <c r="H170" s="682"/>
      <c r="I170" s="687"/>
      <c r="J170" s="675" t="e">
        <f>VLOOKUP(J167,'Course List (program)'!$G$2:$L$100,6,FALSE)</f>
        <v>#N/A</v>
      </c>
      <c r="K170" s="675" t="e">
        <f>VLOOKUP(K167,'Course List (program)'!$G$2:$L$100,6,FALSE)</f>
        <v>#N/A</v>
      </c>
      <c r="L170" s="675" t="e">
        <f>VLOOKUP(L167,'Course List (program)'!$G$2:$L$100,6,FALSE)</f>
        <v>#N/A</v>
      </c>
      <c r="M170" s="675" t="e">
        <f>VLOOKUP(M167,'Course List (program)'!$G$2:$L$100,6,FALSE)</f>
        <v>#N/A</v>
      </c>
      <c r="N170" s="676" t="e">
        <f>VLOOKUP(N167,'Course List (program)'!$G$2:$L$100,6,FALSE)</f>
        <v>#N/A</v>
      </c>
    </row>
  </sheetData>
  <mergeCells count="8">
    <mergeCell ref="H87:I88"/>
    <mergeCell ref="A129:B130"/>
    <mergeCell ref="H129:I130"/>
    <mergeCell ref="A2:B3"/>
    <mergeCell ref="H2:I3"/>
    <mergeCell ref="A44:B45"/>
    <mergeCell ref="H44:I45"/>
    <mergeCell ref="A87:B88"/>
  </mergeCells>
  <phoneticPr fontId="129" type="noConversion"/>
  <conditionalFormatting sqref="C129:G132 C149:G152 J129:N132 J149:N152 C87:G90 C109:G110 J89:N90 J109:N110 C44:G45 C66:G67 J66:N67">
    <cfRule type="cellIs" dxfId="64" priority="3" stopIfTrue="1" operator="equal">
      <formula>0</formula>
    </cfRule>
  </conditionalFormatting>
  <conditionalFormatting sqref="J89:N170 J46:N85 J4:N43 C4:G43 C46:G85 C87:G170">
    <cfRule type="cellIs" dxfId="63" priority="1" stopIfTrue="1" operator="notEqual">
      <formula>0</formula>
    </cfRule>
    <cfRule type="cellIs" dxfId="62" priority="2" stopIfTrue="1" operator="equal">
      <formula>0</formula>
    </cfRule>
  </conditionalFormatting>
  <printOptions horizontalCentered="1" verticalCentered="1"/>
  <pageMargins left="0.78740157480314965" right="0.19685039370078741" top="0.19685039370078741" bottom="0.19685039370078741" header="0.51181102362204722" footer="0.51181102362204722"/>
  <pageSetup paperSize="9" scale="40" orientation="portrait" r:id="rId1"/>
  <headerFooter alignWithMargins="0"/>
  <rowBreaks count="1" manualBreakCount="1">
    <brk id="85" max="13" man="1"/>
  </rowBreaks>
  <colBreaks count="1" manualBreakCount="1">
    <brk id="7" max="168" man="1"/>
  </colBreak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indexed="17"/>
  </sheetPr>
  <dimension ref="A1:R91"/>
  <sheetViews>
    <sheetView zoomScale="25" zoomScaleNormal="25" zoomScaleSheetLayoutView="70" workbookViewId="0">
      <selection activeCell="O3" sqref="O1:O1048576"/>
    </sheetView>
  </sheetViews>
  <sheetFormatPr defaultRowHeight="12.75" x14ac:dyDescent="0.2"/>
  <cols>
    <col min="2" max="2" width="6.7109375" style="12" customWidth="1"/>
    <col min="3" max="3" width="3.7109375" customWidth="1"/>
    <col min="4" max="8" width="18.7109375" style="6" customWidth="1"/>
    <col min="9" max="9" width="6.7109375" customWidth="1"/>
    <col min="10" max="10" width="3.7109375" customWidth="1"/>
    <col min="11" max="14" width="18.7109375" style="6" customWidth="1"/>
    <col min="15" max="15" width="18.7109375" style="6" hidden="1" customWidth="1"/>
    <col min="16" max="16" width="18.7109375" customWidth="1"/>
  </cols>
  <sheetData>
    <row r="1" spans="1:18" ht="39.950000000000003" customHeight="1" thickBot="1" x14ac:dyDescent="0.85">
      <c r="A1" s="1074" t="s">
        <v>832</v>
      </c>
      <c r="B1" s="189"/>
      <c r="C1" s="189"/>
      <c r="D1" s="189"/>
      <c r="E1" s="189"/>
      <c r="F1" s="189"/>
      <c r="G1" s="190"/>
      <c r="H1" s="1075"/>
      <c r="I1" s="1076"/>
      <c r="J1" s="189"/>
      <c r="K1" s="189">
        <f>SUM(L1+1)</f>
        <v>3</v>
      </c>
      <c r="L1" s="189">
        <v>2</v>
      </c>
      <c r="M1" s="1072">
        <f ca="1">NOW()</f>
        <v>42904.800879513889</v>
      </c>
      <c r="N1" s="1072"/>
      <c r="O1" s="1072"/>
      <c r="P1" s="432"/>
      <c r="Q1" s="622"/>
      <c r="R1" s="432"/>
    </row>
    <row r="2" spans="1:18" ht="21.95" customHeight="1" x14ac:dyDescent="0.25">
      <c r="A2" s="1074"/>
      <c r="B2" s="1077" t="s">
        <v>42</v>
      </c>
      <c r="C2" s="1078"/>
      <c r="D2" s="191" t="s">
        <v>148</v>
      </c>
      <c r="E2" s="191" t="s">
        <v>149</v>
      </c>
      <c r="F2" s="191" t="s">
        <v>150</v>
      </c>
      <c r="G2" s="191" t="s">
        <v>151</v>
      </c>
      <c r="H2" s="192" t="s">
        <v>152</v>
      </c>
      <c r="I2" s="1077" t="s">
        <v>44</v>
      </c>
      <c r="J2" s="1078"/>
      <c r="K2" s="191" t="s">
        <v>148</v>
      </c>
      <c r="L2" s="191" t="s">
        <v>149</v>
      </c>
      <c r="M2" s="191" t="s">
        <v>150</v>
      </c>
      <c r="N2" s="191" t="s">
        <v>151</v>
      </c>
      <c r="O2" s="192" t="s">
        <v>152</v>
      </c>
      <c r="P2" s="432"/>
      <c r="Q2" s="623" t="s">
        <v>392</v>
      </c>
      <c r="R2" s="432"/>
    </row>
    <row r="3" spans="1:18" ht="18" customHeight="1" x14ac:dyDescent="0.25">
      <c r="A3" s="1074"/>
      <c r="B3" s="1079"/>
      <c r="C3" s="1080"/>
      <c r="D3" s="7">
        <v>1</v>
      </c>
      <c r="E3" s="7">
        <v>2</v>
      </c>
      <c r="F3" s="7">
        <v>3</v>
      </c>
      <c r="G3" s="7">
        <v>4</v>
      </c>
      <c r="H3" s="44">
        <v>5</v>
      </c>
      <c r="I3" s="1079"/>
      <c r="J3" s="1080"/>
      <c r="K3" s="7">
        <v>1</v>
      </c>
      <c r="L3" s="7">
        <v>2</v>
      </c>
      <c r="M3" s="7">
        <v>3</v>
      </c>
      <c r="N3" s="7">
        <v>4</v>
      </c>
      <c r="O3" s="44">
        <v>5</v>
      </c>
      <c r="P3" s="432"/>
      <c r="Q3" s="624" t="s">
        <v>388</v>
      </c>
      <c r="R3" s="432"/>
    </row>
    <row r="4" spans="1:18" ht="21.95" customHeight="1" x14ac:dyDescent="0.25">
      <c r="A4" s="1074"/>
      <c r="B4" s="45">
        <v>0.375</v>
      </c>
      <c r="C4" s="5">
        <v>1</v>
      </c>
      <c r="D4" s="433" t="str">
        <f>Section1Draft!E5</f>
        <v>ES 105.01</v>
      </c>
      <c r="E4" s="433" t="str">
        <f>Section1Draft!F5</f>
        <v>ARCH 143.01</v>
      </c>
      <c r="F4" s="433" t="str">
        <f>Section1Draft!G5</f>
        <v>ARCH 101.01</v>
      </c>
      <c r="G4" s="433">
        <f>Section1Draft!H5</f>
        <v>0</v>
      </c>
      <c r="H4" s="434">
        <f>Section1Draft!I5</f>
        <v>0</v>
      </c>
      <c r="I4" s="420">
        <v>0.375</v>
      </c>
      <c r="J4" s="421">
        <v>1</v>
      </c>
      <c r="K4" s="433">
        <f>Section1Draft!L5</f>
        <v>0</v>
      </c>
      <c r="L4" s="433">
        <f>Section1Draft!M5</f>
        <v>0</v>
      </c>
      <c r="M4" s="433" t="str">
        <f>Section1Draft!N5</f>
        <v>ES 106.04</v>
      </c>
      <c r="N4" s="433">
        <f>Section1Draft!O5</f>
        <v>0</v>
      </c>
      <c r="O4" s="434">
        <f>Section1Draft!P5</f>
        <v>0</v>
      </c>
      <c r="P4" s="432"/>
      <c r="Q4" s="624" t="s">
        <v>389</v>
      </c>
      <c r="R4" s="432"/>
    </row>
    <row r="5" spans="1:18" ht="21.95" customHeight="1" x14ac:dyDescent="0.25">
      <c r="A5" s="1074"/>
      <c r="B5" s="193"/>
      <c r="C5" s="194"/>
      <c r="D5" s="587" t="str">
        <f>VLOOKUP(D4,'Course List (program)'!$G$2:$L$100,Section1Program!$K$1,FALSE)</f>
        <v>Staff0</v>
      </c>
      <c r="E5" s="435" t="str">
        <f>VLOOKUP(E4,'Course List (program)'!$G$2:$L$100,$K$1,FALSE)</f>
        <v>Doç. Dr. Füsun SEZEN</v>
      </c>
      <c r="F5" s="435" t="str">
        <f>VLOOKUP(F4,'Course List (program)'!$G$2:$L$100,$K$1,FALSE)</f>
        <v>Yrd. Doç. Dr. Aslı ERGENOĞLU</v>
      </c>
      <c r="G5" s="435" t="e">
        <f>VLOOKUP(G4,'Course List (program)'!$G$2:$L$100,$K$1,FALSE)</f>
        <v>#N/A</v>
      </c>
      <c r="H5" s="436" t="e">
        <f>VLOOKUP(H4,'Course List (program)'!$G$2:$L$100,$K$1,FALSE)</f>
        <v>#N/A</v>
      </c>
      <c r="I5" s="422"/>
      <c r="J5" s="423"/>
      <c r="K5" s="435" t="e">
        <f>VLOOKUP(K4,'Course List (program)'!$G$2:$L$100,$K$1,FALSE)</f>
        <v>#N/A</v>
      </c>
      <c r="L5" s="435" t="e">
        <f>VLOOKUP(L4,'Course List (program)'!$G$2:$L$100,$K$1,FALSE)</f>
        <v>#N/A</v>
      </c>
      <c r="M5" s="435" t="str">
        <f>VLOOKUP(M4,'Course List (program)'!$G$2:$L$100,$K$1,FALSE)</f>
        <v>Staff1</v>
      </c>
      <c r="N5" s="435" t="e">
        <f>VLOOKUP(N4,'Course List (program)'!$G$2:$L$100,$K$1,FALSE)</f>
        <v>#N/A</v>
      </c>
      <c r="O5" s="436" t="e">
        <f>VLOOKUP(O4,'Course List (program)'!$G$2:$L$100,$K$1,FALSE)</f>
        <v>#N/A</v>
      </c>
      <c r="P5" s="432"/>
      <c r="Q5" s="624" t="s">
        <v>390</v>
      </c>
      <c r="R5" s="432"/>
    </row>
    <row r="6" spans="1:18" ht="21.95" customHeight="1" x14ac:dyDescent="0.25">
      <c r="A6" s="1074"/>
      <c r="B6" s="45">
        <v>0.41666666666666669</v>
      </c>
      <c r="C6" s="5">
        <v>2</v>
      </c>
      <c r="D6" s="433" t="str">
        <f>Section1Draft!E7</f>
        <v>ES 105.01</v>
      </c>
      <c r="E6" s="433" t="str">
        <f>Section1Draft!F7</f>
        <v>ARCH 143.01</v>
      </c>
      <c r="F6" s="433" t="str">
        <f>Section1Draft!G7</f>
        <v>ARCH 101.01</v>
      </c>
      <c r="G6" s="433">
        <f>Section1Draft!H7</f>
        <v>0</v>
      </c>
      <c r="H6" s="434">
        <f>Section1Draft!I7</f>
        <v>0</v>
      </c>
      <c r="I6" s="420">
        <v>0.41666666666666669</v>
      </c>
      <c r="J6" s="421">
        <v>2</v>
      </c>
      <c r="K6" s="433">
        <f>Section1Draft!L7</f>
        <v>0</v>
      </c>
      <c r="L6" s="433">
        <f>Section1Draft!M7</f>
        <v>0</v>
      </c>
      <c r="M6" s="433" t="str">
        <f>Section1Draft!N7</f>
        <v>ES 106.04</v>
      </c>
      <c r="N6" s="433">
        <f>Section1Draft!O7</f>
        <v>0</v>
      </c>
      <c r="O6" s="434">
        <f>Section1Draft!P7</f>
        <v>0</v>
      </c>
      <c r="P6" s="432"/>
      <c r="Q6" s="624" t="s">
        <v>391</v>
      </c>
      <c r="R6" s="432"/>
    </row>
    <row r="7" spans="1:18" ht="21.95" customHeight="1" x14ac:dyDescent="0.2">
      <c r="A7" s="1074"/>
      <c r="B7" s="193"/>
      <c r="C7" s="194"/>
      <c r="D7" s="435" t="str">
        <f>VLOOKUP(D6,'Course List (program)'!$G$2:$L$100,$K$1,FALSE)</f>
        <v>Staff0</v>
      </c>
      <c r="E7" s="435" t="str">
        <f>VLOOKUP(E6,'Course List (program)'!$G$2:$L$100,$K$1,FALSE)</f>
        <v>Doç. Dr. Füsun SEZEN</v>
      </c>
      <c r="F7" s="435" t="str">
        <f>VLOOKUP(F6,'Course List (program)'!$G$2:$L$100,$K$1,FALSE)</f>
        <v>Yrd. Doç. Dr. Aslı ERGENOĞLU</v>
      </c>
      <c r="G7" s="435" t="e">
        <f>VLOOKUP(G6,'Course List (program)'!$G$2:$L$100,$K$1,FALSE)</f>
        <v>#N/A</v>
      </c>
      <c r="H7" s="436" t="e">
        <f>VLOOKUP(H6,'Course List (program)'!$G$2:$L$100,$K$1,FALSE)</f>
        <v>#N/A</v>
      </c>
      <c r="I7" s="422"/>
      <c r="J7" s="423"/>
      <c r="K7" s="435" t="e">
        <f>VLOOKUP(K6,'Course List (program)'!$G$2:$L$100,$K$1,FALSE)</f>
        <v>#N/A</v>
      </c>
      <c r="L7" s="435" t="e">
        <f>VLOOKUP(L6,'Course List (program)'!$G$2:$L$100,$K$1,FALSE)</f>
        <v>#N/A</v>
      </c>
      <c r="M7" s="435" t="str">
        <f>VLOOKUP(M6,'Course List (program)'!$G$2:$L$100,$K$1,FALSE)</f>
        <v>Staff1</v>
      </c>
      <c r="N7" s="435" t="e">
        <f>VLOOKUP(N6,'Course List (program)'!$G$2:$L$100,$K$1,FALSE)</f>
        <v>#N/A</v>
      </c>
      <c r="O7" s="436" t="e">
        <f>VLOOKUP(O6,'Course List (program)'!$G$2:$L$100,$K$1,FALSE)</f>
        <v>#N/A</v>
      </c>
    </row>
    <row r="8" spans="1:18" ht="21.95" customHeight="1" x14ac:dyDescent="0.25">
      <c r="A8" s="1074"/>
      <c r="B8" s="45">
        <v>0.45833333333333331</v>
      </c>
      <c r="C8" s="5">
        <v>3</v>
      </c>
      <c r="D8" s="433">
        <f>Section1Draft!E9</f>
        <v>0</v>
      </c>
      <c r="E8" s="433" t="str">
        <f>Section1Draft!F9</f>
        <v>ARCH 143.01</v>
      </c>
      <c r="F8" s="433" t="str">
        <f>Section1Draft!G9</f>
        <v>ES 105.01</v>
      </c>
      <c r="G8" s="433">
        <f>Section1Draft!H9</f>
        <v>0</v>
      </c>
      <c r="H8" s="434">
        <f>Section1Draft!I9</f>
        <v>0</v>
      </c>
      <c r="I8" s="420">
        <v>0.45833333333333331</v>
      </c>
      <c r="J8" s="421">
        <v>3</v>
      </c>
      <c r="K8" s="433" t="str">
        <f>Section1Draft!L9</f>
        <v>MATH 153.01</v>
      </c>
      <c r="L8" s="433">
        <f>Section1Draft!M9</f>
        <v>0</v>
      </c>
      <c r="M8" s="433" t="str">
        <f>Section1Draft!N9</f>
        <v>MATH 153.01</v>
      </c>
      <c r="N8" s="433">
        <f>Section1Draft!O9</f>
        <v>0</v>
      </c>
      <c r="O8" s="434">
        <f>Section1Draft!P9</f>
        <v>0</v>
      </c>
    </row>
    <row r="9" spans="1:18" ht="21.95" customHeight="1" x14ac:dyDescent="0.2">
      <c r="A9" s="1074"/>
      <c r="B9" s="193"/>
      <c r="C9" s="194"/>
      <c r="D9" s="435" t="e">
        <f>VLOOKUP(D8,'Course List (program)'!$G$2:$L$100,$K$1,FALSE)</f>
        <v>#N/A</v>
      </c>
      <c r="E9" s="435" t="str">
        <f>VLOOKUP(E8,'Course List (program)'!$G$2:$L$100,$K$1,FALSE)</f>
        <v>Doç. Dr. Füsun SEZEN</v>
      </c>
      <c r="F9" s="435" t="str">
        <f>VLOOKUP(F8,'Course List (program)'!$G$2:$L$100,$K$1,FALSE)</f>
        <v>Staff0</v>
      </c>
      <c r="G9" s="435" t="e">
        <f>VLOOKUP(G8,'Course List (program)'!$G$2:$L$100,$K$1,FALSE)</f>
        <v>#N/A</v>
      </c>
      <c r="H9" s="436" t="e">
        <f>VLOOKUP(H8,'Course List (program)'!$G$2:$L$100,$K$1,FALSE)</f>
        <v>#N/A</v>
      </c>
      <c r="I9" s="422"/>
      <c r="J9" s="423"/>
      <c r="K9" s="435" t="str">
        <f>VLOOKUP(K8,'Course List (program)'!$G$2:$L$100,$K$1,FALSE)</f>
        <v>Doç. Dr. Ender ABADOĞLU</v>
      </c>
      <c r="L9" s="435" t="e">
        <f>VLOOKUP(L8,'Course List (program)'!$G$2:$L$100,$K$1,FALSE)</f>
        <v>#N/A</v>
      </c>
      <c r="M9" s="435" t="str">
        <f>VLOOKUP(M8,'Course List (program)'!$G$2:$L$100,$K$1,FALSE)</f>
        <v>Doç. Dr. Ender ABADOĞLU</v>
      </c>
      <c r="N9" s="435" t="e">
        <f>VLOOKUP(N8,'Course List (program)'!$G$2:$L$100,$K$1,FALSE)</f>
        <v>#N/A</v>
      </c>
      <c r="O9" s="436" t="e">
        <f>VLOOKUP(O8,'Course List (program)'!$G$2:$L$100,$K$1,FALSE)</f>
        <v>#N/A</v>
      </c>
    </row>
    <row r="10" spans="1:18" ht="21.95" customHeight="1" x14ac:dyDescent="0.25">
      <c r="A10" s="1074"/>
      <c r="B10" s="45">
        <v>0.5</v>
      </c>
      <c r="C10" s="5">
        <v>4</v>
      </c>
      <c r="D10" s="433">
        <f>Section1Draft!E11</f>
        <v>0</v>
      </c>
      <c r="E10" s="433">
        <f>Section1Draft!F11</f>
        <v>0</v>
      </c>
      <c r="F10" s="433" t="str">
        <f>Section1Draft!G11</f>
        <v>ARCH 101.11</v>
      </c>
      <c r="G10" s="433">
        <f>Section1Draft!H11</f>
        <v>0</v>
      </c>
      <c r="H10" s="434">
        <f>Section1Draft!I11</f>
        <v>0</v>
      </c>
      <c r="I10" s="420">
        <v>0.5</v>
      </c>
      <c r="J10" s="421">
        <v>4</v>
      </c>
      <c r="K10" s="433" t="str">
        <f>Section1Draft!L11</f>
        <v>MATH 153.01</v>
      </c>
      <c r="L10" s="433">
        <f>Section1Draft!M11</f>
        <v>0</v>
      </c>
      <c r="M10" s="433" t="str">
        <f>Section1Draft!N11</f>
        <v>MATH 153.01</v>
      </c>
      <c r="N10" s="433" t="str">
        <f>Section1Draft!O11</f>
        <v>ES 106.04</v>
      </c>
      <c r="O10" s="434">
        <f>Section1Draft!P11</f>
        <v>0</v>
      </c>
    </row>
    <row r="11" spans="1:18" ht="21.95" customHeight="1" x14ac:dyDescent="0.2">
      <c r="A11" s="1074"/>
      <c r="B11" s="193"/>
      <c r="C11" s="194"/>
      <c r="D11" s="435" t="e">
        <f>VLOOKUP(D10,'Course List (program)'!$G$2:$L$100,$K$1,FALSE)</f>
        <v>#N/A</v>
      </c>
      <c r="E11" s="435" t="e">
        <f>VLOOKUP(E10,'Course List (program)'!$G$2:$L$100,$K$1,FALSE)</f>
        <v>#N/A</v>
      </c>
      <c r="F11" s="435" t="str">
        <f>VLOOKUP(F10,'Course List (program)'!$G$2:$L$100,$K$1,FALSE)</f>
        <v>Yrd. Doç. Dr. Aslı ERGENOĞLU</v>
      </c>
      <c r="G11" s="435" t="e">
        <f>VLOOKUP(G10,'Course List (program)'!$G$2:$L$100,$K$1,FALSE)</f>
        <v>#N/A</v>
      </c>
      <c r="H11" s="436" t="e">
        <f>VLOOKUP(H10,'Course List (program)'!$G$2:$L$100,$K$1,FALSE)</f>
        <v>#N/A</v>
      </c>
      <c r="I11" s="422"/>
      <c r="J11" s="423"/>
      <c r="K11" s="435" t="str">
        <f>VLOOKUP(K10,'Course List (program)'!$G$2:$L$100,$K$1,FALSE)</f>
        <v>Doç. Dr. Ender ABADOĞLU</v>
      </c>
      <c r="L11" s="435" t="e">
        <f>VLOOKUP(L10,'Course List (program)'!$G$2:$L$100,$K$1,FALSE)</f>
        <v>#N/A</v>
      </c>
      <c r="M11" s="435" t="str">
        <f>VLOOKUP(M10,'Course List (program)'!$G$2:$L$100,$K$1,FALSE)</f>
        <v>Doç. Dr. Ender ABADOĞLU</v>
      </c>
      <c r="N11" s="435" t="str">
        <f>VLOOKUP(N10,'Course List (program)'!$G$2:$L$100,$K$1,FALSE)</f>
        <v>Staff1</v>
      </c>
      <c r="O11" s="436" t="e">
        <f>VLOOKUP(O10,'Course List (program)'!$G$2:$L$100,$K$1,FALSE)</f>
        <v>#N/A</v>
      </c>
    </row>
    <row r="12" spans="1:18" ht="21.95" customHeight="1" x14ac:dyDescent="0.25">
      <c r="A12" s="1074"/>
      <c r="B12" s="197">
        <v>0.54166666666666663</v>
      </c>
      <c r="C12" s="198">
        <v>5</v>
      </c>
      <c r="D12" s="433" t="str">
        <f>Section1Draft!E13</f>
        <v>HUM 101.0A</v>
      </c>
      <c r="E12" s="433">
        <f>Section1Draft!F13</f>
        <v>0</v>
      </c>
      <c r="F12" s="433" t="str">
        <f>Section1Draft!G13</f>
        <v>ARCH 101.11</v>
      </c>
      <c r="G12" s="433">
        <f>Section1Draft!H13</f>
        <v>0</v>
      </c>
      <c r="H12" s="434" t="str">
        <f>Section1Draft!I13</f>
        <v>ARCH 142.11</v>
      </c>
      <c r="I12" s="424">
        <v>0.54166666666666663</v>
      </c>
      <c r="J12" s="425">
        <v>5</v>
      </c>
      <c r="K12" s="433" t="str">
        <f>Section1Draft!L13</f>
        <v>HUM 102.0A</v>
      </c>
      <c r="L12" s="433" t="str">
        <f>Section1Draft!M13</f>
        <v>ARCH 208.11</v>
      </c>
      <c r="M12" s="433" t="str">
        <f>Section1Draft!N13</f>
        <v>ARCH 106.01</v>
      </c>
      <c r="N12" s="433" t="str">
        <f>Section1Draft!O13</f>
        <v>ARCH 112.11</v>
      </c>
      <c r="O12" s="434" t="str">
        <f>Section1Draft!P13</f>
        <v>ARCH 102.11</v>
      </c>
    </row>
    <row r="13" spans="1:18" ht="21.95" customHeight="1" x14ac:dyDescent="0.2">
      <c r="A13" s="1074"/>
      <c r="B13" s="193"/>
      <c r="C13" s="194"/>
      <c r="D13" s="435" t="str">
        <f>VLOOKUP(D12,'Course List (program)'!$G$2:$L$100,$K$1,FALSE)</f>
        <v>Rectorate1</v>
      </c>
      <c r="E13" s="435" t="e">
        <f>VLOOKUP(E12,'Course List (program)'!$G$2:$L$100,$K$1,FALSE)</f>
        <v>#N/A</v>
      </c>
      <c r="F13" s="435" t="str">
        <f>VLOOKUP(F12,'Course List (program)'!$G$2:$L$100,$K$1,FALSE)</f>
        <v>Yrd. Doç. Dr. Aslı ERGENOĞLU</v>
      </c>
      <c r="G13" s="435" t="e">
        <f>VLOOKUP(G12,'Course List (program)'!$G$2:$L$100,$K$1,FALSE)</f>
        <v>#N/A</v>
      </c>
      <c r="H13" s="436" t="str">
        <f>VLOOKUP(H12,'Course List (program)'!$G$2:$L$100,$K$1,FALSE)</f>
        <v>Öğr. Gör. Sadrettin USLU</v>
      </c>
      <c r="I13" s="422"/>
      <c r="J13" s="423"/>
      <c r="K13" s="435" t="str">
        <f>VLOOKUP(K12,'Course List (program)'!$G$2:$L$100,$K$1,FALSE)</f>
        <v>Rectorate2</v>
      </c>
      <c r="L13" s="435" t="str">
        <f>VLOOKUP(L12,'Course List (program)'!$G$2:$L$100,$K$1,FALSE)</f>
        <v>Öğr. Gör. Turan DÜNDAR</v>
      </c>
      <c r="M13" s="435" t="str">
        <f>VLOOKUP(M12,'Course List (program)'!$G$2:$L$100,$K$1,FALSE)</f>
        <v>Öğr. Gör. M. Arman GÜRAN</v>
      </c>
      <c r="N13" s="435" t="str">
        <f>VLOOKUP(N12,'Course List (program)'!$G$2:$L$100,$K$1,FALSE)</f>
        <v>Doç. Dr. Füsun SEZEN</v>
      </c>
      <c r="O13" s="436" t="str">
        <f>VLOOKUP(O12,'Course List (program)'!$G$2:$L$100,$K$1,FALSE)</f>
        <v>Prof. Dr. Ömer GÜLSEN</v>
      </c>
    </row>
    <row r="14" spans="1:18" ht="21.95" customHeight="1" x14ac:dyDescent="0.25">
      <c r="A14" s="1074"/>
      <c r="B14" s="45">
        <v>0.58333333333333337</v>
      </c>
      <c r="C14" s="5">
        <v>6</v>
      </c>
      <c r="D14" s="433" t="str">
        <f>Section1Draft!E15</f>
        <v>ARCH 103.01</v>
      </c>
      <c r="E14" s="433">
        <f>Section1Draft!F15</f>
        <v>0</v>
      </c>
      <c r="F14" s="433" t="str">
        <f>Section1Draft!G15</f>
        <v>ARCH 101.11</v>
      </c>
      <c r="G14" s="433">
        <f>Section1Draft!H15</f>
        <v>0</v>
      </c>
      <c r="H14" s="434" t="str">
        <f>Section1Draft!I15</f>
        <v>ARCH 142.11</v>
      </c>
      <c r="I14" s="420">
        <v>0.58333333333333337</v>
      </c>
      <c r="J14" s="421">
        <v>6</v>
      </c>
      <c r="K14" s="433" t="str">
        <f>Section1Draft!L15</f>
        <v>ARCH 102.01</v>
      </c>
      <c r="L14" s="433" t="str">
        <f>Section1Draft!M15</f>
        <v>ARCH 208.11</v>
      </c>
      <c r="M14" s="433" t="str">
        <f>Section1Draft!N15</f>
        <v>ARCH 106.01</v>
      </c>
      <c r="N14" s="433" t="str">
        <f>Section1Draft!O15</f>
        <v>ARCH 112.11</v>
      </c>
      <c r="O14" s="434" t="str">
        <f>Section1Draft!P15</f>
        <v>ARCH 102.11</v>
      </c>
    </row>
    <row r="15" spans="1:18" ht="21.95" customHeight="1" x14ac:dyDescent="0.2">
      <c r="A15" s="1074"/>
      <c r="B15" s="193"/>
      <c r="C15" s="194"/>
      <c r="D15" s="435" t="str">
        <f>VLOOKUP(D14,'Course List (program)'!$G$2:$L$100,$K$1,FALSE)</f>
        <v>Yrd. Doç. Dr. Kerem ERCOŞKUN</v>
      </c>
      <c r="E15" s="435" t="e">
        <f>VLOOKUP(E14,'Course List (program)'!$G$2:$L$100,$K$1,FALSE)</f>
        <v>#N/A</v>
      </c>
      <c r="F15" s="435" t="str">
        <f>VLOOKUP(F14,'Course List (program)'!$G$2:$L$100,$K$1,FALSE)</f>
        <v>Yrd. Doç. Dr. Aslı ERGENOĞLU</v>
      </c>
      <c r="G15" s="435" t="e">
        <f>VLOOKUP(G14,'Course List (program)'!$G$2:$L$100,$K$1,FALSE)</f>
        <v>#N/A</v>
      </c>
      <c r="H15" s="436" t="str">
        <f>VLOOKUP(H14,'Course List (program)'!$G$2:$L$100,$K$1,FALSE)</f>
        <v>Öğr. Gör. Sadrettin USLU</v>
      </c>
      <c r="I15" s="422"/>
      <c r="J15" s="423"/>
      <c r="K15" s="435" t="str">
        <f>VLOOKUP(K14,'Course List (program)'!$G$2:$L$100,$K$1,FALSE)</f>
        <v>Prof. Dr. Ömer GÜLSEN</v>
      </c>
      <c r="L15" s="435" t="str">
        <f>VLOOKUP(L14,'Course List (program)'!$G$2:$L$100,$K$1,FALSE)</f>
        <v>Öğr. Gör. Turan DÜNDAR</v>
      </c>
      <c r="M15" s="435" t="str">
        <f>VLOOKUP(M14,'Course List (program)'!$G$2:$L$100,$K$1,FALSE)</f>
        <v>Öğr. Gör. M. Arman GÜRAN</v>
      </c>
      <c r="N15" s="435" t="str">
        <f>VLOOKUP(N14,'Course List (program)'!$G$2:$L$100,$K$1,FALSE)</f>
        <v>Doç. Dr. Füsun SEZEN</v>
      </c>
      <c r="O15" s="436" t="str">
        <f>VLOOKUP(O14,'Course List (program)'!$G$2:$L$100,$K$1,FALSE)</f>
        <v>Prof. Dr. Ömer GÜLSEN</v>
      </c>
    </row>
    <row r="16" spans="1:18" ht="21.95" customHeight="1" x14ac:dyDescent="0.25">
      <c r="A16" s="1074"/>
      <c r="B16" s="45">
        <v>0.625</v>
      </c>
      <c r="C16" s="5">
        <v>7</v>
      </c>
      <c r="D16" s="433" t="str">
        <f>Section1Draft!E17</f>
        <v>ARCH 103.01</v>
      </c>
      <c r="E16" s="433">
        <f>Section1Draft!F17</f>
        <v>0</v>
      </c>
      <c r="F16" s="433" t="str">
        <f>Section1Draft!G17</f>
        <v>ARCH 101.11</v>
      </c>
      <c r="G16" s="433">
        <f>Section1Draft!H17</f>
        <v>0</v>
      </c>
      <c r="H16" s="434" t="str">
        <f>Section1Draft!I17</f>
        <v>ARCH 142.11</v>
      </c>
      <c r="I16" s="420">
        <v>0.625</v>
      </c>
      <c r="J16" s="421">
        <v>7</v>
      </c>
      <c r="K16" s="433" t="str">
        <f>Section1Draft!L17</f>
        <v>ARCH 102.01</v>
      </c>
      <c r="L16" s="433" t="str">
        <f>Section1Draft!M17</f>
        <v>ARCH 208.11</v>
      </c>
      <c r="M16" s="433">
        <f>Section1Draft!N17</f>
        <v>0</v>
      </c>
      <c r="N16" s="433" t="str">
        <f>Section1Draft!O17</f>
        <v>ARCH 112.11</v>
      </c>
      <c r="O16" s="434" t="str">
        <f>Section1Draft!P17</f>
        <v>ARCH 102.11</v>
      </c>
    </row>
    <row r="17" spans="1:15" ht="21.95" customHeight="1" x14ac:dyDescent="0.2">
      <c r="A17" s="1074"/>
      <c r="B17" s="193"/>
      <c r="C17" s="194"/>
      <c r="D17" s="435" t="str">
        <f>VLOOKUP(D16,'Course List (program)'!$G$2:$L$100,$K$1,FALSE)</f>
        <v>Yrd. Doç. Dr. Kerem ERCOŞKUN</v>
      </c>
      <c r="E17" s="435" t="e">
        <f>VLOOKUP(E16,'Course List (program)'!$G$2:$L$100,$K$1,FALSE)</f>
        <v>#N/A</v>
      </c>
      <c r="F17" s="435" t="str">
        <f>VLOOKUP(F16,'Course List (program)'!$G$2:$L$100,$K$1,FALSE)</f>
        <v>Yrd. Doç. Dr. Aslı ERGENOĞLU</v>
      </c>
      <c r="G17" s="435" t="e">
        <f>VLOOKUP(G16,'Course List (program)'!$G$2:$L$100,$K$1,FALSE)</f>
        <v>#N/A</v>
      </c>
      <c r="H17" s="436" t="str">
        <f>VLOOKUP(H16,'Course List (program)'!$G$2:$L$100,$K$1,FALSE)</f>
        <v>Öğr. Gör. Sadrettin USLU</v>
      </c>
      <c r="I17" s="422"/>
      <c r="J17" s="423"/>
      <c r="K17" s="435" t="str">
        <f>VLOOKUP(K16,'Course List (program)'!$G$2:$L$100,$K$1,FALSE)</f>
        <v>Prof. Dr. Ömer GÜLSEN</v>
      </c>
      <c r="L17" s="435" t="str">
        <f>VLOOKUP(L16,'Course List (program)'!$G$2:$L$100,$K$1,FALSE)</f>
        <v>Öğr. Gör. Turan DÜNDAR</v>
      </c>
      <c r="M17" s="435" t="e">
        <f>VLOOKUP(M16,'Course List (program)'!$G$2:$L$100,$K$1,FALSE)</f>
        <v>#N/A</v>
      </c>
      <c r="N17" s="435" t="str">
        <f>VLOOKUP(N16,'Course List (program)'!$G$2:$L$100,$K$1,FALSE)</f>
        <v>Doç. Dr. Füsun SEZEN</v>
      </c>
      <c r="O17" s="436" t="str">
        <f>VLOOKUP(O16,'Course List (program)'!$G$2:$L$100,$K$1,FALSE)</f>
        <v>Prof. Dr. Ömer GÜLSEN</v>
      </c>
    </row>
    <row r="18" spans="1:15" ht="21.95" customHeight="1" x14ac:dyDescent="0.25">
      <c r="A18" s="1074"/>
      <c r="B18" s="45">
        <v>0.66666666666666663</v>
      </c>
      <c r="C18" s="5">
        <v>8</v>
      </c>
      <c r="D18" s="433" t="str">
        <f>Section1Draft!E19</f>
        <v>ARCH 103.01</v>
      </c>
      <c r="E18" s="433">
        <f>Section1Draft!F19</f>
        <v>0</v>
      </c>
      <c r="F18" s="433" t="str">
        <f>Section1Draft!G19</f>
        <v>ARCH 105.01</v>
      </c>
      <c r="G18" s="433" t="str">
        <f>Section1Draft!H19</f>
        <v>HUM 101.0A</v>
      </c>
      <c r="H18" s="434" t="str">
        <f>Section1Draft!I19</f>
        <v>ARCH 142.11</v>
      </c>
      <c r="I18" s="420">
        <v>0.66666666666666663</v>
      </c>
      <c r="J18" s="421">
        <v>8</v>
      </c>
      <c r="K18" s="433">
        <f>Section1Draft!L19</f>
        <v>0</v>
      </c>
      <c r="L18" s="433" t="str">
        <f>Section1Draft!M19</f>
        <v>ARCH 208.11</v>
      </c>
      <c r="M18" s="433">
        <f>Section1Draft!N19</f>
        <v>0</v>
      </c>
      <c r="N18" s="433" t="str">
        <f>Section1Draft!O19</f>
        <v>ARCH 112.11</v>
      </c>
      <c r="O18" s="434" t="str">
        <f>Section1Draft!P19</f>
        <v>ARCH 102.11</v>
      </c>
    </row>
    <row r="19" spans="1:15" ht="21.95" customHeight="1" x14ac:dyDescent="0.2">
      <c r="A19" s="1074"/>
      <c r="B19" s="193"/>
      <c r="C19" s="194"/>
      <c r="D19" s="435" t="str">
        <f>VLOOKUP(D18,'Course List (program)'!$G$2:$L$100,$K$1,FALSE)</f>
        <v>Yrd. Doç. Dr. Kerem ERCOŞKUN</v>
      </c>
      <c r="E19" s="435" t="e">
        <f>VLOOKUP(E18,'Course List (program)'!$G$2:$L$100,$K$1,FALSE)</f>
        <v>#N/A</v>
      </c>
      <c r="F19" s="435" t="str">
        <f>VLOOKUP(F18,'Course List (program)'!$G$2:$L$100,$K$1,FALSE)</f>
        <v>Öğr. Gör. M. Arman GÜRAN</v>
      </c>
      <c r="G19" s="435" t="str">
        <f>VLOOKUP(G18,'Course List (program)'!$G$2:$L$100,$K$1,FALSE)</f>
        <v>Rectorate1</v>
      </c>
      <c r="H19" s="436" t="str">
        <f>VLOOKUP(H18,'Course List (program)'!$G$2:$L$100,$K$1,FALSE)</f>
        <v>Öğr. Gör. Sadrettin USLU</v>
      </c>
      <c r="I19" s="422"/>
      <c r="J19" s="423"/>
      <c r="K19" s="435" t="e">
        <f>VLOOKUP(K18,'Course List (program)'!$G$2:$L$100,$K$1,FALSE)</f>
        <v>#N/A</v>
      </c>
      <c r="L19" s="435" t="str">
        <f>VLOOKUP(L18,'Course List (program)'!$G$2:$L$100,$K$1,FALSE)</f>
        <v>Öğr. Gör. Turan DÜNDAR</v>
      </c>
      <c r="M19" s="435" t="e">
        <f>VLOOKUP(M18,'Course List (program)'!$G$2:$L$100,$K$1,FALSE)</f>
        <v>#N/A</v>
      </c>
      <c r="N19" s="435" t="str">
        <f>VLOOKUP(N18,'Course List (program)'!$G$2:$L$100,$K$1,FALSE)</f>
        <v>Doç. Dr. Füsun SEZEN</v>
      </c>
      <c r="O19" s="436" t="str">
        <f>VLOOKUP(O18,'Course List (program)'!$G$2:$L$100,$K$1,FALSE)</f>
        <v>Prof. Dr. Ömer GÜLSEN</v>
      </c>
    </row>
    <row r="20" spans="1:15" ht="21.95" customHeight="1" x14ac:dyDescent="0.25">
      <c r="A20" s="1074"/>
      <c r="B20" s="45">
        <v>0.70833333333333337</v>
      </c>
      <c r="C20" s="5">
        <v>9</v>
      </c>
      <c r="D20" s="433">
        <f>Section1Draft!E21</f>
        <v>0</v>
      </c>
      <c r="E20" s="433">
        <f>Section1Draft!F21</f>
        <v>0</v>
      </c>
      <c r="F20" s="433" t="str">
        <f>Section1Draft!G21</f>
        <v>ARCH 105.01</v>
      </c>
      <c r="G20" s="433" t="str">
        <f>Section1Draft!H21</f>
        <v>HUM 101.0A</v>
      </c>
      <c r="H20" s="434" t="str">
        <f>Section1Draft!I21</f>
        <v>ARCH 142.11</v>
      </c>
      <c r="I20" s="420">
        <v>0.70833333333333337</v>
      </c>
      <c r="J20" s="421">
        <v>9</v>
      </c>
      <c r="K20" s="433">
        <f>Section1Draft!L21</f>
        <v>0</v>
      </c>
      <c r="L20" s="433">
        <f>Section1Draft!M21</f>
        <v>0</v>
      </c>
      <c r="M20" s="433">
        <f>Section1Draft!N21</f>
        <v>0</v>
      </c>
      <c r="N20" s="433">
        <f>Section1Draft!O21</f>
        <v>0</v>
      </c>
      <c r="O20" s="434">
        <f>Section1Draft!P21</f>
        <v>0</v>
      </c>
    </row>
    <row r="21" spans="1:15" ht="21.95" customHeight="1" x14ac:dyDescent="0.2">
      <c r="A21" s="1074"/>
      <c r="B21" s="193"/>
      <c r="C21" s="194"/>
      <c r="D21" s="435" t="e">
        <f>VLOOKUP(D20,'Course List (program)'!$G$2:$L$100,$K$1,FALSE)</f>
        <v>#N/A</v>
      </c>
      <c r="E21" s="435" t="e">
        <f>VLOOKUP(E20,'Course List (program)'!$G$2:$L$100,$K$1,FALSE)</f>
        <v>#N/A</v>
      </c>
      <c r="F21" s="435" t="str">
        <f>VLOOKUP(F20,'Course List (program)'!$G$2:$L$100,$K$1,FALSE)</f>
        <v>Öğr. Gör. M. Arman GÜRAN</v>
      </c>
      <c r="G21" s="435" t="str">
        <f>VLOOKUP(G20,'Course List (program)'!$G$2:$L$100,$K$1,FALSE)</f>
        <v>Rectorate1</v>
      </c>
      <c r="H21" s="436" t="str">
        <f>VLOOKUP(H20,'Course List (program)'!$G$2:$L$100,$K$1,FALSE)</f>
        <v>Öğr. Gör. Sadrettin USLU</v>
      </c>
      <c r="I21" s="422"/>
      <c r="J21" s="423"/>
      <c r="K21" s="435" t="e">
        <f>VLOOKUP(K20,'Course List (program)'!$G$2:$L$100,$K$1,FALSE)</f>
        <v>#N/A</v>
      </c>
      <c r="L21" s="435" t="e">
        <f>VLOOKUP(L20,'Course List (program)'!$G$2:$L$100,$K$1,FALSE)</f>
        <v>#N/A</v>
      </c>
      <c r="M21" s="435" t="e">
        <f>VLOOKUP(M20,'Course List (program)'!$G$2:$L$100,$K$1,FALSE)</f>
        <v>#N/A</v>
      </c>
      <c r="N21" s="435" t="e">
        <f>VLOOKUP(N20,'Course List (program)'!$G$2:$L$100,$K$1,FALSE)</f>
        <v>#N/A</v>
      </c>
      <c r="O21" s="436" t="e">
        <f>VLOOKUP(O20,'Course List (program)'!$G$2:$L$100,$K$1,FALSE)</f>
        <v>#N/A</v>
      </c>
    </row>
    <row r="22" spans="1:15" ht="21.95" customHeight="1" x14ac:dyDescent="0.25">
      <c r="A22" s="1074"/>
      <c r="B22" s="197">
        <v>0.75</v>
      </c>
      <c r="C22" s="198">
        <v>10</v>
      </c>
      <c r="D22" s="433">
        <f>Section1Draft!E23</f>
        <v>0</v>
      </c>
      <c r="E22" s="433">
        <f>Section1Draft!F23</f>
        <v>0</v>
      </c>
      <c r="F22" s="433">
        <f>Section1Draft!G23</f>
        <v>0</v>
      </c>
      <c r="G22" s="433">
        <f>Section1Draft!H23</f>
        <v>0</v>
      </c>
      <c r="H22" s="434">
        <f>Section1Draft!I23</f>
        <v>0</v>
      </c>
      <c r="I22" s="424">
        <v>0.75</v>
      </c>
      <c r="J22" s="425">
        <v>10</v>
      </c>
      <c r="K22" s="433">
        <f>Section1Draft!L23</f>
        <v>0</v>
      </c>
      <c r="L22" s="433">
        <f>Section1Draft!M23</f>
        <v>0</v>
      </c>
      <c r="M22" s="433">
        <f>Section1Draft!N23</f>
        <v>0</v>
      </c>
      <c r="N22" s="433">
        <f>Section1Draft!O23</f>
        <v>0</v>
      </c>
      <c r="O22" s="434">
        <f>Section1Draft!P23</f>
        <v>0</v>
      </c>
    </row>
    <row r="23" spans="1:15" ht="21.95" customHeight="1" thickBot="1" x14ac:dyDescent="0.25">
      <c r="A23" s="1074"/>
      <c r="B23" s="195"/>
      <c r="C23" s="196"/>
      <c r="D23" s="437" t="e">
        <f>VLOOKUP(D22,'Course List (program)'!$G$2:$L$100,$K$1,FALSE)</f>
        <v>#N/A</v>
      </c>
      <c r="E23" s="437" t="e">
        <f>VLOOKUP(E22,'Course List (program)'!$G$2:$L$100,$K$1,FALSE)</f>
        <v>#N/A</v>
      </c>
      <c r="F23" s="437" t="e">
        <f>VLOOKUP(F22,'Course List (program)'!$G$2:$L$100,$K$1,FALSE)</f>
        <v>#N/A</v>
      </c>
      <c r="G23" s="437" t="e">
        <f>VLOOKUP(G22,'Course List (program)'!$G$2:$L$100,$K$1,FALSE)</f>
        <v>#N/A</v>
      </c>
      <c r="H23" s="438" t="e">
        <f>VLOOKUP(H22,'Course List (program)'!$G$2:$L$100,$K$1,FALSE)</f>
        <v>#N/A</v>
      </c>
      <c r="I23" s="426"/>
      <c r="J23" s="427"/>
      <c r="K23" s="437" t="e">
        <f>VLOOKUP(K22,'Course List (program)'!$G$2:$L$100,$K$1,FALSE)</f>
        <v>#N/A</v>
      </c>
      <c r="L23" s="437" t="e">
        <f>VLOOKUP(L22,'Course List (program)'!$G$2:$L$100,$K$1,FALSE)</f>
        <v>#N/A</v>
      </c>
      <c r="M23" s="437" t="e">
        <f>VLOOKUP(M22,'Course List (program)'!$G$2:$L$100,$K$1,FALSE)</f>
        <v>#N/A</v>
      </c>
      <c r="N23" s="437" t="e">
        <f>VLOOKUP(N22,'Course List (program)'!$G$2:$L$100,$K$1,FALSE)</f>
        <v>#N/A</v>
      </c>
      <c r="O23" s="438" t="e">
        <f>VLOOKUP(O22,'Course List (program)'!$G$2:$L$100,$K$1,FALSE)</f>
        <v>#N/A</v>
      </c>
    </row>
    <row r="24" spans="1:15" ht="21.95" customHeight="1" x14ac:dyDescent="0.2">
      <c r="A24" s="1073" t="s">
        <v>664</v>
      </c>
      <c r="B24" s="1077" t="s">
        <v>45</v>
      </c>
      <c r="C24" s="1078"/>
      <c r="D24" s="428" t="s">
        <v>148</v>
      </c>
      <c r="E24" s="428" t="s">
        <v>149</v>
      </c>
      <c r="F24" s="428" t="s">
        <v>150</v>
      </c>
      <c r="G24" s="428" t="s">
        <v>151</v>
      </c>
      <c r="H24" s="429" t="s">
        <v>152</v>
      </c>
      <c r="I24" s="1081" t="s">
        <v>46</v>
      </c>
      <c r="J24" s="1082"/>
      <c r="K24" s="428" t="s">
        <v>148</v>
      </c>
      <c r="L24" s="428" t="s">
        <v>149</v>
      </c>
      <c r="M24" s="428" t="s">
        <v>150</v>
      </c>
      <c r="N24" s="428" t="s">
        <v>151</v>
      </c>
      <c r="O24" s="429" t="s">
        <v>152</v>
      </c>
    </row>
    <row r="25" spans="1:15" ht="21.95" customHeight="1" x14ac:dyDescent="0.2">
      <c r="A25" s="1073"/>
      <c r="B25" s="1079"/>
      <c r="C25" s="1080"/>
      <c r="D25" s="430">
        <v>1</v>
      </c>
      <c r="E25" s="430">
        <v>2</v>
      </c>
      <c r="F25" s="430">
        <v>3</v>
      </c>
      <c r="G25" s="430">
        <v>4</v>
      </c>
      <c r="H25" s="431">
        <v>5</v>
      </c>
      <c r="I25" s="1083"/>
      <c r="J25" s="1084"/>
      <c r="K25" s="430">
        <v>1</v>
      </c>
      <c r="L25" s="430">
        <v>2</v>
      </c>
      <c r="M25" s="430">
        <v>3</v>
      </c>
      <c r="N25" s="430">
        <v>4</v>
      </c>
      <c r="O25" s="431">
        <v>5</v>
      </c>
    </row>
    <row r="26" spans="1:15" ht="21.95" customHeight="1" x14ac:dyDescent="0.25">
      <c r="A26" s="1073"/>
      <c r="B26" s="45">
        <v>0.375</v>
      </c>
      <c r="C26" s="5">
        <v>1</v>
      </c>
      <c r="D26" s="433" t="str">
        <f>Section1Draft!E27</f>
        <v>ARCH 251.11</v>
      </c>
      <c r="E26" s="433" t="str">
        <f>Section1Draft!F27</f>
        <v>ARCH 205.01</v>
      </c>
      <c r="F26" s="433" t="str">
        <f>Section1Draft!G27</f>
        <v>ARCH 213.11</v>
      </c>
      <c r="G26" s="433" t="str">
        <f>Section1Draft!H27</f>
        <v>ARCH 243.01</v>
      </c>
      <c r="H26" s="434">
        <f>Section1Draft!I27</f>
        <v>0</v>
      </c>
      <c r="I26" s="420">
        <v>0.375</v>
      </c>
      <c r="J26" s="421">
        <v>1</v>
      </c>
      <c r="K26" s="433" t="str">
        <f>Section1Draft!L27</f>
        <v>ARCH 252.11</v>
      </c>
      <c r="L26" s="433" t="str">
        <f>Section1Draft!M27</f>
        <v>ARCH 262.01</v>
      </c>
      <c r="M26" s="433" t="str">
        <f>Section1Draft!N27</f>
        <v>ARCH 244.01</v>
      </c>
      <c r="N26" s="433">
        <f>Section1Draft!O27</f>
        <v>0</v>
      </c>
      <c r="O26" s="434" t="str">
        <f>Section1Draft!P27</f>
        <v>ARCH 264.01</v>
      </c>
    </row>
    <row r="27" spans="1:15" ht="21.95" customHeight="1" x14ac:dyDescent="0.2">
      <c r="A27" s="1073"/>
      <c r="B27" s="193"/>
      <c r="C27" s="194"/>
      <c r="D27" s="435" t="str">
        <f>VLOOKUP(D26,'Course List (program)'!$G$2:$L$100,$K$1,FALSE)</f>
        <v>Doç. Orhan ÖZGÜNER</v>
      </c>
      <c r="E27" s="435" t="str">
        <f>VLOOKUP(E26,'Course List (program)'!$G$2:$L$100,$K$1,FALSE)</f>
        <v>Yrd. Doç. Dr. Ayşe Nur EREK</v>
      </c>
      <c r="F27" s="435" t="str">
        <f>VLOOKUP(F26,'Course List (program)'!$G$2:$L$100,$K$1,FALSE)</f>
        <v>Öğr. Gör. Gülçin SOYAK</v>
      </c>
      <c r="G27" s="435" t="str">
        <f>VLOOKUP(G26,'Course List (program)'!$G$2:$L$100,$K$1,FALSE)</f>
        <v>Prof. Dr. A. Zekiye ABALI</v>
      </c>
      <c r="H27" s="436" t="e">
        <f>VLOOKUP(H26,'Course List (program)'!$G$2:$L$100,$K$1,FALSE)</f>
        <v>#N/A</v>
      </c>
      <c r="I27" s="422"/>
      <c r="J27" s="423"/>
      <c r="K27" s="435" t="str">
        <f>VLOOKUP(K26,'Course List (program)'!$G$2:$L$100,$K$1,FALSE)</f>
        <v>Öğr. Gör. Orhun ALKAN</v>
      </c>
      <c r="L27" s="435" t="str">
        <f>VLOOKUP(L26,'Course List (program)'!$G$2:$L$100,$K$1,FALSE)</f>
        <v>Prof. Dr. Cengiz TOKLU</v>
      </c>
      <c r="M27" s="435" t="str">
        <f>VLOOKUP(M26,'Course List (program)'!$G$2:$L$100,$K$1,FALSE)</f>
        <v>Prof. Dr. A. Zekiye ABALI</v>
      </c>
      <c r="N27" s="435" t="e">
        <f>VLOOKUP(N26,'Course List (program)'!$G$2:$L$100,$K$1,FALSE)</f>
        <v>#N/A</v>
      </c>
      <c r="O27" s="436" t="str">
        <f>VLOOKUP(O26,'Course List (program)'!$G$2:$L$100,$K$1,FALSE)</f>
        <v>Öğr. Gör. Cengiz GÖKÇE</v>
      </c>
    </row>
    <row r="28" spans="1:15" ht="21.95" customHeight="1" x14ac:dyDescent="0.25">
      <c r="A28" s="1073"/>
      <c r="B28" s="45">
        <v>0.41666666666666669</v>
      </c>
      <c r="C28" s="5">
        <v>2</v>
      </c>
      <c r="D28" s="433" t="str">
        <f>Section1Draft!E29</f>
        <v>ARCH 251.11</v>
      </c>
      <c r="E28" s="433" t="str">
        <f>Section1Draft!F29</f>
        <v>ARCH 205.01</v>
      </c>
      <c r="F28" s="433" t="str">
        <f>Section1Draft!G29</f>
        <v>ARCH 213.11</v>
      </c>
      <c r="G28" s="433" t="str">
        <f>Section1Draft!H29</f>
        <v>ARCH 243.01</v>
      </c>
      <c r="H28" s="434">
        <f>Section1Draft!I29</f>
        <v>0</v>
      </c>
      <c r="I28" s="420">
        <v>0.41666666666666669</v>
      </c>
      <c r="J28" s="421">
        <v>2</v>
      </c>
      <c r="K28" s="433" t="str">
        <f>Section1Draft!L29</f>
        <v>ARCH 252.11</v>
      </c>
      <c r="L28" s="433" t="str">
        <f>Section1Draft!M29</f>
        <v>ARCH 262.01</v>
      </c>
      <c r="M28" s="433" t="str">
        <f>Section1Draft!N29</f>
        <v>ARCH 244.01</v>
      </c>
      <c r="N28" s="433">
        <f>Section1Draft!O29</f>
        <v>0</v>
      </c>
      <c r="O28" s="434" t="str">
        <f>Section1Draft!P29</f>
        <v>ARCH 264.01</v>
      </c>
    </row>
    <row r="29" spans="1:15" ht="21.95" customHeight="1" x14ac:dyDescent="0.2">
      <c r="A29" s="1073"/>
      <c r="B29" s="193"/>
      <c r="C29" s="194"/>
      <c r="D29" s="435" t="str">
        <f>VLOOKUP(D28,'Course List (program)'!$G$2:$L$100,$K$1,FALSE)</f>
        <v>Doç. Orhan ÖZGÜNER</v>
      </c>
      <c r="E29" s="435" t="str">
        <f>VLOOKUP(E28,'Course List (program)'!$G$2:$L$100,$K$1,FALSE)</f>
        <v>Yrd. Doç. Dr. Ayşe Nur EREK</v>
      </c>
      <c r="F29" s="435" t="str">
        <f>VLOOKUP(F28,'Course List (program)'!$G$2:$L$100,$K$1,FALSE)</f>
        <v>Öğr. Gör. Gülçin SOYAK</v>
      </c>
      <c r="G29" s="435" t="str">
        <f>VLOOKUP(G28,'Course List (program)'!$G$2:$L$100,$K$1,FALSE)</f>
        <v>Prof. Dr. A. Zekiye ABALI</v>
      </c>
      <c r="H29" s="436" t="e">
        <f>VLOOKUP(H28,'Course List (program)'!$G$2:$L$100,$K$1,FALSE)</f>
        <v>#N/A</v>
      </c>
      <c r="I29" s="422"/>
      <c r="J29" s="423"/>
      <c r="K29" s="435" t="str">
        <f>VLOOKUP(K28,'Course List (program)'!$G$2:$L$100,$K$1,FALSE)</f>
        <v>Öğr. Gör. Orhun ALKAN</v>
      </c>
      <c r="L29" s="435" t="str">
        <f>VLOOKUP(L28,'Course List (program)'!$G$2:$L$100,$K$1,FALSE)</f>
        <v>Prof. Dr. Cengiz TOKLU</v>
      </c>
      <c r="M29" s="435" t="str">
        <f>VLOOKUP(M28,'Course List (program)'!$G$2:$L$100,$K$1,FALSE)</f>
        <v>Prof. Dr. A. Zekiye ABALI</v>
      </c>
      <c r="N29" s="435" t="e">
        <f>VLOOKUP(N28,'Course List (program)'!$G$2:$L$100,$K$1,FALSE)</f>
        <v>#N/A</v>
      </c>
      <c r="O29" s="436" t="str">
        <f>VLOOKUP(O28,'Course List (program)'!$G$2:$L$100,$K$1,FALSE)</f>
        <v>Öğr. Gör. Cengiz GÖKÇE</v>
      </c>
    </row>
    <row r="30" spans="1:15" ht="21.95" customHeight="1" x14ac:dyDescent="0.25">
      <c r="A30" s="1073"/>
      <c r="B30" s="45">
        <v>0.45833333333333331</v>
      </c>
      <c r="C30" s="5">
        <v>3</v>
      </c>
      <c r="D30" s="433" t="str">
        <f>Section1Draft!E31</f>
        <v>ARCH 251.11</v>
      </c>
      <c r="E30" s="433">
        <f>Section1Draft!F31</f>
        <v>0</v>
      </c>
      <c r="F30" s="433" t="str">
        <f>Section1Draft!G31</f>
        <v>ARCH 213.11</v>
      </c>
      <c r="G30" s="433" t="str">
        <f>Section1Draft!H31</f>
        <v>ARCH 243.11</v>
      </c>
      <c r="H30" s="434" t="str">
        <f>Section1Draft!I31</f>
        <v>ARCH 261.01</v>
      </c>
      <c r="I30" s="420">
        <v>0.45833333333333331</v>
      </c>
      <c r="J30" s="421">
        <v>3</v>
      </c>
      <c r="K30" s="433" t="str">
        <f>Section1Draft!L31</f>
        <v>ARCH 252.11</v>
      </c>
      <c r="L30" s="433" t="str">
        <f>Section1Draft!M31</f>
        <v>ARCH 262.01</v>
      </c>
      <c r="M30" s="433" t="str">
        <f>Section1Draft!N31</f>
        <v>ARCH 244.11</v>
      </c>
      <c r="N30" s="433">
        <f>Section1Draft!O31</f>
        <v>0</v>
      </c>
      <c r="O30" s="434" t="str">
        <f>Section1Draft!P31</f>
        <v>ARCH 264.01</v>
      </c>
    </row>
    <row r="31" spans="1:15" ht="21.95" customHeight="1" x14ac:dyDescent="0.2">
      <c r="A31" s="1073"/>
      <c r="B31" s="193"/>
      <c r="C31" s="194"/>
      <c r="D31" s="435" t="str">
        <f>VLOOKUP(D30,'Course List (program)'!$G$2:$L$100,$K$1,FALSE)</f>
        <v>Doç. Orhan ÖZGÜNER</v>
      </c>
      <c r="E31" s="435" t="e">
        <f>VLOOKUP(E30,'Course List (program)'!$G$2:$L$100,$K$1,FALSE)</f>
        <v>#N/A</v>
      </c>
      <c r="F31" s="435" t="str">
        <f>VLOOKUP(F30,'Course List (program)'!$G$2:$L$100,$K$1,FALSE)</f>
        <v>Öğr. Gör. Gülçin SOYAK</v>
      </c>
      <c r="G31" s="435" t="str">
        <f>VLOOKUP(G30,'Course List (program)'!$G$2:$L$100,$K$1,FALSE)</f>
        <v>Prof. Dr. A. Zekiye ABALI</v>
      </c>
      <c r="H31" s="436" t="str">
        <f>VLOOKUP(H30,'Course List (program)'!$G$2:$L$100,$K$1,FALSE)</f>
        <v>Öğr. Gör. Cem KUM</v>
      </c>
      <c r="I31" s="422"/>
      <c r="J31" s="423"/>
      <c r="K31" s="435" t="str">
        <f>VLOOKUP(K30,'Course List (program)'!$G$2:$L$100,$K$1,FALSE)</f>
        <v>Öğr. Gör. Orhun ALKAN</v>
      </c>
      <c r="L31" s="435" t="str">
        <f>VLOOKUP(L30,'Course List (program)'!$G$2:$L$100,$K$1,FALSE)</f>
        <v>Prof. Dr. Cengiz TOKLU</v>
      </c>
      <c r="M31" s="435" t="str">
        <f>VLOOKUP(M30,'Course List (program)'!$G$2:$L$100,$K$1,FALSE)</f>
        <v>Prof. Dr. A. Zekiye ABALI</v>
      </c>
      <c r="N31" s="435" t="e">
        <f>VLOOKUP(N30,'Course List (program)'!$G$2:$L$100,$K$1,FALSE)</f>
        <v>#N/A</v>
      </c>
      <c r="O31" s="436" t="str">
        <f>VLOOKUP(O30,'Course List (program)'!$G$2:$L$100,$K$1,FALSE)</f>
        <v>Öğr. Gör. Cengiz GÖKÇE</v>
      </c>
    </row>
    <row r="32" spans="1:15" ht="21.95" customHeight="1" x14ac:dyDescent="0.25">
      <c r="A32" s="1073"/>
      <c r="B32" s="45">
        <v>0.5</v>
      </c>
      <c r="C32" s="5">
        <v>4</v>
      </c>
      <c r="D32" s="433" t="str">
        <f>Section1Draft!E33</f>
        <v>ARCH 251.11</v>
      </c>
      <c r="E32" s="433">
        <f>Section1Draft!F33</f>
        <v>0</v>
      </c>
      <c r="F32" s="433" t="str">
        <f>Section1Draft!G33</f>
        <v>ARCH 213.11</v>
      </c>
      <c r="G32" s="433" t="str">
        <f>Section1Draft!H33</f>
        <v>ARCH 243.11</v>
      </c>
      <c r="H32" s="434" t="str">
        <f>Section1Draft!I33</f>
        <v>ARCH 261.01</v>
      </c>
      <c r="I32" s="420">
        <v>0.5</v>
      </c>
      <c r="J32" s="421">
        <v>4</v>
      </c>
      <c r="K32" s="433" t="str">
        <f>Section1Draft!L33</f>
        <v>ARCH 252.11</v>
      </c>
      <c r="L32" s="433" t="str">
        <f>Section1Draft!M33</f>
        <v>ARCH 206.01</v>
      </c>
      <c r="M32" s="433" t="str">
        <f>Section1Draft!N33</f>
        <v>ARCH 244.11</v>
      </c>
      <c r="N32" s="433">
        <f>Section1Draft!O33</f>
        <v>0</v>
      </c>
      <c r="O32" s="434" t="str">
        <f>Section1Draft!P33</f>
        <v>ARCH 264.01</v>
      </c>
    </row>
    <row r="33" spans="1:15" ht="21.95" customHeight="1" x14ac:dyDescent="0.2">
      <c r="A33" s="1073"/>
      <c r="B33" s="193"/>
      <c r="C33" s="194"/>
      <c r="D33" s="435" t="str">
        <f>VLOOKUP(D32,'Course List (program)'!$G$2:$L$100,$K$1,FALSE)</f>
        <v>Doç. Orhan ÖZGÜNER</v>
      </c>
      <c r="E33" s="435" t="e">
        <f>VLOOKUP(E32,'Course List (program)'!$G$2:$L$100,$K$1,FALSE)</f>
        <v>#N/A</v>
      </c>
      <c r="F33" s="435" t="str">
        <f>VLOOKUP(F32,'Course List (program)'!$G$2:$L$100,$K$1,FALSE)</f>
        <v>Öğr. Gör. Gülçin SOYAK</v>
      </c>
      <c r="G33" s="435" t="str">
        <f>VLOOKUP(G32,'Course List (program)'!$G$2:$L$100,$K$1,FALSE)</f>
        <v>Prof. Dr. A. Zekiye ABALI</v>
      </c>
      <c r="H33" s="436" t="str">
        <f>VLOOKUP(H32,'Course List (program)'!$G$2:$L$100,$K$1,FALSE)</f>
        <v>Öğr. Gör. Cem KUM</v>
      </c>
      <c r="I33" s="422"/>
      <c r="J33" s="423"/>
      <c r="K33" s="435" t="str">
        <f>VLOOKUP(K32,'Course List (program)'!$G$2:$L$100,$K$1,FALSE)</f>
        <v>Öğr. Gör. Orhun ALKAN</v>
      </c>
      <c r="L33" s="435" t="str">
        <f>VLOOKUP(L32,'Course List (program)'!$G$2:$L$100,$K$1,FALSE)</f>
        <v>Yrd. Doç. Dr. Ayşe Nur EREK</v>
      </c>
      <c r="M33" s="435" t="str">
        <f>VLOOKUP(M32,'Course List (program)'!$G$2:$L$100,$K$1,FALSE)</f>
        <v>Prof. Dr. A. Zekiye ABALI</v>
      </c>
      <c r="N33" s="435" t="e">
        <f>VLOOKUP(N32,'Course List (program)'!$G$2:$L$100,$K$1,FALSE)</f>
        <v>#N/A</v>
      </c>
      <c r="O33" s="436" t="str">
        <f>VLOOKUP(O32,'Course List (program)'!$G$2:$L$100,$K$1,FALSE)</f>
        <v>Öğr. Gör. Cengiz GÖKÇE</v>
      </c>
    </row>
    <row r="34" spans="1:15" ht="21.95" customHeight="1" x14ac:dyDescent="0.25">
      <c r="A34" s="1073"/>
      <c r="B34" s="197">
        <v>0.54166666666666663</v>
      </c>
      <c r="C34" s="198">
        <v>5</v>
      </c>
      <c r="D34" s="433">
        <f>Section1Draft!E35</f>
        <v>0</v>
      </c>
      <c r="E34" s="433" t="str">
        <f>Section1Draft!F35</f>
        <v>ARCH 261.01</v>
      </c>
      <c r="F34" s="433">
        <f>Section1Draft!G35</f>
        <v>0</v>
      </c>
      <c r="G34" s="433">
        <f>Section1Draft!H35</f>
        <v>0</v>
      </c>
      <c r="H34" s="434">
        <f>Section1Draft!I35</f>
        <v>0</v>
      </c>
      <c r="I34" s="424">
        <v>0.54166666666666663</v>
      </c>
      <c r="J34" s="425">
        <v>5</v>
      </c>
      <c r="K34" s="433">
        <f>Section1Draft!L35</f>
        <v>0</v>
      </c>
      <c r="L34" s="433">
        <f>Section1Draft!M36</f>
        <v>0</v>
      </c>
      <c r="M34" s="433">
        <f>Section1Draft!N35</f>
        <v>0</v>
      </c>
      <c r="N34" s="433">
        <f>Section1Draft!O35</f>
        <v>0</v>
      </c>
      <c r="O34" s="434">
        <f>Section1Draft!P35</f>
        <v>0</v>
      </c>
    </row>
    <row r="35" spans="1:15" ht="21.95" customHeight="1" x14ac:dyDescent="0.2">
      <c r="A35" s="1073"/>
      <c r="B35" s="193"/>
      <c r="C35" s="194"/>
      <c r="D35" s="435" t="e">
        <f>VLOOKUP(D34,'Course List (program)'!$G$2:$L$100,$K$1,FALSE)</f>
        <v>#N/A</v>
      </c>
      <c r="E35" s="435" t="str">
        <f>VLOOKUP(E34,'Course List (program)'!$G$2:$L$100,$K$1,FALSE)</f>
        <v>Öğr. Gör. Cem KUM</v>
      </c>
      <c r="F35" s="435" t="e">
        <f>VLOOKUP(F34,'Course List (program)'!$G$2:$L$100,$K$1,FALSE)</f>
        <v>#N/A</v>
      </c>
      <c r="G35" s="435" t="e">
        <f>VLOOKUP(G34,'Course List (program)'!$G$2:$L$100,$K$1,FALSE)</f>
        <v>#N/A</v>
      </c>
      <c r="H35" s="436" t="e">
        <f>VLOOKUP(H34,'Course List (program)'!$G$2:$L$100,$K$1,FALSE)</f>
        <v>#N/A</v>
      </c>
      <c r="I35" s="422"/>
      <c r="J35" s="423"/>
      <c r="K35" s="435" t="e">
        <f>VLOOKUP(K34,'Course List (program)'!$G$2:$L$100,$K$1,FALSE)</f>
        <v>#N/A</v>
      </c>
      <c r="L35" s="435" t="e">
        <f>VLOOKUP(L34,'Course List (program)'!$G$2:$L$100,$K$1,FALSE)</f>
        <v>#N/A</v>
      </c>
      <c r="M35" s="435" t="e">
        <f>VLOOKUP(M34,'Course List (program)'!$G$2:$L$100,$K$1,FALSE)</f>
        <v>#N/A</v>
      </c>
      <c r="N35" s="435" t="e">
        <f>VLOOKUP(N34,'Course List (program)'!$G$2:$L$100,$K$1,FALSE)</f>
        <v>#N/A</v>
      </c>
      <c r="O35" s="436" t="e">
        <f>VLOOKUP(O34,'Course List (program)'!$G$2:$L$100,$K$1,FALSE)</f>
        <v>#N/A</v>
      </c>
    </row>
    <row r="36" spans="1:15" ht="21.95" customHeight="1" x14ac:dyDescent="0.25">
      <c r="A36" s="1073"/>
      <c r="B36" s="45">
        <v>0.58333333333333337</v>
      </c>
      <c r="C36" s="5">
        <v>6</v>
      </c>
      <c r="D36" s="433" t="str">
        <f>Section1Draft!E37</f>
        <v>ARCH 251.11</v>
      </c>
      <c r="E36" s="433">
        <f>Section1Draft!F37</f>
        <v>0</v>
      </c>
      <c r="F36" s="433" t="str">
        <f>Section1Draft!G37</f>
        <v>ARCH 207.11</v>
      </c>
      <c r="G36" s="433">
        <f>Section1Draft!H37</f>
        <v>0</v>
      </c>
      <c r="H36" s="434">
        <f>Section1Draft!I37</f>
        <v>0</v>
      </c>
      <c r="I36" s="420">
        <v>0.58333333333333337</v>
      </c>
      <c r="J36" s="421">
        <v>6</v>
      </c>
      <c r="K36" s="433" t="str">
        <f>Section1Draft!L37</f>
        <v>ARCH 252.11</v>
      </c>
      <c r="L36" s="433">
        <f>Section1Draft!M37</f>
        <v>0</v>
      </c>
      <c r="M36" s="433" t="str">
        <f>Section1Draft!N37</f>
        <v>ARCH 214.11</v>
      </c>
      <c r="N36" s="433">
        <f>Section1Draft!O37</f>
        <v>0</v>
      </c>
      <c r="O36" s="434">
        <f>Section1Draft!P37</f>
        <v>0</v>
      </c>
    </row>
    <row r="37" spans="1:15" ht="21.95" customHeight="1" x14ac:dyDescent="0.2">
      <c r="A37" s="1073"/>
      <c r="B37" s="193"/>
      <c r="C37" s="194"/>
      <c r="D37" s="435" t="str">
        <f>VLOOKUP(D36,'Course List (program)'!$G$2:$L$100,$K$1,FALSE)</f>
        <v>Doç. Orhan ÖZGÜNER</v>
      </c>
      <c r="E37" s="435" t="e">
        <f>VLOOKUP(E36,'Course List (program)'!$G$2:$L$100,$K$1,FALSE)</f>
        <v>#N/A</v>
      </c>
      <c r="F37" s="435" t="str">
        <f>VLOOKUP(F36,'Course List (program)'!$G$2:$L$100,$K$1,FALSE)</f>
        <v>Yrd. Doç. Dr. Murat ŞAHİN</v>
      </c>
      <c r="G37" s="435" t="e">
        <f>VLOOKUP(G36,'Course List (program)'!$G$2:$L$100,$K$1,FALSE)</f>
        <v>#N/A</v>
      </c>
      <c r="H37" s="436" t="e">
        <f>VLOOKUP(H36,'Course List (program)'!$G$2:$L$100,$K$1,FALSE)</f>
        <v>#N/A</v>
      </c>
      <c r="I37" s="422"/>
      <c r="J37" s="423"/>
      <c r="K37" s="435" t="str">
        <f>VLOOKUP(K36,'Course List (program)'!$G$2:$L$100,$K$1,FALSE)</f>
        <v>Öğr. Gör. Orhun ALKAN</v>
      </c>
      <c r="L37" s="435" t="e">
        <f>VLOOKUP(L36,'Course List (program)'!$G$2:$L$100,$K$1,FALSE)</f>
        <v>#N/A</v>
      </c>
      <c r="M37" s="435" t="str">
        <f>VLOOKUP(M36,'Course List (program)'!$G$2:$L$100,$K$1,FALSE)</f>
        <v>Yrd. Doç. Dr. Kerem ERCOŞKUN</v>
      </c>
      <c r="N37" s="435" t="e">
        <f>VLOOKUP(N36,'Course List (program)'!$G$2:$L$100,$K$1,FALSE)</f>
        <v>#N/A</v>
      </c>
      <c r="O37" s="436" t="e">
        <f>VLOOKUP(O36,'Course List (program)'!$G$2:$L$100,$K$1,FALSE)</f>
        <v>#N/A</v>
      </c>
    </row>
    <row r="38" spans="1:15" ht="21.95" customHeight="1" x14ac:dyDescent="0.25">
      <c r="A38" s="1073"/>
      <c r="B38" s="45">
        <v>0.625</v>
      </c>
      <c r="C38" s="5">
        <v>7</v>
      </c>
      <c r="D38" s="433" t="str">
        <f>Section1Draft!E39</f>
        <v>ARCH 251.11</v>
      </c>
      <c r="E38" s="433">
        <f>Section1Draft!F39</f>
        <v>0</v>
      </c>
      <c r="F38" s="433" t="str">
        <f>Section1Draft!G39</f>
        <v>ARCH 207.11</v>
      </c>
      <c r="G38" s="433">
        <f>Section1Draft!H39</f>
        <v>0</v>
      </c>
      <c r="H38" s="434">
        <f>Section1Draft!I39</f>
        <v>0</v>
      </c>
      <c r="I38" s="420">
        <v>0.625</v>
      </c>
      <c r="J38" s="421">
        <v>7</v>
      </c>
      <c r="K38" s="433" t="str">
        <f>Section1Draft!L39</f>
        <v>ARCH 252.11</v>
      </c>
      <c r="L38" s="433">
        <f>Section1Draft!M39</f>
        <v>0</v>
      </c>
      <c r="M38" s="433" t="str">
        <f>Section1Draft!N39</f>
        <v>ARCH 214.11</v>
      </c>
      <c r="N38" s="433">
        <f>Section1Draft!O39</f>
        <v>0</v>
      </c>
      <c r="O38" s="434">
        <f>Section1Draft!P39</f>
        <v>0</v>
      </c>
    </row>
    <row r="39" spans="1:15" ht="21.95" customHeight="1" x14ac:dyDescent="0.2">
      <c r="A39" s="1073"/>
      <c r="B39" s="193"/>
      <c r="C39" s="194"/>
      <c r="D39" s="435" t="str">
        <f>VLOOKUP(D38,'Course List (program)'!$G$2:$L$100,$K$1,FALSE)</f>
        <v>Doç. Orhan ÖZGÜNER</v>
      </c>
      <c r="E39" s="435" t="e">
        <f>VLOOKUP(E38,'Course List (program)'!$G$2:$L$100,$K$1,FALSE)</f>
        <v>#N/A</v>
      </c>
      <c r="F39" s="435" t="str">
        <f>VLOOKUP(F38,'Course List (program)'!$G$2:$L$100,$K$1,FALSE)</f>
        <v>Yrd. Doç. Dr. Murat ŞAHİN</v>
      </c>
      <c r="G39" s="435" t="e">
        <f>VLOOKUP(G38,'Course List (program)'!$G$2:$L$100,$K$1,FALSE)</f>
        <v>#N/A</v>
      </c>
      <c r="H39" s="436" t="e">
        <f>VLOOKUP(H38,'Course List (program)'!$G$2:$L$100,$K$1,FALSE)</f>
        <v>#N/A</v>
      </c>
      <c r="I39" s="422"/>
      <c r="J39" s="423"/>
      <c r="K39" s="435" t="str">
        <f>VLOOKUP(K38,'Course List (program)'!$G$2:$L$100,$K$1,FALSE)</f>
        <v>Öğr. Gör. Orhun ALKAN</v>
      </c>
      <c r="L39" s="435" t="e">
        <f>VLOOKUP(L38,'Course List (program)'!$G$2:$L$100,$K$1,FALSE)</f>
        <v>#N/A</v>
      </c>
      <c r="M39" s="435" t="str">
        <f>VLOOKUP(M38,'Course List (program)'!$G$2:$L$100,$K$1,FALSE)</f>
        <v>Yrd. Doç. Dr. Kerem ERCOŞKUN</v>
      </c>
      <c r="N39" s="435" t="e">
        <f>VLOOKUP(N38,'Course List (program)'!$G$2:$L$100,$K$1,FALSE)</f>
        <v>#N/A</v>
      </c>
      <c r="O39" s="436" t="e">
        <f>VLOOKUP(O38,'Course List (program)'!$G$2:$L$100,$K$1,FALSE)</f>
        <v>#N/A</v>
      </c>
    </row>
    <row r="40" spans="1:15" ht="21.95" customHeight="1" x14ac:dyDescent="0.25">
      <c r="A40" s="1073"/>
      <c r="B40" s="45">
        <v>0.66666666666666663</v>
      </c>
      <c r="C40" s="5">
        <v>8</v>
      </c>
      <c r="D40" s="433" t="str">
        <f>Section1Draft!E41</f>
        <v>ARCH 251.11</v>
      </c>
      <c r="E40" s="433">
        <f>Section1Draft!F41</f>
        <v>0</v>
      </c>
      <c r="F40" s="433" t="str">
        <f>Section1Draft!G41</f>
        <v>ARCH 207.11</v>
      </c>
      <c r="G40" s="433">
        <f>Section1Draft!H41</f>
        <v>0</v>
      </c>
      <c r="H40" s="434">
        <f>Section1Draft!I41</f>
        <v>0</v>
      </c>
      <c r="I40" s="420">
        <v>0.66666666666666663</v>
      </c>
      <c r="J40" s="421">
        <v>8</v>
      </c>
      <c r="K40" s="433" t="str">
        <f>Section1Draft!L41</f>
        <v>ARCH 252.11</v>
      </c>
      <c r="L40" s="433" t="str">
        <f>Section1Draft!M41</f>
        <v>TKL 202.0A</v>
      </c>
      <c r="M40" s="433" t="str">
        <f>Section1Draft!N41</f>
        <v>ARCH 214.11</v>
      </c>
      <c r="N40" s="433">
        <f>Section1Draft!O41</f>
        <v>0</v>
      </c>
      <c r="O40" s="434">
        <f>Section1Draft!P41</f>
        <v>0</v>
      </c>
    </row>
    <row r="41" spans="1:15" ht="21.95" customHeight="1" x14ac:dyDescent="0.2">
      <c r="A41" s="1073"/>
      <c r="B41" s="193"/>
      <c r="C41" s="194"/>
      <c r="D41" s="435" t="str">
        <f>VLOOKUP(D40,'Course List (program)'!$G$2:$L$100,$K$1,FALSE)</f>
        <v>Doç. Orhan ÖZGÜNER</v>
      </c>
      <c r="E41" s="435" t="e">
        <f>VLOOKUP(E40,'Course List (program)'!$G$2:$L$100,$K$1,FALSE)</f>
        <v>#N/A</v>
      </c>
      <c r="F41" s="435" t="str">
        <f>VLOOKUP(F40,'Course List (program)'!$G$2:$L$100,$K$1,FALSE)</f>
        <v>Yrd. Doç. Dr. Murat ŞAHİN</v>
      </c>
      <c r="G41" s="435" t="e">
        <f>VLOOKUP(G40,'Course List (program)'!$G$2:$L$100,$K$1,FALSE)</f>
        <v>#N/A</v>
      </c>
      <c r="H41" s="436" t="e">
        <f>VLOOKUP(H40,'Course List (program)'!$G$2:$L$100,$K$1,FALSE)</f>
        <v>#N/A</v>
      </c>
      <c r="I41" s="422"/>
      <c r="J41" s="423"/>
      <c r="K41" s="435" t="str">
        <f>VLOOKUP(K40,'Course List (program)'!$G$2:$L$100,$K$1,FALSE)</f>
        <v>Öğr. Gör. Orhun ALKAN</v>
      </c>
      <c r="L41" s="435" t="str">
        <f>VLOOKUP(L40,'Course List (program)'!$G$2:$L$100,$K$1,FALSE)</f>
        <v>Rectorate3</v>
      </c>
      <c r="M41" s="435" t="str">
        <f>VLOOKUP(M40,'Course List (program)'!$G$2:$L$100,$K$1,FALSE)</f>
        <v>Yrd. Doç. Dr. Kerem ERCOŞKUN</v>
      </c>
      <c r="N41" s="435" t="e">
        <f>VLOOKUP(N40,'Course List (program)'!$G$2:$L$100,$K$1,FALSE)</f>
        <v>#N/A</v>
      </c>
      <c r="O41" s="436" t="e">
        <f>VLOOKUP(O40,'Course List (program)'!$G$2:$L$100,$K$1,FALSE)</f>
        <v>#N/A</v>
      </c>
    </row>
    <row r="42" spans="1:15" ht="21.95" customHeight="1" x14ac:dyDescent="0.25">
      <c r="A42" s="1073"/>
      <c r="B42" s="45">
        <v>0.70833333333333337</v>
      </c>
      <c r="C42" s="5">
        <v>9</v>
      </c>
      <c r="D42" s="433" t="str">
        <f>Section1Draft!E43</f>
        <v>ARCH 251.11</v>
      </c>
      <c r="E42" s="433">
        <f>Section1Draft!F43</f>
        <v>0</v>
      </c>
      <c r="F42" s="433" t="str">
        <f>Section1Draft!G43</f>
        <v>ARCH 207.11</v>
      </c>
      <c r="G42" s="433">
        <f>Section1Draft!H43</f>
        <v>0</v>
      </c>
      <c r="H42" s="434">
        <f>Section1Draft!I43</f>
        <v>0</v>
      </c>
      <c r="I42" s="420">
        <v>0.70833333333333337</v>
      </c>
      <c r="J42" s="421">
        <v>9</v>
      </c>
      <c r="K42" s="433" t="str">
        <f>Section1Draft!L43</f>
        <v>ARCH 252.11</v>
      </c>
      <c r="L42" s="433" t="str">
        <f>Section1Draft!M43</f>
        <v>TKL 202.0A</v>
      </c>
      <c r="M42" s="433" t="str">
        <f>Section1Draft!N43</f>
        <v>ARCH 214.11</v>
      </c>
      <c r="N42" s="433">
        <f>Section1Draft!O43</f>
        <v>0</v>
      </c>
      <c r="O42" s="434">
        <f>Section1Draft!P43</f>
        <v>0</v>
      </c>
    </row>
    <row r="43" spans="1:15" ht="21.95" customHeight="1" x14ac:dyDescent="0.2">
      <c r="A43" s="1073"/>
      <c r="B43" s="193"/>
      <c r="C43" s="194"/>
      <c r="D43" s="435" t="str">
        <f>VLOOKUP(D42,'Course List (program)'!$G$2:$L$100,$K$1,FALSE)</f>
        <v>Doç. Orhan ÖZGÜNER</v>
      </c>
      <c r="E43" s="435" t="e">
        <f>VLOOKUP(E42,'Course List (program)'!$G$2:$L$100,$K$1,FALSE)</f>
        <v>#N/A</v>
      </c>
      <c r="F43" s="435" t="str">
        <f>VLOOKUP(F42,'Course List (program)'!$G$2:$L$100,$K$1,FALSE)</f>
        <v>Yrd. Doç. Dr. Murat ŞAHİN</v>
      </c>
      <c r="G43" s="435" t="e">
        <f>VLOOKUP(G42,'Course List (program)'!$G$2:$L$100,$K$1,FALSE)</f>
        <v>#N/A</v>
      </c>
      <c r="H43" s="436" t="e">
        <f>VLOOKUP(H42,'Course List (program)'!$G$2:$L$100,$K$1,FALSE)</f>
        <v>#N/A</v>
      </c>
      <c r="I43" s="422"/>
      <c r="J43" s="423"/>
      <c r="K43" s="435" t="str">
        <f>VLOOKUP(K42,'Course List (program)'!$G$2:$L$100,$K$1,FALSE)</f>
        <v>Öğr. Gör. Orhun ALKAN</v>
      </c>
      <c r="L43" s="435" t="str">
        <f>VLOOKUP(L42,'Course List (program)'!$G$2:$L$100,$K$1,FALSE)</f>
        <v>Rectorate3</v>
      </c>
      <c r="M43" s="435" t="str">
        <f>VLOOKUP(M42,'Course List (program)'!$G$2:$L$100,$K$1,FALSE)</f>
        <v>Yrd. Doç. Dr. Kerem ERCOŞKUN</v>
      </c>
      <c r="N43" s="435" t="e">
        <f>VLOOKUP(N42,'Course List (program)'!$G$2:$L$100,$K$1,FALSE)</f>
        <v>#N/A</v>
      </c>
      <c r="O43" s="436" t="e">
        <f>VLOOKUP(O42,'Course List (program)'!$G$2:$L$100,$K$1,FALSE)</f>
        <v>#N/A</v>
      </c>
    </row>
    <row r="44" spans="1:15" ht="21.95" customHeight="1" x14ac:dyDescent="0.25">
      <c r="A44" s="1073"/>
      <c r="B44" s="197">
        <v>0.75</v>
      </c>
      <c r="C44" s="198">
        <v>10</v>
      </c>
      <c r="D44" s="433">
        <f>Section1Draft!E45</f>
        <v>0</v>
      </c>
      <c r="E44" s="433">
        <f>Section1Draft!F45</f>
        <v>0</v>
      </c>
      <c r="F44" s="433">
        <f>Section1Draft!G45</f>
        <v>0</v>
      </c>
      <c r="G44" s="433">
        <f>Section1Draft!H45</f>
        <v>0</v>
      </c>
      <c r="H44" s="434">
        <f>Section1Draft!I45</f>
        <v>0</v>
      </c>
      <c r="I44" s="424">
        <v>0.75</v>
      </c>
      <c r="J44" s="425">
        <v>10</v>
      </c>
      <c r="K44" s="433">
        <f>Section1Draft!L45</f>
        <v>0</v>
      </c>
      <c r="L44" s="433">
        <f>Section1Draft!M45</f>
        <v>0</v>
      </c>
      <c r="M44" s="433">
        <f>Section1Draft!N45</f>
        <v>0</v>
      </c>
      <c r="N44" s="433">
        <f>Section1Draft!O45</f>
        <v>0</v>
      </c>
      <c r="O44" s="434">
        <f>Section1Draft!P45</f>
        <v>0</v>
      </c>
    </row>
    <row r="45" spans="1:15" ht="21.95" customHeight="1" thickBot="1" x14ac:dyDescent="0.25">
      <c r="A45" s="1073"/>
      <c r="B45" s="195"/>
      <c r="C45" s="196"/>
      <c r="D45" s="437" t="e">
        <f>VLOOKUP(D44,'Course List (program)'!$G$2:$L$100,$K$1,FALSE)</f>
        <v>#N/A</v>
      </c>
      <c r="E45" s="437" t="e">
        <f>VLOOKUP(E44,'Course List (program)'!$G$2:$L$100,$K$1,FALSE)</f>
        <v>#N/A</v>
      </c>
      <c r="F45" s="437" t="e">
        <f>VLOOKUP(F44,'Course List (program)'!$G$2:$L$100,$K$1,FALSE)</f>
        <v>#N/A</v>
      </c>
      <c r="G45" s="437" t="e">
        <f>VLOOKUP(G44,'Course List (program)'!$G$2:$L$100,$K$1,FALSE)</f>
        <v>#N/A</v>
      </c>
      <c r="H45" s="438" t="e">
        <f>VLOOKUP(H44,'Course List (program)'!$G$2:$L$100,$K$1,FALSE)</f>
        <v>#N/A</v>
      </c>
      <c r="I45" s="426"/>
      <c r="J45" s="427"/>
      <c r="K45" s="437" t="e">
        <f>VLOOKUP(K44,'Course List (program)'!$G$2:$L$100,$K$1,FALSE)</f>
        <v>#N/A</v>
      </c>
      <c r="L45" s="437" t="e">
        <f>VLOOKUP(L44,'Course List (program)'!$G$2:$L$100,$K$1,FALSE)</f>
        <v>#N/A</v>
      </c>
      <c r="M45" s="437" t="e">
        <f>VLOOKUP(M44,'Course List (program)'!$G$2:$L$100,$K$1,FALSE)</f>
        <v>#N/A</v>
      </c>
      <c r="N45" s="437" t="e">
        <f>VLOOKUP(N44,'Course List (program)'!$G$2:$L$100,$K$1,FALSE)</f>
        <v>#N/A</v>
      </c>
      <c r="O45" s="438" t="e">
        <f>VLOOKUP(O44,'Course List (program)'!$G$2:$L$100,$K$1,FALSE)</f>
        <v>#N/A</v>
      </c>
    </row>
    <row r="46" spans="1:15" ht="21.95" customHeight="1" x14ac:dyDescent="0.2">
      <c r="A46" s="1073"/>
      <c r="B46" s="1077" t="s">
        <v>47</v>
      </c>
      <c r="C46" s="1078"/>
      <c r="D46" s="428" t="s">
        <v>148</v>
      </c>
      <c r="E46" s="428" t="s">
        <v>149</v>
      </c>
      <c r="F46" s="428" t="s">
        <v>150</v>
      </c>
      <c r="G46" s="428" t="s">
        <v>151</v>
      </c>
      <c r="H46" s="429" t="s">
        <v>152</v>
      </c>
      <c r="I46" s="1081" t="s">
        <v>48</v>
      </c>
      <c r="J46" s="1082"/>
      <c r="K46" s="428" t="s">
        <v>148</v>
      </c>
      <c r="L46" s="428" t="s">
        <v>149</v>
      </c>
      <c r="M46" s="428" t="s">
        <v>150</v>
      </c>
      <c r="N46" s="428" t="s">
        <v>151</v>
      </c>
      <c r="O46" s="429" t="s">
        <v>152</v>
      </c>
    </row>
    <row r="47" spans="1:15" ht="21.95" customHeight="1" x14ac:dyDescent="0.2">
      <c r="A47" s="1073"/>
      <c r="B47" s="1079"/>
      <c r="C47" s="1080"/>
      <c r="D47" s="430">
        <v>1</v>
      </c>
      <c r="E47" s="430">
        <v>2</v>
      </c>
      <c r="F47" s="430">
        <v>3</v>
      </c>
      <c r="G47" s="430">
        <v>4</v>
      </c>
      <c r="H47" s="431">
        <v>5</v>
      </c>
      <c r="I47" s="1083"/>
      <c r="J47" s="1084"/>
      <c r="K47" s="430">
        <v>1</v>
      </c>
      <c r="L47" s="430">
        <v>2</v>
      </c>
      <c r="M47" s="430">
        <v>3</v>
      </c>
      <c r="N47" s="430">
        <v>4</v>
      </c>
      <c r="O47" s="431">
        <v>5</v>
      </c>
    </row>
    <row r="48" spans="1:15" ht="21.95" customHeight="1" x14ac:dyDescent="0.25">
      <c r="A48" s="1073"/>
      <c r="B48" s="45">
        <v>0.375</v>
      </c>
      <c r="C48" s="5">
        <v>1</v>
      </c>
      <c r="D48" s="433" t="str">
        <f>Section1Draft!E49</f>
        <v>ARCH 351.11</v>
      </c>
      <c r="E48" s="433" t="str">
        <f>Section1Draft!F49</f>
        <v>ARCH 337.11</v>
      </c>
      <c r="F48" s="433" t="str">
        <f>Section1Draft!G49</f>
        <v>ARCH 309.01</v>
      </c>
      <c r="G48" s="433">
        <f>Section1Draft!H49</f>
        <v>0</v>
      </c>
      <c r="H48" s="434">
        <f>Section1Draft!I49</f>
        <v>0</v>
      </c>
      <c r="I48" s="420">
        <v>0.375</v>
      </c>
      <c r="J48" s="421">
        <v>1</v>
      </c>
      <c r="K48" s="433">
        <f>Section1Draft!L49</f>
        <v>0</v>
      </c>
      <c r="L48" s="433">
        <f>Section1Draft!M49</f>
        <v>0</v>
      </c>
      <c r="M48" s="433" t="str">
        <f>Section1Draft!N49</f>
        <v>ARCH 342.01</v>
      </c>
      <c r="N48" s="433" t="str">
        <f>Section1Draft!O49</f>
        <v>ARCH 352.11</v>
      </c>
      <c r="O48" s="434" t="str">
        <f>Section1Draft!P49</f>
        <v>ARCH 338.11</v>
      </c>
    </row>
    <row r="49" spans="1:15" ht="21.95" customHeight="1" x14ac:dyDescent="0.2">
      <c r="A49" s="1073"/>
      <c r="B49" s="193"/>
      <c r="C49" s="194"/>
      <c r="D49" s="435" t="str">
        <f>VLOOKUP(D48,'Course List (program)'!$G$2:$L$100,$K$1,FALSE)</f>
        <v>Yrd. Doç. Dr. Engin ÜNAL</v>
      </c>
      <c r="E49" s="435" t="str">
        <f>VLOOKUP(E48,'Course List (program)'!$G$2:$L$100,$K$1,FALSE)</f>
        <v>Yrd. Doç. Dr. Kerem ERCOŞKUN</v>
      </c>
      <c r="F49" s="435" t="str">
        <f>VLOOKUP(F48,'Course List (program)'!$G$2:$L$100,$K$1,FALSE)</f>
        <v>Doç. Dr. Füsun SEZEN</v>
      </c>
      <c r="G49" s="435" t="e">
        <f>VLOOKUP(G48,'Course List (program)'!$G$2:$L$100,$K$1,FALSE)</f>
        <v>#N/A</v>
      </c>
      <c r="H49" s="436" t="e">
        <f>VLOOKUP(H48,'Course List (program)'!$G$2:$L$100,$K$1,FALSE)</f>
        <v>#N/A</v>
      </c>
      <c r="I49" s="422"/>
      <c r="J49" s="423"/>
      <c r="K49" s="435" t="e">
        <f>VLOOKUP(K48,'Course List (program)'!$G$2:$L$100,$K$1,FALSE)</f>
        <v>#N/A</v>
      </c>
      <c r="L49" s="435" t="e">
        <f>VLOOKUP(L48,'Course List (program)'!$G$2:$L$100,$K$1,FALSE)</f>
        <v>#N/A</v>
      </c>
      <c r="M49" s="435" t="str">
        <f>VLOOKUP(M48,'Course List (program)'!$G$2:$L$100,$K$1,FALSE)</f>
        <v>Prof. Dr. Nesrin YARDIMCI</v>
      </c>
      <c r="N49" s="435" t="str">
        <f>VLOOKUP(N48,'Course List (program)'!$G$2:$L$100,$K$1,FALSE)</f>
        <v>Prof. Dr. Oya PAKDİL</v>
      </c>
      <c r="O49" s="436" t="str">
        <f>VLOOKUP(O48,'Course List (program)'!$G$2:$L$100,$K$1,FALSE)</f>
        <v>Yrd. Doç. Dr. Togan TONG</v>
      </c>
    </row>
    <row r="50" spans="1:15" ht="21.95" customHeight="1" x14ac:dyDescent="0.25">
      <c r="A50" s="1073"/>
      <c r="B50" s="45">
        <v>0.41666666666666669</v>
      </c>
      <c r="C50" s="5">
        <v>2</v>
      </c>
      <c r="D50" s="433" t="str">
        <f>Section1Draft!E51</f>
        <v>ARCH 351.11</v>
      </c>
      <c r="E50" s="433" t="str">
        <f>Section1Draft!F51</f>
        <v>ARCH 337.11</v>
      </c>
      <c r="F50" s="433" t="str">
        <f>Section1Draft!G51</f>
        <v>ARCH 309.01</v>
      </c>
      <c r="G50" s="433">
        <f>Section1Draft!H51</f>
        <v>0</v>
      </c>
      <c r="H50" s="434">
        <f>Section1Draft!I51</f>
        <v>0</v>
      </c>
      <c r="I50" s="420">
        <v>0.41666666666666669</v>
      </c>
      <c r="J50" s="421">
        <v>2</v>
      </c>
      <c r="K50" s="433">
        <f>Section1Draft!L51</f>
        <v>0</v>
      </c>
      <c r="L50" s="433">
        <f>Section1Draft!M51</f>
        <v>0</v>
      </c>
      <c r="M50" s="433" t="str">
        <f>Section1Draft!N51</f>
        <v>ARCH 342.01</v>
      </c>
      <c r="N50" s="433" t="str">
        <f>Section1Draft!O51</f>
        <v>ARCH 352.11</v>
      </c>
      <c r="O50" s="434" t="str">
        <f>Section1Draft!P51</f>
        <v>ARCH 338.11</v>
      </c>
    </row>
    <row r="51" spans="1:15" ht="21.95" customHeight="1" x14ac:dyDescent="0.2">
      <c r="A51" s="1073"/>
      <c r="B51" s="193"/>
      <c r="C51" s="194"/>
      <c r="D51" s="435" t="str">
        <f>VLOOKUP(D50,'Course List (program)'!$G$2:$L$100,$K$1,FALSE)</f>
        <v>Yrd. Doç. Dr. Engin ÜNAL</v>
      </c>
      <c r="E51" s="435" t="str">
        <f>VLOOKUP(E50,'Course List (program)'!$G$2:$L$100,$K$1,FALSE)</f>
        <v>Yrd. Doç. Dr. Kerem ERCOŞKUN</v>
      </c>
      <c r="F51" s="435" t="str">
        <f>VLOOKUP(F50,'Course List (program)'!$G$2:$L$100,$K$1,FALSE)</f>
        <v>Doç. Dr. Füsun SEZEN</v>
      </c>
      <c r="G51" s="435" t="e">
        <f>VLOOKUP(G50,'Course List (program)'!$G$2:$L$100,$K$1,FALSE)</f>
        <v>#N/A</v>
      </c>
      <c r="H51" s="436" t="e">
        <f>VLOOKUP(H50,'Course List (program)'!$G$2:$L$100,$K$1,FALSE)</f>
        <v>#N/A</v>
      </c>
      <c r="I51" s="422"/>
      <c r="J51" s="423"/>
      <c r="K51" s="435" t="e">
        <f>VLOOKUP(K50,'Course List (program)'!$G$2:$L$100,$K$1,FALSE)</f>
        <v>#N/A</v>
      </c>
      <c r="L51" s="435" t="e">
        <f>VLOOKUP(L50,'Course List (program)'!$G$2:$L$100,$K$1,FALSE)</f>
        <v>#N/A</v>
      </c>
      <c r="M51" s="435" t="str">
        <f>VLOOKUP(M50,'Course List (program)'!$G$2:$L$100,$K$1,FALSE)</f>
        <v>Prof. Dr. Nesrin YARDIMCI</v>
      </c>
      <c r="N51" s="435" t="str">
        <f>VLOOKUP(N50,'Course List (program)'!$G$2:$L$100,$K$1,FALSE)</f>
        <v>Prof. Dr. Oya PAKDİL</v>
      </c>
      <c r="O51" s="436" t="str">
        <f>VLOOKUP(O50,'Course List (program)'!$G$2:$L$100,$K$1,FALSE)</f>
        <v>Yrd. Doç. Dr. Togan TONG</v>
      </c>
    </row>
    <row r="52" spans="1:15" ht="21.95" customHeight="1" x14ac:dyDescent="0.25">
      <c r="A52" s="1073"/>
      <c r="B52" s="45">
        <v>0.45833333333333331</v>
      </c>
      <c r="C52" s="5">
        <v>3</v>
      </c>
      <c r="D52" s="433" t="str">
        <f>Section1Draft!E53</f>
        <v>ARCH 351.11</v>
      </c>
      <c r="E52" s="433" t="str">
        <f>Section1Draft!F53</f>
        <v>ARCH 337.11</v>
      </c>
      <c r="F52" s="433" t="str">
        <f>Section1Draft!G53</f>
        <v>ARCH 309.01</v>
      </c>
      <c r="G52" s="433">
        <f>Section1Draft!H53</f>
        <v>0</v>
      </c>
      <c r="H52" s="434" t="str">
        <f>Section1Draft!I53</f>
        <v>ARCH 362.01</v>
      </c>
      <c r="I52" s="420">
        <v>0.45833333333333331</v>
      </c>
      <c r="J52" s="421">
        <v>3</v>
      </c>
      <c r="K52" s="433">
        <f>Section1Draft!L53</f>
        <v>0</v>
      </c>
      <c r="L52" s="433">
        <f>Section1Draft!M53</f>
        <v>0</v>
      </c>
      <c r="M52" s="433" t="str">
        <f>Section1Draft!N53</f>
        <v>ARCH 316.01</v>
      </c>
      <c r="N52" s="433" t="str">
        <f>Section1Draft!O53</f>
        <v>ARCH 352.11</v>
      </c>
      <c r="O52" s="434" t="str">
        <f>Section1Draft!P53</f>
        <v>ARCH 338.11</v>
      </c>
    </row>
    <row r="53" spans="1:15" ht="21.95" customHeight="1" x14ac:dyDescent="0.2">
      <c r="A53" s="1073"/>
      <c r="B53" s="193"/>
      <c r="C53" s="194"/>
      <c r="D53" s="435" t="str">
        <f>VLOOKUP(D52,'Course List (program)'!$G$2:$L$100,$K$1,FALSE)</f>
        <v>Yrd. Doç. Dr. Engin ÜNAL</v>
      </c>
      <c r="E53" s="435" t="str">
        <f>VLOOKUP(E52,'Course List (program)'!$G$2:$L$100,$K$1,FALSE)</f>
        <v>Yrd. Doç. Dr. Kerem ERCOŞKUN</v>
      </c>
      <c r="F53" s="435" t="str">
        <f>VLOOKUP(F52,'Course List (program)'!$G$2:$L$100,$K$1,FALSE)</f>
        <v>Doç. Dr. Füsun SEZEN</v>
      </c>
      <c r="G53" s="435" t="e">
        <f>VLOOKUP(G52,'Course List (program)'!$G$2:$L$100,$K$1,FALSE)</f>
        <v>#N/A</v>
      </c>
      <c r="H53" s="436" t="str">
        <f>VLOOKUP(H52,'Course List (program)'!$G$2:$L$100,$K$1,FALSE)</f>
        <v>Doç. Dr. A. Dilek ÖZDEMİR</v>
      </c>
      <c r="I53" s="422"/>
      <c r="J53" s="423"/>
      <c r="K53" s="435" t="e">
        <f>VLOOKUP(K52,'Course List (program)'!$G$2:$L$100,$K$1,FALSE)</f>
        <v>#N/A</v>
      </c>
      <c r="L53" s="435" t="e">
        <f>VLOOKUP(L52,'Course List (program)'!$G$2:$L$100,$K$1,FALSE)</f>
        <v>#N/A</v>
      </c>
      <c r="M53" s="435" t="str">
        <f>VLOOKUP(M52,'Course List (program)'!$G$2:$L$100,$K$1,FALSE)</f>
        <v>Yrd. Doç. Dr. Soner ŞAHİN</v>
      </c>
      <c r="N53" s="435" t="str">
        <f>VLOOKUP(N52,'Course List (program)'!$G$2:$L$100,$K$1,FALSE)</f>
        <v>Prof. Dr. Oya PAKDİL</v>
      </c>
      <c r="O53" s="436" t="str">
        <f>VLOOKUP(O52,'Course List (program)'!$G$2:$L$100,$K$1,FALSE)</f>
        <v>Yrd. Doç. Dr. Togan TONG</v>
      </c>
    </row>
    <row r="54" spans="1:15" ht="21.95" customHeight="1" x14ac:dyDescent="0.25">
      <c r="A54" s="1073"/>
      <c r="B54" s="45">
        <v>0.5</v>
      </c>
      <c r="C54" s="5">
        <v>4</v>
      </c>
      <c r="D54" s="433" t="str">
        <f>Section1Draft!E55</f>
        <v>ARCH 351.11</v>
      </c>
      <c r="E54" s="433" t="str">
        <f>Section1Draft!F55</f>
        <v>ARCH 337.11</v>
      </c>
      <c r="F54" s="433" t="str">
        <f>Section1Draft!G55</f>
        <v>ARCH 362.01</v>
      </c>
      <c r="G54" s="433">
        <f>Section1Draft!H55</f>
        <v>0</v>
      </c>
      <c r="H54" s="434" t="str">
        <f>Section1Draft!I55</f>
        <v>ARCH 362.01</v>
      </c>
      <c r="I54" s="420">
        <v>0.5</v>
      </c>
      <c r="J54" s="421">
        <v>4</v>
      </c>
      <c r="K54" s="433">
        <f>Section1Draft!L55</f>
        <v>0</v>
      </c>
      <c r="L54" s="433">
        <f>Section1Draft!M55</f>
        <v>0</v>
      </c>
      <c r="M54" s="433" t="str">
        <f>Section1Draft!N55</f>
        <v>ARCH 316.01</v>
      </c>
      <c r="N54" s="433" t="str">
        <f>Section1Draft!O55</f>
        <v>ARCH 352.11</v>
      </c>
      <c r="O54" s="434" t="str">
        <f>Section1Draft!P55</f>
        <v>ARCH 338.11</v>
      </c>
    </row>
    <row r="55" spans="1:15" ht="21.95" customHeight="1" x14ac:dyDescent="0.2">
      <c r="A55" s="1073"/>
      <c r="B55" s="193"/>
      <c r="C55" s="194"/>
      <c r="D55" s="435" t="str">
        <f>VLOOKUP(D54,'Course List (program)'!$G$2:$L$100,$K$1,FALSE)</f>
        <v>Yrd. Doç. Dr. Engin ÜNAL</v>
      </c>
      <c r="E55" s="435" t="str">
        <f>VLOOKUP(E54,'Course List (program)'!$G$2:$L$100,$K$1,FALSE)</f>
        <v>Yrd. Doç. Dr. Kerem ERCOŞKUN</v>
      </c>
      <c r="F55" s="435" t="str">
        <f>VLOOKUP(F54,'Course List (program)'!$G$2:$L$100,$K$1,FALSE)</f>
        <v>Doç. Dr. A. Dilek ÖZDEMİR</v>
      </c>
      <c r="G55" s="435" t="e">
        <f>VLOOKUP(G54,'Course List (program)'!$G$2:$L$100,$K$1,FALSE)</f>
        <v>#N/A</v>
      </c>
      <c r="H55" s="436" t="str">
        <f>VLOOKUP(H54,'Course List (program)'!$G$2:$L$100,$K$1,FALSE)</f>
        <v>Doç. Dr. A. Dilek ÖZDEMİR</v>
      </c>
      <c r="I55" s="422"/>
      <c r="J55" s="423"/>
      <c r="K55" s="435" t="e">
        <f>VLOOKUP(K54,'Course List (program)'!$G$2:$L$100,$K$1,FALSE)</f>
        <v>#N/A</v>
      </c>
      <c r="L55" s="435" t="e">
        <f>VLOOKUP(L54,'Course List (program)'!$G$2:$L$100,$K$1,FALSE)</f>
        <v>#N/A</v>
      </c>
      <c r="M55" s="435" t="str">
        <f>VLOOKUP(M54,'Course List (program)'!$G$2:$L$100,$K$1,FALSE)</f>
        <v>Yrd. Doç. Dr. Soner ŞAHİN</v>
      </c>
      <c r="N55" s="435" t="str">
        <f>VLOOKUP(N54,'Course List (program)'!$G$2:$L$100,$K$1,FALSE)</f>
        <v>Prof. Dr. Oya PAKDİL</v>
      </c>
      <c r="O55" s="436" t="str">
        <f>VLOOKUP(O54,'Course List (program)'!$G$2:$L$100,$K$1,FALSE)</f>
        <v>Yrd. Doç. Dr. Togan TONG</v>
      </c>
    </row>
    <row r="56" spans="1:15" ht="21.95" customHeight="1" x14ac:dyDescent="0.25">
      <c r="A56" s="1073"/>
      <c r="B56" s="197">
        <v>0.54166666666666663</v>
      </c>
      <c r="C56" s="198">
        <v>5</v>
      </c>
      <c r="D56" s="433">
        <f>Section1Draft!E57</f>
        <v>0</v>
      </c>
      <c r="E56" s="433">
        <f>Section1Draft!F57</f>
        <v>0</v>
      </c>
      <c r="F56" s="433">
        <f>Section1Draft!G57</f>
        <v>0</v>
      </c>
      <c r="G56" s="433">
        <f>Section1Draft!H57</f>
        <v>0</v>
      </c>
      <c r="H56" s="434">
        <f>Section1Draft!I57</f>
        <v>0</v>
      </c>
      <c r="I56" s="424">
        <v>0.54166666666666663</v>
      </c>
      <c r="J56" s="425">
        <v>5</v>
      </c>
      <c r="K56" s="433">
        <f>Section1Draft!L57</f>
        <v>0</v>
      </c>
      <c r="L56" s="433">
        <f>Section1Draft!M57</f>
        <v>0</v>
      </c>
      <c r="M56" s="433" t="str">
        <f>Section1Draft!N57</f>
        <v>ARCH 316.01</v>
      </c>
      <c r="N56" s="433">
        <f>Section1Draft!O57</f>
        <v>0</v>
      </c>
      <c r="O56" s="434">
        <f>Section1Draft!P57</f>
        <v>0</v>
      </c>
    </row>
    <row r="57" spans="1:15" ht="21.95" customHeight="1" x14ac:dyDescent="0.2">
      <c r="A57" s="1073"/>
      <c r="B57" s="193"/>
      <c r="C57" s="194"/>
      <c r="D57" s="435" t="e">
        <f>VLOOKUP(D56,'Course List (program)'!$G$2:$L$100,$K$1,FALSE)</f>
        <v>#N/A</v>
      </c>
      <c r="E57" s="435" t="e">
        <f>VLOOKUP(E56,'Course List (program)'!$G$2:$L$100,$K$1,FALSE)</f>
        <v>#N/A</v>
      </c>
      <c r="F57" s="435" t="e">
        <f>VLOOKUP(F56,'Course List (program)'!$G$2:$L$100,$K$1,FALSE)</f>
        <v>#N/A</v>
      </c>
      <c r="G57" s="435" t="e">
        <f>VLOOKUP(G56,'Course List (program)'!$G$2:$L$100,$K$1,FALSE)</f>
        <v>#N/A</v>
      </c>
      <c r="H57" s="436" t="e">
        <f>VLOOKUP(H56,'Course List (program)'!$G$2:$L$100,$K$1,FALSE)</f>
        <v>#N/A</v>
      </c>
      <c r="I57" s="422"/>
      <c r="J57" s="423"/>
      <c r="K57" s="435" t="e">
        <f>VLOOKUP(K56,'Course List (program)'!$G$2:$L$100,$K$1,FALSE)</f>
        <v>#N/A</v>
      </c>
      <c r="L57" s="435" t="e">
        <f>VLOOKUP(L56,'Course List (program)'!$G$2:$L$100,$K$1,FALSE)</f>
        <v>#N/A</v>
      </c>
      <c r="M57" s="435" t="str">
        <f>VLOOKUP(M56,'Course List (program)'!$G$2:$L$100,$K$1,FALSE)</f>
        <v>Yrd. Doç. Dr. Soner ŞAHİN</v>
      </c>
      <c r="N57" s="435" t="e">
        <f>VLOOKUP(N56,'Course List (program)'!$G$2:$L$100,$K$1,FALSE)</f>
        <v>#N/A</v>
      </c>
      <c r="O57" s="436" t="e">
        <f>VLOOKUP(O56,'Course List (program)'!$G$2:$L$100,$K$1,FALSE)</f>
        <v>#N/A</v>
      </c>
    </row>
    <row r="58" spans="1:15" ht="21.95" customHeight="1" x14ac:dyDescent="0.25">
      <c r="A58" s="1073"/>
      <c r="B58" s="45">
        <v>0.58333333333333337</v>
      </c>
      <c r="C58" s="5">
        <v>6</v>
      </c>
      <c r="D58" s="433" t="str">
        <f>Section1Draft!E59</f>
        <v>ARCH 351.11</v>
      </c>
      <c r="E58" s="433" t="str">
        <f>Section1Draft!F59</f>
        <v>ARCH 341.11</v>
      </c>
      <c r="F58" s="433" t="str">
        <f>Section1Draft!G59</f>
        <v>ARCH 315.01</v>
      </c>
      <c r="G58" s="433">
        <f>Section1Draft!H59</f>
        <v>0</v>
      </c>
      <c r="H58" s="434">
        <f>Section1Draft!I59</f>
        <v>0</v>
      </c>
      <c r="I58" s="420">
        <v>0.58333333333333337</v>
      </c>
      <c r="J58" s="421">
        <v>6</v>
      </c>
      <c r="K58" s="433">
        <f>Section1Draft!L59</f>
        <v>0</v>
      </c>
      <c r="L58" s="433">
        <f>Section1Draft!M59</f>
        <v>0</v>
      </c>
      <c r="M58" s="433" t="str">
        <f>Section1Draft!N59</f>
        <v>ARCH 467.11</v>
      </c>
      <c r="N58" s="433" t="str">
        <f>Section1Draft!O59</f>
        <v>ARCH 352.11</v>
      </c>
      <c r="O58" s="434">
        <f>Section1Draft!P59</f>
        <v>0</v>
      </c>
    </row>
    <row r="59" spans="1:15" ht="21.95" customHeight="1" x14ac:dyDescent="0.2">
      <c r="A59" s="1073"/>
      <c r="B59" s="193"/>
      <c r="C59" s="194"/>
      <c r="D59" s="435" t="str">
        <f>VLOOKUP(D58,'Course List (program)'!$G$2:$L$100,$K$1,FALSE)</f>
        <v>Yrd. Doç. Dr. Engin ÜNAL</v>
      </c>
      <c r="E59" s="435" t="str">
        <f>VLOOKUP(E58,'Course List (program)'!$G$2:$L$100,$K$1,FALSE)</f>
        <v>Yrd. Doç. Dr. Engin ÜNAL</v>
      </c>
      <c r="F59" s="435" t="str">
        <f>VLOOKUP(F58,'Course List (program)'!$G$2:$L$100,$K$1,FALSE)</f>
        <v>Yrd. Doç. Dr. Soner ŞAHİN</v>
      </c>
      <c r="G59" s="435" t="e">
        <f>VLOOKUP(G58,'Course List (program)'!$G$2:$L$100,$K$1,FALSE)</f>
        <v>#N/A</v>
      </c>
      <c r="H59" s="436" t="e">
        <f>VLOOKUP(H58,'Course List (program)'!$G$2:$L$100,$K$1,FALSE)</f>
        <v>#N/A</v>
      </c>
      <c r="I59" s="422"/>
      <c r="J59" s="423"/>
      <c r="K59" s="435" t="e">
        <f>VLOOKUP(K58,'Course List (program)'!$G$2:$L$100,$K$1,FALSE)</f>
        <v>#N/A</v>
      </c>
      <c r="L59" s="435" t="e">
        <f>VLOOKUP(L58,'Course List (program)'!$G$2:$L$100,$K$1,FALSE)</f>
        <v>#N/A</v>
      </c>
      <c r="M59" s="435" t="str">
        <f>VLOOKUP(M58,'Course List (program)'!$G$2:$L$100,$K$1,FALSE)</f>
        <v>Doç. Dr. A. Dilek ÖZDEMİR</v>
      </c>
      <c r="N59" s="435" t="str">
        <f>VLOOKUP(N58,'Course List (program)'!$G$2:$L$100,$K$1,FALSE)</f>
        <v>Prof. Dr. Oya PAKDİL</v>
      </c>
      <c r="O59" s="436" t="e">
        <f>VLOOKUP(O58,'Course List (program)'!$G$2:$L$100,$K$1,FALSE)</f>
        <v>#N/A</v>
      </c>
    </row>
    <row r="60" spans="1:15" ht="21.95" customHeight="1" x14ac:dyDescent="0.25">
      <c r="A60" s="1073"/>
      <c r="B60" s="45">
        <v>0.625</v>
      </c>
      <c r="C60" s="5">
        <v>7</v>
      </c>
      <c r="D60" s="433" t="str">
        <f>Section1Draft!E61</f>
        <v>ARCH 351.11</v>
      </c>
      <c r="E60" s="433" t="str">
        <f>Section1Draft!F61</f>
        <v>ARCH 341.11</v>
      </c>
      <c r="F60" s="433" t="str">
        <f>Section1Draft!G61</f>
        <v>ARCH 315.01</v>
      </c>
      <c r="G60" s="433">
        <f>Section1Draft!H61</f>
        <v>0</v>
      </c>
      <c r="H60" s="434">
        <f>Section1Draft!I61</f>
        <v>0</v>
      </c>
      <c r="I60" s="420">
        <v>0.625</v>
      </c>
      <c r="J60" s="421">
        <v>7</v>
      </c>
      <c r="K60" s="433">
        <f>Section1Draft!L61</f>
        <v>0</v>
      </c>
      <c r="L60" s="433">
        <f>Section1Draft!M61</f>
        <v>0</v>
      </c>
      <c r="M60" s="433" t="str">
        <f>Section1Draft!N61</f>
        <v>ARCH 467.11</v>
      </c>
      <c r="N60" s="433" t="str">
        <f>Section1Draft!O61</f>
        <v>ARCH 352.11</v>
      </c>
      <c r="O60" s="434">
        <f>Section1Draft!P61</f>
        <v>0</v>
      </c>
    </row>
    <row r="61" spans="1:15" ht="21.95" customHeight="1" x14ac:dyDescent="0.2">
      <c r="A61" s="1073"/>
      <c r="B61" s="193"/>
      <c r="C61" s="194"/>
      <c r="D61" s="435" t="str">
        <f>VLOOKUP(D60,'Course List (program)'!$G$2:$L$100,$K$1,FALSE)</f>
        <v>Yrd. Doç. Dr. Engin ÜNAL</v>
      </c>
      <c r="E61" s="435" t="str">
        <f>VLOOKUP(E60,'Course List (program)'!$G$2:$L$100,$K$1,FALSE)</f>
        <v>Yrd. Doç. Dr. Engin ÜNAL</v>
      </c>
      <c r="F61" s="435" t="str">
        <f>VLOOKUP(F60,'Course List (program)'!$G$2:$L$100,$K$1,FALSE)</f>
        <v>Yrd. Doç. Dr. Soner ŞAHİN</v>
      </c>
      <c r="G61" s="435" t="e">
        <f>VLOOKUP(G60,'Course List (program)'!$G$2:$L$100,$K$1,FALSE)</f>
        <v>#N/A</v>
      </c>
      <c r="H61" s="436" t="e">
        <f>VLOOKUP(H60,'Course List (program)'!$G$2:$L$100,$K$1,FALSE)</f>
        <v>#N/A</v>
      </c>
      <c r="I61" s="422"/>
      <c r="J61" s="423"/>
      <c r="K61" s="435" t="e">
        <f>VLOOKUP(K60,'Course List (program)'!$G$2:$L$100,$K$1,FALSE)</f>
        <v>#N/A</v>
      </c>
      <c r="L61" s="435" t="e">
        <f>VLOOKUP(L60,'Course List (program)'!$G$2:$L$100,$K$1,FALSE)</f>
        <v>#N/A</v>
      </c>
      <c r="M61" s="435" t="str">
        <f>VLOOKUP(M60,'Course List (program)'!$G$2:$L$100,$K$1,FALSE)</f>
        <v>Doç. Dr. A. Dilek ÖZDEMİR</v>
      </c>
      <c r="N61" s="435" t="str">
        <f>VLOOKUP(N60,'Course List (program)'!$G$2:$L$100,$K$1,FALSE)</f>
        <v>Prof. Dr. Oya PAKDİL</v>
      </c>
      <c r="O61" s="436" t="e">
        <f>VLOOKUP(O60,'Course List (program)'!$G$2:$L$100,$K$1,FALSE)</f>
        <v>#N/A</v>
      </c>
    </row>
    <row r="62" spans="1:15" ht="21.95" customHeight="1" x14ac:dyDescent="0.25">
      <c r="A62" s="1073"/>
      <c r="B62" s="45">
        <v>0.66666666666666663</v>
      </c>
      <c r="C62" s="5">
        <v>8</v>
      </c>
      <c r="D62" s="433" t="str">
        <f>Section1Draft!E63</f>
        <v>ARCH 351.11</v>
      </c>
      <c r="E62" s="433" t="str">
        <f>Section1Draft!F63</f>
        <v>ARCH 341.11</v>
      </c>
      <c r="F62" s="433" t="str">
        <f>Section1Draft!G63</f>
        <v>ARCH 315.01</v>
      </c>
      <c r="G62" s="433">
        <f>Section1Draft!H63</f>
        <v>0</v>
      </c>
      <c r="H62" s="434">
        <f>Section1Draft!I63</f>
        <v>0</v>
      </c>
      <c r="I62" s="420">
        <v>0.66666666666666663</v>
      </c>
      <c r="J62" s="421">
        <v>8</v>
      </c>
      <c r="K62" s="433">
        <f>Section1Draft!L63</f>
        <v>0</v>
      </c>
      <c r="L62" s="433">
        <f>Section1Draft!M63</f>
        <v>0</v>
      </c>
      <c r="M62" s="433" t="str">
        <f>Section1Draft!N63</f>
        <v>ARCH 467.11</v>
      </c>
      <c r="N62" s="433" t="str">
        <f>Section1Draft!O63</f>
        <v>ARCH 352.11</v>
      </c>
      <c r="O62" s="434" t="str">
        <f>Section1Draft!P63</f>
        <v>HTR 302.0A</v>
      </c>
    </row>
    <row r="63" spans="1:15" ht="21.95" customHeight="1" x14ac:dyDescent="0.2">
      <c r="A63" s="1073"/>
      <c r="B63" s="193"/>
      <c r="C63" s="194"/>
      <c r="D63" s="435" t="str">
        <f>VLOOKUP(D62,'Course List (program)'!$G$2:$L$100,$K$1,FALSE)</f>
        <v>Yrd. Doç. Dr. Engin ÜNAL</v>
      </c>
      <c r="E63" s="435" t="str">
        <f>VLOOKUP(E62,'Course List (program)'!$G$2:$L$100,$K$1,FALSE)</f>
        <v>Yrd. Doç. Dr. Engin ÜNAL</v>
      </c>
      <c r="F63" s="435" t="str">
        <f>VLOOKUP(F62,'Course List (program)'!$G$2:$L$100,$K$1,FALSE)</f>
        <v>Yrd. Doç. Dr. Soner ŞAHİN</v>
      </c>
      <c r="G63" s="435" t="e">
        <f>VLOOKUP(G62,'Course List (program)'!$G$2:$L$100,$K$1,FALSE)</f>
        <v>#N/A</v>
      </c>
      <c r="H63" s="436" t="e">
        <f>VLOOKUP(H62,'Course List (program)'!$G$2:$L$100,$K$1,FALSE)</f>
        <v>#N/A</v>
      </c>
      <c r="I63" s="422"/>
      <c r="J63" s="423"/>
      <c r="K63" s="435" t="e">
        <f>VLOOKUP(K62,'Course List (program)'!$G$2:$L$100,$K$1,FALSE)</f>
        <v>#N/A</v>
      </c>
      <c r="L63" s="435" t="e">
        <f>VLOOKUP(L62,'Course List (program)'!$G$2:$L$100,$K$1,FALSE)</f>
        <v>#N/A</v>
      </c>
      <c r="M63" s="435" t="str">
        <f>VLOOKUP(M62,'Course List (program)'!$G$2:$L$100,$K$1,FALSE)</f>
        <v>Doç. Dr. A. Dilek ÖZDEMİR</v>
      </c>
      <c r="N63" s="435" t="str">
        <f>VLOOKUP(N62,'Course List (program)'!$G$2:$L$100,$K$1,FALSE)</f>
        <v>Prof. Dr. Oya PAKDİL</v>
      </c>
      <c r="O63" s="436" t="str">
        <f>VLOOKUP(O62,'Course List (program)'!$G$2:$L$100,$K$1,FALSE)</f>
        <v>Rectorate4</v>
      </c>
    </row>
    <row r="64" spans="1:15" ht="21.95" customHeight="1" x14ac:dyDescent="0.25">
      <c r="A64" s="1073"/>
      <c r="B64" s="45">
        <v>0.70833333333333337</v>
      </c>
      <c r="C64" s="5">
        <v>9</v>
      </c>
      <c r="D64" s="433" t="str">
        <f>Section1Draft!E65</f>
        <v>ARCH 351.11</v>
      </c>
      <c r="E64" s="433" t="str">
        <f>Section1Draft!F65</f>
        <v>ARCH 341.11</v>
      </c>
      <c r="F64" s="433">
        <f>Section1Draft!G65</f>
        <v>0</v>
      </c>
      <c r="G64" s="433">
        <f>Section1Draft!H65</f>
        <v>0</v>
      </c>
      <c r="H64" s="434">
        <f>Section1Draft!I65</f>
        <v>0</v>
      </c>
      <c r="I64" s="420">
        <v>0.70833333333333337</v>
      </c>
      <c r="J64" s="421">
        <v>9</v>
      </c>
      <c r="K64" s="433">
        <f>Section1Draft!L65</f>
        <v>0</v>
      </c>
      <c r="L64" s="433">
        <f>Section1Draft!M65</f>
        <v>0</v>
      </c>
      <c r="M64" s="433" t="str">
        <f>Section1Draft!N65</f>
        <v>ARCH 467.11</v>
      </c>
      <c r="N64" s="433" t="str">
        <f>Section1Draft!O65</f>
        <v>ARCH 352.11</v>
      </c>
      <c r="O64" s="434" t="str">
        <f>Section1Draft!P65</f>
        <v>HTR 302.0A</v>
      </c>
    </row>
    <row r="65" spans="1:15" ht="21.95" customHeight="1" x14ac:dyDescent="0.2">
      <c r="A65" s="1073"/>
      <c r="B65" s="193"/>
      <c r="C65" s="194"/>
      <c r="D65" s="435" t="str">
        <f>VLOOKUP(D64,'Course List (program)'!$G$2:$L$100,$K$1,FALSE)</f>
        <v>Yrd. Doç. Dr. Engin ÜNAL</v>
      </c>
      <c r="E65" s="435" t="str">
        <f>VLOOKUP(E64,'Course List (program)'!$G$2:$L$100,$K$1,FALSE)</f>
        <v>Yrd. Doç. Dr. Engin ÜNAL</v>
      </c>
      <c r="F65" s="435" t="e">
        <f>VLOOKUP(F64,'Course List (program)'!$G$2:$L$100,$K$1,FALSE)</f>
        <v>#N/A</v>
      </c>
      <c r="G65" s="435" t="e">
        <f>VLOOKUP(G64,'Course List (program)'!$G$2:$L$100,$K$1,FALSE)</f>
        <v>#N/A</v>
      </c>
      <c r="H65" s="436" t="e">
        <f>VLOOKUP(H64,'Course List (program)'!$G$2:$L$100,$K$1,FALSE)</f>
        <v>#N/A</v>
      </c>
      <c r="I65" s="422"/>
      <c r="J65" s="423"/>
      <c r="K65" s="435" t="e">
        <f>VLOOKUP(K64,'Course List (program)'!$G$2:$L$100,$K$1,FALSE)</f>
        <v>#N/A</v>
      </c>
      <c r="L65" s="435" t="e">
        <f>VLOOKUP(L64,'Course List (program)'!$G$2:$L$100,$K$1,FALSE)</f>
        <v>#N/A</v>
      </c>
      <c r="M65" s="435" t="str">
        <f>VLOOKUP(M64,'Course List (program)'!$G$2:$L$100,$K$1,FALSE)</f>
        <v>Doç. Dr. A. Dilek ÖZDEMİR</v>
      </c>
      <c r="N65" s="435" t="str">
        <f>VLOOKUP(N64,'Course List (program)'!$G$2:$L$100,$K$1,FALSE)</f>
        <v>Prof. Dr. Oya PAKDİL</v>
      </c>
      <c r="O65" s="436" t="str">
        <f>VLOOKUP(O64,'Course List (program)'!$G$2:$L$100,$K$1,FALSE)</f>
        <v>Rectorate4</v>
      </c>
    </row>
    <row r="66" spans="1:15" ht="21.95" customHeight="1" x14ac:dyDescent="0.25">
      <c r="A66" s="1073"/>
      <c r="B66" s="197">
        <v>0.75</v>
      </c>
      <c r="C66" s="198">
        <v>10</v>
      </c>
      <c r="D66" s="433">
        <f>Section1Draft!E67</f>
        <v>0</v>
      </c>
      <c r="E66" s="433">
        <f>Section1Draft!F67</f>
        <v>0</v>
      </c>
      <c r="F66" s="433">
        <f>Section1Draft!G67</f>
        <v>0</v>
      </c>
      <c r="G66" s="433">
        <f>Section1Draft!H67</f>
        <v>0</v>
      </c>
      <c r="H66" s="434">
        <f>Section1Draft!I67</f>
        <v>0</v>
      </c>
      <c r="I66" s="424">
        <v>0.75</v>
      </c>
      <c r="J66" s="425">
        <v>10</v>
      </c>
      <c r="K66" s="433">
        <f>Section1Draft!L67</f>
        <v>0</v>
      </c>
      <c r="L66" s="433">
        <f>Section1Draft!M67</f>
        <v>0</v>
      </c>
      <c r="M66" s="433">
        <f>Section1Draft!N67</f>
        <v>0</v>
      </c>
      <c r="N66" s="433">
        <f>Section1Draft!O67</f>
        <v>0</v>
      </c>
      <c r="O66" s="434">
        <f>Section1Draft!P67</f>
        <v>0</v>
      </c>
    </row>
    <row r="67" spans="1:15" ht="21.95" customHeight="1" thickBot="1" x14ac:dyDescent="0.25">
      <c r="A67" s="1073"/>
      <c r="B67" s="195"/>
      <c r="C67" s="196"/>
      <c r="D67" s="437" t="e">
        <f>VLOOKUP(D66,'Course List (program)'!$G$2:$L$100,$K$1,FALSE)</f>
        <v>#N/A</v>
      </c>
      <c r="E67" s="437" t="e">
        <f>VLOOKUP(E66,'Course List (program)'!$G$2:$L$100,$K$1,FALSE)</f>
        <v>#N/A</v>
      </c>
      <c r="F67" s="437" t="e">
        <f>VLOOKUP(F66,'Course List (program)'!$G$2:$L$100,$K$1,FALSE)</f>
        <v>#N/A</v>
      </c>
      <c r="G67" s="437" t="e">
        <f>VLOOKUP(G66,'Course List (program)'!$G$2:$L$100,$K$1,FALSE)</f>
        <v>#N/A</v>
      </c>
      <c r="H67" s="438" t="e">
        <f>VLOOKUP(H66,'Course List (program)'!$G$2:$L$100,$K$1,FALSE)</f>
        <v>#N/A</v>
      </c>
      <c r="I67" s="426"/>
      <c r="J67" s="427"/>
      <c r="K67" s="437" t="e">
        <f>VLOOKUP(K66,'Course List (program)'!$G$2:$L$100,$K$1,FALSE)</f>
        <v>#N/A</v>
      </c>
      <c r="L67" s="437" t="e">
        <f>VLOOKUP(L66,'Course List (program)'!$G$2:$L$100,$K$1,FALSE)</f>
        <v>#N/A</v>
      </c>
      <c r="M67" s="437" t="e">
        <f>VLOOKUP(M66,'Course List (program)'!$G$2:$L$100,$K$1,FALSE)</f>
        <v>#N/A</v>
      </c>
      <c r="N67" s="437" t="e">
        <f>VLOOKUP(N66,'Course List (program)'!$G$2:$L$100,$K$1,FALSE)</f>
        <v>#N/A</v>
      </c>
      <c r="O67" s="438" t="e">
        <f>VLOOKUP(O66,'Course List (program)'!$G$2:$L$100,$K$1,FALSE)</f>
        <v>#N/A</v>
      </c>
    </row>
    <row r="68" spans="1:15" ht="21.95" customHeight="1" x14ac:dyDescent="0.2">
      <c r="A68" s="1073"/>
      <c r="B68" s="1077" t="s">
        <v>67</v>
      </c>
      <c r="C68" s="1078"/>
      <c r="D68" s="428" t="s">
        <v>148</v>
      </c>
      <c r="E68" s="428" t="s">
        <v>149</v>
      </c>
      <c r="F68" s="428" t="s">
        <v>150</v>
      </c>
      <c r="G68" s="428" t="s">
        <v>151</v>
      </c>
      <c r="H68" s="429" t="s">
        <v>152</v>
      </c>
      <c r="I68" s="1081" t="s">
        <v>43</v>
      </c>
      <c r="J68" s="1082"/>
      <c r="K68" s="428" t="s">
        <v>148</v>
      </c>
      <c r="L68" s="428" t="s">
        <v>149</v>
      </c>
      <c r="M68" s="428" t="s">
        <v>150</v>
      </c>
      <c r="N68" s="428" t="s">
        <v>151</v>
      </c>
      <c r="O68" s="429" t="s">
        <v>152</v>
      </c>
    </row>
    <row r="69" spans="1:15" ht="21.95" customHeight="1" x14ac:dyDescent="0.2">
      <c r="A69" s="1073"/>
      <c r="B69" s="1079"/>
      <c r="C69" s="1080"/>
      <c r="D69" s="430">
        <v>1</v>
      </c>
      <c r="E69" s="430">
        <v>2</v>
      </c>
      <c r="F69" s="430">
        <v>3</v>
      </c>
      <c r="G69" s="430">
        <v>4</v>
      </c>
      <c r="H69" s="431">
        <v>5</v>
      </c>
      <c r="I69" s="1083"/>
      <c r="J69" s="1084"/>
      <c r="K69" s="430">
        <v>1</v>
      </c>
      <c r="L69" s="430">
        <v>2</v>
      </c>
      <c r="M69" s="430">
        <v>3</v>
      </c>
      <c r="N69" s="430">
        <v>4</v>
      </c>
      <c r="O69" s="431">
        <v>5</v>
      </c>
    </row>
    <row r="70" spans="1:15" ht="21.95" customHeight="1" x14ac:dyDescent="0.25">
      <c r="A70" s="1073"/>
      <c r="B70" s="45">
        <v>0.375</v>
      </c>
      <c r="C70" s="5">
        <v>1</v>
      </c>
      <c r="D70" s="433" t="str">
        <f>Section1Draft!E71</f>
        <v>ARCH 451.11</v>
      </c>
      <c r="E70" s="433">
        <f>Section1Draft!F71</f>
        <v>0</v>
      </c>
      <c r="F70" s="433" t="str">
        <f>Section1Draft!G71</f>
        <v>ARCH 432.11</v>
      </c>
      <c r="G70" s="433">
        <f>Section1Draft!H71</f>
        <v>0</v>
      </c>
      <c r="H70" s="434" t="str">
        <f>Section1Draft!I71</f>
        <v>ARCH 311.11</v>
      </c>
      <c r="I70" s="420">
        <v>0.375</v>
      </c>
      <c r="J70" s="421">
        <v>1</v>
      </c>
      <c r="K70" s="433">
        <f>Section1Draft!L71</f>
        <v>0</v>
      </c>
      <c r="L70" s="433">
        <f>Section1Draft!M71</f>
        <v>0</v>
      </c>
      <c r="M70" s="433" t="str">
        <f>Section1Draft!N71</f>
        <v>ARCH 416.01</v>
      </c>
      <c r="N70" s="433" t="str">
        <f>Section1Draft!O71</f>
        <v>ARCH 492.11</v>
      </c>
      <c r="O70" s="434">
        <f>Section1Draft!P71</f>
        <v>0</v>
      </c>
    </row>
    <row r="71" spans="1:15" ht="21.95" customHeight="1" x14ac:dyDescent="0.2">
      <c r="A71" s="1073"/>
      <c r="B71" s="193"/>
      <c r="C71" s="194"/>
      <c r="D71" s="435" t="str">
        <f>VLOOKUP(D70,'Course List (program)'!$G$2:$L$100,$K$1,FALSE)</f>
        <v>Prof. Dr. A. Fatih PAKDİL</v>
      </c>
      <c r="E71" s="435" t="e">
        <f>VLOOKUP(E70,'Course List (program)'!$G$2:$L$100,$K$1,FALSE)</f>
        <v>#N/A</v>
      </c>
      <c r="F71" s="435" t="str">
        <f>VLOOKUP(F70,'Course List (program)'!$G$2:$L$100,$K$1,FALSE)</f>
        <v>Prof. Dr. Reha GÜNAY</v>
      </c>
      <c r="G71" s="435" t="e">
        <f>VLOOKUP(G70,'Course List (program)'!$G$2:$L$100,$K$1,FALSE)</f>
        <v>#N/A</v>
      </c>
      <c r="H71" s="436" t="str">
        <f>VLOOKUP(H70,'Course List (program)'!$G$2:$L$100,$K$1,FALSE)</f>
        <v>Prof. Dr. Reha GÜNAY</v>
      </c>
      <c r="I71" s="422"/>
      <c r="J71" s="423"/>
      <c r="K71" s="435" t="e">
        <f>VLOOKUP(K70,'Course List (program)'!$G$2:$L$100,$K$1,FALSE)</f>
        <v>#N/A</v>
      </c>
      <c r="L71" s="435" t="e">
        <f>VLOOKUP(L70,'Course List (program)'!$G$2:$L$100,$K$1,FALSE)</f>
        <v>#N/A</v>
      </c>
      <c r="M71" s="435" t="str">
        <f>VLOOKUP(M70,'Course List (program)'!$G$2:$L$100,$K$1,FALSE)</f>
        <v>Öğr. Gör. Dr. Jülide DEMİRDÖVEN</v>
      </c>
      <c r="N71" s="435" t="str">
        <f>VLOOKUP(N70,'Course List (program)'!$G$2:$L$100,$K$1,FALSE)</f>
        <v>Prof. Dr. Belkıs ULUOĞLU</v>
      </c>
      <c r="O71" s="436" t="e">
        <f>VLOOKUP(O70,'Course List (program)'!$G$2:$L$100,$K$1,FALSE)</f>
        <v>#N/A</v>
      </c>
    </row>
    <row r="72" spans="1:15" ht="21.95" customHeight="1" x14ac:dyDescent="0.25">
      <c r="A72" s="1073"/>
      <c r="B72" s="45">
        <v>0.41666666666666669</v>
      </c>
      <c r="C72" s="5">
        <v>2</v>
      </c>
      <c r="D72" s="433" t="str">
        <f>Section1Draft!E73</f>
        <v>ARCH 451.11</v>
      </c>
      <c r="E72" s="433">
        <f>Section1Draft!F73</f>
        <v>0</v>
      </c>
      <c r="F72" s="433" t="str">
        <f>Section1Draft!G73</f>
        <v>ARCH 432.11</v>
      </c>
      <c r="G72" s="433">
        <f>Section1Draft!H73</f>
        <v>0</v>
      </c>
      <c r="H72" s="434" t="str">
        <f>Section1Draft!I73</f>
        <v>ARCH 311.11</v>
      </c>
      <c r="I72" s="420">
        <v>0.41666666666666669</v>
      </c>
      <c r="J72" s="421">
        <v>2</v>
      </c>
      <c r="K72" s="433">
        <f>Section1Draft!L73</f>
        <v>0</v>
      </c>
      <c r="L72" s="433">
        <f>Section1Draft!M73</f>
        <v>0</v>
      </c>
      <c r="M72" s="433" t="str">
        <f>Section1Draft!N73</f>
        <v>ARCH 416.01</v>
      </c>
      <c r="N72" s="433" t="str">
        <f>Section1Draft!O73</f>
        <v>ARCH 492.11</v>
      </c>
      <c r="O72" s="434">
        <f>Section1Draft!P73</f>
        <v>0</v>
      </c>
    </row>
    <row r="73" spans="1:15" ht="21.95" customHeight="1" x14ac:dyDescent="0.2">
      <c r="A73" s="1073"/>
      <c r="B73" s="193"/>
      <c r="C73" s="194"/>
      <c r="D73" s="435" t="str">
        <f>VLOOKUP(D72,'Course List (program)'!$G$2:$L$100,$K$1,FALSE)</f>
        <v>Prof. Dr. A. Fatih PAKDİL</v>
      </c>
      <c r="E73" s="435" t="e">
        <f>VLOOKUP(E72,'Course List (program)'!$G$2:$L$100,$K$1,FALSE)</f>
        <v>#N/A</v>
      </c>
      <c r="F73" s="435" t="str">
        <f>VLOOKUP(F72,'Course List (program)'!$G$2:$L$100,$K$1,FALSE)</f>
        <v>Prof. Dr. Reha GÜNAY</v>
      </c>
      <c r="G73" s="435" t="e">
        <f>VLOOKUP(G72,'Course List (program)'!$G$2:$L$100,$K$1,FALSE)</f>
        <v>#N/A</v>
      </c>
      <c r="H73" s="436" t="str">
        <f>VLOOKUP(H72,'Course List (program)'!$G$2:$L$100,$K$1,FALSE)</f>
        <v>Prof. Dr. Reha GÜNAY</v>
      </c>
      <c r="I73" s="422"/>
      <c r="J73" s="423"/>
      <c r="K73" s="435" t="e">
        <f>VLOOKUP(K72,'Course List (program)'!$G$2:$L$100,$K$1,FALSE)</f>
        <v>#N/A</v>
      </c>
      <c r="L73" s="435" t="e">
        <f>VLOOKUP(L72,'Course List (program)'!$G$2:$L$100,$K$1,FALSE)</f>
        <v>#N/A</v>
      </c>
      <c r="M73" s="435" t="str">
        <f>VLOOKUP(M72,'Course List (program)'!$G$2:$L$100,$K$1,FALSE)</f>
        <v>Öğr. Gör. Dr. Jülide DEMİRDÖVEN</v>
      </c>
      <c r="N73" s="435" t="str">
        <f>VLOOKUP(N72,'Course List (program)'!$G$2:$L$100,$K$1,FALSE)</f>
        <v>Prof. Dr. Belkıs ULUOĞLU</v>
      </c>
      <c r="O73" s="436" t="e">
        <f>VLOOKUP(O72,'Course List (program)'!$G$2:$L$100,$K$1,FALSE)</f>
        <v>#N/A</v>
      </c>
    </row>
    <row r="74" spans="1:15" ht="21.95" customHeight="1" x14ac:dyDescent="0.25">
      <c r="A74" s="1073"/>
      <c r="B74" s="45">
        <v>0.45833333333333331</v>
      </c>
      <c r="C74" s="5">
        <v>3</v>
      </c>
      <c r="D74" s="433" t="str">
        <f>Section1Draft!E75</f>
        <v>ARCH 451.11</v>
      </c>
      <c r="E74" s="433">
        <f>Section1Draft!F75</f>
        <v>0</v>
      </c>
      <c r="F74" s="433" t="str">
        <f>Section1Draft!G75</f>
        <v>ARCH 432.11</v>
      </c>
      <c r="G74" s="433">
        <f>Section1Draft!H75</f>
        <v>0</v>
      </c>
      <c r="H74" s="434" t="str">
        <f>Section1Draft!I75</f>
        <v>ARCH 311.11</v>
      </c>
      <c r="I74" s="420">
        <v>0.45833333333333331</v>
      </c>
      <c r="J74" s="421">
        <v>3</v>
      </c>
      <c r="K74" s="433">
        <f>Section1Draft!L75</f>
        <v>0</v>
      </c>
      <c r="L74" s="433">
        <f>Section1Draft!M75</f>
        <v>0</v>
      </c>
      <c r="M74" s="433" t="str">
        <f>Section1Draft!N75</f>
        <v>ARCH 416.01</v>
      </c>
      <c r="N74" s="433" t="str">
        <f>Section1Draft!O75</f>
        <v>ARCH 492.11</v>
      </c>
      <c r="O74" s="434">
        <f>Section1Draft!P75</f>
        <v>0</v>
      </c>
    </row>
    <row r="75" spans="1:15" ht="21.95" customHeight="1" x14ac:dyDescent="0.2">
      <c r="A75" s="1073"/>
      <c r="B75" s="193"/>
      <c r="C75" s="194"/>
      <c r="D75" s="435" t="str">
        <f>VLOOKUP(D74,'Course List (program)'!$G$2:$L$100,$K$1,FALSE)</f>
        <v>Prof. Dr. A. Fatih PAKDİL</v>
      </c>
      <c r="E75" s="435" t="e">
        <f>VLOOKUP(E74,'Course List (program)'!$G$2:$L$100,$K$1,FALSE)</f>
        <v>#N/A</v>
      </c>
      <c r="F75" s="435" t="str">
        <f>VLOOKUP(F74,'Course List (program)'!$G$2:$L$100,$K$1,FALSE)</f>
        <v>Prof. Dr. Reha GÜNAY</v>
      </c>
      <c r="G75" s="435" t="e">
        <f>VLOOKUP(G74,'Course List (program)'!$G$2:$L$100,$K$1,FALSE)</f>
        <v>#N/A</v>
      </c>
      <c r="H75" s="436" t="str">
        <f>VLOOKUP(H74,'Course List (program)'!$G$2:$L$100,$K$1,FALSE)</f>
        <v>Prof. Dr. Reha GÜNAY</v>
      </c>
      <c r="I75" s="422"/>
      <c r="J75" s="423"/>
      <c r="K75" s="435" t="e">
        <f>VLOOKUP(K74,'Course List (program)'!$G$2:$L$100,$K$1,FALSE)</f>
        <v>#N/A</v>
      </c>
      <c r="L75" s="435" t="e">
        <f>VLOOKUP(L74,'Course List (program)'!$G$2:$L$100,$K$1,FALSE)</f>
        <v>#N/A</v>
      </c>
      <c r="M75" s="435" t="str">
        <f>VLOOKUP(M74,'Course List (program)'!$G$2:$L$100,$K$1,FALSE)</f>
        <v>Öğr. Gör. Dr. Jülide DEMİRDÖVEN</v>
      </c>
      <c r="N75" s="435" t="str">
        <f>VLOOKUP(N74,'Course List (program)'!$G$2:$L$100,$K$1,FALSE)</f>
        <v>Prof. Dr. Belkıs ULUOĞLU</v>
      </c>
      <c r="O75" s="436" t="e">
        <f>VLOOKUP(O74,'Course List (program)'!$G$2:$L$100,$K$1,FALSE)</f>
        <v>#N/A</v>
      </c>
    </row>
    <row r="76" spans="1:15" ht="21.95" customHeight="1" x14ac:dyDescent="0.25">
      <c r="A76" s="1073"/>
      <c r="B76" s="45">
        <v>0.5</v>
      </c>
      <c r="C76" s="5">
        <v>4</v>
      </c>
      <c r="D76" s="433" t="str">
        <f>Section1Draft!E77</f>
        <v>ARCH 451.11</v>
      </c>
      <c r="E76" s="433">
        <f>Section1Draft!F77</f>
        <v>0</v>
      </c>
      <c r="F76" s="433" t="str">
        <f>Section1Draft!G77</f>
        <v>ARCH 432.11</v>
      </c>
      <c r="G76" s="433">
        <f>Section1Draft!H77</f>
        <v>0</v>
      </c>
      <c r="H76" s="434">
        <f>Section1Draft!I77</f>
        <v>0</v>
      </c>
      <c r="I76" s="420">
        <v>0.5</v>
      </c>
      <c r="J76" s="421">
        <v>4</v>
      </c>
      <c r="K76" s="433">
        <f>Section1Draft!L77</f>
        <v>0</v>
      </c>
      <c r="L76" s="433">
        <f>Section1Draft!M77</f>
        <v>0</v>
      </c>
      <c r="M76" s="433" t="str">
        <f>Section1Draft!N77</f>
        <v>LAW 481.01</v>
      </c>
      <c r="N76" s="433" t="str">
        <f>Section1Draft!O77</f>
        <v>ARCH 492.11</v>
      </c>
      <c r="O76" s="434">
        <f>Section1Draft!P77</f>
        <v>0</v>
      </c>
    </row>
    <row r="77" spans="1:15" ht="21.95" customHeight="1" x14ac:dyDescent="0.2">
      <c r="A77" s="1073"/>
      <c r="B77" s="193"/>
      <c r="C77" s="194"/>
      <c r="D77" s="435" t="str">
        <f>VLOOKUP(D76,'Course List (program)'!$G$2:$L$100,$K$1,FALSE)</f>
        <v>Prof. Dr. A. Fatih PAKDİL</v>
      </c>
      <c r="E77" s="435" t="e">
        <f>VLOOKUP(E76,'Course List (program)'!$G$2:$L$100,$K$1,FALSE)</f>
        <v>#N/A</v>
      </c>
      <c r="F77" s="435" t="str">
        <f>VLOOKUP(F76,'Course List (program)'!$G$2:$L$100,$K$1,FALSE)</f>
        <v>Prof. Dr. Reha GÜNAY</v>
      </c>
      <c r="G77" s="435" t="e">
        <f>VLOOKUP(G76,'Course List (program)'!$G$2:$L$100,$K$1,FALSE)</f>
        <v>#N/A</v>
      </c>
      <c r="H77" s="436" t="e">
        <f>VLOOKUP(H76,'Course List (program)'!$G$2:$L$100,$K$1,FALSE)</f>
        <v>#N/A</v>
      </c>
      <c r="I77" s="422"/>
      <c r="J77" s="423"/>
      <c r="K77" s="435" t="e">
        <f>VLOOKUP(K76,'Course List (program)'!$G$2:$L$100,$K$1,FALSE)</f>
        <v>#N/A</v>
      </c>
      <c r="L77" s="435" t="e">
        <f>VLOOKUP(L76,'Course List (program)'!$G$2:$L$100,$K$1,FALSE)</f>
        <v>#N/A</v>
      </c>
      <c r="M77" s="435" t="str">
        <f>VLOOKUP(M76,'Course List (program)'!$G$2:$L$100,$K$1,FALSE)</f>
        <v>Doç. Dr. Salih ŞAHİNİZ</v>
      </c>
      <c r="N77" s="435" t="str">
        <f>VLOOKUP(N76,'Course List (program)'!$G$2:$L$100,$K$1,FALSE)</f>
        <v>Prof. Dr. Belkıs ULUOĞLU</v>
      </c>
      <c r="O77" s="436" t="e">
        <f>VLOOKUP(O76,'Course List (program)'!$G$2:$L$100,$K$1,FALSE)</f>
        <v>#N/A</v>
      </c>
    </row>
    <row r="78" spans="1:15" ht="21.95" customHeight="1" x14ac:dyDescent="0.25">
      <c r="A78" s="1073"/>
      <c r="B78" s="197">
        <v>0.54166666666666663</v>
      </c>
      <c r="C78" s="198">
        <v>5</v>
      </c>
      <c r="D78" s="433">
        <f>Section1Draft!E79</f>
        <v>0</v>
      </c>
      <c r="E78" s="433">
        <f>Section1Draft!F79</f>
        <v>0</v>
      </c>
      <c r="F78" s="433">
        <f>Section1Draft!G79</f>
        <v>0</v>
      </c>
      <c r="G78" s="433">
        <f>Section1Draft!H79</f>
        <v>0</v>
      </c>
      <c r="H78" s="434">
        <f>Section1Draft!I79</f>
        <v>0</v>
      </c>
      <c r="I78" s="424">
        <v>0.54166666666666663</v>
      </c>
      <c r="J78" s="425">
        <v>5</v>
      </c>
      <c r="K78" s="433">
        <f>Section1Draft!L79</f>
        <v>0</v>
      </c>
      <c r="L78" s="433">
        <f>Section1Draft!M79</f>
        <v>0</v>
      </c>
      <c r="M78" s="433" t="str">
        <f>Section1Draft!N79</f>
        <v>LAW 481.01</v>
      </c>
      <c r="N78" s="433">
        <f>Section1Draft!O79</f>
        <v>0</v>
      </c>
      <c r="O78" s="434">
        <f>Section1Draft!P79</f>
        <v>0</v>
      </c>
    </row>
    <row r="79" spans="1:15" ht="21.95" customHeight="1" x14ac:dyDescent="0.2">
      <c r="A79" s="1073"/>
      <c r="B79" s="193"/>
      <c r="C79" s="194"/>
      <c r="D79" s="435" t="e">
        <f>VLOOKUP(D78,'Course List (program)'!$G$2:$L$100,$K$1,FALSE)</f>
        <v>#N/A</v>
      </c>
      <c r="E79" s="435" t="e">
        <f>VLOOKUP(E78,'Course List (program)'!$G$2:$L$100,$K$1,FALSE)</f>
        <v>#N/A</v>
      </c>
      <c r="F79" s="435" t="e">
        <f>VLOOKUP(F78,'Course List (program)'!$G$2:$L$100,$K$1,FALSE)</f>
        <v>#N/A</v>
      </c>
      <c r="G79" s="435" t="e">
        <f>VLOOKUP(G78,'Course List (program)'!$G$2:$L$100,$K$1,FALSE)</f>
        <v>#N/A</v>
      </c>
      <c r="H79" s="436" t="e">
        <f>VLOOKUP(H78,'Course List (program)'!$G$2:$L$100,$K$1,FALSE)</f>
        <v>#N/A</v>
      </c>
      <c r="I79" s="422"/>
      <c r="J79" s="423"/>
      <c r="K79" s="435" t="e">
        <f>VLOOKUP(K78,'Course List (program)'!$G$2:$L$100,$K$1,FALSE)</f>
        <v>#N/A</v>
      </c>
      <c r="L79" s="435" t="e">
        <f>VLOOKUP(L78,'Course List (program)'!$G$2:$L$100,$K$1,FALSE)</f>
        <v>#N/A</v>
      </c>
      <c r="M79" s="435" t="str">
        <f>VLOOKUP(M78,'Course List (program)'!$G$2:$L$100,$K$1,FALSE)</f>
        <v>Doç. Dr. Salih ŞAHİNİZ</v>
      </c>
      <c r="N79" s="435" t="e">
        <f>VLOOKUP(N78,'Course List (program)'!$G$2:$L$100,$K$1,FALSE)</f>
        <v>#N/A</v>
      </c>
      <c r="O79" s="436" t="e">
        <f>VLOOKUP(O78,'Course List (program)'!$G$2:$L$100,$K$1,FALSE)</f>
        <v>#N/A</v>
      </c>
    </row>
    <row r="80" spans="1:15" ht="21.95" customHeight="1" x14ac:dyDescent="0.25">
      <c r="A80" s="1073"/>
      <c r="B80" s="45">
        <v>0.58333333333333337</v>
      </c>
      <c r="C80" s="5">
        <v>6</v>
      </c>
      <c r="D80" s="433" t="str">
        <f>Section1Draft!E81</f>
        <v>ARCH 451.11</v>
      </c>
      <c r="E80" s="433" t="str">
        <f>Section1Draft!F81</f>
        <v>ARCH 415.01</v>
      </c>
      <c r="F80" s="433" t="str">
        <f>Section1Draft!G81</f>
        <v>ARCH 372.01</v>
      </c>
      <c r="G80" s="433">
        <f>Section1Draft!H81</f>
        <v>0</v>
      </c>
      <c r="H80" s="434" t="str">
        <f>Section1Draft!I81</f>
        <v>ARCH 469.11</v>
      </c>
      <c r="I80" s="420">
        <v>0.58333333333333337</v>
      </c>
      <c r="J80" s="421">
        <v>6</v>
      </c>
      <c r="K80" s="433">
        <f>Section1Draft!L81</f>
        <v>0</v>
      </c>
      <c r="L80" s="433" t="str">
        <f>Section1Draft!M81</f>
        <v>ARCH 446.01</v>
      </c>
      <c r="M80" s="433" t="str">
        <f>Section1Draft!N81</f>
        <v>ES 302.01</v>
      </c>
      <c r="N80" s="433" t="str">
        <f>Section1Draft!O81</f>
        <v>ARCH 492.11</v>
      </c>
      <c r="O80" s="434">
        <f>Section1Draft!P81</f>
        <v>0</v>
      </c>
    </row>
    <row r="81" spans="1:17" ht="21.95" customHeight="1" x14ac:dyDescent="0.2">
      <c r="A81" s="1073"/>
      <c r="B81" s="193"/>
      <c r="C81" s="194"/>
      <c r="D81" s="435" t="str">
        <f>VLOOKUP(D80,'Course List (program)'!$G$2:$L$100,$K$1,FALSE)</f>
        <v>Prof. Dr. A. Fatih PAKDİL</v>
      </c>
      <c r="E81" s="435" t="str">
        <f>VLOOKUP(E80,'Course List (program)'!$G$2:$L$100,$K$1,FALSE)</f>
        <v>Öğr. Gör. M. Cem AKDAMAR</v>
      </c>
      <c r="F81" s="435" t="str">
        <f>VLOOKUP(F80,'Course List (program)'!$G$2:$L$100,$K$1,FALSE)</f>
        <v>Doç. Dr. Ayşin SEV</v>
      </c>
      <c r="G81" s="435" t="e">
        <f>VLOOKUP(G80,'Course List (program)'!$G$2:$L$100,$K$1,FALSE)</f>
        <v>#N/A</v>
      </c>
      <c r="H81" s="436" t="str">
        <f>VLOOKUP(H80,'Course List (program)'!$G$2:$L$100,$K$1,FALSE)</f>
        <v>Doç. Dr. A. Dilek ÖZDEMİR</v>
      </c>
      <c r="I81" s="422"/>
      <c r="J81" s="423"/>
      <c r="K81" s="435" t="e">
        <f>VLOOKUP(K80,'Course List (program)'!$G$2:$L$100,$K$1,FALSE)</f>
        <v>#N/A</v>
      </c>
      <c r="L81" s="435" t="str">
        <f>VLOOKUP(L80,'Course List (program)'!$G$2:$L$100,$K$1,FALSE)</f>
        <v>Prof. Dr. A. Zekiye ABALI</v>
      </c>
      <c r="M81" s="435" t="str">
        <f>VLOOKUP(M80,'Course List (program)'!$G$2:$L$100,$K$1,FALSE)</f>
        <v>Öğr. Gör. M. Cem AKDAMAR</v>
      </c>
      <c r="N81" s="435" t="str">
        <f>VLOOKUP(N80,'Course List (program)'!$G$2:$L$100,$K$1,FALSE)</f>
        <v>Prof. Dr. Belkıs ULUOĞLU</v>
      </c>
      <c r="O81" s="436" t="e">
        <f>VLOOKUP(O80,'Course List (program)'!$G$2:$L$100,$K$1,FALSE)</f>
        <v>#N/A</v>
      </c>
    </row>
    <row r="82" spans="1:17" ht="21.95" customHeight="1" x14ac:dyDescent="0.25">
      <c r="A82" s="1073"/>
      <c r="B82" s="45">
        <v>0.625</v>
      </c>
      <c r="C82" s="5">
        <v>7</v>
      </c>
      <c r="D82" s="433" t="str">
        <f>Section1Draft!E83</f>
        <v>ARCH 451.11</v>
      </c>
      <c r="E82" s="433" t="str">
        <f>Section1Draft!F83</f>
        <v>ARCH 415.01</v>
      </c>
      <c r="F82" s="433" t="str">
        <f>Section1Draft!G83</f>
        <v>ARCH 372.01</v>
      </c>
      <c r="G82" s="433">
        <f>Section1Draft!H83</f>
        <v>0</v>
      </c>
      <c r="H82" s="434" t="str">
        <f>Section1Draft!I83</f>
        <v>ARCH 469.11</v>
      </c>
      <c r="I82" s="420">
        <v>0.625</v>
      </c>
      <c r="J82" s="421">
        <v>7</v>
      </c>
      <c r="K82" s="433">
        <f>Section1Draft!L83</f>
        <v>0</v>
      </c>
      <c r="L82" s="433" t="str">
        <f>Section1Draft!M83</f>
        <v>ARCH 446.01</v>
      </c>
      <c r="M82" s="433" t="str">
        <f>Section1Draft!N83</f>
        <v>ES 302.01</v>
      </c>
      <c r="N82" s="433" t="str">
        <f>Section1Draft!O83</f>
        <v>ARCH 492.11</v>
      </c>
      <c r="O82" s="434">
        <f>Section1Draft!P83</f>
        <v>0</v>
      </c>
      <c r="Q82" s="43"/>
    </row>
    <row r="83" spans="1:17" ht="21.95" customHeight="1" x14ac:dyDescent="0.2">
      <c r="A83" s="1073"/>
      <c r="B83" s="193"/>
      <c r="C83" s="194"/>
      <c r="D83" s="435" t="str">
        <f>VLOOKUP(D82,'Course List (program)'!$G$2:$L$100,$K$1,FALSE)</f>
        <v>Prof. Dr. A. Fatih PAKDİL</v>
      </c>
      <c r="E83" s="435" t="str">
        <f>VLOOKUP(E82,'Course List (program)'!$G$2:$L$100,$K$1,FALSE)</f>
        <v>Öğr. Gör. M. Cem AKDAMAR</v>
      </c>
      <c r="F83" s="435" t="str">
        <f>VLOOKUP(F82,'Course List (program)'!$G$2:$L$100,$K$1,FALSE)</f>
        <v>Doç. Dr. Ayşin SEV</v>
      </c>
      <c r="G83" s="435" t="e">
        <f>VLOOKUP(G82,'Course List (program)'!$G$2:$L$100,$K$1,FALSE)</f>
        <v>#N/A</v>
      </c>
      <c r="H83" s="436" t="str">
        <f>VLOOKUP(H82,'Course List (program)'!$G$2:$L$100,$K$1,FALSE)</f>
        <v>Doç. Dr. A. Dilek ÖZDEMİR</v>
      </c>
      <c r="I83" s="422"/>
      <c r="J83" s="423"/>
      <c r="K83" s="435" t="e">
        <f>VLOOKUP(K82,'Course List (program)'!$G$2:$L$100,$K$1,FALSE)</f>
        <v>#N/A</v>
      </c>
      <c r="L83" s="435" t="str">
        <f>VLOOKUP(L82,'Course List (program)'!$G$2:$L$100,$K$1,FALSE)</f>
        <v>Prof. Dr. A. Zekiye ABALI</v>
      </c>
      <c r="M83" s="435" t="str">
        <f>VLOOKUP(M82,'Course List (program)'!$G$2:$L$100,$K$1,FALSE)</f>
        <v>Öğr. Gör. M. Cem AKDAMAR</v>
      </c>
      <c r="N83" s="435" t="str">
        <f>VLOOKUP(N82,'Course List (program)'!$G$2:$L$100,$K$1,FALSE)</f>
        <v>Prof. Dr. Belkıs ULUOĞLU</v>
      </c>
      <c r="O83" s="436" t="e">
        <f>VLOOKUP(O82,'Course List (program)'!$G$2:$L$100,$K$1,FALSE)</f>
        <v>#N/A</v>
      </c>
    </row>
    <row r="84" spans="1:17" ht="21.95" customHeight="1" x14ac:dyDescent="0.25">
      <c r="A84" s="1073"/>
      <c r="B84" s="45">
        <v>0.66666666666666663</v>
      </c>
      <c r="C84" s="5">
        <v>8</v>
      </c>
      <c r="D84" s="433" t="str">
        <f>Section1Draft!E85</f>
        <v>ARCH 451.11</v>
      </c>
      <c r="E84" s="433" t="str">
        <f>Section1Draft!F85</f>
        <v>ARCH 415.01</v>
      </c>
      <c r="F84" s="433" t="str">
        <f>Section1Draft!G85</f>
        <v>ARCH 372.01</v>
      </c>
      <c r="G84" s="433">
        <f>Section1Draft!H85</f>
        <v>0</v>
      </c>
      <c r="H84" s="434" t="str">
        <f>Section1Draft!I85</f>
        <v>ARCH 469.11</v>
      </c>
      <c r="I84" s="420">
        <v>0.66666666666666663</v>
      </c>
      <c r="J84" s="421">
        <v>8</v>
      </c>
      <c r="K84" s="433">
        <f>Section1Draft!L85</f>
        <v>0</v>
      </c>
      <c r="L84" s="433" t="str">
        <f>Section1Draft!M85</f>
        <v>ARCH 446.01</v>
      </c>
      <c r="M84" s="433" t="str">
        <f>Section1Draft!N85</f>
        <v>ES 302.01</v>
      </c>
      <c r="N84" s="433" t="str">
        <f>Section1Draft!O85</f>
        <v>ARCH 492.11</v>
      </c>
      <c r="O84" s="434">
        <f>Section1Draft!P85</f>
        <v>0</v>
      </c>
    </row>
    <row r="85" spans="1:17" ht="21.95" customHeight="1" x14ac:dyDescent="0.2">
      <c r="A85" s="1073"/>
      <c r="B85" s="193"/>
      <c r="C85" s="194"/>
      <c r="D85" s="435" t="str">
        <f>VLOOKUP(D84,'Course List (program)'!$G$2:$L$100,$K$1,FALSE)</f>
        <v>Prof. Dr. A. Fatih PAKDİL</v>
      </c>
      <c r="E85" s="435" t="str">
        <f>VLOOKUP(E84,'Course List (program)'!$G$2:$L$100,$K$1,FALSE)</f>
        <v>Öğr. Gör. M. Cem AKDAMAR</v>
      </c>
      <c r="F85" s="435" t="str">
        <f>VLOOKUP(F84,'Course List (program)'!$G$2:$L$100,$K$1,FALSE)</f>
        <v>Doç. Dr. Ayşin SEV</v>
      </c>
      <c r="G85" s="435" t="e">
        <f>VLOOKUP(G84,'Course List (program)'!$G$2:$L$100,$K$1,FALSE)</f>
        <v>#N/A</v>
      </c>
      <c r="H85" s="436" t="str">
        <f>VLOOKUP(H84,'Course List (program)'!$G$2:$L$100,$K$1,FALSE)</f>
        <v>Doç. Dr. A. Dilek ÖZDEMİR</v>
      </c>
      <c r="I85" s="422"/>
      <c r="J85" s="423"/>
      <c r="K85" s="435" t="e">
        <f>VLOOKUP(K84,'Course List (program)'!$G$2:$L$100,$K$1,FALSE)</f>
        <v>#N/A</v>
      </c>
      <c r="L85" s="435" t="str">
        <f>VLOOKUP(L84,'Course List (program)'!$G$2:$L$100,$K$1,FALSE)</f>
        <v>Prof. Dr. A. Zekiye ABALI</v>
      </c>
      <c r="M85" s="435" t="str">
        <f>VLOOKUP(M84,'Course List (program)'!$G$2:$L$100,$K$1,FALSE)</f>
        <v>Öğr. Gör. M. Cem AKDAMAR</v>
      </c>
      <c r="N85" s="435" t="str">
        <f>VLOOKUP(N84,'Course List (program)'!$G$2:$L$100,$K$1,FALSE)</f>
        <v>Prof. Dr. Belkıs ULUOĞLU</v>
      </c>
      <c r="O85" s="436" t="e">
        <f>VLOOKUP(O84,'Course List (program)'!$G$2:$L$100,$K$1,FALSE)</f>
        <v>#N/A</v>
      </c>
    </row>
    <row r="86" spans="1:17" ht="21.95" customHeight="1" x14ac:dyDescent="0.25">
      <c r="A86" s="1073"/>
      <c r="B86" s="45">
        <v>0.70833333333333337</v>
      </c>
      <c r="C86" s="5">
        <v>9</v>
      </c>
      <c r="D86" s="433" t="str">
        <f>Section1Draft!E87</f>
        <v>ARCH 451.11</v>
      </c>
      <c r="E86" s="433" t="str">
        <f>Section1Draft!F87</f>
        <v>ARCH 415.01</v>
      </c>
      <c r="F86" s="433">
        <f>Section1Draft!G87</f>
        <v>0</v>
      </c>
      <c r="G86" s="433">
        <f>Section1Draft!H87</f>
        <v>0</v>
      </c>
      <c r="H86" s="434" t="str">
        <f>Section1Draft!I87</f>
        <v>ARCH 469.11</v>
      </c>
      <c r="I86" s="420">
        <v>0.70833333333333337</v>
      </c>
      <c r="J86" s="421">
        <v>9</v>
      </c>
      <c r="K86" s="433">
        <f>Section1Draft!L87</f>
        <v>0</v>
      </c>
      <c r="L86" s="433">
        <f>Section1Draft!M87</f>
        <v>0</v>
      </c>
      <c r="M86" s="433">
        <f>Section1Draft!N87</f>
        <v>0</v>
      </c>
      <c r="N86" s="433" t="str">
        <f>Section1Draft!O87</f>
        <v>ARCH 492.11</v>
      </c>
      <c r="O86" s="434">
        <f>Section1Draft!P87</f>
        <v>0</v>
      </c>
    </row>
    <row r="87" spans="1:17" ht="21.95" customHeight="1" x14ac:dyDescent="0.2">
      <c r="A87" s="1073"/>
      <c r="B87" s="193"/>
      <c r="C87" s="194"/>
      <c r="D87" s="435" t="str">
        <f>VLOOKUP(D86,'Course List (program)'!$G$2:$L$100,$K$1,FALSE)</f>
        <v>Prof. Dr. A. Fatih PAKDİL</v>
      </c>
      <c r="E87" s="435" t="str">
        <f>VLOOKUP(E86,'Course List (program)'!$G$2:$L$100,$K$1,FALSE)</f>
        <v>Öğr. Gör. M. Cem AKDAMAR</v>
      </c>
      <c r="F87" s="435" t="e">
        <f>VLOOKUP(F86,'Course List (program)'!$G$2:$L$100,$K$1,FALSE)</f>
        <v>#N/A</v>
      </c>
      <c r="G87" s="435" t="e">
        <f>VLOOKUP(G86,'Course List (program)'!$G$2:$L$100,$K$1,FALSE)</f>
        <v>#N/A</v>
      </c>
      <c r="H87" s="436" t="str">
        <f>VLOOKUP(H86,'Course List (program)'!$G$2:$L$100,$K$1,FALSE)</f>
        <v>Doç. Dr. A. Dilek ÖZDEMİR</v>
      </c>
      <c r="I87" s="422"/>
      <c r="J87" s="423"/>
      <c r="K87" s="435" t="e">
        <f>VLOOKUP(K86,'Course List (program)'!$G$2:$L$100,$K$1,FALSE)</f>
        <v>#N/A</v>
      </c>
      <c r="L87" s="435" t="e">
        <f>VLOOKUP(L86,'Course List (program)'!$G$2:$L$100,$K$1,FALSE)</f>
        <v>#N/A</v>
      </c>
      <c r="M87" s="435" t="e">
        <f>VLOOKUP(M86,'Course List (program)'!$G$2:$L$100,$K$1,FALSE)</f>
        <v>#N/A</v>
      </c>
      <c r="N87" s="435" t="str">
        <f>VLOOKUP(N86,'Course List (program)'!$G$2:$L$100,$K$1,FALSE)</f>
        <v>Prof. Dr. Belkıs ULUOĞLU</v>
      </c>
      <c r="O87" s="436" t="e">
        <f>VLOOKUP(O86,'Course List (program)'!$G$2:$L$100,$K$1,FALSE)</f>
        <v>#N/A</v>
      </c>
    </row>
    <row r="88" spans="1:17" ht="21.95" customHeight="1" x14ac:dyDescent="0.25">
      <c r="A88" s="1073"/>
      <c r="B88" s="197">
        <v>0.75</v>
      </c>
      <c r="C88" s="198">
        <v>10</v>
      </c>
      <c r="D88" s="433">
        <f>Section1Draft!E89</f>
        <v>0</v>
      </c>
      <c r="E88" s="433">
        <f>Section1Draft!F89</f>
        <v>0</v>
      </c>
      <c r="F88" s="433">
        <f>Section1Draft!G89</f>
        <v>0</v>
      </c>
      <c r="G88" s="433">
        <f>Section1Draft!H89</f>
        <v>0</v>
      </c>
      <c r="H88" s="434">
        <f>Section1Draft!I89</f>
        <v>0</v>
      </c>
      <c r="I88" s="424">
        <v>0.75</v>
      </c>
      <c r="J88" s="425">
        <v>10</v>
      </c>
      <c r="K88" s="433">
        <f>Section1Draft!L89</f>
        <v>0</v>
      </c>
      <c r="L88" s="433">
        <f>Section1Draft!M89</f>
        <v>0</v>
      </c>
      <c r="M88" s="433">
        <f>Section1Draft!N89</f>
        <v>0</v>
      </c>
      <c r="N88" s="433">
        <f>Section1Draft!O89</f>
        <v>0</v>
      </c>
      <c r="O88" s="434">
        <f>Section1Draft!P89</f>
        <v>0</v>
      </c>
    </row>
    <row r="89" spans="1:17" ht="21.95" customHeight="1" thickBot="1" x14ac:dyDescent="0.25">
      <c r="A89" s="1073"/>
      <c r="B89" s="195"/>
      <c r="C89" s="196"/>
      <c r="D89" s="437" t="e">
        <f>VLOOKUP(D88,'Course List (program)'!$G$2:$L$100,$K$1,FALSE)</f>
        <v>#N/A</v>
      </c>
      <c r="E89" s="437" t="e">
        <f>VLOOKUP(E88,'Course List (program)'!$G$2:$L$100,$K$1,FALSE)</f>
        <v>#N/A</v>
      </c>
      <c r="F89" s="437" t="e">
        <f>VLOOKUP(F88,'Course List (program)'!$G$2:$L$100,$K$1,FALSE)</f>
        <v>#N/A</v>
      </c>
      <c r="G89" s="437" t="e">
        <f>VLOOKUP(G88,'Course List (program)'!$G$2:$L$100,$K$1,FALSE)</f>
        <v>#N/A</v>
      </c>
      <c r="H89" s="438" t="e">
        <f>VLOOKUP(H88,'Course List (program)'!$G$2:$L$100,$K$1,FALSE)</f>
        <v>#N/A</v>
      </c>
      <c r="I89" s="426"/>
      <c r="J89" s="427"/>
      <c r="K89" s="437" t="e">
        <f>VLOOKUP(K88,'Course List (program)'!$G$2:$L$100,$K$1,FALSE)</f>
        <v>#N/A</v>
      </c>
      <c r="L89" s="437" t="e">
        <f>VLOOKUP(L88,'Course List (program)'!$G$2:$L$100,$K$1,FALSE)</f>
        <v>#N/A</v>
      </c>
      <c r="M89" s="437" t="e">
        <f>VLOOKUP(M88,'Course List (program)'!$G$2:$L$100,$K$1,FALSE)</f>
        <v>#N/A</v>
      </c>
      <c r="N89" s="437" t="e">
        <f>VLOOKUP(N88,'Course List (program)'!$G$2:$L$100,$K$1,FALSE)</f>
        <v>#N/A</v>
      </c>
      <c r="O89" s="438" t="e">
        <f>VLOOKUP(O88,'Course List (program)'!$G$2:$L$100,$K$1,FALSE)</f>
        <v>#N/A</v>
      </c>
    </row>
    <row r="90" spans="1:17" ht="12.95" customHeight="1" x14ac:dyDescent="0.2">
      <c r="B90" s="13"/>
      <c r="C90" s="5"/>
      <c r="E90" s="186"/>
      <c r="F90" s="7"/>
      <c r="G90" s="7"/>
      <c r="H90" s="7"/>
      <c r="I90" s="4"/>
      <c r="J90" s="5"/>
      <c r="K90" s="7"/>
      <c r="L90" s="7"/>
      <c r="M90" s="7"/>
      <c r="N90" s="7"/>
      <c r="O90" s="7"/>
    </row>
    <row r="91" spans="1:17" x14ac:dyDescent="0.2">
      <c r="B91" s="13"/>
      <c r="C91" s="5"/>
      <c r="D91" s="7"/>
      <c r="E91" s="7"/>
      <c r="F91" s="7"/>
      <c r="G91" s="7"/>
      <c r="H91" s="7"/>
      <c r="I91" s="4"/>
      <c r="J91" s="5"/>
      <c r="K91" s="7"/>
      <c r="L91" s="7"/>
      <c r="M91" s="7"/>
      <c r="N91" s="7"/>
      <c r="O91" s="7"/>
    </row>
  </sheetData>
  <customSheetViews>
    <customSheetView guid="{F10B78A4-32AB-4106-909F-99EF7F04057B}" showPageBreaks="1" fitToPage="1" printArea="1" showRuler="0">
      <selection activeCell="J49" sqref="J49"/>
      <pageMargins left="0" right="0" top="0" bottom="0" header="0.51181102362204722" footer="0.51181102362204722"/>
      <printOptions horizontalCentered="1" verticalCentered="1"/>
      <pageSetup paperSize="9" scale="59" orientation="portrait" horizontalDpi="300" verticalDpi="300" r:id="rId1"/>
      <headerFooter alignWithMargins="0"/>
    </customSheetView>
  </customSheetViews>
  <mergeCells count="12">
    <mergeCell ref="M1:O1"/>
    <mergeCell ref="A24:A89"/>
    <mergeCell ref="A1:A23"/>
    <mergeCell ref="H1:I1"/>
    <mergeCell ref="B46:C47"/>
    <mergeCell ref="I46:J47"/>
    <mergeCell ref="B68:C69"/>
    <mergeCell ref="B2:C3"/>
    <mergeCell ref="I2:J3"/>
    <mergeCell ref="B24:C25"/>
    <mergeCell ref="I24:J25"/>
    <mergeCell ref="I68:J69"/>
  </mergeCells>
  <phoneticPr fontId="0" type="noConversion"/>
  <conditionalFormatting sqref="K68:O69 I4:J89 D68:H69 K46:O47 D46:H47 K24:O25 D24:H25">
    <cfRule type="cellIs" dxfId="61" priority="1" stopIfTrue="1" operator="equal">
      <formula>0</formula>
    </cfRule>
  </conditionalFormatting>
  <conditionalFormatting sqref="K70:O89 K4:O23 D26:H45 K26:O45 D48:H67 K48:O67 D70:H89 D4:H23">
    <cfRule type="cellIs" dxfId="60" priority="2" stopIfTrue="1" operator="notEqual">
      <formula>0</formula>
    </cfRule>
    <cfRule type="cellIs" dxfId="59" priority="3" stopIfTrue="1" operator="equal">
      <formula>0</formula>
    </cfRule>
  </conditionalFormatting>
  <printOptions horizontalCentered="1" verticalCentered="1"/>
  <pageMargins left="0.78740157480314965" right="0.19685039370078741" top="0.19685039370078741" bottom="0.19685039370078741" header="0.51181102362204722" footer="0.51181102362204722"/>
  <pageSetup paperSize="9" scale="40" orientation="portrait" r:id="rId2"/>
  <headerFooter alignWithMargins="0"/>
  <drawing r:id="rId3"/>
  <legacyDrawing r:id="rId4"/>
  <mc:AlternateContent xmlns:mc="http://schemas.openxmlformats.org/markup-compatibility/2006">
    <mc:Choice Requires="x14">
      <controls>
        <mc:AlternateContent xmlns:mc="http://schemas.openxmlformats.org/markup-compatibility/2006">
          <mc:Choice Requires="x14">
            <control shapeId="26625" r:id="rId5" name="Drop Down 1">
              <controlPr locked="0" defaultSize="0" autoLine="0" autoPict="0">
                <anchor moveWithCells="1">
                  <from>
                    <xdr:col>10</xdr:col>
                    <xdr:colOff>47625</xdr:colOff>
                    <xdr:row>0</xdr:row>
                    <xdr:rowOff>123825</xdr:rowOff>
                  </from>
                  <to>
                    <xdr:col>12</xdr:col>
                    <xdr:colOff>47625</xdr:colOff>
                    <xdr:row>0</xdr:row>
                    <xdr:rowOff>409575</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indexed="17"/>
  </sheetPr>
  <dimension ref="A1:Q91"/>
  <sheetViews>
    <sheetView zoomScale="25" zoomScaleNormal="25" zoomScaleSheetLayoutView="75" workbookViewId="0">
      <selection activeCell="O3" sqref="O1:O1048576"/>
    </sheetView>
  </sheetViews>
  <sheetFormatPr defaultRowHeight="12.75" x14ac:dyDescent="0.2"/>
  <cols>
    <col min="2" max="2" width="6.7109375" style="12" customWidth="1"/>
    <col min="3" max="3" width="3.7109375" customWidth="1"/>
    <col min="4" max="8" width="18.7109375" style="6" customWidth="1"/>
    <col min="9" max="9" width="6.7109375" customWidth="1"/>
    <col min="10" max="10" width="3.7109375" customWidth="1"/>
    <col min="11" max="14" width="18.7109375" style="6" customWidth="1"/>
    <col min="15" max="15" width="18.7109375" style="6" hidden="1" customWidth="1"/>
  </cols>
  <sheetData>
    <row r="1" spans="1:17" ht="39.950000000000003" customHeight="1" thickBot="1" x14ac:dyDescent="0.85">
      <c r="A1" s="1086" t="str">
        <f>Section1Program!A1</f>
        <v>2009 / 2010 - SPRING TERM</v>
      </c>
      <c r="B1" s="189"/>
      <c r="C1" s="189"/>
      <c r="D1" s="189"/>
      <c r="E1" s="189"/>
      <c r="F1" s="189"/>
      <c r="G1" s="190"/>
      <c r="H1" s="1075"/>
      <c r="I1" s="1076"/>
      <c r="J1" s="189"/>
      <c r="K1" s="189"/>
      <c r="L1" s="189"/>
      <c r="M1" s="1085">
        <f ca="1">NOW()</f>
        <v>42904.800879513889</v>
      </c>
      <c r="N1" s="1085"/>
      <c r="O1" s="1085"/>
      <c r="Q1" s="12"/>
    </row>
    <row r="2" spans="1:17" ht="21.95" customHeight="1" x14ac:dyDescent="0.2">
      <c r="A2" s="1086"/>
      <c r="B2" s="1077" t="s">
        <v>42</v>
      </c>
      <c r="C2" s="1078"/>
      <c r="D2" s="191" t="s">
        <v>148</v>
      </c>
      <c r="E2" s="191" t="s">
        <v>149</v>
      </c>
      <c r="F2" s="191" t="s">
        <v>150</v>
      </c>
      <c r="G2" s="191" t="s">
        <v>151</v>
      </c>
      <c r="H2" s="192" t="s">
        <v>152</v>
      </c>
      <c r="I2" s="1077" t="s">
        <v>44</v>
      </c>
      <c r="J2" s="1078"/>
      <c r="K2" s="191" t="s">
        <v>148</v>
      </c>
      <c r="L2" s="191" t="s">
        <v>149</v>
      </c>
      <c r="M2" s="191" t="s">
        <v>150</v>
      </c>
      <c r="N2" s="191" t="s">
        <v>151</v>
      </c>
      <c r="O2" s="192" t="s">
        <v>152</v>
      </c>
    </row>
    <row r="3" spans="1:17" ht="18" customHeight="1" x14ac:dyDescent="0.2">
      <c r="A3" s="1086"/>
      <c r="B3" s="1079"/>
      <c r="C3" s="1080"/>
      <c r="D3" s="7">
        <v>1</v>
      </c>
      <c r="E3" s="7">
        <v>2</v>
      </c>
      <c r="F3" s="7">
        <v>3</v>
      </c>
      <c r="G3" s="7">
        <v>4</v>
      </c>
      <c r="H3" s="44">
        <v>5</v>
      </c>
      <c r="I3" s="1079"/>
      <c r="J3" s="1080"/>
      <c r="K3" s="7">
        <v>1</v>
      </c>
      <c r="L3" s="7">
        <v>2</v>
      </c>
      <c r="M3" s="7">
        <v>3</v>
      </c>
      <c r="N3" s="7">
        <v>4</v>
      </c>
      <c r="O3" s="44">
        <v>5</v>
      </c>
    </row>
    <row r="4" spans="1:17" ht="21.95" customHeight="1" x14ac:dyDescent="0.25">
      <c r="A4" s="1086"/>
      <c r="B4" s="45">
        <v>0.375</v>
      </c>
      <c r="C4" s="5">
        <v>1</v>
      </c>
      <c r="D4" s="433">
        <f>Section2Draft!E5</f>
        <v>0</v>
      </c>
      <c r="E4" s="433">
        <f>Section2Draft!F5</f>
        <v>0</v>
      </c>
      <c r="F4" s="433">
        <f>Section2Draft!G5</f>
        <v>0</v>
      </c>
      <c r="G4" s="433">
        <f>Section2Draft!H5</f>
        <v>0</v>
      </c>
      <c r="H4" s="434">
        <f>Section2Draft!I5</f>
        <v>0</v>
      </c>
      <c r="I4" s="420">
        <v>0.375</v>
      </c>
      <c r="J4" s="421">
        <v>1</v>
      </c>
      <c r="K4" s="433" t="str">
        <f>Section2Draft!L5</f>
        <v>MATH 153.02</v>
      </c>
      <c r="L4" s="433">
        <f>Section2Draft!M5</f>
        <v>0</v>
      </c>
      <c r="M4" s="433" t="str">
        <f>Section2Draft!N5</f>
        <v>MATH 153.02</v>
      </c>
      <c r="N4" s="433">
        <f>Section2Draft!O5</f>
        <v>0</v>
      </c>
      <c r="O4" s="434" t="str">
        <f>Section2Draft!P5</f>
        <v>ARCH 208.12</v>
      </c>
    </row>
    <row r="5" spans="1:17" ht="21.95" customHeight="1" x14ac:dyDescent="0.2">
      <c r="A5" s="1086"/>
      <c r="B5" s="193"/>
      <c r="C5" s="194"/>
      <c r="D5" s="435" t="e">
        <f>VLOOKUP(D4,'Course List (program)'!$G$2:$L$100,Section1Program!K1,FALSE)</f>
        <v>#N/A</v>
      </c>
      <c r="E5" s="435" t="e">
        <f>VLOOKUP(E4,'Course List (program)'!$G$2:$L$100,Section1Program!$K$1,FALSE)</f>
        <v>#N/A</v>
      </c>
      <c r="F5" s="435" t="e">
        <f>VLOOKUP(F4,'Course List (program)'!$G$2:$L$100,Section1Program!$K$1,FALSE)</f>
        <v>#N/A</v>
      </c>
      <c r="G5" s="435" t="e">
        <f>VLOOKUP(G4,'Course List (program)'!$G$2:$L$100,2,FALSE)</f>
        <v>#N/A</v>
      </c>
      <c r="H5" s="436" t="e">
        <f>VLOOKUP(H4,'Course List (program)'!$G$2:$L$100,Section1Program!$K$1,FALSE)</f>
        <v>#N/A</v>
      </c>
      <c r="I5" s="422"/>
      <c r="J5" s="423"/>
      <c r="K5" s="435" t="str">
        <f>VLOOKUP(K4,'Course List (program)'!$G$2:$L$100,Section1Program!$K$1,FALSE)</f>
        <v>Staff3</v>
      </c>
      <c r="L5" s="435" t="e">
        <f>VLOOKUP(L4,'Course List (program)'!$G$2:$L$100,Section1Program!$K$1,FALSE)</f>
        <v>#N/A</v>
      </c>
      <c r="M5" s="435" t="str">
        <f>VLOOKUP(M4,'Course List (program)'!$G$2:$L$100,Section1Program!$K$1,FALSE)</f>
        <v>Staff3</v>
      </c>
      <c r="N5" s="435" t="e">
        <f>VLOOKUP(N4,'Course List (program)'!$G$2:$L$100,Section1Program!$K$1,FALSE)</f>
        <v>#N/A</v>
      </c>
      <c r="O5" s="436" t="str">
        <f>VLOOKUP(O4,'Course List (program)'!$G$2:$L$100,Section1Program!$K$1,FALSE)</f>
        <v>Öğr. Gör. Turan DÜNDAR</v>
      </c>
    </row>
    <row r="6" spans="1:17" ht="21.95" customHeight="1" x14ac:dyDescent="0.25">
      <c r="A6" s="1086"/>
      <c r="B6" s="45">
        <v>0.41666666666666669</v>
      </c>
      <c r="C6" s="5">
        <v>2</v>
      </c>
      <c r="D6" s="433">
        <f>Section2Draft!E7</f>
        <v>0</v>
      </c>
      <c r="E6" s="433">
        <f>Section2Draft!F7</f>
        <v>0</v>
      </c>
      <c r="F6" s="433">
        <f>Section2Draft!G7</f>
        <v>0</v>
      </c>
      <c r="G6" s="433">
        <f>Section2Draft!H7</f>
        <v>0</v>
      </c>
      <c r="H6" s="434">
        <f>Section2Draft!I7</f>
        <v>0</v>
      </c>
      <c r="I6" s="420">
        <v>0.41666666666666669</v>
      </c>
      <c r="J6" s="421">
        <v>2</v>
      </c>
      <c r="K6" s="433" t="str">
        <f>Section2Draft!L7</f>
        <v>MATH 153.02</v>
      </c>
      <c r="L6" s="433">
        <f>Section2Draft!M7</f>
        <v>0</v>
      </c>
      <c r="M6" s="433" t="str">
        <f>Section2Draft!N7</f>
        <v>MATH 153.02</v>
      </c>
      <c r="N6" s="433">
        <f>Section2Draft!O7</f>
        <v>0</v>
      </c>
      <c r="O6" s="434" t="str">
        <f>Section2Draft!P7</f>
        <v>ARCH 208.12</v>
      </c>
    </row>
    <row r="7" spans="1:17" ht="21.95" customHeight="1" x14ac:dyDescent="0.2">
      <c r="A7" s="1086"/>
      <c r="B7" s="193"/>
      <c r="C7" s="194"/>
      <c r="D7" s="435" t="e">
        <f>VLOOKUP(D6,'Course List (program)'!$G$2:$L$100,Section1Program!$K$1,FALSE)</f>
        <v>#N/A</v>
      </c>
      <c r="E7" s="435" t="e">
        <f>VLOOKUP(E6,'Course List (program)'!$G$2:$L$100,Section1Program!$K$1,FALSE)</f>
        <v>#N/A</v>
      </c>
      <c r="F7" s="435" t="e">
        <f>VLOOKUP(F6,'Course List (program)'!$G$2:$L$100,Section1Program!$K$1,FALSE)</f>
        <v>#N/A</v>
      </c>
      <c r="G7" s="435" t="e">
        <f>VLOOKUP(G6,'Course List (program)'!$G$2:$L$100,Section1Program!$K$1,FALSE)</f>
        <v>#N/A</v>
      </c>
      <c r="H7" s="436" t="e">
        <f>VLOOKUP(H6,'Course List (program)'!$G$2:$L$100,Section1Program!$K$1,FALSE)</f>
        <v>#N/A</v>
      </c>
      <c r="I7" s="422"/>
      <c r="J7" s="423"/>
      <c r="K7" s="435" t="str">
        <f>VLOOKUP(K6,'Course List (program)'!$G$2:$L$100,Section1Program!$K$1,FALSE)</f>
        <v>Staff3</v>
      </c>
      <c r="L7" s="435" t="e">
        <f>VLOOKUP(L6,'Course List (program)'!$G$2:$L$100,Section1Program!$K$1,FALSE)</f>
        <v>#N/A</v>
      </c>
      <c r="M7" s="435" t="str">
        <f>VLOOKUP(M6,'Course List (program)'!$G$2:$L$100,Section1Program!$K$1,FALSE)</f>
        <v>Staff3</v>
      </c>
      <c r="N7" s="435" t="e">
        <f>VLOOKUP(N6,'Course List (program)'!$G$2:$L$100,Section1Program!$K$1,FALSE)</f>
        <v>#N/A</v>
      </c>
      <c r="O7" s="436" t="str">
        <f>VLOOKUP(O6,'Course List (program)'!$G$2:$L$100,Section1Program!$K$1,FALSE)</f>
        <v>Öğr. Gör. Turan DÜNDAR</v>
      </c>
    </row>
    <row r="8" spans="1:17" ht="21.95" customHeight="1" x14ac:dyDescent="0.25">
      <c r="A8" s="1086"/>
      <c r="B8" s="45">
        <v>0.45833333333333331</v>
      </c>
      <c r="C8" s="5">
        <v>3</v>
      </c>
      <c r="D8" s="433">
        <f>Section2Draft!E9</f>
        <v>0</v>
      </c>
      <c r="E8" s="433">
        <f>Section2Draft!F9</f>
        <v>0</v>
      </c>
      <c r="F8" s="433">
        <f>Section2Draft!G9</f>
        <v>0</v>
      </c>
      <c r="G8" s="433">
        <f>Section2Draft!H9</f>
        <v>0</v>
      </c>
      <c r="H8" s="434">
        <f>Section2Draft!I9</f>
        <v>0</v>
      </c>
      <c r="I8" s="420">
        <v>0.45833333333333331</v>
      </c>
      <c r="J8" s="421">
        <v>3</v>
      </c>
      <c r="K8" s="433">
        <f>Section2Draft!L9</f>
        <v>0</v>
      </c>
      <c r="L8" s="433">
        <f>Section2Draft!M9</f>
        <v>0</v>
      </c>
      <c r="M8" s="433">
        <f>Section2Draft!N9</f>
        <v>0</v>
      </c>
      <c r="N8" s="433">
        <f>Section2Draft!O9</f>
        <v>0</v>
      </c>
      <c r="O8" s="434" t="str">
        <f>Section2Draft!P9</f>
        <v>ARCH 208.12</v>
      </c>
    </row>
    <row r="9" spans="1:17" ht="21.95" customHeight="1" x14ac:dyDescent="0.2">
      <c r="A9" s="1086"/>
      <c r="B9" s="193"/>
      <c r="C9" s="194"/>
      <c r="D9" s="435" t="e">
        <f>VLOOKUP(D8,'Course List (program)'!$G$2:$L$100,Section1Program!$K$1,FALSE)</f>
        <v>#N/A</v>
      </c>
      <c r="E9" s="435" t="e">
        <f>VLOOKUP(E8,'Course List (program)'!$G$2:$L$100,Section1Program!$K$1,FALSE)</f>
        <v>#N/A</v>
      </c>
      <c r="F9" s="435" t="e">
        <f>VLOOKUP(F8,'Course List (program)'!$G$2:$L$100,Section1Program!$K$1,FALSE)</f>
        <v>#N/A</v>
      </c>
      <c r="G9" s="435" t="e">
        <f>VLOOKUP(G8,'Course List (program)'!$G$2:$L$100,Section1Program!$K$1,FALSE)</f>
        <v>#N/A</v>
      </c>
      <c r="H9" s="436" t="e">
        <f>VLOOKUP(H8,'Course List (program)'!$G$2:$L$100,Section1Program!$K$1,FALSE)</f>
        <v>#N/A</v>
      </c>
      <c r="I9" s="422"/>
      <c r="J9" s="423"/>
      <c r="K9" s="435" t="e">
        <f>VLOOKUP(K8,'Course List (program)'!$G$2:$L$100,Section1Program!$K$1,FALSE)</f>
        <v>#N/A</v>
      </c>
      <c r="L9" s="435" t="e">
        <f>VLOOKUP(L8,'Course List (program)'!$G$2:$L$100,Section1Program!$K$1,FALSE)</f>
        <v>#N/A</v>
      </c>
      <c r="M9" s="435" t="e">
        <f>VLOOKUP(M8,'Course List (program)'!$G$2:$L$100,Section1Program!$K$1,FALSE)</f>
        <v>#N/A</v>
      </c>
      <c r="N9" s="435" t="e">
        <f>VLOOKUP(N8,'Course List (program)'!$G$2:$L$100,Section1Program!$K$1,FALSE)</f>
        <v>#N/A</v>
      </c>
      <c r="O9" s="436" t="str">
        <f>VLOOKUP(O8,'Course List (program)'!$G$2:$L$100,Section1Program!$K$1,FALSE)</f>
        <v>Öğr. Gör. Turan DÜNDAR</v>
      </c>
    </row>
    <row r="10" spans="1:17" ht="21.95" customHeight="1" x14ac:dyDescent="0.25">
      <c r="A10" s="1086"/>
      <c r="B10" s="45">
        <v>0.5</v>
      </c>
      <c r="C10" s="5">
        <v>4</v>
      </c>
      <c r="D10" s="433">
        <f>Section2Draft!E11</f>
        <v>0</v>
      </c>
      <c r="E10" s="433">
        <f>Section2Draft!F11</f>
        <v>0</v>
      </c>
      <c r="F10" s="433">
        <f>Section2Draft!G11</f>
        <v>0</v>
      </c>
      <c r="G10" s="433">
        <f>Section2Draft!H11</f>
        <v>0</v>
      </c>
      <c r="H10" s="434">
        <f>Section2Draft!I11</f>
        <v>0</v>
      </c>
      <c r="I10" s="420">
        <v>0.5</v>
      </c>
      <c r="J10" s="421">
        <v>4</v>
      </c>
      <c r="K10" s="433">
        <f>Section2Draft!L11</f>
        <v>0</v>
      </c>
      <c r="L10" s="433">
        <f>Section2Draft!M11</f>
        <v>0</v>
      </c>
      <c r="M10" s="433">
        <f>Section2Draft!N11</f>
        <v>0</v>
      </c>
      <c r="N10" s="433">
        <f>Section2Draft!O11</f>
        <v>0</v>
      </c>
      <c r="O10" s="434" t="str">
        <f>Section2Draft!P11</f>
        <v>ARCH 208.12</v>
      </c>
    </row>
    <row r="11" spans="1:17" ht="21.95" customHeight="1" x14ac:dyDescent="0.2">
      <c r="A11" s="1086"/>
      <c r="B11" s="193"/>
      <c r="C11" s="194"/>
      <c r="D11" s="435" t="e">
        <f>VLOOKUP(D10,'Course List (program)'!$G$2:$L$100,Section1Program!$K$1,FALSE)</f>
        <v>#N/A</v>
      </c>
      <c r="E11" s="435" t="e">
        <f>VLOOKUP(E10,'Course List (program)'!$G$2:$L$100,Section1Program!$K$1,FALSE)</f>
        <v>#N/A</v>
      </c>
      <c r="F11" s="435" t="e">
        <f>VLOOKUP(F10,'Course List (program)'!$G$2:$L$100,Section1Program!$K$1,FALSE)</f>
        <v>#N/A</v>
      </c>
      <c r="G11" s="435" t="e">
        <f>VLOOKUP(G10,'Course List (program)'!$G$2:$L$100,Section1Program!$K$1,FALSE)</f>
        <v>#N/A</v>
      </c>
      <c r="H11" s="436" t="e">
        <f>VLOOKUP(H10,'Course List (program)'!$G$2:$L$100,Section1Program!$K$1,FALSE)</f>
        <v>#N/A</v>
      </c>
      <c r="I11" s="422"/>
      <c r="J11" s="423"/>
      <c r="K11" s="435" t="e">
        <f>VLOOKUP(K10,'Course List (program)'!$G$2:$L$100,Section1Program!$K$1,FALSE)</f>
        <v>#N/A</v>
      </c>
      <c r="L11" s="435" t="e">
        <f>VLOOKUP(L10,'Course List (program)'!$G$2:$L$100,Section1Program!$K$1,FALSE)</f>
        <v>#N/A</v>
      </c>
      <c r="M11" s="435" t="e">
        <f>VLOOKUP(M10,'Course List (program)'!$G$2:$L$100,Section1Program!$K$1,FALSE)</f>
        <v>#N/A</v>
      </c>
      <c r="N11" s="435" t="e">
        <f>VLOOKUP(N10,'Course List (program)'!$G$2:$L$100,Section1Program!$K$1,FALSE)</f>
        <v>#N/A</v>
      </c>
      <c r="O11" s="436" t="str">
        <f>VLOOKUP(O10,'Course List (program)'!$G$2:$L$100,Section1Program!$K$1,FALSE)</f>
        <v>Öğr. Gör. Turan DÜNDAR</v>
      </c>
    </row>
    <row r="12" spans="1:17" ht="21.95" customHeight="1" x14ac:dyDescent="0.25">
      <c r="A12" s="1086"/>
      <c r="B12" s="197">
        <v>0.54166666666666663</v>
      </c>
      <c r="C12" s="198">
        <v>5</v>
      </c>
      <c r="D12" s="433">
        <f>Section2Draft!E13</f>
        <v>0</v>
      </c>
      <c r="E12" s="433">
        <f>Section2Draft!F13</f>
        <v>0</v>
      </c>
      <c r="F12" s="433">
        <f>Section2Draft!G13</f>
        <v>0</v>
      </c>
      <c r="G12" s="433">
        <f>Section2Draft!H13</f>
        <v>0</v>
      </c>
      <c r="H12" s="434">
        <f>Section2Draft!I13</f>
        <v>0</v>
      </c>
      <c r="I12" s="424">
        <v>0.54166666666666663</v>
      </c>
      <c r="J12" s="425">
        <v>5</v>
      </c>
      <c r="K12" s="433">
        <f>Section2Draft!L13</f>
        <v>0</v>
      </c>
      <c r="L12" s="433">
        <f>Section2Draft!M13</f>
        <v>0</v>
      </c>
      <c r="M12" s="433">
        <f>Section2Draft!N13</f>
        <v>0</v>
      </c>
      <c r="N12" s="433" t="str">
        <f>Section2Draft!O13</f>
        <v>ES 106.08</v>
      </c>
      <c r="O12" s="434" t="str">
        <f>Section2Draft!P13</f>
        <v>ARCH 102.12</v>
      </c>
    </row>
    <row r="13" spans="1:17" ht="21.95" customHeight="1" x14ac:dyDescent="0.2">
      <c r="A13" s="1086"/>
      <c r="B13" s="193"/>
      <c r="C13" s="194"/>
      <c r="D13" s="435" t="e">
        <f>VLOOKUP(D12,'Course List (program)'!$G$2:$L$100,Section1Program!$K$1,FALSE)</f>
        <v>#N/A</v>
      </c>
      <c r="E13" s="435" t="e">
        <f>VLOOKUP(E12,'Course List (program)'!$G$2:$L$100,Section1Program!$K$1,FALSE)</f>
        <v>#N/A</v>
      </c>
      <c r="F13" s="435" t="e">
        <f>VLOOKUP(F12,'Course List (program)'!$G$2:$L$100,Section1Program!$K$1,FALSE)</f>
        <v>#N/A</v>
      </c>
      <c r="G13" s="435" t="e">
        <f>VLOOKUP(G12,'Course List (program)'!$G$2:$L$100,Section1Program!$K$1,FALSE)</f>
        <v>#N/A</v>
      </c>
      <c r="H13" s="436" t="e">
        <f>VLOOKUP(H12,'Course List (program)'!$G$2:$L$100,Section1Program!$K$1,FALSE)</f>
        <v>#N/A</v>
      </c>
      <c r="I13" s="422"/>
      <c r="J13" s="423"/>
      <c r="K13" s="435" t="e">
        <f>VLOOKUP(K12,'Course List (program)'!$G$2:$L$100,Section1Program!$K$1,FALSE)</f>
        <v>#N/A</v>
      </c>
      <c r="L13" s="435" t="e">
        <f>VLOOKUP(L12,'Course List (program)'!$G$2:$L$100,Section1Program!$K$1,FALSE)</f>
        <v>#N/A</v>
      </c>
      <c r="M13" s="435" t="e">
        <f>VLOOKUP(M12,'Course List (program)'!$G$2:$L$100,Section1Program!$K$1,FALSE)</f>
        <v>#N/A</v>
      </c>
      <c r="N13" s="435" t="str">
        <f>VLOOKUP(N12,'Course List (program)'!$G$2:$L$100,Section1Program!$K$1,FALSE)</f>
        <v>Staff2</v>
      </c>
      <c r="O13" s="436" t="str">
        <f>VLOOKUP(O12,'Course List (program)'!$G$2:$L$100,Section1Program!$K$1,FALSE)</f>
        <v>Prof. Dr. Ömer GÜLSEN</v>
      </c>
    </row>
    <row r="14" spans="1:17" ht="21.95" customHeight="1" x14ac:dyDescent="0.25">
      <c r="A14" s="1086"/>
      <c r="B14" s="45">
        <v>0.58333333333333337</v>
      </c>
      <c r="C14" s="5">
        <v>6</v>
      </c>
      <c r="D14" s="433">
        <f>Section2Draft!E15</f>
        <v>0</v>
      </c>
      <c r="E14" s="433">
        <f>Section2Draft!F15</f>
        <v>0</v>
      </c>
      <c r="F14" s="433">
        <f>Section2Draft!G15</f>
        <v>0</v>
      </c>
      <c r="G14" s="433">
        <f>Section2Draft!H15</f>
        <v>0</v>
      </c>
      <c r="H14" s="434">
        <f>Section2Draft!I15</f>
        <v>0</v>
      </c>
      <c r="I14" s="420">
        <v>0.58333333333333337</v>
      </c>
      <c r="J14" s="421">
        <v>6</v>
      </c>
      <c r="K14" s="433">
        <f>Section2Draft!L15</f>
        <v>0</v>
      </c>
      <c r="L14" s="433">
        <f>Section2Draft!M15</f>
        <v>0</v>
      </c>
      <c r="M14" s="433" t="str">
        <f>Section2Draft!N15</f>
        <v>ES 106.08</v>
      </c>
      <c r="N14" s="433" t="str">
        <f>Section2Draft!O15</f>
        <v>ARCH 112.12</v>
      </c>
      <c r="O14" s="434" t="str">
        <f>Section2Draft!P15</f>
        <v>ARCH 102.12</v>
      </c>
    </row>
    <row r="15" spans="1:17" ht="21.95" customHeight="1" x14ac:dyDescent="0.2">
      <c r="A15" s="1086"/>
      <c r="B15" s="193"/>
      <c r="C15" s="194"/>
      <c r="D15" s="435" t="e">
        <f>VLOOKUP(D14,'Course List (program)'!$G$2:$L$100,Section1Program!$K$1,FALSE)</f>
        <v>#N/A</v>
      </c>
      <c r="E15" s="435" t="e">
        <f>VLOOKUP(E14,'Course List (program)'!$G$2:$L$100,Section1Program!$K$1,FALSE)</f>
        <v>#N/A</v>
      </c>
      <c r="F15" s="435" t="e">
        <f>VLOOKUP(F14,'Course List (program)'!$G$2:$L$100,Section1Program!$K$1,FALSE)</f>
        <v>#N/A</v>
      </c>
      <c r="G15" s="435" t="e">
        <f>VLOOKUP(G14,'Course List (program)'!$G$2:$L$100,Section1Program!$K$1,FALSE)</f>
        <v>#N/A</v>
      </c>
      <c r="H15" s="436" t="e">
        <f>VLOOKUP(H14,'Course List (program)'!$G$2:$L$100,Section1Program!$K$1,FALSE)</f>
        <v>#N/A</v>
      </c>
      <c r="I15" s="422"/>
      <c r="J15" s="423"/>
      <c r="K15" s="435" t="e">
        <f>VLOOKUP(K14,'Course List (program)'!$G$2:$L$100,Section1Program!$K$1,FALSE)</f>
        <v>#N/A</v>
      </c>
      <c r="L15" s="435" t="e">
        <f>VLOOKUP(L14,'Course List (program)'!$G$2:$L$100,Section1Program!$K$1,FALSE)</f>
        <v>#N/A</v>
      </c>
      <c r="M15" s="435" t="str">
        <f>VLOOKUP(M14,'Course List (program)'!$G$2:$L$100,Section1Program!$K$1,FALSE)</f>
        <v>Staff2</v>
      </c>
      <c r="N15" s="435" t="str">
        <f>VLOOKUP(N14,'Course List (program)'!$G$2:$L$100,Section1Program!$K$1,FALSE)</f>
        <v>Doç. Dr. Ayşe  ELEGÖZ</v>
      </c>
      <c r="O15" s="436" t="str">
        <f>VLOOKUP(O14,'Course List (program)'!$G$2:$L$100,Section1Program!$K$1,FALSE)</f>
        <v>Prof. Dr. Ömer GÜLSEN</v>
      </c>
    </row>
    <row r="16" spans="1:17" ht="21.95" customHeight="1" x14ac:dyDescent="0.25">
      <c r="A16" s="1086"/>
      <c r="B16" s="45">
        <v>0.625</v>
      </c>
      <c r="C16" s="5">
        <v>7</v>
      </c>
      <c r="D16" s="433">
        <f>Section2Draft!E17</f>
        <v>0</v>
      </c>
      <c r="E16" s="433">
        <f>Section2Draft!F17</f>
        <v>0</v>
      </c>
      <c r="F16" s="433">
        <f>Section2Draft!G17</f>
        <v>0</v>
      </c>
      <c r="G16" s="433">
        <f>Section2Draft!H17</f>
        <v>0</v>
      </c>
      <c r="H16" s="434">
        <f>Section2Draft!I17</f>
        <v>0</v>
      </c>
      <c r="I16" s="420">
        <v>0.625</v>
      </c>
      <c r="J16" s="421">
        <v>7</v>
      </c>
      <c r="K16" s="433">
        <f>Section2Draft!L17</f>
        <v>0</v>
      </c>
      <c r="L16" s="433">
        <f>Section2Draft!M17</f>
        <v>0</v>
      </c>
      <c r="M16" s="433" t="str">
        <f>Section2Draft!N17</f>
        <v>ES 106.08</v>
      </c>
      <c r="N16" s="433" t="str">
        <f>Section2Draft!O17</f>
        <v>ARCH 112.12</v>
      </c>
      <c r="O16" s="434" t="str">
        <f>Section2Draft!P17</f>
        <v>ARCH 102.12</v>
      </c>
    </row>
    <row r="17" spans="1:15" ht="21.95" customHeight="1" x14ac:dyDescent="0.2">
      <c r="A17" s="1086"/>
      <c r="B17" s="193"/>
      <c r="C17" s="194"/>
      <c r="D17" s="435" t="e">
        <f>VLOOKUP(D16,'Course List (program)'!$G$2:$L$100,Section1Program!$K$1,FALSE)</f>
        <v>#N/A</v>
      </c>
      <c r="E17" s="435" t="e">
        <f>VLOOKUP(E16,'Course List (program)'!$G$2:$L$100,Section1Program!$K$1,FALSE)</f>
        <v>#N/A</v>
      </c>
      <c r="F17" s="435" t="e">
        <f>VLOOKUP(F16,'Course List (program)'!$G$2:$L$100,Section1Program!$K$1,FALSE)</f>
        <v>#N/A</v>
      </c>
      <c r="G17" s="435" t="e">
        <f>VLOOKUP(G16,'Course List (program)'!$G$2:$L$100,Section1Program!$K$1,FALSE)</f>
        <v>#N/A</v>
      </c>
      <c r="H17" s="436" t="e">
        <f>VLOOKUP(H16,'Course List (program)'!$G$2:$L$100,Section1Program!$K$1,FALSE)</f>
        <v>#N/A</v>
      </c>
      <c r="I17" s="422"/>
      <c r="J17" s="423"/>
      <c r="K17" s="435" t="e">
        <f>VLOOKUP(K16,'Course List (program)'!$G$2:$L$100,Section1Program!$K$1,FALSE)</f>
        <v>#N/A</v>
      </c>
      <c r="L17" s="435" t="e">
        <f>VLOOKUP(L16,'Course List (program)'!$G$2:$L$100,Section1Program!$K$1,FALSE)</f>
        <v>#N/A</v>
      </c>
      <c r="M17" s="435" t="str">
        <f>VLOOKUP(M16,'Course List (program)'!$G$2:$L$100,Section1Program!$K$1,FALSE)</f>
        <v>Staff2</v>
      </c>
      <c r="N17" s="435" t="str">
        <f>VLOOKUP(N16,'Course List (program)'!$G$2:$L$100,Section1Program!$K$1,FALSE)</f>
        <v>Doç. Dr. Ayşe  ELEGÖZ</v>
      </c>
      <c r="O17" s="436" t="str">
        <f>VLOOKUP(O16,'Course List (program)'!$G$2:$L$100,Section1Program!$K$1,FALSE)</f>
        <v>Prof. Dr. Ömer GÜLSEN</v>
      </c>
    </row>
    <row r="18" spans="1:15" ht="21.95" customHeight="1" x14ac:dyDescent="0.25">
      <c r="A18" s="1086"/>
      <c r="B18" s="45">
        <v>0.66666666666666663</v>
      </c>
      <c r="C18" s="5">
        <v>8</v>
      </c>
      <c r="D18" s="433">
        <f>Section2Draft!E19</f>
        <v>0</v>
      </c>
      <c r="E18" s="433">
        <f>Section2Draft!F19</f>
        <v>0</v>
      </c>
      <c r="F18" s="433" t="str">
        <f>Section2Draft!G19</f>
        <v>ARCH 105.02</v>
      </c>
      <c r="G18" s="433">
        <f>Section2Draft!H19</f>
        <v>0</v>
      </c>
      <c r="H18" s="434">
        <f>Section2Draft!I19</f>
        <v>0</v>
      </c>
      <c r="I18" s="420">
        <v>0.66666666666666663</v>
      </c>
      <c r="J18" s="421">
        <v>8</v>
      </c>
      <c r="K18" s="433">
        <f>Section2Draft!L19</f>
        <v>0</v>
      </c>
      <c r="L18" s="433">
        <f>Section2Draft!M19</f>
        <v>0</v>
      </c>
      <c r="M18" s="433" t="str">
        <f>Section2Draft!N19</f>
        <v>ARCH 106.02</v>
      </c>
      <c r="N18" s="433" t="str">
        <f>Section2Draft!O19</f>
        <v>ARCH 112.12</v>
      </c>
      <c r="O18" s="434" t="str">
        <f>Section2Draft!P19</f>
        <v>ARCH 102.12</v>
      </c>
    </row>
    <row r="19" spans="1:15" ht="21.95" customHeight="1" x14ac:dyDescent="0.2">
      <c r="A19" s="1086"/>
      <c r="B19" s="193"/>
      <c r="C19" s="194"/>
      <c r="D19" s="435" t="e">
        <f>VLOOKUP(D18,'Course List (program)'!$G$2:$L$100,Section1Program!$K$1,FALSE)</f>
        <v>#N/A</v>
      </c>
      <c r="E19" s="435" t="e">
        <f>VLOOKUP(E18,'Course List (program)'!$G$2:$L$100,Section1Program!$K$1,FALSE)</f>
        <v>#N/A</v>
      </c>
      <c r="F19" s="435" t="str">
        <f>VLOOKUP(F18,'Course List (program)'!$G$2:$L$100,Section1Program!$K$1,FALSE)</f>
        <v>Prof. Dr. Ayfer AYTUĞ</v>
      </c>
      <c r="G19" s="435" t="e">
        <f>VLOOKUP(G18,'Course List (program)'!$G$2:$L$100,Section1Program!$K$1,FALSE)</f>
        <v>#N/A</v>
      </c>
      <c r="H19" s="436" t="e">
        <f>VLOOKUP(H18,'Course List (program)'!$G$2:$L$100,Section1Program!$K$1,FALSE)</f>
        <v>#N/A</v>
      </c>
      <c r="I19" s="422"/>
      <c r="J19" s="423"/>
      <c r="K19" s="435" t="e">
        <f>VLOOKUP(K18,'Course List (program)'!$G$2:$L$100,Section1Program!$K$1,FALSE)</f>
        <v>#N/A</v>
      </c>
      <c r="L19" s="435" t="e">
        <f>VLOOKUP(L18,'Course List (program)'!$G$2:$L$100,Section1Program!$K$1,FALSE)</f>
        <v>#N/A</v>
      </c>
      <c r="M19" s="435" t="str">
        <f>VLOOKUP(M18,'Course List (program)'!$G$2:$L$100,Section1Program!$K$1,FALSE)</f>
        <v>Doç. Dr. Çiğdem POLATOĞLU</v>
      </c>
      <c r="N19" s="435" t="str">
        <f>VLOOKUP(N18,'Course List (program)'!$G$2:$L$100,Section1Program!$K$1,FALSE)</f>
        <v>Doç. Dr. Ayşe  ELEGÖZ</v>
      </c>
      <c r="O19" s="436" t="str">
        <f>VLOOKUP(O18,'Course List (program)'!$G$2:$L$100,Section1Program!$K$1,FALSE)</f>
        <v>Prof. Dr. Ömer GÜLSEN</v>
      </c>
    </row>
    <row r="20" spans="1:15" ht="21.95" customHeight="1" x14ac:dyDescent="0.25">
      <c r="A20" s="1086"/>
      <c r="B20" s="45">
        <v>0.70833333333333337</v>
      </c>
      <c r="C20" s="5">
        <v>9</v>
      </c>
      <c r="D20" s="433">
        <f>Section2Draft!E21</f>
        <v>0</v>
      </c>
      <c r="E20" s="433">
        <f>Section2Draft!F21</f>
        <v>0</v>
      </c>
      <c r="F20" s="433" t="str">
        <f>Section2Draft!G21</f>
        <v>ARCH 105.02</v>
      </c>
      <c r="G20" s="433">
        <f>Section2Draft!H21</f>
        <v>0</v>
      </c>
      <c r="H20" s="434">
        <f>Section2Draft!I21</f>
        <v>0</v>
      </c>
      <c r="I20" s="420">
        <v>0.70833333333333337</v>
      </c>
      <c r="J20" s="421">
        <v>9</v>
      </c>
      <c r="K20" s="433">
        <f>Section2Draft!L21</f>
        <v>0</v>
      </c>
      <c r="L20" s="433">
        <f>Section2Draft!M21</f>
        <v>0</v>
      </c>
      <c r="M20" s="433" t="str">
        <f>Section2Draft!N21</f>
        <v>ARCH 106.02</v>
      </c>
      <c r="N20" s="433" t="str">
        <f>Section2Draft!O21</f>
        <v>ARCH 112.12</v>
      </c>
      <c r="O20" s="434">
        <f>Section2Draft!P21</f>
        <v>0</v>
      </c>
    </row>
    <row r="21" spans="1:15" ht="21.95" customHeight="1" x14ac:dyDescent="0.2">
      <c r="A21" s="1086"/>
      <c r="B21" s="193"/>
      <c r="C21" s="194"/>
      <c r="D21" s="435" t="e">
        <f>VLOOKUP(D20,'Course List (program)'!$G$2:$L$100,Section1Program!$K$1,FALSE)</f>
        <v>#N/A</v>
      </c>
      <c r="E21" s="435" t="e">
        <f>VLOOKUP(E20,'Course List (program)'!$G$2:$L$100,Section1Program!$K$1,FALSE)</f>
        <v>#N/A</v>
      </c>
      <c r="F21" s="435" t="str">
        <f>VLOOKUP(F20,'Course List (program)'!$G$2:$L$100,Section1Program!$K$1,FALSE)</f>
        <v>Prof. Dr. Ayfer AYTUĞ</v>
      </c>
      <c r="G21" s="435" t="e">
        <f>VLOOKUP(G20,'Course List (program)'!$G$2:$L$100,Section1Program!$K$1,FALSE)</f>
        <v>#N/A</v>
      </c>
      <c r="H21" s="436" t="e">
        <f>VLOOKUP(H20,'Course List (program)'!$G$2:$L$100,Section1Program!$K$1,FALSE)</f>
        <v>#N/A</v>
      </c>
      <c r="I21" s="422"/>
      <c r="J21" s="423"/>
      <c r="K21" s="435" t="e">
        <f>VLOOKUP(K20,'Course List (program)'!$G$2:$L$100,Section1Program!$K$1,FALSE)</f>
        <v>#N/A</v>
      </c>
      <c r="L21" s="435" t="e">
        <f>VLOOKUP(L20,'Course List (program)'!$G$2:$L$100,Section1Program!$K$1,FALSE)</f>
        <v>#N/A</v>
      </c>
      <c r="M21" s="435" t="str">
        <f>VLOOKUP(M20,'Course List (program)'!$G$2:$L$100,Section1Program!$K$1,FALSE)</f>
        <v>Doç. Dr. Çiğdem POLATOĞLU</v>
      </c>
      <c r="N21" s="435" t="str">
        <f>VLOOKUP(N20,'Course List (program)'!$G$2:$L$100,Section1Program!$K$1,FALSE)</f>
        <v>Doç. Dr. Ayşe  ELEGÖZ</v>
      </c>
      <c r="O21" s="436" t="e">
        <f>VLOOKUP(O20,'Course List (program)'!$G$2:$L$100,Section1Program!$K$1,FALSE)</f>
        <v>#N/A</v>
      </c>
    </row>
    <row r="22" spans="1:15" ht="21.95" customHeight="1" x14ac:dyDescent="0.25">
      <c r="A22" s="1086"/>
      <c r="B22" s="197">
        <v>0.75</v>
      </c>
      <c r="C22" s="198">
        <v>10</v>
      </c>
      <c r="D22" s="433">
        <f>Section2Draft!E23</f>
        <v>0</v>
      </c>
      <c r="E22" s="433">
        <f>Section2Draft!F23</f>
        <v>0</v>
      </c>
      <c r="F22" s="433">
        <f>Section2Draft!G23</f>
        <v>0</v>
      </c>
      <c r="G22" s="433">
        <f>Section2Draft!H23</f>
        <v>0</v>
      </c>
      <c r="H22" s="434">
        <f>Section2Draft!I23</f>
        <v>0</v>
      </c>
      <c r="I22" s="424">
        <v>0.75</v>
      </c>
      <c r="J22" s="425">
        <v>10</v>
      </c>
      <c r="K22" s="433">
        <f>Section2Draft!L23</f>
        <v>0</v>
      </c>
      <c r="L22" s="433">
        <f>Section2Draft!M23</f>
        <v>0</v>
      </c>
      <c r="M22" s="433">
        <f>Section2Draft!N23</f>
        <v>0</v>
      </c>
      <c r="N22" s="433">
        <f>Section2Draft!O23</f>
        <v>0</v>
      </c>
      <c r="O22" s="434">
        <f>Section2Draft!P23</f>
        <v>0</v>
      </c>
    </row>
    <row r="23" spans="1:15" ht="21.95" customHeight="1" thickBot="1" x14ac:dyDescent="0.25">
      <c r="A23" s="1086"/>
      <c r="B23" s="195"/>
      <c r="C23" s="196"/>
      <c r="D23" s="437" t="e">
        <f>VLOOKUP(D22,'Course List (program)'!$G$2:$L$100,Section1Program!$K$1,FALSE)</f>
        <v>#N/A</v>
      </c>
      <c r="E23" s="437" t="e">
        <f>VLOOKUP(E22,'Course List (program)'!$G$2:$L$100,Section1Program!$K$1,FALSE)</f>
        <v>#N/A</v>
      </c>
      <c r="F23" s="437" t="e">
        <f>VLOOKUP(F22,'Course List (program)'!$G$2:$L$100,Section1Program!$K$1,FALSE)</f>
        <v>#N/A</v>
      </c>
      <c r="G23" s="437" t="e">
        <f>VLOOKUP(G22,'Course List (program)'!$G$2:$L$100,Section1Program!$K$1,FALSE)</f>
        <v>#N/A</v>
      </c>
      <c r="H23" s="438" t="e">
        <f>VLOOKUP(H22,'Course List (program)'!$G$2:$L$100,Section1Program!$K$1,FALSE)</f>
        <v>#N/A</v>
      </c>
      <c r="I23" s="426"/>
      <c r="J23" s="427"/>
      <c r="K23" s="437" t="e">
        <f>VLOOKUP(K22,'Course List (program)'!$G$2:$L$100,Section1Program!$K$1,FALSE)</f>
        <v>#N/A</v>
      </c>
      <c r="L23" s="437" t="e">
        <f>VLOOKUP(L22,'Course List (program)'!$G$2:$L$100,Section1Program!$K$1,FALSE)</f>
        <v>#N/A</v>
      </c>
      <c r="M23" s="437" t="e">
        <f>VLOOKUP(M22,'Course List (program)'!$G$2:$L$100,Section1Program!$K$1,FALSE)</f>
        <v>#N/A</v>
      </c>
      <c r="N23" s="437" t="e">
        <f>VLOOKUP(N22,'Course List (program)'!$G$2:$L$100,Section1Program!$K$1,FALSE)</f>
        <v>#N/A</v>
      </c>
      <c r="O23" s="438" t="e">
        <f>VLOOKUP(O22,'Course List (program)'!$G$2:$L$100,Section1Program!$K$1,FALSE)</f>
        <v>#N/A</v>
      </c>
    </row>
    <row r="24" spans="1:15" ht="21.95" customHeight="1" x14ac:dyDescent="0.2">
      <c r="A24" s="1073" t="s">
        <v>664</v>
      </c>
      <c r="B24" s="1077" t="s">
        <v>45</v>
      </c>
      <c r="C24" s="1078"/>
      <c r="D24" s="428" t="s">
        <v>148</v>
      </c>
      <c r="E24" s="428" t="s">
        <v>149</v>
      </c>
      <c r="F24" s="428" t="s">
        <v>150</v>
      </c>
      <c r="G24" s="428" t="s">
        <v>151</v>
      </c>
      <c r="H24" s="429" t="s">
        <v>152</v>
      </c>
      <c r="I24" s="1081" t="s">
        <v>46</v>
      </c>
      <c r="J24" s="1082"/>
      <c r="K24" s="428" t="s">
        <v>148</v>
      </c>
      <c r="L24" s="428" t="s">
        <v>149</v>
      </c>
      <c r="M24" s="428" t="s">
        <v>150</v>
      </c>
      <c r="N24" s="428" t="s">
        <v>151</v>
      </c>
      <c r="O24" s="429" t="s">
        <v>152</v>
      </c>
    </row>
    <row r="25" spans="1:15" ht="21.95" customHeight="1" x14ac:dyDescent="0.2">
      <c r="A25" s="1073"/>
      <c r="B25" s="1079"/>
      <c r="C25" s="1080"/>
      <c r="D25" s="430">
        <v>1</v>
      </c>
      <c r="E25" s="430">
        <v>2</v>
      </c>
      <c r="F25" s="430">
        <v>3</v>
      </c>
      <c r="G25" s="430">
        <v>4</v>
      </c>
      <c r="H25" s="431">
        <v>5</v>
      </c>
      <c r="I25" s="1083"/>
      <c r="J25" s="1084"/>
      <c r="K25" s="430">
        <v>1</v>
      </c>
      <c r="L25" s="430">
        <v>2</v>
      </c>
      <c r="M25" s="430">
        <v>3</v>
      </c>
      <c r="N25" s="430">
        <v>4</v>
      </c>
      <c r="O25" s="431">
        <v>5</v>
      </c>
    </row>
    <row r="26" spans="1:15" ht="21.95" customHeight="1" x14ac:dyDescent="0.25">
      <c r="A26" s="1073"/>
      <c r="B26" s="45">
        <v>0.375</v>
      </c>
      <c r="C26" s="5">
        <v>1</v>
      </c>
      <c r="D26" s="433" t="str">
        <f>Section2Draft!E27</f>
        <v>ARCH 251.12</v>
      </c>
      <c r="E26" s="433">
        <f>Section2Draft!F27</f>
        <v>0</v>
      </c>
      <c r="F26" s="433">
        <f>Section2Draft!G27</f>
        <v>0</v>
      </c>
      <c r="G26" s="433">
        <f>Section2Draft!H27</f>
        <v>0</v>
      </c>
      <c r="H26" s="434">
        <f>Section2Draft!I27</f>
        <v>0</v>
      </c>
      <c r="I26" s="420">
        <v>0.375</v>
      </c>
      <c r="J26" s="421">
        <v>1</v>
      </c>
      <c r="K26" s="433" t="str">
        <f>Section2Draft!L27</f>
        <v>ARCH 252.12</v>
      </c>
      <c r="L26" s="433">
        <f>Section2Draft!M27</f>
        <v>0</v>
      </c>
      <c r="M26" s="433">
        <f>Section2Draft!N27</f>
        <v>0</v>
      </c>
      <c r="N26" s="433">
        <f>Section2Draft!O27</f>
        <v>0</v>
      </c>
      <c r="O26" s="434">
        <f>Section2Draft!P27</f>
        <v>0</v>
      </c>
    </row>
    <row r="27" spans="1:15" ht="21.95" customHeight="1" x14ac:dyDescent="0.2">
      <c r="A27" s="1073"/>
      <c r="B27" s="193"/>
      <c r="C27" s="194"/>
      <c r="D27" s="435" t="str">
        <f>VLOOKUP(D26,'Course List (program)'!$G$2:$L$100,Section1Program!$K$1,FALSE)</f>
        <v>Prof. Dr. Yavuz KOŞANER</v>
      </c>
      <c r="E27" s="435" t="e">
        <f>VLOOKUP(E26,'Course List (program)'!$G$2:$L$100,Section1Program!$K$1,FALSE)</f>
        <v>#N/A</v>
      </c>
      <c r="F27" s="435" t="e">
        <f>VLOOKUP(F26,'Course List (program)'!$G$2:$L$100,Section1Program!$K$1,FALSE)</f>
        <v>#N/A</v>
      </c>
      <c r="G27" s="435" t="e">
        <f>VLOOKUP(G26,'Course List (program)'!$G$2:$L$100,Section1Program!$K$1,FALSE)</f>
        <v>#N/A</v>
      </c>
      <c r="H27" s="436" t="e">
        <f>VLOOKUP(H26,'Course List (program)'!$G$2:$L$100,Section1Program!$K$1,FALSE)</f>
        <v>#N/A</v>
      </c>
      <c r="I27" s="422"/>
      <c r="J27" s="423"/>
      <c r="K27" s="435" t="str">
        <f>VLOOKUP(K26,'Course List (program)'!$G$2:$L$100,Section1Program!$K$1,FALSE)</f>
        <v>Öğr. Gör. Nazmi KARAKUŞ</v>
      </c>
      <c r="L27" s="435" t="e">
        <f>VLOOKUP(L26,'Course List (program)'!$G$2:$L$100,Section1Program!$K$1,FALSE)</f>
        <v>#N/A</v>
      </c>
      <c r="M27" s="435" t="e">
        <f>VLOOKUP(M26,'Course List (program)'!$G$2:$L$100,Section1Program!$K$1,FALSE)</f>
        <v>#N/A</v>
      </c>
      <c r="N27" s="435" t="e">
        <f>VLOOKUP(N26,'Course List (program)'!$G$2:$L$100,Section1Program!$K$1,FALSE)</f>
        <v>#N/A</v>
      </c>
      <c r="O27" s="436" t="e">
        <f>VLOOKUP(O26,'Course List (program)'!$G$2:$L$100,Section1Program!$K$1,FALSE)</f>
        <v>#N/A</v>
      </c>
    </row>
    <row r="28" spans="1:15" ht="21.95" customHeight="1" x14ac:dyDescent="0.25">
      <c r="A28" s="1073"/>
      <c r="B28" s="45">
        <v>0.41666666666666669</v>
      </c>
      <c r="C28" s="5">
        <v>2</v>
      </c>
      <c r="D28" s="433" t="str">
        <f>Section2Draft!E29</f>
        <v>ARCH 251.12</v>
      </c>
      <c r="E28" s="433">
        <f>Section2Draft!F29</f>
        <v>0</v>
      </c>
      <c r="F28" s="433">
        <f>Section2Draft!G29</f>
        <v>0</v>
      </c>
      <c r="G28" s="433">
        <f>Section2Draft!H29</f>
        <v>0</v>
      </c>
      <c r="H28" s="434">
        <f>Section2Draft!I29</f>
        <v>0</v>
      </c>
      <c r="I28" s="420">
        <v>0.41666666666666669</v>
      </c>
      <c r="J28" s="421">
        <v>2</v>
      </c>
      <c r="K28" s="433" t="str">
        <f>Section2Draft!L29</f>
        <v>ARCH 252.12</v>
      </c>
      <c r="L28" s="433">
        <f>Section2Draft!M29</f>
        <v>0</v>
      </c>
      <c r="M28" s="433">
        <f>Section2Draft!N29</f>
        <v>0</v>
      </c>
      <c r="N28" s="433">
        <f>Section2Draft!O29</f>
        <v>0</v>
      </c>
      <c r="O28" s="434">
        <f>Section2Draft!P29</f>
        <v>0</v>
      </c>
    </row>
    <row r="29" spans="1:15" ht="21.95" customHeight="1" x14ac:dyDescent="0.2">
      <c r="A29" s="1073"/>
      <c r="B29" s="193"/>
      <c r="C29" s="194"/>
      <c r="D29" s="435" t="str">
        <f>VLOOKUP(D28,'Course List (program)'!$G$2:$L$100,Section1Program!$K$1,FALSE)</f>
        <v>Prof. Dr. Yavuz KOŞANER</v>
      </c>
      <c r="E29" s="435" t="e">
        <f>VLOOKUP(E28,'Course List (program)'!$G$2:$L$100,Section1Program!$K$1,FALSE)</f>
        <v>#N/A</v>
      </c>
      <c r="F29" s="435" t="e">
        <f>VLOOKUP(F28,'Course List (program)'!$G$2:$L$100,Section1Program!$K$1,FALSE)</f>
        <v>#N/A</v>
      </c>
      <c r="G29" s="435" t="e">
        <f>VLOOKUP(G28,'Course List (program)'!$G$2:$L$100,Section1Program!$K$1,FALSE)</f>
        <v>#N/A</v>
      </c>
      <c r="H29" s="436" t="e">
        <f>VLOOKUP(H28,'Course List (program)'!$G$2:$L$100,Section1Program!$K$1,FALSE)</f>
        <v>#N/A</v>
      </c>
      <c r="I29" s="422"/>
      <c r="J29" s="423"/>
      <c r="K29" s="435" t="str">
        <f>VLOOKUP(K28,'Course List (program)'!$G$2:$L$100,Section1Program!$K$1,FALSE)</f>
        <v>Öğr. Gör. Nazmi KARAKUŞ</v>
      </c>
      <c r="L29" s="435" t="e">
        <f>VLOOKUP(L28,'Course List (program)'!$G$2:$L$100,Section1Program!$K$1,FALSE)</f>
        <v>#N/A</v>
      </c>
      <c r="M29" s="435" t="e">
        <f>VLOOKUP(M28,'Course List (program)'!$G$2:$L$100,Section1Program!$K$1,FALSE)</f>
        <v>#N/A</v>
      </c>
      <c r="N29" s="435" t="e">
        <f>VLOOKUP(N28,'Course List (program)'!$G$2:$L$100,Section1Program!$K$1,FALSE)</f>
        <v>#N/A</v>
      </c>
      <c r="O29" s="436" t="e">
        <f>VLOOKUP(O28,'Course List (program)'!$G$2:$L$100,Section1Program!$K$1,FALSE)</f>
        <v>#N/A</v>
      </c>
    </row>
    <row r="30" spans="1:15" ht="21.95" customHeight="1" x14ac:dyDescent="0.25">
      <c r="A30" s="1073"/>
      <c r="B30" s="45">
        <v>0.45833333333333331</v>
      </c>
      <c r="C30" s="5">
        <v>3</v>
      </c>
      <c r="D30" s="433" t="str">
        <f>Section2Draft!E31</f>
        <v>ARCH 251.12</v>
      </c>
      <c r="E30" s="433">
        <f>Section2Draft!F31</f>
        <v>0</v>
      </c>
      <c r="F30" s="433">
        <f>Section2Draft!G31</f>
        <v>0</v>
      </c>
      <c r="G30" s="433" t="str">
        <f>Section2Draft!H31</f>
        <v>ARCH 243.12</v>
      </c>
      <c r="H30" s="434">
        <f>Section2Draft!I31</f>
        <v>0</v>
      </c>
      <c r="I30" s="420">
        <v>0.45833333333333331</v>
      </c>
      <c r="J30" s="421">
        <v>3</v>
      </c>
      <c r="K30" s="433" t="str">
        <f>Section2Draft!L31</f>
        <v>ARCH 252.12</v>
      </c>
      <c r="L30" s="433">
        <f>Section2Draft!M31</f>
        <v>0</v>
      </c>
      <c r="M30" s="433" t="str">
        <f>Section2Draft!N31</f>
        <v>ARCH 244.12</v>
      </c>
      <c r="N30" s="433">
        <f>Section2Draft!O31</f>
        <v>0</v>
      </c>
      <c r="O30" s="434">
        <f>Section2Draft!P31</f>
        <v>0</v>
      </c>
    </row>
    <row r="31" spans="1:15" ht="21.95" customHeight="1" x14ac:dyDescent="0.2">
      <c r="A31" s="1073"/>
      <c r="B31" s="193"/>
      <c r="C31" s="194"/>
      <c r="D31" s="435" t="str">
        <f>VLOOKUP(D30,'Course List (program)'!$G$2:$L$100,Section1Program!$K$1,FALSE)</f>
        <v>Prof. Dr. Yavuz KOŞANER</v>
      </c>
      <c r="E31" s="435" t="e">
        <f>VLOOKUP(E30,'Course List (program)'!$G$2:$L$100,Section1Program!$K$1,FALSE)</f>
        <v>#N/A</v>
      </c>
      <c r="F31" s="435" t="e">
        <f>VLOOKUP(F30,'Course List (program)'!$G$2:$L$100,Section1Program!$K$1,FALSE)</f>
        <v>#N/A</v>
      </c>
      <c r="G31" s="435" t="str">
        <f>VLOOKUP(G30,'Course List (program)'!$G$2:$L$100,Section1Program!$K$1,FALSE)</f>
        <v>Yrd. Doç. Dr. Hakan UZBERK</v>
      </c>
      <c r="H31" s="436" t="e">
        <f>VLOOKUP(H30,'Course List (program)'!$G$2:$L$100,Section1Program!$K$1,FALSE)</f>
        <v>#N/A</v>
      </c>
      <c r="I31" s="422"/>
      <c r="J31" s="423"/>
      <c r="K31" s="435" t="str">
        <f>VLOOKUP(K30,'Course List (program)'!$G$2:$L$100,Section1Program!$K$1,FALSE)</f>
        <v>Öğr. Gör. Nazmi KARAKUŞ</v>
      </c>
      <c r="L31" s="435" t="e">
        <f>VLOOKUP(L30,'Course List (program)'!$G$2:$L$100,Section1Program!$K$1,FALSE)</f>
        <v>#N/A</v>
      </c>
      <c r="M31" s="435" t="str">
        <f>VLOOKUP(M30,'Course List (program)'!$G$2:$L$100,Section1Program!$K$1,FALSE)</f>
        <v>Yrd. Doç. Dr. Sevim  ATEŞ</v>
      </c>
      <c r="N31" s="435" t="e">
        <f>VLOOKUP(N30,'Course List (program)'!$G$2:$L$100,Section1Program!$K$1,FALSE)</f>
        <v>#N/A</v>
      </c>
      <c r="O31" s="436" t="e">
        <f>VLOOKUP(O30,'Course List (program)'!$G$2:$L$100,Section1Program!$K$1,FALSE)</f>
        <v>#N/A</v>
      </c>
    </row>
    <row r="32" spans="1:15" ht="21.95" customHeight="1" x14ac:dyDescent="0.25">
      <c r="A32" s="1073"/>
      <c r="B32" s="45">
        <v>0.5</v>
      </c>
      <c r="C32" s="5">
        <v>4</v>
      </c>
      <c r="D32" s="433" t="str">
        <f>Section2Draft!E33</f>
        <v>ARCH 251.12</v>
      </c>
      <c r="E32" s="433">
        <f>Section2Draft!F33</f>
        <v>0</v>
      </c>
      <c r="F32" s="433">
        <f>Section2Draft!G33</f>
        <v>0</v>
      </c>
      <c r="G32" s="433" t="str">
        <f>Section2Draft!H33</f>
        <v>ARCH 243.12</v>
      </c>
      <c r="H32" s="434">
        <f>Section2Draft!I33</f>
        <v>0</v>
      </c>
      <c r="I32" s="420">
        <v>0.5</v>
      </c>
      <c r="J32" s="421">
        <v>4</v>
      </c>
      <c r="K32" s="433" t="str">
        <f>Section2Draft!L33</f>
        <v>ARCH 252.12</v>
      </c>
      <c r="L32" s="433">
        <f>Section2Draft!M33</f>
        <v>0</v>
      </c>
      <c r="M32" s="433" t="str">
        <f>Section2Draft!N33</f>
        <v>ARCH 244.12</v>
      </c>
      <c r="N32" s="433">
        <f>Section2Draft!O33</f>
        <v>0</v>
      </c>
      <c r="O32" s="434">
        <f>Section2Draft!P33</f>
        <v>0</v>
      </c>
    </row>
    <row r="33" spans="1:15" ht="21.95" customHeight="1" x14ac:dyDescent="0.2">
      <c r="A33" s="1073"/>
      <c r="B33" s="193"/>
      <c r="C33" s="194"/>
      <c r="D33" s="435" t="str">
        <f>VLOOKUP(D32,'Course List (program)'!$G$2:$L$100,Section1Program!$K$1,FALSE)</f>
        <v>Prof. Dr. Yavuz KOŞANER</v>
      </c>
      <c r="E33" s="435" t="e">
        <f>VLOOKUP(E32,'Course List (program)'!$G$2:$L$100,Section1Program!$K$1,FALSE)</f>
        <v>#N/A</v>
      </c>
      <c r="F33" s="435" t="e">
        <f>VLOOKUP(F32,'Course List (program)'!$G$2:$L$100,Section1Program!$K$1,FALSE)</f>
        <v>#N/A</v>
      </c>
      <c r="G33" s="435" t="str">
        <f>VLOOKUP(G32,'Course List (program)'!$G$2:$L$100,Section1Program!$K$1,FALSE)</f>
        <v>Yrd. Doç. Dr. Hakan UZBERK</v>
      </c>
      <c r="H33" s="436" t="e">
        <f>VLOOKUP(H32,'Course List (program)'!$G$2:$L$100,Section1Program!$K$1,FALSE)</f>
        <v>#N/A</v>
      </c>
      <c r="I33" s="422"/>
      <c r="J33" s="423"/>
      <c r="K33" s="435" t="str">
        <f>VLOOKUP(K32,'Course List (program)'!$G$2:$L$100,Section1Program!$K$1,FALSE)</f>
        <v>Öğr. Gör. Nazmi KARAKUŞ</v>
      </c>
      <c r="L33" s="435" t="e">
        <f>VLOOKUP(L32,'Course List (program)'!$G$2:$L$100,Section1Program!$K$1,FALSE)</f>
        <v>#N/A</v>
      </c>
      <c r="M33" s="435" t="str">
        <f>VLOOKUP(M32,'Course List (program)'!$G$2:$L$100,Section1Program!$K$1,FALSE)</f>
        <v>Yrd. Doç. Dr. Sevim  ATEŞ</v>
      </c>
      <c r="N33" s="435" t="e">
        <f>VLOOKUP(N32,'Course List (program)'!$G$2:$L$100,Section1Program!$K$1,FALSE)</f>
        <v>#N/A</v>
      </c>
      <c r="O33" s="436" t="e">
        <f>VLOOKUP(O32,'Course List (program)'!$G$2:$L$100,Section1Program!$K$1,FALSE)</f>
        <v>#N/A</v>
      </c>
    </row>
    <row r="34" spans="1:15" ht="21.95" customHeight="1" x14ac:dyDescent="0.25">
      <c r="A34" s="1073"/>
      <c r="B34" s="197">
        <v>0.54166666666666663</v>
      </c>
      <c r="C34" s="198">
        <v>5</v>
      </c>
      <c r="D34" s="433">
        <f>Section2Draft!E35</f>
        <v>0</v>
      </c>
      <c r="E34" s="433">
        <f>Section2Draft!F35</f>
        <v>0</v>
      </c>
      <c r="F34" s="433">
        <f>Section2Draft!G35</f>
        <v>0</v>
      </c>
      <c r="G34" s="433">
        <f>Section2Draft!H35</f>
        <v>0</v>
      </c>
      <c r="H34" s="434">
        <f>Section2Draft!I35</f>
        <v>0</v>
      </c>
      <c r="I34" s="424">
        <v>0.54166666666666663</v>
      </c>
      <c r="J34" s="425">
        <v>5</v>
      </c>
      <c r="K34" s="433">
        <f>Section2Draft!L35</f>
        <v>0</v>
      </c>
      <c r="L34" s="433">
        <f>Section2Draft!M35</f>
        <v>0</v>
      </c>
      <c r="M34" s="433">
        <f>Section2Draft!N35</f>
        <v>0</v>
      </c>
      <c r="N34" s="433">
        <f>Section2Draft!O35</f>
        <v>0</v>
      </c>
      <c r="O34" s="434">
        <f>Section2Draft!P35</f>
        <v>0</v>
      </c>
    </row>
    <row r="35" spans="1:15" ht="21.95" customHeight="1" x14ac:dyDescent="0.2">
      <c r="A35" s="1073"/>
      <c r="B35" s="193"/>
      <c r="C35" s="194"/>
      <c r="D35" s="435" t="e">
        <f>VLOOKUP(D34,'Course List (program)'!$G$2:$L$100,Section1Program!$K$1,FALSE)</f>
        <v>#N/A</v>
      </c>
      <c r="E35" s="435" t="e">
        <f>VLOOKUP(E34,'Course List (program)'!$G$2:$L$100,Section1Program!$K$1,FALSE)</f>
        <v>#N/A</v>
      </c>
      <c r="F35" s="435" t="e">
        <f>VLOOKUP(F34,'Course List (program)'!$G$2:$L$100,Section1Program!$K$1,FALSE)</f>
        <v>#N/A</v>
      </c>
      <c r="G35" s="435" t="e">
        <f>VLOOKUP(G34,'Course List (program)'!$G$2:$L$100,Section1Program!$K$1,FALSE)</f>
        <v>#N/A</v>
      </c>
      <c r="H35" s="436" t="e">
        <f>VLOOKUP(H34,'Course List (program)'!$G$2:$L$100,Section1Program!$K$1,FALSE)</f>
        <v>#N/A</v>
      </c>
      <c r="I35" s="422"/>
      <c r="J35" s="423"/>
      <c r="K35" s="435" t="e">
        <f>VLOOKUP(K34,'Course List (program)'!$G$2:$L$100,Section1Program!$K$1,FALSE)</f>
        <v>#N/A</v>
      </c>
      <c r="L35" s="435" t="e">
        <f>VLOOKUP(L34,'Course List (program)'!$G$2:$L$100,Section1Program!$K$1,FALSE)</f>
        <v>#N/A</v>
      </c>
      <c r="M35" s="435" t="e">
        <f>VLOOKUP(M34,'Course List (program)'!$G$2:$L$100,Section1Program!$K$1,FALSE)</f>
        <v>#N/A</v>
      </c>
      <c r="N35" s="435" t="e">
        <f>VLOOKUP(N34,'Course List (program)'!$G$2:$L$100,Section1Program!$K$1,FALSE)</f>
        <v>#N/A</v>
      </c>
      <c r="O35" s="436" t="e">
        <f>VLOOKUP(O34,'Course List (program)'!$G$2:$L$100,Section1Program!$K$1,FALSE)</f>
        <v>#N/A</v>
      </c>
    </row>
    <row r="36" spans="1:15" ht="21.95" customHeight="1" x14ac:dyDescent="0.25">
      <c r="A36" s="1073"/>
      <c r="B36" s="45">
        <v>0.58333333333333337</v>
      </c>
      <c r="C36" s="5">
        <v>6</v>
      </c>
      <c r="D36" s="433" t="str">
        <f>Section2Draft!E37</f>
        <v>ARCH 251.12</v>
      </c>
      <c r="E36" s="433">
        <f>Section2Draft!F37</f>
        <v>0</v>
      </c>
      <c r="F36" s="433">
        <f>Section2Draft!G37</f>
        <v>0</v>
      </c>
      <c r="G36" s="433">
        <f>Section2Draft!H37</f>
        <v>0</v>
      </c>
      <c r="H36" s="434">
        <f>Section2Draft!I37</f>
        <v>0</v>
      </c>
      <c r="I36" s="420">
        <v>0.58333333333333337</v>
      </c>
      <c r="J36" s="421">
        <v>6</v>
      </c>
      <c r="K36" s="433" t="str">
        <f>Section2Draft!L37</f>
        <v>ARCH 252.12</v>
      </c>
      <c r="L36" s="433" t="str">
        <f>Section2Draft!M37</f>
        <v>ARCH 214.12</v>
      </c>
      <c r="M36" s="433">
        <f>Section2Draft!N37</f>
        <v>0</v>
      </c>
      <c r="N36" s="433">
        <f>Section2Draft!O37</f>
        <v>0</v>
      </c>
      <c r="O36" s="434" t="str">
        <f>Section2Draft!P37</f>
        <v>ARCH 264.02</v>
      </c>
    </row>
    <row r="37" spans="1:15" ht="21.95" customHeight="1" x14ac:dyDescent="0.2">
      <c r="A37" s="1073"/>
      <c r="B37" s="193"/>
      <c r="C37" s="194"/>
      <c r="D37" s="435" t="str">
        <f>VLOOKUP(D36,'Course List (program)'!$G$2:$L$100,Section1Program!$K$1,FALSE)</f>
        <v>Prof. Dr. Yavuz KOŞANER</v>
      </c>
      <c r="E37" s="435" t="e">
        <f>VLOOKUP(E36,'Course List (program)'!$G$2:$L$100,Section1Program!$K$1,FALSE)</f>
        <v>#N/A</v>
      </c>
      <c r="F37" s="435" t="e">
        <f>VLOOKUP(F36,'Course List (program)'!$G$2:$L$100,Section1Program!$K$1,FALSE)</f>
        <v>#N/A</v>
      </c>
      <c r="G37" s="435" t="e">
        <f>VLOOKUP(G36,'Course List (program)'!$G$2:$L$100,Section1Program!$K$1,FALSE)</f>
        <v>#N/A</v>
      </c>
      <c r="H37" s="436" t="e">
        <f>VLOOKUP(H36,'Course List (program)'!$G$2:$L$100,Section1Program!$K$1,FALSE)</f>
        <v>#N/A</v>
      </c>
      <c r="I37" s="422"/>
      <c r="J37" s="423"/>
      <c r="K37" s="435" t="str">
        <f>VLOOKUP(K36,'Course List (program)'!$G$2:$L$100,Section1Program!$K$1,FALSE)</f>
        <v>Öğr. Gör. Nazmi KARAKUŞ</v>
      </c>
      <c r="L37" s="435" t="str">
        <f>VLOOKUP(L36,'Course List (program)'!$G$2:$L$100,Section1Program!$K$1,FALSE)</f>
        <v>Prof. Dr. Yavuz KOŞANER</v>
      </c>
      <c r="M37" s="435" t="e">
        <f>VLOOKUP(M36,'Course List (program)'!$G$2:$L$100,Section1Program!$K$1,FALSE)</f>
        <v>#N/A</v>
      </c>
      <c r="N37" s="435" t="e">
        <f>VLOOKUP(N36,'Course List (program)'!$G$2:$L$100,Section1Program!$K$1,FALSE)</f>
        <v>#N/A</v>
      </c>
      <c r="O37" s="436" t="str">
        <f>VLOOKUP(O36,'Course List (program)'!$G$2:$L$100,Section1Program!$K$1,FALSE)</f>
        <v>Öğr. Gör. Cengiz GÖKÇE</v>
      </c>
    </row>
    <row r="38" spans="1:15" ht="21.95" customHeight="1" x14ac:dyDescent="0.25">
      <c r="A38" s="1073"/>
      <c r="B38" s="45">
        <v>0.625</v>
      </c>
      <c r="C38" s="5">
        <v>7</v>
      </c>
      <c r="D38" s="433" t="str">
        <f>Section2Draft!E39</f>
        <v>ARCH 251.12</v>
      </c>
      <c r="E38" s="433">
        <f>Section2Draft!F39</f>
        <v>0</v>
      </c>
      <c r="F38" s="433">
        <f>Section2Draft!G39</f>
        <v>0</v>
      </c>
      <c r="G38" s="433">
        <f>Section2Draft!H39</f>
        <v>0</v>
      </c>
      <c r="H38" s="434">
        <f>Section2Draft!I39</f>
        <v>0</v>
      </c>
      <c r="I38" s="420">
        <v>0.625</v>
      </c>
      <c r="J38" s="421">
        <v>7</v>
      </c>
      <c r="K38" s="433" t="str">
        <f>Section2Draft!L39</f>
        <v>ARCH 252.12</v>
      </c>
      <c r="L38" s="433" t="str">
        <f>Section2Draft!M39</f>
        <v>ARCH 214.12</v>
      </c>
      <c r="M38" s="433">
        <f>Section2Draft!N39</f>
        <v>0</v>
      </c>
      <c r="N38" s="433">
        <f>Section2Draft!O39</f>
        <v>0</v>
      </c>
      <c r="O38" s="434" t="str">
        <f>Section2Draft!P39</f>
        <v>ARCH 264.02</v>
      </c>
    </row>
    <row r="39" spans="1:15" ht="21.95" customHeight="1" x14ac:dyDescent="0.2">
      <c r="A39" s="1073"/>
      <c r="B39" s="193"/>
      <c r="C39" s="194"/>
      <c r="D39" s="435" t="str">
        <f>VLOOKUP(D38,'Course List (program)'!$G$2:$L$100,Section1Program!$K$1,FALSE)</f>
        <v>Prof. Dr. Yavuz KOŞANER</v>
      </c>
      <c r="E39" s="435" t="e">
        <f>VLOOKUP(E38,'Course List (program)'!$G$2:$L$100,Section1Program!$K$1,FALSE)</f>
        <v>#N/A</v>
      </c>
      <c r="F39" s="435" t="e">
        <f>VLOOKUP(F38,'Course List (program)'!$G$2:$L$100,Section1Program!$K$1,FALSE)</f>
        <v>#N/A</v>
      </c>
      <c r="G39" s="435" t="e">
        <f>VLOOKUP(G38,'Course List (program)'!$G$2:$L$100,Section1Program!$K$1,FALSE)</f>
        <v>#N/A</v>
      </c>
      <c r="H39" s="436" t="e">
        <f>VLOOKUP(H38,'Course List (program)'!$G$2:$L$100,Section1Program!$K$1,FALSE)</f>
        <v>#N/A</v>
      </c>
      <c r="I39" s="422"/>
      <c r="J39" s="423"/>
      <c r="K39" s="435" t="str">
        <f>VLOOKUP(K38,'Course List (program)'!$G$2:$L$100,Section1Program!$K$1,FALSE)</f>
        <v>Öğr. Gör. Nazmi KARAKUŞ</v>
      </c>
      <c r="L39" s="435" t="str">
        <f>VLOOKUP(L38,'Course List (program)'!$G$2:$L$100,Section1Program!$K$1,FALSE)</f>
        <v>Prof. Dr. Yavuz KOŞANER</v>
      </c>
      <c r="M39" s="435" t="e">
        <f>VLOOKUP(M38,'Course List (program)'!$G$2:$L$100,Section1Program!$K$1,FALSE)</f>
        <v>#N/A</v>
      </c>
      <c r="N39" s="435" t="e">
        <f>VLOOKUP(N38,'Course List (program)'!$G$2:$L$100,Section1Program!$K$1,FALSE)</f>
        <v>#N/A</v>
      </c>
      <c r="O39" s="436" t="str">
        <f>VLOOKUP(O38,'Course List (program)'!$G$2:$L$100,Section1Program!$K$1,FALSE)</f>
        <v>Öğr. Gör. Cengiz GÖKÇE</v>
      </c>
    </row>
    <row r="40" spans="1:15" ht="21.95" customHeight="1" x14ac:dyDescent="0.25">
      <c r="A40" s="1073"/>
      <c r="B40" s="45">
        <v>0.66666666666666663</v>
      </c>
      <c r="C40" s="5">
        <v>8</v>
      </c>
      <c r="D40" s="433" t="str">
        <f>Section2Draft!E41</f>
        <v>ARCH 251.12</v>
      </c>
      <c r="E40" s="433">
        <f>Section2Draft!F41</f>
        <v>0</v>
      </c>
      <c r="F40" s="433">
        <f>Section2Draft!G41</f>
        <v>0</v>
      </c>
      <c r="G40" s="433">
        <f>Section2Draft!H41</f>
        <v>0</v>
      </c>
      <c r="H40" s="434">
        <f>Section2Draft!I41</f>
        <v>0</v>
      </c>
      <c r="I40" s="420">
        <v>0.66666666666666663</v>
      </c>
      <c r="J40" s="421">
        <v>8</v>
      </c>
      <c r="K40" s="433" t="str">
        <f>Section2Draft!L41</f>
        <v>ARCH 252.12</v>
      </c>
      <c r="L40" s="433" t="str">
        <f>Section2Draft!M41</f>
        <v>ARCH 214.12</v>
      </c>
      <c r="M40" s="433">
        <f>Section2Draft!N41</f>
        <v>0</v>
      </c>
      <c r="N40" s="433">
        <f>Section2Draft!O41</f>
        <v>0</v>
      </c>
      <c r="O40" s="434" t="str">
        <f>Section2Draft!P41</f>
        <v>ARCH 264.02</v>
      </c>
    </row>
    <row r="41" spans="1:15" ht="21.95" customHeight="1" x14ac:dyDescent="0.2">
      <c r="A41" s="1073"/>
      <c r="B41" s="193"/>
      <c r="C41" s="194"/>
      <c r="D41" s="435" t="str">
        <f>VLOOKUP(D40,'Course List (program)'!$G$2:$L$100,Section1Program!$K$1,FALSE)</f>
        <v>Prof. Dr. Yavuz KOŞANER</v>
      </c>
      <c r="E41" s="435" t="e">
        <f>VLOOKUP(E40,'Course List (program)'!$G$2:$L$100,Section1Program!$K$1,FALSE)</f>
        <v>#N/A</v>
      </c>
      <c r="F41" s="435" t="e">
        <f>VLOOKUP(F40,'Course List (program)'!$G$2:$L$100,Section1Program!$K$1,FALSE)</f>
        <v>#N/A</v>
      </c>
      <c r="G41" s="435" t="e">
        <f>VLOOKUP(G40,'Course List (program)'!$G$2:$L$100,Section1Program!$K$1,FALSE)</f>
        <v>#N/A</v>
      </c>
      <c r="H41" s="436" t="e">
        <f>VLOOKUP(H40,'Course List (program)'!$G$2:$L$100,Section1Program!$K$1,FALSE)</f>
        <v>#N/A</v>
      </c>
      <c r="I41" s="422"/>
      <c r="J41" s="423"/>
      <c r="K41" s="435" t="str">
        <f>VLOOKUP(K40,'Course List (program)'!$G$2:$L$100,Section1Program!$K$1,FALSE)</f>
        <v>Öğr. Gör. Nazmi KARAKUŞ</v>
      </c>
      <c r="L41" s="435" t="str">
        <f>VLOOKUP(L40,'Course List (program)'!$G$2:$L$100,Section1Program!$K$1,FALSE)</f>
        <v>Prof. Dr. Yavuz KOŞANER</v>
      </c>
      <c r="M41" s="435" t="e">
        <f>VLOOKUP(M40,'Course List (program)'!$G$2:$L$100,Section1Program!$K$1,FALSE)</f>
        <v>#N/A</v>
      </c>
      <c r="N41" s="435" t="e">
        <f>VLOOKUP(N40,'Course List (program)'!$G$2:$L$100,Section1Program!$K$1,FALSE)</f>
        <v>#N/A</v>
      </c>
      <c r="O41" s="436" t="str">
        <f>VLOOKUP(O40,'Course List (program)'!$G$2:$L$100,Section1Program!$K$1,FALSE)</f>
        <v>Öğr. Gör. Cengiz GÖKÇE</v>
      </c>
    </row>
    <row r="42" spans="1:15" ht="21.95" customHeight="1" x14ac:dyDescent="0.25">
      <c r="A42" s="1073"/>
      <c r="B42" s="45">
        <v>0.70833333333333337</v>
      </c>
      <c r="C42" s="5">
        <v>9</v>
      </c>
      <c r="D42" s="433" t="str">
        <f>Section2Draft!E43</f>
        <v>ARCH 251.12</v>
      </c>
      <c r="E42" s="433">
        <f>Section2Draft!F43</f>
        <v>0</v>
      </c>
      <c r="F42" s="433">
        <f>Section2Draft!G43</f>
        <v>0</v>
      </c>
      <c r="G42" s="433">
        <f>Section2Draft!H43</f>
        <v>0</v>
      </c>
      <c r="H42" s="434">
        <f>Section2Draft!I43</f>
        <v>0</v>
      </c>
      <c r="I42" s="420">
        <v>0.70833333333333337</v>
      </c>
      <c r="J42" s="421">
        <v>9</v>
      </c>
      <c r="K42" s="433" t="str">
        <f>Section2Draft!L43</f>
        <v>ARCH 252.12</v>
      </c>
      <c r="L42" s="433" t="str">
        <f>Section2Draft!M43</f>
        <v>ARCH 214.12</v>
      </c>
      <c r="M42" s="433">
        <f>Section2Draft!N43</f>
        <v>0</v>
      </c>
      <c r="N42" s="433">
        <f>Section2Draft!O43</f>
        <v>0</v>
      </c>
      <c r="O42" s="434" t="str">
        <f>Section2Draft!P43</f>
        <v>ARCH 264.02</v>
      </c>
    </row>
    <row r="43" spans="1:15" ht="21.95" customHeight="1" x14ac:dyDescent="0.2">
      <c r="A43" s="1073"/>
      <c r="B43" s="193"/>
      <c r="C43" s="194"/>
      <c r="D43" s="435" t="str">
        <f>VLOOKUP(D42,'Course List (program)'!$G$2:$L$100,Section1Program!$K$1,FALSE)</f>
        <v>Prof. Dr. Yavuz KOŞANER</v>
      </c>
      <c r="E43" s="435" t="e">
        <f>VLOOKUP(E42,'Course List (program)'!$G$2:$L$100,Section1Program!$K$1,FALSE)</f>
        <v>#N/A</v>
      </c>
      <c r="F43" s="435" t="e">
        <f>VLOOKUP(F42,'Course List (program)'!$G$2:$L$100,Section1Program!$K$1,FALSE)</f>
        <v>#N/A</v>
      </c>
      <c r="G43" s="435" t="e">
        <f>VLOOKUP(G42,'Course List (program)'!$G$2:$L$100,Section1Program!$K$1,FALSE)</f>
        <v>#N/A</v>
      </c>
      <c r="H43" s="436" t="e">
        <f>VLOOKUP(H42,'Course List (program)'!$G$2:$L$100,Section1Program!$K$1,FALSE)</f>
        <v>#N/A</v>
      </c>
      <c r="I43" s="422"/>
      <c r="J43" s="423"/>
      <c r="K43" s="435" t="str">
        <f>VLOOKUP(K42,'Course List (program)'!$G$2:$L$100,Section1Program!$K$1,FALSE)</f>
        <v>Öğr. Gör. Nazmi KARAKUŞ</v>
      </c>
      <c r="L43" s="435" t="str">
        <f>VLOOKUP(L42,'Course List (program)'!$G$2:$L$100,Section1Program!$K$1,FALSE)</f>
        <v>Prof. Dr. Yavuz KOŞANER</v>
      </c>
      <c r="M43" s="435" t="e">
        <f>VLOOKUP(M42,'Course List (program)'!$G$2:$L$100,Section1Program!$K$1,FALSE)</f>
        <v>#N/A</v>
      </c>
      <c r="N43" s="435" t="e">
        <f>VLOOKUP(N42,'Course List (program)'!$G$2:$L$100,Section1Program!$K$1,FALSE)</f>
        <v>#N/A</v>
      </c>
      <c r="O43" s="436" t="str">
        <f>VLOOKUP(O42,'Course List (program)'!$G$2:$L$100,Section1Program!$K$1,FALSE)</f>
        <v>Öğr. Gör. Cengiz GÖKÇE</v>
      </c>
    </row>
    <row r="44" spans="1:15" ht="21.95" customHeight="1" x14ac:dyDescent="0.25">
      <c r="A44" s="1073"/>
      <c r="B44" s="197">
        <v>0.75</v>
      </c>
      <c r="C44" s="198">
        <v>10</v>
      </c>
      <c r="D44" s="433">
        <f>Section2Draft!E45</f>
        <v>0</v>
      </c>
      <c r="E44" s="433">
        <f>Section2Draft!F45</f>
        <v>0</v>
      </c>
      <c r="F44" s="433">
        <f>Section2Draft!G45</f>
        <v>0</v>
      </c>
      <c r="G44" s="433">
        <f>Section2Draft!H45</f>
        <v>0</v>
      </c>
      <c r="H44" s="434">
        <f>Section2Draft!I45</f>
        <v>0</v>
      </c>
      <c r="I44" s="424">
        <v>0.75</v>
      </c>
      <c r="J44" s="425">
        <v>10</v>
      </c>
      <c r="K44" s="433">
        <f>Section2Draft!L45</f>
        <v>0</v>
      </c>
      <c r="L44" s="433">
        <f>Section2Draft!M45</f>
        <v>0</v>
      </c>
      <c r="M44" s="433">
        <f>Section2Draft!N45</f>
        <v>0</v>
      </c>
      <c r="N44" s="433">
        <f>Section2Draft!O45</f>
        <v>0</v>
      </c>
      <c r="O44" s="434">
        <f>Section2Draft!P45</f>
        <v>0</v>
      </c>
    </row>
    <row r="45" spans="1:15" ht="21.95" customHeight="1" thickBot="1" x14ac:dyDescent="0.25">
      <c r="A45" s="1073"/>
      <c r="B45" s="195"/>
      <c r="C45" s="196"/>
      <c r="D45" s="437" t="e">
        <f>VLOOKUP(D44,'Course List (program)'!$G$2:$L$100,Section1Program!$K$1,FALSE)</f>
        <v>#N/A</v>
      </c>
      <c r="E45" s="437" t="e">
        <f>VLOOKUP(E44,'Course List (program)'!$G$2:$L$100,Section1Program!$K$1,FALSE)</f>
        <v>#N/A</v>
      </c>
      <c r="F45" s="437" t="e">
        <f>VLOOKUP(F44,'Course List (program)'!$G$2:$L$100,Section1Program!$K$1,FALSE)</f>
        <v>#N/A</v>
      </c>
      <c r="G45" s="437" t="e">
        <f>VLOOKUP(G44,'Course List (program)'!$G$2:$L$100,Section1Program!$K$1,FALSE)</f>
        <v>#N/A</v>
      </c>
      <c r="H45" s="438" t="e">
        <f>VLOOKUP(H44,'Course List (program)'!$G$2:$L$100,Section1Program!$K$1,FALSE)</f>
        <v>#N/A</v>
      </c>
      <c r="I45" s="426"/>
      <c r="J45" s="427"/>
      <c r="K45" s="437" t="e">
        <f>VLOOKUP(K44,'Course List (program)'!$G$2:$L$100,Section1Program!$K$1,FALSE)</f>
        <v>#N/A</v>
      </c>
      <c r="L45" s="437" t="e">
        <f>VLOOKUP(L44,'Course List (program)'!$G$2:$L$100,Section1Program!$K$1,FALSE)</f>
        <v>#N/A</v>
      </c>
      <c r="M45" s="437" t="e">
        <f>VLOOKUP(M44,'Course List (program)'!$G$2:$L$100,Section1Program!$K$1,FALSE)</f>
        <v>#N/A</v>
      </c>
      <c r="N45" s="437" t="e">
        <f>VLOOKUP(N44,'Course List (program)'!$G$2:$L$100,Section1Program!$K$1,FALSE)</f>
        <v>#N/A</v>
      </c>
      <c r="O45" s="438" t="e">
        <f>VLOOKUP(O44,'Course List (program)'!$G$2:$L$100,Section1Program!$K$1,FALSE)</f>
        <v>#N/A</v>
      </c>
    </row>
    <row r="46" spans="1:15" ht="21.95" customHeight="1" x14ac:dyDescent="0.2">
      <c r="A46" s="1073"/>
      <c r="B46" s="1077" t="s">
        <v>47</v>
      </c>
      <c r="C46" s="1078"/>
      <c r="D46" s="428" t="s">
        <v>148</v>
      </c>
      <c r="E46" s="428" t="s">
        <v>149</v>
      </c>
      <c r="F46" s="428" t="s">
        <v>150</v>
      </c>
      <c r="G46" s="428" t="s">
        <v>151</v>
      </c>
      <c r="H46" s="429" t="s">
        <v>152</v>
      </c>
      <c r="I46" s="1081" t="s">
        <v>48</v>
      </c>
      <c r="J46" s="1082"/>
      <c r="K46" s="428" t="s">
        <v>148</v>
      </c>
      <c r="L46" s="428" t="s">
        <v>149</v>
      </c>
      <c r="M46" s="428" t="s">
        <v>150</v>
      </c>
      <c r="N46" s="428" t="s">
        <v>151</v>
      </c>
      <c r="O46" s="429" t="s">
        <v>152</v>
      </c>
    </row>
    <row r="47" spans="1:15" ht="21.95" customHeight="1" x14ac:dyDescent="0.2">
      <c r="A47" s="1073"/>
      <c r="B47" s="1079"/>
      <c r="C47" s="1080"/>
      <c r="D47" s="430">
        <v>1</v>
      </c>
      <c r="E47" s="430">
        <v>2</v>
      </c>
      <c r="F47" s="430">
        <v>3</v>
      </c>
      <c r="G47" s="430">
        <v>4</v>
      </c>
      <c r="H47" s="431">
        <v>5</v>
      </c>
      <c r="I47" s="1083"/>
      <c r="J47" s="1084"/>
      <c r="K47" s="430">
        <v>1</v>
      </c>
      <c r="L47" s="430">
        <v>2</v>
      </c>
      <c r="M47" s="430">
        <v>3</v>
      </c>
      <c r="N47" s="430">
        <v>4</v>
      </c>
      <c r="O47" s="431">
        <v>5</v>
      </c>
    </row>
    <row r="48" spans="1:15" ht="21.95" customHeight="1" x14ac:dyDescent="0.25">
      <c r="A48" s="1073"/>
      <c r="B48" s="45">
        <v>0.375</v>
      </c>
      <c r="C48" s="5">
        <v>1</v>
      </c>
      <c r="D48" s="433">
        <f>Section2Draft!E49</f>
        <v>0</v>
      </c>
      <c r="E48" s="433">
        <f>Section2Draft!F49</f>
        <v>0</v>
      </c>
      <c r="F48" s="433">
        <f>Section2Draft!G49</f>
        <v>0</v>
      </c>
      <c r="G48" s="433" t="str">
        <f>Section2Draft!H49</f>
        <v>ARCH 351.12</v>
      </c>
      <c r="H48" s="434">
        <f>Section2Draft!I49</f>
        <v>0</v>
      </c>
      <c r="I48" s="420">
        <v>0.375</v>
      </c>
      <c r="J48" s="421">
        <v>1</v>
      </c>
      <c r="K48" s="433">
        <f>Section2Draft!L49</f>
        <v>0</v>
      </c>
      <c r="L48" s="433">
        <f>Section2Draft!M49</f>
        <v>0</v>
      </c>
      <c r="M48" s="433">
        <f>Section2Draft!N49</f>
        <v>0</v>
      </c>
      <c r="N48" s="433" t="str">
        <f>Section2Draft!O49</f>
        <v>ARCH 352.12</v>
      </c>
      <c r="O48" s="434" t="str">
        <f>Section2Draft!P49</f>
        <v>ARCH 467.12</v>
      </c>
    </row>
    <row r="49" spans="1:15" ht="21.95" customHeight="1" x14ac:dyDescent="0.2">
      <c r="A49" s="1073"/>
      <c r="B49" s="193"/>
      <c r="C49" s="194"/>
      <c r="D49" s="435" t="e">
        <f>VLOOKUP(D48,'Course List (program)'!$G$2:$L$100,Section1Program!$K$1,FALSE)</f>
        <v>#N/A</v>
      </c>
      <c r="E49" s="435" t="e">
        <f>VLOOKUP(E48,'Course List (program)'!$G$2:$L$100,Section1Program!$K$1,FALSE)</f>
        <v>#N/A</v>
      </c>
      <c r="F49" s="435" t="e">
        <f>VLOOKUP(F48,'Course List (program)'!$G$2:$L$100,Section1Program!$K$1,FALSE)</f>
        <v>#N/A</v>
      </c>
      <c r="G49" s="435" t="str">
        <f>VLOOKUP(G48,'Course List (program)'!$G$2:$L$100,Section1Program!$K$1,FALSE)</f>
        <v>Öğr. Gör. Ayla KARACABEY</v>
      </c>
      <c r="H49" s="436" t="e">
        <f>VLOOKUP(H48,'Course List (program)'!$G$2:$L$100,Section1Program!$K$1,FALSE)</f>
        <v>#N/A</v>
      </c>
      <c r="I49" s="422"/>
      <c r="J49" s="423"/>
      <c r="K49" s="435" t="e">
        <f>VLOOKUP(K48,'Course List (program)'!$G$2:$L$100,Section1Program!$K$1,FALSE)</f>
        <v>#N/A</v>
      </c>
      <c r="L49" s="435" t="e">
        <f>VLOOKUP(L48,'Course List (program)'!$G$2:$L$100,Section1Program!$K$1,FALSE)</f>
        <v>#N/A</v>
      </c>
      <c r="M49" s="435" t="e">
        <f>VLOOKUP(M48,'Course List (program)'!$G$2:$L$100,Section1Program!$K$1,FALSE)</f>
        <v>#N/A</v>
      </c>
      <c r="N49" s="435" t="str">
        <f>VLOOKUP(N48,'Course List (program)'!$G$2:$L$100,Section1Program!$K$1,FALSE)</f>
        <v>Prof. Dr. Şahap ÇAKIN</v>
      </c>
      <c r="O49" s="436" t="str">
        <f>VLOOKUP(O48,'Course List (program)'!$G$2:$L$100,Section1Program!$K$1,FALSE)</f>
        <v>Prof. Dr. Güzin KONUK</v>
      </c>
    </row>
    <row r="50" spans="1:15" ht="21.95" customHeight="1" x14ac:dyDescent="0.25">
      <c r="A50" s="1073"/>
      <c r="B50" s="45">
        <v>0.41666666666666669</v>
      </c>
      <c r="C50" s="5">
        <v>2</v>
      </c>
      <c r="D50" s="433">
        <f>Section2Draft!E51</f>
        <v>0</v>
      </c>
      <c r="E50" s="433">
        <f>Section2Draft!F51</f>
        <v>0</v>
      </c>
      <c r="F50" s="433">
        <f>Section2Draft!G51</f>
        <v>0</v>
      </c>
      <c r="G50" s="433" t="str">
        <f>Section2Draft!H51</f>
        <v>ARCH 351.12</v>
      </c>
      <c r="H50" s="434">
        <f>Section2Draft!I51</f>
        <v>0</v>
      </c>
      <c r="I50" s="420">
        <v>0.41666666666666669</v>
      </c>
      <c r="J50" s="421">
        <v>2</v>
      </c>
      <c r="K50" s="433">
        <f>Section2Draft!L51</f>
        <v>0</v>
      </c>
      <c r="L50" s="433">
        <f>Section2Draft!M51</f>
        <v>0</v>
      </c>
      <c r="M50" s="433">
        <f>Section2Draft!N51</f>
        <v>0</v>
      </c>
      <c r="N50" s="433" t="str">
        <f>Section2Draft!O51</f>
        <v>ARCH 352.12</v>
      </c>
      <c r="O50" s="434" t="str">
        <f>Section2Draft!P51</f>
        <v>ARCH 467.12</v>
      </c>
    </row>
    <row r="51" spans="1:15" ht="21.95" customHeight="1" x14ac:dyDescent="0.2">
      <c r="A51" s="1073"/>
      <c r="B51" s="193"/>
      <c r="C51" s="194"/>
      <c r="D51" s="435" t="e">
        <f>VLOOKUP(D50,'Course List (program)'!$G$2:$L$100,Section1Program!$K$1,FALSE)</f>
        <v>#N/A</v>
      </c>
      <c r="E51" s="435" t="e">
        <f>VLOOKUP(E50,'Course List (program)'!$G$2:$L$100,Section1Program!$K$1,FALSE)</f>
        <v>#N/A</v>
      </c>
      <c r="F51" s="435" t="e">
        <f>VLOOKUP(F50,'Course List (program)'!$G$2:$L$100,Section1Program!$K$1,FALSE)</f>
        <v>#N/A</v>
      </c>
      <c r="G51" s="435" t="str">
        <f>VLOOKUP(G50,'Course List (program)'!$G$2:$L$100,Section1Program!$K$1,FALSE)</f>
        <v>Öğr. Gör. Ayla KARACABEY</v>
      </c>
      <c r="H51" s="436" t="e">
        <f>VLOOKUP(H50,'Course List (program)'!$G$2:$L$100,Section1Program!$K$1,FALSE)</f>
        <v>#N/A</v>
      </c>
      <c r="I51" s="422"/>
      <c r="J51" s="423"/>
      <c r="K51" s="435" t="e">
        <f>VLOOKUP(K50,'Course List (program)'!$G$2:$L$100,Section1Program!$K$1,FALSE)</f>
        <v>#N/A</v>
      </c>
      <c r="L51" s="435" t="e">
        <f>VLOOKUP(L50,'Course List (program)'!$G$2:$L$100,Section1Program!$K$1,FALSE)</f>
        <v>#N/A</v>
      </c>
      <c r="M51" s="435" t="e">
        <f>VLOOKUP(M50,'Course List (program)'!$G$2:$L$100,Section1Program!$K$1,FALSE)</f>
        <v>#N/A</v>
      </c>
      <c r="N51" s="435" t="str">
        <f>VLOOKUP(N50,'Course List (program)'!$G$2:$L$100,Section1Program!$K$1,FALSE)</f>
        <v>Prof. Dr. Şahap ÇAKIN</v>
      </c>
      <c r="O51" s="436" t="str">
        <f>VLOOKUP(O50,'Course List (program)'!$G$2:$L$100,Section1Program!$K$1,FALSE)</f>
        <v>Prof. Dr. Güzin KONUK</v>
      </c>
    </row>
    <row r="52" spans="1:15" ht="21.95" customHeight="1" x14ac:dyDescent="0.25">
      <c r="A52" s="1073"/>
      <c r="B52" s="45">
        <v>0.45833333333333331</v>
      </c>
      <c r="C52" s="5">
        <v>3</v>
      </c>
      <c r="D52" s="433">
        <f>Section2Draft!E53</f>
        <v>0</v>
      </c>
      <c r="E52" s="433">
        <f>Section2Draft!F53</f>
        <v>0</v>
      </c>
      <c r="F52" s="433">
        <f>Section2Draft!G53</f>
        <v>0</v>
      </c>
      <c r="G52" s="433" t="str">
        <f>Section2Draft!H53</f>
        <v>ARCH 351.12</v>
      </c>
      <c r="H52" s="434">
        <f>Section2Draft!I53</f>
        <v>0</v>
      </c>
      <c r="I52" s="420">
        <v>0.45833333333333331</v>
      </c>
      <c r="J52" s="421">
        <v>3</v>
      </c>
      <c r="K52" s="433">
        <f>Section2Draft!L53</f>
        <v>0</v>
      </c>
      <c r="L52" s="433">
        <f>Section2Draft!M53</f>
        <v>0</v>
      </c>
      <c r="M52" s="433">
        <f>Section2Draft!N53</f>
        <v>0</v>
      </c>
      <c r="N52" s="433" t="str">
        <f>Section2Draft!O53</f>
        <v>ARCH 352.12</v>
      </c>
      <c r="O52" s="434" t="str">
        <f>Section2Draft!P53</f>
        <v>ARCH 467.12</v>
      </c>
    </row>
    <row r="53" spans="1:15" ht="21.95" customHeight="1" x14ac:dyDescent="0.2">
      <c r="A53" s="1073"/>
      <c r="B53" s="193"/>
      <c r="C53" s="194"/>
      <c r="D53" s="435" t="e">
        <f>VLOOKUP(D52,'Course List (program)'!$G$2:$L$100,Section1Program!$K$1,FALSE)</f>
        <v>#N/A</v>
      </c>
      <c r="E53" s="435" t="e">
        <f>VLOOKUP(E52,'Course List (program)'!$G$2:$L$100,Section1Program!$K$1,FALSE)</f>
        <v>#N/A</v>
      </c>
      <c r="F53" s="435" t="e">
        <f>VLOOKUP(F52,'Course List (program)'!$G$2:$L$100,Section1Program!$K$1,FALSE)</f>
        <v>#N/A</v>
      </c>
      <c r="G53" s="435" t="str">
        <f>VLOOKUP(G52,'Course List (program)'!$G$2:$L$100,Section1Program!$K$1,FALSE)</f>
        <v>Öğr. Gör. Ayla KARACABEY</v>
      </c>
      <c r="H53" s="436" t="e">
        <f>VLOOKUP(H52,'Course List (program)'!$G$2:$L$100,Section1Program!$K$1,FALSE)</f>
        <v>#N/A</v>
      </c>
      <c r="I53" s="422"/>
      <c r="J53" s="423"/>
      <c r="K53" s="435" t="e">
        <f>VLOOKUP(K52,'Course List (program)'!$G$2:$L$100,Section1Program!$K$1,FALSE)</f>
        <v>#N/A</v>
      </c>
      <c r="L53" s="435" t="e">
        <f>VLOOKUP(L52,'Course List (program)'!$G$2:$L$100,Section1Program!$K$1,FALSE)</f>
        <v>#N/A</v>
      </c>
      <c r="M53" s="435" t="e">
        <f>VLOOKUP(M52,'Course List (program)'!$G$2:$L$100,Section1Program!$K$1,FALSE)</f>
        <v>#N/A</v>
      </c>
      <c r="N53" s="435" t="str">
        <f>VLOOKUP(N52,'Course List (program)'!$G$2:$L$100,Section1Program!$K$1,FALSE)</f>
        <v>Prof. Dr. Şahap ÇAKIN</v>
      </c>
      <c r="O53" s="436" t="str">
        <f>VLOOKUP(O52,'Course List (program)'!$G$2:$L$100,Section1Program!$K$1,FALSE)</f>
        <v>Prof. Dr. Güzin KONUK</v>
      </c>
    </row>
    <row r="54" spans="1:15" ht="21.95" customHeight="1" x14ac:dyDescent="0.25">
      <c r="A54" s="1073"/>
      <c r="B54" s="45">
        <v>0.5</v>
      </c>
      <c r="C54" s="5">
        <v>4</v>
      </c>
      <c r="D54" s="433">
        <f>Section2Draft!E55</f>
        <v>0</v>
      </c>
      <c r="E54" s="433">
        <f>Section2Draft!F55</f>
        <v>0</v>
      </c>
      <c r="F54" s="433">
        <f>Section2Draft!G55</f>
        <v>0</v>
      </c>
      <c r="G54" s="433" t="str">
        <f>Section2Draft!H55</f>
        <v>ARCH 351.12</v>
      </c>
      <c r="H54" s="434">
        <f>Section2Draft!I55</f>
        <v>0</v>
      </c>
      <c r="I54" s="420">
        <v>0.5</v>
      </c>
      <c r="J54" s="421">
        <v>4</v>
      </c>
      <c r="K54" s="433">
        <f>Section2Draft!L55</f>
        <v>0</v>
      </c>
      <c r="L54" s="433">
        <f>Section2Draft!M55</f>
        <v>0</v>
      </c>
      <c r="M54" s="433">
        <f>Section2Draft!N55</f>
        <v>0</v>
      </c>
      <c r="N54" s="433" t="str">
        <f>Section2Draft!O55</f>
        <v>ARCH 352.12</v>
      </c>
      <c r="O54" s="434" t="str">
        <f>Section2Draft!P55</f>
        <v>ARCH 467.12</v>
      </c>
    </row>
    <row r="55" spans="1:15" ht="21.95" customHeight="1" x14ac:dyDescent="0.2">
      <c r="A55" s="1073"/>
      <c r="B55" s="193"/>
      <c r="C55" s="194"/>
      <c r="D55" s="435" t="e">
        <f>VLOOKUP(D54,'Course List (program)'!$G$2:$L$100,Section1Program!$K$1,FALSE)</f>
        <v>#N/A</v>
      </c>
      <c r="E55" s="435" t="e">
        <f>VLOOKUP(E54,'Course List (program)'!$G$2:$L$100,Section1Program!$K$1,FALSE)</f>
        <v>#N/A</v>
      </c>
      <c r="F55" s="435" t="e">
        <f>VLOOKUP(F54,'Course List (program)'!$G$2:$L$100,Section1Program!$K$1,FALSE)</f>
        <v>#N/A</v>
      </c>
      <c r="G55" s="435" t="str">
        <f>VLOOKUP(G54,'Course List (program)'!$G$2:$L$100,Section1Program!$K$1,FALSE)</f>
        <v>Öğr. Gör. Ayla KARACABEY</v>
      </c>
      <c r="H55" s="436" t="e">
        <f>VLOOKUP(H54,'Course List (program)'!$G$2:$L$100,Section1Program!$K$1,FALSE)</f>
        <v>#N/A</v>
      </c>
      <c r="I55" s="422"/>
      <c r="J55" s="423"/>
      <c r="K55" s="435" t="e">
        <f>VLOOKUP(K54,'Course List (program)'!$G$2:$L$100,Section1Program!$K$1,FALSE)</f>
        <v>#N/A</v>
      </c>
      <c r="L55" s="435" t="e">
        <f>VLOOKUP(L54,'Course List (program)'!$G$2:$L$100,Section1Program!$K$1,FALSE)</f>
        <v>#N/A</v>
      </c>
      <c r="M55" s="435" t="e">
        <f>VLOOKUP(M54,'Course List (program)'!$G$2:$L$100,Section1Program!$K$1,FALSE)</f>
        <v>#N/A</v>
      </c>
      <c r="N55" s="435" t="str">
        <f>VLOOKUP(N54,'Course List (program)'!$G$2:$L$100,Section1Program!$K$1,FALSE)</f>
        <v>Prof. Dr. Şahap ÇAKIN</v>
      </c>
      <c r="O55" s="436" t="str">
        <f>VLOOKUP(O54,'Course List (program)'!$G$2:$L$100,Section1Program!$K$1,FALSE)</f>
        <v>Prof. Dr. Güzin KONUK</v>
      </c>
    </row>
    <row r="56" spans="1:15" ht="21.95" customHeight="1" x14ac:dyDescent="0.25">
      <c r="A56" s="1073"/>
      <c r="B56" s="197">
        <v>0.54166666666666663</v>
      </c>
      <c r="C56" s="198">
        <v>5</v>
      </c>
      <c r="D56" s="433">
        <f>Section2Draft!E57</f>
        <v>0</v>
      </c>
      <c r="E56" s="433">
        <f>Section2Draft!F57</f>
        <v>0</v>
      </c>
      <c r="F56" s="433">
        <f>Section2Draft!G57</f>
        <v>0</v>
      </c>
      <c r="G56" s="433">
        <f>Section2Draft!H57</f>
        <v>0</v>
      </c>
      <c r="H56" s="434">
        <f>Section2Draft!I57</f>
        <v>0</v>
      </c>
      <c r="I56" s="424">
        <v>0.54166666666666663</v>
      </c>
      <c r="J56" s="425">
        <v>5</v>
      </c>
      <c r="K56" s="433">
        <f>Section2Draft!L57</f>
        <v>0</v>
      </c>
      <c r="L56" s="433">
        <f>Section2Draft!M57</f>
        <v>0</v>
      </c>
      <c r="M56" s="433">
        <f>Section2Draft!N57</f>
        <v>0</v>
      </c>
      <c r="N56" s="433">
        <f>Section2Draft!O57</f>
        <v>0</v>
      </c>
      <c r="O56" s="434">
        <f>Section2Draft!P57</f>
        <v>0</v>
      </c>
    </row>
    <row r="57" spans="1:15" ht="21.95" customHeight="1" x14ac:dyDescent="0.2">
      <c r="A57" s="1073"/>
      <c r="B57" s="193"/>
      <c r="C57" s="194"/>
      <c r="D57" s="435" t="e">
        <f>VLOOKUP(D56,'Course List (program)'!$G$2:$L$100,Section1Program!$K$1,FALSE)</f>
        <v>#N/A</v>
      </c>
      <c r="E57" s="435" t="e">
        <f>VLOOKUP(E56,'Course List (program)'!$G$2:$L$100,Section1Program!$K$1,FALSE)</f>
        <v>#N/A</v>
      </c>
      <c r="F57" s="435" t="e">
        <f>VLOOKUP(F56,'Course List (program)'!$G$2:$L$100,Section1Program!$K$1,FALSE)</f>
        <v>#N/A</v>
      </c>
      <c r="G57" s="435" t="e">
        <f>VLOOKUP(G56,'Course List (program)'!$G$2:$L$100,Section1Program!$K$1,FALSE)</f>
        <v>#N/A</v>
      </c>
      <c r="H57" s="436" t="e">
        <f>VLOOKUP(H56,'Course List (program)'!$G$2:$L$100,Section1Program!$K$1,FALSE)</f>
        <v>#N/A</v>
      </c>
      <c r="I57" s="422"/>
      <c r="J57" s="423"/>
      <c r="K57" s="435" t="e">
        <f>VLOOKUP(K56,'Course List (program)'!$G$2:$L$100,Section1Program!$K$1,FALSE)</f>
        <v>#N/A</v>
      </c>
      <c r="L57" s="435" t="e">
        <f>VLOOKUP(L56,'Course List (program)'!$G$2:$L$100,Section1Program!$K$1,FALSE)</f>
        <v>#N/A</v>
      </c>
      <c r="M57" s="435" t="e">
        <f>VLOOKUP(M56,'Course List (program)'!$G$2:$L$100,Section1Program!$K$1,FALSE)</f>
        <v>#N/A</v>
      </c>
      <c r="N57" s="435" t="e">
        <f>VLOOKUP(N56,'Course List (program)'!$G$2:$L$100,Section1Program!$K$1,FALSE)</f>
        <v>#N/A</v>
      </c>
      <c r="O57" s="436" t="e">
        <f>VLOOKUP(O56,'Course List (program)'!$G$2:$L$100,Section1Program!$K$1,FALSE)</f>
        <v>#N/A</v>
      </c>
    </row>
    <row r="58" spans="1:15" ht="21.95" customHeight="1" x14ac:dyDescent="0.25">
      <c r="A58" s="1073"/>
      <c r="B58" s="45">
        <v>0.58333333333333337</v>
      </c>
      <c r="C58" s="5">
        <v>6</v>
      </c>
      <c r="D58" s="433">
        <f>Section2Draft!E59</f>
        <v>0</v>
      </c>
      <c r="E58" s="433">
        <f>Section2Draft!F59</f>
        <v>0</v>
      </c>
      <c r="F58" s="433">
        <f>Section2Draft!G59</f>
        <v>0</v>
      </c>
      <c r="G58" s="433" t="str">
        <f>Section2Draft!H59</f>
        <v>ARCH 351.12</v>
      </c>
      <c r="H58" s="434">
        <f>Section2Draft!I59</f>
        <v>0</v>
      </c>
      <c r="I58" s="420">
        <v>0.58333333333333337</v>
      </c>
      <c r="J58" s="421">
        <v>6</v>
      </c>
      <c r="K58" s="433">
        <f>Section2Draft!L59</f>
        <v>0</v>
      </c>
      <c r="L58" s="433" t="str">
        <f>Section2Draft!M59</f>
        <v>ARCH 307.01</v>
      </c>
      <c r="M58" s="433">
        <f>Section2Draft!N59</f>
        <v>0</v>
      </c>
      <c r="N58" s="433" t="str">
        <f>Section2Draft!O59</f>
        <v>ARCH 352.12</v>
      </c>
      <c r="O58" s="434" t="str">
        <f>Section2Draft!P59</f>
        <v>ARCH 338.12</v>
      </c>
    </row>
    <row r="59" spans="1:15" ht="21.95" customHeight="1" x14ac:dyDescent="0.2">
      <c r="A59" s="1073"/>
      <c r="B59" s="193"/>
      <c r="C59" s="194"/>
      <c r="D59" s="435" t="e">
        <f>VLOOKUP(D58,'Course List (program)'!$G$2:$L$100,Section1Program!$K$1,FALSE)</f>
        <v>#N/A</v>
      </c>
      <c r="E59" s="435" t="e">
        <f>VLOOKUP(E58,'Course List (program)'!$G$2:$L$100,Section1Program!$K$1,FALSE)</f>
        <v>#N/A</v>
      </c>
      <c r="F59" s="435" t="e">
        <f>VLOOKUP(F58,'Course List (program)'!$G$2:$L$100,Section1Program!$K$1,FALSE)</f>
        <v>#N/A</v>
      </c>
      <c r="G59" s="435" t="str">
        <f>VLOOKUP(G58,'Course List (program)'!$G$2:$L$100,Section1Program!$K$1,FALSE)</f>
        <v>Öğr. Gör. Ayla KARACABEY</v>
      </c>
      <c r="H59" s="436" t="e">
        <f>VLOOKUP(H58,'Course List (program)'!$G$2:$L$100,Section1Program!$K$1,FALSE)</f>
        <v>#N/A</v>
      </c>
      <c r="I59" s="422"/>
      <c r="J59" s="423"/>
      <c r="K59" s="435" t="e">
        <f>VLOOKUP(K58,'Course List (program)'!$G$2:$L$100,Section1Program!$K$1,FALSE)</f>
        <v>#N/A</v>
      </c>
      <c r="L59" s="435" t="str">
        <f>VLOOKUP(L58,'Course List (program)'!$G$2:$L$100,Section1Program!$K$1,FALSE)</f>
        <v>Yrd. Doç. Dr. Kerem ERCOŞKUN</v>
      </c>
      <c r="M59" s="435" t="e">
        <f>VLOOKUP(M58,'Course List (program)'!$G$2:$L$100,Section1Program!$K$1,FALSE)</f>
        <v>#N/A</v>
      </c>
      <c r="N59" s="435" t="str">
        <f>VLOOKUP(N58,'Course List (program)'!$G$2:$L$100,Section1Program!$K$1,FALSE)</f>
        <v>Prof. Dr. Şahap ÇAKIN</v>
      </c>
      <c r="O59" s="436" t="str">
        <f>VLOOKUP(O58,'Course List (program)'!$G$2:$L$100,Section1Program!$K$1,FALSE)</f>
        <v>Yrd. Doç. Dr. Togan TONG</v>
      </c>
    </row>
    <row r="60" spans="1:15" ht="21.95" customHeight="1" x14ac:dyDescent="0.25">
      <c r="A60" s="1073"/>
      <c r="B60" s="45">
        <v>0.625</v>
      </c>
      <c r="C60" s="5">
        <v>7</v>
      </c>
      <c r="D60" s="433">
        <f>Section2Draft!E61</f>
        <v>0</v>
      </c>
      <c r="E60" s="433">
        <f>Section2Draft!F61</f>
        <v>0</v>
      </c>
      <c r="F60" s="433">
        <f>Section2Draft!G61</f>
        <v>0</v>
      </c>
      <c r="G60" s="433" t="str">
        <f>Section2Draft!H61</f>
        <v>ARCH 351.12</v>
      </c>
      <c r="H60" s="434">
        <f>Section2Draft!I61</f>
        <v>0</v>
      </c>
      <c r="I60" s="420">
        <v>0.625</v>
      </c>
      <c r="J60" s="421">
        <v>7</v>
      </c>
      <c r="K60" s="433">
        <f>Section2Draft!L61</f>
        <v>0</v>
      </c>
      <c r="L60" s="433" t="str">
        <f>Section2Draft!M61</f>
        <v>ARCH 307.01</v>
      </c>
      <c r="M60" s="433">
        <f>Section2Draft!N61</f>
        <v>0</v>
      </c>
      <c r="N60" s="433" t="str">
        <f>Section2Draft!O61</f>
        <v>ARCH 352.12</v>
      </c>
      <c r="O60" s="434" t="str">
        <f>Section2Draft!P61</f>
        <v>ARCH 338.12</v>
      </c>
    </row>
    <row r="61" spans="1:15" ht="21.95" customHeight="1" x14ac:dyDescent="0.2">
      <c r="A61" s="1073"/>
      <c r="B61" s="193"/>
      <c r="C61" s="194"/>
      <c r="D61" s="435" t="e">
        <f>VLOOKUP(D60,'Course List (program)'!$G$2:$L$100,Section1Program!$K$1,FALSE)</f>
        <v>#N/A</v>
      </c>
      <c r="E61" s="435" t="e">
        <f>VLOOKUP(E60,'Course List (program)'!$G$2:$L$100,Section1Program!$K$1,FALSE)</f>
        <v>#N/A</v>
      </c>
      <c r="F61" s="435" t="e">
        <f>VLOOKUP(F60,'Course List (program)'!$G$2:$L$100,Section1Program!$K$1,FALSE)</f>
        <v>#N/A</v>
      </c>
      <c r="G61" s="435" t="str">
        <f>VLOOKUP(G60,'Course List (program)'!$G$2:$L$100,Section1Program!$K$1,FALSE)</f>
        <v>Öğr. Gör. Ayla KARACABEY</v>
      </c>
      <c r="H61" s="436" t="e">
        <f>VLOOKUP(H60,'Course List (program)'!$G$2:$L$100,Section1Program!$K$1,FALSE)</f>
        <v>#N/A</v>
      </c>
      <c r="I61" s="422"/>
      <c r="J61" s="423"/>
      <c r="K61" s="435" t="e">
        <f>VLOOKUP(K60,'Course List (program)'!$G$2:$L$100,Section1Program!$K$1,FALSE)</f>
        <v>#N/A</v>
      </c>
      <c r="L61" s="435" t="str">
        <f>VLOOKUP(L60,'Course List (program)'!$G$2:$L$100,Section1Program!$K$1,FALSE)</f>
        <v>Yrd. Doç. Dr. Kerem ERCOŞKUN</v>
      </c>
      <c r="M61" s="435" t="e">
        <f>VLOOKUP(M60,'Course List (program)'!$G$2:$L$100,Section1Program!$K$1,FALSE)</f>
        <v>#N/A</v>
      </c>
      <c r="N61" s="435" t="str">
        <f>VLOOKUP(N60,'Course List (program)'!$G$2:$L$100,Section1Program!$K$1,FALSE)</f>
        <v>Prof. Dr. Şahap ÇAKIN</v>
      </c>
      <c r="O61" s="436" t="str">
        <f>VLOOKUP(O60,'Course List (program)'!$G$2:$L$100,Section1Program!$K$1,FALSE)</f>
        <v>Yrd. Doç. Dr. Togan TONG</v>
      </c>
    </row>
    <row r="62" spans="1:15" ht="21.95" customHeight="1" x14ac:dyDescent="0.25">
      <c r="A62" s="1073"/>
      <c r="B62" s="45">
        <v>0.66666666666666663</v>
      </c>
      <c r="C62" s="5">
        <v>8</v>
      </c>
      <c r="D62" s="433">
        <f>Section2Draft!E63</f>
        <v>0</v>
      </c>
      <c r="E62" s="433">
        <f>Section2Draft!F63</f>
        <v>0</v>
      </c>
      <c r="F62" s="433">
        <f>Section2Draft!G63</f>
        <v>0</v>
      </c>
      <c r="G62" s="433" t="str">
        <f>Section2Draft!H63</f>
        <v>ARCH 351.12</v>
      </c>
      <c r="H62" s="434">
        <f>Section2Draft!I63</f>
        <v>0</v>
      </c>
      <c r="I62" s="420">
        <v>0.66666666666666663</v>
      </c>
      <c r="J62" s="421">
        <v>8</v>
      </c>
      <c r="K62" s="433" t="str">
        <f>Section2Draft!L63</f>
        <v>HTR 302.0A</v>
      </c>
      <c r="L62" s="433" t="str">
        <f>Section2Draft!M63</f>
        <v>ARCH 307.01</v>
      </c>
      <c r="M62" s="433">
        <f>Section2Draft!N63</f>
        <v>0</v>
      </c>
      <c r="N62" s="433" t="str">
        <f>Section2Draft!O63</f>
        <v>ARCH 352.12</v>
      </c>
      <c r="O62" s="434" t="str">
        <f>Section2Draft!P63</f>
        <v>ARCH 338.12</v>
      </c>
    </row>
    <row r="63" spans="1:15" ht="21.95" customHeight="1" x14ac:dyDescent="0.2">
      <c r="A63" s="1073"/>
      <c r="B63" s="193"/>
      <c r="C63" s="194"/>
      <c r="D63" s="435" t="e">
        <f>VLOOKUP(D62,'Course List (program)'!$G$2:$L$100,Section1Program!$K$1,FALSE)</f>
        <v>#N/A</v>
      </c>
      <c r="E63" s="435" t="e">
        <f>VLOOKUP(E62,'Course List (program)'!$G$2:$L$100,Section1Program!$K$1,FALSE)</f>
        <v>#N/A</v>
      </c>
      <c r="F63" s="435" t="e">
        <f>VLOOKUP(F62,'Course List (program)'!$G$2:$L$100,Section1Program!$K$1,FALSE)</f>
        <v>#N/A</v>
      </c>
      <c r="G63" s="435" t="str">
        <f>VLOOKUP(G62,'Course List (program)'!$G$2:$L$100,Section1Program!$K$1,FALSE)</f>
        <v>Öğr. Gör. Ayla KARACABEY</v>
      </c>
      <c r="H63" s="436" t="e">
        <f>VLOOKUP(H62,'Course List (program)'!$G$2:$L$100,Section1Program!$K$1,FALSE)</f>
        <v>#N/A</v>
      </c>
      <c r="I63" s="422"/>
      <c r="J63" s="423"/>
      <c r="K63" s="435" t="str">
        <f>VLOOKUP(K62,'Course List (program)'!$G$2:$L$100,Section1Program!$K$1,FALSE)</f>
        <v>Rectorate4</v>
      </c>
      <c r="L63" s="435" t="str">
        <f>VLOOKUP(L62,'Course List (program)'!$G$2:$L$100,Section1Program!$K$1,FALSE)</f>
        <v>Yrd. Doç. Dr. Kerem ERCOŞKUN</v>
      </c>
      <c r="M63" s="435" t="e">
        <f>VLOOKUP(M62,'Course List (program)'!$G$2:$L$100,Section1Program!$K$1,FALSE)</f>
        <v>#N/A</v>
      </c>
      <c r="N63" s="435" t="str">
        <f>VLOOKUP(N62,'Course List (program)'!$G$2:$L$100,Section1Program!$K$1,FALSE)</f>
        <v>Prof. Dr. Şahap ÇAKIN</v>
      </c>
      <c r="O63" s="436" t="str">
        <f>VLOOKUP(O62,'Course List (program)'!$G$2:$L$100,Section1Program!$K$1,FALSE)</f>
        <v>Yrd. Doç. Dr. Togan TONG</v>
      </c>
    </row>
    <row r="64" spans="1:15" ht="21.95" customHeight="1" x14ac:dyDescent="0.25">
      <c r="A64" s="1073"/>
      <c r="B64" s="45">
        <v>0.70833333333333337</v>
      </c>
      <c r="C64" s="5">
        <v>9</v>
      </c>
      <c r="D64" s="433">
        <f>Section2Draft!E65</f>
        <v>0</v>
      </c>
      <c r="E64" s="433">
        <f>Section2Draft!F65</f>
        <v>0</v>
      </c>
      <c r="F64" s="433">
        <f>Section2Draft!G65</f>
        <v>0</v>
      </c>
      <c r="G64" s="433" t="str">
        <f>Section2Draft!H65</f>
        <v>ARCH 351.12</v>
      </c>
      <c r="H64" s="434">
        <f>Section2Draft!I65</f>
        <v>0</v>
      </c>
      <c r="I64" s="420">
        <v>0.70833333333333337</v>
      </c>
      <c r="J64" s="421">
        <v>9</v>
      </c>
      <c r="K64" s="433" t="str">
        <f>Section2Draft!L65</f>
        <v>HTR 302.0A</v>
      </c>
      <c r="L64" s="433">
        <f>Section2Draft!M65</f>
        <v>0</v>
      </c>
      <c r="M64" s="433">
        <f>Section2Draft!N65</f>
        <v>0</v>
      </c>
      <c r="N64" s="433" t="str">
        <f>Section2Draft!O65</f>
        <v>ARCH 352.12</v>
      </c>
      <c r="O64" s="434" t="str">
        <f>Section2Draft!P65</f>
        <v>ARCH 338.12</v>
      </c>
    </row>
    <row r="65" spans="1:15" ht="21.95" customHeight="1" x14ac:dyDescent="0.2">
      <c r="A65" s="1073"/>
      <c r="B65" s="193"/>
      <c r="C65" s="194"/>
      <c r="D65" s="435" t="e">
        <f>VLOOKUP(D64,'Course List (program)'!$G$2:$L$100,Section1Program!$K$1,FALSE)</f>
        <v>#N/A</v>
      </c>
      <c r="E65" s="435" t="e">
        <f>VLOOKUP(E64,'Course List (program)'!$G$2:$L$100,Section1Program!$K$1,FALSE)</f>
        <v>#N/A</v>
      </c>
      <c r="F65" s="435" t="e">
        <f>VLOOKUP(F64,'Course List (program)'!$G$2:$L$100,Section1Program!$K$1,FALSE)</f>
        <v>#N/A</v>
      </c>
      <c r="G65" s="435" t="str">
        <f>VLOOKUP(G64,'Course List (program)'!$G$2:$L$100,Section1Program!$K$1,FALSE)</f>
        <v>Öğr. Gör. Ayla KARACABEY</v>
      </c>
      <c r="H65" s="436" t="e">
        <f>VLOOKUP(H64,'Course List (program)'!$G$2:$L$100,Section1Program!$K$1,FALSE)</f>
        <v>#N/A</v>
      </c>
      <c r="I65" s="422"/>
      <c r="J65" s="423"/>
      <c r="K65" s="435" t="str">
        <f>VLOOKUP(K64,'Course List (program)'!$G$2:$L$100,Section1Program!$K$1,FALSE)</f>
        <v>Rectorate4</v>
      </c>
      <c r="L65" s="435" t="e">
        <f>VLOOKUP(L64,'Course List (program)'!$G$2:$L$100,Section1Program!$K$1,FALSE)</f>
        <v>#N/A</v>
      </c>
      <c r="M65" s="435" t="e">
        <f>VLOOKUP(M64,'Course List (program)'!$G$2:$L$100,Section1Program!$K$1,FALSE)</f>
        <v>#N/A</v>
      </c>
      <c r="N65" s="435" t="str">
        <f>VLOOKUP(N64,'Course List (program)'!$G$2:$L$100,Section1Program!$K$1,FALSE)</f>
        <v>Prof. Dr. Şahap ÇAKIN</v>
      </c>
      <c r="O65" s="436" t="str">
        <f>VLOOKUP(O64,'Course List (program)'!$G$2:$L$100,Section1Program!$K$1,FALSE)</f>
        <v>Yrd. Doç. Dr. Togan TONG</v>
      </c>
    </row>
    <row r="66" spans="1:15" ht="21.95" customHeight="1" x14ac:dyDescent="0.25">
      <c r="A66" s="1073"/>
      <c r="B66" s="197">
        <v>0.75</v>
      </c>
      <c r="C66" s="198">
        <v>10</v>
      </c>
      <c r="D66" s="433">
        <f>Section2Draft!E67</f>
        <v>0</v>
      </c>
      <c r="E66" s="433">
        <f>Section2Draft!F67</f>
        <v>0</v>
      </c>
      <c r="F66" s="433">
        <f>Section2Draft!G67</f>
        <v>0</v>
      </c>
      <c r="G66" s="433">
        <f>Section2Draft!H67</f>
        <v>0</v>
      </c>
      <c r="H66" s="434">
        <f>Section2Draft!I67</f>
        <v>0</v>
      </c>
      <c r="I66" s="424">
        <v>0.75</v>
      </c>
      <c r="J66" s="425">
        <v>10</v>
      </c>
      <c r="K66" s="433">
        <f>Section2Draft!L67</f>
        <v>0</v>
      </c>
      <c r="L66" s="433">
        <f>Section2Draft!M67</f>
        <v>0</v>
      </c>
      <c r="M66" s="433">
        <f>Section2Draft!N67</f>
        <v>0</v>
      </c>
      <c r="N66" s="433">
        <f>Section2Draft!O67</f>
        <v>0</v>
      </c>
      <c r="O66" s="434">
        <f>Section2Draft!P67</f>
        <v>0</v>
      </c>
    </row>
    <row r="67" spans="1:15" ht="21.95" customHeight="1" thickBot="1" x14ac:dyDescent="0.25">
      <c r="A67" s="1073"/>
      <c r="B67" s="195"/>
      <c r="C67" s="196"/>
      <c r="D67" s="437" t="e">
        <f>VLOOKUP(D66,'Course List (program)'!$G$2:$L$100,Section1Program!$K$1,FALSE)</f>
        <v>#N/A</v>
      </c>
      <c r="E67" s="437" t="e">
        <f>VLOOKUP(E66,'Course List (program)'!$G$2:$L$100,Section1Program!$K$1,FALSE)</f>
        <v>#N/A</v>
      </c>
      <c r="F67" s="437" t="e">
        <f>VLOOKUP(F66,'Course List (program)'!$G$2:$L$100,Section1Program!$K$1,FALSE)</f>
        <v>#N/A</v>
      </c>
      <c r="G67" s="437" t="e">
        <f>VLOOKUP(G66,'Course List (program)'!$G$2:$L$100,Section1Program!$K$1,FALSE)</f>
        <v>#N/A</v>
      </c>
      <c r="H67" s="438" t="e">
        <f>VLOOKUP(H66,'Course List (program)'!$G$2:$L$100,Section1Program!$K$1,FALSE)</f>
        <v>#N/A</v>
      </c>
      <c r="I67" s="426"/>
      <c r="J67" s="427"/>
      <c r="K67" s="437" t="e">
        <f>VLOOKUP(K66,'Course List (program)'!$G$2:$L$100,Section1Program!$K$1,FALSE)</f>
        <v>#N/A</v>
      </c>
      <c r="L67" s="437" t="e">
        <f>VLOOKUP(L66,'Course List (program)'!$G$2:$L$100,Section1Program!$K$1,FALSE)</f>
        <v>#N/A</v>
      </c>
      <c r="M67" s="437" t="e">
        <f>VLOOKUP(M66,'Course List (program)'!$G$2:$L$100,Section1Program!$K$1,FALSE)</f>
        <v>#N/A</v>
      </c>
      <c r="N67" s="437" t="e">
        <f>VLOOKUP(N66,'Course List (program)'!$G$2:$L$100,Section1Program!$K$1,FALSE)</f>
        <v>#N/A</v>
      </c>
      <c r="O67" s="438" t="e">
        <f>VLOOKUP(O66,'Course List (program)'!$G$2:$L$100,Section1Program!$K$1,FALSE)</f>
        <v>#N/A</v>
      </c>
    </row>
    <row r="68" spans="1:15" ht="21.95" customHeight="1" x14ac:dyDescent="0.2">
      <c r="A68" s="1073"/>
      <c r="B68" s="1077" t="s">
        <v>67</v>
      </c>
      <c r="C68" s="1078"/>
      <c r="D68" s="428" t="s">
        <v>148</v>
      </c>
      <c r="E68" s="428" t="s">
        <v>149</v>
      </c>
      <c r="F68" s="428" t="s">
        <v>150</v>
      </c>
      <c r="G68" s="428" t="s">
        <v>151</v>
      </c>
      <c r="H68" s="429" t="s">
        <v>152</v>
      </c>
      <c r="I68" s="1081" t="s">
        <v>43</v>
      </c>
      <c r="J68" s="1082"/>
      <c r="K68" s="428" t="s">
        <v>148</v>
      </c>
      <c r="L68" s="428" t="s">
        <v>149</v>
      </c>
      <c r="M68" s="428" t="s">
        <v>150</v>
      </c>
      <c r="N68" s="428" t="s">
        <v>151</v>
      </c>
      <c r="O68" s="429" t="s">
        <v>152</v>
      </c>
    </row>
    <row r="69" spans="1:15" ht="21.95" customHeight="1" x14ac:dyDescent="0.2">
      <c r="A69" s="1073"/>
      <c r="B69" s="1079"/>
      <c r="C69" s="1080"/>
      <c r="D69" s="430">
        <v>1</v>
      </c>
      <c r="E69" s="430">
        <v>2</v>
      </c>
      <c r="F69" s="430">
        <v>3</v>
      </c>
      <c r="G69" s="430">
        <v>4</v>
      </c>
      <c r="H69" s="431">
        <v>5</v>
      </c>
      <c r="I69" s="1083"/>
      <c r="J69" s="1084"/>
      <c r="K69" s="430">
        <v>1</v>
      </c>
      <c r="L69" s="430">
        <v>2</v>
      </c>
      <c r="M69" s="430">
        <v>3</v>
      </c>
      <c r="N69" s="430">
        <v>4</v>
      </c>
      <c r="O69" s="431">
        <v>5</v>
      </c>
    </row>
    <row r="70" spans="1:15" ht="21.95" customHeight="1" x14ac:dyDescent="0.25">
      <c r="A70" s="1073"/>
      <c r="B70" s="45">
        <v>0.375</v>
      </c>
      <c r="C70" s="5">
        <v>1</v>
      </c>
      <c r="D70" s="433">
        <f>Section2Draft!E71</f>
        <v>0</v>
      </c>
      <c r="E70" s="433">
        <f>Section2Draft!F71</f>
        <v>0</v>
      </c>
      <c r="F70" s="433" t="str">
        <f>Section2Draft!G71</f>
        <v>ARCH 332.01</v>
      </c>
      <c r="G70" s="433" t="str">
        <f>Section2Draft!H71</f>
        <v>ARCH 451.12</v>
      </c>
      <c r="H70" s="434">
        <f>Section2Draft!I71</f>
        <v>0</v>
      </c>
      <c r="I70" s="420">
        <v>0.375</v>
      </c>
      <c r="J70" s="421">
        <v>1</v>
      </c>
      <c r="K70" s="433">
        <f>Section2Draft!L71</f>
        <v>0</v>
      </c>
      <c r="L70" s="433">
        <f>Section2Draft!M71</f>
        <v>0</v>
      </c>
      <c r="M70" s="433" t="str">
        <f>Section2Draft!N71</f>
        <v>ES 302.02</v>
      </c>
      <c r="N70" s="433" t="str">
        <f>Section2Draft!O71</f>
        <v>ARCH 492.12</v>
      </c>
      <c r="O70" s="434" t="str">
        <f>Section2Draft!P71</f>
        <v>ARCH 413.01</v>
      </c>
    </row>
    <row r="71" spans="1:15" ht="21.95" customHeight="1" x14ac:dyDescent="0.2">
      <c r="A71" s="1073"/>
      <c r="B71" s="193"/>
      <c r="C71" s="194"/>
      <c r="D71" s="435" t="e">
        <f>VLOOKUP(D70,'Course List (program)'!$G$2:$L$100,Section1Program!$K$1,FALSE)</f>
        <v>#N/A</v>
      </c>
      <c r="E71" s="435" t="e">
        <f>VLOOKUP(E70,'Course List (program)'!$G$2:$L$100,Section1Program!$K$1,FALSE)</f>
        <v>#N/A</v>
      </c>
      <c r="F71" s="435" t="str">
        <f>VLOOKUP(F70,'Course List (program)'!$G$2:$L$100,Section1Program!$K$1,FALSE)</f>
        <v>Öğr. Gör. Mine  ÖZOĞUZ</v>
      </c>
      <c r="G71" s="435" t="str">
        <f>VLOOKUP(G70,'Course List (program)'!$G$2:$L$100,Section1Program!$K$1,FALSE)</f>
        <v>Prof. Dr. Ahmet Vefik ALP</v>
      </c>
      <c r="H71" s="436" t="e">
        <f>VLOOKUP(H70,'Course List (program)'!$G$2:$L$100,Section1Program!$K$1,FALSE)</f>
        <v>#N/A</v>
      </c>
      <c r="I71" s="422"/>
      <c r="J71" s="423"/>
      <c r="K71" s="435" t="e">
        <f>VLOOKUP(K70,'Course List (program)'!$G$2:$L$100,Section1Program!$K$1,FALSE)</f>
        <v>#N/A</v>
      </c>
      <c r="L71" s="435" t="e">
        <f>VLOOKUP(L70,'Course List (program)'!$G$2:$L$100,Section1Program!$K$1,FALSE)</f>
        <v>#N/A</v>
      </c>
      <c r="M71" s="435" t="str">
        <f>VLOOKUP(M70,'Course List (program)'!$G$2:$L$100,Section1Program!$K$1,FALSE)</f>
        <v>Öğr. Gör. M. Cem AKDAMAR</v>
      </c>
      <c r="N71" s="435" t="str">
        <f>VLOOKUP(N70,'Course List (program)'!$G$2:$L$100,Section1Program!$K$1,FALSE)</f>
        <v>Prof. Dr. Sevinç HADİ</v>
      </c>
      <c r="O71" s="436" t="str">
        <f>VLOOKUP(O70,'Course List (program)'!$G$2:$L$100,Section1Program!$K$1,FALSE)</f>
        <v>Yrd. Doç. Dr. Soner ŞAHİN</v>
      </c>
    </row>
    <row r="72" spans="1:15" ht="21.95" customHeight="1" x14ac:dyDescent="0.25">
      <c r="A72" s="1073"/>
      <c r="B72" s="45">
        <v>0.41666666666666669</v>
      </c>
      <c r="C72" s="5">
        <v>2</v>
      </c>
      <c r="D72" s="433">
        <f>Section2Draft!E73</f>
        <v>0</v>
      </c>
      <c r="E72" s="433">
        <f>Section2Draft!F73</f>
        <v>0</v>
      </c>
      <c r="F72" s="433" t="str">
        <f>Section2Draft!G73</f>
        <v>ARCH 332.01</v>
      </c>
      <c r="G72" s="433" t="str">
        <f>Section2Draft!H73</f>
        <v>ARCH 451.12</v>
      </c>
      <c r="H72" s="434">
        <f>Section2Draft!I73</f>
        <v>0</v>
      </c>
      <c r="I72" s="420">
        <v>0.41666666666666669</v>
      </c>
      <c r="J72" s="421">
        <v>2</v>
      </c>
      <c r="K72" s="433">
        <f>Section2Draft!L73</f>
        <v>0</v>
      </c>
      <c r="L72" s="433">
        <f>Section2Draft!M73</f>
        <v>0</v>
      </c>
      <c r="M72" s="433" t="str">
        <f>Section2Draft!N73</f>
        <v>ES 302.02</v>
      </c>
      <c r="N72" s="433" t="str">
        <f>Section2Draft!O73</f>
        <v>ARCH 492.12</v>
      </c>
      <c r="O72" s="434" t="str">
        <f>Section2Draft!P73</f>
        <v>ARCH 413.01</v>
      </c>
    </row>
    <row r="73" spans="1:15" ht="21.95" customHeight="1" x14ac:dyDescent="0.2">
      <c r="A73" s="1073"/>
      <c r="B73" s="193"/>
      <c r="C73" s="194"/>
      <c r="D73" s="435" t="e">
        <f>VLOOKUP(D72,'Course List (program)'!$G$2:$L$100,Section1Program!$K$1,FALSE)</f>
        <v>#N/A</v>
      </c>
      <c r="E73" s="435" t="e">
        <f>VLOOKUP(E72,'Course List (program)'!$G$2:$L$100,Section1Program!$K$1,FALSE)</f>
        <v>#N/A</v>
      </c>
      <c r="F73" s="435" t="str">
        <f>VLOOKUP(F72,'Course List (program)'!$G$2:$L$100,Section1Program!$K$1,FALSE)</f>
        <v>Öğr. Gör. Mine  ÖZOĞUZ</v>
      </c>
      <c r="G73" s="435" t="str">
        <f>VLOOKUP(G72,'Course List (program)'!$G$2:$L$100,Section1Program!$K$1,FALSE)</f>
        <v>Prof. Dr. Ahmet Vefik ALP</v>
      </c>
      <c r="H73" s="436" t="e">
        <f>VLOOKUP(H72,'Course List (program)'!$G$2:$L$100,Section1Program!$K$1,FALSE)</f>
        <v>#N/A</v>
      </c>
      <c r="I73" s="422"/>
      <c r="J73" s="423"/>
      <c r="K73" s="435" t="e">
        <f>VLOOKUP(K72,'Course List (program)'!$G$2:$L$100,Section1Program!$K$1,FALSE)</f>
        <v>#N/A</v>
      </c>
      <c r="L73" s="435" t="e">
        <f>VLOOKUP(L72,'Course List (program)'!$G$2:$L$100,Section1Program!$K$1,FALSE)</f>
        <v>#N/A</v>
      </c>
      <c r="M73" s="435" t="str">
        <f>VLOOKUP(M72,'Course List (program)'!$G$2:$L$100,Section1Program!$K$1,FALSE)</f>
        <v>Öğr. Gör. M. Cem AKDAMAR</v>
      </c>
      <c r="N73" s="435" t="str">
        <f>VLOOKUP(N72,'Course List (program)'!$G$2:$L$100,Section1Program!$K$1,FALSE)</f>
        <v>Prof. Dr. Sevinç HADİ</v>
      </c>
      <c r="O73" s="436" t="str">
        <f>VLOOKUP(O72,'Course List (program)'!$G$2:$L$100,Section1Program!$K$1,FALSE)</f>
        <v>Yrd. Doç. Dr. Soner ŞAHİN</v>
      </c>
    </row>
    <row r="74" spans="1:15" ht="21.95" customHeight="1" x14ac:dyDescent="0.25">
      <c r="A74" s="1073"/>
      <c r="B74" s="45">
        <v>0.45833333333333331</v>
      </c>
      <c r="C74" s="5">
        <v>3</v>
      </c>
      <c r="D74" s="433">
        <f>Section2Draft!E75</f>
        <v>0</v>
      </c>
      <c r="E74" s="433">
        <f>Section2Draft!F75</f>
        <v>0</v>
      </c>
      <c r="F74" s="433" t="str">
        <f>Section2Draft!G75</f>
        <v>ARCH 332.01</v>
      </c>
      <c r="G74" s="433" t="str">
        <f>Section2Draft!H75</f>
        <v>ARCH 451.12</v>
      </c>
      <c r="H74" s="434">
        <f>Section2Draft!I75</f>
        <v>0</v>
      </c>
      <c r="I74" s="420">
        <v>0.45833333333333331</v>
      </c>
      <c r="J74" s="421">
        <v>3</v>
      </c>
      <c r="K74" s="433">
        <f>Section2Draft!L75</f>
        <v>0</v>
      </c>
      <c r="L74" s="433">
        <f>Section2Draft!M75</f>
        <v>0</v>
      </c>
      <c r="M74" s="433" t="str">
        <f>Section2Draft!N75</f>
        <v>ES 302.02</v>
      </c>
      <c r="N74" s="433" t="str">
        <f>Section2Draft!O75</f>
        <v>ARCH 492.12</v>
      </c>
      <c r="O74" s="434" t="str">
        <f>Section2Draft!P75</f>
        <v>ARCH 413.01</v>
      </c>
    </row>
    <row r="75" spans="1:15" ht="21.95" customHeight="1" x14ac:dyDescent="0.2">
      <c r="A75" s="1073"/>
      <c r="B75" s="193"/>
      <c r="C75" s="194"/>
      <c r="D75" s="435" t="e">
        <f>VLOOKUP(D74,'Course List (program)'!$G$2:$L$100,Section1Program!$K$1,FALSE)</f>
        <v>#N/A</v>
      </c>
      <c r="E75" s="435" t="e">
        <f>VLOOKUP(E74,'Course List (program)'!$G$2:$L$100,Section1Program!$K$1,FALSE)</f>
        <v>#N/A</v>
      </c>
      <c r="F75" s="435" t="str">
        <f>VLOOKUP(F74,'Course List (program)'!$G$2:$L$100,Section1Program!$K$1,FALSE)</f>
        <v>Öğr. Gör. Mine  ÖZOĞUZ</v>
      </c>
      <c r="G75" s="435" t="str">
        <f>VLOOKUP(G74,'Course List (program)'!$G$2:$L$100,Section1Program!$K$1,FALSE)</f>
        <v>Prof. Dr. Ahmet Vefik ALP</v>
      </c>
      <c r="H75" s="436" t="e">
        <f>VLOOKUP(H74,'Course List (program)'!$G$2:$L$100,Section1Program!$K$1,FALSE)</f>
        <v>#N/A</v>
      </c>
      <c r="I75" s="422"/>
      <c r="J75" s="423"/>
      <c r="K75" s="435" t="e">
        <f>VLOOKUP(K74,'Course List (program)'!$G$2:$L$100,Section1Program!$K$1,FALSE)</f>
        <v>#N/A</v>
      </c>
      <c r="L75" s="435" t="e">
        <f>VLOOKUP(L74,'Course List (program)'!$G$2:$L$100,Section1Program!$K$1,FALSE)</f>
        <v>#N/A</v>
      </c>
      <c r="M75" s="435" t="str">
        <f>VLOOKUP(M74,'Course List (program)'!$G$2:$L$100,Section1Program!$K$1,FALSE)</f>
        <v>Öğr. Gör. M. Cem AKDAMAR</v>
      </c>
      <c r="N75" s="435" t="str">
        <f>VLOOKUP(N74,'Course List (program)'!$G$2:$L$100,Section1Program!$K$1,FALSE)</f>
        <v>Prof. Dr. Sevinç HADİ</v>
      </c>
      <c r="O75" s="436" t="str">
        <f>VLOOKUP(O74,'Course List (program)'!$G$2:$L$100,Section1Program!$K$1,FALSE)</f>
        <v>Yrd. Doç. Dr. Soner ŞAHİN</v>
      </c>
    </row>
    <row r="76" spans="1:15" ht="21.95" customHeight="1" x14ac:dyDescent="0.25">
      <c r="A76" s="1073"/>
      <c r="B76" s="45">
        <v>0.5</v>
      </c>
      <c r="C76" s="5">
        <v>4</v>
      </c>
      <c r="D76" s="433">
        <f>Section2Draft!E77</f>
        <v>0</v>
      </c>
      <c r="E76" s="433">
        <f>Section2Draft!F77</f>
        <v>0</v>
      </c>
      <c r="F76" s="433" t="str">
        <f>Section2Draft!G77</f>
        <v>ARCH 332.01</v>
      </c>
      <c r="G76" s="433" t="str">
        <f>Section2Draft!H77</f>
        <v>ARCH 451.12</v>
      </c>
      <c r="H76" s="434">
        <f>Section2Draft!I77</f>
        <v>0</v>
      </c>
      <c r="I76" s="420">
        <v>0.5</v>
      </c>
      <c r="J76" s="421">
        <v>4</v>
      </c>
      <c r="K76" s="433">
        <f>Section2Draft!L77</f>
        <v>0</v>
      </c>
      <c r="L76" s="433">
        <f>Section2Draft!M77</f>
        <v>0</v>
      </c>
      <c r="M76" s="433">
        <f>Section2Draft!N77</f>
        <v>0</v>
      </c>
      <c r="N76" s="433" t="str">
        <f>Section2Draft!O77</f>
        <v>ARCH 492.12</v>
      </c>
      <c r="O76" s="434">
        <f>Section2Draft!P77</f>
        <v>0</v>
      </c>
    </row>
    <row r="77" spans="1:15" ht="21.95" customHeight="1" x14ac:dyDescent="0.2">
      <c r="A77" s="1073"/>
      <c r="B77" s="193"/>
      <c r="C77" s="194"/>
      <c r="D77" s="435" t="e">
        <f>VLOOKUP(D76,'Course List (program)'!$G$2:$L$100,Section1Program!$K$1,FALSE)</f>
        <v>#N/A</v>
      </c>
      <c r="E77" s="435" t="e">
        <f>VLOOKUP(E76,'Course List (program)'!$G$2:$L$100,Section1Program!$K$1,FALSE)</f>
        <v>#N/A</v>
      </c>
      <c r="F77" s="435" t="str">
        <f>VLOOKUP(F76,'Course List (program)'!$G$2:$L$100,Section1Program!$K$1,FALSE)</f>
        <v>Öğr. Gör. Mine  ÖZOĞUZ</v>
      </c>
      <c r="G77" s="435" t="str">
        <f>VLOOKUP(G76,'Course List (program)'!$G$2:$L$100,Section1Program!$K$1,FALSE)</f>
        <v>Prof. Dr. Ahmet Vefik ALP</v>
      </c>
      <c r="H77" s="436" t="e">
        <f>VLOOKUP(H76,'Course List (program)'!$G$2:$L$100,Section1Program!$K$1,FALSE)</f>
        <v>#N/A</v>
      </c>
      <c r="I77" s="422"/>
      <c r="J77" s="423"/>
      <c r="K77" s="435" t="e">
        <f>VLOOKUP(K76,'Course List (program)'!$G$2:$L$100,Section1Program!$K$1,FALSE)</f>
        <v>#N/A</v>
      </c>
      <c r="L77" s="435" t="e">
        <f>VLOOKUP(L76,'Course List (program)'!$G$2:$L$100,Section1Program!$K$1,FALSE)</f>
        <v>#N/A</v>
      </c>
      <c r="M77" s="435" t="e">
        <f>VLOOKUP(M76,'Course List (program)'!$G$2:$L$100,Section1Program!$K$1,FALSE)</f>
        <v>#N/A</v>
      </c>
      <c r="N77" s="435" t="str">
        <f>VLOOKUP(N76,'Course List (program)'!$G$2:$L$100,Section1Program!$K$1,FALSE)</f>
        <v>Prof. Dr. Sevinç HADİ</v>
      </c>
      <c r="O77" s="436" t="e">
        <f>VLOOKUP(O76,'Course List (program)'!$G$2:$L$100,Section1Program!$K$1,FALSE)</f>
        <v>#N/A</v>
      </c>
    </row>
    <row r="78" spans="1:15" ht="21.95" customHeight="1" x14ac:dyDescent="0.25">
      <c r="A78" s="1073"/>
      <c r="B78" s="197">
        <v>0.54166666666666663</v>
      </c>
      <c r="C78" s="198">
        <v>5</v>
      </c>
      <c r="D78" s="433">
        <f>Section2Draft!E79</f>
        <v>0</v>
      </c>
      <c r="E78" s="433">
        <f>Section2Draft!F79</f>
        <v>0</v>
      </c>
      <c r="F78" s="433">
        <f>Section2Draft!G79</f>
        <v>0</v>
      </c>
      <c r="G78" s="433">
        <f>Section2Draft!H79</f>
        <v>0</v>
      </c>
      <c r="H78" s="434">
        <f>Section2Draft!I79</f>
        <v>0</v>
      </c>
      <c r="I78" s="424">
        <v>0.54166666666666663</v>
      </c>
      <c r="J78" s="425">
        <v>5</v>
      </c>
      <c r="K78" s="433">
        <f>Section2Draft!L79</f>
        <v>0</v>
      </c>
      <c r="L78" s="433">
        <f>Section2Draft!M79</f>
        <v>0</v>
      </c>
      <c r="M78" s="433">
        <f>Section2Draft!N79</f>
        <v>0</v>
      </c>
      <c r="N78" s="433">
        <f>Section2Draft!O79</f>
        <v>0</v>
      </c>
      <c r="O78" s="434">
        <f>Section2Draft!P79</f>
        <v>0</v>
      </c>
    </row>
    <row r="79" spans="1:15" ht="21.95" customHeight="1" x14ac:dyDescent="0.2">
      <c r="A79" s="1073"/>
      <c r="B79" s="193"/>
      <c r="C79" s="194"/>
      <c r="D79" s="435" t="e">
        <f>VLOOKUP(D78,'Course List (program)'!$G$2:$L$100,Section1Program!$K$1,FALSE)</f>
        <v>#N/A</v>
      </c>
      <c r="E79" s="435" t="e">
        <f>VLOOKUP(E78,'Course List (program)'!$G$2:$L$100,Section1Program!$K$1,FALSE)</f>
        <v>#N/A</v>
      </c>
      <c r="F79" s="435" t="e">
        <f>VLOOKUP(F78,'Course List (program)'!$G$2:$L$100,Section1Program!$K$1,FALSE)</f>
        <v>#N/A</v>
      </c>
      <c r="G79" s="435" t="e">
        <f>VLOOKUP(G78,'Course List (program)'!$G$2:$L$100,Section1Program!$K$1,FALSE)</f>
        <v>#N/A</v>
      </c>
      <c r="H79" s="436" t="e">
        <f>VLOOKUP(H78,'Course List (program)'!$G$2:$L$100,Section1Program!$K$1,FALSE)</f>
        <v>#N/A</v>
      </c>
      <c r="I79" s="422"/>
      <c r="J79" s="423"/>
      <c r="K79" s="435" t="e">
        <f>VLOOKUP(K78,'Course List (program)'!$G$2:$L$100,Section1Program!$K$1,FALSE)</f>
        <v>#N/A</v>
      </c>
      <c r="L79" s="435" t="e">
        <f>VLOOKUP(L78,'Course List (program)'!$G$2:$L$100,Section1Program!$K$1,FALSE)</f>
        <v>#N/A</v>
      </c>
      <c r="M79" s="435" t="e">
        <f>VLOOKUP(M78,'Course List (program)'!$G$2:$L$100,Section1Program!$K$1,FALSE)</f>
        <v>#N/A</v>
      </c>
      <c r="N79" s="435" t="e">
        <f>VLOOKUP(N78,'Course List (program)'!$G$2:$L$100,Section1Program!$K$1,FALSE)</f>
        <v>#N/A</v>
      </c>
      <c r="O79" s="436" t="e">
        <f>VLOOKUP(O78,'Course List (program)'!$G$2:$L$100,Section1Program!$K$1,FALSE)</f>
        <v>#N/A</v>
      </c>
    </row>
    <row r="80" spans="1:15" ht="21.95" customHeight="1" x14ac:dyDescent="0.25">
      <c r="A80" s="1073"/>
      <c r="B80" s="45">
        <v>0.58333333333333337</v>
      </c>
      <c r="C80" s="5">
        <v>6</v>
      </c>
      <c r="D80" s="433">
        <f>Section2Draft!E81</f>
        <v>0</v>
      </c>
      <c r="E80" s="433">
        <f>Section2Draft!F81</f>
        <v>0</v>
      </c>
      <c r="F80" s="433">
        <f>Section2Draft!G81</f>
        <v>0</v>
      </c>
      <c r="G80" s="433" t="str">
        <f>Section2Draft!H81</f>
        <v>ARCH 451.12</v>
      </c>
      <c r="H80" s="434">
        <f>Section2Draft!I81</f>
        <v>0</v>
      </c>
      <c r="I80" s="420">
        <v>0.58333333333333337</v>
      </c>
      <c r="J80" s="421">
        <v>6</v>
      </c>
      <c r="K80" s="433">
        <f>Section2Draft!L81</f>
        <v>0</v>
      </c>
      <c r="L80" s="433" t="str">
        <f>Section2Draft!M81</f>
        <v>ARCH 426.01</v>
      </c>
      <c r="M80" s="433" t="str">
        <f>Section2Draft!N81</f>
        <v>ARCH 416.02</v>
      </c>
      <c r="N80" s="433" t="str">
        <f>Section2Draft!O81</f>
        <v>ARCH 492.12</v>
      </c>
      <c r="O80" s="434">
        <f>Section2Draft!P81</f>
        <v>0</v>
      </c>
    </row>
    <row r="81" spans="1:17" ht="21.95" customHeight="1" x14ac:dyDescent="0.2">
      <c r="A81" s="1073"/>
      <c r="B81" s="193"/>
      <c r="C81" s="194"/>
      <c r="D81" s="435" t="e">
        <f>VLOOKUP(D80,'Course List (program)'!$G$2:$L$100,Section1Program!$K$1,FALSE)</f>
        <v>#N/A</v>
      </c>
      <c r="E81" s="435" t="e">
        <f>VLOOKUP(E80,'Course List (program)'!$G$2:$L$100,Section1Program!$K$1,FALSE)</f>
        <v>#N/A</v>
      </c>
      <c r="F81" s="435" t="e">
        <f>VLOOKUP(F80,'Course List (program)'!$G$2:$L$100,Section1Program!$K$1,FALSE)</f>
        <v>#N/A</v>
      </c>
      <c r="G81" s="435" t="str">
        <f>VLOOKUP(G80,'Course List (program)'!$G$2:$L$100,Section1Program!$K$1,FALSE)</f>
        <v>Prof. Dr. Ahmet Vefik ALP</v>
      </c>
      <c r="H81" s="436" t="e">
        <f>VLOOKUP(H80,'Course List (program)'!$G$2:$L$100,Section1Program!$K$1,FALSE)</f>
        <v>#N/A</v>
      </c>
      <c r="I81" s="422"/>
      <c r="J81" s="423"/>
      <c r="K81" s="435" t="e">
        <f>VLOOKUP(K80,'Course List (program)'!$G$2:$L$100,Section1Program!$K$1,FALSE)</f>
        <v>#N/A</v>
      </c>
      <c r="L81" s="435" t="str">
        <f>VLOOKUP(L80,'Course List (program)'!$G$2:$L$100,Section1Program!$K$1,FALSE)</f>
        <v>Öğr. Gör. Cengiz GÖKÇE</v>
      </c>
      <c r="M81" s="435" t="str">
        <f>VLOOKUP(M80,'Course List (program)'!$G$2:$L$100,Section1Program!$K$1,FALSE)</f>
        <v>Öğr. Gör. Dr. Jülide DEMİRDÖVEN</v>
      </c>
      <c r="N81" s="435" t="str">
        <f>VLOOKUP(N80,'Course List (program)'!$G$2:$L$100,Section1Program!$K$1,FALSE)</f>
        <v>Prof. Dr. Sevinç HADİ</v>
      </c>
      <c r="O81" s="436" t="e">
        <f>VLOOKUP(O80,'Course List (program)'!$G$2:$L$100,Section1Program!$K$1,FALSE)</f>
        <v>#N/A</v>
      </c>
    </row>
    <row r="82" spans="1:17" ht="21.95" customHeight="1" x14ac:dyDescent="0.25">
      <c r="A82" s="1073"/>
      <c r="B82" s="45">
        <v>0.625</v>
      </c>
      <c r="C82" s="5">
        <v>7</v>
      </c>
      <c r="D82" s="433">
        <f>Section2Draft!E83</f>
        <v>0</v>
      </c>
      <c r="E82" s="433">
        <f>Section2Draft!F83</f>
        <v>0</v>
      </c>
      <c r="F82" s="433">
        <f>Section2Draft!G83</f>
        <v>0</v>
      </c>
      <c r="G82" s="433" t="str">
        <f>Section2Draft!H83</f>
        <v>ARCH 451.12</v>
      </c>
      <c r="H82" s="434">
        <f>Section2Draft!I83</f>
        <v>0</v>
      </c>
      <c r="I82" s="420">
        <v>0.625</v>
      </c>
      <c r="J82" s="421">
        <v>7</v>
      </c>
      <c r="K82" s="433">
        <f>Section2Draft!L83</f>
        <v>0</v>
      </c>
      <c r="L82" s="433" t="str">
        <f>Section2Draft!M83</f>
        <v>ARCH 426.01</v>
      </c>
      <c r="M82" s="433" t="str">
        <f>Section2Draft!N83</f>
        <v>ARCH 416.02</v>
      </c>
      <c r="N82" s="433" t="str">
        <f>Section2Draft!O83</f>
        <v>ARCH 492.12</v>
      </c>
      <c r="O82" s="434">
        <f>Section2Draft!P83</f>
        <v>0</v>
      </c>
      <c r="Q82" s="43"/>
    </row>
    <row r="83" spans="1:17" ht="21.95" customHeight="1" x14ac:dyDescent="0.2">
      <c r="A83" s="1073"/>
      <c r="B83" s="193"/>
      <c r="C83" s="194"/>
      <c r="D83" s="435" t="e">
        <f>VLOOKUP(D82,'Course List (program)'!$G$2:$L$100,Section1Program!$K$1,FALSE)</f>
        <v>#N/A</v>
      </c>
      <c r="E83" s="435" t="e">
        <f>VLOOKUP(E82,'Course List (program)'!$G$2:$L$100,Section1Program!$K$1,FALSE)</f>
        <v>#N/A</v>
      </c>
      <c r="F83" s="435" t="e">
        <f>VLOOKUP(F82,'Course List (program)'!$G$2:$L$100,Section1Program!$K$1,FALSE)</f>
        <v>#N/A</v>
      </c>
      <c r="G83" s="435" t="str">
        <f>VLOOKUP(G82,'Course List (program)'!$G$2:$L$100,Section1Program!$K$1,FALSE)</f>
        <v>Prof. Dr. Ahmet Vefik ALP</v>
      </c>
      <c r="H83" s="436" t="e">
        <f>VLOOKUP(H82,'Course List (program)'!$G$2:$L$100,Section1Program!$K$1,FALSE)</f>
        <v>#N/A</v>
      </c>
      <c r="I83" s="422"/>
      <c r="J83" s="423"/>
      <c r="K83" s="435" t="e">
        <f>VLOOKUP(K82,'Course List (program)'!$G$2:$L$100,Section1Program!$K$1,FALSE)</f>
        <v>#N/A</v>
      </c>
      <c r="L83" s="435" t="str">
        <f>VLOOKUP(L82,'Course List (program)'!$G$2:$L$100,Section1Program!$K$1,FALSE)</f>
        <v>Öğr. Gör. Cengiz GÖKÇE</v>
      </c>
      <c r="M83" s="435" t="str">
        <f>VLOOKUP(M82,'Course List (program)'!$G$2:$L$100,Section1Program!$K$1,FALSE)</f>
        <v>Öğr. Gör. Dr. Jülide DEMİRDÖVEN</v>
      </c>
      <c r="N83" s="435" t="str">
        <f>VLOOKUP(N82,'Course List (program)'!$G$2:$L$100,Section1Program!$K$1,FALSE)</f>
        <v>Prof. Dr. Sevinç HADİ</v>
      </c>
      <c r="O83" s="436" t="e">
        <f>VLOOKUP(O82,'Course List (program)'!$G$2:$L$100,Section1Program!$K$1,FALSE)</f>
        <v>#N/A</v>
      </c>
    </row>
    <row r="84" spans="1:17" ht="21.95" customHeight="1" x14ac:dyDescent="0.25">
      <c r="A84" s="1073"/>
      <c r="B84" s="45">
        <v>0.66666666666666663</v>
      </c>
      <c r="C84" s="5">
        <v>8</v>
      </c>
      <c r="D84" s="433">
        <f>Section2Draft!E85</f>
        <v>0</v>
      </c>
      <c r="E84" s="433">
        <f>Section2Draft!F85</f>
        <v>0</v>
      </c>
      <c r="F84" s="433">
        <f>Section2Draft!G85</f>
        <v>0</v>
      </c>
      <c r="G84" s="433" t="str">
        <f>Section2Draft!H85</f>
        <v>ARCH 451.12</v>
      </c>
      <c r="H84" s="434">
        <f>Section2Draft!I85</f>
        <v>0</v>
      </c>
      <c r="I84" s="420">
        <v>0.66666666666666663</v>
      </c>
      <c r="J84" s="421">
        <v>8</v>
      </c>
      <c r="K84" s="433">
        <f>Section2Draft!L85</f>
        <v>0</v>
      </c>
      <c r="L84" s="433" t="str">
        <f>Section2Draft!M85</f>
        <v>ARCH 426.01</v>
      </c>
      <c r="M84" s="433" t="str">
        <f>Section2Draft!N85</f>
        <v>ARCH 416.02</v>
      </c>
      <c r="N84" s="433" t="str">
        <f>Section2Draft!O85</f>
        <v>ARCH 492.12</v>
      </c>
      <c r="O84" s="434">
        <f>Section2Draft!P85</f>
        <v>0</v>
      </c>
    </row>
    <row r="85" spans="1:17" ht="21.95" customHeight="1" x14ac:dyDescent="0.2">
      <c r="A85" s="1073"/>
      <c r="B85" s="193"/>
      <c r="C85" s="194"/>
      <c r="D85" s="435" t="e">
        <f>VLOOKUP(D84,'Course List (program)'!$G$2:$L$100,Section1Program!$K$1,FALSE)</f>
        <v>#N/A</v>
      </c>
      <c r="E85" s="435" t="e">
        <f>VLOOKUP(E84,'Course List (program)'!$G$2:$L$100,Section1Program!$K$1,FALSE)</f>
        <v>#N/A</v>
      </c>
      <c r="F85" s="435" t="e">
        <f>VLOOKUP(F84,'Course List (program)'!$G$2:$L$100,Section1Program!$K$1,FALSE)</f>
        <v>#N/A</v>
      </c>
      <c r="G85" s="435" t="str">
        <f>VLOOKUP(G84,'Course List (program)'!$G$2:$L$100,Section1Program!$K$1,FALSE)</f>
        <v>Prof. Dr. Ahmet Vefik ALP</v>
      </c>
      <c r="H85" s="436" t="e">
        <f>VLOOKUP(H84,'Course List (program)'!$G$2:$L$100,Section1Program!$K$1,FALSE)</f>
        <v>#N/A</v>
      </c>
      <c r="I85" s="422"/>
      <c r="J85" s="423"/>
      <c r="K85" s="435" t="e">
        <f>VLOOKUP(K84,'Course List (program)'!$G$2:$L$100,Section1Program!$K$1,FALSE)</f>
        <v>#N/A</v>
      </c>
      <c r="L85" s="435" t="str">
        <f>VLOOKUP(L84,'Course List (program)'!$G$2:$L$100,Section1Program!$K$1,FALSE)</f>
        <v>Öğr. Gör. Cengiz GÖKÇE</v>
      </c>
      <c r="M85" s="435" t="str">
        <f>VLOOKUP(M84,'Course List (program)'!$G$2:$L$100,Section1Program!$K$1,FALSE)</f>
        <v>Öğr. Gör. Dr. Jülide DEMİRDÖVEN</v>
      </c>
      <c r="N85" s="435" t="str">
        <f>VLOOKUP(N84,'Course List (program)'!$G$2:$L$100,Section1Program!$K$1,FALSE)</f>
        <v>Prof. Dr. Sevinç HADİ</v>
      </c>
      <c r="O85" s="436" t="e">
        <f>VLOOKUP(O84,'Course List (program)'!$G$2:$L$100,Section1Program!$K$1,FALSE)</f>
        <v>#N/A</v>
      </c>
    </row>
    <row r="86" spans="1:17" ht="21.95" customHeight="1" x14ac:dyDescent="0.25">
      <c r="A86" s="1073"/>
      <c r="B86" s="45">
        <v>0.70833333333333337</v>
      </c>
      <c r="C86" s="5">
        <v>9</v>
      </c>
      <c r="D86" s="433">
        <f>Section2Draft!E87</f>
        <v>0</v>
      </c>
      <c r="E86" s="433">
        <f>Section2Draft!F87</f>
        <v>0</v>
      </c>
      <c r="F86" s="433">
        <f>Section2Draft!G87</f>
        <v>0</v>
      </c>
      <c r="G86" s="433" t="str">
        <f>Section2Draft!H87</f>
        <v>ARCH 451.12</v>
      </c>
      <c r="H86" s="434">
        <f>Section2Draft!I87</f>
        <v>0</v>
      </c>
      <c r="I86" s="420">
        <v>0.70833333333333337</v>
      </c>
      <c r="J86" s="421">
        <v>9</v>
      </c>
      <c r="K86" s="433">
        <f>Section2Draft!L87</f>
        <v>0</v>
      </c>
      <c r="L86" s="433">
        <f>Section2Draft!M87</f>
        <v>0</v>
      </c>
      <c r="M86" s="433">
        <f>Section2Draft!N87</f>
        <v>0</v>
      </c>
      <c r="N86" s="433" t="str">
        <f>Section2Draft!O87</f>
        <v>ARCH 492.12</v>
      </c>
      <c r="O86" s="434">
        <f>Section2Draft!P87</f>
        <v>0</v>
      </c>
    </row>
    <row r="87" spans="1:17" ht="21.95" customHeight="1" x14ac:dyDescent="0.2">
      <c r="A87" s="1073"/>
      <c r="B87" s="193"/>
      <c r="C87" s="194"/>
      <c r="D87" s="435" t="e">
        <f>VLOOKUP(D86,'Course List (program)'!$G$2:$L$100,Section1Program!$K$1,FALSE)</f>
        <v>#N/A</v>
      </c>
      <c r="E87" s="435" t="e">
        <f>VLOOKUP(E86,'Course List (program)'!$G$2:$L$100,Section1Program!$K$1,FALSE)</f>
        <v>#N/A</v>
      </c>
      <c r="F87" s="435" t="e">
        <f>VLOOKUP(F86,'Course List (program)'!$G$2:$L$100,Section1Program!$K$1,FALSE)</f>
        <v>#N/A</v>
      </c>
      <c r="G87" s="435" t="str">
        <f>VLOOKUP(G86,'Course List (program)'!$G$2:$L$100,Section1Program!$K$1,FALSE)</f>
        <v>Prof. Dr. Ahmet Vefik ALP</v>
      </c>
      <c r="H87" s="436" t="e">
        <f>VLOOKUP(H86,'Course List (program)'!$G$2:$L$100,Section1Program!$K$1,FALSE)</f>
        <v>#N/A</v>
      </c>
      <c r="I87" s="422"/>
      <c r="J87" s="423"/>
      <c r="K87" s="435" t="e">
        <f>VLOOKUP(K86,'Course List (program)'!$G$2:$L$100,Section1Program!$K$1,FALSE)</f>
        <v>#N/A</v>
      </c>
      <c r="L87" s="435" t="e">
        <f>VLOOKUP(L86,'Course List (program)'!$G$2:$L$100,Section1Program!$K$1,FALSE)</f>
        <v>#N/A</v>
      </c>
      <c r="M87" s="435" t="e">
        <f>VLOOKUP(M86,'Course List (program)'!$G$2:$L$100,Section1Program!$K$1,FALSE)</f>
        <v>#N/A</v>
      </c>
      <c r="N87" s="435" t="str">
        <f>VLOOKUP(N86,'Course List (program)'!$G$2:$L$100,Section1Program!$K$1,FALSE)</f>
        <v>Prof. Dr. Sevinç HADİ</v>
      </c>
      <c r="O87" s="436" t="e">
        <f>VLOOKUP(O86,'Course List (program)'!$G$2:$L$100,Section1Program!$K$1,FALSE)</f>
        <v>#N/A</v>
      </c>
    </row>
    <row r="88" spans="1:17" ht="21.95" customHeight="1" x14ac:dyDescent="0.25">
      <c r="A88" s="1073"/>
      <c r="B88" s="197">
        <v>0.75</v>
      </c>
      <c r="C88" s="198">
        <v>10</v>
      </c>
      <c r="D88" s="433">
        <f>Section2Draft!E89</f>
        <v>0</v>
      </c>
      <c r="E88" s="433">
        <f>Section2Draft!F89</f>
        <v>0</v>
      </c>
      <c r="F88" s="433">
        <f>Section2Draft!G89</f>
        <v>0</v>
      </c>
      <c r="G88" s="433">
        <f>Section2Draft!H89</f>
        <v>0</v>
      </c>
      <c r="H88" s="434">
        <f>Section2Draft!I89</f>
        <v>0</v>
      </c>
      <c r="I88" s="424">
        <v>0.75</v>
      </c>
      <c r="J88" s="425">
        <v>10</v>
      </c>
      <c r="K88" s="433">
        <f>Section2Draft!L89</f>
        <v>0</v>
      </c>
      <c r="L88" s="433">
        <f>Section2Draft!M89</f>
        <v>0</v>
      </c>
      <c r="M88" s="433">
        <f>Section2Draft!N89</f>
        <v>0</v>
      </c>
      <c r="N88" s="433">
        <f>Section2Draft!O89</f>
        <v>0</v>
      </c>
      <c r="O88" s="434">
        <f>Section2Draft!P89</f>
        <v>0</v>
      </c>
    </row>
    <row r="89" spans="1:17" ht="21.95" customHeight="1" thickBot="1" x14ac:dyDescent="0.25">
      <c r="A89" s="1073"/>
      <c r="B89" s="195"/>
      <c r="C89" s="196"/>
      <c r="D89" s="437" t="e">
        <f>VLOOKUP(D88,'Course List (program)'!$G$2:$L$100,Section1Program!$K$1,FALSE)</f>
        <v>#N/A</v>
      </c>
      <c r="E89" s="437" t="e">
        <f>VLOOKUP(E88,'Course List (program)'!$G$2:$L$100,Section1Program!$K$1,FALSE)</f>
        <v>#N/A</v>
      </c>
      <c r="F89" s="437" t="e">
        <f>VLOOKUP(F88,'Course List (program)'!$G$2:$L$100,Section1Program!$K$1,FALSE)</f>
        <v>#N/A</v>
      </c>
      <c r="G89" s="437" t="e">
        <f>VLOOKUP(G88,'Course List (program)'!$G$2:$L$100,Section1Program!$K$1,FALSE)</f>
        <v>#N/A</v>
      </c>
      <c r="H89" s="438" t="e">
        <f>VLOOKUP(H88,'Course List (program)'!$G$2:$L$100,Section1Program!$K$1,FALSE)</f>
        <v>#N/A</v>
      </c>
      <c r="I89" s="426"/>
      <c r="J89" s="427"/>
      <c r="K89" s="437" t="e">
        <f>VLOOKUP(K88,'Course List (program)'!$G$2:$L$100,Section1Program!$K$1,FALSE)</f>
        <v>#N/A</v>
      </c>
      <c r="L89" s="437" t="e">
        <f>VLOOKUP(L88,'Course List (program)'!$G$2:$L$100,Section1Program!$K$1,FALSE)</f>
        <v>#N/A</v>
      </c>
      <c r="M89" s="437" t="e">
        <f>VLOOKUP(M88,'Course List (program)'!$G$2:$L$100,Section1Program!$K$1,FALSE)</f>
        <v>#N/A</v>
      </c>
      <c r="N89" s="437" t="e">
        <f>VLOOKUP(N88,'Course List (program)'!$G$2:$L$100,Section1Program!$K$1,FALSE)</f>
        <v>#N/A</v>
      </c>
      <c r="O89" s="438" t="e">
        <f>VLOOKUP(O88,'Course List (program)'!$G$2:$L$100,Section1Program!$K$1,FALSE)</f>
        <v>#N/A</v>
      </c>
    </row>
    <row r="90" spans="1:17" ht="12.95" customHeight="1" x14ac:dyDescent="0.2">
      <c r="B90" s="13"/>
      <c r="C90" s="5"/>
      <c r="E90" s="186"/>
      <c r="F90" s="7"/>
      <c r="G90" s="7"/>
      <c r="H90" s="7"/>
      <c r="I90" s="4"/>
      <c r="J90" s="5"/>
      <c r="K90" s="7"/>
      <c r="L90" s="7"/>
      <c r="M90" s="7"/>
      <c r="N90" s="7"/>
      <c r="O90" s="7"/>
    </row>
    <row r="91" spans="1:17" x14ac:dyDescent="0.2">
      <c r="B91" s="13"/>
      <c r="C91" s="5"/>
      <c r="D91" s="7"/>
      <c r="E91" s="7"/>
      <c r="F91" s="7"/>
      <c r="G91" s="7"/>
      <c r="H91" s="7"/>
      <c r="I91" s="4"/>
      <c r="J91" s="5"/>
      <c r="K91" s="7"/>
      <c r="L91" s="7"/>
      <c r="M91" s="7"/>
      <c r="N91" s="7"/>
      <c r="O91" s="7"/>
    </row>
  </sheetData>
  <mergeCells count="12">
    <mergeCell ref="M1:O1"/>
    <mergeCell ref="A24:A89"/>
    <mergeCell ref="A1:A23"/>
    <mergeCell ref="H1:I1"/>
    <mergeCell ref="B46:C47"/>
    <mergeCell ref="I46:J47"/>
    <mergeCell ref="B68:C69"/>
    <mergeCell ref="B2:C3"/>
    <mergeCell ref="I2:J3"/>
    <mergeCell ref="B24:C25"/>
    <mergeCell ref="I24:J25"/>
    <mergeCell ref="I68:J69"/>
  </mergeCells>
  <phoneticPr fontId="0" type="noConversion"/>
  <conditionalFormatting sqref="K68:O69 I4:J89 D68:H69 K46:O47 D46:H47 K24:O25 D24:H25">
    <cfRule type="cellIs" dxfId="58" priority="1" stopIfTrue="1" operator="equal">
      <formula>0</formula>
    </cfRule>
  </conditionalFormatting>
  <conditionalFormatting sqref="D4:H23 K4:O23 D26:H45 K26:O45 D48:H67 K48:O67 D70:H89 K70:O89">
    <cfRule type="cellIs" dxfId="57" priority="2" stopIfTrue="1" operator="notEqual">
      <formula>0</formula>
    </cfRule>
    <cfRule type="cellIs" dxfId="56" priority="3" stopIfTrue="1" operator="equal">
      <formula>0</formula>
    </cfRule>
  </conditionalFormatting>
  <printOptions horizontalCentered="1" verticalCentered="1"/>
  <pageMargins left="0.78740157480314965" right="0.19685039370078741" top="0.19685039370078741" bottom="0.19685039370078741" header="0.51181102362204722" footer="0.51181102362204722"/>
  <pageSetup paperSize="9" scale="40"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indexed="17"/>
  </sheetPr>
  <dimension ref="A1:Q91"/>
  <sheetViews>
    <sheetView zoomScale="25" zoomScaleNormal="25" zoomScaleSheetLayoutView="25" workbookViewId="0">
      <selection activeCell="O3" sqref="O1:O1048576"/>
    </sheetView>
  </sheetViews>
  <sheetFormatPr defaultRowHeight="12.75" x14ac:dyDescent="0.2"/>
  <cols>
    <col min="2" max="2" width="6.7109375" style="12" customWidth="1"/>
    <col min="3" max="3" width="3.7109375" customWidth="1"/>
    <col min="4" max="8" width="18.7109375" style="6" customWidth="1"/>
    <col min="9" max="9" width="6.7109375" customWidth="1"/>
    <col min="10" max="10" width="3.7109375" customWidth="1"/>
    <col min="11" max="14" width="18.7109375" style="6" customWidth="1"/>
    <col min="15" max="15" width="18.7109375" style="6" hidden="1" customWidth="1"/>
  </cols>
  <sheetData>
    <row r="1" spans="1:17" ht="39.950000000000003" customHeight="1" thickBot="1" x14ac:dyDescent="0.85">
      <c r="A1" s="1086" t="str">
        <f>Section1Program!A1</f>
        <v>2009 / 2010 - SPRING TERM</v>
      </c>
      <c r="B1" s="189" t="e">
        <f>Section1Program!#REF!</f>
        <v>#REF!</v>
      </c>
      <c r="C1" s="189"/>
      <c r="D1" s="189"/>
      <c r="E1" s="189" t="s">
        <v>435</v>
      </c>
      <c r="F1" s="189"/>
      <c r="G1" s="190"/>
      <c r="H1" s="1075"/>
      <c r="I1" s="1076"/>
      <c r="J1" s="189"/>
      <c r="K1" s="189"/>
      <c r="L1" s="189"/>
      <c r="M1" s="1085">
        <f ca="1">NOW()</f>
        <v>42904.800879513889</v>
      </c>
      <c r="N1" s="1085"/>
      <c r="O1" s="1085"/>
      <c r="Q1" s="12"/>
    </row>
    <row r="2" spans="1:17" ht="21.95" customHeight="1" x14ac:dyDescent="0.2">
      <c r="A2" s="1086"/>
      <c r="B2" s="1077" t="s">
        <v>42</v>
      </c>
      <c r="C2" s="1078"/>
      <c r="D2" s="191" t="s">
        <v>148</v>
      </c>
      <c r="E2" s="191" t="s">
        <v>149</v>
      </c>
      <c r="F2" s="191" t="s">
        <v>150</v>
      </c>
      <c r="G2" s="191" t="s">
        <v>151</v>
      </c>
      <c r="H2" s="192" t="s">
        <v>152</v>
      </c>
      <c r="I2" s="1077" t="s">
        <v>44</v>
      </c>
      <c r="J2" s="1078"/>
      <c r="K2" s="191" t="s">
        <v>148</v>
      </c>
      <c r="L2" s="191" t="s">
        <v>149</v>
      </c>
      <c r="M2" s="191" t="s">
        <v>150</v>
      </c>
      <c r="N2" s="191" t="s">
        <v>151</v>
      </c>
      <c r="O2" s="192" t="s">
        <v>152</v>
      </c>
    </row>
    <row r="3" spans="1:17" ht="18" customHeight="1" x14ac:dyDescent="0.2">
      <c r="A3" s="1086"/>
      <c r="B3" s="1079"/>
      <c r="C3" s="1080"/>
      <c r="D3" s="7">
        <v>1</v>
      </c>
      <c r="E3" s="7">
        <v>2</v>
      </c>
      <c r="F3" s="7">
        <v>3</v>
      </c>
      <c r="G3" s="7">
        <v>4</v>
      </c>
      <c r="H3" s="44">
        <v>5</v>
      </c>
      <c r="I3" s="1079"/>
      <c r="J3" s="1080"/>
      <c r="K3" s="7">
        <v>1</v>
      </c>
      <c r="L3" s="7">
        <v>2</v>
      </c>
      <c r="M3" s="7">
        <v>3</v>
      </c>
      <c r="N3" s="7">
        <v>4</v>
      </c>
      <c r="O3" s="44">
        <v>5</v>
      </c>
    </row>
    <row r="4" spans="1:17" ht="21.95" customHeight="1" x14ac:dyDescent="0.25">
      <c r="A4" s="1086"/>
      <c r="B4" s="45">
        <v>0.375</v>
      </c>
      <c r="C4" s="5">
        <v>1</v>
      </c>
      <c r="D4" s="433">
        <f>Section3Draft!E5</f>
        <v>0</v>
      </c>
      <c r="E4" s="433">
        <f>Section3Draft!F5</f>
        <v>0</v>
      </c>
      <c r="F4" s="433">
        <f>Section3Draft!G5</f>
        <v>0</v>
      </c>
      <c r="G4" s="433">
        <f>Section3Draft!H5</f>
        <v>0</v>
      </c>
      <c r="H4" s="434">
        <f>Section3Draft!I5</f>
        <v>0</v>
      </c>
      <c r="I4" s="420">
        <v>0.375</v>
      </c>
      <c r="J4" s="421">
        <v>1</v>
      </c>
      <c r="K4" s="433">
        <f>Section3Draft!L5</f>
        <v>0</v>
      </c>
      <c r="L4" s="433">
        <f>Section3Draft!M5</f>
        <v>0</v>
      </c>
      <c r="M4" s="433">
        <f>Section3Draft!N5</f>
        <v>0</v>
      </c>
      <c r="N4" s="433">
        <f>Section3Draft!O5</f>
        <v>0</v>
      </c>
      <c r="O4" s="434">
        <f>Section3Draft!P5</f>
        <v>0</v>
      </c>
    </row>
    <row r="5" spans="1:17" ht="21.95" customHeight="1" x14ac:dyDescent="0.2">
      <c r="A5" s="1086"/>
      <c r="B5" s="193"/>
      <c r="C5" s="194"/>
      <c r="D5" s="435" t="e">
        <f>VLOOKUP(D4,'Course List (program)'!$G$2:$L$100,Section1Program!$K$1,FALSE)</f>
        <v>#N/A</v>
      </c>
      <c r="E5" s="435" t="e">
        <f>VLOOKUP(E4,'Course List (program)'!$G$2:$L$100,Section1Program!$K$1,FALSE)</f>
        <v>#N/A</v>
      </c>
      <c r="F5" s="435" t="e">
        <f>VLOOKUP(F4,'Course List (program)'!$G$2:$L$100,Section1Program!$K$1,FALSE)</f>
        <v>#N/A</v>
      </c>
      <c r="G5" s="435" t="e">
        <f>VLOOKUP(G4,'Course List (program)'!$G$2:$L$100,2,FALSE)</f>
        <v>#N/A</v>
      </c>
      <c r="H5" s="436" t="e">
        <f>VLOOKUP(H4,'Course List (program)'!$G$2:$L$100,Section1Program!$K$1,FALSE)</f>
        <v>#N/A</v>
      </c>
      <c r="I5" s="422"/>
      <c r="J5" s="423"/>
      <c r="K5" s="435" t="e">
        <f>VLOOKUP(K4,'Course List (program)'!$G$2:$L$100,Section1Program!$K$1,FALSE)</f>
        <v>#N/A</v>
      </c>
      <c r="L5" s="435" t="e">
        <f>VLOOKUP(L4,'Course List (program)'!$G$2:$L$100,Section1Program!$K$1,FALSE)</f>
        <v>#N/A</v>
      </c>
      <c r="M5" s="435" t="e">
        <f>VLOOKUP(M4,'Course List (program)'!$G$2:$L$100,Section1Program!$K$1,FALSE)</f>
        <v>#N/A</v>
      </c>
      <c r="N5" s="435" t="e">
        <f>VLOOKUP(N4,'Course List (program)'!$G$2:$L$100,Section1Program!$K$1,FALSE)</f>
        <v>#N/A</v>
      </c>
      <c r="O5" s="436" t="e">
        <f>VLOOKUP(O4,'Course List (program)'!$G$2:$L$100,Section1Program!$K$1,FALSE)</f>
        <v>#N/A</v>
      </c>
    </row>
    <row r="6" spans="1:17" ht="21.95" customHeight="1" x14ac:dyDescent="0.25">
      <c r="A6" s="1086"/>
      <c r="B6" s="45">
        <v>0.41666666666666669</v>
      </c>
      <c r="C6" s="5">
        <v>2</v>
      </c>
      <c r="D6" s="433">
        <f>Section3Draft!E7</f>
        <v>0</v>
      </c>
      <c r="E6" s="433">
        <f>Section3Draft!F7</f>
        <v>0</v>
      </c>
      <c r="F6" s="433">
        <f>Section3Draft!G7</f>
        <v>0</v>
      </c>
      <c r="G6" s="433">
        <f>Section3Draft!H7</f>
        <v>0</v>
      </c>
      <c r="H6" s="434">
        <f>Section3Draft!I7</f>
        <v>0</v>
      </c>
      <c r="I6" s="420">
        <v>0.41666666666666669</v>
      </c>
      <c r="J6" s="421">
        <v>2</v>
      </c>
      <c r="K6" s="433">
        <f>Section3Draft!L7</f>
        <v>0</v>
      </c>
      <c r="L6" s="433">
        <f>Section3Draft!M7</f>
        <v>0</v>
      </c>
      <c r="M6" s="433">
        <f>Section3Draft!N7</f>
        <v>0</v>
      </c>
      <c r="N6" s="433">
        <f>Section3Draft!O7</f>
        <v>0</v>
      </c>
      <c r="O6" s="434">
        <f>Section3Draft!P7</f>
        <v>0</v>
      </c>
    </row>
    <row r="7" spans="1:17" ht="21.95" customHeight="1" x14ac:dyDescent="0.2">
      <c r="A7" s="1086"/>
      <c r="B7" s="193"/>
      <c r="C7" s="194"/>
      <c r="D7" s="435" t="e">
        <f>VLOOKUP(D6,'Course List (program)'!$G$2:$L$100,Section1Program!$K$1,FALSE)</f>
        <v>#N/A</v>
      </c>
      <c r="E7" s="435" t="e">
        <f>VLOOKUP(E6,'Course List (program)'!$G$2:$L$100,Section1Program!$K$1,FALSE)</f>
        <v>#N/A</v>
      </c>
      <c r="F7" s="435" t="e">
        <f>VLOOKUP(F6,'Course List (program)'!$G$2:$L$100,Section1Program!$K$1,FALSE)</f>
        <v>#N/A</v>
      </c>
      <c r="G7" s="435" t="e">
        <f>VLOOKUP(G6,'Course List (program)'!$G$2:$L$100,Section1Program!$K$1,FALSE)</f>
        <v>#N/A</v>
      </c>
      <c r="H7" s="436" t="e">
        <f>VLOOKUP(H6,'Course List (program)'!$G$2:$L$100,Section1Program!$K$1,FALSE)</f>
        <v>#N/A</v>
      </c>
      <c r="I7" s="422"/>
      <c r="J7" s="423"/>
      <c r="K7" s="435" t="e">
        <f>VLOOKUP(K6,'Course List (program)'!$G$2:$L$100,Section1Program!$K$1,FALSE)</f>
        <v>#N/A</v>
      </c>
      <c r="L7" s="435" t="e">
        <f>VLOOKUP(L6,'Course List (program)'!$G$2:$L$100,Section1Program!$K$1,FALSE)</f>
        <v>#N/A</v>
      </c>
      <c r="M7" s="435" t="e">
        <f>VLOOKUP(M6,'Course List (program)'!$G$2:$L$100,Section1Program!$K$1,FALSE)</f>
        <v>#N/A</v>
      </c>
      <c r="N7" s="435" t="e">
        <f>VLOOKUP(N6,'Course List (program)'!$G$2:$L$100,Section1Program!$K$1,FALSE)</f>
        <v>#N/A</v>
      </c>
      <c r="O7" s="436" t="e">
        <f>VLOOKUP(O6,'Course List (program)'!$G$2:$L$100,Section1Program!$K$1,FALSE)</f>
        <v>#N/A</v>
      </c>
    </row>
    <row r="8" spans="1:17" ht="21.95" customHeight="1" x14ac:dyDescent="0.25">
      <c r="A8" s="1086"/>
      <c r="B8" s="45">
        <v>0.45833333333333331</v>
      </c>
      <c r="C8" s="5">
        <v>3</v>
      </c>
      <c r="D8" s="433">
        <f>Section3Draft!E9</f>
        <v>0</v>
      </c>
      <c r="E8" s="433">
        <f>Section3Draft!F9</f>
        <v>0</v>
      </c>
      <c r="F8" s="433">
        <f>Section3Draft!G9</f>
        <v>0</v>
      </c>
      <c r="G8" s="433">
        <f>Section3Draft!H9</f>
        <v>0</v>
      </c>
      <c r="H8" s="434">
        <f>Section3Draft!I9</f>
        <v>0</v>
      </c>
      <c r="I8" s="420">
        <v>0.45833333333333331</v>
      </c>
      <c r="J8" s="421">
        <v>3</v>
      </c>
      <c r="K8" s="433">
        <f>Section3Draft!L9</f>
        <v>0</v>
      </c>
      <c r="L8" s="433">
        <f>Section3Draft!M9</f>
        <v>0</v>
      </c>
      <c r="M8" s="433">
        <f>Section3Draft!N9</f>
        <v>0</v>
      </c>
      <c r="N8" s="433">
        <f>Section3Draft!O9</f>
        <v>0</v>
      </c>
      <c r="O8" s="434">
        <f>Section3Draft!P9</f>
        <v>0</v>
      </c>
    </row>
    <row r="9" spans="1:17" ht="21.95" customHeight="1" x14ac:dyDescent="0.2">
      <c r="A9" s="1086"/>
      <c r="B9" s="193"/>
      <c r="C9" s="194"/>
      <c r="D9" s="435" t="e">
        <f>VLOOKUP(D8,'Course List (program)'!$G$2:$L$100,Section1Program!$K$1,FALSE)</f>
        <v>#N/A</v>
      </c>
      <c r="E9" s="435" t="e">
        <f>VLOOKUP(E8,'Course List (program)'!$G$2:$L$100,Section1Program!$K$1,FALSE)</f>
        <v>#N/A</v>
      </c>
      <c r="F9" s="435" t="e">
        <f>VLOOKUP(F8,'Course List (program)'!$G$2:$L$100,Section1Program!$K$1,FALSE)</f>
        <v>#N/A</v>
      </c>
      <c r="G9" s="435" t="e">
        <f>VLOOKUP(G8,'Course List (program)'!$G$2:$L$100,Section1Program!$K$1,FALSE)</f>
        <v>#N/A</v>
      </c>
      <c r="H9" s="436" t="e">
        <f>VLOOKUP(H8,'Course List (program)'!$G$2:$L$100,Section1Program!$K$1,FALSE)</f>
        <v>#N/A</v>
      </c>
      <c r="I9" s="422"/>
      <c r="J9" s="423"/>
      <c r="K9" s="435" t="e">
        <f>VLOOKUP(K8,'Course List (program)'!$G$2:$L$100,Section1Program!$K$1,FALSE)</f>
        <v>#N/A</v>
      </c>
      <c r="L9" s="435" t="e">
        <f>VLOOKUP(L8,'Course List (program)'!$G$2:$L$100,Section1Program!$K$1,FALSE)</f>
        <v>#N/A</v>
      </c>
      <c r="M9" s="435" t="e">
        <f>VLOOKUP(M8,'Course List (program)'!$G$2:$L$100,Section1Program!$K$1,FALSE)</f>
        <v>#N/A</v>
      </c>
      <c r="N9" s="435" t="e">
        <f>VLOOKUP(N8,'Course List (program)'!$G$2:$L$100,Section1Program!$K$1,FALSE)</f>
        <v>#N/A</v>
      </c>
      <c r="O9" s="436" t="e">
        <f>VLOOKUP(O8,'Course List (program)'!$G$2:$L$100,Section1Program!$K$1,FALSE)</f>
        <v>#N/A</v>
      </c>
    </row>
    <row r="10" spans="1:17" ht="21.95" customHeight="1" x14ac:dyDescent="0.25">
      <c r="A10" s="1086"/>
      <c r="B10" s="45">
        <v>0.5</v>
      </c>
      <c r="C10" s="5">
        <v>4</v>
      </c>
      <c r="D10" s="433">
        <f>Section3Draft!E11</f>
        <v>0</v>
      </c>
      <c r="E10" s="433">
        <f>Section3Draft!F11</f>
        <v>0</v>
      </c>
      <c r="F10" s="433">
        <f>Section3Draft!G11</f>
        <v>0</v>
      </c>
      <c r="G10" s="433">
        <f>Section3Draft!H11</f>
        <v>0</v>
      </c>
      <c r="H10" s="434">
        <f>Section3Draft!I11</f>
        <v>0</v>
      </c>
      <c r="I10" s="420">
        <v>0.5</v>
      </c>
      <c r="J10" s="421">
        <v>4</v>
      </c>
      <c r="K10" s="433">
        <f>Section3Draft!L11</f>
        <v>0</v>
      </c>
      <c r="L10" s="433">
        <f>Section3Draft!M11</f>
        <v>0</v>
      </c>
      <c r="M10" s="433">
        <f>Section3Draft!N11</f>
        <v>0</v>
      </c>
      <c r="N10" s="433">
        <f>Section3Draft!O11</f>
        <v>0</v>
      </c>
      <c r="O10" s="434">
        <f>Section3Draft!P11</f>
        <v>0</v>
      </c>
    </row>
    <row r="11" spans="1:17" ht="21.95" customHeight="1" x14ac:dyDescent="0.2">
      <c r="A11" s="1086"/>
      <c r="B11" s="193"/>
      <c r="C11" s="194"/>
      <c r="D11" s="435" t="e">
        <f>VLOOKUP(D10,'Course List (program)'!$G$2:$L$100,Section1Program!$K$1,FALSE)</f>
        <v>#N/A</v>
      </c>
      <c r="E11" s="435" t="e">
        <f>VLOOKUP(E10,'Course List (program)'!$G$2:$L$100,Section1Program!$K$1,FALSE)</f>
        <v>#N/A</v>
      </c>
      <c r="F11" s="435" t="e">
        <f>VLOOKUP(F10,'Course List (program)'!$G$2:$L$100,Section1Program!$K$1,FALSE)</f>
        <v>#N/A</v>
      </c>
      <c r="G11" s="435" t="e">
        <f>VLOOKUP(G10,'Course List (program)'!$G$2:$L$100,Section1Program!$K$1,FALSE)</f>
        <v>#N/A</v>
      </c>
      <c r="H11" s="436" t="e">
        <f>VLOOKUP(H10,'Course List (program)'!$G$2:$L$100,Section1Program!$K$1,FALSE)</f>
        <v>#N/A</v>
      </c>
      <c r="I11" s="422"/>
      <c r="J11" s="423"/>
      <c r="K11" s="435" t="e">
        <f>VLOOKUP(K10,'Course List (program)'!$G$2:$L$100,Section1Program!$K$1,FALSE)</f>
        <v>#N/A</v>
      </c>
      <c r="L11" s="435" t="e">
        <f>VLOOKUP(L10,'Course List (program)'!$G$2:$L$100,Section1Program!$K$1,FALSE)</f>
        <v>#N/A</v>
      </c>
      <c r="M11" s="435" t="e">
        <f>VLOOKUP(M10,'Course List (program)'!$G$2:$L$100,Section1Program!$K$1,FALSE)</f>
        <v>#N/A</v>
      </c>
      <c r="N11" s="435" t="e">
        <f>VLOOKUP(N10,'Course List (program)'!$G$2:$L$100,Section1Program!$K$1,FALSE)</f>
        <v>#N/A</v>
      </c>
      <c r="O11" s="436" t="e">
        <f>VLOOKUP(O10,'Course List (program)'!$G$2:$L$100,Section1Program!$K$1,FALSE)</f>
        <v>#N/A</v>
      </c>
    </row>
    <row r="12" spans="1:17" ht="21.95" customHeight="1" x14ac:dyDescent="0.25">
      <c r="A12" s="1086"/>
      <c r="B12" s="197">
        <v>0.54166666666666663</v>
      </c>
      <c r="C12" s="198">
        <v>5</v>
      </c>
      <c r="D12" s="433">
        <f>Section3Draft!E13</f>
        <v>0</v>
      </c>
      <c r="E12" s="433">
        <f>Section3Draft!F13</f>
        <v>0</v>
      </c>
      <c r="F12" s="433">
        <f>Section3Draft!G13</f>
        <v>0</v>
      </c>
      <c r="G12" s="433">
        <f>Section3Draft!H13</f>
        <v>0</v>
      </c>
      <c r="H12" s="434">
        <f>Section3Draft!I13</f>
        <v>0</v>
      </c>
      <c r="I12" s="424">
        <v>0.54166666666666663</v>
      </c>
      <c r="J12" s="425">
        <v>5</v>
      </c>
      <c r="K12" s="433">
        <f>Section3Draft!L13</f>
        <v>0</v>
      </c>
      <c r="L12" s="433">
        <f>Section3Draft!M13</f>
        <v>0</v>
      </c>
      <c r="M12" s="433">
        <f>Section3Draft!N13</f>
        <v>0</v>
      </c>
      <c r="N12" s="433" t="str">
        <f>Section3Draft!O13</f>
        <v>ARCH 112.13</v>
      </c>
      <c r="O12" s="434" t="str">
        <f>Section3Draft!P13</f>
        <v>ARCH 102.13</v>
      </c>
    </row>
    <row r="13" spans="1:17" ht="21.95" customHeight="1" x14ac:dyDescent="0.2">
      <c r="A13" s="1086"/>
      <c r="B13" s="193"/>
      <c r="C13" s="194"/>
      <c r="D13" s="435" t="e">
        <f>VLOOKUP(D12,'Course List (program)'!$G$2:$L$100,Section1Program!$K$1,FALSE)</f>
        <v>#N/A</v>
      </c>
      <c r="E13" s="435" t="e">
        <f>VLOOKUP(E12,'Course List (program)'!$G$2:$L$100,Section1Program!$K$1,FALSE)</f>
        <v>#N/A</v>
      </c>
      <c r="F13" s="435" t="e">
        <f>VLOOKUP(F12,'Course List (program)'!$G$2:$L$100,Section1Program!$K$1,FALSE)</f>
        <v>#N/A</v>
      </c>
      <c r="G13" s="435" t="e">
        <f>VLOOKUP(G12,'Course List (program)'!$G$2:$L$100,Section1Program!$K$1,FALSE)</f>
        <v>#N/A</v>
      </c>
      <c r="H13" s="436" t="e">
        <f>VLOOKUP(H12,'Course List (program)'!$G$2:$L$100,Section1Program!$K$1,FALSE)</f>
        <v>#N/A</v>
      </c>
      <c r="I13" s="422"/>
      <c r="J13" s="423"/>
      <c r="K13" s="435" t="e">
        <f>VLOOKUP(K12,'Course List (program)'!$G$2:$L$100,Section1Program!$K$1,FALSE)</f>
        <v>#N/A</v>
      </c>
      <c r="L13" s="435" t="e">
        <f>VLOOKUP(L12,'Course List (program)'!$G$2:$L$100,Section1Program!$K$1,FALSE)</f>
        <v>#N/A</v>
      </c>
      <c r="M13" s="435" t="e">
        <f>VLOOKUP(M12,'Course List (program)'!$G$2:$L$100,Section1Program!$K$1,FALSE)</f>
        <v>#N/A</v>
      </c>
      <c r="N13" s="435" t="str">
        <f>VLOOKUP(N12,'Course List (program)'!$G$2:$L$100,Section1Program!$K$1,FALSE)</f>
        <v>Prof. Dr. Yavuz KOŞANER</v>
      </c>
      <c r="O13" s="436" t="str">
        <f>VLOOKUP(O12,'Course List (program)'!$G$2:$L$100,Section1Program!$K$1,FALSE)</f>
        <v>Prof. Dr. Ömer GÜLSEN</v>
      </c>
    </row>
    <row r="14" spans="1:17" ht="21.95" customHeight="1" x14ac:dyDescent="0.25">
      <c r="A14" s="1086"/>
      <c r="B14" s="45">
        <v>0.58333333333333337</v>
      </c>
      <c r="C14" s="5">
        <v>6</v>
      </c>
      <c r="D14" s="433">
        <f>Section3Draft!E15</f>
        <v>0</v>
      </c>
      <c r="E14" s="433">
        <f>Section3Draft!F15</f>
        <v>0</v>
      </c>
      <c r="F14" s="433">
        <f>Section3Draft!G15</f>
        <v>0</v>
      </c>
      <c r="G14" s="433">
        <f>Section3Draft!H15</f>
        <v>0</v>
      </c>
      <c r="H14" s="434">
        <f>Section3Draft!I15</f>
        <v>0</v>
      </c>
      <c r="I14" s="420">
        <v>0.58333333333333337</v>
      </c>
      <c r="J14" s="421">
        <v>6</v>
      </c>
      <c r="K14" s="433">
        <f>Section3Draft!L15</f>
        <v>0</v>
      </c>
      <c r="L14" s="433">
        <f>Section3Draft!M15</f>
        <v>0</v>
      </c>
      <c r="M14" s="433">
        <f>Section3Draft!N15</f>
        <v>0</v>
      </c>
      <c r="N14" s="433" t="str">
        <f>Section3Draft!O15</f>
        <v>ARCH 112.13</v>
      </c>
      <c r="O14" s="434" t="str">
        <f>Section3Draft!P15</f>
        <v>ARCH 102.13</v>
      </c>
    </row>
    <row r="15" spans="1:17" ht="21.95" customHeight="1" x14ac:dyDescent="0.2">
      <c r="A15" s="1086"/>
      <c r="B15" s="193"/>
      <c r="C15" s="194"/>
      <c r="D15" s="435" t="e">
        <f>VLOOKUP(D14,'Course List (program)'!$G$2:$L$100,Section1Program!$K$1,FALSE)</f>
        <v>#N/A</v>
      </c>
      <c r="E15" s="435" t="e">
        <f>VLOOKUP(E14,'Course List (program)'!$G$2:$L$100,Section1Program!$K$1,FALSE)</f>
        <v>#N/A</v>
      </c>
      <c r="F15" s="435" t="e">
        <f>VLOOKUP(F14,'Course List (program)'!$G$2:$L$100,Section1Program!$K$1,FALSE)</f>
        <v>#N/A</v>
      </c>
      <c r="G15" s="435" t="e">
        <f>VLOOKUP(G14,'Course List (program)'!$G$2:$L$100,Section1Program!$K$1,FALSE)</f>
        <v>#N/A</v>
      </c>
      <c r="H15" s="436" t="e">
        <f>VLOOKUP(H14,'Course List (program)'!$G$2:$L$100,Section1Program!$K$1,FALSE)</f>
        <v>#N/A</v>
      </c>
      <c r="I15" s="422"/>
      <c r="J15" s="423"/>
      <c r="K15" s="435" t="e">
        <f>VLOOKUP(K14,'Course List (program)'!$G$2:$L$100,Section1Program!$K$1,FALSE)</f>
        <v>#N/A</v>
      </c>
      <c r="L15" s="435" t="e">
        <f>VLOOKUP(L14,'Course List (program)'!$G$2:$L$100,Section1Program!$K$1,FALSE)</f>
        <v>#N/A</v>
      </c>
      <c r="M15" s="435" t="e">
        <f>VLOOKUP(M14,'Course List (program)'!$G$2:$L$100,Section1Program!$K$1,FALSE)</f>
        <v>#N/A</v>
      </c>
      <c r="N15" s="435" t="str">
        <f>VLOOKUP(N14,'Course List (program)'!$G$2:$L$100,Section1Program!$K$1,FALSE)</f>
        <v>Prof. Dr. Yavuz KOŞANER</v>
      </c>
      <c r="O15" s="436" t="str">
        <f>VLOOKUP(O14,'Course List (program)'!$G$2:$L$100,Section1Program!$K$1,FALSE)</f>
        <v>Prof. Dr. Ömer GÜLSEN</v>
      </c>
    </row>
    <row r="16" spans="1:17" ht="21.95" customHeight="1" x14ac:dyDescent="0.25">
      <c r="A16" s="1086"/>
      <c r="B16" s="45">
        <v>0.625</v>
      </c>
      <c r="C16" s="5">
        <v>7</v>
      </c>
      <c r="D16" s="433">
        <f>Section3Draft!E17</f>
        <v>0</v>
      </c>
      <c r="E16" s="433">
        <f>Section3Draft!F17</f>
        <v>0</v>
      </c>
      <c r="F16" s="433">
        <f>Section3Draft!G17</f>
        <v>0</v>
      </c>
      <c r="G16" s="433">
        <f>Section3Draft!H17</f>
        <v>0</v>
      </c>
      <c r="H16" s="434">
        <f>Section3Draft!I17</f>
        <v>0</v>
      </c>
      <c r="I16" s="420">
        <v>0.625</v>
      </c>
      <c r="J16" s="421">
        <v>7</v>
      </c>
      <c r="K16" s="433">
        <f>Section3Draft!L17</f>
        <v>0</v>
      </c>
      <c r="L16" s="433">
        <f>Section3Draft!M17</f>
        <v>0</v>
      </c>
      <c r="M16" s="433">
        <f>Section3Draft!N17</f>
        <v>0</v>
      </c>
      <c r="N16" s="433" t="str">
        <f>Section3Draft!O17</f>
        <v>ARCH 112.13</v>
      </c>
      <c r="O16" s="434" t="str">
        <f>Section3Draft!P17</f>
        <v>ARCH 102.13</v>
      </c>
    </row>
    <row r="17" spans="1:15" ht="21.95" customHeight="1" x14ac:dyDescent="0.2">
      <c r="A17" s="1086"/>
      <c r="B17" s="193"/>
      <c r="C17" s="194"/>
      <c r="D17" s="435" t="e">
        <f>VLOOKUP(D16,'Course List (program)'!$G$2:$L$100,Section1Program!$K$1,FALSE)</f>
        <v>#N/A</v>
      </c>
      <c r="E17" s="435" t="e">
        <f>VLOOKUP(E16,'Course List (program)'!$G$2:$L$100,Section1Program!$K$1,FALSE)</f>
        <v>#N/A</v>
      </c>
      <c r="F17" s="435" t="e">
        <f>VLOOKUP(F16,'Course List (program)'!$G$2:$L$100,Section1Program!$K$1,FALSE)</f>
        <v>#N/A</v>
      </c>
      <c r="G17" s="435" t="e">
        <f>VLOOKUP(G16,'Course List (program)'!$G$2:$L$100,Section1Program!$K$1,FALSE)</f>
        <v>#N/A</v>
      </c>
      <c r="H17" s="436" t="e">
        <f>VLOOKUP(H16,'Course List (program)'!$G$2:$L$100,Section1Program!$K$1,FALSE)</f>
        <v>#N/A</v>
      </c>
      <c r="I17" s="422"/>
      <c r="J17" s="423"/>
      <c r="K17" s="435" t="e">
        <f>VLOOKUP(K16,'Course List (program)'!$G$2:$L$100,Section1Program!$K$1,FALSE)</f>
        <v>#N/A</v>
      </c>
      <c r="L17" s="435" t="e">
        <f>VLOOKUP(L16,'Course List (program)'!$G$2:$L$100,Section1Program!$K$1,FALSE)</f>
        <v>#N/A</v>
      </c>
      <c r="M17" s="435" t="e">
        <f>VLOOKUP(M16,'Course List (program)'!$G$2:$L$100,Section1Program!$K$1,FALSE)</f>
        <v>#N/A</v>
      </c>
      <c r="N17" s="435" t="str">
        <f>VLOOKUP(N16,'Course List (program)'!$G$2:$L$100,Section1Program!$K$1,FALSE)</f>
        <v>Prof. Dr. Yavuz KOŞANER</v>
      </c>
      <c r="O17" s="436" t="str">
        <f>VLOOKUP(O16,'Course List (program)'!$G$2:$L$100,Section1Program!$K$1,FALSE)</f>
        <v>Prof. Dr. Ömer GÜLSEN</v>
      </c>
    </row>
    <row r="18" spans="1:15" ht="21.95" customHeight="1" x14ac:dyDescent="0.25">
      <c r="A18" s="1086"/>
      <c r="B18" s="45">
        <v>0.66666666666666663</v>
      </c>
      <c r="C18" s="5">
        <v>8</v>
      </c>
      <c r="D18" s="433">
        <f>Section3Draft!E19</f>
        <v>0</v>
      </c>
      <c r="E18" s="433">
        <f>Section3Draft!F19</f>
        <v>0</v>
      </c>
      <c r="F18" s="433">
        <f>Section3Draft!G19</f>
        <v>0</v>
      </c>
      <c r="G18" s="433">
        <f>Section3Draft!H19</f>
        <v>0</v>
      </c>
      <c r="H18" s="434">
        <f>Section3Draft!I19</f>
        <v>0</v>
      </c>
      <c r="I18" s="420">
        <v>0.66666666666666663</v>
      </c>
      <c r="J18" s="421">
        <v>8</v>
      </c>
      <c r="K18" s="433">
        <f>Section3Draft!L19</f>
        <v>0</v>
      </c>
      <c r="L18" s="433">
        <f>Section3Draft!M19</f>
        <v>0</v>
      </c>
      <c r="M18" s="433">
        <f>Section3Draft!N19</f>
        <v>0</v>
      </c>
      <c r="N18" s="433" t="str">
        <f>Section3Draft!O19</f>
        <v>ARCH 112.13</v>
      </c>
      <c r="O18" s="434" t="str">
        <f>Section3Draft!P19</f>
        <v>ARCH 102.13</v>
      </c>
    </row>
    <row r="19" spans="1:15" ht="21.95" customHeight="1" x14ac:dyDescent="0.2">
      <c r="A19" s="1086"/>
      <c r="B19" s="193"/>
      <c r="C19" s="194"/>
      <c r="D19" s="435" t="e">
        <f>VLOOKUP(D18,'Course List (program)'!$G$2:$L$100,Section1Program!$K$1,FALSE)</f>
        <v>#N/A</v>
      </c>
      <c r="E19" s="435" t="e">
        <f>VLOOKUP(E18,'Course List (program)'!$G$2:$L$100,Section1Program!$K$1,FALSE)</f>
        <v>#N/A</v>
      </c>
      <c r="F19" s="435" t="e">
        <f>VLOOKUP(F18,'Course List (program)'!$G$2:$L$100,Section1Program!$K$1,FALSE)</f>
        <v>#N/A</v>
      </c>
      <c r="G19" s="435" t="e">
        <f>VLOOKUP(G18,'Course List (program)'!$G$2:$L$100,Section1Program!$K$1,FALSE)</f>
        <v>#N/A</v>
      </c>
      <c r="H19" s="436" t="e">
        <f>VLOOKUP(H18,'Course List (program)'!$G$2:$L$100,Section1Program!$K$1,FALSE)</f>
        <v>#N/A</v>
      </c>
      <c r="I19" s="422"/>
      <c r="J19" s="423"/>
      <c r="K19" s="435" t="e">
        <f>VLOOKUP(K18,'Course List (program)'!$G$2:$L$100,Section1Program!$K$1,FALSE)</f>
        <v>#N/A</v>
      </c>
      <c r="L19" s="435" t="e">
        <f>VLOOKUP(L18,'Course List (program)'!$G$2:$L$100,Section1Program!$K$1,FALSE)</f>
        <v>#N/A</v>
      </c>
      <c r="M19" s="435" t="e">
        <f>VLOOKUP(M18,'Course List (program)'!$G$2:$L$100,Section1Program!$K$1,FALSE)</f>
        <v>#N/A</v>
      </c>
      <c r="N19" s="435" t="str">
        <f>VLOOKUP(N18,'Course List (program)'!$G$2:$L$100,Section1Program!$K$1,FALSE)</f>
        <v>Prof. Dr. Yavuz KOŞANER</v>
      </c>
      <c r="O19" s="436" t="str">
        <f>VLOOKUP(O18,'Course List (program)'!$G$2:$L$100,Section1Program!$K$1,FALSE)</f>
        <v>Prof. Dr. Ömer GÜLSEN</v>
      </c>
    </row>
    <row r="20" spans="1:15" ht="21.95" customHeight="1" x14ac:dyDescent="0.25">
      <c r="A20" s="1086"/>
      <c r="B20" s="45">
        <v>0.70833333333333337</v>
      </c>
      <c r="C20" s="5">
        <v>9</v>
      </c>
      <c r="D20" s="433">
        <f>Section3Draft!E21</f>
        <v>0</v>
      </c>
      <c r="E20" s="433">
        <f>Section3Draft!F21</f>
        <v>0</v>
      </c>
      <c r="F20" s="433">
        <f>Section3Draft!G21</f>
        <v>0</v>
      </c>
      <c r="G20" s="433">
        <f>Section3Draft!H21</f>
        <v>0</v>
      </c>
      <c r="H20" s="434">
        <f>Section3Draft!I21</f>
        <v>0</v>
      </c>
      <c r="I20" s="420">
        <v>0.70833333333333337</v>
      </c>
      <c r="J20" s="421">
        <v>9</v>
      </c>
      <c r="K20" s="433">
        <f>Section3Draft!L21</f>
        <v>0</v>
      </c>
      <c r="L20" s="433">
        <f>Section3Draft!M21</f>
        <v>0</v>
      </c>
      <c r="M20" s="433">
        <f>Section3Draft!N21</f>
        <v>0</v>
      </c>
      <c r="N20" s="433">
        <f>Section3Draft!O21</f>
        <v>0</v>
      </c>
      <c r="O20" s="434">
        <f>Section3Draft!P21</f>
        <v>0</v>
      </c>
    </row>
    <row r="21" spans="1:15" ht="21.95" customHeight="1" x14ac:dyDescent="0.2">
      <c r="A21" s="1086"/>
      <c r="B21" s="193"/>
      <c r="C21" s="194"/>
      <c r="D21" s="435" t="e">
        <f>VLOOKUP(D20,'Course List (program)'!$G$2:$L$100,Section1Program!$K$1,FALSE)</f>
        <v>#N/A</v>
      </c>
      <c r="E21" s="435" t="e">
        <f>VLOOKUP(E20,'Course List (program)'!$G$2:$L$100,Section1Program!$K$1,FALSE)</f>
        <v>#N/A</v>
      </c>
      <c r="F21" s="435" t="e">
        <f>VLOOKUP(F20,'Course List (program)'!$G$2:$L$100,Section1Program!$K$1,FALSE)</f>
        <v>#N/A</v>
      </c>
      <c r="G21" s="435" t="e">
        <f>VLOOKUP(G20,'Course List (program)'!$G$2:$L$100,Section1Program!$K$1,FALSE)</f>
        <v>#N/A</v>
      </c>
      <c r="H21" s="436" t="e">
        <f>VLOOKUP(H20,'Course List (program)'!$G$2:$L$100,Section1Program!$K$1,FALSE)</f>
        <v>#N/A</v>
      </c>
      <c r="I21" s="422"/>
      <c r="J21" s="423"/>
      <c r="K21" s="435" t="e">
        <f>VLOOKUP(K20,'Course List (program)'!$G$2:$L$100,Section1Program!$K$1,FALSE)</f>
        <v>#N/A</v>
      </c>
      <c r="L21" s="435" t="e">
        <f>VLOOKUP(L20,'Course List (program)'!$G$2:$L$100,Section1Program!$K$1,FALSE)</f>
        <v>#N/A</v>
      </c>
      <c r="M21" s="435" t="e">
        <f>VLOOKUP(M20,'Course List (program)'!$G$2:$L$100,Section1Program!$K$1,FALSE)</f>
        <v>#N/A</v>
      </c>
      <c r="N21" s="435" t="e">
        <f>VLOOKUP(N20,'Course List (program)'!$G$2:$L$100,Section1Program!$K$1,FALSE)</f>
        <v>#N/A</v>
      </c>
      <c r="O21" s="436" t="e">
        <f>VLOOKUP(O20,'Course List (program)'!$G$2:$L$100,Section1Program!$K$1,FALSE)</f>
        <v>#N/A</v>
      </c>
    </row>
    <row r="22" spans="1:15" ht="21.95" customHeight="1" x14ac:dyDescent="0.25">
      <c r="A22" s="1086"/>
      <c r="B22" s="197">
        <v>0.75</v>
      </c>
      <c r="C22" s="198">
        <v>10</v>
      </c>
      <c r="D22" s="433">
        <f>Section3Draft!E23</f>
        <v>0</v>
      </c>
      <c r="E22" s="433">
        <f>Section3Draft!F23</f>
        <v>0</v>
      </c>
      <c r="F22" s="433">
        <f>Section3Draft!G23</f>
        <v>0</v>
      </c>
      <c r="G22" s="433">
        <f>Section3Draft!H23</f>
        <v>0</v>
      </c>
      <c r="H22" s="434">
        <f>Section3Draft!I23</f>
        <v>0</v>
      </c>
      <c r="I22" s="424">
        <v>0.75</v>
      </c>
      <c r="J22" s="425">
        <v>10</v>
      </c>
      <c r="K22" s="433">
        <f>Section3Draft!L23</f>
        <v>0</v>
      </c>
      <c r="L22" s="433">
        <f>Section3Draft!M23</f>
        <v>0</v>
      </c>
      <c r="M22" s="433">
        <f>Section3Draft!N23</f>
        <v>0</v>
      </c>
      <c r="N22" s="433">
        <f>Section3Draft!O23</f>
        <v>0</v>
      </c>
      <c r="O22" s="434">
        <f>Section3Draft!P23</f>
        <v>0</v>
      </c>
    </row>
    <row r="23" spans="1:15" ht="21.95" customHeight="1" thickBot="1" x14ac:dyDescent="0.25">
      <c r="A23" s="1086"/>
      <c r="B23" s="195"/>
      <c r="C23" s="196"/>
      <c r="D23" s="437" t="e">
        <f>VLOOKUP(D22,'Course List (program)'!$G$2:$L$100,Section1Program!$K$1,FALSE)</f>
        <v>#N/A</v>
      </c>
      <c r="E23" s="437" t="e">
        <f>VLOOKUP(E22,'Course List (program)'!$G$2:$L$100,Section1Program!$K$1,FALSE)</f>
        <v>#N/A</v>
      </c>
      <c r="F23" s="437" t="e">
        <f>VLOOKUP(F22,'Course List (program)'!$G$2:$L$100,Section1Program!$K$1,FALSE)</f>
        <v>#N/A</v>
      </c>
      <c r="G23" s="437" t="e">
        <f>VLOOKUP(G22,'Course List (program)'!$G$2:$L$100,Section1Program!$K$1,FALSE)</f>
        <v>#N/A</v>
      </c>
      <c r="H23" s="438" t="e">
        <f>VLOOKUP(H22,'Course List (program)'!$G$2:$L$100,Section1Program!$K$1,FALSE)</f>
        <v>#N/A</v>
      </c>
      <c r="I23" s="426"/>
      <c r="J23" s="427"/>
      <c r="K23" s="437" t="e">
        <f>VLOOKUP(K22,'Course List (program)'!$G$2:$L$100,Section1Program!$K$1,FALSE)</f>
        <v>#N/A</v>
      </c>
      <c r="L23" s="437" t="e">
        <f>VLOOKUP(L22,'Course List (program)'!$G$2:$L$100,Section1Program!$K$1,FALSE)</f>
        <v>#N/A</v>
      </c>
      <c r="M23" s="437" t="e">
        <f>VLOOKUP(M22,'Course List (program)'!$G$2:$L$100,Section1Program!$K$1,FALSE)</f>
        <v>#N/A</v>
      </c>
      <c r="N23" s="437" t="e">
        <f>VLOOKUP(N22,'Course List (program)'!$G$2:$L$100,Section1Program!$K$1,FALSE)</f>
        <v>#N/A</v>
      </c>
      <c r="O23" s="438" t="e">
        <f>VLOOKUP(O22,'Course List (program)'!$G$2:$L$100,Section1Program!$K$1,FALSE)</f>
        <v>#N/A</v>
      </c>
    </row>
    <row r="24" spans="1:15" ht="21.95" customHeight="1" x14ac:dyDescent="0.2">
      <c r="A24" s="1073" t="s">
        <v>664</v>
      </c>
      <c r="B24" s="1077" t="s">
        <v>45</v>
      </c>
      <c r="C24" s="1078"/>
      <c r="D24" s="428" t="s">
        <v>148</v>
      </c>
      <c r="E24" s="428" t="s">
        <v>149</v>
      </c>
      <c r="F24" s="428" t="s">
        <v>150</v>
      </c>
      <c r="G24" s="428" t="s">
        <v>151</v>
      </c>
      <c r="H24" s="429" t="s">
        <v>152</v>
      </c>
      <c r="I24" s="1081" t="s">
        <v>46</v>
      </c>
      <c r="J24" s="1082"/>
      <c r="K24" s="428" t="s">
        <v>148</v>
      </c>
      <c r="L24" s="428" t="s">
        <v>149</v>
      </c>
      <c r="M24" s="428" t="s">
        <v>150</v>
      </c>
      <c r="N24" s="428" t="s">
        <v>151</v>
      </c>
      <c r="O24" s="429" t="s">
        <v>152</v>
      </c>
    </row>
    <row r="25" spans="1:15" ht="21.95" customHeight="1" x14ac:dyDescent="0.2">
      <c r="A25" s="1073"/>
      <c r="B25" s="1079"/>
      <c r="C25" s="1080"/>
      <c r="D25" s="430">
        <v>1</v>
      </c>
      <c r="E25" s="430">
        <v>2</v>
      </c>
      <c r="F25" s="430">
        <v>3</v>
      </c>
      <c r="G25" s="430">
        <v>4</v>
      </c>
      <c r="H25" s="431">
        <v>5</v>
      </c>
      <c r="I25" s="1083"/>
      <c r="J25" s="1084"/>
      <c r="K25" s="430">
        <v>1</v>
      </c>
      <c r="L25" s="430">
        <v>2</v>
      </c>
      <c r="M25" s="430">
        <v>3</v>
      </c>
      <c r="N25" s="430">
        <v>4</v>
      </c>
      <c r="O25" s="431">
        <v>5</v>
      </c>
    </row>
    <row r="26" spans="1:15" ht="21.95" customHeight="1" x14ac:dyDescent="0.25">
      <c r="A26" s="1073"/>
      <c r="B26" s="45">
        <v>0.375</v>
      </c>
      <c r="C26" s="5">
        <v>1</v>
      </c>
      <c r="D26" s="433">
        <f>Section3Draft!E27</f>
        <v>0</v>
      </c>
      <c r="E26" s="433">
        <f>Section3Draft!F27</f>
        <v>0</v>
      </c>
      <c r="F26" s="433">
        <f>Section3Draft!G27</f>
        <v>0</v>
      </c>
      <c r="G26" s="433">
        <f>Section3Draft!H27</f>
        <v>0</v>
      </c>
      <c r="H26" s="434">
        <f>Section3Draft!I27</f>
        <v>0</v>
      </c>
      <c r="I26" s="420">
        <v>0.375</v>
      </c>
      <c r="J26" s="421">
        <v>1</v>
      </c>
      <c r="K26" s="433">
        <f>Section3Draft!L27</f>
        <v>0</v>
      </c>
      <c r="L26" s="433">
        <f>Section3Draft!M27</f>
        <v>0</v>
      </c>
      <c r="M26" s="433">
        <f>Section3Draft!N27</f>
        <v>0</v>
      </c>
      <c r="N26" s="433" t="str">
        <f>Section3Draft!O27</f>
        <v>ARCH 252.13</v>
      </c>
      <c r="O26" s="434">
        <f>Section3Draft!P27</f>
        <v>0</v>
      </c>
    </row>
    <row r="27" spans="1:15" ht="21.95" customHeight="1" x14ac:dyDescent="0.2">
      <c r="A27" s="1073"/>
      <c r="B27" s="193"/>
      <c r="C27" s="194"/>
      <c r="D27" s="435" t="e">
        <f>VLOOKUP(D26,'Course List (program)'!$G$2:$L$100,Section1Program!$K$1,FALSE)</f>
        <v>#N/A</v>
      </c>
      <c r="E27" s="435" t="e">
        <f>VLOOKUP(E26,'Course List (program)'!$G$2:$L$100,Section1Program!$K$1,FALSE)</f>
        <v>#N/A</v>
      </c>
      <c r="F27" s="435" t="e">
        <f>VLOOKUP(F26,'Course List (program)'!$G$2:$L$100,Section1Program!$K$1,FALSE)</f>
        <v>#N/A</v>
      </c>
      <c r="G27" s="435" t="e">
        <f>VLOOKUP(G26,'Course List (program)'!$G$2:$L$100,Section1Program!$K$1,FALSE)</f>
        <v>#N/A</v>
      </c>
      <c r="H27" s="436" t="e">
        <f>VLOOKUP(H26,'Course List (program)'!$G$2:$L$100,Section1Program!$K$1,FALSE)</f>
        <v>#N/A</v>
      </c>
      <c r="I27" s="422"/>
      <c r="J27" s="423"/>
      <c r="K27" s="435" t="e">
        <f>VLOOKUP(K26,'Course List (program)'!$G$2:$L$100,Section1Program!$K$1,FALSE)</f>
        <v>#N/A</v>
      </c>
      <c r="L27" s="435" t="e">
        <f>VLOOKUP(L26,'Course List (program)'!$G$2:$L$100,Section1Program!$K$1,FALSE)</f>
        <v>#N/A</v>
      </c>
      <c r="M27" s="435" t="e">
        <f>VLOOKUP(M26,'Course List (program)'!$G$2:$L$100,Section1Program!$K$1,FALSE)</f>
        <v>#N/A</v>
      </c>
      <c r="N27" s="435" t="str">
        <f>VLOOKUP(N26,'Course List (program)'!$G$2:$L$100,Section1Program!$K$1,FALSE)</f>
        <v>Öğr. Gör. Nişan YAUBYAN</v>
      </c>
      <c r="O27" s="436" t="e">
        <f>VLOOKUP(O26,'Course List (program)'!$G$2:$L$100,Section1Program!$K$1,FALSE)</f>
        <v>#N/A</v>
      </c>
    </row>
    <row r="28" spans="1:15" ht="21.95" customHeight="1" x14ac:dyDescent="0.25">
      <c r="A28" s="1073"/>
      <c r="B28" s="45">
        <v>0.41666666666666669</v>
      </c>
      <c r="C28" s="5">
        <v>2</v>
      </c>
      <c r="D28" s="433">
        <f>Section3Draft!E29</f>
        <v>0</v>
      </c>
      <c r="E28" s="433">
        <f>Section3Draft!F29</f>
        <v>0</v>
      </c>
      <c r="F28" s="433">
        <f>Section3Draft!G29</f>
        <v>0</v>
      </c>
      <c r="G28" s="433">
        <f>Section3Draft!H29</f>
        <v>0</v>
      </c>
      <c r="H28" s="434">
        <f>Section3Draft!I29</f>
        <v>0</v>
      </c>
      <c r="I28" s="420">
        <v>0.41666666666666669</v>
      </c>
      <c r="J28" s="421">
        <v>2</v>
      </c>
      <c r="K28" s="433">
        <f>Section3Draft!L29</f>
        <v>0</v>
      </c>
      <c r="L28" s="433">
        <f>Section3Draft!M29</f>
        <v>0</v>
      </c>
      <c r="M28" s="433">
        <f>Section3Draft!N29</f>
        <v>0</v>
      </c>
      <c r="N28" s="433" t="str">
        <f>Section3Draft!O29</f>
        <v>ARCH 252.13</v>
      </c>
      <c r="O28" s="434">
        <f>Section3Draft!P29</f>
        <v>0</v>
      </c>
    </row>
    <row r="29" spans="1:15" ht="21.95" customHeight="1" x14ac:dyDescent="0.2">
      <c r="A29" s="1073"/>
      <c r="B29" s="193"/>
      <c r="C29" s="194"/>
      <c r="D29" s="435" t="e">
        <f>VLOOKUP(D28,'Course List (program)'!$G$2:$L$100,Section1Program!$K$1,FALSE)</f>
        <v>#N/A</v>
      </c>
      <c r="E29" s="435" t="e">
        <f>VLOOKUP(E28,'Course List (program)'!$G$2:$L$100,Section1Program!$K$1,FALSE)</f>
        <v>#N/A</v>
      </c>
      <c r="F29" s="435" t="e">
        <f>VLOOKUP(F28,'Course List (program)'!$G$2:$L$100,Section1Program!$K$1,FALSE)</f>
        <v>#N/A</v>
      </c>
      <c r="G29" s="435" t="e">
        <f>VLOOKUP(G28,'Course List (program)'!$G$2:$L$100,Section1Program!$K$1,FALSE)</f>
        <v>#N/A</v>
      </c>
      <c r="H29" s="436" t="e">
        <f>VLOOKUP(H28,'Course List (program)'!$G$2:$L$100,Section1Program!$K$1,FALSE)</f>
        <v>#N/A</v>
      </c>
      <c r="I29" s="422"/>
      <c r="J29" s="423"/>
      <c r="K29" s="435" t="e">
        <f>VLOOKUP(K28,'Course List (program)'!$G$2:$L$100,Section1Program!$K$1,FALSE)</f>
        <v>#N/A</v>
      </c>
      <c r="L29" s="435" t="e">
        <f>VLOOKUP(L28,'Course List (program)'!$G$2:$L$100,Section1Program!$K$1,FALSE)</f>
        <v>#N/A</v>
      </c>
      <c r="M29" s="435" t="e">
        <f>VLOOKUP(M28,'Course List (program)'!$G$2:$L$100,Section1Program!$K$1,FALSE)</f>
        <v>#N/A</v>
      </c>
      <c r="N29" s="435" t="str">
        <f>VLOOKUP(N28,'Course List (program)'!$G$2:$L$100,Section1Program!$K$1,FALSE)</f>
        <v>Öğr. Gör. Nişan YAUBYAN</v>
      </c>
      <c r="O29" s="436" t="e">
        <f>VLOOKUP(O28,'Course List (program)'!$G$2:$L$100,Section1Program!$K$1,FALSE)</f>
        <v>#N/A</v>
      </c>
    </row>
    <row r="30" spans="1:15" ht="21.95" customHeight="1" x14ac:dyDescent="0.25">
      <c r="A30" s="1073"/>
      <c r="B30" s="45">
        <v>0.45833333333333331</v>
      </c>
      <c r="C30" s="5">
        <v>3</v>
      </c>
      <c r="D30" s="433">
        <f>Section3Draft!E31</f>
        <v>0</v>
      </c>
      <c r="E30" s="433">
        <f>Section3Draft!F31</f>
        <v>0</v>
      </c>
      <c r="F30" s="433">
        <f>Section3Draft!G31</f>
        <v>0</v>
      </c>
      <c r="G30" s="433">
        <f>Section3Draft!H31</f>
        <v>0</v>
      </c>
      <c r="H30" s="434">
        <f>Section3Draft!I31</f>
        <v>0</v>
      </c>
      <c r="I30" s="420">
        <v>0.45833333333333331</v>
      </c>
      <c r="J30" s="421">
        <v>3</v>
      </c>
      <c r="K30" s="433">
        <f>Section3Draft!L31</f>
        <v>0</v>
      </c>
      <c r="L30" s="433">
        <f>Section3Draft!M31</f>
        <v>0</v>
      </c>
      <c r="M30" s="433" t="str">
        <f>Section3Draft!N31</f>
        <v>ARCH 244.13</v>
      </c>
      <c r="N30" s="433" t="str">
        <f>Section3Draft!O31</f>
        <v>ARCH 252.13</v>
      </c>
      <c r="O30" s="434">
        <f>Section3Draft!P31</f>
        <v>0</v>
      </c>
    </row>
    <row r="31" spans="1:15" ht="21.95" customHeight="1" x14ac:dyDescent="0.2">
      <c r="A31" s="1073"/>
      <c r="B31" s="193"/>
      <c r="C31" s="194"/>
      <c r="D31" s="435" t="e">
        <f>VLOOKUP(D30,'Course List (program)'!$G$2:$L$100,Section1Program!$K$1,FALSE)</f>
        <v>#N/A</v>
      </c>
      <c r="E31" s="435" t="e">
        <f>VLOOKUP(E30,'Course List (program)'!$G$2:$L$100,Section1Program!$K$1,FALSE)</f>
        <v>#N/A</v>
      </c>
      <c r="F31" s="435" t="e">
        <f>VLOOKUP(F30,'Course List (program)'!$G$2:$L$100,Section1Program!$K$1,FALSE)</f>
        <v>#N/A</v>
      </c>
      <c r="G31" s="435" t="e">
        <f>VLOOKUP(G30,'Course List (program)'!$G$2:$L$100,Section1Program!$K$1,FALSE)</f>
        <v>#N/A</v>
      </c>
      <c r="H31" s="436" t="e">
        <f>VLOOKUP(H30,'Course List (program)'!$G$2:$L$100,Section1Program!$K$1,FALSE)</f>
        <v>#N/A</v>
      </c>
      <c r="I31" s="422"/>
      <c r="J31" s="423"/>
      <c r="K31" s="435" t="e">
        <f>VLOOKUP(K30,'Course List (program)'!$G$2:$L$100,Section1Program!$K$1,FALSE)</f>
        <v>#N/A</v>
      </c>
      <c r="L31" s="435" t="e">
        <f>VLOOKUP(L30,'Course List (program)'!$G$2:$L$100,Section1Program!$K$1,FALSE)</f>
        <v>#N/A</v>
      </c>
      <c r="M31" s="435" t="str">
        <f>VLOOKUP(M30,'Course List (program)'!$G$2:$L$100,Section1Program!$K$1,FALSE)</f>
        <v>Yrd. Doç. Dr. Hakan UZBERK</v>
      </c>
      <c r="N31" s="435" t="str">
        <f>VLOOKUP(N30,'Course List (program)'!$G$2:$L$100,Section1Program!$K$1,FALSE)</f>
        <v>Öğr. Gör. Nişan YAUBYAN</v>
      </c>
      <c r="O31" s="436" t="e">
        <f>VLOOKUP(O30,'Course List (program)'!$G$2:$L$100,Section1Program!$K$1,FALSE)</f>
        <v>#N/A</v>
      </c>
    </row>
    <row r="32" spans="1:15" ht="21.95" customHeight="1" x14ac:dyDescent="0.25">
      <c r="A32" s="1073"/>
      <c r="B32" s="45">
        <v>0.5</v>
      </c>
      <c r="C32" s="5">
        <v>4</v>
      </c>
      <c r="D32" s="433">
        <f>Section3Draft!E33</f>
        <v>0</v>
      </c>
      <c r="E32" s="433">
        <f>Section3Draft!F33</f>
        <v>0</v>
      </c>
      <c r="F32" s="433">
        <f>Section3Draft!G33</f>
        <v>0</v>
      </c>
      <c r="G32" s="433">
        <f>Section3Draft!H33</f>
        <v>0</v>
      </c>
      <c r="H32" s="434">
        <f>Section3Draft!I33</f>
        <v>0</v>
      </c>
      <c r="I32" s="420">
        <v>0.5</v>
      </c>
      <c r="J32" s="421">
        <v>4</v>
      </c>
      <c r="K32" s="433">
        <f>Section3Draft!L33</f>
        <v>0</v>
      </c>
      <c r="L32" s="433">
        <f>Section3Draft!M33</f>
        <v>0</v>
      </c>
      <c r="M32" s="433" t="str">
        <f>Section3Draft!N33</f>
        <v>ARCH 244.13</v>
      </c>
      <c r="N32" s="433" t="str">
        <f>Section3Draft!O33</f>
        <v>ARCH 252.13</v>
      </c>
      <c r="O32" s="434">
        <f>Section3Draft!P33</f>
        <v>0</v>
      </c>
    </row>
    <row r="33" spans="1:15" ht="21.95" customHeight="1" x14ac:dyDescent="0.2">
      <c r="A33" s="1073"/>
      <c r="B33" s="193"/>
      <c r="C33" s="194"/>
      <c r="D33" s="435" t="e">
        <f>VLOOKUP(D32,'Course List (program)'!$G$2:$L$100,Section1Program!$K$1,FALSE)</f>
        <v>#N/A</v>
      </c>
      <c r="E33" s="435" t="e">
        <f>VLOOKUP(E32,'Course List (program)'!$G$2:$L$100,Section1Program!$K$1,FALSE)</f>
        <v>#N/A</v>
      </c>
      <c r="F33" s="435" t="e">
        <f>VLOOKUP(F32,'Course List (program)'!$G$2:$L$100,Section1Program!$K$1,FALSE)</f>
        <v>#N/A</v>
      </c>
      <c r="G33" s="435" t="e">
        <f>VLOOKUP(G32,'Course List (program)'!$G$2:$L$100,Section1Program!$K$1,FALSE)</f>
        <v>#N/A</v>
      </c>
      <c r="H33" s="436" t="e">
        <f>VLOOKUP(H32,'Course List (program)'!$G$2:$L$100,Section1Program!$K$1,FALSE)</f>
        <v>#N/A</v>
      </c>
      <c r="I33" s="422"/>
      <c r="J33" s="423"/>
      <c r="K33" s="435" t="e">
        <f>VLOOKUP(K32,'Course List (program)'!$G$2:$L$100,Section1Program!$K$1,FALSE)</f>
        <v>#N/A</v>
      </c>
      <c r="L33" s="435" t="e">
        <f>VLOOKUP(L32,'Course List (program)'!$G$2:$L$100,Section1Program!$K$1,FALSE)</f>
        <v>#N/A</v>
      </c>
      <c r="M33" s="435" t="str">
        <f>VLOOKUP(M32,'Course List (program)'!$G$2:$L$100,Section1Program!$K$1,FALSE)</f>
        <v>Yrd. Doç. Dr. Hakan UZBERK</v>
      </c>
      <c r="N33" s="435" t="str">
        <f>VLOOKUP(N32,'Course List (program)'!$G$2:$L$100,Section1Program!$K$1,FALSE)</f>
        <v>Öğr. Gör. Nişan YAUBYAN</v>
      </c>
      <c r="O33" s="436" t="e">
        <f>VLOOKUP(O32,'Course List (program)'!$G$2:$L$100,Section1Program!$K$1,FALSE)</f>
        <v>#N/A</v>
      </c>
    </row>
    <row r="34" spans="1:15" ht="21.95" customHeight="1" x14ac:dyDescent="0.25">
      <c r="A34" s="1073"/>
      <c r="B34" s="197">
        <v>0.54166666666666663</v>
      </c>
      <c r="C34" s="198">
        <v>5</v>
      </c>
      <c r="D34" s="433">
        <f>Section3Draft!E35</f>
        <v>0</v>
      </c>
      <c r="E34" s="433">
        <f>Section3Draft!F35</f>
        <v>0</v>
      </c>
      <c r="F34" s="433">
        <f>Section3Draft!G35</f>
        <v>0</v>
      </c>
      <c r="G34" s="433">
        <f>Section3Draft!H35</f>
        <v>0</v>
      </c>
      <c r="H34" s="434">
        <f>Section3Draft!I35</f>
        <v>0</v>
      </c>
      <c r="I34" s="424">
        <v>0.54166666666666663</v>
      </c>
      <c r="J34" s="425">
        <v>5</v>
      </c>
      <c r="K34" s="433">
        <f>Section3Draft!L35</f>
        <v>0</v>
      </c>
      <c r="L34" s="433">
        <f>Section3Draft!M35</f>
        <v>0</v>
      </c>
      <c r="M34" s="433">
        <f>Section3Draft!N35</f>
        <v>0</v>
      </c>
      <c r="N34" s="433">
        <f>Section3Draft!O35</f>
        <v>0</v>
      </c>
      <c r="O34" s="434">
        <f>Section3Draft!P35</f>
        <v>0</v>
      </c>
    </row>
    <row r="35" spans="1:15" ht="21.95" customHeight="1" x14ac:dyDescent="0.2">
      <c r="A35" s="1073"/>
      <c r="B35" s="193"/>
      <c r="C35" s="194"/>
      <c r="D35" s="435" t="e">
        <f>VLOOKUP(D34,'Course List (program)'!$G$2:$L$100,Section1Program!$K$1,FALSE)</f>
        <v>#N/A</v>
      </c>
      <c r="E35" s="435" t="e">
        <f>VLOOKUP(E34,'Course List (program)'!$G$2:$L$100,Section1Program!$K$1,FALSE)</f>
        <v>#N/A</v>
      </c>
      <c r="F35" s="435" t="e">
        <f>VLOOKUP(F34,'Course List (program)'!$G$2:$L$100,Section1Program!$K$1,FALSE)</f>
        <v>#N/A</v>
      </c>
      <c r="G35" s="435" t="e">
        <f>VLOOKUP(G34,'Course List (program)'!$G$2:$L$100,Section1Program!$K$1,FALSE)</f>
        <v>#N/A</v>
      </c>
      <c r="H35" s="436" t="e">
        <f>VLOOKUP(H34,'Course List (program)'!$G$2:$L$100,Section1Program!$K$1,FALSE)</f>
        <v>#N/A</v>
      </c>
      <c r="I35" s="422"/>
      <c r="J35" s="423"/>
      <c r="K35" s="435" t="e">
        <f>VLOOKUP(K34,'Course List (program)'!$G$2:$L$100,Section1Program!$K$1,FALSE)</f>
        <v>#N/A</v>
      </c>
      <c r="L35" s="435" t="e">
        <f>VLOOKUP(L34,'Course List (program)'!$G$2:$L$100,Section1Program!$K$1,FALSE)</f>
        <v>#N/A</v>
      </c>
      <c r="M35" s="435" t="e">
        <f>VLOOKUP(M34,'Course List (program)'!$G$2:$L$100,Section1Program!$K$1,FALSE)</f>
        <v>#N/A</v>
      </c>
      <c r="N35" s="435" t="e">
        <f>VLOOKUP(N34,'Course List (program)'!$G$2:$L$100,Section1Program!$K$1,FALSE)</f>
        <v>#N/A</v>
      </c>
      <c r="O35" s="436" t="e">
        <f>VLOOKUP(O34,'Course List (program)'!$G$2:$L$100,Section1Program!$K$1,FALSE)</f>
        <v>#N/A</v>
      </c>
    </row>
    <row r="36" spans="1:15" ht="21.95" customHeight="1" x14ac:dyDescent="0.25">
      <c r="A36" s="1073"/>
      <c r="B36" s="45">
        <v>0.58333333333333337</v>
      </c>
      <c r="C36" s="5">
        <v>6</v>
      </c>
      <c r="D36" s="433">
        <f>Section3Draft!E37</f>
        <v>0</v>
      </c>
      <c r="E36" s="433">
        <f>Section3Draft!F37</f>
        <v>0</v>
      </c>
      <c r="F36" s="433">
        <f>Section3Draft!G37</f>
        <v>0</v>
      </c>
      <c r="G36" s="433">
        <f>Section3Draft!H37</f>
        <v>0</v>
      </c>
      <c r="H36" s="434">
        <f>Section3Draft!I37</f>
        <v>0</v>
      </c>
      <c r="I36" s="420">
        <v>0.58333333333333337</v>
      </c>
      <c r="J36" s="421">
        <v>6</v>
      </c>
      <c r="K36" s="433">
        <f>Section3Draft!L37</f>
        <v>0</v>
      </c>
      <c r="L36" s="433" t="str">
        <f>Section3Draft!M37</f>
        <v>ARCH 214.13</v>
      </c>
      <c r="M36" s="433">
        <f>Section3Draft!N37</f>
        <v>0</v>
      </c>
      <c r="N36" s="433" t="str">
        <f>Section3Draft!O37</f>
        <v>ARCH 252.13</v>
      </c>
      <c r="O36" s="434">
        <f>Section3Draft!P37</f>
        <v>0</v>
      </c>
    </row>
    <row r="37" spans="1:15" ht="21.95" customHeight="1" x14ac:dyDescent="0.2">
      <c r="A37" s="1073"/>
      <c r="B37" s="193"/>
      <c r="C37" s="194"/>
      <c r="D37" s="435" t="e">
        <f>VLOOKUP(D36,'Course List (program)'!$G$2:$L$100,Section1Program!$K$1,FALSE)</f>
        <v>#N/A</v>
      </c>
      <c r="E37" s="435" t="e">
        <f>VLOOKUP(E36,'Course List (program)'!$G$2:$L$100,Section1Program!$K$1,FALSE)</f>
        <v>#N/A</v>
      </c>
      <c r="F37" s="435" t="e">
        <f>VLOOKUP(F36,'Course List (program)'!$G$2:$L$100,Section1Program!$K$1,FALSE)</f>
        <v>#N/A</v>
      </c>
      <c r="G37" s="435" t="e">
        <f>VLOOKUP(G36,'Course List (program)'!$G$2:$L$100,Section1Program!$K$1,FALSE)</f>
        <v>#N/A</v>
      </c>
      <c r="H37" s="436" t="e">
        <f>VLOOKUP(H36,'Course List (program)'!$G$2:$L$100,Section1Program!$K$1,FALSE)</f>
        <v>#N/A</v>
      </c>
      <c r="I37" s="422"/>
      <c r="J37" s="423"/>
      <c r="K37" s="435" t="e">
        <f>VLOOKUP(K36,'Course List (program)'!$G$2:$L$100,Section1Program!$K$1,FALSE)</f>
        <v>#N/A</v>
      </c>
      <c r="L37" s="435" t="str">
        <f>VLOOKUP(L36,'Course List (program)'!$G$2:$L$100,Section1Program!$K$1,FALSE)</f>
        <v>Doç. Dr. Ayşe  ELEGÖZ</v>
      </c>
      <c r="M37" s="435" t="e">
        <f>VLOOKUP(M36,'Course List (program)'!$G$2:$L$100,Section1Program!$K$1,FALSE)</f>
        <v>#N/A</v>
      </c>
      <c r="N37" s="435" t="str">
        <f>VLOOKUP(N36,'Course List (program)'!$G$2:$L$100,Section1Program!$K$1,FALSE)</f>
        <v>Öğr. Gör. Nişan YAUBYAN</v>
      </c>
      <c r="O37" s="436" t="e">
        <f>VLOOKUP(O36,'Course List (program)'!$G$2:$L$100,Section1Program!$K$1,FALSE)</f>
        <v>#N/A</v>
      </c>
    </row>
    <row r="38" spans="1:15" ht="21.95" customHeight="1" x14ac:dyDescent="0.25">
      <c r="A38" s="1073"/>
      <c r="B38" s="45">
        <v>0.625</v>
      </c>
      <c r="C38" s="5">
        <v>7</v>
      </c>
      <c r="D38" s="433">
        <f>Section3Draft!E39</f>
        <v>0</v>
      </c>
      <c r="E38" s="433">
        <f>Section3Draft!F39</f>
        <v>0</v>
      </c>
      <c r="F38" s="433">
        <f>Section3Draft!G39</f>
        <v>0</v>
      </c>
      <c r="G38" s="433">
        <f>Section3Draft!H39</f>
        <v>0</v>
      </c>
      <c r="H38" s="434">
        <f>Section3Draft!I39</f>
        <v>0</v>
      </c>
      <c r="I38" s="420">
        <v>0.625</v>
      </c>
      <c r="J38" s="421">
        <v>7</v>
      </c>
      <c r="K38" s="433">
        <f>Section3Draft!L39</f>
        <v>0</v>
      </c>
      <c r="L38" s="433" t="str">
        <f>Section3Draft!M39</f>
        <v>ARCH 214.13</v>
      </c>
      <c r="M38" s="433">
        <f>Section3Draft!N39</f>
        <v>0</v>
      </c>
      <c r="N38" s="433" t="str">
        <f>Section3Draft!O39</f>
        <v>ARCH 252.13</v>
      </c>
      <c r="O38" s="434">
        <f>Section3Draft!P39</f>
        <v>0</v>
      </c>
    </row>
    <row r="39" spans="1:15" ht="21.95" customHeight="1" x14ac:dyDescent="0.2">
      <c r="A39" s="1073"/>
      <c r="B39" s="193"/>
      <c r="C39" s="194"/>
      <c r="D39" s="435" t="e">
        <f>VLOOKUP(D38,'Course List (program)'!$G$2:$L$100,Section1Program!$K$1,FALSE)</f>
        <v>#N/A</v>
      </c>
      <c r="E39" s="435" t="e">
        <f>VLOOKUP(E38,'Course List (program)'!$G$2:$L$100,Section1Program!$K$1,FALSE)</f>
        <v>#N/A</v>
      </c>
      <c r="F39" s="435" t="e">
        <f>VLOOKUP(F38,'Course List (program)'!$G$2:$L$100,Section1Program!$K$1,FALSE)</f>
        <v>#N/A</v>
      </c>
      <c r="G39" s="435" t="e">
        <f>VLOOKUP(G38,'Course List (program)'!$G$2:$L$100,Section1Program!$K$1,FALSE)</f>
        <v>#N/A</v>
      </c>
      <c r="H39" s="436" t="e">
        <f>VLOOKUP(H38,'Course List (program)'!$G$2:$L$100,Section1Program!$K$1,FALSE)</f>
        <v>#N/A</v>
      </c>
      <c r="I39" s="422"/>
      <c r="J39" s="423"/>
      <c r="K39" s="435" t="e">
        <f>VLOOKUP(K38,'Course List (program)'!$G$2:$L$100,Section1Program!$K$1,FALSE)</f>
        <v>#N/A</v>
      </c>
      <c r="L39" s="435" t="str">
        <f>VLOOKUP(L38,'Course List (program)'!$G$2:$L$100,Section1Program!$K$1,FALSE)</f>
        <v>Doç. Dr. Ayşe  ELEGÖZ</v>
      </c>
      <c r="M39" s="435" t="e">
        <f>VLOOKUP(M38,'Course List (program)'!$G$2:$L$100,Section1Program!$K$1,FALSE)</f>
        <v>#N/A</v>
      </c>
      <c r="N39" s="435" t="str">
        <f>VLOOKUP(N38,'Course List (program)'!$G$2:$L$100,Section1Program!$K$1,FALSE)</f>
        <v>Öğr. Gör. Nişan YAUBYAN</v>
      </c>
      <c r="O39" s="436" t="e">
        <f>VLOOKUP(O38,'Course List (program)'!$G$2:$L$100,Section1Program!$K$1,FALSE)</f>
        <v>#N/A</v>
      </c>
    </row>
    <row r="40" spans="1:15" ht="21.95" customHeight="1" x14ac:dyDescent="0.25">
      <c r="A40" s="1073"/>
      <c r="B40" s="45">
        <v>0.66666666666666663</v>
      </c>
      <c r="C40" s="5">
        <v>8</v>
      </c>
      <c r="D40" s="433">
        <f>Section3Draft!E41</f>
        <v>0</v>
      </c>
      <c r="E40" s="433">
        <f>Section3Draft!F41</f>
        <v>0</v>
      </c>
      <c r="F40" s="433">
        <f>Section3Draft!G41</f>
        <v>0</v>
      </c>
      <c r="G40" s="433">
        <f>Section3Draft!H41</f>
        <v>0</v>
      </c>
      <c r="H40" s="434">
        <f>Section3Draft!I41</f>
        <v>0</v>
      </c>
      <c r="I40" s="420">
        <v>0.66666666666666663</v>
      </c>
      <c r="J40" s="421">
        <v>8</v>
      </c>
      <c r="K40" s="433">
        <f>Section3Draft!L41</f>
        <v>0</v>
      </c>
      <c r="L40" s="433" t="str">
        <f>Section3Draft!M41</f>
        <v>ARCH 214.13</v>
      </c>
      <c r="M40" s="433">
        <f>Section3Draft!N41</f>
        <v>0</v>
      </c>
      <c r="N40" s="433" t="str">
        <f>Section3Draft!O41</f>
        <v>ARCH 252.13</v>
      </c>
      <c r="O40" s="434">
        <f>Section3Draft!P41</f>
        <v>0</v>
      </c>
    </row>
    <row r="41" spans="1:15" ht="21.95" customHeight="1" x14ac:dyDescent="0.2">
      <c r="A41" s="1073"/>
      <c r="B41" s="193"/>
      <c r="C41" s="194"/>
      <c r="D41" s="435" t="e">
        <f>VLOOKUP(D40,'Course List (program)'!$G$2:$L$100,Section1Program!$K$1,FALSE)</f>
        <v>#N/A</v>
      </c>
      <c r="E41" s="435" t="e">
        <f>VLOOKUP(E40,'Course List (program)'!$G$2:$L$100,Section1Program!$K$1,FALSE)</f>
        <v>#N/A</v>
      </c>
      <c r="F41" s="435" t="e">
        <f>VLOOKUP(F40,'Course List (program)'!$G$2:$L$100,Section1Program!$K$1,FALSE)</f>
        <v>#N/A</v>
      </c>
      <c r="G41" s="435" t="e">
        <f>VLOOKUP(G40,'Course List (program)'!$G$2:$L$100,Section1Program!$K$1,FALSE)</f>
        <v>#N/A</v>
      </c>
      <c r="H41" s="436" t="e">
        <f>VLOOKUP(H40,'Course List (program)'!$G$2:$L$100,Section1Program!$K$1,FALSE)</f>
        <v>#N/A</v>
      </c>
      <c r="I41" s="422"/>
      <c r="J41" s="423"/>
      <c r="K41" s="435" t="e">
        <f>VLOOKUP(K40,'Course List (program)'!$G$2:$L$100,Section1Program!$K$1,FALSE)</f>
        <v>#N/A</v>
      </c>
      <c r="L41" s="435" t="str">
        <f>VLOOKUP(L40,'Course List (program)'!$G$2:$L$100,Section1Program!$K$1,FALSE)</f>
        <v>Doç. Dr. Ayşe  ELEGÖZ</v>
      </c>
      <c r="M41" s="435" t="e">
        <f>VLOOKUP(M40,'Course List (program)'!$G$2:$L$100,Section1Program!$K$1,FALSE)</f>
        <v>#N/A</v>
      </c>
      <c r="N41" s="435" t="str">
        <f>VLOOKUP(N40,'Course List (program)'!$G$2:$L$100,Section1Program!$K$1,FALSE)</f>
        <v>Öğr. Gör. Nişan YAUBYAN</v>
      </c>
      <c r="O41" s="436" t="e">
        <f>VLOOKUP(O40,'Course List (program)'!$G$2:$L$100,Section1Program!$K$1,FALSE)</f>
        <v>#N/A</v>
      </c>
    </row>
    <row r="42" spans="1:15" ht="21.95" customHeight="1" x14ac:dyDescent="0.25">
      <c r="A42" s="1073"/>
      <c r="B42" s="45">
        <v>0.70833333333333337</v>
      </c>
      <c r="C42" s="5">
        <v>9</v>
      </c>
      <c r="D42" s="433">
        <f>Section3Draft!E43</f>
        <v>0</v>
      </c>
      <c r="E42" s="433">
        <f>Section3Draft!F43</f>
        <v>0</v>
      </c>
      <c r="F42" s="433">
        <f>Section3Draft!G43</f>
        <v>0</v>
      </c>
      <c r="G42" s="433">
        <f>Section3Draft!H43</f>
        <v>0</v>
      </c>
      <c r="H42" s="434">
        <f>Section3Draft!I43</f>
        <v>0</v>
      </c>
      <c r="I42" s="420">
        <v>0.70833333333333337</v>
      </c>
      <c r="J42" s="421">
        <v>9</v>
      </c>
      <c r="K42" s="433">
        <f>Section3Draft!L43</f>
        <v>0</v>
      </c>
      <c r="L42" s="433" t="str">
        <f>Section3Draft!M43</f>
        <v>ARCH 214.13</v>
      </c>
      <c r="M42" s="433">
        <f>Section3Draft!N43</f>
        <v>0</v>
      </c>
      <c r="N42" s="433" t="str">
        <f>Section3Draft!O43</f>
        <v>ARCH 252.13</v>
      </c>
      <c r="O42" s="434">
        <f>Section3Draft!P43</f>
        <v>0</v>
      </c>
    </row>
    <row r="43" spans="1:15" ht="21.95" customHeight="1" x14ac:dyDescent="0.2">
      <c r="A43" s="1073"/>
      <c r="B43" s="193"/>
      <c r="C43" s="194"/>
      <c r="D43" s="435" t="e">
        <f>VLOOKUP(D42,'Course List (program)'!$G$2:$L$100,Section1Program!$K$1,FALSE)</f>
        <v>#N/A</v>
      </c>
      <c r="E43" s="435" t="e">
        <f>VLOOKUP(E42,'Course List (program)'!$G$2:$L$100,Section1Program!$K$1,FALSE)</f>
        <v>#N/A</v>
      </c>
      <c r="F43" s="435" t="e">
        <f>VLOOKUP(F42,'Course List (program)'!$G$2:$L$100,Section1Program!$K$1,FALSE)</f>
        <v>#N/A</v>
      </c>
      <c r="G43" s="435" t="e">
        <f>VLOOKUP(G42,'Course List (program)'!$G$2:$L$100,Section1Program!$K$1,FALSE)</f>
        <v>#N/A</v>
      </c>
      <c r="H43" s="436" t="e">
        <f>VLOOKUP(H42,'Course List (program)'!$G$2:$L$100,Section1Program!$K$1,FALSE)</f>
        <v>#N/A</v>
      </c>
      <c r="I43" s="422"/>
      <c r="J43" s="423"/>
      <c r="K43" s="435" t="e">
        <f>VLOOKUP(K42,'Course List (program)'!$G$2:$L$100,Section1Program!$K$1,FALSE)</f>
        <v>#N/A</v>
      </c>
      <c r="L43" s="435" t="str">
        <f>VLOOKUP(L42,'Course List (program)'!$G$2:$L$100,Section1Program!$K$1,FALSE)</f>
        <v>Doç. Dr. Ayşe  ELEGÖZ</v>
      </c>
      <c r="M43" s="435" t="e">
        <f>VLOOKUP(M42,'Course List (program)'!$G$2:$L$100,Section1Program!$K$1,FALSE)</f>
        <v>#N/A</v>
      </c>
      <c r="N43" s="435" t="str">
        <f>VLOOKUP(N42,'Course List (program)'!$G$2:$L$100,Section1Program!$K$1,FALSE)</f>
        <v>Öğr. Gör. Nişan YAUBYAN</v>
      </c>
      <c r="O43" s="436" t="e">
        <f>VLOOKUP(O42,'Course List (program)'!$G$2:$L$100,Section1Program!$K$1,FALSE)</f>
        <v>#N/A</v>
      </c>
    </row>
    <row r="44" spans="1:15" ht="21.95" customHeight="1" x14ac:dyDescent="0.25">
      <c r="A44" s="1073"/>
      <c r="B44" s="197">
        <v>0.75</v>
      </c>
      <c r="C44" s="198">
        <v>10</v>
      </c>
      <c r="D44" s="433">
        <f>Section3Draft!E45</f>
        <v>0</v>
      </c>
      <c r="E44" s="433">
        <f>Section3Draft!F45</f>
        <v>0</v>
      </c>
      <c r="F44" s="433">
        <f>Section3Draft!G45</f>
        <v>0</v>
      </c>
      <c r="G44" s="433">
        <f>Section3Draft!H45</f>
        <v>0</v>
      </c>
      <c r="H44" s="434">
        <f>Section3Draft!I45</f>
        <v>0</v>
      </c>
      <c r="I44" s="424">
        <v>0.75</v>
      </c>
      <c r="J44" s="425">
        <v>10</v>
      </c>
      <c r="K44" s="433">
        <f>Section3Draft!L45</f>
        <v>0</v>
      </c>
      <c r="L44" s="433">
        <f>Section3Draft!M45</f>
        <v>0</v>
      </c>
      <c r="M44" s="433">
        <f>Section3Draft!N45</f>
        <v>0</v>
      </c>
      <c r="N44" s="433">
        <f>Section3Draft!O45</f>
        <v>0</v>
      </c>
      <c r="O44" s="434">
        <f>Section3Draft!P45</f>
        <v>0</v>
      </c>
    </row>
    <row r="45" spans="1:15" ht="21.95" customHeight="1" thickBot="1" x14ac:dyDescent="0.25">
      <c r="A45" s="1073"/>
      <c r="B45" s="195"/>
      <c r="C45" s="196"/>
      <c r="D45" s="437" t="e">
        <f>VLOOKUP(D44,'Course List (program)'!$G$2:$L$100,Section1Program!$K$1,FALSE)</f>
        <v>#N/A</v>
      </c>
      <c r="E45" s="437" t="e">
        <f>VLOOKUP(E44,'Course List (program)'!$G$2:$L$100,Section1Program!$K$1,FALSE)</f>
        <v>#N/A</v>
      </c>
      <c r="F45" s="437" t="e">
        <f>VLOOKUP(F44,'Course List (program)'!$G$2:$L$100,Section1Program!$K$1,FALSE)</f>
        <v>#N/A</v>
      </c>
      <c r="G45" s="437" t="e">
        <f>VLOOKUP(G44,'Course List (program)'!$G$2:$L$100,Section1Program!$K$1,FALSE)</f>
        <v>#N/A</v>
      </c>
      <c r="H45" s="438" t="e">
        <f>VLOOKUP(H44,'Course List (program)'!$G$2:$L$100,Section1Program!$K$1,FALSE)</f>
        <v>#N/A</v>
      </c>
      <c r="I45" s="426"/>
      <c r="J45" s="427"/>
      <c r="K45" s="437" t="e">
        <f>VLOOKUP(K44,'Course List (program)'!$G$2:$L$100,Section1Program!$K$1,FALSE)</f>
        <v>#N/A</v>
      </c>
      <c r="L45" s="437" t="e">
        <f>VLOOKUP(L44,'Course List (program)'!$G$2:$L$100,Section1Program!$K$1,FALSE)</f>
        <v>#N/A</v>
      </c>
      <c r="M45" s="437" t="e">
        <f>VLOOKUP(M44,'Course List (program)'!$G$2:$L$100,Section1Program!$K$1,FALSE)</f>
        <v>#N/A</v>
      </c>
      <c r="N45" s="437" t="e">
        <f>VLOOKUP(N44,'Course List (program)'!$G$2:$L$100,Section1Program!$K$1,FALSE)</f>
        <v>#N/A</v>
      </c>
      <c r="O45" s="438" t="e">
        <f>VLOOKUP(O44,'Course List (program)'!$G$2:$L$100,Section1Program!$K$1,FALSE)</f>
        <v>#N/A</v>
      </c>
    </row>
    <row r="46" spans="1:15" ht="21.95" customHeight="1" x14ac:dyDescent="0.2">
      <c r="A46" s="1073"/>
      <c r="B46" s="1077" t="s">
        <v>47</v>
      </c>
      <c r="C46" s="1078"/>
      <c r="D46" s="428" t="s">
        <v>148</v>
      </c>
      <c r="E46" s="428" t="s">
        <v>149</v>
      </c>
      <c r="F46" s="428" t="s">
        <v>150</v>
      </c>
      <c r="G46" s="428" t="s">
        <v>151</v>
      </c>
      <c r="H46" s="429" t="s">
        <v>152</v>
      </c>
      <c r="I46" s="1081" t="s">
        <v>48</v>
      </c>
      <c r="J46" s="1082"/>
      <c r="K46" s="428" t="s">
        <v>148</v>
      </c>
      <c r="L46" s="428" t="s">
        <v>149</v>
      </c>
      <c r="M46" s="428" t="s">
        <v>150</v>
      </c>
      <c r="N46" s="428" t="s">
        <v>151</v>
      </c>
      <c r="O46" s="429" t="s">
        <v>152</v>
      </c>
    </row>
    <row r="47" spans="1:15" ht="21.95" customHeight="1" x14ac:dyDescent="0.2">
      <c r="A47" s="1073"/>
      <c r="B47" s="1079"/>
      <c r="C47" s="1080"/>
      <c r="D47" s="430">
        <v>1</v>
      </c>
      <c r="E47" s="430">
        <v>2</v>
      </c>
      <c r="F47" s="430">
        <v>3</v>
      </c>
      <c r="G47" s="430">
        <v>4</v>
      </c>
      <c r="H47" s="431">
        <v>5</v>
      </c>
      <c r="I47" s="1083"/>
      <c r="J47" s="1084"/>
      <c r="K47" s="430">
        <v>1</v>
      </c>
      <c r="L47" s="430">
        <v>2</v>
      </c>
      <c r="M47" s="430">
        <v>3</v>
      </c>
      <c r="N47" s="430">
        <v>4</v>
      </c>
      <c r="O47" s="431">
        <v>5</v>
      </c>
    </row>
    <row r="48" spans="1:15" ht="21.95" customHeight="1" x14ac:dyDescent="0.25">
      <c r="A48" s="1073"/>
      <c r="B48" s="45">
        <v>0.375</v>
      </c>
      <c r="C48" s="5">
        <v>1</v>
      </c>
      <c r="D48" s="433">
        <f>Section3Draft!E49</f>
        <v>0</v>
      </c>
      <c r="E48" s="433">
        <f>Section3Draft!F49</f>
        <v>0</v>
      </c>
      <c r="F48" s="433">
        <f>Section3Draft!G49</f>
        <v>0</v>
      </c>
      <c r="G48" s="433">
        <f>Section3Draft!H49</f>
        <v>0</v>
      </c>
      <c r="H48" s="434">
        <f>Section3Draft!I49</f>
        <v>0</v>
      </c>
      <c r="I48" s="420">
        <v>0.375</v>
      </c>
      <c r="J48" s="421">
        <v>1</v>
      </c>
      <c r="K48" s="433">
        <f>Section3Draft!L49</f>
        <v>0</v>
      </c>
      <c r="L48" s="433">
        <f>Section3Draft!M49</f>
        <v>0</v>
      </c>
      <c r="M48" s="433">
        <f>Section3Draft!N49</f>
        <v>0</v>
      </c>
      <c r="N48" s="433" t="str">
        <f>Section3Draft!O49</f>
        <v>ARCH 352.13</v>
      </c>
      <c r="O48" s="434">
        <f>Section3Draft!P49</f>
        <v>0</v>
      </c>
    </row>
    <row r="49" spans="1:15" ht="21.95" customHeight="1" x14ac:dyDescent="0.2">
      <c r="A49" s="1073"/>
      <c r="B49" s="193"/>
      <c r="C49" s="194"/>
      <c r="D49" s="435" t="e">
        <f>VLOOKUP(D48,'Course List (program)'!$G$2:$L$100,Section1Program!$K$1,FALSE)</f>
        <v>#N/A</v>
      </c>
      <c r="E49" s="435" t="e">
        <f>VLOOKUP(E48,'Course List (program)'!$G$2:$L$100,Section1Program!$K$1,FALSE)</f>
        <v>#N/A</v>
      </c>
      <c r="F49" s="435" t="e">
        <f>VLOOKUP(F48,'Course List (program)'!$G$2:$L$100,Section1Program!$K$1,FALSE)</f>
        <v>#N/A</v>
      </c>
      <c r="G49" s="435" t="e">
        <f>VLOOKUP(G48,'Course List (program)'!$G$2:$L$100,Section1Program!$K$1,FALSE)</f>
        <v>#N/A</v>
      </c>
      <c r="H49" s="436" t="e">
        <f>VLOOKUP(H48,'Course List (program)'!$G$2:$L$100,Section1Program!$K$1,FALSE)</f>
        <v>#N/A</v>
      </c>
      <c r="I49" s="422"/>
      <c r="J49" s="423"/>
      <c r="K49" s="435" t="e">
        <f>VLOOKUP(K48,'Course List (program)'!$G$2:$L$100,Section1Program!$K$1,FALSE)</f>
        <v>#N/A</v>
      </c>
      <c r="L49" s="435" t="e">
        <f>VLOOKUP(L48,'Course List (program)'!$G$2:$L$100,Section1Program!$K$1,FALSE)</f>
        <v>#N/A</v>
      </c>
      <c r="M49" s="435" t="e">
        <f>VLOOKUP(M48,'Course List (program)'!$G$2:$L$100,Section1Program!$K$1,FALSE)</f>
        <v>#N/A</v>
      </c>
      <c r="N49" s="435" t="str">
        <f>VLOOKUP(N48,'Course List (program)'!$G$2:$L$100,Section1Program!$K$1,FALSE)</f>
        <v>Öğr. Gör. Erdal ÖZYURT</v>
      </c>
      <c r="O49" s="436" t="e">
        <f>VLOOKUP(O48,'Course List (program)'!$G$2:$L$100,Section1Program!$K$1,FALSE)</f>
        <v>#N/A</v>
      </c>
    </row>
    <row r="50" spans="1:15" ht="21.95" customHeight="1" x14ac:dyDescent="0.25">
      <c r="A50" s="1073"/>
      <c r="B50" s="45">
        <v>0.41666666666666669</v>
      </c>
      <c r="C50" s="5">
        <v>2</v>
      </c>
      <c r="D50" s="433">
        <f>Section3Draft!E51</f>
        <v>0</v>
      </c>
      <c r="E50" s="433">
        <f>Section3Draft!F51</f>
        <v>0</v>
      </c>
      <c r="F50" s="433">
        <f>Section3Draft!G51</f>
        <v>0</v>
      </c>
      <c r="G50" s="433">
        <f>Section3Draft!H51</f>
        <v>0</v>
      </c>
      <c r="H50" s="434">
        <f>Section3Draft!I51</f>
        <v>0</v>
      </c>
      <c r="I50" s="420">
        <v>0.41666666666666669</v>
      </c>
      <c r="J50" s="421">
        <v>2</v>
      </c>
      <c r="K50" s="433">
        <f>Section3Draft!L51</f>
        <v>0</v>
      </c>
      <c r="L50" s="433">
        <f>Section3Draft!M51</f>
        <v>0</v>
      </c>
      <c r="M50" s="433">
        <f>Section3Draft!N51</f>
        <v>0</v>
      </c>
      <c r="N50" s="433" t="str">
        <f>Section3Draft!O51</f>
        <v>ARCH 352.13</v>
      </c>
      <c r="O50" s="434">
        <f>Section3Draft!P51</f>
        <v>0</v>
      </c>
    </row>
    <row r="51" spans="1:15" ht="21.95" customHeight="1" x14ac:dyDescent="0.2">
      <c r="A51" s="1073"/>
      <c r="B51" s="193"/>
      <c r="C51" s="194"/>
      <c r="D51" s="435" t="e">
        <f>VLOOKUP(D50,'Course List (program)'!$G$2:$L$100,Section1Program!$K$1,FALSE)</f>
        <v>#N/A</v>
      </c>
      <c r="E51" s="435" t="e">
        <f>VLOOKUP(E50,'Course List (program)'!$G$2:$L$100,Section1Program!$K$1,FALSE)</f>
        <v>#N/A</v>
      </c>
      <c r="F51" s="435" t="e">
        <f>VLOOKUP(F50,'Course List (program)'!$G$2:$L$100,Section1Program!$K$1,FALSE)</f>
        <v>#N/A</v>
      </c>
      <c r="G51" s="435" t="e">
        <f>VLOOKUP(G50,'Course List (program)'!$G$2:$L$100,Section1Program!$K$1,FALSE)</f>
        <v>#N/A</v>
      </c>
      <c r="H51" s="436" t="e">
        <f>VLOOKUP(H50,'Course List (program)'!$G$2:$L$100,Section1Program!$K$1,FALSE)</f>
        <v>#N/A</v>
      </c>
      <c r="I51" s="422"/>
      <c r="J51" s="423"/>
      <c r="K51" s="435" t="e">
        <f>VLOOKUP(K50,'Course List (program)'!$G$2:$L$100,Section1Program!$K$1,FALSE)</f>
        <v>#N/A</v>
      </c>
      <c r="L51" s="435" t="e">
        <f>VLOOKUP(L50,'Course List (program)'!$G$2:$L$100,Section1Program!$K$1,FALSE)</f>
        <v>#N/A</v>
      </c>
      <c r="M51" s="435" t="e">
        <f>VLOOKUP(M50,'Course List (program)'!$G$2:$L$100,Section1Program!$K$1,FALSE)</f>
        <v>#N/A</v>
      </c>
      <c r="N51" s="435" t="str">
        <f>VLOOKUP(N50,'Course List (program)'!$G$2:$L$100,Section1Program!$K$1,FALSE)</f>
        <v>Öğr. Gör. Erdal ÖZYURT</v>
      </c>
      <c r="O51" s="436" t="e">
        <f>VLOOKUP(O50,'Course List (program)'!$G$2:$L$100,Section1Program!$K$1,FALSE)</f>
        <v>#N/A</v>
      </c>
    </row>
    <row r="52" spans="1:15" ht="21.95" customHeight="1" x14ac:dyDescent="0.25">
      <c r="A52" s="1073"/>
      <c r="B52" s="45">
        <v>0.45833333333333331</v>
      </c>
      <c r="C52" s="5">
        <v>3</v>
      </c>
      <c r="D52" s="433">
        <f>Section3Draft!E53</f>
        <v>0</v>
      </c>
      <c r="E52" s="433">
        <f>Section3Draft!F53</f>
        <v>0</v>
      </c>
      <c r="F52" s="433">
        <f>Section3Draft!G53</f>
        <v>0</v>
      </c>
      <c r="G52" s="433">
        <f>Section3Draft!H53</f>
        <v>0</v>
      </c>
      <c r="H52" s="434">
        <f>Section3Draft!I53</f>
        <v>0</v>
      </c>
      <c r="I52" s="420">
        <v>0.45833333333333331</v>
      </c>
      <c r="J52" s="421">
        <v>3</v>
      </c>
      <c r="K52" s="433">
        <f>Section3Draft!L53</f>
        <v>0</v>
      </c>
      <c r="L52" s="433">
        <f>Section3Draft!M53</f>
        <v>0</v>
      </c>
      <c r="M52" s="433" t="str">
        <f>Section3Draft!N53</f>
        <v>ARCH 364.01</v>
      </c>
      <c r="N52" s="433" t="str">
        <f>Section3Draft!O53</f>
        <v>ARCH 352.13</v>
      </c>
      <c r="O52" s="434">
        <f>Section3Draft!P53</f>
        <v>0</v>
      </c>
    </row>
    <row r="53" spans="1:15" ht="21.95" customHeight="1" x14ac:dyDescent="0.2">
      <c r="A53" s="1073"/>
      <c r="B53" s="193"/>
      <c r="C53" s="194"/>
      <c r="D53" s="435" t="e">
        <f>VLOOKUP(D52,'Course List (program)'!$G$2:$L$100,Section1Program!$K$1,FALSE)</f>
        <v>#N/A</v>
      </c>
      <c r="E53" s="435" t="e">
        <f>VLOOKUP(E52,'Course List (program)'!$G$2:$L$100,Section1Program!$K$1,FALSE)</f>
        <v>#N/A</v>
      </c>
      <c r="F53" s="435" t="e">
        <f>VLOOKUP(F52,'Course List (program)'!$G$2:$L$100,Section1Program!$K$1,FALSE)</f>
        <v>#N/A</v>
      </c>
      <c r="G53" s="435" t="e">
        <f>VLOOKUP(G52,'Course List (program)'!$G$2:$L$100,Section1Program!$K$1,FALSE)</f>
        <v>#N/A</v>
      </c>
      <c r="H53" s="436" t="e">
        <f>VLOOKUP(H52,'Course List (program)'!$G$2:$L$100,Section1Program!$K$1,FALSE)</f>
        <v>#N/A</v>
      </c>
      <c r="I53" s="422"/>
      <c r="J53" s="423"/>
      <c r="K53" s="435" t="e">
        <f>VLOOKUP(K52,'Course List (program)'!$G$2:$L$100,Section1Program!$K$1,FALSE)</f>
        <v>#N/A</v>
      </c>
      <c r="L53" s="435" t="e">
        <f>VLOOKUP(L52,'Course List (program)'!$G$2:$L$100,Section1Program!$K$1,FALSE)</f>
        <v>#N/A</v>
      </c>
      <c r="M53" s="435" t="str">
        <f>VLOOKUP(M52,'Course List (program)'!$G$2:$L$100,Section1Program!$K$1,FALSE)</f>
        <v>Doç. Dr. Çiğdem POLATOĞLU</v>
      </c>
      <c r="N53" s="435" t="str">
        <f>VLOOKUP(N52,'Course List (program)'!$G$2:$L$100,Section1Program!$K$1,FALSE)</f>
        <v>Öğr. Gör. Erdal ÖZYURT</v>
      </c>
      <c r="O53" s="436" t="e">
        <f>VLOOKUP(O52,'Course List (program)'!$G$2:$L$100,Section1Program!$K$1,FALSE)</f>
        <v>#N/A</v>
      </c>
    </row>
    <row r="54" spans="1:15" ht="21.95" customHeight="1" x14ac:dyDescent="0.25">
      <c r="A54" s="1073"/>
      <c r="B54" s="45">
        <v>0.5</v>
      </c>
      <c r="C54" s="5">
        <v>4</v>
      </c>
      <c r="D54" s="433">
        <f>Section3Draft!E55</f>
        <v>0</v>
      </c>
      <c r="E54" s="433">
        <f>Section3Draft!F55</f>
        <v>0</v>
      </c>
      <c r="F54" s="433">
        <f>Section3Draft!G55</f>
        <v>0</v>
      </c>
      <c r="G54" s="433">
        <f>Section3Draft!H55</f>
        <v>0</v>
      </c>
      <c r="H54" s="434">
        <f>Section3Draft!I55</f>
        <v>0</v>
      </c>
      <c r="I54" s="420">
        <v>0.5</v>
      </c>
      <c r="J54" s="421">
        <v>4</v>
      </c>
      <c r="K54" s="433">
        <f>Section3Draft!L55</f>
        <v>0</v>
      </c>
      <c r="L54" s="433">
        <f>Section3Draft!M55</f>
        <v>0</v>
      </c>
      <c r="M54" s="433" t="str">
        <f>Section3Draft!N55</f>
        <v>ARCH 364.01</v>
      </c>
      <c r="N54" s="433" t="str">
        <f>Section3Draft!O55</f>
        <v>ARCH 352.13</v>
      </c>
      <c r="O54" s="434">
        <f>Section3Draft!P55</f>
        <v>0</v>
      </c>
    </row>
    <row r="55" spans="1:15" ht="21.95" customHeight="1" x14ac:dyDescent="0.2">
      <c r="A55" s="1073"/>
      <c r="B55" s="193"/>
      <c r="C55" s="194"/>
      <c r="D55" s="435" t="e">
        <f>VLOOKUP(D54,'Course List (program)'!$G$2:$L$100,Section1Program!$K$1,FALSE)</f>
        <v>#N/A</v>
      </c>
      <c r="E55" s="435" t="e">
        <f>VLOOKUP(E54,'Course List (program)'!$G$2:$L$100,Section1Program!$K$1,FALSE)</f>
        <v>#N/A</v>
      </c>
      <c r="F55" s="435" t="e">
        <f>VLOOKUP(F54,'Course List (program)'!$G$2:$L$100,Section1Program!$K$1,FALSE)</f>
        <v>#N/A</v>
      </c>
      <c r="G55" s="435" t="e">
        <f>VLOOKUP(G54,'Course List (program)'!$G$2:$L$100,Section1Program!$K$1,FALSE)</f>
        <v>#N/A</v>
      </c>
      <c r="H55" s="436" t="e">
        <f>VLOOKUP(H54,'Course List (program)'!$G$2:$L$100,Section1Program!$K$1,FALSE)</f>
        <v>#N/A</v>
      </c>
      <c r="I55" s="422"/>
      <c r="J55" s="423"/>
      <c r="K55" s="435" t="e">
        <f>VLOOKUP(K54,'Course List (program)'!$G$2:$L$100,Section1Program!$K$1,FALSE)</f>
        <v>#N/A</v>
      </c>
      <c r="L55" s="435" t="e">
        <f>VLOOKUP(L54,'Course List (program)'!$G$2:$L$100,Section1Program!$K$1,FALSE)</f>
        <v>#N/A</v>
      </c>
      <c r="M55" s="435" t="str">
        <f>VLOOKUP(M54,'Course List (program)'!$G$2:$L$100,Section1Program!$K$1,FALSE)</f>
        <v>Doç. Dr. Çiğdem POLATOĞLU</v>
      </c>
      <c r="N55" s="435" t="str">
        <f>VLOOKUP(N54,'Course List (program)'!$G$2:$L$100,Section1Program!$K$1,FALSE)</f>
        <v>Öğr. Gör. Erdal ÖZYURT</v>
      </c>
      <c r="O55" s="436" t="e">
        <f>VLOOKUP(O54,'Course List (program)'!$G$2:$L$100,Section1Program!$K$1,FALSE)</f>
        <v>#N/A</v>
      </c>
    </row>
    <row r="56" spans="1:15" ht="21.95" customHeight="1" x14ac:dyDescent="0.25">
      <c r="A56" s="1073"/>
      <c r="B56" s="197">
        <v>0.54166666666666663</v>
      </c>
      <c r="C56" s="198">
        <v>5</v>
      </c>
      <c r="D56" s="433">
        <f>Section3Draft!E57</f>
        <v>0</v>
      </c>
      <c r="E56" s="433">
        <f>Section3Draft!F57</f>
        <v>0</v>
      </c>
      <c r="F56" s="433">
        <f>Section3Draft!G57</f>
        <v>0</v>
      </c>
      <c r="G56" s="433">
        <f>Section3Draft!H57</f>
        <v>0</v>
      </c>
      <c r="H56" s="434">
        <f>Section3Draft!I57</f>
        <v>0</v>
      </c>
      <c r="I56" s="424">
        <v>0.54166666666666663</v>
      </c>
      <c r="J56" s="425">
        <v>5</v>
      </c>
      <c r="K56" s="433">
        <f>Section3Draft!L57</f>
        <v>0</v>
      </c>
      <c r="L56" s="433">
        <f>Section3Draft!M57</f>
        <v>0</v>
      </c>
      <c r="M56" s="433" t="str">
        <f>Section3Draft!N57</f>
        <v>ARCH 364.01</v>
      </c>
      <c r="N56" s="433">
        <f>Section3Draft!O57</f>
        <v>0</v>
      </c>
      <c r="O56" s="434">
        <f>Section3Draft!P57</f>
        <v>0</v>
      </c>
    </row>
    <row r="57" spans="1:15" ht="21.95" customHeight="1" x14ac:dyDescent="0.2">
      <c r="A57" s="1073"/>
      <c r="B57" s="193"/>
      <c r="C57" s="194"/>
      <c r="D57" s="435" t="e">
        <f>VLOOKUP(D56,'Course List (program)'!$G$2:$L$100,Section1Program!$K$1,FALSE)</f>
        <v>#N/A</v>
      </c>
      <c r="E57" s="435" t="e">
        <f>VLOOKUP(E56,'Course List (program)'!$G$2:$L$100,Section1Program!$K$1,FALSE)</f>
        <v>#N/A</v>
      </c>
      <c r="F57" s="435" t="e">
        <f>VLOOKUP(F56,'Course List (program)'!$G$2:$L$100,Section1Program!$K$1,FALSE)</f>
        <v>#N/A</v>
      </c>
      <c r="G57" s="435" t="e">
        <f>VLOOKUP(G56,'Course List (program)'!$G$2:$L$100,Section1Program!$K$1,FALSE)</f>
        <v>#N/A</v>
      </c>
      <c r="H57" s="436" t="e">
        <f>VLOOKUP(H56,'Course List (program)'!$G$2:$L$100,Section1Program!$K$1,FALSE)</f>
        <v>#N/A</v>
      </c>
      <c r="I57" s="422"/>
      <c r="J57" s="423"/>
      <c r="K57" s="435" t="e">
        <f>VLOOKUP(K56,'Course List (program)'!$G$2:$L$100,Section1Program!$K$1,FALSE)</f>
        <v>#N/A</v>
      </c>
      <c r="L57" s="435" t="e">
        <f>VLOOKUP(L56,'Course List (program)'!$G$2:$L$100,Section1Program!$K$1,FALSE)</f>
        <v>#N/A</v>
      </c>
      <c r="M57" s="435" t="str">
        <f>VLOOKUP(M56,'Course List (program)'!$G$2:$L$100,Section1Program!$K$1,FALSE)</f>
        <v>Doç. Dr. Çiğdem POLATOĞLU</v>
      </c>
      <c r="N57" s="435" t="e">
        <f>VLOOKUP(N56,'Course List (program)'!$G$2:$L$100,Section1Program!$K$1,FALSE)</f>
        <v>#N/A</v>
      </c>
      <c r="O57" s="436" t="e">
        <f>VLOOKUP(O56,'Course List (program)'!$G$2:$L$100,Section1Program!$K$1,FALSE)</f>
        <v>#N/A</v>
      </c>
    </row>
    <row r="58" spans="1:15" ht="21.95" customHeight="1" x14ac:dyDescent="0.25">
      <c r="A58" s="1073"/>
      <c r="B58" s="45">
        <v>0.58333333333333337</v>
      </c>
      <c r="C58" s="5">
        <v>6</v>
      </c>
      <c r="D58" s="433">
        <f>Section3Draft!E59</f>
        <v>0</v>
      </c>
      <c r="E58" s="433">
        <f>Section3Draft!F59</f>
        <v>0</v>
      </c>
      <c r="F58" s="433">
        <f>Section3Draft!G59</f>
        <v>0</v>
      </c>
      <c r="G58" s="433">
        <f>Section3Draft!H59</f>
        <v>0</v>
      </c>
      <c r="H58" s="434">
        <f>Section3Draft!I59</f>
        <v>0</v>
      </c>
      <c r="I58" s="420">
        <v>0.58333333333333337</v>
      </c>
      <c r="J58" s="421">
        <v>6</v>
      </c>
      <c r="K58" s="433">
        <f>Section3Draft!L59</f>
        <v>0</v>
      </c>
      <c r="L58" s="433">
        <f>Section3Draft!M59</f>
        <v>0</v>
      </c>
      <c r="M58" s="433">
        <f>Section3Draft!N59</f>
        <v>0</v>
      </c>
      <c r="N58" s="433" t="str">
        <f>Section3Draft!O59</f>
        <v>ARCH 352.13</v>
      </c>
      <c r="O58" s="434">
        <f>Section3Draft!P59</f>
        <v>0</v>
      </c>
    </row>
    <row r="59" spans="1:15" ht="21.95" customHeight="1" x14ac:dyDescent="0.2">
      <c r="A59" s="1073"/>
      <c r="B59" s="193"/>
      <c r="C59" s="194"/>
      <c r="D59" s="435" t="e">
        <f>VLOOKUP(D58,'Course List (program)'!$G$2:$L$100,Section1Program!$K$1,FALSE)</f>
        <v>#N/A</v>
      </c>
      <c r="E59" s="435" t="e">
        <f>VLOOKUP(E58,'Course List (program)'!$G$2:$L$100,Section1Program!$K$1,FALSE)</f>
        <v>#N/A</v>
      </c>
      <c r="F59" s="435" t="e">
        <f>VLOOKUP(F58,'Course List (program)'!$G$2:$L$100,Section1Program!$K$1,FALSE)</f>
        <v>#N/A</v>
      </c>
      <c r="G59" s="435" t="e">
        <f>VLOOKUP(G58,'Course List (program)'!$G$2:$L$100,Section1Program!$K$1,FALSE)</f>
        <v>#N/A</v>
      </c>
      <c r="H59" s="436" t="e">
        <f>VLOOKUP(H58,'Course List (program)'!$G$2:$L$100,Section1Program!$K$1,FALSE)</f>
        <v>#N/A</v>
      </c>
      <c r="I59" s="422"/>
      <c r="J59" s="423"/>
      <c r="K59" s="435" t="e">
        <f>VLOOKUP(K58,'Course List (program)'!$G$2:$L$100,Section1Program!$K$1,FALSE)</f>
        <v>#N/A</v>
      </c>
      <c r="L59" s="435" t="e">
        <f>VLOOKUP(L58,'Course List (program)'!$G$2:$L$100,Section1Program!$K$1,FALSE)</f>
        <v>#N/A</v>
      </c>
      <c r="M59" s="435" t="e">
        <f>VLOOKUP(M58,'Course List (program)'!$G$2:$L$100,Section1Program!$K$1,FALSE)</f>
        <v>#N/A</v>
      </c>
      <c r="N59" s="435" t="str">
        <f>VLOOKUP(N58,'Course List (program)'!$G$2:$L$100,Section1Program!$K$1,FALSE)</f>
        <v>Öğr. Gör. Erdal ÖZYURT</v>
      </c>
      <c r="O59" s="436" t="e">
        <f>VLOOKUP(O58,'Course List (program)'!$G$2:$L$100,Section1Program!$K$1,FALSE)</f>
        <v>#N/A</v>
      </c>
    </row>
    <row r="60" spans="1:15" ht="21.95" customHeight="1" x14ac:dyDescent="0.25">
      <c r="A60" s="1073"/>
      <c r="B60" s="45">
        <v>0.625</v>
      </c>
      <c r="C60" s="5">
        <v>7</v>
      </c>
      <c r="D60" s="433">
        <f>Section3Draft!E61</f>
        <v>0</v>
      </c>
      <c r="E60" s="433">
        <f>Section3Draft!F61</f>
        <v>0</v>
      </c>
      <c r="F60" s="433">
        <f>Section3Draft!G61</f>
        <v>0</v>
      </c>
      <c r="G60" s="433">
        <f>Section3Draft!H61</f>
        <v>0</v>
      </c>
      <c r="H60" s="434">
        <f>Section3Draft!I61</f>
        <v>0</v>
      </c>
      <c r="I60" s="420">
        <v>0.625</v>
      </c>
      <c r="J60" s="421">
        <v>7</v>
      </c>
      <c r="K60" s="433">
        <f>Section3Draft!L61</f>
        <v>0</v>
      </c>
      <c r="L60" s="433">
        <f>Section3Draft!M61</f>
        <v>0</v>
      </c>
      <c r="M60" s="433">
        <f>Section3Draft!N61</f>
        <v>0</v>
      </c>
      <c r="N60" s="433" t="str">
        <f>Section3Draft!O61</f>
        <v>ARCH 352.13</v>
      </c>
      <c r="O60" s="434">
        <f>Section3Draft!P61</f>
        <v>0</v>
      </c>
    </row>
    <row r="61" spans="1:15" ht="21.95" customHeight="1" x14ac:dyDescent="0.2">
      <c r="A61" s="1073"/>
      <c r="B61" s="193"/>
      <c r="C61" s="194"/>
      <c r="D61" s="435" t="e">
        <f>VLOOKUP(D60,'Course List (program)'!$G$2:$L$100,Section1Program!$K$1,FALSE)</f>
        <v>#N/A</v>
      </c>
      <c r="E61" s="435" t="e">
        <f>VLOOKUP(E60,'Course List (program)'!$G$2:$L$100,Section1Program!$K$1,FALSE)</f>
        <v>#N/A</v>
      </c>
      <c r="F61" s="435" t="e">
        <f>VLOOKUP(F60,'Course List (program)'!$G$2:$L$100,Section1Program!$K$1,FALSE)</f>
        <v>#N/A</v>
      </c>
      <c r="G61" s="435" t="e">
        <f>VLOOKUP(G60,'Course List (program)'!$G$2:$L$100,Section1Program!$K$1,FALSE)</f>
        <v>#N/A</v>
      </c>
      <c r="H61" s="436" t="e">
        <f>VLOOKUP(H60,'Course List (program)'!$G$2:$L$100,Section1Program!$K$1,FALSE)</f>
        <v>#N/A</v>
      </c>
      <c r="I61" s="422"/>
      <c r="J61" s="423"/>
      <c r="K61" s="435" t="e">
        <f>VLOOKUP(K60,'Course List (program)'!$G$2:$L$100,Section1Program!$K$1,FALSE)</f>
        <v>#N/A</v>
      </c>
      <c r="L61" s="435" t="e">
        <f>VLOOKUP(L60,'Course List (program)'!$G$2:$L$100,Section1Program!$K$1,FALSE)</f>
        <v>#N/A</v>
      </c>
      <c r="M61" s="435" t="e">
        <f>VLOOKUP(M60,'Course List (program)'!$G$2:$L$100,Section1Program!$K$1,FALSE)</f>
        <v>#N/A</v>
      </c>
      <c r="N61" s="435" t="str">
        <f>VLOOKUP(N60,'Course List (program)'!$G$2:$L$100,Section1Program!$K$1,FALSE)</f>
        <v>Öğr. Gör. Erdal ÖZYURT</v>
      </c>
      <c r="O61" s="436" t="e">
        <f>VLOOKUP(O60,'Course List (program)'!$G$2:$L$100,Section1Program!$K$1,FALSE)</f>
        <v>#N/A</v>
      </c>
    </row>
    <row r="62" spans="1:15" ht="21.95" customHeight="1" x14ac:dyDescent="0.25">
      <c r="A62" s="1073"/>
      <c r="B62" s="45">
        <v>0.66666666666666663</v>
      </c>
      <c r="C62" s="5">
        <v>8</v>
      </c>
      <c r="D62" s="433">
        <f>Section3Draft!E63</f>
        <v>0</v>
      </c>
      <c r="E62" s="433">
        <f>Section3Draft!F63</f>
        <v>0</v>
      </c>
      <c r="F62" s="433">
        <f>Section3Draft!G63</f>
        <v>0</v>
      </c>
      <c r="G62" s="433">
        <f>Section3Draft!H63</f>
        <v>0</v>
      </c>
      <c r="H62" s="434">
        <f>Section3Draft!I63</f>
        <v>0</v>
      </c>
      <c r="I62" s="420">
        <v>0.66666666666666663</v>
      </c>
      <c r="J62" s="421">
        <v>8</v>
      </c>
      <c r="K62" s="433">
        <f>Section3Draft!L63</f>
        <v>0</v>
      </c>
      <c r="L62" s="433">
        <f>Section3Draft!M63</f>
        <v>0</v>
      </c>
      <c r="M62" s="433">
        <f>Section3Draft!N63</f>
        <v>0</v>
      </c>
      <c r="N62" s="433" t="str">
        <f>Section3Draft!O63</f>
        <v>ARCH 352.13</v>
      </c>
      <c r="O62" s="434">
        <f>Section3Draft!P63</f>
        <v>0</v>
      </c>
    </row>
    <row r="63" spans="1:15" ht="21.95" customHeight="1" x14ac:dyDescent="0.2">
      <c r="A63" s="1073"/>
      <c r="B63" s="193"/>
      <c r="C63" s="194"/>
      <c r="D63" s="435" t="e">
        <f>VLOOKUP(D62,'Course List (program)'!$G$2:$L$100,Section1Program!$K$1,FALSE)</f>
        <v>#N/A</v>
      </c>
      <c r="E63" s="435" t="e">
        <f>VLOOKUP(E62,'Course List (program)'!$G$2:$L$100,Section1Program!$K$1,FALSE)</f>
        <v>#N/A</v>
      </c>
      <c r="F63" s="435" t="e">
        <f>VLOOKUP(F62,'Course List (program)'!$G$2:$L$100,Section1Program!$K$1,FALSE)</f>
        <v>#N/A</v>
      </c>
      <c r="G63" s="435" t="e">
        <f>VLOOKUP(G62,'Course List (program)'!$G$2:$L$100,Section1Program!$K$1,FALSE)</f>
        <v>#N/A</v>
      </c>
      <c r="H63" s="436" t="e">
        <f>VLOOKUP(H62,'Course List (program)'!$G$2:$L$100,Section1Program!$K$1,FALSE)</f>
        <v>#N/A</v>
      </c>
      <c r="I63" s="422"/>
      <c r="J63" s="423"/>
      <c r="K63" s="435" t="e">
        <f>VLOOKUP(K62,'Course List (program)'!$G$2:$L$100,Section1Program!$K$1,FALSE)</f>
        <v>#N/A</v>
      </c>
      <c r="L63" s="435" t="e">
        <f>VLOOKUP(L62,'Course List (program)'!$G$2:$L$100,Section1Program!$K$1,FALSE)</f>
        <v>#N/A</v>
      </c>
      <c r="M63" s="435" t="e">
        <f>VLOOKUP(M62,'Course List (program)'!$G$2:$L$100,Section1Program!$K$1,FALSE)</f>
        <v>#N/A</v>
      </c>
      <c r="N63" s="435" t="str">
        <f>VLOOKUP(N62,'Course List (program)'!$G$2:$L$100,Section1Program!$K$1,FALSE)</f>
        <v>Öğr. Gör. Erdal ÖZYURT</v>
      </c>
      <c r="O63" s="436" t="e">
        <f>VLOOKUP(O62,'Course List (program)'!$G$2:$L$100,Section1Program!$K$1,FALSE)</f>
        <v>#N/A</v>
      </c>
    </row>
    <row r="64" spans="1:15" ht="21.95" customHeight="1" x14ac:dyDescent="0.25">
      <c r="A64" s="1073"/>
      <c r="B64" s="45">
        <v>0.70833333333333337</v>
      </c>
      <c r="C64" s="5">
        <v>9</v>
      </c>
      <c r="D64" s="433">
        <f>Section3Draft!E65</f>
        <v>0</v>
      </c>
      <c r="E64" s="433">
        <f>Section3Draft!F65</f>
        <v>0</v>
      </c>
      <c r="F64" s="433">
        <f>Section3Draft!G65</f>
        <v>0</v>
      </c>
      <c r="G64" s="433">
        <f>Section3Draft!H65</f>
        <v>0</v>
      </c>
      <c r="H64" s="434">
        <f>Section3Draft!I65</f>
        <v>0</v>
      </c>
      <c r="I64" s="420">
        <v>0.70833333333333337</v>
      </c>
      <c r="J64" s="421">
        <v>9</v>
      </c>
      <c r="K64" s="433">
        <f>Section3Draft!L65</f>
        <v>0</v>
      </c>
      <c r="L64" s="433">
        <f>Section3Draft!M65</f>
        <v>0</v>
      </c>
      <c r="M64" s="433">
        <f>Section3Draft!N65</f>
        <v>0</v>
      </c>
      <c r="N64" s="433" t="str">
        <f>Section3Draft!O65</f>
        <v>ARCH 352.13</v>
      </c>
      <c r="O64" s="434">
        <f>Section3Draft!P65</f>
        <v>0</v>
      </c>
    </row>
    <row r="65" spans="1:15" ht="21.95" customHeight="1" x14ac:dyDescent="0.2">
      <c r="A65" s="1073"/>
      <c r="B65" s="193"/>
      <c r="C65" s="194"/>
      <c r="D65" s="435" t="e">
        <f>VLOOKUP(D64,'Course List (program)'!$G$2:$L$100,Section1Program!$K$1,FALSE)</f>
        <v>#N/A</v>
      </c>
      <c r="E65" s="435" t="e">
        <f>VLOOKUP(E64,'Course List (program)'!$G$2:$L$100,Section1Program!$K$1,FALSE)</f>
        <v>#N/A</v>
      </c>
      <c r="F65" s="435" t="e">
        <f>VLOOKUP(F64,'Course List (program)'!$G$2:$L$100,Section1Program!$K$1,FALSE)</f>
        <v>#N/A</v>
      </c>
      <c r="G65" s="435" t="e">
        <f>VLOOKUP(G64,'Course List (program)'!$G$2:$L$100,Section1Program!$K$1,FALSE)</f>
        <v>#N/A</v>
      </c>
      <c r="H65" s="436" t="e">
        <f>VLOOKUP(H64,'Course List (program)'!$G$2:$L$100,Section1Program!$K$1,FALSE)</f>
        <v>#N/A</v>
      </c>
      <c r="I65" s="422"/>
      <c r="J65" s="423"/>
      <c r="K65" s="435" t="e">
        <f>VLOOKUP(K64,'Course List (program)'!$G$2:$L$100,Section1Program!$K$1,FALSE)</f>
        <v>#N/A</v>
      </c>
      <c r="L65" s="435" t="e">
        <f>VLOOKUP(L64,'Course List (program)'!$G$2:$L$100,Section1Program!$K$1,FALSE)</f>
        <v>#N/A</v>
      </c>
      <c r="M65" s="435" t="e">
        <f>VLOOKUP(M64,'Course List (program)'!$G$2:$L$100,Section1Program!$K$1,FALSE)</f>
        <v>#N/A</v>
      </c>
      <c r="N65" s="435" t="str">
        <f>VLOOKUP(N64,'Course List (program)'!$G$2:$L$100,Section1Program!$K$1,FALSE)</f>
        <v>Öğr. Gör. Erdal ÖZYURT</v>
      </c>
      <c r="O65" s="436" t="e">
        <f>VLOOKUP(O64,'Course List (program)'!$G$2:$L$100,Section1Program!$K$1,FALSE)</f>
        <v>#N/A</v>
      </c>
    </row>
    <row r="66" spans="1:15" ht="21.95" customHeight="1" x14ac:dyDescent="0.25">
      <c r="A66" s="1073"/>
      <c r="B66" s="197">
        <v>0.75</v>
      </c>
      <c r="C66" s="198">
        <v>10</v>
      </c>
      <c r="D66" s="433">
        <f>Section3Draft!E67</f>
        <v>0</v>
      </c>
      <c r="E66" s="433">
        <f>Section3Draft!F67</f>
        <v>0</v>
      </c>
      <c r="F66" s="433">
        <f>Section3Draft!G67</f>
        <v>0</v>
      </c>
      <c r="G66" s="433">
        <f>Section3Draft!H67</f>
        <v>0</v>
      </c>
      <c r="H66" s="434">
        <f>Section3Draft!I67</f>
        <v>0</v>
      </c>
      <c r="I66" s="424">
        <v>0.75</v>
      </c>
      <c r="J66" s="425">
        <v>10</v>
      </c>
      <c r="K66" s="433">
        <f>Section3Draft!L67</f>
        <v>0</v>
      </c>
      <c r="L66" s="433">
        <f>Section3Draft!M67</f>
        <v>0</v>
      </c>
      <c r="M66" s="433">
        <f>Section3Draft!N67</f>
        <v>0</v>
      </c>
      <c r="N66" s="433">
        <f>Section3Draft!O67</f>
        <v>0</v>
      </c>
      <c r="O66" s="434">
        <f>Section3Draft!P67</f>
        <v>0</v>
      </c>
    </row>
    <row r="67" spans="1:15" ht="21.95" customHeight="1" thickBot="1" x14ac:dyDescent="0.25">
      <c r="A67" s="1073"/>
      <c r="B67" s="195"/>
      <c r="C67" s="196"/>
      <c r="D67" s="437" t="e">
        <f>VLOOKUP(D66,'Course List (program)'!$G$2:$L$100,Section1Program!$K$1,FALSE)</f>
        <v>#N/A</v>
      </c>
      <c r="E67" s="437" t="e">
        <f>VLOOKUP(E66,'Course List (program)'!$G$2:$L$100,Section1Program!$K$1,FALSE)</f>
        <v>#N/A</v>
      </c>
      <c r="F67" s="437" t="e">
        <f>VLOOKUP(F66,'Course List (program)'!$G$2:$L$100,Section1Program!$K$1,FALSE)</f>
        <v>#N/A</v>
      </c>
      <c r="G67" s="437" t="e">
        <f>VLOOKUP(G66,'Course List (program)'!$G$2:$L$100,Section1Program!$K$1,FALSE)</f>
        <v>#N/A</v>
      </c>
      <c r="H67" s="438" t="e">
        <f>VLOOKUP(H66,'Course List (program)'!$G$2:$L$100,Section1Program!$K$1,FALSE)</f>
        <v>#N/A</v>
      </c>
      <c r="I67" s="426"/>
      <c r="J67" s="427"/>
      <c r="K67" s="437" t="e">
        <f>VLOOKUP(K66,'Course List (program)'!$G$2:$L$100,Section1Program!$K$1,FALSE)</f>
        <v>#N/A</v>
      </c>
      <c r="L67" s="437" t="e">
        <f>VLOOKUP(L66,'Course List (program)'!$G$2:$L$100,Section1Program!$K$1,FALSE)</f>
        <v>#N/A</v>
      </c>
      <c r="M67" s="437" t="e">
        <f>VLOOKUP(M66,'Course List (program)'!$G$2:$L$100,Section1Program!$K$1,FALSE)</f>
        <v>#N/A</v>
      </c>
      <c r="N67" s="437" t="e">
        <f>VLOOKUP(N66,'Course List (program)'!$G$2:$L$100,Section1Program!$K$1,FALSE)</f>
        <v>#N/A</v>
      </c>
      <c r="O67" s="438" t="e">
        <f>VLOOKUP(O66,'Course List (program)'!$G$2:$L$100,Section1Program!$K$1,FALSE)</f>
        <v>#N/A</v>
      </c>
    </row>
    <row r="68" spans="1:15" ht="21.95" customHeight="1" x14ac:dyDescent="0.2">
      <c r="A68" s="1073"/>
      <c r="B68" s="1077" t="s">
        <v>67</v>
      </c>
      <c r="C68" s="1078"/>
      <c r="D68" s="428" t="s">
        <v>148</v>
      </c>
      <c r="E68" s="428" t="s">
        <v>149</v>
      </c>
      <c r="F68" s="428" t="s">
        <v>150</v>
      </c>
      <c r="G68" s="428" t="s">
        <v>151</v>
      </c>
      <c r="H68" s="429" t="s">
        <v>152</v>
      </c>
      <c r="I68" s="1081" t="s">
        <v>43</v>
      </c>
      <c r="J68" s="1082"/>
      <c r="K68" s="428" t="s">
        <v>148</v>
      </c>
      <c r="L68" s="428" t="s">
        <v>149</v>
      </c>
      <c r="M68" s="428" t="s">
        <v>150</v>
      </c>
      <c r="N68" s="428" t="s">
        <v>151</v>
      </c>
      <c r="O68" s="429" t="s">
        <v>152</v>
      </c>
    </row>
    <row r="69" spans="1:15" ht="21.95" customHeight="1" x14ac:dyDescent="0.2">
      <c r="A69" s="1073"/>
      <c r="B69" s="1079"/>
      <c r="C69" s="1080"/>
      <c r="D69" s="430">
        <v>1</v>
      </c>
      <c r="E69" s="430">
        <v>2</v>
      </c>
      <c r="F69" s="430">
        <v>3</v>
      </c>
      <c r="G69" s="430">
        <v>4</v>
      </c>
      <c r="H69" s="431">
        <v>5</v>
      </c>
      <c r="I69" s="1083"/>
      <c r="J69" s="1084"/>
      <c r="K69" s="430">
        <v>1</v>
      </c>
      <c r="L69" s="430">
        <v>2</v>
      </c>
      <c r="M69" s="430">
        <v>3</v>
      </c>
      <c r="N69" s="430">
        <v>4</v>
      </c>
      <c r="O69" s="431">
        <v>5</v>
      </c>
    </row>
    <row r="70" spans="1:15" ht="21.95" customHeight="1" x14ac:dyDescent="0.25">
      <c r="A70" s="1073"/>
      <c r="B70" s="45">
        <v>0.375</v>
      </c>
      <c r="C70" s="5">
        <v>1</v>
      </c>
      <c r="D70" s="433">
        <f>Section3Draft!E71</f>
        <v>0</v>
      </c>
      <c r="E70" s="433">
        <f>Section3Draft!F71</f>
        <v>0</v>
      </c>
      <c r="F70" s="433">
        <f>Section3Draft!G71</f>
        <v>0</v>
      </c>
      <c r="G70" s="433">
        <f>Section3Draft!H71</f>
        <v>0</v>
      </c>
      <c r="H70" s="434">
        <f>Section3Draft!I71</f>
        <v>0</v>
      </c>
      <c r="I70" s="420">
        <v>0.375</v>
      </c>
      <c r="J70" s="421">
        <v>1</v>
      </c>
      <c r="K70" s="433" t="str">
        <f>Section3Draft!L71</f>
        <v>ARCH 492.13</v>
      </c>
      <c r="L70" s="433">
        <f>Section3Draft!M71</f>
        <v>0</v>
      </c>
      <c r="M70" s="433">
        <f>Section3Draft!N71</f>
        <v>0</v>
      </c>
      <c r="N70" s="433">
        <f>Section3Draft!O71</f>
        <v>0</v>
      </c>
      <c r="O70" s="434">
        <f>Section3Draft!P71</f>
        <v>0</v>
      </c>
    </row>
    <row r="71" spans="1:15" ht="21.95" customHeight="1" x14ac:dyDescent="0.2">
      <c r="A71" s="1073"/>
      <c r="B71" s="193"/>
      <c r="C71" s="194"/>
      <c r="D71" s="435" t="e">
        <f>VLOOKUP(D70,'Course List (program)'!$G$2:$L$100,Section1Program!$K$1,FALSE)</f>
        <v>#N/A</v>
      </c>
      <c r="E71" s="435" t="e">
        <f>VLOOKUP(E70,'Course List (program)'!$G$2:$L$100,Section1Program!$K$1,FALSE)</f>
        <v>#N/A</v>
      </c>
      <c r="F71" s="435" t="e">
        <f>VLOOKUP(F70,'Course List (program)'!$G$2:$L$100,Section1Program!$K$1,FALSE)</f>
        <v>#N/A</v>
      </c>
      <c r="G71" s="435" t="e">
        <f>VLOOKUP(G70,'Course List (program)'!$G$2:$L$100,Section1Program!$K$1,FALSE)</f>
        <v>#N/A</v>
      </c>
      <c r="H71" s="436" t="e">
        <f>VLOOKUP(H70,'Course List (program)'!$G$2:$L$100,Section1Program!$K$1,FALSE)</f>
        <v>#N/A</v>
      </c>
      <c r="I71" s="422"/>
      <c r="J71" s="423"/>
      <c r="K71" s="435" t="str">
        <f>VLOOKUP(K70,'Course List (program)'!$G$2:$L$100,Section1Program!$K$1,FALSE)</f>
        <v>Öğr. Gör. Dr. Nihat GÜNDÜZ</v>
      </c>
      <c r="L71" s="435" t="e">
        <f>VLOOKUP(L70,'Course List (program)'!$G$2:$L$100,Section1Program!$K$1,FALSE)</f>
        <v>#N/A</v>
      </c>
      <c r="M71" s="435" t="e">
        <f>VLOOKUP(M70,'Course List (program)'!$G$2:$L$100,Section1Program!$K$1,FALSE)</f>
        <v>#N/A</v>
      </c>
      <c r="N71" s="435" t="e">
        <f>VLOOKUP(N70,'Course List (program)'!$G$2:$L$100,Section1Program!$K$1,FALSE)</f>
        <v>#N/A</v>
      </c>
      <c r="O71" s="436" t="e">
        <f>VLOOKUP(O70,'Course List (program)'!$G$2:$L$100,Section1Program!$K$1,FALSE)</f>
        <v>#N/A</v>
      </c>
    </row>
    <row r="72" spans="1:15" ht="21.95" customHeight="1" x14ac:dyDescent="0.25">
      <c r="A72" s="1073"/>
      <c r="B72" s="45">
        <v>0.41666666666666669</v>
      </c>
      <c r="C72" s="5">
        <v>2</v>
      </c>
      <c r="D72" s="433">
        <f>Section3Draft!E73</f>
        <v>0</v>
      </c>
      <c r="E72" s="433">
        <f>Section3Draft!F73</f>
        <v>0</v>
      </c>
      <c r="F72" s="433">
        <f>Section3Draft!G73</f>
        <v>0</v>
      </c>
      <c r="G72" s="433">
        <f>Section3Draft!H73</f>
        <v>0</v>
      </c>
      <c r="H72" s="434">
        <f>Section3Draft!I73</f>
        <v>0</v>
      </c>
      <c r="I72" s="420">
        <v>0.41666666666666669</v>
      </c>
      <c r="J72" s="421">
        <v>2</v>
      </c>
      <c r="K72" s="433" t="str">
        <f>Section3Draft!L73</f>
        <v>ARCH 492.13</v>
      </c>
      <c r="L72" s="433">
        <f>Section3Draft!M73</f>
        <v>0</v>
      </c>
      <c r="M72" s="433">
        <f>Section3Draft!N73</f>
        <v>0</v>
      </c>
      <c r="N72" s="433">
        <f>Section3Draft!O73</f>
        <v>0</v>
      </c>
      <c r="O72" s="434">
        <f>Section3Draft!P73</f>
        <v>0</v>
      </c>
    </row>
    <row r="73" spans="1:15" ht="21.95" customHeight="1" x14ac:dyDescent="0.2">
      <c r="A73" s="1073"/>
      <c r="B73" s="193"/>
      <c r="C73" s="194"/>
      <c r="D73" s="435" t="e">
        <f>VLOOKUP(D72,'Course List (program)'!$G$2:$L$100,Section1Program!$K$1,FALSE)</f>
        <v>#N/A</v>
      </c>
      <c r="E73" s="435" t="e">
        <f>VLOOKUP(E72,'Course List (program)'!$G$2:$L$100,Section1Program!$K$1,FALSE)</f>
        <v>#N/A</v>
      </c>
      <c r="F73" s="435" t="e">
        <f>VLOOKUP(F72,'Course List (program)'!$G$2:$L$100,Section1Program!$K$1,FALSE)</f>
        <v>#N/A</v>
      </c>
      <c r="G73" s="435" t="e">
        <f>VLOOKUP(G72,'Course List (program)'!$G$2:$L$100,Section1Program!$K$1,FALSE)</f>
        <v>#N/A</v>
      </c>
      <c r="H73" s="436" t="e">
        <f>VLOOKUP(H72,'Course List (program)'!$G$2:$L$100,Section1Program!$K$1,FALSE)</f>
        <v>#N/A</v>
      </c>
      <c r="I73" s="422"/>
      <c r="J73" s="423"/>
      <c r="K73" s="435" t="str">
        <f>VLOOKUP(K72,'Course List (program)'!$G$2:$L$100,Section1Program!$K$1,FALSE)</f>
        <v>Öğr. Gör. Dr. Nihat GÜNDÜZ</v>
      </c>
      <c r="L73" s="435" t="e">
        <f>VLOOKUP(L72,'Course List (program)'!$G$2:$L$100,Section1Program!$K$1,FALSE)</f>
        <v>#N/A</v>
      </c>
      <c r="M73" s="435" t="e">
        <f>VLOOKUP(M72,'Course List (program)'!$G$2:$L$100,Section1Program!$K$1,FALSE)</f>
        <v>#N/A</v>
      </c>
      <c r="N73" s="435" t="e">
        <f>VLOOKUP(N72,'Course List (program)'!$G$2:$L$100,Section1Program!$K$1,FALSE)</f>
        <v>#N/A</v>
      </c>
      <c r="O73" s="436" t="e">
        <f>VLOOKUP(O72,'Course List (program)'!$G$2:$L$100,Section1Program!$K$1,FALSE)</f>
        <v>#N/A</v>
      </c>
    </row>
    <row r="74" spans="1:15" ht="21.95" customHeight="1" x14ac:dyDescent="0.25">
      <c r="A74" s="1073"/>
      <c r="B74" s="45">
        <v>0.45833333333333331</v>
      </c>
      <c r="C74" s="5">
        <v>3</v>
      </c>
      <c r="D74" s="433">
        <f>Section3Draft!E75</f>
        <v>0</v>
      </c>
      <c r="E74" s="433">
        <f>Section3Draft!F75</f>
        <v>0</v>
      </c>
      <c r="F74" s="433">
        <f>Section3Draft!G75</f>
        <v>0</v>
      </c>
      <c r="G74" s="433">
        <f>Section3Draft!H75</f>
        <v>0</v>
      </c>
      <c r="H74" s="434">
        <f>Section3Draft!I75</f>
        <v>0</v>
      </c>
      <c r="I74" s="420">
        <v>0.45833333333333331</v>
      </c>
      <c r="J74" s="421">
        <v>3</v>
      </c>
      <c r="K74" s="433" t="str">
        <f>Section3Draft!L75</f>
        <v>ARCH 492.13</v>
      </c>
      <c r="L74" s="433">
        <f>Section3Draft!M75</f>
        <v>0</v>
      </c>
      <c r="M74" s="433">
        <f>Section3Draft!N75</f>
        <v>0</v>
      </c>
      <c r="N74" s="433">
        <f>Section3Draft!O75</f>
        <v>0</v>
      </c>
      <c r="O74" s="434">
        <f>Section3Draft!P75</f>
        <v>0</v>
      </c>
    </row>
    <row r="75" spans="1:15" ht="21.95" customHeight="1" x14ac:dyDescent="0.2">
      <c r="A75" s="1073"/>
      <c r="B75" s="193"/>
      <c r="C75" s="194"/>
      <c r="D75" s="435" t="e">
        <f>VLOOKUP(D74,'Course List (program)'!$G$2:$L$100,Section1Program!$K$1,FALSE)</f>
        <v>#N/A</v>
      </c>
      <c r="E75" s="435" t="e">
        <f>VLOOKUP(E74,'Course List (program)'!$G$2:$L$100,Section1Program!$K$1,FALSE)</f>
        <v>#N/A</v>
      </c>
      <c r="F75" s="435" t="e">
        <f>VLOOKUP(F74,'Course List (program)'!$G$2:$L$100,Section1Program!$K$1,FALSE)</f>
        <v>#N/A</v>
      </c>
      <c r="G75" s="435" t="e">
        <f>VLOOKUP(G74,'Course List (program)'!$G$2:$L$100,Section1Program!$K$1,FALSE)</f>
        <v>#N/A</v>
      </c>
      <c r="H75" s="436" t="e">
        <f>VLOOKUP(H74,'Course List (program)'!$G$2:$L$100,Section1Program!$K$1,FALSE)</f>
        <v>#N/A</v>
      </c>
      <c r="I75" s="422"/>
      <c r="J75" s="423"/>
      <c r="K75" s="435" t="str">
        <f>VLOOKUP(K74,'Course List (program)'!$G$2:$L$100,Section1Program!$K$1,FALSE)</f>
        <v>Öğr. Gör. Dr. Nihat GÜNDÜZ</v>
      </c>
      <c r="L75" s="435" t="e">
        <f>VLOOKUP(L74,'Course List (program)'!$G$2:$L$100,Section1Program!$K$1,FALSE)</f>
        <v>#N/A</v>
      </c>
      <c r="M75" s="435" t="e">
        <f>VLOOKUP(M74,'Course List (program)'!$G$2:$L$100,Section1Program!$K$1,FALSE)</f>
        <v>#N/A</v>
      </c>
      <c r="N75" s="435" t="e">
        <f>VLOOKUP(N74,'Course List (program)'!$G$2:$L$100,Section1Program!$K$1,FALSE)</f>
        <v>#N/A</v>
      </c>
      <c r="O75" s="436" t="e">
        <f>VLOOKUP(O74,'Course List (program)'!$G$2:$L$100,Section1Program!$K$1,FALSE)</f>
        <v>#N/A</v>
      </c>
    </row>
    <row r="76" spans="1:15" ht="21.95" customHeight="1" x14ac:dyDescent="0.25">
      <c r="A76" s="1073"/>
      <c r="B76" s="45">
        <v>0.5</v>
      </c>
      <c r="C76" s="5">
        <v>4</v>
      </c>
      <c r="D76" s="433">
        <f>Section3Draft!E77</f>
        <v>0</v>
      </c>
      <c r="E76" s="433">
        <f>Section3Draft!F77</f>
        <v>0</v>
      </c>
      <c r="F76" s="433">
        <f>Section3Draft!G77</f>
        <v>0</v>
      </c>
      <c r="G76" s="433">
        <f>Section3Draft!H77</f>
        <v>0</v>
      </c>
      <c r="H76" s="434">
        <f>Section3Draft!I77</f>
        <v>0</v>
      </c>
      <c r="I76" s="420">
        <v>0.5</v>
      </c>
      <c r="J76" s="421">
        <v>4</v>
      </c>
      <c r="K76" s="433" t="str">
        <f>Section3Draft!L77</f>
        <v>ARCH 492.13</v>
      </c>
      <c r="L76" s="433">
        <f>Section3Draft!M77</f>
        <v>0</v>
      </c>
      <c r="M76" s="433">
        <f>Section3Draft!N77</f>
        <v>0</v>
      </c>
      <c r="N76" s="433">
        <f>Section3Draft!O77</f>
        <v>0</v>
      </c>
      <c r="O76" s="434">
        <f>Section3Draft!P77</f>
        <v>0</v>
      </c>
    </row>
    <row r="77" spans="1:15" ht="21.95" customHeight="1" x14ac:dyDescent="0.2">
      <c r="A77" s="1073"/>
      <c r="B77" s="193"/>
      <c r="C77" s="194"/>
      <c r="D77" s="435" t="e">
        <f>VLOOKUP(D76,'Course List (program)'!$G$2:$L$100,Section1Program!$K$1,FALSE)</f>
        <v>#N/A</v>
      </c>
      <c r="E77" s="435" t="e">
        <f>VLOOKUP(E76,'Course List (program)'!$G$2:$L$100,Section1Program!$K$1,FALSE)</f>
        <v>#N/A</v>
      </c>
      <c r="F77" s="435" t="e">
        <f>VLOOKUP(F76,'Course List (program)'!$G$2:$L$100,Section1Program!$K$1,FALSE)</f>
        <v>#N/A</v>
      </c>
      <c r="G77" s="435" t="e">
        <f>VLOOKUP(G76,'Course List (program)'!$G$2:$L$100,Section1Program!$K$1,FALSE)</f>
        <v>#N/A</v>
      </c>
      <c r="H77" s="436" t="e">
        <f>VLOOKUP(H76,'Course List (program)'!$G$2:$L$100,Section1Program!$K$1,FALSE)</f>
        <v>#N/A</v>
      </c>
      <c r="I77" s="422"/>
      <c r="J77" s="423"/>
      <c r="K77" s="435" t="str">
        <f>VLOOKUP(K76,'Course List (program)'!$G$2:$L$100,Section1Program!$K$1,FALSE)</f>
        <v>Öğr. Gör. Dr. Nihat GÜNDÜZ</v>
      </c>
      <c r="L77" s="435" t="e">
        <f>VLOOKUP(L76,'Course List (program)'!$G$2:$L$100,Section1Program!$K$1,FALSE)</f>
        <v>#N/A</v>
      </c>
      <c r="M77" s="435" t="e">
        <f>VLOOKUP(M76,'Course List (program)'!$G$2:$L$100,Section1Program!$K$1,FALSE)</f>
        <v>#N/A</v>
      </c>
      <c r="N77" s="435" t="e">
        <f>VLOOKUP(N76,'Course List (program)'!$G$2:$L$100,Section1Program!$K$1,FALSE)</f>
        <v>#N/A</v>
      </c>
      <c r="O77" s="436" t="e">
        <f>VLOOKUP(O76,'Course List (program)'!$G$2:$L$100,Section1Program!$K$1,FALSE)</f>
        <v>#N/A</v>
      </c>
    </row>
    <row r="78" spans="1:15" ht="21.95" customHeight="1" x14ac:dyDescent="0.25">
      <c r="A78" s="1073"/>
      <c r="B78" s="197">
        <v>0.54166666666666663</v>
      </c>
      <c r="C78" s="198">
        <v>5</v>
      </c>
      <c r="D78" s="433">
        <f>Section3Draft!E79</f>
        <v>0</v>
      </c>
      <c r="E78" s="433">
        <f>Section3Draft!F79</f>
        <v>0</v>
      </c>
      <c r="F78" s="433">
        <f>Section3Draft!G79</f>
        <v>0</v>
      </c>
      <c r="G78" s="433">
        <f>Section3Draft!H79</f>
        <v>0</v>
      </c>
      <c r="H78" s="434">
        <f>Section3Draft!I79</f>
        <v>0</v>
      </c>
      <c r="I78" s="424">
        <v>0.54166666666666663</v>
      </c>
      <c r="J78" s="425">
        <v>5</v>
      </c>
      <c r="K78" s="433">
        <f>Section3Draft!L79</f>
        <v>0</v>
      </c>
      <c r="L78" s="433">
        <f>Section3Draft!M79</f>
        <v>0</v>
      </c>
      <c r="M78" s="433">
        <f>Section3Draft!N79</f>
        <v>0</v>
      </c>
      <c r="N78" s="433">
        <f>Section3Draft!O79</f>
        <v>0</v>
      </c>
      <c r="O78" s="434">
        <f>Section3Draft!P79</f>
        <v>0</v>
      </c>
    </row>
    <row r="79" spans="1:15" ht="21.95" customHeight="1" x14ac:dyDescent="0.2">
      <c r="A79" s="1073"/>
      <c r="B79" s="193"/>
      <c r="C79" s="194"/>
      <c r="D79" s="435" t="e">
        <f>VLOOKUP(D78,'Course List (program)'!$G$2:$L$100,Section1Program!$K$1,FALSE)</f>
        <v>#N/A</v>
      </c>
      <c r="E79" s="435" t="e">
        <f>VLOOKUP(E78,'Course List (program)'!$G$2:$L$100,Section1Program!$K$1,FALSE)</f>
        <v>#N/A</v>
      </c>
      <c r="F79" s="435" t="e">
        <f>VLOOKUP(F78,'Course List (program)'!$G$2:$L$100,Section1Program!$K$1,FALSE)</f>
        <v>#N/A</v>
      </c>
      <c r="G79" s="435" t="e">
        <f>VLOOKUP(G78,'Course List (program)'!$G$2:$L$100,Section1Program!$K$1,FALSE)</f>
        <v>#N/A</v>
      </c>
      <c r="H79" s="436" t="e">
        <f>VLOOKUP(H78,'Course List (program)'!$G$2:$L$100,Section1Program!$K$1,FALSE)</f>
        <v>#N/A</v>
      </c>
      <c r="I79" s="422"/>
      <c r="J79" s="423"/>
      <c r="K79" s="435" t="e">
        <f>VLOOKUP(K78,'Course List (program)'!$G$2:$L$100,Section1Program!$K$1,FALSE)</f>
        <v>#N/A</v>
      </c>
      <c r="L79" s="435" t="e">
        <f>VLOOKUP(L78,'Course List (program)'!$G$2:$L$100,Section1Program!$K$1,FALSE)</f>
        <v>#N/A</v>
      </c>
      <c r="M79" s="435" t="e">
        <f>VLOOKUP(M78,'Course List (program)'!$G$2:$L$100,Section1Program!$K$1,FALSE)</f>
        <v>#N/A</v>
      </c>
      <c r="N79" s="435" t="e">
        <f>VLOOKUP(N78,'Course List (program)'!$G$2:$L$100,Section1Program!$K$1,FALSE)</f>
        <v>#N/A</v>
      </c>
      <c r="O79" s="436" t="e">
        <f>VLOOKUP(O78,'Course List (program)'!$G$2:$L$100,Section1Program!$K$1,FALSE)</f>
        <v>#N/A</v>
      </c>
    </row>
    <row r="80" spans="1:15" ht="21.95" customHeight="1" x14ac:dyDescent="0.25">
      <c r="A80" s="1073"/>
      <c r="B80" s="45">
        <v>0.58333333333333337</v>
      </c>
      <c r="C80" s="5">
        <v>6</v>
      </c>
      <c r="D80" s="433">
        <f>Section3Draft!E81</f>
        <v>0</v>
      </c>
      <c r="E80" s="433">
        <f>Section3Draft!F81</f>
        <v>0</v>
      </c>
      <c r="F80" s="433">
        <f>Section3Draft!G81</f>
        <v>0</v>
      </c>
      <c r="G80" s="433">
        <f>Section3Draft!H81</f>
        <v>0</v>
      </c>
      <c r="H80" s="434">
        <f>Section3Draft!I81</f>
        <v>0</v>
      </c>
      <c r="I80" s="420">
        <v>0.58333333333333337</v>
      </c>
      <c r="J80" s="421">
        <v>6</v>
      </c>
      <c r="K80" s="433" t="str">
        <f>Section3Draft!L81</f>
        <v>ARCH 492.13</v>
      </c>
      <c r="L80" s="433">
        <f>Section3Draft!M81</f>
        <v>0</v>
      </c>
      <c r="M80" s="433">
        <f>Section3Draft!N81</f>
        <v>0</v>
      </c>
      <c r="N80" s="433">
        <f>Section3Draft!O81</f>
        <v>0</v>
      </c>
      <c r="O80" s="434" t="str">
        <f>Section3Draft!P81</f>
        <v>ARCH 326.01</v>
      </c>
    </row>
    <row r="81" spans="1:17" ht="21.95" customHeight="1" x14ac:dyDescent="0.2">
      <c r="A81" s="1073"/>
      <c r="B81" s="193"/>
      <c r="C81" s="194"/>
      <c r="D81" s="435" t="e">
        <f>VLOOKUP(D80,'Course List (program)'!$G$2:$L$100,Section1Program!$K$1,FALSE)</f>
        <v>#N/A</v>
      </c>
      <c r="E81" s="435" t="e">
        <f>VLOOKUP(E80,'Course List (program)'!$G$2:$L$100,Section1Program!$K$1,FALSE)</f>
        <v>#N/A</v>
      </c>
      <c r="F81" s="435" t="e">
        <f>VLOOKUP(F80,'Course List (program)'!$G$2:$L$100,Section1Program!$K$1,FALSE)</f>
        <v>#N/A</v>
      </c>
      <c r="G81" s="435" t="e">
        <f>VLOOKUP(G80,'Course List (program)'!$G$2:$L$100,Section1Program!$K$1,FALSE)</f>
        <v>#N/A</v>
      </c>
      <c r="H81" s="436" t="e">
        <f>VLOOKUP(H80,'Course List (program)'!$G$2:$L$100,Section1Program!$K$1,FALSE)</f>
        <v>#N/A</v>
      </c>
      <c r="I81" s="422"/>
      <c r="J81" s="423"/>
      <c r="K81" s="435" t="str">
        <f>VLOOKUP(K80,'Course List (program)'!$G$2:$L$100,Section1Program!$K$1,FALSE)</f>
        <v>Öğr. Gör. Dr. Nihat GÜNDÜZ</v>
      </c>
      <c r="L81" s="435" t="e">
        <f>VLOOKUP(L80,'Course List (program)'!$G$2:$L$100,Section1Program!$K$1,FALSE)</f>
        <v>#N/A</v>
      </c>
      <c r="M81" s="435" t="e">
        <f>VLOOKUP(M80,'Course List (program)'!$G$2:$L$100,Section1Program!$K$1,FALSE)</f>
        <v>#N/A</v>
      </c>
      <c r="N81" s="435" t="e">
        <f>VLOOKUP(N80,'Course List (program)'!$G$2:$L$100,Section1Program!$K$1,FALSE)</f>
        <v>#N/A</v>
      </c>
      <c r="O81" s="436" t="str">
        <f>VLOOKUP(O80,'Course List (program)'!$G$2:$L$100,Section1Program!$K$1,FALSE)</f>
        <v>Yrd. Doç. Dr. Soner ŞAHİN</v>
      </c>
    </row>
    <row r="82" spans="1:17" ht="21.95" customHeight="1" x14ac:dyDescent="0.25">
      <c r="A82" s="1073"/>
      <c r="B82" s="45">
        <v>0.625</v>
      </c>
      <c r="C82" s="5">
        <v>7</v>
      </c>
      <c r="D82" s="433">
        <f>Section3Draft!E83</f>
        <v>0</v>
      </c>
      <c r="E82" s="433">
        <f>Section3Draft!F83</f>
        <v>0</v>
      </c>
      <c r="F82" s="433">
        <f>Section3Draft!G83</f>
        <v>0</v>
      </c>
      <c r="G82" s="433">
        <f>Section3Draft!H83</f>
        <v>0</v>
      </c>
      <c r="H82" s="434">
        <f>Section3Draft!I83</f>
        <v>0</v>
      </c>
      <c r="I82" s="420">
        <v>0.625</v>
      </c>
      <c r="J82" s="421">
        <v>7</v>
      </c>
      <c r="K82" s="433" t="str">
        <f>Section3Draft!L83</f>
        <v>ARCH 492.13</v>
      </c>
      <c r="L82" s="433">
        <f>Section3Draft!M83</f>
        <v>0</v>
      </c>
      <c r="M82" s="433">
        <f>Section3Draft!N83</f>
        <v>0</v>
      </c>
      <c r="N82" s="433">
        <f>Section3Draft!O83</f>
        <v>0</v>
      </c>
      <c r="O82" s="434" t="str">
        <f>Section3Draft!P83</f>
        <v>ARCH 326.01</v>
      </c>
      <c r="Q82" s="43"/>
    </row>
    <row r="83" spans="1:17" ht="21.95" customHeight="1" x14ac:dyDescent="0.2">
      <c r="A83" s="1073"/>
      <c r="B83" s="193"/>
      <c r="C83" s="194"/>
      <c r="D83" s="435" t="e">
        <f>VLOOKUP(D82,'Course List (program)'!$G$2:$L$100,Section1Program!$K$1,FALSE)</f>
        <v>#N/A</v>
      </c>
      <c r="E83" s="435" t="e">
        <f>VLOOKUP(E82,'Course List (program)'!$G$2:$L$100,Section1Program!$K$1,FALSE)</f>
        <v>#N/A</v>
      </c>
      <c r="F83" s="435" t="e">
        <f>VLOOKUP(F82,'Course List (program)'!$G$2:$L$100,Section1Program!$K$1,FALSE)</f>
        <v>#N/A</v>
      </c>
      <c r="G83" s="435" t="e">
        <f>VLOOKUP(G82,'Course List (program)'!$G$2:$L$100,Section1Program!$K$1,FALSE)</f>
        <v>#N/A</v>
      </c>
      <c r="H83" s="436" t="e">
        <f>VLOOKUP(H82,'Course List (program)'!$G$2:$L$100,Section1Program!$K$1,FALSE)</f>
        <v>#N/A</v>
      </c>
      <c r="I83" s="422"/>
      <c r="J83" s="423"/>
      <c r="K83" s="435" t="str">
        <f>VLOOKUP(K82,'Course List (program)'!$G$2:$L$100,Section1Program!$K$1,FALSE)</f>
        <v>Öğr. Gör. Dr. Nihat GÜNDÜZ</v>
      </c>
      <c r="L83" s="435" t="e">
        <f>VLOOKUP(L82,'Course List (program)'!$G$2:$L$100,Section1Program!$K$1,FALSE)</f>
        <v>#N/A</v>
      </c>
      <c r="M83" s="435" t="e">
        <f>VLOOKUP(M82,'Course List (program)'!$G$2:$L$100,Section1Program!$K$1,FALSE)</f>
        <v>#N/A</v>
      </c>
      <c r="N83" s="435" t="e">
        <f>VLOOKUP(N82,'Course List (program)'!$G$2:$L$100,Section1Program!$K$1,FALSE)</f>
        <v>#N/A</v>
      </c>
      <c r="O83" s="436" t="str">
        <f>VLOOKUP(O82,'Course List (program)'!$G$2:$L$100,Section1Program!$K$1,FALSE)</f>
        <v>Yrd. Doç. Dr. Soner ŞAHİN</v>
      </c>
    </row>
    <row r="84" spans="1:17" ht="21.95" customHeight="1" x14ac:dyDescent="0.25">
      <c r="A84" s="1073"/>
      <c r="B84" s="45">
        <v>0.66666666666666663</v>
      </c>
      <c r="C84" s="5">
        <v>8</v>
      </c>
      <c r="D84" s="433">
        <f>Section3Draft!E85</f>
        <v>0</v>
      </c>
      <c r="E84" s="433">
        <f>Section3Draft!F85</f>
        <v>0</v>
      </c>
      <c r="F84" s="433">
        <f>Section3Draft!G85</f>
        <v>0</v>
      </c>
      <c r="G84" s="433">
        <f>Section3Draft!H85</f>
        <v>0</v>
      </c>
      <c r="H84" s="434">
        <f>Section3Draft!I85</f>
        <v>0</v>
      </c>
      <c r="I84" s="420">
        <v>0.66666666666666663</v>
      </c>
      <c r="J84" s="421">
        <v>8</v>
      </c>
      <c r="K84" s="433" t="str">
        <f>Section3Draft!L85</f>
        <v>ARCH 492.13</v>
      </c>
      <c r="L84" s="433">
        <f>Section3Draft!M85</f>
        <v>0</v>
      </c>
      <c r="M84" s="433">
        <f>Section3Draft!N85</f>
        <v>0</v>
      </c>
      <c r="N84" s="433">
        <f>Section3Draft!O85</f>
        <v>0</v>
      </c>
      <c r="O84" s="434" t="str">
        <f>Section3Draft!P85</f>
        <v>ARCH 326.01</v>
      </c>
    </row>
    <row r="85" spans="1:17" ht="21.95" customHeight="1" x14ac:dyDescent="0.2">
      <c r="A85" s="1073"/>
      <c r="B85" s="193"/>
      <c r="C85" s="194"/>
      <c r="D85" s="435" t="e">
        <f>VLOOKUP(D84,'Course List (program)'!$G$2:$L$100,Section1Program!$K$1,FALSE)</f>
        <v>#N/A</v>
      </c>
      <c r="E85" s="435" t="e">
        <f>VLOOKUP(E84,'Course List (program)'!$G$2:$L$100,Section1Program!$K$1,FALSE)</f>
        <v>#N/A</v>
      </c>
      <c r="F85" s="435" t="e">
        <f>VLOOKUP(F84,'Course List (program)'!$G$2:$L$100,Section1Program!$K$1,FALSE)</f>
        <v>#N/A</v>
      </c>
      <c r="G85" s="435" t="e">
        <f>VLOOKUP(G84,'Course List (program)'!$G$2:$L$100,Section1Program!$K$1,FALSE)</f>
        <v>#N/A</v>
      </c>
      <c r="H85" s="436" t="e">
        <f>VLOOKUP(H84,'Course List (program)'!$G$2:$L$100,Section1Program!$K$1,FALSE)</f>
        <v>#N/A</v>
      </c>
      <c r="I85" s="422"/>
      <c r="J85" s="423"/>
      <c r="K85" s="435" t="str">
        <f>VLOOKUP(K84,'Course List (program)'!$G$2:$L$100,Section1Program!$K$1,FALSE)</f>
        <v>Öğr. Gör. Dr. Nihat GÜNDÜZ</v>
      </c>
      <c r="L85" s="435" t="e">
        <f>VLOOKUP(L84,'Course List (program)'!$G$2:$L$100,Section1Program!$K$1,FALSE)</f>
        <v>#N/A</v>
      </c>
      <c r="M85" s="435" t="e">
        <f>VLOOKUP(M84,'Course List (program)'!$G$2:$L$100,Section1Program!$K$1,FALSE)</f>
        <v>#N/A</v>
      </c>
      <c r="N85" s="435" t="e">
        <f>VLOOKUP(N84,'Course List (program)'!$G$2:$L$100,Section1Program!$K$1,FALSE)</f>
        <v>#N/A</v>
      </c>
      <c r="O85" s="436" t="str">
        <f>VLOOKUP(O84,'Course List (program)'!$G$2:$L$100,Section1Program!$K$1,FALSE)</f>
        <v>Yrd. Doç. Dr. Soner ŞAHİN</v>
      </c>
    </row>
    <row r="86" spans="1:17" ht="21.95" customHeight="1" x14ac:dyDescent="0.25">
      <c r="A86" s="1073"/>
      <c r="B86" s="45">
        <v>0.70833333333333337</v>
      </c>
      <c r="C86" s="5">
        <v>9</v>
      </c>
      <c r="D86" s="433">
        <f>Section3Draft!E87</f>
        <v>0</v>
      </c>
      <c r="E86" s="433">
        <f>Section3Draft!F87</f>
        <v>0</v>
      </c>
      <c r="F86" s="433">
        <f>Section3Draft!G87</f>
        <v>0</v>
      </c>
      <c r="G86" s="433">
        <f>Section3Draft!H87</f>
        <v>0</v>
      </c>
      <c r="H86" s="434">
        <f>Section3Draft!I87</f>
        <v>0</v>
      </c>
      <c r="I86" s="420">
        <v>0.70833333333333337</v>
      </c>
      <c r="J86" s="421">
        <v>9</v>
      </c>
      <c r="K86" s="433" t="str">
        <f>Section3Draft!L87</f>
        <v>ARCH 492.13</v>
      </c>
      <c r="L86" s="433">
        <f>Section3Draft!M87</f>
        <v>0</v>
      </c>
      <c r="M86" s="433">
        <f>Section3Draft!N87</f>
        <v>0</v>
      </c>
      <c r="N86" s="433">
        <f>Section3Draft!O87</f>
        <v>0</v>
      </c>
      <c r="O86" s="434">
        <f>Section3Draft!P87</f>
        <v>0</v>
      </c>
    </row>
    <row r="87" spans="1:17" ht="21.95" customHeight="1" x14ac:dyDescent="0.2">
      <c r="A87" s="1073"/>
      <c r="B87" s="193"/>
      <c r="C87" s="194"/>
      <c r="D87" s="435" t="e">
        <f>VLOOKUP(D86,'Course List (program)'!$G$2:$L$100,Section1Program!$K$1,FALSE)</f>
        <v>#N/A</v>
      </c>
      <c r="E87" s="435" t="e">
        <f>VLOOKUP(E86,'Course List (program)'!$G$2:$L$100,Section1Program!$K$1,FALSE)</f>
        <v>#N/A</v>
      </c>
      <c r="F87" s="435" t="e">
        <f>VLOOKUP(F86,'Course List (program)'!$G$2:$L$100,Section1Program!$K$1,FALSE)</f>
        <v>#N/A</v>
      </c>
      <c r="G87" s="435" t="e">
        <f>VLOOKUP(G86,'Course List (program)'!$G$2:$L$100,Section1Program!$K$1,FALSE)</f>
        <v>#N/A</v>
      </c>
      <c r="H87" s="436" t="e">
        <f>VLOOKUP(H86,'Course List (program)'!$G$2:$L$100,Section1Program!$K$1,FALSE)</f>
        <v>#N/A</v>
      </c>
      <c r="I87" s="422"/>
      <c r="J87" s="423"/>
      <c r="K87" s="435" t="str">
        <f>VLOOKUP(K86,'Course List (program)'!$G$2:$L$100,Section1Program!$K$1,FALSE)</f>
        <v>Öğr. Gör. Dr. Nihat GÜNDÜZ</v>
      </c>
      <c r="L87" s="435" t="e">
        <f>VLOOKUP(L86,'Course List (program)'!$G$2:$L$100,Section1Program!$K$1,FALSE)</f>
        <v>#N/A</v>
      </c>
      <c r="M87" s="435" t="e">
        <f>VLOOKUP(M86,'Course List (program)'!$G$2:$L$100,Section1Program!$K$1,FALSE)</f>
        <v>#N/A</v>
      </c>
      <c r="N87" s="435" t="e">
        <f>VLOOKUP(N86,'Course List (program)'!$G$2:$L$100,Section1Program!$K$1,FALSE)</f>
        <v>#N/A</v>
      </c>
      <c r="O87" s="436" t="e">
        <f>VLOOKUP(O86,'Course List (program)'!$G$2:$L$100,Section1Program!$K$1,FALSE)</f>
        <v>#N/A</v>
      </c>
    </row>
    <row r="88" spans="1:17" ht="21.95" customHeight="1" x14ac:dyDescent="0.25">
      <c r="A88" s="1073"/>
      <c r="B88" s="197">
        <v>0.75</v>
      </c>
      <c r="C88" s="198">
        <v>10</v>
      </c>
      <c r="D88" s="433">
        <f>Section3Draft!E89</f>
        <v>0</v>
      </c>
      <c r="E88" s="433">
        <f>Section3Draft!F89</f>
        <v>0</v>
      </c>
      <c r="F88" s="433">
        <f>Section3Draft!G89</f>
        <v>0</v>
      </c>
      <c r="G88" s="433">
        <f>Section3Draft!H89</f>
        <v>0</v>
      </c>
      <c r="H88" s="434">
        <f>Section3Draft!I89</f>
        <v>0</v>
      </c>
      <c r="I88" s="424">
        <v>0.75</v>
      </c>
      <c r="J88" s="425">
        <v>10</v>
      </c>
      <c r="K88" s="433">
        <f>Section3Draft!L89</f>
        <v>0</v>
      </c>
      <c r="L88" s="433">
        <f>Section3Draft!M89</f>
        <v>0</v>
      </c>
      <c r="M88" s="433">
        <f>Section3Draft!N89</f>
        <v>0</v>
      </c>
      <c r="N88" s="433">
        <f>Section3Draft!O89</f>
        <v>0</v>
      </c>
      <c r="O88" s="434">
        <f>Section3Draft!P89</f>
        <v>0</v>
      </c>
    </row>
    <row r="89" spans="1:17" ht="21.95" customHeight="1" thickBot="1" x14ac:dyDescent="0.25">
      <c r="A89" s="1073"/>
      <c r="B89" s="195"/>
      <c r="C89" s="196"/>
      <c r="D89" s="437" t="e">
        <f>VLOOKUP(D88,'Course List (program)'!$G$2:$L$100,Section1Program!$K$1,FALSE)</f>
        <v>#N/A</v>
      </c>
      <c r="E89" s="437" t="e">
        <f>VLOOKUP(E88,'Course List (program)'!$G$2:$L$100,Section1Program!$K$1,FALSE)</f>
        <v>#N/A</v>
      </c>
      <c r="F89" s="437" t="e">
        <f>VLOOKUP(F88,'Course List (program)'!$G$2:$L$100,Section1Program!$K$1,FALSE)</f>
        <v>#N/A</v>
      </c>
      <c r="G89" s="437" t="e">
        <f>VLOOKUP(G88,'Course List (program)'!$G$2:$L$100,Section1Program!$K$1,FALSE)</f>
        <v>#N/A</v>
      </c>
      <c r="H89" s="438" t="e">
        <f>VLOOKUP(H88,'Course List (program)'!$G$2:$L$100,Section1Program!$K$1,FALSE)</f>
        <v>#N/A</v>
      </c>
      <c r="I89" s="426"/>
      <c r="J89" s="427"/>
      <c r="K89" s="437" t="e">
        <f>VLOOKUP(K88,'Course List (program)'!$G$2:$L$100,Section1Program!$K$1,FALSE)</f>
        <v>#N/A</v>
      </c>
      <c r="L89" s="437" t="e">
        <f>VLOOKUP(L88,'Course List (program)'!$G$2:$L$100,Section1Program!$K$1,FALSE)</f>
        <v>#N/A</v>
      </c>
      <c r="M89" s="437" t="e">
        <f>VLOOKUP(M88,'Course List (program)'!$G$2:$L$100,Section1Program!$K$1,FALSE)</f>
        <v>#N/A</v>
      </c>
      <c r="N89" s="437" t="e">
        <f>VLOOKUP(N88,'Course List (program)'!$G$2:$L$100,Section1Program!$K$1,FALSE)</f>
        <v>#N/A</v>
      </c>
      <c r="O89" s="438" t="e">
        <f>VLOOKUP(O88,'Course List (program)'!$G$2:$L$100,Section1Program!$K$1,FALSE)</f>
        <v>#N/A</v>
      </c>
    </row>
    <row r="90" spans="1:17" ht="12.95" customHeight="1" x14ac:dyDescent="0.2">
      <c r="B90" s="13"/>
      <c r="C90" s="5"/>
      <c r="E90" s="186"/>
      <c r="F90" s="7"/>
      <c r="G90" s="7"/>
      <c r="H90" s="7"/>
      <c r="I90" s="4"/>
      <c r="J90" s="5"/>
      <c r="K90" s="7"/>
      <c r="L90" s="7"/>
      <c r="M90" s="7"/>
      <c r="N90" s="7"/>
      <c r="O90" s="7"/>
    </row>
    <row r="91" spans="1:17" x14ac:dyDescent="0.2">
      <c r="B91" s="13"/>
      <c r="C91" s="5"/>
      <c r="D91" s="7"/>
      <c r="E91" s="7"/>
      <c r="F91" s="7"/>
      <c r="G91" s="7"/>
      <c r="H91" s="7"/>
      <c r="I91" s="4"/>
      <c r="J91" s="5"/>
      <c r="K91" s="7"/>
      <c r="L91" s="7"/>
      <c r="M91" s="7"/>
      <c r="N91" s="7"/>
      <c r="O91" s="7"/>
    </row>
  </sheetData>
  <mergeCells count="12">
    <mergeCell ref="M1:O1"/>
    <mergeCell ref="A24:A89"/>
    <mergeCell ref="A1:A23"/>
    <mergeCell ref="H1:I1"/>
    <mergeCell ref="B46:C47"/>
    <mergeCell ref="I46:J47"/>
    <mergeCell ref="B68:C69"/>
    <mergeCell ref="B2:C3"/>
    <mergeCell ref="I2:J3"/>
    <mergeCell ref="B24:C25"/>
    <mergeCell ref="I24:J25"/>
    <mergeCell ref="I68:J69"/>
  </mergeCells>
  <phoneticPr fontId="0" type="noConversion"/>
  <conditionalFormatting sqref="K68:O69 I4:J89 D68:H69 K46:O47 D46:H47 K24:O25 D24:H25">
    <cfRule type="cellIs" dxfId="55" priority="1" stopIfTrue="1" operator="equal">
      <formula>0</formula>
    </cfRule>
  </conditionalFormatting>
  <conditionalFormatting sqref="D4:H23 K4:O23 D26:H45 K26:O45 D48:H67 K48:O67 D70:H89 K70:O89">
    <cfRule type="cellIs" dxfId="54" priority="2" stopIfTrue="1" operator="notEqual">
      <formula>0</formula>
    </cfRule>
    <cfRule type="cellIs" dxfId="53" priority="3" stopIfTrue="1" operator="equal">
      <formula>0</formula>
    </cfRule>
  </conditionalFormatting>
  <printOptions horizontalCentered="1" verticalCentered="1"/>
  <pageMargins left="0.78740157480314965" right="0.19685039370078741" top="0.19685039370078741" bottom="0.19685039370078741" header="0.51181102362204722" footer="0.51181102362204722"/>
  <pageSetup paperSize="9" scale="40"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indexed="17"/>
  </sheetPr>
  <dimension ref="A1:Q91"/>
  <sheetViews>
    <sheetView zoomScale="25" zoomScaleNormal="25" zoomScaleSheetLayoutView="25" workbookViewId="0">
      <selection activeCell="O3" sqref="O1:O1048576"/>
    </sheetView>
  </sheetViews>
  <sheetFormatPr defaultRowHeight="12.75" x14ac:dyDescent="0.2"/>
  <cols>
    <col min="2" max="2" width="6.7109375" style="12" customWidth="1"/>
    <col min="3" max="3" width="3.7109375" customWidth="1"/>
    <col min="4" max="8" width="18.7109375" style="6" customWidth="1"/>
    <col min="9" max="9" width="6.7109375" customWidth="1"/>
    <col min="10" max="10" width="3.7109375" customWidth="1"/>
    <col min="11" max="14" width="18.7109375" style="6" customWidth="1"/>
    <col min="15" max="15" width="18.7109375" style="6" hidden="1" customWidth="1"/>
  </cols>
  <sheetData>
    <row r="1" spans="1:17" ht="39.950000000000003" customHeight="1" thickBot="1" x14ac:dyDescent="0.85">
      <c r="A1" s="1086" t="str">
        <f>Section1Program!A1</f>
        <v>2009 / 2010 - SPRING TERM</v>
      </c>
      <c r="B1" s="189"/>
      <c r="C1" s="189"/>
      <c r="D1" s="189"/>
      <c r="E1" s="189"/>
      <c r="F1" s="189"/>
      <c r="G1" s="190"/>
      <c r="H1" s="1075"/>
      <c r="I1" s="1076"/>
      <c r="J1" s="189"/>
      <c r="K1" s="189"/>
      <c r="L1" s="189"/>
      <c r="M1" s="1085">
        <f ca="1">NOW()</f>
        <v>42904.800879513889</v>
      </c>
      <c r="N1" s="1085"/>
      <c r="O1" s="1085"/>
      <c r="Q1" s="12"/>
    </row>
    <row r="2" spans="1:17" ht="21.95" customHeight="1" x14ac:dyDescent="0.2">
      <c r="A2" s="1086"/>
      <c r="B2" s="1077" t="s">
        <v>42</v>
      </c>
      <c r="C2" s="1078"/>
      <c r="D2" s="191" t="s">
        <v>148</v>
      </c>
      <c r="E2" s="191" t="s">
        <v>149</v>
      </c>
      <c r="F2" s="191" t="s">
        <v>150</v>
      </c>
      <c r="G2" s="191" t="s">
        <v>151</v>
      </c>
      <c r="H2" s="192" t="s">
        <v>152</v>
      </c>
      <c r="I2" s="1077" t="s">
        <v>44</v>
      </c>
      <c r="J2" s="1078"/>
      <c r="K2" s="191" t="s">
        <v>148</v>
      </c>
      <c r="L2" s="191" t="s">
        <v>149</v>
      </c>
      <c r="M2" s="191" t="s">
        <v>150</v>
      </c>
      <c r="N2" s="191" t="s">
        <v>151</v>
      </c>
      <c r="O2" s="192" t="s">
        <v>152</v>
      </c>
    </row>
    <row r="3" spans="1:17" ht="18" customHeight="1" x14ac:dyDescent="0.2">
      <c r="A3" s="1086"/>
      <c r="B3" s="1079"/>
      <c r="C3" s="1080"/>
      <c r="D3" s="7">
        <v>1</v>
      </c>
      <c r="E3" s="7">
        <v>2</v>
      </c>
      <c r="F3" s="7">
        <v>3</v>
      </c>
      <c r="G3" s="7">
        <v>4</v>
      </c>
      <c r="H3" s="44">
        <v>5</v>
      </c>
      <c r="I3" s="1079"/>
      <c r="J3" s="1080"/>
      <c r="K3" s="7">
        <v>1</v>
      </c>
      <c r="L3" s="7">
        <v>2</v>
      </c>
      <c r="M3" s="7">
        <v>3</v>
      </c>
      <c r="N3" s="7">
        <v>4</v>
      </c>
      <c r="O3" s="44">
        <v>5</v>
      </c>
    </row>
    <row r="4" spans="1:17" ht="21.95" customHeight="1" x14ac:dyDescent="0.25">
      <c r="A4" s="1086"/>
      <c r="B4" s="45">
        <v>0.375</v>
      </c>
      <c r="C4" s="5">
        <v>1</v>
      </c>
      <c r="D4" s="433">
        <f>Section4Draft!E5</f>
        <v>0</v>
      </c>
      <c r="E4" s="433">
        <f>Section4Draft!F5</f>
        <v>0</v>
      </c>
      <c r="F4" s="433">
        <f>Section4Draft!G5</f>
        <v>0</v>
      </c>
      <c r="G4" s="433">
        <f>Section4Draft!H5</f>
        <v>0</v>
      </c>
      <c r="H4" s="434">
        <f>Section4Draft!I5</f>
        <v>0</v>
      </c>
      <c r="I4" s="420">
        <v>0.375</v>
      </c>
      <c r="J4" s="421">
        <v>1</v>
      </c>
      <c r="K4" s="433">
        <f>Section4Draft!L5</f>
        <v>0</v>
      </c>
      <c r="L4" s="433">
        <f>Section4Draft!M5</f>
        <v>0</v>
      </c>
      <c r="M4" s="433">
        <f>Section4Draft!N5</f>
        <v>0</v>
      </c>
      <c r="N4" s="433">
        <f>Section4Draft!O5</f>
        <v>0</v>
      </c>
      <c r="O4" s="434">
        <f>Section4Draft!P5</f>
        <v>0</v>
      </c>
    </row>
    <row r="5" spans="1:17" ht="21.95" customHeight="1" x14ac:dyDescent="0.2">
      <c r="A5" s="1086"/>
      <c r="B5" s="193"/>
      <c r="C5" s="194"/>
      <c r="D5" s="435" t="e">
        <f>VLOOKUP(D4,'Course List (program)'!$G$2:$L$100,Section1Program!$K$1,FALSE)</f>
        <v>#N/A</v>
      </c>
      <c r="E5" s="435" t="e">
        <f>VLOOKUP(E4,'Course List (program)'!$G$2:$L$100,Section1Program!$K$1,FALSE)</f>
        <v>#N/A</v>
      </c>
      <c r="F5" s="435" t="e">
        <f>VLOOKUP(F4,'Course List (program)'!$G$2:$L$100,Section1Program!$K$1,FALSE)</f>
        <v>#N/A</v>
      </c>
      <c r="G5" s="435" t="e">
        <f>VLOOKUP(G4,'Course List (program)'!$G$2:$L$100,2,FALSE)</f>
        <v>#N/A</v>
      </c>
      <c r="H5" s="436" t="e">
        <f>VLOOKUP(H4,'Course List (program)'!$G$2:$L$100,Section1Program!$K$1,FALSE)</f>
        <v>#N/A</v>
      </c>
      <c r="I5" s="422"/>
      <c r="J5" s="423"/>
      <c r="K5" s="435" t="e">
        <f>VLOOKUP(K4,'Course List (program)'!$G$2:$L$100,Section1Program!$K$1,FALSE)</f>
        <v>#N/A</v>
      </c>
      <c r="L5" s="435" t="e">
        <f>VLOOKUP(L4,'Course List (program)'!$G$2:$L$100,Section1Program!$K$1,FALSE)</f>
        <v>#N/A</v>
      </c>
      <c r="M5" s="435" t="e">
        <f>VLOOKUP(M4,'Course List (program)'!$G$2:$L$100,Section1Program!$K$1,FALSE)</f>
        <v>#N/A</v>
      </c>
      <c r="N5" s="435" t="e">
        <f>VLOOKUP(N4,'Course List (program)'!$G$2:$L$100,Section1Program!$K$1,FALSE)</f>
        <v>#N/A</v>
      </c>
      <c r="O5" s="436" t="e">
        <f>VLOOKUP(O4,'Course List (program)'!$G$2:$L$100,Section1Program!$K$1,FALSE)</f>
        <v>#N/A</v>
      </c>
    </row>
    <row r="6" spans="1:17" ht="21.95" customHeight="1" x14ac:dyDescent="0.25">
      <c r="A6" s="1086"/>
      <c r="B6" s="45">
        <v>0.41666666666666669</v>
      </c>
      <c r="C6" s="5">
        <v>2</v>
      </c>
      <c r="D6" s="433">
        <f>Section4Draft!E7</f>
        <v>0</v>
      </c>
      <c r="E6" s="433">
        <f>Section4Draft!F7</f>
        <v>0</v>
      </c>
      <c r="F6" s="433">
        <f>Section4Draft!G7</f>
        <v>0</v>
      </c>
      <c r="G6" s="433">
        <f>Section4Draft!H7</f>
        <v>0</v>
      </c>
      <c r="H6" s="434">
        <f>Section4Draft!I7</f>
        <v>0</v>
      </c>
      <c r="I6" s="420">
        <v>0.41666666666666669</v>
      </c>
      <c r="J6" s="421">
        <v>2</v>
      </c>
      <c r="K6" s="433">
        <f>Section4Draft!L7</f>
        <v>0</v>
      </c>
      <c r="L6" s="433">
        <f>Section4Draft!M7</f>
        <v>0</v>
      </c>
      <c r="M6" s="433">
        <f>Section4Draft!N7</f>
        <v>0</v>
      </c>
      <c r="N6" s="433">
        <f>Section4Draft!O7</f>
        <v>0</v>
      </c>
      <c r="O6" s="434">
        <f>Section4Draft!P7</f>
        <v>0</v>
      </c>
    </row>
    <row r="7" spans="1:17" ht="21.95" customHeight="1" x14ac:dyDescent="0.2">
      <c r="A7" s="1086"/>
      <c r="B7" s="193"/>
      <c r="C7" s="194"/>
      <c r="D7" s="435" t="e">
        <f>VLOOKUP(D6,'Course List (program)'!$G$2:$L$100,Section1Program!$K$1,FALSE)</f>
        <v>#N/A</v>
      </c>
      <c r="E7" s="435" t="e">
        <f>VLOOKUP(E6,'Course List (program)'!$G$2:$L$100,Section1Program!$K$1,FALSE)</f>
        <v>#N/A</v>
      </c>
      <c r="F7" s="435" t="e">
        <f>VLOOKUP(F6,'Course List (program)'!$G$2:$L$100,Section1Program!$K$1,FALSE)</f>
        <v>#N/A</v>
      </c>
      <c r="G7" s="435" t="e">
        <f>VLOOKUP(G6,'Course List (program)'!$G$2:$L$100,Section1Program!$K$1,FALSE)</f>
        <v>#N/A</v>
      </c>
      <c r="H7" s="436" t="e">
        <f>VLOOKUP(H6,'Course List (program)'!$G$2:$L$100,Section1Program!$K$1,FALSE)</f>
        <v>#N/A</v>
      </c>
      <c r="I7" s="422"/>
      <c r="J7" s="423"/>
      <c r="K7" s="435" t="e">
        <f>VLOOKUP(K6,'Course List (program)'!$G$2:$L$100,Section1Program!$K$1,FALSE)</f>
        <v>#N/A</v>
      </c>
      <c r="L7" s="435" t="e">
        <f>VLOOKUP(L6,'Course List (program)'!$G$2:$L$100,Section1Program!$K$1,FALSE)</f>
        <v>#N/A</v>
      </c>
      <c r="M7" s="435" t="e">
        <f>VLOOKUP(M6,'Course List (program)'!$G$2:$L$100,Section1Program!$K$1,FALSE)</f>
        <v>#N/A</v>
      </c>
      <c r="N7" s="435" t="e">
        <f>VLOOKUP(N6,'Course List (program)'!$G$2:$L$100,Section1Program!$K$1,FALSE)</f>
        <v>#N/A</v>
      </c>
      <c r="O7" s="436" t="e">
        <f>VLOOKUP(O6,'Course List (program)'!$G$2:$L$100,Section1Program!$K$1,FALSE)</f>
        <v>#N/A</v>
      </c>
    </row>
    <row r="8" spans="1:17" ht="21.95" customHeight="1" x14ac:dyDescent="0.25">
      <c r="A8" s="1086"/>
      <c r="B8" s="45">
        <v>0.45833333333333331</v>
      </c>
      <c r="C8" s="5">
        <v>3</v>
      </c>
      <c r="D8" s="433">
        <f>Section4Draft!E9</f>
        <v>0</v>
      </c>
      <c r="E8" s="433">
        <f>Section4Draft!F9</f>
        <v>0</v>
      </c>
      <c r="F8" s="433">
        <f>Section4Draft!G9</f>
        <v>0</v>
      </c>
      <c r="G8" s="433">
        <f>Section4Draft!H9</f>
        <v>0</v>
      </c>
      <c r="H8" s="434">
        <f>Section4Draft!I9</f>
        <v>0</v>
      </c>
      <c r="I8" s="420">
        <v>0.45833333333333331</v>
      </c>
      <c r="J8" s="421">
        <v>3</v>
      </c>
      <c r="K8" s="433">
        <f>Section4Draft!L9</f>
        <v>0</v>
      </c>
      <c r="L8" s="433">
        <f>Section4Draft!M9</f>
        <v>0</v>
      </c>
      <c r="M8" s="433">
        <f>Section4Draft!N9</f>
        <v>0</v>
      </c>
      <c r="N8" s="433">
        <f>Section4Draft!O9</f>
        <v>0</v>
      </c>
      <c r="O8" s="434">
        <f>Section4Draft!P9</f>
        <v>0</v>
      </c>
    </row>
    <row r="9" spans="1:17" ht="21.95" customHeight="1" x14ac:dyDescent="0.2">
      <c r="A9" s="1086"/>
      <c r="B9" s="193"/>
      <c r="C9" s="194"/>
      <c r="D9" s="435" t="e">
        <f>VLOOKUP(D8,'Course List (program)'!$G$2:$L$100,Section1Program!$K$1,FALSE)</f>
        <v>#N/A</v>
      </c>
      <c r="E9" s="435" t="e">
        <f>VLOOKUP(E8,'Course List (program)'!$G$2:$L$100,Section1Program!$K$1,FALSE)</f>
        <v>#N/A</v>
      </c>
      <c r="F9" s="435" t="e">
        <f>VLOOKUP(F8,'Course List (program)'!$G$2:$L$100,Section1Program!$K$1,FALSE)</f>
        <v>#N/A</v>
      </c>
      <c r="G9" s="435" t="e">
        <f>VLOOKUP(G8,'Course List (program)'!$G$2:$L$100,Section1Program!$K$1,FALSE)</f>
        <v>#N/A</v>
      </c>
      <c r="H9" s="436" t="e">
        <f>VLOOKUP(H8,'Course List (program)'!$G$2:$L$100,Section1Program!$K$1,FALSE)</f>
        <v>#N/A</v>
      </c>
      <c r="I9" s="422"/>
      <c r="J9" s="423"/>
      <c r="K9" s="435" t="e">
        <f>VLOOKUP(K8,'Course List (program)'!$G$2:$L$100,Section1Program!$K$1,FALSE)</f>
        <v>#N/A</v>
      </c>
      <c r="L9" s="435" t="e">
        <f>VLOOKUP(L8,'Course List (program)'!$G$2:$L$100,Section1Program!$K$1,FALSE)</f>
        <v>#N/A</v>
      </c>
      <c r="M9" s="435" t="e">
        <f>VLOOKUP(M8,'Course List (program)'!$G$2:$L$100,Section1Program!$K$1,FALSE)</f>
        <v>#N/A</v>
      </c>
      <c r="N9" s="435" t="e">
        <f>VLOOKUP(N8,'Course List (program)'!$G$2:$L$100,Section1Program!$K$1,FALSE)</f>
        <v>#N/A</v>
      </c>
      <c r="O9" s="436" t="e">
        <f>VLOOKUP(O8,'Course List (program)'!$G$2:$L$100,Section1Program!$K$1,FALSE)</f>
        <v>#N/A</v>
      </c>
    </row>
    <row r="10" spans="1:17" ht="21.95" customHeight="1" x14ac:dyDescent="0.25">
      <c r="A10" s="1086"/>
      <c r="B10" s="45">
        <v>0.5</v>
      </c>
      <c r="C10" s="5">
        <v>4</v>
      </c>
      <c r="D10" s="433">
        <f>Section4Draft!E11</f>
        <v>0</v>
      </c>
      <c r="E10" s="433">
        <f>Section4Draft!F11</f>
        <v>0</v>
      </c>
      <c r="F10" s="433">
        <f>Section4Draft!G11</f>
        <v>0</v>
      </c>
      <c r="G10" s="433">
        <f>Section4Draft!H11</f>
        <v>0</v>
      </c>
      <c r="H10" s="434">
        <f>Section4Draft!I11</f>
        <v>0</v>
      </c>
      <c r="I10" s="420">
        <v>0.5</v>
      </c>
      <c r="J10" s="421">
        <v>4</v>
      </c>
      <c r="K10" s="433">
        <f>Section4Draft!L11</f>
        <v>0</v>
      </c>
      <c r="L10" s="433">
        <f>Section4Draft!M11</f>
        <v>0</v>
      </c>
      <c r="M10" s="433">
        <f>Section4Draft!N11</f>
        <v>0</v>
      </c>
      <c r="N10" s="433">
        <f>Section4Draft!O11</f>
        <v>0</v>
      </c>
      <c r="O10" s="434">
        <f>Section4Draft!P11</f>
        <v>0</v>
      </c>
    </row>
    <row r="11" spans="1:17" ht="21.95" customHeight="1" x14ac:dyDescent="0.2">
      <c r="A11" s="1086"/>
      <c r="B11" s="193"/>
      <c r="C11" s="194"/>
      <c r="D11" s="435" t="e">
        <f>VLOOKUP(D10,'Course List (program)'!$G$2:$L$100,Section1Program!$K$1,FALSE)</f>
        <v>#N/A</v>
      </c>
      <c r="E11" s="435" t="e">
        <f>VLOOKUP(E10,'Course List (program)'!$G$2:$L$100,Section1Program!$K$1,FALSE)</f>
        <v>#N/A</v>
      </c>
      <c r="F11" s="435" t="e">
        <f>VLOOKUP(F10,'Course List (program)'!$G$2:$L$100,Section1Program!$K$1,FALSE)</f>
        <v>#N/A</v>
      </c>
      <c r="G11" s="435" t="e">
        <f>VLOOKUP(G10,'Course List (program)'!$G$2:$L$100,Section1Program!$K$1,FALSE)</f>
        <v>#N/A</v>
      </c>
      <c r="H11" s="436" t="e">
        <f>VLOOKUP(H10,'Course List (program)'!$G$2:$L$100,Section1Program!$K$1,FALSE)</f>
        <v>#N/A</v>
      </c>
      <c r="I11" s="422"/>
      <c r="J11" s="423"/>
      <c r="K11" s="435" t="e">
        <f>VLOOKUP(K10,'Course List (program)'!$G$2:$L$100,Section1Program!$K$1,FALSE)</f>
        <v>#N/A</v>
      </c>
      <c r="L11" s="435" t="e">
        <f>VLOOKUP(L10,'Course List (program)'!$G$2:$L$100,Section1Program!$K$1,FALSE)</f>
        <v>#N/A</v>
      </c>
      <c r="M11" s="435" t="e">
        <f>VLOOKUP(M10,'Course List (program)'!$G$2:$L$100,Section1Program!$K$1,FALSE)</f>
        <v>#N/A</v>
      </c>
      <c r="N11" s="435" t="e">
        <f>VLOOKUP(N10,'Course List (program)'!$G$2:$L$100,Section1Program!$K$1,FALSE)</f>
        <v>#N/A</v>
      </c>
      <c r="O11" s="436" t="e">
        <f>VLOOKUP(O10,'Course List (program)'!$G$2:$L$100,Section1Program!$K$1,FALSE)</f>
        <v>#N/A</v>
      </c>
    </row>
    <row r="12" spans="1:17" ht="21.95" customHeight="1" x14ac:dyDescent="0.25">
      <c r="A12" s="1086"/>
      <c r="B12" s="197">
        <v>0.54166666666666663</v>
      </c>
      <c r="C12" s="198">
        <v>5</v>
      </c>
      <c r="D12" s="433">
        <f>Section4Draft!E13</f>
        <v>0</v>
      </c>
      <c r="E12" s="433">
        <f>Section4Draft!F13</f>
        <v>0</v>
      </c>
      <c r="F12" s="433">
        <f>Section4Draft!G13</f>
        <v>0</v>
      </c>
      <c r="G12" s="433">
        <f>Section4Draft!H13</f>
        <v>0</v>
      </c>
      <c r="H12" s="434">
        <f>Section4Draft!I13</f>
        <v>0</v>
      </c>
      <c r="I12" s="424">
        <v>0.54166666666666663</v>
      </c>
      <c r="J12" s="425">
        <v>5</v>
      </c>
      <c r="K12" s="433">
        <f>Section4Draft!L13</f>
        <v>0</v>
      </c>
      <c r="L12" s="433">
        <f>Section4Draft!M13</f>
        <v>0</v>
      </c>
      <c r="M12" s="433">
        <f>Section4Draft!N13</f>
        <v>0</v>
      </c>
      <c r="N12" s="433">
        <f>Section4Draft!O13</f>
        <v>0</v>
      </c>
      <c r="O12" s="434">
        <f>Section4Draft!P13</f>
        <v>0</v>
      </c>
    </row>
    <row r="13" spans="1:17" ht="21.95" customHeight="1" x14ac:dyDescent="0.2">
      <c r="A13" s="1086"/>
      <c r="B13" s="193"/>
      <c r="C13" s="194"/>
      <c r="D13" s="435" t="e">
        <f>VLOOKUP(D12,'Course List (program)'!$G$2:$L$100,Section1Program!$K$1,FALSE)</f>
        <v>#N/A</v>
      </c>
      <c r="E13" s="435" t="e">
        <f>VLOOKUP(E12,'Course List (program)'!$G$2:$L$100,Section1Program!$K$1,FALSE)</f>
        <v>#N/A</v>
      </c>
      <c r="F13" s="435" t="e">
        <f>VLOOKUP(F12,'Course List (program)'!$G$2:$L$100,Section1Program!$K$1,FALSE)</f>
        <v>#N/A</v>
      </c>
      <c r="G13" s="435" t="e">
        <f>VLOOKUP(G12,'Course List (program)'!$G$2:$L$100,Section1Program!$K$1,FALSE)</f>
        <v>#N/A</v>
      </c>
      <c r="H13" s="436" t="e">
        <f>VLOOKUP(H12,'Course List (program)'!$G$2:$L$100,Section1Program!$K$1,FALSE)</f>
        <v>#N/A</v>
      </c>
      <c r="I13" s="422"/>
      <c r="J13" s="423"/>
      <c r="K13" s="435" t="e">
        <f>VLOOKUP(K12,'Course List (program)'!$G$2:$L$100,Section1Program!$K$1,FALSE)</f>
        <v>#N/A</v>
      </c>
      <c r="L13" s="435" t="e">
        <f>VLOOKUP(L12,'Course List (program)'!$G$2:$L$100,Section1Program!$K$1,FALSE)</f>
        <v>#N/A</v>
      </c>
      <c r="M13" s="435" t="e">
        <f>VLOOKUP(M12,'Course List (program)'!$G$2:$L$100,Section1Program!$K$1,FALSE)</f>
        <v>#N/A</v>
      </c>
      <c r="N13" s="435" t="e">
        <f>VLOOKUP(N12,'Course List (program)'!$G$2:$L$100,Section1Program!$K$1,FALSE)</f>
        <v>#N/A</v>
      </c>
      <c r="O13" s="436" t="e">
        <f>VLOOKUP(O12,'Course List (program)'!$G$2:$L$100,Section1Program!$K$1,FALSE)</f>
        <v>#N/A</v>
      </c>
    </row>
    <row r="14" spans="1:17" ht="21.95" customHeight="1" x14ac:dyDescent="0.25">
      <c r="A14" s="1086"/>
      <c r="B14" s="45">
        <v>0.58333333333333337</v>
      </c>
      <c r="C14" s="5">
        <v>6</v>
      </c>
      <c r="D14" s="433">
        <f>Section4Draft!E15</f>
        <v>0</v>
      </c>
      <c r="E14" s="433">
        <f>Section4Draft!F15</f>
        <v>0</v>
      </c>
      <c r="F14" s="433">
        <f>Section4Draft!G15</f>
        <v>0</v>
      </c>
      <c r="G14" s="433">
        <f>Section4Draft!H15</f>
        <v>0</v>
      </c>
      <c r="H14" s="434">
        <f>Section4Draft!I15</f>
        <v>0</v>
      </c>
      <c r="I14" s="420">
        <v>0.58333333333333337</v>
      </c>
      <c r="J14" s="421">
        <v>6</v>
      </c>
      <c r="K14" s="433">
        <f>Section4Draft!L15</f>
        <v>0</v>
      </c>
      <c r="L14" s="433">
        <f>Section4Draft!M15</f>
        <v>0</v>
      </c>
      <c r="M14" s="433">
        <f>Section4Draft!N15</f>
        <v>0</v>
      </c>
      <c r="N14" s="433">
        <f>Section4Draft!O15</f>
        <v>0</v>
      </c>
      <c r="O14" s="434">
        <f>Section4Draft!P15</f>
        <v>0</v>
      </c>
    </row>
    <row r="15" spans="1:17" ht="21.95" customHeight="1" x14ac:dyDescent="0.2">
      <c r="A15" s="1086"/>
      <c r="B15" s="193"/>
      <c r="C15" s="194"/>
      <c r="D15" s="435" t="e">
        <f>VLOOKUP(D14,'Course List (program)'!$G$2:$L$100,Section1Program!$K$1,FALSE)</f>
        <v>#N/A</v>
      </c>
      <c r="E15" s="435" t="e">
        <f>VLOOKUP(E14,'Course List (program)'!$G$2:$L$100,Section1Program!$K$1,FALSE)</f>
        <v>#N/A</v>
      </c>
      <c r="F15" s="435" t="e">
        <f>VLOOKUP(F14,'Course List (program)'!$G$2:$L$100,Section1Program!$K$1,FALSE)</f>
        <v>#N/A</v>
      </c>
      <c r="G15" s="435" t="e">
        <f>VLOOKUP(G14,'Course List (program)'!$G$2:$L$100,Section1Program!$K$1,FALSE)</f>
        <v>#N/A</v>
      </c>
      <c r="H15" s="436" t="e">
        <f>VLOOKUP(H14,'Course List (program)'!$G$2:$L$100,Section1Program!$K$1,FALSE)</f>
        <v>#N/A</v>
      </c>
      <c r="I15" s="422"/>
      <c r="J15" s="423"/>
      <c r="K15" s="435" t="e">
        <f>VLOOKUP(K14,'Course List (program)'!$G$2:$L$100,Section1Program!$K$1,FALSE)</f>
        <v>#N/A</v>
      </c>
      <c r="L15" s="435" t="e">
        <f>VLOOKUP(L14,'Course List (program)'!$G$2:$L$100,Section1Program!$K$1,FALSE)</f>
        <v>#N/A</v>
      </c>
      <c r="M15" s="435" t="e">
        <f>VLOOKUP(M14,'Course List (program)'!$G$2:$L$100,Section1Program!$K$1,FALSE)</f>
        <v>#N/A</v>
      </c>
      <c r="N15" s="435" t="e">
        <f>VLOOKUP(N14,'Course List (program)'!$G$2:$L$100,Section1Program!$K$1,FALSE)</f>
        <v>#N/A</v>
      </c>
      <c r="O15" s="436" t="e">
        <f>VLOOKUP(O14,'Course List (program)'!$G$2:$L$100,Section1Program!$K$1,FALSE)</f>
        <v>#N/A</v>
      </c>
    </row>
    <row r="16" spans="1:17" ht="21.95" customHeight="1" x14ac:dyDescent="0.25">
      <c r="A16" s="1086"/>
      <c r="B16" s="45">
        <v>0.625</v>
      </c>
      <c r="C16" s="5">
        <v>7</v>
      </c>
      <c r="D16" s="433">
        <f>Section4Draft!E17</f>
        <v>0</v>
      </c>
      <c r="E16" s="433">
        <f>Section4Draft!F17</f>
        <v>0</v>
      </c>
      <c r="F16" s="433">
        <f>Section4Draft!G17</f>
        <v>0</v>
      </c>
      <c r="G16" s="433">
        <f>Section4Draft!H17</f>
        <v>0</v>
      </c>
      <c r="H16" s="434">
        <f>Section4Draft!I17</f>
        <v>0</v>
      </c>
      <c r="I16" s="420">
        <v>0.625</v>
      </c>
      <c r="J16" s="421">
        <v>7</v>
      </c>
      <c r="K16" s="433">
        <f>Section4Draft!L17</f>
        <v>0</v>
      </c>
      <c r="L16" s="433">
        <f>Section4Draft!M17</f>
        <v>0</v>
      </c>
      <c r="M16" s="433">
        <f>Section4Draft!N17</f>
        <v>0</v>
      </c>
      <c r="N16" s="433">
        <f>Section4Draft!O17</f>
        <v>0</v>
      </c>
      <c r="O16" s="434">
        <f>Section4Draft!P17</f>
        <v>0</v>
      </c>
    </row>
    <row r="17" spans="1:15" ht="21.95" customHeight="1" x14ac:dyDescent="0.2">
      <c r="A17" s="1086"/>
      <c r="B17" s="193"/>
      <c r="C17" s="194"/>
      <c r="D17" s="435" t="e">
        <f>VLOOKUP(D16,'Course List (program)'!$G$2:$L$100,Section1Program!$K$1,FALSE)</f>
        <v>#N/A</v>
      </c>
      <c r="E17" s="435" t="e">
        <f>VLOOKUP(E16,'Course List (program)'!$G$2:$L$100,Section1Program!$K$1,FALSE)</f>
        <v>#N/A</v>
      </c>
      <c r="F17" s="435" t="e">
        <f>VLOOKUP(F16,'Course List (program)'!$G$2:$L$100,Section1Program!$K$1,FALSE)</f>
        <v>#N/A</v>
      </c>
      <c r="G17" s="435" t="e">
        <f>VLOOKUP(G16,'Course List (program)'!$G$2:$L$100,Section1Program!$K$1,FALSE)</f>
        <v>#N/A</v>
      </c>
      <c r="H17" s="436" t="e">
        <f>VLOOKUP(H16,'Course List (program)'!$G$2:$L$100,Section1Program!$K$1,FALSE)</f>
        <v>#N/A</v>
      </c>
      <c r="I17" s="422"/>
      <c r="J17" s="423"/>
      <c r="K17" s="435" t="e">
        <f>VLOOKUP(K16,'Course List (program)'!$G$2:$L$100,Section1Program!$K$1,FALSE)</f>
        <v>#N/A</v>
      </c>
      <c r="L17" s="435" t="e">
        <f>VLOOKUP(L16,'Course List (program)'!$G$2:$L$100,Section1Program!$K$1,FALSE)</f>
        <v>#N/A</v>
      </c>
      <c r="M17" s="435" t="e">
        <f>VLOOKUP(M16,'Course List (program)'!$G$2:$L$100,Section1Program!$K$1,FALSE)</f>
        <v>#N/A</v>
      </c>
      <c r="N17" s="435" t="e">
        <f>VLOOKUP(N16,'Course List (program)'!$G$2:$L$100,Section1Program!$K$1,FALSE)</f>
        <v>#N/A</v>
      </c>
      <c r="O17" s="436" t="e">
        <f>VLOOKUP(O16,'Course List (program)'!$G$2:$L$100,Section1Program!$K$1,FALSE)</f>
        <v>#N/A</v>
      </c>
    </row>
    <row r="18" spans="1:15" ht="21.95" customHeight="1" x14ac:dyDescent="0.25">
      <c r="A18" s="1086"/>
      <c r="B18" s="45">
        <v>0.66666666666666663</v>
      </c>
      <c r="C18" s="5">
        <v>8</v>
      </c>
      <c r="D18" s="433">
        <f>Section4Draft!E19</f>
        <v>0</v>
      </c>
      <c r="E18" s="433">
        <f>Section4Draft!F19</f>
        <v>0</v>
      </c>
      <c r="F18" s="433">
        <f>Section4Draft!G19</f>
        <v>0</v>
      </c>
      <c r="G18" s="433">
        <f>Section4Draft!H19</f>
        <v>0</v>
      </c>
      <c r="H18" s="434">
        <f>Section4Draft!I19</f>
        <v>0</v>
      </c>
      <c r="I18" s="420">
        <v>0.66666666666666663</v>
      </c>
      <c r="J18" s="421">
        <v>8</v>
      </c>
      <c r="K18" s="433">
        <f>Section4Draft!L19</f>
        <v>0</v>
      </c>
      <c r="L18" s="433">
        <f>Section4Draft!M19</f>
        <v>0</v>
      </c>
      <c r="M18" s="433">
        <f>Section4Draft!N19</f>
        <v>0</v>
      </c>
      <c r="N18" s="433">
        <f>Section4Draft!O19</f>
        <v>0</v>
      </c>
      <c r="O18" s="434">
        <f>Section4Draft!P19</f>
        <v>0</v>
      </c>
    </row>
    <row r="19" spans="1:15" ht="21.95" customHeight="1" x14ac:dyDescent="0.2">
      <c r="A19" s="1086"/>
      <c r="B19" s="193"/>
      <c r="C19" s="194"/>
      <c r="D19" s="435" t="e">
        <f>VLOOKUP(D18,'Course List (program)'!$G$2:$L$100,Section1Program!$K$1,FALSE)</f>
        <v>#N/A</v>
      </c>
      <c r="E19" s="435" t="e">
        <f>VLOOKUP(E18,'Course List (program)'!$G$2:$L$100,Section1Program!$K$1,FALSE)</f>
        <v>#N/A</v>
      </c>
      <c r="F19" s="435" t="e">
        <f>VLOOKUP(F18,'Course List (program)'!$G$2:$L$100,Section1Program!$K$1,FALSE)</f>
        <v>#N/A</v>
      </c>
      <c r="G19" s="435" t="e">
        <f>VLOOKUP(G18,'Course List (program)'!$G$2:$L$100,Section1Program!$K$1,FALSE)</f>
        <v>#N/A</v>
      </c>
      <c r="H19" s="436" t="e">
        <f>VLOOKUP(H18,'Course List (program)'!$G$2:$L$100,Section1Program!$K$1,FALSE)</f>
        <v>#N/A</v>
      </c>
      <c r="I19" s="422"/>
      <c r="J19" s="423"/>
      <c r="K19" s="435" t="e">
        <f>VLOOKUP(K18,'Course List (program)'!$G$2:$L$100,Section1Program!$K$1,FALSE)</f>
        <v>#N/A</v>
      </c>
      <c r="L19" s="435" t="e">
        <f>VLOOKUP(L18,'Course List (program)'!$G$2:$L$100,Section1Program!$K$1,FALSE)</f>
        <v>#N/A</v>
      </c>
      <c r="M19" s="435" t="e">
        <f>VLOOKUP(M18,'Course List (program)'!$G$2:$L$100,Section1Program!$K$1,FALSE)</f>
        <v>#N/A</v>
      </c>
      <c r="N19" s="435" t="e">
        <f>VLOOKUP(N18,'Course List (program)'!$G$2:$L$100,Section1Program!$K$1,FALSE)</f>
        <v>#N/A</v>
      </c>
      <c r="O19" s="436" t="e">
        <f>VLOOKUP(O18,'Course List (program)'!$G$2:$L$100,Section1Program!$K$1,FALSE)</f>
        <v>#N/A</v>
      </c>
    </row>
    <row r="20" spans="1:15" ht="21.95" customHeight="1" x14ac:dyDescent="0.25">
      <c r="A20" s="1086"/>
      <c r="B20" s="45">
        <v>0.70833333333333337</v>
      </c>
      <c r="C20" s="5">
        <v>9</v>
      </c>
      <c r="D20" s="433">
        <f>Section4Draft!E21</f>
        <v>0</v>
      </c>
      <c r="E20" s="433">
        <f>Section4Draft!F21</f>
        <v>0</v>
      </c>
      <c r="F20" s="433">
        <f>Section4Draft!G21</f>
        <v>0</v>
      </c>
      <c r="G20" s="433">
        <f>Section4Draft!H21</f>
        <v>0</v>
      </c>
      <c r="H20" s="434">
        <f>Section4Draft!I21</f>
        <v>0</v>
      </c>
      <c r="I20" s="420">
        <v>0.70833333333333337</v>
      </c>
      <c r="J20" s="421">
        <v>9</v>
      </c>
      <c r="K20" s="433">
        <f>Section4Draft!L21</f>
        <v>0</v>
      </c>
      <c r="L20" s="433">
        <f>Section4Draft!M21</f>
        <v>0</v>
      </c>
      <c r="M20" s="433">
        <f>Section4Draft!N21</f>
        <v>0</v>
      </c>
      <c r="N20" s="433">
        <f>Section4Draft!O21</f>
        <v>0</v>
      </c>
      <c r="O20" s="434">
        <f>Section4Draft!P21</f>
        <v>0</v>
      </c>
    </row>
    <row r="21" spans="1:15" ht="21.95" customHeight="1" x14ac:dyDescent="0.2">
      <c r="A21" s="1086"/>
      <c r="B21" s="193"/>
      <c r="C21" s="194"/>
      <c r="D21" s="435" t="e">
        <f>VLOOKUP(D20,'Course List (program)'!$G$2:$L$100,Section1Program!$K$1,FALSE)</f>
        <v>#N/A</v>
      </c>
      <c r="E21" s="435" t="e">
        <f>VLOOKUP(E20,'Course List (program)'!$G$2:$L$100,Section1Program!$K$1,FALSE)</f>
        <v>#N/A</v>
      </c>
      <c r="F21" s="435" t="e">
        <f>VLOOKUP(F20,'Course List (program)'!$G$2:$L$100,Section1Program!$K$1,FALSE)</f>
        <v>#N/A</v>
      </c>
      <c r="G21" s="435" t="e">
        <f>VLOOKUP(G20,'Course List (program)'!$G$2:$L$100,Section1Program!$K$1,FALSE)</f>
        <v>#N/A</v>
      </c>
      <c r="H21" s="436" t="e">
        <f>VLOOKUP(H20,'Course List (program)'!$G$2:$L$100,Section1Program!$K$1,FALSE)</f>
        <v>#N/A</v>
      </c>
      <c r="I21" s="422"/>
      <c r="J21" s="423"/>
      <c r="K21" s="435" t="e">
        <f>VLOOKUP(K20,'Course List (program)'!$G$2:$L$100,Section1Program!$K$1,FALSE)</f>
        <v>#N/A</v>
      </c>
      <c r="L21" s="435" t="e">
        <f>VLOOKUP(L20,'Course List (program)'!$G$2:$L$100,Section1Program!$K$1,FALSE)</f>
        <v>#N/A</v>
      </c>
      <c r="M21" s="435" t="e">
        <f>VLOOKUP(M20,'Course List (program)'!$G$2:$L$100,Section1Program!$K$1,FALSE)</f>
        <v>#N/A</v>
      </c>
      <c r="N21" s="435" t="e">
        <f>VLOOKUP(N20,'Course List (program)'!$G$2:$L$100,Section1Program!$K$1,FALSE)</f>
        <v>#N/A</v>
      </c>
      <c r="O21" s="436" t="e">
        <f>VLOOKUP(O20,'Course List (program)'!$G$2:$L$100,Section1Program!$K$1,FALSE)</f>
        <v>#N/A</v>
      </c>
    </row>
    <row r="22" spans="1:15" ht="21.95" customHeight="1" x14ac:dyDescent="0.25">
      <c r="A22" s="1086"/>
      <c r="B22" s="197">
        <v>0.75</v>
      </c>
      <c r="C22" s="198">
        <v>10</v>
      </c>
      <c r="D22" s="433">
        <f>Section4Draft!E23</f>
        <v>0</v>
      </c>
      <c r="E22" s="433">
        <f>Section4Draft!F23</f>
        <v>0</v>
      </c>
      <c r="F22" s="433">
        <f>Section4Draft!G23</f>
        <v>0</v>
      </c>
      <c r="G22" s="433">
        <f>Section4Draft!H23</f>
        <v>0</v>
      </c>
      <c r="H22" s="434">
        <f>Section4Draft!I23</f>
        <v>0</v>
      </c>
      <c r="I22" s="424">
        <v>0.75</v>
      </c>
      <c r="J22" s="425">
        <v>10</v>
      </c>
      <c r="K22" s="433">
        <f>Section4Draft!L23</f>
        <v>0</v>
      </c>
      <c r="L22" s="433">
        <f>Section4Draft!M23</f>
        <v>0</v>
      </c>
      <c r="M22" s="433">
        <f>Section4Draft!N23</f>
        <v>0</v>
      </c>
      <c r="N22" s="433">
        <f>Section4Draft!O23</f>
        <v>0</v>
      </c>
      <c r="O22" s="434">
        <f>Section4Draft!P23</f>
        <v>0</v>
      </c>
    </row>
    <row r="23" spans="1:15" ht="21.95" customHeight="1" thickBot="1" x14ac:dyDescent="0.25">
      <c r="A23" s="1086"/>
      <c r="B23" s="195"/>
      <c r="C23" s="196"/>
      <c r="D23" s="437" t="e">
        <f>VLOOKUP(D22,'Course List (program)'!$G$2:$L$100,Section1Program!$K$1,FALSE)</f>
        <v>#N/A</v>
      </c>
      <c r="E23" s="437" t="e">
        <f>VLOOKUP(E22,'Course List (program)'!$G$2:$L$100,Section1Program!$K$1,FALSE)</f>
        <v>#N/A</v>
      </c>
      <c r="F23" s="437" t="e">
        <f>VLOOKUP(F22,'Course List (program)'!$G$2:$L$100,Section1Program!$K$1,FALSE)</f>
        <v>#N/A</v>
      </c>
      <c r="G23" s="437" t="e">
        <f>VLOOKUP(G22,'Course List (program)'!$G$2:$L$100,Section1Program!$K$1,FALSE)</f>
        <v>#N/A</v>
      </c>
      <c r="H23" s="438" t="e">
        <f>VLOOKUP(H22,'Course List (program)'!$G$2:$L$100,Section1Program!$K$1,FALSE)</f>
        <v>#N/A</v>
      </c>
      <c r="I23" s="426"/>
      <c r="J23" s="427"/>
      <c r="K23" s="437" t="e">
        <f>VLOOKUP(K22,'Course List (program)'!$G$2:$L$100,Section1Program!$K$1,FALSE)</f>
        <v>#N/A</v>
      </c>
      <c r="L23" s="437" t="e">
        <f>VLOOKUP(L22,'Course List (program)'!$G$2:$L$100,Section1Program!$K$1,FALSE)</f>
        <v>#N/A</v>
      </c>
      <c r="M23" s="437" t="e">
        <f>VLOOKUP(M22,'Course List (program)'!$G$2:$L$100,Section1Program!$K$1,FALSE)</f>
        <v>#N/A</v>
      </c>
      <c r="N23" s="437" t="e">
        <f>VLOOKUP(N22,'Course List (program)'!$G$2:$L$100,Section1Program!$K$1,FALSE)</f>
        <v>#N/A</v>
      </c>
      <c r="O23" s="438" t="e">
        <f>VLOOKUP(O22,'Course List (program)'!$G$2:$L$100,Section1Program!$K$1,FALSE)</f>
        <v>#N/A</v>
      </c>
    </row>
    <row r="24" spans="1:15" ht="21.95" customHeight="1" x14ac:dyDescent="0.2">
      <c r="A24" s="1073" t="s">
        <v>664</v>
      </c>
      <c r="B24" s="1077" t="s">
        <v>45</v>
      </c>
      <c r="C24" s="1078"/>
      <c r="D24" s="428" t="s">
        <v>148</v>
      </c>
      <c r="E24" s="428" t="s">
        <v>149</v>
      </c>
      <c r="F24" s="428" t="s">
        <v>150</v>
      </c>
      <c r="G24" s="428" t="s">
        <v>151</v>
      </c>
      <c r="H24" s="429" t="s">
        <v>152</v>
      </c>
      <c r="I24" s="1081" t="s">
        <v>46</v>
      </c>
      <c r="J24" s="1082"/>
      <c r="K24" s="428" t="s">
        <v>148</v>
      </c>
      <c r="L24" s="428" t="s">
        <v>149</v>
      </c>
      <c r="M24" s="428" t="s">
        <v>150</v>
      </c>
      <c r="N24" s="428" t="s">
        <v>151</v>
      </c>
      <c r="O24" s="429" t="s">
        <v>152</v>
      </c>
    </row>
    <row r="25" spans="1:15" ht="21.95" customHeight="1" x14ac:dyDescent="0.2">
      <c r="A25" s="1073"/>
      <c r="B25" s="1079"/>
      <c r="C25" s="1080"/>
      <c r="D25" s="430">
        <v>1</v>
      </c>
      <c r="E25" s="430">
        <v>2</v>
      </c>
      <c r="F25" s="430">
        <v>3</v>
      </c>
      <c r="G25" s="430">
        <v>4</v>
      </c>
      <c r="H25" s="431">
        <v>5</v>
      </c>
      <c r="I25" s="1083"/>
      <c r="J25" s="1084"/>
      <c r="K25" s="430">
        <v>1</v>
      </c>
      <c r="L25" s="430">
        <v>2</v>
      </c>
      <c r="M25" s="430">
        <v>3</v>
      </c>
      <c r="N25" s="430">
        <v>4</v>
      </c>
      <c r="O25" s="431">
        <v>5</v>
      </c>
    </row>
    <row r="26" spans="1:15" ht="21.95" customHeight="1" x14ac:dyDescent="0.25">
      <c r="A26" s="1073"/>
      <c r="B26" s="45">
        <v>0.375</v>
      </c>
      <c r="C26" s="5">
        <v>1</v>
      </c>
      <c r="D26" s="433">
        <f>Section4Draft!E27</f>
        <v>0</v>
      </c>
      <c r="E26" s="433">
        <f>Section4Draft!F27</f>
        <v>0</v>
      </c>
      <c r="F26" s="433">
        <f>Section4Draft!G27</f>
        <v>0</v>
      </c>
      <c r="G26" s="433">
        <f>Section4Draft!H27</f>
        <v>0</v>
      </c>
      <c r="H26" s="434">
        <f>Section4Draft!I27</f>
        <v>0</v>
      </c>
      <c r="I26" s="420">
        <v>0.375</v>
      </c>
      <c r="J26" s="421">
        <v>1</v>
      </c>
      <c r="K26" s="433">
        <f>Section4Draft!L27</f>
        <v>0</v>
      </c>
      <c r="L26" s="433">
        <f>Section4Draft!M27</f>
        <v>0</v>
      </c>
      <c r="M26" s="433">
        <f>Section4Draft!N27</f>
        <v>0</v>
      </c>
      <c r="N26" s="433" t="str">
        <f>Section4Draft!O27</f>
        <v>ARCH 252.14</v>
      </c>
      <c r="O26" s="434">
        <f>Section4Draft!P27</f>
        <v>0</v>
      </c>
    </row>
    <row r="27" spans="1:15" ht="21.95" customHeight="1" x14ac:dyDescent="0.2">
      <c r="A27" s="1073"/>
      <c r="B27" s="193"/>
      <c r="C27" s="194"/>
      <c r="D27" s="435" t="e">
        <f>VLOOKUP(D26,'Course List (program)'!$G$2:$L$100,Section1Program!$K$1,FALSE)</f>
        <v>#N/A</v>
      </c>
      <c r="E27" s="435" t="e">
        <f>VLOOKUP(E26,'Course List (program)'!$G$2:$L$100,Section1Program!$K$1,FALSE)</f>
        <v>#N/A</v>
      </c>
      <c r="F27" s="435" t="e">
        <f>VLOOKUP(F26,'Course List (program)'!$G$2:$L$100,Section1Program!$K$1,FALSE)</f>
        <v>#N/A</v>
      </c>
      <c r="G27" s="435" t="e">
        <f>VLOOKUP(G26,'Course List (program)'!$G$2:$L$100,Section1Program!$K$1,FALSE)</f>
        <v>#N/A</v>
      </c>
      <c r="H27" s="436" t="e">
        <f>VLOOKUP(H26,'Course List (program)'!$G$2:$L$100,Section1Program!$K$1,FALSE)</f>
        <v>#N/A</v>
      </c>
      <c r="I27" s="422"/>
      <c r="J27" s="423"/>
      <c r="K27" s="435" t="e">
        <f>VLOOKUP(K26,'Course List (program)'!$G$2:$L$100,Section1Program!$K$1,FALSE)</f>
        <v>#N/A</v>
      </c>
      <c r="L27" s="435" t="e">
        <f>VLOOKUP(L26,'Course List (program)'!$G$2:$L$100,Section1Program!$K$1,FALSE)</f>
        <v>#N/A</v>
      </c>
      <c r="M27" s="435" t="e">
        <f>VLOOKUP(M26,'Course List (program)'!$G$2:$L$100,Section1Program!$K$1,FALSE)</f>
        <v>#N/A</v>
      </c>
      <c r="N27" s="435" t="str">
        <f>VLOOKUP(N26,'Course List (program)'!$G$2:$L$100,Section1Program!$K$1,FALSE)</f>
        <v>Yrd. Doç. Dr. Murat ŞAHİN</v>
      </c>
      <c r="O27" s="436" t="e">
        <f>VLOOKUP(O26,'Course List (program)'!$G$2:$L$100,Section1Program!$K$1,FALSE)</f>
        <v>#N/A</v>
      </c>
    </row>
    <row r="28" spans="1:15" ht="21.95" customHeight="1" x14ac:dyDescent="0.25">
      <c r="A28" s="1073"/>
      <c r="B28" s="45">
        <v>0.41666666666666669</v>
      </c>
      <c r="C28" s="5">
        <v>2</v>
      </c>
      <c r="D28" s="433">
        <f>Section4Draft!E29</f>
        <v>0</v>
      </c>
      <c r="E28" s="433">
        <f>Section4Draft!F29</f>
        <v>0</v>
      </c>
      <c r="F28" s="433">
        <f>Section4Draft!G29</f>
        <v>0</v>
      </c>
      <c r="G28" s="433">
        <f>Section4Draft!H29</f>
        <v>0</v>
      </c>
      <c r="H28" s="434">
        <f>Section4Draft!I29</f>
        <v>0</v>
      </c>
      <c r="I28" s="420">
        <v>0.41666666666666669</v>
      </c>
      <c r="J28" s="421">
        <v>2</v>
      </c>
      <c r="K28" s="433">
        <f>Section4Draft!L29</f>
        <v>0</v>
      </c>
      <c r="L28" s="433">
        <f>Section4Draft!M29</f>
        <v>0</v>
      </c>
      <c r="M28" s="433">
        <f>Section4Draft!N29</f>
        <v>0</v>
      </c>
      <c r="N28" s="433" t="str">
        <f>Section4Draft!O29</f>
        <v>ARCH 252.14</v>
      </c>
      <c r="O28" s="434">
        <f>Section4Draft!P29</f>
        <v>0</v>
      </c>
    </row>
    <row r="29" spans="1:15" ht="21.95" customHeight="1" x14ac:dyDescent="0.2">
      <c r="A29" s="1073"/>
      <c r="B29" s="193"/>
      <c r="C29" s="194"/>
      <c r="D29" s="435" t="e">
        <f>VLOOKUP(D28,'Course List (program)'!$G$2:$L$100,Section1Program!$K$1,FALSE)</f>
        <v>#N/A</v>
      </c>
      <c r="E29" s="435" t="e">
        <f>VLOOKUP(E28,'Course List (program)'!$G$2:$L$100,Section1Program!$K$1,FALSE)</f>
        <v>#N/A</v>
      </c>
      <c r="F29" s="435" t="e">
        <f>VLOOKUP(F28,'Course List (program)'!$G$2:$L$100,Section1Program!$K$1,FALSE)</f>
        <v>#N/A</v>
      </c>
      <c r="G29" s="435" t="e">
        <f>VLOOKUP(G28,'Course List (program)'!$G$2:$L$100,Section1Program!$K$1,FALSE)</f>
        <v>#N/A</v>
      </c>
      <c r="H29" s="436" t="e">
        <f>VLOOKUP(H28,'Course List (program)'!$G$2:$L$100,Section1Program!$K$1,FALSE)</f>
        <v>#N/A</v>
      </c>
      <c r="I29" s="422"/>
      <c r="J29" s="423"/>
      <c r="K29" s="435" t="e">
        <f>VLOOKUP(K28,'Course List (program)'!$G$2:$L$100,Section1Program!$K$1,FALSE)</f>
        <v>#N/A</v>
      </c>
      <c r="L29" s="435" t="e">
        <f>VLOOKUP(L28,'Course List (program)'!$G$2:$L$100,Section1Program!$K$1,FALSE)</f>
        <v>#N/A</v>
      </c>
      <c r="M29" s="435" t="e">
        <f>VLOOKUP(M28,'Course List (program)'!$G$2:$L$100,Section1Program!$K$1,FALSE)</f>
        <v>#N/A</v>
      </c>
      <c r="N29" s="435" t="str">
        <f>VLOOKUP(N28,'Course List (program)'!$G$2:$L$100,Section1Program!$K$1,FALSE)</f>
        <v>Yrd. Doç. Dr. Murat ŞAHİN</v>
      </c>
      <c r="O29" s="436" t="e">
        <f>VLOOKUP(O28,'Course List (program)'!$G$2:$L$100,Section1Program!$K$1,FALSE)</f>
        <v>#N/A</v>
      </c>
    </row>
    <row r="30" spans="1:15" ht="21.95" customHeight="1" x14ac:dyDescent="0.25">
      <c r="A30" s="1073"/>
      <c r="B30" s="45">
        <v>0.45833333333333331</v>
      </c>
      <c r="C30" s="5">
        <v>3</v>
      </c>
      <c r="D30" s="433">
        <f>Section4Draft!E31</f>
        <v>0</v>
      </c>
      <c r="E30" s="433">
        <f>Section4Draft!F31</f>
        <v>0</v>
      </c>
      <c r="F30" s="433">
        <f>Section4Draft!G31</f>
        <v>0</v>
      </c>
      <c r="G30" s="433">
        <f>Section4Draft!H31</f>
        <v>0</v>
      </c>
      <c r="H30" s="434">
        <f>Section4Draft!I31</f>
        <v>0</v>
      </c>
      <c r="I30" s="420">
        <v>0.45833333333333331</v>
      </c>
      <c r="J30" s="421">
        <v>3</v>
      </c>
      <c r="K30" s="433">
        <f>Section4Draft!L31</f>
        <v>0</v>
      </c>
      <c r="L30" s="433">
        <f>Section4Draft!M31</f>
        <v>0</v>
      </c>
      <c r="M30" s="433">
        <f>Section4Draft!N31</f>
        <v>0</v>
      </c>
      <c r="N30" s="433" t="str">
        <f>Section4Draft!O31</f>
        <v>ARCH 252.14</v>
      </c>
      <c r="O30" s="434">
        <f>Section4Draft!P31</f>
        <v>0</v>
      </c>
    </row>
    <row r="31" spans="1:15" ht="21.95" customHeight="1" x14ac:dyDescent="0.2">
      <c r="A31" s="1073"/>
      <c r="B31" s="193"/>
      <c r="C31" s="194"/>
      <c r="D31" s="435" t="e">
        <f>VLOOKUP(D30,'Course List (program)'!$G$2:$L$100,Section1Program!$K$1,FALSE)</f>
        <v>#N/A</v>
      </c>
      <c r="E31" s="435" t="e">
        <f>VLOOKUP(E30,'Course List (program)'!$G$2:$L$100,Section1Program!$K$1,FALSE)</f>
        <v>#N/A</v>
      </c>
      <c r="F31" s="435" t="e">
        <f>VLOOKUP(F30,'Course List (program)'!$G$2:$L$100,Section1Program!$K$1,FALSE)</f>
        <v>#N/A</v>
      </c>
      <c r="G31" s="435" t="e">
        <f>VLOOKUP(G30,'Course List (program)'!$G$2:$L$100,Section1Program!$K$1,FALSE)</f>
        <v>#N/A</v>
      </c>
      <c r="H31" s="436" t="e">
        <f>VLOOKUP(H30,'Course List (program)'!$G$2:$L$100,Section1Program!$K$1,FALSE)</f>
        <v>#N/A</v>
      </c>
      <c r="I31" s="422"/>
      <c r="J31" s="423"/>
      <c r="K31" s="435" t="e">
        <f>VLOOKUP(K30,'Course List (program)'!$G$2:$L$100,Section1Program!$K$1,FALSE)</f>
        <v>#N/A</v>
      </c>
      <c r="L31" s="435" t="e">
        <f>VLOOKUP(L30,'Course List (program)'!$G$2:$L$100,Section1Program!$K$1,FALSE)</f>
        <v>#N/A</v>
      </c>
      <c r="M31" s="435" t="e">
        <f>VLOOKUP(M30,'Course List (program)'!$G$2:$L$100,Section1Program!$K$1,FALSE)</f>
        <v>#N/A</v>
      </c>
      <c r="N31" s="435" t="str">
        <f>VLOOKUP(N30,'Course List (program)'!$G$2:$L$100,Section1Program!$K$1,FALSE)</f>
        <v>Yrd. Doç. Dr. Murat ŞAHİN</v>
      </c>
      <c r="O31" s="436" t="e">
        <f>VLOOKUP(O30,'Course List (program)'!$G$2:$L$100,Section1Program!$K$1,FALSE)</f>
        <v>#N/A</v>
      </c>
    </row>
    <row r="32" spans="1:15" ht="21.95" customHeight="1" x14ac:dyDescent="0.25">
      <c r="A32" s="1073"/>
      <c r="B32" s="45">
        <v>0.5</v>
      </c>
      <c r="C32" s="5">
        <v>4</v>
      </c>
      <c r="D32" s="433">
        <f>Section4Draft!E33</f>
        <v>0</v>
      </c>
      <c r="E32" s="433">
        <f>Section4Draft!F33</f>
        <v>0</v>
      </c>
      <c r="F32" s="433">
        <f>Section4Draft!G33</f>
        <v>0</v>
      </c>
      <c r="G32" s="433">
        <f>Section4Draft!H33</f>
        <v>0</v>
      </c>
      <c r="H32" s="434">
        <f>Section4Draft!I33</f>
        <v>0</v>
      </c>
      <c r="I32" s="420">
        <v>0.5</v>
      </c>
      <c r="J32" s="421">
        <v>4</v>
      </c>
      <c r="K32" s="433">
        <f>Section4Draft!L33</f>
        <v>0</v>
      </c>
      <c r="L32" s="433">
        <f>Section4Draft!M33</f>
        <v>0</v>
      </c>
      <c r="M32" s="433">
        <f>Section4Draft!N33</f>
        <v>0</v>
      </c>
      <c r="N32" s="433" t="str">
        <f>Section4Draft!O33</f>
        <v>ARCH 252.14</v>
      </c>
      <c r="O32" s="434">
        <f>Section4Draft!P33</f>
        <v>0</v>
      </c>
    </row>
    <row r="33" spans="1:15" ht="21.95" customHeight="1" x14ac:dyDescent="0.2">
      <c r="A33" s="1073"/>
      <c r="B33" s="193"/>
      <c r="C33" s="194"/>
      <c r="D33" s="435" t="e">
        <f>VLOOKUP(D32,'Course List (program)'!$G$2:$L$100,Section1Program!$K$1,FALSE)</f>
        <v>#N/A</v>
      </c>
      <c r="E33" s="435" t="e">
        <f>VLOOKUP(E32,'Course List (program)'!$G$2:$L$100,Section1Program!$K$1,FALSE)</f>
        <v>#N/A</v>
      </c>
      <c r="F33" s="435" t="e">
        <f>VLOOKUP(F32,'Course List (program)'!$G$2:$L$100,Section1Program!$K$1,FALSE)</f>
        <v>#N/A</v>
      </c>
      <c r="G33" s="435" t="e">
        <f>VLOOKUP(G32,'Course List (program)'!$G$2:$L$100,Section1Program!$K$1,FALSE)</f>
        <v>#N/A</v>
      </c>
      <c r="H33" s="436" t="e">
        <f>VLOOKUP(H32,'Course List (program)'!$G$2:$L$100,Section1Program!$K$1,FALSE)</f>
        <v>#N/A</v>
      </c>
      <c r="I33" s="422"/>
      <c r="J33" s="423"/>
      <c r="K33" s="435" t="e">
        <f>VLOOKUP(K32,'Course List (program)'!$G$2:$L$100,Section1Program!$K$1,FALSE)</f>
        <v>#N/A</v>
      </c>
      <c r="L33" s="435" t="e">
        <f>VLOOKUP(L32,'Course List (program)'!$G$2:$L$100,Section1Program!$K$1,FALSE)</f>
        <v>#N/A</v>
      </c>
      <c r="M33" s="435" t="e">
        <f>VLOOKUP(M32,'Course List (program)'!$G$2:$L$100,Section1Program!$K$1,FALSE)</f>
        <v>#N/A</v>
      </c>
      <c r="N33" s="435" t="str">
        <f>VLOOKUP(N32,'Course List (program)'!$G$2:$L$100,Section1Program!$K$1,FALSE)</f>
        <v>Yrd. Doç. Dr. Murat ŞAHİN</v>
      </c>
      <c r="O33" s="436" t="e">
        <f>VLOOKUP(O32,'Course List (program)'!$G$2:$L$100,Section1Program!$K$1,FALSE)</f>
        <v>#N/A</v>
      </c>
    </row>
    <row r="34" spans="1:15" ht="21.95" customHeight="1" x14ac:dyDescent="0.25">
      <c r="A34" s="1073"/>
      <c r="B34" s="197">
        <v>0.54166666666666663</v>
      </c>
      <c r="C34" s="198">
        <v>5</v>
      </c>
      <c r="D34" s="433">
        <f>Section4Draft!E35</f>
        <v>0</v>
      </c>
      <c r="E34" s="433">
        <f>Section4Draft!F35</f>
        <v>0</v>
      </c>
      <c r="F34" s="433">
        <f>Section4Draft!G35</f>
        <v>0</v>
      </c>
      <c r="G34" s="433">
        <f>Section4Draft!H35</f>
        <v>0</v>
      </c>
      <c r="H34" s="434">
        <f>Section4Draft!I35</f>
        <v>0</v>
      </c>
      <c r="I34" s="424">
        <v>0.54166666666666663</v>
      </c>
      <c r="J34" s="425">
        <v>5</v>
      </c>
      <c r="K34" s="433">
        <f>Section4Draft!L35</f>
        <v>0</v>
      </c>
      <c r="L34" s="433">
        <f>Section4Draft!M35</f>
        <v>0</v>
      </c>
      <c r="M34" s="433">
        <f>Section4Draft!N35</f>
        <v>0</v>
      </c>
      <c r="N34" s="433">
        <f>Section4Draft!O35</f>
        <v>0</v>
      </c>
      <c r="O34" s="434">
        <f>Section4Draft!P35</f>
        <v>0</v>
      </c>
    </row>
    <row r="35" spans="1:15" ht="21.95" customHeight="1" x14ac:dyDescent="0.2">
      <c r="A35" s="1073"/>
      <c r="B35" s="193"/>
      <c r="C35" s="194"/>
      <c r="D35" s="435" t="e">
        <f>VLOOKUP(D34,'Course List (program)'!$G$2:$L$100,Section1Program!$K$1,FALSE)</f>
        <v>#N/A</v>
      </c>
      <c r="E35" s="435" t="e">
        <f>VLOOKUP(E34,'Course List (program)'!$G$2:$L$100,Section1Program!$K$1,FALSE)</f>
        <v>#N/A</v>
      </c>
      <c r="F35" s="435" t="e">
        <f>VLOOKUP(F34,'Course List (program)'!$G$2:$L$100,Section1Program!$K$1,FALSE)</f>
        <v>#N/A</v>
      </c>
      <c r="G35" s="435" t="e">
        <f>VLOOKUP(G34,'Course List (program)'!$G$2:$L$100,Section1Program!$K$1,FALSE)</f>
        <v>#N/A</v>
      </c>
      <c r="H35" s="436" t="e">
        <f>VLOOKUP(H34,'Course List (program)'!$G$2:$L$100,Section1Program!$K$1,FALSE)</f>
        <v>#N/A</v>
      </c>
      <c r="I35" s="422"/>
      <c r="J35" s="423"/>
      <c r="K35" s="435" t="e">
        <f>VLOOKUP(K34,'Course List (program)'!$G$2:$L$100,Section1Program!$K$1,FALSE)</f>
        <v>#N/A</v>
      </c>
      <c r="L35" s="435" t="e">
        <f>VLOOKUP(L34,'Course List (program)'!$G$2:$L$100,Section1Program!$K$1,FALSE)</f>
        <v>#N/A</v>
      </c>
      <c r="M35" s="435" t="e">
        <f>VLOOKUP(M34,'Course List (program)'!$G$2:$L$100,Section1Program!$K$1,FALSE)</f>
        <v>#N/A</v>
      </c>
      <c r="N35" s="435" t="e">
        <f>VLOOKUP(N34,'Course List (program)'!$G$2:$L$100,Section1Program!$K$1,FALSE)</f>
        <v>#N/A</v>
      </c>
      <c r="O35" s="436" t="e">
        <f>VLOOKUP(O34,'Course List (program)'!$G$2:$L$100,Section1Program!$K$1,FALSE)</f>
        <v>#N/A</v>
      </c>
    </row>
    <row r="36" spans="1:15" ht="21.95" customHeight="1" x14ac:dyDescent="0.25">
      <c r="A36" s="1073"/>
      <c r="B36" s="45">
        <v>0.58333333333333337</v>
      </c>
      <c r="C36" s="5">
        <v>6</v>
      </c>
      <c r="D36" s="433">
        <f>Section4Draft!E37</f>
        <v>0</v>
      </c>
      <c r="E36" s="433">
        <f>Section4Draft!F37</f>
        <v>0</v>
      </c>
      <c r="F36" s="433">
        <f>Section4Draft!G37</f>
        <v>0</v>
      </c>
      <c r="G36" s="433">
        <f>Section4Draft!H37</f>
        <v>0</v>
      </c>
      <c r="H36" s="434">
        <f>Section4Draft!I37</f>
        <v>0</v>
      </c>
      <c r="I36" s="420">
        <v>0.58333333333333337</v>
      </c>
      <c r="J36" s="421">
        <v>6</v>
      </c>
      <c r="K36" s="433">
        <f>Section4Draft!L37</f>
        <v>0</v>
      </c>
      <c r="L36" s="433">
        <f>Section4Draft!M37</f>
        <v>0</v>
      </c>
      <c r="M36" s="433" t="str">
        <f>Section4Draft!N37</f>
        <v>ARCH 214.14</v>
      </c>
      <c r="N36" s="433" t="str">
        <f>Section4Draft!O37</f>
        <v>ARCH 252.14</v>
      </c>
      <c r="O36" s="434">
        <f>Section4Draft!P37</f>
        <v>0</v>
      </c>
    </row>
    <row r="37" spans="1:15" ht="21.95" customHeight="1" x14ac:dyDescent="0.2">
      <c r="A37" s="1073"/>
      <c r="B37" s="193"/>
      <c r="C37" s="194"/>
      <c r="D37" s="435" t="e">
        <f>VLOOKUP(D36,'Course List (program)'!$G$2:$L$100,Section1Program!$K$1,FALSE)</f>
        <v>#N/A</v>
      </c>
      <c r="E37" s="435" t="e">
        <f>VLOOKUP(E36,'Course List (program)'!$G$2:$L$100,Section1Program!$K$1,FALSE)</f>
        <v>#N/A</v>
      </c>
      <c r="F37" s="435" t="e">
        <f>VLOOKUP(F36,'Course List (program)'!$G$2:$L$100,Section1Program!$K$1,FALSE)</f>
        <v>#N/A</v>
      </c>
      <c r="G37" s="435" t="e">
        <f>VLOOKUP(G36,'Course List (program)'!$G$2:$L$100,Section1Program!$K$1,FALSE)</f>
        <v>#N/A</v>
      </c>
      <c r="H37" s="436" t="e">
        <f>VLOOKUP(H36,'Course List (program)'!$G$2:$L$100,Section1Program!$K$1,FALSE)</f>
        <v>#N/A</v>
      </c>
      <c r="I37" s="422"/>
      <c r="J37" s="423"/>
      <c r="K37" s="435" t="e">
        <f>VLOOKUP(K36,'Course List (program)'!$G$2:$L$100,Section1Program!$K$1,FALSE)</f>
        <v>#N/A</v>
      </c>
      <c r="L37" s="435" t="e">
        <f>VLOOKUP(L36,'Course List (program)'!$G$2:$L$100,Section1Program!$K$1,FALSE)</f>
        <v>#N/A</v>
      </c>
      <c r="M37" s="435" t="str">
        <f>VLOOKUP(M36,'Course List (program)'!$G$2:$L$100,Section1Program!$K$1,FALSE)</f>
        <v>Öğr. Gör. Gülçin SOYAK</v>
      </c>
      <c r="N37" s="435" t="str">
        <f>VLOOKUP(N36,'Course List (program)'!$G$2:$L$100,Section1Program!$K$1,FALSE)</f>
        <v>Yrd. Doç. Dr. Murat ŞAHİN</v>
      </c>
      <c r="O37" s="436" t="e">
        <f>VLOOKUP(O36,'Course List (program)'!$G$2:$L$100,Section1Program!$K$1,FALSE)</f>
        <v>#N/A</v>
      </c>
    </row>
    <row r="38" spans="1:15" ht="21.95" customHeight="1" x14ac:dyDescent="0.25">
      <c r="A38" s="1073"/>
      <c r="B38" s="45">
        <v>0.625</v>
      </c>
      <c r="C38" s="5">
        <v>7</v>
      </c>
      <c r="D38" s="433">
        <f>Section4Draft!E39</f>
        <v>0</v>
      </c>
      <c r="E38" s="433">
        <f>Section4Draft!F39</f>
        <v>0</v>
      </c>
      <c r="F38" s="433">
        <f>Section4Draft!G39</f>
        <v>0</v>
      </c>
      <c r="G38" s="433">
        <f>Section4Draft!H39</f>
        <v>0</v>
      </c>
      <c r="H38" s="434">
        <f>Section4Draft!I39</f>
        <v>0</v>
      </c>
      <c r="I38" s="420">
        <v>0.625</v>
      </c>
      <c r="J38" s="421">
        <v>7</v>
      </c>
      <c r="K38" s="433">
        <f>Section4Draft!L39</f>
        <v>0</v>
      </c>
      <c r="L38" s="433">
        <f>Section4Draft!M39</f>
        <v>0</v>
      </c>
      <c r="M38" s="433" t="str">
        <f>Section4Draft!N39</f>
        <v>ARCH 214.14</v>
      </c>
      <c r="N38" s="433" t="str">
        <f>Section4Draft!O39</f>
        <v>ARCH 252.14</v>
      </c>
      <c r="O38" s="434">
        <f>Section4Draft!P39</f>
        <v>0</v>
      </c>
    </row>
    <row r="39" spans="1:15" ht="21.95" customHeight="1" x14ac:dyDescent="0.2">
      <c r="A39" s="1073"/>
      <c r="B39" s="193"/>
      <c r="C39" s="194"/>
      <c r="D39" s="435" t="e">
        <f>VLOOKUP(D38,'Course List (program)'!$G$2:$L$100,Section1Program!$K$1,FALSE)</f>
        <v>#N/A</v>
      </c>
      <c r="E39" s="435" t="e">
        <f>VLOOKUP(E38,'Course List (program)'!$G$2:$L$100,Section1Program!$K$1,FALSE)</f>
        <v>#N/A</v>
      </c>
      <c r="F39" s="435" t="e">
        <f>VLOOKUP(F38,'Course List (program)'!$G$2:$L$100,Section1Program!$K$1,FALSE)</f>
        <v>#N/A</v>
      </c>
      <c r="G39" s="435" t="e">
        <f>VLOOKUP(G38,'Course List (program)'!$G$2:$L$100,Section1Program!$K$1,FALSE)</f>
        <v>#N/A</v>
      </c>
      <c r="H39" s="436" t="e">
        <f>VLOOKUP(H38,'Course List (program)'!$G$2:$L$100,Section1Program!$K$1,FALSE)</f>
        <v>#N/A</v>
      </c>
      <c r="I39" s="422"/>
      <c r="J39" s="423"/>
      <c r="K39" s="435" t="e">
        <f>VLOOKUP(K38,'Course List (program)'!$G$2:$L$100,Section1Program!$K$1,FALSE)</f>
        <v>#N/A</v>
      </c>
      <c r="L39" s="435" t="e">
        <f>VLOOKUP(L38,'Course List (program)'!$G$2:$L$100,Section1Program!$K$1,FALSE)</f>
        <v>#N/A</v>
      </c>
      <c r="M39" s="435" t="str">
        <f>VLOOKUP(M38,'Course List (program)'!$G$2:$L$100,Section1Program!$K$1,FALSE)</f>
        <v>Öğr. Gör. Gülçin SOYAK</v>
      </c>
      <c r="N39" s="435" t="str">
        <f>VLOOKUP(N38,'Course List (program)'!$G$2:$L$100,Section1Program!$K$1,FALSE)</f>
        <v>Yrd. Doç. Dr. Murat ŞAHİN</v>
      </c>
      <c r="O39" s="436" t="e">
        <f>VLOOKUP(O38,'Course List (program)'!$G$2:$L$100,Section1Program!$K$1,FALSE)</f>
        <v>#N/A</v>
      </c>
    </row>
    <row r="40" spans="1:15" ht="21.95" customHeight="1" x14ac:dyDescent="0.25">
      <c r="A40" s="1073"/>
      <c r="B40" s="45">
        <v>0.66666666666666663</v>
      </c>
      <c r="C40" s="5">
        <v>8</v>
      </c>
      <c r="D40" s="433">
        <f>Section4Draft!E41</f>
        <v>0</v>
      </c>
      <c r="E40" s="433">
        <f>Section4Draft!F41</f>
        <v>0</v>
      </c>
      <c r="F40" s="433">
        <f>Section4Draft!G41</f>
        <v>0</v>
      </c>
      <c r="G40" s="433">
        <f>Section4Draft!H41</f>
        <v>0</v>
      </c>
      <c r="H40" s="434">
        <f>Section4Draft!I41</f>
        <v>0</v>
      </c>
      <c r="I40" s="420">
        <v>0.66666666666666663</v>
      </c>
      <c r="J40" s="421">
        <v>8</v>
      </c>
      <c r="K40" s="433">
        <f>Section4Draft!L41</f>
        <v>0</v>
      </c>
      <c r="L40" s="433">
        <f>Section4Draft!M41</f>
        <v>0</v>
      </c>
      <c r="M40" s="433" t="str">
        <f>Section4Draft!N41</f>
        <v>ARCH 214.14</v>
      </c>
      <c r="N40" s="433" t="str">
        <f>Section4Draft!O41</f>
        <v>ARCH 252.14</v>
      </c>
      <c r="O40" s="434">
        <f>Section4Draft!P41</f>
        <v>0</v>
      </c>
    </row>
    <row r="41" spans="1:15" ht="21.95" customHeight="1" x14ac:dyDescent="0.2">
      <c r="A41" s="1073"/>
      <c r="B41" s="193"/>
      <c r="C41" s="194"/>
      <c r="D41" s="435" t="e">
        <f>VLOOKUP(D40,'Course List (program)'!$G$2:$L$100,Section1Program!$K$1,FALSE)</f>
        <v>#N/A</v>
      </c>
      <c r="E41" s="435" t="e">
        <f>VLOOKUP(E40,'Course List (program)'!$G$2:$L$100,Section1Program!$K$1,FALSE)</f>
        <v>#N/A</v>
      </c>
      <c r="F41" s="435" t="e">
        <f>VLOOKUP(F40,'Course List (program)'!$G$2:$L$100,Section1Program!$K$1,FALSE)</f>
        <v>#N/A</v>
      </c>
      <c r="G41" s="435" t="e">
        <f>VLOOKUP(G40,'Course List (program)'!$G$2:$L$100,Section1Program!$K$1,FALSE)</f>
        <v>#N/A</v>
      </c>
      <c r="H41" s="436" t="e">
        <f>VLOOKUP(H40,'Course List (program)'!$G$2:$L$100,Section1Program!$K$1,FALSE)</f>
        <v>#N/A</v>
      </c>
      <c r="I41" s="422"/>
      <c r="J41" s="423"/>
      <c r="K41" s="435" t="e">
        <f>VLOOKUP(K40,'Course List (program)'!$G$2:$L$100,Section1Program!$K$1,FALSE)</f>
        <v>#N/A</v>
      </c>
      <c r="L41" s="435" t="e">
        <f>VLOOKUP(L40,'Course List (program)'!$G$2:$L$100,Section1Program!$K$1,FALSE)</f>
        <v>#N/A</v>
      </c>
      <c r="M41" s="435" t="str">
        <f>VLOOKUP(M40,'Course List (program)'!$G$2:$L$100,Section1Program!$K$1,FALSE)</f>
        <v>Öğr. Gör. Gülçin SOYAK</v>
      </c>
      <c r="N41" s="435" t="str">
        <f>VLOOKUP(N40,'Course List (program)'!$G$2:$L$100,Section1Program!$K$1,FALSE)</f>
        <v>Yrd. Doç. Dr. Murat ŞAHİN</v>
      </c>
      <c r="O41" s="436" t="e">
        <f>VLOOKUP(O40,'Course List (program)'!$G$2:$L$100,Section1Program!$K$1,FALSE)</f>
        <v>#N/A</v>
      </c>
    </row>
    <row r="42" spans="1:15" ht="21.95" customHeight="1" x14ac:dyDescent="0.25">
      <c r="A42" s="1073"/>
      <c r="B42" s="45">
        <v>0.70833333333333337</v>
      </c>
      <c r="C42" s="5">
        <v>9</v>
      </c>
      <c r="D42" s="433">
        <f>Section4Draft!E43</f>
        <v>0</v>
      </c>
      <c r="E42" s="433">
        <f>Section4Draft!F43</f>
        <v>0</v>
      </c>
      <c r="F42" s="433">
        <f>Section4Draft!G43</f>
        <v>0</v>
      </c>
      <c r="G42" s="433">
        <f>Section4Draft!H43</f>
        <v>0</v>
      </c>
      <c r="H42" s="434">
        <f>Section4Draft!I43</f>
        <v>0</v>
      </c>
      <c r="I42" s="420">
        <v>0.70833333333333337</v>
      </c>
      <c r="J42" s="421">
        <v>9</v>
      </c>
      <c r="K42" s="433">
        <f>Section4Draft!L43</f>
        <v>0</v>
      </c>
      <c r="L42" s="433">
        <f>Section4Draft!M43</f>
        <v>0</v>
      </c>
      <c r="M42" s="433" t="str">
        <f>Section4Draft!N43</f>
        <v>ARCH 214.14</v>
      </c>
      <c r="N42" s="433" t="str">
        <f>Section4Draft!O43</f>
        <v>ARCH 252.14</v>
      </c>
      <c r="O42" s="434">
        <f>Section4Draft!P43</f>
        <v>0</v>
      </c>
    </row>
    <row r="43" spans="1:15" ht="21.95" customHeight="1" x14ac:dyDescent="0.2">
      <c r="A43" s="1073"/>
      <c r="B43" s="193"/>
      <c r="C43" s="194"/>
      <c r="D43" s="435" t="e">
        <f>VLOOKUP(D42,'Course List (program)'!$G$2:$L$100,Section1Program!$K$1,FALSE)</f>
        <v>#N/A</v>
      </c>
      <c r="E43" s="435" t="e">
        <f>VLOOKUP(E42,'Course List (program)'!$G$2:$L$100,Section1Program!$K$1,FALSE)</f>
        <v>#N/A</v>
      </c>
      <c r="F43" s="435" t="e">
        <f>VLOOKUP(F42,'Course List (program)'!$G$2:$L$100,Section1Program!$K$1,FALSE)</f>
        <v>#N/A</v>
      </c>
      <c r="G43" s="435" t="e">
        <f>VLOOKUP(G42,'Course List (program)'!$G$2:$L$100,Section1Program!$K$1,FALSE)</f>
        <v>#N/A</v>
      </c>
      <c r="H43" s="436" t="e">
        <f>VLOOKUP(H42,'Course List (program)'!$G$2:$L$100,Section1Program!$K$1,FALSE)</f>
        <v>#N/A</v>
      </c>
      <c r="I43" s="422"/>
      <c r="J43" s="423"/>
      <c r="K43" s="435" t="e">
        <f>VLOOKUP(K42,'Course List (program)'!$G$2:$L$100,Section1Program!$K$1,FALSE)</f>
        <v>#N/A</v>
      </c>
      <c r="L43" s="435" t="e">
        <f>VLOOKUP(L42,'Course List (program)'!$G$2:$L$100,Section1Program!$K$1,FALSE)</f>
        <v>#N/A</v>
      </c>
      <c r="M43" s="435" t="str">
        <f>VLOOKUP(M42,'Course List (program)'!$G$2:$L$100,Section1Program!$K$1,FALSE)</f>
        <v>Öğr. Gör. Gülçin SOYAK</v>
      </c>
      <c r="N43" s="435" t="str">
        <f>VLOOKUP(N42,'Course List (program)'!$G$2:$L$100,Section1Program!$K$1,FALSE)</f>
        <v>Yrd. Doç. Dr. Murat ŞAHİN</v>
      </c>
      <c r="O43" s="436" t="e">
        <f>VLOOKUP(O42,'Course List (program)'!$G$2:$L$100,Section1Program!$K$1,FALSE)</f>
        <v>#N/A</v>
      </c>
    </row>
    <row r="44" spans="1:15" ht="21.95" customHeight="1" x14ac:dyDescent="0.25">
      <c r="A44" s="1073"/>
      <c r="B44" s="197">
        <v>0.75</v>
      </c>
      <c r="C44" s="198">
        <v>10</v>
      </c>
      <c r="D44" s="433">
        <f>Section4Draft!E45</f>
        <v>0</v>
      </c>
      <c r="E44" s="433">
        <f>Section4Draft!F45</f>
        <v>0</v>
      </c>
      <c r="F44" s="433">
        <f>Section4Draft!G45</f>
        <v>0</v>
      </c>
      <c r="G44" s="433">
        <f>Section4Draft!H45</f>
        <v>0</v>
      </c>
      <c r="H44" s="434">
        <f>Section4Draft!I45</f>
        <v>0</v>
      </c>
      <c r="I44" s="424">
        <v>0.75</v>
      </c>
      <c r="J44" s="425">
        <v>10</v>
      </c>
      <c r="K44" s="433">
        <f>Section4Draft!L45</f>
        <v>0</v>
      </c>
      <c r="L44" s="433">
        <f>Section4Draft!M45</f>
        <v>0</v>
      </c>
      <c r="M44" s="433">
        <f>Section4Draft!N45</f>
        <v>0</v>
      </c>
      <c r="N44" s="433">
        <f>Section4Draft!O45</f>
        <v>0</v>
      </c>
      <c r="O44" s="434">
        <f>Section4Draft!P45</f>
        <v>0</v>
      </c>
    </row>
    <row r="45" spans="1:15" ht="21.95" customHeight="1" thickBot="1" x14ac:dyDescent="0.25">
      <c r="A45" s="1073"/>
      <c r="B45" s="195"/>
      <c r="C45" s="196"/>
      <c r="D45" s="437" t="e">
        <f>VLOOKUP(D44,'Course List (program)'!$G$2:$L$100,Section1Program!$K$1,FALSE)</f>
        <v>#N/A</v>
      </c>
      <c r="E45" s="437" t="e">
        <f>VLOOKUP(E44,'Course List (program)'!$G$2:$L$100,Section1Program!$K$1,FALSE)</f>
        <v>#N/A</v>
      </c>
      <c r="F45" s="437" t="e">
        <f>VLOOKUP(F44,'Course List (program)'!$G$2:$L$100,Section1Program!$K$1,FALSE)</f>
        <v>#N/A</v>
      </c>
      <c r="G45" s="437" t="e">
        <f>VLOOKUP(G44,'Course List (program)'!$G$2:$L$100,Section1Program!$K$1,FALSE)</f>
        <v>#N/A</v>
      </c>
      <c r="H45" s="438" t="e">
        <f>VLOOKUP(H44,'Course List (program)'!$G$2:$L$100,Section1Program!$K$1,FALSE)</f>
        <v>#N/A</v>
      </c>
      <c r="I45" s="426"/>
      <c r="J45" s="427"/>
      <c r="K45" s="437" t="e">
        <f>VLOOKUP(K44,'Course List (program)'!$G$2:$L$100,Section1Program!$K$1,FALSE)</f>
        <v>#N/A</v>
      </c>
      <c r="L45" s="437" t="e">
        <f>VLOOKUP(L44,'Course List (program)'!$G$2:$L$100,Section1Program!$K$1,FALSE)</f>
        <v>#N/A</v>
      </c>
      <c r="M45" s="437" t="e">
        <f>VLOOKUP(M44,'Course List (program)'!$G$2:$L$100,Section1Program!$K$1,FALSE)</f>
        <v>#N/A</v>
      </c>
      <c r="N45" s="437" t="e">
        <f>VLOOKUP(N44,'Course List (program)'!$G$2:$L$100,Section1Program!$K$1,FALSE)</f>
        <v>#N/A</v>
      </c>
      <c r="O45" s="438" t="e">
        <f>VLOOKUP(O44,'Course List (program)'!$G$2:$L$100,Section1Program!$K$1,FALSE)</f>
        <v>#N/A</v>
      </c>
    </row>
    <row r="46" spans="1:15" ht="21.95" customHeight="1" x14ac:dyDescent="0.2">
      <c r="A46" s="1073"/>
      <c r="B46" s="1077" t="s">
        <v>47</v>
      </c>
      <c r="C46" s="1078"/>
      <c r="D46" s="428" t="s">
        <v>148</v>
      </c>
      <c r="E46" s="428" t="s">
        <v>149</v>
      </c>
      <c r="F46" s="428" t="s">
        <v>150</v>
      </c>
      <c r="G46" s="428" t="s">
        <v>151</v>
      </c>
      <c r="H46" s="429" t="s">
        <v>152</v>
      </c>
      <c r="I46" s="1081" t="s">
        <v>48</v>
      </c>
      <c r="J46" s="1082"/>
      <c r="K46" s="428" t="s">
        <v>148</v>
      </c>
      <c r="L46" s="428" t="s">
        <v>149</v>
      </c>
      <c r="M46" s="428" t="s">
        <v>150</v>
      </c>
      <c r="N46" s="428" t="s">
        <v>151</v>
      </c>
      <c r="O46" s="429" t="s">
        <v>152</v>
      </c>
    </row>
    <row r="47" spans="1:15" ht="21.95" customHeight="1" x14ac:dyDescent="0.2">
      <c r="A47" s="1073"/>
      <c r="B47" s="1079"/>
      <c r="C47" s="1080"/>
      <c r="D47" s="430">
        <v>1</v>
      </c>
      <c r="E47" s="430">
        <v>2</v>
      </c>
      <c r="F47" s="430">
        <v>3</v>
      </c>
      <c r="G47" s="430">
        <v>4</v>
      </c>
      <c r="H47" s="431">
        <v>5</v>
      </c>
      <c r="I47" s="1083"/>
      <c r="J47" s="1084"/>
      <c r="K47" s="430">
        <v>1</v>
      </c>
      <c r="L47" s="430">
        <v>2</v>
      </c>
      <c r="M47" s="430">
        <v>3</v>
      </c>
      <c r="N47" s="430">
        <v>4</v>
      </c>
      <c r="O47" s="431">
        <v>5</v>
      </c>
    </row>
    <row r="48" spans="1:15" ht="21.95" customHeight="1" x14ac:dyDescent="0.25">
      <c r="A48" s="1073"/>
      <c r="B48" s="45">
        <v>0.375</v>
      </c>
      <c r="C48" s="5">
        <v>1</v>
      </c>
      <c r="D48" s="433">
        <f>Section4Draft!E49</f>
        <v>0</v>
      </c>
      <c r="E48" s="433">
        <f>Section4Draft!F49</f>
        <v>0</v>
      </c>
      <c r="F48" s="433">
        <f>Section4Draft!G49</f>
        <v>0</v>
      </c>
      <c r="G48" s="433">
        <f>Section4Draft!H49</f>
        <v>0</v>
      </c>
      <c r="H48" s="434">
        <f>Section4Draft!I49</f>
        <v>0</v>
      </c>
      <c r="I48" s="420">
        <v>0.375</v>
      </c>
      <c r="J48" s="421">
        <v>1</v>
      </c>
      <c r="K48" s="433">
        <f>Section4Draft!L49</f>
        <v>0</v>
      </c>
      <c r="L48" s="433">
        <f>Section4Draft!M49</f>
        <v>0</v>
      </c>
      <c r="M48" s="433">
        <f>Section4Draft!N49</f>
        <v>0</v>
      </c>
      <c r="N48" s="433" t="str">
        <f>Section4Draft!O49</f>
        <v>ARCH 308.01</v>
      </c>
      <c r="O48" s="434">
        <f>Section4Draft!P49</f>
        <v>0</v>
      </c>
    </row>
    <row r="49" spans="1:15" ht="21.95" customHeight="1" x14ac:dyDescent="0.2">
      <c r="A49" s="1073"/>
      <c r="B49" s="193"/>
      <c r="C49" s="194"/>
      <c r="D49" s="435" t="e">
        <f>VLOOKUP(D48,'Course List (program)'!$G$2:$L$100,Section1Program!$K$1,FALSE)</f>
        <v>#N/A</v>
      </c>
      <c r="E49" s="435" t="e">
        <f>VLOOKUP(E48,'Course List (program)'!$G$2:$L$100,Section1Program!$K$1,FALSE)</f>
        <v>#N/A</v>
      </c>
      <c r="F49" s="435" t="e">
        <f>VLOOKUP(F48,'Course List (program)'!$G$2:$L$100,Section1Program!$K$1,FALSE)</f>
        <v>#N/A</v>
      </c>
      <c r="G49" s="435" t="e">
        <f>VLOOKUP(G48,'Course List (program)'!$G$2:$L$100,Section1Program!$K$1,FALSE)</f>
        <v>#N/A</v>
      </c>
      <c r="H49" s="436" t="e">
        <f>VLOOKUP(H48,'Course List (program)'!$G$2:$L$100,Section1Program!$K$1,FALSE)</f>
        <v>#N/A</v>
      </c>
      <c r="I49" s="422"/>
      <c r="J49" s="423"/>
      <c r="K49" s="435" t="e">
        <f>VLOOKUP(K48,'Course List (program)'!$G$2:$L$100,Section1Program!$K$1,FALSE)</f>
        <v>#N/A</v>
      </c>
      <c r="L49" s="435" t="e">
        <f>VLOOKUP(L48,'Course List (program)'!$G$2:$L$100,Section1Program!$K$1,FALSE)</f>
        <v>#N/A</v>
      </c>
      <c r="M49" s="435" t="e">
        <f>VLOOKUP(M48,'Course List (program)'!$G$2:$L$100,Section1Program!$K$1,FALSE)</f>
        <v>#N/A</v>
      </c>
      <c r="N49" s="435" t="str">
        <f>VLOOKUP(N48,'Course List (program)'!$G$2:$L$100,Section1Program!$K$1,FALSE)</f>
        <v>Yrd. Doç. Dr. Mari ITO ALPTÜRER</v>
      </c>
      <c r="O49" s="436" t="e">
        <f>VLOOKUP(O48,'Course List (program)'!$G$2:$L$100,Section1Program!$K$1,FALSE)</f>
        <v>#N/A</v>
      </c>
    </row>
    <row r="50" spans="1:15" ht="21.95" customHeight="1" x14ac:dyDescent="0.25">
      <c r="A50" s="1073"/>
      <c r="B50" s="45">
        <v>0.41666666666666669</v>
      </c>
      <c r="C50" s="5">
        <v>2</v>
      </c>
      <c r="D50" s="433">
        <f>Section4Draft!E51</f>
        <v>0</v>
      </c>
      <c r="E50" s="433">
        <f>Section4Draft!F51</f>
        <v>0</v>
      </c>
      <c r="F50" s="433">
        <f>Section4Draft!G51</f>
        <v>0</v>
      </c>
      <c r="G50" s="433">
        <f>Section4Draft!H51</f>
        <v>0</v>
      </c>
      <c r="H50" s="434">
        <f>Section4Draft!I51</f>
        <v>0</v>
      </c>
      <c r="I50" s="420">
        <v>0.41666666666666669</v>
      </c>
      <c r="J50" s="421">
        <v>2</v>
      </c>
      <c r="K50" s="433">
        <f>Section4Draft!L51</f>
        <v>0</v>
      </c>
      <c r="L50" s="433">
        <f>Section4Draft!M51</f>
        <v>0</v>
      </c>
      <c r="M50" s="433">
        <f>Section4Draft!N51</f>
        <v>0</v>
      </c>
      <c r="N50" s="433" t="str">
        <f>Section4Draft!O51</f>
        <v>ARCH 308.01</v>
      </c>
      <c r="O50" s="434">
        <f>Section4Draft!P51</f>
        <v>0</v>
      </c>
    </row>
    <row r="51" spans="1:15" ht="21.95" customHeight="1" x14ac:dyDescent="0.2">
      <c r="A51" s="1073"/>
      <c r="B51" s="193"/>
      <c r="C51" s="194"/>
      <c r="D51" s="435" t="e">
        <f>VLOOKUP(D50,'Course List (program)'!$G$2:$L$100,Section1Program!$K$1,FALSE)</f>
        <v>#N/A</v>
      </c>
      <c r="E51" s="435" t="e">
        <f>VLOOKUP(E50,'Course List (program)'!$G$2:$L$100,Section1Program!$K$1,FALSE)</f>
        <v>#N/A</v>
      </c>
      <c r="F51" s="435" t="e">
        <f>VLOOKUP(F50,'Course List (program)'!$G$2:$L$100,Section1Program!$K$1,FALSE)</f>
        <v>#N/A</v>
      </c>
      <c r="G51" s="435" t="e">
        <f>VLOOKUP(G50,'Course List (program)'!$G$2:$L$100,Section1Program!$K$1,FALSE)</f>
        <v>#N/A</v>
      </c>
      <c r="H51" s="436" t="e">
        <f>VLOOKUP(H50,'Course List (program)'!$G$2:$L$100,Section1Program!$K$1,FALSE)</f>
        <v>#N/A</v>
      </c>
      <c r="I51" s="422"/>
      <c r="J51" s="423"/>
      <c r="K51" s="435" t="e">
        <f>VLOOKUP(K50,'Course List (program)'!$G$2:$L$100,Section1Program!$K$1,FALSE)</f>
        <v>#N/A</v>
      </c>
      <c r="L51" s="435" t="e">
        <f>VLOOKUP(L50,'Course List (program)'!$G$2:$L$100,Section1Program!$K$1,FALSE)</f>
        <v>#N/A</v>
      </c>
      <c r="M51" s="435" t="e">
        <f>VLOOKUP(M50,'Course List (program)'!$G$2:$L$100,Section1Program!$K$1,FALSE)</f>
        <v>#N/A</v>
      </c>
      <c r="N51" s="435" t="str">
        <f>VLOOKUP(N50,'Course List (program)'!$G$2:$L$100,Section1Program!$K$1,FALSE)</f>
        <v>Yrd. Doç. Dr. Mari ITO ALPTÜRER</v>
      </c>
      <c r="O51" s="436" t="e">
        <f>VLOOKUP(O50,'Course List (program)'!$G$2:$L$100,Section1Program!$K$1,FALSE)</f>
        <v>#N/A</v>
      </c>
    </row>
    <row r="52" spans="1:15" ht="21.95" customHeight="1" x14ac:dyDescent="0.25">
      <c r="A52" s="1073"/>
      <c r="B52" s="45">
        <v>0.45833333333333331</v>
      </c>
      <c r="C52" s="5">
        <v>3</v>
      </c>
      <c r="D52" s="433">
        <f>Section4Draft!E53</f>
        <v>0</v>
      </c>
      <c r="E52" s="433">
        <f>Section4Draft!F53</f>
        <v>0</v>
      </c>
      <c r="F52" s="433">
        <f>Section4Draft!G53</f>
        <v>0</v>
      </c>
      <c r="G52" s="433">
        <f>Section4Draft!H53</f>
        <v>0</v>
      </c>
      <c r="H52" s="434">
        <f>Section4Draft!I53</f>
        <v>0</v>
      </c>
      <c r="I52" s="420">
        <v>0.45833333333333331</v>
      </c>
      <c r="J52" s="421">
        <v>3</v>
      </c>
      <c r="K52" s="433">
        <f>Section4Draft!L53</f>
        <v>0</v>
      </c>
      <c r="L52" s="433">
        <f>Section4Draft!M53</f>
        <v>0</v>
      </c>
      <c r="M52" s="433">
        <f>Section4Draft!N53</f>
        <v>0</v>
      </c>
      <c r="N52" s="433" t="str">
        <f>Section4Draft!O53</f>
        <v>ARCH 308.01</v>
      </c>
      <c r="O52" s="434">
        <f>Section4Draft!P53</f>
        <v>0</v>
      </c>
    </row>
    <row r="53" spans="1:15" ht="21.95" customHeight="1" x14ac:dyDescent="0.2">
      <c r="A53" s="1073"/>
      <c r="B53" s="193"/>
      <c r="C53" s="194"/>
      <c r="D53" s="435" t="e">
        <f>VLOOKUP(D52,'Course List (program)'!$G$2:$L$100,Section1Program!$K$1,FALSE)</f>
        <v>#N/A</v>
      </c>
      <c r="E53" s="435" t="e">
        <f>VLOOKUP(E52,'Course List (program)'!$G$2:$L$100,Section1Program!$K$1,FALSE)</f>
        <v>#N/A</v>
      </c>
      <c r="F53" s="435" t="e">
        <f>VLOOKUP(F52,'Course List (program)'!$G$2:$L$100,Section1Program!$K$1,FALSE)</f>
        <v>#N/A</v>
      </c>
      <c r="G53" s="435" t="e">
        <f>VLOOKUP(G52,'Course List (program)'!$G$2:$L$100,Section1Program!$K$1,FALSE)</f>
        <v>#N/A</v>
      </c>
      <c r="H53" s="436" t="e">
        <f>VLOOKUP(H52,'Course List (program)'!$G$2:$L$100,Section1Program!$K$1,FALSE)</f>
        <v>#N/A</v>
      </c>
      <c r="I53" s="422"/>
      <c r="J53" s="423"/>
      <c r="K53" s="435" t="e">
        <f>VLOOKUP(K52,'Course List (program)'!$G$2:$L$100,Section1Program!$K$1,FALSE)</f>
        <v>#N/A</v>
      </c>
      <c r="L53" s="435" t="e">
        <f>VLOOKUP(L52,'Course List (program)'!$G$2:$L$100,Section1Program!$K$1,FALSE)</f>
        <v>#N/A</v>
      </c>
      <c r="M53" s="435" t="e">
        <f>VLOOKUP(M52,'Course List (program)'!$G$2:$L$100,Section1Program!$K$1,FALSE)</f>
        <v>#N/A</v>
      </c>
      <c r="N53" s="435" t="str">
        <f>VLOOKUP(N52,'Course List (program)'!$G$2:$L$100,Section1Program!$K$1,FALSE)</f>
        <v>Yrd. Doç. Dr. Mari ITO ALPTÜRER</v>
      </c>
      <c r="O53" s="436" t="e">
        <f>VLOOKUP(O52,'Course List (program)'!$G$2:$L$100,Section1Program!$K$1,FALSE)</f>
        <v>#N/A</v>
      </c>
    </row>
    <row r="54" spans="1:15" ht="21.95" customHeight="1" x14ac:dyDescent="0.25">
      <c r="A54" s="1073"/>
      <c r="B54" s="45">
        <v>0.5</v>
      </c>
      <c r="C54" s="5">
        <v>4</v>
      </c>
      <c r="D54" s="433">
        <f>Section4Draft!E55</f>
        <v>0</v>
      </c>
      <c r="E54" s="433">
        <f>Section4Draft!F55</f>
        <v>0</v>
      </c>
      <c r="F54" s="433">
        <f>Section4Draft!G55</f>
        <v>0</v>
      </c>
      <c r="G54" s="433">
        <f>Section4Draft!H55</f>
        <v>0</v>
      </c>
      <c r="H54" s="434">
        <f>Section4Draft!I55</f>
        <v>0</v>
      </c>
      <c r="I54" s="420">
        <v>0.5</v>
      </c>
      <c r="J54" s="421">
        <v>4</v>
      </c>
      <c r="K54" s="433">
        <f>Section4Draft!L55</f>
        <v>0</v>
      </c>
      <c r="L54" s="433">
        <f>Section4Draft!M55</f>
        <v>0</v>
      </c>
      <c r="M54" s="433">
        <f>Section4Draft!N55</f>
        <v>0</v>
      </c>
      <c r="N54" s="433">
        <f>Section4Draft!O55</f>
        <v>0</v>
      </c>
      <c r="O54" s="434">
        <f>Section4Draft!P55</f>
        <v>0</v>
      </c>
    </row>
    <row r="55" spans="1:15" ht="21.95" customHeight="1" x14ac:dyDescent="0.2">
      <c r="A55" s="1073"/>
      <c r="B55" s="193"/>
      <c r="C55" s="194"/>
      <c r="D55" s="435" t="e">
        <f>VLOOKUP(D54,'Course List (program)'!$G$2:$L$100,Section1Program!$K$1,FALSE)</f>
        <v>#N/A</v>
      </c>
      <c r="E55" s="435" t="e">
        <f>VLOOKUP(E54,'Course List (program)'!$G$2:$L$100,Section1Program!$K$1,FALSE)</f>
        <v>#N/A</v>
      </c>
      <c r="F55" s="435" t="e">
        <f>VLOOKUP(F54,'Course List (program)'!$G$2:$L$100,Section1Program!$K$1,FALSE)</f>
        <v>#N/A</v>
      </c>
      <c r="G55" s="435" t="e">
        <f>VLOOKUP(G54,'Course List (program)'!$G$2:$L$100,Section1Program!$K$1,FALSE)</f>
        <v>#N/A</v>
      </c>
      <c r="H55" s="436" t="e">
        <f>VLOOKUP(H54,'Course List (program)'!$G$2:$L$100,Section1Program!$K$1,FALSE)</f>
        <v>#N/A</v>
      </c>
      <c r="I55" s="422"/>
      <c r="J55" s="423"/>
      <c r="K55" s="435" t="e">
        <f>VLOOKUP(K54,'Course List (program)'!$G$2:$L$100,Section1Program!$K$1,FALSE)</f>
        <v>#N/A</v>
      </c>
      <c r="L55" s="435" t="e">
        <f>VLOOKUP(L54,'Course List (program)'!$G$2:$L$100,Section1Program!$K$1,FALSE)</f>
        <v>#N/A</v>
      </c>
      <c r="M55" s="435" t="e">
        <f>VLOOKUP(M54,'Course List (program)'!$G$2:$L$100,Section1Program!$K$1,FALSE)</f>
        <v>#N/A</v>
      </c>
      <c r="N55" s="435" t="e">
        <f>VLOOKUP(N54,'Course List (program)'!$G$2:$L$100,Section1Program!$K$1,FALSE)</f>
        <v>#N/A</v>
      </c>
      <c r="O55" s="436" t="e">
        <f>VLOOKUP(O54,'Course List (program)'!$G$2:$L$100,Section1Program!$K$1,FALSE)</f>
        <v>#N/A</v>
      </c>
    </row>
    <row r="56" spans="1:15" ht="21.95" customHeight="1" x14ac:dyDescent="0.25">
      <c r="A56" s="1073"/>
      <c r="B56" s="197">
        <v>0.54166666666666663</v>
      </c>
      <c r="C56" s="198">
        <v>5</v>
      </c>
      <c r="D56" s="433">
        <f>Section4Draft!E57</f>
        <v>0</v>
      </c>
      <c r="E56" s="433">
        <f>Section4Draft!F57</f>
        <v>0</v>
      </c>
      <c r="F56" s="433">
        <f>Section4Draft!G57</f>
        <v>0</v>
      </c>
      <c r="G56" s="433">
        <f>Section4Draft!H57</f>
        <v>0</v>
      </c>
      <c r="H56" s="434">
        <f>Section4Draft!I57</f>
        <v>0</v>
      </c>
      <c r="I56" s="424">
        <v>0.54166666666666663</v>
      </c>
      <c r="J56" s="425">
        <v>5</v>
      </c>
      <c r="K56" s="433">
        <f>Section4Draft!L57</f>
        <v>0</v>
      </c>
      <c r="L56" s="433">
        <f>Section4Draft!M57</f>
        <v>0</v>
      </c>
      <c r="M56" s="433">
        <f>Section4Draft!N57</f>
        <v>0</v>
      </c>
      <c r="N56" s="433">
        <f>Section4Draft!O57</f>
        <v>0</v>
      </c>
      <c r="O56" s="434">
        <f>Section4Draft!P57</f>
        <v>0</v>
      </c>
    </row>
    <row r="57" spans="1:15" ht="21.95" customHeight="1" x14ac:dyDescent="0.2">
      <c r="A57" s="1073"/>
      <c r="B57" s="193"/>
      <c r="C57" s="194"/>
      <c r="D57" s="435" t="e">
        <f>VLOOKUP(D56,'Course List (program)'!$G$2:$L$100,Section1Program!$K$1,FALSE)</f>
        <v>#N/A</v>
      </c>
      <c r="E57" s="435" t="e">
        <f>VLOOKUP(E56,'Course List (program)'!$G$2:$L$100,Section1Program!$K$1,FALSE)</f>
        <v>#N/A</v>
      </c>
      <c r="F57" s="435" t="e">
        <f>VLOOKUP(F56,'Course List (program)'!$G$2:$L$100,Section1Program!$K$1,FALSE)</f>
        <v>#N/A</v>
      </c>
      <c r="G57" s="435" t="e">
        <f>VLOOKUP(G56,'Course List (program)'!$G$2:$L$100,Section1Program!$K$1,FALSE)</f>
        <v>#N/A</v>
      </c>
      <c r="H57" s="436" t="e">
        <f>VLOOKUP(H56,'Course List (program)'!$G$2:$L$100,Section1Program!$K$1,FALSE)</f>
        <v>#N/A</v>
      </c>
      <c r="I57" s="422"/>
      <c r="J57" s="423"/>
      <c r="K57" s="435" t="e">
        <f>VLOOKUP(K56,'Course List (program)'!$G$2:$L$100,Section1Program!$K$1,FALSE)</f>
        <v>#N/A</v>
      </c>
      <c r="L57" s="435" t="e">
        <f>VLOOKUP(L56,'Course List (program)'!$G$2:$L$100,Section1Program!$K$1,FALSE)</f>
        <v>#N/A</v>
      </c>
      <c r="M57" s="435" t="e">
        <f>VLOOKUP(M56,'Course List (program)'!$G$2:$L$100,Section1Program!$K$1,FALSE)</f>
        <v>#N/A</v>
      </c>
      <c r="N57" s="435" t="e">
        <f>VLOOKUP(N56,'Course List (program)'!$G$2:$L$100,Section1Program!$K$1,FALSE)</f>
        <v>#N/A</v>
      </c>
      <c r="O57" s="436" t="e">
        <f>VLOOKUP(O56,'Course List (program)'!$G$2:$L$100,Section1Program!$K$1,FALSE)</f>
        <v>#N/A</v>
      </c>
    </row>
    <row r="58" spans="1:15" ht="21.95" customHeight="1" x14ac:dyDescent="0.25">
      <c r="A58" s="1073"/>
      <c r="B58" s="45">
        <v>0.58333333333333337</v>
      </c>
      <c r="C58" s="5">
        <v>6</v>
      </c>
      <c r="D58" s="433">
        <f>Section4Draft!E59</f>
        <v>0</v>
      </c>
      <c r="E58" s="433">
        <f>Section4Draft!F59</f>
        <v>0</v>
      </c>
      <c r="F58" s="433">
        <f>Section4Draft!G59</f>
        <v>0</v>
      </c>
      <c r="G58" s="433">
        <f>Section4Draft!H59</f>
        <v>0</v>
      </c>
      <c r="H58" s="434">
        <f>Section4Draft!I59</f>
        <v>0</v>
      </c>
      <c r="I58" s="420">
        <v>0.58333333333333337</v>
      </c>
      <c r="J58" s="421">
        <v>6</v>
      </c>
      <c r="K58" s="433">
        <f>Section4Draft!L59</f>
        <v>0</v>
      </c>
      <c r="L58" s="433">
        <f>Section4Draft!M59</f>
        <v>0</v>
      </c>
      <c r="M58" s="433">
        <f>Section4Draft!N59</f>
        <v>0</v>
      </c>
      <c r="N58" s="433">
        <f>Section4Draft!O59</f>
        <v>0</v>
      </c>
      <c r="O58" s="434">
        <f>Section4Draft!P59</f>
        <v>0</v>
      </c>
    </row>
    <row r="59" spans="1:15" ht="21.95" customHeight="1" x14ac:dyDescent="0.2">
      <c r="A59" s="1073"/>
      <c r="B59" s="193"/>
      <c r="C59" s="194"/>
      <c r="D59" s="435" t="e">
        <f>VLOOKUP(D58,'Course List (program)'!$G$2:$L$100,Section1Program!$K$1,FALSE)</f>
        <v>#N/A</v>
      </c>
      <c r="E59" s="435" t="e">
        <f>VLOOKUP(E58,'Course List (program)'!$G$2:$L$100,Section1Program!$K$1,FALSE)</f>
        <v>#N/A</v>
      </c>
      <c r="F59" s="435" t="e">
        <f>VLOOKUP(F58,'Course List (program)'!$G$2:$L$100,Section1Program!$K$1,FALSE)</f>
        <v>#N/A</v>
      </c>
      <c r="G59" s="435" t="e">
        <f>VLOOKUP(G58,'Course List (program)'!$G$2:$L$100,Section1Program!$K$1,FALSE)</f>
        <v>#N/A</v>
      </c>
      <c r="H59" s="436" t="e">
        <f>VLOOKUP(H58,'Course List (program)'!$G$2:$L$100,Section1Program!$K$1,FALSE)</f>
        <v>#N/A</v>
      </c>
      <c r="I59" s="422"/>
      <c r="J59" s="423"/>
      <c r="K59" s="435" t="e">
        <f>VLOOKUP(K58,'Course List (program)'!$G$2:$L$100,Section1Program!$K$1,FALSE)</f>
        <v>#N/A</v>
      </c>
      <c r="L59" s="435" t="e">
        <f>VLOOKUP(L58,'Course List (program)'!$G$2:$L$100,Section1Program!$K$1,FALSE)</f>
        <v>#N/A</v>
      </c>
      <c r="M59" s="435" t="e">
        <f>VLOOKUP(M58,'Course List (program)'!$G$2:$L$100,Section1Program!$K$1,FALSE)</f>
        <v>#N/A</v>
      </c>
      <c r="N59" s="435" t="e">
        <f>VLOOKUP(N58,'Course List (program)'!$G$2:$L$100,Section1Program!$K$1,FALSE)</f>
        <v>#N/A</v>
      </c>
      <c r="O59" s="436" t="e">
        <f>VLOOKUP(O58,'Course List (program)'!$G$2:$L$100,Section1Program!$K$1,FALSE)</f>
        <v>#N/A</v>
      </c>
    </row>
    <row r="60" spans="1:15" ht="21.95" customHeight="1" x14ac:dyDescent="0.25">
      <c r="A60" s="1073"/>
      <c r="B60" s="45">
        <v>0.625</v>
      </c>
      <c r="C60" s="5">
        <v>7</v>
      </c>
      <c r="D60" s="433">
        <f>Section4Draft!E61</f>
        <v>0</v>
      </c>
      <c r="E60" s="433">
        <f>Section4Draft!F61</f>
        <v>0</v>
      </c>
      <c r="F60" s="433">
        <f>Section4Draft!G61</f>
        <v>0</v>
      </c>
      <c r="G60" s="433">
        <f>Section4Draft!H61</f>
        <v>0</v>
      </c>
      <c r="H60" s="434">
        <f>Section4Draft!I61</f>
        <v>0</v>
      </c>
      <c r="I60" s="420">
        <v>0.625</v>
      </c>
      <c r="J60" s="421">
        <v>7</v>
      </c>
      <c r="K60" s="433">
        <f>Section4Draft!L61</f>
        <v>0</v>
      </c>
      <c r="L60" s="433">
        <f>Section4Draft!M61</f>
        <v>0</v>
      </c>
      <c r="M60" s="433">
        <f>Section4Draft!N61</f>
        <v>0</v>
      </c>
      <c r="N60" s="433">
        <f>Section4Draft!O61</f>
        <v>0</v>
      </c>
      <c r="O60" s="434">
        <f>Section4Draft!P61</f>
        <v>0</v>
      </c>
    </row>
    <row r="61" spans="1:15" ht="21.95" customHeight="1" x14ac:dyDescent="0.2">
      <c r="A61" s="1073"/>
      <c r="B61" s="193"/>
      <c r="C61" s="194"/>
      <c r="D61" s="435" t="e">
        <f>VLOOKUP(D60,'Course List (program)'!$G$2:$L$100,Section1Program!$K$1,FALSE)</f>
        <v>#N/A</v>
      </c>
      <c r="E61" s="435" t="e">
        <f>VLOOKUP(E60,'Course List (program)'!$G$2:$L$100,Section1Program!$K$1,FALSE)</f>
        <v>#N/A</v>
      </c>
      <c r="F61" s="435" t="e">
        <f>VLOOKUP(F60,'Course List (program)'!$G$2:$L$100,Section1Program!$K$1,FALSE)</f>
        <v>#N/A</v>
      </c>
      <c r="G61" s="435" t="e">
        <f>VLOOKUP(G60,'Course List (program)'!$G$2:$L$100,Section1Program!$K$1,FALSE)</f>
        <v>#N/A</v>
      </c>
      <c r="H61" s="436" t="e">
        <f>VLOOKUP(H60,'Course List (program)'!$G$2:$L$100,Section1Program!$K$1,FALSE)</f>
        <v>#N/A</v>
      </c>
      <c r="I61" s="422"/>
      <c r="J61" s="423"/>
      <c r="K61" s="435" t="e">
        <f>VLOOKUP(K60,'Course List (program)'!$G$2:$L$100,Section1Program!$K$1,FALSE)</f>
        <v>#N/A</v>
      </c>
      <c r="L61" s="435" t="e">
        <f>VLOOKUP(L60,'Course List (program)'!$G$2:$L$100,Section1Program!$K$1,FALSE)</f>
        <v>#N/A</v>
      </c>
      <c r="M61" s="435" t="e">
        <f>VLOOKUP(M60,'Course List (program)'!$G$2:$L$100,Section1Program!$K$1,FALSE)</f>
        <v>#N/A</v>
      </c>
      <c r="N61" s="435" t="e">
        <f>VLOOKUP(N60,'Course List (program)'!$G$2:$L$100,Section1Program!$K$1,FALSE)</f>
        <v>#N/A</v>
      </c>
      <c r="O61" s="436" t="e">
        <f>VLOOKUP(O60,'Course List (program)'!$G$2:$L$100,Section1Program!$K$1,FALSE)</f>
        <v>#N/A</v>
      </c>
    </row>
    <row r="62" spans="1:15" ht="21.95" customHeight="1" x14ac:dyDescent="0.25">
      <c r="A62" s="1073"/>
      <c r="B62" s="45">
        <v>0.66666666666666663</v>
      </c>
      <c r="C62" s="5">
        <v>8</v>
      </c>
      <c r="D62" s="433">
        <f>Section4Draft!E63</f>
        <v>0</v>
      </c>
      <c r="E62" s="433">
        <f>Section4Draft!F63</f>
        <v>0</v>
      </c>
      <c r="F62" s="433">
        <f>Section4Draft!G63</f>
        <v>0</v>
      </c>
      <c r="G62" s="433">
        <f>Section4Draft!H63</f>
        <v>0</v>
      </c>
      <c r="H62" s="434">
        <f>Section4Draft!I63</f>
        <v>0</v>
      </c>
      <c r="I62" s="420">
        <v>0.66666666666666663</v>
      </c>
      <c r="J62" s="421">
        <v>8</v>
      </c>
      <c r="K62" s="433">
        <f>Section4Draft!L63</f>
        <v>0</v>
      </c>
      <c r="L62" s="433">
        <f>Section4Draft!M63</f>
        <v>0</v>
      </c>
      <c r="M62" s="433">
        <f>Section4Draft!N63</f>
        <v>0</v>
      </c>
      <c r="N62" s="433">
        <f>Section4Draft!O63</f>
        <v>0</v>
      </c>
      <c r="O62" s="434">
        <f>Section4Draft!P63</f>
        <v>0</v>
      </c>
    </row>
    <row r="63" spans="1:15" ht="21.95" customHeight="1" x14ac:dyDescent="0.2">
      <c r="A63" s="1073"/>
      <c r="B63" s="193"/>
      <c r="C63" s="194"/>
      <c r="D63" s="435" t="e">
        <f>VLOOKUP(D62,'Course List (program)'!$G$2:$L$100,Section1Program!$K$1,FALSE)</f>
        <v>#N/A</v>
      </c>
      <c r="E63" s="435" t="e">
        <f>VLOOKUP(E62,'Course List (program)'!$G$2:$L$100,Section1Program!$K$1,FALSE)</f>
        <v>#N/A</v>
      </c>
      <c r="F63" s="435" t="e">
        <f>VLOOKUP(F62,'Course List (program)'!$G$2:$L$100,Section1Program!$K$1,FALSE)</f>
        <v>#N/A</v>
      </c>
      <c r="G63" s="435" t="e">
        <f>VLOOKUP(G62,'Course List (program)'!$G$2:$L$100,Section1Program!$K$1,FALSE)</f>
        <v>#N/A</v>
      </c>
      <c r="H63" s="436" t="e">
        <f>VLOOKUP(H62,'Course List (program)'!$G$2:$L$100,Section1Program!$K$1,FALSE)</f>
        <v>#N/A</v>
      </c>
      <c r="I63" s="422"/>
      <c r="J63" s="423"/>
      <c r="K63" s="435" t="e">
        <f>VLOOKUP(K62,'Course List (program)'!$G$2:$L$100,Section1Program!$K$1,FALSE)</f>
        <v>#N/A</v>
      </c>
      <c r="L63" s="435" t="e">
        <f>VLOOKUP(L62,'Course List (program)'!$G$2:$L$100,Section1Program!$K$1,FALSE)</f>
        <v>#N/A</v>
      </c>
      <c r="M63" s="435" t="e">
        <f>VLOOKUP(M62,'Course List (program)'!$G$2:$L$100,Section1Program!$K$1,FALSE)</f>
        <v>#N/A</v>
      </c>
      <c r="N63" s="435" t="e">
        <f>VLOOKUP(N62,'Course List (program)'!$G$2:$L$100,Section1Program!$K$1,FALSE)</f>
        <v>#N/A</v>
      </c>
      <c r="O63" s="436" t="e">
        <f>VLOOKUP(O62,'Course List (program)'!$G$2:$L$100,Section1Program!$K$1,FALSE)</f>
        <v>#N/A</v>
      </c>
    </row>
    <row r="64" spans="1:15" ht="21.95" customHeight="1" x14ac:dyDescent="0.25">
      <c r="A64" s="1073"/>
      <c r="B64" s="45">
        <v>0.70833333333333337</v>
      </c>
      <c r="C64" s="5">
        <v>9</v>
      </c>
      <c r="D64" s="433">
        <f>Section4Draft!E65</f>
        <v>0</v>
      </c>
      <c r="E64" s="433">
        <f>Section4Draft!F65</f>
        <v>0</v>
      </c>
      <c r="F64" s="433">
        <f>Section4Draft!G65</f>
        <v>0</v>
      </c>
      <c r="G64" s="433">
        <f>Section4Draft!H65</f>
        <v>0</v>
      </c>
      <c r="H64" s="434">
        <f>Section4Draft!I65</f>
        <v>0</v>
      </c>
      <c r="I64" s="420">
        <v>0.70833333333333337</v>
      </c>
      <c r="J64" s="421">
        <v>9</v>
      </c>
      <c r="K64" s="433">
        <f>Section4Draft!L65</f>
        <v>0</v>
      </c>
      <c r="L64" s="433">
        <f>Section4Draft!M65</f>
        <v>0</v>
      </c>
      <c r="M64" s="433">
        <f>Section4Draft!N65</f>
        <v>0</v>
      </c>
      <c r="N64" s="433">
        <f>Section4Draft!O65</f>
        <v>0</v>
      </c>
      <c r="O64" s="434">
        <f>Section4Draft!P65</f>
        <v>0</v>
      </c>
    </row>
    <row r="65" spans="1:15" ht="21.95" customHeight="1" x14ac:dyDescent="0.2">
      <c r="A65" s="1073"/>
      <c r="B65" s="193"/>
      <c r="C65" s="194"/>
      <c r="D65" s="435" t="e">
        <f>VLOOKUP(D64,'Course List (program)'!$G$2:$L$100,Section1Program!$K$1,FALSE)</f>
        <v>#N/A</v>
      </c>
      <c r="E65" s="435" t="e">
        <f>VLOOKUP(E64,'Course List (program)'!$G$2:$L$100,Section1Program!$K$1,FALSE)</f>
        <v>#N/A</v>
      </c>
      <c r="F65" s="435" t="e">
        <f>VLOOKUP(F64,'Course List (program)'!$G$2:$L$100,Section1Program!$K$1,FALSE)</f>
        <v>#N/A</v>
      </c>
      <c r="G65" s="435" t="e">
        <f>VLOOKUP(G64,'Course List (program)'!$G$2:$L$100,Section1Program!$K$1,FALSE)</f>
        <v>#N/A</v>
      </c>
      <c r="H65" s="436" t="e">
        <f>VLOOKUP(H64,'Course List (program)'!$G$2:$L$100,Section1Program!$K$1,FALSE)</f>
        <v>#N/A</v>
      </c>
      <c r="I65" s="422"/>
      <c r="J65" s="423"/>
      <c r="K65" s="435" t="e">
        <f>VLOOKUP(K64,'Course List (program)'!$G$2:$L$100,Section1Program!$K$1,FALSE)</f>
        <v>#N/A</v>
      </c>
      <c r="L65" s="435" t="e">
        <f>VLOOKUP(L64,'Course List (program)'!$G$2:$L$100,Section1Program!$K$1,FALSE)</f>
        <v>#N/A</v>
      </c>
      <c r="M65" s="435" t="e">
        <f>VLOOKUP(M64,'Course List (program)'!$G$2:$L$100,Section1Program!$K$1,FALSE)</f>
        <v>#N/A</v>
      </c>
      <c r="N65" s="435" t="e">
        <f>VLOOKUP(N64,'Course List (program)'!$G$2:$L$100,Section1Program!$K$1,FALSE)</f>
        <v>#N/A</v>
      </c>
      <c r="O65" s="436" t="e">
        <f>VLOOKUP(O64,'Course List (program)'!$G$2:$L$100,Section1Program!$K$1,FALSE)</f>
        <v>#N/A</v>
      </c>
    </row>
    <row r="66" spans="1:15" ht="21.95" customHeight="1" x14ac:dyDescent="0.25">
      <c r="A66" s="1073"/>
      <c r="B66" s="197">
        <v>0.75</v>
      </c>
      <c r="C66" s="198">
        <v>10</v>
      </c>
      <c r="D66" s="433">
        <f>Section4Draft!E67</f>
        <v>0</v>
      </c>
      <c r="E66" s="433">
        <f>Section4Draft!F67</f>
        <v>0</v>
      </c>
      <c r="F66" s="433">
        <f>Section4Draft!G67</f>
        <v>0</v>
      </c>
      <c r="G66" s="433">
        <f>Section4Draft!H67</f>
        <v>0</v>
      </c>
      <c r="H66" s="434">
        <f>Section4Draft!I67</f>
        <v>0</v>
      </c>
      <c r="I66" s="424">
        <v>0.75</v>
      </c>
      <c r="J66" s="425">
        <v>10</v>
      </c>
      <c r="K66" s="433">
        <f>Section4Draft!L67</f>
        <v>0</v>
      </c>
      <c r="L66" s="433">
        <f>Section4Draft!M67</f>
        <v>0</v>
      </c>
      <c r="M66" s="433">
        <f>Section4Draft!N67</f>
        <v>0</v>
      </c>
      <c r="N66" s="433">
        <f>Section4Draft!O67</f>
        <v>0</v>
      </c>
      <c r="O66" s="434">
        <f>Section4Draft!P67</f>
        <v>0</v>
      </c>
    </row>
    <row r="67" spans="1:15" ht="21.95" customHeight="1" thickBot="1" x14ac:dyDescent="0.25">
      <c r="A67" s="1073"/>
      <c r="B67" s="195"/>
      <c r="C67" s="196"/>
      <c r="D67" s="437" t="e">
        <f>VLOOKUP(D66,'Course List (program)'!$G$2:$L$100,Section1Program!$K$1,FALSE)</f>
        <v>#N/A</v>
      </c>
      <c r="E67" s="437" t="e">
        <f>VLOOKUP(E66,'Course List (program)'!$G$2:$L$100,Section1Program!$K$1,FALSE)</f>
        <v>#N/A</v>
      </c>
      <c r="F67" s="437" t="e">
        <f>VLOOKUP(F66,'Course List (program)'!$G$2:$L$100,Section1Program!$K$1,FALSE)</f>
        <v>#N/A</v>
      </c>
      <c r="G67" s="437" t="e">
        <f>VLOOKUP(G66,'Course List (program)'!$G$2:$L$100,Section1Program!$K$1,FALSE)</f>
        <v>#N/A</v>
      </c>
      <c r="H67" s="438" t="e">
        <f>VLOOKUP(H66,'Course List (program)'!$G$2:$L$100,Section1Program!$K$1,FALSE)</f>
        <v>#N/A</v>
      </c>
      <c r="I67" s="426"/>
      <c r="J67" s="427"/>
      <c r="K67" s="437" t="e">
        <f>VLOOKUP(K66,'Course List (program)'!$G$2:$L$100,Section1Program!$K$1,FALSE)</f>
        <v>#N/A</v>
      </c>
      <c r="L67" s="437" t="e">
        <f>VLOOKUP(L66,'Course List (program)'!$G$2:$L$100,Section1Program!$K$1,FALSE)</f>
        <v>#N/A</v>
      </c>
      <c r="M67" s="437" t="e">
        <f>VLOOKUP(M66,'Course List (program)'!$G$2:$L$100,Section1Program!$K$1,FALSE)</f>
        <v>#N/A</v>
      </c>
      <c r="N67" s="437" t="e">
        <f>VLOOKUP(N66,'Course List (program)'!$G$2:$L$100,Section1Program!$K$1,FALSE)</f>
        <v>#N/A</v>
      </c>
      <c r="O67" s="438" t="e">
        <f>VLOOKUP(O66,'Course List (program)'!$G$2:$L$100,Section1Program!$K$1,FALSE)</f>
        <v>#N/A</v>
      </c>
    </row>
    <row r="68" spans="1:15" ht="21.95" customHeight="1" x14ac:dyDescent="0.2">
      <c r="A68" s="1073"/>
      <c r="B68" s="1077" t="s">
        <v>67</v>
      </c>
      <c r="C68" s="1078"/>
      <c r="D68" s="428" t="s">
        <v>148</v>
      </c>
      <c r="E68" s="428" t="s">
        <v>149</v>
      </c>
      <c r="F68" s="428" t="s">
        <v>150</v>
      </c>
      <c r="G68" s="428" t="s">
        <v>151</v>
      </c>
      <c r="H68" s="429" t="s">
        <v>152</v>
      </c>
      <c r="I68" s="1081" t="s">
        <v>43</v>
      </c>
      <c r="J68" s="1082"/>
      <c r="K68" s="428" t="s">
        <v>148</v>
      </c>
      <c r="L68" s="428" t="s">
        <v>149</v>
      </c>
      <c r="M68" s="428" t="s">
        <v>150</v>
      </c>
      <c r="N68" s="428" t="s">
        <v>151</v>
      </c>
      <c r="O68" s="429" t="s">
        <v>152</v>
      </c>
    </row>
    <row r="69" spans="1:15" ht="21.95" customHeight="1" x14ac:dyDescent="0.2">
      <c r="A69" s="1073"/>
      <c r="B69" s="1079"/>
      <c r="C69" s="1080"/>
      <c r="D69" s="430">
        <v>1</v>
      </c>
      <c r="E69" s="430">
        <v>2</v>
      </c>
      <c r="F69" s="430">
        <v>3</v>
      </c>
      <c r="G69" s="430">
        <v>4</v>
      </c>
      <c r="H69" s="431">
        <v>5</v>
      </c>
      <c r="I69" s="1083"/>
      <c r="J69" s="1084"/>
      <c r="K69" s="430">
        <v>1</v>
      </c>
      <c r="L69" s="430">
        <v>2</v>
      </c>
      <c r="M69" s="430">
        <v>3</v>
      </c>
      <c r="N69" s="430">
        <v>4</v>
      </c>
      <c r="O69" s="431">
        <v>5</v>
      </c>
    </row>
    <row r="70" spans="1:15" ht="21.95" customHeight="1" x14ac:dyDescent="0.25">
      <c r="A70" s="1073"/>
      <c r="B70" s="45">
        <v>0.375</v>
      </c>
      <c r="C70" s="5">
        <v>1</v>
      </c>
      <c r="D70" s="433">
        <f>Section4Draft!E71</f>
        <v>0</v>
      </c>
      <c r="E70" s="433">
        <f>Section4Draft!F71</f>
        <v>0</v>
      </c>
      <c r="F70" s="433">
        <f>Section4Draft!G71</f>
        <v>0</v>
      </c>
      <c r="G70" s="433">
        <f>Section4Draft!H71</f>
        <v>0</v>
      </c>
      <c r="H70" s="434">
        <f>Section4Draft!I71</f>
        <v>0</v>
      </c>
      <c r="I70" s="420">
        <v>0.375</v>
      </c>
      <c r="J70" s="421">
        <v>1</v>
      </c>
      <c r="K70" s="433">
        <f>Section4Draft!L71</f>
        <v>0</v>
      </c>
      <c r="L70" s="433">
        <f>Section4Draft!M71</f>
        <v>0</v>
      </c>
      <c r="M70" s="433">
        <f>Section4Draft!N71</f>
        <v>0</v>
      </c>
      <c r="N70" s="433">
        <f>Section4Draft!O71</f>
        <v>0</v>
      </c>
      <c r="O70" s="434">
        <f>Section4Draft!P71</f>
        <v>0</v>
      </c>
    </row>
    <row r="71" spans="1:15" ht="21.95" customHeight="1" x14ac:dyDescent="0.2">
      <c r="A71" s="1073"/>
      <c r="B71" s="193"/>
      <c r="C71" s="194"/>
      <c r="D71" s="435" t="e">
        <f>VLOOKUP(D70,'Course List (program)'!$G$2:$L$100,Section1Program!$K$1,FALSE)</f>
        <v>#N/A</v>
      </c>
      <c r="E71" s="435" t="e">
        <f>VLOOKUP(E70,'Course List (program)'!$G$2:$L$100,Section1Program!$K$1,FALSE)</f>
        <v>#N/A</v>
      </c>
      <c r="F71" s="435" t="e">
        <f>VLOOKUP(F70,'Course List (program)'!$G$2:$L$100,Section1Program!$K$1,FALSE)</f>
        <v>#N/A</v>
      </c>
      <c r="G71" s="435" t="e">
        <f>VLOOKUP(G70,'Course List (program)'!$G$2:$L$100,Section1Program!$K$1,FALSE)</f>
        <v>#N/A</v>
      </c>
      <c r="H71" s="436" t="e">
        <f>VLOOKUP(H70,'Course List (program)'!$G$2:$L$100,Section1Program!$K$1,FALSE)</f>
        <v>#N/A</v>
      </c>
      <c r="I71" s="422"/>
      <c r="J71" s="423"/>
      <c r="K71" s="435" t="e">
        <f>VLOOKUP(K70,'Course List (program)'!$G$2:$L$100,Section1Program!$K$1,FALSE)</f>
        <v>#N/A</v>
      </c>
      <c r="L71" s="435" t="e">
        <f>VLOOKUP(L70,'Course List (program)'!$G$2:$L$100,Section1Program!$K$1,FALSE)</f>
        <v>#N/A</v>
      </c>
      <c r="M71" s="435" t="e">
        <f>VLOOKUP(M70,'Course List (program)'!$G$2:$L$100,Section1Program!$K$1,FALSE)</f>
        <v>#N/A</v>
      </c>
      <c r="N71" s="435" t="e">
        <f>VLOOKUP(N70,'Course List (program)'!$G$2:$L$100,Section1Program!$K$1,FALSE)</f>
        <v>#N/A</v>
      </c>
      <c r="O71" s="436" t="e">
        <f>VLOOKUP(O70,'Course List (program)'!$G$2:$L$100,Section1Program!$K$1,FALSE)</f>
        <v>#N/A</v>
      </c>
    </row>
    <row r="72" spans="1:15" ht="21.95" customHeight="1" x14ac:dyDescent="0.25">
      <c r="A72" s="1073"/>
      <c r="B72" s="45">
        <v>0.41666666666666669</v>
      </c>
      <c r="C72" s="5">
        <v>2</v>
      </c>
      <c r="D72" s="433">
        <f>Section4Draft!E73</f>
        <v>0</v>
      </c>
      <c r="E72" s="433">
        <f>Section4Draft!F73</f>
        <v>0</v>
      </c>
      <c r="F72" s="433">
        <f>Section4Draft!G73</f>
        <v>0</v>
      </c>
      <c r="G72" s="433">
        <f>Section4Draft!H73</f>
        <v>0</v>
      </c>
      <c r="H72" s="434">
        <f>Section4Draft!I73</f>
        <v>0</v>
      </c>
      <c r="I72" s="420">
        <v>0.41666666666666669</v>
      </c>
      <c r="J72" s="421">
        <v>2</v>
      </c>
      <c r="K72" s="433">
        <f>Section4Draft!L73</f>
        <v>0</v>
      </c>
      <c r="L72" s="433">
        <f>Section4Draft!M73</f>
        <v>0</v>
      </c>
      <c r="M72" s="433">
        <f>Section4Draft!N73</f>
        <v>0</v>
      </c>
      <c r="N72" s="433">
        <f>Section4Draft!O73</f>
        <v>0</v>
      </c>
      <c r="O72" s="434">
        <f>Section4Draft!P73</f>
        <v>0</v>
      </c>
    </row>
    <row r="73" spans="1:15" ht="21.95" customHeight="1" x14ac:dyDescent="0.2">
      <c r="A73" s="1073"/>
      <c r="B73" s="193"/>
      <c r="C73" s="194"/>
      <c r="D73" s="435" t="e">
        <f>VLOOKUP(D72,'Course List (program)'!$G$2:$L$100,Section1Program!$K$1,FALSE)</f>
        <v>#N/A</v>
      </c>
      <c r="E73" s="435" t="e">
        <f>VLOOKUP(E72,'Course List (program)'!$G$2:$L$100,Section1Program!$K$1,FALSE)</f>
        <v>#N/A</v>
      </c>
      <c r="F73" s="435" t="e">
        <f>VLOOKUP(F72,'Course List (program)'!$G$2:$L$100,Section1Program!$K$1,FALSE)</f>
        <v>#N/A</v>
      </c>
      <c r="G73" s="435" t="e">
        <f>VLOOKUP(G72,'Course List (program)'!$G$2:$L$100,Section1Program!$K$1,FALSE)</f>
        <v>#N/A</v>
      </c>
      <c r="H73" s="436" t="e">
        <f>VLOOKUP(H72,'Course List (program)'!$G$2:$L$100,Section1Program!$K$1,FALSE)</f>
        <v>#N/A</v>
      </c>
      <c r="I73" s="422"/>
      <c r="J73" s="423"/>
      <c r="K73" s="435" t="e">
        <f>VLOOKUP(K72,'Course List (program)'!$G$2:$L$100,Section1Program!$K$1,FALSE)</f>
        <v>#N/A</v>
      </c>
      <c r="L73" s="435" t="e">
        <f>VLOOKUP(L72,'Course List (program)'!$G$2:$L$100,Section1Program!$K$1,FALSE)</f>
        <v>#N/A</v>
      </c>
      <c r="M73" s="435" t="e">
        <f>VLOOKUP(M72,'Course List (program)'!$G$2:$L$100,Section1Program!$K$1,FALSE)</f>
        <v>#N/A</v>
      </c>
      <c r="N73" s="435" t="e">
        <f>VLOOKUP(N72,'Course List (program)'!$G$2:$L$100,Section1Program!$K$1,FALSE)</f>
        <v>#N/A</v>
      </c>
      <c r="O73" s="436" t="e">
        <f>VLOOKUP(O72,'Course List (program)'!$G$2:$L$100,Section1Program!$K$1,FALSE)</f>
        <v>#N/A</v>
      </c>
    </row>
    <row r="74" spans="1:15" ht="21.95" customHeight="1" x14ac:dyDescent="0.25">
      <c r="A74" s="1073"/>
      <c r="B74" s="45">
        <v>0.45833333333333331</v>
      </c>
      <c r="C74" s="5">
        <v>3</v>
      </c>
      <c r="D74" s="433">
        <f>Section4Draft!E75</f>
        <v>0</v>
      </c>
      <c r="E74" s="433">
        <f>Section4Draft!F75</f>
        <v>0</v>
      </c>
      <c r="F74" s="433">
        <f>Section4Draft!G75</f>
        <v>0</v>
      </c>
      <c r="G74" s="433">
        <f>Section4Draft!H75</f>
        <v>0</v>
      </c>
      <c r="H74" s="434">
        <f>Section4Draft!I75</f>
        <v>0</v>
      </c>
      <c r="I74" s="420">
        <v>0.45833333333333331</v>
      </c>
      <c r="J74" s="421">
        <v>3</v>
      </c>
      <c r="K74" s="433">
        <f>Section4Draft!L75</f>
        <v>0</v>
      </c>
      <c r="L74" s="433">
        <f>Section4Draft!M75</f>
        <v>0</v>
      </c>
      <c r="M74" s="433">
        <f>Section4Draft!N75</f>
        <v>0</v>
      </c>
      <c r="N74" s="433">
        <f>Section4Draft!O75</f>
        <v>0</v>
      </c>
      <c r="O74" s="434">
        <f>Section4Draft!P75</f>
        <v>0</v>
      </c>
    </row>
    <row r="75" spans="1:15" ht="21.95" customHeight="1" x14ac:dyDescent="0.2">
      <c r="A75" s="1073"/>
      <c r="B75" s="193"/>
      <c r="C75" s="194"/>
      <c r="D75" s="435" t="e">
        <f>VLOOKUP(D74,'Course List (program)'!$G$2:$L$100,Section1Program!$K$1,FALSE)</f>
        <v>#N/A</v>
      </c>
      <c r="E75" s="435" t="e">
        <f>VLOOKUP(E74,'Course List (program)'!$G$2:$L$100,Section1Program!$K$1,FALSE)</f>
        <v>#N/A</v>
      </c>
      <c r="F75" s="435" t="e">
        <f>VLOOKUP(F74,'Course List (program)'!$G$2:$L$100,Section1Program!$K$1,FALSE)</f>
        <v>#N/A</v>
      </c>
      <c r="G75" s="435" t="e">
        <f>VLOOKUP(G74,'Course List (program)'!$G$2:$L$100,Section1Program!$K$1,FALSE)</f>
        <v>#N/A</v>
      </c>
      <c r="H75" s="436" t="e">
        <f>VLOOKUP(H74,'Course List (program)'!$G$2:$L$100,Section1Program!$K$1,FALSE)</f>
        <v>#N/A</v>
      </c>
      <c r="I75" s="422"/>
      <c r="J75" s="423"/>
      <c r="K75" s="435" t="e">
        <f>VLOOKUP(K74,'Course List (program)'!$G$2:$L$100,Section1Program!$K$1,FALSE)</f>
        <v>#N/A</v>
      </c>
      <c r="L75" s="435" t="e">
        <f>VLOOKUP(L74,'Course List (program)'!$G$2:$L$100,Section1Program!$K$1,FALSE)</f>
        <v>#N/A</v>
      </c>
      <c r="M75" s="435" t="e">
        <f>VLOOKUP(M74,'Course List (program)'!$G$2:$L$100,Section1Program!$K$1,FALSE)</f>
        <v>#N/A</v>
      </c>
      <c r="N75" s="435" t="e">
        <f>VLOOKUP(N74,'Course List (program)'!$G$2:$L$100,Section1Program!$K$1,FALSE)</f>
        <v>#N/A</v>
      </c>
      <c r="O75" s="436" t="e">
        <f>VLOOKUP(O74,'Course List (program)'!$G$2:$L$100,Section1Program!$K$1,FALSE)</f>
        <v>#N/A</v>
      </c>
    </row>
    <row r="76" spans="1:15" ht="21.95" customHeight="1" x14ac:dyDescent="0.25">
      <c r="A76" s="1073"/>
      <c r="B76" s="45">
        <v>0.5</v>
      </c>
      <c r="C76" s="5">
        <v>4</v>
      </c>
      <c r="D76" s="433">
        <f>Section4Draft!E77</f>
        <v>0</v>
      </c>
      <c r="E76" s="433">
        <f>Section4Draft!F77</f>
        <v>0</v>
      </c>
      <c r="F76" s="433">
        <f>Section4Draft!G77</f>
        <v>0</v>
      </c>
      <c r="G76" s="433">
        <f>Section4Draft!H77</f>
        <v>0</v>
      </c>
      <c r="H76" s="434">
        <f>Section4Draft!I77</f>
        <v>0</v>
      </c>
      <c r="I76" s="420">
        <v>0.5</v>
      </c>
      <c r="J76" s="421">
        <v>4</v>
      </c>
      <c r="K76" s="433">
        <f>Section4Draft!L77</f>
        <v>0</v>
      </c>
      <c r="L76" s="433">
        <f>Section4Draft!M77</f>
        <v>0</v>
      </c>
      <c r="M76" s="433">
        <f>Section4Draft!N77</f>
        <v>0</v>
      </c>
      <c r="N76" s="433">
        <f>Section4Draft!O77</f>
        <v>0</v>
      </c>
      <c r="O76" s="434">
        <f>Section4Draft!P77</f>
        <v>0</v>
      </c>
    </row>
    <row r="77" spans="1:15" ht="21.95" customHeight="1" x14ac:dyDescent="0.2">
      <c r="A77" s="1073"/>
      <c r="B77" s="193"/>
      <c r="C77" s="194"/>
      <c r="D77" s="435" t="e">
        <f>VLOOKUP(D76,'Course List (program)'!$G$2:$L$100,Section1Program!$K$1,FALSE)</f>
        <v>#N/A</v>
      </c>
      <c r="E77" s="435" t="e">
        <f>VLOOKUP(E76,'Course List (program)'!$G$2:$L$100,Section1Program!$K$1,FALSE)</f>
        <v>#N/A</v>
      </c>
      <c r="F77" s="435" t="e">
        <f>VLOOKUP(F76,'Course List (program)'!$G$2:$L$100,Section1Program!$K$1,FALSE)</f>
        <v>#N/A</v>
      </c>
      <c r="G77" s="435" t="e">
        <f>VLOOKUP(G76,'Course List (program)'!$G$2:$L$100,Section1Program!$K$1,FALSE)</f>
        <v>#N/A</v>
      </c>
      <c r="H77" s="436" t="e">
        <f>VLOOKUP(H76,'Course List (program)'!$G$2:$L$100,Section1Program!$K$1,FALSE)</f>
        <v>#N/A</v>
      </c>
      <c r="I77" s="422"/>
      <c r="J77" s="423"/>
      <c r="K77" s="435" t="e">
        <f>VLOOKUP(K76,'Course List (program)'!$G$2:$L$100,Section1Program!$K$1,FALSE)</f>
        <v>#N/A</v>
      </c>
      <c r="L77" s="435" t="e">
        <f>VLOOKUP(L76,'Course List (program)'!$G$2:$L$100,Section1Program!$K$1,FALSE)</f>
        <v>#N/A</v>
      </c>
      <c r="M77" s="435" t="e">
        <f>VLOOKUP(M76,'Course List (program)'!$G$2:$L$100,Section1Program!$K$1,FALSE)</f>
        <v>#N/A</v>
      </c>
      <c r="N77" s="435" t="e">
        <f>VLOOKUP(N76,'Course List (program)'!$G$2:$L$100,Section1Program!$K$1,FALSE)</f>
        <v>#N/A</v>
      </c>
      <c r="O77" s="436" t="e">
        <f>VLOOKUP(O76,'Course List (program)'!$G$2:$L$100,Section1Program!$K$1,FALSE)</f>
        <v>#N/A</v>
      </c>
    </row>
    <row r="78" spans="1:15" ht="21.95" customHeight="1" x14ac:dyDescent="0.25">
      <c r="A78" s="1073"/>
      <c r="B78" s="197">
        <v>0.54166666666666663</v>
      </c>
      <c r="C78" s="198">
        <v>5</v>
      </c>
      <c r="D78" s="433">
        <f>Section4Draft!E79</f>
        <v>0</v>
      </c>
      <c r="E78" s="433">
        <f>Section4Draft!F79</f>
        <v>0</v>
      </c>
      <c r="F78" s="433">
        <f>Section4Draft!G79</f>
        <v>0</v>
      </c>
      <c r="G78" s="433">
        <f>Section4Draft!H79</f>
        <v>0</v>
      </c>
      <c r="H78" s="434">
        <f>Section4Draft!I79</f>
        <v>0</v>
      </c>
      <c r="I78" s="424">
        <v>0.54166666666666663</v>
      </c>
      <c r="J78" s="425">
        <v>5</v>
      </c>
      <c r="K78" s="433">
        <f>Section4Draft!L79</f>
        <v>0</v>
      </c>
      <c r="L78" s="433">
        <f>Section4Draft!M79</f>
        <v>0</v>
      </c>
      <c r="M78" s="433">
        <f>Section4Draft!N79</f>
        <v>0</v>
      </c>
      <c r="N78" s="433">
        <f>Section4Draft!O79</f>
        <v>0</v>
      </c>
      <c r="O78" s="434">
        <f>Section4Draft!P79</f>
        <v>0</v>
      </c>
    </row>
    <row r="79" spans="1:15" ht="21.95" customHeight="1" x14ac:dyDescent="0.2">
      <c r="A79" s="1073"/>
      <c r="B79" s="193"/>
      <c r="C79" s="194"/>
      <c r="D79" s="435" t="e">
        <f>VLOOKUP(D78,'Course List (program)'!$G$2:$L$100,Section1Program!$K$1,FALSE)</f>
        <v>#N/A</v>
      </c>
      <c r="E79" s="435" t="e">
        <f>VLOOKUP(E78,'Course List (program)'!$G$2:$L$100,Section1Program!$K$1,FALSE)</f>
        <v>#N/A</v>
      </c>
      <c r="F79" s="435" t="e">
        <f>VLOOKUP(F78,'Course List (program)'!$G$2:$L$100,Section1Program!$K$1,FALSE)</f>
        <v>#N/A</v>
      </c>
      <c r="G79" s="435" t="e">
        <f>VLOOKUP(G78,'Course List (program)'!$G$2:$L$100,Section1Program!$K$1,FALSE)</f>
        <v>#N/A</v>
      </c>
      <c r="H79" s="436" t="e">
        <f>VLOOKUP(H78,'Course List (program)'!$G$2:$L$100,Section1Program!$K$1,FALSE)</f>
        <v>#N/A</v>
      </c>
      <c r="I79" s="422"/>
      <c r="J79" s="423"/>
      <c r="K79" s="435" t="e">
        <f>VLOOKUP(K78,'Course List (program)'!$G$2:$L$100,Section1Program!$K$1,FALSE)</f>
        <v>#N/A</v>
      </c>
      <c r="L79" s="435" t="e">
        <f>VLOOKUP(L78,'Course List (program)'!$G$2:$L$100,Section1Program!$K$1,FALSE)</f>
        <v>#N/A</v>
      </c>
      <c r="M79" s="435" t="e">
        <f>VLOOKUP(M78,'Course List (program)'!$G$2:$L$100,Section1Program!$K$1,FALSE)</f>
        <v>#N/A</v>
      </c>
      <c r="N79" s="435" t="e">
        <f>VLOOKUP(N78,'Course List (program)'!$G$2:$L$100,Section1Program!$K$1,FALSE)</f>
        <v>#N/A</v>
      </c>
      <c r="O79" s="436" t="e">
        <f>VLOOKUP(O78,'Course List (program)'!$G$2:$L$100,Section1Program!$K$1,FALSE)</f>
        <v>#N/A</v>
      </c>
    </row>
    <row r="80" spans="1:15" ht="21.95" customHeight="1" x14ac:dyDescent="0.25">
      <c r="A80" s="1073"/>
      <c r="B80" s="45">
        <v>0.58333333333333337</v>
      </c>
      <c r="C80" s="5">
        <v>6</v>
      </c>
      <c r="D80" s="433" t="str">
        <f>Section4Draft!E81</f>
        <v>ARCH 469.12</v>
      </c>
      <c r="E80" s="433">
        <f>Section4Draft!F81</f>
        <v>0</v>
      </c>
      <c r="F80" s="433">
        <f>Section4Draft!G81</f>
        <v>0</v>
      </c>
      <c r="G80" s="433">
        <f>Section4Draft!H81</f>
        <v>0</v>
      </c>
      <c r="H80" s="434">
        <f>Section4Draft!I81</f>
        <v>0</v>
      </c>
      <c r="I80" s="420">
        <v>0.58333333333333337</v>
      </c>
      <c r="J80" s="421">
        <v>6</v>
      </c>
      <c r="K80" s="433">
        <f>Section4Draft!L81</f>
        <v>0</v>
      </c>
      <c r="L80" s="433">
        <f>Section4Draft!M81</f>
        <v>0</v>
      </c>
      <c r="M80" s="433">
        <f>Section4Draft!N81</f>
        <v>0</v>
      </c>
      <c r="N80" s="433">
        <f>Section4Draft!O81</f>
        <v>0</v>
      </c>
      <c r="O80" s="434">
        <f>Section4Draft!P81</f>
        <v>0</v>
      </c>
    </row>
    <row r="81" spans="1:17" ht="21.95" customHeight="1" x14ac:dyDescent="0.2">
      <c r="A81" s="1073"/>
      <c r="B81" s="193"/>
      <c r="C81" s="194"/>
      <c r="D81" s="435" t="str">
        <f>VLOOKUP(D80,'Course List (program)'!$G$2:$L$100,Section1Program!$K$1,FALSE)</f>
        <v>Yrd. Doç. Dr. Hakan UZBERK</v>
      </c>
      <c r="E81" s="435" t="e">
        <f>VLOOKUP(E80,'Course List (program)'!$G$2:$L$100,Section1Program!$K$1,FALSE)</f>
        <v>#N/A</v>
      </c>
      <c r="F81" s="435" t="e">
        <f>VLOOKUP(F80,'Course List (program)'!$G$2:$L$100,Section1Program!$K$1,FALSE)</f>
        <v>#N/A</v>
      </c>
      <c r="G81" s="435" t="e">
        <f>VLOOKUP(G80,'Course List (program)'!$G$2:$L$100,Section1Program!$K$1,FALSE)</f>
        <v>#N/A</v>
      </c>
      <c r="H81" s="436" t="e">
        <f>VLOOKUP(H80,'Course List (program)'!$G$2:$L$100,Section1Program!$K$1,FALSE)</f>
        <v>#N/A</v>
      </c>
      <c r="I81" s="422"/>
      <c r="J81" s="423"/>
      <c r="K81" s="435" t="e">
        <f>VLOOKUP(K80,'Course List (program)'!$G$2:$L$100,Section1Program!$K$1,FALSE)</f>
        <v>#N/A</v>
      </c>
      <c r="L81" s="435" t="e">
        <f>VLOOKUP(L80,'Course List (program)'!$G$2:$L$100,Section1Program!$K$1,FALSE)</f>
        <v>#N/A</v>
      </c>
      <c r="M81" s="435" t="e">
        <f>VLOOKUP(M80,'Course List (program)'!$G$2:$L$100,Section1Program!$K$1,FALSE)</f>
        <v>#N/A</v>
      </c>
      <c r="N81" s="435" t="e">
        <f>VLOOKUP(N80,'Course List (program)'!$G$2:$L$100,Section1Program!$K$1,FALSE)</f>
        <v>#N/A</v>
      </c>
      <c r="O81" s="436" t="e">
        <f>VLOOKUP(O80,'Course List (program)'!$G$2:$L$100,Section1Program!$K$1,FALSE)</f>
        <v>#N/A</v>
      </c>
    </row>
    <row r="82" spans="1:17" ht="21.95" customHeight="1" x14ac:dyDescent="0.25">
      <c r="A82" s="1073"/>
      <c r="B82" s="45">
        <v>0.625</v>
      </c>
      <c r="C82" s="5">
        <v>7</v>
      </c>
      <c r="D82" s="433" t="str">
        <f>Section4Draft!E83</f>
        <v>ARCH 469.12</v>
      </c>
      <c r="E82" s="433">
        <f>Section4Draft!F83</f>
        <v>0</v>
      </c>
      <c r="F82" s="433">
        <f>Section4Draft!G83</f>
        <v>0</v>
      </c>
      <c r="G82" s="433">
        <f>Section4Draft!H83</f>
        <v>0</v>
      </c>
      <c r="H82" s="434">
        <f>Section4Draft!I83</f>
        <v>0</v>
      </c>
      <c r="I82" s="420">
        <v>0.625</v>
      </c>
      <c r="J82" s="421">
        <v>7</v>
      </c>
      <c r="K82" s="433">
        <f>Section4Draft!L83</f>
        <v>0</v>
      </c>
      <c r="L82" s="433">
        <f>Section4Draft!M83</f>
        <v>0</v>
      </c>
      <c r="M82" s="433">
        <f>Section4Draft!N83</f>
        <v>0</v>
      </c>
      <c r="N82" s="433">
        <f>Section4Draft!O83</f>
        <v>0</v>
      </c>
      <c r="O82" s="434">
        <f>Section4Draft!P83</f>
        <v>0</v>
      </c>
      <c r="Q82" s="43"/>
    </row>
    <row r="83" spans="1:17" ht="21.95" customHeight="1" x14ac:dyDescent="0.2">
      <c r="A83" s="1073"/>
      <c r="B83" s="193"/>
      <c r="C83" s="194"/>
      <c r="D83" s="435" t="str">
        <f>VLOOKUP(D82,'Course List (program)'!$G$2:$L$100,Section1Program!$K$1,FALSE)</f>
        <v>Yrd. Doç. Dr. Hakan UZBERK</v>
      </c>
      <c r="E83" s="435" t="e">
        <f>VLOOKUP(E82,'Course List (program)'!$G$2:$L$100,Section1Program!$K$1,FALSE)</f>
        <v>#N/A</v>
      </c>
      <c r="F83" s="435" t="e">
        <f>VLOOKUP(F82,'Course List (program)'!$G$2:$L$100,Section1Program!$K$1,FALSE)</f>
        <v>#N/A</v>
      </c>
      <c r="G83" s="435" t="e">
        <f>VLOOKUP(G82,'Course List (program)'!$G$2:$L$100,Section1Program!$K$1,FALSE)</f>
        <v>#N/A</v>
      </c>
      <c r="H83" s="436" t="e">
        <f>VLOOKUP(H82,'Course List (program)'!$G$2:$L$100,Section1Program!$K$1,FALSE)</f>
        <v>#N/A</v>
      </c>
      <c r="I83" s="422"/>
      <c r="J83" s="423"/>
      <c r="K83" s="435" t="e">
        <f>VLOOKUP(K82,'Course List (program)'!$G$2:$L$100,Section1Program!$K$1,FALSE)</f>
        <v>#N/A</v>
      </c>
      <c r="L83" s="435" t="e">
        <f>VLOOKUP(L82,'Course List (program)'!$G$2:$L$100,Section1Program!$K$1,FALSE)</f>
        <v>#N/A</v>
      </c>
      <c r="M83" s="435" t="e">
        <f>VLOOKUP(M82,'Course List (program)'!$G$2:$L$100,Section1Program!$K$1,FALSE)</f>
        <v>#N/A</v>
      </c>
      <c r="N83" s="435" t="e">
        <f>VLOOKUP(N82,'Course List (program)'!$G$2:$L$100,Section1Program!$K$1,FALSE)</f>
        <v>#N/A</v>
      </c>
      <c r="O83" s="436" t="e">
        <f>VLOOKUP(O82,'Course List (program)'!$G$2:$L$100,Section1Program!$K$1,FALSE)</f>
        <v>#N/A</v>
      </c>
    </row>
    <row r="84" spans="1:17" ht="21.95" customHeight="1" x14ac:dyDescent="0.25">
      <c r="A84" s="1073"/>
      <c r="B84" s="45">
        <v>0.66666666666666663</v>
      </c>
      <c r="C84" s="5">
        <v>8</v>
      </c>
      <c r="D84" s="433" t="str">
        <f>Section4Draft!E85</f>
        <v>ARCH 469.12</v>
      </c>
      <c r="E84" s="433">
        <f>Section4Draft!F85</f>
        <v>0</v>
      </c>
      <c r="F84" s="433">
        <f>Section4Draft!G85</f>
        <v>0</v>
      </c>
      <c r="G84" s="433">
        <f>Section4Draft!H85</f>
        <v>0</v>
      </c>
      <c r="H84" s="434">
        <f>Section4Draft!I85</f>
        <v>0</v>
      </c>
      <c r="I84" s="420">
        <v>0.66666666666666663</v>
      </c>
      <c r="J84" s="421">
        <v>8</v>
      </c>
      <c r="K84" s="433">
        <f>Section4Draft!L85</f>
        <v>0</v>
      </c>
      <c r="L84" s="433">
        <f>Section4Draft!M85</f>
        <v>0</v>
      </c>
      <c r="M84" s="433">
        <f>Section4Draft!N85</f>
        <v>0</v>
      </c>
      <c r="N84" s="433">
        <f>Section4Draft!O85</f>
        <v>0</v>
      </c>
      <c r="O84" s="434">
        <f>Section4Draft!P85</f>
        <v>0</v>
      </c>
    </row>
    <row r="85" spans="1:17" ht="21.95" customHeight="1" x14ac:dyDescent="0.2">
      <c r="A85" s="1073"/>
      <c r="B85" s="193"/>
      <c r="C85" s="194"/>
      <c r="D85" s="435" t="str">
        <f>VLOOKUP(D84,'Course List (program)'!$G$2:$L$100,Section1Program!$K$1,FALSE)</f>
        <v>Yrd. Doç. Dr. Hakan UZBERK</v>
      </c>
      <c r="E85" s="435" t="e">
        <f>VLOOKUP(E84,'Course List (program)'!$G$2:$L$100,Section1Program!$K$1,FALSE)</f>
        <v>#N/A</v>
      </c>
      <c r="F85" s="435" t="e">
        <f>VLOOKUP(F84,'Course List (program)'!$G$2:$L$100,Section1Program!$K$1,FALSE)</f>
        <v>#N/A</v>
      </c>
      <c r="G85" s="435" t="e">
        <f>VLOOKUP(G84,'Course List (program)'!$G$2:$L$100,Section1Program!$K$1,FALSE)</f>
        <v>#N/A</v>
      </c>
      <c r="H85" s="436" t="e">
        <f>VLOOKUP(H84,'Course List (program)'!$G$2:$L$100,Section1Program!$K$1,FALSE)</f>
        <v>#N/A</v>
      </c>
      <c r="I85" s="422"/>
      <c r="J85" s="423"/>
      <c r="K85" s="435" t="e">
        <f>VLOOKUP(K84,'Course List (program)'!$G$2:$L$100,Section1Program!$K$1,FALSE)</f>
        <v>#N/A</v>
      </c>
      <c r="L85" s="435" t="e">
        <f>VLOOKUP(L84,'Course List (program)'!$G$2:$L$100,Section1Program!$K$1,FALSE)</f>
        <v>#N/A</v>
      </c>
      <c r="M85" s="435" t="e">
        <f>VLOOKUP(M84,'Course List (program)'!$G$2:$L$100,Section1Program!$K$1,FALSE)</f>
        <v>#N/A</v>
      </c>
      <c r="N85" s="435" t="e">
        <f>VLOOKUP(N84,'Course List (program)'!$G$2:$L$100,Section1Program!$K$1,FALSE)</f>
        <v>#N/A</v>
      </c>
      <c r="O85" s="436" t="e">
        <f>VLOOKUP(O84,'Course List (program)'!$G$2:$L$100,Section1Program!$K$1,FALSE)</f>
        <v>#N/A</v>
      </c>
    </row>
    <row r="86" spans="1:17" ht="21.95" customHeight="1" x14ac:dyDescent="0.25">
      <c r="A86" s="1073"/>
      <c r="B86" s="45">
        <v>0.70833333333333337</v>
      </c>
      <c r="C86" s="5">
        <v>9</v>
      </c>
      <c r="D86" s="433" t="str">
        <f>Section4Draft!E87</f>
        <v>ARCH 469.12</v>
      </c>
      <c r="E86" s="433">
        <f>Section4Draft!F87</f>
        <v>0</v>
      </c>
      <c r="F86" s="433">
        <f>Section4Draft!G87</f>
        <v>0</v>
      </c>
      <c r="G86" s="433">
        <f>Section4Draft!H87</f>
        <v>0</v>
      </c>
      <c r="H86" s="434">
        <f>Section4Draft!I87</f>
        <v>0</v>
      </c>
      <c r="I86" s="420">
        <v>0.70833333333333337</v>
      </c>
      <c r="J86" s="421">
        <v>9</v>
      </c>
      <c r="K86" s="433">
        <f>Section4Draft!L87</f>
        <v>0</v>
      </c>
      <c r="L86" s="433">
        <f>Section4Draft!M87</f>
        <v>0</v>
      </c>
      <c r="M86" s="433">
        <f>Section4Draft!N87</f>
        <v>0</v>
      </c>
      <c r="N86" s="433">
        <f>Section4Draft!O87</f>
        <v>0</v>
      </c>
      <c r="O86" s="434">
        <f>Section4Draft!P87</f>
        <v>0</v>
      </c>
    </row>
    <row r="87" spans="1:17" ht="21.95" customHeight="1" x14ac:dyDescent="0.2">
      <c r="A87" s="1073"/>
      <c r="B87" s="193"/>
      <c r="C87" s="194"/>
      <c r="D87" s="435" t="str">
        <f>VLOOKUP(D86,'Course List (program)'!$G$2:$L$100,Section1Program!$K$1,FALSE)</f>
        <v>Yrd. Doç. Dr. Hakan UZBERK</v>
      </c>
      <c r="E87" s="435" t="e">
        <f>VLOOKUP(E86,'Course List (program)'!$G$2:$L$100,Section1Program!$K$1,FALSE)</f>
        <v>#N/A</v>
      </c>
      <c r="F87" s="435" t="e">
        <f>VLOOKUP(F86,'Course List (program)'!$G$2:$L$100,Section1Program!$K$1,FALSE)</f>
        <v>#N/A</v>
      </c>
      <c r="G87" s="435" t="e">
        <f>VLOOKUP(G86,'Course List (program)'!$G$2:$L$100,Section1Program!$K$1,FALSE)</f>
        <v>#N/A</v>
      </c>
      <c r="H87" s="436" t="e">
        <f>VLOOKUP(H86,'Course List (program)'!$G$2:$L$100,Section1Program!$K$1,FALSE)</f>
        <v>#N/A</v>
      </c>
      <c r="I87" s="422"/>
      <c r="J87" s="423"/>
      <c r="K87" s="435" t="e">
        <f>VLOOKUP(K86,'Course List (program)'!$G$2:$L$100,Section1Program!$K$1,FALSE)</f>
        <v>#N/A</v>
      </c>
      <c r="L87" s="435" t="e">
        <f>VLOOKUP(L86,'Course List (program)'!$G$2:$L$100,Section1Program!$K$1,FALSE)</f>
        <v>#N/A</v>
      </c>
      <c r="M87" s="435" t="e">
        <f>VLOOKUP(M86,'Course List (program)'!$G$2:$L$100,Section1Program!$K$1,FALSE)</f>
        <v>#N/A</v>
      </c>
      <c r="N87" s="435" t="e">
        <f>VLOOKUP(N86,'Course List (program)'!$G$2:$L$100,Section1Program!$K$1,FALSE)</f>
        <v>#N/A</v>
      </c>
      <c r="O87" s="436" t="e">
        <f>VLOOKUP(O86,'Course List (program)'!$G$2:$L$100,Section1Program!$K$1,FALSE)</f>
        <v>#N/A</v>
      </c>
    </row>
    <row r="88" spans="1:17" ht="21.95" customHeight="1" x14ac:dyDescent="0.25">
      <c r="A88" s="1073"/>
      <c r="B88" s="197">
        <v>0.75</v>
      </c>
      <c r="C88" s="198">
        <v>10</v>
      </c>
      <c r="D88" s="433">
        <f>Section4Draft!E89</f>
        <v>0</v>
      </c>
      <c r="E88" s="433">
        <f>Section4Draft!F89</f>
        <v>0</v>
      </c>
      <c r="F88" s="433">
        <f>Section4Draft!G89</f>
        <v>0</v>
      </c>
      <c r="G88" s="433">
        <f>Section4Draft!H89</f>
        <v>0</v>
      </c>
      <c r="H88" s="434">
        <f>Section4Draft!I89</f>
        <v>0</v>
      </c>
      <c r="I88" s="424">
        <v>0.75</v>
      </c>
      <c r="J88" s="425">
        <v>10</v>
      </c>
      <c r="K88" s="433">
        <f>Section4Draft!L89</f>
        <v>0</v>
      </c>
      <c r="L88" s="433">
        <f>Section4Draft!M89</f>
        <v>0</v>
      </c>
      <c r="M88" s="433">
        <f>Section4Draft!N89</f>
        <v>0</v>
      </c>
      <c r="N88" s="433">
        <f>Section4Draft!O89</f>
        <v>0</v>
      </c>
      <c r="O88" s="434">
        <f>Section4Draft!P89</f>
        <v>0</v>
      </c>
    </row>
    <row r="89" spans="1:17" ht="21.95" customHeight="1" thickBot="1" x14ac:dyDescent="0.25">
      <c r="A89" s="1073"/>
      <c r="B89" s="195"/>
      <c r="C89" s="196"/>
      <c r="D89" s="437" t="e">
        <f>VLOOKUP(D88,'Course List (program)'!$G$2:$L$100,Section1Program!$K$1,FALSE)</f>
        <v>#N/A</v>
      </c>
      <c r="E89" s="437" t="e">
        <f>VLOOKUP(E88,'Course List (program)'!$G$2:$L$100,Section1Program!$K$1,FALSE)</f>
        <v>#N/A</v>
      </c>
      <c r="F89" s="437" t="e">
        <f>VLOOKUP(F88,'Course List (program)'!$G$2:$L$100,Section1Program!$K$1,FALSE)</f>
        <v>#N/A</v>
      </c>
      <c r="G89" s="437" t="e">
        <f>VLOOKUP(G88,'Course List (program)'!$G$2:$L$100,Section1Program!$K$1,FALSE)</f>
        <v>#N/A</v>
      </c>
      <c r="H89" s="438" t="e">
        <f>VLOOKUP(H88,'Course List (program)'!$G$2:$L$100,Section1Program!$K$1,FALSE)</f>
        <v>#N/A</v>
      </c>
      <c r="I89" s="426"/>
      <c r="J89" s="427"/>
      <c r="K89" s="437" t="e">
        <f>VLOOKUP(K88,'Course List (program)'!$G$2:$L$100,Section1Program!$K$1,FALSE)</f>
        <v>#N/A</v>
      </c>
      <c r="L89" s="437" t="e">
        <f>VLOOKUP(L88,'Course List (program)'!$G$2:$L$100,Section1Program!$K$1,FALSE)</f>
        <v>#N/A</v>
      </c>
      <c r="M89" s="437" t="e">
        <f>VLOOKUP(M88,'Course List (program)'!$G$2:$L$100,Section1Program!$K$1,FALSE)</f>
        <v>#N/A</v>
      </c>
      <c r="N89" s="437" t="e">
        <f>VLOOKUP(N88,'Course List (program)'!$G$2:$L$100,Section1Program!$K$1,FALSE)</f>
        <v>#N/A</v>
      </c>
      <c r="O89" s="438" t="e">
        <f>VLOOKUP(O88,'Course List (program)'!$G$2:$L$100,Section1Program!$K$1,FALSE)</f>
        <v>#N/A</v>
      </c>
    </row>
    <row r="90" spans="1:17" ht="12.95" customHeight="1" x14ac:dyDescent="0.2">
      <c r="B90" s="13"/>
      <c r="C90" s="5"/>
      <c r="E90" s="186"/>
      <c r="F90" s="7"/>
      <c r="G90" s="7"/>
      <c r="H90" s="7"/>
      <c r="I90" s="4"/>
      <c r="J90" s="5"/>
      <c r="K90" s="7"/>
      <c r="L90" s="7"/>
      <c r="M90" s="7"/>
      <c r="N90" s="7"/>
      <c r="O90" s="7"/>
    </row>
    <row r="91" spans="1:17" x14ac:dyDescent="0.2">
      <c r="B91" s="13"/>
      <c r="C91" s="5"/>
      <c r="D91" s="7"/>
      <c r="E91" s="7"/>
      <c r="F91" s="7"/>
      <c r="G91" s="7"/>
      <c r="H91" s="7"/>
      <c r="I91" s="4"/>
      <c r="J91" s="5"/>
      <c r="K91" s="7"/>
      <c r="L91" s="7"/>
      <c r="M91" s="7"/>
      <c r="N91" s="7"/>
      <c r="O91" s="7"/>
    </row>
  </sheetData>
  <mergeCells count="12">
    <mergeCell ref="M1:O1"/>
    <mergeCell ref="A24:A89"/>
    <mergeCell ref="A1:A23"/>
    <mergeCell ref="H1:I1"/>
    <mergeCell ref="B46:C47"/>
    <mergeCell ref="I46:J47"/>
    <mergeCell ref="B68:C69"/>
    <mergeCell ref="B2:C3"/>
    <mergeCell ref="I2:J3"/>
    <mergeCell ref="B24:C25"/>
    <mergeCell ref="I24:J25"/>
    <mergeCell ref="I68:J69"/>
  </mergeCells>
  <phoneticPr fontId="0" type="noConversion"/>
  <conditionalFormatting sqref="K68:O69 I4:J89 D68:H69 K46:O47 D46:H47 K24:O25 D24:H25">
    <cfRule type="cellIs" dxfId="52" priority="1" stopIfTrue="1" operator="equal">
      <formula>0</formula>
    </cfRule>
  </conditionalFormatting>
  <conditionalFormatting sqref="D4:H23 K4:O23 D26:H45 K26:O45 D48:H67 K48:O67 D70:H89 K70:O89">
    <cfRule type="cellIs" dxfId="51" priority="2" stopIfTrue="1" operator="notEqual">
      <formula>0</formula>
    </cfRule>
    <cfRule type="cellIs" dxfId="50" priority="3" stopIfTrue="1" operator="equal">
      <formula>0</formula>
    </cfRule>
  </conditionalFormatting>
  <printOptions horizontalCentered="1" verticalCentered="1"/>
  <pageMargins left="0.78740157480314965" right="0.19685039370078741" top="0.19685039370078741" bottom="0.19685039370078741" header="0.51181102362204722" footer="0.51181102362204722"/>
  <pageSetup paperSize="9" scale="40"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indexed="13"/>
    <pageSetUpPr fitToPage="1"/>
  </sheetPr>
  <dimension ref="A1:AB93"/>
  <sheetViews>
    <sheetView zoomScale="25" zoomScaleNormal="25" workbookViewId="0">
      <selection activeCell="V7" sqref="V7"/>
    </sheetView>
  </sheetViews>
  <sheetFormatPr defaultRowHeight="12.75" x14ac:dyDescent="0.2"/>
  <cols>
    <col min="1" max="2" width="5.7109375" customWidth="1"/>
    <col min="3" max="7" width="15.7109375" style="6" customWidth="1"/>
    <col min="8" max="12" width="15.7109375" customWidth="1"/>
    <col min="13" max="17" width="15.7109375" style="6" customWidth="1"/>
    <col min="18" max="27" width="15.7109375" customWidth="1"/>
    <col min="28" max="28" width="6" bestFit="1" customWidth="1"/>
  </cols>
  <sheetData>
    <row r="1" spans="1:28" ht="15" customHeight="1" x14ac:dyDescent="0.2">
      <c r="A1" s="51"/>
      <c r="B1" s="51"/>
      <c r="C1" s="47">
        <v>1</v>
      </c>
      <c r="D1" s="47">
        <v>2</v>
      </c>
      <c r="E1" s="47">
        <v>3</v>
      </c>
      <c r="F1" s="47">
        <v>4</v>
      </c>
      <c r="G1" s="47">
        <v>5</v>
      </c>
      <c r="H1" s="46" t="s">
        <v>148</v>
      </c>
      <c r="I1" s="46" t="s">
        <v>149</v>
      </c>
      <c r="J1" s="46" t="s">
        <v>150</v>
      </c>
      <c r="K1" s="46" t="s">
        <v>151</v>
      </c>
      <c r="L1" s="46" t="s">
        <v>152</v>
      </c>
      <c r="M1" s="47">
        <v>1</v>
      </c>
      <c r="N1" s="47">
        <v>2</v>
      </c>
      <c r="O1" s="47">
        <v>3</v>
      </c>
      <c r="P1" s="47">
        <v>4</v>
      </c>
      <c r="Q1" s="47">
        <v>5</v>
      </c>
      <c r="R1" s="46" t="s">
        <v>148</v>
      </c>
      <c r="S1" s="46" t="s">
        <v>149</v>
      </c>
      <c r="T1" s="46" t="s">
        <v>150</v>
      </c>
      <c r="U1" s="46" t="s">
        <v>151</v>
      </c>
      <c r="V1" s="46" t="s">
        <v>152</v>
      </c>
      <c r="W1" s="47">
        <v>6</v>
      </c>
      <c r="X1" s="47">
        <v>7</v>
      </c>
      <c r="Y1" s="47">
        <v>8</v>
      </c>
      <c r="Z1" s="47">
        <v>9</v>
      </c>
      <c r="AA1" s="47">
        <v>10</v>
      </c>
      <c r="AB1" s="51"/>
    </row>
    <row r="2" spans="1:28" ht="15" customHeight="1" thickBot="1" x14ac:dyDescent="0.25">
      <c r="A2" s="1094" t="s">
        <v>264</v>
      </c>
      <c r="B2" s="1094"/>
      <c r="C2" s="1102" t="s">
        <v>157</v>
      </c>
      <c r="D2" s="1102"/>
      <c r="E2" s="1102"/>
      <c r="F2" s="1102"/>
      <c r="G2" s="1102"/>
      <c r="H2" s="1103" t="s">
        <v>159</v>
      </c>
      <c r="I2" s="1103"/>
      <c r="J2" s="1103"/>
      <c r="K2" s="1103"/>
      <c r="L2" s="1103"/>
      <c r="M2" s="1104" t="s">
        <v>158</v>
      </c>
      <c r="N2" s="1104"/>
      <c r="O2" s="1104"/>
      <c r="P2" s="1104"/>
      <c r="Q2" s="1104"/>
      <c r="R2" s="1105" t="s">
        <v>160</v>
      </c>
      <c r="S2" s="1105"/>
      <c r="T2" s="1105"/>
      <c r="U2" s="1105"/>
      <c r="V2" s="1105"/>
      <c r="W2" s="1095" t="s">
        <v>266</v>
      </c>
      <c r="X2" s="1095"/>
      <c r="Y2" s="1095"/>
      <c r="Z2" s="1095"/>
      <c r="AA2" s="1095"/>
      <c r="AB2" s="51"/>
    </row>
    <row r="3" spans="1:28" s="300" customFormat="1" ht="15" customHeight="1" x14ac:dyDescent="0.2">
      <c r="A3" s="1088">
        <v>1</v>
      </c>
      <c r="B3" s="1089"/>
      <c r="C3" s="288" t="str">
        <f>Section1Draft!$E$5</f>
        <v>ES 105.01</v>
      </c>
      <c r="D3" s="289" t="str">
        <f>Section1Draft!$F$5</f>
        <v>ARCH 143.01</v>
      </c>
      <c r="E3" s="289" t="str">
        <f>Section1Draft!$G$5</f>
        <v>ARCH 101.01</v>
      </c>
      <c r="F3" s="289">
        <f>Section1Draft!$H$5</f>
        <v>0</v>
      </c>
      <c r="G3" s="482">
        <f>Section1Draft!$I$5</f>
        <v>0</v>
      </c>
      <c r="H3" s="290" t="str">
        <f>IF(C3=0,0,VLOOKUP(C3,'Course List (program)'!$G$2:$L$100,3,FALSE))</f>
        <v>Staff0</v>
      </c>
      <c r="I3" s="291" t="str">
        <f>IF(D3=0,0,VLOOKUP(D3,'Course List (program)'!$G$2:$L$100,3,FALSE))</f>
        <v>Doç. Dr. Füsun SEZEN</v>
      </c>
      <c r="J3" s="291" t="str">
        <f>IF(E3=0,0,VLOOKUP(E3,'Course List (program)'!$G$2:$L$100,3,FALSE))</f>
        <v>Yrd. Doç. Dr. Aslı ERGENOĞLU</v>
      </c>
      <c r="K3" s="291">
        <f>IF(F3=0,0,VLOOKUP(F3,'Course List (program)'!$G$2:$L$100,3,FALSE))</f>
        <v>0</v>
      </c>
      <c r="L3" s="292">
        <f>IF(G3=0,0,VLOOKUP(G3,'Course List (program)'!$G$2:$L$100,3,FALSE))</f>
        <v>0</v>
      </c>
      <c r="M3" s="488">
        <f>IF(C3=0,0,VLOOKUP(C3,'Course List (program)'!$G$2:$L$100,6,FALSE))</f>
        <v>0</v>
      </c>
      <c r="N3" s="294">
        <f>IF(D3=0,0,VLOOKUP(D3,'Course List (program)'!$G$2:$L$100,6,FALSE))</f>
        <v>0</v>
      </c>
      <c r="O3" s="294">
        <f>IF(E3=0,0,VLOOKUP(E3,'Course List (program)'!$G$2:$L$100,6,FALSE))</f>
        <v>0</v>
      </c>
      <c r="P3" s="294">
        <f>IF(F3=0,0,VLOOKUP(F3,'Course List (program)'!$G$2:$L$100,6,FALSE))</f>
        <v>0</v>
      </c>
      <c r="Q3" s="295">
        <f>IF(G3=0,0,VLOOKUP(G3,'Course List (program)'!$G$2:$L$100,6,FALSE))</f>
        <v>0</v>
      </c>
      <c r="R3" s="296">
        <f>IF(C3=0,0,VLOOKUP(C3,'Course List (program)'!$G$2:$L$100,4,FALSE))</f>
        <v>0</v>
      </c>
      <c r="S3" s="297" t="str">
        <f>IF(D3=0,0,VLOOKUP(D3,'Course List (program)'!$G$2:$L$100,4,FALSE))</f>
        <v>Hande GÜLTEKİN</v>
      </c>
      <c r="T3" s="297">
        <f>IF(E3=0,0,VLOOKUP(E3,'Course List (program)'!$G$2:$L$100,4,FALSE))</f>
        <v>0</v>
      </c>
      <c r="U3" s="297">
        <f>IF(F3=0,0,VLOOKUP(F3,'Course List (program)'!$G$2:$L$100,4,FALSE))</f>
        <v>0</v>
      </c>
      <c r="V3" s="298">
        <f>IF(G3=0,0,VLOOKUP(G3,'Course List (program)'!$G$2:$L$100,4,FALSE))</f>
        <v>0</v>
      </c>
      <c r="W3" s="495">
        <f>IF(C3=0,0,VLOOKUP(C3,'Course List (program)'!$G$2:$L$100,5,FALSE))</f>
        <v>0</v>
      </c>
      <c r="X3" s="496">
        <f>IF(D3=0,0,VLOOKUP(D3,'Course List (program)'!$G$2:$L$100,5,FALSE))</f>
        <v>0</v>
      </c>
      <c r="Y3" s="496">
        <f>IF(E3=0,0,VLOOKUP(E3,'Course List (program)'!$G$2:$L$100,5,FALSE))</f>
        <v>0</v>
      </c>
      <c r="Z3" s="496">
        <f>IF(F3=0,0,VLOOKUP(F3,'Course List (program)'!$G$2:$L$100,5,FALSE))</f>
        <v>0</v>
      </c>
      <c r="AA3" s="497">
        <f>IF(G3=0,0,VLOOKUP(G3,'Course List (program)'!$G$2:$L$100,5,FALSE))</f>
        <v>0</v>
      </c>
      <c r="AB3" s="299">
        <v>0.375</v>
      </c>
    </row>
    <row r="4" spans="1:28" s="300" customFormat="1" ht="15" customHeight="1" x14ac:dyDescent="0.2">
      <c r="A4" s="1090"/>
      <c r="B4" s="1091"/>
      <c r="C4" s="301" t="str">
        <f>Section1Draft!$E$7</f>
        <v>ES 105.01</v>
      </c>
      <c r="D4" s="302" t="str">
        <f>Section1Draft!$F$7</f>
        <v>ARCH 143.01</v>
      </c>
      <c r="E4" s="302" t="str">
        <f>Section1Draft!$G$7</f>
        <v>ARCH 101.01</v>
      </c>
      <c r="F4" s="302">
        <f>Section1Draft!$H$7</f>
        <v>0</v>
      </c>
      <c r="G4" s="483">
        <f>Section1Draft!$I$7</f>
        <v>0</v>
      </c>
      <c r="H4" s="303" t="str">
        <f>IF(C4=0,0,VLOOKUP(C4,'Course List (program)'!$G$2:$L$100,3,FALSE))</f>
        <v>Staff0</v>
      </c>
      <c r="I4" s="304" t="str">
        <f>IF(D4=0,0,VLOOKUP(D4,'Course List (program)'!$G$2:$L$100,3,FALSE))</f>
        <v>Doç. Dr. Füsun SEZEN</v>
      </c>
      <c r="J4" s="304" t="str">
        <f>IF(E4=0,0,VLOOKUP(E4,'Course List (program)'!$G$2:$L$100,3,FALSE))</f>
        <v>Yrd. Doç. Dr. Aslı ERGENOĞLU</v>
      </c>
      <c r="K4" s="304">
        <f>IF(F4=0,0,VLOOKUP(F4,'Course List (program)'!$G$2:$L$100,3,FALSE))</f>
        <v>0</v>
      </c>
      <c r="L4" s="305">
        <f>IF(G4=0,0,VLOOKUP(G4,'Course List (program)'!$G$2:$L$100,3,FALSE))</f>
        <v>0</v>
      </c>
      <c r="M4" s="489">
        <f>IF(C4=0,0,VLOOKUP(C4,'Course List (program)'!$G$2:$L$100,6,FALSE))</f>
        <v>0</v>
      </c>
      <c r="N4" s="307">
        <f>IF(D4=0,0,VLOOKUP(D4,'Course List (program)'!$G$2:$L$100,6,FALSE))</f>
        <v>0</v>
      </c>
      <c r="O4" s="307">
        <f>IF(E4=0,0,VLOOKUP(E4,'Course List (program)'!$G$2:$L$100,6,FALSE))</f>
        <v>0</v>
      </c>
      <c r="P4" s="307">
        <f>IF(F4=0,0,VLOOKUP(F4,'Course List (program)'!$G$2:$L$100,6,FALSE))</f>
        <v>0</v>
      </c>
      <c r="Q4" s="308">
        <f>IF(G4=0,0,VLOOKUP(G4,'Course List (program)'!$G$2:$L$100,6,FALSE))</f>
        <v>0</v>
      </c>
      <c r="R4" s="309">
        <f>IF(C4=0,0,VLOOKUP(C4,'Course List (program)'!$G$2:$L$100,4,FALSE))</f>
        <v>0</v>
      </c>
      <c r="S4" s="310" t="str">
        <f>IF(D4=0,0,VLOOKUP(D4,'Course List (program)'!$G$2:$L$100,4,FALSE))</f>
        <v>Hande GÜLTEKİN</v>
      </c>
      <c r="T4" s="310">
        <f>IF(E4=0,0,VLOOKUP(E4,'Course List (program)'!$G$2:$L$100,4,FALSE))</f>
        <v>0</v>
      </c>
      <c r="U4" s="310">
        <f>IF(F4=0,0,VLOOKUP(F4,'Course List (program)'!$G$2:$L$100,4,FALSE))</f>
        <v>0</v>
      </c>
      <c r="V4" s="311">
        <f>IF(G4=0,0,VLOOKUP(G4,'Course List (program)'!$G$2:$L$100,4,FALSE))</f>
        <v>0</v>
      </c>
      <c r="W4" s="498">
        <f>IF(C4=0,0,VLOOKUP(C4,'Course List (program)'!$G$2:$L$100,5,FALSE))</f>
        <v>0</v>
      </c>
      <c r="X4" s="499">
        <f>IF(D4=0,0,VLOOKUP(D4,'Course List (program)'!$G$2:$L$100,5,FALSE))</f>
        <v>0</v>
      </c>
      <c r="Y4" s="499">
        <f>IF(E4=0,0,VLOOKUP(E4,'Course List (program)'!$G$2:$L$100,5,FALSE))</f>
        <v>0</v>
      </c>
      <c r="Z4" s="499">
        <f>IF(F4=0,0,VLOOKUP(F4,'Course List (program)'!$G$2:$L$100,5,FALSE))</f>
        <v>0</v>
      </c>
      <c r="AA4" s="500">
        <f>IF(G4=0,0,VLOOKUP(G4,'Course List (program)'!$G$2:$L$100,5,FALSE))</f>
        <v>0</v>
      </c>
      <c r="AB4" s="299">
        <v>0.41666666666666669</v>
      </c>
    </row>
    <row r="5" spans="1:28" s="300" customFormat="1" ht="15" customHeight="1" x14ac:dyDescent="0.2">
      <c r="A5" s="1090"/>
      <c r="B5" s="1091"/>
      <c r="C5" s="301">
        <f>Section1Draft!$E$9</f>
        <v>0</v>
      </c>
      <c r="D5" s="302" t="str">
        <f>Section1Draft!$F$9</f>
        <v>ARCH 143.01</v>
      </c>
      <c r="E5" s="302" t="str">
        <f>Section1Draft!$G$9</f>
        <v>ES 105.01</v>
      </c>
      <c r="F5" s="302">
        <f>Section1Draft!$H$9</f>
        <v>0</v>
      </c>
      <c r="G5" s="483">
        <f>Section1Draft!$I$9</f>
        <v>0</v>
      </c>
      <c r="H5" s="303">
        <f>IF(C5=0,0,VLOOKUP(C5,'Course List (program)'!$G$2:$L$100,3,FALSE))</f>
        <v>0</v>
      </c>
      <c r="I5" s="304" t="str">
        <f>IF(D5=0,0,VLOOKUP(D5,'Course List (program)'!$G$2:$L$100,3,FALSE))</f>
        <v>Doç. Dr. Füsun SEZEN</v>
      </c>
      <c r="J5" s="304" t="str">
        <f>IF(E5=0,0,VLOOKUP(E5,'Course List (program)'!$G$2:$L$100,3,FALSE))</f>
        <v>Staff0</v>
      </c>
      <c r="K5" s="304">
        <f>IF(F5=0,0,VLOOKUP(F5,'Course List (program)'!$G$2:$L$100,3,FALSE))</f>
        <v>0</v>
      </c>
      <c r="L5" s="305">
        <f>IF(G5=0,0,VLOOKUP(G5,'Course List (program)'!$G$2:$L$100,3,FALSE))</f>
        <v>0</v>
      </c>
      <c r="M5" s="489">
        <f>IF(C5=0,0,VLOOKUP(C5,'Course List (program)'!$G$2:$L$100,6,FALSE))</f>
        <v>0</v>
      </c>
      <c r="N5" s="307">
        <f>IF(D5=0,0,VLOOKUP(D5,'Course List (program)'!$G$2:$L$100,6,FALSE))</f>
        <v>0</v>
      </c>
      <c r="O5" s="307">
        <f>IF(E5=0,0,VLOOKUP(E5,'Course List (program)'!$G$2:$L$100,6,FALSE))</f>
        <v>0</v>
      </c>
      <c r="P5" s="307">
        <f>IF(F5=0,0,VLOOKUP(F5,'Course List (program)'!$G$2:$L$100,6,FALSE))</f>
        <v>0</v>
      </c>
      <c r="Q5" s="308">
        <f>IF(G5=0,0,VLOOKUP(G5,'Course List (program)'!$G$2:$L$100,6,FALSE))</f>
        <v>0</v>
      </c>
      <c r="R5" s="309">
        <f>IF(C5=0,0,VLOOKUP(C5,'Course List (program)'!$G$2:$L$100,4,FALSE))</f>
        <v>0</v>
      </c>
      <c r="S5" s="310" t="str">
        <f>IF(D5=0,0,VLOOKUP(D5,'Course List (program)'!$G$2:$L$100,4,FALSE))</f>
        <v>Hande GÜLTEKİN</v>
      </c>
      <c r="T5" s="310">
        <f>IF(E5=0,0,VLOOKUP(E5,'Course List (program)'!$G$2:$L$100,4,FALSE))</f>
        <v>0</v>
      </c>
      <c r="U5" s="310">
        <f>IF(F5=0,0,VLOOKUP(F5,'Course List (program)'!$G$2:$L$100,4,FALSE))</f>
        <v>0</v>
      </c>
      <c r="V5" s="311">
        <f>IF(G5=0,0,VLOOKUP(G5,'Course List (program)'!$G$2:$L$100,4,FALSE))</f>
        <v>0</v>
      </c>
      <c r="W5" s="498">
        <f>IF(C5=0,0,VLOOKUP(C5,'Course List (program)'!$G$2:$L$100,5,FALSE))</f>
        <v>0</v>
      </c>
      <c r="X5" s="499">
        <f>IF(D5=0,0,VLOOKUP(D5,'Course List (program)'!$G$2:$L$100,5,FALSE))</f>
        <v>0</v>
      </c>
      <c r="Y5" s="499">
        <f>IF(E5=0,0,VLOOKUP(E5,'Course List (program)'!$G$2:$L$100,5,FALSE))</f>
        <v>0</v>
      </c>
      <c r="Z5" s="499">
        <f>IF(F5=0,0,VLOOKUP(F5,'Course List (program)'!$G$2:$L$100,5,FALSE))</f>
        <v>0</v>
      </c>
      <c r="AA5" s="500">
        <f>IF(G5=0,0,VLOOKUP(G5,'Course List (program)'!$G$2:$L$100,5,FALSE))</f>
        <v>0</v>
      </c>
      <c r="AB5" s="299">
        <v>0.45833333333333331</v>
      </c>
    </row>
    <row r="6" spans="1:28" s="300" customFormat="1" ht="15" customHeight="1" x14ac:dyDescent="0.2">
      <c r="A6" s="1090"/>
      <c r="B6" s="1091"/>
      <c r="C6" s="301">
        <f>Section1Draft!$E$11</f>
        <v>0</v>
      </c>
      <c r="D6" s="302">
        <f>Section1Draft!$F$11</f>
        <v>0</v>
      </c>
      <c r="E6" s="302" t="str">
        <f>Section1Draft!$G$11</f>
        <v>ARCH 101.11</v>
      </c>
      <c r="F6" s="302">
        <f>Section1Draft!$H$11</f>
        <v>0</v>
      </c>
      <c r="G6" s="483">
        <f>Section1Draft!$I$11</f>
        <v>0</v>
      </c>
      <c r="H6" s="303">
        <f>IF(C6=0,0,VLOOKUP(C6,'Course List (program)'!$G$2:$L$100,3,FALSE))</f>
        <v>0</v>
      </c>
      <c r="I6" s="304">
        <f>IF(D6=0,0,VLOOKUP(D6,'Course List (program)'!$G$2:$L$100,3,FALSE))</f>
        <v>0</v>
      </c>
      <c r="J6" s="304" t="str">
        <f>IF(E6=0,0,VLOOKUP(E6,'Course List (program)'!$G$2:$L$100,3,FALSE))</f>
        <v>Yrd. Doç. Dr. Aslı ERGENOĞLU</v>
      </c>
      <c r="K6" s="304">
        <f>IF(F6=0,0,VLOOKUP(F6,'Course List (program)'!$G$2:$L$100,3,FALSE))</f>
        <v>0</v>
      </c>
      <c r="L6" s="305">
        <f>IF(G6=0,0,VLOOKUP(G6,'Course List (program)'!$G$2:$L$100,3,FALSE))</f>
        <v>0</v>
      </c>
      <c r="M6" s="489">
        <f>IF(C6=0,0,VLOOKUP(C6,'Course List (program)'!$G$2:$L$100,6,FALSE))</f>
        <v>0</v>
      </c>
      <c r="N6" s="307">
        <f>IF(D6=0,0,VLOOKUP(D6,'Course List (program)'!$G$2:$L$100,6,FALSE))</f>
        <v>0</v>
      </c>
      <c r="O6" s="307">
        <f>IF(E6=0,0,VLOOKUP(E6,'Course List (program)'!$G$2:$L$100,6,FALSE))</f>
        <v>0</v>
      </c>
      <c r="P6" s="307">
        <f>IF(F6=0,0,VLOOKUP(F6,'Course List (program)'!$G$2:$L$100,6,FALSE))</f>
        <v>0</v>
      </c>
      <c r="Q6" s="308">
        <f>IF(G6=0,0,VLOOKUP(G6,'Course List (program)'!$G$2:$L$100,6,FALSE))</f>
        <v>0</v>
      </c>
      <c r="R6" s="309">
        <f>IF(C6=0,0,VLOOKUP(C6,'Course List (program)'!$G$2:$L$100,4,FALSE))</f>
        <v>0</v>
      </c>
      <c r="S6" s="310">
        <f>IF(D6=0,0,VLOOKUP(D6,'Course List (program)'!$G$2:$L$100,4,FALSE))</f>
        <v>0</v>
      </c>
      <c r="T6" s="310">
        <f>IF(E6=0,0,VLOOKUP(E6,'Course List (program)'!$G$2:$L$100,4,FALSE))</f>
        <v>0</v>
      </c>
      <c r="U6" s="310">
        <f>IF(F6=0,0,VLOOKUP(F6,'Course List (program)'!$G$2:$L$100,4,FALSE))</f>
        <v>0</v>
      </c>
      <c r="V6" s="311">
        <f>IF(G6=0,0,VLOOKUP(G6,'Course List (program)'!$G$2:$L$100,4,FALSE))</f>
        <v>0</v>
      </c>
      <c r="W6" s="498">
        <f>IF(C6=0,0,VLOOKUP(C6,'Course List (program)'!$G$2:$L$100,5,FALSE))</f>
        <v>0</v>
      </c>
      <c r="X6" s="499">
        <f>IF(D6=0,0,VLOOKUP(D6,'Course List (program)'!$G$2:$L$100,5,FALSE))</f>
        <v>0</v>
      </c>
      <c r="Y6" s="499">
        <f>IF(E6=0,0,VLOOKUP(E6,'Course List (program)'!$G$2:$L$100,5,FALSE))</f>
        <v>0</v>
      </c>
      <c r="Z6" s="499">
        <f>IF(F6=0,0,VLOOKUP(F6,'Course List (program)'!$G$2:$L$100,5,FALSE))</f>
        <v>0</v>
      </c>
      <c r="AA6" s="500">
        <f>IF(G6=0,0,VLOOKUP(G6,'Course List (program)'!$G$2:$L$100,5,FALSE))</f>
        <v>0</v>
      </c>
      <c r="AB6" s="299">
        <v>0.5</v>
      </c>
    </row>
    <row r="7" spans="1:28" s="300" customFormat="1" ht="15" customHeight="1" x14ac:dyDescent="0.2">
      <c r="A7" s="1090"/>
      <c r="B7" s="1091"/>
      <c r="C7" s="301" t="str">
        <f>Section1Draft!$E$13</f>
        <v>HUM 101.0A</v>
      </c>
      <c r="D7" s="302">
        <f>Section1Draft!$F$13</f>
        <v>0</v>
      </c>
      <c r="E7" s="302" t="str">
        <f>Section1Draft!$G$13</f>
        <v>ARCH 101.11</v>
      </c>
      <c r="F7" s="302">
        <f>Section1Draft!$H$13</f>
        <v>0</v>
      </c>
      <c r="G7" s="483" t="str">
        <f>Section1Draft!$I$13</f>
        <v>ARCH 142.11</v>
      </c>
      <c r="H7" s="303" t="str">
        <f>IF(C7=0,0,VLOOKUP(C7,'Course List (program)'!$G$2:$L$100,3,FALSE))</f>
        <v>Rectorate1</v>
      </c>
      <c r="I7" s="304">
        <f>IF(D7=0,0,VLOOKUP(D7,'Course List (program)'!$G$2:$L$100,3,FALSE))</f>
        <v>0</v>
      </c>
      <c r="J7" s="304" t="str">
        <f>IF(E7=0,0,VLOOKUP(E7,'Course List (program)'!$G$2:$L$100,3,FALSE))</f>
        <v>Yrd. Doç. Dr. Aslı ERGENOĞLU</v>
      </c>
      <c r="K7" s="304">
        <f>IF(F7=0,0,VLOOKUP(F7,'Course List (program)'!$G$2:$L$100,3,FALSE))</f>
        <v>0</v>
      </c>
      <c r="L7" s="305" t="str">
        <f>IF(G7=0,0,VLOOKUP(G7,'Course List (program)'!$G$2:$L$100,3,FALSE))</f>
        <v>Öğr. Gör. Sadrettin USLU</v>
      </c>
      <c r="M7" s="489">
        <f>IF(C7=0,0,VLOOKUP(C7,'Course List (program)'!$G$2:$L$100,6,FALSE))</f>
        <v>0</v>
      </c>
      <c r="N7" s="307">
        <f>IF(D7=0,0,VLOOKUP(D7,'Course List (program)'!$G$2:$L$100,6,FALSE))</f>
        <v>0</v>
      </c>
      <c r="O7" s="307">
        <f>IF(E7=0,0,VLOOKUP(E7,'Course List (program)'!$G$2:$L$100,6,FALSE))</f>
        <v>0</v>
      </c>
      <c r="P7" s="307">
        <f>IF(F7=0,0,VLOOKUP(F7,'Course List (program)'!$G$2:$L$100,6,FALSE))</f>
        <v>0</v>
      </c>
      <c r="Q7" s="308">
        <f>IF(G7=0,0,VLOOKUP(G7,'Course List (program)'!$G$2:$L$100,6,FALSE))</f>
        <v>0</v>
      </c>
      <c r="R7" s="309">
        <f>IF(C7=0,0,VLOOKUP(C7,'Course List (program)'!$G$2:$L$100,4,FALSE))</f>
        <v>0</v>
      </c>
      <c r="S7" s="310">
        <f>IF(D7=0,0,VLOOKUP(D7,'Course List (program)'!$G$2:$L$100,4,FALSE))</f>
        <v>0</v>
      </c>
      <c r="T7" s="310">
        <f>IF(E7=0,0,VLOOKUP(E7,'Course List (program)'!$G$2:$L$100,4,FALSE))</f>
        <v>0</v>
      </c>
      <c r="U7" s="310">
        <f>IF(F7=0,0,VLOOKUP(F7,'Course List (program)'!$G$2:$L$100,4,FALSE))</f>
        <v>0</v>
      </c>
      <c r="V7" s="311">
        <f>IF(G7=0,0,VLOOKUP(G7,'Course List (program)'!$G$2:$L$100,4,FALSE))</f>
        <v>0</v>
      </c>
      <c r="W7" s="498">
        <f>IF(C7=0,0,VLOOKUP(C7,'Course List (program)'!$G$2:$L$100,5,FALSE))</f>
        <v>0</v>
      </c>
      <c r="X7" s="499">
        <f>IF(D7=0,0,VLOOKUP(D7,'Course List (program)'!$G$2:$L$100,5,FALSE))</f>
        <v>0</v>
      </c>
      <c r="Y7" s="499">
        <f>IF(E7=0,0,VLOOKUP(E7,'Course List (program)'!$G$2:$L$100,5,FALSE))</f>
        <v>0</v>
      </c>
      <c r="Z7" s="499">
        <f>IF(F7=0,0,VLOOKUP(F7,'Course List (program)'!$G$2:$L$100,5,FALSE))</f>
        <v>0</v>
      </c>
      <c r="AA7" s="500">
        <f>IF(G7=0,0,VLOOKUP(G7,'Course List (program)'!$G$2:$L$100,5,FALSE))</f>
        <v>0</v>
      </c>
      <c r="AB7" s="299">
        <v>0.54166666666666663</v>
      </c>
    </row>
    <row r="8" spans="1:28" s="300" customFormat="1" ht="15" customHeight="1" x14ac:dyDescent="0.2">
      <c r="A8" s="1090"/>
      <c r="B8" s="1091"/>
      <c r="C8" s="301" t="str">
        <f>Section1Draft!$E$15</f>
        <v>ARCH 103.01</v>
      </c>
      <c r="D8" s="302">
        <f>Section1Draft!$F$15</f>
        <v>0</v>
      </c>
      <c r="E8" s="302" t="str">
        <f>Section1Draft!$G$15</f>
        <v>ARCH 101.11</v>
      </c>
      <c r="F8" s="302">
        <f>Section1Draft!$H$15</f>
        <v>0</v>
      </c>
      <c r="G8" s="483" t="str">
        <f>Section1Draft!$I$15</f>
        <v>ARCH 142.11</v>
      </c>
      <c r="H8" s="303" t="str">
        <f>IF(C8=0,0,VLOOKUP(C8,'Course List (program)'!$G$2:$L$100,3,FALSE))</f>
        <v>Yrd. Doç. Dr. Kerem ERCOŞKUN</v>
      </c>
      <c r="I8" s="304">
        <f>IF(D8=0,0,VLOOKUP(D8,'Course List (program)'!$G$2:$L$100,3,FALSE))</f>
        <v>0</v>
      </c>
      <c r="J8" s="304" t="str">
        <f>IF(E8=0,0,VLOOKUP(E8,'Course List (program)'!$G$2:$L$100,3,FALSE))</f>
        <v>Yrd. Doç. Dr. Aslı ERGENOĞLU</v>
      </c>
      <c r="K8" s="304">
        <f>IF(F8=0,0,VLOOKUP(F8,'Course List (program)'!$G$2:$L$100,3,FALSE))</f>
        <v>0</v>
      </c>
      <c r="L8" s="305" t="str">
        <f>IF(G8=0,0,VLOOKUP(G8,'Course List (program)'!$G$2:$L$100,3,FALSE))</f>
        <v>Öğr. Gör. Sadrettin USLU</v>
      </c>
      <c r="M8" s="489" t="str">
        <f>IF(C8=0,0,VLOOKUP(C8,'Course List (program)'!$G$2:$L$100,6,FALSE))</f>
        <v>GSF.222</v>
      </c>
      <c r="N8" s="307">
        <f>IF(D8=0,0,VLOOKUP(D8,'Course List (program)'!$G$2:$L$100,6,FALSE))</f>
        <v>0</v>
      </c>
      <c r="O8" s="307">
        <f>IF(E8=0,0,VLOOKUP(E8,'Course List (program)'!$G$2:$L$100,6,FALSE))</f>
        <v>0</v>
      </c>
      <c r="P8" s="307">
        <f>IF(F8=0,0,VLOOKUP(F8,'Course List (program)'!$G$2:$L$100,6,FALSE))</f>
        <v>0</v>
      </c>
      <c r="Q8" s="308">
        <f>IF(G8=0,0,VLOOKUP(G8,'Course List (program)'!$G$2:$L$100,6,FALSE))</f>
        <v>0</v>
      </c>
      <c r="R8" s="309">
        <f>IF(C8=0,0,VLOOKUP(C8,'Course List (program)'!$G$2:$L$100,4,FALSE))</f>
        <v>0</v>
      </c>
      <c r="S8" s="310">
        <f>IF(D8=0,0,VLOOKUP(D8,'Course List (program)'!$G$2:$L$100,4,FALSE))</f>
        <v>0</v>
      </c>
      <c r="T8" s="310">
        <f>IF(E8=0,0,VLOOKUP(E8,'Course List (program)'!$G$2:$L$100,4,FALSE))</f>
        <v>0</v>
      </c>
      <c r="U8" s="310">
        <f>IF(F8=0,0,VLOOKUP(F8,'Course List (program)'!$G$2:$L$100,4,FALSE))</f>
        <v>0</v>
      </c>
      <c r="V8" s="311">
        <f>IF(G8=0,0,VLOOKUP(G8,'Course List (program)'!$G$2:$L$100,4,FALSE))</f>
        <v>0</v>
      </c>
      <c r="W8" s="498">
        <f>IF(C8=0,0,VLOOKUP(C8,'Course List (program)'!$G$2:$L$100,5,FALSE))</f>
        <v>0</v>
      </c>
      <c r="X8" s="499">
        <f>IF(D8=0,0,VLOOKUP(D8,'Course List (program)'!$G$2:$L$100,5,FALSE))</f>
        <v>0</v>
      </c>
      <c r="Y8" s="499">
        <f>IF(E8=0,0,VLOOKUP(E8,'Course List (program)'!$G$2:$L$100,5,FALSE))</f>
        <v>0</v>
      </c>
      <c r="Z8" s="499">
        <f>IF(F8=0,0,VLOOKUP(F8,'Course List (program)'!$G$2:$L$100,5,FALSE))</f>
        <v>0</v>
      </c>
      <c r="AA8" s="500">
        <f>IF(G8=0,0,VLOOKUP(G8,'Course List (program)'!$G$2:$L$100,5,FALSE))</f>
        <v>0</v>
      </c>
      <c r="AB8" s="299">
        <v>0.58333333333333337</v>
      </c>
    </row>
    <row r="9" spans="1:28" s="300" customFormat="1" ht="15" customHeight="1" x14ac:dyDescent="0.2">
      <c r="A9" s="1090"/>
      <c r="B9" s="1091"/>
      <c r="C9" s="301" t="str">
        <f>Section1Draft!$E$17</f>
        <v>ARCH 103.01</v>
      </c>
      <c r="D9" s="302">
        <f>Section1Draft!$F$17</f>
        <v>0</v>
      </c>
      <c r="E9" s="302" t="str">
        <f>Section1Draft!$G$17</f>
        <v>ARCH 101.11</v>
      </c>
      <c r="F9" s="302">
        <f>Section1Draft!$H$17</f>
        <v>0</v>
      </c>
      <c r="G9" s="483" t="str">
        <f>Section1Draft!$I$17</f>
        <v>ARCH 142.11</v>
      </c>
      <c r="H9" s="303" t="str">
        <f>IF(C9=0,0,VLOOKUP(C9,'Course List (program)'!$G$2:$L$100,3,FALSE))</f>
        <v>Yrd. Doç. Dr. Kerem ERCOŞKUN</v>
      </c>
      <c r="I9" s="304">
        <f>IF(D9=0,0,VLOOKUP(D9,'Course List (program)'!$G$2:$L$100,3,FALSE))</f>
        <v>0</v>
      </c>
      <c r="J9" s="304" t="str">
        <f>IF(E9=0,0,VLOOKUP(E9,'Course List (program)'!$G$2:$L$100,3,FALSE))</f>
        <v>Yrd. Doç. Dr. Aslı ERGENOĞLU</v>
      </c>
      <c r="K9" s="304">
        <f>IF(F9=0,0,VLOOKUP(F9,'Course List (program)'!$G$2:$L$100,3,FALSE))</f>
        <v>0</v>
      </c>
      <c r="L9" s="305" t="str">
        <f>IF(G9=0,0,VLOOKUP(G9,'Course List (program)'!$G$2:$L$100,3,FALSE))</f>
        <v>Öğr. Gör. Sadrettin USLU</v>
      </c>
      <c r="M9" s="489" t="str">
        <f>IF(C9=0,0,VLOOKUP(C9,'Course List (program)'!$G$2:$L$100,6,FALSE))</f>
        <v>GSF.222</v>
      </c>
      <c r="N9" s="307">
        <f>IF(D9=0,0,VLOOKUP(D9,'Course List (program)'!$G$2:$L$100,6,FALSE))</f>
        <v>0</v>
      </c>
      <c r="O9" s="307">
        <f>IF(E9=0,0,VLOOKUP(E9,'Course List (program)'!$G$2:$L$100,6,FALSE))</f>
        <v>0</v>
      </c>
      <c r="P9" s="307">
        <f>IF(F9=0,0,VLOOKUP(F9,'Course List (program)'!$G$2:$L$100,6,FALSE))</f>
        <v>0</v>
      </c>
      <c r="Q9" s="308">
        <f>IF(G9=0,0,VLOOKUP(G9,'Course List (program)'!$G$2:$L$100,6,FALSE))</f>
        <v>0</v>
      </c>
      <c r="R9" s="309">
        <f>IF(C9=0,0,VLOOKUP(C9,'Course List (program)'!$G$2:$L$100,4,FALSE))</f>
        <v>0</v>
      </c>
      <c r="S9" s="310">
        <f>IF(D9=0,0,VLOOKUP(D9,'Course List (program)'!$G$2:$L$100,4,FALSE))</f>
        <v>0</v>
      </c>
      <c r="T9" s="310">
        <f>IF(E9=0,0,VLOOKUP(E9,'Course List (program)'!$G$2:$L$100,4,FALSE))</f>
        <v>0</v>
      </c>
      <c r="U9" s="310">
        <f>IF(F9=0,0,VLOOKUP(F9,'Course List (program)'!$G$2:$L$100,4,FALSE))</f>
        <v>0</v>
      </c>
      <c r="V9" s="311">
        <f>IF(G9=0,0,VLOOKUP(G9,'Course List (program)'!$G$2:$L$100,4,FALSE))</f>
        <v>0</v>
      </c>
      <c r="W9" s="498">
        <f>IF(C9=0,0,VLOOKUP(C9,'Course List (program)'!$G$2:$L$100,5,FALSE))</f>
        <v>0</v>
      </c>
      <c r="X9" s="499">
        <f>IF(D9=0,0,VLOOKUP(D9,'Course List (program)'!$G$2:$L$100,5,FALSE))</f>
        <v>0</v>
      </c>
      <c r="Y9" s="499">
        <f>IF(E9=0,0,VLOOKUP(E9,'Course List (program)'!$G$2:$L$100,5,FALSE))</f>
        <v>0</v>
      </c>
      <c r="Z9" s="499">
        <f>IF(F9=0,0,VLOOKUP(F9,'Course List (program)'!$G$2:$L$100,5,FALSE))</f>
        <v>0</v>
      </c>
      <c r="AA9" s="500">
        <f>IF(G9=0,0,VLOOKUP(G9,'Course List (program)'!$G$2:$L$100,5,FALSE))</f>
        <v>0</v>
      </c>
      <c r="AB9" s="299">
        <v>0.625</v>
      </c>
    </row>
    <row r="10" spans="1:28" s="300" customFormat="1" ht="15" customHeight="1" x14ac:dyDescent="0.2">
      <c r="A10" s="1090"/>
      <c r="B10" s="1091"/>
      <c r="C10" s="301" t="str">
        <f>Section1Draft!$E$19</f>
        <v>ARCH 103.01</v>
      </c>
      <c r="D10" s="302">
        <f>Section1Draft!$F$19</f>
        <v>0</v>
      </c>
      <c r="E10" s="302" t="str">
        <f>Section1Draft!$G$19</f>
        <v>ARCH 105.01</v>
      </c>
      <c r="F10" s="302" t="str">
        <f>Section1Draft!$H$19</f>
        <v>HUM 101.0A</v>
      </c>
      <c r="G10" s="483" t="str">
        <f>Section1Draft!$I$19</f>
        <v>ARCH 142.11</v>
      </c>
      <c r="H10" s="303" t="str">
        <f>IF(C10=0,0,VLOOKUP(C10,'Course List (program)'!$G$2:$L$100,3,FALSE))</f>
        <v>Yrd. Doç. Dr. Kerem ERCOŞKUN</v>
      </c>
      <c r="I10" s="304">
        <f>IF(D10=0,0,VLOOKUP(D10,'Course List (program)'!$G$2:$L$100,3,FALSE))</f>
        <v>0</v>
      </c>
      <c r="J10" s="304" t="str">
        <f>IF(E10=0,0,VLOOKUP(E10,'Course List (program)'!$G$2:$L$100,3,FALSE))</f>
        <v>Öğr. Gör. M. Arman GÜRAN</v>
      </c>
      <c r="K10" s="304" t="str">
        <f>IF(F10=0,0,VLOOKUP(F10,'Course List (program)'!$G$2:$L$100,3,FALSE))</f>
        <v>Rectorate1</v>
      </c>
      <c r="L10" s="305" t="str">
        <f>IF(G10=0,0,VLOOKUP(G10,'Course List (program)'!$G$2:$L$100,3,FALSE))</f>
        <v>Öğr. Gör. Sadrettin USLU</v>
      </c>
      <c r="M10" s="489" t="str">
        <f>IF(C10=0,0,VLOOKUP(C10,'Course List (program)'!$G$2:$L$100,6,FALSE))</f>
        <v>GSF.222</v>
      </c>
      <c r="N10" s="307">
        <f>IF(D10=0,0,VLOOKUP(D10,'Course List (program)'!$G$2:$L$100,6,FALSE))</f>
        <v>0</v>
      </c>
      <c r="O10" s="307">
        <f>IF(E10=0,0,VLOOKUP(E10,'Course List (program)'!$G$2:$L$100,6,FALSE))</f>
        <v>0</v>
      </c>
      <c r="P10" s="307">
        <f>IF(F10=0,0,VLOOKUP(F10,'Course List (program)'!$G$2:$L$100,6,FALSE))</f>
        <v>0</v>
      </c>
      <c r="Q10" s="308">
        <f>IF(G10=0,0,VLOOKUP(G10,'Course List (program)'!$G$2:$L$100,6,FALSE))</f>
        <v>0</v>
      </c>
      <c r="R10" s="309">
        <f>IF(C10=0,0,VLOOKUP(C10,'Course List (program)'!$G$2:$L$100,4,FALSE))</f>
        <v>0</v>
      </c>
      <c r="S10" s="310">
        <f>IF(D10=0,0,VLOOKUP(D10,'Course List (program)'!$G$2:$L$100,4,FALSE))</f>
        <v>0</v>
      </c>
      <c r="T10" s="310">
        <f>IF(E10=0,0,VLOOKUP(E10,'Course List (program)'!$G$2:$L$100,4,FALSE))</f>
        <v>0</v>
      </c>
      <c r="U10" s="310">
        <f>IF(F10=0,0,VLOOKUP(F10,'Course List (program)'!$G$2:$L$100,4,FALSE))</f>
        <v>0</v>
      </c>
      <c r="V10" s="311">
        <f>IF(G10=0,0,VLOOKUP(G10,'Course List (program)'!$G$2:$L$100,4,FALSE))</f>
        <v>0</v>
      </c>
      <c r="W10" s="498">
        <f>IF(C10=0,0,VLOOKUP(C10,'Course List (program)'!$G$2:$L$100,5,FALSE))</f>
        <v>0</v>
      </c>
      <c r="X10" s="499">
        <f>IF(D10=0,0,VLOOKUP(D10,'Course List (program)'!$G$2:$L$100,5,FALSE))</f>
        <v>0</v>
      </c>
      <c r="Y10" s="499">
        <f>IF(E10=0,0,VLOOKUP(E10,'Course List (program)'!$G$2:$L$100,5,FALSE))</f>
        <v>0</v>
      </c>
      <c r="Z10" s="499">
        <f>IF(F10=0,0,VLOOKUP(F10,'Course List (program)'!$G$2:$L$100,5,FALSE))</f>
        <v>0</v>
      </c>
      <c r="AA10" s="500">
        <f>IF(G10=0,0,VLOOKUP(G10,'Course List (program)'!$G$2:$L$100,5,FALSE))</f>
        <v>0</v>
      </c>
      <c r="AB10" s="299">
        <v>0.66666666666666663</v>
      </c>
    </row>
    <row r="11" spans="1:28" s="300" customFormat="1" ht="15" customHeight="1" x14ac:dyDescent="0.2">
      <c r="A11" s="1090"/>
      <c r="B11" s="1091"/>
      <c r="C11" s="301">
        <f>Section1Draft!$E$21</f>
        <v>0</v>
      </c>
      <c r="D11" s="302">
        <f>Section1Draft!$F$21</f>
        <v>0</v>
      </c>
      <c r="E11" s="302" t="str">
        <f>Section1Draft!$G$21</f>
        <v>ARCH 105.01</v>
      </c>
      <c r="F11" s="302" t="str">
        <f>Section1Draft!$H$21</f>
        <v>HUM 101.0A</v>
      </c>
      <c r="G11" s="483" t="str">
        <f>Section1Draft!$I$21</f>
        <v>ARCH 142.11</v>
      </c>
      <c r="H11" s="303">
        <f>IF(C11=0,0,VLOOKUP(C11,'Course List (program)'!$G$2:$L$100,3,FALSE))</f>
        <v>0</v>
      </c>
      <c r="I11" s="304">
        <f>IF(D11=0,0,VLOOKUP(D11,'Course List (program)'!$G$2:$L$100,3,FALSE))</f>
        <v>0</v>
      </c>
      <c r="J11" s="304" t="str">
        <f>IF(E11=0,0,VLOOKUP(E11,'Course List (program)'!$G$2:$L$100,3,FALSE))</f>
        <v>Öğr. Gör. M. Arman GÜRAN</v>
      </c>
      <c r="K11" s="304" t="str">
        <f>IF(F11=0,0,VLOOKUP(F11,'Course List (program)'!$G$2:$L$100,3,FALSE))</f>
        <v>Rectorate1</v>
      </c>
      <c r="L11" s="305" t="str">
        <f>IF(G11=0,0,VLOOKUP(G11,'Course List (program)'!$G$2:$L$100,3,FALSE))</f>
        <v>Öğr. Gör. Sadrettin USLU</v>
      </c>
      <c r="M11" s="489">
        <f>IF(C11=0,0,VLOOKUP(C11,'Course List (program)'!$G$2:$L$100,6,FALSE))</f>
        <v>0</v>
      </c>
      <c r="N11" s="307">
        <f>IF(D11=0,0,VLOOKUP(D11,'Course List (program)'!$G$2:$L$100,6,FALSE))</f>
        <v>0</v>
      </c>
      <c r="O11" s="307">
        <f>IF(E11=0,0,VLOOKUP(E11,'Course List (program)'!$G$2:$L$100,6,FALSE))</f>
        <v>0</v>
      </c>
      <c r="P11" s="307">
        <f>IF(F11=0,0,VLOOKUP(F11,'Course List (program)'!$G$2:$L$100,6,FALSE))</f>
        <v>0</v>
      </c>
      <c r="Q11" s="308">
        <f>IF(G11=0,0,VLOOKUP(G11,'Course List (program)'!$G$2:$L$100,6,FALSE))</f>
        <v>0</v>
      </c>
      <c r="R11" s="309">
        <f>IF(C11=0,0,VLOOKUP(C11,'Course List (program)'!$G$2:$L$100,4,FALSE))</f>
        <v>0</v>
      </c>
      <c r="S11" s="310">
        <f>IF(D11=0,0,VLOOKUP(D11,'Course List (program)'!$G$2:$L$100,4,FALSE))</f>
        <v>0</v>
      </c>
      <c r="T11" s="310">
        <f>IF(E11=0,0,VLOOKUP(E11,'Course List (program)'!$G$2:$L$100,4,FALSE))</f>
        <v>0</v>
      </c>
      <c r="U11" s="310">
        <f>IF(F11=0,0,VLOOKUP(F11,'Course List (program)'!$G$2:$L$100,4,FALSE))</f>
        <v>0</v>
      </c>
      <c r="V11" s="311">
        <f>IF(G11=0,0,VLOOKUP(G11,'Course List (program)'!$G$2:$L$100,4,FALSE))</f>
        <v>0</v>
      </c>
      <c r="W11" s="498">
        <f>IF(C11=0,0,VLOOKUP(C11,'Course List (program)'!$G$2:$L$100,5,FALSE))</f>
        <v>0</v>
      </c>
      <c r="X11" s="499">
        <f>IF(D11=0,0,VLOOKUP(D11,'Course List (program)'!$G$2:$L$100,5,FALSE))</f>
        <v>0</v>
      </c>
      <c r="Y11" s="499">
        <f>IF(E11=0,0,VLOOKUP(E11,'Course List (program)'!$G$2:$L$100,5,FALSE))</f>
        <v>0</v>
      </c>
      <c r="Z11" s="499">
        <f>IF(F11=0,0,VLOOKUP(F11,'Course List (program)'!$G$2:$L$100,5,FALSE))</f>
        <v>0</v>
      </c>
      <c r="AA11" s="500">
        <f>IF(G11=0,0,VLOOKUP(G11,'Course List (program)'!$G$2:$L$100,5,FALSE))</f>
        <v>0</v>
      </c>
      <c r="AB11" s="299">
        <v>0.70833333333333337</v>
      </c>
    </row>
    <row r="12" spans="1:28" s="300" customFormat="1" ht="15" customHeight="1" thickBot="1" x14ac:dyDescent="0.25">
      <c r="A12" s="1092"/>
      <c r="B12" s="1093"/>
      <c r="C12" s="312">
        <f>Section1Draft!$E$23</f>
        <v>0</v>
      </c>
      <c r="D12" s="313">
        <f>Section1Draft!$F$23</f>
        <v>0</v>
      </c>
      <c r="E12" s="313">
        <f>Section1Draft!$G$23</f>
        <v>0</v>
      </c>
      <c r="F12" s="313">
        <f>Section1Draft!$H$23</f>
        <v>0</v>
      </c>
      <c r="G12" s="484">
        <f>Section1Draft!$I$23</f>
        <v>0</v>
      </c>
      <c r="H12" s="314">
        <f>IF(C12=0,0,VLOOKUP(C12,'Course List (program)'!$G$2:$L$100,3,FALSE))</f>
        <v>0</v>
      </c>
      <c r="I12" s="315">
        <f>IF(D12=0,0,VLOOKUP(D12,'Course List (program)'!$G$2:$L$100,3,FALSE))</f>
        <v>0</v>
      </c>
      <c r="J12" s="315">
        <f>IF(E12=0,0,VLOOKUP(E12,'Course List (program)'!$G$2:$L$100,3,FALSE))</f>
        <v>0</v>
      </c>
      <c r="K12" s="315">
        <f>IF(F12=0,0,VLOOKUP(F12,'Course List (program)'!$G$2:$L$100,3,FALSE))</f>
        <v>0</v>
      </c>
      <c r="L12" s="316">
        <f>IF(G12=0,0,VLOOKUP(G12,'Course List (program)'!$G$2:$L$100,3,FALSE))</f>
        <v>0</v>
      </c>
      <c r="M12" s="490">
        <f>IF(C12=0,0,VLOOKUP(C12,'Course List (program)'!$G$2:$L$100,6,FALSE))</f>
        <v>0</v>
      </c>
      <c r="N12" s="318">
        <f>IF(D12=0,0,VLOOKUP(D12,'Course List (program)'!$G$2:$L$100,6,FALSE))</f>
        <v>0</v>
      </c>
      <c r="O12" s="318">
        <f>IF(E12=0,0,VLOOKUP(E12,'Course List (program)'!$G$2:$L$100,6,FALSE))</f>
        <v>0</v>
      </c>
      <c r="P12" s="318">
        <f>IF(F12=0,0,VLOOKUP(F12,'Course List (program)'!$G$2:$L$100,6,FALSE))</f>
        <v>0</v>
      </c>
      <c r="Q12" s="319">
        <f>IF(G12=0,0,VLOOKUP(G12,'Course List (program)'!$G$2:$L$100,6,FALSE))</f>
        <v>0</v>
      </c>
      <c r="R12" s="320">
        <f>IF(C12=0,0,VLOOKUP(C12,'Course List (program)'!$G$2:$L$100,4,FALSE))</f>
        <v>0</v>
      </c>
      <c r="S12" s="321">
        <f>IF(D12=0,0,VLOOKUP(D12,'Course List (program)'!$G$2:$L$100,4,FALSE))</f>
        <v>0</v>
      </c>
      <c r="T12" s="321">
        <f>IF(E12=0,0,VLOOKUP(E12,'Course List (program)'!$G$2:$L$100,4,FALSE))</f>
        <v>0</v>
      </c>
      <c r="U12" s="321">
        <f>IF(F12=0,0,VLOOKUP(F12,'Course List (program)'!$G$2:$L$100,4,FALSE))</f>
        <v>0</v>
      </c>
      <c r="V12" s="322">
        <f>IF(G12=0,0,VLOOKUP(G12,'Course List (program)'!$G$2:$L$100,4,FALSE))</f>
        <v>0</v>
      </c>
      <c r="W12" s="501">
        <f>IF(C12=0,0,VLOOKUP(C12,'Course List (program)'!$G$2:$L$100,5,FALSE))</f>
        <v>0</v>
      </c>
      <c r="X12" s="502">
        <f>IF(D12=0,0,VLOOKUP(D12,'Course List (program)'!$G$2:$L$100,5,FALSE))</f>
        <v>0</v>
      </c>
      <c r="Y12" s="502">
        <f>IF(E12=0,0,VLOOKUP(E12,'Course List (program)'!$G$2:$L$100,5,FALSE))</f>
        <v>0</v>
      </c>
      <c r="Z12" s="502">
        <f>IF(F12=0,0,VLOOKUP(F12,'Course List (program)'!$G$2:$L$100,5,FALSE))</f>
        <v>0</v>
      </c>
      <c r="AA12" s="503">
        <f>IF(G12=0,0,VLOOKUP(G12,'Course List (program)'!$G$2:$L$100,5,FALSE))</f>
        <v>0</v>
      </c>
      <c r="AB12" s="299">
        <v>0.75</v>
      </c>
    </row>
    <row r="13" spans="1:28" s="300" customFormat="1" ht="15" customHeight="1" x14ac:dyDescent="0.2">
      <c r="A13" s="1088">
        <v>2</v>
      </c>
      <c r="B13" s="1089"/>
      <c r="C13" s="288">
        <f>Section2Draft!$E$5</f>
        <v>0</v>
      </c>
      <c r="D13" s="289">
        <f>Section2Draft!$F$5</f>
        <v>0</v>
      </c>
      <c r="E13" s="289">
        <f>Section2Draft!$G$5</f>
        <v>0</v>
      </c>
      <c r="F13" s="289">
        <f>Section2Draft!$H$5</f>
        <v>0</v>
      </c>
      <c r="G13" s="482">
        <f>Section2Draft!$I$5</f>
        <v>0</v>
      </c>
      <c r="H13" s="290">
        <f>IF(C13=0,0,VLOOKUP(C13,'Course List (program)'!$G$2:$L$100,3,FALSE))</f>
        <v>0</v>
      </c>
      <c r="I13" s="291">
        <f>IF(D13=0,0,VLOOKUP(D13,'Course List (program)'!$G$2:$L$100,3,FALSE))</f>
        <v>0</v>
      </c>
      <c r="J13" s="291">
        <f>IF(E13=0,0,VLOOKUP(E13,'Course List (program)'!$G$2:$L$100,3,FALSE))</f>
        <v>0</v>
      </c>
      <c r="K13" s="291">
        <f>IF(F13=0,0,VLOOKUP(F13,'Course List (program)'!$G$2:$L$100,3,FALSE))</f>
        <v>0</v>
      </c>
      <c r="L13" s="292">
        <f>IF(G13=0,0,VLOOKUP(G13,'Course List (program)'!$G$2:$L$100,3,FALSE))</f>
        <v>0</v>
      </c>
      <c r="M13" s="293">
        <f>IF(C13=0,0,VLOOKUP(C13,'Course List (program)'!$G$2:$L$100,6,FALSE))</f>
        <v>0</v>
      </c>
      <c r="N13" s="294">
        <f>IF(D13=0,0,VLOOKUP(D13,'Course List (program)'!$G$2:$L$100,6,FALSE))</f>
        <v>0</v>
      </c>
      <c r="O13" s="294">
        <f>IF(E13=0,0,VLOOKUP(E13,'Course List (program)'!$G$2:$L$100,6,FALSE))</f>
        <v>0</v>
      </c>
      <c r="P13" s="294">
        <f>IF(F13=0,0,VLOOKUP(F13,'Course List (program)'!$G$2:$L$100,6,FALSE))</f>
        <v>0</v>
      </c>
      <c r="Q13" s="295">
        <f>IF(G13=0,0,VLOOKUP(G13,'Course List (program)'!$G$2:$L$100,6,FALSE))</f>
        <v>0</v>
      </c>
      <c r="R13" s="296">
        <f>IF(C13=0,0,VLOOKUP(C13,'Course List (program)'!$G$2:$L$100,4,FALSE))</f>
        <v>0</v>
      </c>
      <c r="S13" s="297">
        <f>IF(D13=0,0,VLOOKUP(D13,'Course List (program)'!$G$2:$L$100,4,FALSE))</f>
        <v>0</v>
      </c>
      <c r="T13" s="297">
        <f>IF(E13=0,0,VLOOKUP(E13,'Course List (program)'!$G$2:$L$100,4,FALSE))</f>
        <v>0</v>
      </c>
      <c r="U13" s="297">
        <f>IF(F13=0,0,VLOOKUP(F13,'Course List (program)'!$G$2:$L$100,4,FALSE))</f>
        <v>0</v>
      </c>
      <c r="V13" s="298">
        <f>IF(G13=0,0,VLOOKUP(G13,'Course List (program)'!$G$2:$L$100,4,FALSE))</f>
        <v>0</v>
      </c>
      <c r="W13" s="495">
        <f>IF(C13=0,0,VLOOKUP(C13,'Course List (program)'!$G$2:$L$100,5,FALSE))</f>
        <v>0</v>
      </c>
      <c r="X13" s="496">
        <f>IF(D13=0,0,VLOOKUP(D13,'Course List (program)'!$G$2:$L$100,5,FALSE))</f>
        <v>0</v>
      </c>
      <c r="Y13" s="496">
        <f>IF(E13=0,0,VLOOKUP(E13,'Course List (program)'!$G$2:$L$100,5,FALSE))</f>
        <v>0</v>
      </c>
      <c r="Z13" s="496">
        <f>IF(F13=0,0,VLOOKUP(F13,'Course List (program)'!$G$2:$L$100,5,FALSE))</f>
        <v>0</v>
      </c>
      <c r="AA13" s="497">
        <f>IF(G13=0,0,VLOOKUP(G13,'Course List (program)'!$G$2:$L$100,5,FALSE))</f>
        <v>0</v>
      </c>
      <c r="AB13" s="323">
        <v>0.375</v>
      </c>
    </row>
    <row r="14" spans="1:28" s="300" customFormat="1" ht="15" customHeight="1" x14ac:dyDescent="0.2">
      <c r="A14" s="1090"/>
      <c r="B14" s="1091"/>
      <c r="C14" s="301">
        <f>Section2Draft!$E$7</f>
        <v>0</v>
      </c>
      <c r="D14" s="302">
        <f>Section2Draft!$F$7</f>
        <v>0</v>
      </c>
      <c r="E14" s="302">
        <f>Section2Draft!$G$7</f>
        <v>0</v>
      </c>
      <c r="F14" s="302">
        <f>Section2Draft!$H$7</f>
        <v>0</v>
      </c>
      <c r="G14" s="483">
        <f>Section2Draft!$I$7</f>
        <v>0</v>
      </c>
      <c r="H14" s="303">
        <f>IF(C14=0,0,VLOOKUP(C14,'Course List (program)'!$G$2:$L$100,3,FALSE))</f>
        <v>0</v>
      </c>
      <c r="I14" s="304">
        <f>IF(D14=0,0,VLOOKUP(D14,'Course List (program)'!$G$2:$L$100,3,FALSE))</f>
        <v>0</v>
      </c>
      <c r="J14" s="304">
        <f>IF(E14=0,0,VLOOKUP(E14,'Course List (program)'!$G$2:$L$100,3,FALSE))</f>
        <v>0</v>
      </c>
      <c r="K14" s="304">
        <f>IF(F14=0,0,VLOOKUP(F14,'Course List (program)'!$G$2:$L$100,3,FALSE))</f>
        <v>0</v>
      </c>
      <c r="L14" s="305">
        <f>IF(G14=0,0,VLOOKUP(G14,'Course List (program)'!$G$2:$L$100,3,FALSE))</f>
        <v>0</v>
      </c>
      <c r="M14" s="306">
        <f>IF(C14=0,0,VLOOKUP(C14,'Course List (program)'!$G$2:$L$100,6,FALSE))</f>
        <v>0</v>
      </c>
      <c r="N14" s="307">
        <f>IF(D14=0,0,VLOOKUP(D14,'Course List (program)'!$G$2:$L$100,6,FALSE))</f>
        <v>0</v>
      </c>
      <c r="O14" s="307">
        <f>IF(E14=0,0,VLOOKUP(E14,'Course List (program)'!$G$2:$L$100,6,FALSE))</f>
        <v>0</v>
      </c>
      <c r="P14" s="307">
        <f>IF(F14=0,0,VLOOKUP(F14,'Course List (program)'!$G$2:$L$100,6,FALSE))</f>
        <v>0</v>
      </c>
      <c r="Q14" s="308">
        <f>IF(G14=0,0,VLOOKUP(G14,'Course List (program)'!$G$2:$L$100,6,FALSE))</f>
        <v>0</v>
      </c>
      <c r="R14" s="309">
        <f>IF(C14=0,0,VLOOKUP(C14,'Course List (program)'!$G$2:$L$100,4,FALSE))</f>
        <v>0</v>
      </c>
      <c r="S14" s="310">
        <f>IF(D14=0,0,VLOOKUP(D14,'Course List (program)'!$G$2:$L$100,4,FALSE))</f>
        <v>0</v>
      </c>
      <c r="T14" s="310">
        <f>IF(E14=0,0,VLOOKUP(E14,'Course List (program)'!$G$2:$L$100,4,FALSE))</f>
        <v>0</v>
      </c>
      <c r="U14" s="310">
        <f>IF(F14=0,0,VLOOKUP(F14,'Course List (program)'!$G$2:$L$100,4,FALSE))</f>
        <v>0</v>
      </c>
      <c r="V14" s="311">
        <f>IF(G14=0,0,VLOOKUP(G14,'Course List (program)'!$G$2:$L$100,4,FALSE))</f>
        <v>0</v>
      </c>
      <c r="W14" s="498">
        <f>IF(C14=0,0,VLOOKUP(C14,'Course List (program)'!$G$2:$L$100,5,FALSE))</f>
        <v>0</v>
      </c>
      <c r="X14" s="499">
        <f>IF(D14=0,0,VLOOKUP(D14,'Course List (program)'!$G$2:$L$100,5,FALSE))</f>
        <v>0</v>
      </c>
      <c r="Y14" s="499">
        <f>IF(E14=0,0,VLOOKUP(E14,'Course List (program)'!$G$2:$L$100,5,FALSE))</f>
        <v>0</v>
      </c>
      <c r="Z14" s="499">
        <f>IF(F14=0,0,VLOOKUP(F14,'Course List (program)'!$G$2:$L$100,5,FALSE))</f>
        <v>0</v>
      </c>
      <c r="AA14" s="500">
        <f>IF(G14=0,0,VLOOKUP(G14,'Course List (program)'!$G$2:$L$100,5,FALSE))</f>
        <v>0</v>
      </c>
      <c r="AB14" s="323">
        <v>0.41666666666666669</v>
      </c>
    </row>
    <row r="15" spans="1:28" s="300" customFormat="1" ht="15" customHeight="1" x14ac:dyDescent="0.2">
      <c r="A15" s="1090"/>
      <c r="B15" s="1091"/>
      <c r="C15" s="301">
        <f>Section2Draft!$E$9</f>
        <v>0</v>
      </c>
      <c r="D15" s="302">
        <f>Section2Draft!$F$9</f>
        <v>0</v>
      </c>
      <c r="E15" s="302">
        <f>Section2Draft!$G$9</f>
        <v>0</v>
      </c>
      <c r="F15" s="302">
        <f>Section2Draft!$H$9</f>
        <v>0</v>
      </c>
      <c r="G15" s="483">
        <f>Section2Draft!$I$9</f>
        <v>0</v>
      </c>
      <c r="H15" s="303">
        <f>IF(C15=0,0,VLOOKUP(C15,'Course List (program)'!$G$2:$L$100,3,FALSE))</f>
        <v>0</v>
      </c>
      <c r="I15" s="304">
        <f>IF(D15=0,0,VLOOKUP(D15,'Course List (program)'!$G$2:$L$100,3,FALSE))</f>
        <v>0</v>
      </c>
      <c r="J15" s="304">
        <f>IF(E15=0,0,VLOOKUP(E15,'Course List (program)'!$G$2:$L$100,3,FALSE))</f>
        <v>0</v>
      </c>
      <c r="K15" s="304">
        <f>IF(F15=0,0,VLOOKUP(F15,'Course List (program)'!$G$2:$L$100,3,FALSE))</f>
        <v>0</v>
      </c>
      <c r="L15" s="305">
        <f>IF(G15=0,0,VLOOKUP(G15,'Course List (program)'!$G$2:$L$100,3,FALSE))</f>
        <v>0</v>
      </c>
      <c r="M15" s="306">
        <f>IF(C15=0,0,VLOOKUP(C15,'Course List (program)'!$G$2:$L$100,6,FALSE))</f>
        <v>0</v>
      </c>
      <c r="N15" s="307">
        <f>IF(D15=0,0,VLOOKUP(D15,'Course List (program)'!$G$2:$L$100,6,FALSE))</f>
        <v>0</v>
      </c>
      <c r="O15" s="307">
        <f>IF(E15=0,0,VLOOKUP(E15,'Course List (program)'!$G$2:$L$100,6,FALSE))</f>
        <v>0</v>
      </c>
      <c r="P15" s="307">
        <f>IF(F15=0,0,VLOOKUP(F15,'Course List (program)'!$G$2:$L$100,6,FALSE))</f>
        <v>0</v>
      </c>
      <c r="Q15" s="308">
        <f>IF(G15=0,0,VLOOKUP(G15,'Course List (program)'!$G$2:$L$100,6,FALSE))</f>
        <v>0</v>
      </c>
      <c r="R15" s="309">
        <f>IF(C15=0,0,VLOOKUP(C15,'Course List (program)'!$G$2:$L$100,4,FALSE))</f>
        <v>0</v>
      </c>
      <c r="S15" s="310">
        <f>IF(D15=0,0,VLOOKUP(D15,'Course List (program)'!$G$2:$L$100,4,FALSE))</f>
        <v>0</v>
      </c>
      <c r="T15" s="310">
        <f>IF(E15=0,0,VLOOKUP(E15,'Course List (program)'!$G$2:$L$100,4,FALSE))</f>
        <v>0</v>
      </c>
      <c r="U15" s="310">
        <f>IF(F15=0,0,VLOOKUP(F15,'Course List (program)'!$G$2:$L$100,4,FALSE))</f>
        <v>0</v>
      </c>
      <c r="V15" s="311">
        <f>IF(G15=0,0,VLOOKUP(G15,'Course List (program)'!$G$2:$L$100,4,FALSE))</f>
        <v>0</v>
      </c>
      <c r="W15" s="498">
        <f>IF(C15=0,0,VLOOKUP(C15,'Course List (program)'!$G$2:$L$100,5,FALSE))</f>
        <v>0</v>
      </c>
      <c r="X15" s="499">
        <f>IF(D15=0,0,VLOOKUP(D15,'Course List (program)'!$G$2:$L$100,5,FALSE))</f>
        <v>0</v>
      </c>
      <c r="Y15" s="499">
        <f>IF(E15=0,0,VLOOKUP(E15,'Course List (program)'!$G$2:$L$100,5,FALSE))</f>
        <v>0</v>
      </c>
      <c r="Z15" s="499">
        <f>IF(F15=0,0,VLOOKUP(F15,'Course List (program)'!$G$2:$L$100,5,FALSE))</f>
        <v>0</v>
      </c>
      <c r="AA15" s="500">
        <f>IF(G15=0,0,VLOOKUP(G15,'Course List (program)'!$G$2:$L$100,5,FALSE))</f>
        <v>0</v>
      </c>
      <c r="AB15" s="323">
        <v>0.45833333333333331</v>
      </c>
    </row>
    <row r="16" spans="1:28" s="300" customFormat="1" ht="15" customHeight="1" x14ac:dyDescent="0.2">
      <c r="A16" s="1090"/>
      <c r="B16" s="1091"/>
      <c r="C16" s="301">
        <f>Section2Draft!$E$11</f>
        <v>0</v>
      </c>
      <c r="D16" s="302">
        <f>Section2Draft!$F$11</f>
        <v>0</v>
      </c>
      <c r="E16" s="302">
        <f>Section2Draft!$G$11</f>
        <v>0</v>
      </c>
      <c r="F16" s="302">
        <f>Section2Draft!$H$11</f>
        <v>0</v>
      </c>
      <c r="G16" s="483">
        <f>Section2Draft!$I$11</f>
        <v>0</v>
      </c>
      <c r="H16" s="303">
        <f>IF(C16=0,0,VLOOKUP(C16,'Course List (program)'!$G$2:$L$100,3,FALSE))</f>
        <v>0</v>
      </c>
      <c r="I16" s="304">
        <f>IF(D16=0,0,VLOOKUP(D16,'Course List (program)'!$G$2:$L$100,3,FALSE))</f>
        <v>0</v>
      </c>
      <c r="J16" s="304">
        <f>IF(E16=0,0,VLOOKUP(E16,'Course List (program)'!$G$2:$L$100,3,FALSE))</f>
        <v>0</v>
      </c>
      <c r="K16" s="304">
        <f>IF(F16=0,0,VLOOKUP(F16,'Course List (program)'!$G$2:$L$100,3,FALSE))</f>
        <v>0</v>
      </c>
      <c r="L16" s="305">
        <f>IF(G16=0,0,VLOOKUP(G16,'Course List (program)'!$G$2:$L$100,3,FALSE))</f>
        <v>0</v>
      </c>
      <c r="M16" s="306">
        <f>IF(C16=0,0,VLOOKUP(C16,'Course List (program)'!$G$2:$L$100,6,FALSE))</f>
        <v>0</v>
      </c>
      <c r="N16" s="307">
        <f>IF(D16=0,0,VLOOKUP(D16,'Course List (program)'!$G$2:$L$100,6,FALSE))</f>
        <v>0</v>
      </c>
      <c r="O16" s="307">
        <f>IF(E16=0,0,VLOOKUP(E16,'Course List (program)'!$G$2:$L$100,6,FALSE))</f>
        <v>0</v>
      </c>
      <c r="P16" s="307">
        <f>IF(F16=0,0,VLOOKUP(F16,'Course List (program)'!$G$2:$L$100,6,FALSE))</f>
        <v>0</v>
      </c>
      <c r="Q16" s="308">
        <f>IF(G16=0,0,VLOOKUP(G16,'Course List (program)'!$G$2:$L$100,6,FALSE))</f>
        <v>0</v>
      </c>
      <c r="R16" s="309">
        <f>IF(C16=0,0,VLOOKUP(C16,'Course List (program)'!$G$2:$L$100,4,FALSE))</f>
        <v>0</v>
      </c>
      <c r="S16" s="310">
        <f>IF(D16=0,0,VLOOKUP(D16,'Course List (program)'!$G$2:$L$100,4,FALSE))</f>
        <v>0</v>
      </c>
      <c r="T16" s="310">
        <f>IF(E16=0,0,VLOOKUP(E16,'Course List (program)'!$G$2:$L$100,4,FALSE))</f>
        <v>0</v>
      </c>
      <c r="U16" s="310">
        <f>IF(F16=0,0,VLOOKUP(F16,'Course List (program)'!$G$2:$L$100,4,FALSE))</f>
        <v>0</v>
      </c>
      <c r="V16" s="311">
        <f>IF(G16=0,0,VLOOKUP(G16,'Course List (program)'!$G$2:$L$100,4,FALSE))</f>
        <v>0</v>
      </c>
      <c r="W16" s="498">
        <f>IF(C16=0,0,VLOOKUP(C16,'Course List (program)'!$G$2:$L$100,5,FALSE))</f>
        <v>0</v>
      </c>
      <c r="X16" s="499">
        <f>IF(D16=0,0,VLOOKUP(D16,'Course List (program)'!$G$2:$L$100,5,FALSE))</f>
        <v>0</v>
      </c>
      <c r="Y16" s="499">
        <f>IF(E16=0,0,VLOOKUP(E16,'Course List (program)'!$G$2:$L$100,5,FALSE))</f>
        <v>0</v>
      </c>
      <c r="Z16" s="499">
        <f>IF(F16=0,0,VLOOKUP(F16,'Course List (program)'!$G$2:$L$100,5,FALSE))</f>
        <v>0</v>
      </c>
      <c r="AA16" s="500">
        <f>IF(G16=0,0,VLOOKUP(G16,'Course List (program)'!$G$2:$L$100,5,FALSE))</f>
        <v>0</v>
      </c>
      <c r="AB16" s="323">
        <v>0.5</v>
      </c>
    </row>
    <row r="17" spans="1:28" s="300" customFormat="1" ht="15" customHeight="1" x14ac:dyDescent="0.2">
      <c r="A17" s="1090"/>
      <c r="B17" s="1091"/>
      <c r="C17" s="301">
        <f>Section2Draft!$E$13</f>
        <v>0</v>
      </c>
      <c r="D17" s="302">
        <f>Section2Draft!$F$13</f>
        <v>0</v>
      </c>
      <c r="E17" s="302">
        <f>Section2Draft!$G$13</f>
        <v>0</v>
      </c>
      <c r="F17" s="302">
        <f>Section2Draft!$H$13</f>
        <v>0</v>
      </c>
      <c r="G17" s="483">
        <f>Section2Draft!$I$13</f>
        <v>0</v>
      </c>
      <c r="H17" s="303">
        <f>IF(C17=0,0,VLOOKUP(C17,'Course List (program)'!$G$2:$L$100,3,FALSE))</f>
        <v>0</v>
      </c>
      <c r="I17" s="304">
        <f>IF(D17=0,0,VLOOKUP(D17,'Course List (program)'!$G$2:$L$100,3,FALSE))</f>
        <v>0</v>
      </c>
      <c r="J17" s="304">
        <f>IF(E17=0,0,VLOOKUP(E17,'Course List (program)'!$G$2:$L$100,3,FALSE))</f>
        <v>0</v>
      </c>
      <c r="K17" s="304">
        <f>IF(F17=0,0,VLOOKUP(F17,'Course List (program)'!$G$2:$L$100,3,FALSE))</f>
        <v>0</v>
      </c>
      <c r="L17" s="305">
        <f>IF(G17=0,0,VLOOKUP(G17,'Course List (program)'!$G$2:$L$100,3,FALSE))</f>
        <v>0</v>
      </c>
      <c r="M17" s="306">
        <f>IF(C17=0,0,VLOOKUP(C17,'Course List (program)'!$G$2:$L$100,6,FALSE))</f>
        <v>0</v>
      </c>
      <c r="N17" s="307">
        <f>IF(D17=0,0,VLOOKUP(D17,'Course List (program)'!$G$2:$L$100,6,FALSE))</f>
        <v>0</v>
      </c>
      <c r="O17" s="307">
        <f>IF(E17=0,0,VLOOKUP(E17,'Course List (program)'!$G$2:$L$100,6,FALSE))</f>
        <v>0</v>
      </c>
      <c r="P17" s="307">
        <f>IF(F17=0,0,VLOOKUP(F17,'Course List (program)'!$G$2:$L$100,6,FALSE))</f>
        <v>0</v>
      </c>
      <c r="Q17" s="308">
        <f>IF(G17=0,0,VLOOKUP(G17,'Course List (program)'!$G$2:$L$100,6,FALSE))</f>
        <v>0</v>
      </c>
      <c r="R17" s="309">
        <f>IF(C17=0,0,VLOOKUP(C17,'Course List (program)'!$G$2:$L$100,4,FALSE))</f>
        <v>0</v>
      </c>
      <c r="S17" s="310">
        <f>IF(D17=0,0,VLOOKUP(D17,'Course List (program)'!$G$2:$L$100,4,FALSE))</f>
        <v>0</v>
      </c>
      <c r="T17" s="310">
        <f>IF(E17=0,0,VLOOKUP(E17,'Course List (program)'!$G$2:$L$100,4,FALSE))</f>
        <v>0</v>
      </c>
      <c r="U17" s="310">
        <f>IF(F17=0,0,VLOOKUP(F17,'Course List (program)'!$G$2:$L$100,4,FALSE))</f>
        <v>0</v>
      </c>
      <c r="V17" s="311">
        <f>IF(G17=0,0,VLOOKUP(G17,'Course List (program)'!$G$2:$L$100,4,FALSE))</f>
        <v>0</v>
      </c>
      <c r="W17" s="498">
        <f>IF(C17=0,0,VLOOKUP(C17,'Course List (program)'!$G$2:$L$100,5,FALSE))</f>
        <v>0</v>
      </c>
      <c r="X17" s="499">
        <f>IF(D17=0,0,VLOOKUP(D17,'Course List (program)'!$G$2:$L$100,5,FALSE))</f>
        <v>0</v>
      </c>
      <c r="Y17" s="499">
        <f>IF(E17=0,0,VLOOKUP(E17,'Course List (program)'!$G$2:$L$100,5,FALSE))</f>
        <v>0</v>
      </c>
      <c r="Z17" s="499">
        <f>IF(F17=0,0,VLOOKUP(F17,'Course List (program)'!$G$2:$L$100,5,FALSE))</f>
        <v>0</v>
      </c>
      <c r="AA17" s="500">
        <f>IF(G17=0,0,VLOOKUP(G17,'Course List (program)'!$G$2:$L$100,5,FALSE))</f>
        <v>0</v>
      </c>
      <c r="AB17" s="323">
        <v>0.54166666666666663</v>
      </c>
    </row>
    <row r="18" spans="1:28" s="300" customFormat="1" ht="15" customHeight="1" x14ac:dyDescent="0.2">
      <c r="A18" s="1090"/>
      <c r="B18" s="1091"/>
      <c r="C18" s="301">
        <f>Section2Draft!$E$15</f>
        <v>0</v>
      </c>
      <c r="D18" s="302">
        <f>Section2Draft!$F$15</f>
        <v>0</v>
      </c>
      <c r="E18" s="302">
        <f>Section2Draft!$G$15</f>
        <v>0</v>
      </c>
      <c r="F18" s="302">
        <f>Section2Draft!$H$15</f>
        <v>0</v>
      </c>
      <c r="G18" s="483">
        <f>Section2Draft!$I$15</f>
        <v>0</v>
      </c>
      <c r="H18" s="303">
        <f>IF(C18=0,0,VLOOKUP(C18,'Course List (program)'!$G$2:$L$100,3,FALSE))</f>
        <v>0</v>
      </c>
      <c r="I18" s="304">
        <f>IF(D18=0,0,VLOOKUP(D18,'Course List (program)'!$G$2:$L$100,3,FALSE))</f>
        <v>0</v>
      </c>
      <c r="J18" s="304">
        <f>IF(E18=0,0,VLOOKUP(E18,'Course List (program)'!$G$2:$L$100,3,FALSE))</f>
        <v>0</v>
      </c>
      <c r="K18" s="304">
        <f>IF(F18=0,0,VLOOKUP(F18,'Course List (program)'!$G$2:$L$100,3,FALSE))</f>
        <v>0</v>
      </c>
      <c r="L18" s="305">
        <f>IF(G18=0,0,VLOOKUP(G18,'Course List (program)'!$G$2:$L$100,3,FALSE))</f>
        <v>0</v>
      </c>
      <c r="M18" s="306">
        <f>IF(C18=0,0,VLOOKUP(C18,'Course List (program)'!$G$2:$L$100,6,FALSE))</f>
        <v>0</v>
      </c>
      <c r="N18" s="307">
        <f>IF(D18=0,0,VLOOKUP(D18,'Course List (program)'!$G$2:$L$100,6,FALSE))</f>
        <v>0</v>
      </c>
      <c r="O18" s="307">
        <f>IF(E18=0,0,VLOOKUP(E18,'Course List (program)'!$G$2:$L$100,6,FALSE))</f>
        <v>0</v>
      </c>
      <c r="P18" s="307">
        <f>IF(F18=0,0,VLOOKUP(F18,'Course List (program)'!$G$2:$L$100,6,FALSE))</f>
        <v>0</v>
      </c>
      <c r="Q18" s="308">
        <f>IF(G18=0,0,VLOOKUP(G18,'Course List (program)'!$G$2:$L$100,6,FALSE))</f>
        <v>0</v>
      </c>
      <c r="R18" s="309">
        <f>IF(C18=0,0,VLOOKUP(C18,'Course List (program)'!$G$2:$L$100,4,FALSE))</f>
        <v>0</v>
      </c>
      <c r="S18" s="310">
        <f>IF(D18=0,0,VLOOKUP(D18,'Course List (program)'!$G$2:$L$100,4,FALSE))</f>
        <v>0</v>
      </c>
      <c r="T18" s="310">
        <f>IF(E18=0,0,VLOOKUP(E18,'Course List (program)'!$G$2:$L$100,4,FALSE))</f>
        <v>0</v>
      </c>
      <c r="U18" s="310">
        <f>IF(F18=0,0,VLOOKUP(F18,'Course List (program)'!$G$2:$L$100,4,FALSE))</f>
        <v>0</v>
      </c>
      <c r="V18" s="311">
        <f>IF(G18=0,0,VLOOKUP(G18,'Course List (program)'!$G$2:$L$100,4,FALSE))</f>
        <v>0</v>
      </c>
      <c r="W18" s="498">
        <f>IF(C18=0,0,VLOOKUP(C18,'Course List (program)'!$G$2:$L$100,5,FALSE))</f>
        <v>0</v>
      </c>
      <c r="X18" s="499">
        <f>IF(D18=0,0,VLOOKUP(D18,'Course List (program)'!$G$2:$L$100,5,FALSE))</f>
        <v>0</v>
      </c>
      <c r="Y18" s="499">
        <f>IF(E18=0,0,VLOOKUP(E18,'Course List (program)'!$G$2:$L$100,5,FALSE))</f>
        <v>0</v>
      </c>
      <c r="Z18" s="499">
        <f>IF(F18=0,0,VLOOKUP(F18,'Course List (program)'!$G$2:$L$100,5,FALSE))</f>
        <v>0</v>
      </c>
      <c r="AA18" s="500">
        <f>IF(G18=0,0,VLOOKUP(G18,'Course List (program)'!$G$2:$L$100,5,FALSE))</f>
        <v>0</v>
      </c>
      <c r="AB18" s="323">
        <v>0.58333333333333337</v>
      </c>
    </row>
    <row r="19" spans="1:28" s="300" customFormat="1" ht="15" customHeight="1" x14ac:dyDescent="0.2">
      <c r="A19" s="1090"/>
      <c r="B19" s="1091"/>
      <c r="C19" s="301">
        <f>Section2Draft!$E$17</f>
        <v>0</v>
      </c>
      <c r="D19" s="302">
        <f>Section2Draft!$F$17</f>
        <v>0</v>
      </c>
      <c r="E19" s="302">
        <f>Section2Draft!$G$17</f>
        <v>0</v>
      </c>
      <c r="F19" s="302">
        <f>Section2Draft!$H$17</f>
        <v>0</v>
      </c>
      <c r="G19" s="483">
        <f>Section2Draft!$I$17</f>
        <v>0</v>
      </c>
      <c r="H19" s="303">
        <f>IF(C19=0,0,VLOOKUP(C19,'Course List (program)'!$G$2:$L$100,3,FALSE))</f>
        <v>0</v>
      </c>
      <c r="I19" s="304">
        <f>IF(D19=0,0,VLOOKUP(D19,'Course List (program)'!$G$2:$L$100,3,FALSE))</f>
        <v>0</v>
      </c>
      <c r="J19" s="304">
        <f>IF(E19=0,0,VLOOKUP(E19,'Course List (program)'!$G$2:$L$100,3,FALSE))</f>
        <v>0</v>
      </c>
      <c r="K19" s="304">
        <f>IF(F19=0,0,VLOOKUP(F19,'Course List (program)'!$G$2:$L$100,3,FALSE))</f>
        <v>0</v>
      </c>
      <c r="L19" s="305">
        <f>IF(G19=0,0,VLOOKUP(G19,'Course List (program)'!$G$2:$L$100,3,FALSE))</f>
        <v>0</v>
      </c>
      <c r="M19" s="306">
        <f>IF(C19=0,0,VLOOKUP(C19,'Course List (program)'!$G$2:$L$100,6,FALSE))</f>
        <v>0</v>
      </c>
      <c r="N19" s="307">
        <f>IF(D19=0,0,VLOOKUP(D19,'Course List (program)'!$G$2:$L$100,6,FALSE))</f>
        <v>0</v>
      </c>
      <c r="O19" s="307">
        <f>IF(E19=0,0,VLOOKUP(E19,'Course List (program)'!$G$2:$L$100,6,FALSE))</f>
        <v>0</v>
      </c>
      <c r="P19" s="307">
        <f>IF(F19=0,0,VLOOKUP(F19,'Course List (program)'!$G$2:$L$100,6,FALSE))</f>
        <v>0</v>
      </c>
      <c r="Q19" s="308">
        <f>IF(G19=0,0,VLOOKUP(G19,'Course List (program)'!$G$2:$L$100,6,FALSE))</f>
        <v>0</v>
      </c>
      <c r="R19" s="309">
        <f>IF(C19=0,0,VLOOKUP(C19,'Course List (program)'!$G$2:$L$100,4,FALSE))</f>
        <v>0</v>
      </c>
      <c r="S19" s="310">
        <f>IF(D19=0,0,VLOOKUP(D19,'Course List (program)'!$G$2:$L$100,4,FALSE))</f>
        <v>0</v>
      </c>
      <c r="T19" s="310">
        <f>IF(E19=0,0,VLOOKUP(E19,'Course List (program)'!$G$2:$L$100,4,FALSE))</f>
        <v>0</v>
      </c>
      <c r="U19" s="310">
        <f>IF(F19=0,0,VLOOKUP(F19,'Course List (program)'!$G$2:$L$100,4,FALSE))</f>
        <v>0</v>
      </c>
      <c r="V19" s="311">
        <f>IF(G19=0,0,VLOOKUP(G19,'Course List (program)'!$G$2:$L$100,4,FALSE))</f>
        <v>0</v>
      </c>
      <c r="W19" s="498">
        <f>IF(C19=0,0,VLOOKUP(C19,'Course List (program)'!$G$2:$L$100,5,FALSE))</f>
        <v>0</v>
      </c>
      <c r="X19" s="499">
        <f>IF(D19=0,0,VLOOKUP(D19,'Course List (program)'!$G$2:$L$100,5,FALSE))</f>
        <v>0</v>
      </c>
      <c r="Y19" s="499">
        <f>IF(E19=0,0,VLOOKUP(E19,'Course List (program)'!$G$2:$L$100,5,FALSE))</f>
        <v>0</v>
      </c>
      <c r="Z19" s="499">
        <f>IF(F19=0,0,VLOOKUP(F19,'Course List (program)'!$G$2:$L$100,5,FALSE))</f>
        <v>0</v>
      </c>
      <c r="AA19" s="500">
        <f>IF(G19=0,0,VLOOKUP(G19,'Course List (program)'!$G$2:$L$100,5,FALSE))</f>
        <v>0</v>
      </c>
      <c r="AB19" s="323">
        <v>0.625</v>
      </c>
    </row>
    <row r="20" spans="1:28" s="300" customFormat="1" ht="15" customHeight="1" x14ac:dyDescent="0.2">
      <c r="A20" s="1090"/>
      <c r="B20" s="1091"/>
      <c r="C20" s="301">
        <f>Section2Draft!$E$19</f>
        <v>0</v>
      </c>
      <c r="D20" s="302">
        <f>Section2Draft!$F$19</f>
        <v>0</v>
      </c>
      <c r="E20" s="302" t="str">
        <f>Section2Draft!$G$19</f>
        <v>ARCH 105.02</v>
      </c>
      <c r="F20" s="302">
        <f>Section2Draft!$H$19</f>
        <v>0</v>
      </c>
      <c r="G20" s="483">
        <f>Section2Draft!$I$19</f>
        <v>0</v>
      </c>
      <c r="H20" s="303">
        <f>IF(C20=0,0,VLOOKUP(C20,'Course List (program)'!$G$2:$L$100,3,FALSE))</f>
        <v>0</v>
      </c>
      <c r="I20" s="304">
        <f>IF(D20=0,0,VLOOKUP(D20,'Course List (program)'!$G$2:$L$100,3,FALSE))</f>
        <v>0</v>
      </c>
      <c r="J20" s="304" t="str">
        <f>IF(E20=0,0,VLOOKUP(E20,'Course List (program)'!$G$2:$L$100,3,FALSE))</f>
        <v>Prof. Dr. Ayfer AYTUĞ</v>
      </c>
      <c r="K20" s="304">
        <f>IF(F20=0,0,VLOOKUP(F20,'Course List (program)'!$G$2:$L$100,3,FALSE))</f>
        <v>0</v>
      </c>
      <c r="L20" s="305">
        <f>IF(G20=0,0,VLOOKUP(G20,'Course List (program)'!$G$2:$L$100,3,FALSE))</f>
        <v>0</v>
      </c>
      <c r="M20" s="306">
        <f>IF(C20=0,0,VLOOKUP(C20,'Course List (program)'!$G$2:$L$100,6,FALSE))</f>
        <v>0</v>
      </c>
      <c r="N20" s="307">
        <f>IF(D20=0,0,VLOOKUP(D20,'Course List (program)'!$G$2:$L$100,6,FALSE))</f>
        <v>0</v>
      </c>
      <c r="O20" s="307">
        <f>IF(E20=0,0,VLOOKUP(E20,'Course List (program)'!$G$2:$L$100,6,FALSE))</f>
        <v>0</v>
      </c>
      <c r="P20" s="307">
        <f>IF(F20=0,0,VLOOKUP(F20,'Course List (program)'!$G$2:$L$100,6,FALSE))</f>
        <v>0</v>
      </c>
      <c r="Q20" s="308">
        <f>IF(G20=0,0,VLOOKUP(G20,'Course List (program)'!$G$2:$L$100,6,FALSE))</f>
        <v>0</v>
      </c>
      <c r="R20" s="309">
        <f>IF(C20=0,0,VLOOKUP(C20,'Course List (program)'!$G$2:$L$100,4,FALSE))</f>
        <v>0</v>
      </c>
      <c r="S20" s="310">
        <f>IF(D20=0,0,VLOOKUP(D20,'Course List (program)'!$G$2:$L$100,4,FALSE))</f>
        <v>0</v>
      </c>
      <c r="T20" s="310">
        <f>IF(E20=0,0,VLOOKUP(E20,'Course List (program)'!$G$2:$L$100,4,FALSE))</f>
        <v>0</v>
      </c>
      <c r="U20" s="310">
        <f>IF(F20=0,0,VLOOKUP(F20,'Course List (program)'!$G$2:$L$100,4,FALSE))</f>
        <v>0</v>
      </c>
      <c r="V20" s="311">
        <f>IF(G20=0,0,VLOOKUP(G20,'Course List (program)'!$G$2:$L$100,4,FALSE))</f>
        <v>0</v>
      </c>
      <c r="W20" s="498">
        <f>IF(C20=0,0,VLOOKUP(C20,'Course List (program)'!$G$2:$L$100,5,FALSE))</f>
        <v>0</v>
      </c>
      <c r="X20" s="499">
        <f>IF(D20=0,0,VLOOKUP(D20,'Course List (program)'!$G$2:$L$100,5,FALSE))</f>
        <v>0</v>
      </c>
      <c r="Y20" s="499">
        <f>IF(E20=0,0,VLOOKUP(E20,'Course List (program)'!$G$2:$L$100,5,FALSE))</f>
        <v>0</v>
      </c>
      <c r="Z20" s="499">
        <f>IF(F20=0,0,VLOOKUP(F20,'Course List (program)'!$G$2:$L$100,5,FALSE))</f>
        <v>0</v>
      </c>
      <c r="AA20" s="500">
        <f>IF(G20=0,0,VLOOKUP(G20,'Course List (program)'!$G$2:$L$100,5,FALSE))</f>
        <v>0</v>
      </c>
      <c r="AB20" s="323">
        <v>0.66666666666666663</v>
      </c>
    </row>
    <row r="21" spans="1:28" s="300" customFormat="1" ht="15" customHeight="1" x14ac:dyDescent="0.2">
      <c r="A21" s="1090"/>
      <c r="B21" s="1091"/>
      <c r="C21" s="301">
        <f>Section2Draft!$E$21</f>
        <v>0</v>
      </c>
      <c r="D21" s="302">
        <f>Section2Draft!$F$21</f>
        <v>0</v>
      </c>
      <c r="E21" s="302" t="str">
        <f>Section2Draft!$G$21</f>
        <v>ARCH 105.02</v>
      </c>
      <c r="F21" s="302">
        <f>Section2Draft!$H$21</f>
        <v>0</v>
      </c>
      <c r="G21" s="483">
        <f>Section2Draft!$I$21</f>
        <v>0</v>
      </c>
      <c r="H21" s="303">
        <f>IF(C21=0,0,VLOOKUP(C21,'Course List (program)'!$G$2:$L$100,3,FALSE))</f>
        <v>0</v>
      </c>
      <c r="I21" s="304">
        <f>IF(D21=0,0,VLOOKUP(D21,'Course List (program)'!$G$2:$L$100,3,FALSE))</f>
        <v>0</v>
      </c>
      <c r="J21" s="304" t="str">
        <f>IF(E21=0,0,VLOOKUP(E21,'Course List (program)'!$G$2:$L$100,3,FALSE))</f>
        <v>Prof. Dr. Ayfer AYTUĞ</v>
      </c>
      <c r="K21" s="304">
        <f>IF(F21=0,0,VLOOKUP(F21,'Course List (program)'!$G$2:$L$100,3,FALSE))</f>
        <v>0</v>
      </c>
      <c r="L21" s="305">
        <f>IF(G21=0,0,VLOOKUP(G21,'Course List (program)'!$G$2:$L$100,3,FALSE))</f>
        <v>0</v>
      </c>
      <c r="M21" s="306">
        <f>IF(C21=0,0,VLOOKUP(C21,'Course List (program)'!$G$2:$L$100,6,FALSE))</f>
        <v>0</v>
      </c>
      <c r="N21" s="307">
        <f>IF(D21=0,0,VLOOKUP(D21,'Course List (program)'!$G$2:$L$100,6,FALSE))</f>
        <v>0</v>
      </c>
      <c r="O21" s="307">
        <f>IF(E21=0,0,VLOOKUP(E21,'Course List (program)'!$G$2:$L$100,6,FALSE))</f>
        <v>0</v>
      </c>
      <c r="P21" s="307">
        <f>IF(F21=0,0,VLOOKUP(F21,'Course List (program)'!$G$2:$L$100,6,FALSE))</f>
        <v>0</v>
      </c>
      <c r="Q21" s="308">
        <f>IF(G21=0,0,VLOOKUP(G21,'Course List (program)'!$G$2:$L$100,6,FALSE))</f>
        <v>0</v>
      </c>
      <c r="R21" s="309">
        <f>IF(C21=0,0,VLOOKUP(C21,'Course List (program)'!$G$2:$L$100,4,FALSE))</f>
        <v>0</v>
      </c>
      <c r="S21" s="310">
        <f>IF(D21=0,0,VLOOKUP(D21,'Course List (program)'!$G$2:$L$100,4,FALSE))</f>
        <v>0</v>
      </c>
      <c r="T21" s="310">
        <f>IF(E21=0,0,VLOOKUP(E21,'Course List (program)'!$G$2:$L$100,4,FALSE))</f>
        <v>0</v>
      </c>
      <c r="U21" s="310">
        <f>IF(F21=0,0,VLOOKUP(F21,'Course List (program)'!$G$2:$L$100,4,FALSE))</f>
        <v>0</v>
      </c>
      <c r="V21" s="311">
        <f>IF(G21=0,0,VLOOKUP(G21,'Course List (program)'!$G$2:$L$100,4,FALSE))</f>
        <v>0</v>
      </c>
      <c r="W21" s="498">
        <f>IF(C21=0,0,VLOOKUP(C21,'Course List (program)'!$G$2:$L$100,5,FALSE))</f>
        <v>0</v>
      </c>
      <c r="X21" s="499">
        <f>IF(D21=0,0,VLOOKUP(D21,'Course List (program)'!$G$2:$L$100,5,FALSE))</f>
        <v>0</v>
      </c>
      <c r="Y21" s="499">
        <f>IF(E21=0,0,VLOOKUP(E21,'Course List (program)'!$G$2:$L$100,5,FALSE))</f>
        <v>0</v>
      </c>
      <c r="Z21" s="499">
        <f>IF(F21=0,0,VLOOKUP(F21,'Course List (program)'!$G$2:$L$100,5,FALSE))</f>
        <v>0</v>
      </c>
      <c r="AA21" s="500">
        <f>IF(G21=0,0,VLOOKUP(G21,'Course List (program)'!$G$2:$L$100,5,FALSE))</f>
        <v>0</v>
      </c>
      <c r="AB21" s="323">
        <v>0.70833333333333337</v>
      </c>
    </row>
    <row r="22" spans="1:28" s="300" customFormat="1" ht="15" customHeight="1" thickBot="1" x14ac:dyDescent="0.25">
      <c r="A22" s="1092"/>
      <c r="B22" s="1093"/>
      <c r="C22" s="312">
        <f>Section2Draft!$E$23</f>
        <v>0</v>
      </c>
      <c r="D22" s="313">
        <f>Section2Draft!$F$23</f>
        <v>0</v>
      </c>
      <c r="E22" s="313">
        <f>Section2Draft!$G$23</f>
        <v>0</v>
      </c>
      <c r="F22" s="313">
        <f>Section2Draft!$H$23</f>
        <v>0</v>
      </c>
      <c r="G22" s="484">
        <f>Section2Draft!$I$23</f>
        <v>0</v>
      </c>
      <c r="H22" s="314">
        <f>IF(C22=0,0,VLOOKUP(C22,'Course List (program)'!$G$2:$L$100,3,FALSE))</f>
        <v>0</v>
      </c>
      <c r="I22" s="315">
        <f>IF(D22=0,0,VLOOKUP(D22,'Course List (program)'!$G$2:$L$100,3,FALSE))</f>
        <v>0</v>
      </c>
      <c r="J22" s="315">
        <f>IF(E22=0,0,VLOOKUP(E22,'Course List (program)'!$G$2:$L$100,3,FALSE))</f>
        <v>0</v>
      </c>
      <c r="K22" s="315">
        <f>IF(F22=0,0,VLOOKUP(F22,'Course List (program)'!$G$2:$L$100,3,FALSE))</f>
        <v>0</v>
      </c>
      <c r="L22" s="316">
        <f>IF(G22=0,0,VLOOKUP(G22,'Course List (program)'!$G$2:$L$100,3,FALSE))</f>
        <v>0</v>
      </c>
      <c r="M22" s="317">
        <f>IF(C22=0,0,VLOOKUP(C22,'Course List (program)'!$G$2:$L$100,6,FALSE))</f>
        <v>0</v>
      </c>
      <c r="N22" s="318">
        <f>IF(D22=0,0,VLOOKUP(D22,'Course List (program)'!$G$2:$L$100,6,FALSE))</f>
        <v>0</v>
      </c>
      <c r="O22" s="318">
        <f>IF(E22=0,0,VLOOKUP(E22,'Course List (program)'!$G$2:$L$100,6,FALSE))</f>
        <v>0</v>
      </c>
      <c r="P22" s="318">
        <f>IF(F22=0,0,VLOOKUP(F22,'Course List (program)'!$G$2:$L$100,6,FALSE))</f>
        <v>0</v>
      </c>
      <c r="Q22" s="319">
        <f>IF(G22=0,0,VLOOKUP(G22,'Course List (program)'!$G$2:$L$100,6,FALSE))</f>
        <v>0</v>
      </c>
      <c r="R22" s="320">
        <f>IF(C22=0,0,VLOOKUP(C22,'Course List (program)'!$G$2:$L$100,4,FALSE))</f>
        <v>0</v>
      </c>
      <c r="S22" s="321">
        <f>IF(D22=0,0,VLOOKUP(D22,'Course List (program)'!$G$2:$L$100,4,FALSE))</f>
        <v>0</v>
      </c>
      <c r="T22" s="321">
        <f>IF(E22=0,0,VLOOKUP(E22,'Course List (program)'!$G$2:$L$100,4,FALSE))</f>
        <v>0</v>
      </c>
      <c r="U22" s="321">
        <f>IF(F22=0,0,VLOOKUP(F22,'Course List (program)'!$G$2:$L$100,4,FALSE))</f>
        <v>0</v>
      </c>
      <c r="V22" s="322">
        <f>IF(G22=0,0,VLOOKUP(G22,'Course List (program)'!$G$2:$L$100,4,FALSE))</f>
        <v>0</v>
      </c>
      <c r="W22" s="501">
        <f>IF(C22=0,0,VLOOKUP(C22,'Course List (program)'!$G$2:$L$100,5,FALSE))</f>
        <v>0</v>
      </c>
      <c r="X22" s="502">
        <f>IF(D22=0,0,VLOOKUP(D22,'Course List (program)'!$G$2:$L$100,5,FALSE))</f>
        <v>0</v>
      </c>
      <c r="Y22" s="502">
        <f>IF(E22=0,0,VLOOKUP(E22,'Course List (program)'!$G$2:$L$100,5,FALSE))</f>
        <v>0</v>
      </c>
      <c r="Z22" s="502">
        <f>IF(F22=0,0,VLOOKUP(F22,'Course List (program)'!$G$2:$L$100,5,FALSE))</f>
        <v>0</v>
      </c>
      <c r="AA22" s="503">
        <f>IF(G22=0,0,VLOOKUP(G22,'Course List (program)'!$G$2:$L$100,5,FALSE))</f>
        <v>0</v>
      </c>
      <c r="AB22" s="323">
        <v>0.75</v>
      </c>
    </row>
    <row r="23" spans="1:28" s="300" customFormat="1" ht="15" customHeight="1" x14ac:dyDescent="0.2">
      <c r="A23" s="1088">
        <v>3</v>
      </c>
      <c r="B23" s="1089"/>
      <c r="C23" s="288">
        <f>Section3Draft!$E$5</f>
        <v>0</v>
      </c>
      <c r="D23" s="289">
        <f>Section3Draft!$F$5</f>
        <v>0</v>
      </c>
      <c r="E23" s="289">
        <f>Section3Draft!$G$5</f>
        <v>0</v>
      </c>
      <c r="F23" s="289">
        <f>Section3Draft!$H$5</f>
        <v>0</v>
      </c>
      <c r="G23" s="482">
        <f>Section3Draft!$I$5</f>
        <v>0</v>
      </c>
      <c r="H23" s="290">
        <f>IF(C23=0,0,VLOOKUP(C23,'Course List (program)'!$G$2:$L$100,3,FALSE))</f>
        <v>0</v>
      </c>
      <c r="I23" s="291">
        <f>IF(D23=0,0,VLOOKUP(D23,'Course List (program)'!$G$2:$L$100,3,FALSE))</f>
        <v>0</v>
      </c>
      <c r="J23" s="291">
        <f>IF(E23=0,0,VLOOKUP(E23,'Course List (program)'!$G$2:$L$100,3,FALSE))</f>
        <v>0</v>
      </c>
      <c r="K23" s="291">
        <f>IF(F23=0,0,VLOOKUP(F23,'Course List (program)'!$G$2:$L$100,3,FALSE))</f>
        <v>0</v>
      </c>
      <c r="L23" s="292">
        <f>IF(G23=0,0,VLOOKUP(G23,'Course List (program)'!$G$2:$L$100,3,FALSE))</f>
        <v>0</v>
      </c>
      <c r="M23" s="293">
        <f>IF(C23=0,0,VLOOKUP(C23,'Course List (program)'!$G$2:$L$100,6,FALSE))</f>
        <v>0</v>
      </c>
      <c r="N23" s="294">
        <f>IF(D23=0,0,VLOOKUP(D23,'Course List (program)'!$G$2:$L$100,6,FALSE))</f>
        <v>0</v>
      </c>
      <c r="O23" s="294">
        <f>IF(E23=0,0,VLOOKUP(E23,'Course List (program)'!$G$2:$L$100,6,FALSE))</f>
        <v>0</v>
      </c>
      <c r="P23" s="294">
        <f>IF(F23=0,0,VLOOKUP(F23,'Course List (program)'!$G$2:$L$100,6,FALSE))</f>
        <v>0</v>
      </c>
      <c r="Q23" s="295">
        <f>IF(G23=0,0,VLOOKUP(G23,'Course List (program)'!$G$2:$L$100,6,FALSE))</f>
        <v>0</v>
      </c>
      <c r="R23" s="296">
        <f>IF(C23=0,0,VLOOKUP(C23,'Course List (program)'!$G$2:$L$100,4,FALSE))</f>
        <v>0</v>
      </c>
      <c r="S23" s="297">
        <f>IF(D23=0,0,VLOOKUP(D23,'Course List (program)'!$G$2:$L$100,4,FALSE))</f>
        <v>0</v>
      </c>
      <c r="T23" s="297">
        <f>IF(E23=0,0,VLOOKUP(E23,'Course List (program)'!$G$2:$L$100,4,FALSE))</f>
        <v>0</v>
      </c>
      <c r="U23" s="297">
        <f>IF(F23=0,0,VLOOKUP(F23,'Course List (program)'!$G$2:$L$100,4,FALSE))</f>
        <v>0</v>
      </c>
      <c r="V23" s="298">
        <f>IF(G23=0,0,VLOOKUP(G23,'Course List (program)'!$G$2:$L$100,4,FALSE))</f>
        <v>0</v>
      </c>
      <c r="W23" s="495">
        <f>IF(C23=0,0,VLOOKUP(C23,'Course List (program)'!$G$2:$L$100,5,FALSE))</f>
        <v>0</v>
      </c>
      <c r="X23" s="496">
        <f>IF(D23=0,0,VLOOKUP(D23,'Course List (program)'!$G$2:$L$100,5,FALSE))</f>
        <v>0</v>
      </c>
      <c r="Y23" s="496">
        <f>IF(E23=0,0,VLOOKUP(E23,'Course List (program)'!$G$2:$L$100,5,FALSE))</f>
        <v>0</v>
      </c>
      <c r="Z23" s="496">
        <f>IF(F23=0,0,VLOOKUP(F23,'Course List (program)'!$G$2:$L$100,5,FALSE))</f>
        <v>0</v>
      </c>
      <c r="AA23" s="497">
        <f>IF(G23=0,0,VLOOKUP(G23,'Course List (program)'!$G$2:$L$100,5,FALSE))</f>
        <v>0</v>
      </c>
      <c r="AB23" s="299">
        <v>0.375</v>
      </c>
    </row>
    <row r="24" spans="1:28" s="300" customFormat="1" ht="15" customHeight="1" x14ac:dyDescent="0.2">
      <c r="A24" s="1090"/>
      <c r="B24" s="1091"/>
      <c r="C24" s="301">
        <f>Section3Draft!$E$7</f>
        <v>0</v>
      </c>
      <c r="D24" s="302">
        <f>Section3Draft!$F$7</f>
        <v>0</v>
      </c>
      <c r="E24" s="302">
        <f>Section3Draft!$G$7</f>
        <v>0</v>
      </c>
      <c r="F24" s="302">
        <f>Section3Draft!$H$7</f>
        <v>0</v>
      </c>
      <c r="G24" s="483">
        <f>Section3Draft!$I$7</f>
        <v>0</v>
      </c>
      <c r="H24" s="303">
        <f>IF(C24=0,0,VLOOKUP(C24,'Course List (program)'!$G$2:$L$100,3,FALSE))</f>
        <v>0</v>
      </c>
      <c r="I24" s="304">
        <f>IF(D24=0,0,VLOOKUP(D24,'Course List (program)'!$G$2:$L$100,3,FALSE))</f>
        <v>0</v>
      </c>
      <c r="J24" s="304">
        <f>IF(E24=0,0,VLOOKUP(E24,'Course List (program)'!$G$2:$L$100,3,FALSE))</f>
        <v>0</v>
      </c>
      <c r="K24" s="304">
        <f>IF(F24=0,0,VLOOKUP(F24,'Course List (program)'!$G$2:$L$100,3,FALSE))</f>
        <v>0</v>
      </c>
      <c r="L24" s="305">
        <f>IF(G24=0,0,VLOOKUP(G24,'Course List (program)'!$G$2:$L$100,3,FALSE))</f>
        <v>0</v>
      </c>
      <c r="M24" s="306">
        <f>IF(C24=0,0,VLOOKUP(C24,'Course List (program)'!$G$2:$L$100,6,FALSE))</f>
        <v>0</v>
      </c>
      <c r="N24" s="307">
        <f>IF(D24=0,0,VLOOKUP(D24,'Course List (program)'!$G$2:$L$100,6,FALSE))</f>
        <v>0</v>
      </c>
      <c r="O24" s="307">
        <f>IF(E24=0,0,VLOOKUP(E24,'Course List (program)'!$G$2:$L$100,6,FALSE))</f>
        <v>0</v>
      </c>
      <c r="P24" s="307">
        <f>IF(F24=0,0,VLOOKUP(F24,'Course List (program)'!$G$2:$L$100,6,FALSE))</f>
        <v>0</v>
      </c>
      <c r="Q24" s="308">
        <f>IF(G24=0,0,VLOOKUP(G24,'Course List (program)'!$G$2:$L$100,6,FALSE))</f>
        <v>0</v>
      </c>
      <c r="R24" s="309">
        <f>IF(C24=0,0,VLOOKUP(C24,'Course List (program)'!$G$2:$L$100,4,FALSE))</f>
        <v>0</v>
      </c>
      <c r="S24" s="310">
        <f>IF(D24=0,0,VLOOKUP(D24,'Course List (program)'!$G$2:$L$100,4,FALSE))</f>
        <v>0</v>
      </c>
      <c r="T24" s="310">
        <f>IF(E24=0,0,VLOOKUP(E24,'Course List (program)'!$G$2:$L$100,4,FALSE))</f>
        <v>0</v>
      </c>
      <c r="U24" s="310">
        <f>IF(F24=0,0,VLOOKUP(F24,'Course List (program)'!$G$2:$L$100,4,FALSE))</f>
        <v>0</v>
      </c>
      <c r="V24" s="311">
        <f>IF(G24=0,0,VLOOKUP(G24,'Course List (program)'!$G$2:$L$100,4,FALSE))</f>
        <v>0</v>
      </c>
      <c r="W24" s="498">
        <f>IF(C24=0,0,VLOOKUP(C24,'Course List (program)'!$G$2:$L$100,5,FALSE))</f>
        <v>0</v>
      </c>
      <c r="X24" s="499">
        <f>IF(D24=0,0,VLOOKUP(D24,'Course List (program)'!$G$2:$L$100,5,FALSE))</f>
        <v>0</v>
      </c>
      <c r="Y24" s="499">
        <f>IF(E24=0,0,VLOOKUP(E24,'Course List (program)'!$G$2:$L$100,5,FALSE))</f>
        <v>0</v>
      </c>
      <c r="Z24" s="499">
        <f>IF(F24=0,0,VLOOKUP(F24,'Course List (program)'!$G$2:$L$100,5,FALSE))</f>
        <v>0</v>
      </c>
      <c r="AA24" s="500">
        <f>IF(G24=0,0,VLOOKUP(G24,'Course List (program)'!$G$2:$L$100,5,FALSE))</f>
        <v>0</v>
      </c>
      <c r="AB24" s="299">
        <v>0.41666666666666669</v>
      </c>
    </row>
    <row r="25" spans="1:28" s="300" customFormat="1" ht="15" customHeight="1" x14ac:dyDescent="0.2">
      <c r="A25" s="1090"/>
      <c r="B25" s="1091"/>
      <c r="C25" s="301">
        <f>Section3Draft!$E$9</f>
        <v>0</v>
      </c>
      <c r="D25" s="302">
        <f>Section3Draft!$F$9</f>
        <v>0</v>
      </c>
      <c r="E25" s="302">
        <f>Section3Draft!$G$9</f>
        <v>0</v>
      </c>
      <c r="F25" s="302">
        <f>Section3Draft!$H$9</f>
        <v>0</v>
      </c>
      <c r="G25" s="483">
        <f>Section3Draft!$I$9</f>
        <v>0</v>
      </c>
      <c r="H25" s="303">
        <f>IF(C25=0,0,VLOOKUP(C25,'Course List (program)'!$G$2:$L$100,3,FALSE))</f>
        <v>0</v>
      </c>
      <c r="I25" s="304">
        <f>IF(D25=0,0,VLOOKUP(D25,'Course List (program)'!$G$2:$L$100,3,FALSE))</f>
        <v>0</v>
      </c>
      <c r="J25" s="304">
        <f>IF(E25=0,0,VLOOKUP(E25,'Course List (program)'!$G$2:$L$100,3,FALSE))</f>
        <v>0</v>
      </c>
      <c r="K25" s="304">
        <f>IF(F25=0,0,VLOOKUP(F25,'Course List (program)'!$G$2:$L$100,3,FALSE))</f>
        <v>0</v>
      </c>
      <c r="L25" s="305">
        <f>IF(G25=0,0,VLOOKUP(G25,'Course List (program)'!$G$2:$L$100,3,FALSE))</f>
        <v>0</v>
      </c>
      <c r="M25" s="306">
        <f>IF(C25=0,0,VLOOKUP(C25,'Course List (program)'!$G$2:$L$100,6,FALSE))</f>
        <v>0</v>
      </c>
      <c r="N25" s="307">
        <f>IF(D25=0,0,VLOOKUP(D25,'Course List (program)'!$G$2:$L$100,6,FALSE))</f>
        <v>0</v>
      </c>
      <c r="O25" s="307">
        <f>IF(E25=0,0,VLOOKUP(E25,'Course List (program)'!$G$2:$L$100,6,FALSE))</f>
        <v>0</v>
      </c>
      <c r="P25" s="307">
        <f>IF(F25=0,0,VLOOKUP(F25,'Course List (program)'!$G$2:$L$100,6,FALSE))</f>
        <v>0</v>
      </c>
      <c r="Q25" s="308">
        <f>IF(G25=0,0,VLOOKUP(G25,'Course List (program)'!$G$2:$L$100,6,FALSE))</f>
        <v>0</v>
      </c>
      <c r="R25" s="309">
        <f>IF(C25=0,0,VLOOKUP(C25,'Course List (program)'!$G$2:$L$100,4,FALSE))</f>
        <v>0</v>
      </c>
      <c r="S25" s="310">
        <f>IF(D25=0,0,VLOOKUP(D25,'Course List (program)'!$G$2:$L$100,4,FALSE))</f>
        <v>0</v>
      </c>
      <c r="T25" s="310">
        <f>IF(E25=0,0,VLOOKUP(E25,'Course List (program)'!$G$2:$L$100,4,FALSE))</f>
        <v>0</v>
      </c>
      <c r="U25" s="310">
        <f>IF(F25=0,0,VLOOKUP(F25,'Course List (program)'!$G$2:$L$100,4,FALSE))</f>
        <v>0</v>
      </c>
      <c r="V25" s="311">
        <f>IF(G25=0,0,VLOOKUP(G25,'Course List (program)'!$G$2:$L$100,4,FALSE))</f>
        <v>0</v>
      </c>
      <c r="W25" s="498">
        <f>IF(C25=0,0,VLOOKUP(C25,'Course List (program)'!$G$2:$L$100,5,FALSE))</f>
        <v>0</v>
      </c>
      <c r="X25" s="499">
        <f>IF(D25=0,0,VLOOKUP(D25,'Course List (program)'!$G$2:$L$100,5,FALSE))</f>
        <v>0</v>
      </c>
      <c r="Y25" s="499">
        <f>IF(E25=0,0,VLOOKUP(E25,'Course List (program)'!$G$2:$L$100,5,FALSE))</f>
        <v>0</v>
      </c>
      <c r="Z25" s="499">
        <f>IF(F25=0,0,VLOOKUP(F25,'Course List (program)'!$G$2:$L$100,5,FALSE))</f>
        <v>0</v>
      </c>
      <c r="AA25" s="500">
        <f>IF(G25=0,0,VLOOKUP(G25,'Course List (program)'!$G$2:$L$100,5,FALSE))</f>
        <v>0</v>
      </c>
      <c r="AB25" s="299">
        <v>0.45833333333333331</v>
      </c>
    </row>
    <row r="26" spans="1:28" s="300" customFormat="1" ht="15" customHeight="1" x14ac:dyDescent="0.2">
      <c r="A26" s="1090"/>
      <c r="B26" s="1091"/>
      <c r="C26" s="301">
        <f>Section3Draft!$E$11</f>
        <v>0</v>
      </c>
      <c r="D26" s="302">
        <f>Section3Draft!$F$11</f>
        <v>0</v>
      </c>
      <c r="E26" s="302">
        <f>Section3Draft!$G$11</f>
        <v>0</v>
      </c>
      <c r="F26" s="302">
        <f>Section3Draft!$H$11</f>
        <v>0</v>
      </c>
      <c r="G26" s="483">
        <f>Section3Draft!$I$11</f>
        <v>0</v>
      </c>
      <c r="H26" s="303">
        <f>IF(C26=0,0,VLOOKUP(C26,'Course List (program)'!$G$2:$L$100,3,FALSE))</f>
        <v>0</v>
      </c>
      <c r="I26" s="304">
        <f>IF(D26=0,0,VLOOKUP(D26,'Course List (program)'!$G$2:$L$100,3,FALSE))</f>
        <v>0</v>
      </c>
      <c r="J26" s="304">
        <f>IF(E26=0,0,VLOOKUP(E26,'Course List (program)'!$G$2:$L$100,3,FALSE))</f>
        <v>0</v>
      </c>
      <c r="K26" s="304">
        <f>IF(F26=0,0,VLOOKUP(F26,'Course List (program)'!$G$2:$L$100,3,FALSE))</f>
        <v>0</v>
      </c>
      <c r="L26" s="305">
        <f>IF(G26=0,0,VLOOKUP(G26,'Course List (program)'!$G$2:$L$100,3,FALSE))</f>
        <v>0</v>
      </c>
      <c r="M26" s="306">
        <f>IF(C26=0,0,VLOOKUP(C26,'Course List (program)'!$G$2:$L$100,6,FALSE))</f>
        <v>0</v>
      </c>
      <c r="N26" s="307">
        <f>IF(D26=0,0,VLOOKUP(D26,'Course List (program)'!$G$2:$L$100,6,FALSE))</f>
        <v>0</v>
      </c>
      <c r="O26" s="307">
        <f>IF(E26=0,0,VLOOKUP(E26,'Course List (program)'!$G$2:$L$100,6,FALSE))</f>
        <v>0</v>
      </c>
      <c r="P26" s="307">
        <f>IF(F26=0,0,VLOOKUP(F26,'Course List (program)'!$G$2:$L$100,6,FALSE))</f>
        <v>0</v>
      </c>
      <c r="Q26" s="308">
        <f>IF(G26=0,0,VLOOKUP(G26,'Course List (program)'!$G$2:$L$100,6,FALSE))</f>
        <v>0</v>
      </c>
      <c r="R26" s="309">
        <f>IF(C26=0,0,VLOOKUP(C26,'Course List (program)'!$G$2:$L$100,4,FALSE))</f>
        <v>0</v>
      </c>
      <c r="S26" s="310">
        <f>IF(D26=0,0,VLOOKUP(D26,'Course List (program)'!$G$2:$L$100,4,FALSE))</f>
        <v>0</v>
      </c>
      <c r="T26" s="310">
        <f>IF(E26=0,0,VLOOKUP(E26,'Course List (program)'!$G$2:$L$100,4,FALSE))</f>
        <v>0</v>
      </c>
      <c r="U26" s="310">
        <f>IF(F26=0,0,VLOOKUP(F26,'Course List (program)'!$G$2:$L$100,4,FALSE))</f>
        <v>0</v>
      </c>
      <c r="V26" s="311">
        <f>IF(G26=0,0,VLOOKUP(G26,'Course List (program)'!$G$2:$L$100,4,FALSE))</f>
        <v>0</v>
      </c>
      <c r="W26" s="498">
        <f>IF(C26=0,0,VLOOKUP(C26,'Course List (program)'!$G$2:$L$100,5,FALSE))</f>
        <v>0</v>
      </c>
      <c r="X26" s="499">
        <f>IF(D26=0,0,VLOOKUP(D26,'Course List (program)'!$G$2:$L$100,5,FALSE))</f>
        <v>0</v>
      </c>
      <c r="Y26" s="499">
        <f>IF(E26=0,0,VLOOKUP(E26,'Course List (program)'!$G$2:$L$100,5,FALSE))</f>
        <v>0</v>
      </c>
      <c r="Z26" s="499">
        <f>IF(F26=0,0,VLOOKUP(F26,'Course List (program)'!$G$2:$L$100,5,FALSE))</f>
        <v>0</v>
      </c>
      <c r="AA26" s="500">
        <f>IF(G26=0,0,VLOOKUP(G26,'Course List (program)'!$G$2:$L$100,5,FALSE))</f>
        <v>0</v>
      </c>
      <c r="AB26" s="299">
        <v>0.5</v>
      </c>
    </row>
    <row r="27" spans="1:28" s="300" customFormat="1" ht="15" customHeight="1" x14ac:dyDescent="0.2">
      <c r="A27" s="1090"/>
      <c r="B27" s="1091"/>
      <c r="C27" s="301">
        <f>Section3Draft!$E$13</f>
        <v>0</v>
      </c>
      <c r="D27" s="302">
        <f>Section3Draft!$F$13</f>
        <v>0</v>
      </c>
      <c r="E27" s="302">
        <f>Section3Draft!$G$13</f>
        <v>0</v>
      </c>
      <c r="F27" s="302">
        <f>Section3Draft!$H$13</f>
        <v>0</v>
      </c>
      <c r="G27" s="483">
        <f>Section3Draft!$I$13</f>
        <v>0</v>
      </c>
      <c r="H27" s="303">
        <f>IF(C27=0,0,VLOOKUP(C27,'Course List (program)'!$G$2:$L$100,3,FALSE))</f>
        <v>0</v>
      </c>
      <c r="I27" s="304">
        <f>IF(D27=0,0,VLOOKUP(D27,'Course List (program)'!$G$2:$L$100,3,FALSE))</f>
        <v>0</v>
      </c>
      <c r="J27" s="304">
        <f>IF(E27=0,0,VLOOKUP(E27,'Course List (program)'!$G$2:$L$100,3,FALSE))</f>
        <v>0</v>
      </c>
      <c r="K27" s="304">
        <f>IF(F27=0,0,VLOOKUP(F27,'Course List (program)'!$G$2:$L$100,3,FALSE))</f>
        <v>0</v>
      </c>
      <c r="L27" s="305">
        <f>IF(G27=0,0,VLOOKUP(G27,'Course List (program)'!$G$2:$L$100,3,FALSE))</f>
        <v>0</v>
      </c>
      <c r="M27" s="306">
        <f>IF(C27=0,0,VLOOKUP(C27,'Course List (program)'!$G$2:$L$100,6,FALSE))</f>
        <v>0</v>
      </c>
      <c r="N27" s="307">
        <f>IF(D27=0,0,VLOOKUP(D27,'Course List (program)'!$G$2:$L$100,6,FALSE))</f>
        <v>0</v>
      </c>
      <c r="O27" s="307">
        <f>IF(E27=0,0,VLOOKUP(E27,'Course List (program)'!$G$2:$L$100,6,FALSE))</f>
        <v>0</v>
      </c>
      <c r="P27" s="307">
        <f>IF(F27=0,0,VLOOKUP(F27,'Course List (program)'!$G$2:$L$100,6,FALSE))</f>
        <v>0</v>
      </c>
      <c r="Q27" s="308">
        <f>IF(G27=0,0,VLOOKUP(G27,'Course List (program)'!$G$2:$L$100,6,FALSE))</f>
        <v>0</v>
      </c>
      <c r="R27" s="309">
        <f>IF(C27=0,0,VLOOKUP(C27,'Course List (program)'!$G$2:$L$100,4,FALSE))</f>
        <v>0</v>
      </c>
      <c r="S27" s="310">
        <f>IF(D27=0,0,VLOOKUP(D27,'Course List (program)'!$G$2:$L$100,4,FALSE))</f>
        <v>0</v>
      </c>
      <c r="T27" s="310">
        <f>IF(E27=0,0,VLOOKUP(E27,'Course List (program)'!$G$2:$L$100,4,FALSE))</f>
        <v>0</v>
      </c>
      <c r="U27" s="310">
        <f>IF(F27=0,0,VLOOKUP(F27,'Course List (program)'!$G$2:$L$100,4,FALSE))</f>
        <v>0</v>
      </c>
      <c r="V27" s="311">
        <f>IF(G27=0,0,VLOOKUP(G27,'Course List (program)'!$G$2:$L$100,4,FALSE))</f>
        <v>0</v>
      </c>
      <c r="W27" s="498">
        <f>IF(C27=0,0,VLOOKUP(C27,'Course List (program)'!$G$2:$L$100,5,FALSE))</f>
        <v>0</v>
      </c>
      <c r="X27" s="499">
        <f>IF(D27=0,0,VLOOKUP(D27,'Course List (program)'!$G$2:$L$100,5,FALSE))</f>
        <v>0</v>
      </c>
      <c r="Y27" s="499">
        <f>IF(E27=0,0,VLOOKUP(E27,'Course List (program)'!$G$2:$L$100,5,FALSE))</f>
        <v>0</v>
      </c>
      <c r="Z27" s="499">
        <f>IF(F27=0,0,VLOOKUP(F27,'Course List (program)'!$G$2:$L$100,5,FALSE))</f>
        <v>0</v>
      </c>
      <c r="AA27" s="500">
        <f>IF(G27=0,0,VLOOKUP(G27,'Course List (program)'!$G$2:$L$100,5,FALSE))</f>
        <v>0</v>
      </c>
      <c r="AB27" s="299">
        <v>0.54166666666666663</v>
      </c>
    </row>
    <row r="28" spans="1:28" s="300" customFormat="1" ht="15" customHeight="1" x14ac:dyDescent="0.2">
      <c r="A28" s="1090"/>
      <c r="B28" s="1091"/>
      <c r="C28" s="301">
        <f>Section3Draft!$E$15</f>
        <v>0</v>
      </c>
      <c r="D28" s="302">
        <f>Section3Draft!$F$15</f>
        <v>0</v>
      </c>
      <c r="E28" s="302">
        <f>Section3Draft!$G$15</f>
        <v>0</v>
      </c>
      <c r="F28" s="302">
        <f>Section3Draft!$H$15</f>
        <v>0</v>
      </c>
      <c r="G28" s="483">
        <f>Section3Draft!$I$15</f>
        <v>0</v>
      </c>
      <c r="H28" s="303">
        <f>IF(C28=0,0,VLOOKUP(C28,'Course List (program)'!$G$2:$L$100,3,FALSE))</f>
        <v>0</v>
      </c>
      <c r="I28" s="304">
        <f>IF(D28=0,0,VLOOKUP(D28,'Course List (program)'!$G$2:$L$100,3,FALSE))</f>
        <v>0</v>
      </c>
      <c r="J28" s="304">
        <f>IF(E28=0,0,VLOOKUP(E28,'Course List (program)'!$G$2:$L$100,3,FALSE))</f>
        <v>0</v>
      </c>
      <c r="K28" s="304">
        <f>IF(F28=0,0,VLOOKUP(F28,'Course List (program)'!$G$2:$L$100,3,FALSE))</f>
        <v>0</v>
      </c>
      <c r="L28" s="305">
        <f>IF(G28=0,0,VLOOKUP(G28,'Course List (program)'!$G$2:$L$100,3,FALSE))</f>
        <v>0</v>
      </c>
      <c r="M28" s="306">
        <f>IF(C28=0,0,VLOOKUP(C28,'Course List (program)'!$G$2:$L$100,6,FALSE))</f>
        <v>0</v>
      </c>
      <c r="N28" s="307">
        <f>IF(D28=0,0,VLOOKUP(D28,'Course List (program)'!$G$2:$L$100,6,FALSE))</f>
        <v>0</v>
      </c>
      <c r="O28" s="307">
        <f>IF(E28=0,0,VLOOKUP(E28,'Course List (program)'!$G$2:$L$100,6,FALSE))</f>
        <v>0</v>
      </c>
      <c r="P28" s="307">
        <f>IF(F28=0,0,VLOOKUP(F28,'Course List (program)'!$G$2:$L$100,6,FALSE))</f>
        <v>0</v>
      </c>
      <c r="Q28" s="308">
        <f>IF(G28=0,0,VLOOKUP(G28,'Course List (program)'!$G$2:$L$100,6,FALSE))</f>
        <v>0</v>
      </c>
      <c r="R28" s="309">
        <f>IF(C28=0,0,VLOOKUP(C28,'Course List (program)'!$G$2:$L$100,4,FALSE))</f>
        <v>0</v>
      </c>
      <c r="S28" s="310">
        <f>IF(D28=0,0,VLOOKUP(D28,'Course List (program)'!$G$2:$L$100,4,FALSE))</f>
        <v>0</v>
      </c>
      <c r="T28" s="310">
        <f>IF(E28=0,0,VLOOKUP(E28,'Course List (program)'!$G$2:$L$100,4,FALSE))</f>
        <v>0</v>
      </c>
      <c r="U28" s="310">
        <f>IF(F28=0,0,VLOOKUP(F28,'Course List (program)'!$G$2:$L$100,4,FALSE))</f>
        <v>0</v>
      </c>
      <c r="V28" s="311">
        <f>IF(G28=0,0,VLOOKUP(G28,'Course List (program)'!$G$2:$L$100,4,FALSE))</f>
        <v>0</v>
      </c>
      <c r="W28" s="498">
        <f>IF(C28=0,0,VLOOKUP(C28,'Course List (program)'!$G$2:$L$100,5,FALSE))</f>
        <v>0</v>
      </c>
      <c r="X28" s="499">
        <f>IF(D28=0,0,VLOOKUP(D28,'Course List (program)'!$G$2:$L$100,5,FALSE))</f>
        <v>0</v>
      </c>
      <c r="Y28" s="499">
        <f>IF(E28=0,0,VLOOKUP(E28,'Course List (program)'!$G$2:$L$100,5,FALSE))</f>
        <v>0</v>
      </c>
      <c r="Z28" s="499">
        <f>IF(F28=0,0,VLOOKUP(F28,'Course List (program)'!$G$2:$L$100,5,FALSE))</f>
        <v>0</v>
      </c>
      <c r="AA28" s="500">
        <f>IF(G28=0,0,VLOOKUP(G28,'Course List (program)'!$G$2:$L$100,5,FALSE))</f>
        <v>0</v>
      </c>
      <c r="AB28" s="299">
        <v>0.58333333333333337</v>
      </c>
    </row>
    <row r="29" spans="1:28" s="300" customFormat="1" ht="15" customHeight="1" x14ac:dyDescent="0.2">
      <c r="A29" s="1090"/>
      <c r="B29" s="1091"/>
      <c r="C29" s="301">
        <f>Section3Draft!$E$17</f>
        <v>0</v>
      </c>
      <c r="D29" s="302">
        <f>Section3Draft!$F$17</f>
        <v>0</v>
      </c>
      <c r="E29" s="302">
        <f>Section3Draft!$G$17</f>
        <v>0</v>
      </c>
      <c r="F29" s="302">
        <f>Section3Draft!$H$17</f>
        <v>0</v>
      </c>
      <c r="G29" s="483">
        <f>Section3Draft!$I$17</f>
        <v>0</v>
      </c>
      <c r="H29" s="303">
        <f>IF(C29=0,0,VLOOKUP(C29,'Course List (program)'!$G$2:$L$100,3,FALSE))</f>
        <v>0</v>
      </c>
      <c r="I29" s="304">
        <f>IF(D29=0,0,VLOOKUP(D29,'Course List (program)'!$G$2:$L$100,3,FALSE))</f>
        <v>0</v>
      </c>
      <c r="J29" s="304">
        <f>IF(E29=0,0,VLOOKUP(E29,'Course List (program)'!$G$2:$L$100,3,FALSE))</f>
        <v>0</v>
      </c>
      <c r="K29" s="304">
        <f>IF(F29=0,0,VLOOKUP(F29,'Course List (program)'!$G$2:$L$100,3,FALSE))</f>
        <v>0</v>
      </c>
      <c r="L29" s="305">
        <f>IF(G29=0,0,VLOOKUP(G29,'Course List (program)'!$G$2:$L$100,3,FALSE))</f>
        <v>0</v>
      </c>
      <c r="M29" s="306">
        <f>IF(C29=0,0,VLOOKUP(C29,'Course List (program)'!$G$2:$L$100,6,FALSE))</f>
        <v>0</v>
      </c>
      <c r="N29" s="307">
        <f>IF(D29=0,0,VLOOKUP(D29,'Course List (program)'!$G$2:$L$100,6,FALSE))</f>
        <v>0</v>
      </c>
      <c r="O29" s="307">
        <f>IF(E29=0,0,VLOOKUP(E29,'Course List (program)'!$G$2:$L$100,6,FALSE))</f>
        <v>0</v>
      </c>
      <c r="P29" s="307">
        <f>IF(F29=0,0,VLOOKUP(F29,'Course List (program)'!$G$2:$L$100,6,FALSE))</f>
        <v>0</v>
      </c>
      <c r="Q29" s="308">
        <f>IF(G29=0,0,VLOOKUP(G29,'Course List (program)'!$G$2:$L$100,6,FALSE))</f>
        <v>0</v>
      </c>
      <c r="R29" s="309">
        <f>IF(C29=0,0,VLOOKUP(C29,'Course List (program)'!$G$2:$L$100,4,FALSE))</f>
        <v>0</v>
      </c>
      <c r="S29" s="310">
        <f>IF(D29=0,0,VLOOKUP(D29,'Course List (program)'!$G$2:$L$100,4,FALSE))</f>
        <v>0</v>
      </c>
      <c r="T29" s="310">
        <f>IF(E29=0,0,VLOOKUP(E29,'Course List (program)'!$G$2:$L$100,4,FALSE))</f>
        <v>0</v>
      </c>
      <c r="U29" s="310">
        <f>IF(F29=0,0,VLOOKUP(F29,'Course List (program)'!$G$2:$L$100,4,FALSE))</f>
        <v>0</v>
      </c>
      <c r="V29" s="311">
        <f>IF(G29=0,0,VLOOKUP(G29,'Course List (program)'!$G$2:$L$100,4,FALSE))</f>
        <v>0</v>
      </c>
      <c r="W29" s="498">
        <f>IF(C29=0,0,VLOOKUP(C29,'Course List (program)'!$G$2:$L$100,5,FALSE))</f>
        <v>0</v>
      </c>
      <c r="X29" s="499">
        <f>IF(D29=0,0,VLOOKUP(D29,'Course List (program)'!$G$2:$L$100,5,FALSE))</f>
        <v>0</v>
      </c>
      <c r="Y29" s="499">
        <f>IF(E29=0,0,VLOOKUP(E29,'Course List (program)'!$G$2:$L$100,5,FALSE))</f>
        <v>0</v>
      </c>
      <c r="Z29" s="499">
        <f>IF(F29=0,0,VLOOKUP(F29,'Course List (program)'!$G$2:$L$100,5,FALSE))</f>
        <v>0</v>
      </c>
      <c r="AA29" s="500">
        <f>IF(G29=0,0,VLOOKUP(G29,'Course List (program)'!$G$2:$L$100,5,FALSE))</f>
        <v>0</v>
      </c>
      <c r="AB29" s="299">
        <v>0.625</v>
      </c>
    </row>
    <row r="30" spans="1:28" s="300" customFormat="1" ht="15" customHeight="1" x14ac:dyDescent="0.2">
      <c r="A30" s="1090"/>
      <c r="B30" s="1091"/>
      <c r="C30" s="301">
        <f>Section3Draft!$E$19</f>
        <v>0</v>
      </c>
      <c r="D30" s="302">
        <f>Section3Draft!$F$19</f>
        <v>0</v>
      </c>
      <c r="E30" s="302">
        <f>Section3Draft!$G$19</f>
        <v>0</v>
      </c>
      <c r="F30" s="302">
        <f>Section3Draft!$H$19</f>
        <v>0</v>
      </c>
      <c r="G30" s="483">
        <f>Section3Draft!$I$19</f>
        <v>0</v>
      </c>
      <c r="H30" s="303">
        <f>IF(C30=0,0,VLOOKUP(C30,'Course List (program)'!$G$2:$L$100,3,FALSE))</f>
        <v>0</v>
      </c>
      <c r="I30" s="304">
        <f>IF(D30=0,0,VLOOKUP(D30,'Course List (program)'!$G$2:$L$100,3,FALSE))</f>
        <v>0</v>
      </c>
      <c r="J30" s="304">
        <f>IF(E30=0,0,VLOOKUP(E30,'Course List (program)'!$G$2:$L$100,3,FALSE))</f>
        <v>0</v>
      </c>
      <c r="K30" s="304">
        <f>IF(F30=0,0,VLOOKUP(F30,'Course List (program)'!$G$2:$L$100,3,FALSE))</f>
        <v>0</v>
      </c>
      <c r="L30" s="305">
        <f>IF(G30=0,0,VLOOKUP(G30,'Course List (program)'!$G$2:$L$100,3,FALSE))</f>
        <v>0</v>
      </c>
      <c r="M30" s="306">
        <f>IF(C30=0,0,VLOOKUP(C30,'Course List (program)'!$G$2:$L$100,6,FALSE))</f>
        <v>0</v>
      </c>
      <c r="N30" s="307">
        <f>IF(D30=0,0,VLOOKUP(D30,'Course List (program)'!$G$2:$L$100,6,FALSE))</f>
        <v>0</v>
      </c>
      <c r="O30" s="307">
        <f>IF(E30=0,0,VLOOKUP(E30,'Course List (program)'!$G$2:$L$100,6,FALSE))</f>
        <v>0</v>
      </c>
      <c r="P30" s="307">
        <f>IF(F30=0,0,VLOOKUP(F30,'Course List (program)'!$G$2:$L$100,6,FALSE))</f>
        <v>0</v>
      </c>
      <c r="Q30" s="308">
        <f>IF(G30=0,0,VLOOKUP(G30,'Course List (program)'!$G$2:$L$100,6,FALSE))</f>
        <v>0</v>
      </c>
      <c r="R30" s="309">
        <f>IF(C30=0,0,VLOOKUP(C30,'Course List (program)'!$G$2:$L$100,4,FALSE))</f>
        <v>0</v>
      </c>
      <c r="S30" s="310">
        <f>IF(D30=0,0,VLOOKUP(D30,'Course List (program)'!$G$2:$L$100,4,FALSE))</f>
        <v>0</v>
      </c>
      <c r="T30" s="310">
        <f>IF(E30=0,0,VLOOKUP(E30,'Course List (program)'!$G$2:$L$100,4,FALSE))</f>
        <v>0</v>
      </c>
      <c r="U30" s="310">
        <f>IF(F30=0,0,VLOOKUP(F30,'Course List (program)'!$G$2:$L$100,4,FALSE))</f>
        <v>0</v>
      </c>
      <c r="V30" s="311">
        <f>IF(G30=0,0,VLOOKUP(G30,'Course List (program)'!$G$2:$L$100,4,FALSE))</f>
        <v>0</v>
      </c>
      <c r="W30" s="498">
        <f>IF(C30=0,0,VLOOKUP(C30,'Course List (program)'!$G$2:$L$100,5,FALSE))</f>
        <v>0</v>
      </c>
      <c r="X30" s="499">
        <f>IF(D30=0,0,VLOOKUP(D30,'Course List (program)'!$G$2:$L$100,5,FALSE))</f>
        <v>0</v>
      </c>
      <c r="Y30" s="499">
        <f>IF(E30=0,0,VLOOKUP(E30,'Course List (program)'!$G$2:$L$100,5,FALSE))</f>
        <v>0</v>
      </c>
      <c r="Z30" s="499">
        <f>IF(F30=0,0,VLOOKUP(F30,'Course List (program)'!$G$2:$L$100,5,FALSE))</f>
        <v>0</v>
      </c>
      <c r="AA30" s="500">
        <f>IF(G30=0,0,VLOOKUP(G30,'Course List (program)'!$G$2:$L$100,5,FALSE))</f>
        <v>0</v>
      </c>
      <c r="AB30" s="299">
        <v>0.66666666666666663</v>
      </c>
    </row>
    <row r="31" spans="1:28" s="300" customFormat="1" ht="15" customHeight="1" x14ac:dyDescent="0.2">
      <c r="A31" s="1090"/>
      <c r="B31" s="1091"/>
      <c r="C31" s="301">
        <f>Section3Draft!$E$21</f>
        <v>0</v>
      </c>
      <c r="D31" s="302">
        <f>Section3Draft!$F$21</f>
        <v>0</v>
      </c>
      <c r="E31" s="302">
        <f>Section3Draft!$G$21</f>
        <v>0</v>
      </c>
      <c r="F31" s="302">
        <f>Section3Draft!$H$21</f>
        <v>0</v>
      </c>
      <c r="G31" s="483">
        <f>Section3Draft!$I$21</f>
        <v>0</v>
      </c>
      <c r="H31" s="303">
        <f>IF(C31=0,0,VLOOKUP(C31,'Course List (program)'!$G$2:$L$100,3,FALSE))</f>
        <v>0</v>
      </c>
      <c r="I31" s="304">
        <f>IF(D31=0,0,VLOOKUP(D31,'Course List (program)'!$G$2:$L$100,3,FALSE))</f>
        <v>0</v>
      </c>
      <c r="J31" s="304">
        <f>IF(E31=0,0,VLOOKUP(E31,'Course List (program)'!$G$2:$L$100,3,FALSE))</f>
        <v>0</v>
      </c>
      <c r="K31" s="304">
        <f>IF(F31=0,0,VLOOKUP(F31,'Course List (program)'!$G$2:$L$100,3,FALSE))</f>
        <v>0</v>
      </c>
      <c r="L31" s="305">
        <f>IF(G31=0,0,VLOOKUP(G31,'Course List (program)'!$G$2:$L$100,3,FALSE))</f>
        <v>0</v>
      </c>
      <c r="M31" s="306">
        <f>IF(C31=0,0,VLOOKUP(C31,'Course List (program)'!$G$2:$L$100,6,FALSE))</f>
        <v>0</v>
      </c>
      <c r="N31" s="307">
        <f>IF(D31=0,0,VLOOKUP(D31,'Course List (program)'!$G$2:$L$100,6,FALSE))</f>
        <v>0</v>
      </c>
      <c r="O31" s="307">
        <f>IF(E31=0,0,VLOOKUP(E31,'Course List (program)'!$G$2:$L$100,6,FALSE))</f>
        <v>0</v>
      </c>
      <c r="P31" s="307">
        <f>IF(F31=0,0,VLOOKUP(F31,'Course List (program)'!$G$2:$L$100,6,FALSE))</f>
        <v>0</v>
      </c>
      <c r="Q31" s="308">
        <f>IF(G31=0,0,VLOOKUP(G31,'Course List (program)'!$G$2:$L$100,6,FALSE))</f>
        <v>0</v>
      </c>
      <c r="R31" s="309">
        <f>IF(C31=0,0,VLOOKUP(C31,'Course List (program)'!$G$2:$L$100,4,FALSE))</f>
        <v>0</v>
      </c>
      <c r="S31" s="310">
        <f>IF(D31=0,0,VLOOKUP(D31,'Course List (program)'!$G$2:$L$100,4,FALSE))</f>
        <v>0</v>
      </c>
      <c r="T31" s="310">
        <f>IF(E31=0,0,VLOOKUP(E31,'Course List (program)'!$G$2:$L$100,4,FALSE))</f>
        <v>0</v>
      </c>
      <c r="U31" s="310">
        <f>IF(F31=0,0,VLOOKUP(F31,'Course List (program)'!$G$2:$L$100,4,FALSE))</f>
        <v>0</v>
      </c>
      <c r="V31" s="311">
        <f>IF(G31=0,0,VLOOKUP(G31,'Course List (program)'!$G$2:$L$100,4,FALSE))</f>
        <v>0</v>
      </c>
      <c r="W31" s="498">
        <f>IF(C31=0,0,VLOOKUP(C31,'Course List (program)'!$G$2:$L$100,5,FALSE))</f>
        <v>0</v>
      </c>
      <c r="X31" s="499">
        <f>IF(D31=0,0,VLOOKUP(D31,'Course List (program)'!$G$2:$L$100,5,FALSE))</f>
        <v>0</v>
      </c>
      <c r="Y31" s="499">
        <f>IF(E31=0,0,VLOOKUP(E31,'Course List (program)'!$G$2:$L$100,5,FALSE))</f>
        <v>0</v>
      </c>
      <c r="Z31" s="499">
        <f>IF(F31=0,0,VLOOKUP(F31,'Course List (program)'!$G$2:$L$100,5,FALSE))</f>
        <v>0</v>
      </c>
      <c r="AA31" s="500">
        <f>IF(G31=0,0,VLOOKUP(G31,'Course List (program)'!$G$2:$L$100,5,FALSE))</f>
        <v>0</v>
      </c>
      <c r="AB31" s="299">
        <v>0.70833333333333337</v>
      </c>
    </row>
    <row r="32" spans="1:28" s="300" customFormat="1" ht="15" customHeight="1" thickBot="1" x14ac:dyDescent="0.25">
      <c r="A32" s="1092"/>
      <c r="B32" s="1093"/>
      <c r="C32" s="312">
        <f>Section3Draft!$E$23</f>
        <v>0</v>
      </c>
      <c r="D32" s="313">
        <f>Section3Draft!$F$23</f>
        <v>0</v>
      </c>
      <c r="E32" s="313">
        <f>Section3Draft!$G$23</f>
        <v>0</v>
      </c>
      <c r="F32" s="313">
        <f>Section3Draft!$H$23</f>
        <v>0</v>
      </c>
      <c r="G32" s="484">
        <f>Section3Draft!$I$23</f>
        <v>0</v>
      </c>
      <c r="H32" s="314">
        <f>IF(C32=0,0,VLOOKUP(C32,'Course List (program)'!$G$2:$L$100,3,FALSE))</f>
        <v>0</v>
      </c>
      <c r="I32" s="315">
        <f>IF(D32=0,0,VLOOKUP(D32,'Course List (program)'!$G$2:$L$100,3,FALSE))</f>
        <v>0</v>
      </c>
      <c r="J32" s="315">
        <f>IF(E32=0,0,VLOOKUP(E32,'Course List (program)'!$G$2:$L$100,3,FALSE))</f>
        <v>0</v>
      </c>
      <c r="K32" s="315">
        <f>IF(F32=0,0,VLOOKUP(F32,'Course List (program)'!$G$2:$L$100,3,FALSE))</f>
        <v>0</v>
      </c>
      <c r="L32" s="316">
        <f>IF(G32=0,0,VLOOKUP(G32,'Course List (program)'!$G$2:$L$100,3,FALSE))</f>
        <v>0</v>
      </c>
      <c r="M32" s="317">
        <f>IF(C32=0,0,VLOOKUP(C32,'Course List (program)'!$G$2:$L$100,6,FALSE))</f>
        <v>0</v>
      </c>
      <c r="N32" s="318">
        <f>IF(D32=0,0,VLOOKUP(D32,'Course List (program)'!$G$2:$L$100,6,FALSE))</f>
        <v>0</v>
      </c>
      <c r="O32" s="318">
        <f>IF(E32=0,0,VLOOKUP(E32,'Course List (program)'!$G$2:$L$100,6,FALSE))</f>
        <v>0</v>
      </c>
      <c r="P32" s="318">
        <f>IF(F32=0,0,VLOOKUP(F32,'Course List (program)'!$G$2:$L$100,6,FALSE))</f>
        <v>0</v>
      </c>
      <c r="Q32" s="319">
        <f>IF(G32=0,0,VLOOKUP(G32,'Course List (program)'!$G$2:$L$100,6,FALSE))</f>
        <v>0</v>
      </c>
      <c r="R32" s="320">
        <f>IF(C32=0,0,VLOOKUP(C32,'Course List (program)'!$G$2:$L$100,4,FALSE))</f>
        <v>0</v>
      </c>
      <c r="S32" s="321">
        <f>IF(D32=0,0,VLOOKUP(D32,'Course List (program)'!$G$2:$L$100,4,FALSE))</f>
        <v>0</v>
      </c>
      <c r="T32" s="321">
        <f>IF(E32=0,0,VLOOKUP(E32,'Course List (program)'!$G$2:$L$100,4,FALSE))</f>
        <v>0</v>
      </c>
      <c r="U32" s="321">
        <f>IF(F32=0,0,VLOOKUP(F32,'Course List (program)'!$G$2:$L$100,4,FALSE))</f>
        <v>0</v>
      </c>
      <c r="V32" s="322">
        <f>IF(G32=0,0,VLOOKUP(G32,'Course List (program)'!$G$2:$L$100,4,FALSE))</f>
        <v>0</v>
      </c>
      <c r="W32" s="501">
        <f>IF(C32=0,0,VLOOKUP(C32,'Course List (program)'!$G$2:$L$100,5,FALSE))</f>
        <v>0</v>
      </c>
      <c r="X32" s="502">
        <f>IF(D32=0,0,VLOOKUP(D32,'Course List (program)'!$G$2:$L$100,5,FALSE))</f>
        <v>0</v>
      </c>
      <c r="Y32" s="502">
        <f>IF(E32=0,0,VLOOKUP(E32,'Course List (program)'!$G$2:$L$100,5,FALSE))</f>
        <v>0</v>
      </c>
      <c r="Z32" s="502">
        <f>IF(F32=0,0,VLOOKUP(F32,'Course List (program)'!$G$2:$L$100,5,FALSE))</f>
        <v>0</v>
      </c>
      <c r="AA32" s="503">
        <f>IF(G32=0,0,VLOOKUP(G32,'Course List (program)'!$G$2:$L$100,5,FALSE))</f>
        <v>0</v>
      </c>
      <c r="AB32" s="299">
        <v>0.75</v>
      </c>
    </row>
    <row r="33" spans="1:28" s="300" customFormat="1" ht="15" customHeight="1" x14ac:dyDescent="0.2">
      <c r="A33" s="1088">
        <v>4</v>
      </c>
      <c r="B33" s="1089"/>
      <c r="C33" s="288">
        <f>Section4Draft!$E$5</f>
        <v>0</v>
      </c>
      <c r="D33" s="289">
        <f>Section4Draft!$F$5</f>
        <v>0</v>
      </c>
      <c r="E33" s="289">
        <f>Section4Draft!$G$5</f>
        <v>0</v>
      </c>
      <c r="F33" s="289">
        <f>Section4Draft!$H$5</f>
        <v>0</v>
      </c>
      <c r="G33" s="482">
        <f>Section4Draft!$I$5</f>
        <v>0</v>
      </c>
      <c r="H33" s="290">
        <f>IF(C33=0,0,VLOOKUP(C33,'Course List (program)'!$G$2:$L$100,3,FALSE))</f>
        <v>0</v>
      </c>
      <c r="I33" s="291">
        <f>IF(D33=0,0,VLOOKUP(D33,'Course List (program)'!$G$2:$L$100,3,FALSE))</f>
        <v>0</v>
      </c>
      <c r="J33" s="291">
        <f>IF(E33=0,0,VLOOKUP(E33,'Course List (program)'!$G$2:$L$100,3,FALSE))</f>
        <v>0</v>
      </c>
      <c r="K33" s="291">
        <f>IF(F33=0,0,VLOOKUP(F33,'Course List (program)'!$G$2:$L$100,3,FALSE))</f>
        <v>0</v>
      </c>
      <c r="L33" s="292">
        <f>IF(G33=0,0,VLOOKUP(G33,'Course List (program)'!$G$2:$L$100,3,FALSE))</f>
        <v>0</v>
      </c>
      <c r="M33" s="293">
        <f>IF(C33=0,0,VLOOKUP(C33,'Course List (program)'!$G$2:$L$100,6,FALSE))</f>
        <v>0</v>
      </c>
      <c r="N33" s="294">
        <f>IF(D33=0,0,VLOOKUP(D33,'Course List (program)'!$G$2:$L$100,6,FALSE))</f>
        <v>0</v>
      </c>
      <c r="O33" s="294">
        <f>IF(E33=0,0,VLOOKUP(E33,'Course List (program)'!$G$2:$L$100,6,FALSE))</f>
        <v>0</v>
      </c>
      <c r="P33" s="294">
        <f>IF(F33=0,0,VLOOKUP(F33,'Course List (program)'!$G$2:$L$100,6,FALSE))</f>
        <v>0</v>
      </c>
      <c r="Q33" s="295">
        <f>IF(G33=0,0,VLOOKUP(G33,'Course List (program)'!$G$2:$L$100,6,FALSE))</f>
        <v>0</v>
      </c>
      <c r="R33" s="296">
        <f>IF(C33=0,0,VLOOKUP(C33,'Course List (program)'!$G$2:$L$100,4,FALSE))</f>
        <v>0</v>
      </c>
      <c r="S33" s="297">
        <f>IF(D33=0,0,VLOOKUP(D33,'Course List (program)'!$G$2:$L$100,4,FALSE))</f>
        <v>0</v>
      </c>
      <c r="T33" s="297">
        <f>IF(E33=0,0,VLOOKUP(E33,'Course List (program)'!$G$2:$L$100,4,FALSE))</f>
        <v>0</v>
      </c>
      <c r="U33" s="297">
        <f>IF(F33=0,0,VLOOKUP(F33,'Course List (program)'!$G$2:$L$100,4,FALSE))</f>
        <v>0</v>
      </c>
      <c r="V33" s="298">
        <f>IF(G33=0,0,VLOOKUP(G33,'Course List (program)'!$G$2:$L$100,4,FALSE))</f>
        <v>0</v>
      </c>
      <c r="W33" s="495">
        <f>IF(C33=0,0,VLOOKUP(C33,'Course List (program)'!$G$2:$L$100,5,FALSE))</f>
        <v>0</v>
      </c>
      <c r="X33" s="496">
        <f>IF(D33=0,0,VLOOKUP(D33,'Course List (program)'!$G$2:$L$100,5,FALSE))</f>
        <v>0</v>
      </c>
      <c r="Y33" s="496">
        <f>IF(E33=0,0,VLOOKUP(E33,'Course List (program)'!$G$2:$L$100,5,FALSE))</f>
        <v>0</v>
      </c>
      <c r="Z33" s="496">
        <f>IF(F33=0,0,VLOOKUP(F33,'Course List (program)'!$G$2:$L$100,5,FALSE))</f>
        <v>0</v>
      </c>
      <c r="AA33" s="497">
        <f>IF(G33=0,0,VLOOKUP(G33,'Course List (program)'!$G$2:$L$100,5,FALSE))</f>
        <v>0</v>
      </c>
      <c r="AB33" s="323">
        <v>0.375</v>
      </c>
    </row>
    <row r="34" spans="1:28" s="300" customFormat="1" ht="15" customHeight="1" x14ac:dyDescent="0.2">
      <c r="A34" s="1090"/>
      <c r="B34" s="1091"/>
      <c r="C34" s="301">
        <f>Section4Draft!$E$7</f>
        <v>0</v>
      </c>
      <c r="D34" s="302">
        <f>Section4Draft!$F$7</f>
        <v>0</v>
      </c>
      <c r="E34" s="302">
        <f>Section4Draft!$G$7</f>
        <v>0</v>
      </c>
      <c r="F34" s="302">
        <f>Section4Draft!$H$7</f>
        <v>0</v>
      </c>
      <c r="G34" s="483">
        <f>Section4Draft!$I$7</f>
        <v>0</v>
      </c>
      <c r="H34" s="303">
        <f>IF(C34=0,0,VLOOKUP(C34,'Course List (program)'!$G$2:$L$100,3,FALSE))</f>
        <v>0</v>
      </c>
      <c r="I34" s="304">
        <f>IF(D34=0,0,VLOOKUP(D34,'Course List (program)'!$G$2:$L$100,3,FALSE))</f>
        <v>0</v>
      </c>
      <c r="J34" s="304">
        <f>IF(E34=0,0,VLOOKUP(E34,'Course List (program)'!$G$2:$L$100,3,FALSE))</f>
        <v>0</v>
      </c>
      <c r="K34" s="304">
        <f>IF(F34=0,0,VLOOKUP(F34,'Course List (program)'!$G$2:$L$100,3,FALSE))</f>
        <v>0</v>
      </c>
      <c r="L34" s="305">
        <f>IF(G34=0,0,VLOOKUP(G34,'Course List (program)'!$G$2:$L$100,3,FALSE))</f>
        <v>0</v>
      </c>
      <c r="M34" s="306">
        <f>IF(C34=0,0,VLOOKUP(C34,'Course List (program)'!$G$2:$L$100,6,FALSE))</f>
        <v>0</v>
      </c>
      <c r="N34" s="307">
        <f>IF(D34=0,0,VLOOKUP(D34,'Course List (program)'!$G$2:$L$100,6,FALSE))</f>
        <v>0</v>
      </c>
      <c r="O34" s="307">
        <f>IF(E34=0,0,VLOOKUP(E34,'Course List (program)'!$G$2:$L$100,6,FALSE))</f>
        <v>0</v>
      </c>
      <c r="P34" s="307">
        <f>IF(F34=0,0,VLOOKUP(F34,'Course List (program)'!$G$2:$L$100,6,FALSE))</f>
        <v>0</v>
      </c>
      <c r="Q34" s="308">
        <f>IF(G34=0,0,VLOOKUP(G34,'Course List (program)'!$G$2:$L$100,6,FALSE))</f>
        <v>0</v>
      </c>
      <c r="R34" s="309">
        <f>IF(C34=0,0,VLOOKUP(C34,'Course List (program)'!$G$2:$L$100,4,FALSE))</f>
        <v>0</v>
      </c>
      <c r="S34" s="310">
        <f>IF(D34=0,0,VLOOKUP(D34,'Course List (program)'!$G$2:$L$100,4,FALSE))</f>
        <v>0</v>
      </c>
      <c r="T34" s="310">
        <f>IF(E34=0,0,VLOOKUP(E34,'Course List (program)'!$G$2:$L$100,4,FALSE))</f>
        <v>0</v>
      </c>
      <c r="U34" s="310">
        <f>IF(F34=0,0,VLOOKUP(F34,'Course List (program)'!$G$2:$L$100,4,FALSE))</f>
        <v>0</v>
      </c>
      <c r="V34" s="311">
        <f>IF(G34=0,0,VLOOKUP(G34,'Course List (program)'!$G$2:$L$100,4,FALSE))</f>
        <v>0</v>
      </c>
      <c r="W34" s="498">
        <f>IF(C34=0,0,VLOOKUP(C34,'Course List (program)'!$G$2:$L$100,5,FALSE))</f>
        <v>0</v>
      </c>
      <c r="X34" s="499">
        <f>IF(D34=0,0,VLOOKUP(D34,'Course List (program)'!$G$2:$L$100,5,FALSE))</f>
        <v>0</v>
      </c>
      <c r="Y34" s="499">
        <f>IF(E34=0,0,VLOOKUP(E34,'Course List (program)'!$G$2:$L$100,5,FALSE))</f>
        <v>0</v>
      </c>
      <c r="Z34" s="499">
        <f>IF(F34=0,0,VLOOKUP(F34,'Course List (program)'!$G$2:$L$100,5,FALSE))</f>
        <v>0</v>
      </c>
      <c r="AA34" s="500">
        <f>IF(G34=0,0,VLOOKUP(G34,'Course List (program)'!$G$2:$L$100,5,FALSE))</f>
        <v>0</v>
      </c>
      <c r="AB34" s="323">
        <v>0.41666666666666669</v>
      </c>
    </row>
    <row r="35" spans="1:28" s="300" customFormat="1" ht="15" customHeight="1" x14ac:dyDescent="0.2">
      <c r="A35" s="1090"/>
      <c r="B35" s="1091"/>
      <c r="C35" s="301">
        <f>Section4Draft!$E$9</f>
        <v>0</v>
      </c>
      <c r="D35" s="302">
        <f>Section4Draft!$F$9</f>
        <v>0</v>
      </c>
      <c r="E35" s="302">
        <f>Section4Draft!$G$9</f>
        <v>0</v>
      </c>
      <c r="F35" s="302">
        <f>Section4Draft!$H$9</f>
        <v>0</v>
      </c>
      <c r="G35" s="483">
        <f>Section4Draft!$I$9</f>
        <v>0</v>
      </c>
      <c r="H35" s="303">
        <f>IF(C35=0,0,VLOOKUP(C35,'Course List (program)'!$G$2:$L$100,3,FALSE))</f>
        <v>0</v>
      </c>
      <c r="I35" s="304">
        <f>IF(D35=0,0,VLOOKUP(D35,'Course List (program)'!$G$2:$L$100,3,FALSE))</f>
        <v>0</v>
      </c>
      <c r="J35" s="304">
        <f>IF(E35=0,0,VLOOKUP(E35,'Course List (program)'!$G$2:$L$100,3,FALSE))</f>
        <v>0</v>
      </c>
      <c r="K35" s="304">
        <f>IF(F35=0,0,VLOOKUP(F35,'Course List (program)'!$G$2:$L$100,3,FALSE))</f>
        <v>0</v>
      </c>
      <c r="L35" s="305">
        <f>IF(G35=0,0,VLOOKUP(G35,'Course List (program)'!$G$2:$L$100,3,FALSE))</f>
        <v>0</v>
      </c>
      <c r="M35" s="306">
        <f>IF(C35=0,0,VLOOKUP(C35,'Course List (program)'!$G$2:$L$100,6,FALSE))</f>
        <v>0</v>
      </c>
      <c r="N35" s="307">
        <f>IF(D35=0,0,VLOOKUP(D35,'Course List (program)'!$G$2:$L$100,6,FALSE))</f>
        <v>0</v>
      </c>
      <c r="O35" s="307">
        <f>IF(E35=0,0,VLOOKUP(E35,'Course List (program)'!$G$2:$L$100,6,FALSE))</f>
        <v>0</v>
      </c>
      <c r="P35" s="307">
        <f>IF(F35=0,0,VLOOKUP(F35,'Course List (program)'!$G$2:$L$100,6,FALSE))</f>
        <v>0</v>
      </c>
      <c r="Q35" s="308">
        <f>IF(G35=0,0,VLOOKUP(G35,'Course List (program)'!$G$2:$L$100,6,FALSE))</f>
        <v>0</v>
      </c>
      <c r="R35" s="309">
        <f>IF(C35=0,0,VLOOKUP(C35,'Course List (program)'!$G$2:$L$100,4,FALSE))</f>
        <v>0</v>
      </c>
      <c r="S35" s="310">
        <f>IF(D35=0,0,VLOOKUP(D35,'Course List (program)'!$G$2:$L$100,4,FALSE))</f>
        <v>0</v>
      </c>
      <c r="T35" s="310">
        <f>IF(E35=0,0,VLOOKUP(E35,'Course List (program)'!$G$2:$L$100,4,FALSE))</f>
        <v>0</v>
      </c>
      <c r="U35" s="310">
        <f>IF(F35=0,0,VLOOKUP(F35,'Course List (program)'!$G$2:$L$100,4,FALSE))</f>
        <v>0</v>
      </c>
      <c r="V35" s="311">
        <f>IF(G35=0,0,VLOOKUP(G35,'Course List (program)'!$G$2:$L$100,4,FALSE))</f>
        <v>0</v>
      </c>
      <c r="W35" s="498">
        <f>IF(C35=0,0,VLOOKUP(C35,'Course List (program)'!$G$2:$L$100,5,FALSE))</f>
        <v>0</v>
      </c>
      <c r="X35" s="499">
        <f>IF(D35=0,0,VLOOKUP(D35,'Course List (program)'!$G$2:$L$100,5,FALSE))</f>
        <v>0</v>
      </c>
      <c r="Y35" s="499">
        <f>IF(E35=0,0,VLOOKUP(E35,'Course List (program)'!$G$2:$L$100,5,FALSE))</f>
        <v>0</v>
      </c>
      <c r="Z35" s="499">
        <f>IF(F35=0,0,VLOOKUP(F35,'Course List (program)'!$G$2:$L$100,5,FALSE))</f>
        <v>0</v>
      </c>
      <c r="AA35" s="500">
        <f>IF(G35=0,0,VLOOKUP(G35,'Course List (program)'!$G$2:$L$100,5,FALSE))</f>
        <v>0</v>
      </c>
      <c r="AB35" s="323">
        <v>0.45833333333333331</v>
      </c>
    </row>
    <row r="36" spans="1:28" s="300" customFormat="1" ht="15" customHeight="1" x14ac:dyDescent="0.2">
      <c r="A36" s="1090"/>
      <c r="B36" s="1091"/>
      <c r="C36" s="301">
        <f>Section4Draft!$E$11</f>
        <v>0</v>
      </c>
      <c r="D36" s="302">
        <f>Section4Draft!$F$11</f>
        <v>0</v>
      </c>
      <c r="E36" s="302">
        <f>Section4Draft!$G$11</f>
        <v>0</v>
      </c>
      <c r="F36" s="302">
        <f>Section4Draft!$H$11</f>
        <v>0</v>
      </c>
      <c r="G36" s="483">
        <f>Section4Draft!$I$11</f>
        <v>0</v>
      </c>
      <c r="H36" s="303">
        <f>IF(C36=0,0,VLOOKUP(C36,'Course List (program)'!$G$2:$L$100,3,FALSE))</f>
        <v>0</v>
      </c>
      <c r="I36" s="304">
        <f>IF(D36=0,0,VLOOKUP(D36,'Course List (program)'!$G$2:$L$100,3,FALSE))</f>
        <v>0</v>
      </c>
      <c r="J36" s="304">
        <f>IF(E36=0,0,VLOOKUP(E36,'Course List (program)'!$G$2:$L$100,3,FALSE))</f>
        <v>0</v>
      </c>
      <c r="K36" s="304">
        <f>IF(F36=0,0,VLOOKUP(F36,'Course List (program)'!$G$2:$L$100,3,FALSE))</f>
        <v>0</v>
      </c>
      <c r="L36" s="305">
        <f>IF(G36=0,0,VLOOKUP(G36,'Course List (program)'!$G$2:$L$100,3,FALSE))</f>
        <v>0</v>
      </c>
      <c r="M36" s="306">
        <f>IF(C36=0,0,VLOOKUP(C36,'Course List (program)'!$G$2:$L$100,6,FALSE))</f>
        <v>0</v>
      </c>
      <c r="N36" s="307">
        <f>IF(D36=0,0,VLOOKUP(D36,'Course List (program)'!$G$2:$L$100,6,FALSE))</f>
        <v>0</v>
      </c>
      <c r="O36" s="307">
        <f>IF(E36=0,0,VLOOKUP(E36,'Course List (program)'!$G$2:$L$100,6,FALSE))</f>
        <v>0</v>
      </c>
      <c r="P36" s="307">
        <f>IF(F36=0,0,VLOOKUP(F36,'Course List (program)'!$G$2:$L$100,6,FALSE))</f>
        <v>0</v>
      </c>
      <c r="Q36" s="308">
        <f>IF(G36=0,0,VLOOKUP(G36,'Course List (program)'!$G$2:$L$100,6,FALSE))</f>
        <v>0</v>
      </c>
      <c r="R36" s="309">
        <f>IF(C36=0,0,VLOOKUP(C36,'Course List (program)'!$G$2:$L$100,4,FALSE))</f>
        <v>0</v>
      </c>
      <c r="S36" s="310">
        <f>IF(D36=0,0,VLOOKUP(D36,'Course List (program)'!$G$2:$L$100,4,FALSE))</f>
        <v>0</v>
      </c>
      <c r="T36" s="310">
        <f>IF(E36=0,0,VLOOKUP(E36,'Course List (program)'!$G$2:$L$100,4,FALSE))</f>
        <v>0</v>
      </c>
      <c r="U36" s="310">
        <f>IF(F36=0,0,VLOOKUP(F36,'Course List (program)'!$G$2:$L$100,4,FALSE))</f>
        <v>0</v>
      </c>
      <c r="V36" s="311">
        <f>IF(G36=0,0,VLOOKUP(G36,'Course List (program)'!$G$2:$L$100,4,FALSE))</f>
        <v>0</v>
      </c>
      <c r="W36" s="498">
        <f>IF(C36=0,0,VLOOKUP(C36,'Course List (program)'!$G$2:$L$100,5,FALSE))</f>
        <v>0</v>
      </c>
      <c r="X36" s="499">
        <f>IF(D36=0,0,VLOOKUP(D36,'Course List (program)'!$G$2:$L$100,5,FALSE))</f>
        <v>0</v>
      </c>
      <c r="Y36" s="499">
        <f>IF(E36=0,0,VLOOKUP(E36,'Course List (program)'!$G$2:$L$100,5,FALSE))</f>
        <v>0</v>
      </c>
      <c r="Z36" s="499">
        <f>IF(F36=0,0,VLOOKUP(F36,'Course List (program)'!$G$2:$L$100,5,FALSE))</f>
        <v>0</v>
      </c>
      <c r="AA36" s="500">
        <f>IF(G36=0,0,VLOOKUP(G36,'Course List (program)'!$G$2:$L$100,5,FALSE))</f>
        <v>0</v>
      </c>
      <c r="AB36" s="323">
        <v>0.5</v>
      </c>
    </row>
    <row r="37" spans="1:28" s="300" customFormat="1" ht="15" customHeight="1" x14ac:dyDescent="0.2">
      <c r="A37" s="1090"/>
      <c r="B37" s="1091"/>
      <c r="C37" s="301">
        <f>Section4Draft!$E$13</f>
        <v>0</v>
      </c>
      <c r="D37" s="302">
        <f>Section4Draft!$F$13</f>
        <v>0</v>
      </c>
      <c r="E37" s="302">
        <f>Section4Draft!$G$13</f>
        <v>0</v>
      </c>
      <c r="F37" s="302">
        <f>Section4Draft!$H$13</f>
        <v>0</v>
      </c>
      <c r="G37" s="483">
        <f>Section4Draft!$I$13</f>
        <v>0</v>
      </c>
      <c r="H37" s="303">
        <f>IF(C37=0,0,VLOOKUP(C37,'Course List (program)'!$G$2:$L$100,3,FALSE))</f>
        <v>0</v>
      </c>
      <c r="I37" s="304">
        <f>IF(D37=0,0,VLOOKUP(D37,'Course List (program)'!$G$2:$L$100,3,FALSE))</f>
        <v>0</v>
      </c>
      <c r="J37" s="304">
        <f>IF(E37=0,0,VLOOKUP(E37,'Course List (program)'!$G$2:$L$100,3,FALSE))</f>
        <v>0</v>
      </c>
      <c r="K37" s="304">
        <f>IF(F37=0,0,VLOOKUP(F37,'Course List (program)'!$G$2:$L$100,3,FALSE))</f>
        <v>0</v>
      </c>
      <c r="L37" s="305">
        <f>IF(G37=0,0,VLOOKUP(G37,'Course List (program)'!$G$2:$L$100,3,FALSE))</f>
        <v>0</v>
      </c>
      <c r="M37" s="306">
        <f>IF(C37=0,0,VLOOKUP(C37,'Course List (program)'!$G$2:$L$100,6,FALSE))</f>
        <v>0</v>
      </c>
      <c r="N37" s="307">
        <f>IF(D37=0,0,VLOOKUP(D37,'Course List (program)'!$G$2:$L$100,6,FALSE))</f>
        <v>0</v>
      </c>
      <c r="O37" s="307">
        <f>IF(E37=0,0,VLOOKUP(E37,'Course List (program)'!$G$2:$L$100,6,FALSE))</f>
        <v>0</v>
      </c>
      <c r="P37" s="307">
        <f>IF(F37=0,0,VLOOKUP(F37,'Course List (program)'!$G$2:$L$100,6,FALSE))</f>
        <v>0</v>
      </c>
      <c r="Q37" s="308">
        <f>IF(G37=0,0,VLOOKUP(G37,'Course List (program)'!$G$2:$L$100,6,FALSE))</f>
        <v>0</v>
      </c>
      <c r="R37" s="309">
        <f>IF(C37=0,0,VLOOKUP(C37,'Course List (program)'!$G$2:$L$100,4,FALSE))</f>
        <v>0</v>
      </c>
      <c r="S37" s="310">
        <f>IF(D37=0,0,VLOOKUP(D37,'Course List (program)'!$G$2:$L$100,4,FALSE))</f>
        <v>0</v>
      </c>
      <c r="T37" s="310">
        <f>IF(E37=0,0,VLOOKUP(E37,'Course List (program)'!$G$2:$L$100,4,FALSE))</f>
        <v>0</v>
      </c>
      <c r="U37" s="310">
        <f>IF(F37=0,0,VLOOKUP(F37,'Course List (program)'!$G$2:$L$100,4,FALSE))</f>
        <v>0</v>
      </c>
      <c r="V37" s="311">
        <f>IF(G37=0,0,VLOOKUP(G37,'Course List (program)'!$G$2:$L$100,4,FALSE))</f>
        <v>0</v>
      </c>
      <c r="W37" s="498">
        <f>IF(C37=0,0,VLOOKUP(C37,'Course List (program)'!$G$2:$L$100,5,FALSE))</f>
        <v>0</v>
      </c>
      <c r="X37" s="499">
        <f>IF(D37=0,0,VLOOKUP(D37,'Course List (program)'!$G$2:$L$100,5,FALSE))</f>
        <v>0</v>
      </c>
      <c r="Y37" s="499">
        <f>IF(E37=0,0,VLOOKUP(E37,'Course List (program)'!$G$2:$L$100,5,FALSE))</f>
        <v>0</v>
      </c>
      <c r="Z37" s="499">
        <f>IF(F37=0,0,VLOOKUP(F37,'Course List (program)'!$G$2:$L$100,5,FALSE))</f>
        <v>0</v>
      </c>
      <c r="AA37" s="500">
        <f>IF(G37=0,0,VLOOKUP(G37,'Course List (program)'!$G$2:$L$100,5,FALSE))</f>
        <v>0</v>
      </c>
      <c r="AB37" s="323">
        <v>0.54166666666666663</v>
      </c>
    </row>
    <row r="38" spans="1:28" s="300" customFormat="1" ht="15" customHeight="1" x14ac:dyDescent="0.2">
      <c r="A38" s="1090"/>
      <c r="B38" s="1091"/>
      <c r="C38" s="301">
        <f>Section4Draft!$E$15</f>
        <v>0</v>
      </c>
      <c r="D38" s="302">
        <f>Section4Draft!$F$15</f>
        <v>0</v>
      </c>
      <c r="E38" s="302">
        <f>Section4Draft!$G$15</f>
        <v>0</v>
      </c>
      <c r="F38" s="302">
        <f>Section4Draft!$H$15</f>
        <v>0</v>
      </c>
      <c r="G38" s="483">
        <f>Section4Draft!$I$15</f>
        <v>0</v>
      </c>
      <c r="H38" s="303">
        <f>IF(C38=0,0,VLOOKUP(C38,'Course List (program)'!$G$2:$L$100,3,FALSE))</f>
        <v>0</v>
      </c>
      <c r="I38" s="304">
        <f>IF(D38=0,0,VLOOKUP(D38,'Course List (program)'!$G$2:$L$100,3,FALSE))</f>
        <v>0</v>
      </c>
      <c r="J38" s="304">
        <f>IF(E38=0,0,VLOOKUP(E38,'Course List (program)'!$G$2:$L$100,3,FALSE))</f>
        <v>0</v>
      </c>
      <c r="K38" s="304">
        <f>IF(F38=0,0,VLOOKUP(F38,'Course List (program)'!$G$2:$L$100,3,FALSE))</f>
        <v>0</v>
      </c>
      <c r="L38" s="305">
        <f>IF(G38=0,0,VLOOKUP(G38,'Course List (program)'!$G$2:$L$100,3,FALSE))</f>
        <v>0</v>
      </c>
      <c r="M38" s="306">
        <f>IF(C38=0,0,VLOOKUP(C38,'Course List (program)'!$G$2:$L$100,6,FALSE))</f>
        <v>0</v>
      </c>
      <c r="N38" s="307">
        <f>IF(D38=0,0,VLOOKUP(D38,'Course List (program)'!$G$2:$L$100,6,FALSE))</f>
        <v>0</v>
      </c>
      <c r="O38" s="307">
        <f>IF(E38=0,0,VLOOKUP(E38,'Course List (program)'!$G$2:$L$100,6,FALSE))</f>
        <v>0</v>
      </c>
      <c r="P38" s="307">
        <f>IF(F38=0,0,VLOOKUP(F38,'Course List (program)'!$G$2:$L$100,6,FALSE))</f>
        <v>0</v>
      </c>
      <c r="Q38" s="308">
        <f>IF(G38=0,0,VLOOKUP(G38,'Course List (program)'!$G$2:$L$100,6,FALSE))</f>
        <v>0</v>
      </c>
      <c r="R38" s="309">
        <f>IF(C38=0,0,VLOOKUP(C38,'Course List (program)'!$G$2:$L$100,4,FALSE))</f>
        <v>0</v>
      </c>
      <c r="S38" s="310">
        <f>IF(D38=0,0,VLOOKUP(D38,'Course List (program)'!$G$2:$L$100,4,FALSE))</f>
        <v>0</v>
      </c>
      <c r="T38" s="310">
        <f>IF(E38=0,0,VLOOKUP(E38,'Course List (program)'!$G$2:$L$100,4,FALSE))</f>
        <v>0</v>
      </c>
      <c r="U38" s="310">
        <f>IF(F38=0,0,VLOOKUP(F38,'Course List (program)'!$G$2:$L$100,4,FALSE))</f>
        <v>0</v>
      </c>
      <c r="V38" s="311">
        <f>IF(G38=0,0,VLOOKUP(G38,'Course List (program)'!$G$2:$L$100,4,FALSE))</f>
        <v>0</v>
      </c>
      <c r="W38" s="498">
        <f>IF(C38=0,0,VLOOKUP(C38,'Course List (program)'!$G$2:$L$100,5,FALSE))</f>
        <v>0</v>
      </c>
      <c r="X38" s="499">
        <f>IF(D38=0,0,VLOOKUP(D38,'Course List (program)'!$G$2:$L$100,5,FALSE))</f>
        <v>0</v>
      </c>
      <c r="Y38" s="499">
        <f>IF(E38=0,0,VLOOKUP(E38,'Course List (program)'!$G$2:$L$100,5,FALSE))</f>
        <v>0</v>
      </c>
      <c r="Z38" s="499">
        <f>IF(F38=0,0,VLOOKUP(F38,'Course List (program)'!$G$2:$L$100,5,FALSE))</f>
        <v>0</v>
      </c>
      <c r="AA38" s="500">
        <f>IF(G38=0,0,VLOOKUP(G38,'Course List (program)'!$G$2:$L$100,5,FALSE))</f>
        <v>0</v>
      </c>
      <c r="AB38" s="323">
        <v>0.58333333333333337</v>
      </c>
    </row>
    <row r="39" spans="1:28" s="300" customFormat="1" ht="15" customHeight="1" x14ac:dyDescent="0.2">
      <c r="A39" s="1090"/>
      <c r="B39" s="1091"/>
      <c r="C39" s="301">
        <f>Section4Draft!$E$17</f>
        <v>0</v>
      </c>
      <c r="D39" s="302">
        <f>Section4Draft!$F$17</f>
        <v>0</v>
      </c>
      <c r="E39" s="302">
        <f>Section4Draft!$G$17</f>
        <v>0</v>
      </c>
      <c r="F39" s="302">
        <f>Section4Draft!$H$17</f>
        <v>0</v>
      </c>
      <c r="G39" s="483">
        <f>Section4Draft!$I$17</f>
        <v>0</v>
      </c>
      <c r="H39" s="303">
        <f>IF(C39=0,0,VLOOKUP(C39,'Course List (program)'!$G$2:$L$100,3,FALSE))</f>
        <v>0</v>
      </c>
      <c r="I39" s="304">
        <f>IF(D39=0,0,VLOOKUP(D39,'Course List (program)'!$G$2:$L$100,3,FALSE))</f>
        <v>0</v>
      </c>
      <c r="J39" s="304">
        <f>IF(E39=0,0,VLOOKUP(E39,'Course List (program)'!$G$2:$L$100,3,FALSE))</f>
        <v>0</v>
      </c>
      <c r="K39" s="304">
        <f>IF(F39=0,0,VLOOKUP(F39,'Course List (program)'!$G$2:$L$100,3,FALSE))</f>
        <v>0</v>
      </c>
      <c r="L39" s="305">
        <f>IF(G39=0,0,VLOOKUP(G39,'Course List (program)'!$G$2:$L$100,3,FALSE))</f>
        <v>0</v>
      </c>
      <c r="M39" s="306">
        <f>IF(C39=0,0,VLOOKUP(C39,'Course List (program)'!$G$2:$L$100,6,FALSE))</f>
        <v>0</v>
      </c>
      <c r="N39" s="307">
        <f>IF(D39=0,0,VLOOKUP(D39,'Course List (program)'!$G$2:$L$100,6,FALSE))</f>
        <v>0</v>
      </c>
      <c r="O39" s="307">
        <f>IF(E39=0,0,VLOOKUP(E39,'Course List (program)'!$G$2:$L$100,6,FALSE))</f>
        <v>0</v>
      </c>
      <c r="P39" s="307">
        <f>IF(F39=0,0,VLOOKUP(F39,'Course List (program)'!$G$2:$L$100,6,FALSE))</f>
        <v>0</v>
      </c>
      <c r="Q39" s="308">
        <f>IF(G39=0,0,VLOOKUP(G39,'Course List (program)'!$G$2:$L$100,6,FALSE))</f>
        <v>0</v>
      </c>
      <c r="R39" s="309">
        <f>IF(C39=0,0,VLOOKUP(C39,'Course List (program)'!$G$2:$L$100,4,FALSE))</f>
        <v>0</v>
      </c>
      <c r="S39" s="310">
        <f>IF(D39=0,0,VLOOKUP(D39,'Course List (program)'!$G$2:$L$100,4,FALSE))</f>
        <v>0</v>
      </c>
      <c r="T39" s="310">
        <f>IF(E39=0,0,VLOOKUP(E39,'Course List (program)'!$G$2:$L$100,4,FALSE))</f>
        <v>0</v>
      </c>
      <c r="U39" s="310">
        <f>IF(F39=0,0,VLOOKUP(F39,'Course List (program)'!$G$2:$L$100,4,FALSE))</f>
        <v>0</v>
      </c>
      <c r="V39" s="311">
        <f>IF(G39=0,0,VLOOKUP(G39,'Course List (program)'!$G$2:$L$100,4,FALSE))</f>
        <v>0</v>
      </c>
      <c r="W39" s="498">
        <f>IF(C39=0,0,VLOOKUP(C39,'Course List (program)'!$G$2:$L$100,5,FALSE))</f>
        <v>0</v>
      </c>
      <c r="X39" s="499">
        <f>IF(D39=0,0,VLOOKUP(D39,'Course List (program)'!$G$2:$L$100,5,FALSE))</f>
        <v>0</v>
      </c>
      <c r="Y39" s="499">
        <f>IF(E39=0,0,VLOOKUP(E39,'Course List (program)'!$G$2:$L$100,5,FALSE))</f>
        <v>0</v>
      </c>
      <c r="Z39" s="499">
        <f>IF(F39=0,0,VLOOKUP(F39,'Course List (program)'!$G$2:$L$100,5,FALSE))</f>
        <v>0</v>
      </c>
      <c r="AA39" s="500">
        <f>IF(G39=0,0,VLOOKUP(G39,'Course List (program)'!$G$2:$L$100,5,FALSE))</f>
        <v>0</v>
      </c>
      <c r="AB39" s="323">
        <v>0.625</v>
      </c>
    </row>
    <row r="40" spans="1:28" s="300" customFormat="1" ht="15" customHeight="1" x14ac:dyDescent="0.2">
      <c r="A40" s="1090"/>
      <c r="B40" s="1091"/>
      <c r="C40" s="301">
        <f>Section4Draft!$E$19</f>
        <v>0</v>
      </c>
      <c r="D40" s="302">
        <f>Section4Draft!$F$19</f>
        <v>0</v>
      </c>
      <c r="E40" s="302">
        <f>Section4Draft!$G$19</f>
        <v>0</v>
      </c>
      <c r="F40" s="302">
        <f>Section4Draft!$H$19</f>
        <v>0</v>
      </c>
      <c r="G40" s="483">
        <f>Section4Draft!$I$19</f>
        <v>0</v>
      </c>
      <c r="H40" s="303">
        <f>IF(C40=0,0,VLOOKUP(C40,'Course List (program)'!$G$2:$L$100,3,FALSE))</f>
        <v>0</v>
      </c>
      <c r="I40" s="304">
        <f>IF(D40=0,0,VLOOKUP(D40,'Course List (program)'!$G$2:$L$100,3,FALSE))</f>
        <v>0</v>
      </c>
      <c r="J40" s="304">
        <f>IF(E40=0,0,VLOOKUP(E40,'Course List (program)'!$G$2:$L$100,3,FALSE))</f>
        <v>0</v>
      </c>
      <c r="K40" s="304">
        <f>IF(F40=0,0,VLOOKUP(F40,'Course List (program)'!$G$2:$L$100,3,FALSE))</f>
        <v>0</v>
      </c>
      <c r="L40" s="305">
        <f>IF(G40=0,0,VLOOKUP(G40,'Course List (program)'!$G$2:$L$100,3,FALSE))</f>
        <v>0</v>
      </c>
      <c r="M40" s="306">
        <f>IF(C40=0,0,VLOOKUP(C40,'Course List (program)'!$G$2:$L$100,6,FALSE))</f>
        <v>0</v>
      </c>
      <c r="N40" s="307">
        <f>IF(D40=0,0,VLOOKUP(D40,'Course List (program)'!$G$2:$L$100,6,FALSE))</f>
        <v>0</v>
      </c>
      <c r="O40" s="307">
        <f>IF(E40=0,0,VLOOKUP(E40,'Course List (program)'!$G$2:$L$100,6,FALSE))</f>
        <v>0</v>
      </c>
      <c r="P40" s="307">
        <f>IF(F40=0,0,VLOOKUP(F40,'Course List (program)'!$G$2:$L$100,6,FALSE))</f>
        <v>0</v>
      </c>
      <c r="Q40" s="308">
        <f>IF(G40=0,0,VLOOKUP(G40,'Course List (program)'!$G$2:$L$100,6,FALSE))</f>
        <v>0</v>
      </c>
      <c r="R40" s="309">
        <f>IF(C40=0,0,VLOOKUP(C40,'Course List (program)'!$G$2:$L$100,4,FALSE))</f>
        <v>0</v>
      </c>
      <c r="S40" s="310">
        <f>IF(D40=0,0,VLOOKUP(D40,'Course List (program)'!$G$2:$L$100,4,FALSE))</f>
        <v>0</v>
      </c>
      <c r="T40" s="310">
        <f>IF(E40=0,0,VLOOKUP(E40,'Course List (program)'!$G$2:$L$100,4,FALSE))</f>
        <v>0</v>
      </c>
      <c r="U40" s="310">
        <f>IF(F40=0,0,VLOOKUP(F40,'Course List (program)'!$G$2:$L$100,4,FALSE))</f>
        <v>0</v>
      </c>
      <c r="V40" s="311">
        <f>IF(G40=0,0,VLOOKUP(G40,'Course List (program)'!$G$2:$L$100,4,FALSE))</f>
        <v>0</v>
      </c>
      <c r="W40" s="498">
        <f>IF(C40=0,0,VLOOKUP(C40,'Course List (program)'!$G$2:$L$100,5,FALSE))</f>
        <v>0</v>
      </c>
      <c r="X40" s="499">
        <f>IF(D40=0,0,VLOOKUP(D40,'Course List (program)'!$G$2:$L$100,5,FALSE))</f>
        <v>0</v>
      </c>
      <c r="Y40" s="499">
        <f>IF(E40=0,0,VLOOKUP(E40,'Course List (program)'!$G$2:$L$100,5,FALSE))</f>
        <v>0</v>
      </c>
      <c r="Z40" s="499">
        <f>IF(F40=0,0,VLOOKUP(F40,'Course List (program)'!$G$2:$L$100,5,FALSE))</f>
        <v>0</v>
      </c>
      <c r="AA40" s="500">
        <f>IF(G40=0,0,VLOOKUP(G40,'Course List (program)'!$G$2:$L$100,5,FALSE))</f>
        <v>0</v>
      </c>
      <c r="AB40" s="323">
        <v>0.66666666666666663</v>
      </c>
    </row>
    <row r="41" spans="1:28" s="300" customFormat="1" ht="15" customHeight="1" x14ac:dyDescent="0.2">
      <c r="A41" s="1090"/>
      <c r="B41" s="1091"/>
      <c r="C41" s="301">
        <f>Section4Draft!$E$21</f>
        <v>0</v>
      </c>
      <c r="D41" s="302">
        <f>Section4Draft!$F$21</f>
        <v>0</v>
      </c>
      <c r="E41" s="302">
        <f>Section4Draft!$G$21</f>
        <v>0</v>
      </c>
      <c r="F41" s="302">
        <f>Section4Draft!$H$21</f>
        <v>0</v>
      </c>
      <c r="G41" s="483">
        <f>Section4Draft!$I$21</f>
        <v>0</v>
      </c>
      <c r="H41" s="303">
        <f>IF(C41=0,0,VLOOKUP(C41,'Course List (program)'!$G$2:$L$100,3,FALSE))</f>
        <v>0</v>
      </c>
      <c r="I41" s="304">
        <f>IF(D41=0,0,VLOOKUP(D41,'Course List (program)'!$G$2:$L$100,3,FALSE))</f>
        <v>0</v>
      </c>
      <c r="J41" s="304">
        <f>IF(E41=0,0,VLOOKUP(E41,'Course List (program)'!$G$2:$L$100,3,FALSE))</f>
        <v>0</v>
      </c>
      <c r="K41" s="304">
        <f>IF(F41=0,0,VLOOKUP(F41,'Course List (program)'!$G$2:$L$100,3,FALSE))</f>
        <v>0</v>
      </c>
      <c r="L41" s="305">
        <f>IF(G41=0,0,VLOOKUP(G41,'Course List (program)'!$G$2:$L$100,3,FALSE))</f>
        <v>0</v>
      </c>
      <c r="M41" s="306">
        <f>IF(C41=0,0,VLOOKUP(C41,'Course List (program)'!$G$2:$L$100,6,FALSE))</f>
        <v>0</v>
      </c>
      <c r="N41" s="307">
        <f>IF(D41=0,0,VLOOKUP(D41,'Course List (program)'!$G$2:$L$100,6,FALSE))</f>
        <v>0</v>
      </c>
      <c r="O41" s="307">
        <f>IF(E41=0,0,VLOOKUP(E41,'Course List (program)'!$G$2:$L$100,6,FALSE))</f>
        <v>0</v>
      </c>
      <c r="P41" s="307">
        <f>IF(F41=0,0,VLOOKUP(F41,'Course List (program)'!$G$2:$L$100,6,FALSE))</f>
        <v>0</v>
      </c>
      <c r="Q41" s="308">
        <f>IF(G41=0,0,VLOOKUP(G41,'Course List (program)'!$G$2:$L$100,6,FALSE))</f>
        <v>0</v>
      </c>
      <c r="R41" s="309">
        <f>IF(C41=0,0,VLOOKUP(C41,'Course List (program)'!$G$2:$L$100,4,FALSE))</f>
        <v>0</v>
      </c>
      <c r="S41" s="310">
        <f>IF(D41=0,0,VLOOKUP(D41,'Course List (program)'!$G$2:$L$100,4,FALSE))</f>
        <v>0</v>
      </c>
      <c r="T41" s="310">
        <f>IF(E41=0,0,VLOOKUP(E41,'Course List (program)'!$G$2:$L$100,4,FALSE))</f>
        <v>0</v>
      </c>
      <c r="U41" s="310">
        <f>IF(F41=0,0,VLOOKUP(F41,'Course List (program)'!$G$2:$L$100,4,FALSE))</f>
        <v>0</v>
      </c>
      <c r="V41" s="311">
        <f>IF(G41=0,0,VLOOKUP(G41,'Course List (program)'!$G$2:$L$100,4,FALSE))</f>
        <v>0</v>
      </c>
      <c r="W41" s="498">
        <f>IF(C41=0,0,VLOOKUP(C41,'Course List (program)'!$G$2:$L$100,5,FALSE))</f>
        <v>0</v>
      </c>
      <c r="X41" s="499">
        <f>IF(D41=0,0,VLOOKUP(D41,'Course List (program)'!$G$2:$L$100,5,FALSE))</f>
        <v>0</v>
      </c>
      <c r="Y41" s="499">
        <f>IF(E41=0,0,VLOOKUP(E41,'Course List (program)'!$G$2:$L$100,5,FALSE))</f>
        <v>0</v>
      </c>
      <c r="Z41" s="499">
        <f>IF(F41=0,0,VLOOKUP(F41,'Course List (program)'!$G$2:$L$100,5,FALSE))</f>
        <v>0</v>
      </c>
      <c r="AA41" s="500">
        <f>IF(G41=0,0,VLOOKUP(G41,'Course List (program)'!$G$2:$L$100,5,FALSE))</f>
        <v>0</v>
      </c>
      <c r="AB41" s="323">
        <v>0.70833333333333337</v>
      </c>
    </row>
    <row r="42" spans="1:28" s="300" customFormat="1" ht="15" customHeight="1" thickBot="1" x14ac:dyDescent="0.25">
      <c r="A42" s="1092"/>
      <c r="B42" s="1093"/>
      <c r="C42" s="324">
        <f>Section4Draft!$E$23</f>
        <v>0</v>
      </c>
      <c r="D42" s="325">
        <f>Section4Draft!$F$23</f>
        <v>0</v>
      </c>
      <c r="E42" s="325">
        <f>Section4Draft!$G$23</f>
        <v>0</v>
      </c>
      <c r="F42" s="325">
        <f>Section4Draft!$H$23</f>
        <v>0</v>
      </c>
      <c r="G42" s="494">
        <f>Section4Draft!$I$23</f>
        <v>0</v>
      </c>
      <c r="H42" s="314">
        <f>IF(C42=0,0,VLOOKUP(C42,'Course List (program)'!$G$2:$L$100,3,FALSE))</f>
        <v>0</v>
      </c>
      <c r="I42" s="315">
        <f>IF(D42=0,0,VLOOKUP(D42,'Course List (program)'!$G$2:$L$100,3,FALSE))</f>
        <v>0</v>
      </c>
      <c r="J42" s="315">
        <f>IF(E42=0,0,VLOOKUP(E42,'Course List (program)'!$G$2:$L$100,3,FALSE))</f>
        <v>0</v>
      </c>
      <c r="K42" s="315">
        <f>IF(F42=0,0,VLOOKUP(F42,'Course List (program)'!$G$2:$L$100,3,FALSE))</f>
        <v>0</v>
      </c>
      <c r="L42" s="316">
        <f>IF(G42=0,0,VLOOKUP(G42,'Course List (program)'!$G$2:$L$100,3,FALSE))</f>
        <v>0</v>
      </c>
      <c r="M42" s="326">
        <f>IF(C42=0,0,VLOOKUP(C42,'Course List (program)'!$G$2:$L$100,6,FALSE))</f>
        <v>0</v>
      </c>
      <c r="N42" s="327">
        <f>IF(D42=0,0,VLOOKUP(D42,'Course List (program)'!$G$2:$L$100,6,FALSE))</f>
        <v>0</v>
      </c>
      <c r="O42" s="327">
        <f>IF(E42=0,0,VLOOKUP(E42,'Course List (program)'!$G$2:$L$100,6,FALSE))</f>
        <v>0</v>
      </c>
      <c r="P42" s="327">
        <f>IF(F42=0,0,VLOOKUP(F42,'Course List (program)'!$G$2:$L$100,6,FALSE))</f>
        <v>0</v>
      </c>
      <c r="Q42" s="328">
        <f>IF(G42=0,0,VLOOKUP(G42,'Course List (program)'!$G$2:$L$100,6,FALSE))</f>
        <v>0</v>
      </c>
      <c r="R42" s="329">
        <f>IF(C42=0,0,VLOOKUP(C42,'Course List (program)'!$G$2:$L$100,4,FALSE))</f>
        <v>0</v>
      </c>
      <c r="S42" s="330">
        <f>IF(D42=0,0,VLOOKUP(D42,'Course List (program)'!$G$2:$L$100,4,FALSE))</f>
        <v>0</v>
      </c>
      <c r="T42" s="330">
        <f>IF(E42=0,0,VLOOKUP(E42,'Course List (program)'!$G$2:$L$100,4,FALSE))</f>
        <v>0</v>
      </c>
      <c r="U42" s="330">
        <f>IF(F42=0,0,VLOOKUP(F42,'Course List (program)'!$G$2:$L$100,4,FALSE))</f>
        <v>0</v>
      </c>
      <c r="V42" s="331">
        <f>IF(G42=0,0,VLOOKUP(G42,'Course List (program)'!$G$2:$L$100,4,FALSE))</f>
        <v>0</v>
      </c>
      <c r="W42" s="504">
        <f>IF(C42=0,0,VLOOKUP(C42,'Course List (program)'!$G$2:$L$100,5,FALSE))</f>
        <v>0</v>
      </c>
      <c r="X42" s="505">
        <f>IF(D42=0,0,VLOOKUP(D42,'Course List (program)'!$G$2:$L$100,5,FALSE))</f>
        <v>0</v>
      </c>
      <c r="Y42" s="505">
        <f>IF(E42=0,0,VLOOKUP(E42,'Course List (program)'!$G$2:$L$100,5,FALSE))</f>
        <v>0</v>
      </c>
      <c r="Z42" s="505">
        <f>IF(F42=0,0,VLOOKUP(F42,'Course List (program)'!$G$2:$L$100,5,FALSE))</f>
        <v>0</v>
      </c>
      <c r="AA42" s="506">
        <f>IF(G42=0,0,VLOOKUP(G42,'Course List (program)'!$G$2:$L$100,5,FALSE))</f>
        <v>0</v>
      </c>
      <c r="AB42" s="323">
        <v>0.75</v>
      </c>
    </row>
    <row r="43" spans="1:28" s="300" customFormat="1" ht="11.1" customHeight="1" x14ac:dyDescent="0.2">
      <c r="A43" s="1096" t="s">
        <v>267</v>
      </c>
      <c r="B43" s="1097"/>
      <c r="C43" s="61" t="str">
        <f ca="1">Mon!C133</f>
        <v>OK.</v>
      </c>
      <c r="D43" s="62" t="str">
        <f ca="1">Tue!D133</f>
        <v>OK.</v>
      </c>
      <c r="E43" s="62" t="str">
        <f ca="1">Wed!E133</f>
        <v>OK.</v>
      </c>
      <c r="F43" s="62" t="str">
        <f ca="1">Thu!F133</f>
        <v>OK.</v>
      </c>
      <c r="G43" s="63" t="str">
        <f ca="1">Fri!G133</f>
        <v>OK.</v>
      </c>
      <c r="H43" s="73" t="str">
        <f ca="1">Mon!H133</f>
        <v>OK.</v>
      </c>
      <c r="I43" s="74" t="str">
        <f ca="1">Tue!I133</f>
        <v>OK.</v>
      </c>
      <c r="J43" s="74" t="str">
        <f ca="1">Wed!J133</f>
        <v>OK.</v>
      </c>
      <c r="K43" s="74" t="str">
        <f ca="1">Thu!K133</f>
        <v>OK.</v>
      </c>
      <c r="L43" s="75" t="str">
        <f ca="1">Fri!L133</f>
        <v>OK.</v>
      </c>
      <c r="M43" s="64" t="str">
        <f ca="1">Mon!M133</f>
        <v>OK.</v>
      </c>
      <c r="N43" s="65" t="str">
        <f ca="1">Tue!N133</f>
        <v>OK.</v>
      </c>
      <c r="O43" s="65" t="str">
        <f ca="1">Wed!O133</f>
        <v>OK.</v>
      </c>
      <c r="P43" s="65" t="str">
        <f ca="1">Thu!P133</f>
        <v>OK.</v>
      </c>
      <c r="Q43" s="66" t="str">
        <f ca="1">Fri!Q133</f>
        <v>OK.</v>
      </c>
      <c r="R43" s="82" t="str">
        <f ca="1">Mon!R133</f>
        <v>OK.</v>
      </c>
      <c r="S43" s="83" t="str">
        <f ca="1">Tue!S133</f>
        <v>OK.</v>
      </c>
      <c r="T43" s="83" t="str">
        <f ca="1">Wed!T133</f>
        <v>OK.</v>
      </c>
      <c r="U43" s="83" t="str">
        <f ca="1">Thu!U133</f>
        <v>OK.</v>
      </c>
      <c r="V43" s="84" t="str">
        <f ca="1">Fri!V133</f>
        <v>OK.</v>
      </c>
      <c r="W43" s="264" t="str">
        <f ca="1">Mon!W133</f>
        <v>OK.</v>
      </c>
      <c r="X43" s="265" t="str">
        <f ca="1">Tue!X133</f>
        <v>OK.</v>
      </c>
      <c r="Y43" s="265" t="str">
        <f ca="1">Wed!Y133</f>
        <v>OK.</v>
      </c>
      <c r="Z43" s="265" t="str">
        <f ca="1">Thu!Z133</f>
        <v>OK.</v>
      </c>
      <c r="AA43" s="266" t="str">
        <f ca="1">Fri!AA133</f>
        <v>OK.</v>
      </c>
      <c r="AB43" s="299">
        <v>0.375</v>
      </c>
    </row>
    <row r="44" spans="1:28" s="300" customFormat="1" ht="11.1" customHeight="1" x14ac:dyDescent="0.2">
      <c r="A44" s="1098"/>
      <c r="B44" s="1099"/>
      <c r="C44" s="55" t="str">
        <f ca="1">Mon!C134</f>
        <v>OK.</v>
      </c>
      <c r="D44" s="56" t="str">
        <f ca="1">Tue!D134</f>
        <v>OK.</v>
      </c>
      <c r="E44" s="56" t="str">
        <f ca="1">Wed!E134</f>
        <v>OK.</v>
      </c>
      <c r="F44" s="56" t="str">
        <f ca="1">Thu!F134</f>
        <v>OK.</v>
      </c>
      <c r="G44" s="57" t="str">
        <f ca="1">Fri!G134</f>
        <v>OK.</v>
      </c>
      <c r="H44" s="76" t="str">
        <f ca="1">Mon!H134</f>
        <v>OK.</v>
      </c>
      <c r="I44" s="77" t="str">
        <f ca="1">Tue!I134</f>
        <v>OK.</v>
      </c>
      <c r="J44" s="77" t="str">
        <f ca="1">Wed!J134</f>
        <v>OK.</v>
      </c>
      <c r="K44" s="77" t="str">
        <f ca="1">Thu!K134</f>
        <v>OK.</v>
      </c>
      <c r="L44" s="78" t="str">
        <f ca="1">Fri!L134</f>
        <v>OK.</v>
      </c>
      <c r="M44" s="67" t="str">
        <f ca="1">Mon!M134</f>
        <v>OK.</v>
      </c>
      <c r="N44" s="68" t="str">
        <f ca="1">Tue!N134</f>
        <v>OK.</v>
      </c>
      <c r="O44" s="68" t="str">
        <f ca="1">Wed!O134</f>
        <v>OK.</v>
      </c>
      <c r="P44" s="68" t="str">
        <f ca="1">Thu!P134</f>
        <v>OK.</v>
      </c>
      <c r="Q44" s="69" t="str">
        <f ca="1">Fri!Q134</f>
        <v>OK.</v>
      </c>
      <c r="R44" s="85" t="str">
        <f ca="1">Mon!R134</f>
        <v>OK.</v>
      </c>
      <c r="S44" s="86" t="str">
        <f ca="1">Tue!S134</f>
        <v>OK.</v>
      </c>
      <c r="T44" s="86" t="str">
        <f ca="1">Wed!T134</f>
        <v>OK.</v>
      </c>
      <c r="U44" s="86" t="str">
        <f ca="1">Thu!U134</f>
        <v>OK.</v>
      </c>
      <c r="V44" s="87" t="str">
        <f ca="1">Fri!V134</f>
        <v>OK.</v>
      </c>
      <c r="W44" s="267" t="str">
        <f ca="1">Mon!W134</f>
        <v>OK.</v>
      </c>
      <c r="X44" s="268" t="str">
        <f ca="1">Tue!X134</f>
        <v>OK.</v>
      </c>
      <c r="Y44" s="268" t="str">
        <f ca="1">Wed!Y134</f>
        <v>OK.</v>
      </c>
      <c r="Z44" s="268" t="str">
        <f ca="1">Thu!Z134</f>
        <v>OK.</v>
      </c>
      <c r="AA44" s="269" t="str">
        <f ca="1">Fri!AA134</f>
        <v>OK.</v>
      </c>
      <c r="AB44" s="299">
        <v>0.41666666666666669</v>
      </c>
    </row>
    <row r="45" spans="1:28" s="300" customFormat="1" ht="11.1" customHeight="1" x14ac:dyDescent="0.2">
      <c r="A45" s="1098"/>
      <c r="B45" s="1099"/>
      <c r="C45" s="55" t="str">
        <f ca="1">Mon!C135</f>
        <v>OK.</v>
      </c>
      <c r="D45" s="56" t="str">
        <f ca="1">Tue!D135</f>
        <v>OK.</v>
      </c>
      <c r="E45" s="56" t="str">
        <f ca="1">Wed!E135</f>
        <v>OK.</v>
      </c>
      <c r="F45" s="56" t="str">
        <f ca="1">Thu!F135</f>
        <v>OK.</v>
      </c>
      <c r="G45" s="57" t="str">
        <f ca="1">Fri!G135</f>
        <v>OK.</v>
      </c>
      <c r="H45" s="76" t="str">
        <f ca="1">Mon!H135</f>
        <v>OK.</v>
      </c>
      <c r="I45" s="77" t="str">
        <f ca="1">Tue!I135</f>
        <v>OK.</v>
      </c>
      <c r="J45" s="77" t="str">
        <f ca="1">Wed!J135</f>
        <v>OK.</v>
      </c>
      <c r="K45" s="77" t="str">
        <f ca="1">Thu!K135</f>
        <v>OK.</v>
      </c>
      <c r="L45" s="78" t="str">
        <f ca="1">Fri!L135</f>
        <v>OK.</v>
      </c>
      <c r="M45" s="67" t="str">
        <f ca="1">Mon!M135</f>
        <v>OK.</v>
      </c>
      <c r="N45" s="68" t="str">
        <f ca="1">Tue!N135</f>
        <v>OK.</v>
      </c>
      <c r="O45" s="68" t="str">
        <f ca="1">Wed!O135</f>
        <v>OK.</v>
      </c>
      <c r="P45" s="68" t="str">
        <f ca="1">Thu!P135</f>
        <v>OK.</v>
      </c>
      <c r="Q45" s="69" t="str">
        <f ca="1">Fri!Q135</f>
        <v>OK.</v>
      </c>
      <c r="R45" s="85" t="str">
        <f ca="1">Mon!R135</f>
        <v>OK.</v>
      </c>
      <c r="S45" s="86" t="str">
        <f ca="1">Tue!S135</f>
        <v>OK.</v>
      </c>
      <c r="T45" s="86" t="str">
        <f ca="1">Wed!T135</f>
        <v>OK.</v>
      </c>
      <c r="U45" s="86" t="str">
        <f ca="1">Thu!U135</f>
        <v>OK.</v>
      </c>
      <c r="V45" s="87" t="str">
        <f ca="1">Fri!V135</f>
        <v>OK.</v>
      </c>
      <c r="W45" s="267" t="str">
        <f ca="1">Mon!W135</f>
        <v>OK.</v>
      </c>
      <c r="X45" s="268" t="str">
        <f ca="1">Tue!X135</f>
        <v>OK.</v>
      </c>
      <c r="Y45" s="268" t="str">
        <f ca="1">Wed!Y135</f>
        <v>OK.</v>
      </c>
      <c r="Z45" s="268" t="str">
        <f ca="1">Thu!Z135</f>
        <v>OK.</v>
      </c>
      <c r="AA45" s="269" t="str">
        <f ca="1">Fri!AA135</f>
        <v>OK.</v>
      </c>
      <c r="AB45" s="299">
        <v>0.45833333333333331</v>
      </c>
    </row>
    <row r="46" spans="1:28" s="300" customFormat="1" ht="11.1" customHeight="1" x14ac:dyDescent="0.2">
      <c r="A46" s="1098"/>
      <c r="B46" s="1099"/>
      <c r="C46" s="55" t="str">
        <f ca="1">Mon!C136</f>
        <v>OK.</v>
      </c>
      <c r="D46" s="56" t="str">
        <f ca="1">Tue!D136</f>
        <v>OK.</v>
      </c>
      <c r="E46" s="56" t="str">
        <f ca="1">Wed!E136</f>
        <v>OK.</v>
      </c>
      <c r="F46" s="56" t="str">
        <f ca="1">Thu!F136</f>
        <v>OK.</v>
      </c>
      <c r="G46" s="57" t="str">
        <f ca="1">Fri!G136</f>
        <v>OK.</v>
      </c>
      <c r="H46" s="76" t="str">
        <f ca="1">Mon!H136</f>
        <v>OK.</v>
      </c>
      <c r="I46" s="77" t="str">
        <f ca="1">Tue!I136</f>
        <v>OK.</v>
      </c>
      <c r="J46" s="77" t="str">
        <f ca="1">Wed!J136</f>
        <v>OK.</v>
      </c>
      <c r="K46" s="77" t="str">
        <f ca="1">Thu!K136</f>
        <v>OK.</v>
      </c>
      <c r="L46" s="78" t="str">
        <f ca="1">Fri!L136</f>
        <v>OK.</v>
      </c>
      <c r="M46" s="67" t="str">
        <f ca="1">Mon!M136</f>
        <v>OK.</v>
      </c>
      <c r="N46" s="68" t="str">
        <f ca="1">Tue!N136</f>
        <v>OK.</v>
      </c>
      <c r="O46" s="68" t="str">
        <f ca="1">Wed!O136</f>
        <v>OK.</v>
      </c>
      <c r="P46" s="68" t="str">
        <f ca="1">Thu!P136</f>
        <v>OK.</v>
      </c>
      <c r="Q46" s="69" t="str">
        <f ca="1">Fri!Q136</f>
        <v>OK.</v>
      </c>
      <c r="R46" s="85" t="str">
        <f ca="1">Mon!R136</f>
        <v>OK.</v>
      </c>
      <c r="S46" s="86" t="str">
        <f ca="1">Tue!S136</f>
        <v>OK.</v>
      </c>
      <c r="T46" s="86" t="str">
        <f ca="1">Wed!T136</f>
        <v>OK.</v>
      </c>
      <c r="U46" s="86" t="str">
        <f ca="1">Thu!U136</f>
        <v>OK.</v>
      </c>
      <c r="V46" s="87" t="str">
        <f ca="1">Fri!V136</f>
        <v>OK.</v>
      </c>
      <c r="W46" s="267" t="str">
        <f ca="1">Mon!W136</f>
        <v>OK.</v>
      </c>
      <c r="X46" s="268" t="str">
        <f ca="1">Tue!X136</f>
        <v>OK.</v>
      </c>
      <c r="Y46" s="268" t="str">
        <f ca="1">Wed!Y136</f>
        <v>OK.</v>
      </c>
      <c r="Z46" s="268" t="str">
        <f ca="1">Thu!Z136</f>
        <v>OK.</v>
      </c>
      <c r="AA46" s="269" t="str">
        <f ca="1">Fri!AA136</f>
        <v>OK.</v>
      </c>
      <c r="AB46" s="299">
        <v>0.5</v>
      </c>
    </row>
    <row r="47" spans="1:28" s="300" customFormat="1" ht="11.1" customHeight="1" x14ac:dyDescent="0.2">
      <c r="A47" s="1098"/>
      <c r="B47" s="1099"/>
      <c r="C47" s="55" t="str">
        <f ca="1">Mon!C137</f>
        <v>OK.</v>
      </c>
      <c r="D47" s="56" t="str">
        <f ca="1">Tue!D137</f>
        <v>OK.</v>
      </c>
      <c r="E47" s="56" t="str">
        <f ca="1">Wed!E137</f>
        <v>OK.</v>
      </c>
      <c r="F47" s="56" t="str">
        <f ca="1">Thu!F137</f>
        <v>OK.</v>
      </c>
      <c r="G47" s="57" t="str">
        <f ca="1">Fri!G137</f>
        <v>OK.</v>
      </c>
      <c r="H47" s="76" t="str">
        <f ca="1">Mon!H137</f>
        <v>OK.</v>
      </c>
      <c r="I47" s="77" t="str">
        <f ca="1">Tue!I137</f>
        <v>OK.</v>
      </c>
      <c r="J47" s="77" t="str">
        <f ca="1">Wed!J137</f>
        <v>OK.</v>
      </c>
      <c r="K47" s="77" t="str">
        <f ca="1">Thu!K137</f>
        <v>OK.</v>
      </c>
      <c r="L47" s="78" t="str">
        <f ca="1">Fri!L137</f>
        <v>OK.</v>
      </c>
      <c r="M47" s="67" t="str">
        <f ca="1">Mon!M137</f>
        <v>OK.</v>
      </c>
      <c r="N47" s="68" t="str">
        <f ca="1">Tue!N137</f>
        <v>OK.</v>
      </c>
      <c r="O47" s="68" t="str">
        <f ca="1">Wed!O137</f>
        <v>OK.</v>
      </c>
      <c r="P47" s="68" t="str">
        <f ca="1">Thu!P137</f>
        <v>OK.</v>
      </c>
      <c r="Q47" s="69" t="str">
        <f ca="1">Fri!Q137</f>
        <v>OK.</v>
      </c>
      <c r="R47" s="85" t="str">
        <f ca="1">Mon!R137</f>
        <v>OK.</v>
      </c>
      <c r="S47" s="86" t="str">
        <f ca="1">Tue!S137</f>
        <v>OK.</v>
      </c>
      <c r="T47" s="86" t="str">
        <f ca="1">Wed!T137</f>
        <v>OK.</v>
      </c>
      <c r="U47" s="86" t="str">
        <f ca="1">Thu!U137</f>
        <v>OK.</v>
      </c>
      <c r="V47" s="87" t="str">
        <f ca="1">Fri!V137</f>
        <v>OK.</v>
      </c>
      <c r="W47" s="267" t="str">
        <f ca="1">Mon!W137</f>
        <v>OK.</v>
      </c>
      <c r="X47" s="268" t="str">
        <f ca="1">Tue!X137</f>
        <v>OK.</v>
      </c>
      <c r="Y47" s="268" t="str">
        <f ca="1">Wed!Y137</f>
        <v>OK.</v>
      </c>
      <c r="Z47" s="268" t="str">
        <f ca="1">Thu!Z137</f>
        <v>OK.</v>
      </c>
      <c r="AA47" s="269" t="str">
        <f ca="1">Fri!AA137</f>
        <v>OK.</v>
      </c>
      <c r="AB47" s="299">
        <v>0.54166666666666663</v>
      </c>
    </row>
    <row r="48" spans="1:28" s="300" customFormat="1" ht="11.1" customHeight="1" x14ac:dyDescent="0.2">
      <c r="A48" s="1098"/>
      <c r="B48" s="1099"/>
      <c r="C48" s="55" t="str">
        <f ca="1">Mon!C138</f>
        <v>OK.</v>
      </c>
      <c r="D48" s="56" t="str">
        <f ca="1">Tue!D138</f>
        <v>OK.</v>
      </c>
      <c r="E48" s="56" t="str">
        <f ca="1">Wed!E138</f>
        <v>OK.</v>
      </c>
      <c r="F48" s="56" t="str">
        <f ca="1">Thu!F138</f>
        <v>OK.</v>
      </c>
      <c r="G48" s="57" t="str">
        <f ca="1">Fri!G138</f>
        <v>OK.</v>
      </c>
      <c r="H48" s="76" t="str">
        <f ca="1">Mon!H138</f>
        <v>OK.</v>
      </c>
      <c r="I48" s="77" t="str">
        <f ca="1">Tue!I138</f>
        <v>OK.</v>
      </c>
      <c r="J48" s="77" t="str">
        <f ca="1">Wed!J138</f>
        <v>OK.</v>
      </c>
      <c r="K48" s="77" t="str">
        <f ca="1">Thu!K138</f>
        <v>OK.</v>
      </c>
      <c r="L48" s="78" t="str">
        <f ca="1">Fri!L138</f>
        <v>OK.</v>
      </c>
      <c r="M48" s="67" t="str">
        <f ca="1">Mon!M138</f>
        <v>OK.</v>
      </c>
      <c r="N48" s="68" t="str">
        <f ca="1">Tue!N138</f>
        <v>OK.</v>
      </c>
      <c r="O48" s="68" t="str">
        <f ca="1">Wed!O138</f>
        <v>OK.</v>
      </c>
      <c r="P48" s="68" t="str">
        <f ca="1">Thu!P138</f>
        <v>OK.</v>
      </c>
      <c r="Q48" s="69" t="str">
        <f ca="1">Fri!Q138</f>
        <v>OK.</v>
      </c>
      <c r="R48" s="85" t="str">
        <f ca="1">Mon!R138</f>
        <v>OK.</v>
      </c>
      <c r="S48" s="86" t="str">
        <f ca="1">Tue!S138</f>
        <v>OK.</v>
      </c>
      <c r="T48" s="86" t="str">
        <f ca="1">Wed!T138</f>
        <v>OK.</v>
      </c>
      <c r="U48" s="86" t="str">
        <f ca="1">Thu!U138</f>
        <v>OK.</v>
      </c>
      <c r="V48" s="87" t="str">
        <f ca="1">Fri!V138</f>
        <v>OK.</v>
      </c>
      <c r="W48" s="267" t="str">
        <f ca="1">Mon!W138</f>
        <v>OK.</v>
      </c>
      <c r="X48" s="268" t="str">
        <f ca="1">Tue!X138</f>
        <v>OK.</v>
      </c>
      <c r="Y48" s="268" t="str">
        <f ca="1">Wed!Y138</f>
        <v>OK.</v>
      </c>
      <c r="Z48" s="268" t="str">
        <f ca="1">Thu!Z138</f>
        <v>OK.</v>
      </c>
      <c r="AA48" s="269" t="str">
        <f ca="1">Fri!AA138</f>
        <v>OK.</v>
      </c>
      <c r="AB48" s="299">
        <v>0.58333333333333337</v>
      </c>
    </row>
    <row r="49" spans="1:28" s="300" customFormat="1" ht="11.1" customHeight="1" x14ac:dyDescent="0.2">
      <c r="A49" s="1098"/>
      <c r="B49" s="1099"/>
      <c r="C49" s="55" t="str">
        <f ca="1">Mon!C139</f>
        <v>OK.</v>
      </c>
      <c r="D49" s="56" t="str">
        <f ca="1">Tue!D139</f>
        <v>OK.</v>
      </c>
      <c r="E49" s="56" t="str">
        <f ca="1">Wed!E139</f>
        <v>OK.</v>
      </c>
      <c r="F49" s="56" t="str">
        <f ca="1">Thu!F139</f>
        <v>OK.</v>
      </c>
      <c r="G49" s="57" t="str">
        <f ca="1">Fri!G139</f>
        <v>OK.</v>
      </c>
      <c r="H49" s="76" t="str">
        <f ca="1">Mon!H139</f>
        <v>OK.</v>
      </c>
      <c r="I49" s="77" t="str">
        <f ca="1">Tue!I139</f>
        <v>OK.</v>
      </c>
      <c r="J49" s="77" t="str">
        <f ca="1">Wed!J139</f>
        <v>OK.</v>
      </c>
      <c r="K49" s="77" t="str">
        <f ca="1">Thu!K139</f>
        <v>OK.</v>
      </c>
      <c r="L49" s="78" t="str">
        <f ca="1">Fri!L139</f>
        <v>OK.</v>
      </c>
      <c r="M49" s="67" t="str">
        <f ca="1">Mon!M139</f>
        <v>OK.</v>
      </c>
      <c r="N49" s="68" t="str">
        <f ca="1">Tue!N139</f>
        <v>OK.</v>
      </c>
      <c r="O49" s="68" t="str">
        <f ca="1">Wed!O139</f>
        <v>OK.</v>
      </c>
      <c r="P49" s="68" t="str">
        <f ca="1">Thu!P139</f>
        <v>OK.</v>
      </c>
      <c r="Q49" s="69" t="str">
        <f ca="1">Fri!Q139</f>
        <v>OK.</v>
      </c>
      <c r="R49" s="85" t="str">
        <f ca="1">Mon!R139</f>
        <v>OK.</v>
      </c>
      <c r="S49" s="86" t="str">
        <f ca="1">Tue!S139</f>
        <v>OK.</v>
      </c>
      <c r="T49" s="86" t="str">
        <f ca="1">Wed!T139</f>
        <v>OK.</v>
      </c>
      <c r="U49" s="86" t="str">
        <f ca="1">Thu!U139</f>
        <v>OK.</v>
      </c>
      <c r="V49" s="87" t="str">
        <f ca="1">Fri!V139</f>
        <v>OK.</v>
      </c>
      <c r="W49" s="267" t="str">
        <f ca="1">Mon!W139</f>
        <v>OK.</v>
      </c>
      <c r="X49" s="268" t="str">
        <f ca="1">Tue!X139</f>
        <v>OK.</v>
      </c>
      <c r="Y49" s="268" t="str">
        <f ca="1">Wed!Y139</f>
        <v>OK.</v>
      </c>
      <c r="Z49" s="268" t="str">
        <f ca="1">Thu!Z139</f>
        <v>OK.</v>
      </c>
      <c r="AA49" s="269" t="str">
        <f ca="1">Fri!AA139</f>
        <v>OK.</v>
      </c>
      <c r="AB49" s="299">
        <v>0.625</v>
      </c>
    </row>
    <row r="50" spans="1:28" s="300" customFormat="1" ht="11.1" customHeight="1" x14ac:dyDescent="0.2">
      <c r="A50" s="1098"/>
      <c r="B50" s="1099"/>
      <c r="C50" s="55" t="str">
        <f ca="1">Mon!C140</f>
        <v>OK.</v>
      </c>
      <c r="D50" s="56" t="str">
        <f ca="1">Tue!D140</f>
        <v>OK.</v>
      </c>
      <c r="E50" s="56" t="str">
        <f ca="1">Wed!E140</f>
        <v>OK.</v>
      </c>
      <c r="F50" s="56" t="str">
        <f ca="1">Thu!F140</f>
        <v>OK.</v>
      </c>
      <c r="G50" s="57" t="str">
        <f ca="1">Fri!G140</f>
        <v>OK.</v>
      </c>
      <c r="H50" s="76" t="str">
        <f ca="1">Mon!H140</f>
        <v>OK.</v>
      </c>
      <c r="I50" s="77" t="str">
        <f ca="1">Tue!I140</f>
        <v>OK.</v>
      </c>
      <c r="J50" s="77" t="str">
        <f ca="1">Wed!J140</f>
        <v>OK.</v>
      </c>
      <c r="K50" s="77" t="str">
        <f ca="1">Thu!K140</f>
        <v>OK.</v>
      </c>
      <c r="L50" s="78" t="str">
        <f ca="1">Fri!L140</f>
        <v>OK.</v>
      </c>
      <c r="M50" s="67" t="str">
        <f ca="1">Mon!M140</f>
        <v>OK.</v>
      </c>
      <c r="N50" s="68" t="str">
        <f ca="1">Tue!N140</f>
        <v>OK.</v>
      </c>
      <c r="O50" s="68" t="str">
        <f ca="1">Wed!O140</f>
        <v>OK.</v>
      </c>
      <c r="P50" s="68" t="str">
        <f ca="1">Thu!P140</f>
        <v>OK.</v>
      </c>
      <c r="Q50" s="69" t="str">
        <f ca="1">Fri!Q140</f>
        <v>OK.</v>
      </c>
      <c r="R50" s="85" t="str">
        <f ca="1">Mon!R140</f>
        <v>OK.</v>
      </c>
      <c r="S50" s="86" t="str">
        <f ca="1">Tue!S140</f>
        <v>OK.</v>
      </c>
      <c r="T50" s="86" t="str">
        <f ca="1">Wed!T140</f>
        <v>OK.</v>
      </c>
      <c r="U50" s="86" t="str">
        <f ca="1">Thu!U140</f>
        <v>OK.</v>
      </c>
      <c r="V50" s="87" t="str">
        <f ca="1">Fri!V140</f>
        <v>OK.</v>
      </c>
      <c r="W50" s="267" t="str">
        <f ca="1">Mon!W140</f>
        <v>OK.</v>
      </c>
      <c r="X50" s="268" t="str">
        <f ca="1">Tue!X140</f>
        <v>OK.</v>
      </c>
      <c r="Y50" s="268" t="str">
        <f ca="1">Wed!Y140</f>
        <v>OK.</v>
      </c>
      <c r="Z50" s="268" t="str">
        <f ca="1">Thu!Z140</f>
        <v>OK.</v>
      </c>
      <c r="AA50" s="269" t="str">
        <f ca="1">Fri!AA140</f>
        <v>OK.</v>
      </c>
      <c r="AB50" s="299">
        <v>0.66666666666666663</v>
      </c>
    </row>
    <row r="51" spans="1:28" s="300" customFormat="1" ht="11.1" customHeight="1" x14ac:dyDescent="0.2">
      <c r="A51" s="1098"/>
      <c r="B51" s="1099"/>
      <c r="C51" s="55" t="str">
        <f ca="1">Mon!C141</f>
        <v>OK.</v>
      </c>
      <c r="D51" s="56" t="str">
        <f ca="1">Tue!D141</f>
        <v>OK.</v>
      </c>
      <c r="E51" s="56" t="str">
        <f ca="1">Wed!E141</f>
        <v>OK.</v>
      </c>
      <c r="F51" s="56" t="str">
        <f ca="1">Thu!F141</f>
        <v>OK.</v>
      </c>
      <c r="G51" s="57" t="str">
        <f ca="1">Fri!G141</f>
        <v>OK.</v>
      </c>
      <c r="H51" s="76" t="str">
        <f ca="1">Mon!H141</f>
        <v>OK.</v>
      </c>
      <c r="I51" s="77" t="str">
        <f ca="1">Tue!I141</f>
        <v>OK.</v>
      </c>
      <c r="J51" s="77" t="str">
        <f ca="1">Wed!J141</f>
        <v>OK.</v>
      </c>
      <c r="K51" s="77" t="str">
        <f ca="1">Thu!K141</f>
        <v>OK.</v>
      </c>
      <c r="L51" s="78" t="str">
        <f ca="1">Fri!L141</f>
        <v>OK.</v>
      </c>
      <c r="M51" s="67" t="str">
        <f ca="1">Mon!M141</f>
        <v>OK.</v>
      </c>
      <c r="N51" s="68" t="str">
        <f ca="1">Tue!N141</f>
        <v>OK.</v>
      </c>
      <c r="O51" s="68" t="str">
        <f ca="1">Wed!O141</f>
        <v>OK.</v>
      </c>
      <c r="P51" s="68" t="str">
        <f ca="1">Thu!P141</f>
        <v>OK.</v>
      </c>
      <c r="Q51" s="69" t="str">
        <f ca="1">Fri!Q141</f>
        <v>OK.</v>
      </c>
      <c r="R51" s="85" t="str">
        <f ca="1">Mon!R141</f>
        <v>OK.</v>
      </c>
      <c r="S51" s="86" t="str">
        <f ca="1">Tue!S141</f>
        <v>OK.</v>
      </c>
      <c r="T51" s="86" t="str">
        <f ca="1">Wed!T141</f>
        <v>OK.</v>
      </c>
      <c r="U51" s="86" t="str">
        <f ca="1">Thu!U141</f>
        <v>OK.</v>
      </c>
      <c r="V51" s="87" t="str">
        <f ca="1">Fri!V141</f>
        <v>OK.</v>
      </c>
      <c r="W51" s="267" t="str">
        <f ca="1">Mon!W141</f>
        <v>OK.</v>
      </c>
      <c r="X51" s="268" t="str">
        <f ca="1">Tue!X141</f>
        <v>OK.</v>
      </c>
      <c r="Y51" s="268" t="str">
        <f ca="1">Wed!Y141</f>
        <v>OK.</v>
      </c>
      <c r="Z51" s="268" t="str">
        <f ca="1">Thu!Z141</f>
        <v>OK.</v>
      </c>
      <c r="AA51" s="269" t="str">
        <f ca="1">Fri!AA141</f>
        <v>OK.</v>
      </c>
      <c r="AB51" s="299">
        <v>0.70833333333333337</v>
      </c>
    </row>
    <row r="52" spans="1:28" s="300" customFormat="1" ht="11.1" customHeight="1" thickBot="1" x14ac:dyDescent="0.25">
      <c r="A52" s="1100"/>
      <c r="B52" s="1101"/>
      <c r="C52" s="58" t="str">
        <f ca="1">Mon!C142</f>
        <v>OK.</v>
      </c>
      <c r="D52" s="59" t="str">
        <f ca="1">Tue!D142</f>
        <v>OK.</v>
      </c>
      <c r="E52" s="59" t="str">
        <f ca="1">Wed!E142</f>
        <v>OK.</v>
      </c>
      <c r="F52" s="59" t="str">
        <f ca="1">Thu!F142</f>
        <v>OK.</v>
      </c>
      <c r="G52" s="60" t="str">
        <f ca="1">Fri!G142</f>
        <v>OK.</v>
      </c>
      <c r="H52" s="79" t="str">
        <f ca="1">Mon!H142</f>
        <v>OK.</v>
      </c>
      <c r="I52" s="80" t="str">
        <f ca="1">Tue!I142</f>
        <v>OK.</v>
      </c>
      <c r="J52" s="80" t="str">
        <f ca="1">Wed!J142</f>
        <v>OK.</v>
      </c>
      <c r="K52" s="80" t="str">
        <f ca="1">Thu!K142</f>
        <v>OK.</v>
      </c>
      <c r="L52" s="81" t="str">
        <f ca="1">Fri!L142</f>
        <v>OK.</v>
      </c>
      <c r="M52" s="70" t="str">
        <f ca="1">Mon!M142</f>
        <v>OK.</v>
      </c>
      <c r="N52" s="71" t="str">
        <f ca="1">Tue!N142</f>
        <v>OK.</v>
      </c>
      <c r="O52" s="71" t="str">
        <f ca="1">Wed!O142</f>
        <v>OK.</v>
      </c>
      <c r="P52" s="71" t="str">
        <f ca="1">Thu!P142</f>
        <v>OK.</v>
      </c>
      <c r="Q52" s="72" t="str">
        <f ca="1">Fri!Q142</f>
        <v>OK.</v>
      </c>
      <c r="R52" s="88" t="str">
        <f ca="1">Mon!R142</f>
        <v>OK.</v>
      </c>
      <c r="S52" s="89" t="str">
        <f ca="1">Tue!S142</f>
        <v>OK.</v>
      </c>
      <c r="T52" s="89" t="str">
        <f ca="1">Wed!T142</f>
        <v>OK.</v>
      </c>
      <c r="U52" s="89" t="str">
        <f ca="1">Thu!U142</f>
        <v>OK.</v>
      </c>
      <c r="V52" s="90" t="str">
        <f ca="1">Fri!V142</f>
        <v>OK.</v>
      </c>
      <c r="W52" s="270" t="str">
        <f ca="1">Mon!W142</f>
        <v>OK.</v>
      </c>
      <c r="X52" s="271" t="str">
        <f ca="1">Tue!X142</f>
        <v>OK.</v>
      </c>
      <c r="Y52" s="271" t="str">
        <f ca="1">Wed!Y142</f>
        <v>OK.</v>
      </c>
      <c r="Z52" s="271" t="str">
        <f ca="1">Thu!Z142</f>
        <v>OK.</v>
      </c>
      <c r="AA52" s="272" t="str">
        <f ca="1">Fri!AA142</f>
        <v>OK.</v>
      </c>
      <c r="AB52" s="299">
        <v>0.75</v>
      </c>
    </row>
    <row r="53" spans="1:28" ht="11.1" customHeight="1" x14ac:dyDescent="0.2">
      <c r="A53" s="1087" t="s">
        <v>156</v>
      </c>
      <c r="B53" s="1087"/>
      <c r="C53" s="273" t="str">
        <f>IF(C3=".","OK.",IF(C3=0,"OK.",IF(C3=" ","OK.",IF(OR(C3=C13,C3=C23,C3=C33,C3='S2'!C3,C3='S3'!C3,C3='S4'!C3,C3='S5'!C3,C3='S6'!C3,C3='S7'!C3,C3='S8'!C3),"CISSS!","OK."))))</f>
        <v>OK.</v>
      </c>
      <c r="D53" s="274" t="str">
        <f>IF(D3=".","OK.",IF(D3=0,"OK.",IF(D3=" ","OK.",IF(OR(D3=D13,D3=D23,D3=D33,D3='S2'!D3,D3='S3'!D3,D3='S4'!D3,D3='S5'!D3,D3='S6'!D3,D3='S7'!D3,D3='S8'!D3),"CISSS!","OK."))))</f>
        <v>OK.</v>
      </c>
      <c r="E53" s="274" t="str">
        <f>IF(E3=".","OK.",IF(E3=0,"OK.",IF(E3=" ","OK.",IF(OR(E3=E13,E3=E23,E3=E33,E3='S2'!E3,E3='S3'!E3,E3='S4'!E3,E3='S5'!E3,E3='S6'!E3,E3='S7'!E3,E3='S8'!E3),"CISSS!","OK."))))</f>
        <v>OK.</v>
      </c>
      <c r="F53" s="274" t="str">
        <f>IF(F3=".","OK.",IF(F3=0,"OK.",IF(F3=" ","OK.",IF(OR(F3=F13,F3=F23,F3=F33,F3='S2'!F3,F3='S3'!F3,F3='S4'!F3,F3='S5'!F3,F3='S6'!F3,F3='S7'!F3,F3='S8'!F3),"CISSS!","OK."))))</f>
        <v>OK.</v>
      </c>
      <c r="G53" s="275" t="str">
        <f>IF(G3=".","OK.",IF(G3=0,"OK.",IF(G3=" ","OK.",IF(OR(G3=G13,G3=G23,G3=G33,G3='S2'!G3,G3='S3'!G3,G3='S4'!G3,G3='S5'!G3,G3='S6'!G3,G3='S7'!G3,G3='S8'!G3),"CISSS!","OK."))))</f>
        <v>OK.</v>
      </c>
      <c r="H53" s="276" t="str">
        <f>IF(H3=".","OK.",IF(H3=0,"OK.",IF(H3=" ","OK.",IF(OR(H3=H13,H3=H23,H3=H33,H3='S2'!H3,H3='S3'!H3,H3='S4'!H3,H3='S5'!H3,H3='S6'!H3,H3='S7'!H3,H3='S8'!H3),"CISSS!","OK."))))</f>
        <v>OK.</v>
      </c>
      <c r="I53" s="277" t="str">
        <f>IF(I3=".","OK.",IF(I3=0,"OK.",IF(I3=" ","OK.",IF(OR(I3=I13,I3=I23,I3=I33,I3='S2'!I3,I3='S3'!I3,I3='S4'!I3,I3='S5'!I3,I3='S6'!I3,I3='S7'!I3,I3='S8'!I3),"CISSS!","OK."))))</f>
        <v>OK.</v>
      </c>
      <c r="J53" s="277" t="str">
        <f>IF(J3=".","OK.",IF(J3=0,"OK.",IF(J3=" ","OK.",IF(OR(J3=J13,J3=J23,J3=J33,J3='S2'!J3,J3='S3'!J3,J3='S4'!J3,J3='S5'!J3,J3='S6'!J3,J3='S7'!J3,J3='S8'!J3),"CISSS!","OK."))))</f>
        <v>OK.</v>
      </c>
      <c r="K53" s="277" t="str">
        <f>IF(K3=".","OK.",IF(K3=0,"OK.",IF(K3=" ","OK.",IF(OR(K3=K13,K3=K23,K3=K33,K3='S2'!K3,K3='S3'!K3,K3='S4'!K3,K3='S5'!K3,K3='S6'!K3,K3='S7'!K3,K3='S8'!K3),"CISSS!","OK."))))</f>
        <v>OK.</v>
      </c>
      <c r="L53" s="278" t="str">
        <f>IF(L3=".","OK.",IF(L3=0,"OK.",IF(L3=" ","OK.",IF(OR(L3=L13,L3=L23,L3=L33,L3='S2'!L3,L3='S3'!L3,L3='S4'!L3,L3='S5'!L3,L3='S6'!L3,L3='S7'!L3,L3='S8'!L3),"CISSS!","OK."))))</f>
        <v>OK.</v>
      </c>
      <c r="M53" s="279" t="str">
        <f>IF(M3=".","OK.",IF(M3=0,"OK.",IF(M3=" ","OK.",IF(OR(M3=M13,M3=M23,M3=M33,M3='S2'!M3,M3='S3'!M3,M3='S4'!M3,M3='S5'!M3,M3='S6'!M3,M3='S7'!M3,M3='S8'!M3),"CISSS!","OK."))))</f>
        <v>OK.</v>
      </c>
      <c r="N53" s="280" t="str">
        <f>IF(N3=".","OK.",IF(N3=0,"OK.",IF(N3=" ","OK.",IF(OR(N3=N13,N3=N23,N3=N33,N3='S2'!N3,N3='S3'!N3,N3='S4'!N3,N3='S5'!N3,N3='S6'!N3,N3='S7'!N3,N3='S8'!N3),"CISSS!","OK."))))</f>
        <v>OK.</v>
      </c>
      <c r="O53" s="280" t="str">
        <f>IF(O3=".","OK.",IF(O3=0,"OK.",IF(O3=" ","OK.",IF(OR(O3=O13,O3=O23,O3=O33,O3='S2'!O3,O3='S3'!O3,O3='S4'!O3,O3='S5'!O3,O3='S6'!O3,O3='S7'!O3,O3='S8'!O3),"CISSS!","OK."))))</f>
        <v>OK.</v>
      </c>
      <c r="P53" s="280" t="str">
        <f>IF(P3=".","OK.",IF(P3=0,"OK.",IF(P3=" ","OK.",IF(OR(P3=P13,P3=P23,P3=P33,P3='S2'!P3,P3='S3'!P3,P3='S4'!P3,P3='S5'!P3,P3='S6'!P3,P3='S7'!P3,P3='S8'!P3),"CISSS!","OK."))))</f>
        <v>OK.</v>
      </c>
      <c r="Q53" s="281" t="str">
        <f>IF(Q3=".","OK.",IF(Q3=0,"OK.",IF(Q3=" ","OK.",IF(OR(Q3=Q13,Q3=Q23,Q3=Q33,Q3='S2'!Q3,Q3='S3'!Q3,Q3='S4'!Q3,Q3='S5'!Q3,Q3='S6'!Q3,Q3='S7'!Q3,Q3='S8'!Q3),"CISSS!","OK."))))</f>
        <v>OK.</v>
      </c>
      <c r="R53" s="282" t="str">
        <f>IF(R3=".","OK.",IF(R3=0,"OK.",IF(R3=" ","OK.",IF(OR(R3=R13,R3=R23,R3=R33,R3='S2'!R3,R3='S3'!R3,R3='S4'!R3,R3='S5'!R3,R3='S6'!R3,R3='S7'!R3,R3='S8'!R3),"CISSS!","OK."))))</f>
        <v>OK.</v>
      </c>
      <c r="S53" s="283" t="str">
        <f>IF(S3=".","OK.",IF(S3=0,"OK.",IF(S3=" ","OK.",IF(OR(S3=S13,S3=S23,S3=S33,S3='S2'!S3,S3='S3'!S3,S3='S4'!S3,S3='S5'!S3,S3='S6'!S3,S3='S7'!S3,S3='S8'!S3),"CISSS!","OK."))))</f>
        <v>OK.</v>
      </c>
      <c r="T53" s="283" t="str">
        <f>IF(T3=".","OK.",IF(T3=0,"OK.",IF(T3=" ","OK.",IF(OR(T3=T13,T3=T23,T3=T33,T3='S2'!T3,T3='S3'!T3,T3='S4'!T3,T3='S5'!T3,T3='S6'!T3,T3='S7'!T3,T3='S8'!T3),"CISSS!","OK."))))</f>
        <v>OK.</v>
      </c>
      <c r="U53" s="283" t="str">
        <f>IF(U3=".","OK.",IF(U3=0,"OK.",IF(U3=" ","OK.",IF(OR(U3=U13,U3=U23,U3=U33,U3='S2'!U3,U3='S3'!U3,U3='S4'!U3,U3='S5'!U3,U3='S6'!U3,U3='S7'!U3,U3='S8'!U3),"CISSS!","OK."))))</f>
        <v>OK.</v>
      </c>
      <c r="V53" s="284" t="str">
        <f>IF(V3=".","OK.",IF(V3=0,"OK.",IF(V3=" ","OK.",IF(OR(V3=V13,V3=V23,V3=V33,V3='S2'!V3,V3='S3'!V3,V3='S4'!V3,V3='S5'!V3,V3='S6'!V3,V3='S7'!V3,V3='S8'!V3),"CISSS!","OK."))))</f>
        <v>OK.</v>
      </c>
      <c r="W53" s="285" t="str">
        <f>IF(W3=".","OK.",IF(W3=0,"OK.",IF(W3=" ","OK.",IF(OR(W3=W13,W3=W23,W3=W33,W3='S2'!W3,W3='S3'!W3,W3='S4'!W3,W3='S5'!W3,W3='S6'!W3,W3='S7'!W3,W3='S8'!W3),"CISSS!","OK."))))</f>
        <v>OK.</v>
      </c>
      <c r="X53" s="286" t="str">
        <f>IF(X3=".","OK.",IF(X3=0,"OK.",IF(X3=" ","OK.",IF(OR(X3=X13,X3=X23,X3=X33,X3='S2'!X3,X3='S3'!X3,X3='S4'!X3,X3='S5'!X3,X3='S6'!X3,X3='S7'!X3,X3='S8'!X3),"CISSS!","OK."))))</f>
        <v>OK.</v>
      </c>
      <c r="Y53" s="286" t="str">
        <f>IF(Y3=".","OK.",IF(Y3=0,"OK.",IF(Y3=" ","OK.",IF(OR(Y3=Y13,Y3=Y23,Y3=Y33,Y3='S2'!Y3,Y3='S3'!Y3,Y3='S4'!Y3,Y3='S5'!Y3,Y3='S6'!Y3,Y3='S7'!Y3,Y3='S8'!Y3),"CISSS!","OK."))))</f>
        <v>OK.</v>
      </c>
      <c r="Z53" s="286" t="str">
        <f>IF(Z3=".","OK.",IF(Z3=0,"OK.",IF(Z3=" ","OK.",IF(OR(Z3=Z13,Z3=Z23,Z3=Z33,Z3='S2'!Z3,Z3='S3'!Z3,Z3='S4'!Z3,Z3='S5'!Z3,Z3='S6'!Z3,Z3='S7'!Z3,Z3='S8'!Z3),"CISSS!","OK."))))</f>
        <v>OK.</v>
      </c>
      <c r="AA53" s="287" t="str">
        <f>IF(AA3=".","OK.",IF(AA3=0,"OK.",IF(AA3=" ","OK.",IF(OR(AA3=AA13,AA3=AA23,AA3=AA33,AA3='S2'!AA3,AA3='S3'!AA3,AA3='S4'!AA3,AA3='S5'!AA3,AA3='S6'!AA3,AA3='S7'!AA3,AA3='S8'!AA3),"CISSS!","OK."))))</f>
        <v>OK.</v>
      </c>
      <c r="AB53" s="323">
        <v>0.375</v>
      </c>
    </row>
    <row r="54" spans="1:28" ht="11.1" customHeight="1" x14ac:dyDescent="0.2">
      <c r="A54" s="1087"/>
      <c r="B54" s="1087"/>
      <c r="C54" s="55" t="str">
        <f>IF(C4=".","OK.",IF(C4=0,"OK.",IF(C4=" ","OK.",IF(OR(C4=C14,C4=C24,C4=C34,C4='S2'!C4,C4='S3'!C4,C4='S4'!C4,C4='S5'!C4,C4='S6'!C4,C4='S7'!C4,C4='S8'!C4),"CISSS!","OK."))))</f>
        <v>OK.</v>
      </c>
      <c r="D54" s="56" t="str">
        <f>IF(D4=".","OK.",IF(D4=0,"OK.",IF(D4=" ","OK.",IF(OR(D4=D14,D4=D24,D4=D34,D4='S2'!D4,D4='S3'!D4,D4='S4'!D4,D4='S5'!D4,D4='S6'!D4,D4='S7'!D4,D4='S8'!D4),"CISSS!","OK."))))</f>
        <v>OK.</v>
      </c>
      <c r="E54" s="56" t="str">
        <f>IF(E4=".","OK.",IF(E4=0,"OK.",IF(E4=" ","OK.",IF(OR(E4=E14,E4=E24,E4=E34,E4='S2'!E4,E4='S3'!E4,E4='S4'!E4,E4='S5'!E4,E4='S6'!E4,E4='S7'!E4,E4='S8'!E4),"CISSS!","OK."))))</f>
        <v>OK.</v>
      </c>
      <c r="F54" s="56" t="str">
        <f>IF(F4=".","OK.",IF(F4=0,"OK.",IF(F4=" ","OK.",IF(OR(F4=F14,F4=F24,F4=F34,F4='S2'!F4,F4='S3'!F4,F4='S4'!F4,F4='S5'!F4,F4='S6'!F4,F4='S7'!F4,F4='S8'!F4),"CISSS!","OK."))))</f>
        <v>OK.</v>
      </c>
      <c r="G54" s="57" t="str">
        <f>IF(G4=".","OK.",IF(G4=0,"OK.",IF(G4=" ","OK.",IF(OR(G4=G14,G4=G24,G4=G34,G4='S2'!G4,G4='S3'!G4,G4='S4'!G4,G4='S5'!G4,G4='S6'!G4,G4='S7'!G4,G4='S8'!G4),"CISSS!","OK."))))</f>
        <v>OK.</v>
      </c>
      <c r="H54" s="76" t="str">
        <f>IF(H4=".","OK.",IF(H4=0,"OK.",IF(H4=" ","OK.",IF(OR(H4=H14,H4=H24,H4=H34,H4='S2'!H4,H4='S3'!H4,H4='S4'!H4,H4='S5'!H4,H4='S6'!H4,H4='S7'!H4,H4='S8'!H4),"CISSS!","OK."))))</f>
        <v>OK.</v>
      </c>
      <c r="I54" s="77" t="str">
        <f>IF(I4=".","OK.",IF(I4=0,"OK.",IF(I4=" ","OK.",IF(OR(I4=I14,I4=I24,I4=I34,I4='S2'!I4,I4='S3'!I4,I4='S4'!I4,I4='S5'!I4,I4='S6'!I4,I4='S7'!I4,I4='S8'!I4),"CISSS!","OK."))))</f>
        <v>OK.</v>
      </c>
      <c r="J54" s="77" t="str">
        <f>IF(J4=".","OK.",IF(J4=0,"OK.",IF(J4=" ","OK.",IF(OR(J4=J14,J4=J24,J4=J34,J4='S2'!J4,J4='S3'!J4,J4='S4'!J4,J4='S5'!J4,J4='S6'!J4,J4='S7'!J4,J4='S8'!J4),"CISSS!","OK."))))</f>
        <v>OK.</v>
      </c>
      <c r="K54" s="77" t="str">
        <f>IF(K4=".","OK.",IF(K4=0,"OK.",IF(K4=" ","OK.",IF(OR(K4=K14,K4=K24,K4=K34,K4='S2'!K4,K4='S3'!K4,K4='S4'!K4,K4='S5'!K4,K4='S6'!K4,K4='S7'!K4,K4='S8'!K4),"CISSS!","OK."))))</f>
        <v>OK.</v>
      </c>
      <c r="L54" s="78" t="str">
        <f>IF(L4=".","OK.",IF(L4=0,"OK.",IF(L4=" ","OK.",IF(OR(L4=L14,L4=L24,L4=L34,L4='S2'!L4,L4='S3'!L4,L4='S4'!L4,L4='S5'!L4,L4='S6'!L4,L4='S7'!L4,L4='S8'!L4),"CISSS!","OK."))))</f>
        <v>OK.</v>
      </c>
      <c r="M54" s="67" t="str">
        <f>IF(M4=".","OK.",IF(M4=0,"OK.",IF(M4=" ","OK.",IF(OR(M4=M14,M4=M24,M4=M34,M4='S2'!M4,M4='S3'!M4,M4='S4'!M4,M4='S5'!M4,M4='S6'!M4,M4='S7'!M4,M4='S8'!M4),"CISSS!","OK."))))</f>
        <v>OK.</v>
      </c>
      <c r="N54" s="68" t="str">
        <f>IF(N4=".","OK.",IF(N4=0,"OK.",IF(N4=" ","OK.",IF(OR(N4=N14,N4=N24,N4=N34,N4='S2'!N4,N4='S3'!N4,N4='S4'!N4,N4='S5'!N4,N4='S6'!N4,N4='S7'!N4,N4='S8'!N4),"CISSS!","OK."))))</f>
        <v>OK.</v>
      </c>
      <c r="O54" s="68" t="str">
        <f>IF(O4=".","OK.",IF(O4=0,"OK.",IF(O4=" ","OK.",IF(OR(O4=O14,O4=O24,O4=O34,O4='S2'!O4,O4='S3'!O4,O4='S4'!O4,O4='S5'!O4,O4='S6'!O4,O4='S7'!O4,O4='S8'!O4),"CISSS!","OK."))))</f>
        <v>OK.</v>
      </c>
      <c r="P54" s="68" t="str">
        <f>IF(P4=".","OK.",IF(P4=0,"OK.",IF(P4=" ","OK.",IF(OR(P4=P14,P4=P24,P4=P34,P4='S2'!P4,P4='S3'!P4,P4='S4'!P4,P4='S5'!P4,P4='S6'!P4,P4='S7'!P4,P4='S8'!P4),"CISSS!","OK."))))</f>
        <v>OK.</v>
      </c>
      <c r="Q54" s="69" t="str">
        <f>IF(Q4=".","OK.",IF(Q4=0,"OK.",IF(Q4=" ","OK.",IF(OR(Q4=Q14,Q4=Q24,Q4=Q34,Q4='S2'!Q4,Q4='S3'!Q4,Q4='S4'!Q4,Q4='S5'!Q4,Q4='S6'!Q4,Q4='S7'!Q4,Q4='S8'!Q4),"CISSS!","OK."))))</f>
        <v>OK.</v>
      </c>
      <c r="R54" s="85" t="str">
        <f>IF(R4=".","OK.",IF(R4=0,"OK.",IF(R4=" ","OK.",IF(OR(R4=R14,R4=R24,R4=R34,R4='S2'!R4,R4='S3'!R4,R4='S4'!R4,R4='S5'!R4,R4='S6'!R4,R4='S7'!R4,R4='S8'!R4),"CISSS!","OK."))))</f>
        <v>OK.</v>
      </c>
      <c r="S54" s="86" t="str">
        <f>IF(S4=".","OK.",IF(S4=0,"OK.",IF(S4=" ","OK.",IF(OR(S4=S14,S4=S24,S4=S34,S4='S2'!S4,S4='S3'!S4,S4='S4'!S4,S4='S5'!S4,S4='S6'!S4,S4='S7'!S4,S4='S8'!S4),"CISSS!","OK."))))</f>
        <v>OK.</v>
      </c>
      <c r="T54" s="86" t="str">
        <f>IF(T4=".","OK.",IF(T4=0,"OK.",IF(T4=" ","OK.",IF(OR(T4=T14,T4=T24,T4=T34,T4='S2'!T4,T4='S3'!T4,T4='S4'!T4,T4='S5'!T4,T4='S6'!T4,T4='S7'!T4,T4='S8'!T4),"CISSS!","OK."))))</f>
        <v>OK.</v>
      </c>
      <c r="U54" s="86" t="str">
        <f>IF(U4=".","OK.",IF(U4=0,"OK.",IF(U4=" ","OK.",IF(OR(U4=U14,U4=U24,U4=U34,U4='S2'!U4,U4='S3'!U4,U4='S4'!U4,U4='S5'!U4,U4='S6'!U4,U4='S7'!U4,U4='S8'!U4),"CISSS!","OK."))))</f>
        <v>OK.</v>
      </c>
      <c r="V54" s="87" t="str">
        <f>IF(V4=".","OK.",IF(V4=0,"OK.",IF(V4=" ","OK.",IF(OR(V4=V14,V4=V24,V4=V34,V4='S2'!V4,V4='S3'!V4,V4='S4'!V4,V4='S5'!V4,V4='S6'!V4,V4='S7'!V4,V4='S8'!V4),"CISSS!","OK."))))</f>
        <v>OK.</v>
      </c>
      <c r="W54" s="267" t="str">
        <f>IF(W4=".","OK.",IF(W4=0,"OK.",IF(W4=" ","OK.",IF(OR(W4=W14,W4=W24,W4=W34,W4='S2'!W4,W4='S3'!W4,W4='S4'!W4,W4='S5'!W4,W4='S6'!W4,W4='S7'!W4,W4='S8'!W4),"CISSS!","OK."))))</f>
        <v>OK.</v>
      </c>
      <c r="X54" s="268" t="str">
        <f>IF(X4=".","OK.",IF(X4=0,"OK.",IF(X4=" ","OK.",IF(OR(X4=X14,X4=X24,X4=X34,X4='S2'!X4,X4='S3'!X4,X4='S4'!X4,X4='S5'!X4,X4='S6'!X4,X4='S7'!X4,X4='S8'!X4),"CISSS!","OK."))))</f>
        <v>OK.</v>
      </c>
      <c r="Y54" s="268" t="str">
        <f>IF(Y4=".","OK.",IF(Y4=0,"OK.",IF(Y4=" ","OK.",IF(OR(Y4=Y14,Y4=Y24,Y4=Y34,Y4='S2'!Y4,Y4='S3'!Y4,Y4='S4'!Y4,Y4='S5'!Y4,Y4='S6'!Y4,Y4='S7'!Y4,Y4='S8'!Y4),"CISSS!","OK."))))</f>
        <v>OK.</v>
      </c>
      <c r="Z54" s="268" t="str">
        <f>IF(Z4=".","OK.",IF(Z4=0,"OK.",IF(Z4=" ","OK.",IF(OR(Z4=Z14,Z4=Z24,Z4=Z34,Z4='S2'!Z4,Z4='S3'!Z4,Z4='S4'!Z4,Z4='S5'!Z4,Z4='S6'!Z4,Z4='S7'!Z4,Z4='S8'!Z4),"CISSS!","OK."))))</f>
        <v>OK.</v>
      </c>
      <c r="AA54" s="269" t="str">
        <f>IF(AA4=".","OK.",IF(AA4=0,"OK.",IF(AA4=" ","OK.",IF(OR(AA4=AA14,AA4=AA24,AA4=AA34,AA4='S2'!AA4,AA4='S3'!AA4,AA4='S4'!AA4,AA4='S5'!AA4,AA4='S6'!AA4,AA4='S7'!AA4,AA4='S8'!AA4),"CISSS!","OK."))))</f>
        <v>OK.</v>
      </c>
      <c r="AB54" s="323">
        <v>0.41666666666666669</v>
      </c>
    </row>
    <row r="55" spans="1:28" ht="11.1" customHeight="1" x14ac:dyDescent="0.2">
      <c r="A55" s="1087"/>
      <c r="B55" s="1087"/>
      <c r="C55" s="55" t="str">
        <f>IF(C5=".","OK.",IF(C5=0,"OK.",IF(C5=" ","OK.",IF(OR(C5=C15,C5=C25,C5=C35,C5='S2'!C5,C5='S3'!C5,C5='S4'!C5,C5='S5'!C5,C5='S6'!C5,C5='S7'!C5,C5='S8'!C5),"CISSS!","OK."))))</f>
        <v>OK.</v>
      </c>
      <c r="D55" s="56" t="str">
        <f>IF(D5=".","OK.",IF(D5=0,"OK.",IF(D5=" ","OK.",IF(OR(D5=D15,D5=D25,D5=D35,D5='S2'!D5,D5='S3'!D5,D5='S4'!D5,D5='S5'!D5,D5='S6'!D5,D5='S7'!D5,D5='S8'!D5),"CISSS!","OK."))))</f>
        <v>OK.</v>
      </c>
      <c r="E55" s="56" t="str">
        <f>IF(E5=".","OK.",IF(E5=0,"OK.",IF(E5=" ","OK.",IF(OR(E5=E15,E5=E25,E5=E35,E5='S2'!E5,E5='S3'!E5,E5='S4'!E5,E5='S5'!E5,E5='S6'!E5,E5='S7'!E5,E5='S8'!E5),"CISSS!","OK."))))</f>
        <v>OK.</v>
      </c>
      <c r="F55" s="56" t="str">
        <f>IF(F5=".","OK.",IF(F5=0,"OK.",IF(F5=" ","OK.",IF(OR(F5=F15,F5=F25,F5=F35,F5='S2'!F5,F5='S3'!F5,F5='S4'!F5,F5='S5'!F5,F5='S6'!F5,F5='S7'!F5,F5='S8'!F5),"CISSS!","OK."))))</f>
        <v>OK.</v>
      </c>
      <c r="G55" s="57" t="str">
        <f>IF(G5=".","OK.",IF(G5=0,"OK.",IF(G5=" ","OK.",IF(OR(G5=G15,G5=G25,G5=G35,G5='S2'!G5,G5='S3'!G5,G5='S4'!G5,G5='S5'!G5,G5='S6'!G5,G5='S7'!G5,G5='S8'!G5),"CISSS!","OK."))))</f>
        <v>OK.</v>
      </c>
      <c r="H55" s="76" t="str">
        <f>IF(H5=".","OK.",IF(H5=0,"OK.",IF(H5=" ","OK.",IF(OR(H5=H15,H5=H25,H5=H35,H5='S2'!H5,H5='S3'!H5,H5='S4'!H5,H5='S5'!H5,H5='S6'!H5,H5='S7'!H5,H5='S8'!H5),"CISSS!","OK."))))</f>
        <v>OK.</v>
      </c>
      <c r="I55" s="77" t="str">
        <f>IF(I5=".","OK.",IF(I5=0,"OK.",IF(I5=" ","OK.",IF(OR(I5=I15,I5=I25,I5=I35,I5='S2'!I5,I5='S3'!I5,I5='S4'!I5,I5='S5'!I5,I5='S6'!I5,I5='S7'!I5,I5='S8'!I5),"CISSS!","OK."))))</f>
        <v>OK.</v>
      </c>
      <c r="J55" s="77" t="str">
        <f>IF(J5=".","OK.",IF(J5=0,"OK.",IF(J5=" ","OK.",IF(OR(J5=J15,J5=J25,J5=J35,J5='S2'!J5,J5='S3'!J5,J5='S4'!J5,J5='S5'!J5,J5='S6'!J5,J5='S7'!J5,J5='S8'!J5),"CISSS!","OK."))))</f>
        <v>OK.</v>
      </c>
      <c r="K55" s="77" t="str">
        <f>IF(K5=".","OK.",IF(K5=0,"OK.",IF(K5=" ","OK.",IF(OR(K5=K15,K5=K25,K5=K35,K5='S2'!K5,K5='S3'!K5,K5='S4'!K5,K5='S5'!K5,K5='S6'!K5,K5='S7'!K5,K5='S8'!K5),"CISSS!","OK."))))</f>
        <v>OK.</v>
      </c>
      <c r="L55" s="78" t="str">
        <f>IF(L5=".","OK.",IF(L5=0,"OK.",IF(L5=" ","OK.",IF(OR(L5=L15,L5=L25,L5=L35,L5='S2'!L5,L5='S3'!L5,L5='S4'!L5,L5='S5'!L5,L5='S6'!L5,L5='S7'!L5,L5='S8'!L5),"CISSS!","OK."))))</f>
        <v>OK.</v>
      </c>
      <c r="M55" s="67" t="str">
        <f>IF(M5=".","OK.",IF(M5=0,"OK.",IF(M5=" ","OK.",IF(OR(M5=M15,M5=M25,M5=M35,M5='S2'!M5,M5='S3'!M5,M5='S4'!M5,M5='S5'!M5,M5='S6'!M5,M5='S7'!M5,M5='S8'!M5),"CISSS!","OK."))))</f>
        <v>OK.</v>
      </c>
      <c r="N55" s="68" t="str">
        <f>IF(N5=".","OK.",IF(N5=0,"OK.",IF(N5=" ","OK.",IF(OR(N5=N15,N5=N25,N5=N35,N5='S2'!N5,N5='S3'!N5,N5='S4'!N5,N5='S5'!N5,N5='S6'!N5,N5='S7'!N5,N5='S8'!N5),"CISSS!","OK."))))</f>
        <v>OK.</v>
      </c>
      <c r="O55" s="68" t="str">
        <f>IF(O5=".","OK.",IF(O5=0,"OK.",IF(O5=" ","OK.",IF(OR(O5=O15,O5=O25,O5=O35,O5='S2'!O5,O5='S3'!O5,O5='S4'!O5,O5='S5'!O5,O5='S6'!O5,O5='S7'!O5,O5='S8'!O5),"CISSS!","OK."))))</f>
        <v>OK.</v>
      </c>
      <c r="P55" s="68" t="str">
        <f>IF(P5=".","OK.",IF(P5=0,"OK.",IF(P5=" ","OK.",IF(OR(P5=P15,P5=P25,P5=P35,P5='S2'!P5,P5='S3'!P5,P5='S4'!P5,P5='S5'!P5,P5='S6'!P5,P5='S7'!P5,P5='S8'!P5),"CISSS!","OK."))))</f>
        <v>OK.</v>
      </c>
      <c r="Q55" s="69" t="str">
        <f>IF(Q5=".","OK.",IF(Q5=0,"OK.",IF(Q5=" ","OK.",IF(OR(Q5=Q15,Q5=Q25,Q5=Q35,Q5='S2'!Q5,Q5='S3'!Q5,Q5='S4'!Q5,Q5='S5'!Q5,Q5='S6'!Q5,Q5='S7'!Q5,Q5='S8'!Q5),"CISSS!","OK."))))</f>
        <v>OK.</v>
      </c>
      <c r="R55" s="85" t="str">
        <f>IF(R5=".","OK.",IF(R5=0,"OK.",IF(R5=" ","OK.",IF(OR(R5=R15,R5=R25,R5=R35,R5='S2'!R5,R5='S3'!R5,R5='S4'!R5,R5='S5'!R5,R5='S6'!R5,R5='S7'!R5,R5='S8'!R5),"CISSS!","OK."))))</f>
        <v>OK.</v>
      </c>
      <c r="S55" s="86" t="str">
        <f>IF(S5=".","OK.",IF(S5=0,"OK.",IF(S5=" ","OK.",IF(OR(S5=S15,S5=S25,S5=S35,S5='S2'!S5,S5='S3'!S5,S5='S4'!S5,S5='S5'!S5,S5='S6'!S5,S5='S7'!S5,S5='S8'!S5),"CISSS!","OK."))))</f>
        <v>OK.</v>
      </c>
      <c r="T55" s="86" t="str">
        <f>IF(T5=".","OK.",IF(T5=0,"OK.",IF(T5=" ","OK.",IF(OR(T5=T15,T5=T25,T5=T35,T5='S2'!T5,T5='S3'!T5,T5='S4'!T5,T5='S5'!T5,T5='S6'!T5,T5='S7'!T5,T5='S8'!T5),"CISSS!","OK."))))</f>
        <v>OK.</v>
      </c>
      <c r="U55" s="86" t="str">
        <f>IF(U5=".","OK.",IF(U5=0,"OK.",IF(U5=" ","OK.",IF(OR(U5=U15,U5=U25,U5=U35,U5='S2'!U5,U5='S3'!U5,U5='S4'!U5,U5='S5'!U5,U5='S6'!U5,U5='S7'!U5,U5='S8'!U5),"CISSS!","OK."))))</f>
        <v>OK.</v>
      </c>
      <c r="V55" s="87" t="str">
        <f>IF(V5=".","OK.",IF(V5=0,"OK.",IF(V5=" ","OK.",IF(OR(V5=V15,V5=V25,V5=V35,V5='S2'!V5,V5='S3'!V5,V5='S4'!V5,V5='S5'!V5,V5='S6'!V5,V5='S7'!V5,V5='S8'!V5),"CISSS!","OK."))))</f>
        <v>OK.</v>
      </c>
      <c r="W55" s="267" t="str">
        <f>IF(W5=".","OK.",IF(W5=0,"OK.",IF(W5=" ","OK.",IF(OR(W5=W15,W5=W25,W5=W35,W5='S2'!W5,W5='S3'!W5,W5='S4'!W5,W5='S5'!W5,W5='S6'!W5,W5='S7'!W5,W5='S8'!W5),"CISSS!","OK."))))</f>
        <v>OK.</v>
      </c>
      <c r="X55" s="268" t="str">
        <f>IF(X5=".","OK.",IF(X5=0,"OK.",IF(X5=" ","OK.",IF(OR(X5=X15,X5=X25,X5=X35,X5='S2'!X5,X5='S3'!X5,X5='S4'!X5,X5='S5'!X5,X5='S6'!X5,X5='S7'!X5,X5='S8'!X5),"CISSS!","OK."))))</f>
        <v>OK.</v>
      </c>
      <c r="Y55" s="268" t="str">
        <f>IF(Y5=".","OK.",IF(Y5=0,"OK.",IF(Y5=" ","OK.",IF(OR(Y5=Y15,Y5=Y25,Y5=Y35,Y5='S2'!Y5,Y5='S3'!Y5,Y5='S4'!Y5,Y5='S5'!Y5,Y5='S6'!Y5,Y5='S7'!Y5,Y5='S8'!Y5),"CISSS!","OK."))))</f>
        <v>OK.</v>
      </c>
      <c r="Z55" s="268" t="str">
        <f>IF(Z5=".","OK.",IF(Z5=0,"OK.",IF(Z5=" ","OK.",IF(OR(Z5=Z15,Z5=Z25,Z5=Z35,Z5='S2'!Z5,Z5='S3'!Z5,Z5='S4'!Z5,Z5='S5'!Z5,Z5='S6'!Z5,Z5='S7'!Z5,Z5='S8'!Z5),"CISSS!","OK."))))</f>
        <v>OK.</v>
      </c>
      <c r="AA55" s="269" t="str">
        <f>IF(AA5=".","OK.",IF(AA5=0,"OK.",IF(AA5=" ","OK.",IF(OR(AA5=AA15,AA5=AA25,AA5=AA35,AA5='S2'!AA5,AA5='S3'!AA5,AA5='S4'!AA5,AA5='S5'!AA5,AA5='S6'!AA5,AA5='S7'!AA5,AA5='S8'!AA5),"CISSS!","OK."))))</f>
        <v>OK.</v>
      </c>
      <c r="AB55" s="323">
        <v>0.45833333333333331</v>
      </c>
    </row>
    <row r="56" spans="1:28" ht="11.1" customHeight="1" x14ac:dyDescent="0.2">
      <c r="A56" s="1087"/>
      <c r="B56" s="1087"/>
      <c r="C56" s="55" t="str">
        <f>IF(C6=".","OK.",IF(C6=0,"OK.",IF(C6=" ","OK.",IF(OR(C6=C16,C6=C26,C6=C36,C6='S2'!C6,C6='S3'!C6,C6='S4'!C6,C6='S5'!C6,C6='S6'!C6,C6='S7'!C6,C6='S8'!C6),"CISSS!","OK."))))</f>
        <v>OK.</v>
      </c>
      <c r="D56" s="56" t="str">
        <f>IF(D6=".","OK.",IF(D6=0,"OK.",IF(D6=" ","OK.",IF(OR(D6=D16,D6=D26,D6=D36,D6='S2'!D6,D6='S3'!D6,D6='S4'!D6,D6='S5'!D6,D6='S6'!D6,D6='S7'!D6,D6='S8'!D6),"CISSS!","OK."))))</f>
        <v>OK.</v>
      </c>
      <c r="E56" s="56" t="str">
        <f>IF(E6=".","OK.",IF(E6=0,"OK.",IF(E6=" ","OK.",IF(OR(E6=E16,E6=E26,E6=E36,E6='S2'!E6,E6='S3'!E6,E6='S4'!E6,E6='S5'!E6,E6='S6'!E6,E6='S7'!E6,E6='S8'!E6),"CISSS!","OK."))))</f>
        <v>OK.</v>
      </c>
      <c r="F56" s="56" t="str">
        <f>IF(F6=".","OK.",IF(F6=0,"OK.",IF(F6=" ","OK.",IF(OR(F6=F16,F6=F26,F6=F36,F6='S2'!F6,F6='S3'!F6,F6='S4'!F6,F6='S5'!F6,F6='S6'!F6,F6='S7'!F6,F6='S8'!F6),"CISSS!","OK."))))</f>
        <v>OK.</v>
      </c>
      <c r="G56" s="57" t="str">
        <f>IF(G6=".","OK.",IF(G6=0,"OK.",IF(G6=" ","OK.",IF(OR(G6=G16,G6=G26,G6=G36,G6='S2'!G6,G6='S3'!G6,G6='S4'!G6,G6='S5'!G6,G6='S6'!G6,G6='S7'!G6,G6='S8'!G6),"CISSS!","OK."))))</f>
        <v>OK.</v>
      </c>
      <c r="H56" s="76" t="str">
        <f>IF(H6=".","OK.",IF(H6=0,"OK.",IF(H6=" ","OK.",IF(OR(H6=H16,H6=H26,H6=H36,H6='S2'!H6,H6='S3'!H6,H6='S4'!H6,H6='S5'!H6,H6='S6'!H6,H6='S7'!H6,H6='S8'!H6),"CISSS!","OK."))))</f>
        <v>OK.</v>
      </c>
      <c r="I56" s="77" t="str">
        <f>IF(I6=".","OK.",IF(I6=0,"OK.",IF(I6=" ","OK.",IF(OR(I6=I16,I6=I26,I6=I36,I6='S2'!I6,I6='S3'!I6,I6='S4'!I6,I6='S5'!I6,I6='S6'!I6,I6='S7'!I6,I6='S8'!I6),"CISSS!","OK."))))</f>
        <v>OK.</v>
      </c>
      <c r="J56" s="77" t="str">
        <f>IF(J6=".","OK.",IF(J6=0,"OK.",IF(J6=" ","OK.",IF(OR(J6=J16,J6=J26,J6=J36,J6='S2'!J6,J6='S3'!J6,J6='S4'!J6,J6='S5'!J6,J6='S6'!J6,J6='S7'!J6,J6='S8'!J6),"CISSS!","OK."))))</f>
        <v>OK.</v>
      </c>
      <c r="K56" s="77" t="str">
        <f>IF(K6=".","OK.",IF(K6=0,"OK.",IF(K6=" ","OK.",IF(OR(K6=K16,K6=K26,K6=K36,K6='S2'!K6,K6='S3'!K6,K6='S4'!K6,K6='S5'!K6,K6='S6'!K6,K6='S7'!K6,K6='S8'!K6),"CISSS!","OK."))))</f>
        <v>OK.</v>
      </c>
      <c r="L56" s="78" t="str">
        <f>IF(L6=".","OK.",IF(L6=0,"OK.",IF(L6=" ","OK.",IF(OR(L6=L16,L6=L26,L6=L36,L6='S2'!L6,L6='S3'!L6,L6='S4'!L6,L6='S5'!L6,L6='S6'!L6,L6='S7'!L6,L6='S8'!L6),"CISSS!","OK."))))</f>
        <v>OK.</v>
      </c>
      <c r="M56" s="67" t="str">
        <f>IF(M6=".","OK.",IF(M6=0,"OK.",IF(M6=" ","OK.",IF(OR(M6=M16,M6=M26,M6=M36,M6='S2'!M6,M6='S3'!M6,M6='S4'!M6,M6='S5'!M6,M6='S6'!M6,M6='S7'!M6,M6='S8'!M6),"CISSS!","OK."))))</f>
        <v>OK.</v>
      </c>
      <c r="N56" s="68" t="str">
        <f>IF(N6=".","OK.",IF(N6=0,"OK.",IF(N6=" ","OK.",IF(OR(N6=N16,N6=N26,N6=N36,N6='S2'!N6,N6='S3'!N6,N6='S4'!N6,N6='S5'!N6,N6='S6'!N6,N6='S7'!N6,N6='S8'!N6),"CISSS!","OK."))))</f>
        <v>OK.</v>
      </c>
      <c r="O56" s="68" t="str">
        <f>IF(O6=".","OK.",IF(O6=0,"OK.",IF(O6=" ","OK.",IF(OR(O6=O16,O6=O26,O6=O36,O6='S2'!O6,O6='S3'!O6,O6='S4'!O6,O6='S5'!O6,O6='S6'!O6,O6='S7'!O6,O6='S8'!O6),"CISSS!","OK."))))</f>
        <v>OK.</v>
      </c>
      <c r="P56" s="68" t="str">
        <f>IF(P6=".","OK.",IF(P6=0,"OK.",IF(P6=" ","OK.",IF(OR(P6=P16,P6=P26,P6=P36,P6='S2'!P6,P6='S3'!P6,P6='S4'!P6,P6='S5'!P6,P6='S6'!P6,P6='S7'!P6,P6='S8'!P6),"CISSS!","OK."))))</f>
        <v>OK.</v>
      </c>
      <c r="Q56" s="69" t="str">
        <f>IF(Q6=".","OK.",IF(Q6=0,"OK.",IF(Q6=" ","OK.",IF(OR(Q6=Q16,Q6=Q26,Q6=Q36,Q6='S2'!Q6,Q6='S3'!Q6,Q6='S4'!Q6,Q6='S5'!Q6,Q6='S6'!Q6,Q6='S7'!Q6,Q6='S8'!Q6),"CISSS!","OK."))))</f>
        <v>OK.</v>
      </c>
      <c r="R56" s="85" t="str">
        <f>IF(R6=".","OK.",IF(R6=0,"OK.",IF(R6=" ","OK.",IF(OR(R6=R16,R6=R26,R6=R36,R6='S2'!R6,R6='S3'!R6,R6='S4'!R6,R6='S5'!R6,R6='S6'!R6,R6='S7'!R6,R6='S8'!R6),"CISSS!","OK."))))</f>
        <v>OK.</v>
      </c>
      <c r="S56" s="86" t="str">
        <f>IF(S6=".","OK.",IF(S6=0,"OK.",IF(S6=" ","OK.",IF(OR(S6=S16,S6=S26,S6=S36,S6='S2'!S6,S6='S3'!S6,S6='S4'!S6,S6='S5'!S6,S6='S6'!S6,S6='S7'!S6,S6='S8'!S6),"CISSS!","OK."))))</f>
        <v>OK.</v>
      </c>
      <c r="T56" s="86" t="str">
        <f>IF(T6=".","OK.",IF(T6=0,"OK.",IF(T6=" ","OK.",IF(OR(T6=T16,T6=T26,T6=T36,T6='S2'!T6,T6='S3'!T6,T6='S4'!T6,T6='S5'!T6,T6='S6'!T6,T6='S7'!T6,T6='S8'!T6),"CISSS!","OK."))))</f>
        <v>OK.</v>
      </c>
      <c r="U56" s="86" t="str">
        <f>IF(U6=".","OK.",IF(U6=0,"OK.",IF(U6=" ","OK.",IF(OR(U6=U16,U6=U26,U6=U36,U6='S2'!U6,U6='S3'!U6,U6='S4'!U6,U6='S5'!U6,U6='S6'!U6,U6='S7'!U6,U6='S8'!U6),"CISSS!","OK."))))</f>
        <v>OK.</v>
      </c>
      <c r="V56" s="87" t="str">
        <f>IF(V6=".","OK.",IF(V6=0,"OK.",IF(V6=" ","OK.",IF(OR(V6=V16,V6=V26,V6=V36,V6='S2'!V6,V6='S3'!V6,V6='S4'!V6,V6='S5'!V6,V6='S6'!V6,V6='S7'!V6,V6='S8'!V6),"CISSS!","OK."))))</f>
        <v>OK.</v>
      </c>
      <c r="W56" s="267" t="str">
        <f>IF(W6=".","OK.",IF(W6=0,"OK.",IF(W6=" ","OK.",IF(OR(W6=W16,W6=W26,W6=W36,W6='S2'!W6,W6='S3'!W6,W6='S4'!W6,W6='S5'!W6,W6='S6'!W6,W6='S7'!W6,W6='S8'!W6),"CISSS!","OK."))))</f>
        <v>OK.</v>
      </c>
      <c r="X56" s="268" t="str">
        <f>IF(X6=".","OK.",IF(X6=0,"OK.",IF(X6=" ","OK.",IF(OR(X6=X16,X6=X26,X6=X36,X6='S2'!X6,X6='S3'!X6,X6='S4'!X6,X6='S5'!X6,X6='S6'!X6,X6='S7'!X6,X6='S8'!X6),"CISSS!","OK."))))</f>
        <v>OK.</v>
      </c>
      <c r="Y56" s="268" t="str">
        <f>IF(Y6=".","OK.",IF(Y6=0,"OK.",IF(Y6=" ","OK.",IF(OR(Y6=Y16,Y6=Y26,Y6=Y36,Y6='S2'!Y6,Y6='S3'!Y6,Y6='S4'!Y6,Y6='S5'!Y6,Y6='S6'!Y6,Y6='S7'!Y6,Y6='S8'!Y6),"CISSS!","OK."))))</f>
        <v>OK.</v>
      </c>
      <c r="Z56" s="268" t="str">
        <f>IF(Z6=".","OK.",IF(Z6=0,"OK.",IF(Z6=" ","OK.",IF(OR(Z6=Z16,Z6=Z26,Z6=Z36,Z6='S2'!Z6,Z6='S3'!Z6,Z6='S4'!Z6,Z6='S5'!Z6,Z6='S6'!Z6,Z6='S7'!Z6,Z6='S8'!Z6),"CISSS!","OK."))))</f>
        <v>OK.</v>
      </c>
      <c r="AA56" s="269" t="str">
        <f>IF(AA6=".","OK.",IF(AA6=0,"OK.",IF(AA6=" ","OK.",IF(OR(AA6=AA16,AA6=AA26,AA6=AA36,AA6='S2'!AA6,AA6='S3'!AA6,AA6='S4'!AA6,AA6='S5'!AA6,AA6='S6'!AA6,AA6='S7'!AA6,AA6='S8'!AA6),"CISSS!","OK."))))</f>
        <v>OK.</v>
      </c>
      <c r="AB56" s="323">
        <v>0.5</v>
      </c>
    </row>
    <row r="57" spans="1:28" ht="11.1" customHeight="1" x14ac:dyDescent="0.2">
      <c r="A57" s="1087"/>
      <c r="B57" s="1087"/>
      <c r="C57" s="55" t="str">
        <f>IF(C7=".","OK.",IF(C7=0,"OK.",IF(C7=" ","OK.",IF(OR(C7=C17,C7=C27,C7=C37,C7='S2'!C7,C7='S3'!C7,C7='S4'!C7,C7='S5'!C7,C7='S6'!C7,C7='S7'!C7,C7='S8'!C7),"CISSS!","OK."))))</f>
        <v>OK.</v>
      </c>
      <c r="D57" s="56" t="str">
        <f>IF(D7=".","OK.",IF(D7=0,"OK.",IF(D7=" ","OK.",IF(OR(D7=D17,D7=D27,D7=D37,D7='S2'!D7,D7='S3'!D7,D7='S4'!D7,D7='S5'!D7,D7='S6'!D7,D7='S7'!D7,D7='S8'!D7),"CISSS!","OK."))))</f>
        <v>OK.</v>
      </c>
      <c r="E57" s="56" t="str">
        <f>IF(E7=".","OK.",IF(E7=0,"OK.",IF(E7=" ","OK.",IF(OR(E7=E17,E7=E27,E7=E37,E7='S2'!E7,E7='S3'!E7,E7='S4'!E7,E7='S5'!E7,E7='S6'!E7,E7='S7'!E7,E7='S8'!E7),"CISSS!","OK."))))</f>
        <v>OK.</v>
      </c>
      <c r="F57" s="56" t="str">
        <f>IF(F7=".","OK.",IF(F7=0,"OK.",IF(F7=" ","OK.",IF(OR(F7=F17,F7=F27,F7=F37,F7='S2'!F7,F7='S3'!F7,F7='S4'!F7,F7='S5'!F7,F7='S6'!F7,F7='S7'!F7,F7='S8'!F7),"CISSS!","OK."))))</f>
        <v>OK.</v>
      </c>
      <c r="G57" s="57" t="str">
        <f>IF(G7=".","OK.",IF(G7=0,"OK.",IF(G7=" ","OK.",IF(OR(G7=G17,G7=G27,G7=G37,G7='S2'!G7,G7='S3'!G7,G7='S4'!G7,G7='S5'!G7,G7='S6'!G7,G7='S7'!G7,G7='S8'!G7),"CISSS!","OK."))))</f>
        <v>OK.</v>
      </c>
      <c r="H57" s="76" t="str">
        <f>IF(H7=".","OK.",IF(H7=0,"OK.",IF(H7=" ","OK.",IF(OR(H7=H17,H7=H27,H7=H37,H7='S2'!H7,H7='S3'!H7,H7='S4'!H7,H7='S5'!H7,H7='S6'!H7,H7='S7'!H7,H7='S8'!H7),"CISSS!","OK."))))</f>
        <v>OK.</v>
      </c>
      <c r="I57" s="77" t="str">
        <f>IF(I7=".","OK.",IF(I7=0,"OK.",IF(I7=" ","OK.",IF(OR(I7=I17,I7=I27,I7=I37,I7='S2'!I7,I7='S3'!I7,I7='S4'!I7,I7='S5'!I7,I7='S6'!I7,I7='S7'!I7,I7='S8'!I7),"CISSS!","OK."))))</f>
        <v>OK.</v>
      </c>
      <c r="J57" s="77" t="str">
        <f>IF(J7=".","OK.",IF(J7=0,"OK.",IF(J7=" ","OK.",IF(OR(J7=J17,J7=J27,J7=J37,J7='S2'!J7,J7='S3'!J7,J7='S4'!J7,J7='S5'!J7,J7='S6'!J7,J7='S7'!J7,J7='S8'!J7),"CISSS!","OK."))))</f>
        <v>OK.</v>
      </c>
      <c r="K57" s="77" t="str">
        <f>IF(K7=".","OK.",IF(K7=0,"OK.",IF(K7=" ","OK.",IF(OR(K7=K17,K7=K27,K7=K37,K7='S2'!K7,K7='S3'!K7,K7='S4'!K7,K7='S5'!K7,K7='S6'!K7,K7='S7'!K7,K7='S8'!K7),"CISSS!","OK."))))</f>
        <v>OK.</v>
      </c>
      <c r="L57" s="78" t="str">
        <f>IF(L7=".","OK.",IF(L7=0,"OK.",IF(L7=" ","OK.",IF(OR(L7=L17,L7=L27,L7=L37,L7='S2'!L7,L7='S3'!L7,L7='S4'!L7,L7='S5'!L7,L7='S6'!L7,L7='S7'!L7,L7='S8'!L7),"CISSS!","OK."))))</f>
        <v>OK.</v>
      </c>
      <c r="M57" s="67" t="str">
        <f>IF(M7=".","OK.",IF(M7=0,"OK.",IF(M7=" ","OK.",IF(OR(M7=M17,M7=M27,M7=M37,M7='S2'!M7,M7='S3'!M7,M7='S4'!M7,M7='S5'!M7,M7='S6'!M7,M7='S7'!M7,M7='S8'!M7),"CISSS!","OK."))))</f>
        <v>OK.</v>
      </c>
      <c r="N57" s="68" t="str">
        <f>IF(N7=".","OK.",IF(N7=0,"OK.",IF(N7=" ","OK.",IF(OR(N7=N17,N7=N27,N7=N37,N7='S2'!N7,N7='S3'!N7,N7='S4'!N7,N7='S5'!N7,N7='S6'!N7,N7='S7'!N7,N7='S8'!N7),"CISSS!","OK."))))</f>
        <v>OK.</v>
      </c>
      <c r="O57" s="68" t="str">
        <f>IF(O7=".","OK.",IF(O7=0,"OK.",IF(O7=" ","OK.",IF(OR(O7=O17,O7=O27,O7=O37,O7='S2'!O7,O7='S3'!O7,O7='S4'!O7,O7='S5'!O7,O7='S6'!O7,O7='S7'!O7,O7='S8'!O7),"CISSS!","OK."))))</f>
        <v>OK.</v>
      </c>
      <c r="P57" s="68" t="str">
        <f>IF(P7=".","OK.",IF(P7=0,"OK.",IF(P7=" ","OK.",IF(OR(P7=P17,P7=P27,P7=P37,P7='S2'!P7,P7='S3'!P7,P7='S4'!P7,P7='S5'!P7,P7='S6'!P7,P7='S7'!P7,P7='S8'!P7),"CISSS!","OK."))))</f>
        <v>OK.</v>
      </c>
      <c r="Q57" s="69" t="str">
        <f>IF(Q7=".","OK.",IF(Q7=0,"OK.",IF(Q7=" ","OK.",IF(OR(Q7=Q17,Q7=Q27,Q7=Q37,Q7='S2'!Q7,Q7='S3'!Q7,Q7='S4'!Q7,Q7='S5'!Q7,Q7='S6'!Q7,Q7='S7'!Q7,Q7='S8'!Q7),"CISSS!","OK."))))</f>
        <v>OK.</v>
      </c>
      <c r="R57" s="85" t="str">
        <f>IF(R7=".","OK.",IF(R7=0,"OK.",IF(R7=" ","OK.",IF(OR(R7=R17,R7=R27,R7=R37,R7='S2'!R7,R7='S3'!R7,R7='S4'!R7,R7='S5'!R7,R7='S6'!R7,R7='S7'!R7,R7='S8'!R7),"CISSS!","OK."))))</f>
        <v>OK.</v>
      </c>
      <c r="S57" s="86" t="str">
        <f>IF(S7=".","OK.",IF(S7=0,"OK.",IF(S7=" ","OK.",IF(OR(S7=S17,S7=S27,S7=S37,S7='S2'!S7,S7='S3'!S7,S7='S4'!S7,S7='S5'!S7,S7='S6'!S7,S7='S7'!S7,S7='S8'!S7),"CISSS!","OK."))))</f>
        <v>OK.</v>
      </c>
      <c r="T57" s="86" t="str">
        <f>IF(T7=".","OK.",IF(T7=0,"OK.",IF(T7=" ","OK.",IF(OR(T7=T17,T7=T27,T7=T37,T7='S2'!T7,T7='S3'!T7,T7='S4'!T7,T7='S5'!T7,T7='S6'!T7,T7='S7'!T7,T7='S8'!T7),"CISSS!","OK."))))</f>
        <v>OK.</v>
      </c>
      <c r="U57" s="86" t="str">
        <f>IF(U7=".","OK.",IF(U7=0,"OK.",IF(U7=" ","OK.",IF(OR(U7=U17,U7=U27,U7=U37,U7='S2'!U7,U7='S3'!U7,U7='S4'!U7,U7='S5'!U7,U7='S6'!U7,U7='S7'!U7,U7='S8'!U7),"CISSS!","OK."))))</f>
        <v>OK.</v>
      </c>
      <c r="V57" s="87" t="str">
        <f>IF(V7=".","OK.",IF(V7=0,"OK.",IF(V7=" ","OK.",IF(OR(V7=V17,V7=V27,V7=V37,V7='S2'!V7,V7='S3'!V7,V7='S4'!V7,V7='S5'!V7,V7='S6'!V7,V7='S7'!V7,V7='S8'!V7),"CISSS!","OK."))))</f>
        <v>OK.</v>
      </c>
      <c r="W57" s="267" t="str">
        <f>IF(W7=".","OK.",IF(W7=0,"OK.",IF(W7=" ","OK.",IF(OR(W7=W17,W7=W27,W7=W37,W7='S2'!W7,W7='S3'!W7,W7='S4'!W7,W7='S5'!W7,W7='S6'!W7,W7='S7'!W7,W7='S8'!W7),"CISSS!","OK."))))</f>
        <v>OK.</v>
      </c>
      <c r="X57" s="268" t="str">
        <f>IF(X7=".","OK.",IF(X7=0,"OK.",IF(X7=" ","OK.",IF(OR(X7=X17,X7=X27,X7=X37,X7='S2'!X7,X7='S3'!X7,X7='S4'!X7,X7='S5'!X7,X7='S6'!X7,X7='S7'!X7,X7='S8'!X7),"CISSS!","OK."))))</f>
        <v>OK.</v>
      </c>
      <c r="Y57" s="268" t="str">
        <f>IF(Y7=".","OK.",IF(Y7=0,"OK.",IF(Y7=" ","OK.",IF(OR(Y7=Y17,Y7=Y27,Y7=Y37,Y7='S2'!Y7,Y7='S3'!Y7,Y7='S4'!Y7,Y7='S5'!Y7,Y7='S6'!Y7,Y7='S7'!Y7,Y7='S8'!Y7),"CISSS!","OK."))))</f>
        <v>OK.</v>
      </c>
      <c r="Z57" s="268" t="str">
        <f>IF(Z7=".","OK.",IF(Z7=0,"OK.",IF(Z7=" ","OK.",IF(OR(Z7=Z17,Z7=Z27,Z7=Z37,Z7='S2'!Z7,Z7='S3'!Z7,Z7='S4'!Z7,Z7='S5'!Z7,Z7='S6'!Z7,Z7='S7'!Z7,Z7='S8'!Z7),"CISSS!","OK."))))</f>
        <v>OK.</v>
      </c>
      <c r="AA57" s="269" t="str">
        <f>IF(AA7=".","OK.",IF(AA7=0,"OK.",IF(AA7=" ","OK.",IF(OR(AA7=AA17,AA7=AA27,AA7=AA37,AA7='S2'!AA7,AA7='S3'!AA7,AA7='S4'!AA7,AA7='S5'!AA7,AA7='S6'!AA7,AA7='S7'!AA7,AA7='S8'!AA7),"CISSS!","OK."))))</f>
        <v>OK.</v>
      </c>
      <c r="AB57" s="323">
        <v>0.54166666666666663</v>
      </c>
    </row>
    <row r="58" spans="1:28" ht="11.1" customHeight="1" x14ac:dyDescent="0.2">
      <c r="A58" s="1087"/>
      <c r="B58" s="1087"/>
      <c r="C58" s="55" t="str">
        <f>IF(C8=".","OK.",IF(C8=0,"OK.",IF(C8=" ","OK.",IF(OR(C8=C18,C8=C28,C8=C38,C8='S2'!C8,C8='S3'!C8,C8='S4'!C8,C8='S5'!C8,C8='S6'!C8,C8='S7'!C8,C8='S8'!C8),"CISSS!","OK."))))</f>
        <v>OK.</v>
      </c>
      <c r="D58" s="56" t="str">
        <f>IF(D8=".","OK.",IF(D8=0,"OK.",IF(D8=" ","OK.",IF(OR(D8=D18,D8=D28,D8=D38,D8='S2'!D8,D8='S3'!D8,D8='S4'!D8,D8='S5'!D8,D8='S6'!D8,D8='S7'!D8,D8='S8'!D8),"CISSS!","OK."))))</f>
        <v>OK.</v>
      </c>
      <c r="E58" s="56" t="str">
        <f>IF(E8=".","OK.",IF(E8=0,"OK.",IF(E8=" ","OK.",IF(OR(E8=E18,E8=E28,E8=E38,E8='S2'!E8,E8='S3'!E8,E8='S4'!E8,E8='S5'!E8,E8='S6'!E8,E8='S7'!E8,E8='S8'!E8),"CISSS!","OK."))))</f>
        <v>OK.</v>
      </c>
      <c r="F58" s="56" t="str">
        <f>IF(F8=".","OK.",IF(F8=0,"OK.",IF(F8=" ","OK.",IF(OR(F8=F18,F8=F28,F8=F38,F8='S2'!F8,F8='S3'!F8,F8='S4'!F8,F8='S5'!F8,F8='S6'!F8,F8='S7'!F8,F8='S8'!F8),"CISSS!","OK."))))</f>
        <v>OK.</v>
      </c>
      <c r="G58" s="57" t="str">
        <f>IF(G8=".","OK.",IF(G8=0,"OK.",IF(G8=" ","OK.",IF(OR(G8=G18,G8=G28,G8=G38,G8='S2'!G8,G8='S3'!G8,G8='S4'!G8,G8='S5'!G8,G8='S6'!G8,G8='S7'!G8,G8='S8'!G8),"CISSS!","OK."))))</f>
        <v>OK.</v>
      </c>
      <c r="H58" s="76" t="str">
        <f>IF(H8=".","OK.",IF(H8=0,"OK.",IF(H8=" ","OK.",IF(OR(H8=H18,H8=H28,H8=H38,H8='S2'!H8,H8='S3'!H8,H8='S4'!H8,H8='S5'!H8,H8='S6'!H8,H8='S7'!H8,H8='S8'!H8),"CISSS!","OK."))))</f>
        <v>OK.</v>
      </c>
      <c r="I58" s="77" t="str">
        <f>IF(I8=".","OK.",IF(I8=0,"OK.",IF(I8=" ","OK.",IF(OR(I8=I18,I8=I28,I8=I38,I8='S2'!I8,I8='S3'!I8,I8='S4'!I8,I8='S5'!I8,I8='S6'!I8,I8='S7'!I8,I8='S8'!I8),"CISSS!","OK."))))</f>
        <v>OK.</v>
      </c>
      <c r="J58" s="77" t="str">
        <f>IF(J8=".","OK.",IF(J8=0,"OK.",IF(J8=" ","OK.",IF(OR(J8=J18,J8=J28,J8=J38,J8='S2'!J8,J8='S3'!J8,J8='S4'!J8,J8='S5'!J8,J8='S6'!J8,J8='S7'!J8,J8='S8'!J8),"CISSS!","OK."))))</f>
        <v>OK.</v>
      </c>
      <c r="K58" s="77" t="str">
        <f>IF(K8=".","OK.",IF(K8=0,"OK.",IF(K8=" ","OK.",IF(OR(K8=K18,K8=K28,K8=K38,K8='S2'!K8,K8='S3'!K8,K8='S4'!K8,K8='S5'!K8,K8='S6'!K8,K8='S7'!K8,K8='S8'!K8),"CISSS!","OK."))))</f>
        <v>OK.</v>
      </c>
      <c r="L58" s="78" t="str">
        <f>IF(L8=".","OK.",IF(L8=0,"OK.",IF(L8=" ","OK.",IF(OR(L8=L18,L8=L28,L8=L38,L8='S2'!L8,L8='S3'!L8,L8='S4'!L8,L8='S5'!L8,L8='S6'!L8,L8='S7'!L8,L8='S8'!L8),"CISSS!","OK."))))</f>
        <v>OK.</v>
      </c>
      <c r="M58" s="67" t="str">
        <f>IF(M8=".","OK.",IF(M8=0,"OK.",IF(M8=" ","OK.",IF(OR(M8=M18,M8=M28,M8=M38,M8='S2'!M8,M8='S3'!M8,M8='S4'!M8,M8='S5'!M8,M8='S6'!M8,M8='S7'!M8,M8='S8'!M8),"CISSS!","OK."))))</f>
        <v>OK.</v>
      </c>
      <c r="N58" s="68" t="str">
        <f>IF(N8=".","OK.",IF(N8=0,"OK.",IF(N8=" ","OK.",IF(OR(N8=N18,N8=N28,N8=N38,N8='S2'!N8,N8='S3'!N8,N8='S4'!N8,N8='S5'!N8,N8='S6'!N8,N8='S7'!N8,N8='S8'!N8),"CISSS!","OK."))))</f>
        <v>OK.</v>
      </c>
      <c r="O58" s="68" t="str">
        <f>IF(O8=".","OK.",IF(O8=0,"OK.",IF(O8=" ","OK.",IF(OR(O8=O18,O8=O28,O8=O38,O8='S2'!O8,O8='S3'!O8,O8='S4'!O8,O8='S5'!O8,O8='S6'!O8,O8='S7'!O8,O8='S8'!O8),"CISSS!","OK."))))</f>
        <v>OK.</v>
      </c>
      <c r="P58" s="68" t="str">
        <f>IF(P8=".","OK.",IF(P8=0,"OK.",IF(P8=" ","OK.",IF(OR(P8=P18,P8=P28,P8=P38,P8='S2'!P8,P8='S3'!P8,P8='S4'!P8,P8='S5'!P8,P8='S6'!P8,P8='S7'!P8,P8='S8'!P8),"CISSS!","OK."))))</f>
        <v>OK.</v>
      </c>
      <c r="Q58" s="69" t="str">
        <f>IF(Q8=".","OK.",IF(Q8=0,"OK.",IF(Q8=" ","OK.",IF(OR(Q8=Q18,Q8=Q28,Q8=Q38,Q8='S2'!Q8,Q8='S3'!Q8,Q8='S4'!Q8,Q8='S5'!Q8,Q8='S6'!Q8,Q8='S7'!Q8,Q8='S8'!Q8),"CISSS!","OK."))))</f>
        <v>OK.</v>
      </c>
      <c r="R58" s="85" t="str">
        <f>IF(R8=".","OK.",IF(R8=0,"OK.",IF(R8=" ","OK.",IF(OR(R8=R18,R8=R28,R8=R38,R8='S2'!R8,R8='S3'!R8,R8='S4'!R8,R8='S5'!R8,R8='S6'!R8,R8='S7'!R8,R8='S8'!R8),"CISSS!","OK."))))</f>
        <v>OK.</v>
      </c>
      <c r="S58" s="86" t="str">
        <f>IF(S8=".","OK.",IF(S8=0,"OK.",IF(S8=" ","OK.",IF(OR(S8=S18,S8=S28,S8=S38,S8='S2'!S8,S8='S3'!S8,S8='S4'!S8,S8='S5'!S8,S8='S6'!S8,S8='S7'!S8,S8='S8'!S8),"CISSS!","OK."))))</f>
        <v>OK.</v>
      </c>
      <c r="T58" s="86" t="str">
        <f>IF(T8=".","OK.",IF(T8=0,"OK.",IF(T8=" ","OK.",IF(OR(T8=T18,T8=T28,T8=T38,T8='S2'!T8,T8='S3'!T8,T8='S4'!T8,T8='S5'!T8,T8='S6'!T8,T8='S7'!T8,T8='S8'!T8),"CISSS!","OK."))))</f>
        <v>OK.</v>
      </c>
      <c r="U58" s="86" t="str">
        <f>IF(U8=".","OK.",IF(U8=0,"OK.",IF(U8=" ","OK.",IF(OR(U8=U18,U8=U28,U8=U38,U8='S2'!U8,U8='S3'!U8,U8='S4'!U8,U8='S5'!U8,U8='S6'!U8,U8='S7'!U8,U8='S8'!U8),"CISSS!","OK."))))</f>
        <v>OK.</v>
      </c>
      <c r="V58" s="87" t="str">
        <f>IF(V8=".","OK.",IF(V8=0,"OK.",IF(V8=" ","OK.",IF(OR(V8=V18,V8=V28,V8=V38,V8='S2'!V8,V8='S3'!V8,V8='S4'!V8,V8='S5'!V8,V8='S6'!V8,V8='S7'!V8,V8='S8'!V8),"CISSS!","OK."))))</f>
        <v>OK.</v>
      </c>
      <c r="W58" s="267" t="str">
        <f>IF(W8=".","OK.",IF(W8=0,"OK.",IF(W8=" ","OK.",IF(OR(W8=W18,W8=W28,W8=W38,W8='S2'!W8,W8='S3'!W8,W8='S4'!W8,W8='S5'!W8,W8='S6'!W8,W8='S7'!W8,W8='S8'!W8),"CISSS!","OK."))))</f>
        <v>OK.</v>
      </c>
      <c r="X58" s="268" t="str">
        <f>IF(X8=".","OK.",IF(X8=0,"OK.",IF(X8=" ","OK.",IF(OR(X8=X18,X8=X28,X8=X38,X8='S2'!X8,X8='S3'!X8,X8='S4'!X8,X8='S5'!X8,X8='S6'!X8,X8='S7'!X8,X8='S8'!X8),"CISSS!","OK."))))</f>
        <v>OK.</v>
      </c>
      <c r="Y58" s="268" t="str">
        <f>IF(Y8=".","OK.",IF(Y8=0,"OK.",IF(Y8=" ","OK.",IF(OR(Y8=Y18,Y8=Y28,Y8=Y38,Y8='S2'!Y8,Y8='S3'!Y8,Y8='S4'!Y8,Y8='S5'!Y8,Y8='S6'!Y8,Y8='S7'!Y8,Y8='S8'!Y8),"CISSS!","OK."))))</f>
        <v>OK.</v>
      </c>
      <c r="Z58" s="268" t="str">
        <f>IF(Z8=".","OK.",IF(Z8=0,"OK.",IF(Z8=" ","OK.",IF(OR(Z8=Z18,Z8=Z28,Z8=Z38,Z8='S2'!Z8,Z8='S3'!Z8,Z8='S4'!Z8,Z8='S5'!Z8,Z8='S6'!Z8,Z8='S7'!Z8,Z8='S8'!Z8),"CISSS!","OK."))))</f>
        <v>OK.</v>
      </c>
      <c r="AA58" s="269" t="str">
        <f>IF(AA8=".","OK.",IF(AA8=0,"OK.",IF(AA8=" ","OK.",IF(OR(AA8=AA18,AA8=AA28,AA8=AA38,AA8='S2'!AA8,AA8='S3'!AA8,AA8='S4'!AA8,AA8='S5'!AA8,AA8='S6'!AA8,AA8='S7'!AA8,AA8='S8'!AA8),"CISSS!","OK."))))</f>
        <v>OK.</v>
      </c>
      <c r="AB58" s="323">
        <v>0.58333333333333337</v>
      </c>
    </row>
    <row r="59" spans="1:28" ht="11.1" customHeight="1" x14ac:dyDescent="0.2">
      <c r="A59" s="1087"/>
      <c r="B59" s="1087"/>
      <c r="C59" s="55" t="str">
        <f>IF(C9=".","OK.",IF(C9=0,"OK.",IF(C9=" ","OK.",IF(OR(C9=C19,C9=C29,C9=C39,C9='S2'!C9,C9='S3'!C9,C9='S4'!C9,C9='S5'!C9,C9='S6'!C9,C9='S7'!C9,C9='S8'!C9),"CISSS!","OK."))))</f>
        <v>OK.</v>
      </c>
      <c r="D59" s="56" t="str">
        <f>IF(D9=".","OK.",IF(D9=0,"OK.",IF(D9=" ","OK.",IF(OR(D9=D19,D9=D29,D9=D39,D9='S2'!D9,D9='S3'!D9,D9='S4'!D9,D9='S5'!D9,D9='S6'!D9,D9='S7'!D9,D9='S8'!D9),"CISSS!","OK."))))</f>
        <v>OK.</v>
      </c>
      <c r="E59" s="56" t="str">
        <f>IF(E9=".","OK.",IF(E9=0,"OK.",IF(E9=" ","OK.",IF(OR(E9=E19,E9=E29,E9=E39,E9='S2'!E9,E9='S3'!E9,E9='S4'!E9,E9='S5'!E9,E9='S6'!E9,E9='S7'!E9,E9='S8'!E9),"CISSS!","OK."))))</f>
        <v>OK.</v>
      </c>
      <c r="F59" s="56" t="str">
        <f>IF(F9=".","OK.",IF(F9=0,"OK.",IF(F9=" ","OK.",IF(OR(F9=F19,F9=F29,F9=F39,F9='S2'!F9,F9='S3'!F9,F9='S4'!F9,F9='S5'!F9,F9='S6'!F9,F9='S7'!F9,F9='S8'!F9),"CISSS!","OK."))))</f>
        <v>OK.</v>
      </c>
      <c r="G59" s="57" t="str">
        <f>IF(G9=".","OK.",IF(G9=0,"OK.",IF(G9=" ","OK.",IF(OR(G9=G19,G9=G29,G9=G39,G9='S2'!G9,G9='S3'!G9,G9='S4'!G9,G9='S5'!G9,G9='S6'!G9,G9='S7'!G9,G9='S8'!G9),"CISSS!","OK."))))</f>
        <v>OK.</v>
      </c>
      <c r="H59" s="76" t="str">
        <f>IF(H9=".","OK.",IF(H9=0,"OK.",IF(H9=" ","OK.",IF(OR(H9=H19,H9=H29,H9=H39,H9='S2'!H9,H9='S3'!H9,H9='S4'!H9,H9='S5'!H9,H9='S6'!H9,H9='S7'!H9,H9='S8'!H9),"CISSS!","OK."))))</f>
        <v>OK.</v>
      </c>
      <c r="I59" s="77" t="str">
        <f>IF(I9=".","OK.",IF(I9=0,"OK.",IF(I9=" ","OK.",IF(OR(I9=I19,I9=I29,I9=I39,I9='S2'!I9,I9='S3'!I9,I9='S4'!I9,I9='S5'!I9,I9='S6'!I9,I9='S7'!I9,I9='S8'!I9),"CISSS!","OK."))))</f>
        <v>OK.</v>
      </c>
      <c r="J59" s="77" t="str">
        <f>IF(J9=".","OK.",IF(J9=0,"OK.",IF(J9=" ","OK.",IF(OR(J9=J19,J9=J29,J9=J39,J9='S2'!J9,J9='S3'!J9,J9='S4'!J9,J9='S5'!J9,J9='S6'!J9,J9='S7'!J9,J9='S8'!J9),"CISSS!","OK."))))</f>
        <v>OK.</v>
      </c>
      <c r="K59" s="77" t="str">
        <f>IF(K9=".","OK.",IF(K9=0,"OK.",IF(K9=" ","OK.",IF(OR(K9=K19,K9=K29,K9=K39,K9='S2'!K9,K9='S3'!K9,K9='S4'!K9,K9='S5'!K9,K9='S6'!K9,K9='S7'!K9,K9='S8'!K9),"CISSS!","OK."))))</f>
        <v>OK.</v>
      </c>
      <c r="L59" s="78" t="str">
        <f>IF(L9=".","OK.",IF(L9=0,"OK.",IF(L9=" ","OK.",IF(OR(L9=L19,L9=L29,L9=L39,L9='S2'!L9,L9='S3'!L9,L9='S4'!L9,L9='S5'!L9,L9='S6'!L9,L9='S7'!L9,L9='S8'!L9),"CISSS!","OK."))))</f>
        <v>OK.</v>
      </c>
      <c r="M59" s="67" t="str">
        <f>IF(M9=".","OK.",IF(M9=0,"OK.",IF(M9=" ","OK.",IF(OR(M9=M19,M9=M29,M9=M39,M9='S2'!M9,M9='S3'!M9,M9='S4'!M9,M9='S5'!M9,M9='S6'!M9,M9='S7'!M9,M9='S8'!M9),"CISSS!","OK."))))</f>
        <v>OK.</v>
      </c>
      <c r="N59" s="68" t="str">
        <f>IF(N9=".","OK.",IF(N9=0,"OK.",IF(N9=" ","OK.",IF(OR(N9=N19,N9=N29,N9=N39,N9='S2'!N9,N9='S3'!N9,N9='S4'!N9,N9='S5'!N9,N9='S6'!N9,N9='S7'!N9,N9='S8'!N9),"CISSS!","OK."))))</f>
        <v>OK.</v>
      </c>
      <c r="O59" s="68" t="str">
        <f>IF(O9=".","OK.",IF(O9=0,"OK.",IF(O9=" ","OK.",IF(OR(O9=O19,O9=O29,O9=O39,O9='S2'!O9,O9='S3'!O9,O9='S4'!O9,O9='S5'!O9,O9='S6'!O9,O9='S7'!O9,O9='S8'!O9),"CISSS!","OK."))))</f>
        <v>OK.</v>
      </c>
      <c r="P59" s="68" t="str">
        <f>IF(P9=".","OK.",IF(P9=0,"OK.",IF(P9=" ","OK.",IF(OR(P9=P19,P9=P29,P9=P39,P9='S2'!P9,P9='S3'!P9,P9='S4'!P9,P9='S5'!P9,P9='S6'!P9,P9='S7'!P9,P9='S8'!P9),"CISSS!","OK."))))</f>
        <v>OK.</v>
      </c>
      <c r="Q59" s="69" t="str">
        <f>IF(Q9=".","OK.",IF(Q9=0,"OK.",IF(Q9=" ","OK.",IF(OR(Q9=Q19,Q9=Q29,Q9=Q39,Q9='S2'!Q9,Q9='S3'!Q9,Q9='S4'!Q9,Q9='S5'!Q9,Q9='S6'!Q9,Q9='S7'!Q9,Q9='S8'!Q9),"CISSS!","OK."))))</f>
        <v>OK.</v>
      </c>
      <c r="R59" s="85" t="str">
        <f>IF(R9=".","OK.",IF(R9=0,"OK.",IF(R9=" ","OK.",IF(OR(R9=R19,R9=R29,R9=R39,R9='S2'!R9,R9='S3'!R9,R9='S4'!R9,R9='S5'!R9,R9='S6'!R9,R9='S7'!R9,R9='S8'!R9),"CISSS!","OK."))))</f>
        <v>OK.</v>
      </c>
      <c r="S59" s="86" t="str">
        <f>IF(S9=".","OK.",IF(S9=0,"OK.",IF(S9=" ","OK.",IF(OR(S9=S19,S9=S29,S9=S39,S9='S2'!S9,S9='S3'!S9,S9='S4'!S9,S9='S5'!S9,S9='S6'!S9,S9='S7'!S9,S9='S8'!S9),"CISSS!","OK."))))</f>
        <v>OK.</v>
      </c>
      <c r="T59" s="86" t="str">
        <f>IF(T9=".","OK.",IF(T9=0,"OK.",IF(T9=" ","OK.",IF(OR(T9=T19,T9=T29,T9=T39,T9='S2'!T9,T9='S3'!T9,T9='S4'!T9,T9='S5'!T9,T9='S6'!T9,T9='S7'!T9,T9='S8'!T9),"CISSS!","OK."))))</f>
        <v>OK.</v>
      </c>
      <c r="U59" s="86" t="str">
        <f>IF(U9=".","OK.",IF(U9=0,"OK.",IF(U9=" ","OK.",IF(OR(U9=U19,U9=U29,U9=U39,U9='S2'!U9,U9='S3'!U9,U9='S4'!U9,U9='S5'!U9,U9='S6'!U9,U9='S7'!U9,U9='S8'!U9),"CISSS!","OK."))))</f>
        <v>OK.</v>
      </c>
      <c r="V59" s="87" t="str">
        <f>IF(V9=".","OK.",IF(V9=0,"OK.",IF(V9=" ","OK.",IF(OR(V9=V19,V9=V29,V9=V39,V9='S2'!V9,V9='S3'!V9,V9='S4'!V9,V9='S5'!V9,V9='S6'!V9,V9='S7'!V9,V9='S8'!V9),"CISSS!","OK."))))</f>
        <v>OK.</v>
      </c>
      <c r="W59" s="267" t="str">
        <f>IF(W9=".","OK.",IF(W9=0,"OK.",IF(W9=" ","OK.",IF(OR(W9=W19,W9=W29,W9=W39,W9='S2'!W9,W9='S3'!W9,W9='S4'!W9,W9='S5'!W9,W9='S6'!W9,W9='S7'!W9,W9='S8'!W9),"CISSS!","OK."))))</f>
        <v>OK.</v>
      </c>
      <c r="X59" s="268" t="str">
        <f>IF(X9=".","OK.",IF(X9=0,"OK.",IF(X9=" ","OK.",IF(OR(X9=X19,X9=X29,X9=X39,X9='S2'!X9,X9='S3'!X9,X9='S4'!X9,X9='S5'!X9,X9='S6'!X9,X9='S7'!X9,X9='S8'!X9),"CISSS!","OK."))))</f>
        <v>OK.</v>
      </c>
      <c r="Y59" s="268" t="str">
        <f>IF(Y9=".","OK.",IF(Y9=0,"OK.",IF(Y9=" ","OK.",IF(OR(Y9=Y19,Y9=Y29,Y9=Y39,Y9='S2'!Y9,Y9='S3'!Y9,Y9='S4'!Y9,Y9='S5'!Y9,Y9='S6'!Y9,Y9='S7'!Y9,Y9='S8'!Y9),"CISSS!","OK."))))</f>
        <v>OK.</v>
      </c>
      <c r="Z59" s="268" t="str">
        <f>IF(Z9=".","OK.",IF(Z9=0,"OK.",IF(Z9=" ","OK.",IF(OR(Z9=Z19,Z9=Z29,Z9=Z39,Z9='S2'!Z9,Z9='S3'!Z9,Z9='S4'!Z9,Z9='S5'!Z9,Z9='S6'!Z9,Z9='S7'!Z9,Z9='S8'!Z9),"CISSS!","OK."))))</f>
        <v>OK.</v>
      </c>
      <c r="AA59" s="269" t="str">
        <f>IF(AA9=".","OK.",IF(AA9=0,"OK.",IF(AA9=" ","OK.",IF(OR(AA9=AA19,AA9=AA29,AA9=AA39,AA9='S2'!AA9,AA9='S3'!AA9,AA9='S4'!AA9,AA9='S5'!AA9,AA9='S6'!AA9,AA9='S7'!AA9,AA9='S8'!AA9),"CISSS!","OK."))))</f>
        <v>OK.</v>
      </c>
      <c r="AB59" s="323">
        <v>0.625</v>
      </c>
    </row>
    <row r="60" spans="1:28" ht="11.1" customHeight="1" x14ac:dyDescent="0.2">
      <c r="A60" s="1087"/>
      <c r="B60" s="1087"/>
      <c r="C60" s="55" t="str">
        <f>IF(C10=".","OK.",IF(C10=0,"OK.",IF(C10=" ","OK.",IF(OR(C10=C20,C10=C30,C10=C40,C10='S2'!C10,C10='S3'!C10,C10='S4'!C10,C10='S5'!C10,C10='S6'!C10,C10='S7'!C10,C10='S8'!C10),"CISSS!","OK."))))</f>
        <v>OK.</v>
      </c>
      <c r="D60" s="56" t="str">
        <f>IF(D10=".","OK.",IF(D10=0,"OK.",IF(D10=" ","OK.",IF(OR(D10=D20,D10=D30,D10=D40,D10='S2'!D10,D10='S3'!D10,D10='S4'!D10,D10='S5'!D10,D10='S6'!D10,D10='S7'!D10,D10='S8'!D10),"CISSS!","OK."))))</f>
        <v>OK.</v>
      </c>
      <c r="E60" s="56" t="str">
        <f>IF(E10=".","OK.",IF(E10=0,"OK.",IF(E10=" ","OK.",IF(OR(E10=E20,E10=E30,E10=E40,E10='S2'!E10,E10='S3'!E10,E10='S4'!E10,E10='S5'!E10,E10='S6'!E10,E10='S7'!E10,E10='S8'!E10),"CISSS!","OK."))))</f>
        <v>OK.</v>
      </c>
      <c r="F60" s="56" t="str">
        <f>IF(F10=".","OK.",IF(F10=0,"OK.",IF(F10=" ","OK.",IF(OR(F10=F20,F10=F30,F10=F40,F10='S2'!F10,F10='S3'!F10,F10='S4'!F10,F10='S5'!F10,F10='S6'!F10,F10='S7'!F10,F10='S8'!F10),"CISSS!","OK."))))</f>
        <v>OK.</v>
      </c>
      <c r="G60" s="57" t="str">
        <f>IF(G10=".","OK.",IF(G10=0,"OK.",IF(G10=" ","OK.",IF(OR(G10=G20,G10=G30,G10=G40,G10='S2'!G10,G10='S3'!G10,G10='S4'!G10,G10='S5'!G10,G10='S6'!G10,G10='S7'!G10,G10='S8'!G10),"CISSS!","OK."))))</f>
        <v>OK.</v>
      </c>
      <c r="H60" s="76" t="str">
        <f>IF(H10=".","OK.",IF(H10=0,"OK.",IF(H10=" ","OK.",IF(OR(H10=H20,H10=H30,H10=H40,H10='S2'!H10,H10='S3'!H10,H10='S4'!H10,H10='S5'!H10,H10='S6'!H10,H10='S7'!H10,H10='S8'!H10),"CISSS!","OK."))))</f>
        <v>OK.</v>
      </c>
      <c r="I60" s="77" t="str">
        <f>IF(I10=".","OK.",IF(I10=0,"OK.",IF(I10=" ","OK.",IF(OR(I10=I20,I10=I30,I10=I40,I10='S2'!I10,I10='S3'!I10,I10='S4'!I10,I10='S5'!I10,I10='S6'!I10,I10='S7'!I10,I10='S8'!I10),"CISSS!","OK."))))</f>
        <v>OK.</v>
      </c>
      <c r="J60" s="77" t="str">
        <f>IF(J10=".","OK.",IF(J10=0,"OK.",IF(J10=" ","OK.",IF(OR(J10=J20,J10=J30,J10=J40,J10='S2'!J10,J10='S3'!J10,J10='S4'!J10,J10='S5'!J10,J10='S6'!J10,J10='S7'!J10,J10='S8'!J10),"CISSS!","OK."))))</f>
        <v>OK.</v>
      </c>
      <c r="K60" s="77" t="str">
        <f>IF(K10=".","OK.",IF(K10=0,"OK.",IF(K10=" ","OK.",IF(OR(K10=K20,K10=K30,K10=K40,K10='S2'!K10,K10='S3'!K10,K10='S4'!K10,K10='S5'!K10,K10='S6'!K10,K10='S7'!K10,K10='S8'!K10),"CISSS!","OK."))))</f>
        <v>OK.</v>
      </c>
      <c r="L60" s="78" t="str">
        <f>IF(L10=".","OK.",IF(L10=0,"OK.",IF(L10=" ","OK.",IF(OR(L10=L20,L10=L30,L10=L40,L10='S2'!L10,L10='S3'!L10,L10='S4'!L10,L10='S5'!L10,L10='S6'!L10,L10='S7'!L10,L10='S8'!L10),"CISSS!","OK."))))</f>
        <v>OK.</v>
      </c>
      <c r="M60" s="67" t="str">
        <f>IF(M10=".","OK.",IF(M10=0,"OK.",IF(M10=" ","OK.",IF(OR(M10=M20,M10=M30,M10=M40,M10='S2'!M10,M10='S3'!M10,M10='S4'!M10,M10='S5'!M10,M10='S6'!M10,M10='S7'!M10,M10='S8'!M10),"CISSS!","OK."))))</f>
        <v>OK.</v>
      </c>
      <c r="N60" s="68" t="str">
        <f>IF(N10=".","OK.",IF(N10=0,"OK.",IF(N10=" ","OK.",IF(OR(N10=N20,N10=N30,N10=N40,N10='S2'!N10,N10='S3'!N10,N10='S4'!N10,N10='S5'!N10,N10='S6'!N10,N10='S7'!N10,N10='S8'!N10),"CISSS!","OK."))))</f>
        <v>OK.</v>
      </c>
      <c r="O60" s="68" t="str">
        <f>IF(O10=".","OK.",IF(O10=0,"OK.",IF(O10=" ","OK.",IF(OR(O10=O20,O10=O30,O10=O40,O10='S2'!O10,O10='S3'!O10,O10='S4'!O10,O10='S5'!O10,O10='S6'!O10,O10='S7'!O10,O10='S8'!O10),"CISSS!","OK."))))</f>
        <v>OK.</v>
      </c>
      <c r="P60" s="68" t="str">
        <f>IF(P10=".","OK.",IF(P10=0,"OK.",IF(P10=" ","OK.",IF(OR(P10=P20,P10=P30,P10=P40,P10='S2'!P10,P10='S3'!P10,P10='S4'!P10,P10='S5'!P10,P10='S6'!P10,P10='S7'!P10,P10='S8'!P10),"CISSS!","OK."))))</f>
        <v>OK.</v>
      </c>
      <c r="Q60" s="69" t="str">
        <f>IF(Q10=".","OK.",IF(Q10=0,"OK.",IF(Q10=" ","OK.",IF(OR(Q10=Q20,Q10=Q30,Q10=Q40,Q10='S2'!Q10,Q10='S3'!Q10,Q10='S4'!Q10,Q10='S5'!Q10,Q10='S6'!Q10,Q10='S7'!Q10,Q10='S8'!Q10),"CISSS!","OK."))))</f>
        <v>OK.</v>
      </c>
      <c r="R60" s="85" t="str">
        <f>IF(R10=".","OK.",IF(R10=0,"OK.",IF(R10=" ","OK.",IF(OR(R10=R20,R10=R30,R10=R40,R10='S2'!R10,R10='S3'!R10,R10='S4'!R10,R10='S5'!R10,R10='S6'!R10,R10='S7'!R10,R10='S8'!R10),"CISSS!","OK."))))</f>
        <v>OK.</v>
      </c>
      <c r="S60" s="86" t="str">
        <f>IF(S10=".","OK.",IF(S10=0,"OK.",IF(S10=" ","OK.",IF(OR(S10=S20,S10=S30,S10=S40,S10='S2'!S10,S10='S3'!S10,S10='S4'!S10,S10='S5'!S10,S10='S6'!S10,S10='S7'!S10,S10='S8'!S10),"CISSS!","OK."))))</f>
        <v>OK.</v>
      </c>
      <c r="T60" s="86" t="str">
        <f>IF(T10=".","OK.",IF(T10=0,"OK.",IF(T10=" ","OK.",IF(OR(T10=T20,T10=T30,T10=T40,T10='S2'!T10,T10='S3'!T10,T10='S4'!T10,T10='S5'!T10,T10='S6'!T10,T10='S7'!T10,T10='S8'!T10),"CISSS!","OK."))))</f>
        <v>OK.</v>
      </c>
      <c r="U60" s="86" t="str">
        <f>IF(U10=".","OK.",IF(U10=0,"OK.",IF(U10=" ","OK.",IF(OR(U10=U20,U10=U30,U10=U40,U10='S2'!U10,U10='S3'!U10,U10='S4'!U10,U10='S5'!U10,U10='S6'!U10,U10='S7'!U10,U10='S8'!U10),"CISSS!","OK."))))</f>
        <v>OK.</v>
      </c>
      <c r="V60" s="87" t="str">
        <f>IF(V10=".","OK.",IF(V10=0,"OK.",IF(V10=" ","OK.",IF(OR(V10=V20,V10=V30,V10=V40,V10='S2'!V10,V10='S3'!V10,V10='S4'!V10,V10='S5'!V10,V10='S6'!V10,V10='S7'!V10,V10='S8'!V10),"CISSS!","OK."))))</f>
        <v>OK.</v>
      </c>
      <c r="W60" s="267" t="str">
        <f>IF(W10=".","OK.",IF(W10=0,"OK.",IF(W10=" ","OK.",IF(OR(W10=W20,W10=W30,W10=W40,W10='S2'!W10,W10='S3'!W10,W10='S4'!W10,W10='S5'!W10,W10='S6'!W10,W10='S7'!W10,W10='S8'!W10),"CISSS!","OK."))))</f>
        <v>OK.</v>
      </c>
      <c r="X60" s="268" t="str">
        <f>IF(X10=".","OK.",IF(X10=0,"OK.",IF(X10=" ","OK.",IF(OR(X10=X20,X10=X30,X10=X40,X10='S2'!X10,X10='S3'!X10,X10='S4'!X10,X10='S5'!X10,X10='S6'!X10,X10='S7'!X10,X10='S8'!X10),"CISSS!","OK."))))</f>
        <v>OK.</v>
      </c>
      <c r="Y60" s="268" t="str">
        <f>IF(Y10=".","OK.",IF(Y10=0,"OK.",IF(Y10=" ","OK.",IF(OR(Y10=Y20,Y10=Y30,Y10=Y40,Y10='S2'!Y10,Y10='S3'!Y10,Y10='S4'!Y10,Y10='S5'!Y10,Y10='S6'!Y10,Y10='S7'!Y10,Y10='S8'!Y10),"CISSS!","OK."))))</f>
        <v>OK.</v>
      </c>
      <c r="Z60" s="268" t="str">
        <f>IF(Z10=".","OK.",IF(Z10=0,"OK.",IF(Z10=" ","OK.",IF(OR(Z10=Z20,Z10=Z30,Z10=Z40,Z10='S2'!Z10,Z10='S3'!Z10,Z10='S4'!Z10,Z10='S5'!Z10,Z10='S6'!Z10,Z10='S7'!Z10,Z10='S8'!Z10),"CISSS!","OK."))))</f>
        <v>OK.</v>
      </c>
      <c r="AA60" s="269" t="str">
        <f>IF(AA10=".","OK.",IF(AA10=0,"OK.",IF(AA10=" ","OK.",IF(OR(AA10=AA20,AA10=AA30,AA10=AA40,AA10='S2'!AA10,AA10='S3'!AA10,AA10='S4'!AA10,AA10='S5'!AA10,AA10='S6'!AA10,AA10='S7'!AA10,AA10='S8'!AA10),"CISSS!","OK."))))</f>
        <v>OK.</v>
      </c>
      <c r="AB60" s="323">
        <v>0.66666666666666663</v>
      </c>
    </row>
    <row r="61" spans="1:28" ht="11.1" customHeight="1" x14ac:dyDescent="0.2">
      <c r="A61" s="1087"/>
      <c r="B61" s="1087"/>
      <c r="C61" s="55" t="str">
        <f>IF(C11=".","OK.",IF(C11=0,"OK.",IF(C11=" ","OK.",IF(OR(C11=C21,C11=C31,C11=C41,C11='S2'!C11,C11='S3'!C11,C11='S4'!C11,C11='S5'!C11,C11='S6'!C11,C11='S7'!C11,C11='S8'!C11),"CISSS!","OK."))))</f>
        <v>OK.</v>
      </c>
      <c r="D61" s="56" t="str">
        <f>IF(D11=".","OK.",IF(D11=0,"OK.",IF(D11=" ","OK.",IF(OR(D11=D21,D11=D31,D11=D41,D11='S2'!D11,D11='S3'!D11,D11='S4'!D11,D11='S5'!D11,D11='S6'!D11,D11='S7'!D11,D11='S8'!D11),"CISSS!","OK."))))</f>
        <v>OK.</v>
      </c>
      <c r="E61" s="56" t="str">
        <f>IF(E11=".","OK.",IF(E11=0,"OK.",IF(E11=" ","OK.",IF(OR(E11=E21,E11=E31,E11=E41,E11='S2'!E11,E11='S3'!E11,E11='S4'!E11,E11='S5'!E11,E11='S6'!E11,E11='S7'!E11,E11='S8'!E11),"CISSS!","OK."))))</f>
        <v>OK.</v>
      </c>
      <c r="F61" s="56" t="str">
        <f>IF(F11=".","OK.",IF(F11=0,"OK.",IF(F11=" ","OK.",IF(OR(F11=F21,F11=F31,F11=F41,F11='S2'!F11,F11='S3'!F11,F11='S4'!F11,F11='S5'!F11,F11='S6'!F11,F11='S7'!F11,F11='S8'!F11),"CISSS!","OK."))))</f>
        <v>OK.</v>
      </c>
      <c r="G61" s="57" t="str">
        <f>IF(G11=".","OK.",IF(G11=0,"OK.",IF(G11=" ","OK.",IF(OR(G11=G21,G11=G31,G11=G41,G11='S2'!G11,G11='S3'!G11,G11='S4'!G11,G11='S5'!G11,G11='S6'!G11,G11='S7'!G11,G11='S8'!G11),"CISSS!","OK."))))</f>
        <v>OK.</v>
      </c>
      <c r="H61" s="76" t="str">
        <f>IF(H11=".","OK.",IF(H11=0,"OK.",IF(H11=" ","OK.",IF(OR(H11=H21,H11=H31,H11=H41,H11='S2'!H11,H11='S3'!H11,H11='S4'!H11,H11='S5'!H11,H11='S6'!H11,H11='S7'!H11,H11='S8'!H11),"CISSS!","OK."))))</f>
        <v>OK.</v>
      </c>
      <c r="I61" s="77" t="str">
        <f>IF(I11=".","OK.",IF(I11=0,"OK.",IF(I11=" ","OK.",IF(OR(I11=I21,I11=I31,I11=I41,I11='S2'!I11,I11='S3'!I11,I11='S4'!I11,I11='S5'!I11,I11='S6'!I11,I11='S7'!I11,I11='S8'!I11),"CISSS!","OK."))))</f>
        <v>OK.</v>
      </c>
      <c r="J61" s="77" t="str">
        <f>IF(J11=".","OK.",IF(J11=0,"OK.",IF(J11=" ","OK.",IF(OR(J11=J21,J11=J31,J11=J41,J11='S2'!J11,J11='S3'!J11,J11='S4'!J11,J11='S5'!J11,J11='S6'!J11,J11='S7'!J11,J11='S8'!J11),"CISSS!","OK."))))</f>
        <v>OK.</v>
      </c>
      <c r="K61" s="77" t="str">
        <f>IF(K11=".","OK.",IF(K11=0,"OK.",IF(K11=" ","OK.",IF(OR(K11=K21,K11=K31,K11=K41,K11='S2'!K11,K11='S3'!K11,K11='S4'!K11,K11='S5'!K11,K11='S6'!K11,K11='S7'!K11,K11='S8'!K11),"CISSS!","OK."))))</f>
        <v>OK.</v>
      </c>
      <c r="L61" s="78" t="str">
        <f>IF(L11=".","OK.",IF(L11=0,"OK.",IF(L11=" ","OK.",IF(OR(L11=L21,L11=L31,L11=L41,L11='S2'!L11,L11='S3'!L11,L11='S4'!L11,L11='S5'!L11,L11='S6'!L11,L11='S7'!L11,L11='S8'!L11),"CISSS!","OK."))))</f>
        <v>OK.</v>
      </c>
      <c r="M61" s="67" t="str">
        <f>IF(M11=".","OK.",IF(M11=0,"OK.",IF(M11=" ","OK.",IF(OR(M11=M21,M11=M31,M11=M41,M11='S2'!M11,M11='S3'!M11,M11='S4'!M11,M11='S5'!M11,M11='S6'!M11,M11='S7'!M11,M11='S8'!M11),"CISSS!","OK."))))</f>
        <v>OK.</v>
      </c>
      <c r="N61" s="68" t="str">
        <f>IF(N11=".","OK.",IF(N11=0,"OK.",IF(N11=" ","OK.",IF(OR(N11=N21,N11=N31,N11=N41,N11='S2'!N11,N11='S3'!N11,N11='S4'!N11,N11='S5'!N11,N11='S6'!N11,N11='S7'!N11,N11='S8'!N11),"CISSS!","OK."))))</f>
        <v>OK.</v>
      </c>
      <c r="O61" s="68" t="str">
        <f>IF(O11=".","OK.",IF(O11=0,"OK.",IF(O11=" ","OK.",IF(OR(O11=O21,O11=O31,O11=O41,O11='S2'!O11,O11='S3'!O11,O11='S4'!O11,O11='S5'!O11,O11='S6'!O11,O11='S7'!O11,O11='S8'!O11),"CISSS!","OK."))))</f>
        <v>OK.</v>
      </c>
      <c r="P61" s="68" t="str">
        <f>IF(P11=".","OK.",IF(P11=0,"OK.",IF(P11=" ","OK.",IF(OR(P11=P21,P11=P31,P11=P41,P11='S2'!P11,P11='S3'!P11,P11='S4'!P11,P11='S5'!P11,P11='S6'!P11,P11='S7'!P11,P11='S8'!P11),"CISSS!","OK."))))</f>
        <v>OK.</v>
      </c>
      <c r="Q61" s="69" t="str">
        <f>IF(Q11=".","OK.",IF(Q11=0,"OK.",IF(Q11=" ","OK.",IF(OR(Q11=Q21,Q11=Q31,Q11=Q41,Q11='S2'!Q11,Q11='S3'!Q11,Q11='S4'!Q11,Q11='S5'!Q11,Q11='S6'!Q11,Q11='S7'!Q11,Q11='S8'!Q11),"CISSS!","OK."))))</f>
        <v>OK.</v>
      </c>
      <c r="R61" s="85" t="str">
        <f>IF(R11=".","OK.",IF(R11=0,"OK.",IF(R11=" ","OK.",IF(OR(R11=R21,R11=R31,R11=R41,R11='S2'!R11,R11='S3'!R11,R11='S4'!R11,R11='S5'!R11,R11='S6'!R11,R11='S7'!R11,R11='S8'!R11),"CISSS!","OK."))))</f>
        <v>OK.</v>
      </c>
      <c r="S61" s="86" t="str">
        <f>IF(S11=".","OK.",IF(S11=0,"OK.",IF(S11=" ","OK.",IF(OR(S11=S21,S11=S31,S11=S41,S11='S2'!S11,S11='S3'!S11,S11='S4'!S11,S11='S5'!S11,S11='S6'!S11,S11='S7'!S11,S11='S8'!S11),"CISSS!","OK."))))</f>
        <v>OK.</v>
      </c>
      <c r="T61" s="86" t="str">
        <f>IF(T11=".","OK.",IF(T11=0,"OK.",IF(T11=" ","OK.",IF(OR(T11=T21,T11=T31,T11=T41,T11='S2'!T11,T11='S3'!T11,T11='S4'!T11,T11='S5'!T11,T11='S6'!T11,T11='S7'!T11,T11='S8'!T11),"CISSS!","OK."))))</f>
        <v>OK.</v>
      </c>
      <c r="U61" s="86" t="str">
        <f>IF(U11=".","OK.",IF(U11=0,"OK.",IF(U11=" ","OK.",IF(OR(U11=U21,U11=U31,U11=U41,U11='S2'!U11,U11='S3'!U11,U11='S4'!U11,U11='S5'!U11,U11='S6'!U11,U11='S7'!U11,U11='S8'!U11),"CISSS!","OK."))))</f>
        <v>OK.</v>
      </c>
      <c r="V61" s="87" t="str">
        <f>IF(V11=".","OK.",IF(V11=0,"OK.",IF(V11=" ","OK.",IF(OR(V11=V21,V11=V31,V11=V41,V11='S2'!V11,V11='S3'!V11,V11='S4'!V11,V11='S5'!V11,V11='S6'!V11,V11='S7'!V11,V11='S8'!V11),"CISSS!","OK."))))</f>
        <v>OK.</v>
      </c>
      <c r="W61" s="267" t="str">
        <f>IF(W11=".","OK.",IF(W11=0,"OK.",IF(W11=" ","OK.",IF(OR(W11=W21,W11=W31,W11=W41,W11='S2'!W11,W11='S3'!W11,W11='S4'!W11,W11='S5'!W11,W11='S6'!W11,W11='S7'!W11,W11='S8'!W11),"CISSS!","OK."))))</f>
        <v>OK.</v>
      </c>
      <c r="X61" s="268" t="str">
        <f>IF(X11=".","OK.",IF(X11=0,"OK.",IF(X11=" ","OK.",IF(OR(X11=X21,X11=X31,X11=X41,X11='S2'!X11,X11='S3'!X11,X11='S4'!X11,X11='S5'!X11,X11='S6'!X11,X11='S7'!X11,X11='S8'!X11),"CISSS!","OK."))))</f>
        <v>OK.</v>
      </c>
      <c r="Y61" s="268" t="str">
        <f>IF(Y11=".","OK.",IF(Y11=0,"OK.",IF(Y11=" ","OK.",IF(OR(Y11=Y21,Y11=Y31,Y11=Y41,Y11='S2'!Y11,Y11='S3'!Y11,Y11='S4'!Y11,Y11='S5'!Y11,Y11='S6'!Y11,Y11='S7'!Y11,Y11='S8'!Y11),"CISSS!","OK."))))</f>
        <v>OK.</v>
      </c>
      <c r="Z61" s="268" t="str">
        <f>IF(Z11=".","OK.",IF(Z11=0,"OK.",IF(Z11=" ","OK.",IF(OR(Z11=Z21,Z11=Z31,Z11=Z41,Z11='S2'!Z11,Z11='S3'!Z11,Z11='S4'!Z11,Z11='S5'!Z11,Z11='S6'!Z11,Z11='S7'!Z11,Z11='S8'!Z11),"CISSS!","OK."))))</f>
        <v>OK.</v>
      </c>
      <c r="AA61" s="269" t="str">
        <f>IF(AA11=".","OK.",IF(AA11=0,"OK.",IF(AA11=" ","OK.",IF(OR(AA11=AA21,AA11=AA31,AA11=AA41,AA11='S2'!AA11,AA11='S3'!AA11,AA11='S4'!AA11,AA11='S5'!AA11,AA11='S6'!AA11,AA11='S7'!AA11,AA11='S8'!AA11),"CISSS!","OK."))))</f>
        <v>OK.</v>
      </c>
      <c r="AB61" s="323">
        <v>0.70833333333333337</v>
      </c>
    </row>
    <row r="62" spans="1:28" ht="11.1" customHeight="1" thickBot="1" x14ac:dyDescent="0.25">
      <c r="A62" s="1087"/>
      <c r="B62" s="1087"/>
      <c r="C62" s="58" t="str">
        <f>IF(C12=".","OK.",IF(C12=0,"OK.",IF(C12=" ","OK.",IF(OR(C12=C22,C12=C32,C12=C42,C12='S2'!C12,C12='S3'!C12,C12='S4'!C12,C12='S5'!C12,C12='S6'!C12,C12='S7'!C12,C12='S8'!C12),"CISSS!","OK."))))</f>
        <v>OK.</v>
      </c>
      <c r="D62" s="59" t="str">
        <f>IF(D12=".","OK.",IF(D12=0,"OK.",IF(D12=" ","OK.",IF(OR(D12=D22,D12=D32,D12=D42,D12='S2'!D12,D12='S3'!D12,D12='S4'!D12,D12='S5'!D12,D12='S6'!D12,D12='S7'!D12,D12='S8'!D12),"CISSS!","OK."))))</f>
        <v>OK.</v>
      </c>
      <c r="E62" s="59" t="str">
        <f>IF(E12=".","OK.",IF(E12=0,"OK.",IF(E12=" ","OK.",IF(OR(E12=E22,E12=E32,E12=E42,E12='S2'!E12,E12='S3'!E12,E12='S4'!E12,E12='S5'!E12,E12='S6'!E12,E12='S7'!E12,E12='S8'!E12),"CISSS!","OK."))))</f>
        <v>OK.</v>
      </c>
      <c r="F62" s="59" t="str">
        <f>IF(F12=".","OK.",IF(F12=0,"OK.",IF(F12=" ","OK.",IF(OR(F12=F22,F12=F32,F12=F42,F12='S2'!F12,F12='S3'!F12,F12='S4'!F12,F12='S5'!F12,F12='S6'!F12,F12='S7'!F12,F12='S8'!F12),"CISSS!","OK."))))</f>
        <v>OK.</v>
      </c>
      <c r="G62" s="60" t="str">
        <f>IF(G12=".","OK.",IF(G12=0,"OK.",IF(G12=" ","OK.",IF(OR(G12=G22,G12=G32,G12=G42,G12='S2'!G12,G12='S3'!G12,G12='S4'!G12,G12='S5'!G12,G12='S6'!G12,G12='S7'!G12,G12='S8'!G12),"CISSS!","OK."))))</f>
        <v>OK.</v>
      </c>
      <c r="H62" s="79" t="str">
        <f>IF(H12=".","OK.",IF(H12=0,"OK.",IF(H12=" ","OK.",IF(OR(H12=H22,H12=H32,H12=H42,H12='S2'!H12,H12='S3'!H12,H12='S4'!H12,H12='S5'!H12,H12='S6'!H12,H12='S7'!H12,H12='S8'!H12),"CISSS!","OK."))))</f>
        <v>OK.</v>
      </c>
      <c r="I62" s="80" t="str">
        <f>IF(I12=".","OK.",IF(I12=0,"OK.",IF(I12=" ","OK.",IF(OR(I12=I22,I12=I32,I12=I42,I12='S2'!I12,I12='S3'!I12,I12='S4'!I12,I12='S5'!I12,I12='S6'!I12,I12='S7'!I12,I12='S8'!I12),"CISSS!","OK."))))</f>
        <v>OK.</v>
      </c>
      <c r="J62" s="80" t="str">
        <f>IF(J12=".","OK.",IF(J12=0,"OK.",IF(J12=" ","OK.",IF(OR(J12=J22,J12=J32,J12=J42,J12='S2'!J12,J12='S3'!J12,J12='S4'!J12,J12='S5'!J12,J12='S6'!J12,J12='S7'!J12,J12='S8'!J12),"CISSS!","OK."))))</f>
        <v>OK.</v>
      </c>
      <c r="K62" s="80" t="str">
        <f>IF(K12=".","OK.",IF(K12=0,"OK.",IF(K12=" ","OK.",IF(OR(K12=K22,K12=K32,K12=K42,K12='S2'!K12,K12='S3'!K12,K12='S4'!K12,K12='S5'!K12,K12='S6'!K12,K12='S7'!K12,K12='S8'!K12),"CISSS!","OK."))))</f>
        <v>OK.</v>
      </c>
      <c r="L62" s="81" t="str">
        <f>IF(L12=".","OK.",IF(L12=0,"OK.",IF(L12=" ","OK.",IF(OR(L12=L22,L12=L32,L12=L42,L12='S2'!L12,L12='S3'!L12,L12='S4'!L12,L12='S5'!L12,L12='S6'!L12,L12='S7'!L12,L12='S8'!L12),"CISSS!","OK."))))</f>
        <v>OK.</v>
      </c>
      <c r="M62" s="247" t="str">
        <f>IF(M12=".","OK.",IF(M12=0,"OK.",IF(M12=" ","OK.",IF(OR(M12=M22,M12=M32,M12=M42,M12='S2'!M12,M12='S3'!M12,M12='S4'!M12,M12='S5'!M12,M12='S6'!M12,M12='S7'!M12,M12='S8'!M12),"CISSS!","OK."))))</f>
        <v>OK.</v>
      </c>
      <c r="N62" s="248" t="str">
        <f>IF(N12=".","OK.",IF(N12=0,"OK.",IF(N12=" ","OK.",IF(OR(N12=N22,N12=N32,N12=N42,N12='S2'!N12,N12='S3'!N12,N12='S4'!N12,N12='S5'!N12,N12='S6'!N12,N12='S7'!N12,N12='S8'!N12),"CISSS!","OK."))))</f>
        <v>OK.</v>
      </c>
      <c r="O62" s="248" t="str">
        <f>IF(O12=".","OK.",IF(O12=0,"OK.",IF(O12=" ","OK.",IF(OR(O12=O22,O12=O32,O12=O42,O12='S2'!O12,O12='S3'!O12,O12='S4'!O12,O12='S5'!O12,O12='S6'!O12,O12='S7'!O12,O12='S8'!O12),"CISSS!","OK."))))</f>
        <v>OK.</v>
      </c>
      <c r="P62" s="248" t="str">
        <f>IF(P12=".","OK.",IF(P12=0,"OK.",IF(P12=" ","OK.",IF(OR(P12=P22,P12=P32,P12=P42,P12='S2'!P12,P12='S3'!P12,P12='S4'!P12,P12='S5'!P12,P12='S6'!P12,P12='S7'!P12,P12='S8'!P12),"CISSS!","OK."))))</f>
        <v>OK.</v>
      </c>
      <c r="Q62" s="249" t="str">
        <f>IF(Q12=".","OK.",IF(Q12=0,"OK.",IF(Q12=" ","OK.",IF(OR(Q12=Q22,Q12=Q32,Q12=Q42,Q12='S2'!Q12,Q12='S3'!Q12,Q12='S4'!Q12,Q12='S5'!Q12,Q12='S6'!Q12,Q12='S7'!Q12,Q12='S8'!Q12),"CISSS!","OK."))))</f>
        <v>OK.</v>
      </c>
      <c r="R62" s="88" t="str">
        <f>IF(R12=".","OK.",IF(R12=0,"OK.",IF(R12=" ","OK.",IF(OR(R12=R22,R12=R32,R12=R42,R12='S2'!R12,R12='S3'!R12,R12='S4'!R12,R12='S5'!R12,R12='S6'!R12,R12='S7'!R12,R12='S8'!R12),"CISSS!","OK."))))</f>
        <v>OK.</v>
      </c>
      <c r="S62" s="89" t="str">
        <f>IF(S12=".","OK.",IF(S12=0,"OK.",IF(S12=" ","OK.",IF(OR(S12=S22,S12=S32,S12=S42,S12='S2'!S12,S12='S3'!S12,S12='S4'!S12,S12='S5'!S12,S12='S6'!S12,S12='S7'!S12,S12='S8'!S12),"CISSS!","OK."))))</f>
        <v>OK.</v>
      </c>
      <c r="T62" s="89" t="str">
        <f>IF(T12=".","OK.",IF(T12=0,"OK.",IF(T12=" ","OK.",IF(OR(T12=T22,T12=T32,T12=T42,T12='S2'!T12,T12='S3'!T12,T12='S4'!T12,T12='S5'!T12,T12='S6'!T12,T12='S7'!T12,T12='S8'!T12),"CISSS!","OK."))))</f>
        <v>OK.</v>
      </c>
      <c r="U62" s="89" t="str">
        <f>IF(U12=".","OK.",IF(U12=0,"OK.",IF(U12=" ","OK.",IF(OR(U12=U22,U12=U32,U12=U42,U12='S2'!U12,U12='S3'!U12,U12='S4'!U12,U12='S5'!U12,U12='S6'!U12,U12='S7'!U12,U12='S8'!U12),"CISSS!","OK."))))</f>
        <v>OK.</v>
      </c>
      <c r="V62" s="90" t="str">
        <f>IF(V12=".","OK.",IF(V12=0,"OK.",IF(V12=" ","OK.",IF(OR(V12=V22,V12=V32,V12=V42,V12='S2'!V12,V12='S3'!V12,V12='S4'!V12,V12='S5'!V12,V12='S6'!V12,V12='S7'!V12,V12='S8'!V12),"CISSS!","OK."))))</f>
        <v>OK.</v>
      </c>
      <c r="W62" s="270" t="str">
        <f>IF(W12=".","OK.",IF(W12=0,"OK.",IF(W12=" ","OK.",IF(OR(W12=W22,W12=W32,W12=W42,W12='S2'!W12,W12='S3'!W12,W12='S4'!W12,W12='S5'!W12,W12='S6'!W12,W12='S7'!W12,W12='S8'!W12),"CISSS!","OK."))))</f>
        <v>OK.</v>
      </c>
      <c r="X62" s="271" t="str">
        <f>IF(X12=".","OK.",IF(X12=0,"OK.",IF(X12=" ","OK.",IF(OR(X12=X22,X12=X32,X12=X42,X12='S2'!X12,X12='S3'!X12,X12='S4'!X12,X12='S5'!X12,X12='S6'!X12,X12='S7'!X12,X12='S8'!X12),"CISSS!","OK."))))</f>
        <v>OK.</v>
      </c>
      <c r="Y62" s="271" t="str">
        <f>IF(Y12=".","OK.",IF(Y12=0,"OK.",IF(Y12=" ","OK.",IF(OR(Y12=Y22,Y12=Y32,Y12=Y42,Y12='S2'!Y12,Y12='S3'!Y12,Y12='S4'!Y12,Y12='S5'!Y12,Y12='S6'!Y12,Y12='S7'!Y12,Y12='S8'!Y12),"CISSS!","OK."))))</f>
        <v>OK.</v>
      </c>
      <c r="Z62" s="271" t="str">
        <f>IF(Z12=".","OK.",IF(Z12=0,"OK.",IF(Z12=" ","OK.",IF(OR(Z12=Z22,Z12=Z32,Z12=Z42,Z12='S2'!Z12,Z12='S3'!Z12,Z12='S4'!Z12,Z12='S5'!Z12,Z12='S6'!Z12,Z12='S7'!Z12,Z12='S8'!Z12),"CISSS!","OK."))))</f>
        <v>OK.</v>
      </c>
      <c r="AA62" s="272" t="str">
        <f>IF(AA12=".","OK.",IF(AA12=0,"OK.",IF(AA12=" ","OK.",IF(OR(AA12=AA22,AA12=AA32,AA12=AA42,AA12='S2'!AA12,AA12='S3'!AA12,AA12='S4'!AA12,AA12='S5'!AA12,AA12='S6'!AA12,AA12='S7'!AA12,AA12='S8'!AA12),"CISSS!","OK."))))</f>
        <v>OK.</v>
      </c>
      <c r="AB62" s="323">
        <v>0.75</v>
      </c>
    </row>
    <row r="63" spans="1:28" ht="11.1" customHeight="1" x14ac:dyDescent="0.2">
      <c r="A63" s="1087"/>
      <c r="B63" s="1087"/>
      <c r="C63" s="61" t="str">
        <f>IF(C13=".","OK.",IF(C13=0,"OK.",IF(C13=" ","OK.",IF(OR(C13=C3,C13=C23,C13=C33,C13='S2'!C13,C13='S3'!C13,C13='S4'!C13,C13='S5'!C13,C13='S6'!C13,C13='S7'!C13,C13='S8'!C13),"CISSS!","OK."))))</f>
        <v>OK.</v>
      </c>
      <c r="D63" s="62" t="str">
        <f>IF(D13=".","OK.",IF(D13=0,"OK.",IF(D13=" ","OK.",IF(OR(D13=D3,D13=D23,D13=D33,D13='S2'!D13,D13='S3'!D13,D13='S4'!D13,D13='S5'!D13,D13='S6'!D13,D13='S7'!D13,D13='S8'!D13),"CISSS!","OK."))))</f>
        <v>OK.</v>
      </c>
      <c r="E63" s="62" t="str">
        <f>IF(E13=".","OK.",IF(E13=0,"OK.",IF(E13=" ","OK.",IF(OR(E13=E3,E13=E23,E13=E33,E13='S2'!E13,E13='S3'!E13,E13='S4'!E13,E13='S5'!E13,E13='S6'!E13,E13='S7'!E13,E13='S8'!E13),"CISSS!","OK."))))</f>
        <v>OK.</v>
      </c>
      <c r="F63" s="62" t="str">
        <f>IF(F13=".","OK.",IF(F13=0,"OK.",IF(F13=" ","OK.",IF(OR(F13=F3,F13=F23,F13=F33,F13='S2'!F13,F13='S3'!F13,F13='S4'!F13,F13='S5'!F13,F13='S6'!F13,F13='S7'!F13,F13='S8'!F13),"CISSS!","OK."))))</f>
        <v>OK.</v>
      </c>
      <c r="G63" s="63" t="str">
        <f>IF(G13=".","OK.",IF(G13=0,"OK.",IF(G13=" ","OK.",IF(OR(G13=G3,G13=G23,G13=G33,G13='S2'!G13,G13='S3'!G13,G13='S4'!G13,G13='S5'!G13,G13='S6'!G13,G13='S7'!G13,G13='S8'!G13),"CISSS!","OK."))))</f>
        <v>OK.</v>
      </c>
      <c r="H63" s="73" t="str">
        <f>IF(H13=".","OK.",IF(H13=0,"OK.",IF(H13=" ","OK.",IF(OR(H13=H3,H13=H23,H13=H33,H13='S2'!H13,H13='S3'!H13,H13='S4'!H13,H13='S5'!H13,H13='S6'!H13,H13='S7'!H13,H13='S8'!H13),"CISSS!","OK."))))</f>
        <v>OK.</v>
      </c>
      <c r="I63" s="74" t="str">
        <f>IF(I13=".","OK.",IF(I13=0,"OK.",IF(I13=" ","OK.",IF(OR(I13=I3,I13=I23,I13=I33,I13='S2'!I13,I13='S3'!I13,I13='S4'!I13,I13='S5'!I13,I13='S6'!I13,I13='S7'!I13,I13='S8'!I13),"CISSS!","OK."))))</f>
        <v>OK.</v>
      </c>
      <c r="J63" s="74" t="str">
        <f>IF(J13=".","OK.",IF(J13=0,"OK.",IF(J13=" ","OK.",IF(OR(J13=J3,J13=J23,J13=J33,J13='S2'!J13,J13='S3'!J13,J13='S4'!J13,J13='S5'!J13,J13='S6'!J13,J13='S7'!J13,J13='S8'!J13),"CISSS!","OK."))))</f>
        <v>OK.</v>
      </c>
      <c r="K63" s="74" t="str">
        <f>IF(K13=".","OK.",IF(K13=0,"OK.",IF(K13=" ","OK.",IF(OR(K13=K3,K13=K23,K13=K33,K13='S2'!K13,K13='S3'!K13,K13='S4'!K13,K13='S5'!K13,K13='S6'!K13,K13='S7'!K13,K13='S8'!K13),"CISSS!","OK."))))</f>
        <v>OK.</v>
      </c>
      <c r="L63" s="75" t="str">
        <f>IF(L13=".","OK.",IF(L13=0,"OK.",IF(L13=" ","OK.",IF(OR(L13=L3,L13=L23,L13=L33,L13='S2'!L13,L13='S3'!L13,L13='S4'!L13,L13='S5'!L13,L13='S6'!L13,L13='S7'!L13,L13='S8'!L13),"CISSS!","OK."))))</f>
        <v>OK.</v>
      </c>
      <c r="M63" s="64" t="str">
        <f>IF(M13=".","OK.",IF(M13=0,"OK.",IF(M13=" ","OK.",IF(OR(M13=M3,M13=M23,M13=M33,M13='S2'!M13,M13='S3'!M13,M13='S4'!M13,M13='S5'!M13,M13='S6'!M13,M13='S7'!M13,M13='S8'!M13),"CISSS!","OK."))))</f>
        <v>OK.</v>
      </c>
      <c r="N63" s="65" t="str">
        <f>IF(N13=".","OK.",IF(N13=0,"OK.",IF(N13=" ","OK.",IF(OR(N13=N3,N13=N23,N13=N33,N13='S2'!N13,N13='S3'!N13,N13='S4'!N13,N13='S5'!N13,N13='S6'!N13,N13='S7'!N13,N13='S8'!N13),"CISSS!","OK."))))</f>
        <v>OK.</v>
      </c>
      <c r="O63" s="65" t="str">
        <f>IF(O13=".","OK.",IF(O13=0,"OK.",IF(O13=" ","OK.",IF(OR(O13=O3,O13=O23,O13=O33,O13='S2'!O13,O13='S3'!O13,O13='S4'!O13,O13='S5'!O13,O13='S6'!O13,O13='S7'!O13,O13='S8'!O13),"CISSS!","OK."))))</f>
        <v>OK.</v>
      </c>
      <c r="P63" s="65" t="str">
        <f>IF(P13=".","OK.",IF(P13=0,"OK.",IF(P13=" ","OK.",IF(OR(P13=P3,P13=P23,P13=P33,P13='S2'!P13,P13='S3'!P13,P13='S4'!P13,P13='S5'!P13,P13='S6'!P13,P13='S7'!P13,P13='S8'!P13),"CISSS!","OK."))))</f>
        <v>OK.</v>
      </c>
      <c r="Q63" s="66" t="str">
        <f>IF(Q13=".","OK.",IF(Q13=0,"OK.",IF(Q13=" ","OK.",IF(OR(Q13=Q3,Q13=Q23,Q13=Q33,Q13='S2'!Q13,Q13='S3'!Q13,Q13='S4'!Q13,Q13='S5'!Q13,Q13='S6'!Q13,Q13='S7'!Q13,Q13='S8'!Q13),"CISSS!","OK."))))</f>
        <v>OK.</v>
      </c>
      <c r="R63" s="82" t="str">
        <f>IF(R13=".","OK.",IF(R13=0,"OK.",IF(R13=" ","OK.",IF(OR(R13=R3,R13=R23,R13=R33,R13='S2'!R13,R13='S3'!R13,R13='S4'!R13,R13='S5'!R13,R13='S6'!R13,R13='S7'!R13,R13='S8'!R13),"CISSS!","OK."))))</f>
        <v>OK.</v>
      </c>
      <c r="S63" s="83" t="str">
        <f>IF(S13=".","OK.",IF(S13=0,"OK.",IF(S13=" ","OK.",IF(OR(S13=S3,S13=S23,S13=S33,S13='S2'!S13,S13='S3'!S13,S13='S4'!S13,S13='S5'!S13,S13='S6'!S13,S13='S7'!S13,S13='S8'!S13),"CISSS!","OK."))))</f>
        <v>OK.</v>
      </c>
      <c r="T63" s="83" t="str">
        <f>IF(T13=".","OK.",IF(T13=0,"OK.",IF(T13=" ","OK.",IF(OR(T13=T3,T13=T23,T13=T33,T13='S2'!T13,T13='S3'!T13,T13='S4'!T13,T13='S5'!T13,T13='S6'!T13,T13='S7'!T13,T13='S8'!T13),"CISSS!","OK."))))</f>
        <v>OK.</v>
      </c>
      <c r="U63" s="83" t="str">
        <f>IF(U13=".","OK.",IF(U13=0,"OK.",IF(U13=" ","OK.",IF(OR(U13=U3,U13=U23,U13=U33,U13='S2'!U13,U13='S3'!U13,U13='S4'!U13,U13='S5'!U13,U13='S6'!U13,U13='S7'!U13,U13='S8'!U13),"CISSS!","OK."))))</f>
        <v>OK.</v>
      </c>
      <c r="V63" s="84" t="str">
        <f>IF(V13=".","OK.",IF(V13=0,"OK.",IF(V13=" ","OK.",IF(OR(V13=V3,V13=V23,V13=V33,V13='S2'!V13,V13='S3'!V13,V13='S4'!V13,V13='S5'!V13,V13='S6'!V13,V13='S7'!V13,V13='S8'!V13),"CISSS!","OK."))))</f>
        <v>OK.</v>
      </c>
      <c r="W63" s="264" t="str">
        <f>IF(W13=".","OK.",IF(W13=0,"OK.",IF(W13=" ","OK.",IF(OR(W13=W3,W13=W23,W13=W33,W13='S2'!W13,W13='S3'!W13,W13='S4'!W13,W13='S5'!W13,W13='S6'!W13,W13='S7'!W13,W13='S8'!W13),"CISSS!","OK."))))</f>
        <v>OK.</v>
      </c>
      <c r="X63" s="265" t="str">
        <f>IF(X13=".","OK.",IF(X13=0,"OK.",IF(X13=" ","OK.",IF(OR(X13=X3,X13=X23,X13=X33,X13='S2'!X13,X13='S3'!X13,X13='S4'!X13,X13='S5'!X13,X13='S6'!X13,X13='S7'!X13,X13='S8'!X13),"CISSS!","OK."))))</f>
        <v>OK.</v>
      </c>
      <c r="Y63" s="265" t="str">
        <f>IF(Y13=".","OK.",IF(Y13=0,"OK.",IF(Y13=" ","OK.",IF(OR(Y13=Y3,Y13=Y23,Y13=Y33,Y13='S2'!Y13,Y13='S3'!Y13,Y13='S4'!Y13,Y13='S5'!Y13,Y13='S6'!Y13,Y13='S7'!Y13,Y13='S8'!Y13),"CISSS!","OK."))))</f>
        <v>OK.</v>
      </c>
      <c r="Z63" s="265" t="str">
        <f>IF(Z13=".","OK.",IF(Z13=0,"OK.",IF(Z13=" ","OK.",IF(OR(Z13=Z3,Z13=Z23,Z13=Z33,Z13='S2'!Z13,Z13='S3'!Z13,Z13='S4'!Z13,Z13='S5'!Z13,Z13='S6'!Z13,Z13='S7'!Z13,Z13='S8'!Z13),"CISSS!","OK."))))</f>
        <v>OK.</v>
      </c>
      <c r="AA63" s="266" t="str">
        <f>IF(AA13=".","OK.",IF(AA13=0,"OK.",IF(AA13=" ","OK.",IF(OR(AA13=AA3,AA13=AA23,AA13=AA33,AA13='S2'!AA13,AA13='S3'!AA13,AA13='S4'!AA13,AA13='S5'!AA13,AA13='S6'!AA13,AA13='S7'!AA13,AA13='S8'!AA13),"CISSS!","OK."))))</f>
        <v>OK.</v>
      </c>
      <c r="AB63" s="299">
        <v>0.375</v>
      </c>
    </row>
    <row r="64" spans="1:28" ht="11.1" customHeight="1" x14ac:dyDescent="0.2">
      <c r="A64" s="1087"/>
      <c r="B64" s="1087"/>
      <c r="C64" s="55" t="str">
        <f>IF(C14=".","OK.",IF(C14=0,"OK.",IF(C14=" ","OK.",IF(OR(C14=C4,C14=C24,C14=C34,C14='S2'!C14,C14='S3'!C14,C14='S4'!C14,C14='S5'!C14,C14='S6'!C14,C14='S7'!C14,C14='S8'!C14),"CISSS!","OK."))))</f>
        <v>OK.</v>
      </c>
      <c r="D64" s="56" t="str">
        <f>IF(D14=".","OK.",IF(D14=0,"OK.",IF(D14=" ","OK.",IF(OR(D14=D4,D14=D24,D14=D34,D14='S2'!D14,D14='S3'!D14,D14='S4'!D14,D14='S5'!D14,D14='S6'!D14,D14='S7'!D14,D14='S8'!D14),"CISSS!","OK."))))</f>
        <v>OK.</v>
      </c>
      <c r="E64" s="56" t="str">
        <f>IF(E14=".","OK.",IF(E14=0,"OK.",IF(E14=" ","OK.",IF(OR(E14=E4,E14=E24,E14=E34,E14='S2'!E14,E14='S3'!E14,E14='S4'!E14,E14='S5'!E14,E14='S6'!E14,E14='S7'!E14,E14='S8'!E14),"CISSS!","OK."))))</f>
        <v>OK.</v>
      </c>
      <c r="F64" s="56" t="str">
        <f>IF(F14=".","OK.",IF(F14=0,"OK.",IF(F14=" ","OK.",IF(OR(F14=F4,F14=F24,F14=F34,F14='S2'!F14,F14='S3'!F14,F14='S4'!F14,F14='S5'!F14,F14='S6'!F14,F14='S7'!F14,F14='S8'!F14),"CISSS!","OK."))))</f>
        <v>OK.</v>
      </c>
      <c r="G64" s="57" t="str">
        <f>IF(G14=".","OK.",IF(G14=0,"OK.",IF(G14=" ","OK.",IF(OR(G14=G4,G14=G24,G14=G34,G14='S2'!G14,G14='S3'!G14,G14='S4'!G14,G14='S5'!G14,G14='S6'!G14,G14='S7'!G14,G14='S8'!G14),"CISSS!","OK."))))</f>
        <v>OK.</v>
      </c>
      <c r="H64" s="76" t="str">
        <f>IF(H14=".","OK.",IF(H14=0,"OK.",IF(H14=" ","OK.",IF(OR(H14=H4,H14=H24,H14=H34,H14='S2'!H14,H14='S3'!H14,H14='S4'!H14,H14='S5'!H14,H14='S6'!H14,H14='S7'!H14,H14='S8'!H14),"CISSS!","OK."))))</f>
        <v>OK.</v>
      </c>
      <c r="I64" s="77" t="str">
        <f>IF(I14=".","OK.",IF(I14=0,"OK.",IF(I14=" ","OK.",IF(OR(I14=I4,I14=I24,I14=I34,I14='S2'!I14,I14='S3'!I14,I14='S4'!I14,I14='S5'!I14,I14='S6'!I14,I14='S7'!I14,I14='S8'!I14),"CISSS!","OK."))))</f>
        <v>OK.</v>
      </c>
      <c r="J64" s="77" t="str">
        <f>IF(J14=".","OK.",IF(J14=0,"OK.",IF(J14=" ","OK.",IF(OR(J14=J4,J14=J24,J14=J34,J14='S2'!J14,J14='S3'!J14,J14='S4'!J14,J14='S5'!J14,J14='S6'!J14,J14='S7'!J14,J14='S8'!J14),"CISSS!","OK."))))</f>
        <v>OK.</v>
      </c>
      <c r="K64" s="77" t="str">
        <f>IF(K14=".","OK.",IF(K14=0,"OK.",IF(K14=" ","OK.",IF(OR(K14=K4,K14=K24,K14=K34,K14='S2'!K14,K14='S3'!K14,K14='S4'!K14,K14='S5'!K14,K14='S6'!K14,K14='S7'!K14,K14='S8'!K14),"CISSS!","OK."))))</f>
        <v>OK.</v>
      </c>
      <c r="L64" s="78" t="str">
        <f>IF(L14=".","OK.",IF(L14=0,"OK.",IF(L14=" ","OK.",IF(OR(L14=L4,L14=L24,L14=L34,L14='S2'!L14,L14='S3'!L14,L14='S4'!L14,L14='S5'!L14,L14='S6'!L14,L14='S7'!L14,L14='S8'!L14),"CISSS!","OK."))))</f>
        <v>OK.</v>
      </c>
      <c r="M64" s="67" t="str">
        <f>IF(M14=".","OK.",IF(M14=0,"OK.",IF(M14=" ","OK.",IF(OR(M14=M4,M14=M24,M14=M34,M14='S2'!M14,M14='S3'!M14,M14='S4'!M14,M14='S5'!M14,M14='S6'!M14,M14='S7'!M14,M14='S8'!M14),"CISSS!","OK."))))</f>
        <v>OK.</v>
      </c>
      <c r="N64" s="68" t="str">
        <f>IF(N14=".","OK.",IF(N14=0,"OK.",IF(N14=" ","OK.",IF(OR(N14=N4,N14=N24,N14=N34,N14='S2'!N14,N14='S3'!N14,N14='S4'!N14,N14='S5'!N14,N14='S6'!N14,N14='S7'!N14,N14='S8'!N14),"CISSS!","OK."))))</f>
        <v>OK.</v>
      </c>
      <c r="O64" s="68" t="str">
        <f>IF(O14=".","OK.",IF(O14=0,"OK.",IF(O14=" ","OK.",IF(OR(O14=O4,O14=O24,O14=O34,O14='S2'!O14,O14='S3'!O14,O14='S4'!O14,O14='S5'!O14,O14='S6'!O14,O14='S7'!O14,O14='S8'!O14),"CISSS!","OK."))))</f>
        <v>OK.</v>
      </c>
      <c r="P64" s="68" t="str">
        <f>IF(P14=".","OK.",IF(P14=0,"OK.",IF(P14=" ","OK.",IF(OR(P14=P4,P14=P24,P14=P34,P14='S2'!P14,P14='S3'!P14,P14='S4'!P14,P14='S5'!P14,P14='S6'!P14,P14='S7'!P14,P14='S8'!P14),"CISSS!","OK."))))</f>
        <v>OK.</v>
      </c>
      <c r="Q64" s="69" t="str">
        <f>IF(Q14=".","OK.",IF(Q14=0,"OK.",IF(Q14=" ","OK.",IF(OR(Q14=Q4,Q14=Q24,Q14=Q34,Q14='S2'!Q14,Q14='S3'!Q14,Q14='S4'!Q14,Q14='S5'!Q14,Q14='S6'!Q14,Q14='S7'!Q14,Q14='S8'!Q14),"CISSS!","OK."))))</f>
        <v>OK.</v>
      </c>
      <c r="R64" s="85" t="str">
        <f>IF(R14=".","OK.",IF(R14=0,"OK.",IF(R14=" ","OK.",IF(OR(R14=R4,R14=R24,R14=R34,R14='S2'!R14,R14='S3'!R14,R14='S4'!R14,R14='S5'!R14,R14='S6'!R14,R14='S7'!R14,R14='S8'!R14),"CISSS!","OK."))))</f>
        <v>OK.</v>
      </c>
      <c r="S64" s="86" t="str">
        <f>IF(S14=".","OK.",IF(S14=0,"OK.",IF(S14=" ","OK.",IF(OR(S14=S4,S14=S24,S14=S34,S14='S2'!S14,S14='S3'!S14,S14='S4'!S14,S14='S5'!S14,S14='S6'!S14,S14='S7'!S14,S14='S8'!S14),"CISSS!","OK."))))</f>
        <v>OK.</v>
      </c>
      <c r="T64" s="86" t="str">
        <f>IF(T14=".","OK.",IF(T14=0,"OK.",IF(T14=" ","OK.",IF(OR(T14=T4,T14=T24,T14=T34,T14='S2'!T14,T14='S3'!T14,T14='S4'!T14,T14='S5'!T14,T14='S6'!T14,T14='S7'!T14,T14='S8'!T14),"CISSS!","OK."))))</f>
        <v>OK.</v>
      </c>
      <c r="U64" s="86" t="str">
        <f>IF(U14=".","OK.",IF(U14=0,"OK.",IF(U14=" ","OK.",IF(OR(U14=U4,U14=U24,U14=U34,U14='S2'!U14,U14='S3'!U14,U14='S4'!U14,U14='S5'!U14,U14='S6'!U14,U14='S7'!U14,U14='S8'!U14),"CISSS!","OK."))))</f>
        <v>OK.</v>
      </c>
      <c r="V64" s="87" t="str">
        <f>IF(V14=".","OK.",IF(V14=0,"OK.",IF(V14=" ","OK.",IF(OR(V14=V4,V14=V24,V14=V34,V14='S2'!V14,V14='S3'!V14,V14='S4'!V14,V14='S5'!V14,V14='S6'!V14,V14='S7'!V14,V14='S8'!V14),"CISSS!","OK."))))</f>
        <v>OK.</v>
      </c>
      <c r="W64" s="267" t="str">
        <f>IF(W14=".","OK.",IF(W14=0,"OK.",IF(W14=" ","OK.",IF(OR(W14=W4,W14=W24,W14=W34,W14='S2'!W14,W14='S3'!W14,W14='S4'!W14,W14='S5'!W14,W14='S6'!W14,W14='S7'!W14,W14='S8'!W14),"CISSS!","OK."))))</f>
        <v>OK.</v>
      </c>
      <c r="X64" s="268" t="str">
        <f>IF(X14=".","OK.",IF(X14=0,"OK.",IF(X14=" ","OK.",IF(OR(X14=X4,X14=X24,X14=X34,X14='S2'!X14,X14='S3'!X14,X14='S4'!X14,X14='S5'!X14,X14='S6'!X14,X14='S7'!X14,X14='S8'!X14),"CISSS!","OK."))))</f>
        <v>OK.</v>
      </c>
      <c r="Y64" s="268" t="str">
        <f>IF(Y14=".","OK.",IF(Y14=0,"OK.",IF(Y14=" ","OK.",IF(OR(Y14=Y4,Y14=Y24,Y14=Y34,Y14='S2'!Y14,Y14='S3'!Y14,Y14='S4'!Y14,Y14='S5'!Y14,Y14='S6'!Y14,Y14='S7'!Y14,Y14='S8'!Y14),"CISSS!","OK."))))</f>
        <v>OK.</v>
      </c>
      <c r="Z64" s="268" t="str">
        <f>IF(Z14=".","OK.",IF(Z14=0,"OK.",IF(Z14=" ","OK.",IF(OR(Z14=Z4,Z14=Z24,Z14=Z34,Z14='S2'!Z14,Z14='S3'!Z14,Z14='S4'!Z14,Z14='S5'!Z14,Z14='S6'!Z14,Z14='S7'!Z14,Z14='S8'!Z14),"CISSS!","OK."))))</f>
        <v>OK.</v>
      </c>
      <c r="AA64" s="269" t="str">
        <f>IF(AA14=".","OK.",IF(AA14=0,"OK.",IF(AA14=" ","OK.",IF(OR(AA14=AA4,AA14=AA24,AA14=AA34,AA14='S2'!AA14,AA14='S3'!AA14,AA14='S4'!AA14,AA14='S5'!AA14,AA14='S6'!AA14,AA14='S7'!AA14,AA14='S8'!AA14),"CISSS!","OK."))))</f>
        <v>OK.</v>
      </c>
      <c r="AB64" s="299">
        <v>0.41666666666666669</v>
      </c>
    </row>
    <row r="65" spans="1:28" ht="11.1" customHeight="1" x14ac:dyDescent="0.2">
      <c r="A65" s="1087"/>
      <c r="B65" s="1087"/>
      <c r="C65" s="55" t="str">
        <f>IF(C15=".","OK.",IF(C15=0,"OK.",IF(C15=" ","OK.",IF(OR(C15=C5,C15=C25,C15=C35,C15='S2'!C15,C15='S3'!C15,C15='S4'!C15,C15='S5'!C15,C15='S6'!C15,C15='S7'!C15,C15='S8'!C15),"CISSS!","OK."))))</f>
        <v>OK.</v>
      </c>
      <c r="D65" s="56" t="str">
        <f>IF(D15=".","OK.",IF(D15=0,"OK.",IF(D15=" ","OK.",IF(OR(D15=D5,D15=D25,D15=D35,D15='S2'!D15,D15='S3'!D15,D15='S4'!D15,D15='S5'!D15,D15='S6'!D15,D15='S7'!D15,D15='S8'!D15),"CISSS!","OK."))))</f>
        <v>OK.</v>
      </c>
      <c r="E65" s="56" t="str">
        <f>IF(E15=".","OK.",IF(E15=0,"OK.",IF(E15=" ","OK.",IF(OR(E15=E5,E15=E25,E15=E35,E15='S2'!E15,E15='S3'!E15,E15='S4'!E15,E15='S5'!E15,E15='S6'!E15,E15='S7'!E15,E15='S8'!E15),"CISSS!","OK."))))</f>
        <v>OK.</v>
      </c>
      <c r="F65" s="56" t="str">
        <f>IF(F15=".","OK.",IF(F15=0,"OK.",IF(F15=" ","OK.",IF(OR(F15=F5,F15=F25,F15=F35,F15='S2'!F15,F15='S3'!F15,F15='S4'!F15,F15='S5'!F15,F15='S6'!F15,F15='S7'!F15,F15='S8'!F15),"CISSS!","OK."))))</f>
        <v>OK.</v>
      </c>
      <c r="G65" s="57" t="str">
        <f>IF(G15=".","OK.",IF(G15=0,"OK.",IF(G15=" ","OK.",IF(OR(G15=G5,G15=G25,G15=G35,G15='S2'!G15,G15='S3'!G15,G15='S4'!G15,G15='S5'!G15,G15='S6'!G15,G15='S7'!G15,G15='S8'!G15),"CISSS!","OK."))))</f>
        <v>OK.</v>
      </c>
      <c r="H65" s="76" t="str">
        <f>IF(H15=".","OK.",IF(H15=0,"OK.",IF(H15=" ","OK.",IF(OR(H15=H5,H15=H25,H15=H35,H15='S2'!H15,H15='S3'!H15,H15='S4'!H15,H15='S5'!H15,H15='S6'!H15,H15='S7'!H15,H15='S8'!H15),"CISSS!","OK."))))</f>
        <v>OK.</v>
      </c>
      <c r="I65" s="77" t="str">
        <f>IF(I15=".","OK.",IF(I15=0,"OK.",IF(I15=" ","OK.",IF(OR(I15=I5,I15=I25,I15=I35,I15='S2'!I15,I15='S3'!I15,I15='S4'!I15,I15='S5'!I15,I15='S6'!I15,I15='S7'!I15,I15='S8'!I15),"CISSS!","OK."))))</f>
        <v>OK.</v>
      </c>
      <c r="J65" s="77" t="str">
        <f>IF(J15=".","OK.",IF(J15=0,"OK.",IF(J15=" ","OK.",IF(OR(J15=J5,J15=J25,J15=J35,J15='S2'!J15,J15='S3'!J15,J15='S4'!J15,J15='S5'!J15,J15='S6'!J15,J15='S7'!J15,J15='S8'!J15),"CISSS!","OK."))))</f>
        <v>OK.</v>
      </c>
      <c r="K65" s="77" t="str">
        <f>IF(K15=".","OK.",IF(K15=0,"OK.",IF(K15=" ","OK.",IF(OR(K15=K5,K15=K25,K15=K35,K15='S2'!K15,K15='S3'!K15,K15='S4'!K15,K15='S5'!K15,K15='S6'!K15,K15='S7'!K15,K15='S8'!K15),"CISSS!","OK."))))</f>
        <v>OK.</v>
      </c>
      <c r="L65" s="78" t="str">
        <f>IF(L15=".","OK.",IF(L15=0,"OK.",IF(L15=" ","OK.",IF(OR(L15=L5,L15=L25,L15=L35,L15='S2'!L15,L15='S3'!L15,L15='S4'!L15,L15='S5'!L15,L15='S6'!L15,L15='S7'!L15,L15='S8'!L15),"CISSS!","OK."))))</f>
        <v>OK.</v>
      </c>
      <c r="M65" s="67" t="str">
        <f>IF(M15=".","OK.",IF(M15=0,"OK.",IF(M15=" ","OK.",IF(OR(M15=M5,M15=M25,M15=M35,M15='S2'!M15,M15='S3'!M15,M15='S4'!M15,M15='S5'!M15,M15='S6'!M15,M15='S7'!M15,M15='S8'!M15),"CISSS!","OK."))))</f>
        <v>OK.</v>
      </c>
      <c r="N65" s="68" t="str">
        <f>IF(N15=".","OK.",IF(N15=0,"OK.",IF(N15=" ","OK.",IF(OR(N15=N5,N15=N25,N15=N35,N15='S2'!N15,N15='S3'!N15,N15='S4'!N15,N15='S5'!N15,N15='S6'!N15,N15='S7'!N15,N15='S8'!N15),"CISSS!","OK."))))</f>
        <v>OK.</v>
      </c>
      <c r="O65" s="68" t="str">
        <f>IF(O15=".","OK.",IF(O15=0,"OK.",IF(O15=" ","OK.",IF(OR(O15=O5,O15=O25,O15=O35,O15='S2'!O15,O15='S3'!O15,O15='S4'!O15,O15='S5'!O15,O15='S6'!O15,O15='S7'!O15,O15='S8'!O15),"CISSS!","OK."))))</f>
        <v>OK.</v>
      </c>
      <c r="P65" s="68" t="str">
        <f>IF(P15=".","OK.",IF(P15=0,"OK.",IF(P15=" ","OK.",IF(OR(P15=P5,P15=P25,P15=P35,P15='S2'!P15,P15='S3'!P15,P15='S4'!P15,P15='S5'!P15,P15='S6'!P15,P15='S7'!P15,P15='S8'!P15),"CISSS!","OK."))))</f>
        <v>OK.</v>
      </c>
      <c r="Q65" s="69" t="str">
        <f>IF(Q15=".","OK.",IF(Q15=0,"OK.",IF(Q15=" ","OK.",IF(OR(Q15=Q5,Q15=Q25,Q15=Q35,Q15='S2'!Q15,Q15='S3'!Q15,Q15='S4'!Q15,Q15='S5'!Q15,Q15='S6'!Q15,Q15='S7'!Q15,Q15='S8'!Q15),"CISSS!","OK."))))</f>
        <v>OK.</v>
      </c>
      <c r="R65" s="85" t="str">
        <f>IF(R15=".","OK.",IF(R15=0,"OK.",IF(R15=" ","OK.",IF(OR(R15=R5,R15=R25,R15=R35,R15='S2'!R15,R15='S3'!R15,R15='S4'!R15,R15='S5'!R15,R15='S6'!R15,R15='S7'!R15,R15='S8'!R15),"CISSS!","OK."))))</f>
        <v>OK.</v>
      </c>
      <c r="S65" s="86" t="str">
        <f>IF(S15=".","OK.",IF(S15=0,"OK.",IF(S15=" ","OK.",IF(OR(S15=S5,S15=S25,S15=S35,S15='S2'!S15,S15='S3'!S15,S15='S4'!S15,S15='S5'!S15,S15='S6'!S15,S15='S7'!S15,S15='S8'!S15),"CISSS!","OK."))))</f>
        <v>OK.</v>
      </c>
      <c r="T65" s="86" t="str">
        <f>IF(T15=".","OK.",IF(T15=0,"OK.",IF(T15=" ","OK.",IF(OR(T15=T5,T15=T25,T15=T35,T15='S2'!T15,T15='S3'!T15,T15='S4'!T15,T15='S5'!T15,T15='S6'!T15,T15='S7'!T15,T15='S8'!T15),"CISSS!","OK."))))</f>
        <v>OK.</v>
      </c>
      <c r="U65" s="86" t="str">
        <f>IF(U15=".","OK.",IF(U15=0,"OK.",IF(U15=" ","OK.",IF(OR(U15=U5,U15=U25,U15=U35,U15='S2'!U15,U15='S3'!U15,U15='S4'!U15,U15='S5'!U15,U15='S6'!U15,U15='S7'!U15,U15='S8'!U15),"CISSS!","OK."))))</f>
        <v>OK.</v>
      </c>
      <c r="V65" s="87" t="str">
        <f>IF(V15=".","OK.",IF(V15=0,"OK.",IF(V15=" ","OK.",IF(OR(V15=V5,V15=V25,V15=V35,V15='S2'!V15,V15='S3'!V15,V15='S4'!V15,V15='S5'!V15,V15='S6'!V15,V15='S7'!V15,V15='S8'!V15),"CISSS!","OK."))))</f>
        <v>OK.</v>
      </c>
      <c r="W65" s="267" t="str">
        <f>IF(W15=".","OK.",IF(W15=0,"OK.",IF(W15=" ","OK.",IF(OR(W15=W5,W15=W25,W15=W35,W15='S2'!W15,W15='S3'!W15,W15='S4'!W15,W15='S5'!W15,W15='S6'!W15,W15='S7'!W15,W15='S8'!W15),"CISSS!","OK."))))</f>
        <v>OK.</v>
      </c>
      <c r="X65" s="268" t="str">
        <f>IF(X15=".","OK.",IF(X15=0,"OK.",IF(X15=" ","OK.",IF(OR(X15=X5,X15=X25,X15=X35,X15='S2'!X15,X15='S3'!X15,X15='S4'!X15,X15='S5'!X15,X15='S6'!X15,X15='S7'!X15,X15='S8'!X15),"CISSS!","OK."))))</f>
        <v>OK.</v>
      </c>
      <c r="Y65" s="268" t="str">
        <f>IF(Y15=".","OK.",IF(Y15=0,"OK.",IF(Y15=" ","OK.",IF(OR(Y15=Y5,Y15=Y25,Y15=Y35,Y15='S2'!Y15,Y15='S3'!Y15,Y15='S4'!Y15,Y15='S5'!Y15,Y15='S6'!Y15,Y15='S7'!Y15,Y15='S8'!Y15),"CISSS!","OK."))))</f>
        <v>OK.</v>
      </c>
      <c r="Z65" s="268" t="str">
        <f>IF(Z15=".","OK.",IF(Z15=0,"OK.",IF(Z15=" ","OK.",IF(OR(Z15=Z5,Z15=Z25,Z15=Z35,Z15='S2'!Z15,Z15='S3'!Z15,Z15='S4'!Z15,Z15='S5'!Z15,Z15='S6'!Z15,Z15='S7'!Z15,Z15='S8'!Z15),"CISSS!","OK."))))</f>
        <v>OK.</v>
      </c>
      <c r="AA65" s="269" t="str">
        <f>IF(AA15=".","OK.",IF(AA15=0,"OK.",IF(AA15=" ","OK.",IF(OR(AA15=AA5,AA15=AA25,AA15=AA35,AA15='S2'!AA15,AA15='S3'!AA15,AA15='S4'!AA15,AA15='S5'!AA15,AA15='S6'!AA15,AA15='S7'!AA15,AA15='S8'!AA15),"CISSS!","OK."))))</f>
        <v>OK.</v>
      </c>
      <c r="AB65" s="299">
        <v>0.45833333333333331</v>
      </c>
    </row>
    <row r="66" spans="1:28" ht="11.1" customHeight="1" x14ac:dyDescent="0.2">
      <c r="A66" s="1087"/>
      <c r="B66" s="1087"/>
      <c r="C66" s="55" t="str">
        <f>IF(C16=".","OK.",IF(C16=0,"OK.",IF(C16=" ","OK.",IF(OR(C16=C6,C16=C26,C16=C36,C16='S2'!C16,C16='S3'!C16,C16='S4'!C16,C16='S5'!C16,C16='S6'!C16,C16='S7'!C16,C16='S8'!C16),"CISSS!","OK."))))</f>
        <v>OK.</v>
      </c>
      <c r="D66" s="56" t="str">
        <f>IF(D16=".","OK.",IF(D16=0,"OK.",IF(D16=" ","OK.",IF(OR(D16=D6,D16=D26,D16=D36,D16='S2'!D16,D16='S3'!D16,D16='S4'!D16,D16='S5'!D16,D16='S6'!D16,D16='S7'!D16,D16='S8'!D16),"CISSS!","OK."))))</f>
        <v>OK.</v>
      </c>
      <c r="E66" s="56" t="str">
        <f>IF(E16=".","OK.",IF(E16=0,"OK.",IF(E16=" ","OK.",IF(OR(E16=E6,E16=E26,E16=E36,E16='S2'!E16,E16='S3'!E16,E16='S4'!E16,E16='S5'!E16,E16='S6'!E16,E16='S7'!E16,E16='S8'!E16),"CISSS!","OK."))))</f>
        <v>OK.</v>
      </c>
      <c r="F66" s="56" t="str">
        <f>IF(F16=".","OK.",IF(F16=0,"OK.",IF(F16=" ","OK.",IF(OR(F16=F6,F16=F26,F16=F36,F16='S2'!F16,F16='S3'!F16,F16='S4'!F16,F16='S5'!F16,F16='S6'!F16,F16='S7'!F16,F16='S8'!F16),"CISSS!","OK."))))</f>
        <v>OK.</v>
      </c>
      <c r="G66" s="57" t="str">
        <f>IF(G16=".","OK.",IF(G16=0,"OK.",IF(G16=" ","OK.",IF(OR(G16=G6,G16=G26,G16=G36,G16='S2'!G16,G16='S3'!G16,G16='S4'!G16,G16='S5'!G16,G16='S6'!G16,G16='S7'!G16,G16='S8'!G16),"CISSS!","OK."))))</f>
        <v>OK.</v>
      </c>
      <c r="H66" s="76" t="str">
        <f>IF(H16=".","OK.",IF(H16=0,"OK.",IF(H16=" ","OK.",IF(OR(H16=H6,H16=H26,H16=H36,H16='S2'!H16,H16='S3'!H16,H16='S4'!H16,H16='S5'!H16,H16='S6'!H16,H16='S7'!H16,H16='S8'!H16),"CISSS!","OK."))))</f>
        <v>OK.</v>
      </c>
      <c r="I66" s="77" t="str">
        <f>IF(I16=".","OK.",IF(I16=0,"OK.",IF(I16=" ","OK.",IF(OR(I16=I6,I16=I26,I16=I36,I16='S2'!I16,I16='S3'!I16,I16='S4'!I16,I16='S5'!I16,I16='S6'!I16,I16='S7'!I16,I16='S8'!I16),"CISSS!","OK."))))</f>
        <v>OK.</v>
      </c>
      <c r="J66" s="77" t="str">
        <f>IF(J16=".","OK.",IF(J16=0,"OK.",IF(J16=" ","OK.",IF(OR(J16=J6,J16=J26,J16=J36,J16='S2'!J16,J16='S3'!J16,J16='S4'!J16,J16='S5'!J16,J16='S6'!J16,J16='S7'!J16,J16='S8'!J16),"CISSS!","OK."))))</f>
        <v>OK.</v>
      </c>
      <c r="K66" s="77" t="str">
        <f>IF(K16=".","OK.",IF(K16=0,"OK.",IF(K16=" ","OK.",IF(OR(K16=K6,K16=K26,K16=K36,K16='S2'!K16,K16='S3'!K16,K16='S4'!K16,K16='S5'!K16,K16='S6'!K16,K16='S7'!K16,K16='S8'!K16),"CISSS!","OK."))))</f>
        <v>OK.</v>
      </c>
      <c r="L66" s="78" t="str">
        <f>IF(L16=".","OK.",IF(L16=0,"OK.",IF(L16=" ","OK.",IF(OR(L16=L6,L16=L26,L16=L36,L16='S2'!L16,L16='S3'!L16,L16='S4'!L16,L16='S5'!L16,L16='S6'!L16,L16='S7'!L16,L16='S8'!L16),"CISSS!","OK."))))</f>
        <v>OK.</v>
      </c>
      <c r="M66" s="67" t="str">
        <f>IF(M16=".","OK.",IF(M16=0,"OK.",IF(M16=" ","OK.",IF(OR(M16=M6,M16=M26,M16=M36,M16='S2'!M16,M16='S3'!M16,M16='S4'!M16,M16='S5'!M16,M16='S6'!M16,M16='S7'!M16,M16='S8'!M16),"CISSS!","OK."))))</f>
        <v>OK.</v>
      </c>
      <c r="N66" s="68" t="str">
        <f>IF(N16=".","OK.",IF(N16=0,"OK.",IF(N16=" ","OK.",IF(OR(N16=N6,N16=N26,N16=N36,N16='S2'!N16,N16='S3'!N16,N16='S4'!N16,N16='S5'!N16,N16='S6'!N16,N16='S7'!N16,N16='S8'!N16),"CISSS!","OK."))))</f>
        <v>OK.</v>
      </c>
      <c r="O66" s="68" t="str">
        <f>IF(O16=".","OK.",IF(O16=0,"OK.",IF(O16=" ","OK.",IF(OR(O16=O6,O16=O26,O16=O36,O16='S2'!O16,O16='S3'!O16,O16='S4'!O16,O16='S5'!O16,O16='S6'!O16,O16='S7'!O16,O16='S8'!O16),"CISSS!","OK."))))</f>
        <v>OK.</v>
      </c>
      <c r="P66" s="68" t="str">
        <f>IF(P16=".","OK.",IF(P16=0,"OK.",IF(P16=" ","OK.",IF(OR(P16=P6,P16=P26,P16=P36,P16='S2'!P16,P16='S3'!P16,P16='S4'!P16,P16='S5'!P16,P16='S6'!P16,P16='S7'!P16,P16='S8'!P16),"CISSS!","OK."))))</f>
        <v>OK.</v>
      </c>
      <c r="Q66" s="69" t="str">
        <f>IF(Q16=".","OK.",IF(Q16=0,"OK.",IF(Q16=" ","OK.",IF(OR(Q16=Q6,Q16=Q26,Q16=Q36,Q16='S2'!Q16,Q16='S3'!Q16,Q16='S4'!Q16,Q16='S5'!Q16,Q16='S6'!Q16,Q16='S7'!Q16,Q16='S8'!Q16),"CISSS!","OK."))))</f>
        <v>OK.</v>
      </c>
      <c r="R66" s="85" t="str">
        <f>IF(R16=".","OK.",IF(R16=0,"OK.",IF(R16=" ","OK.",IF(OR(R16=R6,R16=R26,R16=R36,R16='S2'!R16,R16='S3'!R16,R16='S4'!R16,R16='S5'!R16,R16='S6'!R16,R16='S7'!R16,R16='S8'!R16),"CISSS!","OK."))))</f>
        <v>OK.</v>
      </c>
      <c r="S66" s="86" t="str">
        <f>IF(S16=".","OK.",IF(S16=0,"OK.",IF(S16=" ","OK.",IF(OR(S16=S6,S16=S26,S16=S36,S16='S2'!S16,S16='S3'!S16,S16='S4'!S16,S16='S5'!S16,S16='S6'!S16,S16='S7'!S16,S16='S8'!S16),"CISSS!","OK."))))</f>
        <v>OK.</v>
      </c>
      <c r="T66" s="86" t="str">
        <f>IF(T16=".","OK.",IF(T16=0,"OK.",IF(T16=" ","OK.",IF(OR(T16=T6,T16=T26,T16=T36,T16='S2'!T16,T16='S3'!T16,T16='S4'!T16,T16='S5'!T16,T16='S6'!T16,T16='S7'!T16,T16='S8'!T16),"CISSS!","OK."))))</f>
        <v>OK.</v>
      </c>
      <c r="U66" s="86" t="str">
        <f>IF(U16=".","OK.",IF(U16=0,"OK.",IF(U16=" ","OK.",IF(OR(U16=U6,U16=U26,U16=U36,U16='S2'!U16,U16='S3'!U16,U16='S4'!U16,U16='S5'!U16,U16='S6'!U16,U16='S7'!U16,U16='S8'!U16),"CISSS!","OK."))))</f>
        <v>OK.</v>
      </c>
      <c r="V66" s="87" t="str">
        <f>IF(V16=".","OK.",IF(V16=0,"OK.",IF(V16=" ","OK.",IF(OR(V16=V6,V16=V26,V16=V36,V16='S2'!V16,V16='S3'!V16,V16='S4'!V16,V16='S5'!V16,V16='S6'!V16,V16='S7'!V16,V16='S8'!V16),"CISSS!","OK."))))</f>
        <v>OK.</v>
      </c>
      <c r="W66" s="267" t="str">
        <f>IF(W16=".","OK.",IF(W16=0,"OK.",IF(W16=" ","OK.",IF(OR(W16=W6,W16=W26,W16=W36,W16='S2'!W16,W16='S3'!W16,W16='S4'!W16,W16='S5'!W16,W16='S6'!W16,W16='S7'!W16,W16='S8'!W16),"CISSS!","OK."))))</f>
        <v>OK.</v>
      </c>
      <c r="X66" s="268" t="str">
        <f>IF(X16=".","OK.",IF(X16=0,"OK.",IF(X16=" ","OK.",IF(OR(X16=X6,X16=X26,X16=X36,X16='S2'!X16,X16='S3'!X16,X16='S4'!X16,X16='S5'!X16,X16='S6'!X16,X16='S7'!X16,X16='S8'!X16),"CISSS!","OK."))))</f>
        <v>OK.</v>
      </c>
      <c r="Y66" s="268" t="str">
        <f>IF(Y16=".","OK.",IF(Y16=0,"OK.",IF(Y16=" ","OK.",IF(OR(Y16=Y6,Y16=Y26,Y16=Y36,Y16='S2'!Y16,Y16='S3'!Y16,Y16='S4'!Y16,Y16='S5'!Y16,Y16='S6'!Y16,Y16='S7'!Y16,Y16='S8'!Y16),"CISSS!","OK."))))</f>
        <v>OK.</v>
      </c>
      <c r="Z66" s="268" t="str">
        <f>IF(Z16=".","OK.",IF(Z16=0,"OK.",IF(Z16=" ","OK.",IF(OR(Z16=Z6,Z16=Z26,Z16=Z36,Z16='S2'!Z16,Z16='S3'!Z16,Z16='S4'!Z16,Z16='S5'!Z16,Z16='S6'!Z16,Z16='S7'!Z16,Z16='S8'!Z16),"CISSS!","OK."))))</f>
        <v>OK.</v>
      </c>
      <c r="AA66" s="269" t="str">
        <f>IF(AA16=".","OK.",IF(AA16=0,"OK.",IF(AA16=" ","OK.",IF(OR(AA16=AA6,AA16=AA26,AA16=AA36,AA16='S2'!AA16,AA16='S3'!AA16,AA16='S4'!AA16,AA16='S5'!AA16,AA16='S6'!AA16,AA16='S7'!AA16,AA16='S8'!AA16),"CISSS!","OK."))))</f>
        <v>OK.</v>
      </c>
      <c r="AB66" s="299">
        <v>0.5</v>
      </c>
    </row>
    <row r="67" spans="1:28" ht="11.1" customHeight="1" x14ac:dyDescent="0.2">
      <c r="A67" s="1087"/>
      <c r="B67" s="1087"/>
      <c r="C67" s="55" t="str">
        <f>IF(C17=".","OK.",IF(C17=0,"OK.",IF(C17=" ","OK.",IF(OR(C17=C7,C17=C27,C17=C37,C17='S2'!C17,C17='S3'!C17,C17='S4'!C17,C17='S5'!C17,C17='S6'!C17,C17='S7'!C17,C17='S8'!C17),"CISSS!","OK."))))</f>
        <v>OK.</v>
      </c>
      <c r="D67" s="56" t="str">
        <f>IF(D17=".","OK.",IF(D17=0,"OK.",IF(D17=" ","OK.",IF(OR(D17=D7,D17=D27,D17=D37,D17='S2'!D17,D17='S3'!D17,D17='S4'!D17,D17='S5'!D17,D17='S6'!D17,D17='S7'!D17,D17='S8'!D17),"CISSS!","OK."))))</f>
        <v>OK.</v>
      </c>
      <c r="E67" s="56" t="str">
        <f>IF(E17=".","OK.",IF(E17=0,"OK.",IF(E17=" ","OK.",IF(OR(E17=E7,E17=E27,E17=E37,E17='S2'!E17,E17='S3'!E17,E17='S4'!E17,E17='S5'!E17,E17='S6'!E17,E17='S7'!E17,E17='S8'!E17),"CISSS!","OK."))))</f>
        <v>OK.</v>
      </c>
      <c r="F67" s="56" t="str">
        <f>IF(F17=".","OK.",IF(F17=0,"OK.",IF(F17=" ","OK.",IF(OR(F17=F7,F17=F27,F17=F37,F17='S2'!F17,F17='S3'!F17,F17='S4'!F17,F17='S5'!F17,F17='S6'!F17,F17='S7'!F17,F17='S8'!F17),"CISSS!","OK."))))</f>
        <v>OK.</v>
      </c>
      <c r="G67" s="57" t="str">
        <f>IF(G17=".","OK.",IF(G17=0,"OK.",IF(G17=" ","OK.",IF(OR(G17=G7,G17=G27,G17=G37,G17='S2'!G17,G17='S3'!G17,G17='S4'!G17,G17='S5'!G17,G17='S6'!G17,G17='S7'!G17,G17='S8'!G17),"CISSS!","OK."))))</f>
        <v>OK.</v>
      </c>
      <c r="H67" s="76" t="str">
        <f>IF(H17=".","OK.",IF(H17=0,"OK.",IF(H17=" ","OK.",IF(OR(H17=H7,H17=H27,H17=H37,H17='S2'!H17,H17='S3'!H17,H17='S4'!H17,H17='S5'!H17,H17='S6'!H17,H17='S7'!H17,H17='S8'!H17),"CISSS!","OK."))))</f>
        <v>OK.</v>
      </c>
      <c r="I67" s="77" t="str">
        <f>IF(I17=".","OK.",IF(I17=0,"OK.",IF(I17=" ","OK.",IF(OR(I17=I7,I17=I27,I17=I37,I17='S2'!I17,I17='S3'!I17,I17='S4'!I17,I17='S5'!I17,I17='S6'!I17,I17='S7'!I17,I17='S8'!I17),"CISSS!","OK."))))</f>
        <v>OK.</v>
      </c>
      <c r="J67" s="77" t="str">
        <f>IF(J17=".","OK.",IF(J17=0,"OK.",IF(J17=" ","OK.",IF(OR(J17=J7,J17=J27,J17=J37,J17='S2'!J17,J17='S3'!J17,J17='S4'!J17,J17='S5'!J17,J17='S6'!J17,J17='S7'!J17,J17='S8'!J17),"CISSS!","OK."))))</f>
        <v>OK.</v>
      </c>
      <c r="K67" s="77" t="str">
        <f>IF(K17=".","OK.",IF(K17=0,"OK.",IF(K17=" ","OK.",IF(OR(K17=K7,K17=K27,K17=K37,K17='S2'!K17,K17='S3'!K17,K17='S4'!K17,K17='S5'!K17,K17='S6'!K17,K17='S7'!K17,K17='S8'!K17),"CISSS!","OK."))))</f>
        <v>OK.</v>
      </c>
      <c r="L67" s="78" t="str">
        <f>IF(L17=".","OK.",IF(L17=0,"OK.",IF(L17=" ","OK.",IF(OR(L17=L7,L17=L27,L17=L37,L17='S2'!L17,L17='S3'!L17,L17='S4'!L17,L17='S5'!L17,L17='S6'!L17,L17='S7'!L17,L17='S8'!L17),"CISSS!","OK."))))</f>
        <v>OK.</v>
      </c>
      <c r="M67" s="67" t="str">
        <f>IF(M17=".","OK.",IF(M17=0,"OK.",IF(M17=" ","OK.",IF(OR(M17=M7,M17=M27,M17=M37,M17='S2'!M17,M17='S3'!M17,M17='S4'!M17,M17='S5'!M17,M17='S6'!M17,M17='S7'!M17,M17='S8'!M17),"CISSS!","OK."))))</f>
        <v>OK.</v>
      </c>
      <c r="N67" s="68" t="str">
        <f>IF(N17=".","OK.",IF(N17=0,"OK.",IF(N17=" ","OK.",IF(OR(N17=N7,N17=N27,N17=N37,N17='S2'!N17,N17='S3'!N17,N17='S4'!N17,N17='S5'!N17,N17='S6'!N17,N17='S7'!N17,N17='S8'!N17),"CISSS!","OK."))))</f>
        <v>OK.</v>
      </c>
      <c r="O67" s="68" t="str">
        <f>IF(O17=".","OK.",IF(O17=0,"OK.",IF(O17=" ","OK.",IF(OR(O17=O7,O17=O27,O17=O37,O17='S2'!O17,O17='S3'!O17,O17='S4'!O17,O17='S5'!O17,O17='S6'!O17,O17='S7'!O17,O17='S8'!O17),"CISSS!","OK."))))</f>
        <v>OK.</v>
      </c>
      <c r="P67" s="68" t="str">
        <f>IF(P17=".","OK.",IF(P17=0,"OK.",IF(P17=" ","OK.",IF(OR(P17=P7,P17=P27,P17=P37,P17='S2'!P17,P17='S3'!P17,P17='S4'!P17,P17='S5'!P17,P17='S6'!P17,P17='S7'!P17,P17='S8'!P17),"CISSS!","OK."))))</f>
        <v>OK.</v>
      </c>
      <c r="Q67" s="69" t="str">
        <f>IF(Q17=".","OK.",IF(Q17=0,"OK.",IF(Q17=" ","OK.",IF(OR(Q17=Q7,Q17=Q27,Q17=Q37,Q17='S2'!Q17,Q17='S3'!Q17,Q17='S4'!Q17,Q17='S5'!Q17,Q17='S6'!Q17,Q17='S7'!Q17,Q17='S8'!Q17),"CISSS!","OK."))))</f>
        <v>OK.</v>
      </c>
      <c r="R67" s="85" t="str">
        <f>IF(R17=".","OK.",IF(R17=0,"OK.",IF(R17=" ","OK.",IF(OR(R17=R7,R17=R27,R17=R37,R17='S2'!R17,R17='S3'!R17,R17='S4'!R17,R17='S5'!R17,R17='S6'!R17,R17='S7'!R17,R17='S8'!R17),"CISSS!","OK."))))</f>
        <v>OK.</v>
      </c>
      <c r="S67" s="86" t="str">
        <f>IF(S17=".","OK.",IF(S17=0,"OK.",IF(S17=" ","OK.",IF(OR(S17=S7,S17=S27,S17=S37,S17='S2'!S17,S17='S3'!S17,S17='S4'!S17,S17='S5'!S17,S17='S6'!S17,S17='S7'!S17,S17='S8'!S17),"CISSS!","OK."))))</f>
        <v>OK.</v>
      </c>
      <c r="T67" s="86" t="str">
        <f>IF(T17=".","OK.",IF(T17=0,"OK.",IF(T17=" ","OK.",IF(OR(T17=T7,T17=T27,T17=T37,T17='S2'!T17,T17='S3'!T17,T17='S4'!T17,T17='S5'!T17,T17='S6'!T17,T17='S7'!T17,T17='S8'!T17),"CISSS!","OK."))))</f>
        <v>OK.</v>
      </c>
      <c r="U67" s="86" t="str">
        <f>IF(U17=".","OK.",IF(U17=0,"OK.",IF(U17=" ","OK.",IF(OR(U17=U7,U17=U27,U17=U37,U17='S2'!U17,U17='S3'!U17,U17='S4'!U17,U17='S5'!U17,U17='S6'!U17,U17='S7'!U17,U17='S8'!U17),"CISSS!","OK."))))</f>
        <v>OK.</v>
      </c>
      <c r="V67" s="87" t="str">
        <f>IF(V17=".","OK.",IF(V17=0,"OK.",IF(V17=" ","OK.",IF(OR(V17=V7,V17=V27,V17=V37,V17='S2'!V17,V17='S3'!V17,V17='S4'!V17,V17='S5'!V17,V17='S6'!V17,V17='S7'!V17,V17='S8'!V17),"CISSS!","OK."))))</f>
        <v>OK.</v>
      </c>
      <c r="W67" s="267" t="str">
        <f>IF(W17=".","OK.",IF(W17=0,"OK.",IF(W17=" ","OK.",IF(OR(W17=W7,W17=W27,W17=W37,W17='S2'!W17,W17='S3'!W17,W17='S4'!W17,W17='S5'!W17,W17='S6'!W17,W17='S7'!W17,W17='S8'!W17),"CISSS!","OK."))))</f>
        <v>OK.</v>
      </c>
      <c r="X67" s="268" t="str">
        <f>IF(X17=".","OK.",IF(X17=0,"OK.",IF(X17=" ","OK.",IF(OR(X17=X7,X17=X27,X17=X37,X17='S2'!X17,X17='S3'!X17,X17='S4'!X17,X17='S5'!X17,X17='S6'!X17,X17='S7'!X17,X17='S8'!X17),"CISSS!","OK."))))</f>
        <v>OK.</v>
      </c>
      <c r="Y67" s="268" t="str">
        <f>IF(Y17=".","OK.",IF(Y17=0,"OK.",IF(Y17=" ","OK.",IF(OR(Y17=Y7,Y17=Y27,Y17=Y37,Y17='S2'!Y17,Y17='S3'!Y17,Y17='S4'!Y17,Y17='S5'!Y17,Y17='S6'!Y17,Y17='S7'!Y17,Y17='S8'!Y17),"CISSS!","OK."))))</f>
        <v>OK.</v>
      </c>
      <c r="Z67" s="268" t="str">
        <f>IF(Z17=".","OK.",IF(Z17=0,"OK.",IF(Z17=" ","OK.",IF(OR(Z17=Z7,Z17=Z27,Z17=Z37,Z17='S2'!Z17,Z17='S3'!Z17,Z17='S4'!Z17,Z17='S5'!Z17,Z17='S6'!Z17,Z17='S7'!Z17,Z17='S8'!Z17),"CISSS!","OK."))))</f>
        <v>OK.</v>
      </c>
      <c r="AA67" s="269" t="str">
        <f>IF(AA17=".","OK.",IF(AA17=0,"OK.",IF(AA17=" ","OK.",IF(OR(AA17=AA7,AA17=AA27,AA17=AA37,AA17='S2'!AA17,AA17='S3'!AA17,AA17='S4'!AA17,AA17='S5'!AA17,AA17='S6'!AA17,AA17='S7'!AA17,AA17='S8'!AA17),"CISSS!","OK."))))</f>
        <v>OK.</v>
      </c>
      <c r="AB67" s="299">
        <v>0.54166666666666663</v>
      </c>
    </row>
    <row r="68" spans="1:28" ht="11.1" customHeight="1" x14ac:dyDescent="0.2">
      <c r="A68" s="1087"/>
      <c r="B68" s="1087"/>
      <c r="C68" s="55" t="str">
        <f>IF(C18=".","OK.",IF(C18=0,"OK.",IF(C18=" ","OK.",IF(OR(C18=C8,C18=C28,C18=C38,C18='S2'!C18,C18='S3'!C18,C18='S4'!C18,C18='S5'!C18,C18='S6'!C18,C18='S7'!C18,C18='S8'!C18),"CISSS!","OK."))))</f>
        <v>OK.</v>
      </c>
      <c r="D68" s="56" t="str">
        <f>IF(D18=".","OK.",IF(D18=0,"OK.",IF(D18=" ","OK.",IF(OR(D18=D8,D18=D28,D18=D38,D18='S2'!D18,D18='S3'!D18,D18='S4'!D18,D18='S5'!D18,D18='S6'!D18,D18='S7'!D18,D18='S8'!D18),"CISSS!","OK."))))</f>
        <v>OK.</v>
      </c>
      <c r="E68" s="56" t="str">
        <f>IF(E18=".","OK.",IF(E18=0,"OK.",IF(E18=" ","OK.",IF(OR(E18=E8,E18=E28,E18=E38,E18='S2'!E18,E18='S3'!E18,E18='S4'!E18,E18='S5'!E18,E18='S6'!E18,E18='S7'!E18,E18='S8'!E18),"CISSS!","OK."))))</f>
        <v>OK.</v>
      </c>
      <c r="F68" s="56" t="str">
        <f>IF(F18=".","OK.",IF(F18=0,"OK.",IF(F18=" ","OK.",IF(OR(F18=F8,F18=F28,F18=F38,F18='S2'!F18,F18='S3'!F18,F18='S4'!F18,F18='S5'!F18,F18='S6'!F18,F18='S7'!F18,F18='S8'!F18),"CISSS!","OK."))))</f>
        <v>OK.</v>
      </c>
      <c r="G68" s="57" t="str">
        <f>IF(G18=".","OK.",IF(G18=0,"OK.",IF(G18=" ","OK.",IF(OR(G18=G8,G18=G28,G18=G38,G18='S2'!G18,G18='S3'!G18,G18='S4'!G18,G18='S5'!G18,G18='S6'!G18,G18='S7'!G18,G18='S8'!G18),"CISSS!","OK."))))</f>
        <v>OK.</v>
      </c>
      <c r="H68" s="76" t="str">
        <f>IF(H18=".","OK.",IF(H18=0,"OK.",IF(H18=" ","OK.",IF(OR(H18=H8,H18=H28,H18=H38,H18='S2'!H18,H18='S3'!H18,H18='S4'!H18,H18='S5'!H18,H18='S6'!H18,H18='S7'!H18,H18='S8'!H18),"CISSS!","OK."))))</f>
        <v>OK.</v>
      </c>
      <c r="I68" s="77" t="str">
        <f>IF(I18=".","OK.",IF(I18=0,"OK.",IF(I18=" ","OK.",IF(OR(I18=I8,I18=I28,I18=I38,I18='S2'!I18,I18='S3'!I18,I18='S4'!I18,I18='S5'!I18,I18='S6'!I18,I18='S7'!I18,I18='S8'!I18),"CISSS!","OK."))))</f>
        <v>OK.</v>
      </c>
      <c r="J68" s="77" t="str">
        <f>IF(J18=".","OK.",IF(J18=0,"OK.",IF(J18=" ","OK.",IF(OR(J18=J8,J18=J28,J18=J38,J18='S2'!J18,J18='S3'!J18,J18='S4'!J18,J18='S5'!J18,J18='S6'!J18,J18='S7'!J18,J18='S8'!J18),"CISSS!","OK."))))</f>
        <v>OK.</v>
      </c>
      <c r="K68" s="77" t="str">
        <f>IF(K18=".","OK.",IF(K18=0,"OK.",IF(K18=" ","OK.",IF(OR(K18=K8,K18=K28,K18=K38,K18='S2'!K18,K18='S3'!K18,K18='S4'!K18,K18='S5'!K18,K18='S6'!K18,K18='S7'!K18,K18='S8'!K18),"CISSS!","OK."))))</f>
        <v>OK.</v>
      </c>
      <c r="L68" s="78" t="str">
        <f>IF(L18=".","OK.",IF(L18=0,"OK.",IF(L18=" ","OK.",IF(OR(L18=L8,L18=L28,L18=L38,L18='S2'!L18,L18='S3'!L18,L18='S4'!L18,L18='S5'!L18,L18='S6'!L18,L18='S7'!L18,L18='S8'!L18),"CISSS!","OK."))))</f>
        <v>OK.</v>
      </c>
      <c r="M68" s="67" t="str">
        <f>IF(M18=".","OK.",IF(M18=0,"OK.",IF(M18=" ","OK.",IF(OR(M18=M8,M18=M28,M18=M38,M18='S2'!M18,M18='S3'!M18,M18='S4'!M18,M18='S5'!M18,M18='S6'!M18,M18='S7'!M18,M18='S8'!M18),"CISSS!","OK."))))</f>
        <v>OK.</v>
      </c>
      <c r="N68" s="68" t="str">
        <f>IF(N18=".","OK.",IF(N18=0,"OK.",IF(N18=" ","OK.",IF(OR(N18=N8,N18=N28,N18=N38,N18='S2'!N18,N18='S3'!N18,N18='S4'!N18,N18='S5'!N18,N18='S6'!N18,N18='S7'!N18,N18='S8'!N18),"CISSS!","OK."))))</f>
        <v>OK.</v>
      </c>
      <c r="O68" s="68" t="str">
        <f>IF(O18=".","OK.",IF(O18=0,"OK.",IF(O18=" ","OK.",IF(OR(O18=O8,O18=O28,O18=O38,O18='S2'!O18,O18='S3'!O18,O18='S4'!O18,O18='S5'!O18,O18='S6'!O18,O18='S7'!O18,O18='S8'!O18),"CISSS!","OK."))))</f>
        <v>OK.</v>
      </c>
      <c r="P68" s="68" t="str">
        <f>IF(P18=".","OK.",IF(P18=0,"OK.",IF(P18=" ","OK.",IF(OR(P18=P8,P18=P28,P18=P38,P18='S2'!P18,P18='S3'!P18,P18='S4'!P18,P18='S5'!P18,P18='S6'!P18,P18='S7'!P18,P18='S8'!P18),"CISSS!","OK."))))</f>
        <v>OK.</v>
      </c>
      <c r="Q68" s="69" t="str">
        <f>IF(Q18=".","OK.",IF(Q18=0,"OK.",IF(Q18=" ","OK.",IF(OR(Q18=Q8,Q18=Q28,Q18=Q38,Q18='S2'!Q18,Q18='S3'!Q18,Q18='S4'!Q18,Q18='S5'!Q18,Q18='S6'!Q18,Q18='S7'!Q18,Q18='S8'!Q18),"CISSS!","OK."))))</f>
        <v>OK.</v>
      </c>
      <c r="R68" s="85" t="str">
        <f>IF(R18=".","OK.",IF(R18=0,"OK.",IF(R18=" ","OK.",IF(OR(R18=R8,R18=R28,R18=R38,R18='S2'!R18,R18='S3'!R18,R18='S4'!R18,R18='S5'!R18,R18='S6'!R18,R18='S7'!R18,R18='S8'!R18),"CISSS!","OK."))))</f>
        <v>OK.</v>
      </c>
      <c r="S68" s="86" t="str">
        <f>IF(S18=".","OK.",IF(S18=0,"OK.",IF(S18=" ","OK.",IF(OR(S18=S8,S18=S28,S18=S38,S18='S2'!S18,S18='S3'!S18,S18='S4'!S18,S18='S5'!S18,S18='S6'!S18,S18='S7'!S18,S18='S8'!S18),"CISSS!","OK."))))</f>
        <v>OK.</v>
      </c>
      <c r="T68" s="86" t="str">
        <f>IF(T18=".","OK.",IF(T18=0,"OK.",IF(T18=" ","OK.",IF(OR(T18=T8,T18=T28,T18=T38,T18='S2'!T18,T18='S3'!T18,T18='S4'!T18,T18='S5'!T18,T18='S6'!T18,T18='S7'!T18,T18='S8'!T18),"CISSS!","OK."))))</f>
        <v>OK.</v>
      </c>
      <c r="U68" s="86" t="str">
        <f>IF(U18=".","OK.",IF(U18=0,"OK.",IF(U18=" ","OK.",IF(OR(U18=U8,U18=U28,U18=U38,U18='S2'!U18,U18='S3'!U18,U18='S4'!U18,U18='S5'!U18,U18='S6'!U18,U18='S7'!U18,U18='S8'!U18),"CISSS!","OK."))))</f>
        <v>OK.</v>
      </c>
      <c r="V68" s="87" t="str">
        <f>IF(V18=".","OK.",IF(V18=0,"OK.",IF(V18=" ","OK.",IF(OR(V18=V8,V18=V28,V18=V38,V18='S2'!V18,V18='S3'!V18,V18='S4'!V18,V18='S5'!V18,V18='S6'!V18,V18='S7'!V18,V18='S8'!V18),"CISSS!","OK."))))</f>
        <v>OK.</v>
      </c>
      <c r="W68" s="267" t="str">
        <f>IF(W18=".","OK.",IF(W18=0,"OK.",IF(W18=" ","OK.",IF(OR(W18=W8,W18=W28,W18=W38,W18='S2'!W18,W18='S3'!W18,W18='S4'!W18,W18='S5'!W18,W18='S6'!W18,W18='S7'!W18,W18='S8'!W18),"CISSS!","OK."))))</f>
        <v>OK.</v>
      </c>
      <c r="X68" s="268" t="str">
        <f>IF(X18=".","OK.",IF(X18=0,"OK.",IF(X18=" ","OK.",IF(OR(X18=X8,X18=X28,X18=X38,X18='S2'!X18,X18='S3'!X18,X18='S4'!X18,X18='S5'!X18,X18='S6'!X18,X18='S7'!X18,X18='S8'!X18),"CISSS!","OK."))))</f>
        <v>OK.</v>
      </c>
      <c r="Y68" s="268" t="str">
        <f>IF(Y18=".","OK.",IF(Y18=0,"OK.",IF(Y18=" ","OK.",IF(OR(Y18=Y8,Y18=Y28,Y18=Y38,Y18='S2'!Y18,Y18='S3'!Y18,Y18='S4'!Y18,Y18='S5'!Y18,Y18='S6'!Y18,Y18='S7'!Y18,Y18='S8'!Y18),"CISSS!","OK."))))</f>
        <v>OK.</v>
      </c>
      <c r="Z68" s="268" t="str">
        <f>IF(Z18=".","OK.",IF(Z18=0,"OK.",IF(Z18=" ","OK.",IF(OR(Z18=Z8,Z18=Z28,Z18=Z38,Z18='S2'!Z18,Z18='S3'!Z18,Z18='S4'!Z18,Z18='S5'!Z18,Z18='S6'!Z18,Z18='S7'!Z18,Z18='S8'!Z18),"CISSS!","OK."))))</f>
        <v>OK.</v>
      </c>
      <c r="AA68" s="269" t="str">
        <f>IF(AA18=".","OK.",IF(AA18=0,"OK.",IF(AA18=" ","OK.",IF(OR(AA18=AA8,AA18=AA28,AA18=AA38,AA18='S2'!AA18,AA18='S3'!AA18,AA18='S4'!AA18,AA18='S5'!AA18,AA18='S6'!AA18,AA18='S7'!AA18,AA18='S8'!AA18),"CISSS!","OK."))))</f>
        <v>OK.</v>
      </c>
      <c r="AB68" s="299">
        <v>0.58333333333333337</v>
      </c>
    </row>
    <row r="69" spans="1:28" ht="11.1" customHeight="1" x14ac:dyDescent="0.2">
      <c r="A69" s="1087"/>
      <c r="B69" s="1087"/>
      <c r="C69" s="55" t="str">
        <f>IF(C19=".","OK.",IF(C19=0,"OK.",IF(C19=" ","OK.",IF(OR(C19=C9,C19=C29,C19=C39,C19='S2'!C19,C19='S3'!C19,C19='S4'!C19,C19='S5'!C19,C19='S6'!C19,C19='S7'!C19,C19='S8'!C19),"CISSS!","OK."))))</f>
        <v>OK.</v>
      </c>
      <c r="D69" s="56" t="str">
        <f>IF(D19=".","OK.",IF(D19=0,"OK.",IF(D19=" ","OK.",IF(OR(D19=D9,D19=D29,D19=D39,D19='S2'!D19,D19='S3'!D19,D19='S4'!D19,D19='S5'!D19,D19='S6'!D19,D19='S7'!D19,D19='S8'!D19),"CISSS!","OK."))))</f>
        <v>OK.</v>
      </c>
      <c r="E69" s="56" t="str">
        <f>IF(E19=".","OK.",IF(E19=0,"OK.",IF(E19=" ","OK.",IF(OR(E19=E9,E19=E29,E19=E39,E19='S2'!E19,E19='S3'!E19,E19='S4'!E19,E19='S5'!E19,E19='S6'!E19,E19='S7'!E19,E19='S8'!E19),"CISSS!","OK."))))</f>
        <v>OK.</v>
      </c>
      <c r="F69" s="56" t="str">
        <f>IF(F19=".","OK.",IF(F19=0,"OK.",IF(F19=" ","OK.",IF(OR(F19=F9,F19=F29,F19=F39,F19='S2'!F19,F19='S3'!F19,F19='S4'!F19,F19='S5'!F19,F19='S6'!F19,F19='S7'!F19,F19='S8'!F19),"CISSS!","OK."))))</f>
        <v>OK.</v>
      </c>
      <c r="G69" s="57" t="str">
        <f>IF(G19=".","OK.",IF(G19=0,"OK.",IF(G19=" ","OK.",IF(OR(G19=G9,G19=G29,G19=G39,G19='S2'!G19,G19='S3'!G19,G19='S4'!G19,G19='S5'!G19,G19='S6'!G19,G19='S7'!G19,G19='S8'!G19),"CISSS!","OK."))))</f>
        <v>OK.</v>
      </c>
      <c r="H69" s="76" t="str">
        <f>IF(H19=".","OK.",IF(H19=0,"OK.",IF(H19=" ","OK.",IF(OR(H19=H9,H19=H29,H19=H39,H19='S2'!H19,H19='S3'!H19,H19='S4'!H19,H19='S5'!H19,H19='S6'!H19,H19='S7'!H19,H19='S8'!H19),"CISSS!","OK."))))</f>
        <v>OK.</v>
      </c>
      <c r="I69" s="77" t="str">
        <f>IF(I19=".","OK.",IF(I19=0,"OK.",IF(I19=" ","OK.",IF(OR(I19=I9,I19=I29,I19=I39,I19='S2'!I19,I19='S3'!I19,I19='S4'!I19,I19='S5'!I19,I19='S6'!I19,I19='S7'!I19,I19='S8'!I19),"CISSS!","OK."))))</f>
        <v>OK.</v>
      </c>
      <c r="J69" s="77" t="str">
        <f>IF(J19=".","OK.",IF(J19=0,"OK.",IF(J19=" ","OK.",IF(OR(J19=J9,J19=J29,J19=J39,J19='S2'!J19,J19='S3'!J19,J19='S4'!J19,J19='S5'!J19,J19='S6'!J19,J19='S7'!J19,J19='S8'!J19),"CISSS!","OK."))))</f>
        <v>OK.</v>
      </c>
      <c r="K69" s="77" t="str">
        <f>IF(K19=".","OK.",IF(K19=0,"OK.",IF(K19=" ","OK.",IF(OR(K19=K9,K19=K29,K19=K39,K19='S2'!K19,K19='S3'!K19,K19='S4'!K19,K19='S5'!K19,K19='S6'!K19,K19='S7'!K19,K19='S8'!K19),"CISSS!","OK."))))</f>
        <v>OK.</v>
      </c>
      <c r="L69" s="78" t="str">
        <f>IF(L19=".","OK.",IF(L19=0,"OK.",IF(L19=" ","OK.",IF(OR(L19=L9,L19=L29,L19=L39,L19='S2'!L19,L19='S3'!L19,L19='S4'!L19,L19='S5'!L19,L19='S6'!L19,L19='S7'!L19,L19='S8'!L19),"CISSS!","OK."))))</f>
        <v>OK.</v>
      </c>
      <c r="M69" s="67" t="str">
        <f>IF(M19=".","OK.",IF(M19=0,"OK.",IF(M19=" ","OK.",IF(OR(M19=M9,M19=M29,M19=M39,M19='S2'!M19,M19='S3'!M19,M19='S4'!M19,M19='S5'!M19,M19='S6'!M19,M19='S7'!M19,M19='S8'!M19),"CISSS!","OK."))))</f>
        <v>OK.</v>
      </c>
      <c r="N69" s="68" t="str">
        <f>IF(N19=".","OK.",IF(N19=0,"OK.",IF(N19=" ","OK.",IF(OR(N19=N9,N19=N29,N19=N39,N19='S2'!N19,N19='S3'!N19,N19='S4'!N19,N19='S5'!N19,N19='S6'!N19,N19='S7'!N19,N19='S8'!N19),"CISSS!","OK."))))</f>
        <v>OK.</v>
      </c>
      <c r="O69" s="68" t="str">
        <f>IF(O19=".","OK.",IF(O19=0,"OK.",IF(O19=" ","OK.",IF(OR(O19=O9,O19=O29,O19=O39,O19='S2'!O19,O19='S3'!O19,O19='S4'!O19,O19='S5'!O19,O19='S6'!O19,O19='S7'!O19,O19='S8'!O19),"CISSS!","OK."))))</f>
        <v>OK.</v>
      </c>
      <c r="P69" s="68" t="str">
        <f>IF(P19=".","OK.",IF(P19=0,"OK.",IF(P19=" ","OK.",IF(OR(P19=P9,P19=P29,P19=P39,P19='S2'!P19,P19='S3'!P19,P19='S4'!P19,P19='S5'!P19,P19='S6'!P19,P19='S7'!P19,P19='S8'!P19),"CISSS!","OK."))))</f>
        <v>OK.</v>
      </c>
      <c r="Q69" s="69" t="str">
        <f>IF(Q19=".","OK.",IF(Q19=0,"OK.",IF(Q19=" ","OK.",IF(OR(Q19=Q9,Q19=Q29,Q19=Q39,Q19='S2'!Q19,Q19='S3'!Q19,Q19='S4'!Q19,Q19='S5'!Q19,Q19='S6'!Q19,Q19='S7'!Q19,Q19='S8'!Q19),"CISSS!","OK."))))</f>
        <v>OK.</v>
      </c>
      <c r="R69" s="85" t="str">
        <f>IF(R19=".","OK.",IF(R19=0,"OK.",IF(R19=" ","OK.",IF(OR(R19=R9,R19=R29,R19=R39,R19='S2'!R19,R19='S3'!R19,R19='S4'!R19,R19='S5'!R19,R19='S6'!R19,R19='S7'!R19,R19='S8'!R19),"CISSS!","OK."))))</f>
        <v>OK.</v>
      </c>
      <c r="S69" s="86" t="str">
        <f>IF(S19=".","OK.",IF(S19=0,"OK.",IF(S19=" ","OK.",IF(OR(S19=S9,S19=S29,S19=S39,S19='S2'!S19,S19='S3'!S19,S19='S4'!S19,S19='S5'!S19,S19='S6'!S19,S19='S7'!S19,S19='S8'!S19),"CISSS!","OK."))))</f>
        <v>OK.</v>
      </c>
      <c r="T69" s="86" t="str">
        <f>IF(T19=".","OK.",IF(T19=0,"OK.",IF(T19=" ","OK.",IF(OR(T19=T9,T19=T29,T19=T39,T19='S2'!T19,T19='S3'!T19,T19='S4'!T19,T19='S5'!T19,T19='S6'!T19,T19='S7'!T19,T19='S8'!T19),"CISSS!","OK."))))</f>
        <v>OK.</v>
      </c>
      <c r="U69" s="86" t="str">
        <f>IF(U19=".","OK.",IF(U19=0,"OK.",IF(U19=" ","OK.",IF(OR(U19=U9,U19=U29,U19=U39,U19='S2'!U19,U19='S3'!U19,U19='S4'!U19,U19='S5'!U19,U19='S6'!U19,U19='S7'!U19,U19='S8'!U19),"CISSS!","OK."))))</f>
        <v>OK.</v>
      </c>
      <c r="V69" s="87" t="str">
        <f>IF(V19=".","OK.",IF(V19=0,"OK.",IF(V19=" ","OK.",IF(OR(V19=V9,V19=V29,V19=V39,V19='S2'!V19,V19='S3'!V19,V19='S4'!V19,V19='S5'!V19,V19='S6'!V19,V19='S7'!V19,V19='S8'!V19),"CISSS!","OK."))))</f>
        <v>OK.</v>
      </c>
      <c r="W69" s="267" t="str">
        <f>IF(W19=".","OK.",IF(W19=0,"OK.",IF(W19=" ","OK.",IF(OR(W19=W9,W19=W29,W19=W39,W19='S2'!W19,W19='S3'!W19,W19='S4'!W19,W19='S5'!W19,W19='S6'!W19,W19='S7'!W19,W19='S8'!W19),"CISSS!","OK."))))</f>
        <v>OK.</v>
      </c>
      <c r="X69" s="268" t="str">
        <f>IF(X19=".","OK.",IF(X19=0,"OK.",IF(X19=" ","OK.",IF(OR(X19=X9,X19=X29,X19=X39,X19='S2'!X19,X19='S3'!X19,X19='S4'!X19,X19='S5'!X19,X19='S6'!X19,X19='S7'!X19,X19='S8'!X19),"CISSS!","OK."))))</f>
        <v>OK.</v>
      </c>
      <c r="Y69" s="268" t="str">
        <f>IF(Y19=".","OK.",IF(Y19=0,"OK.",IF(Y19=" ","OK.",IF(OR(Y19=Y9,Y19=Y29,Y19=Y39,Y19='S2'!Y19,Y19='S3'!Y19,Y19='S4'!Y19,Y19='S5'!Y19,Y19='S6'!Y19,Y19='S7'!Y19,Y19='S8'!Y19),"CISSS!","OK."))))</f>
        <v>OK.</v>
      </c>
      <c r="Z69" s="268" t="str">
        <f>IF(Z19=".","OK.",IF(Z19=0,"OK.",IF(Z19=" ","OK.",IF(OR(Z19=Z9,Z19=Z29,Z19=Z39,Z19='S2'!Z19,Z19='S3'!Z19,Z19='S4'!Z19,Z19='S5'!Z19,Z19='S6'!Z19,Z19='S7'!Z19,Z19='S8'!Z19),"CISSS!","OK."))))</f>
        <v>OK.</v>
      </c>
      <c r="AA69" s="269" t="str">
        <f>IF(AA19=".","OK.",IF(AA19=0,"OK.",IF(AA19=" ","OK.",IF(OR(AA19=AA9,AA19=AA29,AA19=AA39,AA19='S2'!AA19,AA19='S3'!AA19,AA19='S4'!AA19,AA19='S5'!AA19,AA19='S6'!AA19,AA19='S7'!AA19,AA19='S8'!AA19),"CISSS!","OK."))))</f>
        <v>OK.</v>
      </c>
      <c r="AB69" s="299">
        <v>0.625</v>
      </c>
    </row>
    <row r="70" spans="1:28" ht="11.1" customHeight="1" x14ac:dyDescent="0.2">
      <c r="A70" s="1087"/>
      <c r="B70" s="1087"/>
      <c r="C70" s="55" t="str">
        <f>IF(C20=".","OK.",IF(C20=0,"OK.",IF(C20=" ","OK.",IF(OR(C20=C10,C20=C30,C20=C40,C20='S2'!C20,C20='S3'!C20,C20='S4'!C20,C20='S5'!C20,C20='S6'!C20,C20='S7'!C20,C20='S8'!C20),"CISSS!","OK."))))</f>
        <v>OK.</v>
      </c>
      <c r="D70" s="56" t="str">
        <f>IF(D20=".","OK.",IF(D20=0,"OK.",IF(D20=" ","OK.",IF(OR(D20=D10,D20=D30,D20=D40,D20='S2'!D20,D20='S3'!D20,D20='S4'!D20,D20='S5'!D20,D20='S6'!D20,D20='S7'!D20,D20='S8'!D20),"CISSS!","OK."))))</f>
        <v>OK.</v>
      </c>
      <c r="E70" s="56" t="str">
        <f>IF(E20=".","OK.",IF(E20=0,"OK.",IF(E20=" ","OK.",IF(OR(E20=E10,E20=E30,E20=E40,E20='S2'!E20,E20='S3'!E20,E20='S4'!E20,E20='S5'!E20,E20='S6'!E20,E20='S7'!E20,E20='S8'!E20),"CISSS!","OK."))))</f>
        <v>OK.</v>
      </c>
      <c r="F70" s="56" t="str">
        <f>IF(F20=".","OK.",IF(F20=0,"OK.",IF(F20=" ","OK.",IF(OR(F20=F10,F20=F30,F20=F40,F20='S2'!F20,F20='S3'!F20,F20='S4'!F20,F20='S5'!F20,F20='S6'!F20,F20='S7'!F20,F20='S8'!F20),"CISSS!","OK."))))</f>
        <v>OK.</v>
      </c>
      <c r="G70" s="57" t="str">
        <f>IF(G20=".","OK.",IF(G20=0,"OK.",IF(G20=" ","OK.",IF(OR(G20=G10,G20=G30,G20=G40,G20='S2'!G20,G20='S3'!G20,G20='S4'!G20,G20='S5'!G20,G20='S6'!G20,G20='S7'!G20,G20='S8'!G20),"CISSS!","OK."))))</f>
        <v>OK.</v>
      </c>
      <c r="H70" s="76" t="str">
        <f>IF(H20=".","OK.",IF(H20=0,"OK.",IF(H20=" ","OK.",IF(OR(H20=H10,H20=H30,H20=H40,H20='S2'!H20,H20='S3'!H20,H20='S4'!H20,H20='S5'!H20,H20='S6'!H20,H20='S7'!H20,H20='S8'!H20),"CISSS!","OK."))))</f>
        <v>OK.</v>
      </c>
      <c r="I70" s="77" t="str">
        <f>IF(I20=".","OK.",IF(I20=0,"OK.",IF(I20=" ","OK.",IF(OR(I20=I10,I20=I30,I20=I40,I20='S2'!I20,I20='S3'!I20,I20='S4'!I20,I20='S5'!I20,I20='S6'!I20,I20='S7'!I20,I20='S8'!I20),"CISSS!","OK."))))</f>
        <v>OK.</v>
      </c>
      <c r="J70" s="77" t="str">
        <f>IF(J20=".","OK.",IF(J20=0,"OK.",IF(J20=" ","OK.",IF(OR(J20=J10,J20=J30,J20=J40,J20='S2'!J20,J20='S3'!J20,J20='S4'!J20,J20='S5'!J20,J20='S6'!J20,J20='S7'!J20,J20='S8'!J20),"CISSS!","OK."))))</f>
        <v>OK.</v>
      </c>
      <c r="K70" s="77" t="str">
        <f>IF(K20=".","OK.",IF(K20=0,"OK.",IF(K20=" ","OK.",IF(OR(K20=K10,K20=K30,K20=K40,K20='S2'!K20,K20='S3'!K20,K20='S4'!K20,K20='S5'!K20,K20='S6'!K20,K20='S7'!K20,K20='S8'!K20),"CISSS!","OK."))))</f>
        <v>OK.</v>
      </c>
      <c r="L70" s="78" t="str">
        <f>IF(L20=".","OK.",IF(L20=0,"OK.",IF(L20=" ","OK.",IF(OR(L20=L10,L20=L30,L20=L40,L20='S2'!L20,L20='S3'!L20,L20='S4'!L20,L20='S5'!L20,L20='S6'!L20,L20='S7'!L20,L20='S8'!L20),"CISSS!","OK."))))</f>
        <v>OK.</v>
      </c>
      <c r="M70" s="67" t="str">
        <f>IF(M20=".","OK.",IF(M20=0,"OK.",IF(M20=" ","OK.",IF(OR(M20=M10,M20=M30,M20=M40,M20='S2'!M20,M20='S3'!M20,M20='S4'!M20,M20='S5'!M20,M20='S6'!M20,M20='S7'!M20,M20='S8'!M20),"CISSS!","OK."))))</f>
        <v>OK.</v>
      </c>
      <c r="N70" s="68" t="str">
        <f>IF(N20=".","OK.",IF(N20=0,"OK.",IF(N20=" ","OK.",IF(OR(N20=N10,N20=N30,N20=N40,N20='S2'!N20,N20='S3'!N20,N20='S4'!N20,N20='S5'!N20,N20='S6'!N20,N20='S7'!N20,N20='S8'!N20),"CISSS!","OK."))))</f>
        <v>OK.</v>
      </c>
      <c r="O70" s="68" t="str">
        <f>IF(O20=".","OK.",IF(O20=0,"OK.",IF(O20=" ","OK.",IF(OR(O20=O10,O20=O30,O20=O40,O20='S2'!O20,O20='S3'!O20,O20='S4'!O20,O20='S5'!O20,O20='S6'!O20,O20='S7'!O20,O20='S8'!O20),"CISSS!","OK."))))</f>
        <v>OK.</v>
      </c>
      <c r="P70" s="68" t="str">
        <f>IF(P20=".","OK.",IF(P20=0,"OK.",IF(P20=" ","OK.",IF(OR(P20=P10,P20=P30,P20=P40,P20='S2'!P20,P20='S3'!P20,P20='S4'!P20,P20='S5'!P20,P20='S6'!P20,P20='S7'!P20,P20='S8'!P20),"CISSS!","OK."))))</f>
        <v>OK.</v>
      </c>
      <c r="Q70" s="69" t="str">
        <f>IF(Q20=".","OK.",IF(Q20=0,"OK.",IF(Q20=" ","OK.",IF(OR(Q20=Q10,Q20=Q30,Q20=Q40,Q20='S2'!Q20,Q20='S3'!Q20,Q20='S4'!Q20,Q20='S5'!Q20,Q20='S6'!Q20,Q20='S7'!Q20,Q20='S8'!Q20),"CISSS!","OK."))))</f>
        <v>OK.</v>
      </c>
      <c r="R70" s="85" t="str">
        <f>IF(R20=".","OK.",IF(R20=0,"OK.",IF(R20=" ","OK.",IF(OR(R20=R10,R20=R30,R20=R40,R20='S2'!R20,R20='S3'!R20,R20='S4'!R20,R20='S5'!R20,R20='S6'!R20,R20='S7'!R20,R20='S8'!R20),"CISSS!","OK."))))</f>
        <v>OK.</v>
      </c>
      <c r="S70" s="86" t="str">
        <f>IF(S20=".","OK.",IF(S20=0,"OK.",IF(S20=" ","OK.",IF(OR(S20=S10,S20=S30,S20=S40,S20='S2'!S20,S20='S3'!S20,S20='S4'!S20,S20='S5'!S20,S20='S6'!S20,S20='S7'!S20,S20='S8'!S20),"CISSS!","OK."))))</f>
        <v>OK.</v>
      </c>
      <c r="T70" s="86" t="str">
        <f>IF(T20=".","OK.",IF(T20=0,"OK.",IF(T20=" ","OK.",IF(OR(T20=T10,T20=T30,T20=T40,T20='S2'!T20,T20='S3'!T20,T20='S4'!T20,T20='S5'!T20,T20='S6'!T20,T20='S7'!T20,T20='S8'!T20),"CISSS!","OK."))))</f>
        <v>OK.</v>
      </c>
      <c r="U70" s="86" t="str">
        <f>IF(U20=".","OK.",IF(U20=0,"OK.",IF(U20=" ","OK.",IF(OR(U20=U10,U20=U30,U20=U40,U20='S2'!U20,U20='S3'!U20,U20='S4'!U20,U20='S5'!U20,U20='S6'!U20,U20='S7'!U20,U20='S8'!U20),"CISSS!","OK."))))</f>
        <v>OK.</v>
      </c>
      <c r="V70" s="87" t="str">
        <f>IF(V20=".","OK.",IF(V20=0,"OK.",IF(V20=" ","OK.",IF(OR(V20=V10,V20=V30,V20=V40,V20='S2'!V20,V20='S3'!V20,V20='S4'!V20,V20='S5'!V20,V20='S6'!V20,V20='S7'!V20,V20='S8'!V20),"CISSS!","OK."))))</f>
        <v>OK.</v>
      </c>
      <c r="W70" s="267" t="str">
        <f>IF(W20=".","OK.",IF(W20=0,"OK.",IF(W20=" ","OK.",IF(OR(W20=W10,W20=W30,W20=W40,W20='S2'!W20,W20='S3'!W20,W20='S4'!W20,W20='S5'!W20,W20='S6'!W20,W20='S7'!W20,W20='S8'!W20),"CISSS!","OK."))))</f>
        <v>OK.</v>
      </c>
      <c r="X70" s="268" t="str">
        <f>IF(X20=".","OK.",IF(X20=0,"OK.",IF(X20=" ","OK.",IF(OR(X20=X10,X20=X30,X20=X40,X20='S2'!X20,X20='S3'!X20,X20='S4'!X20,X20='S5'!X20,X20='S6'!X20,X20='S7'!X20,X20='S8'!X20),"CISSS!","OK."))))</f>
        <v>OK.</v>
      </c>
      <c r="Y70" s="268" t="str">
        <f>IF(Y20=".","OK.",IF(Y20=0,"OK.",IF(Y20=" ","OK.",IF(OR(Y20=Y10,Y20=Y30,Y20=Y40,Y20='S2'!Y20,Y20='S3'!Y20,Y20='S4'!Y20,Y20='S5'!Y20,Y20='S6'!Y20,Y20='S7'!Y20,Y20='S8'!Y20),"CISSS!","OK."))))</f>
        <v>OK.</v>
      </c>
      <c r="Z70" s="268" t="str">
        <f>IF(Z20=".","OK.",IF(Z20=0,"OK.",IF(Z20=" ","OK.",IF(OR(Z20=Z10,Z20=Z30,Z20=Z40,Z20='S2'!Z20,Z20='S3'!Z20,Z20='S4'!Z20,Z20='S5'!Z20,Z20='S6'!Z20,Z20='S7'!Z20,Z20='S8'!Z20),"CISSS!","OK."))))</f>
        <v>OK.</v>
      </c>
      <c r="AA70" s="269" t="str">
        <f>IF(AA20=".","OK.",IF(AA20=0,"OK.",IF(AA20=" ","OK.",IF(OR(AA20=AA10,AA20=AA30,AA20=AA40,AA20='S2'!AA20,AA20='S3'!AA20,AA20='S4'!AA20,AA20='S5'!AA20,AA20='S6'!AA20,AA20='S7'!AA20,AA20='S8'!AA20),"CISSS!","OK."))))</f>
        <v>OK.</v>
      </c>
      <c r="AB70" s="299">
        <v>0.66666666666666663</v>
      </c>
    </row>
    <row r="71" spans="1:28" ht="11.1" customHeight="1" x14ac:dyDescent="0.2">
      <c r="A71" s="1087"/>
      <c r="B71" s="1087"/>
      <c r="C71" s="55" t="str">
        <f>IF(C21=".","OK.",IF(C21=0,"OK.",IF(C21=" ","OK.",IF(OR(C21=C11,C21=C31,C21=C41,C21='S2'!C21,C21='S3'!C21,C21='S4'!C21,C21='S5'!C21,C21='S6'!C21,C21='S7'!C21,C21='S8'!C21),"CISSS!","OK."))))</f>
        <v>OK.</v>
      </c>
      <c r="D71" s="56" t="str">
        <f>IF(D21=".","OK.",IF(D21=0,"OK.",IF(D21=" ","OK.",IF(OR(D21=D11,D21=D31,D21=D41,D21='S2'!D21,D21='S3'!D21,D21='S4'!D21,D21='S5'!D21,D21='S6'!D21,D21='S7'!D21,D21='S8'!D21),"CISSS!","OK."))))</f>
        <v>OK.</v>
      </c>
      <c r="E71" s="56" t="str">
        <f>IF(E21=".","OK.",IF(E21=0,"OK.",IF(E21=" ","OK.",IF(OR(E21=E11,E21=E31,E21=E41,E21='S2'!E21,E21='S3'!E21,E21='S4'!E21,E21='S5'!E21,E21='S6'!E21,E21='S7'!E21,E21='S8'!E21),"CISSS!","OK."))))</f>
        <v>OK.</v>
      </c>
      <c r="F71" s="56" t="str">
        <f>IF(F21=".","OK.",IF(F21=0,"OK.",IF(F21=" ","OK.",IF(OR(F21=F11,F21=F31,F21=F41,F21='S2'!F21,F21='S3'!F21,F21='S4'!F21,F21='S5'!F21,F21='S6'!F21,F21='S7'!F21,F21='S8'!F21),"CISSS!","OK."))))</f>
        <v>OK.</v>
      </c>
      <c r="G71" s="57" t="str">
        <f>IF(G21=".","OK.",IF(G21=0,"OK.",IF(G21=" ","OK.",IF(OR(G21=G11,G21=G31,G21=G41,G21='S2'!G21,G21='S3'!G21,G21='S4'!G21,G21='S5'!G21,G21='S6'!G21,G21='S7'!G21,G21='S8'!G21),"CISSS!","OK."))))</f>
        <v>OK.</v>
      </c>
      <c r="H71" s="76" t="str">
        <f>IF(H21=".","OK.",IF(H21=0,"OK.",IF(H21=" ","OK.",IF(OR(H21=H11,H21=H31,H21=H41,H21='S2'!H21,H21='S3'!H21,H21='S4'!H21,H21='S5'!H21,H21='S6'!H21,H21='S7'!H21,H21='S8'!H21),"CISSS!","OK."))))</f>
        <v>OK.</v>
      </c>
      <c r="I71" s="77" t="str">
        <f>IF(I21=".","OK.",IF(I21=0,"OK.",IF(I21=" ","OK.",IF(OR(I21=I11,I21=I31,I21=I41,I21='S2'!I21,I21='S3'!I21,I21='S4'!I21,I21='S5'!I21,I21='S6'!I21,I21='S7'!I21,I21='S8'!I21),"CISSS!","OK."))))</f>
        <v>OK.</v>
      </c>
      <c r="J71" s="77" t="str">
        <f>IF(J21=".","OK.",IF(J21=0,"OK.",IF(J21=" ","OK.",IF(OR(J21=J11,J21=J31,J21=J41,J21='S2'!J21,J21='S3'!J21,J21='S4'!J21,J21='S5'!J21,J21='S6'!J21,J21='S7'!J21,J21='S8'!J21),"CISSS!","OK."))))</f>
        <v>OK.</v>
      </c>
      <c r="K71" s="77" t="str">
        <f>IF(K21=".","OK.",IF(K21=0,"OK.",IF(K21=" ","OK.",IF(OR(K21=K11,K21=K31,K21=K41,K21='S2'!K21,K21='S3'!K21,K21='S4'!K21,K21='S5'!K21,K21='S6'!K21,K21='S7'!K21,K21='S8'!K21),"CISSS!","OK."))))</f>
        <v>OK.</v>
      </c>
      <c r="L71" s="78" t="str">
        <f>IF(L21=".","OK.",IF(L21=0,"OK.",IF(L21=" ","OK.",IF(OR(L21=L11,L21=L31,L21=L41,L21='S2'!L21,L21='S3'!L21,L21='S4'!L21,L21='S5'!L21,L21='S6'!L21,L21='S7'!L21,L21='S8'!L21),"CISSS!","OK."))))</f>
        <v>OK.</v>
      </c>
      <c r="M71" s="67" t="str">
        <f>IF(M21=".","OK.",IF(M21=0,"OK.",IF(M21=" ","OK.",IF(OR(M21=M11,M21=M31,M21=M41,M21='S2'!M21,M21='S3'!M21,M21='S4'!M21,M21='S5'!M21,M21='S6'!M21,M21='S7'!M21,M21='S8'!M21),"CISSS!","OK."))))</f>
        <v>OK.</v>
      </c>
      <c r="N71" s="68" t="str">
        <f>IF(N21=".","OK.",IF(N21=0,"OK.",IF(N21=" ","OK.",IF(OR(N21=N11,N21=N31,N21=N41,N21='S2'!N21,N21='S3'!N21,N21='S4'!N21,N21='S5'!N21,N21='S6'!N21,N21='S7'!N21,N21='S8'!N21),"CISSS!","OK."))))</f>
        <v>OK.</v>
      </c>
      <c r="O71" s="68" t="str">
        <f>IF(O21=".","OK.",IF(O21=0,"OK.",IF(O21=" ","OK.",IF(OR(O21=O11,O21=O31,O21=O41,O21='S2'!O21,O21='S3'!O21,O21='S4'!O21,O21='S5'!O21,O21='S6'!O21,O21='S7'!O21,O21='S8'!O21),"CISSS!","OK."))))</f>
        <v>OK.</v>
      </c>
      <c r="P71" s="68" t="str">
        <f>IF(P21=".","OK.",IF(P21=0,"OK.",IF(P21=" ","OK.",IF(OR(P21=P11,P21=P31,P21=P41,P21='S2'!P21,P21='S3'!P21,P21='S4'!P21,P21='S5'!P21,P21='S6'!P21,P21='S7'!P21,P21='S8'!P21),"CISSS!","OK."))))</f>
        <v>OK.</v>
      </c>
      <c r="Q71" s="69" t="str">
        <f>IF(Q21=".","OK.",IF(Q21=0,"OK.",IF(Q21=" ","OK.",IF(OR(Q21=Q11,Q21=Q31,Q21=Q41,Q21='S2'!Q21,Q21='S3'!Q21,Q21='S4'!Q21,Q21='S5'!Q21,Q21='S6'!Q21,Q21='S7'!Q21,Q21='S8'!Q21),"CISSS!","OK."))))</f>
        <v>OK.</v>
      </c>
      <c r="R71" s="85" t="str">
        <f>IF(R21=".","OK.",IF(R21=0,"OK.",IF(R21=" ","OK.",IF(OR(R21=R11,R21=R31,R21=R41,R21='S2'!R21,R21='S3'!R21,R21='S4'!R21,R21='S5'!R21,R21='S6'!R21,R21='S7'!R21,R21='S8'!R21),"CISSS!","OK."))))</f>
        <v>OK.</v>
      </c>
      <c r="S71" s="86" t="str">
        <f>IF(S21=".","OK.",IF(S21=0,"OK.",IF(S21=" ","OK.",IF(OR(S21=S11,S21=S31,S21=S41,S21='S2'!S21,S21='S3'!S21,S21='S4'!S21,S21='S5'!S21,S21='S6'!S21,S21='S7'!S21,S21='S8'!S21),"CISSS!","OK."))))</f>
        <v>OK.</v>
      </c>
      <c r="T71" s="86" t="str">
        <f>IF(T21=".","OK.",IF(T21=0,"OK.",IF(T21=" ","OK.",IF(OR(T21=T11,T21=T31,T21=T41,T21='S2'!T21,T21='S3'!T21,T21='S4'!T21,T21='S5'!T21,T21='S6'!T21,T21='S7'!T21,T21='S8'!T21),"CISSS!","OK."))))</f>
        <v>OK.</v>
      </c>
      <c r="U71" s="86" t="str">
        <f>IF(U21=".","OK.",IF(U21=0,"OK.",IF(U21=" ","OK.",IF(OR(U21=U11,U21=U31,U21=U41,U21='S2'!U21,U21='S3'!U21,U21='S4'!U21,U21='S5'!U21,U21='S6'!U21,U21='S7'!U21,U21='S8'!U21),"CISSS!","OK."))))</f>
        <v>OK.</v>
      </c>
      <c r="V71" s="87" t="str">
        <f>IF(V21=".","OK.",IF(V21=0,"OK.",IF(V21=" ","OK.",IF(OR(V21=V11,V21=V31,V21=V41,V21='S2'!V21,V21='S3'!V21,V21='S4'!V21,V21='S5'!V21,V21='S6'!V21,V21='S7'!V21,V21='S8'!V21),"CISSS!","OK."))))</f>
        <v>OK.</v>
      </c>
      <c r="W71" s="267" t="str">
        <f>IF(W21=".","OK.",IF(W21=0,"OK.",IF(W21=" ","OK.",IF(OR(W21=W11,W21=W31,W21=W41,W21='S2'!W21,W21='S3'!W21,W21='S4'!W21,W21='S5'!W21,W21='S6'!W21,W21='S7'!W21,W21='S8'!W21),"CISSS!","OK."))))</f>
        <v>OK.</v>
      </c>
      <c r="X71" s="268" t="str">
        <f>IF(X21=".","OK.",IF(X21=0,"OK.",IF(X21=" ","OK.",IF(OR(X21=X11,X21=X31,X21=X41,X21='S2'!X21,X21='S3'!X21,X21='S4'!X21,X21='S5'!X21,X21='S6'!X21,X21='S7'!X21,X21='S8'!X21),"CISSS!","OK."))))</f>
        <v>OK.</v>
      </c>
      <c r="Y71" s="268" t="str">
        <f>IF(Y21=".","OK.",IF(Y21=0,"OK.",IF(Y21=" ","OK.",IF(OR(Y21=Y11,Y21=Y31,Y21=Y41,Y21='S2'!Y21,Y21='S3'!Y21,Y21='S4'!Y21,Y21='S5'!Y21,Y21='S6'!Y21,Y21='S7'!Y21,Y21='S8'!Y21),"CISSS!","OK."))))</f>
        <v>OK.</v>
      </c>
      <c r="Z71" s="268" t="str">
        <f>IF(Z21=".","OK.",IF(Z21=0,"OK.",IF(Z21=" ","OK.",IF(OR(Z21=Z11,Z21=Z31,Z21=Z41,Z21='S2'!Z21,Z21='S3'!Z21,Z21='S4'!Z21,Z21='S5'!Z21,Z21='S6'!Z21,Z21='S7'!Z21,Z21='S8'!Z21),"CISSS!","OK."))))</f>
        <v>OK.</v>
      </c>
      <c r="AA71" s="269" t="str">
        <f>IF(AA21=".","OK.",IF(AA21=0,"OK.",IF(AA21=" ","OK.",IF(OR(AA21=AA11,AA21=AA31,AA21=AA41,AA21='S2'!AA21,AA21='S3'!AA21,AA21='S4'!AA21,AA21='S5'!AA21,AA21='S6'!AA21,AA21='S7'!AA21,AA21='S8'!AA21),"CISSS!","OK."))))</f>
        <v>OK.</v>
      </c>
      <c r="AB71" s="299">
        <v>0.70833333333333337</v>
      </c>
    </row>
    <row r="72" spans="1:28" ht="11.1" customHeight="1" thickBot="1" x14ac:dyDescent="0.25">
      <c r="A72" s="1087"/>
      <c r="B72" s="1087"/>
      <c r="C72" s="58" t="str">
        <f>IF(C22=".","OK.",IF(C22=0,"OK.",IF(C22=" ","OK.",IF(OR(C22=C12,C22=C32,C22=C42,C22='S2'!C22,C22='S3'!C22,C22='S4'!C22,C22='S5'!C22,C22='S6'!C22,C22='S7'!C22,C22='S8'!C22),"CISSS!","OK."))))</f>
        <v>OK.</v>
      </c>
      <c r="D72" s="59" t="str">
        <f>IF(D22=".","OK.",IF(D22=0,"OK.",IF(D22=" ","OK.",IF(OR(D22=D12,D22=D32,D22=D42,D22='S2'!D22,D22='S3'!D22,D22='S4'!D22,D22='S5'!D22,D22='S6'!D22,D22='S7'!D22,D22='S8'!D22),"CISSS!","OK."))))</f>
        <v>OK.</v>
      </c>
      <c r="E72" s="59" t="str">
        <f>IF(E22=".","OK.",IF(E22=0,"OK.",IF(E22=" ","OK.",IF(OR(E22=E12,E22=E32,E22=E42,E22='S2'!E22,E22='S3'!E22,E22='S4'!E22,E22='S5'!E22,E22='S6'!E22,E22='S7'!E22,E22='S8'!E22),"CISSS!","OK."))))</f>
        <v>OK.</v>
      </c>
      <c r="F72" s="59" t="str">
        <f>IF(F22=".","OK.",IF(F22=0,"OK.",IF(F22=" ","OK.",IF(OR(F22=F12,F22=F32,F22=F42,F22='S2'!F22,F22='S3'!F22,F22='S4'!F22,F22='S5'!F22,F22='S6'!F22,F22='S7'!F22,F22='S8'!F22),"CISSS!","OK."))))</f>
        <v>OK.</v>
      </c>
      <c r="G72" s="60" t="str">
        <f>IF(G22=".","OK.",IF(G22=0,"OK.",IF(G22=" ","OK.",IF(OR(G22=G12,G22=G32,G22=G42,G22='S2'!G22,G22='S3'!G22,G22='S4'!G22,G22='S5'!G22,G22='S6'!G22,G22='S7'!G22,G22='S8'!G22),"CISSS!","OK."))))</f>
        <v>OK.</v>
      </c>
      <c r="H72" s="79" t="str">
        <f>IF(H22=".","OK.",IF(H22=0,"OK.",IF(H22=" ","OK.",IF(OR(H22=H12,H22=H32,H22=H42,H22='S2'!H22,H22='S3'!H22,H22='S4'!H22,H22='S5'!H22,H22='S6'!H22,H22='S7'!H22,H22='S8'!H22),"CISSS!","OK."))))</f>
        <v>OK.</v>
      </c>
      <c r="I72" s="80" t="str">
        <f>IF(I22=".","OK.",IF(I22=0,"OK.",IF(I22=" ","OK.",IF(OR(I22=I12,I22=I32,I22=I42,I22='S2'!I22,I22='S3'!I22,I22='S4'!I22,I22='S5'!I22,I22='S6'!I22,I22='S7'!I22,I22='S8'!I22),"CISSS!","OK."))))</f>
        <v>OK.</v>
      </c>
      <c r="J72" s="80" t="str">
        <f>IF(J22=".","OK.",IF(J22=0,"OK.",IF(J22=" ","OK.",IF(OR(J22=J12,J22=J32,J22=J42,J22='S2'!J22,J22='S3'!J22,J22='S4'!J22,J22='S5'!J22,J22='S6'!J22,J22='S7'!J22,J22='S8'!J22),"CISSS!","OK."))))</f>
        <v>OK.</v>
      </c>
      <c r="K72" s="80" t="str">
        <f>IF(K22=".","OK.",IF(K22=0,"OK.",IF(K22=" ","OK.",IF(OR(K22=K12,K22=K32,K22=K42,K22='S2'!K22,K22='S3'!K22,K22='S4'!K22,K22='S5'!K22,K22='S6'!K22,K22='S7'!K22,K22='S8'!K22),"CISSS!","OK."))))</f>
        <v>OK.</v>
      </c>
      <c r="L72" s="81" t="str">
        <f>IF(L22=".","OK.",IF(L22=0,"OK.",IF(L22=" ","OK.",IF(OR(L22=L12,L22=L32,L22=L42,L22='S2'!L22,L22='S3'!L22,L22='S4'!L22,L22='S5'!L22,L22='S6'!L22,L22='S7'!L22,L22='S8'!L22),"CISSS!","OK."))))</f>
        <v>OK.</v>
      </c>
      <c r="M72" s="70" t="str">
        <f>IF(M22=".","OK.",IF(M22=0,"OK.",IF(M22=" ","OK.",IF(OR(M22=M12,M22=M32,M22=M42,M22='S2'!M22,M22='S3'!M22,M22='S4'!M22,M22='S5'!M22,M22='S6'!M22,M22='S7'!M22,M22='S8'!M22),"CISSS!","OK."))))</f>
        <v>OK.</v>
      </c>
      <c r="N72" s="71" t="str">
        <f>IF(N22=".","OK.",IF(N22=0,"OK.",IF(N22=" ","OK.",IF(OR(N22=N12,N22=N32,N22=N42,N22='S2'!N22,N22='S3'!N22,N22='S4'!N22,N22='S5'!N22,N22='S6'!N22,N22='S7'!N22,N22='S8'!N22),"CISSS!","OK."))))</f>
        <v>OK.</v>
      </c>
      <c r="O72" s="71" t="str">
        <f>IF(O22=".","OK.",IF(O22=0,"OK.",IF(O22=" ","OK.",IF(OR(O22=O12,O22=O32,O22=O42,O22='S2'!O22,O22='S3'!O22,O22='S4'!O22,O22='S5'!O22,O22='S6'!O22,O22='S7'!O22,O22='S8'!O22),"CISSS!","OK."))))</f>
        <v>OK.</v>
      </c>
      <c r="P72" s="71" t="str">
        <f>IF(P22=".","OK.",IF(P22=0,"OK.",IF(P22=" ","OK.",IF(OR(P22=P12,P22=P32,P22=P42,P22='S2'!P22,P22='S3'!P22,P22='S4'!P22,P22='S5'!P22,P22='S6'!P22,P22='S7'!P22,P22='S8'!P22),"CISSS!","OK."))))</f>
        <v>OK.</v>
      </c>
      <c r="Q72" s="72" t="str">
        <f>IF(Q22=".","OK.",IF(Q22=0,"OK.",IF(Q22=" ","OK.",IF(OR(Q22=Q12,Q22=Q32,Q22=Q42,Q22='S2'!Q22,Q22='S3'!Q22,Q22='S4'!Q22,Q22='S5'!Q22,Q22='S6'!Q22,Q22='S7'!Q22,Q22='S8'!Q22),"CISSS!","OK."))))</f>
        <v>OK.</v>
      </c>
      <c r="R72" s="88" t="str">
        <f>IF(R22=".","OK.",IF(R22=0,"OK.",IF(R22=" ","OK.",IF(OR(R22=R12,R22=R32,R22=R42,R22='S2'!R22,R22='S3'!R22,R22='S4'!R22,R22='S5'!R22,R22='S6'!R22,R22='S7'!R22,R22='S8'!R22),"CISSS!","OK."))))</f>
        <v>OK.</v>
      </c>
      <c r="S72" s="89" t="str">
        <f>IF(S22=".","OK.",IF(S22=0,"OK.",IF(S22=" ","OK.",IF(OR(S22=S12,S22=S32,S22=S42,S22='S2'!S22,S22='S3'!S22,S22='S4'!S22,S22='S5'!S22,S22='S6'!S22,S22='S7'!S22,S22='S8'!S22),"CISSS!","OK."))))</f>
        <v>OK.</v>
      </c>
      <c r="T72" s="89" t="str">
        <f>IF(T22=".","OK.",IF(T22=0,"OK.",IF(T22=" ","OK.",IF(OR(T22=T12,T22=T32,T22=T42,T22='S2'!T22,T22='S3'!T22,T22='S4'!T22,T22='S5'!T22,T22='S6'!T22,T22='S7'!T22,T22='S8'!T22),"CISSS!","OK."))))</f>
        <v>OK.</v>
      </c>
      <c r="U72" s="89" t="str">
        <f>IF(U22=".","OK.",IF(U22=0,"OK.",IF(U22=" ","OK.",IF(OR(U22=U12,U22=U32,U22=U42,U22='S2'!U22,U22='S3'!U22,U22='S4'!U22,U22='S5'!U22,U22='S6'!U22,U22='S7'!U22,U22='S8'!U22),"CISSS!","OK."))))</f>
        <v>OK.</v>
      </c>
      <c r="V72" s="90" t="str">
        <f>IF(V22=".","OK.",IF(V22=0,"OK.",IF(V22=" ","OK.",IF(OR(V22=V12,V22=V32,V22=V42,V22='S2'!V22,V22='S3'!V22,V22='S4'!V22,V22='S5'!V22,V22='S6'!V22,V22='S7'!V22,V22='S8'!V22),"CISSS!","OK."))))</f>
        <v>OK.</v>
      </c>
      <c r="W72" s="270" t="str">
        <f>IF(W22=".","OK.",IF(W22=0,"OK.",IF(W22=" ","OK.",IF(OR(W22=W12,W22=W32,W22=W42,W22='S2'!W22,W22='S3'!W22,W22='S4'!W22,W22='S5'!W22,W22='S6'!W22,W22='S7'!W22,W22='S8'!W22),"CISSS!","OK."))))</f>
        <v>OK.</v>
      </c>
      <c r="X72" s="271" t="str">
        <f>IF(X22=".","OK.",IF(X22=0,"OK.",IF(X22=" ","OK.",IF(OR(X22=X12,X22=X32,X22=X42,X22='S2'!X22,X22='S3'!X22,X22='S4'!X22,X22='S5'!X22,X22='S6'!X22,X22='S7'!X22,X22='S8'!X22),"CISSS!","OK."))))</f>
        <v>OK.</v>
      </c>
      <c r="Y72" s="271" t="str">
        <f>IF(Y22=".","OK.",IF(Y22=0,"OK.",IF(Y22=" ","OK.",IF(OR(Y22=Y12,Y22=Y32,Y22=Y42,Y22='S2'!Y22,Y22='S3'!Y22,Y22='S4'!Y22,Y22='S5'!Y22,Y22='S6'!Y22,Y22='S7'!Y22,Y22='S8'!Y22),"CISSS!","OK."))))</f>
        <v>OK.</v>
      </c>
      <c r="Z72" s="271" t="str">
        <f>IF(Z22=".","OK.",IF(Z22=0,"OK.",IF(Z22=" ","OK.",IF(OR(Z22=Z12,Z22=Z32,Z22=Z42,Z22='S2'!Z22,Z22='S3'!Z22,Z22='S4'!Z22,Z22='S5'!Z22,Z22='S6'!Z22,Z22='S7'!Z22,Z22='S8'!Z22),"CISSS!","OK."))))</f>
        <v>OK.</v>
      </c>
      <c r="AA72" s="272" t="str">
        <f>IF(AA22=".","OK.",IF(AA22=0,"OK.",IF(AA22=" ","OK.",IF(OR(AA22=AA12,AA22=AA32,AA22=AA42,AA22='S2'!AA22,AA22='S3'!AA22,AA22='S4'!AA22,AA22='S5'!AA22,AA22='S6'!AA22,AA22='S7'!AA22,AA22='S8'!AA22),"CISSS!","OK."))))</f>
        <v>OK.</v>
      </c>
      <c r="AB72" s="299">
        <v>0.75</v>
      </c>
    </row>
    <row r="73" spans="1:28" ht="11.1" customHeight="1" x14ac:dyDescent="0.2">
      <c r="A73" s="1087"/>
      <c r="B73" s="1087"/>
      <c r="C73" s="61" t="str">
        <f>IF(C23=".","OK.",IF(C23=0,"OK.",IF(C23=" ","OK.",IF(OR(C23=C3,C23=C13,C23=C33,C23='S2'!C23,C23='S3'!C23,C23='S4'!C23,C23='S5'!C23,C23='S6'!C23,C23='S7'!C23,C23='S8'!C23),"CISSS!","OK."))))</f>
        <v>OK.</v>
      </c>
      <c r="D73" s="62" t="str">
        <f>IF(D23=".","OK.",IF(D23=0,"OK.",IF(D23=" ","OK.",IF(OR(D23=D3,D23=D13,D23=D33,D23='S2'!D23,D23='S3'!D23,D23='S4'!D23,D23='S5'!D23,D23='S6'!D23,D23='S7'!D23,D23='S8'!D23),"CISSS!","OK."))))</f>
        <v>OK.</v>
      </c>
      <c r="E73" s="62" t="str">
        <f>IF(E23=".","OK.",IF(E23=0,"OK.",IF(E23=" ","OK.",IF(OR(E23=E3,E23=E13,E23=E33,E23='S2'!E23,E23='S3'!E23,E23='S4'!E23,E23='S5'!E23,E23='S6'!E23,E23='S7'!E23,E23='S8'!E23),"CISSS!","OK."))))</f>
        <v>OK.</v>
      </c>
      <c r="F73" s="62" t="str">
        <f>IF(F23=".","OK.",IF(F23=0,"OK.",IF(F23=" ","OK.",IF(OR(F23=F3,F23=F13,F23=F33,F23='S2'!F23,F23='S3'!F23,F23='S4'!F23,F23='S5'!F23,F23='S6'!F23,F23='S7'!F23,F23='S8'!F23),"CISSS!","OK."))))</f>
        <v>OK.</v>
      </c>
      <c r="G73" s="63" t="str">
        <f>IF(G23=".","OK.",IF(G23=0,"OK.",IF(G23=" ","OK.",IF(OR(G23=G3,G23=G13,G23=G33,G23='S2'!G23,G23='S3'!G23,G23='S4'!G23,G23='S5'!G23,G23='S6'!G23,G23='S7'!G23,G23='S8'!G23),"CISSS!","OK."))))</f>
        <v>OK.</v>
      </c>
      <c r="H73" s="73" t="str">
        <f>IF(H23=".","OK.",IF(H23=0,"OK.",IF(H23=" ","OK.",IF(OR(H23=H3,H23=H13,H23=H33,H23='S2'!H23,H23='S3'!H23,H23='S4'!H23,H23='S5'!H23,H23='S6'!H23,H23='S7'!H23,H23='S8'!H23),"CISSS!","OK."))))</f>
        <v>OK.</v>
      </c>
      <c r="I73" s="74" t="str">
        <f>IF(I23=".","OK.",IF(I23=0,"OK.",IF(I23=" ","OK.",IF(OR(I23=I3,I23=I13,I23=I33,I23='S2'!I23,I23='S3'!I23,I23='S4'!I23,I23='S5'!I23,I23='S6'!I23,I23='S7'!I23,I23='S8'!I23),"CISSS!","OK."))))</f>
        <v>OK.</v>
      </c>
      <c r="J73" s="74" t="str">
        <f>IF(J23=".","OK.",IF(J23=0,"OK.",IF(J23=" ","OK.",IF(OR(J23=J3,J23=J13,J23=J33,J23='S2'!J23,J23='S3'!J23,J23='S4'!J23,J23='S5'!J23,J23='S6'!J23,J23='S7'!J23,J23='S8'!J23),"CISSS!","OK."))))</f>
        <v>OK.</v>
      </c>
      <c r="K73" s="74" t="str">
        <f>IF(K23=".","OK.",IF(K23=0,"OK.",IF(K23=" ","OK.",IF(OR(K23=K3,K23=K13,K23=K33,K23='S2'!K23,K23='S3'!K23,K23='S4'!K23,K23='S5'!K23,K23='S6'!K23,K23='S7'!K23,K23='S8'!K23),"CISSS!","OK."))))</f>
        <v>OK.</v>
      </c>
      <c r="L73" s="75" t="str">
        <f>IF(L23=".","OK.",IF(L23=0,"OK.",IF(L23=" ","OK.",IF(OR(L23=L3,L23=L13,L23=L33,L23='S2'!L23,L23='S3'!L23,L23='S4'!L23,L23='S5'!L23,L23='S6'!L23,L23='S7'!L23,L23='S8'!L23),"CISSS!","OK."))))</f>
        <v>OK.</v>
      </c>
      <c r="M73" s="250" t="str">
        <f>IF(M23=".","OK.",IF(M23=0,"OK.",IF(M23=" ","OK.",IF(OR(M23=M3,M23=M13,M23=M33,M23='S2'!M23,M23='S3'!M23,M23='S4'!M23,M23='S5'!M23,M23='S6'!M23,M23='S7'!M23,M23='S8'!M23),"CISSS!","OK."))))</f>
        <v>OK.</v>
      </c>
      <c r="N73" s="65" t="str">
        <f>IF(N23=".","OK.",IF(N23=0,"OK.",IF(N23=" ","OK.",IF(OR(N23=N3,N23=N13,N23=N33,N23='S2'!N23,N23='S3'!N23,N23='S4'!N23,N23='S5'!N23,N23='S6'!N23,N23='S7'!N23,N23='S8'!N23),"CISSS!","OK."))))</f>
        <v>OK.</v>
      </c>
      <c r="O73" s="65" t="str">
        <f>IF(O23=".","OK.",IF(O23=0,"OK.",IF(O23=" ","OK.",IF(OR(O23=O3,O23=O13,O23=O33,O23='S2'!O23,O23='S3'!O23,O23='S4'!O23,O23='S5'!O23,O23='S6'!O23,O23='S7'!O23,O23='S8'!O23),"CISSS!","OK."))))</f>
        <v>OK.</v>
      </c>
      <c r="P73" s="65" t="str">
        <f>IF(P23=".","OK.",IF(P23=0,"OK.",IF(P23=" ","OK.",IF(OR(P23=P3,P23=P13,P23=P33,P23='S2'!P23,P23='S3'!P23,P23='S4'!P23,P23='S5'!P23,P23='S6'!P23,P23='S7'!P23,P23='S8'!P23),"CISSS!","OK."))))</f>
        <v>OK.</v>
      </c>
      <c r="Q73" s="66" t="str">
        <f>IF(Q23=".","OK.",IF(Q23=0,"OK.",IF(Q23=" ","OK.",IF(OR(Q23=Q3,Q23=Q13,Q23=Q33,Q23='S2'!Q23,Q23='S3'!Q23,Q23='S4'!Q23,Q23='S5'!Q23,Q23='S6'!Q23,Q23='S7'!Q23,Q23='S8'!Q23),"CISSS!","OK."))))</f>
        <v>OK.</v>
      </c>
      <c r="R73" s="82" t="str">
        <f>IF(R23=".","OK.",IF(R23=0,"OK.",IF(R23=" ","OK.",IF(OR(R23=R3,R23=R13,R23=R33,R23='S2'!R23,R23='S3'!R23,R23='S4'!R23,R23='S5'!R23,R23='S6'!R23,R23='S7'!R23,R23='S8'!R23),"CISSS!","OK."))))</f>
        <v>OK.</v>
      </c>
      <c r="S73" s="83" t="str">
        <f>IF(S23=".","OK.",IF(S23=0,"OK.",IF(S23=" ","OK.",IF(OR(S23=S3,S23=S13,S23=S33,S23='S2'!S23,S23='S3'!S23,S23='S4'!S23,S23='S5'!S23,S23='S6'!S23,S23='S7'!S23,S23='S8'!S23),"CISSS!","OK."))))</f>
        <v>OK.</v>
      </c>
      <c r="T73" s="83" t="str">
        <f>IF(T23=".","OK.",IF(T23=0,"OK.",IF(T23=" ","OK.",IF(OR(T23=T3,T23=T13,T23=T33,T23='S2'!T23,T23='S3'!T23,T23='S4'!T23,T23='S5'!T23,T23='S6'!T23,T23='S7'!T23,T23='S8'!T23),"CISSS!","OK."))))</f>
        <v>OK.</v>
      </c>
      <c r="U73" s="83" t="str">
        <f>IF(U23=".","OK.",IF(U23=0,"OK.",IF(U23=" ","OK.",IF(OR(U23=U3,U23=U13,U23=U33,U23='S2'!U23,U23='S3'!U23,U23='S4'!U23,U23='S5'!U23,U23='S6'!U23,U23='S7'!U23,U23='S8'!U23),"CISSS!","OK."))))</f>
        <v>OK.</v>
      </c>
      <c r="V73" s="84" t="str">
        <f>IF(V23=".","OK.",IF(V23=0,"OK.",IF(V23=" ","OK.",IF(OR(V23=V3,V23=V13,V23=V33,V23='S2'!V23,V23='S3'!V23,V23='S4'!V23,V23='S5'!V23,V23='S6'!V23,V23='S7'!V23,V23='S8'!V23),"CISSS!","OK."))))</f>
        <v>OK.</v>
      </c>
      <c r="W73" s="264" t="str">
        <f>IF(W23=".","OK.",IF(W23=0,"OK.",IF(W23=" ","OK.",IF(OR(W23=W3,W23=W13,W23=W33,W23='S2'!W23,W23='S3'!W23,W23='S4'!W23,W23='S5'!W23,W23='S6'!W23,W23='S7'!W23,W23='S8'!W23),"CISSS!","OK."))))</f>
        <v>OK.</v>
      </c>
      <c r="X73" s="265" t="str">
        <f>IF(X23=".","OK.",IF(X23=0,"OK.",IF(X23=" ","OK.",IF(OR(X23=X3,X23=X13,X23=X33,X23='S2'!X23,X23='S3'!X23,X23='S4'!X23,X23='S5'!X23,X23='S6'!X23,X23='S7'!X23,X23='S8'!X23),"CISSS!","OK."))))</f>
        <v>OK.</v>
      </c>
      <c r="Y73" s="265" t="str">
        <f>IF(Y23=".","OK.",IF(Y23=0,"OK.",IF(Y23=" ","OK.",IF(OR(Y23=Y3,Y23=Y13,Y23=Y33,Y23='S2'!Y23,Y23='S3'!Y23,Y23='S4'!Y23,Y23='S5'!Y23,Y23='S6'!Y23,Y23='S7'!Y23,Y23='S8'!Y23),"CISSS!","OK."))))</f>
        <v>OK.</v>
      </c>
      <c r="Z73" s="265" t="str">
        <f>IF(Z23=".","OK.",IF(Z23=0,"OK.",IF(Z23=" ","OK.",IF(OR(Z23=Z3,Z23=Z13,Z23=Z33,Z23='S2'!Z23,Z23='S3'!Z23,Z23='S4'!Z23,Z23='S5'!Z23,Z23='S6'!Z23,Z23='S7'!Z23,Z23='S8'!Z23),"CISSS!","OK."))))</f>
        <v>OK.</v>
      </c>
      <c r="AA73" s="266" t="str">
        <f>IF(AA23=".","OK.",IF(AA23=0,"OK.",IF(AA23=" ","OK.",IF(OR(AA23=AA3,AA23=AA13,AA23=AA33,AA23='S2'!AA23,AA23='S3'!AA23,AA23='S4'!AA23,AA23='S5'!AA23,AA23='S6'!AA23,AA23='S7'!AA23,AA23='S8'!AA23),"CISSS!","OK."))))</f>
        <v>OK.</v>
      </c>
      <c r="AB73" s="323">
        <v>0.375</v>
      </c>
    </row>
    <row r="74" spans="1:28" ht="11.1" customHeight="1" x14ac:dyDescent="0.2">
      <c r="A74" s="1087"/>
      <c r="B74" s="1087"/>
      <c r="C74" s="55" t="str">
        <f>IF(C24=".","OK.",IF(C24=0,"OK.",IF(C24=" ","OK.",IF(OR(C24=C4,C24=C14,C24=C34,C24='S2'!C24,C24='S3'!C24,C24='S4'!C24,C24='S5'!C24,C24='S6'!C24,C24='S7'!C24,C24='S8'!C24),"CISSS!","OK."))))</f>
        <v>OK.</v>
      </c>
      <c r="D74" s="56" t="str">
        <f>IF(D24=".","OK.",IF(D24=0,"OK.",IF(D24=" ","OK.",IF(OR(D24=D4,D24=D14,D24=D34,D24='S2'!D24,D24='S3'!D24,D24='S4'!D24,D24='S5'!D24,D24='S6'!D24,D24='S7'!D24,D24='S8'!D24),"CISSS!","OK."))))</f>
        <v>OK.</v>
      </c>
      <c r="E74" s="56" t="str">
        <f>IF(E24=".","OK.",IF(E24=0,"OK.",IF(E24=" ","OK.",IF(OR(E24=E4,E24=E14,E24=E34,E24='S2'!E24,E24='S3'!E24,E24='S4'!E24,E24='S5'!E24,E24='S6'!E24,E24='S7'!E24,E24='S8'!E24),"CISSS!","OK."))))</f>
        <v>OK.</v>
      </c>
      <c r="F74" s="56" t="str">
        <f>IF(F24=".","OK.",IF(F24=0,"OK.",IF(F24=" ","OK.",IF(OR(F24=F4,F24=F14,F24=F34,F24='S2'!F24,F24='S3'!F24,F24='S4'!F24,F24='S5'!F24,F24='S6'!F24,F24='S7'!F24,F24='S8'!F24),"CISSS!","OK."))))</f>
        <v>OK.</v>
      </c>
      <c r="G74" s="57" t="str">
        <f>IF(G24=".","OK.",IF(G24=0,"OK.",IF(G24=" ","OK.",IF(OR(G24=G4,G24=G14,G24=G34,G24='S2'!G24,G24='S3'!G24,G24='S4'!G24,G24='S5'!G24,G24='S6'!G24,G24='S7'!G24,G24='S8'!G24),"CISSS!","OK."))))</f>
        <v>OK.</v>
      </c>
      <c r="H74" s="76" t="str">
        <f>IF(H24=".","OK.",IF(H24=0,"OK.",IF(H24=" ","OK.",IF(OR(H24=H4,H24=H14,H24=H34,H24='S2'!H24,H24='S3'!H24,H24='S4'!H24,H24='S5'!H24,H24='S6'!H24,H24='S7'!H24,H24='S8'!H24),"CISSS!","OK."))))</f>
        <v>OK.</v>
      </c>
      <c r="I74" s="77" t="str">
        <f>IF(I24=".","OK.",IF(I24=0,"OK.",IF(I24=" ","OK.",IF(OR(I24=I4,I24=I14,I24=I34,I24='S2'!I24,I24='S3'!I24,I24='S4'!I24,I24='S5'!I24,I24='S6'!I24,I24='S7'!I24,I24='S8'!I24),"CISSS!","OK."))))</f>
        <v>OK.</v>
      </c>
      <c r="J74" s="77" t="str">
        <f>IF(J24=".","OK.",IF(J24=0,"OK.",IF(J24=" ","OK.",IF(OR(J24=J4,J24=J14,J24=J34,J24='S2'!J24,J24='S3'!J24,J24='S4'!J24,J24='S5'!J24,J24='S6'!J24,J24='S7'!J24,J24='S8'!J24),"CISSS!","OK."))))</f>
        <v>OK.</v>
      </c>
      <c r="K74" s="77" t="str">
        <f>IF(K24=".","OK.",IF(K24=0,"OK.",IF(K24=" ","OK.",IF(OR(K24=K4,K24=K14,K24=K34,K24='S2'!K24,K24='S3'!K24,K24='S4'!K24,K24='S5'!K24,K24='S6'!K24,K24='S7'!K24,K24='S8'!K24),"CISSS!","OK."))))</f>
        <v>OK.</v>
      </c>
      <c r="L74" s="78" t="str">
        <f>IF(L24=".","OK.",IF(L24=0,"OK.",IF(L24=" ","OK.",IF(OR(L24=L4,L24=L14,L24=L34,L24='S2'!L24,L24='S3'!L24,L24='S4'!L24,L24='S5'!L24,L24='S6'!L24,L24='S7'!L24,L24='S8'!L24),"CISSS!","OK."))))</f>
        <v>OK.</v>
      </c>
      <c r="M74" s="251" t="str">
        <f>IF(M24=".","OK.",IF(M24=0,"OK.",IF(M24=" ","OK.",IF(OR(M24=M4,M24=M14,M24=M34,M24='S2'!M24,M24='S3'!M24,M24='S4'!M24,M24='S5'!M24,M24='S6'!M24,M24='S7'!M24,M24='S8'!M24),"CISSS!","OK."))))</f>
        <v>OK.</v>
      </c>
      <c r="N74" s="68" t="str">
        <f>IF(N24=".","OK.",IF(N24=0,"OK.",IF(N24=" ","OK.",IF(OR(N24=N4,N24=N14,N24=N34,N24='S2'!N24,N24='S3'!N24,N24='S4'!N24,N24='S5'!N24,N24='S6'!N24,N24='S7'!N24,N24='S8'!N24),"CISSS!","OK."))))</f>
        <v>OK.</v>
      </c>
      <c r="O74" s="68" t="str">
        <f>IF(O24=".","OK.",IF(O24=0,"OK.",IF(O24=" ","OK.",IF(OR(O24=O4,O24=O14,O24=O34,O24='S2'!O24,O24='S3'!O24,O24='S4'!O24,O24='S5'!O24,O24='S6'!O24,O24='S7'!O24,O24='S8'!O24),"CISSS!","OK."))))</f>
        <v>OK.</v>
      </c>
      <c r="P74" s="68" t="str">
        <f>IF(P24=".","OK.",IF(P24=0,"OK.",IF(P24=" ","OK.",IF(OR(P24=P4,P24=P14,P24=P34,P24='S2'!P24,P24='S3'!P24,P24='S4'!P24,P24='S5'!P24,P24='S6'!P24,P24='S7'!P24,P24='S8'!P24),"CISSS!","OK."))))</f>
        <v>OK.</v>
      </c>
      <c r="Q74" s="69" t="str">
        <f>IF(Q24=".","OK.",IF(Q24=0,"OK.",IF(Q24=" ","OK.",IF(OR(Q24=Q4,Q24=Q14,Q24=Q34,Q24='S2'!Q24,Q24='S3'!Q24,Q24='S4'!Q24,Q24='S5'!Q24,Q24='S6'!Q24,Q24='S7'!Q24,Q24='S8'!Q24),"CISSS!","OK."))))</f>
        <v>OK.</v>
      </c>
      <c r="R74" s="85" t="str">
        <f>IF(R24=".","OK.",IF(R24=0,"OK.",IF(R24=" ","OK.",IF(OR(R24=R4,R24=R14,R24=R34,R24='S2'!R24,R24='S3'!R24,R24='S4'!R24,R24='S5'!R24,R24='S6'!R24,R24='S7'!R24,R24='S8'!R24),"CISSS!","OK."))))</f>
        <v>OK.</v>
      </c>
      <c r="S74" s="86" t="str">
        <f>IF(S24=".","OK.",IF(S24=0,"OK.",IF(S24=" ","OK.",IF(OR(S24=S4,S24=S14,S24=S34,S24='S2'!S24,S24='S3'!S24,S24='S4'!S24,S24='S5'!S24,S24='S6'!S24,S24='S7'!S24,S24='S8'!S24),"CISSS!","OK."))))</f>
        <v>OK.</v>
      </c>
      <c r="T74" s="86" t="str">
        <f>IF(T24=".","OK.",IF(T24=0,"OK.",IF(T24=" ","OK.",IF(OR(T24=T4,T24=T14,T24=T34,T24='S2'!T24,T24='S3'!T24,T24='S4'!T24,T24='S5'!T24,T24='S6'!T24,T24='S7'!T24,T24='S8'!T24),"CISSS!","OK."))))</f>
        <v>OK.</v>
      </c>
      <c r="U74" s="86" t="str">
        <f>IF(U24=".","OK.",IF(U24=0,"OK.",IF(U24=" ","OK.",IF(OR(U24=U4,U24=U14,U24=U34,U24='S2'!U24,U24='S3'!U24,U24='S4'!U24,U24='S5'!U24,U24='S6'!U24,U24='S7'!U24,U24='S8'!U24),"CISSS!","OK."))))</f>
        <v>OK.</v>
      </c>
      <c r="V74" s="87" t="str">
        <f>IF(V24=".","OK.",IF(V24=0,"OK.",IF(V24=" ","OK.",IF(OR(V24=V4,V24=V14,V24=V34,V24='S2'!V24,V24='S3'!V24,V24='S4'!V24,V24='S5'!V24,V24='S6'!V24,V24='S7'!V24,V24='S8'!V24),"CISSS!","OK."))))</f>
        <v>OK.</v>
      </c>
      <c r="W74" s="267" t="str">
        <f>IF(W24=".","OK.",IF(W24=0,"OK.",IF(W24=" ","OK.",IF(OR(W24=W4,W24=W14,W24=W34,W24='S2'!W24,W24='S3'!W24,W24='S4'!W24,W24='S5'!W24,W24='S6'!W24,W24='S7'!W24,W24='S8'!W24),"CISSS!","OK."))))</f>
        <v>OK.</v>
      </c>
      <c r="X74" s="268" t="str">
        <f>IF(X24=".","OK.",IF(X24=0,"OK.",IF(X24=" ","OK.",IF(OR(X24=X4,X24=X14,X24=X34,X24='S2'!X24,X24='S3'!X24,X24='S4'!X24,X24='S5'!X24,X24='S6'!X24,X24='S7'!X24,X24='S8'!X24),"CISSS!","OK."))))</f>
        <v>OK.</v>
      </c>
      <c r="Y74" s="268" t="str">
        <f>IF(Y24=".","OK.",IF(Y24=0,"OK.",IF(Y24=" ","OK.",IF(OR(Y24=Y4,Y24=Y14,Y24=Y34,Y24='S2'!Y24,Y24='S3'!Y24,Y24='S4'!Y24,Y24='S5'!Y24,Y24='S6'!Y24,Y24='S7'!Y24,Y24='S8'!Y24),"CISSS!","OK."))))</f>
        <v>OK.</v>
      </c>
      <c r="Z74" s="268" t="str">
        <f>IF(Z24=".","OK.",IF(Z24=0,"OK.",IF(Z24=" ","OK.",IF(OR(Z24=Z4,Z24=Z14,Z24=Z34,Z24='S2'!Z24,Z24='S3'!Z24,Z24='S4'!Z24,Z24='S5'!Z24,Z24='S6'!Z24,Z24='S7'!Z24,Z24='S8'!Z24),"CISSS!","OK."))))</f>
        <v>OK.</v>
      </c>
      <c r="AA74" s="269" t="str">
        <f>IF(AA24=".","OK.",IF(AA24=0,"OK.",IF(AA24=" ","OK.",IF(OR(AA24=AA4,AA24=AA14,AA24=AA34,AA24='S2'!AA24,AA24='S3'!AA24,AA24='S4'!AA24,AA24='S5'!AA24,AA24='S6'!AA24,AA24='S7'!AA24,AA24='S8'!AA24),"CISSS!","OK."))))</f>
        <v>OK.</v>
      </c>
      <c r="AB74" s="323">
        <v>0.41666666666666669</v>
      </c>
    </row>
    <row r="75" spans="1:28" ht="11.1" customHeight="1" x14ac:dyDescent="0.2">
      <c r="A75" s="1087"/>
      <c r="B75" s="1087"/>
      <c r="C75" s="55" t="str">
        <f>IF(C25=".","OK.",IF(C25=0,"OK.",IF(C25=" ","OK.",IF(OR(C25=C5,C25=C15,C25=C35,C25='S2'!C25,C25='S3'!C25,C25='S4'!C25,C25='S5'!C25,C25='S6'!C25,C25='S7'!C25,C25='S8'!C25),"CISSS!","OK."))))</f>
        <v>OK.</v>
      </c>
      <c r="D75" s="56" t="str">
        <f>IF(D25=".","OK.",IF(D25=0,"OK.",IF(D25=" ","OK.",IF(OR(D25=D5,D25=D15,D25=D35,D25='S2'!D25,D25='S3'!D25,D25='S4'!D25,D25='S5'!D25,D25='S6'!D25,D25='S7'!D25,D25='S8'!D25),"CISSS!","OK."))))</f>
        <v>OK.</v>
      </c>
      <c r="E75" s="56" t="str">
        <f>IF(E25=".","OK.",IF(E25=0,"OK.",IF(E25=" ","OK.",IF(OR(E25=E5,E25=E15,E25=E35,E25='S2'!E25,E25='S3'!E25,E25='S4'!E25,E25='S5'!E25,E25='S6'!E25,E25='S7'!E25,E25='S8'!E25),"CISSS!","OK."))))</f>
        <v>OK.</v>
      </c>
      <c r="F75" s="56" t="str">
        <f>IF(F25=".","OK.",IF(F25=0,"OK.",IF(F25=" ","OK.",IF(OR(F25=F5,F25=F15,F25=F35,F25='S2'!F25,F25='S3'!F25,F25='S4'!F25,F25='S5'!F25,F25='S6'!F25,F25='S7'!F25,F25='S8'!F25),"CISSS!","OK."))))</f>
        <v>OK.</v>
      </c>
      <c r="G75" s="57" t="str">
        <f>IF(G25=".","OK.",IF(G25=0,"OK.",IF(G25=" ","OK.",IF(OR(G25=G5,G25=G15,G25=G35,G25='S2'!G25,G25='S3'!G25,G25='S4'!G25,G25='S5'!G25,G25='S6'!G25,G25='S7'!G25,G25='S8'!G25),"CISSS!","OK."))))</f>
        <v>OK.</v>
      </c>
      <c r="H75" s="76" t="str">
        <f>IF(H25=".","OK.",IF(H25=0,"OK.",IF(H25=" ","OK.",IF(OR(H25=H5,H25=H15,H25=H35,H25='S2'!H25,H25='S3'!H25,H25='S4'!H25,H25='S5'!H25,H25='S6'!H25,H25='S7'!H25,H25='S8'!H25),"CISSS!","OK."))))</f>
        <v>OK.</v>
      </c>
      <c r="I75" s="77" t="str">
        <f>IF(I25=".","OK.",IF(I25=0,"OK.",IF(I25=" ","OK.",IF(OR(I25=I5,I25=I15,I25=I35,I25='S2'!I25,I25='S3'!I25,I25='S4'!I25,I25='S5'!I25,I25='S6'!I25,I25='S7'!I25,I25='S8'!I25),"CISSS!","OK."))))</f>
        <v>OK.</v>
      </c>
      <c r="J75" s="77" t="str">
        <f>IF(J25=".","OK.",IF(J25=0,"OK.",IF(J25=" ","OK.",IF(OR(J25=J5,J25=J15,J25=J35,J25='S2'!J25,J25='S3'!J25,J25='S4'!J25,J25='S5'!J25,J25='S6'!J25,J25='S7'!J25,J25='S8'!J25),"CISSS!","OK."))))</f>
        <v>OK.</v>
      </c>
      <c r="K75" s="77" t="str">
        <f>IF(K25=".","OK.",IF(K25=0,"OK.",IF(K25=" ","OK.",IF(OR(K25=K5,K25=K15,K25=K35,K25='S2'!K25,K25='S3'!K25,K25='S4'!K25,K25='S5'!K25,K25='S6'!K25,K25='S7'!K25,K25='S8'!K25),"CISSS!","OK."))))</f>
        <v>OK.</v>
      </c>
      <c r="L75" s="78" t="str">
        <f>IF(L25=".","OK.",IF(L25=0,"OK.",IF(L25=" ","OK.",IF(OR(L25=L5,L25=L15,L25=L35,L25='S2'!L25,L25='S3'!L25,L25='S4'!L25,L25='S5'!L25,L25='S6'!L25,L25='S7'!L25,L25='S8'!L25),"CISSS!","OK."))))</f>
        <v>OK.</v>
      </c>
      <c r="M75" s="251" t="str">
        <f>IF(M25=".","OK.",IF(M25=0,"OK.",IF(M25=" ","OK.",IF(OR(M25=M5,M25=M15,M25=M35,M25='S2'!M25,M25='S3'!M25,M25='S4'!M25,M25='S5'!M25,M25='S6'!M25,M25='S7'!M25,M25='S8'!M25),"CISSS!","OK."))))</f>
        <v>OK.</v>
      </c>
      <c r="N75" s="68" t="str">
        <f>IF(N25=".","OK.",IF(N25=0,"OK.",IF(N25=" ","OK.",IF(OR(N25=N5,N25=N15,N25=N35,N25='S2'!N25,N25='S3'!N25,N25='S4'!N25,N25='S5'!N25,N25='S6'!N25,N25='S7'!N25,N25='S8'!N25),"CISSS!","OK."))))</f>
        <v>OK.</v>
      </c>
      <c r="O75" s="68" t="str">
        <f>IF(O25=".","OK.",IF(O25=0,"OK.",IF(O25=" ","OK.",IF(OR(O25=O5,O25=O15,O25=O35,O25='S2'!O25,O25='S3'!O25,O25='S4'!O25,O25='S5'!O25,O25='S6'!O25,O25='S7'!O25,O25='S8'!O25),"CISSS!","OK."))))</f>
        <v>OK.</v>
      </c>
      <c r="P75" s="68" t="str">
        <f>IF(P25=".","OK.",IF(P25=0,"OK.",IF(P25=" ","OK.",IF(OR(P25=P5,P25=P15,P25=P35,P25='S2'!P25,P25='S3'!P25,P25='S4'!P25,P25='S5'!P25,P25='S6'!P25,P25='S7'!P25,P25='S8'!P25),"CISSS!","OK."))))</f>
        <v>OK.</v>
      </c>
      <c r="Q75" s="69" t="str">
        <f>IF(Q25=".","OK.",IF(Q25=0,"OK.",IF(Q25=" ","OK.",IF(OR(Q25=Q5,Q25=Q15,Q25=Q35,Q25='S2'!Q25,Q25='S3'!Q25,Q25='S4'!Q25,Q25='S5'!Q25,Q25='S6'!Q25,Q25='S7'!Q25,Q25='S8'!Q25),"CISSS!","OK."))))</f>
        <v>OK.</v>
      </c>
      <c r="R75" s="85" t="str">
        <f>IF(R25=".","OK.",IF(R25=0,"OK.",IF(R25=" ","OK.",IF(OR(R25=R5,R25=R15,R25=R35,R25='S2'!R25,R25='S3'!R25,R25='S4'!R25,R25='S5'!R25,R25='S6'!R25,R25='S7'!R25,R25='S8'!R25),"CISSS!","OK."))))</f>
        <v>OK.</v>
      </c>
      <c r="S75" s="86" t="str">
        <f>IF(S25=".","OK.",IF(S25=0,"OK.",IF(S25=" ","OK.",IF(OR(S25=S5,S25=S15,S25=S35,S25='S2'!S25,S25='S3'!S25,S25='S4'!S25,S25='S5'!S25,S25='S6'!S25,S25='S7'!S25,S25='S8'!S25),"CISSS!","OK."))))</f>
        <v>OK.</v>
      </c>
      <c r="T75" s="86" t="str">
        <f>IF(T25=".","OK.",IF(T25=0,"OK.",IF(T25=" ","OK.",IF(OR(T25=T5,T25=T15,T25=T35,T25='S2'!T25,T25='S3'!T25,T25='S4'!T25,T25='S5'!T25,T25='S6'!T25,T25='S7'!T25,T25='S8'!T25),"CISSS!","OK."))))</f>
        <v>OK.</v>
      </c>
      <c r="U75" s="86" t="str">
        <f>IF(U25=".","OK.",IF(U25=0,"OK.",IF(U25=" ","OK.",IF(OR(U25=U5,U25=U15,U25=U35,U25='S2'!U25,U25='S3'!U25,U25='S4'!U25,U25='S5'!U25,U25='S6'!U25,U25='S7'!U25,U25='S8'!U25),"CISSS!","OK."))))</f>
        <v>OK.</v>
      </c>
      <c r="V75" s="87" t="str">
        <f>IF(V25=".","OK.",IF(V25=0,"OK.",IF(V25=" ","OK.",IF(OR(V25=V5,V25=V15,V25=V35,V25='S2'!V25,V25='S3'!V25,V25='S4'!V25,V25='S5'!V25,V25='S6'!V25,V25='S7'!V25,V25='S8'!V25),"CISSS!","OK."))))</f>
        <v>OK.</v>
      </c>
      <c r="W75" s="267" t="str">
        <f>IF(W25=".","OK.",IF(W25=0,"OK.",IF(W25=" ","OK.",IF(OR(W25=W5,W25=W15,W25=W35,W25='S2'!W25,W25='S3'!W25,W25='S4'!W25,W25='S5'!W25,W25='S6'!W25,W25='S7'!W25,W25='S8'!W25),"CISSS!","OK."))))</f>
        <v>OK.</v>
      </c>
      <c r="X75" s="268" t="str">
        <f>IF(X25=".","OK.",IF(X25=0,"OK.",IF(X25=" ","OK.",IF(OR(X25=X5,X25=X15,X25=X35,X25='S2'!X25,X25='S3'!X25,X25='S4'!X25,X25='S5'!X25,X25='S6'!X25,X25='S7'!X25,X25='S8'!X25),"CISSS!","OK."))))</f>
        <v>OK.</v>
      </c>
      <c r="Y75" s="268" t="str">
        <f>IF(Y25=".","OK.",IF(Y25=0,"OK.",IF(Y25=" ","OK.",IF(OR(Y25=Y5,Y25=Y15,Y25=Y35,Y25='S2'!Y25,Y25='S3'!Y25,Y25='S4'!Y25,Y25='S5'!Y25,Y25='S6'!Y25,Y25='S7'!Y25,Y25='S8'!Y25),"CISSS!","OK."))))</f>
        <v>OK.</v>
      </c>
      <c r="Z75" s="268" t="str">
        <f>IF(Z25=".","OK.",IF(Z25=0,"OK.",IF(Z25=" ","OK.",IF(OR(Z25=Z5,Z25=Z15,Z25=Z35,Z25='S2'!Z25,Z25='S3'!Z25,Z25='S4'!Z25,Z25='S5'!Z25,Z25='S6'!Z25,Z25='S7'!Z25,Z25='S8'!Z25),"CISSS!","OK."))))</f>
        <v>OK.</v>
      </c>
      <c r="AA75" s="269" t="str">
        <f>IF(AA25=".","OK.",IF(AA25=0,"OK.",IF(AA25=" ","OK.",IF(OR(AA25=AA5,AA25=AA15,AA25=AA35,AA25='S2'!AA25,AA25='S3'!AA25,AA25='S4'!AA25,AA25='S5'!AA25,AA25='S6'!AA25,AA25='S7'!AA25,AA25='S8'!AA25),"CISSS!","OK."))))</f>
        <v>OK.</v>
      </c>
      <c r="AB75" s="323">
        <v>0.45833333333333331</v>
      </c>
    </row>
    <row r="76" spans="1:28" ht="11.1" customHeight="1" x14ac:dyDescent="0.2">
      <c r="A76" s="1087"/>
      <c r="B76" s="1087"/>
      <c r="C76" s="55" t="str">
        <f>IF(C26=".","OK.",IF(C26=0,"OK.",IF(C26=" ","OK.",IF(OR(C26=C6,C26=C16,C26=C36,C26='S2'!C26,C26='S3'!C26,C26='S4'!C26,C26='S5'!C26,C26='S6'!C26,C26='S7'!C26,C26='S8'!C26),"CISSS!","OK."))))</f>
        <v>OK.</v>
      </c>
      <c r="D76" s="56" t="str">
        <f>IF(D26=".","OK.",IF(D26=0,"OK.",IF(D26=" ","OK.",IF(OR(D26=D6,D26=D16,D26=D36,D26='S2'!D26,D26='S3'!D26,D26='S4'!D26,D26='S5'!D26,D26='S6'!D26,D26='S7'!D26,D26='S8'!D26),"CISSS!","OK."))))</f>
        <v>OK.</v>
      </c>
      <c r="E76" s="56" t="str">
        <f>IF(E26=".","OK.",IF(E26=0,"OK.",IF(E26=" ","OK.",IF(OR(E26=E6,E26=E16,E26=E36,E26='S2'!E26,E26='S3'!E26,E26='S4'!E26,E26='S5'!E26,E26='S6'!E26,E26='S7'!E26,E26='S8'!E26),"CISSS!","OK."))))</f>
        <v>OK.</v>
      </c>
      <c r="F76" s="56" t="str">
        <f>IF(F26=".","OK.",IF(F26=0,"OK.",IF(F26=" ","OK.",IF(OR(F26=F6,F26=F16,F26=F36,F26='S2'!F26,F26='S3'!F26,F26='S4'!F26,F26='S5'!F26,F26='S6'!F26,F26='S7'!F26,F26='S8'!F26),"CISSS!","OK."))))</f>
        <v>OK.</v>
      </c>
      <c r="G76" s="57" t="str">
        <f>IF(G26=".","OK.",IF(G26=0,"OK.",IF(G26=" ","OK.",IF(OR(G26=G6,G26=G16,G26=G36,G26='S2'!G26,G26='S3'!G26,G26='S4'!G26,G26='S5'!G26,G26='S6'!G26,G26='S7'!G26,G26='S8'!G26),"CISSS!","OK."))))</f>
        <v>OK.</v>
      </c>
      <c r="H76" s="76" t="str">
        <f>IF(H26=".","OK.",IF(H26=0,"OK.",IF(H26=" ","OK.",IF(OR(H26=H6,H26=H16,H26=H36,H26='S2'!H26,H26='S3'!H26,H26='S4'!H26,H26='S5'!H26,H26='S6'!H26,H26='S7'!H26,H26='S8'!H26),"CISSS!","OK."))))</f>
        <v>OK.</v>
      </c>
      <c r="I76" s="77" t="str">
        <f>IF(I26=".","OK.",IF(I26=0,"OK.",IF(I26=" ","OK.",IF(OR(I26=I6,I26=I16,I26=I36,I26='S2'!I26,I26='S3'!I26,I26='S4'!I26,I26='S5'!I26,I26='S6'!I26,I26='S7'!I26,I26='S8'!I26),"CISSS!","OK."))))</f>
        <v>OK.</v>
      </c>
      <c r="J76" s="77" t="str">
        <f>IF(J26=".","OK.",IF(J26=0,"OK.",IF(J26=" ","OK.",IF(OR(J26=J6,J26=J16,J26=J36,J26='S2'!J26,J26='S3'!J26,J26='S4'!J26,J26='S5'!J26,J26='S6'!J26,J26='S7'!J26,J26='S8'!J26),"CISSS!","OK."))))</f>
        <v>OK.</v>
      </c>
      <c r="K76" s="77" t="str">
        <f>IF(K26=".","OK.",IF(K26=0,"OK.",IF(K26=" ","OK.",IF(OR(K26=K6,K26=K16,K26=K36,K26='S2'!K26,K26='S3'!K26,K26='S4'!K26,K26='S5'!K26,K26='S6'!K26,K26='S7'!K26,K26='S8'!K26),"CISSS!","OK."))))</f>
        <v>OK.</v>
      </c>
      <c r="L76" s="78" t="str">
        <f>IF(L26=".","OK.",IF(L26=0,"OK.",IF(L26=" ","OK.",IF(OR(L26=L6,L26=L16,L26=L36,L26='S2'!L26,L26='S3'!L26,L26='S4'!L26,L26='S5'!L26,L26='S6'!L26,L26='S7'!L26,L26='S8'!L26),"CISSS!","OK."))))</f>
        <v>OK.</v>
      </c>
      <c r="M76" s="251" t="str">
        <f>IF(M26=".","OK.",IF(M26=0,"OK.",IF(M26=" ","OK.",IF(OR(M26=M6,M26=M16,M26=M36,M26='S2'!M26,M26='S3'!M26,M26='S4'!M26,M26='S5'!M26,M26='S6'!M26,M26='S7'!M26,M26='S8'!M26),"CISSS!","OK."))))</f>
        <v>OK.</v>
      </c>
      <c r="N76" s="68" t="str">
        <f>IF(N26=".","OK.",IF(N26=0,"OK.",IF(N26=" ","OK.",IF(OR(N26=N6,N26=N16,N26=N36,N26='S2'!N26,N26='S3'!N26,N26='S4'!N26,N26='S5'!N26,N26='S6'!N26,N26='S7'!N26,N26='S8'!N26),"CISSS!","OK."))))</f>
        <v>OK.</v>
      </c>
      <c r="O76" s="68" t="str">
        <f>IF(O26=".","OK.",IF(O26=0,"OK.",IF(O26=" ","OK.",IF(OR(O26=O6,O26=O16,O26=O36,O26='S2'!O26,O26='S3'!O26,O26='S4'!O26,O26='S5'!O26,O26='S6'!O26,O26='S7'!O26,O26='S8'!O26),"CISSS!","OK."))))</f>
        <v>OK.</v>
      </c>
      <c r="P76" s="68" t="str">
        <f>IF(P26=".","OK.",IF(P26=0,"OK.",IF(P26=" ","OK.",IF(OR(P26=P6,P26=P16,P26=P36,P26='S2'!P26,P26='S3'!P26,P26='S4'!P26,P26='S5'!P26,P26='S6'!P26,P26='S7'!P26,P26='S8'!P26),"CISSS!","OK."))))</f>
        <v>OK.</v>
      </c>
      <c r="Q76" s="69" t="str">
        <f>IF(Q26=".","OK.",IF(Q26=0,"OK.",IF(Q26=" ","OK.",IF(OR(Q26=Q6,Q26=Q16,Q26=Q36,Q26='S2'!Q26,Q26='S3'!Q26,Q26='S4'!Q26,Q26='S5'!Q26,Q26='S6'!Q26,Q26='S7'!Q26,Q26='S8'!Q26),"CISSS!","OK."))))</f>
        <v>OK.</v>
      </c>
      <c r="R76" s="85" t="str">
        <f>IF(R26=".","OK.",IF(R26=0,"OK.",IF(R26=" ","OK.",IF(OR(R26=R6,R26=R16,R26=R36,R26='S2'!R26,R26='S3'!R26,R26='S4'!R26,R26='S5'!R26,R26='S6'!R26,R26='S7'!R26,R26='S8'!R26),"CISSS!","OK."))))</f>
        <v>OK.</v>
      </c>
      <c r="S76" s="86" t="str">
        <f>IF(S26=".","OK.",IF(S26=0,"OK.",IF(S26=" ","OK.",IF(OR(S26=S6,S26=S16,S26=S36,S26='S2'!S26,S26='S3'!S26,S26='S4'!S26,S26='S5'!S26,S26='S6'!S26,S26='S7'!S26,S26='S8'!S26),"CISSS!","OK."))))</f>
        <v>OK.</v>
      </c>
      <c r="T76" s="86" t="str">
        <f>IF(T26=".","OK.",IF(T26=0,"OK.",IF(T26=" ","OK.",IF(OR(T26=T6,T26=T16,T26=T36,T26='S2'!T26,T26='S3'!T26,T26='S4'!T26,T26='S5'!T26,T26='S6'!T26,T26='S7'!T26,T26='S8'!T26),"CISSS!","OK."))))</f>
        <v>OK.</v>
      </c>
      <c r="U76" s="86" t="str">
        <f>IF(U26=".","OK.",IF(U26=0,"OK.",IF(U26=" ","OK.",IF(OR(U26=U6,U26=U16,U26=U36,U26='S2'!U26,U26='S3'!U26,U26='S4'!U26,U26='S5'!U26,U26='S6'!U26,U26='S7'!U26,U26='S8'!U26),"CISSS!","OK."))))</f>
        <v>OK.</v>
      </c>
      <c r="V76" s="87" t="str">
        <f>IF(V26=".","OK.",IF(V26=0,"OK.",IF(V26=" ","OK.",IF(OR(V26=V6,V26=V16,V26=V36,V26='S2'!V26,V26='S3'!V26,V26='S4'!V26,V26='S5'!V26,V26='S6'!V26,V26='S7'!V26,V26='S8'!V26),"CISSS!","OK."))))</f>
        <v>OK.</v>
      </c>
      <c r="W76" s="267" t="str">
        <f>IF(W26=".","OK.",IF(W26=0,"OK.",IF(W26=" ","OK.",IF(OR(W26=W6,W26=W16,W26=W36,W26='S2'!W26,W26='S3'!W26,W26='S4'!W26,W26='S5'!W26,W26='S6'!W26,W26='S7'!W26,W26='S8'!W26),"CISSS!","OK."))))</f>
        <v>OK.</v>
      </c>
      <c r="X76" s="268" t="str">
        <f>IF(X26=".","OK.",IF(X26=0,"OK.",IF(X26=" ","OK.",IF(OR(X26=X6,X26=X16,X26=X36,X26='S2'!X26,X26='S3'!X26,X26='S4'!X26,X26='S5'!X26,X26='S6'!X26,X26='S7'!X26,X26='S8'!X26),"CISSS!","OK."))))</f>
        <v>OK.</v>
      </c>
      <c r="Y76" s="268" t="str">
        <f>IF(Y26=".","OK.",IF(Y26=0,"OK.",IF(Y26=" ","OK.",IF(OR(Y26=Y6,Y26=Y16,Y26=Y36,Y26='S2'!Y26,Y26='S3'!Y26,Y26='S4'!Y26,Y26='S5'!Y26,Y26='S6'!Y26,Y26='S7'!Y26,Y26='S8'!Y26),"CISSS!","OK."))))</f>
        <v>OK.</v>
      </c>
      <c r="Z76" s="268" t="str">
        <f>IF(Z26=".","OK.",IF(Z26=0,"OK.",IF(Z26=" ","OK.",IF(OR(Z26=Z6,Z26=Z16,Z26=Z36,Z26='S2'!Z26,Z26='S3'!Z26,Z26='S4'!Z26,Z26='S5'!Z26,Z26='S6'!Z26,Z26='S7'!Z26,Z26='S8'!Z26),"CISSS!","OK."))))</f>
        <v>OK.</v>
      </c>
      <c r="AA76" s="269" t="str">
        <f>IF(AA26=".","OK.",IF(AA26=0,"OK.",IF(AA26=" ","OK.",IF(OR(AA26=AA6,AA26=AA16,AA26=AA36,AA26='S2'!AA26,AA26='S3'!AA26,AA26='S4'!AA26,AA26='S5'!AA26,AA26='S6'!AA26,AA26='S7'!AA26,AA26='S8'!AA26),"CISSS!","OK."))))</f>
        <v>OK.</v>
      </c>
      <c r="AB76" s="323">
        <v>0.5</v>
      </c>
    </row>
    <row r="77" spans="1:28" ht="11.1" customHeight="1" x14ac:dyDescent="0.2">
      <c r="A77" s="1087"/>
      <c r="B77" s="1087"/>
      <c r="C77" s="55" t="str">
        <f>IF(C27=".","OK.",IF(C27=0,"OK.",IF(C27=" ","OK.",IF(OR(C27=C7,C27=C17,C27=C37,C27='S2'!C27,C27='S3'!C27,C27='S4'!C27,C27='S5'!C27,C27='S6'!C27,C27='S7'!C27,C27='S8'!C27),"CISSS!","OK."))))</f>
        <v>OK.</v>
      </c>
      <c r="D77" s="56" t="str">
        <f>IF(D27=".","OK.",IF(D27=0,"OK.",IF(D27=" ","OK.",IF(OR(D27=D7,D27=D17,D27=D37,D27='S2'!D27,D27='S3'!D27,D27='S4'!D27,D27='S5'!D27,D27='S6'!D27,D27='S7'!D27,D27='S8'!D27),"CISSS!","OK."))))</f>
        <v>OK.</v>
      </c>
      <c r="E77" s="56" t="str">
        <f>IF(E27=".","OK.",IF(E27=0,"OK.",IF(E27=" ","OK.",IF(OR(E27=E7,E27=E17,E27=E37,E27='S2'!E27,E27='S3'!E27,E27='S4'!E27,E27='S5'!E27,E27='S6'!E27,E27='S7'!E27,E27='S8'!E27),"CISSS!","OK."))))</f>
        <v>OK.</v>
      </c>
      <c r="F77" s="56" t="str">
        <f>IF(F27=".","OK.",IF(F27=0,"OK.",IF(F27=" ","OK.",IF(OR(F27=F7,F27=F17,F27=F37,F27='S2'!F27,F27='S3'!F27,F27='S4'!F27,F27='S5'!F27,F27='S6'!F27,F27='S7'!F27,F27='S8'!F27),"CISSS!","OK."))))</f>
        <v>OK.</v>
      </c>
      <c r="G77" s="57" t="str">
        <f>IF(G27=".","OK.",IF(G27=0,"OK.",IF(G27=" ","OK.",IF(OR(G27=G7,G27=G17,G27=G37,G27='S2'!G27,G27='S3'!G27,G27='S4'!G27,G27='S5'!G27,G27='S6'!G27,G27='S7'!G27,G27='S8'!G27),"CISSS!","OK."))))</f>
        <v>OK.</v>
      </c>
      <c r="H77" s="76" t="str">
        <f>IF(H27=".","OK.",IF(H27=0,"OK.",IF(H27=" ","OK.",IF(OR(H27=H7,H27=H17,H27=H37,H27='S2'!H27,H27='S3'!H27,H27='S4'!H27,H27='S5'!H27,H27='S6'!H27,H27='S7'!H27,H27='S8'!H27),"CISSS!","OK."))))</f>
        <v>OK.</v>
      </c>
      <c r="I77" s="77" t="str">
        <f>IF(I27=".","OK.",IF(I27=0,"OK.",IF(I27=" ","OK.",IF(OR(I27=I7,I27=I17,I27=I37,I27='S2'!I27,I27='S3'!I27,I27='S4'!I27,I27='S5'!I27,I27='S6'!I27,I27='S7'!I27,I27='S8'!I27),"CISSS!","OK."))))</f>
        <v>OK.</v>
      </c>
      <c r="J77" s="77" t="str">
        <f>IF(J27=".","OK.",IF(J27=0,"OK.",IF(J27=" ","OK.",IF(OR(J27=J7,J27=J17,J27=J37,J27='S2'!J27,J27='S3'!J27,J27='S4'!J27,J27='S5'!J27,J27='S6'!J27,J27='S7'!J27,J27='S8'!J27),"CISSS!","OK."))))</f>
        <v>OK.</v>
      </c>
      <c r="K77" s="77" t="str">
        <f>IF(K27=".","OK.",IF(K27=0,"OK.",IF(K27=" ","OK.",IF(OR(K27=K7,K27=K17,K27=K37,K27='S2'!K27,K27='S3'!K27,K27='S4'!K27,K27='S5'!K27,K27='S6'!K27,K27='S7'!K27,K27='S8'!K27),"CISSS!","OK."))))</f>
        <v>OK.</v>
      </c>
      <c r="L77" s="78" t="str">
        <f>IF(L27=".","OK.",IF(L27=0,"OK.",IF(L27=" ","OK.",IF(OR(L27=L7,L27=L17,L27=L37,L27='S2'!L27,L27='S3'!L27,L27='S4'!L27,L27='S5'!L27,L27='S6'!L27,L27='S7'!L27,L27='S8'!L27),"CISSS!","OK."))))</f>
        <v>OK.</v>
      </c>
      <c r="M77" s="251" t="str">
        <f>IF(M27=".","OK.",IF(M27=0,"OK.",IF(M27=" ","OK.",IF(OR(M27=M7,M27=M17,M27=M37,M27='S2'!M27,M27='S3'!M27,M27='S4'!M27,M27='S5'!M27,M27='S6'!M27,M27='S7'!M27,M27='S8'!M27),"CISSS!","OK."))))</f>
        <v>OK.</v>
      </c>
      <c r="N77" s="68" t="str">
        <f>IF(N27=".","OK.",IF(N27=0,"OK.",IF(N27=" ","OK.",IF(OR(N27=N7,N27=N17,N27=N37,N27='S2'!N27,N27='S3'!N27,N27='S4'!N27,N27='S5'!N27,N27='S6'!N27,N27='S7'!N27,N27='S8'!N27),"CISSS!","OK."))))</f>
        <v>OK.</v>
      </c>
      <c r="O77" s="68" t="str">
        <f>IF(O27=".","OK.",IF(O27=0,"OK.",IF(O27=" ","OK.",IF(OR(O27=O7,O27=O17,O27=O37,O27='S2'!O27,O27='S3'!O27,O27='S4'!O27,O27='S5'!O27,O27='S6'!O27,O27='S7'!O27,O27='S8'!O27),"CISSS!","OK."))))</f>
        <v>OK.</v>
      </c>
      <c r="P77" s="68" t="str">
        <f>IF(P27=".","OK.",IF(P27=0,"OK.",IF(P27=" ","OK.",IF(OR(P27=P7,P27=P17,P27=P37,P27='S2'!P27,P27='S3'!P27,P27='S4'!P27,P27='S5'!P27,P27='S6'!P27,P27='S7'!P27,P27='S8'!P27),"CISSS!","OK."))))</f>
        <v>OK.</v>
      </c>
      <c r="Q77" s="69" t="str">
        <f>IF(Q27=".","OK.",IF(Q27=0,"OK.",IF(Q27=" ","OK.",IF(OR(Q27=Q7,Q27=Q17,Q27=Q37,Q27='S2'!Q27,Q27='S3'!Q27,Q27='S4'!Q27,Q27='S5'!Q27,Q27='S6'!Q27,Q27='S7'!Q27,Q27='S8'!Q27),"CISSS!","OK."))))</f>
        <v>OK.</v>
      </c>
      <c r="R77" s="85" t="str">
        <f>IF(R27=".","OK.",IF(R27=0,"OK.",IF(R27=" ","OK.",IF(OR(R27=R7,R27=R17,R27=R37,R27='S2'!R27,R27='S3'!R27,R27='S4'!R27,R27='S5'!R27,R27='S6'!R27,R27='S7'!R27,R27='S8'!R27),"CISSS!","OK."))))</f>
        <v>OK.</v>
      </c>
      <c r="S77" s="86" t="str">
        <f>IF(S27=".","OK.",IF(S27=0,"OK.",IF(S27=" ","OK.",IF(OR(S27=S7,S27=S17,S27=S37,S27='S2'!S27,S27='S3'!S27,S27='S4'!S27,S27='S5'!S27,S27='S6'!S27,S27='S7'!S27,S27='S8'!S27),"CISSS!","OK."))))</f>
        <v>OK.</v>
      </c>
      <c r="T77" s="86" t="str">
        <f>IF(T27=".","OK.",IF(T27=0,"OK.",IF(T27=" ","OK.",IF(OR(T27=T7,T27=T17,T27=T37,T27='S2'!T27,T27='S3'!T27,T27='S4'!T27,T27='S5'!T27,T27='S6'!T27,T27='S7'!T27,T27='S8'!T27),"CISSS!","OK."))))</f>
        <v>OK.</v>
      </c>
      <c r="U77" s="86" t="str">
        <f>IF(U27=".","OK.",IF(U27=0,"OK.",IF(U27=" ","OK.",IF(OR(U27=U7,U27=U17,U27=U37,U27='S2'!U27,U27='S3'!U27,U27='S4'!U27,U27='S5'!U27,U27='S6'!U27,U27='S7'!U27,U27='S8'!U27),"CISSS!","OK."))))</f>
        <v>OK.</v>
      </c>
      <c r="V77" s="87" t="str">
        <f>IF(V27=".","OK.",IF(V27=0,"OK.",IF(V27=" ","OK.",IF(OR(V27=V7,V27=V17,V27=V37,V27='S2'!V27,V27='S3'!V27,V27='S4'!V27,V27='S5'!V27,V27='S6'!V27,V27='S7'!V27,V27='S8'!V27),"CISSS!","OK."))))</f>
        <v>OK.</v>
      </c>
      <c r="W77" s="267" t="str">
        <f>IF(W27=".","OK.",IF(W27=0,"OK.",IF(W27=" ","OK.",IF(OR(W27=W7,W27=W17,W27=W37,W27='S2'!W27,W27='S3'!W27,W27='S4'!W27,W27='S5'!W27,W27='S6'!W27,W27='S7'!W27,W27='S8'!W27),"CISSS!","OK."))))</f>
        <v>OK.</v>
      </c>
      <c r="X77" s="268" t="str">
        <f>IF(X27=".","OK.",IF(X27=0,"OK.",IF(X27=" ","OK.",IF(OR(X27=X7,X27=X17,X27=X37,X27='S2'!X27,X27='S3'!X27,X27='S4'!X27,X27='S5'!X27,X27='S6'!X27,X27='S7'!X27,X27='S8'!X27),"CISSS!","OK."))))</f>
        <v>OK.</v>
      </c>
      <c r="Y77" s="268" t="str">
        <f>IF(Y27=".","OK.",IF(Y27=0,"OK.",IF(Y27=" ","OK.",IF(OR(Y27=Y7,Y27=Y17,Y27=Y37,Y27='S2'!Y27,Y27='S3'!Y27,Y27='S4'!Y27,Y27='S5'!Y27,Y27='S6'!Y27,Y27='S7'!Y27,Y27='S8'!Y27),"CISSS!","OK."))))</f>
        <v>OK.</v>
      </c>
      <c r="Z77" s="268" t="str">
        <f>IF(Z27=".","OK.",IF(Z27=0,"OK.",IF(Z27=" ","OK.",IF(OR(Z27=Z7,Z27=Z17,Z27=Z37,Z27='S2'!Z27,Z27='S3'!Z27,Z27='S4'!Z27,Z27='S5'!Z27,Z27='S6'!Z27,Z27='S7'!Z27,Z27='S8'!Z27),"CISSS!","OK."))))</f>
        <v>OK.</v>
      </c>
      <c r="AA77" s="269" t="str">
        <f>IF(AA27=".","OK.",IF(AA27=0,"OK.",IF(AA27=" ","OK.",IF(OR(AA27=AA7,AA27=AA17,AA27=AA37,AA27='S2'!AA27,AA27='S3'!AA27,AA27='S4'!AA27,AA27='S5'!AA27,AA27='S6'!AA27,AA27='S7'!AA27,AA27='S8'!AA27),"CISSS!","OK."))))</f>
        <v>OK.</v>
      </c>
      <c r="AB77" s="323">
        <v>0.54166666666666663</v>
      </c>
    </row>
    <row r="78" spans="1:28" ht="11.1" customHeight="1" x14ac:dyDescent="0.2">
      <c r="A78" s="1087"/>
      <c r="B78" s="1087"/>
      <c r="C78" s="55" t="str">
        <f>IF(C28=".","OK.",IF(C28=0,"OK.",IF(C28=" ","OK.",IF(OR(C28=C8,C28=C18,C28=C38,C28='S2'!C28,C28='S3'!C28,C28='S4'!C28,C28='S5'!C28,C28='S6'!C28,C28='S7'!C28,C28='S8'!C28),"CISSS!","OK."))))</f>
        <v>OK.</v>
      </c>
      <c r="D78" s="56" t="str">
        <f>IF(D28=".","OK.",IF(D28=0,"OK.",IF(D28=" ","OK.",IF(OR(D28=D8,D28=D18,D28=D38,D28='S2'!D28,D28='S3'!D28,D28='S4'!D28,D28='S5'!D28,D28='S6'!D28,D28='S7'!D28,D28='S8'!D28),"CISSS!","OK."))))</f>
        <v>OK.</v>
      </c>
      <c r="E78" s="56" t="str">
        <f>IF(E28=".","OK.",IF(E28=0,"OK.",IF(E28=" ","OK.",IF(OR(E28=E8,E28=E18,E28=E38,E28='S2'!E28,E28='S3'!E28,E28='S4'!E28,E28='S5'!E28,E28='S6'!E28,E28='S7'!E28,E28='S8'!E28),"CISSS!","OK."))))</f>
        <v>OK.</v>
      </c>
      <c r="F78" s="56" t="str">
        <f>IF(F28=".","OK.",IF(F28=0,"OK.",IF(F28=" ","OK.",IF(OR(F28=F8,F28=F18,F28=F38,F28='S2'!F28,F28='S3'!F28,F28='S4'!F28,F28='S5'!F28,F28='S6'!F28,F28='S7'!F28,F28='S8'!F28),"CISSS!","OK."))))</f>
        <v>OK.</v>
      </c>
      <c r="G78" s="57" t="str">
        <f>IF(G28=".","OK.",IF(G28=0,"OK.",IF(G28=" ","OK.",IF(OR(G28=G8,G28=G18,G28=G38,G28='S2'!G28,G28='S3'!G28,G28='S4'!G28,G28='S5'!G28,G28='S6'!G28,G28='S7'!G28,G28='S8'!G28),"CISSS!","OK."))))</f>
        <v>OK.</v>
      </c>
      <c r="H78" s="76" t="str">
        <f>IF(H28=".","OK.",IF(H28=0,"OK.",IF(H28=" ","OK.",IF(OR(H28=H8,H28=H18,H28=H38,H28='S2'!H28,H28='S3'!H28,H28='S4'!H28,H28='S5'!H28,H28='S6'!H28,H28='S7'!H28,H28='S8'!H28),"CISSS!","OK."))))</f>
        <v>OK.</v>
      </c>
      <c r="I78" s="77" t="str">
        <f>IF(I28=".","OK.",IF(I28=0,"OK.",IF(I28=" ","OK.",IF(OR(I28=I8,I28=I18,I28=I38,I28='S2'!I28,I28='S3'!I28,I28='S4'!I28,I28='S5'!I28,I28='S6'!I28,I28='S7'!I28,I28='S8'!I28),"CISSS!","OK."))))</f>
        <v>OK.</v>
      </c>
      <c r="J78" s="77" t="str">
        <f>IF(J28=".","OK.",IF(J28=0,"OK.",IF(J28=" ","OK.",IF(OR(J28=J8,J28=J18,J28=J38,J28='S2'!J28,J28='S3'!J28,J28='S4'!J28,J28='S5'!J28,J28='S6'!J28,J28='S7'!J28,J28='S8'!J28),"CISSS!","OK."))))</f>
        <v>OK.</v>
      </c>
      <c r="K78" s="77" t="str">
        <f>IF(K28=".","OK.",IF(K28=0,"OK.",IF(K28=" ","OK.",IF(OR(K28=K8,K28=K18,K28=K38,K28='S2'!K28,K28='S3'!K28,K28='S4'!K28,K28='S5'!K28,K28='S6'!K28,K28='S7'!K28,K28='S8'!K28),"CISSS!","OK."))))</f>
        <v>OK.</v>
      </c>
      <c r="L78" s="78" t="str">
        <f>IF(L28=".","OK.",IF(L28=0,"OK.",IF(L28=" ","OK.",IF(OR(L28=L8,L28=L18,L28=L38,L28='S2'!L28,L28='S3'!L28,L28='S4'!L28,L28='S5'!L28,L28='S6'!L28,L28='S7'!L28,L28='S8'!L28),"CISSS!","OK."))))</f>
        <v>OK.</v>
      </c>
      <c r="M78" s="251" t="str">
        <f>IF(M28=".","OK.",IF(M28=0,"OK.",IF(M28=" ","OK.",IF(OR(M28=M8,M28=M18,M28=M38,M28='S2'!M28,M28='S3'!M28,M28='S4'!M28,M28='S5'!M28,M28='S6'!M28,M28='S7'!M28,M28='S8'!M28),"CISSS!","OK."))))</f>
        <v>OK.</v>
      </c>
      <c r="N78" s="68" t="str">
        <f>IF(N28=".","OK.",IF(N28=0,"OK.",IF(N28=" ","OK.",IF(OR(N28=N8,N28=N18,N28=N38,N28='S2'!N28,N28='S3'!N28,N28='S4'!N28,N28='S5'!N28,N28='S6'!N28,N28='S7'!N28,N28='S8'!N28),"CISSS!","OK."))))</f>
        <v>OK.</v>
      </c>
      <c r="O78" s="68" t="str">
        <f>IF(O28=".","OK.",IF(O28=0,"OK.",IF(O28=" ","OK.",IF(OR(O28=O8,O28=O18,O28=O38,O28='S2'!O28,O28='S3'!O28,O28='S4'!O28,O28='S5'!O28,O28='S6'!O28,O28='S7'!O28,O28='S8'!O28),"CISSS!","OK."))))</f>
        <v>OK.</v>
      </c>
      <c r="P78" s="68" t="str">
        <f>IF(P28=".","OK.",IF(P28=0,"OK.",IF(P28=" ","OK.",IF(OR(P28=P8,P28=P18,P28=P38,P28='S2'!P28,P28='S3'!P28,P28='S4'!P28,P28='S5'!P28,P28='S6'!P28,P28='S7'!P28,P28='S8'!P28),"CISSS!","OK."))))</f>
        <v>OK.</v>
      </c>
      <c r="Q78" s="69" t="str">
        <f>IF(Q28=".","OK.",IF(Q28=0,"OK.",IF(Q28=" ","OK.",IF(OR(Q28=Q8,Q28=Q18,Q28=Q38,Q28='S2'!Q28,Q28='S3'!Q28,Q28='S4'!Q28,Q28='S5'!Q28,Q28='S6'!Q28,Q28='S7'!Q28,Q28='S8'!Q28),"CISSS!","OK."))))</f>
        <v>OK.</v>
      </c>
      <c r="R78" s="85" t="str">
        <f>IF(R28=".","OK.",IF(R28=0,"OK.",IF(R28=" ","OK.",IF(OR(R28=R8,R28=R18,R28=R38,R28='S2'!R28,R28='S3'!R28,R28='S4'!R28,R28='S5'!R28,R28='S6'!R28,R28='S7'!R28,R28='S8'!R28),"CISSS!","OK."))))</f>
        <v>OK.</v>
      </c>
      <c r="S78" s="86" t="str">
        <f>IF(S28=".","OK.",IF(S28=0,"OK.",IF(S28=" ","OK.",IF(OR(S28=S8,S28=S18,S28=S38,S28='S2'!S28,S28='S3'!S28,S28='S4'!S28,S28='S5'!S28,S28='S6'!S28,S28='S7'!S28,S28='S8'!S28),"CISSS!","OK."))))</f>
        <v>OK.</v>
      </c>
      <c r="T78" s="86" t="str">
        <f>IF(T28=".","OK.",IF(T28=0,"OK.",IF(T28=" ","OK.",IF(OR(T28=T8,T28=T18,T28=T38,T28='S2'!T28,T28='S3'!T28,T28='S4'!T28,T28='S5'!T28,T28='S6'!T28,T28='S7'!T28,T28='S8'!T28),"CISSS!","OK."))))</f>
        <v>OK.</v>
      </c>
      <c r="U78" s="86" t="str">
        <f>IF(U28=".","OK.",IF(U28=0,"OK.",IF(U28=" ","OK.",IF(OR(U28=U8,U28=U18,U28=U38,U28='S2'!U28,U28='S3'!U28,U28='S4'!U28,U28='S5'!U28,U28='S6'!U28,U28='S7'!U28,U28='S8'!U28),"CISSS!","OK."))))</f>
        <v>OK.</v>
      </c>
      <c r="V78" s="87" t="str">
        <f>IF(V28=".","OK.",IF(V28=0,"OK.",IF(V28=" ","OK.",IF(OR(V28=V8,V28=V18,V28=V38,V28='S2'!V28,V28='S3'!V28,V28='S4'!V28,V28='S5'!V28,V28='S6'!V28,V28='S7'!V28,V28='S8'!V28),"CISSS!","OK."))))</f>
        <v>OK.</v>
      </c>
      <c r="W78" s="267" t="str">
        <f>IF(W28=".","OK.",IF(W28=0,"OK.",IF(W28=" ","OK.",IF(OR(W28=W8,W28=W18,W28=W38,W28='S2'!W28,W28='S3'!W28,W28='S4'!W28,W28='S5'!W28,W28='S6'!W28,W28='S7'!W28,W28='S8'!W28),"CISSS!","OK."))))</f>
        <v>OK.</v>
      </c>
      <c r="X78" s="268" t="str">
        <f>IF(X28=".","OK.",IF(X28=0,"OK.",IF(X28=" ","OK.",IF(OR(X28=X8,X28=X18,X28=X38,X28='S2'!X28,X28='S3'!X28,X28='S4'!X28,X28='S5'!X28,X28='S6'!X28,X28='S7'!X28,X28='S8'!X28),"CISSS!","OK."))))</f>
        <v>OK.</v>
      </c>
      <c r="Y78" s="268" t="str">
        <f>IF(Y28=".","OK.",IF(Y28=0,"OK.",IF(Y28=" ","OK.",IF(OR(Y28=Y8,Y28=Y18,Y28=Y38,Y28='S2'!Y28,Y28='S3'!Y28,Y28='S4'!Y28,Y28='S5'!Y28,Y28='S6'!Y28,Y28='S7'!Y28,Y28='S8'!Y28),"CISSS!","OK."))))</f>
        <v>OK.</v>
      </c>
      <c r="Z78" s="268" t="str">
        <f>IF(Z28=".","OK.",IF(Z28=0,"OK.",IF(Z28=" ","OK.",IF(OR(Z28=Z8,Z28=Z18,Z28=Z38,Z28='S2'!Z28,Z28='S3'!Z28,Z28='S4'!Z28,Z28='S5'!Z28,Z28='S6'!Z28,Z28='S7'!Z28,Z28='S8'!Z28),"CISSS!","OK."))))</f>
        <v>OK.</v>
      </c>
      <c r="AA78" s="269" t="str">
        <f>IF(AA28=".","OK.",IF(AA28=0,"OK.",IF(AA28=" ","OK.",IF(OR(AA28=AA8,AA28=AA18,AA28=AA38,AA28='S2'!AA28,AA28='S3'!AA28,AA28='S4'!AA28,AA28='S5'!AA28,AA28='S6'!AA28,AA28='S7'!AA28,AA28='S8'!AA28),"CISSS!","OK."))))</f>
        <v>OK.</v>
      </c>
      <c r="AB78" s="323">
        <v>0.58333333333333337</v>
      </c>
    </row>
    <row r="79" spans="1:28" ht="11.1" customHeight="1" x14ac:dyDescent="0.2">
      <c r="A79" s="1087"/>
      <c r="B79" s="1087"/>
      <c r="C79" s="55" t="str">
        <f>IF(C29=".","OK.",IF(C29=0,"OK.",IF(C29=" ","OK.",IF(OR(C29=C9,C29=C19,C29=C39,C29='S2'!C29,C29='S3'!C29,C29='S4'!C29,C29='S5'!C29,C29='S6'!C29,C29='S7'!C29,C29='S8'!C29),"CISSS!","OK."))))</f>
        <v>OK.</v>
      </c>
      <c r="D79" s="56" t="str">
        <f>IF(D29=".","OK.",IF(D29=0,"OK.",IF(D29=" ","OK.",IF(OR(D29=D9,D29=D19,D29=D39,D29='S2'!D29,D29='S3'!D29,D29='S4'!D29,D29='S5'!D29,D29='S6'!D29,D29='S7'!D29,D29='S8'!D29),"CISSS!","OK."))))</f>
        <v>OK.</v>
      </c>
      <c r="E79" s="56" t="str">
        <f>IF(E29=".","OK.",IF(E29=0,"OK.",IF(E29=" ","OK.",IF(OR(E29=E9,E29=E19,E29=E39,E29='S2'!E29,E29='S3'!E29,E29='S4'!E29,E29='S5'!E29,E29='S6'!E29,E29='S7'!E29,E29='S8'!E29),"CISSS!","OK."))))</f>
        <v>OK.</v>
      </c>
      <c r="F79" s="56" t="str">
        <f>IF(F29=".","OK.",IF(F29=0,"OK.",IF(F29=" ","OK.",IF(OR(F29=F9,F29=F19,F29=F39,F29='S2'!F29,F29='S3'!F29,F29='S4'!F29,F29='S5'!F29,F29='S6'!F29,F29='S7'!F29,F29='S8'!F29),"CISSS!","OK."))))</f>
        <v>OK.</v>
      </c>
      <c r="G79" s="57" t="str">
        <f>IF(G29=".","OK.",IF(G29=0,"OK.",IF(G29=" ","OK.",IF(OR(G29=G9,G29=G19,G29=G39,G29='S2'!G29,G29='S3'!G29,G29='S4'!G29,G29='S5'!G29,G29='S6'!G29,G29='S7'!G29,G29='S8'!G29),"CISSS!","OK."))))</f>
        <v>OK.</v>
      </c>
      <c r="H79" s="76" t="str">
        <f>IF(H29=".","OK.",IF(H29=0,"OK.",IF(H29=" ","OK.",IF(OR(H29=H9,H29=H19,H29=H39,H29='S2'!H29,H29='S3'!H29,H29='S4'!H29,H29='S5'!H29,H29='S6'!H29,H29='S7'!H29,H29='S8'!H29),"CISSS!","OK."))))</f>
        <v>OK.</v>
      </c>
      <c r="I79" s="77" t="str">
        <f>IF(I29=".","OK.",IF(I29=0,"OK.",IF(I29=" ","OK.",IF(OR(I29=I9,I29=I19,I29=I39,I29='S2'!I29,I29='S3'!I29,I29='S4'!I29,I29='S5'!I29,I29='S6'!I29,I29='S7'!I29,I29='S8'!I29),"CISSS!","OK."))))</f>
        <v>OK.</v>
      </c>
      <c r="J79" s="77" t="str">
        <f>IF(J29=".","OK.",IF(J29=0,"OK.",IF(J29=" ","OK.",IF(OR(J29=J9,J29=J19,J29=J39,J29='S2'!J29,J29='S3'!J29,J29='S4'!J29,J29='S5'!J29,J29='S6'!J29,J29='S7'!J29,J29='S8'!J29),"CISSS!","OK."))))</f>
        <v>OK.</v>
      </c>
      <c r="K79" s="77" t="str">
        <f>IF(K29=".","OK.",IF(K29=0,"OK.",IF(K29=" ","OK.",IF(OR(K29=K9,K29=K19,K29=K39,K29='S2'!K29,K29='S3'!K29,K29='S4'!K29,K29='S5'!K29,K29='S6'!K29,K29='S7'!K29,K29='S8'!K29),"CISSS!","OK."))))</f>
        <v>OK.</v>
      </c>
      <c r="L79" s="78" t="str">
        <f>IF(L29=".","OK.",IF(L29=0,"OK.",IF(L29=" ","OK.",IF(OR(L29=L9,L29=L19,L29=L39,L29='S2'!L29,L29='S3'!L29,L29='S4'!L29,L29='S5'!L29,L29='S6'!L29,L29='S7'!L29,L29='S8'!L29),"CISSS!","OK."))))</f>
        <v>OK.</v>
      </c>
      <c r="M79" s="251" t="str">
        <f>IF(M29=".","OK.",IF(M29=0,"OK.",IF(M29=" ","OK.",IF(OR(M29=M9,M29=M19,M29=M39,M29='S2'!M29,M29='S3'!M29,M29='S4'!M29,M29='S5'!M29,M29='S6'!M29,M29='S7'!M29,M29='S8'!M29),"CISSS!","OK."))))</f>
        <v>OK.</v>
      </c>
      <c r="N79" s="68" t="str">
        <f>IF(N29=".","OK.",IF(N29=0,"OK.",IF(N29=" ","OK.",IF(OR(N29=N9,N29=N19,N29=N39,N29='S2'!N29,N29='S3'!N29,N29='S4'!N29,N29='S5'!N29,N29='S6'!N29,N29='S7'!N29,N29='S8'!N29),"CISSS!","OK."))))</f>
        <v>OK.</v>
      </c>
      <c r="O79" s="68" t="str">
        <f>IF(O29=".","OK.",IF(O29=0,"OK.",IF(O29=" ","OK.",IF(OR(O29=O9,O29=O19,O29=O39,O29='S2'!O29,O29='S3'!O29,O29='S4'!O29,O29='S5'!O29,O29='S6'!O29,O29='S7'!O29,O29='S8'!O29),"CISSS!","OK."))))</f>
        <v>OK.</v>
      </c>
      <c r="P79" s="68" t="str">
        <f>IF(P29=".","OK.",IF(P29=0,"OK.",IF(P29=" ","OK.",IF(OR(P29=P9,P29=P19,P29=P39,P29='S2'!P29,P29='S3'!P29,P29='S4'!P29,P29='S5'!P29,P29='S6'!P29,P29='S7'!P29,P29='S8'!P29),"CISSS!","OK."))))</f>
        <v>OK.</v>
      </c>
      <c r="Q79" s="69" t="str">
        <f>IF(Q29=".","OK.",IF(Q29=0,"OK.",IF(Q29=" ","OK.",IF(OR(Q29=Q9,Q29=Q19,Q29=Q39,Q29='S2'!Q29,Q29='S3'!Q29,Q29='S4'!Q29,Q29='S5'!Q29,Q29='S6'!Q29,Q29='S7'!Q29,Q29='S8'!Q29),"CISSS!","OK."))))</f>
        <v>OK.</v>
      </c>
      <c r="R79" s="85" t="str">
        <f>IF(R29=".","OK.",IF(R29=0,"OK.",IF(R29=" ","OK.",IF(OR(R29=R9,R29=R19,R29=R39,R29='S2'!R29,R29='S3'!R29,R29='S4'!R29,R29='S5'!R29,R29='S6'!R29,R29='S7'!R29,R29='S8'!R29),"CISSS!","OK."))))</f>
        <v>OK.</v>
      </c>
      <c r="S79" s="86" t="str">
        <f>IF(S29=".","OK.",IF(S29=0,"OK.",IF(S29=" ","OK.",IF(OR(S29=S9,S29=S19,S29=S39,S29='S2'!S29,S29='S3'!S29,S29='S4'!S29,S29='S5'!S29,S29='S6'!S29,S29='S7'!S29,S29='S8'!S29),"CISSS!","OK."))))</f>
        <v>OK.</v>
      </c>
      <c r="T79" s="86" t="str">
        <f>IF(T29=".","OK.",IF(T29=0,"OK.",IF(T29=" ","OK.",IF(OR(T29=T9,T29=T19,T29=T39,T29='S2'!T29,T29='S3'!T29,T29='S4'!T29,T29='S5'!T29,T29='S6'!T29,T29='S7'!T29,T29='S8'!T29),"CISSS!","OK."))))</f>
        <v>OK.</v>
      </c>
      <c r="U79" s="86" t="str">
        <f>IF(U29=".","OK.",IF(U29=0,"OK.",IF(U29=" ","OK.",IF(OR(U29=U9,U29=U19,U29=U39,U29='S2'!U29,U29='S3'!U29,U29='S4'!U29,U29='S5'!U29,U29='S6'!U29,U29='S7'!U29,U29='S8'!U29),"CISSS!","OK."))))</f>
        <v>OK.</v>
      </c>
      <c r="V79" s="87" t="str">
        <f>IF(V29=".","OK.",IF(V29=0,"OK.",IF(V29=" ","OK.",IF(OR(V29=V9,V29=V19,V29=V39,V29='S2'!V29,V29='S3'!V29,V29='S4'!V29,V29='S5'!V29,V29='S6'!V29,V29='S7'!V29,V29='S8'!V29),"CISSS!","OK."))))</f>
        <v>OK.</v>
      </c>
      <c r="W79" s="267" t="str">
        <f>IF(W29=".","OK.",IF(W29=0,"OK.",IF(W29=" ","OK.",IF(OR(W29=W9,W29=W19,W29=W39,W29='S2'!W29,W29='S3'!W29,W29='S4'!W29,W29='S5'!W29,W29='S6'!W29,W29='S7'!W29,W29='S8'!W29),"CISSS!","OK."))))</f>
        <v>OK.</v>
      </c>
      <c r="X79" s="268" t="str">
        <f>IF(X29=".","OK.",IF(X29=0,"OK.",IF(X29=" ","OK.",IF(OR(X29=X9,X29=X19,X29=X39,X29='S2'!X29,X29='S3'!X29,X29='S4'!X29,X29='S5'!X29,X29='S6'!X29,X29='S7'!X29,X29='S8'!X29),"CISSS!","OK."))))</f>
        <v>OK.</v>
      </c>
      <c r="Y79" s="268" t="str">
        <f>IF(Y29=".","OK.",IF(Y29=0,"OK.",IF(Y29=" ","OK.",IF(OR(Y29=Y9,Y29=Y19,Y29=Y39,Y29='S2'!Y29,Y29='S3'!Y29,Y29='S4'!Y29,Y29='S5'!Y29,Y29='S6'!Y29,Y29='S7'!Y29,Y29='S8'!Y29),"CISSS!","OK."))))</f>
        <v>OK.</v>
      </c>
      <c r="Z79" s="268" t="str">
        <f>IF(Z29=".","OK.",IF(Z29=0,"OK.",IF(Z29=" ","OK.",IF(OR(Z29=Z9,Z29=Z19,Z29=Z39,Z29='S2'!Z29,Z29='S3'!Z29,Z29='S4'!Z29,Z29='S5'!Z29,Z29='S6'!Z29,Z29='S7'!Z29,Z29='S8'!Z29),"CISSS!","OK."))))</f>
        <v>OK.</v>
      </c>
      <c r="AA79" s="269" t="str">
        <f>IF(AA29=".","OK.",IF(AA29=0,"OK.",IF(AA29=" ","OK.",IF(OR(AA29=AA9,AA29=AA19,AA29=AA39,AA29='S2'!AA29,AA29='S3'!AA29,AA29='S4'!AA29,AA29='S5'!AA29,AA29='S6'!AA29,AA29='S7'!AA29,AA29='S8'!AA29),"CISSS!","OK."))))</f>
        <v>OK.</v>
      </c>
      <c r="AB79" s="323">
        <v>0.625</v>
      </c>
    </row>
    <row r="80" spans="1:28" ht="11.1" customHeight="1" x14ac:dyDescent="0.2">
      <c r="A80" s="1087"/>
      <c r="B80" s="1087"/>
      <c r="C80" s="55" t="str">
        <f>IF(C30=".","OK.",IF(C30=0,"OK.",IF(C30=" ","OK.",IF(OR(C30=C10,C30=C20,C30=C40,C30='S2'!C30,C30='S3'!C30,C30='S4'!C30,C30='S5'!C30,C30='S6'!C30,C30='S7'!C30,C30='S8'!C30),"CISSS!","OK."))))</f>
        <v>OK.</v>
      </c>
      <c r="D80" s="56" t="str">
        <f>IF(D30=".","OK.",IF(D30=0,"OK.",IF(D30=" ","OK.",IF(OR(D30=D10,D30=D20,D30=D40,D30='S2'!D30,D30='S3'!D30,D30='S4'!D30,D30='S5'!D30,D30='S6'!D30,D30='S7'!D30,D30='S8'!D30),"CISSS!","OK."))))</f>
        <v>OK.</v>
      </c>
      <c r="E80" s="56" t="str">
        <f>IF(E30=".","OK.",IF(E30=0,"OK.",IF(E30=" ","OK.",IF(OR(E30=E10,E30=E20,E30=E40,E30='S2'!E30,E30='S3'!E30,E30='S4'!E30,E30='S5'!E30,E30='S6'!E30,E30='S7'!E30,E30='S8'!E30),"CISSS!","OK."))))</f>
        <v>OK.</v>
      </c>
      <c r="F80" s="56" t="str">
        <f>IF(F30=".","OK.",IF(F30=0,"OK.",IF(F30=" ","OK.",IF(OR(F30=F10,F30=F20,F30=F40,F30='S2'!F30,F30='S3'!F30,F30='S4'!F30,F30='S5'!F30,F30='S6'!F30,F30='S7'!F30,F30='S8'!F30),"CISSS!","OK."))))</f>
        <v>OK.</v>
      </c>
      <c r="G80" s="57" t="str">
        <f>IF(G30=".","OK.",IF(G30=0,"OK.",IF(G30=" ","OK.",IF(OR(G30=G10,G30=G20,G30=G40,G30='S2'!G30,G30='S3'!G30,G30='S4'!G30,G30='S5'!G30,G30='S6'!G30,G30='S7'!G30,G30='S8'!G30),"CISSS!","OK."))))</f>
        <v>OK.</v>
      </c>
      <c r="H80" s="76" t="str">
        <f>IF(H30=".","OK.",IF(H30=0,"OK.",IF(H30=" ","OK.",IF(OR(H30=H10,H30=H20,H30=H40,H30='S2'!H30,H30='S3'!H30,H30='S4'!H30,H30='S5'!H30,H30='S6'!H30,H30='S7'!H30,H30='S8'!H30),"CISSS!","OK."))))</f>
        <v>OK.</v>
      </c>
      <c r="I80" s="77" t="str">
        <f>IF(I30=".","OK.",IF(I30=0,"OK.",IF(I30=" ","OK.",IF(OR(I30=I10,I30=I20,I30=I40,I30='S2'!I30,I30='S3'!I30,I30='S4'!I30,I30='S5'!I30,I30='S6'!I30,I30='S7'!I30,I30='S8'!I30),"CISSS!","OK."))))</f>
        <v>OK.</v>
      </c>
      <c r="J80" s="77" t="str">
        <f>IF(J30=".","OK.",IF(J30=0,"OK.",IF(J30=" ","OK.",IF(OR(J30=J10,J30=J20,J30=J40,J30='S2'!J30,J30='S3'!J30,J30='S4'!J30,J30='S5'!J30,J30='S6'!J30,J30='S7'!J30,J30='S8'!J30),"CISSS!","OK."))))</f>
        <v>OK.</v>
      </c>
      <c r="K80" s="77" t="str">
        <f>IF(K30=".","OK.",IF(K30=0,"OK.",IF(K30=" ","OK.",IF(OR(K30=K10,K30=K20,K30=K40,K30='S2'!K30,K30='S3'!K30,K30='S4'!K30,K30='S5'!K30,K30='S6'!K30,K30='S7'!K30,K30='S8'!K30),"CISSS!","OK."))))</f>
        <v>OK.</v>
      </c>
      <c r="L80" s="78" t="str">
        <f>IF(L30=".","OK.",IF(L30=0,"OK.",IF(L30=" ","OK.",IF(OR(L30=L10,L30=L20,L30=L40,L30='S2'!L30,L30='S3'!L30,L30='S4'!L30,L30='S5'!L30,L30='S6'!L30,L30='S7'!L30,L30='S8'!L30),"CISSS!","OK."))))</f>
        <v>OK.</v>
      </c>
      <c r="M80" s="251" t="str">
        <f>IF(M30=".","OK.",IF(M30=0,"OK.",IF(M30=" ","OK.",IF(OR(M30=M10,M30=M20,M30=M40,M30='S2'!M30,M30='S3'!M30,M30='S4'!M30,M30='S5'!M30,M30='S6'!M30,M30='S7'!M30,M30='S8'!M30),"CISSS!","OK."))))</f>
        <v>OK.</v>
      </c>
      <c r="N80" s="68" t="str">
        <f>IF(N30=".","OK.",IF(N30=0,"OK.",IF(N30=" ","OK.",IF(OR(N30=N10,N30=N20,N30=N40,N30='S2'!N30,N30='S3'!N30,N30='S4'!N30,N30='S5'!N30,N30='S6'!N30,N30='S7'!N30,N30='S8'!N30),"CISSS!","OK."))))</f>
        <v>OK.</v>
      </c>
      <c r="O80" s="68" t="str">
        <f>IF(O30=".","OK.",IF(O30=0,"OK.",IF(O30=" ","OK.",IF(OR(O30=O10,O30=O20,O30=O40,O30='S2'!O30,O30='S3'!O30,O30='S4'!O30,O30='S5'!O30,O30='S6'!O30,O30='S7'!O30,O30='S8'!O30),"CISSS!","OK."))))</f>
        <v>OK.</v>
      </c>
      <c r="P80" s="68" t="str">
        <f>IF(P30=".","OK.",IF(P30=0,"OK.",IF(P30=" ","OK.",IF(OR(P30=P10,P30=P20,P30=P40,P30='S2'!P30,P30='S3'!P30,P30='S4'!P30,P30='S5'!P30,P30='S6'!P30,P30='S7'!P30,P30='S8'!P30),"CISSS!","OK."))))</f>
        <v>OK.</v>
      </c>
      <c r="Q80" s="69" t="str">
        <f>IF(Q30=".","OK.",IF(Q30=0,"OK.",IF(Q30=" ","OK.",IF(OR(Q30=Q10,Q30=Q20,Q30=Q40,Q30='S2'!Q30,Q30='S3'!Q30,Q30='S4'!Q30,Q30='S5'!Q30,Q30='S6'!Q30,Q30='S7'!Q30,Q30='S8'!Q30),"CISSS!","OK."))))</f>
        <v>OK.</v>
      </c>
      <c r="R80" s="85" t="str">
        <f>IF(R30=".","OK.",IF(R30=0,"OK.",IF(R30=" ","OK.",IF(OR(R30=R10,R30=R20,R30=R40,R30='S2'!R30,R30='S3'!R30,R30='S4'!R30,R30='S5'!R30,R30='S6'!R30,R30='S7'!R30,R30='S8'!R30),"CISSS!","OK."))))</f>
        <v>OK.</v>
      </c>
      <c r="S80" s="86" t="str">
        <f>IF(S30=".","OK.",IF(S30=0,"OK.",IF(S30=" ","OK.",IF(OR(S30=S10,S30=S20,S30=S40,S30='S2'!S30,S30='S3'!S30,S30='S4'!S30,S30='S5'!S30,S30='S6'!S30,S30='S7'!S30,S30='S8'!S30),"CISSS!","OK."))))</f>
        <v>OK.</v>
      </c>
      <c r="T80" s="86" t="str">
        <f>IF(T30=".","OK.",IF(T30=0,"OK.",IF(T30=" ","OK.",IF(OR(T30=T10,T30=T20,T30=T40,T30='S2'!T30,T30='S3'!T30,T30='S4'!T30,T30='S5'!T30,T30='S6'!T30,T30='S7'!T30,T30='S8'!T30),"CISSS!","OK."))))</f>
        <v>OK.</v>
      </c>
      <c r="U80" s="86" t="str">
        <f>IF(U30=".","OK.",IF(U30=0,"OK.",IF(U30=" ","OK.",IF(OR(U30=U10,U30=U20,U30=U40,U30='S2'!U30,U30='S3'!U30,U30='S4'!U30,U30='S5'!U30,U30='S6'!U30,U30='S7'!U30,U30='S8'!U30),"CISSS!","OK."))))</f>
        <v>OK.</v>
      </c>
      <c r="V80" s="87" t="str">
        <f>IF(V30=".","OK.",IF(V30=0,"OK.",IF(V30=" ","OK.",IF(OR(V30=V10,V30=V20,V30=V40,V30='S2'!V30,V30='S3'!V30,V30='S4'!V30,V30='S5'!V30,V30='S6'!V30,V30='S7'!V30,V30='S8'!V30),"CISSS!","OK."))))</f>
        <v>OK.</v>
      </c>
      <c r="W80" s="267" t="str">
        <f>IF(W30=".","OK.",IF(W30=0,"OK.",IF(W30=" ","OK.",IF(OR(W30=W10,W30=W20,W30=W40,W30='S2'!W30,W30='S3'!W30,W30='S4'!W30,W30='S5'!W30,W30='S6'!W30,W30='S7'!W30,W30='S8'!W30),"CISSS!","OK."))))</f>
        <v>OK.</v>
      </c>
      <c r="X80" s="268" t="str">
        <f>IF(X30=".","OK.",IF(X30=0,"OK.",IF(X30=" ","OK.",IF(OR(X30=X10,X30=X20,X30=X40,X30='S2'!X30,X30='S3'!X30,X30='S4'!X30,X30='S5'!X30,X30='S6'!X30,X30='S7'!X30,X30='S8'!X30),"CISSS!","OK."))))</f>
        <v>OK.</v>
      </c>
      <c r="Y80" s="268" t="str">
        <f>IF(Y30=".","OK.",IF(Y30=0,"OK.",IF(Y30=" ","OK.",IF(OR(Y30=Y10,Y30=Y20,Y30=Y40,Y30='S2'!Y30,Y30='S3'!Y30,Y30='S4'!Y30,Y30='S5'!Y30,Y30='S6'!Y30,Y30='S7'!Y30,Y30='S8'!Y30),"CISSS!","OK."))))</f>
        <v>OK.</v>
      </c>
      <c r="Z80" s="268" t="str">
        <f>IF(Z30=".","OK.",IF(Z30=0,"OK.",IF(Z30=" ","OK.",IF(OR(Z30=Z10,Z30=Z20,Z30=Z40,Z30='S2'!Z30,Z30='S3'!Z30,Z30='S4'!Z30,Z30='S5'!Z30,Z30='S6'!Z30,Z30='S7'!Z30,Z30='S8'!Z30),"CISSS!","OK."))))</f>
        <v>OK.</v>
      </c>
      <c r="AA80" s="269" t="str">
        <f>IF(AA30=".","OK.",IF(AA30=0,"OK.",IF(AA30=" ","OK.",IF(OR(AA30=AA10,AA30=AA20,AA30=AA40,AA30='S2'!AA30,AA30='S3'!AA30,AA30='S4'!AA30,AA30='S5'!AA30,AA30='S6'!AA30,AA30='S7'!AA30,AA30='S8'!AA30),"CISSS!","OK."))))</f>
        <v>OK.</v>
      </c>
      <c r="AB80" s="323">
        <v>0.66666666666666663</v>
      </c>
    </row>
    <row r="81" spans="1:28" ht="11.1" customHeight="1" x14ac:dyDescent="0.2">
      <c r="A81" s="1087"/>
      <c r="B81" s="1087"/>
      <c r="C81" s="55" t="str">
        <f>IF(C31=".","OK.",IF(C31=0,"OK.",IF(C31=" ","OK.",IF(OR(C31=C11,C31=C21,C31=C41,C31='S2'!C31,C31='S3'!C31,C31='S4'!C31,C31='S5'!C31,C31='S6'!C31,C31='S7'!C31,C31='S8'!C31),"CISSS!","OK."))))</f>
        <v>OK.</v>
      </c>
      <c r="D81" s="56" t="str">
        <f>IF(D31=".","OK.",IF(D31=0,"OK.",IF(D31=" ","OK.",IF(OR(D31=D11,D31=D21,D31=D41,D31='S2'!D31,D31='S3'!D31,D31='S4'!D31,D31='S5'!D31,D31='S6'!D31,D31='S7'!D31,D31='S8'!D31),"CISSS!","OK."))))</f>
        <v>OK.</v>
      </c>
      <c r="E81" s="56" t="str">
        <f>IF(E31=".","OK.",IF(E31=0,"OK.",IF(E31=" ","OK.",IF(OR(E31=E11,E31=E21,E31=E41,E31='S2'!E31,E31='S3'!E31,E31='S4'!E31,E31='S5'!E31,E31='S6'!E31,E31='S7'!E31,E31='S8'!E31),"CISSS!","OK."))))</f>
        <v>OK.</v>
      </c>
      <c r="F81" s="56" t="str">
        <f>IF(F31=".","OK.",IF(F31=0,"OK.",IF(F31=" ","OK.",IF(OR(F31=F11,F31=F21,F31=F41,F31='S2'!F31,F31='S3'!F31,F31='S4'!F31,F31='S5'!F31,F31='S6'!F31,F31='S7'!F31,F31='S8'!F31),"CISSS!","OK."))))</f>
        <v>OK.</v>
      </c>
      <c r="G81" s="57" t="str">
        <f>IF(G31=".","OK.",IF(G31=0,"OK.",IF(G31=" ","OK.",IF(OR(G31=G11,G31=G21,G31=G41,G31='S2'!G31,G31='S3'!G31,G31='S4'!G31,G31='S5'!G31,G31='S6'!G31,G31='S7'!G31,G31='S8'!G31),"CISSS!","OK."))))</f>
        <v>OK.</v>
      </c>
      <c r="H81" s="76" t="str">
        <f>IF(H31=".","OK.",IF(H31=0,"OK.",IF(H31=" ","OK.",IF(OR(H31=H11,H31=H21,H31=H41,H31='S2'!H31,H31='S3'!H31,H31='S4'!H31,H31='S5'!H31,H31='S6'!H31,H31='S7'!H31,H31='S8'!H31),"CISSS!","OK."))))</f>
        <v>OK.</v>
      </c>
      <c r="I81" s="77" t="str">
        <f>IF(I31=".","OK.",IF(I31=0,"OK.",IF(I31=" ","OK.",IF(OR(I31=I11,I31=I21,I31=I41,I31='S2'!I31,I31='S3'!I31,I31='S4'!I31,I31='S5'!I31,I31='S6'!I31,I31='S7'!I31,I31='S8'!I31),"CISSS!","OK."))))</f>
        <v>OK.</v>
      </c>
      <c r="J81" s="77" t="str">
        <f>IF(J31=".","OK.",IF(J31=0,"OK.",IF(J31=" ","OK.",IF(OR(J31=J11,J31=J21,J31=J41,J31='S2'!J31,J31='S3'!J31,J31='S4'!J31,J31='S5'!J31,J31='S6'!J31,J31='S7'!J31,J31='S8'!J31),"CISSS!","OK."))))</f>
        <v>OK.</v>
      </c>
      <c r="K81" s="77" t="str">
        <f>IF(K31=".","OK.",IF(K31=0,"OK.",IF(K31=" ","OK.",IF(OR(K31=K11,K31=K21,K31=K41,K31='S2'!K31,K31='S3'!K31,K31='S4'!K31,K31='S5'!K31,K31='S6'!K31,K31='S7'!K31,K31='S8'!K31),"CISSS!","OK."))))</f>
        <v>OK.</v>
      </c>
      <c r="L81" s="78" t="str">
        <f>IF(L31=".","OK.",IF(L31=0,"OK.",IF(L31=" ","OK.",IF(OR(L31=L11,L31=L21,L31=L41,L31='S2'!L31,L31='S3'!L31,L31='S4'!L31,L31='S5'!L31,L31='S6'!L31,L31='S7'!L31,L31='S8'!L31),"CISSS!","OK."))))</f>
        <v>OK.</v>
      </c>
      <c r="M81" s="251" t="str">
        <f>IF(M31=".","OK.",IF(M31=0,"OK.",IF(M31=" ","OK.",IF(OR(M31=M11,M31=M21,M31=M41,M31='S2'!M31,M31='S3'!M31,M31='S4'!M31,M31='S5'!M31,M31='S6'!M31,M31='S7'!M31,M31='S8'!M31),"CISSS!","OK."))))</f>
        <v>OK.</v>
      </c>
      <c r="N81" s="68" t="str">
        <f>IF(N31=".","OK.",IF(N31=0,"OK.",IF(N31=" ","OK.",IF(OR(N31=N11,N31=N21,N31=N41,N31='S2'!N31,N31='S3'!N31,N31='S4'!N31,N31='S5'!N31,N31='S6'!N31,N31='S7'!N31,N31='S8'!N31),"CISSS!","OK."))))</f>
        <v>OK.</v>
      </c>
      <c r="O81" s="68" t="str">
        <f>IF(O31=".","OK.",IF(O31=0,"OK.",IF(O31=" ","OK.",IF(OR(O31=O11,O31=O21,O31=O41,O31='S2'!O31,O31='S3'!O31,O31='S4'!O31,O31='S5'!O31,O31='S6'!O31,O31='S7'!O31,O31='S8'!O31),"CISSS!","OK."))))</f>
        <v>OK.</v>
      </c>
      <c r="P81" s="68" t="str">
        <f>IF(P31=".","OK.",IF(P31=0,"OK.",IF(P31=" ","OK.",IF(OR(P31=P11,P31=P21,P31=P41,P31='S2'!P31,P31='S3'!P31,P31='S4'!P31,P31='S5'!P31,P31='S6'!P31,P31='S7'!P31,P31='S8'!P31),"CISSS!","OK."))))</f>
        <v>OK.</v>
      </c>
      <c r="Q81" s="69" t="str">
        <f>IF(Q31=".","OK.",IF(Q31=0,"OK.",IF(Q31=" ","OK.",IF(OR(Q31=Q11,Q31=Q21,Q31=Q41,Q31='S2'!Q31,Q31='S3'!Q31,Q31='S4'!Q31,Q31='S5'!Q31,Q31='S6'!Q31,Q31='S7'!Q31,Q31='S8'!Q31),"CISSS!","OK."))))</f>
        <v>OK.</v>
      </c>
      <c r="R81" s="85" t="str">
        <f>IF(R31=".","OK.",IF(R31=0,"OK.",IF(R31=" ","OK.",IF(OR(R31=R11,R31=R21,R31=R41,R31='S2'!R31,R31='S3'!R31,R31='S4'!R31,R31='S5'!R31,R31='S6'!R31,R31='S7'!R31,R31='S8'!R31),"CISSS!","OK."))))</f>
        <v>OK.</v>
      </c>
      <c r="S81" s="86" t="str">
        <f>IF(S31=".","OK.",IF(S31=0,"OK.",IF(S31=" ","OK.",IF(OR(S31=S11,S31=S21,S31=S41,S31='S2'!S31,S31='S3'!S31,S31='S4'!S31,S31='S5'!S31,S31='S6'!S31,S31='S7'!S31,S31='S8'!S31),"CISSS!","OK."))))</f>
        <v>OK.</v>
      </c>
      <c r="T81" s="86" t="str">
        <f>IF(T31=".","OK.",IF(T31=0,"OK.",IF(T31=" ","OK.",IF(OR(T31=T11,T31=T21,T31=T41,T31='S2'!T31,T31='S3'!T31,T31='S4'!T31,T31='S5'!T31,T31='S6'!T31,T31='S7'!T31,T31='S8'!T31),"CISSS!","OK."))))</f>
        <v>OK.</v>
      </c>
      <c r="U81" s="86" t="str">
        <f>IF(U31=".","OK.",IF(U31=0,"OK.",IF(U31=" ","OK.",IF(OR(U31=U11,U31=U21,U31=U41,U31='S2'!U31,U31='S3'!U31,U31='S4'!U31,U31='S5'!U31,U31='S6'!U31,U31='S7'!U31,U31='S8'!U31),"CISSS!","OK."))))</f>
        <v>OK.</v>
      </c>
      <c r="V81" s="87" t="str">
        <f>IF(V31=".","OK.",IF(V31=0,"OK.",IF(V31=" ","OK.",IF(OR(V31=V11,V31=V21,V31=V41,V31='S2'!V31,V31='S3'!V31,V31='S4'!V31,V31='S5'!V31,V31='S6'!V31,V31='S7'!V31,V31='S8'!V31),"CISSS!","OK."))))</f>
        <v>OK.</v>
      </c>
      <c r="W81" s="267" t="str">
        <f>IF(W31=".","OK.",IF(W31=0,"OK.",IF(W31=" ","OK.",IF(OR(W31=W11,W31=W21,W31=W41,W31='S2'!W31,W31='S3'!W31,W31='S4'!W31,W31='S5'!W31,W31='S6'!W31,W31='S7'!W31,W31='S8'!W31),"CISSS!","OK."))))</f>
        <v>OK.</v>
      </c>
      <c r="X81" s="268" t="str">
        <f>IF(X31=".","OK.",IF(X31=0,"OK.",IF(X31=" ","OK.",IF(OR(X31=X11,X31=X21,X31=X41,X31='S2'!X31,X31='S3'!X31,X31='S4'!X31,X31='S5'!X31,X31='S6'!X31,X31='S7'!X31,X31='S8'!X31),"CISSS!","OK."))))</f>
        <v>OK.</v>
      </c>
      <c r="Y81" s="268" t="str">
        <f>IF(Y31=".","OK.",IF(Y31=0,"OK.",IF(Y31=" ","OK.",IF(OR(Y31=Y11,Y31=Y21,Y31=Y41,Y31='S2'!Y31,Y31='S3'!Y31,Y31='S4'!Y31,Y31='S5'!Y31,Y31='S6'!Y31,Y31='S7'!Y31,Y31='S8'!Y31),"CISSS!","OK."))))</f>
        <v>OK.</v>
      </c>
      <c r="Z81" s="268" t="str">
        <f>IF(Z31=".","OK.",IF(Z31=0,"OK.",IF(Z31=" ","OK.",IF(OR(Z31=Z11,Z31=Z21,Z31=Z41,Z31='S2'!Z31,Z31='S3'!Z31,Z31='S4'!Z31,Z31='S5'!Z31,Z31='S6'!Z31,Z31='S7'!Z31,Z31='S8'!Z31),"CISSS!","OK."))))</f>
        <v>OK.</v>
      </c>
      <c r="AA81" s="269" t="str">
        <f>IF(AA31=".","OK.",IF(AA31=0,"OK.",IF(AA31=" ","OK.",IF(OR(AA31=AA11,AA31=AA21,AA31=AA41,AA31='S2'!AA31,AA31='S3'!AA31,AA31='S4'!AA31,AA31='S5'!AA31,AA31='S6'!AA31,AA31='S7'!AA31,AA31='S8'!AA31),"CISSS!","OK."))))</f>
        <v>OK.</v>
      </c>
      <c r="AB81" s="323">
        <v>0.70833333333333337</v>
      </c>
    </row>
    <row r="82" spans="1:28" ht="11.1" customHeight="1" thickBot="1" x14ac:dyDescent="0.25">
      <c r="A82" s="1087"/>
      <c r="B82" s="1087"/>
      <c r="C82" s="58" t="str">
        <f>IF(C32=".","OK.",IF(C32=0,"OK.",IF(C32=" ","OK.",IF(OR(C32=C12,C32=C22,C32=C42,C32='S2'!C32,C32='S3'!C32,C32='S4'!C32,C32='S5'!C32,C32='S6'!C32,C32='S7'!C32,C32='S8'!C32),"CISSS!","OK."))))</f>
        <v>OK.</v>
      </c>
      <c r="D82" s="59" t="str">
        <f>IF(D32=".","OK.",IF(D32=0,"OK.",IF(D32=" ","OK.",IF(OR(D32=D12,D32=D22,D32=D42,D32='S2'!D32,D32='S3'!D32,D32='S4'!D32,D32='S5'!D32,D32='S6'!D32,D32='S7'!D32,D32='S8'!D32),"CISSS!","OK."))))</f>
        <v>OK.</v>
      </c>
      <c r="E82" s="59" t="str">
        <f>IF(E32=".","OK.",IF(E32=0,"OK.",IF(E32=" ","OK.",IF(OR(E32=E12,E32=E22,E32=E42,E32='S2'!E32,E32='S3'!E32,E32='S4'!E32,E32='S5'!E32,E32='S6'!E32,E32='S7'!E32,E32='S8'!E32),"CISSS!","OK."))))</f>
        <v>OK.</v>
      </c>
      <c r="F82" s="59" t="str">
        <f>IF(F32=".","OK.",IF(F32=0,"OK.",IF(F32=" ","OK.",IF(OR(F32=F12,F32=F22,F32=F42,F32='S2'!F32,F32='S3'!F32,F32='S4'!F32,F32='S5'!F32,F32='S6'!F32,F32='S7'!F32,F32='S8'!F32),"CISSS!","OK."))))</f>
        <v>OK.</v>
      </c>
      <c r="G82" s="60" t="str">
        <f>IF(G32=".","OK.",IF(G32=0,"OK.",IF(G32=" ","OK.",IF(OR(G32=G12,G32=G22,G32=G42,G32='S2'!G32,G32='S3'!G32,G32='S4'!G32,G32='S5'!G32,G32='S6'!G32,G32='S7'!G32,G32='S8'!G32),"CISSS!","OK."))))</f>
        <v>OK.</v>
      </c>
      <c r="H82" s="79" t="str">
        <f>IF(H32=".","OK.",IF(H32=0,"OK.",IF(H32=" ","OK.",IF(OR(H32=H12,H32=H22,H32=H42,H32='S2'!H32,H32='S3'!H32,H32='S4'!H32,H32='S5'!H32,H32='S6'!H32,H32='S7'!H32,H32='S8'!H32),"CISSS!","OK."))))</f>
        <v>OK.</v>
      </c>
      <c r="I82" s="80" t="str">
        <f>IF(I32=".","OK.",IF(I32=0,"OK.",IF(I32=" ","OK.",IF(OR(I32=I12,I32=I22,I32=I42,I32='S2'!I32,I32='S3'!I32,I32='S4'!I32,I32='S5'!I32,I32='S6'!I32,I32='S7'!I32,I32='S8'!I32),"CISSS!","OK."))))</f>
        <v>OK.</v>
      </c>
      <c r="J82" s="80" t="str">
        <f>IF(J32=".","OK.",IF(J32=0,"OK.",IF(J32=" ","OK.",IF(OR(J32=J12,J32=J22,J32=J42,J32='S2'!J32,J32='S3'!J32,J32='S4'!J32,J32='S5'!J32,J32='S6'!J32,J32='S7'!J32,J32='S8'!J32),"CISSS!","OK."))))</f>
        <v>OK.</v>
      </c>
      <c r="K82" s="80" t="str">
        <f>IF(K32=".","OK.",IF(K32=0,"OK.",IF(K32=" ","OK.",IF(OR(K32=K12,K32=K22,K32=K42,K32='S2'!K32,K32='S3'!K32,K32='S4'!K32,K32='S5'!K32,K32='S6'!K32,K32='S7'!K32,K32='S8'!K32),"CISSS!","OK."))))</f>
        <v>OK.</v>
      </c>
      <c r="L82" s="81" t="str">
        <f>IF(L32=".","OK.",IF(L32=0,"OK.",IF(L32=" ","OK.",IF(OR(L32=L12,L32=L22,L32=L42,L32='S2'!L32,L32='S3'!L32,L32='S4'!L32,L32='S5'!L32,L32='S6'!L32,L32='S7'!L32,L32='S8'!L32),"CISSS!","OK."))))</f>
        <v>OK.</v>
      </c>
      <c r="M82" s="252" t="str">
        <f>IF(M32=".","OK.",IF(M32=0,"OK.",IF(M32=" ","OK.",IF(OR(M32=M12,M32=M22,M32=M42,M32='S2'!M32,M32='S3'!M32,M32='S4'!M32,M32='S5'!M32,M32='S6'!M32,M32='S7'!M32,M32='S8'!M32),"CISSS!","OK."))))</f>
        <v>OK.</v>
      </c>
      <c r="N82" s="248" t="str">
        <f>IF(N32=".","OK.",IF(N32=0,"OK.",IF(N32=" ","OK.",IF(OR(N32=N12,N32=N22,N32=N42,N32='S2'!N32,N32='S3'!N32,N32='S4'!N32,N32='S5'!N32,N32='S6'!N32,N32='S7'!N32,N32='S8'!N32),"CISSS!","OK."))))</f>
        <v>OK.</v>
      </c>
      <c r="O82" s="248" t="str">
        <f>IF(O32=".","OK.",IF(O32=0,"OK.",IF(O32=" ","OK.",IF(OR(O32=O12,O32=O22,O32=O42,O32='S2'!O32,O32='S3'!O32,O32='S4'!O32,O32='S5'!O32,O32='S6'!O32,O32='S7'!O32,O32='S8'!O32),"CISSS!","OK."))))</f>
        <v>OK.</v>
      </c>
      <c r="P82" s="248" t="str">
        <f>IF(P32=".","OK.",IF(P32=0,"OK.",IF(P32=" ","OK.",IF(OR(P32=P12,P32=P22,P32=P42,P32='S2'!P32,P32='S3'!P32,P32='S4'!P32,P32='S5'!P32,P32='S6'!P32,P32='S7'!P32,P32='S8'!P32),"CISSS!","OK."))))</f>
        <v>OK.</v>
      </c>
      <c r="Q82" s="249" t="str">
        <f>IF(Q32=".","OK.",IF(Q32=0,"OK.",IF(Q32=" ","OK.",IF(OR(Q32=Q12,Q32=Q22,Q32=Q42,Q32='S2'!Q32,Q32='S3'!Q32,Q32='S4'!Q32,Q32='S5'!Q32,Q32='S6'!Q32,Q32='S7'!Q32,Q32='S8'!Q32),"CISSS!","OK."))))</f>
        <v>OK.</v>
      </c>
      <c r="R82" s="88" t="str">
        <f>IF(R32=".","OK.",IF(R32=0,"OK.",IF(R32=" ","OK.",IF(OR(R32=R12,R32=R22,R32=R42,R32='S2'!R32,R32='S3'!R32,R32='S4'!R32,R32='S5'!R32,R32='S6'!R32,R32='S7'!R32,R32='S8'!R32),"CISSS!","OK."))))</f>
        <v>OK.</v>
      </c>
      <c r="S82" s="89" t="str">
        <f>IF(S32=".","OK.",IF(S32=0,"OK.",IF(S32=" ","OK.",IF(OR(S32=S12,S32=S22,S32=S42,S32='S2'!S32,S32='S3'!S32,S32='S4'!S32,S32='S5'!S32,S32='S6'!S32,S32='S7'!S32,S32='S8'!S32),"CISSS!","OK."))))</f>
        <v>OK.</v>
      </c>
      <c r="T82" s="89" t="str">
        <f>IF(T32=".","OK.",IF(T32=0,"OK.",IF(T32=" ","OK.",IF(OR(T32=T12,T32=T22,T32=T42,T32='S2'!T32,T32='S3'!T32,T32='S4'!T32,T32='S5'!T32,T32='S6'!T32,T32='S7'!T32,T32='S8'!T32),"CISSS!","OK."))))</f>
        <v>OK.</v>
      </c>
      <c r="U82" s="89" t="str">
        <f>IF(U32=".","OK.",IF(U32=0,"OK.",IF(U32=" ","OK.",IF(OR(U32=U12,U32=U22,U32=U42,U32='S2'!U32,U32='S3'!U32,U32='S4'!U32,U32='S5'!U32,U32='S6'!U32,U32='S7'!U32,U32='S8'!U32),"CISSS!","OK."))))</f>
        <v>OK.</v>
      </c>
      <c r="V82" s="90" t="str">
        <f>IF(V32=".","OK.",IF(V32=0,"OK.",IF(V32=" ","OK.",IF(OR(V32=V12,V32=V22,V32=V42,V32='S2'!V32,V32='S3'!V32,V32='S4'!V32,V32='S5'!V32,V32='S6'!V32,V32='S7'!V32,V32='S8'!V32),"CISSS!","OK."))))</f>
        <v>OK.</v>
      </c>
      <c r="W82" s="270" t="str">
        <f>IF(W32=".","OK.",IF(W32=0,"OK.",IF(W32=" ","OK.",IF(OR(W32=W12,W32=W22,W32=W42,W32='S2'!W32,W32='S3'!W32,W32='S4'!W32,W32='S5'!W32,W32='S6'!W32,W32='S7'!W32,W32='S8'!W32),"CISSS!","OK."))))</f>
        <v>OK.</v>
      </c>
      <c r="X82" s="271" t="str">
        <f>IF(X32=".","OK.",IF(X32=0,"OK.",IF(X32=" ","OK.",IF(OR(X32=X12,X32=X22,X32=X42,X32='S2'!X32,X32='S3'!X32,X32='S4'!X32,X32='S5'!X32,X32='S6'!X32,X32='S7'!X32,X32='S8'!X32),"CISSS!","OK."))))</f>
        <v>OK.</v>
      </c>
      <c r="Y82" s="271" t="str">
        <f>IF(Y32=".","OK.",IF(Y32=0,"OK.",IF(Y32=" ","OK.",IF(OR(Y32=Y12,Y32=Y22,Y32=Y42,Y32='S2'!Y32,Y32='S3'!Y32,Y32='S4'!Y32,Y32='S5'!Y32,Y32='S6'!Y32,Y32='S7'!Y32,Y32='S8'!Y32),"CISSS!","OK."))))</f>
        <v>OK.</v>
      </c>
      <c r="Z82" s="271" t="str">
        <f>IF(Z32=".","OK.",IF(Z32=0,"OK.",IF(Z32=" ","OK.",IF(OR(Z32=Z12,Z32=Z22,Z32=Z42,Z32='S2'!Z32,Z32='S3'!Z32,Z32='S4'!Z32,Z32='S5'!Z32,Z32='S6'!Z32,Z32='S7'!Z32,Z32='S8'!Z32),"CISSS!","OK."))))</f>
        <v>OK.</v>
      </c>
      <c r="AA82" s="272" t="str">
        <f>IF(AA32=".","OK.",IF(AA32=0,"OK.",IF(AA32=" ","OK.",IF(OR(AA32=AA12,AA32=AA22,AA32=AA42,AA32='S2'!AA32,AA32='S3'!AA32,AA32='S4'!AA32,AA32='S5'!AA32,AA32='S6'!AA32,AA32='S7'!AA32,AA32='S8'!AA32),"CISSS!","OK."))))</f>
        <v>OK.</v>
      </c>
      <c r="AB82" s="323">
        <v>0.75</v>
      </c>
    </row>
    <row r="83" spans="1:28" ht="11.1" customHeight="1" x14ac:dyDescent="0.2">
      <c r="A83" s="1087"/>
      <c r="B83" s="1087"/>
      <c r="C83" s="61" t="str">
        <f>IF(C33=".","OK.",IF(C33=0,"OK.",IF(C33=" ","OK.",IF(OR(C33=C3,C33=C13,C33=C23,C33='S2'!C33,C33='S3'!C33,C33='S4'!C33,C33='S5'!C33,C33='S6'!C33,C33='S7'!C33,C33='S8'!C33),"CISSS!","OK."))))</f>
        <v>OK.</v>
      </c>
      <c r="D83" s="62" t="str">
        <f>IF(D33=".","OK.",IF(D33=0,"OK.",IF(D33=" ","OK.",IF(OR(D33=D3,D33=D13,D33=D23,D33='S2'!D33,D33='S3'!D33,D33='S4'!D33,D33='S5'!D33,D33='S6'!D33,D33='S7'!D33,D33='S8'!D33),"CISSS!","OK."))))</f>
        <v>OK.</v>
      </c>
      <c r="E83" s="62" t="str">
        <f>IF(E33=".","OK.",IF(E33=0,"OK.",IF(E33=" ","OK.",IF(OR(E33=E3,E33=E13,E33=E23,E33='S2'!E33,E33='S3'!E33,E33='S4'!E33,E33='S5'!E33,E33='S6'!E33,E33='S7'!E33,E33='S8'!E33),"CISSS!","OK."))))</f>
        <v>OK.</v>
      </c>
      <c r="F83" s="62" t="str">
        <f>IF(F33=".","OK.",IF(F33=0,"OK.",IF(F33=" ","OK.",IF(OR(F33=F3,F33=F13,F33=F23,F33='S2'!F33,F33='S3'!F33,F33='S4'!F33,F33='S5'!F33,F33='S6'!F33,F33='S7'!F33,F33='S8'!F33),"CISSS!","OK."))))</f>
        <v>OK.</v>
      </c>
      <c r="G83" s="63" t="str">
        <f>IF(G33=".","OK.",IF(G33=0,"OK.",IF(G33=" ","OK.",IF(OR(G33=G3,G33=G13,G33=G23,G33='S2'!G33,G33='S3'!G33,G33='S4'!G33,G33='S5'!G33,G33='S6'!G33,G33='S7'!G33,G33='S8'!G33),"CISSS!","OK."))))</f>
        <v>OK.</v>
      </c>
      <c r="H83" s="73" t="str">
        <f>IF(H33=".","OK.",IF(H33=0,"OK.",IF(H33=" ","OK.",IF(OR(H33=H3,H33=H13,H33=H23,H33='S2'!H33,H33='S3'!H33,H33='S4'!H33,H33='S5'!H33,H33='S6'!H33,H33='S7'!H33,H33='S8'!H33),"CISSS!","OK."))))</f>
        <v>OK.</v>
      </c>
      <c r="I83" s="74" t="str">
        <f>IF(I33=".","OK.",IF(I33=0,"OK.",IF(I33=" ","OK.",IF(OR(I33=I3,I33=I13,I33=I23,I33='S2'!I33,I33='S3'!I33,I33='S4'!I33,I33='S5'!I33,I33='S6'!I33,I33='S7'!I33,I33='S8'!I33),"CISSS!","OK."))))</f>
        <v>OK.</v>
      </c>
      <c r="J83" s="74" t="str">
        <f>IF(J33=".","OK.",IF(J33=0,"OK.",IF(J33=" ","OK.",IF(OR(J33=J3,J33=J13,J33=J23,J33='S2'!J33,J33='S3'!J33,J33='S4'!J33,J33='S5'!J33,J33='S6'!J33,J33='S7'!J33,J33='S8'!J33),"CISSS!","OK."))))</f>
        <v>OK.</v>
      </c>
      <c r="K83" s="74" t="str">
        <f>IF(K33=".","OK.",IF(K33=0,"OK.",IF(K33=" ","OK.",IF(OR(K33=K3,K33=K13,K33=K23,K33='S2'!K33,K33='S3'!K33,K33='S4'!K33,K33='S5'!K33,K33='S6'!K33,K33='S7'!K33,K33='S8'!K33),"CISSS!","OK."))))</f>
        <v>OK.</v>
      </c>
      <c r="L83" s="75" t="str">
        <f>IF(L33=".","OK.",IF(L33=0,"OK.",IF(L33=" ","OK.",IF(OR(L33=L3,L33=L13,L33=L23,L33='S2'!L33,L33='S3'!L33,L33='S4'!L33,L33='S5'!L33,L33='S6'!L33,L33='S7'!L33,L33='S8'!L33),"CISSS!","OK."))))</f>
        <v>OK.</v>
      </c>
      <c r="M83" s="64" t="str">
        <f>IF(M33=".","OK.",IF(M33=0,"OK.",IF(M33=" ","OK.",IF(OR(M33=M3,M33=M13,M33=M23,M33='S2'!M33,M33='S3'!M33,M33='S4'!M33,M33='S5'!M33,M33='S6'!M33,M33='S7'!M33,M33='S8'!M33),"CISSS!","OK."))))</f>
        <v>OK.</v>
      </c>
      <c r="N83" s="65" t="str">
        <f>IF(N33=".","OK.",IF(N33=0,"OK.",IF(N33=" ","OK.",IF(OR(N33=N3,N33=N13,N33=N23,N33='S2'!N33,N33='S3'!N33,N33='S4'!N33,N33='S5'!N33,N33='S6'!N33,N33='S7'!N33,N33='S8'!N33),"CISSS!","OK."))))</f>
        <v>OK.</v>
      </c>
      <c r="O83" s="65" t="str">
        <f>IF(O33=".","OK.",IF(O33=0,"OK.",IF(O33=" ","OK.",IF(OR(O33=O3,O33=O13,O33=O23,O33='S2'!O33,O33='S3'!O33,O33='S4'!O33,O33='S5'!O33,O33='S6'!O33,O33='S7'!O33,O33='S8'!O33),"CISSS!","OK."))))</f>
        <v>OK.</v>
      </c>
      <c r="P83" s="65" t="str">
        <f>IF(P33=".","OK.",IF(P33=0,"OK.",IF(P33=" ","OK.",IF(OR(P33=P3,P33=P13,P33=P23,P33='S2'!P33,P33='S3'!P33,P33='S4'!P33,P33='S5'!P33,P33='S6'!P33,P33='S7'!P33,P33='S8'!P33),"CISSS!","OK."))))</f>
        <v>OK.</v>
      </c>
      <c r="Q83" s="66" t="str">
        <f>IF(Q33=".","OK.",IF(Q33=0,"OK.",IF(Q33=" ","OK.",IF(OR(Q33=Q3,Q33=Q13,Q33=Q23,Q33='S2'!Q33,Q33='S3'!Q33,Q33='S4'!Q33,Q33='S5'!Q33,Q33='S6'!Q33,Q33='S7'!Q33,Q33='S8'!Q33),"CISSS!","OK."))))</f>
        <v>OK.</v>
      </c>
      <c r="R83" s="82" t="str">
        <f>IF(R33=".","OK.",IF(R33=0,"OK.",IF(R33=" ","OK.",IF(OR(R33=R3,R33=R13,R33=R23,R33='S2'!R33,R33='S3'!R33,R33='S4'!R33,R33='S5'!R33,R33='S6'!R33,R33='S7'!R33,R33='S8'!R33),"CISSS!","OK."))))</f>
        <v>OK.</v>
      </c>
      <c r="S83" s="83" t="str">
        <f>IF(S33=".","OK.",IF(S33=0,"OK.",IF(S33=" ","OK.",IF(OR(S33=S3,S33=S13,S33=S23,S33='S2'!S33,S33='S3'!S33,S33='S4'!S33,S33='S5'!S33,S33='S6'!S33,S33='S7'!S33,S33='S8'!S33),"CISSS!","OK."))))</f>
        <v>OK.</v>
      </c>
      <c r="T83" s="83" t="str">
        <f>IF(T33=".","OK.",IF(T33=0,"OK.",IF(T33=" ","OK.",IF(OR(T33=T3,T33=T13,T33=T23,T33='S2'!T33,T33='S3'!T33,T33='S4'!T33,T33='S5'!T33,T33='S6'!T33,T33='S7'!T33,T33='S8'!T33),"CISSS!","OK."))))</f>
        <v>OK.</v>
      </c>
      <c r="U83" s="83" t="str">
        <f>IF(U33=".","OK.",IF(U33=0,"OK.",IF(U33=" ","OK.",IF(OR(U33=U3,U33=U13,U33=U23,U33='S2'!U33,U33='S3'!U33,U33='S4'!U33,U33='S5'!U33,U33='S6'!U33,U33='S7'!U33,U33='S8'!U33),"CISSS!","OK."))))</f>
        <v>OK.</v>
      </c>
      <c r="V83" s="84" t="str">
        <f>IF(V33=".","OK.",IF(V33=0,"OK.",IF(V33=" ","OK.",IF(OR(V33=V3,V33=V13,V33=V23,V33='S2'!V33,V33='S3'!V33,V33='S4'!V33,V33='S5'!V33,V33='S6'!V33,V33='S7'!V33,V33='S8'!V33),"CISSS!","OK."))))</f>
        <v>OK.</v>
      </c>
      <c r="W83" s="264" t="str">
        <f>IF(W33=".","OK.",IF(W33=0,"OK.",IF(W33=" ","OK.",IF(OR(W33=W3,W33=W13,W33=W23,W33='S2'!W33,W33='S3'!W33,W33='S4'!W33,W33='S5'!W33,W33='S6'!W33,W33='S7'!W33,W33='S8'!W33),"CISSS!","OK."))))</f>
        <v>OK.</v>
      </c>
      <c r="X83" s="265" t="str">
        <f>IF(X33=".","OK.",IF(X33=0,"OK.",IF(X33=" ","OK.",IF(OR(X33=X3,X33=X13,X33=X23,X33='S2'!X33,X33='S3'!X33,X33='S4'!X33,X33='S5'!X33,X33='S6'!X33,X33='S7'!X33,X33='S8'!X33),"CISSS!","OK."))))</f>
        <v>OK.</v>
      </c>
      <c r="Y83" s="265" t="str">
        <f>IF(Y33=".","OK.",IF(Y33=0,"OK.",IF(Y33=" ","OK.",IF(OR(Y33=Y3,Y33=Y13,Y33=Y23,Y33='S2'!Y33,Y33='S3'!Y33,Y33='S4'!Y33,Y33='S5'!Y33,Y33='S6'!Y33,Y33='S7'!Y33,Y33='S8'!Y33),"CISSS!","OK."))))</f>
        <v>OK.</v>
      </c>
      <c r="Z83" s="265" t="str">
        <f>IF(Z33=".","OK.",IF(Z33=0,"OK.",IF(Z33=" ","OK.",IF(OR(Z33=Z3,Z33=Z13,Z33=Z23,Z33='S2'!Z33,Z33='S3'!Z33,Z33='S4'!Z33,Z33='S5'!Z33,Z33='S6'!Z33,Z33='S7'!Z33,Z33='S8'!Z33),"CISSS!","OK."))))</f>
        <v>OK.</v>
      </c>
      <c r="AA83" s="266" t="str">
        <f>IF(AA33=".","OK.",IF(AA33=0,"OK.",IF(AA33=" ","OK.",IF(OR(AA33=AA3,AA33=AA13,AA33=AA23,AA33='S2'!AA33,AA33='S3'!AA33,AA33='S4'!AA33,AA33='S5'!AA33,AA33='S6'!AA33,AA33='S7'!AA33,AA33='S8'!AA33),"CISSS!","OK."))))</f>
        <v>OK.</v>
      </c>
      <c r="AB83" s="299">
        <v>0.375</v>
      </c>
    </row>
    <row r="84" spans="1:28" ht="11.1" customHeight="1" x14ac:dyDescent="0.2">
      <c r="A84" s="1087"/>
      <c r="B84" s="1087"/>
      <c r="C84" s="55" t="str">
        <f>IF(C34=".","OK.",IF(C34=0,"OK.",IF(C34=" ","OK.",IF(OR(C34=C4,C34=C14,C34=C24,C34='S2'!C34,C34='S3'!C34,C34='S4'!C34,C34='S5'!C34,C34='S6'!C34,C34='S7'!C34,C34='S8'!C34),"CISSS!","OK."))))</f>
        <v>OK.</v>
      </c>
      <c r="D84" s="56" t="str">
        <f>IF(D34=".","OK.",IF(D34=0,"OK.",IF(D34=" ","OK.",IF(OR(D34=D4,D34=D14,D34=D24,D34='S2'!D34,D34='S3'!D34,D34='S4'!D34,D34='S5'!D34,D34='S6'!D34,D34='S7'!D34,D34='S8'!D34),"CISSS!","OK."))))</f>
        <v>OK.</v>
      </c>
      <c r="E84" s="56" t="str">
        <f>IF(E34=".","OK.",IF(E34=0,"OK.",IF(E34=" ","OK.",IF(OR(E34=E4,E34=E14,E34=E24,E34='S2'!E34,E34='S3'!E34,E34='S4'!E34,E34='S5'!E34,E34='S6'!E34,E34='S7'!E34,E34='S8'!E34),"CISSS!","OK."))))</f>
        <v>OK.</v>
      </c>
      <c r="F84" s="56" t="str">
        <f>IF(F34=".","OK.",IF(F34=0,"OK.",IF(F34=" ","OK.",IF(OR(F34=F4,F34=F14,F34=F24,F34='S2'!F34,F34='S3'!F34,F34='S4'!F34,F34='S5'!F34,F34='S6'!F34,F34='S7'!F34,F34='S8'!F34),"CISSS!","OK."))))</f>
        <v>OK.</v>
      </c>
      <c r="G84" s="57" t="str">
        <f>IF(G34=".","OK.",IF(G34=0,"OK.",IF(G34=" ","OK.",IF(OR(G34=G4,G34=G14,G34=G24,G34='S2'!G34,G34='S3'!G34,G34='S4'!G34,G34='S5'!G34,G34='S6'!G34,G34='S7'!G34,G34='S8'!G34),"CISSS!","OK."))))</f>
        <v>OK.</v>
      </c>
      <c r="H84" s="76" t="str">
        <f>IF(H34=".","OK.",IF(H34=0,"OK.",IF(H34=" ","OK.",IF(OR(H34=H4,H34=H14,H34=H24,H34='S2'!H34,H34='S3'!H34,H34='S4'!H34,H34='S5'!H34,H34='S6'!H34,H34='S7'!H34,H34='S8'!H34),"CISSS!","OK."))))</f>
        <v>OK.</v>
      </c>
      <c r="I84" s="77" t="str">
        <f>IF(I34=".","OK.",IF(I34=0,"OK.",IF(I34=" ","OK.",IF(OR(I34=I4,I34=I14,I34=I24,I34='S2'!I34,I34='S3'!I34,I34='S4'!I34,I34='S5'!I34,I34='S6'!I34,I34='S7'!I34,I34='S8'!I34),"CISSS!","OK."))))</f>
        <v>OK.</v>
      </c>
      <c r="J84" s="77" t="str">
        <f>IF(J34=".","OK.",IF(J34=0,"OK.",IF(J34=" ","OK.",IF(OR(J34=J4,J34=J14,J34=J24,J34='S2'!J34,J34='S3'!J34,J34='S4'!J34,J34='S5'!J34,J34='S6'!J34,J34='S7'!J34,J34='S8'!J34),"CISSS!","OK."))))</f>
        <v>OK.</v>
      </c>
      <c r="K84" s="77" t="str">
        <f>IF(K34=".","OK.",IF(K34=0,"OK.",IF(K34=" ","OK.",IF(OR(K34=K4,K34=K14,K34=K24,K34='S2'!K34,K34='S3'!K34,K34='S4'!K34,K34='S5'!K34,K34='S6'!K34,K34='S7'!K34,K34='S8'!K34),"CISSS!","OK."))))</f>
        <v>OK.</v>
      </c>
      <c r="L84" s="78" t="str">
        <f>IF(L34=".","OK.",IF(L34=0,"OK.",IF(L34=" ","OK.",IF(OR(L34=L4,L34=L14,L34=L24,L34='S2'!L34,L34='S3'!L34,L34='S4'!L34,L34='S5'!L34,L34='S6'!L34,L34='S7'!L34,L34='S8'!L34),"CISSS!","OK."))))</f>
        <v>OK.</v>
      </c>
      <c r="M84" s="67" t="str">
        <f>IF(M34=".","OK.",IF(M34=0,"OK.",IF(M34=" ","OK.",IF(OR(M34=M4,M34=M14,M34=M24,M34='S2'!M34,M34='S3'!M34,M34='S4'!M34,M34='S5'!M34,M34='S6'!M34,M34='S7'!M34,M34='S8'!M34),"CISSS!","OK."))))</f>
        <v>OK.</v>
      </c>
      <c r="N84" s="68" t="str">
        <f>IF(N34=".","OK.",IF(N34=0,"OK.",IF(N34=" ","OK.",IF(OR(N34=N4,N34=N14,N34=N24,N34='S2'!N34,N34='S3'!N34,N34='S4'!N34,N34='S5'!N34,N34='S6'!N34,N34='S7'!N34,N34='S8'!N34),"CISSS!","OK."))))</f>
        <v>OK.</v>
      </c>
      <c r="O84" s="68" t="str">
        <f>IF(O34=".","OK.",IF(O34=0,"OK.",IF(O34=" ","OK.",IF(OR(O34=O4,O34=O14,O34=O24,O34='S2'!O34,O34='S3'!O34,O34='S4'!O34,O34='S5'!O34,O34='S6'!O34,O34='S7'!O34,O34='S8'!O34),"CISSS!","OK."))))</f>
        <v>OK.</v>
      </c>
      <c r="P84" s="68" t="str">
        <f>IF(P34=".","OK.",IF(P34=0,"OK.",IF(P34=" ","OK.",IF(OR(P34=P4,P34=P14,P34=P24,P34='S2'!P34,P34='S3'!P34,P34='S4'!P34,P34='S5'!P34,P34='S6'!P34,P34='S7'!P34,P34='S8'!P34),"CISSS!","OK."))))</f>
        <v>OK.</v>
      </c>
      <c r="Q84" s="69" t="str">
        <f>IF(Q34=".","OK.",IF(Q34=0,"OK.",IF(Q34=" ","OK.",IF(OR(Q34=Q4,Q34=Q14,Q34=Q24,Q34='S2'!Q34,Q34='S3'!Q34,Q34='S4'!Q34,Q34='S5'!Q34,Q34='S6'!Q34,Q34='S7'!Q34,Q34='S8'!Q34),"CISSS!","OK."))))</f>
        <v>OK.</v>
      </c>
      <c r="R84" s="85" t="str">
        <f>IF(R34=".","OK.",IF(R34=0,"OK.",IF(R34=" ","OK.",IF(OR(R34=R4,R34=R14,R34=R24,R34='S2'!R34,R34='S3'!R34,R34='S4'!R34,R34='S5'!R34,R34='S6'!R34,R34='S7'!R34,R34='S8'!R34),"CISSS!","OK."))))</f>
        <v>OK.</v>
      </c>
      <c r="S84" s="86" t="str">
        <f>IF(S34=".","OK.",IF(S34=0,"OK.",IF(S34=" ","OK.",IF(OR(S34=S4,S34=S14,S34=S24,S34='S2'!S34,S34='S3'!S34,S34='S4'!S34,S34='S5'!S34,S34='S6'!S34,S34='S7'!S34,S34='S8'!S34),"CISSS!","OK."))))</f>
        <v>OK.</v>
      </c>
      <c r="T84" s="86" t="str">
        <f>IF(T34=".","OK.",IF(T34=0,"OK.",IF(T34=" ","OK.",IF(OR(T34=T4,T34=T14,T34=T24,T34='S2'!T34,T34='S3'!T34,T34='S4'!T34,T34='S5'!T34,T34='S6'!T34,T34='S7'!T34,T34='S8'!T34),"CISSS!","OK."))))</f>
        <v>OK.</v>
      </c>
      <c r="U84" s="86" t="str">
        <f>IF(U34=".","OK.",IF(U34=0,"OK.",IF(U34=" ","OK.",IF(OR(U34=U4,U34=U14,U34=U24,U34='S2'!U34,U34='S3'!U34,U34='S4'!U34,U34='S5'!U34,U34='S6'!U34,U34='S7'!U34,U34='S8'!U34),"CISSS!","OK."))))</f>
        <v>OK.</v>
      </c>
      <c r="V84" s="87" t="str">
        <f>IF(V34=".","OK.",IF(V34=0,"OK.",IF(V34=" ","OK.",IF(OR(V34=V4,V34=V14,V34=V24,V34='S2'!V34,V34='S3'!V34,V34='S4'!V34,V34='S5'!V34,V34='S6'!V34,V34='S7'!V34,V34='S8'!V34),"CISSS!","OK."))))</f>
        <v>OK.</v>
      </c>
      <c r="W84" s="267" t="str">
        <f>IF(W34=".","OK.",IF(W34=0,"OK.",IF(W34=" ","OK.",IF(OR(W34=W4,W34=W14,W34=W24,W34='S2'!W34,W34='S3'!W34,W34='S4'!W34,W34='S5'!W34,W34='S6'!W34,W34='S7'!W34,W34='S8'!W34),"CISSS!","OK."))))</f>
        <v>OK.</v>
      </c>
      <c r="X84" s="268" t="str">
        <f>IF(X34=".","OK.",IF(X34=0,"OK.",IF(X34=" ","OK.",IF(OR(X34=X4,X34=X14,X34=X24,X34='S2'!X34,X34='S3'!X34,X34='S4'!X34,X34='S5'!X34,X34='S6'!X34,X34='S7'!X34,X34='S8'!X34),"CISSS!","OK."))))</f>
        <v>OK.</v>
      </c>
      <c r="Y84" s="268" t="str">
        <f>IF(Y34=".","OK.",IF(Y34=0,"OK.",IF(Y34=" ","OK.",IF(OR(Y34=Y4,Y34=Y14,Y34=Y24,Y34='S2'!Y34,Y34='S3'!Y34,Y34='S4'!Y34,Y34='S5'!Y34,Y34='S6'!Y34,Y34='S7'!Y34,Y34='S8'!Y34),"CISSS!","OK."))))</f>
        <v>OK.</v>
      </c>
      <c r="Z84" s="268" t="str">
        <f>IF(Z34=".","OK.",IF(Z34=0,"OK.",IF(Z34=" ","OK.",IF(OR(Z34=Z4,Z34=Z14,Z34=Z24,Z34='S2'!Z34,Z34='S3'!Z34,Z34='S4'!Z34,Z34='S5'!Z34,Z34='S6'!Z34,Z34='S7'!Z34,Z34='S8'!Z34),"CISSS!","OK."))))</f>
        <v>OK.</v>
      </c>
      <c r="AA84" s="269" t="str">
        <f>IF(AA34=".","OK.",IF(AA34=0,"OK.",IF(AA34=" ","OK.",IF(OR(AA34=AA4,AA34=AA14,AA34=AA24,AA34='S2'!AA34,AA34='S3'!AA34,AA34='S4'!AA34,AA34='S5'!AA34,AA34='S6'!AA34,AA34='S7'!AA34,AA34='S8'!AA34),"CISSS!","OK."))))</f>
        <v>OK.</v>
      </c>
      <c r="AB84" s="299">
        <v>0.41666666666666669</v>
      </c>
    </row>
    <row r="85" spans="1:28" ht="11.1" customHeight="1" x14ac:dyDescent="0.2">
      <c r="A85" s="1087"/>
      <c r="B85" s="1087"/>
      <c r="C85" s="55" t="str">
        <f>IF(C35=".","OK.",IF(C35=0,"OK.",IF(C35=" ","OK.",IF(OR(C35=C5,C35=C15,C35=C25,C35='S2'!C35,C35='S3'!C35,C35='S4'!C35,C35='S5'!C35,C35='S6'!C35,C35='S7'!C35,C35='S8'!C35),"CISSS!","OK."))))</f>
        <v>OK.</v>
      </c>
      <c r="D85" s="56" t="str">
        <f>IF(D35=".","OK.",IF(D35=0,"OK.",IF(D35=" ","OK.",IF(OR(D35=D5,D35=D15,D35=D25,D35='S2'!D35,D35='S3'!D35,D35='S4'!D35,D35='S5'!D35,D35='S6'!D35,D35='S7'!D35,D35='S8'!D35),"CISSS!","OK."))))</f>
        <v>OK.</v>
      </c>
      <c r="E85" s="56" t="str">
        <f>IF(E35=".","OK.",IF(E35=0,"OK.",IF(E35=" ","OK.",IF(OR(E35=E5,E35=E15,E35=E25,E35='S2'!E35,E35='S3'!E35,E35='S4'!E35,E35='S5'!E35,E35='S6'!E35,E35='S7'!E35,E35='S8'!E35),"CISSS!","OK."))))</f>
        <v>OK.</v>
      </c>
      <c r="F85" s="56" t="str">
        <f>IF(F35=".","OK.",IF(F35=0,"OK.",IF(F35=" ","OK.",IF(OR(F35=F5,F35=F15,F35=F25,F35='S2'!F35,F35='S3'!F35,F35='S4'!F35,F35='S5'!F35,F35='S6'!F35,F35='S7'!F35,F35='S8'!F35),"CISSS!","OK."))))</f>
        <v>OK.</v>
      </c>
      <c r="G85" s="57" t="str">
        <f>IF(G35=".","OK.",IF(G35=0,"OK.",IF(G35=" ","OK.",IF(OR(G35=G5,G35=G15,G35=G25,G35='S2'!G35,G35='S3'!G35,G35='S4'!G35,G35='S5'!G35,G35='S6'!G35,G35='S7'!G35,G35='S8'!G35),"CISSS!","OK."))))</f>
        <v>OK.</v>
      </c>
      <c r="H85" s="76" t="str">
        <f>IF(H35=".","OK.",IF(H35=0,"OK.",IF(H35=" ","OK.",IF(OR(H35=H5,H35=H15,H35=H25,H35='S2'!H35,H35='S3'!H35,H35='S4'!H35,H35='S5'!H35,H35='S6'!H35,H35='S7'!H35,H35='S8'!H35),"CISSS!","OK."))))</f>
        <v>OK.</v>
      </c>
      <c r="I85" s="77" t="str">
        <f>IF(I35=".","OK.",IF(I35=0,"OK.",IF(I35=" ","OK.",IF(OR(I35=I5,I35=I15,I35=I25,I35='S2'!I35,I35='S3'!I35,I35='S4'!I35,I35='S5'!I35,I35='S6'!I35,I35='S7'!I35,I35='S8'!I35),"CISSS!","OK."))))</f>
        <v>OK.</v>
      </c>
      <c r="J85" s="77" t="str">
        <f>IF(J35=".","OK.",IF(J35=0,"OK.",IF(J35=" ","OK.",IF(OR(J35=J5,J35=J15,J35=J25,J35='S2'!J35,J35='S3'!J35,J35='S4'!J35,J35='S5'!J35,J35='S6'!J35,J35='S7'!J35,J35='S8'!J35),"CISSS!","OK."))))</f>
        <v>OK.</v>
      </c>
      <c r="K85" s="77" t="str">
        <f>IF(K35=".","OK.",IF(K35=0,"OK.",IF(K35=" ","OK.",IF(OR(K35=K5,K35=K15,K35=K25,K35='S2'!K35,K35='S3'!K35,K35='S4'!K35,K35='S5'!K35,K35='S6'!K35,K35='S7'!K35,K35='S8'!K35),"CISSS!","OK."))))</f>
        <v>OK.</v>
      </c>
      <c r="L85" s="78" t="str">
        <f>IF(L35=".","OK.",IF(L35=0,"OK.",IF(L35=" ","OK.",IF(OR(L35=L5,L35=L15,L35=L25,L35='S2'!L35,L35='S3'!L35,L35='S4'!L35,L35='S5'!L35,L35='S6'!L35,L35='S7'!L35,L35='S8'!L35),"CISSS!","OK."))))</f>
        <v>OK.</v>
      </c>
      <c r="M85" s="67" t="str">
        <f>IF(M35=".","OK.",IF(M35=0,"OK.",IF(M35=" ","OK.",IF(OR(M35=M5,M35=M15,M35=M25,M35='S2'!M35,M35='S3'!M35,M35='S4'!M35,M35='S5'!M35,M35='S6'!M35,M35='S7'!M35,M35='S8'!M35),"CISSS!","OK."))))</f>
        <v>OK.</v>
      </c>
      <c r="N85" s="68" t="str">
        <f>IF(N35=".","OK.",IF(N35=0,"OK.",IF(N35=" ","OK.",IF(OR(N35=N5,N35=N15,N35=N25,N35='S2'!N35,N35='S3'!N35,N35='S4'!N35,N35='S5'!N35,N35='S6'!N35,N35='S7'!N35,N35='S8'!N35),"CISSS!","OK."))))</f>
        <v>OK.</v>
      </c>
      <c r="O85" s="68" t="str">
        <f>IF(O35=".","OK.",IF(O35=0,"OK.",IF(O35=" ","OK.",IF(OR(O35=O5,O35=O15,O35=O25,O35='S2'!O35,O35='S3'!O35,O35='S4'!O35,O35='S5'!O35,O35='S6'!O35,O35='S7'!O35,O35='S8'!O35),"CISSS!","OK."))))</f>
        <v>OK.</v>
      </c>
      <c r="P85" s="68" t="str">
        <f>IF(P35=".","OK.",IF(P35=0,"OK.",IF(P35=" ","OK.",IF(OR(P35=P5,P35=P15,P35=P25,P35='S2'!P35,P35='S3'!P35,P35='S4'!P35,P35='S5'!P35,P35='S6'!P35,P35='S7'!P35,P35='S8'!P35),"CISSS!","OK."))))</f>
        <v>OK.</v>
      </c>
      <c r="Q85" s="69" t="str">
        <f>IF(Q35=".","OK.",IF(Q35=0,"OK.",IF(Q35=" ","OK.",IF(OR(Q35=Q5,Q35=Q15,Q35=Q25,Q35='S2'!Q35,Q35='S3'!Q35,Q35='S4'!Q35,Q35='S5'!Q35,Q35='S6'!Q35,Q35='S7'!Q35,Q35='S8'!Q35),"CISSS!","OK."))))</f>
        <v>OK.</v>
      </c>
      <c r="R85" s="85" t="str">
        <f>IF(R35=".","OK.",IF(R35=0,"OK.",IF(R35=" ","OK.",IF(OR(R35=R5,R35=R15,R35=R25,R35='S2'!R35,R35='S3'!R35,R35='S4'!R35,R35='S5'!R35,R35='S6'!R35,R35='S7'!R35,R35='S8'!R35),"CISSS!","OK."))))</f>
        <v>OK.</v>
      </c>
      <c r="S85" s="86" t="str">
        <f>IF(S35=".","OK.",IF(S35=0,"OK.",IF(S35=" ","OK.",IF(OR(S35=S5,S35=S15,S35=S25,S35='S2'!S35,S35='S3'!S35,S35='S4'!S35,S35='S5'!S35,S35='S6'!S35,S35='S7'!S35,S35='S8'!S35),"CISSS!","OK."))))</f>
        <v>OK.</v>
      </c>
      <c r="T85" s="86" t="str">
        <f>IF(T35=".","OK.",IF(T35=0,"OK.",IF(T35=" ","OK.",IF(OR(T35=T5,T35=T15,T35=T25,T35='S2'!T35,T35='S3'!T35,T35='S4'!T35,T35='S5'!T35,T35='S6'!T35,T35='S7'!T35,T35='S8'!T35),"CISSS!","OK."))))</f>
        <v>OK.</v>
      </c>
      <c r="U85" s="86" t="str">
        <f>IF(U35=".","OK.",IF(U35=0,"OK.",IF(U35=" ","OK.",IF(OR(U35=U5,U35=U15,U35=U25,U35='S2'!U35,U35='S3'!U35,U35='S4'!U35,U35='S5'!U35,U35='S6'!U35,U35='S7'!U35,U35='S8'!U35),"CISSS!","OK."))))</f>
        <v>OK.</v>
      </c>
      <c r="V85" s="87" t="str">
        <f>IF(V35=".","OK.",IF(V35=0,"OK.",IF(V35=" ","OK.",IF(OR(V35=V5,V35=V15,V35=V25,V35='S2'!V35,V35='S3'!V35,V35='S4'!V35,V35='S5'!V35,V35='S6'!V35,V35='S7'!V35,V35='S8'!V35),"CISSS!","OK."))))</f>
        <v>OK.</v>
      </c>
      <c r="W85" s="267" t="str">
        <f>IF(W35=".","OK.",IF(W35=0,"OK.",IF(W35=" ","OK.",IF(OR(W35=W5,W35=W15,W35=W25,W35='S2'!W35,W35='S3'!W35,W35='S4'!W35,W35='S5'!W35,W35='S6'!W35,W35='S7'!W35,W35='S8'!W35),"CISSS!","OK."))))</f>
        <v>OK.</v>
      </c>
      <c r="X85" s="268" t="str">
        <f>IF(X35=".","OK.",IF(X35=0,"OK.",IF(X35=" ","OK.",IF(OR(X35=X5,X35=X15,X35=X25,X35='S2'!X35,X35='S3'!X35,X35='S4'!X35,X35='S5'!X35,X35='S6'!X35,X35='S7'!X35,X35='S8'!X35),"CISSS!","OK."))))</f>
        <v>OK.</v>
      </c>
      <c r="Y85" s="268" t="str">
        <f>IF(Y35=".","OK.",IF(Y35=0,"OK.",IF(Y35=" ","OK.",IF(OR(Y35=Y5,Y35=Y15,Y35=Y25,Y35='S2'!Y35,Y35='S3'!Y35,Y35='S4'!Y35,Y35='S5'!Y35,Y35='S6'!Y35,Y35='S7'!Y35,Y35='S8'!Y35),"CISSS!","OK."))))</f>
        <v>OK.</v>
      </c>
      <c r="Z85" s="268" t="str">
        <f>IF(Z35=".","OK.",IF(Z35=0,"OK.",IF(Z35=" ","OK.",IF(OR(Z35=Z5,Z35=Z15,Z35=Z25,Z35='S2'!Z35,Z35='S3'!Z35,Z35='S4'!Z35,Z35='S5'!Z35,Z35='S6'!Z35,Z35='S7'!Z35,Z35='S8'!Z35),"CISSS!","OK."))))</f>
        <v>OK.</v>
      </c>
      <c r="AA85" s="269" t="str">
        <f>IF(AA35=".","OK.",IF(AA35=0,"OK.",IF(AA35=" ","OK.",IF(OR(AA35=AA5,AA35=AA15,AA35=AA25,AA35='S2'!AA35,AA35='S3'!AA35,AA35='S4'!AA35,AA35='S5'!AA35,AA35='S6'!AA35,AA35='S7'!AA35,AA35='S8'!AA35),"CISSS!","OK."))))</f>
        <v>OK.</v>
      </c>
      <c r="AB85" s="299">
        <v>0.45833333333333331</v>
      </c>
    </row>
    <row r="86" spans="1:28" ht="11.1" customHeight="1" x14ac:dyDescent="0.2">
      <c r="A86" s="1087"/>
      <c r="B86" s="1087"/>
      <c r="C86" s="55" t="str">
        <f>IF(C36=".","OK.",IF(C36=0,"OK.",IF(C36=" ","OK.",IF(OR(C36=C6,C36=C16,C36=C26,C36='S2'!C36,C36='S3'!C36,C36='S4'!C36,C36='S5'!C36,C36='S6'!C36,C36='S7'!C36,C36='S8'!C36),"CISSS!","OK."))))</f>
        <v>OK.</v>
      </c>
      <c r="D86" s="56" t="str">
        <f>IF(D36=".","OK.",IF(D36=0,"OK.",IF(D36=" ","OK.",IF(OR(D36=D6,D36=D16,D36=D26,D36='S2'!D36,D36='S3'!D36,D36='S4'!D36,D36='S5'!D36,D36='S6'!D36,D36='S7'!D36,D36='S8'!D36),"CISSS!","OK."))))</f>
        <v>OK.</v>
      </c>
      <c r="E86" s="56" t="str">
        <f>IF(E36=".","OK.",IF(E36=0,"OK.",IF(E36=" ","OK.",IF(OR(E36=E6,E36=E16,E36=E26,E36='S2'!E36,E36='S3'!E36,E36='S4'!E36,E36='S5'!E36,E36='S6'!E36,E36='S7'!E36,E36='S8'!E36),"CISSS!","OK."))))</f>
        <v>OK.</v>
      </c>
      <c r="F86" s="56" t="str">
        <f>IF(F36=".","OK.",IF(F36=0,"OK.",IF(F36=" ","OK.",IF(OR(F36=F6,F36=F16,F36=F26,F36='S2'!F36,F36='S3'!F36,F36='S4'!F36,F36='S5'!F36,F36='S6'!F36,F36='S7'!F36,F36='S8'!F36),"CISSS!","OK."))))</f>
        <v>OK.</v>
      </c>
      <c r="G86" s="57" t="str">
        <f>IF(G36=".","OK.",IF(G36=0,"OK.",IF(G36=" ","OK.",IF(OR(G36=G6,G36=G16,G36=G26,G36='S2'!G36,G36='S3'!G36,G36='S4'!G36,G36='S5'!G36,G36='S6'!G36,G36='S7'!G36,G36='S8'!G36),"CISSS!","OK."))))</f>
        <v>OK.</v>
      </c>
      <c r="H86" s="76" t="str">
        <f>IF(H36=".","OK.",IF(H36=0,"OK.",IF(H36=" ","OK.",IF(OR(H36=H6,H36=H16,H36=H26,H36='S2'!H36,H36='S3'!H36,H36='S4'!H36,H36='S5'!H36,H36='S6'!H36,H36='S7'!H36,H36='S8'!H36),"CISSS!","OK."))))</f>
        <v>OK.</v>
      </c>
      <c r="I86" s="77" t="str">
        <f>IF(I36=".","OK.",IF(I36=0,"OK.",IF(I36=" ","OK.",IF(OR(I36=I6,I36=I16,I36=I26,I36='S2'!I36,I36='S3'!I36,I36='S4'!I36,I36='S5'!I36,I36='S6'!I36,I36='S7'!I36,I36='S8'!I36),"CISSS!","OK."))))</f>
        <v>OK.</v>
      </c>
      <c r="J86" s="77" t="str">
        <f>IF(J36=".","OK.",IF(J36=0,"OK.",IF(J36=" ","OK.",IF(OR(J36=J6,J36=J16,J36=J26,J36='S2'!J36,J36='S3'!J36,J36='S4'!J36,J36='S5'!J36,J36='S6'!J36,J36='S7'!J36,J36='S8'!J36),"CISSS!","OK."))))</f>
        <v>OK.</v>
      </c>
      <c r="K86" s="77" t="str">
        <f>IF(K36=".","OK.",IF(K36=0,"OK.",IF(K36=" ","OK.",IF(OR(K36=K6,K36=K16,K36=K26,K36='S2'!K36,K36='S3'!K36,K36='S4'!K36,K36='S5'!K36,K36='S6'!K36,K36='S7'!K36,K36='S8'!K36),"CISSS!","OK."))))</f>
        <v>OK.</v>
      </c>
      <c r="L86" s="78" t="str">
        <f>IF(L36=".","OK.",IF(L36=0,"OK.",IF(L36=" ","OK.",IF(OR(L36=L6,L36=L16,L36=L26,L36='S2'!L36,L36='S3'!L36,L36='S4'!L36,L36='S5'!L36,L36='S6'!L36,L36='S7'!L36,L36='S8'!L36),"CISSS!","OK."))))</f>
        <v>OK.</v>
      </c>
      <c r="M86" s="67" t="str">
        <f>IF(M36=".","OK.",IF(M36=0,"OK.",IF(M36=" ","OK.",IF(OR(M36=M6,M36=M16,M36=M26,M36='S2'!M36,M36='S3'!M36,M36='S4'!M36,M36='S5'!M36,M36='S6'!M36,M36='S7'!M36,M36='S8'!M36),"CISSS!","OK."))))</f>
        <v>OK.</v>
      </c>
      <c r="N86" s="68" t="str">
        <f>IF(N36=".","OK.",IF(N36=0,"OK.",IF(N36=" ","OK.",IF(OR(N36=N6,N36=N16,N36=N26,N36='S2'!N36,N36='S3'!N36,N36='S4'!N36,N36='S5'!N36,N36='S6'!N36,N36='S7'!N36,N36='S8'!N36),"CISSS!","OK."))))</f>
        <v>OK.</v>
      </c>
      <c r="O86" s="68" t="str">
        <f>IF(O36=".","OK.",IF(O36=0,"OK.",IF(O36=" ","OK.",IF(OR(O36=O6,O36=O16,O36=O26,O36='S2'!O36,O36='S3'!O36,O36='S4'!O36,O36='S5'!O36,O36='S6'!O36,O36='S7'!O36,O36='S8'!O36),"CISSS!","OK."))))</f>
        <v>OK.</v>
      </c>
      <c r="P86" s="68" t="str">
        <f>IF(P36=".","OK.",IF(P36=0,"OK.",IF(P36=" ","OK.",IF(OR(P36=P6,P36=P16,P36=P26,P36='S2'!P36,P36='S3'!P36,P36='S4'!P36,P36='S5'!P36,P36='S6'!P36,P36='S7'!P36,P36='S8'!P36),"CISSS!","OK."))))</f>
        <v>OK.</v>
      </c>
      <c r="Q86" s="69" t="str">
        <f>IF(Q36=".","OK.",IF(Q36=0,"OK.",IF(Q36=" ","OK.",IF(OR(Q36=Q6,Q36=Q16,Q36=Q26,Q36='S2'!Q36,Q36='S3'!Q36,Q36='S4'!Q36,Q36='S5'!Q36,Q36='S6'!Q36,Q36='S7'!Q36,Q36='S8'!Q36),"CISSS!","OK."))))</f>
        <v>OK.</v>
      </c>
      <c r="R86" s="85" t="str">
        <f>IF(R36=".","OK.",IF(R36=0,"OK.",IF(R36=" ","OK.",IF(OR(R36=R6,R36=R16,R36=R26,R36='S2'!R36,R36='S3'!R36,R36='S4'!R36,R36='S5'!R36,R36='S6'!R36,R36='S7'!R36,R36='S8'!R36),"CISSS!","OK."))))</f>
        <v>OK.</v>
      </c>
      <c r="S86" s="86" t="str">
        <f>IF(S36=".","OK.",IF(S36=0,"OK.",IF(S36=" ","OK.",IF(OR(S36=S6,S36=S16,S36=S26,S36='S2'!S36,S36='S3'!S36,S36='S4'!S36,S36='S5'!S36,S36='S6'!S36,S36='S7'!S36,S36='S8'!S36),"CISSS!","OK."))))</f>
        <v>OK.</v>
      </c>
      <c r="T86" s="86" t="str">
        <f>IF(T36=".","OK.",IF(T36=0,"OK.",IF(T36=" ","OK.",IF(OR(T36=T6,T36=T16,T36=T26,T36='S2'!T36,T36='S3'!T36,T36='S4'!T36,T36='S5'!T36,T36='S6'!T36,T36='S7'!T36,T36='S8'!T36),"CISSS!","OK."))))</f>
        <v>OK.</v>
      </c>
      <c r="U86" s="86" t="str">
        <f>IF(U36=".","OK.",IF(U36=0,"OK.",IF(U36=" ","OK.",IF(OR(U36=U6,U36=U16,U36=U26,U36='S2'!U36,U36='S3'!U36,U36='S4'!U36,U36='S5'!U36,U36='S6'!U36,U36='S7'!U36,U36='S8'!U36),"CISSS!","OK."))))</f>
        <v>OK.</v>
      </c>
      <c r="V86" s="87" t="str">
        <f>IF(V36=".","OK.",IF(V36=0,"OK.",IF(V36=" ","OK.",IF(OR(V36=V6,V36=V16,V36=V26,V36='S2'!V36,V36='S3'!V36,V36='S4'!V36,V36='S5'!V36,V36='S6'!V36,V36='S7'!V36,V36='S8'!V36),"CISSS!","OK."))))</f>
        <v>OK.</v>
      </c>
      <c r="W86" s="267" t="str">
        <f>IF(W36=".","OK.",IF(W36=0,"OK.",IF(W36=" ","OK.",IF(OR(W36=W6,W36=W16,W36=W26,W36='S2'!W36,W36='S3'!W36,W36='S4'!W36,W36='S5'!W36,W36='S6'!W36,W36='S7'!W36,W36='S8'!W36),"CISSS!","OK."))))</f>
        <v>OK.</v>
      </c>
      <c r="X86" s="268" t="str">
        <f>IF(X36=".","OK.",IF(X36=0,"OK.",IF(X36=" ","OK.",IF(OR(X36=X6,X36=X16,X36=X26,X36='S2'!X36,X36='S3'!X36,X36='S4'!X36,X36='S5'!X36,X36='S6'!X36,X36='S7'!X36,X36='S8'!X36),"CISSS!","OK."))))</f>
        <v>OK.</v>
      </c>
      <c r="Y86" s="268" t="str">
        <f>IF(Y36=".","OK.",IF(Y36=0,"OK.",IF(Y36=" ","OK.",IF(OR(Y36=Y6,Y36=Y16,Y36=Y26,Y36='S2'!Y36,Y36='S3'!Y36,Y36='S4'!Y36,Y36='S5'!Y36,Y36='S6'!Y36,Y36='S7'!Y36,Y36='S8'!Y36),"CISSS!","OK."))))</f>
        <v>OK.</v>
      </c>
      <c r="Z86" s="268" t="str">
        <f>IF(Z36=".","OK.",IF(Z36=0,"OK.",IF(Z36=" ","OK.",IF(OR(Z36=Z6,Z36=Z16,Z36=Z26,Z36='S2'!Z36,Z36='S3'!Z36,Z36='S4'!Z36,Z36='S5'!Z36,Z36='S6'!Z36,Z36='S7'!Z36,Z36='S8'!Z36),"CISSS!","OK."))))</f>
        <v>OK.</v>
      </c>
      <c r="AA86" s="269" t="str">
        <f>IF(AA36=".","OK.",IF(AA36=0,"OK.",IF(AA36=" ","OK.",IF(OR(AA36=AA6,AA36=AA16,AA36=AA26,AA36='S2'!AA36,AA36='S3'!AA36,AA36='S4'!AA36,AA36='S5'!AA36,AA36='S6'!AA36,AA36='S7'!AA36,AA36='S8'!AA36),"CISSS!","OK."))))</f>
        <v>OK.</v>
      </c>
      <c r="AB86" s="299">
        <v>0.5</v>
      </c>
    </row>
    <row r="87" spans="1:28" ht="11.1" customHeight="1" x14ac:dyDescent="0.2">
      <c r="A87" s="1087"/>
      <c r="B87" s="1087"/>
      <c r="C87" s="55" t="str">
        <f>IF(C37=".","OK.",IF(C37=0,"OK.",IF(C37=" ","OK.",IF(OR(C37=C7,C37=C17,C37=C27,C37='S2'!C37,C37='S3'!C37,C37='S4'!C37,C37='S5'!C37,C37='S6'!C37,C37='S7'!C37,C37='S8'!C37),"CISSS!","OK."))))</f>
        <v>OK.</v>
      </c>
      <c r="D87" s="56" t="str">
        <f>IF(D37=".","OK.",IF(D37=0,"OK.",IF(D37=" ","OK.",IF(OR(D37=D7,D37=D17,D37=D27,D37='S2'!D37,D37='S3'!D37,D37='S4'!D37,D37='S5'!D37,D37='S6'!D37,D37='S7'!D37,D37='S8'!D37),"CISSS!","OK."))))</f>
        <v>OK.</v>
      </c>
      <c r="E87" s="56" t="str">
        <f>IF(E37=".","OK.",IF(E37=0,"OK.",IF(E37=" ","OK.",IF(OR(E37=E7,E37=E17,E37=E27,E37='S2'!E37,E37='S3'!E37,E37='S4'!E37,E37='S5'!E37,E37='S6'!E37,E37='S7'!E37,E37='S8'!E37),"CISSS!","OK."))))</f>
        <v>OK.</v>
      </c>
      <c r="F87" s="56" t="str">
        <f>IF(F37=".","OK.",IF(F37=0,"OK.",IF(F37=" ","OK.",IF(OR(F37=F7,F37=F17,F37=F27,F37='S2'!F37,F37='S3'!F37,F37='S4'!F37,F37='S5'!F37,F37='S6'!F37,F37='S7'!F37,F37='S8'!F37),"CISSS!","OK."))))</f>
        <v>OK.</v>
      </c>
      <c r="G87" s="57" t="str">
        <f>IF(G37=".","OK.",IF(G37=0,"OK.",IF(G37=" ","OK.",IF(OR(G37=G7,G37=G17,G37=G27,G37='S2'!G37,G37='S3'!G37,G37='S4'!G37,G37='S5'!G37,G37='S6'!G37,G37='S7'!G37,G37='S8'!G37),"CISSS!","OK."))))</f>
        <v>OK.</v>
      </c>
      <c r="H87" s="76" t="str">
        <f>IF(H37=".","OK.",IF(H37=0,"OK.",IF(H37=" ","OK.",IF(OR(H37=H7,H37=H17,H37=H27,H37='S2'!H37,H37='S3'!H37,H37='S4'!H37,H37='S5'!H37,H37='S6'!H37,H37='S7'!H37,H37='S8'!H37),"CISSS!","OK."))))</f>
        <v>OK.</v>
      </c>
      <c r="I87" s="77" t="str">
        <f>IF(I37=".","OK.",IF(I37=0,"OK.",IF(I37=" ","OK.",IF(OR(I37=I7,I37=I17,I37=I27,I37='S2'!I37,I37='S3'!I37,I37='S4'!I37,I37='S5'!I37,I37='S6'!I37,I37='S7'!I37,I37='S8'!I37),"CISSS!","OK."))))</f>
        <v>OK.</v>
      </c>
      <c r="J87" s="77" t="str">
        <f>IF(J37=".","OK.",IF(J37=0,"OK.",IF(J37=" ","OK.",IF(OR(J37=J7,J37=J17,J37=J27,J37='S2'!J37,J37='S3'!J37,J37='S4'!J37,J37='S5'!J37,J37='S6'!J37,J37='S7'!J37,J37='S8'!J37),"CISSS!","OK."))))</f>
        <v>OK.</v>
      </c>
      <c r="K87" s="77" t="str">
        <f>IF(K37=".","OK.",IF(K37=0,"OK.",IF(K37=" ","OK.",IF(OR(K37=K7,K37=K17,K37=K27,K37='S2'!K37,K37='S3'!K37,K37='S4'!K37,K37='S5'!K37,K37='S6'!K37,K37='S7'!K37,K37='S8'!K37),"CISSS!","OK."))))</f>
        <v>OK.</v>
      </c>
      <c r="L87" s="78" t="str">
        <f>IF(L37=".","OK.",IF(L37=0,"OK.",IF(L37=" ","OK.",IF(OR(L37=L7,L37=L17,L37=L27,L37='S2'!L37,L37='S3'!L37,L37='S4'!L37,L37='S5'!L37,L37='S6'!L37,L37='S7'!L37,L37='S8'!L37),"CISSS!","OK."))))</f>
        <v>OK.</v>
      </c>
      <c r="M87" s="67" t="str">
        <f>IF(M37=".","OK.",IF(M37=0,"OK.",IF(M37=" ","OK.",IF(OR(M37=M7,M37=M17,M37=M27,M37='S2'!M37,M37='S3'!M37,M37='S4'!M37,M37='S5'!M37,M37='S6'!M37,M37='S7'!M37,M37='S8'!M37),"CISSS!","OK."))))</f>
        <v>OK.</v>
      </c>
      <c r="N87" s="68" t="str">
        <f>IF(N37=".","OK.",IF(N37=0,"OK.",IF(N37=" ","OK.",IF(OR(N37=N7,N37=N17,N37=N27,N37='S2'!N37,N37='S3'!N37,N37='S4'!N37,N37='S5'!N37,N37='S6'!N37,N37='S7'!N37,N37='S8'!N37),"CISSS!","OK."))))</f>
        <v>OK.</v>
      </c>
      <c r="O87" s="68" t="str">
        <f>IF(O37=".","OK.",IF(O37=0,"OK.",IF(O37=" ","OK.",IF(OR(O37=O7,O37=O17,O37=O27,O37='S2'!O37,O37='S3'!O37,O37='S4'!O37,O37='S5'!O37,O37='S6'!O37,O37='S7'!O37,O37='S8'!O37),"CISSS!","OK."))))</f>
        <v>OK.</v>
      </c>
      <c r="P87" s="68" t="str">
        <f>IF(P37=".","OK.",IF(P37=0,"OK.",IF(P37=" ","OK.",IF(OR(P37=P7,P37=P17,P37=P27,P37='S2'!P37,P37='S3'!P37,P37='S4'!P37,P37='S5'!P37,P37='S6'!P37,P37='S7'!P37,P37='S8'!P37),"CISSS!","OK."))))</f>
        <v>OK.</v>
      </c>
      <c r="Q87" s="69" t="str">
        <f>IF(Q37=".","OK.",IF(Q37=0,"OK.",IF(Q37=" ","OK.",IF(OR(Q37=Q7,Q37=Q17,Q37=Q27,Q37='S2'!Q37,Q37='S3'!Q37,Q37='S4'!Q37,Q37='S5'!Q37,Q37='S6'!Q37,Q37='S7'!Q37,Q37='S8'!Q37),"CISSS!","OK."))))</f>
        <v>OK.</v>
      </c>
      <c r="R87" s="85" t="str">
        <f>IF(R37=".","OK.",IF(R37=0,"OK.",IF(R37=" ","OK.",IF(OR(R37=R7,R37=R17,R37=R27,R37='S2'!R37,R37='S3'!R37,R37='S4'!R37,R37='S5'!R37,R37='S6'!R37,R37='S7'!R37,R37='S8'!R37),"CISSS!","OK."))))</f>
        <v>OK.</v>
      </c>
      <c r="S87" s="86" t="str">
        <f>IF(S37=".","OK.",IF(S37=0,"OK.",IF(S37=" ","OK.",IF(OR(S37=S7,S37=S17,S37=S27,S37='S2'!S37,S37='S3'!S37,S37='S4'!S37,S37='S5'!S37,S37='S6'!S37,S37='S7'!S37,S37='S8'!S37),"CISSS!","OK."))))</f>
        <v>OK.</v>
      </c>
      <c r="T87" s="86" t="str">
        <f>IF(T37=".","OK.",IF(T37=0,"OK.",IF(T37=" ","OK.",IF(OR(T37=T7,T37=T17,T37=T27,T37='S2'!T37,T37='S3'!T37,T37='S4'!T37,T37='S5'!T37,T37='S6'!T37,T37='S7'!T37,T37='S8'!T37),"CISSS!","OK."))))</f>
        <v>OK.</v>
      </c>
      <c r="U87" s="86" t="str">
        <f>IF(U37=".","OK.",IF(U37=0,"OK.",IF(U37=" ","OK.",IF(OR(U37=U7,U37=U17,U37=U27,U37='S2'!U37,U37='S3'!U37,U37='S4'!U37,U37='S5'!U37,U37='S6'!U37,U37='S7'!U37,U37='S8'!U37),"CISSS!","OK."))))</f>
        <v>OK.</v>
      </c>
      <c r="V87" s="87" t="str">
        <f>IF(V37=".","OK.",IF(V37=0,"OK.",IF(V37=" ","OK.",IF(OR(V37=V7,V37=V17,V37=V27,V37='S2'!V37,V37='S3'!V37,V37='S4'!V37,V37='S5'!V37,V37='S6'!V37,V37='S7'!V37,V37='S8'!V37),"CISSS!","OK."))))</f>
        <v>OK.</v>
      </c>
      <c r="W87" s="267" t="str">
        <f>IF(W37=".","OK.",IF(W37=0,"OK.",IF(W37=" ","OK.",IF(OR(W37=W7,W37=W17,W37=W27,W37='S2'!W37,W37='S3'!W37,W37='S4'!W37,W37='S5'!W37,W37='S6'!W37,W37='S7'!W37,W37='S8'!W37),"CISSS!","OK."))))</f>
        <v>OK.</v>
      </c>
      <c r="X87" s="268" t="str">
        <f>IF(X37=".","OK.",IF(X37=0,"OK.",IF(X37=" ","OK.",IF(OR(X37=X7,X37=X17,X37=X27,X37='S2'!X37,X37='S3'!X37,X37='S4'!X37,X37='S5'!X37,X37='S6'!X37,X37='S7'!X37,X37='S8'!X37),"CISSS!","OK."))))</f>
        <v>OK.</v>
      </c>
      <c r="Y87" s="268" t="str">
        <f>IF(Y37=".","OK.",IF(Y37=0,"OK.",IF(Y37=" ","OK.",IF(OR(Y37=Y7,Y37=Y17,Y37=Y27,Y37='S2'!Y37,Y37='S3'!Y37,Y37='S4'!Y37,Y37='S5'!Y37,Y37='S6'!Y37,Y37='S7'!Y37,Y37='S8'!Y37),"CISSS!","OK."))))</f>
        <v>OK.</v>
      </c>
      <c r="Z87" s="268" t="str">
        <f>IF(Z37=".","OK.",IF(Z37=0,"OK.",IF(Z37=" ","OK.",IF(OR(Z37=Z7,Z37=Z17,Z37=Z27,Z37='S2'!Z37,Z37='S3'!Z37,Z37='S4'!Z37,Z37='S5'!Z37,Z37='S6'!Z37,Z37='S7'!Z37,Z37='S8'!Z37),"CISSS!","OK."))))</f>
        <v>OK.</v>
      </c>
      <c r="AA87" s="269" t="str">
        <f>IF(AA37=".","OK.",IF(AA37=0,"OK.",IF(AA37=" ","OK.",IF(OR(AA37=AA7,AA37=AA17,AA37=AA27,AA37='S2'!AA37,AA37='S3'!AA37,AA37='S4'!AA37,AA37='S5'!AA37,AA37='S6'!AA37,AA37='S7'!AA37,AA37='S8'!AA37),"CISSS!","OK."))))</f>
        <v>OK.</v>
      </c>
      <c r="AB87" s="299">
        <v>0.54166666666666663</v>
      </c>
    </row>
    <row r="88" spans="1:28" ht="11.1" customHeight="1" x14ac:dyDescent="0.2">
      <c r="A88" s="1087"/>
      <c r="B88" s="1087"/>
      <c r="C88" s="55" t="str">
        <f>IF(C38=".","OK.",IF(C38=0,"OK.",IF(C38=" ","OK.",IF(OR(C38=C8,C38=C18,C38=C28,C38='S2'!C38,C38='S3'!C38,C38='S4'!C38,C38='S5'!C38,C38='S6'!C38,C38='S7'!C38,C38='S8'!C38),"CISSS!","OK."))))</f>
        <v>OK.</v>
      </c>
      <c r="D88" s="56" t="str">
        <f>IF(D38=".","OK.",IF(D38=0,"OK.",IF(D38=" ","OK.",IF(OR(D38=D8,D38=D18,D38=D28,D38='S2'!D38,D38='S3'!D38,D38='S4'!D38,D38='S5'!D38,D38='S6'!D38,D38='S7'!D38,D38='S8'!D38),"CISSS!","OK."))))</f>
        <v>OK.</v>
      </c>
      <c r="E88" s="56" t="str">
        <f>IF(E38=".","OK.",IF(E38=0,"OK.",IF(E38=" ","OK.",IF(OR(E38=E8,E38=E18,E38=E28,E38='S2'!E38,E38='S3'!E38,E38='S4'!E38,E38='S5'!E38,E38='S6'!E38,E38='S7'!E38,E38='S8'!E38),"CISSS!","OK."))))</f>
        <v>OK.</v>
      </c>
      <c r="F88" s="56" t="str">
        <f>IF(F38=".","OK.",IF(F38=0,"OK.",IF(F38=" ","OK.",IF(OR(F38=F8,F38=F18,F38=F28,F38='S2'!F38,F38='S3'!F38,F38='S4'!F38,F38='S5'!F38,F38='S6'!F38,F38='S7'!F38,F38='S8'!F38),"CISSS!","OK."))))</f>
        <v>OK.</v>
      </c>
      <c r="G88" s="57" t="str">
        <f>IF(G38=".","OK.",IF(G38=0,"OK.",IF(G38=" ","OK.",IF(OR(G38=G8,G38=G18,G38=G28,G38='S2'!G38,G38='S3'!G38,G38='S4'!G38,G38='S5'!G38,G38='S6'!G38,G38='S7'!G38,G38='S8'!G38),"CISSS!","OK."))))</f>
        <v>OK.</v>
      </c>
      <c r="H88" s="76" t="str">
        <f>IF(H38=".","OK.",IF(H38=0,"OK.",IF(H38=" ","OK.",IF(OR(H38=H8,H38=H18,H38=H28,H38='S2'!H38,H38='S3'!H38,H38='S4'!H38,H38='S5'!H38,H38='S6'!H38,H38='S7'!H38,H38='S8'!H38),"CISSS!","OK."))))</f>
        <v>OK.</v>
      </c>
      <c r="I88" s="77" t="str">
        <f>IF(I38=".","OK.",IF(I38=0,"OK.",IF(I38=" ","OK.",IF(OR(I38=I8,I38=I18,I38=I28,I38='S2'!I38,I38='S3'!I38,I38='S4'!I38,I38='S5'!I38,I38='S6'!I38,I38='S7'!I38,I38='S8'!I38),"CISSS!","OK."))))</f>
        <v>OK.</v>
      </c>
      <c r="J88" s="77" t="str">
        <f>IF(J38=".","OK.",IF(J38=0,"OK.",IF(J38=" ","OK.",IF(OR(J38=J8,J38=J18,J38=J28,J38='S2'!J38,J38='S3'!J38,J38='S4'!J38,J38='S5'!J38,J38='S6'!J38,J38='S7'!J38,J38='S8'!J38),"CISSS!","OK."))))</f>
        <v>OK.</v>
      </c>
      <c r="K88" s="77" t="str">
        <f>IF(K38=".","OK.",IF(K38=0,"OK.",IF(K38=" ","OK.",IF(OR(K38=K8,K38=K18,K38=K28,K38='S2'!K38,K38='S3'!K38,K38='S4'!K38,K38='S5'!K38,K38='S6'!K38,K38='S7'!K38,K38='S8'!K38),"CISSS!","OK."))))</f>
        <v>OK.</v>
      </c>
      <c r="L88" s="78" t="str">
        <f>IF(L38=".","OK.",IF(L38=0,"OK.",IF(L38=" ","OK.",IF(OR(L38=L8,L38=L18,L38=L28,L38='S2'!L38,L38='S3'!L38,L38='S4'!L38,L38='S5'!L38,L38='S6'!L38,L38='S7'!L38,L38='S8'!L38),"CISSS!","OK."))))</f>
        <v>OK.</v>
      </c>
      <c r="M88" s="67" t="str">
        <f>IF(M38=".","OK.",IF(M38=0,"OK.",IF(M38=" ","OK.",IF(OR(M38=M8,M38=M18,M38=M28,M38='S2'!M38,M38='S3'!M38,M38='S4'!M38,M38='S5'!M38,M38='S6'!M38,M38='S7'!M38,M38='S8'!M38),"CISSS!","OK."))))</f>
        <v>OK.</v>
      </c>
      <c r="N88" s="68" t="str">
        <f>IF(N38=".","OK.",IF(N38=0,"OK.",IF(N38=" ","OK.",IF(OR(N38=N8,N38=N18,N38=N28,N38='S2'!N38,N38='S3'!N38,N38='S4'!N38,N38='S5'!N38,N38='S6'!N38,N38='S7'!N38,N38='S8'!N38),"CISSS!","OK."))))</f>
        <v>OK.</v>
      </c>
      <c r="O88" s="68" t="str">
        <f>IF(O38=".","OK.",IF(O38=0,"OK.",IF(O38=" ","OK.",IF(OR(O38=O8,O38=O18,O38=O28,O38='S2'!O38,O38='S3'!O38,O38='S4'!O38,O38='S5'!O38,O38='S6'!O38,O38='S7'!O38,O38='S8'!O38),"CISSS!","OK."))))</f>
        <v>OK.</v>
      </c>
      <c r="P88" s="68" t="str">
        <f>IF(P38=".","OK.",IF(P38=0,"OK.",IF(P38=" ","OK.",IF(OR(P38=P8,P38=P18,P38=P28,P38='S2'!P38,P38='S3'!P38,P38='S4'!P38,P38='S5'!P38,P38='S6'!P38,P38='S7'!P38,P38='S8'!P38),"CISSS!","OK."))))</f>
        <v>OK.</v>
      </c>
      <c r="Q88" s="69" t="str">
        <f>IF(Q38=".","OK.",IF(Q38=0,"OK.",IF(Q38=" ","OK.",IF(OR(Q38=Q8,Q38=Q18,Q38=Q28,Q38='S2'!Q38,Q38='S3'!Q38,Q38='S4'!Q38,Q38='S5'!Q38,Q38='S6'!Q38,Q38='S7'!Q38,Q38='S8'!Q38),"CISSS!","OK."))))</f>
        <v>OK.</v>
      </c>
      <c r="R88" s="85" t="str">
        <f>IF(R38=".","OK.",IF(R38=0,"OK.",IF(R38=" ","OK.",IF(OR(R38=R8,R38=R18,R38=R28,R38='S2'!R38,R38='S3'!R38,R38='S4'!R38,R38='S5'!R38,R38='S6'!R38,R38='S7'!R38,R38='S8'!R38),"CISSS!","OK."))))</f>
        <v>OK.</v>
      </c>
      <c r="S88" s="86" t="str">
        <f>IF(S38=".","OK.",IF(S38=0,"OK.",IF(S38=" ","OK.",IF(OR(S38=S8,S38=S18,S38=S28,S38='S2'!S38,S38='S3'!S38,S38='S4'!S38,S38='S5'!S38,S38='S6'!S38,S38='S7'!S38,S38='S8'!S38),"CISSS!","OK."))))</f>
        <v>OK.</v>
      </c>
      <c r="T88" s="86" t="str">
        <f>IF(T38=".","OK.",IF(T38=0,"OK.",IF(T38=" ","OK.",IF(OR(T38=T8,T38=T18,T38=T28,T38='S2'!T38,T38='S3'!T38,T38='S4'!T38,T38='S5'!T38,T38='S6'!T38,T38='S7'!T38,T38='S8'!T38),"CISSS!","OK."))))</f>
        <v>OK.</v>
      </c>
      <c r="U88" s="86" t="str">
        <f>IF(U38=".","OK.",IF(U38=0,"OK.",IF(U38=" ","OK.",IF(OR(U38=U8,U38=U18,U38=U28,U38='S2'!U38,U38='S3'!U38,U38='S4'!U38,U38='S5'!U38,U38='S6'!U38,U38='S7'!U38,U38='S8'!U38),"CISSS!","OK."))))</f>
        <v>OK.</v>
      </c>
      <c r="V88" s="87" t="str">
        <f>IF(V38=".","OK.",IF(V38=0,"OK.",IF(V38=" ","OK.",IF(OR(V38=V8,V38=V18,V38=V28,V38='S2'!V38,V38='S3'!V38,V38='S4'!V38,V38='S5'!V38,V38='S6'!V38,V38='S7'!V38,V38='S8'!V38),"CISSS!","OK."))))</f>
        <v>OK.</v>
      </c>
      <c r="W88" s="267" t="str">
        <f>IF(W38=".","OK.",IF(W38=0,"OK.",IF(W38=" ","OK.",IF(OR(W38=W8,W38=W18,W38=W28,W38='S2'!W38,W38='S3'!W38,W38='S4'!W38,W38='S5'!W38,W38='S6'!W38,W38='S7'!W38,W38='S8'!W38),"CISSS!","OK."))))</f>
        <v>OK.</v>
      </c>
      <c r="X88" s="268" t="str">
        <f>IF(X38=".","OK.",IF(X38=0,"OK.",IF(X38=" ","OK.",IF(OR(X38=X8,X38=X18,X38=X28,X38='S2'!X38,X38='S3'!X38,X38='S4'!X38,X38='S5'!X38,X38='S6'!X38,X38='S7'!X38,X38='S8'!X38),"CISSS!","OK."))))</f>
        <v>OK.</v>
      </c>
      <c r="Y88" s="268" t="str">
        <f>IF(Y38=".","OK.",IF(Y38=0,"OK.",IF(Y38=" ","OK.",IF(OR(Y38=Y8,Y38=Y18,Y38=Y28,Y38='S2'!Y38,Y38='S3'!Y38,Y38='S4'!Y38,Y38='S5'!Y38,Y38='S6'!Y38,Y38='S7'!Y38,Y38='S8'!Y38),"CISSS!","OK."))))</f>
        <v>OK.</v>
      </c>
      <c r="Z88" s="268" t="str">
        <f>IF(Z38=".","OK.",IF(Z38=0,"OK.",IF(Z38=" ","OK.",IF(OR(Z38=Z8,Z38=Z18,Z38=Z28,Z38='S2'!Z38,Z38='S3'!Z38,Z38='S4'!Z38,Z38='S5'!Z38,Z38='S6'!Z38,Z38='S7'!Z38,Z38='S8'!Z38),"CISSS!","OK."))))</f>
        <v>OK.</v>
      </c>
      <c r="AA88" s="269" t="str">
        <f>IF(AA38=".","OK.",IF(AA38=0,"OK.",IF(AA38=" ","OK.",IF(OR(AA38=AA8,AA38=AA18,AA38=AA28,AA38='S2'!AA38,AA38='S3'!AA38,AA38='S4'!AA38,AA38='S5'!AA38,AA38='S6'!AA38,AA38='S7'!AA38,AA38='S8'!AA38),"CISSS!","OK."))))</f>
        <v>OK.</v>
      </c>
      <c r="AB88" s="299">
        <v>0.58333333333333337</v>
      </c>
    </row>
    <row r="89" spans="1:28" ht="11.1" customHeight="1" x14ac:dyDescent="0.2">
      <c r="A89" s="1087"/>
      <c r="B89" s="1087"/>
      <c r="C89" s="55" t="str">
        <f>IF(C39=".","OK.",IF(C39=0,"OK.",IF(C39=" ","OK.",IF(OR(C39=C9,C39=C19,C39=C29,C39='S2'!C39,C39='S3'!C39,C39='S4'!C39,C39='S5'!C39,C39='S6'!C39,C39='S7'!C39,C39='S8'!C39),"CISSS!","OK."))))</f>
        <v>OK.</v>
      </c>
      <c r="D89" s="56" t="str">
        <f>IF(D39=".","OK.",IF(D39=0,"OK.",IF(D39=" ","OK.",IF(OR(D39=D9,D39=D19,D39=D29,D39='S2'!D39,D39='S3'!D39,D39='S4'!D39,D39='S5'!D39,D39='S6'!D39,D39='S7'!D39,D39='S8'!D39),"CISSS!","OK."))))</f>
        <v>OK.</v>
      </c>
      <c r="E89" s="56" t="str">
        <f>IF(E39=".","OK.",IF(E39=0,"OK.",IF(E39=" ","OK.",IF(OR(E39=E9,E39=E19,E39=E29,E39='S2'!E39,E39='S3'!E39,E39='S4'!E39,E39='S5'!E39,E39='S6'!E39,E39='S7'!E39,E39='S8'!E39),"CISSS!","OK."))))</f>
        <v>OK.</v>
      </c>
      <c r="F89" s="56" t="str">
        <f>IF(F39=".","OK.",IF(F39=0,"OK.",IF(F39=" ","OK.",IF(OR(F39=F9,F39=F19,F39=F29,F39='S2'!F39,F39='S3'!F39,F39='S4'!F39,F39='S5'!F39,F39='S6'!F39,F39='S7'!F39,F39='S8'!F39),"CISSS!","OK."))))</f>
        <v>OK.</v>
      </c>
      <c r="G89" s="57" t="str">
        <f>IF(G39=".","OK.",IF(G39=0,"OK.",IF(G39=" ","OK.",IF(OR(G39=G9,G39=G19,G39=G29,G39='S2'!G39,G39='S3'!G39,G39='S4'!G39,G39='S5'!G39,G39='S6'!G39,G39='S7'!G39,G39='S8'!G39),"CISSS!","OK."))))</f>
        <v>OK.</v>
      </c>
      <c r="H89" s="76" t="str">
        <f>IF(H39=".","OK.",IF(H39=0,"OK.",IF(H39=" ","OK.",IF(OR(H39=H9,H39=H19,H39=H29,H39='S2'!H39,H39='S3'!H39,H39='S4'!H39,H39='S5'!H39,H39='S6'!H39,H39='S7'!H39,H39='S8'!H39),"CISSS!","OK."))))</f>
        <v>OK.</v>
      </c>
      <c r="I89" s="77" t="str">
        <f>IF(I39=".","OK.",IF(I39=0,"OK.",IF(I39=" ","OK.",IF(OR(I39=I9,I39=I19,I39=I29,I39='S2'!I39,I39='S3'!I39,I39='S4'!I39,I39='S5'!I39,I39='S6'!I39,I39='S7'!I39,I39='S8'!I39),"CISSS!","OK."))))</f>
        <v>OK.</v>
      </c>
      <c r="J89" s="77" t="str">
        <f>IF(J39=".","OK.",IF(J39=0,"OK.",IF(J39=" ","OK.",IF(OR(J39=J9,J39=J19,J39=J29,J39='S2'!J39,J39='S3'!J39,J39='S4'!J39,J39='S5'!J39,J39='S6'!J39,J39='S7'!J39,J39='S8'!J39),"CISSS!","OK."))))</f>
        <v>OK.</v>
      </c>
      <c r="K89" s="77" t="str">
        <f>IF(K39=".","OK.",IF(K39=0,"OK.",IF(K39=" ","OK.",IF(OR(K39=K9,K39=K19,K39=K29,K39='S2'!K39,K39='S3'!K39,K39='S4'!K39,K39='S5'!K39,K39='S6'!K39,K39='S7'!K39,K39='S8'!K39),"CISSS!","OK."))))</f>
        <v>OK.</v>
      </c>
      <c r="L89" s="78" t="str">
        <f>IF(L39=".","OK.",IF(L39=0,"OK.",IF(L39=" ","OK.",IF(OR(L39=L9,L39=L19,L39=L29,L39='S2'!L39,L39='S3'!L39,L39='S4'!L39,L39='S5'!L39,L39='S6'!L39,L39='S7'!L39,L39='S8'!L39),"CISSS!","OK."))))</f>
        <v>OK.</v>
      </c>
      <c r="M89" s="67" t="str">
        <f>IF(M39=".","OK.",IF(M39=0,"OK.",IF(M39=" ","OK.",IF(OR(M39=M9,M39=M19,M39=M29,M39='S2'!M39,M39='S3'!M39,M39='S4'!M39,M39='S5'!M39,M39='S6'!M39,M39='S7'!M39,M39='S8'!M39),"CISSS!","OK."))))</f>
        <v>OK.</v>
      </c>
      <c r="N89" s="68" t="str">
        <f>IF(N39=".","OK.",IF(N39=0,"OK.",IF(N39=" ","OK.",IF(OR(N39=N9,N39=N19,N39=N29,N39='S2'!N39,N39='S3'!N39,N39='S4'!N39,N39='S5'!N39,N39='S6'!N39,N39='S7'!N39,N39='S8'!N39),"CISSS!","OK."))))</f>
        <v>OK.</v>
      </c>
      <c r="O89" s="68" t="str">
        <f>IF(O39=".","OK.",IF(O39=0,"OK.",IF(O39=" ","OK.",IF(OR(O39=O9,O39=O19,O39=O29,O39='S2'!O39,O39='S3'!O39,O39='S4'!O39,O39='S5'!O39,O39='S6'!O39,O39='S7'!O39,O39='S8'!O39),"CISSS!","OK."))))</f>
        <v>OK.</v>
      </c>
      <c r="P89" s="68" t="str">
        <f>IF(P39=".","OK.",IF(P39=0,"OK.",IF(P39=" ","OK.",IF(OR(P39=P9,P39=P19,P39=P29,P39='S2'!P39,P39='S3'!P39,P39='S4'!P39,P39='S5'!P39,P39='S6'!P39,P39='S7'!P39,P39='S8'!P39),"CISSS!","OK."))))</f>
        <v>OK.</v>
      </c>
      <c r="Q89" s="69" t="str">
        <f>IF(Q39=".","OK.",IF(Q39=0,"OK.",IF(Q39=" ","OK.",IF(OR(Q39=Q9,Q39=Q19,Q39=Q29,Q39='S2'!Q39,Q39='S3'!Q39,Q39='S4'!Q39,Q39='S5'!Q39,Q39='S6'!Q39,Q39='S7'!Q39,Q39='S8'!Q39),"CISSS!","OK."))))</f>
        <v>OK.</v>
      </c>
      <c r="R89" s="85" t="str">
        <f>IF(R39=".","OK.",IF(R39=0,"OK.",IF(R39=" ","OK.",IF(OR(R39=R9,R39=R19,R39=R29,R39='S2'!R39,R39='S3'!R39,R39='S4'!R39,R39='S5'!R39,R39='S6'!R39,R39='S7'!R39,R39='S8'!R39),"CISSS!","OK."))))</f>
        <v>OK.</v>
      </c>
      <c r="S89" s="86" t="str">
        <f>IF(S39=".","OK.",IF(S39=0,"OK.",IF(S39=" ","OK.",IF(OR(S39=S9,S39=S19,S39=S29,S39='S2'!S39,S39='S3'!S39,S39='S4'!S39,S39='S5'!S39,S39='S6'!S39,S39='S7'!S39,S39='S8'!S39),"CISSS!","OK."))))</f>
        <v>OK.</v>
      </c>
      <c r="T89" s="86" t="str">
        <f>IF(T39=".","OK.",IF(T39=0,"OK.",IF(T39=" ","OK.",IF(OR(T39=T9,T39=T19,T39=T29,T39='S2'!T39,T39='S3'!T39,T39='S4'!T39,T39='S5'!T39,T39='S6'!T39,T39='S7'!T39,T39='S8'!T39),"CISSS!","OK."))))</f>
        <v>OK.</v>
      </c>
      <c r="U89" s="86" t="str">
        <f>IF(U39=".","OK.",IF(U39=0,"OK.",IF(U39=" ","OK.",IF(OR(U39=U9,U39=U19,U39=U29,U39='S2'!U39,U39='S3'!U39,U39='S4'!U39,U39='S5'!U39,U39='S6'!U39,U39='S7'!U39,U39='S8'!U39),"CISSS!","OK."))))</f>
        <v>OK.</v>
      </c>
      <c r="V89" s="87" t="str">
        <f>IF(V39=".","OK.",IF(V39=0,"OK.",IF(V39=" ","OK.",IF(OR(V39=V9,V39=V19,V39=V29,V39='S2'!V39,V39='S3'!V39,V39='S4'!V39,V39='S5'!V39,V39='S6'!V39,V39='S7'!V39,V39='S8'!V39),"CISSS!","OK."))))</f>
        <v>OK.</v>
      </c>
      <c r="W89" s="267" t="str">
        <f>IF(W39=".","OK.",IF(W39=0,"OK.",IF(W39=" ","OK.",IF(OR(W39=W9,W39=W19,W39=W29,W39='S2'!W39,W39='S3'!W39,W39='S4'!W39,W39='S5'!W39,W39='S6'!W39,W39='S7'!W39,W39='S8'!W39),"CISSS!","OK."))))</f>
        <v>OK.</v>
      </c>
      <c r="X89" s="268" t="str">
        <f>IF(X39=".","OK.",IF(X39=0,"OK.",IF(X39=" ","OK.",IF(OR(X39=X9,X39=X19,X39=X29,X39='S2'!X39,X39='S3'!X39,X39='S4'!X39,X39='S5'!X39,X39='S6'!X39,X39='S7'!X39,X39='S8'!X39),"CISSS!","OK."))))</f>
        <v>OK.</v>
      </c>
      <c r="Y89" s="268" t="str">
        <f>IF(Y39=".","OK.",IF(Y39=0,"OK.",IF(Y39=" ","OK.",IF(OR(Y39=Y9,Y39=Y19,Y39=Y29,Y39='S2'!Y39,Y39='S3'!Y39,Y39='S4'!Y39,Y39='S5'!Y39,Y39='S6'!Y39,Y39='S7'!Y39,Y39='S8'!Y39),"CISSS!","OK."))))</f>
        <v>OK.</v>
      </c>
      <c r="Z89" s="268" t="str">
        <f>IF(Z39=".","OK.",IF(Z39=0,"OK.",IF(Z39=" ","OK.",IF(OR(Z39=Z9,Z39=Z19,Z39=Z29,Z39='S2'!Z39,Z39='S3'!Z39,Z39='S4'!Z39,Z39='S5'!Z39,Z39='S6'!Z39,Z39='S7'!Z39,Z39='S8'!Z39),"CISSS!","OK."))))</f>
        <v>OK.</v>
      </c>
      <c r="AA89" s="269" t="str">
        <f>IF(AA39=".","OK.",IF(AA39=0,"OK.",IF(AA39=" ","OK.",IF(OR(AA39=AA9,AA39=AA19,AA39=AA29,AA39='S2'!AA39,AA39='S3'!AA39,AA39='S4'!AA39,AA39='S5'!AA39,AA39='S6'!AA39,AA39='S7'!AA39,AA39='S8'!AA39),"CISSS!","OK."))))</f>
        <v>OK.</v>
      </c>
      <c r="AB89" s="299">
        <v>0.625</v>
      </c>
    </row>
    <row r="90" spans="1:28" ht="11.1" customHeight="1" x14ac:dyDescent="0.2">
      <c r="A90" s="1087"/>
      <c r="B90" s="1087"/>
      <c r="C90" s="55" t="str">
        <f>IF(C40=".","OK.",IF(C40=0,"OK.",IF(C40=" ","OK.",IF(OR(C40=C10,C40=C20,C40=C30,C40='S2'!C40,C40='S3'!C40,C40='S4'!C40,C40='S5'!C40,C40='S6'!C40,C40='S7'!C40,C40='S8'!C40),"CISSS!","OK."))))</f>
        <v>OK.</v>
      </c>
      <c r="D90" s="56" t="str">
        <f>IF(D40=".","OK.",IF(D40=0,"OK.",IF(D40=" ","OK.",IF(OR(D40=D10,D40=D20,D40=D30,D40='S2'!D40,D40='S3'!D40,D40='S4'!D40,D40='S5'!D40,D40='S6'!D40,D40='S7'!D40,D40='S8'!D40),"CISSS!","OK."))))</f>
        <v>OK.</v>
      </c>
      <c r="E90" s="56" t="str">
        <f>IF(E40=".","OK.",IF(E40=0,"OK.",IF(E40=" ","OK.",IF(OR(E40=E10,E40=E20,E40=E30,E40='S2'!E40,E40='S3'!E40,E40='S4'!E40,E40='S5'!E40,E40='S6'!E40,E40='S7'!E40,E40='S8'!E40),"CISSS!","OK."))))</f>
        <v>OK.</v>
      </c>
      <c r="F90" s="56" t="str">
        <f>IF(F40=".","OK.",IF(F40=0,"OK.",IF(F40=" ","OK.",IF(OR(F40=F10,F40=F20,F40=F30,F40='S2'!F40,F40='S3'!F40,F40='S4'!F40,F40='S5'!F40,F40='S6'!F40,F40='S7'!F40,F40='S8'!F40),"CISSS!","OK."))))</f>
        <v>OK.</v>
      </c>
      <c r="G90" s="57" t="str">
        <f>IF(G40=".","OK.",IF(G40=0,"OK.",IF(G40=" ","OK.",IF(OR(G40=G10,G40=G20,G40=G30,G40='S2'!G40,G40='S3'!G40,G40='S4'!G40,G40='S5'!G40,G40='S6'!G40,G40='S7'!G40,G40='S8'!G40),"CISSS!","OK."))))</f>
        <v>OK.</v>
      </c>
      <c r="H90" s="76" t="str">
        <f>IF(H40=".","OK.",IF(H40=0,"OK.",IF(H40=" ","OK.",IF(OR(H40=H10,H40=H20,H40=H30,H40='S2'!H40,H40='S3'!H40,H40='S4'!H40,H40='S5'!H40,H40='S6'!H40,H40='S7'!H40,H40='S8'!H40),"CISSS!","OK."))))</f>
        <v>OK.</v>
      </c>
      <c r="I90" s="77" t="str">
        <f>IF(I40=".","OK.",IF(I40=0,"OK.",IF(I40=" ","OK.",IF(OR(I40=I10,I40=I20,I40=I30,I40='S2'!I40,I40='S3'!I40,I40='S4'!I40,I40='S5'!I40,I40='S6'!I40,I40='S7'!I40,I40='S8'!I40),"CISSS!","OK."))))</f>
        <v>OK.</v>
      </c>
      <c r="J90" s="77" t="str">
        <f>IF(J40=".","OK.",IF(J40=0,"OK.",IF(J40=" ","OK.",IF(OR(J40=J10,J40=J20,J40=J30,J40='S2'!J40,J40='S3'!J40,J40='S4'!J40,J40='S5'!J40,J40='S6'!J40,J40='S7'!J40,J40='S8'!J40),"CISSS!","OK."))))</f>
        <v>OK.</v>
      </c>
      <c r="K90" s="77" t="str">
        <f>IF(K40=".","OK.",IF(K40=0,"OK.",IF(K40=" ","OK.",IF(OR(K40=K10,K40=K20,K40=K30,K40='S2'!K40,K40='S3'!K40,K40='S4'!K40,K40='S5'!K40,K40='S6'!K40,K40='S7'!K40,K40='S8'!K40),"CISSS!","OK."))))</f>
        <v>OK.</v>
      </c>
      <c r="L90" s="78" t="str">
        <f>IF(L40=".","OK.",IF(L40=0,"OK.",IF(L40=" ","OK.",IF(OR(L40=L10,L40=L20,L40=L30,L40='S2'!L40,L40='S3'!L40,L40='S4'!L40,L40='S5'!L40,L40='S6'!L40,L40='S7'!L40,L40='S8'!L40),"CISSS!","OK."))))</f>
        <v>OK.</v>
      </c>
      <c r="M90" s="67" t="str">
        <f>IF(M40=".","OK.",IF(M40=0,"OK.",IF(M40=" ","OK.",IF(OR(M40=M10,M40=M20,M40=M30,M40='S2'!M40,M40='S3'!M40,M40='S4'!M40,M40='S5'!M40,M40='S6'!M40,M40='S7'!M40,M40='S8'!M40),"CISSS!","OK."))))</f>
        <v>OK.</v>
      </c>
      <c r="N90" s="68" t="str">
        <f>IF(N40=".","OK.",IF(N40=0,"OK.",IF(N40=" ","OK.",IF(OR(N40=N10,N40=N20,N40=N30,N40='S2'!N40,N40='S3'!N40,N40='S4'!N40,N40='S5'!N40,N40='S6'!N40,N40='S7'!N40,N40='S8'!N40),"CISSS!","OK."))))</f>
        <v>OK.</v>
      </c>
      <c r="O90" s="68" t="str">
        <f>IF(O40=".","OK.",IF(O40=0,"OK.",IF(O40=" ","OK.",IF(OR(O40=O10,O40=O20,O40=O30,O40='S2'!O40,O40='S3'!O40,O40='S4'!O40,O40='S5'!O40,O40='S6'!O40,O40='S7'!O40,O40='S8'!O40),"CISSS!","OK."))))</f>
        <v>OK.</v>
      </c>
      <c r="P90" s="68" t="str">
        <f>IF(P40=".","OK.",IF(P40=0,"OK.",IF(P40=" ","OK.",IF(OR(P40=P10,P40=P20,P40=P30,P40='S2'!P40,P40='S3'!P40,P40='S4'!P40,P40='S5'!P40,P40='S6'!P40,P40='S7'!P40,P40='S8'!P40),"CISSS!","OK."))))</f>
        <v>OK.</v>
      </c>
      <c r="Q90" s="69" t="str">
        <f>IF(Q40=".","OK.",IF(Q40=0,"OK.",IF(Q40=" ","OK.",IF(OR(Q40=Q10,Q40=Q20,Q40=Q30,Q40='S2'!Q40,Q40='S3'!Q40,Q40='S4'!Q40,Q40='S5'!Q40,Q40='S6'!Q40,Q40='S7'!Q40,Q40='S8'!Q40),"CISSS!","OK."))))</f>
        <v>OK.</v>
      </c>
      <c r="R90" s="85" t="str">
        <f>IF(R40=".","OK.",IF(R40=0,"OK.",IF(R40=" ","OK.",IF(OR(R40=R10,R40=R20,R40=R30,R40='S2'!R40,R40='S3'!R40,R40='S4'!R40,R40='S5'!R40,R40='S6'!R40,R40='S7'!R40,R40='S8'!R40),"CISSS!","OK."))))</f>
        <v>OK.</v>
      </c>
      <c r="S90" s="86" t="str">
        <f>IF(S40=".","OK.",IF(S40=0,"OK.",IF(S40=" ","OK.",IF(OR(S40=S10,S40=S20,S40=S30,S40='S2'!S40,S40='S3'!S40,S40='S4'!S40,S40='S5'!S40,S40='S6'!S40,S40='S7'!S40,S40='S8'!S40),"CISSS!","OK."))))</f>
        <v>OK.</v>
      </c>
      <c r="T90" s="86" t="str">
        <f>IF(T40=".","OK.",IF(T40=0,"OK.",IF(T40=" ","OK.",IF(OR(T40=T10,T40=T20,T40=T30,T40='S2'!T40,T40='S3'!T40,T40='S4'!T40,T40='S5'!T40,T40='S6'!T40,T40='S7'!T40,T40='S8'!T40),"CISSS!","OK."))))</f>
        <v>OK.</v>
      </c>
      <c r="U90" s="86" t="str">
        <f>IF(U40=".","OK.",IF(U40=0,"OK.",IF(U40=" ","OK.",IF(OR(U40=U10,U40=U20,U40=U30,U40='S2'!U40,U40='S3'!U40,U40='S4'!U40,U40='S5'!U40,U40='S6'!U40,U40='S7'!U40,U40='S8'!U40),"CISSS!","OK."))))</f>
        <v>OK.</v>
      </c>
      <c r="V90" s="87" t="str">
        <f>IF(V40=".","OK.",IF(V40=0,"OK.",IF(V40=" ","OK.",IF(OR(V40=V10,V40=V20,V40=V30,V40='S2'!V40,V40='S3'!V40,V40='S4'!V40,V40='S5'!V40,V40='S6'!V40,V40='S7'!V40,V40='S8'!V40),"CISSS!","OK."))))</f>
        <v>OK.</v>
      </c>
      <c r="W90" s="267" t="str">
        <f>IF(W40=".","OK.",IF(W40=0,"OK.",IF(W40=" ","OK.",IF(OR(W40=W10,W40=W20,W40=W30,W40='S2'!W40,W40='S3'!W40,W40='S4'!W40,W40='S5'!W40,W40='S6'!W40,W40='S7'!W40,W40='S8'!W40),"CISSS!","OK."))))</f>
        <v>OK.</v>
      </c>
      <c r="X90" s="268" t="str">
        <f>IF(X40=".","OK.",IF(X40=0,"OK.",IF(X40=" ","OK.",IF(OR(X40=X10,X40=X20,X40=X30,X40='S2'!X40,X40='S3'!X40,X40='S4'!X40,X40='S5'!X40,X40='S6'!X40,X40='S7'!X40,X40='S8'!X40),"CISSS!","OK."))))</f>
        <v>OK.</v>
      </c>
      <c r="Y90" s="268" t="str">
        <f>IF(Y40=".","OK.",IF(Y40=0,"OK.",IF(Y40=" ","OK.",IF(OR(Y40=Y10,Y40=Y20,Y40=Y30,Y40='S2'!Y40,Y40='S3'!Y40,Y40='S4'!Y40,Y40='S5'!Y40,Y40='S6'!Y40,Y40='S7'!Y40,Y40='S8'!Y40),"CISSS!","OK."))))</f>
        <v>OK.</v>
      </c>
      <c r="Z90" s="268" t="str">
        <f>IF(Z40=".","OK.",IF(Z40=0,"OK.",IF(Z40=" ","OK.",IF(OR(Z40=Z10,Z40=Z20,Z40=Z30,Z40='S2'!Z40,Z40='S3'!Z40,Z40='S4'!Z40,Z40='S5'!Z40,Z40='S6'!Z40,Z40='S7'!Z40,Z40='S8'!Z40),"CISSS!","OK."))))</f>
        <v>OK.</v>
      </c>
      <c r="AA90" s="269" t="str">
        <f>IF(AA40=".","OK.",IF(AA40=0,"OK.",IF(AA40=" ","OK.",IF(OR(AA40=AA10,AA40=AA20,AA40=AA30,AA40='S2'!AA40,AA40='S3'!AA40,AA40='S4'!AA40,AA40='S5'!AA40,AA40='S6'!AA40,AA40='S7'!AA40,AA40='S8'!AA40),"CISSS!","OK."))))</f>
        <v>OK.</v>
      </c>
      <c r="AB90" s="299">
        <v>0.66666666666666663</v>
      </c>
    </row>
    <row r="91" spans="1:28" ht="11.1" customHeight="1" x14ac:dyDescent="0.2">
      <c r="A91" s="1087"/>
      <c r="B91" s="1087"/>
      <c r="C91" s="55" t="str">
        <f>IF(C41=".","OK.",IF(C41=0,"OK.",IF(C41=" ","OK.",IF(OR(C41=C11,C41=C21,C41=C31,C41='S2'!C41,C41='S3'!C41,C41='S4'!C41,C41='S5'!C41,C41='S6'!C41,C41='S7'!C41,C41='S8'!C41),"CISSS!","OK."))))</f>
        <v>OK.</v>
      </c>
      <c r="D91" s="56" t="str">
        <f>IF(D41=".","OK.",IF(D41=0,"OK.",IF(D41=" ","OK.",IF(OR(D41=D11,D41=D21,D41=D31,D41='S2'!D41,D41='S3'!D41,D41='S4'!D41,D41='S5'!D41,D41='S6'!D41,D41='S7'!D41,D41='S8'!D41),"CISSS!","OK."))))</f>
        <v>OK.</v>
      </c>
      <c r="E91" s="56" t="str">
        <f>IF(E41=".","OK.",IF(E41=0,"OK.",IF(E41=" ","OK.",IF(OR(E41=E11,E41=E21,E41=E31,E41='S2'!E41,E41='S3'!E41,E41='S4'!E41,E41='S5'!E41,E41='S6'!E41,E41='S7'!E41,E41='S8'!E41),"CISSS!","OK."))))</f>
        <v>OK.</v>
      </c>
      <c r="F91" s="56" t="str">
        <f>IF(F41=".","OK.",IF(F41=0,"OK.",IF(F41=" ","OK.",IF(OR(F41=F11,F41=F21,F41=F31,F41='S2'!F41,F41='S3'!F41,F41='S4'!F41,F41='S5'!F41,F41='S6'!F41,F41='S7'!F41,F41='S8'!F41),"CISSS!","OK."))))</f>
        <v>OK.</v>
      </c>
      <c r="G91" s="57" t="str">
        <f>IF(G41=".","OK.",IF(G41=0,"OK.",IF(G41=" ","OK.",IF(OR(G41=G11,G41=G21,G41=G31,G41='S2'!G41,G41='S3'!G41,G41='S4'!G41,G41='S5'!G41,G41='S6'!G41,G41='S7'!G41,G41='S8'!G41),"CISSS!","OK."))))</f>
        <v>OK.</v>
      </c>
      <c r="H91" s="76" t="str">
        <f>IF(H41=".","OK.",IF(H41=0,"OK.",IF(H41=" ","OK.",IF(OR(H41=H11,H41=H21,H41=H31,H41='S2'!H41,H41='S3'!H41,H41='S4'!H41,H41='S5'!H41,H41='S6'!H41,H41='S7'!H41,H41='S8'!H41),"CISSS!","OK."))))</f>
        <v>OK.</v>
      </c>
      <c r="I91" s="77" t="str">
        <f>IF(I41=".","OK.",IF(I41=0,"OK.",IF(I41=" ","OK.",IF(OR(I41=I11,I41=I21,I41=I31,I41='S2'!I41,I41='S3'!I41,I41='S4'!I41,I41='S5'!I41,I41='S6'!I41,I41='S7'!I41,I41='S8'!I41),"CISSS!","OK."))))</f>
        <v>OK.</v>
      </c>
      <c r="J91" s="77" t="str">
        <f>IF(J41=".","OK.",IF(J41=0,"OK.",IF(J41=" ","OK.",IF(OR(J41=J11,J41=J21,J41=J31,J41='S2'!J41,J41='S3'!J41,J41='S4'!J41,J41='S5'!J41,J41='S6'!J41,J41='S7'!J41,J41='S8'!J41),"CISSS!","OK."))))</f>
        <v>OK.</v>
      </c>
      <c r="K91" s="77" t="str">
        <f>IF(K41=".","OK.",IF(K41=0,"OK.",IF(K41=" ","OK.",IF(OR(K41=K11,K41=K21,K41=K31,K41='S2'!K41,K41='S3'!K41,K41='S4'!K41,K41='S5'!K41,K41='S6'!K41,K41='S7'!K41,K41='S8'!K41),"CISSS!","OK."))))</f>
        <v>OK.</v>
      </c>
      <c r="L91" s="78" t="str">
        <f>IF(L41=".","OK.",IF(L41=0,"OK.",IF(L41=" ","OK.",IF(OR(L41=L11,L41=L21,L41=L31,L41='S2'!L41,L41='S3'!L41,L41='S4'!L41,L41='S5'!L41,L41='S6'!L41,L41='S7'!L41,L41='S8'!L41),"CISSS!","OK."))))</f>
        <v>OK.</v>
      </c>
      <c r="M91" s="67" t="str">
        <f>IF(M41=".","OK.",IF(M41=0,"OK.",IF(M41=" ","OK.",IF(OR(M41=M11,M41=M21,M41=M31,M41='S2'!M41,M41='S3'!M41,M41='S4'!M41,M41='S5'!M41,M41='S6'!M41,M41='S7'!M41,M41='S8'!M41),"CISSS!","OK."))))</f>
        <v>OK.</v>
      </c>
      <c r="N91" s="68" t="str">
        <f>IF(N41=".","OK.",IF(N41=0,"OK.",IF(N41=" ","OK.",IF(OR(N41=N11,N41=N21,N41=N31,N41='S2'!N41,N41='S3'!N41,N41='S4'!N41,N41='S5'!N41,N41='S6'!N41,N41='S7'!N41,N41='S8'!N41),"CISSS!","OK."))))</f>
        <v>OK.</v>
      </c>
      <c r="O91" s="68" t="str">
        <f>IF(O41=".","OK.",IF(O41=0,"OK.",IF(O41=" ","OK.",IF(OR(O41=O11,O41=O21,O41=O31,O41='S2'!O41,O41='S3'!O41,O41='S4'!O41,O41='S5'!O41,O41='S6'!O41,O41='S7'!O41,O41='S8'!O41),"CISSS!","OK."))))</f>
        <v>OK.</v>
      </c>
      <c r="P91" s="68" t="str">
        <f>IF(P41=".","OK.",IF(P41=0,"OK.",IF(P41=" ","OK.",IF(OR(P41=P11,P41=P21,P41=P31,P41='S2'!P41,P41='S3'!P41,P41='S4'!P41,P41='S5'!P41,P41='S6'!P41,P41='S7'!P41,P41='S8'!P41),"CISSS!","OK."))))</f>
        <v>OK.</v>
      </c>
      <c r="Q91" s="69" t="str">
        <f>IF(Q41=".","OK.",IF(Q41=0,"OK.",IF(Q41=" ","OK.",IF(OR(Q41=Q11,Q41=Q21,Q41=Q31,Q41='S2'!Q41,Q41='S3'!Q41,Q41='S4'!Q41,Q41='S5'!Q41,Q41='S6'!Q41,Q41='S7'!Q41,Q41='S8'!Q41),"CISSS!","OK."))))</f>
        <v>OK.</v>
      </c>
      <c r="R91" s="85" t="str">
        <f>IF(R41=".","OK.",IF(R41=0,"OK.",IF(R41=" ","OK.",IF(OR(R41=R11,R41=R21,R41=R31,R41='S2'!R41,R41='S3'!R41,R41='S4'!R41,R41='S5'!R41,R41='S6'!R41,R41='S7'!R41,R41='S8'!R41),"CISSS!","OK."))))</f>
        <v>OK.</v>
      </c>
      <c r="S91" s="86" t="str">
        <f>IF(S41=".","OK.",IF(S41=0,"OK.",IF(S41=" ","OK.",IF(OR(S41=S11,S41=S21,S41=S31,S41='S2'!S41,S41='S3'!S41,S41='S4'!S41,S41='S5'!S41,S41='S6'!S41,S41='S7'!S41,S41='S8'!S41),"CISSS!","OK."))))</f>
        <v>OK.</v>
      </c>
      <c r="T91" s="86" t="str">
        <f>IF(T41=".","OK.",IF(T41=0,"OK.",IF(T41=" ","OK.",IF(OR(T41=T11,T41=T21,T41=T31,T41='S2'!T41,T41='S3'!T41,T41='S4'!T41,T41='S5'!T41,T41='S6'!T41,T41='S7'!T41,T41='S8'!T41),"CISSS!","OK."))))</f>
        <v>OK.</v>
      </c>
      <c r="U91" s="86" t="str">
        <f>IF(U41=".","OK.",IF(U41=0,"OK.",IF(U41=" ","OK.",IF(OR(U41=U11,U41=U21,U41=U31,U41='S2'!U41,U41='S3'!U41,U41='S4'!U41,U41='S5'!U41,U41='S6'!U41,U41='S7'!U41,U41='S8'!U41),"CISSS!","OK."))))</f>
        <v>OK.</v>
      </c>
      <c r="V91" s="87" t="str">
        <f>IF(V41=".","OK.",IF(V41=0,"OK.",IF(V41=" ","OK.",IF(OR(V41=V11,V41=V21,V41=V31,V41='S2'!V41,V41='S3'!V41,V41='S4'!V41,V41='S5'!V41,V41='S6'!V41,V41='S7'!V41,V41='S8'!V41),"CISSS!","OK."))))</f>
        <v>OK.</v>
      </c>
      <c r="W91" s="267" t="str">
        <f>IF(W41=".","OK.",IF(W41=0,"OK.",IF(W41=" ","OK.",IF(OR(W41=W11,W41=W21,W41=W31,W41='S2'!W41,W41='S3'!W41,W41='S4'!W41,W41='S5'!W41,W41='S6'!W41,W41='S7'!W41,W41='S8'!W41),"CISSS!","OK."))))</f>
        <v>OK.</v>
      </c>
      <c r="X91" s="268" t="str">
        <f>IF(X41=".","OK.",IF(X41=0,"OK.",IF(X41=" ","OK.",IF(OR(X41=X11,X41=X21,X41=X31,X41='S2'!X41,X41='S3'!X41,X41='S4'!X41,X41='S5'!X41,X41='S6'!X41,X41='S7'!X41,X41='S8'!X41),"CISSS!","OK."))))</f>
        <v>OK.</v>
      </c>
      <c r="Y91" s="268" t="str">
        <f>IF(Y41=".","OK.",IF(Y41=0,"OK.",IF(Y41=" ","OK.",IF(OR(Y41=Y11,Y41=Y21,Y41=Y31,Y41='S2'!Y41,Y41='S3'!Y41,Y41='S4'!Y41,Y41='S5'!Y41,Y41='S6'!Y41,Y41='S7'!Y41,Y41='S8'!Y41),"CISSS!","OK."))))</f>
        <v>OK.</v>
      </c>
      <c r="Z91" s="268" t="str">
        <f>IF(Z41=".","OK.",IF(Z41=0,"OK.",IF(Z41=" ","OK.",IF(OR(Z41=Z11,Z41=Z21,Z41=Z31,Z41='S2'!Z41,Z41='S3'!Z41,Z41='S4'!Z41,Z41='S5'!Z41,Z41='S6'!Z41,Z41='S7'!Z41,Z41='S8'!Z41),"CISSS!","OK."))))</f>
        <v>OK.</v>
      </c>
      <c r="AA91" s="269" t="str">
        <f>IF(AA41=".","OK.",IF(AA41=0,"OK.",IF(AA41=" ","OK.",IF(OR(AA41=AA11,AA41=AA21,AA41=AA31,AA41='S2'!AA41,AA41='S3'!AA41,AA41='S4'!AA41,AA41='S5'!AA41,AA41='S6'!AA41,AA41='S7'!AA41,AA41='S8'!AA41),"CISSS!","OK."))))</f>
        <v>OK.</v>
      </c>
      <c r="AB91" s="299">
        <v>0.70833333333333337</v>
      </c>
    </row>
    <row r="92" spans="1:28" ht="11.1" customHeight="1" thickBot="1" x14ac:dyDescent="0.25">
      <c r="A92" s="1087"/>
      <c r="B92" s="1087"/>
      <c r="C92" s="58" t="str">
        <f>IF(C42=".","OK.",IF(C42=0,"OK.",IF(C42=" ","OK.",IF(OR(C42=C12,C42=C22,C42=C32,C42='S2'!C42,C42='S3'!C42,C42='S4'!C42,C42='S5'!C42,C42='S6'!C42,C42='S7'!C42,C42='S8'!C42),"CISSS!","OK."))))</f>
        <v>OK.</v>
      </c>
      <c r="D92" s="59" t="str">
        <f>IF(D42=".","OK.",IF(D42=0,"OK.",IF(D42=" ","OK.",IF(OR(D42=D12,D42=D22,D42=D32,D42='S2'!D42,D42='S3'!D42,D42='S4'!D42,D42='S5'!D42,D42='S6'!D42,D42='S7'!D42,D42='S8'!D42),"CISSS!","OK."))))</f>
        <v>OK.</v>
      </c>
      <c r="E92" s="59" t="str">
        <f>IF(E42=".","OK.",IF(E42=0,"OK.",IF(E42=" ","OK.",IF(OR(E42=E12,E42=E22,E42=E32,E42='S2'!E42,E42='S3'!E42,E42='S4'!E42,E42='S5'!E42,E42='S6'!E42,E42='S7'!E42,E42='S8'!E42),"CISSS!","OK."))))</f>
        <v>OK.</v>
      </c>
      <c r="F92" s="59" t="str">
        <f>IF(F42=".","OK.",IF(F42=0,"OK.",IF(F42=" ","OK.",IF(OR(F42=F12,F42=F22,F42=F32,F42='S2'!F42,F42='S3'!F42,F42='S4'!F42,F42='S5'!F42,F42='S6'!F42,F42='S7'!F42,F42='S8'!F42),"CISSS!","OK."))))</f>
        <v>OK.</v>
      </c>
      <c r="G92" s="60" t="str">
        <f>IF(G42=".","OK.",IF(G42=0,"OK.",IF(G42=" ","OK.",IF(OR(G42=G12,G42=G22,G42=G32,G42='S2'!G42,G42='S3'!G42,G42='S4'!G42,G42='S5'!G42,G42='S6'!G42,G42='S7'!G42,G42='S8'!G42),"CISSS!","OK."))))</f>
        <v>OK.</v>
      </c>
      <c r="H92" s="79" t="str">
        <f>IF(H42=".","OK.",IF(H42=0,"OK.",IF(H42=" ","OK.",IF(OR(H42=H12,H42=H22,H42=H32,H42='S2'!H42,H42='S3'!H42,H42='S4'!H42,H42='S5'!H42,H42='S6'!H42,H42='S7'!H42,H42='S8'!H42),"CISSS!","OK."))))</f>
        <v>OK.</v>
      </c>
      <c r="I92" s="80" t="str">
        <f>IF(I42=".","OK.",IF(I42=0,"OK.",IF(I42=" ","OK.",IF(OR(I42=I12,I42=I22,I42=I32,I42='S2'!I42,I42='S3'!I42,I42='S4'!I42,I42='S5'!I42,I42='S6'!I42,I42='S7'!I42,I42='S8'!I42),"CISSS!","OK."))))</f>
        <v>OK.</v>
      </c>
      <c r="J92" s="80" t="str">
        <f>IF(J42=".","OK.",IF(J42=0,"OK.",IF(J42=" ","OK.",IF(OR(J42=J12,J42=J22,J42=J32,J42='S2'!J42,J42='S3'!J42,J42='S4'!J42,J42='S5'!J42,J42='S6'!J42,J42='S7'!J42,J42='S8'!J42),"CISSS!","OK."))))</f>
        <v>OK.</v>
      </c>
      <c r="K92" s="80" t="str">
        <f>IF(K42=".","OK.",IF(K42=0,"OK.",IF(K42=" ","OK.",IF(OR(K42=K12,K42=K22,K42=K32,K42='S2'!K42,K42='S3'!K42,K42='S4'!K42,K42='S5'!K42,K42='S6'!K42,K42='S7'!K42,K42='S8'!K42),"CISSS!","OK."))))</f>
        <v>OK.</v>
      </c>
      <c r="L92" s="81" t="str">
        <f>IF(L42=".","OK.",IF(L42=0,"OK.",IF(L42=" ","OK.",IF(OR(L42=L12,L42=L22,L42=L32,L42='S2'!L42,L42='S3'!L42,L42='S4'!L42,L42='S5'!L42,L42='S6'!L42,L42='S7'!L42,L42='S8'!L42),"CISSS!","OK."))))</f>
        <v>OK.</v>
      </c>
      <c r="M92" s="70" t="str">
        <f>IF(M42=".","OK.",IF(M42=0,"OK.",IF(M42=" ","OK.",IF(OR(M42=M12,M42=M22,M42=M32,M42='S2'!M42,M42='S3'!M42,M42='S4'!M42,M42='S5'!M42,M42='S6'!M42,M42='S7'!M42,M42='S8'!M42),"CISSS!","OK."))))</f>
        <v>OK.</v>
      </c>
      <c r="N92" s="71" t="str">
        <f>IF(N42=".","OK.",IF(N42=0,"OK.",IF(N42=" ","OK.",IF(OR(N42=N12,N42=N22,N42=N32,N42='S2'!N42,N42='S3'!N42,N42='S4'!N42,N42='S5'!N42,N42='S6'!N42,N42='S7'!N42,N42='S8'!N42),"CISSS!","OK."))))</f>
        <v>OK.</v>
      </c>
      <c r="O92" s="71" t="str">
        <f>IF(O42=".","OK.",IF(O42=0,"OK.",IF(O42=" ","OK.",IF(OR(O42=O12,O42=O22,O42=O32,O42='S2'!O42,O42='S3'!O42,O42='S4'!O42,O42='S5'!O42,O42='S6'!O42,O42='S7'!O42,O42='S8'!O42),"CISSS!","OK."))))</f>
        <v>OK.</v>
      </c>
      <c r="P92" s="71" t="str">
        <f>IF(P42=".","OK.",IF(P42=0,"OK.",IF(P42=" ","OK.",IF(OR(P42=P12,P42=P22,P42=P32,P42='S2'!P42,P42='S3'!P42,P42='S4'!P42,P42='S5'!P42,P42='S6'!P42,P42='S7'!P42,P42='S8'!P42),"CISSS!","OK."))))</f>
        <v>OK.</v>
      </c>
      <c r="Q92" s="72" t="str">
        <f>IF(Q42=".","OK.",IF(Q42=0,"OK.",IF(Q42=" ","OK.",IF(OR(Q42=Q12,Q42=Q22,Q42=Q32,Q42='S2'!Q42,Q42='S3'!Q42,Q42='S4'!Q42,Q42='S5'!Q42,Q42='S6'!Q42,Q42='S7'!Q42,Q42='S8'!Q42),"CISSS!","OK."))))</f>
        <v>OK.</v>
      </c>
      <c r="R92" s="88" t="str">
        <f>IF(R42=".","OK.",IF(R42=0,"OK.",IF(R42=" ","OK.",IF(OR(R42=R12,R42=R22,R42=R32,R42='S2'!R42,R42='S3'!R42,R42='S4'!R42,R42='S5'!R42,R42='S6'!R42,R42='S7'!R42,R42='S8'!R42),"CISSS!","OK."))))</f>
        <v>OK.</v>
      </c>
      <c r="S92" s="89" t="str">
        <f>IF(S42=".","OK.",IF(S42=0,"OK.",IF(S42=" ","OK.",IF(OR(S42=S12,S42=S22,S42=S32,S42='S2'!S42,S42='S3'!S42,S42='S4'!S42,S42='S5'!S42,S42='S6'!S42,S42='S7'!S42,S42='S8'!S42),"CISSS!","OK."))))</f>
        <v>OK.</v>
      </c>
      <c r="T92" s="89" t="str">
        <f>IF(T42=".","OK.",IF(T42=0,"OK.",IF(T42=" ","OK.",IF(OR(T42=T12,T42=T22,T42=T32,T42='S2'!T42,T42='S3'!T42,T42='S4'!T42,T42='S5'!T42,T42='S6'!T42,T42='S7'!T42,T42='S8'!T42),"CISSS!","OK."))))</f>
        <v>OK.</v>
      </c>
      <c r="U92" s="89" t="str">
        <f>IF(U42=".","OK.",IF(U42=0,"OK.",IF(U42=" ","OK.",IF(OR(U42=U12,U42=U22,U42=U32,U42='S2'!U42,U42='S3'!U42,U42='S4'!U42,U42='S5'!U42,U42='S6'!U42,U42='S7'!U42,U42='S8'!U42),"CISSS!","OK."))))</f>
        <v>OK.</v>
      </c>
      <c r="V92" s="90" t="str">
        <f>IF(V42=".","OK.",IF(V42=0,"OK.",IF(V42=" ","OK.",IF(OR(V42=V12,V42=V22,V42=V32,V42='S2'!V42,V42='S3'!V42,V42='S4'!V42,V42='S5'!V42,V42='S6'!V42,V42='S7'!V42,V42='S8'!V42),"CISSS!","OK."))))</f>
        <v>OK.</v>
      </c>
      <c r="W92" s="270" t="str">
        <f>IF(W42=".","OK.",IF(W42=0,"OK.",IF(W42=" ","OK.",IF(OR(W42=W12,W42=W22,W42=W32,W42='S2'!W42,W42='S3'!W42,W42='S4'!W42,W42='S5'!W42,W42='S6'!W42,W42='S7'!W42,W42='S8'!W42),"CISSS!","OK."))))</f>
        <v>OK.</v>
      </c>
      <c r="X92" s="271" t="str">
        <f>IF(X42=".","OK.",IF(X42=0,"OK.",IF(X42=" ","OK.",IF(OR(X42=X12,X42=X22,X42=X32,X42='S2'!X42,X42='S3'!X42,X42='S4'!X42,X42='S5'!X42,X42='S6'!X42,X42='S7'!X42,X42='S8'!X42),"CISSS!","OK."))))</f>
        <v>OK.</v>
      </c>
      <c r="Y92" s="271" t="str">
        <f>IF(Y42=".","OK.",IF(Y42=0,"OK.",IF(Y42=" ","OK.",IF(OR(Y42=Y12,Y42=Y22,Y42=Y32,Y42='S2'!Y42,Y42='S3'!Y42,Y42='S4'!Y42,Y42='S5'!Y42,Y42='S6'!Y42,Y42='S7'!Y42,Y42='S8'!Y42),"CISSS!","OK."))))</f>
        <v>OK.</v>
      </c>
      <c r="Z92" s="271" t="str">
        <f>IF(Z42=".","OK.",IF(Z42=0,"OK.",IF(Z42=" ","OK.",IF(OR(Z42=Z12,Z42=Z22,Z42=Z32,Z42='S2'!Z42,Z42='S3'!Z42,Z42='S4'!Z42,Z42='S5'!Z42,Z42='S6'!Z42,Z42='S7'!Z42,Z42='S8'!Z42),"CISSS!","OK."))))</f>
        <v>OK.</v>
      </c>
      <c r="AA92" s="272" t="str">
        <f>IF(AA42=".","OK.",IF(AA42=0,"OK.",IF(AA42=" ","OK.",IF(OR(AA42=AA12,AA42=AA22,AA42=AA32,AA42='S2'!AA42,AA42='S3'!AA42,AA42='S4'!AA42,AA42='S5'!AA42,AA42='S6'!AA42,AA42='S7'!AA42,AA42='S8'!AA42),"CISSS!","OK."))))</f>
        <v>OK.</v>
      </c>
      <c r="AB92" s="299">
        <v>0.75</v>
      </c>
    </row>
    <row r="93" spans="1:28" ht="11.1" customHeight="1" x14ac:dyDescent="0.2">
      <c r="C93" s="46" t="s">
        <v>148</v>
      </c>
      <c r="D93" s="46" t="s">
        <v>149</v>
      </c>
      <c r="E93" s="46" t="s">
        <v>150</v>
      </c>
      <c r="F93" s="46" t="s">
        <v>151</v>
      </c>
      <c r="G93" s="46" t="s">
        <v>152</v>
      </c>
      <c r="H93" s="47">
        <v>1</v>
      </c>
      <c r="I93" s="47">
        <v>2</v>
      </c>
      <c r="J93" s="47">
        <v>3</v>
      </c>
      <c r="K93" s="47">
        <v>4</v>
      </c>
      <c r="L93" s="47">
        <v>5</v>
      </c>
      <c r="M93" s="46" t="s">
        <v>148</v>
      </c>
      <c r="N93" s="46" t="s">
        <v>149</v>
      </c>
      <c r="O93" s="46" t="s">
        <v>150</v>
      </c>
      <c r="P93" s="46" t="s">
        <v>151</v>
      </c>
      <c r="Q93" s="46" t="s">
        <v>152</v>
      </c>
      <c r="R93" s="47">
        <v>6</v>
      </c>
      <c r="S93" s="47">
        <v>7</v>
      </c>
      <c r="T93" s="47">
        <v>8</v>
      </c>
      <c r="U93" s="47">
        <v>9</v>
      </c>
      <c r="V93" s="47">
        <v>10</v>
      </c>
      <c r="W93" s="46" t="s">
        <v>148</v>
      </c>
      <c r="X93" s="46" t="s">
        <v>149</v>
      </c>
      <c r="Y93" s="46" t="s">
        <v>150</v>
      </c>
      <c r="Z93" s="46" t="s">
        <v>151</v>
      </c>
      <c r="AA93" s="46" t="s">
        <v>152</v>
      </c>
    </row>
  </sheetData>
  <customSheetViews>
    <customSheetView guid="{F10B78A4-32AB-4106-909F-99EF7F04057B}" scale="75" showRuler="0" topLeftCell="A10">
      <selection activeCell="J49" sqref="J49"/>
      <pageMargins left="0.75" right="0.75" top="1" bottom="1" header="0.5" footer="0.5"/>
      <pageSetup paperSize="9" orientation="portrait" horizontalDpi="300" verticalDpi="300" r:id="rId1"/>
      <headerFooter alignWithMargins="0"/>
    </customSheetView>
  </customSheetViews>
  <mergeCells count="12">
    <mergeCell ref="A2:B2"/>
    <mergeCell ref="W2:AA2"/>
    <mergeCell ref="A43:B52"/>
    <mergeCell ref="C2:G2"/>
    <mergeCell ref="H2:L2"/>
    <mergeCell ref="M2:Q2"/>
    <mergeCell ref="R2:V2"/>
    <mergeCell ref="A53:B92"/>
    <mergeCell ref="A3:B12"/>
    <mergeCell ref="A13:B22"/>
    <mergeCell ref="A23:B32"/>
    <mergeCell ref="A33:B42"/>
  </mergeCells>
  <phoneticPr fontId="0" type="noConversion"/>
  <conditionalFormatting sqref="C43:AA92">
    <cfRule type="cellIs" dxfId="49" priority="1" stopIfTrue="1" operator="equal">
      <formula>"OK."</formula>
    </cfRule>
    <cfRule type="cellIs" dxfId="48" priority="2" stopIfTrue="1" operator="equal">
      <formula>"CISSS!"</formula>
    </cfRule>
  </conditionalFormatting>
  <conditionalFormatting sqref="C3:AA42">
    <cfRule type="cellIs" dxfId="47" priority="3" stopIfTrue="1" operator="equal">
      <formula>"."</formula>
    </cfRule>
    <cfRule type="cellIs" dxfId="46" priority="4" stopIfTrue="1" operator="equal">
      <formula>0</formula>
    </cfRule>
    <cfRule type="cellIs" dxfId="45" priority="5" stopIfTrue="1" operator="equal">
      <formula>" "</formula>
    </cfRule>
  </conditionalFormatting>
  <pageMargins left="0.75" right="0.75" top="1" bottom="1" header="0.5" footer="0.5"/>
  <pageSetup paperSize="9" scale="32" orientation="landscape" horizontalDpi="300" verticalDpi="300"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indexed="13"/>
  </sheetPr>
  <dimension ref="A1:AB94"/>
  <sheetViews>
    <sheetView topLeftCell="K59" zoomScaleNormal="100" workbookViewId="0">
      <selection activeCell="L28" sqref="L28"/>
    </sheetView>
  </sheetViews>
  <sheetFormatPr defaultRowHeight="12.75" x14ac:dyDescent="0.2"/>
  <cols>
    <col min="1" max="2" width="5.7109375" customWidth="1"/>
    <col min="3" max="7" width="15.7109375" style="6" customWidth="1"/>
    <col min="8" max="12" width="15.7109375" customWidth="1"/>
    <col min="13" max="17" width="15.7109375" style="6" customWidth="1"/>
    <col min="18" max="27" width="15.7109375" customWidth="1"/>
    <col min="28" max="28" width="6" bestFit="1" customWidth="1"/>
  </cols>
  <sheetData>
    <row r="1" spans="1:28" ht="15" customHeight="1" x14ac:dyDescent="0.2">
      <c r="A1" s="51"/>
      <c r="B1" s="51"/>
      <c r="C1" s="47">
        <v>1</v>
      </c>
      <c r="D1" s="47">
        <v>2</v>
      </c>
      <c r="E1" s="47">
        <v>3</v>
      </c>
      <c r="F1" s="47">
        <v>4</v>
      </c>
      <c r="G1" s="47">
        <v>5</v>
      </c>
      <c r="H1" s="46" t="s">
        <v>148</v>
      </c>
      <c r="I1" s="46" t="s">
        <v>149</v>
      </c>
      <c r="J1" s="46" t="s">
        <v>150</v>
      </c>
      <c r="K1" s="46" t="s">
        <v>151</v>
      </c>
      <c r="L1" s="46" t="s">
        <v>152</v>
      </c>
      <c r="M1" s="47">
        <v>1</v>
      </c>
      <c r="N1" s="47">
        <v>2</v>
      </c>
      <c r="O1" s="47">
        <v>3</v>
      </c>
      <c r="P1" s="47">
        <v>4</v>
      </c>
      <c r="Q1" s="47">
        <v>5</v>
      </c>
      <c r="R1" s="46" t="s">
        <v>148</v>
      </c>
      <c r="S1" s="46" t="s">
        <v>149</v>
      </c>
      <c r="T1" s="46" t="s">
        <v>150</v>
      </c>
      <c r="U1" s="46" t="s">
        <v>151</v>
      </c>
      <c r="V1" s="46" t="s">
        <v>152</v>
      </c>
      <c r="W1" s="47">
        <v>6</v>
      </c>
      <c r="X1" s="47">
        <v>7</v>
      </c>
      <c r="Y1" s="47">
        <v>8</v>
      </c>
      <c r="Z1" s="47">
        <v>9</v>
      </c>
      <c r="AA1" s="47">
        <v>10</v>
      </c>
      <c r="AB1" s="51"/>
    </row>
    <row r="2" spans="1:28" ht="15" customHeight="1" thickBot="1" x14ac:dyDescent="0.25">
      <c r="A2" s="1094" t="s">
        <v>264</v>
      </c>
      <c r="B2" s="1094"/>
      <c r="C2" s="1102" t="s">
        <v>157</v>
      </c>
      <c r="D2" s="1102"/>
      <c r="E2" s="1102"/>
      <c r="F2" s="1102"/>
      <c r="G2" s="1102"/>
      <c r="H2" s="1103" t="s">
        <v>159</v>
      </c>
      <c r="I2" s="1103"/>
      <c r="J2" s="1103"/>
      <c r="K2" s="1103"/>
      <c r="L2" s="1103"/>
      <c r="M2" s="1104" t="s">
        <v>158</v>
      </c>
      <c r="N2" s="1104"/>
      <c r="O2" s="1104"/>
      <c r="P2" s="1104"/>
      <c r="Q2" s="1104"/>
      <c r="R2" s="1105" t="s">
        <v>160</v>
      </c>
      <c r="S2" s="1105"/>
      <c r="T2" s="1105"/>
      <c r="U2" s="1105"/>
      <c r="V2" s="1105"/>
      <c r="W2" s="1095" t="s">
        <v>266</v>
      </c>
      <c r="X2" s="1095"/>
      <c r="Y2" s="1095"/>
      <c r="Z2" s="1095"/>
      <c r="AA2" s="1095"/>
      <c r="AB2" s="51"/>
    </row>
    <row r="3" spans="1:28" s="300" customFormat="1" ht="15" customHeight="1" x14ac:dyDescent="0.2">
      <c r="A3" s="1088">
        <v>1</v>
      </c>
      <c r="B3" s="1089"/>
      <c r="C3" s="332">
        <f>Section1Draft!$L$5</f>
        <v>0</v>
      </c>
      <c r="D3" s="333">
        <f>Section1Draft!$M$5</f>
        <v>0</v>
      </c>
      <c r="E3" s="333" t="str">
        <f>Section1Draft!$N$5</f>
        <v>ES 106.04</v>
      </c>
      <c r="F3" s="333">
        <f>Section1Draft!$O$5</f>
        <v>0</v>
      </c>
      <c r="G3" s="485">
        <f>Section1Draft!$P$5</f>
        <v>0</v>
      </c>
      <c r="H3" s="334">
        <f>IF(C3=0,0,VLOOKUP(C3,'Course List (program)'!$G$2:$L$100,3,FALSE))</f>
        <v>0</v>
      </c>
      <c r="I3" s="335">
        <f>IF(D3=0,0,VLOOKUP(D3,'Course List (program)'!$G$2:$L$100,3,FALSE))</f>
        <v>0</v>
      </c>
      <c r="J3" s="335" t="str">
        <f>IF(E3=0,0,VLOOKUP(E3,'Course List (program)'!$G$2:$L$100,3,FALSE))</f>
        <v>Staff1</v>
      </c>
      <c r="K3" s="335">
        <f>IF(F3=0,0,VLOOKUP(F3,'Course List (program)'!$G$2:$L$100,3,FALSE))</f>
        <v>0</v>
      </c>
      <c r="L3" s="336">
        <f>IF(G3=0,0,VLOOKUP(G3,'Course List (program)'!$G$2:$L$100,3,FALSE))</f>
        <v>0</v>
      </c>
      <c r="M3" s="491">
        <f>IF(C3=0,0,VLOOKUP(C3,'Course List (program)'!$G$2:$L$100,6,FALSE))</f>
        <v>0</v>
      </c>
      <c r="N3" s="338">
        <f>IF(D3=0,0,VLOOKUP(D3,'Course List (program)'!$G$2:$L$100,6,FALSE))</f>
        <v>0</v>
      </c>
      <c r="O3" s="338">
        <f>IF(E3=0,0,VLOOKUP(E3,'Course List (program)'!$G$2:$L$100,6,FALSE))</f>
        <v>0</v>
      </c>
      <c r="P3" s="338">
        <f>IF(F3=0,0,VLOOKUP(F3,'Course List (program)'!$G$2:$L$100,6,FALSE))</f>
        <v>0</v>
      </c>
      <c r="Q3" s="339">
        <f>IF(G3=0,0,VLOOKUP(G3,'Course List (program)'!$G$2:$L$100,6,FALSE))</f>
        <v>0</v>
      </c>
      <c r="R3" s="340">
        <f>IF(C3=0,0,VLOOKUP(C3,'Course List (program)'!$G$2:$L$100,4,FALSE))</f>
        <v>0</v>
      </c>
      <c r="S3" s="341">
        <f>IF(D3=0,0,VLOOKUP(D3,'Course List (program)'!$G$2:$L$100,4,FALSE))</f>
        <v>0</v>
      </c>
      <c r="T3" s="341">
        <f>IF(E3=0,0,VLOOKUP(E3,'Course List (program)'!$G$2:$L$100,4,FALSE))</f>
        <v>0</v>
      </c>
      <c r="U3" s="341">
        <f>IF(F3=0,0,VLOOKUP(F3,'Course List (program)'!$G$2:$L$100,4,FALSE))</f>
        <v>0</v>
      </c>
      <c r="V3" s="342">
        <f>IF(G3=0,0,VLOOKUP(G3,'Course List (program)'!$G$2:$L$100,4,FALSE))</f>
        <v>0</v>
      </c>
      <c r="W3" s="507">
        <f>IF(C3=0,0,VLOOKUP(C3,'Course List (program)'!$G$2:$L$100,5,FALSE))</f>
        <v>0</v>
      </c>
      <c r="X3" s="508">
        <f>IF(D3=0,0,VLOOKUP(D3,'Course List (program)'!$G$2:$L$100,5,FALSE))</f>
        <v>0</v>
      </c>
      <c r="Y3" s="508">
        <f>IF(E3=0,0,VLOOKUP(E3,'Course List (program)'!$G$2:$L$100,5,FALSE))</f>
        <v>0</v>
      </c>
      <c r="Z3" s="508">
        <f>IF(F3=0,0,VLOOKUP(F3,'Course List (program)'!$G$2:$L$100,5,FALSE))</f>
        <v>0</v>
      </c>
      <c r="AA3" s="509">
        <f>IF(G3=0,0,VLOOKUP(G3,'Course List (program)'!$G$2:$L$100,5,FALSE))</f>
        <v>0</v>
      </c>
      <c r="AB3" s="299">
        <v>0.375</v>
      </c>
    </row>
    <row r="4" spans="1:28" s="300" customFormat="1" ht="15" customHeight="1" x14ac:dyDescent="0.2">
      <c r="A4" s="1090"/>
      <c r="B4" s="1091"/>
      <c r="C4" s="343">
        <f>Section1Draft!$L$7</f>
        <v>0</v>
      </c>
      <c r="D4" s="344">
        <f>Section1Draft!$M$7</f>
        <v>0</v>
      </c>
      <c r="E4" s="344" t="str">
        <f>Section1Draft!$N$7</f>
        <v>ES 106.04</v>
      </c>
      <c r="F4" s="344">
        <f>Section1Draft!$O$7</f>
        <v>0</v>
      </c>
      <c r="G4" s="486">
        <f>Section1Draft!$P$7</f>
        <v>0</v>
      </c>
      <c r="H4" s="345">
        <f>IF(C4=0,0,VLOOKUP(C4,'Course List (program)'!$G$2:$L$100,3,FALSE))</f>
        <v>0</v>
      </c>
      <c r="I4" s="346">
        <f>IF(D4=0,0,VLOOKUP(D4,'Course List (program)'!$G$2:$L$100,3,FALSE))</f>
        <v>0</v>
      </c>
      <c r="J4" s="346" t="str">
        <f>IF(E4=0,0,VLOOKUP(E4,'Course List (program)'!$G$2:$L$100,3,FALSE))</f>
        <v>Staff1</v>
      </c>
      <c r="K4" s="346">
        <f>IF(F4=0,0,VLOOKUP(F4,'Course List (program)'!$G$2:$L$100,3,FALSE))</f>
        <v>0</v>
      </c>
      <c r="L4" s="347">
        <f>IF(G4=0,0,VLOOKUP(G4,'Course List (program)'!$G$2:$L$100,3,FALSE))</f>
        <v>0</v>
      </c>
      <c r="M4" s="492">
        <f>IF(C4=0,0,VLOOKUP(C4,'Course List (program)'!$G$2:$L$100,6,FALSE))</f>
        <v>0</v>
      </c>
      <c r="N4" s="349">
        <f>IF(D4=0,0,VLOOKUP(D4,'Course List (program)'!$G$2:$L$100,6,FALSE))</f>
        <v>0</v>
      </c>
      <c r="O4" s="349">
        <f>IF(E4=0,0,VLOOKUP(E4,'Course List (program)'!$G$2:$L$100,6,FALSE))</f>
        <v>0</v>
      </c>
      <c r="P4" s="349">
        <f>IF(F4=0,0,VLOOKUP(F4,'Course List (program)'!$G$2:$L$100,6,FALSE))</f>
        <v>0</v>
      </c>
      <c r="Q4" s="350">
        <f>IF(G4=0,0,VLOOKUP(G4,'Course List (program)'!$G$2:$L$100,6,FALSE))</f>
        <v>0</v>
      </c>
      <c r="R4" s="351">
        <f>IF(C4=0,0,VLOOKUP(C4,'Course List (program)'!$G$2:$L$100,4,FALSE))</f>
        <v>0</v>
      </c>
      <c r="S4" s="352">
        <f>IF(D4=0,0,VLOOKUP(D4,'Course List (program)'!$G$2:$L$100,4,FALSE))</f>
        <v>0</v>
      </c>
      <c r="T4" s="352">
        <f>IF(E4=0,0,VLOOKUP(E4,'Course List (program)'!$G$2:$L$100,4,FALSE))</f>
        <v>0</v>
      </c>
      <c r="U4" s="352">
        <f>IF(F4=0,0,VLOOKUP(F4,'Course List (program)'!$G$2:$L$100,4,FALSE))</f>
        <v>0</v>
      </c>
      <c r="V4" s="353">
        <f>IF(G4=0,0,VLOOKUP(G4,'Course List (program)'!$G$2:$L$100,4,FALSE))</f>
        <v>0</v>
      </c>
      <c r="W4" s="510">
        <f>IF(C4=0,0,VLOOKUP(C4,'Course List (program)'!$G$2:$L$100,5,FALSE))</f>
        <v>0</v>
      </c>
      <c r="X4" s="511">
        <f>IF(D4=0,0,VLOOKUP(D4,'Course List (program)'!$G$2:$L$100,5,FALSE))</f>
        <v>0</v>
      </c>
      <c r="Y4" s="511">
        <f>IF(E4=0,0,VLOOKUP(E4,'Course List (program)'!$G$2:$L$100,5,FALSE))</f>
        <v>0</v>
      </c>
      <c r="Z4" s="511">
        <f>IF(F4=0,0,VLOOKUP(F4,'Course List (program)'!$G$2:$L$100,5,FALSE))</f>
        <v>0</v>
      </c>
      <c r="AA4" s="512">
        <f>IF(G4=0,0,VLOOKUP(G4,'Course List (program)'!$G$2:$L$100,5,FALSE))</f>
        <v>0</v>
      </c>
      <c r="AB4" s="299">
        <v>0.41666666666666669</v>
      </c>
    </row>
    <row r="5" spans="1:28" s="300" customFormat="1" ht="15" customHeight="1" x14ac:dyDescent="0.2">
      <c r="A5" s="1090"/>
      <c r="B5" s="1091"/>
      <c r="C5" s="343" t="str">
        <f>Section1Draft!$L$9</f>
        <v>MATH 153.01</v>
      </c>
      <c r="D5" s="344">
        <f>Section1Draft!$M$9</f>
        <v>0</v>
      </c>
      <c r="E5" s="344" t="str">
        <f>Section1Draft!$N$9</f>
        <v>MATH 153.01</v>
      </c>
      <c r="F5" s="344">
        <f>Section1Draft!$O$9</f>
        <v>0</v>
      </c>
      <c r="G5" s="486">
        <f>Section1Draft!$P$9</f>
        <v>0</v>
      </c>
      <c r="H5" s="345" t="str">
        <f>IF(C5=0,0,VLOOKUP(C5,'Course List (program)'!$G$2:$L$100,3,FALSE))</f>
        <v>Doç. Dr. Ender ABADOĞLU</v>
      </c>
      <c r="I5" s="346">
        <f>IF(D5=0,0,VLOOKUP(D5,'Course List (program)'!$G$2:$L$100,3,FALSE))</f>
        <v>0</v>
      </c>
      <c r="J5" s="346" t="str">
        <f>IF(E5=0,0,VLOOKUP(E5,'Course List (program)'!$G$2:$L$100,3,FALSE))</f>
        <v>Doç. Dr. Ender ABADOĞLU</v>
      </c>
      <c r="K5" s="346">
        <f>IF(F5=0,0,VLOOKUP(F5,'Course List (program)'!$G$2:$L$100,3,FALSE))</f>
        <v>0</v>
      </c>
      <c r="L5" s="347">
        <f>IF(G5=0,0,VLOOKUP(G5,'Course List (program)'!$G$2:$L$100,3,FALSE))</f>
        <v>0</v>
      </c>
      <c r="M5" s="492">
        <f>IF(C5=0,0,VLOOKUP(C5,'Course List (program)'!$G$2:$L$100,6,FALSE))</f>
        <v>0</v>
      </c>
      <c r="N5" s="349">
        <f>IF(D5=0,0,VLOOKUP(D5,'Course List (program)'!$G$2:$L$100,6,FALSE))</f>
        <v>0</v>
      </c>
      <c r="O5" s="349">
        <f>IF(E5=0,0,VLOOKUP(E5,'Course List (program)'!$G$2:$L$100,6,FALSE))</f>
        <v>0</v>
      </c>
      <c r="P5" s="349">
        <f>IF(F5=0,0,VLOOKUP(F5,'Course List (program)'!$G$2:$L$100,6,FALSE))</f>
        <v>0</v>
      </c>
      <c r="Q5" s="350">
        <f>IF(G5=0,0,VLOOKUP(G5,'Course List (program)'!$G$2:$L$100,6,FALSE))</f>
        <v>0</v>
      </c>
      <c r="R5" s="351">
        <f>IF(C5=0,0,VLOOKUP(C5,'Course List (program)'!$G$2:$L$100,4,FALSE))</f>
        <v>0</v>
      </c>
      <c r="S5" s="352">
        <f>IF(D5=0,0,VLOOKUP(D5,'Course List (program)'!$G$2:$L$100,4,FALSE))</f>
        <v>0</v>
      </c>
      <c r="T5" s="352">
        <f>IF(E5=0,0,VLOOKUP(E5,'Course List (program)'!$G$2:$L$100,4,FALSE))</f>
        <v>0</v>
      </c>
      <c r="U5" s="352">
        <f>IF(F5=0,0,VLOOKUP(F5,'Course List (program)'!$G$2:$L$100,4,FALSE))</f>
        <v>0</v>
      </c>
      <c r="V5" s="353">
        <f>IF(G5=0,0,VLOOKUP(G5,'Course List (program)'!$G$2:$L$100,4,FALSE))</f>
        <v>0</v>
      </c>
      <c r="W5" s="510">
        <f>IF(C5=0,0,VLOOKUP(C5,'Course List (program)'!$G$2:$L$100,5,FALSE))</f>
        <v>0</v>
      </c>
      <c r="X5" s="511">
        <f>IF(D5=0,0,VLOOKUP(D5,'Course List (program)'!$G$2:$L$100,5,FALSE))</f>
        <v>0</v>
      </c>
      <c r="Y5" s="511">
        <f>IF(E5=0,0,VLOOKUP(E5,'Course List (program)'!$G$2:$L$100,5,FALSE))</f>
        <v>0</v>
      </c>
      <c r="Z5" s="511">
        <f>IF(F5=0,0,VLOOKUP(F5,'Course List (program)'!$G$2:$L$100,5,FALSE))</f>
        <v>0</v>
      </c>
      <c r="AA5" s="512">
        <f>IF(G5=0,0,VLOOKUP(G5,'Course List (program)'!$G$2:$L$100,5,FALSE))</f>
        <v>0</v>
      </c>
      <c r="AB5" s="299">
        <v>0.45833333333333331</v>
      </c>
    </row>
    <row r="6" spans="1:28" s="300" customFormat="1" ht="15" customHeight="1" x14ac:dyDescent="0.2">
      <c r="A6" s="1090"/>
      <c r="B6" s="1091"/>
      <c r="C6" s="343" t="str">
        <f>Section1Draft!$L$11</f>
        <v>MATH 153.01</v>
      </c>
      <c r="D6" s="344">
        <f>Section1Draft!$M$11</f>
        <v>0</v>
      </c>
      <c r="E6" s="344" t="str">
        <f>Section1Draft!$N$11</f>
        <v>MATH 153.01</v>
      </c>
      <c r="F6" s="344" t="str">
        <f>Section1Draft!$O$11</f>
        <v>ES 106.04</v>
      </c>
      <c r="G6" s="486">
        <f>Section1Draft!$P$11</f>
        <v>0</v>
      </c>
      <c r="H6" s="345" t="str">
        <f>IF(C6=0,0,VLOOKUP(C6,'Course List (program)'!$G$2:$L$100,3,FALSE))</f>
        <v>Doç. Dr. Ender ABADOĞLU</v>
      </c>
      <c r="I6" s="346">
        <f>IF(D6=0,0,VLOOKUP(D6,'Course List (program)'!$G$2:$L$100,3,FALSE))</f>
        <v>0</v>
      </c>
      <c r="J6" s="346" t="str">
        <f>IF(E6=0,0,VLOOKUP(E6,'Course List (program)'!$G$2:$L$100,3,FALSE))</f>
        <v>Doç. Dr. Ender ABADOĞLU</v>
      </c>
      <c r="K6" s="346" t="str">
        <f>IF(F6=0,0,VLOOKUP(F6,'Course List (program)'!$G$2:$L$100,3,FALSE))</f>
        <v>Staff1</v>
      </c>
      <c r="L6" s="347">
        <f>IF(G6=0,0,VLOOKUP(G6,'Course List (program)'!$G$2:$L$100,3,FALSE))</f>
        <v>0</v>
      </c>
      <c r="M6" s="492">
        <f>IF(C6=0,0,VLOOKUP(C6,'Course List (program)'!$G$2:$L$100,6,FALSE))</f>
        <v>0</v>
      </c>
      <c r="N6" s="349">
        <f>IF(D6=0,0,VLOOKUP(D6,'Course List (program)'!$G$2:$L$100,6,FALSE))</f>
        <v>0</v>
      </c>
      <c r="O6" s="349">
        <f>IF(E6=0,0,VLOOKUP(E6,'Course List (program)'!$G$2:$L$100,6,FALSE))</f>
        <v>0</v>
      </c>
      <c r="P6" s="349">
        <f>IF(F6=0,0,VLOOKUP(F6,'Course List (program)'!$G$2:$L$100,6,FALSE))</f>
        <v>0</v>
      </c>
      <c r="Q6" s="350">
        <f>IF(G6=0,0,VLOOKUP(G6,'Course List (program)'!$G$2:$L$100,6,FALSE))</f>
        <v>0</v>
      </c>
      <c r="R6" s="351">
        <f>IF(C6=0,0,VLOOKUP(C6,'Course List (program)'!$G$2:$L$100,4,FALSE))</f>
        <v>0</v>
      </c>
      <c r="S6" s="352">
        <f>IF(D6=0,0,VLOOKUP(D6,'Course List (program)'!$G$2:$L$100,4,FALSE))</f>
        <v>0</v>
      </c>
      <c r="T6" s="352">
        <f>IF(E6=0,0,VLOOKUP(E6,'Course List (program)'!$G$2:$L$100,4,FALSE))</f>
        <v>0</v>
      </c>
      <c r="U6" s="352">
        <f>IF(F6=0,0,VLOOKUP(F6,'Course List (program)'!$G$2:$L$100,4,FALSE))</f>
        <v>0</v>
      </c>
      <c r="V6" s="353">
        <f>IF(G6=0,0,VLOOKUP(G6,'Course List (program)'!$G$2:$L$100,4,FALSE))</f>
        <v>0</v>
      </c>
      <c r="W6" s="510">
        <f>IF(C6=0,0,VLOOKUP(C6,'Course List (program)'!$G$2:$L$100,5,FALSE))</f>
        <v>0</v>
      </c>
      <c r="X6" s="511">
        <f>IF(D6=0,0,VLOOKUP(D6,'Course List (program)'!$G$2:$L$100,5,FALSE))</f>
        <v>0</v>
      </c>
      <c r="Y6" s="511">
        <f>IF(E6=0,0,VLOOKUP(E6,'Course List (program)'!$G$2:$L$100,5,FALSE))</f>
        <v>0</v>
      </c>
      <c r="Z6" s="511">
        <f>IF(F6=0,0,VLOOKUP(F6,'Course List (program)'!$G$2:$L$100,5,FALSE))</f>
        <v>0</v>
      </c>
      <c r="AA6" s="512">
        <f>IF(G6=0,0,VLOOKUP(G6,'Course List (program)'!$G$2:$L$100,5,FALSE))</f>
        <v>0</v>
      </c>
      <c r="AB6" s="299">
        <v>0.5</v>
      </c>
    </row>
    <row r="7" spans="1:28" s="300" customFormat="1" ht="15" customHeight="1" x14ac:dyDescent="0.2">
      <c r="A7" s="1090"/>
      <c r="B7" s="1091"/>
      <c r="C7" s="343" t="str">
        <f>Section1Draft!$L$13</f>
        <v>HUM 102.0A</v>
      </c>
      <c r="D7" s="344" t="str">
        <f>Section1Draft!$M$13</f>
        <v>ARCH 208.11</v>
      </c>
      <c r="E7" s="344" t="str">
        <f>Section1Draft!$N$13</f>
        <v>ARCH 106.01</v>
      </c>
      <c r="F7" s="344" t="str">
        <f>Section1Draft!$O$13</f>
        <v>ARCH 112.11</v>
      </c>
      <c r="G7" s="486" t="str">
        <f>Section1Draft!$P$13</f>
        <v>ARCH 102.11</v>
      </c>
      <c r="H7" s="345" t="str">
        <f>IF(C7=0,0,VLOOKUP(C7,'Course List (program)'!$G$2:$L$100,3,FALSE))</f>
        <v>Rectorate2</v>
      </c>
      <c r="I7" s="346" t="str">
        <f>IF(D7=0,0,VLOOKUP(D7,'Course List (program)'!$G$2:$L$100,3,FALSE))</f>
        <v>Öğr. Gör. Turan DÜNDAR</v>
      </c>
      <c r="J7" s="346" t="str">
        <f>IF(E7=0,0,VLOOKUP(E7,'Course List (program)'!$G$2:$L$100,3,FALSE))</f>
        <v>Öğr. Gör. M. Arman GÜRAN</v>
      </c>
      <c r="K7" s="346" t="str">
        <f>IF(F7=0,0,VLOOKUP(F7,'Course List (program)'!$G$2:$L$100,3,FALSE))</f>
        <v>Doç. Dr. Füsun SEZEN</v>
      </c>
      <c r="L7" s="347" t="str">
        <f>IF(G7=0,0,VLOOKUP(G7,'Course List (program)'!$G$2:$L$100,3,FALSE))</f>
        <v>Prof. Dr. Ömer GÜLSEN</v>
      </c>
      <c r="M7" s="492">
        <f>IF(C7=0,0,VLOOKUP(C7,'Course List (program)'!$G$2:$L$100,6,FALSE))</f>
        <v>0</v>
      </c>
      <c r="N7" s="349">
        <f>IF(D7=0,0,VLOOKUP(D7,'Course List (program)'!$G$2:$L$100,6,FALSE))</f>
        <v>0</v>
      </c>
      <c r="O7" s="349">
        <f>IF(E7=0,0,VLOOKUP(E7,'Course List (program)'!$G$2:$L$100,6,FALSE))</f>
        <v>0</v>
      </c>
      <c r="P7" s="349">
        <f>IF(F7=0,0,VLOOKUP(F7,'Course List (program)'!$G$2:$L$100,6,FALSE))</f>
        <v>0</v>
      </c>
      <c r="Q7" s="350">
        <f>IF(G7=0,0,VLOOKUP(G7,'Course List (program)'!$G$2:$L$100,6,FALSE))</f>
        <v>0</v>
      </c>
      <c r="R7" s="351">
        <f>IF(C7=0,0,VLOOKUP(C7,'Course List (program)'!$G$2:$L$100,4,FALSE))</f>
        <v>0</v>
      </c>
      <c r="S7" s="352">
        <f>IF(D7=0,0,VLOOKUP(D7,'Course List (program)'!$G$2:$L$100,4,FALSE))</f>
        <v>0</v>
      </c>
      <c r="T7" s="352">
        <f>IF(E7=0,0,VLOOKUP(E7,'Course List (program)'!$G$2:$L$100,4,FALSE))</f>
        <v>0</v>
      </c>
      <c r="U7" s="352" t="str">
        <f>IF(F7=0,0,VLOOKUP(F7,'Course List (program)'!$G$2:$L$100,4,FALSE))</f>
        <v>Pelin KARAÇAR ERCOŞKUN</v>
      </c>
      <c r="V7" s="353">
        <f>IF(G7=0,0,VLOOKUP(G7,'Course List (program)'!$G$2:$L$100,4,FALSE))</f>
        <v>0</v>
      </c>
      <c r="W7" s="510">
        <f>IF(C7=0,0,VLOOKUP(C7,'Course List (program)'!$G$2:$L$100,5,FALSE))</f>
        <v>0</v>
      </c>
      <c r="X7" s="511">
        <f>IF(D7=0,0,VLOOKUP(D7,'Course List (program)'!$G$2:$L$100,5,FALSE))</f>
        <v>0</v>
      </c>
      <c r="Y7" s="511">
        <f>IF(E7=0,0,VLOOKUP(E7,'Course List (program)'!$G$2:$L$100,5,FALSE))</f>
        <v>0</v>
      </c>
      <c r="Z7" s="511">
        <f>IF(F7=0,0,VLOOKUP(F7,'Course List (program)'!$G$2:$L$100,5,FALSE))</f>
        <v>0</v>
      </c>
      <c r="AA7" s="512">
        <f>IF(G7=0,0,VLOOKUP(G7,'Course List (program)'!$G$2:$L$100,5,FALSE))</f>
        <v>0</v>
      </c>
      <c r="AB7" s="299">
        <v>0.54166666666666663</v>
      </c>
    </row>
    <row r="8" spans="1:28" s="300" customFormat="1" ht="15" customHeight="1" x14ac:dyDescent="0.2">
      <c r="A8" s="1090"/>
      <c r="B8" s="1091"/>
      <c r="C8" s="343" t="str">
        <f>Section1Draft!$L$15</f>
        <v>ARCH 102.01</v>
      </c>
      <c r="D8" s="344" t="str">
        <f>Section1Draft!$M$15</f>
        <v>ARCH 208.11</v>
      </c>
      <c r="E8" s="344" t="str">
        <f>Section1Draft!$N$15</f>
        <v>ARCH 106.01</v>
      </c>
      <c r="F8" s="344" t="str">
        <f>Section1Draft!$O$15</f>
        <v>ARCH 112.11</v>
      </c>
      <c r="G8" s="486" t="str">
        <f>Section1Draft!$P$15</f>
        <v>ARCH 102.11</v>
      </c>
      <c r="H8" s="345" t="str">
        <f>IF(C8=0,0,VLOOKUP(C8,'Course List (program)'!$G$2:$L$100,3,FALSE))</f>
        <v>Prof. Dr. Ömer GÜLSEN</v>
      </c>
      <c r="I8" s="346" t="str">
        <f>IF(D8=0,0,VLOOKUP(D8,'Course List (program)'!$G$2:$L$100,3,FALSE))</f>
        <v>Öğr. Gör. Turan DÜNDAR</v>
      </c>
      <c r="J8" s="346" t="str">
        <f>IF(E8=0,0,VLOOKUP(E8,'Course List (program)'!$G$2:$L$100,3,FALSE))</f>
        <v>Öğr. Gör. M. Arman GÜRAN</v>
      </c>
      <c r="K8" s="346" t="str">
        <f>IF(F8=0,0,VLOOKUP(F8,'Course List (program)'!$G$2:$L$100,3,FALSE))</f>
        <v>Doç. Dr. Füsun SEZEN</v>
      </c>
      <c r="L8" s="347" t="str">
        <f>IF(G8=0,0,VLOOKUP(G8,'Course List (program)'!$G$2:$L$100,3,FALSE))</f>
        <v>Prof. Dr. Ömer GÜLSEN</v>
      </c>
      <c r="M8" s="492">
        <f>IF(C8=0,0,VLOOKUP(C8,'Course List (program)'!$G$2:$L$100,6,FALSE))</f>
        <v>0</v>
      </c>
      <c r="N8" s="349">
        <f>IF(D8=0,0,VLOOKUP(D8,'Course List (program)'!$G$2:$L$100,6,FALSE))</f>
        <v>0</v>
      </c>
      <c r="O8" s="349">
        <f>IF(E8=0,0,VLOOKUP(E8,'Course List (program)'!$G$2:$L$100,6,FALSE))</f>
        <v>0</v>
      </c>
      <c r="P8" s="349">
        <f>IF(F8=0,0,VLOOKUP(F8,'Course List (program)'!$G$2:$L$100,6,FALSE))</f>
        <v>0</v>
      </c>
      <c r="Q8" s="350">
        <f>IF(G8=0,0,VLOOKUP(G8,'Course List (program)'!$G$2:$L$100,6,FALSE))</f>
        <v>0</v>
      </c>
      <c r="R8" s="351">
        <f>IF(C8=0,0,VLOOKUP(C8,'Course List (program)'!$G$2:$L$100,4,FALSE))</f>
        <v>0</v>
      </c>
      <c r="S8" s="352">
        <f>IF(D8=0,0,VLOOKUP(D8,'Course List (program)'!$G$2:$L$100,4,FALSE))</f>
        <v>0</v>
      </c>
      <c r="T8" s="352">
        <f>IF(E8=0,0,VLOOKUP(E8,'Course List (program)'!$G$2:$L$100,4,FALSE))</f>
        <v>0</v>
      </c>
      <c r="U8" s="352" t="str">
        <f>IF(F8=0,0,VLOOKUP(F8,'Course List (program)'!$G$2:$L$100,4,FALSE))</f>
        <v>Pelin KARAÇAR ERCOŞKUN</v>
      </c>
      <c r="V8" s="353">
        <f>IF(G8=0,0,VLOOKUP(G8,'Course List (program)'!$G$2:$L$100,4,FALSE))</f>
        <v>0</v>
      </c>
      <c r="W8" s="510">
        <f>IF(C8=0,0,VLOOKUP(C8,'Course List (program)'!$G$2:$L$100,5,FALSE))</f>
        <v>0</v>
      </c>
      <c r="X8" s="511">
        <f>IF(D8=0,0,VLOOKUP(D8,'Course List (program)'!$G$2:$L$100,5,FALSE))</f>
        <v>0</v>
      </c>
      <c r="Y8" s="511">
        <f>IF(E8=0,0,VLOOKUP(E8,'Course List (program)'!$G$2:$L$100,5,FALSE))</f>
        <v>0</v>
      </c>
      <c r="Z8" s="511">
        <f>IF(F8=0,0,VLOOKUP(F8,'Course List (program)'!$G$2:$L$100,5,FALSE))</f>
        <v>0</v>
      </c>
      <c r="AA8" s="512">
        <f>IF(G8=0,0,VLOOKUP(G8,'Course List (program)'!$G$2:$L$100,5,FALSE))</f>
        <v>0</v>
      </c>
      <c r="AB8" s="299">
        <v>0.58333333333333337</v>
      </c>
    </row>
    <row r="9" spans="1:28" s="300" customFormat="1" ht="15" customHeight="1" x14ac:dyDescent="0.2">
      <c r="A9" s="1090"/>
      <c r="B9" s="1091"/>
      <c r="C9" s="343" t="str">
        <f>Section1Draft!$L$17</f>
        <v>ARCH 102.01</v>
      </c>
      <c r="D9" s="344" t="str">
        <f>Section1Draft!$M$17</f>
        <v>ARCH 208.11</v>
      </c>
      <c r="E9" s="344">
        <f>Section1Draft!$N$17</f>
        <v>0</v>
      </c>
      <c r="F9" s="344" t="str">
        <f>Section1Draft!$O$17</f>
        <v>ARCH 112.11</v>
      </c>
      <c r="G9" s="486" t="str">
        <f>Section1Draft!$P$17</f>
        <v>ARCH 102.11</v>
      </c>
      <c r="H9" s="345" t="str">
        <f>IF(C9=0,0,VLOOKUP(C9,'Course List (program)'!$G$2:$L$100,3,FALSE))</f>
        <v>Prof. Dr. Ömer GÜLSEN</v>
      </c>
      <c r="I9" s="346" t="str">
        <f>IF(D9=0,0,VLOOKUP(D9,'Course List (program)'!$G$2:$L$100,3,FALSE))</f>
        <v>Öğr. Gör. Turan DÜNDAR</v>
      </c>
      <c r="J9" s="346">
        <f>IF(E9=0,0,VLOOKUP(E9,'Course List (program)'!$G$2:$L$100,3,FALSE))</f>
        <v>0</v>
      </c>
      <c r="K9" s="346" t="str">
        <f>IF(F9=0,0,VLOOKUP(F9,'Course List (program)'!$G$2:$L$100,3,FALSE))</f>
        <v>Doç. Dr. Füsun SEZEN</v>
      </c>
      <c r="L9" s="347" t="str">
        <f>IF(G9=0,0,VLOOKUP(G9,'Course List (program)'!$G$2:$L$100,3,FALSE))</f>
        <v>Prof. Dr. Ömer GÜLSEN</v>
      </c>
      <c r="M9" s="492">
        <f>IF(C9=0,0,VLOOKUP(C9,'Course List (program)'!$G$2:$L$100,6,FALSE))</f>
        <v>0</v>
      </c>
      <c r="N9" s="349">
        <f>IF(D9=0,0,VLOOKUP(D9,'Course List (program)'!$G$2:$L$100,6,FALSE))</f>
        <v>0</v>
      </c>
      <c r="O9" s="349">
        <f>IF(E9=0,0,VLOOKUP(E9,'Course List (program)'!$G$2:$L$100,6,FALSE))</f>
        <v>0</v>
      </c>
      <c r="P9" s="349">
        <f>IF(F9=0,0,VLOOKUP(F9,'Course List (program)'!$G$2:$L$100,6,FALSE))</f>
        <v>0</v>
      </c>
      <c r="Q9" s="350">
        <f>IF(G9=0,0,VLOOKUP(G9,'Course List (program)'!$G$2:$L$100,6,FALSE))</f>
        <v>0</v>
      </c>
      <c r="R9" s="351">
        <f>IF(C9=0,0,VLOOKUP(C9,'Course List (program)'!$G$2:$L$100,4,FALSE))</f>
        <v>0</v>
      </c>
      <c r="S9" s="352">
        <f>IF(D9=0,0,VLOOKUP(D9,'Course List (program)'!$G$2:$L$100,4,FALSE))</f>
        <v>0</v>
      </c>
      <c r="T9" s="352">
        <f>IF(E9=0,0,VLOOKUP(E9,'Course List (program)'!$G$2:$L$100,4,FALSE))</f>
        <v>0</v>
      </c>
      <c r="U9" s="352" t="str">
        <f>IF(F9=0,0,VLOOKUP(F9,'Course List (program)'!$G$2:$L$100,4,FALSE))</f>
        <v>Pelin KARAÇAR ERCOŞKUN</v>
      </c>
      <c r="V9" s="353">
        <f>IF(G9=0,0,VLOOKUP(G9,'Course List (program)'!$G$2:$L$100,4,FALSE))</f>
        <v>0</v>
      </c>
      <c r="W9" s="510">
        <f>IF(C9=0,0,VLOOKUP(C9,'Course List (program)'!$G$2:$L$100,5,FALSE))</f>
        <v>0</v>
      </c>
      <c r="X9" s="511">
        <f>IF(D9=0,0,VLOOKUP(D9,'Course List (program)'!$G$2:$L$100,5,FALSE))</f>
        <v>0</v>
      </c>
      <c r="Y9" s="511">
        <f>IF(E9=0,0,VLOOKUP(E9,'Course List (program)'!$G$2:$L$100,5,FALSE))</f>
        <v>0</v>
      </c>
      <c r="Z9" s="511">
        <f>IF(F9=0,0,VLOOKUP(F9,'Course List (program)'!$G$2:$L$100,5,FALSE))</f>
        <v>0</v>
      </c>
      <c r="AA9" s="512">
        <f>IF(G9=0,0,VLOOKUP(G9,'Course List (program)'!$G$2:$L$100,5,FALSE))</f>
        <v>0</v>
      </c>
      <c r="AB9" s="299">
        <v>0.625</v>
      </c>
    </row>
    <row r="10" spans="1:28" s="300" customFormat="1" ht="15" customHeight="1" x14ac:dyDescent="0.2">
      <c r="A10" s="1090"/>
      <c r="B10" s="1091"/>
      <c r="C10" s="343">
        <f>Section1Draft!$L$19</f>
        <v>0</v>
      </c>
      <c r="D10" s="344" t="str">
        <f>Section1Draft!$M$19</f>
        <v>ARCH 208.11</v>
      </c>
      <c r="E10" s="344">
        <f>Section1Draft!$N$19</f>
        <v>0</v>
      </c>
      <c r="F10" s="344" t="str">
        <f>Section1Draft!$O$19</f>
        <v>ARCH 112.11</v>
      </c>
      <c r="G10" s="486" t="str">
        <f>Section1Draft!$P$19</f>
        <v>ARCH 102.11</v>
      </c>
      <c r="H10" s="345">
        <f>IF(C10=0,0,VLOOKUP(C10,'Course List (program)'!$G$2:$L$100,3,FALSE))</f>
        <v>0</v>
      </c>
      <c r="I10" s="346" t="str">
        <f>IF(D10=0,0,VLOOKUP(D10,'Course List (program)'!$G$2:$L$100,3,FALSE))</f>
        <v>Öğr. Gör. Turan DÜNDAR</v>
      </c>
      <c r="J10" s="346">
        <f>IF(E10=0,0,VLOOKUP(E10,'Course List (program)'!$G$2:$L$100,3,FALSE))</f>
        <v>0</v>
      </c>
      <c r="K10" s="346" t="str">
        <f>IF(F10=0,0,VLOOKUP(F10,'Course List (program)'!$G$2:$L$100,3,FALSE))</f>
        <v>Doç. Dr. Füsun SEZEN</v>
      </c>
      <c r="L10" s="347" t="str">
        <f>IF(G10=0,0,VLOOKUP(G10,'Course List (program)'!$G$2:$L$100,3,FALSE))</f>
        <v>Prof. Dr. Ömer GÜLSEN</v>
      </c>
      <c r="M10" s="492">
        <f>IF(C10=0,0,VLOOKUP(C10,'Course List (program)'!$G$2:$L$100,6,FALSE))</f>
        <v>0</v>
      </c>
      <c r="N10" s="349">
        <f>IF(D10=0,0,VLOOKUP(D10,'Course List (program)'!$G$2:$L$100,6,FALSE))</f>
        <v>0</v>
      </c>
      <c r="O10" s="349">
        <f>IF(E10=0,0,VLOOKUP(E10,'Course List (program)'!$G$2:$L$100,6,FALSE))</f>
        <v>0</v>
      </c>
      <c r="P10" s="349">
        <f>IF(F10=0,0,VLOOKUP(F10,'Course List (program)'!$G$2:$L$100,6,FALSE))</f>
        <v>0</v>
      </c>
      <c r="Q10" s="350">
        <f>IF(G10=0,0,VLOOKUP(G10,'Course List (program)'!$G$2:$L$100,6,FALSE))</f>
        <v>0</v>
      </c>
      <c r="R10" s="351">
        <f>IF(C10=0,0,VLOOKUP(C10,'Course List (program)'!$G$2:$L$100,4,FALSE))</f>
        <v>0</v>
      </c>
      <c r="S10" s="352">
        <f>IF(D10=0,0,VLOOKUP(D10,'Course List (program)'!$G$2:$L$100,4,FALSE))</f>
        <v>0</v>
      </c>
      <c r="T10" s="352">
        <f>IF(E10=0,0,VLOOKUP(E10,'Course List (program)'!$G$2:$L$100,4,FALSE))</f>
        <v>0</v>
      </c>
      <c r="U10" s="352" t="str">
        <f>IF(F10=0,0,VLOOKUP(F10,'Course List (program)'!$G$2:$L$100,4,FALSE))</f>
        <v>Pelin KARAÇAR ERCOŞKUN</v>
      </c>
      <c r="V10" s="353">
        <f>IF(G10=0,0,VLOOKUP(G10,'Course List (program)'!$G$2:$L$100,4,FALSE))</f>
        <v>0</v>
      </c>
      <c r="W10" s="510">
        <f>IF(C10=0,0,VLOOKUP(C10,'Course List (program)'!$G$2:$L$100,5,FALSE))</f>
        <v>0</v>
      </c>
      <c r="X10" s="511">
        <f>IF(D10=0,0,VLOOKUP(D10,'Course List (program)'!$G$2:$L$100,5,FALSE))</f>
        <v>0</v>
      </c>
      <c r="Y10" s="511">
        <f>IF(E10=0,0,VLOOKUP(E10,'Course List (program)'!$G$2:$L$100,5,FALSE))</f>
        <v>0</v>
      </c>
      <c r="Z10" s="511">
        <f>IF(F10=0,0,VLOOKUP(F10,'Course List (program)'!$G$2:$L$100,5,FALSE))</f>
        <v>0</v>
      </c>
      <c r="AA10" s="512">
        <f>IF(G10=0,0,VLOOKUP(G10,'Course List (program)'!$G$2:$L$100,5,FALSE))</f>
        <v>0</v>
      </c>
      <c r="AB10" s="299">
        <v>0.66666666666666663</v>
      </c>
    </row>
    <row r="11" spans="1:28" s="300" customFormat="1" ht="15" customHeight="1" x14ac:dyDescent="0.2">
      <c r="A11" s="1090"/>
      <c r="B11" s="1091"/>
      <c r="C11" s="343">
        <f>Section1Draft!$L$21</f>
        <v>0</v>
      </c>
      <c r="D11" s="344">
        <f>Section1Draft!$M$21</f>
        <v>0</v>
      </c>
      <c r="E11" s="344">
        <f>Section1Draft!$N$21</f>
        <v>0</v>
      </c>
      <c r="F11" s="344">
        <f>Section1Draft!$O$21</f>
        <v>0</v>
      </c>
      <c r="G11" s="486">
        <f>Section1Draft!$P$21</f>
        <v>0</v>
      </c>
      <c r="H11" s="345">
        <f>IF(C11=0,0,VLOOKUP(C11,'Course List (program)'!$G$2:$L$100,3,FALSE))</f>
        <v>0</v>
      </c>
      <c r="I11" s="346">
        <f>IF(D11=0,0,VLOOKUP(D11,'Course List (program)'!$G$2:$L$100,3,FALSE))</f>
        <v>0</v>
      </c>
      <c r="J11" s="346">
        <f>IF(E11=0,0,VLOOKUP(E11,'Course List (program)'!$G$2:$L$100,3,FALSE))</f>
        <v>0</v>
      </c>
      <c r="K11" s="346">
        <f>IF(F11=0,0,VLOOKUP(F11,'Course List (program)'!$G$2:$L$100,3,FALSE))</f>
        <v>0</v>
      </c>
      <c r="L11" s="347">
        <f>IF(G11=0,0,VLOOKUP(G11,'Course List (program)'!$G$2:$L$100,3,FALSE))</f>
        <v>0</v>
      </c>
      <c r="M11" s="492">
        <f>IF(C11=0,0,VLOOKUP(C11,'Course List (program)'!$G$2:$L$100,6,FALSE))</f>
        <v>0</v>
      </c>
      <c r="N11" s="349">
        <f>IF(D11=0,0,VLOOKUP(D11,'Course List (program)'!$G$2:$L$100,6,FALSE))</f>
        <v>0</v>
      </c>
      <c r="O11" s="349">
        <f>IF(E11=0,0,VLOOKUP(E11,'Course List (program)'!$G$2:$L$100,6,FALSE))</f>
        <v>0</v>
      </c>
      <c r="P11" s="349">
        <f>IF(F11=0,0,VLOOKUP(F11,'Course List (program)'!$G$2:$L$100,6,FALSE))</f>
        <v>0</v>
      </c>
      <c r="Q11" s="350">
        <f>IF(G11=0,0,VLOOKUP(G11,'Course List (program)'!$G$2:$L$100,6,FALSE))</f>
        <v>0</v>
      </c>
      <c r="R11" s="351">
        <f>IF(C11=0,0,VLOOKUP(C11,'Course List (program)'!$G$2:$L$100,4,FALSE))</f>
        <v>0</v>
      </c>
      <c r="S11" s="352">
        <f>IF(D11=0,0,VLOOKUP(D11,'Course List (program)'!$G$2:$L$100,4,FALSE))</f>
        <v>0</v>
      </c>
      <c r="T11" s="352">
        <f>IF(E11=0,0,VLOOKUP(E11,'Course List (program)'!$G$2:$L$100,4,FALSE))</f>
        <v>0</v>
      </c>
      <c r="U11" s="352">
        <f>IF(F11=0,0,VLOOKUP(F11,'Course List (program)'!$G$2:$L$100,4,FALSE))</f>
        <v>0</v>
      </c>
      <c r="V11" s="353">
        <f>IF(G11=0,0,VLOOKUP(G11,'Course List (program)'!$G$2:$L$100,4,FALSE))</f>
        <v>0</v>
      </c>
      <c r="W11" s="510">
        <f>IF(C11=0,0,VLOOKUP(C11,'Course List (program)'!$G$2:$L$100,5,FALSE))</f>
        <v>0</v>
      </c>
      <c r="X11" s="511">
        <f>IF(D11=0,0,VLOOKUP(D11,'Course List (program)'!$G$2:$L$100,5,FALSE))</f>
        <v>0</v>
      </c>
      <c r="Y11" s="511">
        <f>IF(E11=0,0,VLOOKUP(E11,'Course List (program)'!$G$2:$L$100,5,FALSE))</f>
        <v>0</v>
      </c>
      <c r="Z11" s="511">
        <f>IF(F11=0,0,VLOOKUP(F11,'Course List (program)'!$G$2:$L$100,5,FALSE))</f>
        <v>0</v>
      </c>
      <c r="AA11" s="512">
        <f>IF(G11=0,0,VLOOKUP(G11,'Course List (program)'!$G$2:$L$100,5,FALSE))</f>
        <v>0</v>
      </c>
      <c r="AB11" s="299">
        <v>0.70833333333333337</v>
      </c>
    </row>
    <row r="12" spans="1:28" s="300" customFormat="1" ht="15" customHeight="1" thickBot="1" x14ac:dyDescent="0.25">
      <c r="A12" s="1092"/>
      <c r="B12" s="1093"/>
      <c r="C12" s="354">
        <f>Section1Draft!$L$23</f>
        <v>0</v>
      </c>
      <c r="D12" s="355">
        <f>Section1Draft!$M$23</f>
        <v>0</v>
      </c>
      <c r="E12" s="355">
        <f>Section1Draft!$N$23</f>
        <v>0</v>
      </c>
      <c r="F12" s="355">
        <f>Section1Draft!$O$23</f>
        <v>0</v>
      </c>
      <c r="G12" s="487">
        <f>Section1Draft!$P$23</f>
        <v>0</v>
      </c>
      <c r="H12" s="356">
        <f>IF(C12=0,0,VLOOKUP(C12,'Course List (program)'!$G$2:$L$100,3,FALSE))</f>
        <v>0</v>
      </c>
      <c r="I12" s="357">
        <f>IF(D12=0,0,VLOOKUP(D12,'Course List (program)'!$G$2:$L$100,3,FALSE))</f>
        <v>0</v>
      </c>
      <c r="J12" s="357">
        <f>IF(E12=0,0,VLOOKUP(E12,'Course List (program)'!$G$2:$L$100,3,FALSE))</f>
        <v>0</v>
      </c>
      <c r="K12" s="357">
        <f>IF(F12=0,0,VLOOKUP(F12,'Course List (program)'!$G$2:$L$100,3,FALSE))</f>
        <v>0</v>
      </c>
      <c r="L12" s="358">
        <f>IF(G12=0,0,VLOOKUP(G12,'Course List (program)'!$G$2:$L$100,3,FALSE))</f>
        <v>0</v>
      </c>
      <c r="M12" s="493">
        <f>IF(C12=0,0,VLOOKUP(C12,'Course List (program)'!$G$2:$L$100,6,FALSE))</f>
        <v>0</v>
      </c>
      <c r="N12" s="360">
        <f>IF(D12=0,0,VLOOKUP(D12,'Course List (program)'!$G$2:$L$100,6,FALSE))</f>
        <v>0</v>
      </c>
      <c r="O12" s="360">
        <f>IF(E12=0,0,VLOOKUP(E12,'Course List (program)'!$G$2:$L$100,6,FALSE))</f>
        <v>0</v>
      </c>
      <c r="P12" s="360">
        <f>IF(F12=0,0,VLOOKUP(F12,'Course List (program)'!$G$2:$L$100,6,FALSE))</f>
        <v>0</v>
      </c>
      <c r="Q12" s="361">
        <f>IF(G12=0,0,VLOOKUP(G12,'Course List (program)'!$G$2:$L$100,6,FALSE))</f>
        <v>0</v>
      </c>
      <c r="R12" s="362">
        <f>IF(C12=0,0,VLOOKUP(C12,'Course List (program)'!$G$2:$L$100,4,FALSE))</f>
        <v>0</v>
      </c>
      <c r="S12" s="363">
        <f>IF(D12=0,0,VLOOKUP(D12,'Course List (program)'!$G$2:$L$100,4,FALSE))</f>
        <v>0</v>
      </c>
      <c r="T12" s="363">
        <f>IF(E12=0,0,VLOOKUP(E12,'Course List (program)'!$G$2:$L$100,4,FALSE))</f>
        <v>0</v>
      </c>
      <c r="U12" s="363">
        <f>IF(F12=0,0,VLOOKUP(F12,'Course List (program)'!$G$2:$L$100,4,FALSE))</f>
        <v>0</v>
      </c>
      <c r="V12" s="364">
        <f>IF(G12=0,0,VLOOKUP(G12,'Course List (program)'!$G$2:$L$100,4,FALSE))</f>
        <v>0</v>
      </c>
      <c r="W12" s="513">
        <f>IF(C12=0,0,VLOOKUP(C12,'Course List (program)'!$G$2:$L$100,5,FALSE))</f>
        <v>0</v>
      </c>
      <c r="X12" s="514">
        <f>IF(D12=0,0,VLOOKUP(D12,'Course List (program)'!$G$2:$L$100,5,FALSE))</f>
        <v>0</v>
      </c>
      <c r="Y12" s="514">
        <f>IF(E12=0,0,VLOOKUP(E12,'Course List (program)'!$G$2:$L$100,5,FALSE))</f>
        <v>0</v>
      </c>
      <c r="Z12" s="514">
        <f>IF(F12=0,0,VLOOKUP(F12,'Course List (program)'!$G$2:$L$100,5,FALSE))</f>
        <v>0</v>
      </c>
      <c r="AA12" s="515">
        <f>IF(G12=0,0,VLOOKUP(G12,'Course List (program)'!$G$2:$L$100,5,FALSE))</f>
        <v>0</v>
      </c>
      <c r="AB12" s="299">
        <v>0.75</v>
      </c>
    </row>
    <row r="13" spans="1:28" s="300" customFormat="1" ht="15" customHeight="1" x14ac:dyDescent="0.2">
      <c r="A13" s="1088">
        <v>2</v>
      </c>
      <c r="B13" s="1089"/>
      <c r="C13" s="332" t="str">
        <f>Section2Draft!$L$5</f>
        <v>MATH 153.02</v>
      </c>
      <c r="D13" s="333">
        <f>Section2Draft!$M$5</f>
        <v>0</v>
      </c>
      <c r="E13" s="333" t="str">
        <f>Section2Draft!$N$5</f>
        <v>MATH 153.02</v>
      </c>
      <c r="F13" s="333">
        <f>Section2Draft!$O$5</f>
        <v>0</v>
      </c>
      <c r="G13" s="485" t="str">
        <f>Section2Draft!$P$5</f>
        <v>ARCH 208.12</v>
      </c>
      <c r="H13" s="334" t="str">
        <f>IF(C13=0,0,VLOOKUP(C13,'Course List (program)'!$G$2:$L$100,3,FALSE))</f>
        <v>Staff3</v>
      </c>
      <c r="I13" s="335">
        <f>IF(D13=0,0,VLOOKUP(D13,'Course List (program)'!$G$2:$L$100,3,FALSE))</f>
        <v>0</v>
      </c>
      <c r="J13" s="335" t="str">
        <f>IF(E13=0,0,VLOOKUP(E13,'Course List (program)'!$G$2:$L$100,3,FALSE))</f>
        <v>Staff3</v>
      </c>
      <c r="K13" s="335">
        <f>IF(F13=0,0,VLOOKUP(F13,'Course List (program)'!$G$2:$L$100,3,FALSE))</f>
        <v>0</v>
      </c>
      <c r="L13" s="336" t="str">
        <f>IF(G13=0,0,VLOOKUP(G13,'Course List (program)'!$G$2:$L$100,3,FALSE))</f>
        <v>Öğr. Gör. Turan DÜNDAR</v>
      </c>
      <c r="M13" s="337">
        <f>IF(C13=0,0,VLOOKUP(C13,'Course List (program)'!$G$2:$L$100,6,FALSE))</f>
        <v>0</v>
      </c>
      <c r="N13" s="338">
        <f>IF(D13=0,0,VLOOKUP(D13,'Course List (program)'!$G$2:$L$100,6,FALSE))</f>
        <v>0</v>
      </c>
      <c r="O13" s="338">
        <f>IF(E13=0,0,VLOOKUP(E13,'Course List (program)'!$G$2:$L$100,6,FALSE))</f>
        <v>0</v>
      </c>
      <c r="P13" s="338">
        <f>IF(F13=0,0,VLOOKUP(F13,'Course List (program)'!$G$2:$L$100,6,FALSE))</f>
        <v>0</v>
      </c>
      <c r="Q13" s="339">
        <f>IF(G13=0,0,VLOOKUP(G13,'Course List (program)'!$G$2:$L$100,6,FALSE))</f>
        <v>0</v>
      </c>
      <c r="R13" s="340">
        <f>IF(C13=0,0,VLOOKUP(C13,'Course List (program)'!$G$2:$L$100,4,FALSE))</f>
        <v>0</v>
      </c>
      <c r="S13" s="341">
        <f>IF(D13=0,0,VLOOKUP(D13,'Course List (program)'!$G$2:$L$100,4,FALSE))</f>
        <v>0</v>
      </c>
      <c r="T13" s="341">
        <f>IF(E13=0,0,VLOOKUP(E13,'Course List (program)'!$G$2:$L$100,4,FALSE))</f>
        <v>0</v>
      </c>
      <c r="U13" s="341">
        <f>IF(F13=0,0,VLOOKUP(F13,'Course List (program)'!$G$2:$L$100,4,FALSE))</f>
        <v>0</v>
      </c>
      <c r="V13" s="342">
        <f>IF(G13=0,0,VLOOKUP(G13,'Course List (program)'!$G$2:$L$100,4,FALSE))</f>
        <v>0</v>
      </c>
      <c r="W13" s="507">
        <f>IF(C13=0,0,VLOOKUP(C13,'Course List (program)'!$G$2:$L$100,5,FALSE))</f>
        <v>0</v>
      </c>
      <c r="X13" s="508">
        <f>IF(D13=0,0,VLOOKUP(D13,'Course List (program)'!$G$2:$L$100,5,FALSE))</f>
        <v>0</v>
      </c>
      <c r="Y13" s="508">
        <f>IF(E13=0,0,VLOOKUP(E13,'Course List (program)'!$G$2:$L$100,5,FALSE))</f>
        <v>0</v>
      </c>
      <c r="Z13" s="508">
        <f>IF(F13=0,0,VLOOKUP(F13,'Course List (program)'!$G$2:$L$100,5,FALSE))</f>
        <v>0</v>
      </c>
      <c r="AA13" s="509">
        <f>IF(G13=0,0,VLOOKUP(G13,'Course List (program)'!$G$2:$L$100,5,FALSE))</f>
        <v>0</v>
      </c>
      <c r="AB13" s="323">
        <v>0.375</v>
      </c>
    </row>
    <row r="14" spans="1:28" s="300" customFormat="1" ht="15" customHeight="1" x14ac:dyDescent="0.2">
      <c r="A14" s="1090"/>
      <c r="B14" s="1091"/>
      <c r="C14" s="343" t="str">
        <f>Section2Draft!$L$7</f>
        <v>MATH 153.02</v>
      </c>
      <c r="D14" s="344">
        <f>Section2Draft!$M$7</f>
        <v>0</v>
      </c>
      <c r="E14" s="344" t="str">
        <f>Section2Draft!$N$7</f>
        <v>MATH 153.02</v>
      </c>
      <c r="F14" s="344">
        <f>Section2Draft!$O$7</f>
        <v>0</v>
      </c>
      <c r="G14" s="486" t="str">
        <f>Section2Draft!$P$7</f>
        <v>ARCH 208.12</v>
      </c>
      <c r="H14" s="345" t="str">
        <f>IF(C14=0,0,VLOOKUP(C14,'Course List (program)'!$G$2:$L$100,3,FALSE))</f>
        <v>Staff3</v>
      </c>
      <c r="I14" s="346">
        <f>IF(D14=0,0,VLOOKUP(D14,'Course List (program)'!$G$2:$L$100,3,FALSE))</f>
        <v>0</v>
      </c>
      <c r="J14" s="346" t="str">
        <f>IF(E14=0,0,VLOOKUP(E14,'Course List (program)'!$G$2:$L$100,3,FALSE))</f>
        <v>Staff3</v>
      </c>
      <c r="K14" s="346">
        <f>IF(F14=0,0,VLOOKUP(F14,'Course List (program)'!$G$2:$L$100,3,FALSE))</f>
        <v>0</v>
      </c>
      <c r="L14" s="347" t="str">
        <f>IF(G14=0,0,VLOOKUP(G14,'Course List (program)'!$G$2:$L$100,3,FALSE))</f>
        <v>Öğr. Gör. Turan DÜNDAR</v>
      </c>
      <c r="M14" s="348">
        <f>IF(C14=0,0,VLOOKUP(C14,'Course List (program)'!$G$2:$L$100,6,FALSE))</f>
        <v>0</v>
      </c>
      <c r="N14" s="349">
        <f>IF(D14=0,0,VLOOKUP(D14,'Course List (program)'!$G$2:$L$100,6,FALSE))</f>
        <v>0</v>
      </c>
      <c r="O14" s="349">
        <f>IF(E14=0,0,VLOOKUP(E14,'Course List (program)'!$G$2:$L$100,6,FALSE))</f>
        <v>0</v>
      </c>
      <c r="P14" s="349">
        <f>IF(F14=0,0,VLOOKUP(F14,'Course List (program)'!$G$2:$L$100,6,FALSE))</f>
        <v>0</v>
      </c>
      <c r="Q14" s="350">
        <f>IF(G14=0,0,VLOOKUP(G14,'Course List (program)'!$G$2:$L$100,6,FALSE))</f>
        <v>0</v>
      </c>
      <c r="R14" s="351">
        <f>IF(C14=0,0,VLOOKUP(C14,'Course List (program)'!$G$2:$L$100,4,FALSE))</f>
        <v>0</v>
      </c>
      <c r="S14" s="352">
        <f>IF(D14=0,0,VLOOKUP(D14,'Course List (program)'!$G$2:$L$100,4,FALSE))</f>
        <v>0</v>
      </c>
      <c r="T14" s="352">
        <f>IF(E14=0,0,VLOOKUP(E14,'Course List (program)'!$G$2:$L$100,4,FALSE))</f>
        <v>0</v>
      </c>
      <c r="U14" s="352">
        <f>IF(F14=0,0,VLOOKUP(F14,'Course List (program)'!$G$2:$L$100,4,FALSE))</f>
        <v>0</v>
      </c>
      <c r="V14" s="353">
        <f>IF(G14=0,0,VLOOKUP(G14,'Course List (program)'!$G$2:$L$100,4,FALSE))</f>
        <v>0</v>
      </c>
      <c r="W14" s="510">
        <f>IF(C14=0,0,VLOOKUP(C14,'Course List (program)'!$G$2:$L$100,5,FALSE))</f>
        <v>0</v>
      </c>
      <c r="X14" s="511">
        <f>IF(D14=0,0,VLOOKUP(D14,'Course List (program)'!$G$2:$L$100,5,FALSE))</f>
        <v>0</v>
      </c>
      <c r="Y14" s="511">
        <f>IF(E14=0,0,VLOOKUP(E14,'Course List (program)'!$G$2:$L$100,5,FALSE))</f>
        <v>0</v>
      </c>
      <c r="Z14" s="511">
        <f>IF(F14=0,0,VLOOKUP(F14,'Course List (program)'!$G$2:$L$100,5,FALSE))</f>
        <v>0</v>
      </c>
      <c r="AA14" s="512">
        <f>IF(G14=0,0,VLOOKUP(G14,'Course List (program)'!$G$2:$L$100,5,FALSE))</f>
        <v>0</v>
      </c>
      <c r="AB14" s="323">
        <v>0.41666666666666669</v>
      </c>
    </row>
    <row r="15" spans="1:28" s="300" customFormat="1" ht="15" customHeight="1" x14ac:dyDescent="0.2">
      <c r="A15" s="1090"/>
      <c r="B15" s="1091"/>
      <c r="C15" s="343">
        <f>Section2Draft!$L$9</f>
        <v>0</v>
      </c>
      <c r="D15" s="344">
        <f>Section2Draft!$M$9</f>
        <v>0</v>
      </c>
      <c r="E15" s="344">
        <f>Section2Draft!$N$9</f>
        <v>0</v>
      </c>
      <c r="F15" s="344">
        <f>Section2Draft!$O$9</f>
        <v>0</v>
      </c>
      <c r="G15" s="486" t="str">
        <f>Section2Draft!$P$9</f>
        <v>ARCH 208.12</v>
      </c>
      <c r="H15" s="345">
        <f>IF(C15=0,0,VLOOKUP(C15,'Course List (program)'!$G$2:$L$100,3,FALSE))</f>
        <v>0</v>
      </c>
      <c r="I15" s="346">
        <f>IF(D15=0,0,VLOOKUP(D15,'Course List (program)'!$G$2:$L$100,3,FALSE))</f>
        <v>0</v>
      </c>
      <c r="J15" s="346">
        <f>IF(E15=0,0,VLOOKUP(E15,'Course List (program)'!$G$2:$L$100,3,FALSE))</f>
        <v>0</v>
      </c>
      <c r="K15" s="346">
        <f>IF(F15=0,0,VLOOKUP(F15,'Course List (program)'!$G$2:$L$100,3,FALSE))</f>
        <v>0</v>
      </c>
      <c r="L15" s="347" t="str">
        <f>IF(G15=0,0,VLOOKUP(G15,'Course List (program)'!$G$2:$L$100,3,FALSE))</f>
        <v>Öğr. Gör. Turan DÜNDAR</v>
      </c>
      <c r="M15" s="348">
        <f>IF(C15=0,0,VLOOKUP(C15,'Course List (program)'!$G$2:$L$100,6,FALSE))</f>
        <v>0</v>
      </c>
      <c r="N15" s="349">
        <f>IF(D15=0,0,VLOOKUP(D15,'Course List (program)'!$G$2:$L$100,6,FALSE))</f>
        <v>0</v>
      </c>
      <c r="O15" s="349">
        <f>IF(E15=0,0,VLOOKUP(E15,'Course List (program)'!$G$2:$L$100,6,FALSE))</f>
        <v>0</v>
      </c>
      <c r="P15" s="349">
        <f>IF(F15=0,0,VLOOKUP(F15,'Course List (program)'!$G$2:$L$100,6,FALSE))</f>
        <v>0</v>
      </c>
      <c r="Q15" s="350">
        <f>IF(G15=0,0,VLOOKUP(G15,'Course List (program)'!$G$2:$L$100,6,FALSE))</f>
        <v>0</v>
      </c>
      <c r="R15" s="351">
        <f>IF(C15=0,0,VLOOKUP(C15,'Course List (program)'!$G$2:$L$100,4,FALSE))</f>
        <v>0</v>
      </c>
      <c r="S15" s="352">
        <f>IF(D15=0,0,VLOOKUP(D15,'Course List (program)'!$G$2:$L$100,4,FALSE))</f>
        <v>0</v>
      </c>
      <c r="T15" s="352">
        <f>IF(E15=0,0,VLOOKUP(E15,'Course List (program)'!$G$2:$L$100,4,FALSE))</f>
        <v>0</v>
      </c>
      <c r="U15" s="352">
        <f>IF(F15=0,0,VLOOKUP(F15,'Course List (program)'!$G$2:$L$100,4,FALSE))</f>
        <v>0</v>
      </c>
      <c r="V15" s="353">
        <f>IF(G15=0,0,VLOOKUP(G15,'Course List (program)'!$G$2:$L$100,4,FALSE))</f>
        <v>0</v>
      </c>
      <c r="W15" s="510">
        <f>IF(C15=0,0,VLOOKUP(C15,'Course List (program)'!$G$2:$L$100,5,FALSE))</f>
        <v>0</v>
      </c>
      <c r="X15" s="511">
        <f>IF(D15=0,0,VLOOKUP(D15,'Course List (program)'!$G$2:$L$100,5,FALSE))</f>
        <v>0</v>
      </c>
      <c r="Y15" s="511">
        <f>IF(E15=0,0,VLOOKUP(E15,'Course List (program)'!$G$2:$L$100,5,FALSE))</f>
        <v>0</v>
      </c>
      <c r="Z15" s="511">
        <f>IF(F15=0,0,VLOOKUP(F15,'Course List (program)'!$G$2:$L$100,5,FALSE))</f>
        <v>0</v>
      </c>
      <c r="AA15" s="512">
        <f>IF(G15=0,0,VLOOKUP(G15,'Course List (program)'!$G$2:$L$100,5,FALSE))</f>
        <v>0</v>
      </c>
      <c r="AB15" s="323">
        <v>0.45833333333333331</v>
      </c>
    </row>
    <row r="16" spans="1:28" s="300" customFormat="1" ht="15" customHeight="1" x14ac:dyDescent="0.2">
      <c r="A16" s="1090"/>
      <c r="B16" s="1091"/>
      <c r="C16" s="343">
        <f>Section2Draft!$L$11</f>
        <v>0</v>
      </c>
      <c r="D16" s="344">
        <f>Section2Draft!$M$11</f>
        <v>0</v>
      </c>
      <c r="E16" s="344">
        <f>Section2Draft!$N$11</f>
        <v>0</v>
      </c>
      <c r="F16" s="344">
        <f>Section2Draft!$O$11</f>
        <v>0</v>
      </c>
      <c r="G16" s="486" t="str">
        <f>Section2Draft!$P$11</f>
        <v>ARCH 208.12</v>
      </c>
      <c r="H16" s="345">
        <f>IF(C16=0,0,VLOOKUP(C16,'Course List (program)'!$G$2:$L$100,3,FALSE))</f>
        <v>0</v>
      </c>
      <c r="I16" s="346">
        <f>IF(D16=0,0,VLOOKUP(D16,'Course List (program)'!$G$2:$L$100,3,FALSE))</f>
        <v>0</v>
      </c>
      <c r="J16" s="346">
        <f>IF(E16=0,0,VLOOKUP(E16,'Course List (program)'!$G$2:$L$100,3,FALSE))</f>
        <v>0</v>
      </c>
      <c r="K16" s="346">
        <f>IF(F16=0,0,VLOOKUP(F16,'Course List (program)'!$G$2:$L$100,3,FALSE))</f>
        <v>0</v>
      </c>
      <c r="L16" s="347" t="str">
        <f>IF(G16=0,0,VLOOKUP(G16,'Course List (program)'!$G$2:$L$100,3,FALSE))</f>
        <v>Öğr. Gör. Turan DÜNDAR</v>
      </c>
      <c r="M16" s="348">
        <f>IF(C16=0,0,VLOOKUP(C16,'Course List (program)'!$G$2:$L$100,6,FALSE))</f>
        <v>0</v>
      </c>
      <c r="N16" s="349">
        <f>IF(D16=0,0,VLOOKUP(D16,'Course List (program)'!$G$2:$L$100,6,FALSE))</f>
        <v>0</v>
      </c>
      <c r="O16" s="349">
        <f>IF(E16=0,0,VLOOKUP(E16,'Course List (program)'!$G$2:$L$100,6,FALSE))</f>
        <v>0</v>
      </c>
      <c r="P16" s="349">
        <f>IF(F16=0,0,VLOOKUP(F16,'Course List (program)'!$G$2:$L$100,6,FALSE))</f>
        <v>0</v>
      </c>
      <c r="Q16" s="350">
        <f>IF(G16=0,0,VLOOKUP(G16,'Course List (program)'!$G$2:$L$100,6,FALSE))</f>
        <v>0</v>
      </c>
      <c r="R16" s="351">
        <f>IF(C16=0,0,VLOOKUP(C16,'Course List (program)'!$G$2:$L$100,4,FALSE))</f>
        <v>0</v>
      </c>
      <c r="S16" s="352">
        <f>IF(D16=0,0,VLOOKUP(D16,'Course List (program)'!$G$2:$L$100,4,FALSE))</f>
        <v>0</v>
      </c>
      <c r="T16" s="352">
        <f>IF(E16=0,0,VLOOKUP(E16,'Course List (program)'!$G$2:$L$100,4,FALSE))</f>
        <v>0</v>
      </c>
      <c r="U16" s="352">
        <f>IF(F16=0,0,VLOOKUP(F16,'Course List (program)'!$G$2:$L$100,4,FALSE))</f>
        <v>0</v>
      </c>
      <c r="V16" s="353">
        <f>IF(G16=0,0,VLOOKUP(G16,'Course List (program)'!$G$2:$L$100,4,FALSE))</f>
        <v>0</v>
      </c>
      <c r="W16" s="510">
        <f>IF(C16=0,0,VLOOKUP(C16,'Course List (program)'!$G$2:$L$100,5,FALSE))</f>
        <v>0</v>
      </c>
      <c r="X16" s="511">
        <f>IF(D16=0,0,VLOOKUP(D16,'Course List (program)'!$G$2:$L$100,5,FALSE))</f>
        <v>0</v>
      </c>
      <c r="Y16" s="511">
        <f>IF(E16=0,0,VLOOKUP(E16,'Course List (program)'!$G$2:$L$100,5,FALSE))</f>
        <v>0</v>
      </c>
      <c r="Z16" s="511">
        <f>IF(F16=0,0,VLOOKUP(F16,'Course List (program)'!$G$2:$L$100,5,FALSE))</f>
        <v>0</v>
      </c>
      <c r="AA16" s="512">
        <f>IF(G16=0,0,VLOOKUP(G16,'Course List (program)'!$G$2:$L$100,5,FALSE))</f>
        <v>0</v>
      </c>
      <c r="AB16" s="323">
        <v>0.5</v>
      </c>
    </row>
    <row r="17" spans="1:28" s="300" customFormat="1" ht="15" customHeight="1" x14ac:dyDescent="0.2">
      <c r="A17" s="1090"/>
      <c r="B17" s="1091"/>
      <c r="C17" s="343">
        <f>Section2Draft!$L$13</f>
        <v>0</v>
      </c>
      <c r="D17" s="344">
        <f>Section2Draft!$M$13</f>
        <v>0</v>
      </c>
      <c r="E17" s="344">
        <f>Section2Draft!$N$13</f>
        <v>0</v>
      </c>
      <c r="F17" s="344" t="str">
        <f>Section2Draft!$O$13</f>
        <v>ES 106.08</v>
      </c>
      <c r="G17" s="486" t="str">
        <f>Section2Draft!$P$13</f>
        <v>ARCH 102.12</v>
      </c>
      <c r="H17" s="345">
        <f>IF(C17=0,0,VLOOKUP(C17,'Course List (program)'!$G$2:$L$100,3,FALSE))</f>
        <v>0</v>
      </c>
      <c r="I17" s="346">
        <f>IF(D17=0,0,VLOOKUP(D17,'Course List (program)'!$G$2:$L$100,3,FALSE))</f>
        <v>0</v>
      </c>
      <c r="J17" s="346">
        <f>IF(E17=0,0,VLOOKUP(E17,'Course List (program)'!$G$2:$L$100,3,FALSE))</f>
        <v>0</v>
      </c>
      <c r="K17" s="346" t="str">
        <f>IF(F17=0,0,VLOOKUP(F17,'Course List (program)'!$G$2:$L$100,3,FALSE))</f>
        <v>Staff2</v>
      </c>
      <c r="L17" s="347" t="str">
        <f>IF(G17=0,0,VLOOKUP(G17,'Course List (program)'!$G$2:$L$100,3,FALSE))</f>
        <v>Prof. Dr. Ömer GÜLSEN</v>
      </c>
      <c r="M17" s="348">
        <f>IF(C17=0,0,VLOOKUP(C17,'Course List (program)'!$G$2:$L$100,6,FALSE))</f>
        <v>0</v>
      </c>
      <c r="N17" s="349">
        <f>IF(D17=0,0,VLOOKUP(D17,'Course List (program)'!$G$2:$L$100,6,FALSE))</f>
        <v>0</v>
      </c>
      <c r="O17" s="349">
        <f>IF(E17=0,0,VLOOKUP(E17,'Course List (program)'!$G$2:$L$100,6,FALSE))</f>
        <v>0</v>
      </c>
      <c r="P17" s="349">
        <f>IF(F17=0,0,VLOOKUP(F17,'Course List (program)'!$G$2:$L$100,6,FALSE))</f>
        <v>0</v>
      </c>
      <c r="Q17" s="350">
        <f>IF(G17=0,0,VLOOKUP(G17,'Course List (program)'!$G$2:$L$100,6,FALSE))</f>
        <v>0</v>
      </c>
      <c r="R17" s="351">
        <f>IF(C17=0,0,VLOOKUP(C17,'Course List (program)'!$G$2:$L$100,4,FALSE))</f>
        <v>0</v>
      </c>
      <c r="S17" s="352">
        <f>IF(D17=0,0,VLOOKUP(D17,'Course List (program)'!$G$2:$L$100,4,FALSE))</f>
        <v>0</v>
      </c>
      <c r="T17" s="352">
        <f>IF(E17=0,0,VLOOKUP(E17,'Course List (program)'!$G$2:$L$100,4,FALSE))</f>
        <v>0</v>
      </c>
      <c r="U17" s="352">
        <f>IF(F17=0,0,VLOOKUP(F17,'Course List (program)'!$G$2:$L$100,4,FALSE))</f>
        <v>0</v>
      </c>
      <c r="V17" s="353">
        <f>IF(G17=0,0,VLOOKUP(G17,'Course List (program)'!$G$2:$L$100,4,FALSE))</f>
        <v>0</v>
      </c>
      <c r="W17" s="510">
        <f>IF(C17=0,0,VLOOKUP(C17,'Course List (program)'!$G$2:$L$100,5,FALSE))</f>
        <v>0</v>
      </c>
      <c r="X17" s="511">
        <f>IF(D17=0,0,VLOOKUP(D17,'Course List (program)'!$G$2:$L$100,5,FALSE))</f>
        <v>0</v>
      </c>
      <c r="Y17" s="511">
        <f>IF(E17=0,0,VLOOKUP(E17,'Course List (program)'!$G$2:$L$100,5,FALSE))</f>
        <v>0</v>
      </c>
      <c r="Z17" s="511">
        <f>IF(F17=0,0,VLOOKUP(F17,'Course List (program)'!$G$2:$L$100,5,FALSE))</f>
        <v>0</v>
      </c>
      <c r="AA17" s="512">
        <f>IF(G17=0,0,VLOOKUP(G17,'Course List (program)'!$G$2:$L$100,5,FALSE))</f>
        <v>0</v>
      </c>
      <c r="AB17" s="323">
        <v>0.54166666666666663</v>
      </c>
    </row>
    <row r="18" spans="1:28" s="300" customFormat="1" ht="15" customHeight="1" x14ac:dyDescent="0.2">
      <c r="A18" s="1090"/>
      <c r="B18" s="1091"/>
      <c r="C18" s="343">
        <f>Section2Draft!$L$15</f>
        <v>0</v>
      </c>
      <c r="D18" s="344">
        <f>Section2Draft!$M$15</f>
        <v>0</v>
      </c>
      <c r="E18" s="344" t="str">
        <f>Section2Draft!$N$15</f>
        <v>ES 106.08</v>
      </c>
      <c r="F18" s="344" t="str">
        <f>Section2Draft!$O$15</f>
        <v>ARCH 112.12</v>
      </c>
      <c r="G18" s="486" t="str">
        <f>Section2Draft!$P$15</f>
        <v>ARCH 102.12</v>
      </c>
      <c r="H18" s="345">
        <f>IF(C18=0,0,VLOOKUP(C18,'Course List (program)'!$G$2:$L$100,3,FALSE))</f>
        <v>0</v>
      </c>
      <c r="I18" s="346">
        <f>IF(D18=0,0,VLOOKUP(D18,'Course List (program)'!$G$2:$L$100,3,FALSE))</f>
        <v>0</v>
      </c>
      <c r="J18" s="346" t="str">
        <f>IF(E18=0,0,VLOOKUP(E18,'Course List (program)'!$G$2:$L$100,3,FALSE))</f>
        <v>Staff2</v>
      </c>
      <c r="K18" s="346" t="str">
        <f>IF(F18=0,0,VLOOKUP(F18,'Course List (program)'!$G$2:$L$100,3,FALSE))</f>
        <v>Doç. Dr. Ayşe  ELEGÖZ</v>
      </c>
      <c r="L18" s="347" t="str">
        <f>IF(G18=0,0,VLOOKUP(G18,'Course List (program)'!$G$2:$L$100,3,FALSE))</f>
        <v>Prof. Dr. Ömer GÜLSEN</v>
      </c>
      <c r="M18" s="348">
        <f>IF(C18=0,0,VLOOKUP(C18,'Course List (program)'!$G$2:$L$100,6,FALSE))</f>
        <v>0</v>
      </c>
      <c r="N18" s="349">
        <f>IF(D18=0,0,VLOOKUP(D18,'Course List (program)'!$G$2:$L$100,6,FALSE))</f>
        <v>0</v>
      </c>
      <c r="O18" s="349">
        <f>IF(E18=0,0,VLOOKUP(E18,'Course List (program)'!$G$2:$L$100,6,FALSE))</f>
        <v>0</v>
      </c>
      <c r="P18" s="349">
        <f>IF(F18=0,0,VLOOKUP(F18,'Course List (program)'!$G$2:$L$100,6,FALSE))</f>
        <v>0</v>
      </c>
      <c r="Q18" s="350">
        <f>IF(G18=0,0,VLOOKUP(G18,'Course List (program)'!$G$2:$L$100,6,FALSE))</f>
        <v>0</v>
      </c>
      <c r="R18" s="351">
        <f>IF(C18=0,0,VLOOKUP(C18,'Course List (program)'!$G$2:$L$100,4,FALSE))</f>
        <v>0</v>
      </c>
      <c r="S18" s="352">
        <f>IF(D18=0,0,VLOOKUP(D18,'Course List (program)'!$G$2:$L$100,4,FALSE))</f>
        <v>0</v>
      </c>
      <c r="T18" s="352">
        <f>IF(E18=0,0,VLOOKUP(E18,'Course List (program)'!$G$2:$L$100,4,FALSE))</f>
        <v>0</v>
      </c>
      <c r="U18" s="352">
        <f>IF(F18=0,0,VLOOKUP(F18,'Course List (program)'!$G$2:$L$100,4,FALSE))</f>
        <v>0</v>
      </c>
      <c r="V18" s="353">
        <f>IF(G18=0,0,VLOOKUP(G18,'Course List (program)'!$G$2:$L$100,4,FALSE))</f>
        <v>0</v>
      </c>
      <c r="W18" s="510">
        <f>IF(C18=0,0,VLOOKUP(C18,'Course List (program)'!$G$2:$L$100,5,FALSE))</f>
        <v>0</v>
      </c>
      <c r="X18" s="511">
        <f>IF(D18=0,0,VLOOKUP(D18,'Course List (program)'!$G$2:$L$100,5,FALSE))</f>
        <v>0</v>
      </c>
      <c r="Y18" s="511">
        <f>IF(E18=0,0,VLOOKUP(E18,'Course List (program)'!$G$2:$L$100,5,FALSE))</f>
        <v>0</v>
      </c>
      <c r="Z18" s="511">
        <f>IF(F18=0,0,VLOOKUP(F18,'Course List (program)'!$G$2:$L$100,5,FALSE))</f>
        <v>0</v>
      </c>
      <c r="AA18" s="512">
        <f>IF(G18=0,0,VLOOKUP(G18,'Course List (program)'!$G$2:$L$100,5,FALSE))</f>
        <v>0</v>
      </c>
      <c r="AB18" s="323">
        <v>0.58333333333333337</v>
      </c>
    </row>
    <row r="19" spans="1:28" s="300" customFormat="1" ht="15" customHeight="1" x14ac:dyDescent="0.2">
      <c r="A19" s="1090"/>
      <c r="B19" s="1091"/>
      <c r="C19" s="343">
        <f>Section2Draft!$L$17</f>
        <v>0</v>
      </c>
      <c r="D19" s="344">
        <f>Section2Draft!$M$17</f>
        <v>0</v>
      </c>
      <c r="E19" s="344" t="str">
        <f>Section2Draft!$N$17</f>
        <v>ES 106.08</v>
      </c>
      <c r="F19" s="344" t="str">
        <f>Section2Draft!$O$17</f>
        <v>ARCH 112.12</v>
      </c>
      <c r="G19" s="486" t="str">
        <f>Section2Draft!$P$17</f>
        <v>ARCH 102.12</v>
      </c>
      <c r="H19" s="345">
        <f>IF(C19=0,0,VLOOKUP(C19,'Course List (program)'!$G$2:$L$100,3,FALSE))</f>
        <v>0</v>
      </c>
      <c r="I19" s="346">
        <f>IF(D19=0,0,VLOOKUP(D19,'Course List (program)'!$G$2:$L$100,3,FALSE))</f>
        <v>0</v>
      </c>
      <c r="J19" s="346" t="str">
        <f>IF(E19=0,0,VLOOKUP(E19,'Course List (program)'!$G$2:$L$100,3,FALSE))</f>
        <v>Staff2</v>
      </c>
      <c r="K19" s="346" t="str">
        <f>IF(F19=0,0,VLOOKUP(F19,'Course List (program)'!$G$2:$L$100,3,FALSE))</f>
        <v>Doç. Dr. Ayşe  ELEGÖZ</v>
      </c>
      <c r="L19" s="347" t="str">
        <f>IF(G19=0,0,VLOOKUP(G19,'Course List (program)'!$G$2:$L$100,3,FALSE))</f>
        <v>Prof. Dr. Ömer GÜLSEN</v>
      </c>
      <c r="M19" s="348">
        <f>IF(C19=0,0,VLOOKUP(C19,'Course List (program)'!$G$2:$L$100,6,FALSE))</f>
        <v>0</v>
      </c>
      <c r="N19" s="349">
        <f>IF(D19=0,0,VLOOKUP(D19,'Course List (program)'!$G$2:$L$100,6,FALSE))</f>
        <v>0</v>
      </c>
      <c r="O19" s="349">
        <f>IF(E19=0,0,VLOOKUP(E19,'Course List (program)'!$G$2:$L$100,6,FALSE))</f>
        <v>0</v>
      </c>
      <c r="P19" s="349">
        <f>IF(F19=0,0,VLOOKUP(F19,'Course List (program)'!$G$2:$L$100,6,FALSE))</f>
        <v>0</v>
      </c>
      <c r="Q19" s="350">
        <f>IF(G19=0,0,VLOOKUP(G19,'Course List (program)'!$G$2:$L$100,6,FALSE))</f>
        <v>0</v>
      </c>
      <c r="R19" s="351">
        <f>IF(C19=0,0,VLOOKUP(C19,'Course List (program)'!$G$2:$L$100,4,FALSE))</f>
        <v>0</v>
      </c>
      <c r="S19" s="352">
        <f>IF(D19=0,0,VLOOKUP(D19,'Course List (program)'!$G$2:$L$100,4,FALSE))</f>
        <v>0</v>
      </c>
      <c r="T19" s="352">
        <f>IF(E19=0,0,VLOOKUP(E19,'Course List (program)'!$G$2:$L$100,4,FALSE))</f>
        <v>0</v>
      </c>
      <c r="U19" s="352">
        <f>IF(F19=0,0,VLOOKUP(F19,'Course List (program)'!$G$2:$L$100,4,FALSE))</f>
        <v>0</v>
      </c>
      <c r="V19" s="353">
        <f>IF(G19=0,0,VLOOKUP(G19,'Course List (program)'!$G$2:$L$100,4,FALSE))</f>
        <v>0</v>
      </c>
      <c r="W19" s="510">
        <f>IF(C19=0,0,VLOOKUP(C19,'Course List (program)'!$G$2:$L$100,5,FALSE))</f>
        <v>0</v>
      </c>
      <c r="X19" s="511">
        <f>IF(D19=0,0,VLOOKUP(D19,'Course List (program)'!$G$2:$L$100,5,FALSE))</f>
        <v>0</v>
      </c>
      <c r="Y19" s="511">
        <f>IF(E19=0,0,VLOOKUP(E19,'Course List (program)'!$G$2:$L$100,5,FALSE))</f>
        <v>0</v>
      </c>
      <c r="Z19" s="511">
        <f>IF(F19=0,0,VLOOKUP(F19,'Course List (program)'!$G$2:$L$100,5,FALSE))</f>
        <v>0</v>
      </c>
      <c r="AA19" s="512">
        <f>IF(G19=0,0,VLOOKUP(G19,'Course List (program)'!$G$2:$L$100,5,FALSE))</f>
        <v>0</v>
      </c>
      <c r="AB19" s="323">
        <v>0.625</v>
      </c>
    </row>
    <row r="20" spans="1:28" s="300" customFormat="1" ht="15" customHeight="1" x14ac:dyDescent="0.2">
      <c r="A20" s="1090"/>
      <c r="B20" s="1091"/>
      <c r="C20" s="343">
        <f>Section2Draft!$L$19</f>
        <v>0</v>
      </c>
      <c r="D20" s="344">
        <f>Section2Draft!$M$19</f>
        <v>0</v>
      </c>
      <c r="E20" s="344" t="str">
        <f>Section2Draft!$N$19</f>
        <v>ARCH 106.02</v>
      </c>
      <c r="F20" s="344" t="str">
        <f>Section2Draft!$O$19</f>
        <v>ARCH 112.12</v>
      </c>
      <c r="G20" s="486" t="str">
        <f>Section2Draft!$P$19</f>
        <v>ARCH 102.12</v>
      </c>
      <c r="H20" s="345">
        <f>IF(C20=0,0,VLOOKUP(C20,'Course List (program)'!$G$2:$L$100,3,FALSE))</f>
        <v>0</v>
      </c>
      <c r="I20" s="346">
        <f>IF(D20=0,0,VLOOKUP(D20,'Course List (program)'!$G$2:$L$100,3,FALSE))</f>
        <v>0</v>
      </c>
      <c r="J20" s="346" t="str">
        <f>IF(E20=0,0,VLOOKUP(E20,'Course List (program)'!$G$2:$L$100,3,FALSE))</f>
        <v>Doç. Dr. Çiğdem POLATOĞLU</v>
      </c>
      <c r="K20" s="346" t="str">
        <f>IF(F20=0,0,VLOOKUP(F20,'Course List (program)'!$G$2:$L$100,3,FALSE))</f>
        <v>Doç. Dr. Ayşe  ELEGÖZ</v>
      </c>
      <c r="L20" s="347" t="str">
        <f>IF(G20=0,0,VLOOKUP(G20,'Course List (program)'!$G$2:$L$100,3,FALSE))</f>
        <v>Prof. Dr. Ömer GÜLSEN</v>
      </c>
      <c r="M20" s="348">
        <f>IF(C20=0,0,VLOOKUP(C20,'Course List (program)'!$G$2:$L$100,6,FALSE))</f>
        <v>0</v>
      </c>
      <c r="N20" s="349">
        <f>IF(D20=0,0,VLOOKUP(D20,'Course List (program)'!$G$2:$L$100,6,FALSE))</f>
        <v>0</v>
      </c>
      <c r="O20" s="349">
        <f>IF(E20=0,0,VLOOKUP(E20,'Course List (program)'!$G$2:$L$100,6,FALSE))</f>
        <v>0</v>
      </c>
      <c r="P20" s="349">
        <f>IF(F20=0,0,VLOOKUP(F20,'Course List (program)'!$G$2:$L$100,6,FALSE))</f>
        <v>0</v>
      </c>
      <c r="Q20" s="350">
        <f>IF(G20=0,0,VLOOKUP(G20,'Course List (program)'!$G$2:$L$100,6,FALSE))</f>
        <v>0</v>
      </c>
      <c r="R20" s="351">
        <f>IF(C20=0,0,VLOOKUP(C20,'Course List (program)'!$G$2:$L$100,4,FALSE))</f>
        <v>0</v>
      </c>
      <c r="S20" s="352">
        <f>IF(D20=0,0,VLOOKUP(D20,'Course List (program)'!$G$2:$L$100,4,FALSE))</f>
        <v>0</v>
      </c>
      <c r="T20" s="352">
        <f>IF(E20=0,0,VLOOKUP(E20,'Course List (program)'!$G$2:$L$100,4,FALSE))</f>
        <v>0</v>
      </c>
      <c r="U20" s="352">
        <f>IF(F20=0,0,VLOOKUP(F20,'Course List (program)'!$G$2:$L$100,4,FALSE))</f>
        <v>0</v>
      </c>
      <c r="V20" s="353">
        <f>IF(G20=0,0,VLOOKUP(G20,'Course List (program)'!$G$2:$L$100,4,FALSE))</f>
        <v>0</v>
      </c>
      <c r="W20" s="510">
        <f>IF(C20=0,0,VLOOKUP(C20,'Course List (program)'!$G$2:$L$100,5,FALSE))</f>
        <v>0</v>
      </c>
      <c r="X20" s="511">
        <f>IF(D20=0,0,VLOOKUP(D20,'Course List (program)'!$G$2:$L$100,5,FALSE))</f>
        <v>0</v>
      </c>
      <c r="Y20" s="511">
        <f>IF(E20=0,0,VLOOKUP(E20,'Course List (program)'!$G$2:$L$100,5,FALSE))</f>
        <v>0</v>
      </c>
      <c r="Z20" s="511">
        <f>IF(F20=0,0,VLOOKUP(F20,'Course List (program)'!$G$2:$L$100,5,FALSE))</f>
        <v>0</v>
      </c>
      <c r="AA20" s="512">
        <f>IF(G20=0,0,VLOOKUP(G20,'Course List (program)'!$G$2:$L$100,5,FALSE))</f>
        <v>0</v>
      </c>
      <c r="AB20" s="323">
        <v>0.66666666666666663</v>
      </c>
    </row>
    <row r="21" spans="1:28" s="300" customFormat="1" ht="15" customHeight="1" x14ac:dyDescent="0.2">
      <c r="A21" s="1090"/>
      <c r="B21" s="1091"/>
      <c r="C21" s="343">
        <f>Section2Draft!$L$21</f>
        <v>0</v>
      </c>
      <c r="D21" s="344">
        <f>Section2Draft!$M$21</f>
        <v>0</v>
      </c>
      <c r="E21" s="344" t="str">
        <f>Section2Draft!$N$21</f>
        <v>ARCH 106.02</v>
      </c>
      <c r="F21" s="344" t="str">
        <f>Section2Draft!$O$21</f>
        <v>ARCH 112.12</v>
      </c>
      <c r="G21" s="486">
        <f>Section2Draft!$P$21</f>
        <v>0</v>
      </c>
      <c r="H21" s="345">
        <f>IF(C21=0,0,VLOOKUP(C21,'Course List (program)'!$G$2:$L$100,3,FALSE))</f>
        <v>0</v>
      </c>
      <c r="I21" s="346">
        <f>IF(D21=0,0,VLOOKUP(D21,'Course List (program)'!$G$2:$L$100,3,FALSE))</f>
        <v>0</v>
      </c>
      <c r="J21" s="346" t="str">
        <f>IF(E21=0,0,VLOOKUP(E21,'Course List (program)'!$G$2:$L$100,3,FALSE))</f>
        <v>Doç. Dr. Çiğdem POLATOĞLU</v>
      </c>
      <c r="K21" s="346" t="str">
        <f>IF(F21=0,0,VLOOKUP(F21,'Course List (program)'!$G$2:$L$100,3,FALSE))</f>
        <v>Doç. Dr. Ayşe  ELEGÖZ</v>
      </c>
      <c r="L21" s="347">
        <f>IF(G21=0,0,VLOOKUP(G21,'Course List (program)'!$G$2:$L$100,3,FALSE))</f>
        <v>0</v>
      </c>
      <c r="M21" s="348">
        <f>IF(C21=0,0,VLOOKUP(C21,'Course List (program)'!$G$2:$L$100,6,FALSE))</f>
        <v>0</v>
      </c>
      <c r="N21" s="349">
        <f>IF(D21=0,0,VLOOKUP(D21,'Course List (program)'!$G$2:$L$100,6,FALSE))</f>
        <v>0</v>
      </c>
      <c r="O21" s="349">
        <f>IF(E21=0,0,VLOOKUP(E21,'Course List (program)'!$G$2:$L$100,6,FALSE))</f>
        <v>0</v>
      </c>
      <c r="P21" s="349">
        <f>IF(F21=0,0,VLOOKUP(F21,'Course List (program)'!$G$2:$L$100,6,FALSE))</f>
        <v>0</v>
      </c>
      <c r="Q21" s="350">
        <f>IF(G21=0,0,VLOOKUP(G21,'Course List (program)'!$G$2:$L$100,6,FALSE))</f>
        <v>0</v>
      </c>
      <c r="R21" s="351">
        <f>IF(C21=0,0,VLOOKUP(C21,'Course List (program)'!$G$2:$L$100,4,FALSE))</f>
        <v>0</v>
      </c>
      <c r="S21" s="352">
        <f>IF(D21=0,0,VLOOKUP(D21,'Course List (program)'!$G$2:$L$100,4,FALSE))</f>
        <v>0</v>
      </c>
      <c r="T21" s="352">
        <f>IF(E21=0,0,VLOOKUP(E21,'Course List (program)'!$G$2:$L$100,4,FALSE))</f>
        <v>0</v>
      </c>
      <c r="U21" s="352">
        <f>IF(F21=0,0,VLOOKUP(F21,'Course List (program)'!$G$2:$L$100,4,FALSE))</f>
        <v>0</v>
      </c>
      <c r="V21" s="353">
        <f>IF(G21=0,0,VLOOKUP(G21,'Course List (program)'!$G$2:$L$100,4,FALSE))</f>
        <v>0</v>
      </c>
      <c r="W21" s="510">
        <f>IF(C21=0,0,VLOOKUP(C21,'Course List (program)'!$G$2:$L$100,5,FALSE))</f>
        <v>0</v>
      </c>
      <c r="X21" s="511">
        <f>IF(D21=0,0,VLOOKUP(D21,'Course List (program)'!$G$2:$L$100,5,FALSE))</f>
        <v>0</v>
      </c>
      <c r="Y21" s="511">
        <f>IF(E21=0,0,VLOOKUP(E21,'Course List (program)'!$G$2:$L$100,5,FALSE))</f>
        <v>0</v>
      </c>
      <c r="Z21" s="511">
        <f>IF(F21=0,0,VLOOKUP(F21,'Course List (program)'!$G$2:$L$100,5,FALSE))</f>
        <v>0</v>
      </c>
      <c r="AA21" s="512">
        <f>IF(G21=0,0,VLOOKUP(G21,'Course List (program)'!$G$2:$L$100,5,FALSE))</f>
        <v>0</v>
      </c>
      <c r="AB21" s="323">
        <v>0.70833333333333337</v>
      </c>
    </row>
    <row r="22" spans="1:28" s="300" customFormat="1" ht="15" customHeight="1" thickBot="1" x14ac:dyDescent="0.25">
      <c r="A22" s="1092"/>
      <c r="B22" s="1093"/>
      <c r="C22" s="354">
        <f>Section2Draft!$L$23</f>
        <v>0</v>
      </c>
      <c r="D22" s="355">
        <f>Section2Draft!$M$23</f>
        <v>0</v>
      </c>
      <c r="E22" s="355">
        <f>Section2Draft!$N$23</f>
        <v>0</v>
      </c>
      <c r="F22" s="355">
        <f>Section2Draft!$O$23</f>
        <v>0</v>
      </c>
      <c r="G22" s="487">
        <f>Section2Draft!$P$23</f>
        <v>0</v>
      </c>
      <c r="H22" s="356">
        <f>IF(C22=0,0,VLOOKUP(C22,'Course List (program)'!$G$2:$L$100,3,FALSE))</f>
        <v>0</v>
      </c>
      <c r="I22" s="357">
        <f>IF(D22=0,0,VLOOKUP(D22,'Course List (program)'!$G$2:$L$100,3,FALSE))</f>
        <v>0</v>
      </c>
      <c r="J22" s="357">
        <f>IF(E22=0,0,VLOOKUP(E22,'Course List (program)'!$G$2:$L$100,3,FALSE))</f>
        <v>0</v>
      </c>
      <c r="K22" s="357">
        <f>IF(F22=0,0,VLOOKUP(F22,'Course List (program)'!$G$2:$L$100,3,FALSE))</f>
        <v>0</v>
      </c>
      <c r="L22" s="358">
        <f>IF(G22=0,0,VLOOKUP(G22,'Course List (program)'!$G$2:$L$100,3,FALSE))</f>
        <v>0</v>
      </c>
      <c r="M22" s="359">
        <f>IF(C22=0,0,VLOOKUP(C22,'Course List (program)'!$G$2:$L$100,6,FALSE))</f>
        <v>0</v>
      </c>
      <c r="N22" s="360">
        <f>IF(D22=0,0,VLOOKUP(D22,'Course List (program)'!$G$2:$L$100,6,FALSE))</f>
        <v>0</v>
      </c>
      <c r="O22" s="360">
        <f>IF(E22=0,0,VLOOKUP(E22,'Course List (program)'!$G$2:$L$100,6,FALSE))</f>
        <v>0</v>
      </c>
      <c r="P22" s="360">
        <f>IF(F22=0,0,VLOOKUP(F22,'Course List (program)'!$G$2:$L$100,6,FALSE))</f>
        <v>0</v>
      </c>
      <c r="Q22" s="361">
        <f>IF(G22=0,0,VLOOKUP(G22,'Course List (program)'!$G$2:$L$100,6,FALSE))</f>
        <v>0</v>
      </c>
      <c r="R22" s="362">
        <f>IF(C22=0,0,VLOOKUP(C22,'Course List (program)'!$G$2:$L$100,4,FALSE))</f>
        <v>0</v>
      </c>
      <c r="S22" s="363">
        <f>IF(D22=0,0,VLOOKUP(D22,'Course List (program)'!$G$2:$L$100,4,FALSE))</f>
        <v>0</v>
      </c>
      <c r="T22" s="363">
        <f>IF(E22=0,0,VLOOKUP(E22,'Course List (program)'!$G$2:$L$100,4,FALSE))</f>
        <v>0</v>
      </c>
      <c r="U22" s="363">
        <f>IF(F22=0,0,VLOOKUP(F22,'Course List (program)'!$G$2:$L$100,4,FALSE))</f>
        <v>0</v>
      </c>
      <c r="V22" s="364">
        <f>IF(G22=0,0,VLOOKUP(G22,'Course List (program)'!$G$2:$L$100,4,FALSE))</f>
        <v>0</v>
      </c>
      <c r="W22" s="513">
        <f>IF(C22=0,0,VLOOKUP(C22,'Course List (program)'!$G$2:$L$100,5,FALSE))</f>
        <v>0</v>
      </c>
      <c r="X22" s="514">
        <f>IF(D22=0,0,VLOOKUP(D22,'Course List (program)'!$G$2:$L$100,5,FALSE))</f>
        <v>0</v>
      </c>
      <c r="Y22" s="514">
        <f>IF(E22=0,0,VLOOKUP(E22,'Course List (program)'!$G$2:$L$100,5,FALSE))</f>
        <v>0</v>
      </c>
      <c r="Z22" s="514">
        <f>IF(F22=0,0,VLOOKUP(F22,'Course List (program)'!$G$2:$L$100,5,FALSE))</f>
        <v>0</v>
      </c>
      <c r="AA22" s="515">
        <f>IF(G22=0,0,VLOOKUP(G22,'Course List (program)'!$G$2:$L$100,5,FALSE))</f>
        <v>0</v>
      </c>
      <c r="AB22" s="323">
        <v>0.75</v>
      </c>
    </row>
    <row r="23" spans="1:28" s="300" customFormat="1" ht="15" customHeight="1" x14ac:dyDescent="0.2">
      <c r="A23" s="1088">
        <v>3</v>
      </c>
      <c r="B23" s="1089"/>
      <c r="C23" s="332">
        <f>Section3Draft!$L$5</f>
        <v>0</v>
      </c>
      <c r="D23" s="333">
        <f>Section3Draft!$M$5</f>
        <v>0</v>
      </c>
      <c r="E23" s="333">
        <f>Section3Draft!$N$5</f>
        <v>0</v>
      </c>
      <c r="F23" s="333">
        <f>Section3Draft!$O$5</f>
        <v>0</v>
      </c>
      <c r="G23" s="485">
        <f>Section3Draft!$P$5</f>
        <v>0</v>
      </c>
      <c r="H23" s="334">
        <f>IF(C23=0,0,VLOOKUP(C23,'Course List (program)'!$G$2:$L$100,3,FALSE))</f>
        <v>0</v>
      </c>
      <c r="I23" s="335">
        <f>IF(D23=0,0,VLOOKUP(D23,'Course List (program)'!$G$2:$L$100,3,FALSE))</f>
        <v>0</v>
      </c>
      <c r="J23" s="335">
        <f>IF(E23=0,0,VLOOKUP(E23,'Course List (program)'!$G$2:$L$100,3,FALSE))</f>
        <v>0</v>
      </c>
      <c r="K23" s="335">
        <f>IF(F23=0,0,VLOOKUP(F23,'Course List (program)'!$G$2:$L$100,3,FALSE))</f>
        <v>0</v>
      </c>
      <c r="L23" s="336">
        <f>IF(G23=0,0,VLOOKUP(G23,'Course List (program)'!$G$2:$L$100,3,FALSE))</f>
        <v>0</v>
      </c>
      <c r="M23" s="337">
        <f>IF(C23=0,0,VLOOKUP(C23,'Course List (program)'!$G$2:$L$100,6,FALSE))</f>
        <v>0</v>
      </c>
      <c r="N23" s="338">
        <f>IF(D23=0,0,VLOOKUP(D23,'Course List (program)'!$G$2:$L$100,6,FALSE))</f>
        <v>0</v>
      </c>
      <c r="O23" s="338">
        <f>IF(E23=0,0,VLOOKUP(E23,'Course List (program)'!$G$2:$L$100,6,FALSE))</f>
        <v>0</v>
      </c>
      <c r="P23" s="338">
        <f>IF(F23=0,0,VLOOKUP(F23,'Course List (program)'!$G$2:$L$100,6,FALSE))</f>
        <v>0</v>
      </c>
      <c r="Q23" s="339">
        <f>IF(G23=0,0,VLOOKUP(G23,'Course List (program)'!$G$2:$L$100,6,FALSE))</f>
        <v>0</v>
      </c>
      <c r="R23" s="340">
        <f>IF(C23=0,0,VLOOKUP(C23,'Course List (program)'!$G$2:$L$100,4,FALSE))</f>
        <v>0</v>
      </c>
      <c r="S23" s="341">
        <f>IF(D23=0,0,VLOOKUP(D23,'Course List (program)'!$G$2:$L$100,4,FALSE))</f>
        <v>0</v>
      </c>
      <c r="T23" s="341">
        <f>IF(E23=0,0,VLOOKUP(E23,'Course List (program)'!$G$2:$L$100,4,FALSE))</f>
        <v>0</v>
      </c>
      <c r="U23" s="341">
        <f>IF(F23=0,0,VLOOKUP(F23,'Course List (program)'!$G$2:$L$100,4,FALSE))</f>
        <v>0</v>
      </c>
      <c r="V23" s="342">
        <f>IF(G23=0,0,VLOOKUP(G23,'Course List (program)'!$G$2:$L$100,4,FALSE))</f>
        <v>0</v>
      </c>
      <c r="W23" s="507">
        <f>IF(C23=0,0,VLOOKUP(C23,'Course List (program)'!$G$2:$L$100,5,FALSE))</f>
        <v>0</v>
      </c>
      <c r="X23" s="508">
        <f>IF(D23=0,0,VLOOKUP(D23,'Course List (program)'!$G$2:$L$100,5,FALSE))</f>
        <v>0</v>
      </c>
      <c r="Y23" s="508">
        <f>IF(E23=0,0,VLOOKUP(E23,'Course List (program)'!$G$2:$L$100,5,FALSE))</f>
        <v>0</v>
      </c>
      <c r="Z23" s="508">
        <f>IF(F23=0,0,VLOOKUP(F23,'Course List (program)'!$G$2:$L$100,5,FALSE))</f>
        <v>0</v>
      </c>
      <c r="AA23" s="509">
        <f>IF(G23=0,0,VLOOKUP(G23,'Course List (program)'!$G$2:$L$100,5,FALSE))</f>
        <v>0</v>
      </c>
      <c r="AB23" s="299">
        <v>0.375</v>
      </c>
    </row>
    <row r="24" spans="1:28" s="300" customFormat="1" ht="15" customHeight="1" x14ac:dyDescent="0.2">
      <c r="A24" s="1090"/>
      <c r="B24" s="1091"/>
      <c r="C24" s="343">
        <f>Section3Draft!$L$7</f>
        <v>0</v>
      </c>
      <c r="D24" s="344">
        <f>Section3Draft!$M$7</f>
        <v>0</v>
      </c>
      <c r="E24" s="344">
        <f>Section3Draft!$N$7</f>
        <v>0</v>
      </c>
      <c r="F24" s="344">
        <f>Section3Draft!$O$7</f>
        <v>0</v>
      </c>
      <c r="G24" s="486">
        <f>Section3Draft!$P$7</f>
        <v>0</v>
      </c>
      <c r="H24" s="345">
        <f>IF(C24=0,0,VLOOKUP(C24,'Course List (program)'!$G$2:$L$100,3,FALSE))</f>
        <v>0</v>
      </c>
      <c r="I24" s="346">
        <f>IF(D24=0,0,VLOOKUP(D24,'Course List (program)'!$G$2:$L$100,3,FALSE))</f>
        <v>0</v>
      </c>
      <c r="J24" s="346">
        <f>IF(E24=0,0,VLOOKUP(E24,'Course List (program)'!$G$2:$L$100,3,FALSE))</f>
        <v>0</v>
      </c>
      <c r="K24" s="346">
        <f>IF(F24=0,0,VLOOKUP(F24,'Course List (program)'!$G$2:$L$100,3,FALSE))</f>
        <v>0</v>
      </c>
      <c r="L24" s="347">
        <f>IF(G24=0,0,VLOOKUP(G24,'Course List (program)'!$G$2:$L$100,3,FALSE))</f>
        <v>0</v>
      </c>
      <c r="M24" s="348">
        <f>IF(C24=0,0,VLOOKUP(C24,'Course List (program)'!$G$2:$L$100,6,FALSE))</f>
        <v>0</v>
      </c>
      <c r="N24" s="349">
        <f>IF(D24=0,0,VLOOKUP(D24,'Course List (program)'!$G$2:$L$100,6,FALSE))</f>
        <v>0</v>
      </c>
      <c r="O24" s="349">
        <f>IF(E24=0,0,VLOOKUP(E24,'Course List (program)'!$G$2:$L$100,6,FALSE))</f>
        <v>0</v>
      </c>
      <c r="P24" s="349">
        <f>IF(F24=0,0,VLOOKUP(F24,'Course List (program)'!$G$2:$L$100,6,FALSE))</f>
        <v>0</v>
      </c>
      <c r="Q24" s="350">
        <f>IF(G24=0,0,VLOOKUP(G24,'Course List (program)'!$G$2:$L$100,6,FALSE))</f>
        <v>0</v>
      </c>
      <c r="R24" s="351">
        <f>IF(C24=0,0,VLOOKUP(C24,'Course List (program)'!$G$2:$L$100,4,FALSE))</f>
        <v>0</v>
      </c>
      <c r="S24" s="352">
        <f>IF(D24=0,0,VLOOKUP(D24,'Course List (program)'!$G$2:$L$100,4,FALSE))</f>
        <v>0</v>
      </c>
      <c r="T24" s="352">
        <f>IF(E24=0,0,VLOOKUP(E24,'Course List (program)'!$G$2:$L$100,4,FALSE))</f>
        <v>0</v>
      </c>
      <c r="U24" s="352">
        <f>IF(F24=0,0,VLOOKUP(F24,'Course List (program)'!$G$2:$L$100,4,FALSE))</f>
        <v>0</v>
      </c>
      <c r="V24" s="353">
        <f>IF(G24=0,0,VLOOKUP(G24,'Course List (program)'!$G$2:$L$100,4,FALSE))</f>
        <v>0</v>
      </c>
      <c r="W24" s="510">
        <f>IF(C24=0,0,VLOOKUP(C24,'Course List (program)'!$G$2:$L$100,5,FALSE))</f>
        <v>0</v>
      </c>
      <c r="X24" s="511">
        <f>IF(D24=0,0,VLOOKUP(D24,'Course List (program)'!$G$2:$L$100,5,FALSE))</f>
        <v>0</v>
      </c>
      <c r="Y24" s="511">
        <f>IF(E24=0,0,VLOOKUP(E24,'Course List (program)'!$G$2:$L$100,5,FALSE))</f>
        <v>0</v>
      </c>
      <c r="Z24" s="511">
        <f>IF(F24=0,0,VLOOKUP(F24,'Course List (program)'!$G$2:$L$100,5,FALSE))</f>
        <v>0</v>
      </c>
      <c r="AA24" s="512">
        <f>IF(G24=0,0,VLOOKUP(G24,'Course List (program)'!$G$2:$L$100,5,FALSE))</f>
        <v>0</v>
      </c>
      <c r="AB24" s="299">
        <v>0.41666666666666669</v>
      </c>
    </row>
    <row r="25" spans="1:28" s="300" customFormat="1" ht="15" customHeight="1" x14ac:dyDescent="0.2">
      <c r="A25" s="1090"/>
      <c r="B25" s="1091"/>
      <c r="C25" s="343">
        <f>Section3Draft!$L$9</f>
        <v>0</v>
      </c>
      <c r="D25" s="344">
        <f>Section3Draft!$M$9</f>
        <v>0</v>
      </c>
      <c r="E25" s="344">
        <f>Section3Draft!$N$9</f>
        <v>0</v>
      </c>
      <c r="F25" s="344">
        <f>Section3Draft!$O$9</f>
        <v>0</v>
      </c>
      <c r="G25" s="486">
        <f>Section3Draft!$P$9</f>
        <v>0</v>
      </c>
      <c r="H25" s="345">
        <f>IF(C25=0,0,VLOOKUP(C25,'Course List (program)'!$G$2:$L$100,3,FALSE))</f>
        <v>0</v>
      </c>
      <c r="I25" s="346">
        <f>IF(D25=0,0,VLOOKUP(D25,'Course List (program)'!$G$2:$L$100,3,FALSE))</f>
        <v>0</v>
      </c>
      <c r="J25" s="346">
        <f>IF(E25=0,0,VLOOKUP(E25,'Course List (program)'!$G$2:$L$100,3,FALSE))</f>
        <v>0</v>
      </c>
      <c r="K25" s="346">
        <f>IF(F25=0,0,VLOOKUP(F25,'Course List (program)'!$G$2:$L$100,3,FALSE))</f>
        <v>0</v>
      </c>
      <c r="L25" s="347">
        <f>IF(G25=0,0,VLOOKUP(G25,'Course List (program)'!$G$2:$L$100,3,FALSE))</f>
        <v>0</v>
      </c>
      <c r="M25" s="348">
        <f>IF(C25=0,0,VLOOKUP(C25,'Course List (program)'!$G$2:$L$100,6,FALSE))</f>
        <v>0</v>
      </c>
      <c r="N25" s="349">
        <f>IF(D25=0,0,VLOOKUP(D25,'Course List (program)'!$G$2:$L$100,6,FALSE))</f>
        <v>0</v>
      </c>
      <c r="O25" s="349">
        <f>IF(E25=0,0,VLOOKUP(E25,'Course List (program)'!$G$2:$L$100,6,FALSE))</f>
        <v>0</v>
      </c>
      <c r="P25" s="349">
        <f>IF(F25=0,0,VLOOKUP(F25,'Course List (program)'!$G$2:$L$100,6,FALSE))</f>
        <v>0</v>
      </c>
      <c r="Q25" s="350">
        <f>IF(G25=0,0,VLOOKUP(G25,'Course List (program)'!$G$2:$L$100,6,FALSE))</f>
        <v>0</v>
      </c>
      <c r="R25" s="351">
        <f>IF(C25=0,0,VLOOKUP(C25,'Course List (program)'!$G$2:$L$100,4,FALSE))</f>
        <v>0</v>
      </c>
      <c r="S25" s="352">
        <f>IF(D25=0,0,VLOOKUP(D25,'Course List (program)'!$G$2:$L$100,4,FALSE))</f>
        <v>0</v>
      </c>
      <c r="T25" s="352">
        <f>IF(E25=0,0,VLOOKUP(E25,'Course List (program)'!$G$2:$L$100,4,FALSE))</f>
        <v>0</v>
      </c>
      <c r="U25" s="352">
        <f>IF(F25=0,0,VLOOKUP(F25,'Course List (program)'!$G$2:$L$100,4,FALSE))</f>
        <v>0</v>
      </c>
      <c r="V25" s="353">
        <f>IF(G25=0,0,VLOOKUP(G25,'Course List (program)'!$G$2:$L$100,4,FALSE))</f>
        <v>0</v>
      </c>
      <c r="W25" s="510">
        <f>IF(C25=0,0,VLOOKUP(C25,'Course List (program)'!$G$2:$L$100,5,FALSE))</f>
        <v>0</v>
      </c>
      <c r="X25" s="511">
        <f>IF(D25=0,0,VLOOKUP(D25,'Course List (program)'!$G$2:$L$100,5,FALSE))</f>
        <v>0</v>
      </c>
      <c r="Y25" s="511">
        <f>IF(E25=0,0,VLOOKUP(E25,'Course List (program)'!$G$2:$L$100,5,FALSE))</f>
        <v>0</v>
      </c>
      <c r="Z25" s="511">
        <f>IF(F25=0,0,VLOOKUP(F25,'Course List (program)'!$G$2:$L$100,5,FALSE))</f>
        <v>0</v>
      </c>
      <c r="AA25" s="512">
        <f>IF(G25=0,0,VLOOKUP(G25,'Course List (program)'!$G$2:$L$100,5,FALSE))</f>
        <v>0</v>
      </c>
      <c r="AB25" s="299">
        <v>0.45833333333333331</v>
      </c>
    </row>
    <row r="26" spans="1:28" s="300" customFormat="1" ht="15" customHeight="1" x14ac:dyDescent="0.2">
      <c r="A26" s="1090"/>
      <c r="B26" s="1091"/>
      <c r="C26" s="343">
        <f>Section3Draft!$L$11</f>
        <v>0</v>
      </c>
      <c r="D26" s="344">
        <f>Section3Draft!$M$11</f>
        <v>0</v>
      </c>
      <c r="E26" s="344">
        <f>Section3Draft!$N$11</f>
        <v>0</v>
      </c>
      <c r="F26" s="344">
        <f>Section3Draft!$O$11</f>
        <v>0</v>
      </c>
      <c r="G26" s="486">
        <f>Section3Draft!$P$11</f>
        <v>0</v>
      </c>
      <c r="H26" s="345">
        <f>IF(C26=0,0,VLOOKUP(C26,'Course List (program)'!$G$2:$L$100,3,FALSE))</f>
        <v>0</v>
      </c>
      <c r="I26" s="346">
        <f>IF(D26=0,0,VLOOKUP(D26,'Course List (program)'!$G$2:$L$100,3,FALSE))</f>
        <v>0</v>
      </c>
      <c r="J26" s="346">
        <f>IF(E26=0,0,VLOOKUP(E26,'Course List (program)'!$G$2:$L$100,3,FALSE))</f>
        <v>0</v>
      </c>
      <c r="K26" s="346">
        <f>IF(F26=0,0,VLOOKUP(F26,'Course List (program)'!$G$2:$L$100,3,FALSE))</f>
        <v>0</v>
      </c>
      <c r="L26" s="347">
        <f>IF(G26=0,0,VLOOKUP(G26,'Course List (program)'!$G$2:$L$100,3,FALSE))</f>
        <v>0</v>
      </c>
      <c r="M26" s="348">
        <f>IF(C26=0,0,VLOOKUP(C26,'Course List (program)'!$G$2:$L$100,6,FALSE))</f>
        <v>0</v>
      </c>
      <c r="N26" s="349">
        <f>IF(D26=0,0,VLOOKUP(D26,'Course List (program)'!$G$2:$L$100,6,FALSE))</f>
        <v>0</v>
      </c>
      <c r="O26" s="349">
        <f>IF(E26=0,0,VLOOKUP(E26,'Course List (program)'!$G$2:$L$100,6,FALSE))</f>
        <v>0</v>
      </c>
      <c r="P26" s="349">
        <f>IF(F26=0,0,VLOOKUP(F26,'Course List (program)'!$G$2:$L$100,6,FALSE))</f>
        <v>0</v>
      </c>
      <c r="Q26" s="350">
        <f>IF(G26=0,0,VLOOKUP(G26,'Course List (program)'!$G$2:$L$100,6,FALSE))</f>
        <v>0</v>
      </c>
      <c r="R26" s="351">
        <f>IF(C26=0,0,VLOOKUP(C26,'Course List (program)'!$G$2:$L$100,4,FALSE))</f>
        <v>0</v>
      </c>
      <c r="S26" s="352">
        <f>IF(D26=0,0,VLOOKUP(D26,'Course List (program)'!$G$2:$L$100,4,FALSE))</f>
        <v>0</v>
      </c>
      <c r="T26" s="352">
        <f>IF(E26=0,0,VLOOKUP(E26,'Course List (program)'!$G$2:$L$100,4,FALSE))</f>
        <v>0</v>
      </c>
      <c r="U26" s="352">
        <f>IF(F26=0,0,VLOOKUP(F26,'Course List (program)'!$G$2:$L$100,4,FALSE))</f>
        <v>0</v>
      </c>
      <c r="V26" s="353">
        <f>IF(G26=0,0,VLOOKUP(G26,'Course List (program)'!$G$2:$L$100,4,FALSE))</f>
        <v>0</v>
      </c>
      <c r="W26" s="510">
        <f>IF(C26=0,0,VLOOKUP(C26,'Course List (program)'!$G$2:$L$100,5,FALSE))</f>
        <v>0</v>
      </c>
      <c r="X26" s="511">
        <f>IF(D26=0,0,VLOOKUP(D26,'Course List (program)'!$G$2:$L$100,5,FALSE))</f>
        <v>0</v>
      </c>
      <c r="Y26" s="511">
        <f>IF(E26=0,0,VLOOKUP(E26,'Course List (program)'!$G$2:$L$100,5,FALSE))</f>
        <v>0</v>
      </c>
      <c r="Z26" s="511">
        <f>IF(F26=0,0,VLOOKUP(F26,'Course List (program)'!$G$2:$L$100,5,FALSE))</f>
        <v>0</v>
      </c>
      <c r="AA26" s="512">
        <f>IF(G26=0,0,VLOOKUP(G26,'Course List (program)'!$G$2:$L$100,5,FALSE))</f>
        <v>0</v>
      </c>
      <c r="AB26" s="299">
        <v>0.5</v>
      </c>
    </row>
    <row r="27" spans="1:28" s="300" customFormat="1" ht="15" customHeight="1" x14ac:dyDescent="0.2">
      <c r="A27" s="1090"/>
      <c r="B27" s="1091"/>
      <c r="C27" s="343">
        <f>Section3Draft!$L$13</f>
        <v>0</v>
      </c>
      <c r="D27" s="344">
        <f>Section3Draft!$M$13</f>
        <v>0</v>
      </c>
      <c r="E27" s="344">
        <f>Section3Draft!$N$13</f>
        <v>0</v>
      </c>
      <c r="F27" s="344" t="str">
        <f>Section3Draft!$O$13</f>
        <v>ARCH 112.13</v>
      </c>
      <c r="G27" s="486" t="str">
        <f>Section3Draft!$P$13</f>
        <v>ARCH 102.13</v>
      </c>
      <c r="H27" s="345">
        <f>IF(C27=0,0,VLOOKUP(C27,'Course List (program)'!$G$2:$L$100,3,FALSE))</f>
        <v>0</v>
      </c>
      <c r="I27" s="346">
        <f>IF(D27=0,0,VLOOKUP(D27,'Course List (program)'!$G$2:$L$100,3,FALSE))</f>
        <v>0</v>
      </c>
      <c r="J27" s="346">
        <f>IF(E27=0,0,VLOOKUP(E27,'Course List (program)'!$G$2:$L$100,3,FALSE))</f>
        <v>0</v>
      </c>
      <c r="K27" s="346" t="str">
        <f>IF(F27=0,0,VLOOKUP(F27,'Course List (program)'!$G$2:$L$100,3,FALSE))</f>
        <v>Prof. Dr. Yavuz KOŞANER</v>
      </c>
      <c r="L27" s="347" t="str">
        <f>IF(G27=0,0,VLOOKUP(G27,'Course List (program)'!$G$2:$L$100,3,FALSE))</f>
        <v>Prof. Dr. Ömer GÜLSEN</v>
      </c>
      <c r="M27" s="348">
        <f>IF(C27=0,0,VLOOKUP(C27,'Course List (program)'!$G$2:$L$100,6,FALSE))</f>
        <v>0</v>
      </c>
      <c r="N27" s="349">
        <f>IF(D27=0,0,VLOOKUP(D27,'Course List (program)'!$G$2:$L$100,6,FALSE))</f>
        <v>0</v>
      </c>
      <c r="O27" s="349">
        <f>IF(E27=0,0,VLOOKUP(E27,'Course List (program)'!$G$2:$L$100,6,FALSE))</f>
        <v>0</v>
      </c>
      <c r="P27" s="349">
        <f>IF(F27=0,0,VLOOKUP(F27,'Course List (program)'!$G$2:$L$100,6,FALSE))</f>
        <v>0</v>
      </c>
      <c r="Q27" s="350">
        <f>IF(G27=0,0,VLOOKUP(G27,'Course List (program)'!$G$2:$L$100,6,FALSE))</f>
        <v>0</v>
      </c>
      <c r="R27" s="351">
        <f>IF(C27=0,0,VLOOKUP(C27,'Course List (program)'!$G$2:$L$100,4,FALSE))</f>
        <v>0</v>
      </c>
      <c r="S27" s="352">
        <f>IF(D27=0,0,VLOOKUP(D27,'Course List (program)'!$G$2:$L$100,4,FALSE))</f>
        <v>0</v>
      </c>
      <c r="T27" s="352">
        <f>IF(E27=0,0,VLOOKUP(E27,'Course List (program)'!$G$2:$L$100,4,FALSE))</f>
        <v>0</v>
      </c>
      <c r="U27" s="352">
        <f>IF(F27=0,0,VLOOKUP(F27,'Course List (program)'!$G$2:$L$100,4,FALSE))</f>
        <v>0</v>
      </c>
      <c r="V27" s="353">
        <f>IF(G27=0,0,VLOOKUP(G27,'Course List (program)'!$G$2:$L$100,4,FALSE))</f>
        <v>0</v>
      </c>
      <c r="W27" s="510">
        <f>IF(C27=0,0,VLOOKUP(C27,'Course List (program)'!$G$2:$L$100,5,FALSE))</f>
        <v>0</v>
      </c>
      <c r="X27" s="511">
        <f>IF(D27=0,0,VLOOKUP(D27,'Course List (program)'!$G$2:$L$100,5,FALSE))</f>
        <v>0</v>
      </c>
      <c r="Y27" s="511">
        <f>IF(E27=0,0,VLOOKUP(E27,'Course List (program)'!$G$2:$L$100,5,FALSE))</f>
        <v>0</v>
      </c>
      <c r="Z27" s="511">
        <f>IF(F27=0,0,VLOOKUP(F27,'Course List (program)'!$G$2:$L$100,5,FALSE))</f>
        <v>0</v>
      </c>
      <c r="AA27" s="512">
        <f>IF(G27=0,0,VLOOKUP(G27,'Course List (program)'!$G$2:$L$100,5,FALSE))</f>
        <v>0</v>
      </c>
      <c r="AB27" s="299">
        <v>0.54166666666666663</v>
      </c>
    </row>
    <row r="28" spans="1:28" s="300" customFormat="1" ht="15" customHeight="1" x14ac:dyDescent="0.2">
      <c r="A28" s="1090"/>
      <c r="B28" s="1091"/>
      <c r="C28" s="343">
        <f>Section3Draft!$L$15</f>
        <v>0</v>
      </c>
      <c r="D28" s="344">
        <f>Section3Draft!$M$15</f>
        <v>0</v>
      </c>
      <c r="E28" s="344">
        <f>Section3Draft!$N$15</f>
        <v>0</v>
      </c>
      <c r="F28" s="344" t="str">
        <f>Section3Draft!$O$15</f>
        <v>ARCH 112.13</v>
      </c>
      <c r="G28" s="486" t="str">
        <f>Section3Draft!$P$15</f>
        <v>ARCH 102.13</v>
      </c>
      <c r="H28" s="345">
        <f>IF(C28=0,0,VLOOKUP(C28,'Course List (program)'!$G$2:$L$100,3,FALSE))</f>
        <v>0</v>
      </c>
      <c r="I28" s="346">
        <f>IF(D28=0,0,VLOOKUP(D28,'Course List (program)'!$G$2:$L$100,3,FALSE))</f>
        <v>0</v>
      </c>
      <c r="J28" s="346">
        <f>IF(E28=0,0,VLOOKUP(E28,'Course List (program)'!$G$2:$L$100,3,FALSE))</f>
        <v>0</v>
      </c>
      <c r="K28" s="346" t="str">
        <f>IF(F28=0,0,VLOOKUP(F28,'Course List (program)'!$G$2:$L$100,3,FALSE))</f>
        <v>Prof. Dr. Yavuz KOŞANER</v>
      </c>
      <c r="L28" s="347" t="str">
        <f>IF(G28=0,0,VLOOKUP(G28,'Course List (program)'!$G$2:$L$100,3,FALSE))</f>
        <v>Prof. Dr. Ömer GÜLSEN</v>
      </c>
      <c r="M28" s="348">
        <f>IF(C28=0,0,VLOOKUP(C28,'Course List (program)'!$G$2:$L$100,6,FALSE))</f>
        <v>0</v>
      </c>
      <c r="N28" s="349">
        <f>IF(D28=0,0,VLOOKUP(D28,'Course List (program)'!$G$2:$L$100,6,FALSE))</f>
        <v>0</v>
      </c>
      <c r="O28" s="349">
        <f>IF(E28=0,0,VLOOKUP(E28,'Course List (program)'!$G$2:$L$100,6,FALSE))</f>
        <v>0</v>
      </c>
      <c r="P28" s="349">
        <f>IF(F28=0,0,VLOOKUP(F28,'Course List (program)'!$G$2:$L$100,6,FALSE))</f>
        <v>0</v>
      </c>
      <c r="Q28" s="350">
        <f>IF(G28=0,0,VLOOKUP(G28,'Course List (program)'!$G$2:$L$100,6,FALSE))</f>
        <v>0</v>
      </c>
      <c r="R28" s="351">
        <f>IF(C28=0,0,VLOOKUP(C28,'Course List (program)'!$G$2:$L$100,4,FALSE))</f>
        <v>0</v>
      </c>
      <c r="S28" s="352">
        <f>IF(D28=0,0,VLOOKUP(D28,'Course List (program)'!$G$2:$L$100,4,FALSE))</f>
        <v>0</v>
      </c>
      <c r="T28" s="352">
        <f>IF(E28=0,0,VLOOKUP(E28,'Course List (program)'!$G$2:$L$100,4,FALSE))</f>
        <v>0</v>
      </c>
      <c r="U28" s="352">
        <f>IF(F28=0,0,VLOOKUP(F28,'Course List (program)'!$G$2:$L$100,4,FALSE))</f>
        <v>0</v>
      </c>
      <c r="V28" s="353">
        <f>IF(G28=0,0,VLOOKUP(G28,'Course List (program)'!$G$2:$L$100,4,FALSE))</f>
        <v>0</v>
      </c>
      <c r="W28" s="510">
        <f>IF(C28=0,0,VLOOKUP(C28,'Course List (program)'!$G$2:$L$100,5,FALSE))</f>
        <v>0</v>
      </c>
      <c r="X28" s="511">
        <f>IF(D28=0,0,VLOOKUP(D28,'Course List (program)'!$G$2:$L$100,5,FALSE))</f>
        <v>0</v>
      </c>
      <c r="Y28" s="511">
        <f>IF(E28=0,0,VLOOKUP(E28,'Course List (program)'!$G$2:$L$100,5,FALSE))</f>
        <v>0</v>
      </c>
      <c r="Z28" s="511">
        <f>IF(F28=0,0,VLOOKUP(F28,'Course List (program)'!$G$2:$L$100,5,FALSE))</f>
        <v>0</v>
      </c>
      <c r="AA28" s="512">
        <f>IF(G28=0,0,VLOOKUP(G28,'Course List (program)'!$G$2:$L$100,5,FALSE))</f>
        <v>0</v>
      </c>
      <c r="AB28" s="299">
        <v>0.58333333333333337</v>
      </c>
    </row>
    <row r="29" spans="1:28" s="300" customFormat="1" ht="15" customHeight="1" x14ac:dyDescent="0.2">
      <c r="A29" s="1090"/>
      <c r="B29" s="1091"/>
      <c r="C29" s="343">
        <f>Section3Draft!$L$17</f>
        <v>0</v>
      </c>
      <c r="D29" s="344">
        <f>Section3Draft!$M$17</f>
        <v>0</v>
      </c>
      <c r="E29" s="344">
        <f>Section3Draft!$N$17</f>
        <v>0</v>
      </c>
      <c r="F29" s="344" t="str">
        <f>Section3Draft!$O$17</f>
        <v>ARCH 112.13</v>
      </c>
      <c r="G29" s="486" t="str">
        <f>Section3Draft!$P$17</f>
        <v>ARCH 102.13</v>
      </c>
      <c r="H29" s="345">
        <f>IF(C29=0,0,VLOOKUP(C29,'Course List (program)'!$G$2:$L$100,3,FALSE))</f>
        <v>0</v>
      </c>
      <c r="I29" s="346">
        <f>IF(D29=0,0,VLOOKUP(D29,'Course List (program)'!$G$2:$L$100,3,FALSE))</f>
        <v>0</v>
      </c>
      <c r="J29" s="346">
        <f>IF(E29=0,0,VLOOKUP(E29,'Course List (program)'!$G$2:$L$100,3,FALSE))</f>
        <v>0</v>
      </c>
      <c r="K29" s="346" t="str">
        <f>IF(F29=0,0,VLOOKUP(F29,'Course List (program)'!$G$2:$L$100,3,FALSE))</f>
        <v>Prof. Dr. Yavuz KOŞANER</v>
      </c>
      <c r="L29" s="347" t="str">
        <f>IF(G29=0,0,VLOOKUP(G29,'Course List (program)'!$G$2:$L$100,3,FALSE))</f>
        <v>Prof. Dr. Ömer GÜLSEN</v>
      </c>
      <c r="M29" s="348">
        <f>IF(C29=0,0,VLOOKUP(C29,'Course List (program)'!$G$2:$L$100,6,FALSE))</f>
        <v>0</v>
      </c>
      <c r="N29" s="349">
        <f>IF(D29=0,0,VLOOKUP(D29,'Course List (program)'!$G$2:$L$100,6,FALSE))</f>
        <v>0</v>
      </c>
      <c r="O29" s="349">
        <f>IF(E29=0,0,VLOOKUP(E29,'Course List (program)'!$G$2:$L$100,6,FALSE))</f>
        <v>0</v>
      </c>
      <c r="P29" s="349">
        <f>IF(F29=0,0,VLOOKUP(F29,'Course List (program)'!$G$2:$L$100,6,FALSE))</f>
        <v>0</v>
      </c>
      <c r="Q29" s="350">
        <f>IF(G29=0,0,VLOOKUP(G29,'Course List (program)'!$G$2:$L$100,6,FALSE))</f>
        <v>0</v>
      </c>
      <c r="R29" s="351">
        <f>IF(C29=0,0,VLOOKUP(C29,'Course List (program)'!$G$2:$L$100,4,FALSE))</f>
        <v>0</v>
      </c>
      <c r="S29" s="352">
        <f>IF(D29=0,0,VLOOKUP(D29,'Course List (program)'!$G$2:$L$100,4,FALSE))</f>
        <v>0</v>
      </c>
      <c r="T29" s="352">
        <f>IF(E29=0,0,VLOOKUP(E29,'Course List (program)'!$G$2:$L$100,4,FALSE))</f>
        <v>0</v>
      </c>
      <c r="U29" s="352">
        <f>IF(F29=0,0,VLOOKUP(F29,'Course List (program)'!$G$2:$L$100,4,FALSE))</f>
        <v>0</v>
      </c>
      <c r="V29" s="353">
        <f>IF(G29=0,0,VLOOKUP(G29,'Course List (program)'!$G$2:$L$100,4,FALSE))</f>
        <v>0</v>
      </c>
      <c r="W29" s="510">
        <f>IF(C29=0,0,VLOOKUP(C29,'Course List (program)'!$G$2:$L$100,5,FALSE))</f>
        <v>0</v>
      </c>
      <c r="X29" s="511">
        <f>IF(D29=0,0,VLOOKUP(D29,'Course List (program)'!$G$2:$L$100,5,FALSE))</f>
        <v>0</v>
      </c>
      <c r="Y29" s="511">
        <f>IF(E29=0,0,VLOOKUP(E29,'Course List (program)'!$G$2:$L$100,5,FALSE))</f>
        <v>0</v>
      </c>
      <c r="Z29" s="511">
        <f>IF(F29=0,0,VLOOKUP(F29,'Course List (program)'!$G$2:$L$100,5,FALSE))</f>
        <v>0</v>
      </c>
      <c r="AA29" s="512">
        <f>IF(G29=0,0,VLOOKUP(G29,'Course List (program)'!$G$2:$L$100,5,FALSE))</f>
        <v>0</v>
      </c>
      <c r="AB29" s="299">
        <v>0.625</v>
      </c>
    </row>
    <row r="30" spans="1:28" s="300" customFormat="1" ht="15" customHeight="1" x14ac:dyDescent="0.2">
      <c r="A30" s="1090"/>
      <c r="B30" s="1091"/>
      <c r="C30" s="343">
        <f>Section3Draft!$L$19</f>
        <v>0</v>
      </c>
      <c r="D30" s="344">
        <f>Section3Draft!$M$19</f>
        <v>0</v>
      </c>
      <c r="E30" s="344">
        <f>Section3Draft!$N$19</f>
        <v>0</v>
      </c>
      <c r="F30" s="344" t="str">
        <f>Section3Draft!$O$19</f>
        <v>ARCH 112.13</v>
      </c>
      <c r="G30" s="486" t="str">
        <f>Section3Draft!$P$19</f>
        <v>ARCH 102.13</v>
      </c>
      <c r="H30" s="345">
        <f>IF(C30=0,0,VLOOKUP(C30,'Course List (program)'!$G$2:$L$100,3,FALSE))</f>
        <v>0</v>
      </c>
      <c r="I30" s="346">
        <f>IF(D30=0,0,VLOOKUP(D30,'Course List (program)'!$G$2:$L$100,3,FALSE))</f>
        <v>0</v>
      </c>
      <c r="J30" s="346">
        <f>IF(E30=0,0,VLOOKUP(E30,'Course List (program)'!$G$2:$L$100,3,FALSE))</f>
        <v>0</v>
      </c>
      <c r="K30" s="346" t="str">
        <f>IF(F30=0,0,VLOOKUP(F30,'Course List (program)'!$G$2:$L$100,3,FALSE))</f>
        <v>Prof. Dr. Yavuz KOŞANER</v>
      </c>
      <c r="L30" s="347" t="str">
        <f>IF(G30=0,0,VLOOKUP(G30,'Course List (program)'!$G$2:$L$100,3,FALSE))</f>
        <v>Prof. Dr. Ömer GÜLSEN</v>
      </c>
      <c r="M30" s="348">
        <f>IF(C30=0,0,VLOOKUP(C30,'Course List (program)'!$G$2:$L$100,6,FALSE))</f>
        <v>0</v>
      </c>
      <c r="N30" s="349">
        <f>IF(D30=0,0,VLOOKUP(D30,'Course List (program)'!$G$2:$L$100,6,FALSE))</f>
        <v>0</v>
      </c>
      <c r="O30" s="349">
        <f>IF(E30=0,0,VLOOKUP(E30,'Course List (program)'!$G$2:$L$100,6,FALSE))</f>
        <v>0</v>
      </c>
      <c r="P30" s="349">
        <f>IF(F30=0,0,VLOOKUP(F30,'Course List (program)'!$G$2:$L$100,6,FALSE))</f>
        <v>0</v>
      </c>
      <c r="Q30" s="350">
        <f>IF(G30=0,0,VLOOKUP(G30,'Course List (program)'!$G$2:$L$100,6,FALSE))</f>
        <v>0</v>
      </c>
      <c r="R30" s="351">
        <f>IF(C30=0,0,VLOOKUP(C30,'Course List (program)'!$G$2:$L$100,4,FALSE))</f>
        <v>0</v>
      </c>
      <c r="S30" s="352">
        <f>IF(D30=0,0,VLOOKUP(D30,'Course List (program)'!$G$2:$L$100,4,FALSE))</f>
        <v>0</v>
      </c>
      <c r="T30" s="352">
        <f>IF(E30=0,0,VLOOKUP(E30,'Course List (program)'!$G$2:$L$100,4,FALSE))</f>
        <v>0</v>
      </c>
      <c r="U30" s="352">
        <f>IF(F30=0,0,VLOOKUP(F30,'Course List (program)'!$G$2:$L$100,4,FALSE))</f>
        <v>0</v>
      </c>
      <c r="V30" s="353">
        <f>IF(G30=0,0,VLOOKUP(G30,'Course List (program)'!$G$2:$L$100,4,FALSE))</f>
        <v>0</v>
      </c>
      <c r="W30" s="510">
        <f>IF(C30=0,0,VLOOKUP(C30,'Course List (program)'!$G$2:$L$100,5,FALSE))</f>
        <v>0</v>
      </c>
      <c r="X30" s="511">
        <f>IF(D30=0,0,VLOOKUP(D30,'Course List (program)'!$G$2:$L$100,5,FALSE))</f>
        <v>0</v>
      </c>
      <c r="Y30" s="511">
        <f>IF(E30=0,0,VLOOKUP(E30,'Course List (program)'!$G$2:$L$100,5,FALSE))</f>
        <v>0</v>
      </c>
      <c r="Z30" s="511">
        <f>IF(F30=0,0,VLOOKUP(F30,'Course List (program)'!$G$2:$L$100,5,FALSE))</f>
        <v>0</v>
      </c>
      <c r="AA30" s="512">
        <f>IF(G30=0,0,VLOOKUP(G30,'Course List (program)'!$G$2:$L$100,5,FALSE))</f>
        <v>0</v>
      </c>
      <c r="AB30" s="299">
        <v>0.66666666666666663</v>
      </c>
    </row>
    <row r="31" spans="1:28" s="300" customFormat="1" ht="15" customHeight="1" x14ac:dyDescent="0.2">
      <c r="A31" s="1090"/>
      <c r="B31" s="1091"/>
      <c r="C31" s="343">
        <f>Section3Draft!$L$21</f>
        <v>0</v>
      </c>
      <c r="D31" s="344">
        <f>Section3Draft!$M$21</f>
        <v>0</v>
      </c>
      <c r="E31" s="344">
        <f>Section3Draft!$N$21</f>
        <v>0</v>
      </c>
      <c r="F31" s="344">
        <f>Section3Draft!$O$21</f>
        <v>0</v>
      </c>
      <c r="G31" s="486">
        <f>Section3Draft!$P$21</f>
        <v>0</v>
      </c>
      <c r="H31" s="345">
        <f>IF(C31=0,0,VLOOKUP(C31,'Course List (program)'!$G$2:$L$100,3,FALSE))</f>
        <v>0</v>
      </c>
      <c r="I31" s="346">
        <f>IF(D31=0,0,VLOOKUP(D31,'Course List (program)'!$G$2:$L$100,3,FALSE))</f>
        <v>0</v>
      </c>
      <c r="J31" s="346">
        <f>IF(E31=0,0,VLOOKUP(E31,'Course List (program)'!$G$2:$L$100,3,FALSE))</f>
        <v>0</v>
      </c>
      <c r="K31" s="346">
        <f>IF(F31=0,0,VLOOKUP(F31,'Course List (program)'!$G$2:$L$100,3,FALSE))</f>
        <v>0</v>
      </c>
      <c r="L31" s="347">
        <f>IF(G31=0,0,VLOOKUP(G31,'Course List (program)'!$G$2:$L$100,3,FALSE))</f>
        <v>0</v>
      </c>
      <c r="M31" s="348">
        <f>IF(C31=0,0,VLOOKUP(C31,'Course List (program)'!$G$2:$L$100,6,FALSE))</f>
        <v>0</v>
      </c>
      <c r="N31" s="349">
        <f>IF(D31=0,0,VLOOKUP(D31,'Course List (program)'!$G$2:$L$100,6,FALSE))</f>
        <v>0</v>
      </c>
      <c r="O31" s="349">
        <f>IF(E31=0,0,VLOOKUP(E31,'Course List (program)'!$G$2:$L$100,6,FALSE))</f>
        <v>0</v>
      </c>
      <c r="P31" s="349">
        <f>IF(F31=0,0,VLOOKUP(F31,'Course List (program)'!$G$2:$L$100,6,FALSE))</f>
        <v>0</v>
      </c>
      <c r="Q31" s="350">
        <f>IF(G31=0,0,VLOOKUP(G31,'Course List (program)'!$G$2:$L$100,6,FALSE))</f>
        <v>0</v>
      </c>
      <c r="R31" s="351">
        <f>IF(C31=0,0,VLOOKUP(C31,'Course List (program)'!$G$2:$L$100,4,FALSE))</f>
        <v>0</v>
      </c>
      <c r="S31" s="352">
        <f>IF(D31=0,0,VLOOKUP(D31,'Course List (program)'!$G$2:$L$100,4,FALSE))</f>
        <v>0</v>
      </c>
      <c r="T31" s="352">
        <f>IF(E31=0,0,VLOOKUP(E31,'Course List (program)'!$G$2:$L$100,4,FALSE))</f>
        <v>0</v>
      </c>
      <c r="U31" s="352">
        <f>IF(F31=0,0,VLOOKUP(F31,'Course List (program)'!$G$2:$L$100,4,FALSE))</f>
        <v>0</v>
      </c>
      <c r="V31" s="353">
        <f>IF(G31=0,0,VLOOKUP(G31,'Course List (program)'!$G$2:$L$100,4,FALSE))</f>
        <v>0</v>
      </c>
      <c r="W31" s="510">
        <f>IF(C31=0,0,VLOOKUP(C31,'Course List (program)'!$G$2:$L$100,5,FALSE))</f>
        <v>0</v>
      </c>
      <c r="X31" s="511">
        <f>IF(D31=0,0,VLOOKUP(D31,'Course List (program)'!$G$2:$L$100,5,FALSE))</f>
        <v>0</v>
      </c>
      <c r="Y31" s="511">
        <f>IF(E31=0,0,VLOOKUP(E31,'Course List (program)'!$G$2:$L$100,5,FALSE))</f>
        <v>0</v>
      </c>
      <c r="Z31" s="511">
        <f>IF(F31=0,0,VLOOKUP(F31,'Course List (program)'!$G$2:$L$100,5,FALSE))</f>
        <v>0</v>
      </c>
      <c r="AA31" s="512">
        <f>IF(G31=0,0,VLOOKUP(G31,'Course List (program)'!$G$2:$L$100,5,FALSE))</f>
        <v>0</v>
      </c>
      <c r="AB31" s="299">
        <v>0.70833333333333337</v>
      </c>
    </row>
    <row r="32" spans="1:28" s="300" customFormat="1" ht="15" customHeight="1" thickBot="1" x14ac:dyDescent="0.25">
      <c r="A32" s="1092"/>
      <c r="B32" s="1093"/>
      <c r="C32" s="354">
        <f>Section3Draft!$L$23</f>
        <v>0</v>
      </c>
      <c r="D32" s="355">
        <f>Section3Draft!$M$23</f>
        <v>0</v>
      </c>
      <c r="E32" s="355">
        <f>Section3Draft!$N$23</f>
        <v>0</v>
      </c>
      <c r="F32" s="355">
        <f>Section3Draft!$O$23</f>
        <v>0</v>
      </c>
      <c r="G32" s="487">
        <f>Section3Draft!$P$23</f>
        <v>0</v>
      </c>
      <c r="H32" s="356">
        <f>IF(C32=0,0,VLOOKUP(C32,'Course List (program)'!$G$2:$L$100,3,FALSE))</f>
        <v>0</v>
      </c>
      <c r="I32" s="357">
        <f>IF(D32=0,0,VLOOKUP(D32,'Course List (program)'!$G$2:$L$100,3,FALSE))</f>
        <v>0</v>
      </c>
      <c r="J32" s="357">
        <f>IF(E32=0,0,VLOOKUP(E32,'Course List (program)'!$G$2:$L$100,3,FALSE))</f>
        <v>0</v>
      </c>
      <c r="K32" s="357">
        <f>IF(F32=0,0,VLOOKUP(F32,'Course List (program)'!$G$2:$L$100,3,FALSE))</f>
        <v>0</v>
      </c>
      <c r="L32" s="358">
        <f>IF(G32=0,0,VLOOKUP(G32,'Course List (program)'!$G$2:$L$100,3,FALSE))</f>
        <v>0</v>
      </c>
      <c r="M32" s="359">
        <f>IF(C32=0,0,VLOOKUP(C32,'Course List (program)'!$G$2:$L$100,6,FALSE))</f>
        <v>0</v>
      </c>
      <c r="N32" s="360">
        <f>IF(D32=0,0,VLOOKUP(D32,'Course List (program)'!$G$2:$L$100,6,FALSE))</f>
        <v>0</v>
      </c>
      <c r="O32" s="360">
        <f>IF(E32=0,0,VLOOKUP(E32,'Course List (program)'!$G$2:$L$100,6,FALSE))</f>
        <v>0</v>
      </c>
      <c r="P32" s="360">
        <f>IF(F32=0,0,VLOOKUP(F32,'Course List (program)'!$G$2:$L$100,6,FALSE))</f>
        <v>0</v>
      </c>
      <c r="Q32" s="361">
        <f>IF(G32=0,0,VLOOKUP(G32,'Course List (program)'!$G$2:$L$100,6,FALSE))</f>
        <v>0</v>
      </c>
      <c r="R32" s="362">
        <f>IF(C32=0,0,VLOOKUP(C32,'Course List (program)'!$G$2:$L$100,4,FALSE))</f>
        <v>0</v>
      </c>
      <c r="S32" s="363">
        <f>IF(D32=0,0,VLOOKUP(D32,'Course List (program)'!$G$2:$L$100,4,FALSE))</f>
        <v>0</v>
      </c>
      <c r="T32" s="363">
        <f>IF(E32=0,0,VLOOKUP(E32,'Course List (program)'!$G$2:$L$100,4,FALSE))</f>
        <v>0</v>
      </c>
      <c r="U32" s="363">
        <f>IF(F32=0,0,VLOOKUP(F32,'Course List (program)'!$G$2:$L$100,4,FALSE))</f>
        <v>0</v>
      </c>
      <c r="V32" s="364">
        <f>IF(G32=0,0,VLOOKUP(G32,'Course List (program)'!$G$2:$L$100,4,FALSE))</f>
        <v>0</v>
      </c>
      <c r="W32" s="513">
        <f>IF(C32=0,0,VLOOKUP(C32,'Course List (program)'!$G$2:$L$100,5,FALSE))</f>
        <v>0</v>
      </c>
      <c r="X32" s="514">
        <f>IF(D32=0,0,VLOOKUP(D32,'Course List (program)'!$G$2:$L$100,5,FALSE))</f>
        <v>0</v>
      </c>
      <c r="Y32" s="514">
        <f>IF(E32=0,0,VLOOKUP(E32,'Course List (program)'!$G$2:$L$100,5,FALSE))</f>
        <v>0</v>
      </c>
      <c r="Z32" s="514">
        <f>IF(F32=0,0,VLOOKUP(F32,'Course List (program)'!$G$2:$L$100,5,FALSE))</f>
        <v>0</v>
      </c>
      <c r="AA32" s="515">
        <f>IF(G32=0,0,VLOOKUP(G32,'Course List (program)'!$G$2:$L$100,5,FALSE))</f>
        <v>0</v>
      </c>
      <c r="AB32" s="299">
        <v>0.75</v>
      </c>
    </row>
    <row r="33" spans="1:28" s="300" customFormat="1" ht="15" customHeight="1" x14ac:dyDescent="0.2">
      <c r="A33" s="1088">
        <v>4</v>
      </c>
      <c r="B33" s="1089"/>
      <c r="C33" s="332">
        <f>Section4Draft!$L$5</f>
        <v>0</v>
      </c>
      <c r="D33" s="333">
        <f>Section4Draft!$M$5</f>
        <v>0</v>
      </c>
      <c r="E33" s="333">
        <f>Section4Draft!$N$5</f>
        <v>0</v>
      </c>
      <c r="F33" s="333">
        <f>Section4Draft!$O$5</f>
        <v>0</v>
      </c>
      <c r="G33" s="485">
        <f>Section4Draft!$P$5</f>
        <v>0</v>
      </c>
      <c r="H33" s="334">
        <f>IF(C33=0,0,VLOOKUP(C33,'Course List (program)'!$G$2:$L$100,3,FALSE))</f>
        <v>0</v>
      </c>
      <c r="I33" s="335">
        <f>IF(D33=0,0,VLOOKUP(D33,'Course List (program)'!$G$2:$L$100,3,FALSE))</f>
        <v>0</v>
      </c>
      <c r="J33" s="335">
        <f>IF(E33=0,0,VLOOKUP(E33,'Course List (program)'!$G$2:$L$100,3,FALSE))</f>
        <v>0</v>
      </c>
      <c r="K33" s="335">
        <f>IF(F33=0,0,VLOOKUP(F33,'Course List (program)'!$G$2:$L$100,3,FALSE))</f>
        <v>0</v>
      </c>
      <c r="L33" s="336">
        <f>IF(G33=0,0,VLOOKUP(G33,'Course List (program)'!$G$2:$L$100,3,FALSE))</f>
        <v>0</v>
      </c>
      <c r="M33" s="337">
        <f>IF(C33=0,0,VLOOKUP(C33,'Course List (program)'!$G$2:$L$100,6,FALSE))</f>
        <v>0</v>
      </c>
      <c r="N33" s="338">
        <f>IF(D33=0,0,VLOOKUP(D33,'Course List (program)'!$G$2:$L$100,6,FALSE))</f>
        <v>0</v>
      </c>
      <c r="O33" s="338">
        <f>IF(E33=0,0,VLOOKUP(E33,'Course List (program)'!$G$2:$L$100,6,FALSE))</f>
        <v>0</v>
      </c>
      <c r="P33" s="338">
        <f>IF(F33=0,0,VLOOKUP(F33,'Course List (program)'!$G$2:$L$100,6,FALSE))</f>
        <v>0</v>
      </c>
      <c r="Q33" s="339">
        <f>IF(G33=0,0,VLOOKUP(G33,'Course List (program)'!$G$2:$L$100,6,FALSE))</f>
        <v>0</v>
      </c>
      <c r="R33" s="340">
        <f>IF(C33=0,0,VLOOKUP(C33,'Course List (program)'!$G$2:$L$100,4,FALSE))</f>
        <v>0</v>
      </c>
      <c r="S33" s="341">
        <f>IF(D33=0,0,VLOOKUP(D33,'Course List (program)'!$G$2:$L$100,4,FALSE))</f>
        <v>0</v>
      </c>
      <c r="T33" s="341">
        <f>IF(E33=0,0,VLOOKUP(E33,'Course List (program)'!$G$2:$L$100,4,FALSE))</f>
        <v>0</v>
      </c>
      <c r="U33" s="341">
        <f>IF(F33=0,0,VLOOKUP(F33,'Course List (program)'!$G$2:$L$100,4,FALSE))</f>
        <v>0</v>
      </c>
      <c r="V33" s="342">
        <f>IF(G33=0,0,VLOOKUP(G33,'Course List (program)'!$G$2:$L$100,4,FALSE))</f>
        <v>0</v>
      </c>
      <c r="W33" s="507">
        <f>IF(C33=0,0,VLOOKUP(C33,'Course List (program)'!$G$2:$L$100,5,FALSE))</f>
        <v>0</v>
      </c>
      <c r="X33" s="508">
        <f>IF(D33=0,0,VLOOKUP(D33,'Course List (program)'!$G$2:$L$100,5,FALSE))</f>
        <v>0</v>
      </c>
      <c r="Y33" s="508">
        <f>IF(E33=0,0,VLOOKUP(E33,'Course List (program)'!$G$2:$L$100,5,FALSE))</f>
        <v>0</v>
      </c>
      <c r="Z33" s="508">
        <f>IF(F33=0,0,VLOOKUP(F33,'Course List (program)'!$G$2:$L$100,5,FALSE))</f>
        <v>0</v>
      </c>
      <c r="AA33" s="509">
        <f>IF(G33=0,0,VLOOKUP(G33,'Course List (program)'!$G$2:$L$100,5,FALSE))</f>
        <v>0</v>
      </c>
      <c r="AB33" s="323">
        <v>0.375</v>
      </c>
    </row>
    <row r="34" spans="1:28" s="300" customFormat="1" ht="15" customHeight="1" x14ac:dyDescent="0.2">
      <c r="A34" s="1090"/>
      <c r="B34" s="1091"/>
      <c r="C34" s="343">
        <f>Section4Draft!$L$7</f>
        <v>0</v>
      </c>
      <c r="D34" s="344">
        <f>Section4Draft!$M$7</f>
        <v>0</v>
      </c>
      <c r="E34" s="344">
        <f>Section4Draft!$N$7</f>
        <v>0</v>
      </c>
      <c r="F34" s="344">
        <f>Section4Draft!$O$7</f>
        <v>0</v>
      </c>
      <c r="G34" s="486">
        <f>Section4Draft!$P$7</f>
        <v>0</v>
      </c>
      <c r="H34" s="345">
        <f>IF(C34=0,0,VLOOKUP(C34,'Course List (program)'!$G$2:$L$100,3,FALSE))</f>
        <v>0</v>
      </c>
      <c r="I34" s="346">
        <f>IF(D34=0,0,VLOOKUP(D34,'Course List (program)'!$G$2:$L$100,3,FALSE))</f>
        <v>0</v>
      </c>
      <c r="J34" s="346">
        <f>IF(E34=0,0,VLOOKUP(E34,'Course List (program)'!$G$2:$L$100,3,FALSE))</f>
        <v>0</v>
      </c>
      <c r="K34" s="346">
        <f>IF(F34=0,0,VLOOKUP(F34,'Course List (program)'!$G$2:$L$100,3,FALSE))</f>
        <v>0</v>
      </c>
      <c r="L34" s="347">
        <f>IF(G34=0,0,VLOOKUP(G34,'Course List (program)'!$G$2:$L$100,3,FALSE))</f>
        <v>0</v>
      </c>
      <c r="M34" s="348">
        <f>IF(C34=0,0,VLOOKUP(C34,'Course List (program)'!$G$2:$L$100,6,FALSE))</f>
        <v>0</v>
      </c>
      <c r="N34" s="349">
        <f>IF(D34=0,0,VLOOKUP(D34,'Course List (program)'!$G$2:$L$100,6,FALSE))</f>
        <v>0</v>
      </c>
      <c r="O34" s="349">
        <f>IF(E34=0,0,VLOOKUP(E34,'Course List (program)'!$G$2:$L$100,6,FALSE))</f>
        <v>0</v>
      </c>
      <c r="P34" s="349">
        <f>IF(F34=0,0,VLOOKUP(F34,'Course List (program)'!$G$2:$L$100,6,FALSE))</f>
        <v>0</v>
      </c>
      <c r="Q34" s="350">
        <f>IF(G34=0,0,VLOOKUP(G34,'Course List (program)'!$G$2:$L$100,6,FALSE))</f>
        <v>0</v>
      </c>
      <c r="R34" s="351">
        <f>IF(C34=0,0,VLOOKUP(C34,'Course List (program)'!$G$2:$L$100,4,FALSE))</f>
        <v>0</v>
      </c>
      <c r="S34" s="352">
        <f>IF(D34=0,0,VLOOKUP(D34,'Course List (program)'!$G$2:$L$100,4,FALSE))</f>
        <v>0</v>
      </c>
      <c r="T34" s="352">
        <f>IF(E34=0,0,VLOOKUP(E34,'Course List (program)'!$G$2:$L$100,4,FALSE))</f>
        <v>0</v>
      </c>
      <c r="U34" s="352">
        <f>IF(F34=0,0,VLOOKUP(F34,'Course List (program)'!$G$2:$L$100,4,FALSE))</f>
        <v>0</v>
      </c>
      <c r="V34" s="353">
        <f>IF(G34=0,0,VLOOKUP(G34,'Course List (program)'!$G$2:$L$100,4,FALSE))</f>
        <v>0</v>
      </c>
      <c r="W34" s="510">
        <f>IF(C34=0,0,VLOOKUP(C34,'Course List (program)'!$G$2:$L$100,5,FALSE))</f>
        <v>0</v>
      </c>
      <c r="X34" s="511">
        <f>IF(D34=0,0,VLOOKUP(D34,'Course List (program)'!$G$2:$L$100,5,FALSE))</f>
        <v>0</v>
      </c>
      <c r="Y34" s="511">
        <f>IF(E34=0,0,VLOOKUP(E34,'Course List (program)'!$G$2:$L$100,5,FALSE))</f>
        <v>0</v>
      </c>
      <c r="Z34" s="511">
        <f>IF(F34=0,0,VLOOKUP(F34,'Course List (program)'!$G$2:$L$100,5,FALSE))</f>
        <v>0</v>
      </c>
      <c r="AA34" s="512">
        <f>IF(G34=0,0,VLOOKUP(G34,'Course List (program)'!$G$2:$L$100,5,FALSE))</f>
        <v>0</v>
      </c>
      <c r="AB34" s="323">
        <v>0.41666666666666669</v>
      </c>
    </row>
    <row r="35" spans="1:28" s="300" customFormat="1" ht="15" customHeight="1" x14ac:dyDescent="0.2">
      <c r="A35" s="1090"/>
      <c r="B35" s="1091"/>
      <c r="C35" s="343">
        <f>Section4Draft!$L$9</f>
        <v>0</v>
      </c>
      <c r="D35" s="344">
        <f>Section4Draft!$M$9</f>
        <v>0</v>
      </c>
      <c r="E35" s="344">
        <f>Section4Draft!$N$9</f>
        <v>0</v>
      </c>
      <c r="F35" s="344">
        <f>Section4Draft!$O$9</f>
        <v>0</v>
      </c>
      <c r="G35" s="486">
        <f>Section4Draft!$P$9</f>
        <v>0</v>
      </c>
      <c r="H35" s="345">
        <f>IF(C35=0,0,VLOOKUP(C35,'Course List (program)'!$G$2:$L$100,3,FALSE))</f>
        <v>0</v>
      </c>
      <c r="I35" s="346">
        <f>IF(D35=0,0,VLOOKUP(D35,'Course List (program)'!$G$2:$L$100,3,FALSE))</f>
        <v>0</v>
      </c>
      <c r="J35" s="346">
        <f>IF(E35=0,0,VLOOKUP(E35,'Course List (program)'!$G$2:$L$100,3,FALSE))</f>
        <v>0</v>
      </c>
      <c r="K35" s="346">
        <f>IF(F35=0,0,VLOOKUP(F35,'Course List (program)'!$G$2:$L$100,3,FALSE))</f>
        <v>0</v>
      </c>
      <c r="L35" s="347">
        <f>IF(G35=0,0,VLOOKUP(G35,'Course List (program)'!$G$2:$L$100,3,FALSE))</f>
        <v>0</v>
      </c>
      <c r="M35" s="348">
        <f>IF(C35=0,0,VLOOKUP(C35,'Course List (program)'!$G$2:$L$100,6,FALSE))</f>
        <v>0</v>
      </c>
      <c r="N35" s="349">
        <f>IF(D35=0,0,VLOOKUP(D35,'Course List (program)'!$G$2:$L$100,6,FALSE))</f>
        <v>0</v>
      </c>
      <c r="O35" s="349">
        <f>IF(E35=0,0,VLOOKUP(E35,'Course List (program)'!$G$2:$L$100,6,FALSE))</f>
        <v>0</v>
      </c>
      <c r="P35" s="349">
        <f>IF(F35=0,0,VLOOKUP(F35,'Course List (program)'!$G$2:$L$100,6,FALSE))</f>
        <v>0</v>
      </c>
      <c r="Q35" s="350">
        <f>IF(G35=0,0,VLOOKUP(G35,'Course List (program)'!$G$2:$L$100,6,FALSE))</f>
        <v>0</v>
      </c>
      <c r="R35" s="351">
        <f>IF(C35=0,0,VLOOKUP(C35,'Course List (program)'!$G$2:$L$100,4,FALSE))</f>
        <v>0</v>
      </c>
      <c r="S35" s="352">
        <f>IF(D35=0,0,VLOOKUP(D35,'Course List (program)'!$G$2:$L$100,4,FALSE))</f>
        <v>0</v>
      </c>
      <c r="T35" s="352">
        <f>IF(E35=0,0,VLOOKUP(E35,'Course List (program)'!$G$2:$L$100,4,FALSE))</f>
        <v>0</v>
      </c>
      <c r="U35" s="352">
        <f>IF(F35=0,0,VLOOKUP(F35,'Course List (program)'!$G$2:$L$100,4,FALSE))</f>
        <v>0</v>
      </c>
      <c r="V35" s="353">
        <f>IF(G35=0,0,VLOOKUP(G35,'Course List (program)'!$G$2:$L$100,4,FALSE))</f>
        <v>0</v>
      </c>
      <c r="W35" s="510">
        <f>IF(C35=0,0,VLOOKUP(C35,'Course List (program)'!$G$2:$L$100,5,FALSE))</f>
        <v>0</v>
      </c>
      <c r="X35" s="511">
        <f>IF(D35=0,0,VLOOKUP(D35,'Course List (program)'!$G$2:$L$100,5,FALSE))</f>
        <v>0</v>
      </c>
      <c r="Y35" s="511">
        <f>IF(E35=0,0,VLOOKUP(E35,'Course List (program)'!$G$2:$L$100,5,FALSE))</f>
        <v>0</v>
      </c>
      <c r="Z35" s="511">
        <f>IF(F35=0,0,VLOOKUP(F35,'Course List (program)'!$G$2:$L$100,5,FALSE))</f>
        <v>0</v>
      </c>
      <c r="AA35" s="512">
        <f>IF(G35=0,0,VLOOKUP(G35,'Course List (program)'!$G$2:$L$100,5,FALSE))</f>
        <v>0</v>
      </c>
      <c r="AB35" s="323">
        <v>0.45833333333333331</v>
      </c>
    </row>
    <row r="36" spans="1:28" s="300" customFormat="1" ht="15" customHeight="1" x14ac:dyDescent="0.2">
      <c r="A36" s="1090"/>
      <c r="B36" s="1091"/>
      <c r="C36" s="343">
        <f>Section4Draft!$L$11</f>
        <v>0</v>
      </c>
      <c r="D36" s="344">
        <f>Section4Draft!$M$11</f>
        <v>0</v>
      </c>
      <c r="E36" s="344">
        <f>Section4Draft!$N$11</f>
        <v>0</v>
      </c>
      <c r="F36" s="344">
        <f>Section4Draft!$O$11</f>
        <v>0</v>
      </c>
      <c r="G36" s="486">
        <f>Section4Draft!$P$11</f>
        <v>0</v>
      </c>
      <c r="H36" s="345">
        <f>IF(C36=0,0,VLOOKUP(C36,'Course List (program)'!$G$2:$L$100,3,FALSE))</f>
        <v>0</v>
      </c>
      <c r="I36" s="346">
        <f>IF(D36=0,0,VLOOKUP(D36,'Course List (program)'!$G$2:$L$100,3,FALSE))</f>
        <v>0</v>
      </c>
      <c r="J36" s="346">
        <f>IF(E36=0,0,VLOOKUP(E36,'Course List (program)'!$G$2:$L$100,3,FALSE))</f>
        <v>0</v>
      </c>
      <c r="K36" s="346">
        <f>IF(F36=0,0,VLOOKUP(F36,'Course List (program)'!$G$2:$L$100,3,FALSE))</f>
        <v>0</v>
      </c>
      <c r="L36" s="347">
        <f>IF(G36=0,0,VLOOKUP(G36,'Course List (program)'!$G$2:$L$100,3,FALSE))</f>
        <v>0</v>
      </c>
      <c r="M36" s="348">
        <f>IF(C36=0,0,VLOOKUP(C36,'Course List (program)'!$G$2:$L$100,6,FALSE))</f>
        <v>0</v>
      </c>
      <c r="N36" s="349">
        <f>IF(D36=0,0,VLOOKUP(D36,'Course List (program)'!$G$2:$L$100,6,FALSE))</f>
        <v>0</v>
      </c>
      <c r="O36" s="349">
        <f>IF(E36=0,0,VLOOKUP(E36,'Course List (program)'!$G$2:$L$100,6,FALSE))</f>
        <v>0</v>
      </c>
      <c r="P36" s="349">
        <f>IF(F36=0,0,VLOOKUP(F36,'Course List (program)'!$G$2:$L$100,6,FALSE))</f>
        <v>0</v>
      </c>
      <c r="Q36" s="350">
        <f>IF(G36=0,0,VLOOKUP(G36,'Course List (program)'!$G$2:$L$100,6,FALSE))</f>
        <v>0</v>
      </c>
      <c r="R36" s="351">
        <f>IF(C36=0,0,VLOOKUP(C36,'Course List (program)'!$G$2:$L$100,4,FALSE))</f>
        <v>0</v>
      </c>
      <c r="S36" s="352">
        <f>IF(D36=0,0,VLOOKUP(D36,'Course List (program)'!$G$2:$L$100,4,FALSE))</f>
        <v>0</v>
      </c>
      <c r="T36" s="352">
        <f>IF(E36=0,0,VLOOKUP(E36,'Course List (program)'!$G$2:$L$100,4,FALSE))</f>
        <v>0</v>
      </c>
      <c r="U36" s="352">
        <f>IF(F36=0,0,VLOOKUP(F36,'Course List (program)'!$G$2:$L$100,4,FALSE))</f>
        <v>0</v>
      </c>
      <c r="V36" s="353">
        <f>IF(G36=0,0,VLOOKUP(G36,'Course List (program)'!$G$2:$L$100,4,FALSE))</f>
        <v>0</v>
      </c>
      <c r="W36" s="510">
        <f>IF(C36=0,0,VLOOKUP(C36,'Course List (program)'!$G$2:$L$100,5,FALSE))</f>
        <v>0</v>
      </c>
      <c r="X36" s="511">
        <f>IF(D36=0,0,VLOOKUP(D36,'Course List (program)'!$G$2:$L$100,5,FALSE))</f>
        <v>0</v>
      </c>
      <c r="Y36" s="511">
        <f>IF(E36=0,0,VLOOKUP(E36,'Course List (program)'!$G$2:$L$100,5,FALSE))</f>
        <v>0</v>
      </c>
      <c r="Z36" s="511">
        <f>IF(F36=0,0,VLOOKUP(F36,'Course List (program)'!$G$2:$L$100,5,FALSE))</f>
        <v>0</v>
      </c>
      <c r="AA36" s="512">
        <f>IF(G36=0,0,VLOOKUP(G36,'Course List (program)'!$G$2:$L$100,5,FALSE))</f>
        <v>0</v>
      </c>
      <c r="AB36" s="323">
        <v>0.5</v>
      </c>
    </row>
    <row r="37" spans="1:28" s="300" customFormat="1" ht="15" customHeight="1" x14ac:dyDescent="0.2">
      <c r="A37" s="1090"/>
      <c r="B37" s="1091"/>
      <c r="C37" s="343">
        <f>Section4Draft!$L$13</f>
        <v>0</v>
      </c>
      <c r="D37" s="344">
        <f>Section4Draft!$M$13</f>
        <v>0</v>
      </c>
      <c r="E37" s="344">
        <f>Section4Draft!$N$13</f>
        <v>0</v>
      </c>
      <c r="F37" s="344">
        <f>Section4Draft!$O$13</f>
        <v>0</v>
      </c>
      <c r="G37" s="486">
        <f>Section4Draft!$P$13</f>
        <v>0</v>
      </c>
      <c r="H37" s="345">
        <f>IF(C37=0,0,VLOOKUP(C37,'Course List (program)'!$G$2:$L$100,3,FALSE))</f>
        <v>0</v>
      </c>
      <c r="I37" s="346">
        <f>IF(D37=0,0,VLOOKUP(D37,'Course List (program)'!$G$2:$L$100,3,FALSE))</f>
        <v>0</v>
      </c>
      <c r="J37" s="346">
        <f>IF(E37=0,0,VLOOKUP(E37,'Course List (program)'!$G$2:$L$100,3,FALSE))</f>
        <v>0</v>
      </c>
      <c r="K37" s="346">
        <f>IF(F37=0,0,VLOOKUP(F37,'Course List (program)'!$G$2:$L$100,3,FALSE))</f>
        <v>0</v>
      </c>
      <c r="L37" s="347">
        <f>IF(G37=0,0,VLOOKUP(G37,'Course List (program)'!$G$2:$L$100,3,FALSE))</f>
        <v>0</v>
      </c>
      <c r="M37" s="348">
        <f>IF(C37=0,0,VLOOKUP(C37,'Course List (program)'!$G$2:$L$100,6,FALSE))</f>
        <v>0</v>
      </c>
      <c r="N37" s="349">
        <f>IF(D37=0,0,VLOOKUP(D37,'Course List (program)'!$G$2:$L$100,6,FALSE))</f>
        <v>0</v>
      </c>
      <c r="O37" s="349">
        <f>IF(E37=0,0,VLOOKUP(E37,'Course List (program)'!$G$2:$L$100,6,FALSE))</f>
        <v>0</v>
      </c>
      <c r="P37" s="349">
        <f>IF(F37=0,0,VLOOKUP(F37,'Course List (program)'!$G$2:$L$100,6,FALSE))</f>
        <v>0</v>
      </c>
      <c r="Q37" s="350">
        <f>IF(G37=0,0,VLOOKUP(G37,'Course List (program)'!$G$2:$L$100,6,FALSE))</f>
        <v>0</v>
      </c>
      <c r="R37" s="351">
        <f>IF(C37=0,0,VLOOKUP(C37,'Course List (program)'!$G$2:$L$100,4,FALSE))</f>
        <v>0</v>
      </c>
      <c r="S37" s="352">
        <f>IF(D37=0,0,VLOOKUP(D37,'Course List (program)'!$G$2:$L$100,4,FALSE))</f>
        <v>0</v>
      </c>
      <c r="T37" s="352">
        <f>IF(E37=0,0,VLOOKUP(E37,'Course List (program)'!$G$2:$L$100,4,FALSE))</f>
        <v>0</v>
      </c>
      <c r="U37" s="352">
        <f>IF(F37=0,0,VLOOKUP(F37,'Course List (program)'!$G$2:$L$100,4,FALSE))</f>
        <v>0</v>
      </c>
      <c r="V37" s="353">
        <f>IF(G37=0,0,VLOOKUP(G37,'Course List (program)'!$G$2:$L$100,4,FALSE))</f>
        <v>0</v>
      </c>
      <c r="W37" s="510">
        <f>IF(C37=0,0,VLOOKUP(C37,'Course List (program)'!$G$2:$L$100,5,FALSE))</f>
        <v>0</v>
      </c>
      <c r="X37" s="511">
        <f>IF(D37=0,0,VLOOKUP(D37,'Course List (program)'!$G$2:$L$100,5,FALSE))</f>
        <v>0</v>
      </c>
      <c r="Y37" s="511">
        <f>IF(E37=0,0,VLOOKUP(E37,'Course List (program)'!$G$2:$L$100,5,FALSE))</f>
        <v>0</v>
      </c>
      <c r="Z37" s="511">
        <f>IF(F37=0,0,VLOOKUP(F37,'Course List (program)'!$G$2:$L$100,5,FALSE))</f>
        <v>0</v>
      </c>
      <c r="AA37" s="512">
        <f>IF(G37=0,0,VLOOKUP(G37,'Course List (program)'!$G$2:$L$100,5,FALSE))</f>
        <v>0</v>
      </c>
      <c r="AB37" s="323">
        <v>0.54166666666666663</v>
      </c>
    </row>
    <row r="38" spans="1:28" s="300" customFormat="1" ht="15" customHeight="1" x14ac:dyDescent="0.2">
      <c r="A38" s="1090"/>
      <c r="B38" s="1091"/>
      <c r="C38" s="343">
        <f>Section4Draft!$L$15</f>
        <v>0</v>
      </c>
      <c r="D38" s="344">
        <f>Section4Draft!$M$15</f>
        <v>0</v>
      </c>
      <c r="E38" s="344">
        <f>Section4Draft!$N$15</f>
        <v>0</v>
      </c>
      <c r="F38" s="344">
        <f>Section4Draft!$O$15</f>
        <v>0</v>
      </c>
      <c r="G38" s="486">
        <f>Section4Draft!$P$15</f>
        <v>0</v>
      </c>
      <c r="H38" s="345">
        <f>IF(C38=0,0,VLOOKUP(C38,'Course List (program)'!$G$2:$L$100,3,FALSE))</f>
        <v>0</v>
      </c>
      <c r="I38" s="346">
        <f>IF(D38=0,0,VLOOKUP(D38,'Course List (program)'!$G$2:$L$100,3,FALSE))</f>
        <v>0</v>
      </c>
      <c r="J38" s="346">
        <f>IF(E38=0,0,VLOOKUP(E38,'Course List (program)'!$G$2:$L$100,3,FALSE))</f>
        <v>0</v>
      </c>
      <c r="K38" s="346">
        <f>IF(F38=0,0,VLOOKUP(F38,'Course List (program)'!$G$2:$L$100,3,FALSE))</f>
        <v>0</v>
      </c>
      <c r="L38" s="347">
        <f>IF(G38=0,0,VLOOKUP(G38,'Course List (program)'!$G$2:$L$100,3,FALSE))</f>
        <v>0</v>
      </c>
      <c r="M38" s="348">
        <f>IF(C38=0,0,VLOOKUP(C38,'Course List (program)'!$G$2:$L$100,6,FALSE))</f>
        <v>0</v>
      </c>
      <c r="N38" s="349">
        <f>IF(D38=0,0,VLOOKUP(D38,'Course List (program)'!$G$2:$L$100,6,FALSE))</f>
        <v>0</v>
      </c>
      <c r="O38" s="349">
        <f>IF(E38=0,0,VLOOKUP(E38,'Course List (program)'!$G$2:$L$100,6,FALSE))</f>
        <v>0</v>
      </c>
      <c r="P38" s="349">
        <f>IF(F38=0,0,VLOOKUP(F38,'Course List (program)'!$G$2:$L$100,6,FALSE))</f>
        <v>0</v>
      </c>
      <c r="Q38" s="350">
        <f>IF(G38=0,0,VLOOKUP(G38,'Course List (program)'!$G$2:$L$100,6,FALSE))</f>
        <v>0</v>
      </c>
      <c r="R38" s="351">
        <f>IF(C38=0,0,VLOOKUP(C38,'Course List (program)'!$G$2:$L$100,4,FALSE))</f>
        <v>0</v>
      </c>
      <c r="S38" s="352">
        <f>IF(D38=0,0,VLOOKUP(D38,'Course List (program)'!$G$2:$L$100,4,FALSE))</f>
        <v>0</v>
      </c>
      <c r="T38" s="352">
        <f>IF(E38=0,0,VLOOKUP(E38,'Course List (program)'!$G$2:$L$100,4,FALSE))</f>
        <v>0</v>
      </c>
      <c r="U38" s="352">
        <f>IF(F38=0,0,VLOOKUP(F38,'Course List (program)'!$G$2:$L$100,4,FALSE))</f>
        <v>0</v>
      </c>
      <c r="V38" s="353">
        <f>IF(G38=0,0,VLOOKUP(G38,'Course List (program)'!$G$2:$L$100,4,FALSE))</f>
        <v>0</v>
      </c>
      <c r="W38" s="510">
        <f>IF(C38=0,0,VLOOKUP(C38,'Course List (program)'!$G$2:$L$100,5,FALSE))</f>
        <v>0</v>
      </c>
      <c r="X38" s="511">
        <f>IF(D38=0,0,VLOOKUP(D38,'Course List (program)'!$G$2:$L$100,5,FALSE))</f>
        <v>0</v>
      </c>
      <c r="Y38" s="511">
        <f>IF(E38=0,0,VLOOKUP(E38,'Course List (program)'!$G$2:$L$100,5,FALSE))</f>
        <v>0</v>
      </c>
      <c r="Z38" s="511">
        <f>IF(F38=0,0,VLOOKUP(F38,'Course List (program)'!$G$2:$L$100,5,FALSE))</f>
        <v>0</v>
      </c>
      <c r="AA38" s="512">
        <f>IF(G38=0,0,VLOOKUP(G38,'Course List (program)'!$G$2:$L$100,5,FALSE))</f>
        <v>0</v>
      </c>
      <c r="AB38" s="323">
        <v>0.58333333333333337</v>
      </c>
    </row>
    <row r="39" spans="1:28" s="300" customFormat="1" ht="15" customHeight="1" x14ac:dyDescent="0.2">
      <c r="A39" s="1090"/>
      <c r="B39" s="1091"/>
      <c r="C39" s="343">
        <f>Section4Draft!$L$17</f>
        <v>0</v>
      </c>
      <c r="D39" s="344">
        <f>Section4Draft!$M$17</f>
        <v>0</v>
      </c>
      <c r="E39" s="344">
        <f>Section4Draft!$N$17</f>
        <v>0</v>
      </c>
      <c r="F39" s="344">
        <f>Section4Draft!$O$17</f>
        <v>0</v>
      </c>
      <c r="G39" s="486">
        <f>Section4Draft!$P$17</f>
        <v>0</v>
      </c>
      <c r="H39" s="345">
        <f>IF(C39=0,0,VLOOKUP(C39,'Course List (program)'!$G$2:$L$100,3,FALSE))</f>
        <v>0</v>
      </c>
      <c r="I39" s="346">
        <f>IF(D39=0,0,VLOOKUP(D39,'Course List (program)'!$G$2:$L$100,3,FALSE))</f>
        <v>0</v>
      </c>
      <c r="J39" s="346">
        <f>IF(E39=0,0,VLOOKUP(E39,'Course List (program)'!$G$2:$L$100,3,FALSE))</f>
        <v>0</v>
      </c>
      <c r="K39" s="346">
        <f>IF(F39=0,0,VLOOKUP(F39,'Course List (program)'!$G$2:$L$100,3,FALSE))</f>
        <v>0</v>
      </c>
      <c r="L39" s="347">
        <f>IF(G39=0,0,VLOOKUP(G39,'Course List (program)'!$G$2:$L$100,3,FALSE))</f>
        <v>0</v>
      </c>
      <c r="M39" s="348">
        <f>IF(C39=0,0,VLOOKUP(C39,'Course List (program)'!$G$2:$L$100,6,FALSE))</f>
        <v>0</v>
      </c>
      <c r="N39" s="349">
        <f>IF(D39=0,0,VLOOKUP(D39,'Course List (program)'!$G$2:$L$100,6,FALSE))</f>
        <v>0</v>
      </c>
      <c r="O39" s="349">
        <f>IF(E39=0,0,VLOOKUP(E39,'Course List (program)'!$G$2:$L$100,6,FALSE))</f>
        <v>0</v>
      </c>
      <c r="P39" s="349">
        <f>IF(F39=0,0,VLOOKUP(F39,'Course List (program)'!$G$2:$L$100,6,FALSE))</f>
        <v>0</v>
      </c>
      <c r="Q39" s="350">
        <f>IF(G39=0,0,VLOOKUP(G39,'Course List (program)'!$G$2:$L$100,6,FALSE))</f>
        <v>0</v>
      </c>
      <c r="R39" s="351">
        <f>IF(C39=0,0,VLOOKUP(C39,'Course List (program)'!$G$2:$L$100,4,FALSE))</f>
        <v>0</v>
      </c>
      <c r="S39" s="352">
        <f>IF(D39=0,0,VLOOKUP(D39,'Course List (program)'!$G$2:$L$100,4,FALSE))</f>
        <v>0</v>
      </c>
      <c r="T39" s="352">
        <f>IF(E39=0,0,VLOOKUP(E39,'Course List (program)'!$G$2:$L$100,4,FALSE))</f>
        <v>0</v>
      </c>
      <c r="U39" s="352">
        <f>IF(F39=0,0,VLOOKUP(F39,'Course List (program)'!$G$2:$L$100,4,FALSE))</f>
        <v>0</v>
      </c>
      <c r="V39" s="353">
        <f>IF(G39=0,0,VLOOKUP(G39,'Course List (program)'!$G$2:$L$100,4,FALSE))</f>
        <v>0</v>
      </c>
      <c r="W39" s="510">
        <f>IF(C39=0,0,VLOOKUP(C39,'Course List (program)'!$G$2:$L$100,5,FALSE))</f>
        <v>0</v>
      </c>
      <c r="X39" s="511">
        <f>IF(D39=0,0,VLOOKUP(D39,'Course List (program)'!$G$2:$L$100,5,FALSE))</f>
        <v>0</v>
      </c>
      <c r="Y39" s="511">
        <f>IF(E39=0,0,VLOOKUP(E39,'Course List (program)'!$G$2:$L$100,5,FALSE))</f>
        <v>0</v>
      </c>
      <c r="Z39" s="511">
        <f>IF(F39=0,0,VLOOKUP(F39,'Course List (program)'!$G$2:$L$100,5,FALSE))</f>
        <v>0</v>
      </c>
      <c r="AA39" s="512">
        <f>IF(G39=0,0,VLOOKUP(G39,'Course List (program)'!$G$2:$L$100,5,FALSE))</f>
        <v>0</v>
      </c>
      <c r="AB39" s="323">
        <v>0.625</v>
      </c>
    </row>
    <row r="40" spans="1:28" s="300" customFormat="1" ht="15" customHeight="1" x14ac:dyDescent="0.2">
      <c r="A40" s="1090"/>
      <c r="B40" s="1091"/>
      <c r="C40" s="343">
        <f>Section4Draft!$L$19</f>
        <v>0</v>
      </c>
      <c r="D40" s="344">
        <f>Section4Draft!$M$19</f>
        <v>0</v>
      </c>
      <c r="E40" s="344">
        <f>Section4Draft!$N$19</f>
        <v>0</v>
      </c>
      <c r="F40" s="344">
        <f>Section4Draft!$O$19</f>
        <v>0</v>
      </c>
      <c r="G40" s="486">
        <f>Section4Draft!$P$19</f>
        <v>0</v>
      </c>
      <c r="H40" s="345">
        <f>IF(C40=0,0,VLOOKUP(C40,'Course List (program)'!$G$2:$L$100,3,FALSE))</f>
        <v>0</v>
      </c>
      <c r="I40" s="346">
        <f>IF(D40=0,0,VLOOKUP(D40,'Course List (program)'!$G$2:$L$100,3,FALSE))</f>
        <v>0</v>
      </c>
      <c r="J40" s="346">
        <f>IF(E40=0,0,VLOOKUP(E40,'Course List (program)'!$G$2:$L$100,3,FALSE))</f>
        <v>0</v>
      </c>
      <c r="K40" s="346">
        <f>IF(F40=0,0,VLOOKUP(F40,'Course List (program)'!$G$2:$L$100,3,FALSE))</f>
        <v>0</v>
      </c>
      <c r="L40" s="347">
        <f>IF(G40=0,0,VLOOKUP(G40,'Course List (program)'!$G$2:$L$100,3,FALSE))</f>
        <v>0</v>
      </c>
      <c r="M40" s="348">
        <f>IF(C40=0,0,VLOOKUP(C40,'Course List (program)'!$G$2:$L$100,6,FALSE))</f>
        <v>0</v>
      </c>
      <c r="N40" s="349">
        <f>IF(D40=0,0,VLOOKUP(D40,'Course List (program)'!$G$2:$L$100,6,FALSE))</f>
        <v>0</v>
      </c>
      <c r="O40" s="349">
        <f>IF(E40=0,0,VLOOKUP(E40,'Course List (program)'!$G$2:$L$100,6,FALSE))</f>
        <v>0</v>
      </c>
      <c r="P40" s="349">
        <f>IF(F40=0,0,VLOOKUP(F40,'Course List (program)'!$G$2:$L$100,6,FALSE))</f>
        <v>0</v>
      </c>
      <c r="Q40" s="350">
        <f>IF(G40=0,0,VLOOKUP(G40,'Course List (program)'!$G$2:$L$100,6,FALSE))</f>
        <v>0</v>
      </c>
      <c r="R40" s="351">
        <f>IF(C40=0,0,VLOOKUP(C40,'Course List (program)'!$G$2:$L$100,4,FALSE))</f>
        <v>0</v>
      </c>
      <c r="S40" s="352">
        <f>IF(D40=0,0,VLOOKUP(D40,'Course List (program)'!$G$2:$L$100,4,FALSE))</f>
        <v>0</v>
      </c>
      <c r="T40" s="352">
        <f>IF(E40=0,0,VLOOKUP(E40,'Course List (program)'!$G$2:$L$100,4,FALSE))</f>
        <v>0</v>
      </c>
      <c r="U40" s="352">
        <f>IF(F40=0,0,VLOOKUP(F40,'Course List (program)'!$G$2:$L$100,4,FALSE))</f>
        <v>0</v>
      </c>
      <c r="V40" s="353">
        <f>IF(G40=0,0,VLOOKUP(G40,'Course List (program)'!$G$2:$L$100,4,FALSE))</f>
        <v>0</v>
      </c>
      <c r="W40" s="510">
        <f>IF(C40=0,0,VLOOKUP(C40,'Course List (program)'!$G$2:$L$100,5,FALSE))</f>
        <v>0</v>
      </c>
      <c r="X40" s="511">
        <f>IF(D40=0,0,VLOOKUP(D40,'Course List (program)'!$G$2:$L$100,5,FALSE))</f>
        <v>0</v>
      </c>
      <c r="Y40" s="511">
        <f>IF(E40=0,0,VLOOKUP(E40,'Course List (program)'!$G$2:$L$100,5,FALSE))</f>
        <v>0</v>
      </c>
      <c r="Z40" s="511">
        <f>IF(F40=0,0,VLOOKUP(F40,'Course List (program)'!$G$2:$L$100,5,FALSE))</f>
        <v>0</v>
      </c>
      <c r="AA40" s="512">
        <f>IF(G40=0,0,VLOOKUP(G40,'Course List (program)'!$G$2:$L$100,5,FALSE))</f>
        <v>0</v>
      </c>
      <c r="AB40" s="323">
        <v>0.66666666666666663</v>
      </c>
    </row>
    <row r="41" spans="1:28" s="300" customFormat="1" ht="15" customHeight="1" x14ac:dyDescent="0.2">
      <c r="A41" s="1090"/>
      <c r="B41" s="1091"/>
      <c r="C41" s="343">
        <f>Section4Draft!$L$21</f>
        <v>0</v>
      </c>
      <c r="D41" s="344">
        <f>Section4Draft!$M$21</f>
        <v>0</v>
      </c>
      <c r="E41" s="344">
        <f>Section4Draft!$N$21</f>
        <v>0</v>
      </c>
      <c r="F41" s="344">
        <f>Section4Draft!$O$21</f>
        <v>0</v>
      </c>
      <c r="G41" s="486">
        <f>Section4Draft!$P$21</f>
        <v>0</v>
      </c>
      <c r="H41" s="345">
        <f>IF(C41=0,0,VLOOKUP(C41,'Course List (program)'!$G$2:$L$100,3,FALSE))</f>
        <v>0</v>
      </c>
      <c r="I41" s="346">
        <f>IF(D41=0,0,VLOOKUP(D41,'Course List (program)'!$G$2:$L$100,3,FALSE))</f>
        <v>0</v>
      </c>
      <c r="J41" s="346">
        <f>IF(E41=0,0,VLOOKUP(E41,'Course List (program)'!$G$2:$L$100,3,FALSE))</f>
        <v>0</v>
      </c>
      <c r="K41" s="346">
        <f>IF(F41=0,0,VLOOKUP(F41,'Course List (program)'!$G$2:$L$100,3,FALSE))</f>
        <v>0</v>
      </c>
      <c r="L41" s="347">
        <f>IF(G41=0,0,VLOOKUP(G41,'Course List (program)'!$G$2:$L$100,3,FALSE))</f>
        <v>0</v>
      </c>
      <c r="M41" s="348">
        <f>IF(C41=0,0,VLOOKUP(C41,'Course List (program)'!$G$2:$L$100,6,FALSE))</f>
        <v>0</v>
      </c>
      <c r="N41" s="349">
        <f>IF(D41=0,0,VLOOKUP(D41,'Course List (program)'!$G$2:$L$100,6,FALSE))</f>
        <v>0</v>
      </c>
      <c r="O41" s="349">
        <f>IF(E41=0,0,VLOOKUP(E41,'Course List (program)'!$G$2:$L$100,6,FALSE))</f>
        <v>0</v>
      </c>
      <c r="P41" s="349">
        <f>IF(F41=0,0,VLOOKUP(F41,'Course List (program)'!$G$2:$L$100,6,FALSE))</f>
        <v>0</v>
      </c>
      <c r="Q41" s="350">
        <f>IF(G41=0,0,VLOOKUP(G41,'Course List (program)'!$G$2:$L$100,6,FALSE))</f>
        <v>0</v>
      </c>
      <c r="R41" s="351">
        <f>IF(C41=0,0,VLOOKUP(C41,'Course List (program)'!$G$2:$L$100,4,FALSE))</f>
        <v>0</v>
      </c>
      <c r="S41" s="352">
        <f>IF(D41=0,0,VLOOKUP(D41,'Course List (program)'!$G$2:$L$100,4,FALSE))</f>
        <v>0</v>
      </c>
      <c r="T41" s="352">
        <f>IF(E41=0,0,VLOOKUP(E41,'Course List (program)'!$G$2:$L$100,4,FALSE))</f>
        <v>0</v>
      </c>
      <c r="U41" s="352">
        <f>IF(F41=0,0,VLOOKUP(F41,'Course List (program)'!$G$2:$L$100,4,FALSE))</f>
        <v>0</v>
      </c>
      <c r="V41" s="353">
        <f>IF(G41=0,0,VLOOKUP(G41,'Course List (program)'!$G$2:$L$100,4,FALSE))</f>
        <v>0</v>
      </c>
      <c r="W41" s="510">
        <f>IF(C41=0,0,VLOOKUP(C41,'Course List (program)'!$G$2:$L$100,5,FALSE))</f>
        <v>0</v>
      </c>
      <c r="X41" s="511">
        <f>IF(D41=0,0,VLOOKUP(D41,'Course List (program)'!$G$2:$L$100,5,FALSE))</f>
        <v>0</v>
      </c>
      <c r="Y41" s="511">
        <f>IF(E41=0,0,VLOOKUP(E41,'Course List (program)'!$G$2:$L$100,5,FALSE))</f>
        <v>0</v>
      </c>
      <c r="Z41" s="511">
        <f>IF(F41=0,0,VLOOKUP(F41,'Course List (program)'!$G$2:$L$100,5,FALSE))</f>
        <v>0</v>
      </c>
      <c r="AA41" s="512">
        <f>IF(G41=0,0,VLOOKUP(G41,'Course List (program)'!$G$2:$L$100,5,FALSE))</f>
        <v>0</v>
      </c>
      <c r="AB41" s="323">
        <v>0.70833333333333337</v>
      </c>
    </row>
    <row r="42" spans="1:28" s="300" customFormat="1" ht="15" customHeight="1" thickBot="1" x14ac:dyDescent="0.25">
      <c r="A42" s="1092"/>
      <c r="B42" s="1093"/>
      <c r="C42" s="354">
        <f>Section4Draft!$L$23</f>
        <v>0</v>
      </c>
      <c r="D42" s="355">
        <f>Section4Draft!$M$23</f>
        <v>0</v>
      </c>
      <c r="E42" s="355">
        <f>Section4Draft!$N$23</f>
        <v>0</v>
      </c>
      <c r="F42" s="355">
        <f>Section4Draft!$O$23</f>
        <v>0</v>
      </c>
      <c r="G42" s="487">
        <f>Section4Draft!$P$23</f>
        <v>0</v>
      </c>
      <c r="H42" s="356">
        <f>IF(C42=0,0,VLOOKUP(C42,'Course List (program)'!$G$2:$L$100,3,FALSE))</f>
        <v>0</v>
      </c>
      <c r="I42" s="357">
        <f>IF(D42=0,0,VLOOKUP(D42,'Course List (program)'!$G$2:$L$100,3,FALSE))</f>
        <v>0</v>
      </c>
      <c r="J42" s="357">
        <f>IF(E42=0,0,VLOOKUP(E42,'Course List (program)'!$G$2:$L$100,3,FALSE))</f>
        <v>0</v>
      </c>
      <c r="K42" s="357">
        <f>IF(F42=0,0,VLOOKUP(F42,'Course List (program)'!$G$2:$L$100,3,FALSE))</f>
        <v>0</v>
      </c>
      <c r="L42" s="358">
        <f>IF(G42=0,0,VLOOKUP(G42,'Course List (program)'!$G$2:$L$100,3,FALSE))</f>
        <v>0</v>
      </c>
      <c r="M42" s="359">
        <f>IF(C42=0,0,VLOOKUP(C42,'Course List (program)'!$G$2:$L$100,6,FALSE))</f>
        <v>0</v>
      </c>
      <c r="N42" s="360">
        <f>IF(D42=0,0,VLOOKUP(D42,'Course List (program)'!$G$2:$L$100,6,FALSE))</f>
        <v>0</v>
      </c>
      <c r="O42" s="360">
        <f>IF(E42=0,0,VLOOKUP(E42,'Course List (program)'!$G$2:$L$100,6,FALSE))</f>
        <v>0</v>
      </c>
      <c r="P42" s="360">
        <f>IF(F42=0,0,VLOOKUP(F42,'Course List (program)'!$G$2:$L$100,6,FALSE))</f>
        <v>0</v>
      </c>
      <c r="Q42" s="361">
        <f>IF(G42=0,0,VLOOKUP(G42,'Course List (program)'!$G$2:$L$100,6,FALSE))</f>
        <v>0</v>
      </c>
      <c r="R42" s="362">
        <f>IF(C42=0,0,VLOOKUP(C42,'Course List (program)'!$G$2:$L$100,4,FALSE))</f>
        <v>0</v>
      </c>
      <c r="S42" s="363">
        <f>IF(D42=0,0,VLOOKUP(D42,'Course List (program)'!$G$2:$L$100,4,FALSE))</f>
        <v>0</v>
      </c>
      <c r="T42" s="363">
        <f>IF(E42=0,0,VLOOKUP(E42,'Course List (program)'!$G$2:$L$100,4,FALSE))</f>
        <v>0</v>
      </c>
      <c r="U42" s="363">
        <f>IF(F42=0,0,VLOOKUP(F42,'Course List (program)'!$G$2:$L$100,4,FALSE))</f>
        <v>0</v>
      </c>
      <c r="V42" s="364">
        <f>IF(G42=0,0,VLOOKUP(G42,'Course List (program)'!$G$2:$L$100,4,FALSE))</f>
        <v>0</v>
      </c>
      <c r="W42" s="513">
        <f>IF(C42=0,0,VLOOKUP(C42,'Course List (program)'!$G$2:$L$100,5,FALSE))</f>
        <v>0</v>
      </c>
      <c r="X42" s="514">
        <f>IF(D42=0,0,VLOOKUP(D42,'Course List (program)'!$G$2:$L$100,5,FALSE))</f>
        <v>0</v>
      </c>
      <c r="Y42" s="514">
        <f>IF(E42=0,0,VLOOKUP(E42,'Course List (program)'!$G$2:$L$100,5,FALSE))</f>
        <v>0</v>
      </c>
      <c r="Z42" s="514">
        <f>IF(F42=0,0,VLOOKUP(F42,'Course List (program)'!$G$2:$L$100,5,FALSE))</f>
        <v>0</v>
      </c>
      <c r="AA42" s="515">
        <f>IF(G42=0,0,VLOOKUP(G42,'Course List (program)'!$G$2:$L$100,5,FALSE))</f>
        <v>0</v>
      </c>
      <c r="AB42" s="323">
        <v>0.75</v>
      </c>
    </row>
    <row r="43" spans="1:28" s="300" customFormat="1" ht="11.1" customHeight="1" x14ac:dyDescent="0.2">
      <c r="A43" s="1096" t="s">
        <v>267</v>
      </c>
      <c r="B43" s="1097"/>
      <c r="C43" s="61" t="str">
        <f ca="1">Mon!C143</f>
        <v>OK.</v>
      </c>
      <c r="D43" s="62" t="str">
        <f ca="1">Tue!D143</f>
        <v>OK.</v>
      </c>
      <c r="E43" s="62" t="str">
        <f ca="1">Wed!E143</f>
        <v>OK.</v>
      </c>
      <c r="F43" s="62" t="str">
        <f ca="1">Thu!F143</f>
        <v>OK.</v>
      </c>
      <c r="G43" s="63" t="str">
        <f ca="1">Fri!G143</f>
        <v>OK.</v>
      </c>
      <c r="H43" s="73" t="str">
        <f ca="1">Mon!H143</f>
        <v>OK.</v>
      </c>
      <c r="I43" s="74" t="str">
        <f ca="1">Tue!I143</f>
        <v>OK.</v>
      </c>
      <c r="J43" s="74" t="str">
        <f ca="1">Wed!J143</f>
        <v>OK.</v>
      </c>
      <c r="K43" s="74" t="str">
        <f ca="1">Thu!K143</f>
        <v>OK.</v>
      </c>
      <c r="L43" s="75" t="str">
        <f ca="1">Fri!L143</f>
        <v>OK.</v>
      </c>
      <c r="M43" s="64" t="str">
        <f ca="1">Mon!M143</f>
        <v>OK.</v>
      </c>
      <c r="N43" s="65" t="str">
        <f ca="1">Tue!N143</f>
        <v>OK.</v>
      </c>
      <c r="O43" s="65" t="str">
        <f ca="1">Wed!O143</f>
        <v>OK.</v>
      </c>
      <c r="P43" s="65" t="str">
        <f ca="1">Thu!P143</f>
        <v>OK.</v>
      </c>
      <c r="Q43" s="66" t="str">
        <f ca="1">Fri!Q143</f>
        <v>OK.</v>
      </c>
      <c r="R43" s="82" t="str">
        <f ca="1">Mon!R143</f>
        <v>OK.</v>
      </c>
      <c r="S43" s="83" t="str">
        <f ca="1">Tue!S143</f>
        <v>OK.</v>
      </c>
      <c r="T43" s="83" t="str">
        <f ca="1">Wed!T143</f>
        <v>OK.</v>
      </c>
      <c r="U43" s="83" t="str">
        <f ca="1">Thu!U143</f>
        <v>OK.</v>
      </c>
      <c r="V43" s="84" t="str">
        <f ca="1">Fri!V143</f>
        <v>OK.</v>
      </c>
      <c r="W43" s="264" t="str">
        <f ca="1">Mon!W143</f>
        <v>OK.</v>
      </c>
      <c r="X43" s="265" t="str">
        <f ca="1">Tue!X143</f>
        <v>OK.</v>
      </c>
      <c r="Y43" s="265" t="str">
        <f ca="1">Wed!Y143</f>
        <v>OK.</v>
      </c>
      <c r="Z43" s="265" t="str">
        <f ca="1">Thu!Z143</f>
        <v>OK.</v>
      </c>
      <c r="AA43" s="266" t="str">
        <f ca="1">Fri!AA143</f>
        <v>OK.</v>
      </c>
      <c r="AB43" s="299">
        <v>0.375</v>
      </c>
    </row>
    <row r="44" spans="1:28" s="300" customFormat="1" ht="11.1" customHeight="1" x14ac:dyDescent="0.2">
      <c r="A44" s="1098"/>
      <c r="B44" s="1099"/>
      <c r="C44" s="55" t="str">
        <f ca="1">Mon!C144</f>
        <v>OK.</v>
      </c>
      <c r="D44" s="56" t="str">
        <f ca="1">Tue!D144</f>
        <v>OK.</v>
      </c>
      <c r="E44" s="56" t="str">
        <f ca="1">Wed!E144</f>
        <v>OK.</v>
      </c>
      <c r="F44" s="56" t="str">
        <f ca="1">Thu!F144</f>
        <v>OK.</v>
      </c>
      <c r="G44" s="57" t="str">
        <f ca="1">Fri!G144</f>
        <v>OK.</v>
      </c>
      <c r="H44" s="76" t="str">
        <f ca="1">Mon!H144</f>
        <v>OK.</v>
      </c>
      <c r="I44" s="77" t="str">
        <f ca="1">Tue!I144</f>
        <v>OK.</v>
      </c>
      <c r="J44" s="77" t="str">
        <f ca="1">Wed!J144</f>
        <v>OK.</v>
      </c>
      <c r="K44" s="77" t="str">
        <f ca="1">Thu!K144</f>
        <v>OK.</v>
      </c>
      <c r="L44" s="78" t="str">
        <f ca="1">Fri!L144</f>
        <v>OK.</v>
      </c>
      <c r="M44" s="67" t="str">
        <f ca="1">Mon!M144</f>
        <v>OK.</v>
      </c>
      <c r="N44" s="68" t="str">
        <f ca="1">Tue!N144</f>
        <v>OK.</v>
      </c>
      <c r="O44" s="68" t="str">
        <f ca="1">Wed!O144</f>
        <v>OK.</v>
      </c>
      <c r="P44" s="68" t="str">
        <f ca="1">Thu!P144</f>
        <v>OK.</v>
      </c>
      <c r="Q44" s="69" t="str">
        <f ca="1">Fri!Q144</f>
        <v>OK.</v>
      </c>
      <c r="R44" s="85" t="str">
        <f ca="1">Mon!R144</f>
        <v>OK.</v>
      </c>
      <c r="S44" s="86" t="str">
        <f ca="1">Tue!S144</f>
        <v>OK.</v>
      </c>
      <c r="T44" s="86" t="str">
        <f ca="1">Wed!T144</f>
        <v>OK.</v>
      </c>
      <c r="U44" s="86" t="str">
        <f ca="1">Thu!U144</f>
        <v>OK.</v>
      </c>
      <c r="V44" s="87" t="str">
        <f ca="1">Fri!V144</f>
        <v>OK.</v>
      </c>
      <c r="W44" s="267" t="str">
        <f ca="1">Mon!W144</f>
        <v>OK.</v>
      </c>
      <c r="X44" s="268" t="str">
        <f ca="1">Tue!X144</f>
        <v>OK.</v>
      </c>
      <c r="Y44" s="268" t="str">
        <f ca="1">Wed!Y144</f>
        <v>OK.</v>
      </c>
      <c r="Z44" s="268" t="str">
        <f ca="1">Thu!Z144</f>
        <v>OK.</v>
      </c>
      <c r="AA44" s="269" t="str">
        <f ca="1">Fri!AA144</f>
        <v>OK.</v>
      </c>
      <c r="AB44" s="299">
        <v>0.41666666666666669</v>
      </c>
    </row>
    <row r="45" spans="1:28" s="300" customFormat="1" ht="11.1" customHeight="1" x14ac:dyDescent="0.2">
      <c r="A45" s="1098"/>
      <c r="B45" s="1099"/>
      <c r="C45" s="55" t="str">
        <f ca="1">Mon!C145</f>
        <v>OK.</v>
      </c>
      <c r="D45" s="56" t="str">
        <f ca="1">Tue!D145</f>
        <v>OK.</v>
      </c>
      <c r="E45" s="56" t="str">
        <f ca="1">Wed!E145</f>
        <v>OK.</v>
      </c>
      <c r="F45" s="56" t="str">
        <f ca="1">Thu!F145</f>
        <v>OK.</v>
      </c>
      <c r="G45" s="57" t="str">
        <f ca="1">Fri!G145</f>
        <v>OK.</v>
      </c>
      <c r="H45" s="76" t="str">
        <f ca="1">Mon!H145</f>
        <v>OK.</v>
      </c>
      <c r="I45" s="77" t="str">
        <f ca="1">Tue!I145</f>
        <v>OK.</v>
      </c>
      <c r="J45" s="77" t="str">
        <f ca="1">Wed!J145</f>
        <v>OK.</v>
      </c>
      <c r="K45" s="77" t="str">
        <f ca="1">Thu!K145</f>
        <v>OK.</v>
      </c>
      <c r="L45" s="78" t="str">
        <f ca="1">Fri!L145</f>
        <v>OK.</v>
      </c>
      <c r="M45" s="67" t="str">
        <f ca="1">Mon!M145</f>
        <v>OK.</v>
      </c>
      <c r="N45" s="68" t="str">
        <f ca="1">Tue!N145</f>
        <v>OK.</v>
      </c>
      <c r="O45" s="68" t="str">
        <f ca="1">Wed!O145</f>
        <v>OK.</v>
      </c>
      <c r="P45" s="68" t="str">
        <f ca="1">Thu!P145</f>
        <v>OK.</v>
      </c>
      <c r="Q45" s="69" t="str">
        <f ca="1">Fri!Q145</f>
        <v>OK.</v>
      </c>
      <c r="R45" s="85" t="str">
        <f ca="1">Mon!R145</f>
        <v>OK.</v>
      </c>
      <c r="S45" s="86" t="str">
        <f ca="1">Tue!S145</f>
        <v>OK.</v>
      </c>
      <c r="T45" s="86" t="str">
        <f ca="1">Wed!T145</f>
        <v>OK.</v>
      </c>
      <c r="U45" s="86" t="str">
        <f ca="1">Thu!U145</f>
        <v>OK.</v>
      </c>
      <c r="V45" s="87" t="str">
        <f ca="1">Fri!V145</f>
        <v>OK.</v>
      </c>
      <c r="W45" s="267" t="str">
        <f ca="1">Mon!W145</f>
        <v>OK.</v>
      </c>
      <c r="X45" s="268" t="str">
        <f ca="1">Tue!X145</f>
        <v>OK.</v>
      </c>
      <c r="Y45" s="268" t="str">
        <f ca="1">Wed!Y145</f>
        <v>OK.</v>
      </c>
      <c r="Z45" s="268" t="str">
        <f ca="1">Thu!Z145</f>
        <v>OK.</v>
      </c>
      <c r="AA45" s="269" t="str">
        <f ca="1">Fri!AA145</f>
        <v>OK.</v>
      </c>
      <c r="AB45" s="299">
        <v>0.45833333333333331</v>
      </c>
    </row>
    <row r="46" spans="1:28" s="300" customFormat="1" ht="11.1" customHeight="1" x14ac:dyDescent="0.2">
      <c r="A46" s="1098"/>
      <c r="B46" s="1099"/>
      <c r="C46" s="55" t="str">
        <f ca="1">Mon!C146</f>
        <v>OK.</v>
      </c>
      <c r="D46" s="56" t="str">
        <f ca="1">Tue!D146</f>
        <v>OK.</v>
      </c>
      <c r="E46" s="56" t="str">
        <f ca="1">Wed!E146</f>
        <v>OK.</v>
      </c>
      <c r="F46" s="56" t="str">
        <f ca="1">Thu!F146</f>
        <v>OK.</v>
      </c>
      <c r="G46" s="57" t="str">
        <f ca="1">Fri!G146</f>
        <v>OK.</v>
      </c>
      <c r="H46" s="76" t="str">
        <f ca="1">Mon!H146</f>
        <v>OK.</v>
      </c>
      <c r="I46" s="77" t="str">
        <f ca="1">Tue!I146</f>
        <v>OK.</v>
      </c>
      <c r="J46" s="77" t="str">
        <f ca="1">Wed!J146</f>
        <v>OK.</v>
      </c>
      <c r="K46" s="77" t="str">
        <f ca="1">Thu!K146</f>
        <v>OK.</v>
      </c>
      <c r="L46" s="78" t="str">
        <f ca="1">Fri!L146</f>
        <v>OK.</v>
      </c>
      <c r="M46" s="67" t="str">
        <f ca="1">Mon!M146</f>
        <v>OK.</v>
      </c>
      <c r="N46" s="68" t="str">
        <f ca="1">Tue!N146</f>
        <v>OK.</v>
      </c>
      <c r="O46" s="68" t="str">
        <f ca="1">Wed!O146</f>
        <v>OK.</v>
      </c>
      <c r="P46" s="68" t="str">
        <f ca="1">Thu!P146</f>
        <v>OK.</v>
      </c>
      <c r="Q46" s="69" t="str">
        <f ca="1">Fri!Q146</f>
        <v>OK.</v>
      </c>
      <c r="R46" s="85" t="str">
        <f ca="1">Mon!R146</f>
        <v>OK.</v>
      </c>
      <c r="S46" s="86" t="str">
        <f ca="1">Tue!S146</f>
        <v>OK.</v>
      </c>
      <c r="T46" s="86" t="str">
        <f ca="1">Wed!T146</f>
        <v>OK.</v>
      </c>
      <c r="U46" s="86" t="str">
        <f ca="1">Thu!U146</f>
        <v>OK.</v>
      </c>
      <c r="V46" s="87" t="str">
        <f ca="1">Fri!V146</f>
        <v>OK.</v>
      </c>
      <c r="W46" s="267" t="str">
        <f ca="1">Mon!W146</f>
        <v>OK.</v>
      </c>
      <c r="X46" s="268" t="str">
        <f ca="1">Tue!X146</f>
        <v>OK.</v>
      </c>
      <c r="Y46" s="268" t="str">
        <f ca="1">Wed!Y146</f>
        <v>OK.</v>
      </c>
      <c r="Z46" s="268" t="str">
        <f ca="1">Thu!Z146</f>
        <v>OK.</v>
      </c>
      <c r="AA46" s="269" t="str">
        <f ca="1">Fri!AA146</f>
        <v>OK.</v>
      </c>
      <c r="AB46" s="299">
        <v>0.5</v>
      </c>
    </row>
    <row r="47" spans="1:28" s="300" customFormat="1" ht="11.1" customHeight="1" x14ac:dyDescent="0.2">
      <c r="A47" s="1098"/>
      <c r="B47" s="1099"/>
      <c r="C47" s="55" t="str">
        <f ca="1">Mon!C147</f>
        <v>OK.</v>
      </c>
      <c r="D47" s="56" t="str">
        <f ca="1">Tue!D147</f>
        <v>OK.</v>
      </c>
      <c r="E47" s="56" t="str">
        <f ca="1">Wed!E147</f>
        <v>OK.</v>
      </c>
      <c r="F47" s="56" t="str">
        <f ca="1">Thu!F147</f>
        <v>OK.</v>
      </c>
      <c r="G47" s="57" t="str">
        <f ca="1">Fri!G147</f>
        <v>OK.</v>
      </c>
      <c r="H47" s="76" t="str">
        <f ca="1">Mon!H147</f>
        <v>OK.</v>
      </c>
      <c r="I47" s="77" t="str">
        <f ca="1">Tue!I147</f>
        <v>OK.</v>
      </c>
      <c r="J47" s="77" t="str">
        <f ca="1">Wed!J147</f>
        <v>OK.</v>
      </c>
      <c r="K47" s="77" t="str">
        <f ca="1">Thu!K147</f>
        <v>OK.</v>
      </c>
      <c r="L47" s="78" t="str">
        <f ca="1">Fri!L147</f>
        <v>OK.</v>
      </c>
      <c r="M47" s="67" t="str">
        <f ca="1">Mon!M147</f>
        <v>OK.</v>
      </c>
      <c r="N47" s="68" t="str">
        <f ca="1">Tue!N147</f>
        <v>OK.</v>
      </c>
      <c r="O47" s="68" t="str">
        <f ca="1">Wed!O147</f>
        <v>OK.</v>
      </c>
      <c r="P47" s="68" t="str">
        <f ca="1">Thu!P147</f>
        <v>OK.</v>
      </c>
      <c r="Q47" s="69" t="str">
        <f ca="1">Fri!Q147</f>
        <v>OK.</v>
      </c>
      <c r="R47" s="85" t="str">
        <f ca="1">Mon!R147</f>
        <v>OK.</v>
      </c>
      <c r="S47" s="86" t="str">
        <f ca="1">Tue!S147</f>
        <v>OK.</v>
      </c>
      <c r="T47" s="86" t="str">
        <f ca="1">Wed!T147</f>
        <v>OK.</v>
      </c>
      <c r="U47" s="86" t="str">
        <f ca="1">Thu!U147</f>
        <v>OK.</v>
      </c>
      <c r="V47" s="87" t="str">
        <f ca="1">Fri!V147</f>
        <v>OK.</v>
      </c>
      <c r="W47" s="267" t="str">
        <f ca="1">Mon!W147</f>
        <v>OK.</v>
      </c>
      <c r="X47" s="268" t="str">
        <f ca="1">Tue!X147</f>
        <v>OK.</v>
      </c>
      <c r="Y47" s="268" t="str">
        <f ca="1">Wed!Y147</f>
        <v>OK.</v>
      </c>
      <c r="Z47" s="268" t="str">
        <f ca="1">Thu!Z147</f>
        <v>OK.</v>
      </c>
      <c r="AA47" s="269" t="str">
        <f ca="1">Fri!AA147</f>
        <v>OK.</v>
      </c>
      <c r="AB47" s="299">
        <v>0.54166666666666663</v>
      </c>
    </row>
    <row r="48" spans="1:28" s="300" customFormat="1" ht="11.1" customHeight="1" x14ac:dyDescent="0.2">
      <c r="A48" s="1098"/>
      <c r="B48" s="1099"/>
      <c r="C48" s="55" t="str">
        <f ca="1">Mon!C148</f>
        <v>OK.</v>
      </c>
      <c r="D48" s="56" t="str">
        <f ca="1">Tue!D148</f>
        <v>OK.</v>
      </c>
      <c r="E48" s="56" t="str">
        <f ca="1">Wed!E148</f>
        <v>OK.</v>
      </c>
      <c r="F48" s="56" t="str">
        <f ca="1">Thu!F148</f>
        <v>OK.</v>
      </c>
      <c r="G48" s="57" t="str">
        <f ca="1">Fri!G148</f>
        <v>OK.</v>
      </c>
      <c r="H48" s="76" t="str">
        <f ca="1">Mon!H148</f>
        <v>OK.</v>
      </c>
      <c r="I48" s="77" t="str">
        <f ca="1">Tue!I148</f>
        <v>OK.</v>
      </c>
      <c r="J48" s="77" t="str">
        <f ca="1">Wed!J148</f>
        <v>OK.</v>
      </c>
      <c r="K48" s="77" t="str">
        <f ca="1">Thu!K148</f>
        <v>OK.</v>
      </c>
      <c r="L48" s="78" t="str">
        <f ca="1">Fri!L148</f>
        <v>OK.</v>
      </c>
      <c r="M48" s="67" t="str">
        <f ca="1">Mon!M148</f>
        <v>OK.</v>
      </c>
      <c r="N48" s="68" t="str">
        <f ca="1">Tue!N148</f>
        <v>OK.</v>
      </c>
      <c r="O48" s="68" t="str">
        <f ca="1">Wed!O148</f>
        <v>OK.</v>
      </c>
      <c r="P48" s="68" t="str">
        <f ca="1">Thu!P148</f>
        <v>OK.</v>
      </c>
      <c r="Q48" s="69" t="str">
        <f ca="1">Fri!Q148</f>
        <v>OK.</v>
      </c>
      <c r="R48" s="85" t="str">
        <f ca="1">Mon!R148</f>
        <v>OK.</v>
      </c>
      <c r="S48" s="86" t="str">
        <f ca="1">Tue!S148</f>
        <v>OK.</v>
      </c>
      <c r="T48" s="86" t="str">
        <f ca="1">Wed!T148</f>
        <v>OK.</v>
      </c>
      <c r="U48" s="86" t="str">
        <f ca="1">Thu!U148</f>
        <v>OK.</v>
      </c>
      <c r="V48" s="87" t="str">
        <f ca="1">Fri!V148</f>
        <v>OK.</v>
      </c>
      <c r="W48" s="267" t="str">
        <f ca="1">Mon!W148</f>
        <v>OK.</v>
      </c>
      <c r="X48" s="268" t="str">
        <f ca="1">Tue!X148</f>
        <v>OK.</v>
      </c>
      <c r="Y48" s="268" t="str">
        <f ca="1">Wed!Y148</f>
        <v>OK.</v>
      </c>
      <c r="Z48" s="268" t="str">
        <f ca="1">Thu!Z148</f>
        <v>OK.</v>
      </c>
      <c r="AA48" s="269" t="str">
        <f ca="1">Fri!AA148</f>
        <v>OK.</v>
      </c>
      <c r="AB48" s="299">
        <v>0.58333333333333337</v>
      </c>
    </row>
    <row r="49" spans="1:28" s="300" customFormat="1" ht="11.1" customHeight="1" x14ac:dyDescent="0.2">
      <c r="A49" s="1098"/>
      <c r="B49" s="1099"/>
      <c r="C49" s="55" t="str">
        <f ca="1">Mon!C149</f>
        <v>OK.</v>
      </c>
      <c r="D49" s="56" t="str">
        <f ca="1">Tue!D149</f>
        <v>OK.</v>
      </c>
      <c r="E49" s="56" t="str">
        <f ca="1">Wed!E149</f>
        <v>OK.</v>
      </c>
      <c r="F49" s="56" t="str">
        <f ca="1">Thu!F149</f>
        <v>OK.</v>
      </c>
      <c r="G49" s="57" t="str">
        <f ca="1">Fri!G149</f>
        <v>OK.</v>
      </c>
      <c r="H49" s="76" t="str">
        <f ca="1">Mon!H149</f>
        <v>OK.</v>
      </c>
      <c r="I49" s="77" t="str">
        <f ca="1">Tue!I149</f>
        <v>OK.</v>
      </c>
      <c r="J49" s="77" t="str">
        <f ca="1">Wed!J149</f>
        <v>OK.</v>
      </c>
      <c r="K49" s="77" t="str">
        <f ca="1">Thu!K149</f>
        <v>OK.</v>
      </c>
      <c r="L49" s="78" t="str">
        <f ca="1">Fri!L149</f>
        <v>OK.</v>
      </c>
      <c r="M49" s="67" t="str">
        <f ca="1">Mon!M149</f>
        <v>OK.</v>
      </c>
      <c r="N49" s="68" t="str">
        <f ca="1">Tue!N149</f>
        <v>OK.</v>
      </c>
      <c r="O49" s="68" t="str">
        <f ca="1">Wed!O149</f>
        <v>OK.</v>
      </c>
      <c r="P49" s="68" t="str">
        <f ca="1">Thu!P149</f>
        <v>OK.</v>
      </c>
      <c r="Q49" s="69" t="str">
        <f ca="1">Fri!Q149</f>
        <v>OK.</v>
      </c>
      <c r="R49" s="85" t="str">
        <f ca="1">Mon!R149</f>
        <v>OK.</v>
      </c>
      <c r="S49" s="86" t="str">
        <f ca="1">Tue!S149</f>
        <v>OK.</v>
      </c>
      <c r="T49" s="86" t="str">
        <f ca="1">Wed!T149</f>
        <v>OK.</v>
      </c>
      <c r="U49" s="86" t="str">
        <f ca="1">Thu!U149</f>
        <v>OK.</v>
      </c>
      <c r="V49" s="87" t="str">
        <f ca="1">Fri!V149</f>
        <v>OK.</v>
      </c>
      <c r="W49" s="267" t="str">
        <f ca="1">Mon!W149</f>
        <v>OK.</v>
      </c>
      <c r="X49" s="268" t="str">
        <f ca="1">Tue!X149</f>
        <v>OK.</v>
      </c>
      <c r="Y49" s="268" t="str">
        <f ca="1">Wed!Y149</f>
        <v>OK.</v>
      </c>
      <c r="Z49" s="268" t="str">
        <f ca="1">Thu!Z149</f>
        <v>OK.</v>
      </c>
      <c r="AA49" s="269" t="str">
        <f ca="1">Fri!AA149</f>
        <v>OK.</v>
      </c>
      <c r="AB49" s="299">
        <v>0.625</v>
      </c>
    </row>
    <row r="50" spans="1:28" s="300" customFormat="1" ht="11.1" customHeight="1" x14ac:dyDescent="0.2">
      <c r="A50" s="1098"/>
      <c r="B50" s="1099"/>
      <c r="C50" s="55" t="str">
        <f ca="1">Mon!C150</f>
        <v>OK.</v>
      </c>
      <c r="D50" s="56" t="str">
        <f ca="1">Tue!D150</f>
        <v>OK.</v>
      </c>
      <c r="E50" s="56" t="str">
        <f ca="1">Wed!E150</f>
        <v>OK.</v>
      </c>
      <c r="F50" s="56" t="str">
        <f ca="1">Thu!F150</f>
        <v>OK.</v>
      </c>
      <c r="G50" s="57" t="str">
        <f ca="1">Fri!G150</f>
        <v>OK.</v>
      </c>
      <c r="H50" s="76" t="str">
        <f ca="1">Mon!H150</f>
        <v>OK.</v>
      </c>
      <c r="I50" s="77" t="str">
        <f ca="1">Tue!I150</f>
        <v>OK.</v>
      </c>
      <c r="J50" s="77" t="str">
        <f ca="1">Wed!J150</f>
        <v>OK.</v>
      </c>
      <c r="K50" s="77" t="str">
        <f ca="1">Thu!K150</f>
        <v>OK.</v>
      </c>
      <c r="L50" s="78" t="str">
        <f ca="1">Fri!L150</f>
        <v>OK.</v>
      </c>
      <c r="M50" s="67" t="str">
        <f ca="1">Mon!M150</f>
        <v>OK.</v>
      </c>
      <c r="N50" s="68" t="str">
        <f ca="1">Tue!N150</f>
        <v>OK.</v>
      </c>
      <c r="O50" s="68" t="str">
        <f ca="1">Wed!O150</f>
        <v>OK.</v>
      </c>
      <c r="P50" s="68" t="str">
        <f ca="1">Thu!P150</f>
        <v>OK.</v>
      </c>
      <c r="Q50" s="69" t="str">
        <f ca="1">Fri!Q150</f>
        <v>OK.</v>
      </c>
      <c r="R50" s="85" t="str">
        <f ca="1">Mon!R150</f>
        <v>OK.</v>
      </c>
      <c r="S50" s="86" t="str">
        <f ca="1">Tue!S150</f>
        <v>OK.</v>
      </c>
      <c r="T50" s="86" t="str">
        <f ca="1">Wed!T150</f>
        <v>OK.</v>
      </c>
      <c r="U50" s="86" t="str">
        <f ca="1">Thu!U150</f>
        <v>OK.</v>
      </c>
      <c r="V50" s="87" t="str">
        <f ca="1">Fri!V150</f>
        <v>OK.</v>
      </c>
      <c r="W50" s="267" t="str">
        <f ca="1">Mon!W150</f>
        <v>OK.</v>
      </c>
      <c r="X50" s="268" t="str">
        <f ca="1">Tue!X150</f>
        <v>OK.</v>
      </c>
      <c r="Y50" s="268" t="str">
        <f ca="1">Wed!Y150</f>
        <v>OK.</v>
      </c>
      <c r="Z50" s="268" t="str">
        <f ca="1">Thu!Z150</f>
        <v>OK.</v>
      </c>
      <c r="AA50" s="269" t="str">
        <f ca="1">Fri!AA150</f>
        <v>OK.</v>
      </c>
      <c r="AB50" s="299">
        <v>0.66666666666666663</v>
      </c>
    </row>
    <row r="51" spans="1:28" s="300" customFormat="1" ht="11.1" customHeight="1" x14ac:dyDescent="0.2">
      <c r="A51" s="1098"/>
      <c r="B51" s="1099"/>
      <c r="C51" s="55" t="str">
        <f ca="1">Mon!C151</f>
        <v>OK.</v>
      </c>
      <c r="D51" s="56" t="str">
        <f ca="1">Tue!D151</f>
        <v>OK.</v>
      </c>
      <c r="E51" s="56" t="str">
        <f ca="1">Wed!E151</f>
        <v>OK.</v>
      </c>
      <c r="F51" s="56" t="str">
        <f ca="1">Thu!F151</f>
        <v>OK.</v>
      </c>
      <c r="G51" s="57" t="str">
        <f ca="1">Fri!G151</f>
        <v>OK.</v>
      </c>
      <c r="H51" s="76" t="str">
        <f ca="1">Mon!H151</f>
        <v>OK.</v>
      </c>
      <c r="I51" s="77" t="str">
        <f ca="1">Tue!I151</f>
        <v>OK.</v>
      </c>
      <c r="J51" s="77" t="str">
        <f ca="1">Wed!J151</f>
        <v>OK.</v>
      </c>
      <c r="K51" s="77" t="str">
        <f ca="1">Thu!K151</f>
        <v>OK.</v>
      </c>
      <c r="L51" s="78" t="str">
        <f ca="1">Fri!L151</f>
        <v>OK.</v>
      </c>
      <c r="M51" s="67" t="str">
        <f ca="1">Mon!M151</f>
        <v>OK.</v>
      </c>
      <c r="N51" s="68" t="str">
        <f ca="1">Tue!N151</f>
        <v>OK.</v>
      </c>
      <c r="O51" s="68" t="str">
        <f ca="1">Wed!O151</f>
        <v>OK.</v>
      </c>
      <c r="P51" s="68" t="str">
        <f ca="1">Thu!P151</f>
        <v>OK.</v>
      </c>
      <c r="Q51" s="69" t="str">
        <f ca="1">Fri!Q151</f>
        <v>OK.</v>
      </c>
      <c r="R51" s="85" t="str">
        <f ca="1">Mon!R151</f>
        <v>OK.</v>
      </c>
      <c r="S51" s="86" t="str">
        <f ca="1">Tue!S151</f>
        <v>OK.</v>
      </c>
      <c r="T51" s="86" t="str">
        <f ca="1">Wed!T151</f>
        <v>OK.</v>
      </c>
      <c r="U51" s="86" t="str">
        <f ca="1">Thu!U151</f>
        <v>OK.</v>
      </c>
      <c r="V51" s="87" t="str">
        <f ca="1">Fri!V151</f>
        <v>OK.</v>
      </c>
      <c r="W51" s="267" t="str">
        <f ca="1">Mon!W151</f>
        <v>OK.</v>
      </c>
      <c r="X51" s="268" t="str">
        <f ca="1">Tue!X151</f>
        <v>OK.</v>
      </c>
      <c r="Y51" s="268" t="str">
        <f ca="1">Wed!Y151</f>
        <v>OK.</v>
      </c>
      <c r="Z51" s="268" t="str">
        <f ca="1">Thu!Z151</f>
        <v>OK.</v>
      </c>
      <c r="AA51" s="269" t="str">
        <f ca="1">Fri!AA151</f>
        <v>OK.</v>
      </c>
      <c r="AB51" s="299">
        <v>0.70833333333333337</v>
      </c>
    </row>
    <row r="52" spans="1:28" s="300" customFormat="1" ht="11.1" customHeight="1" thickBot="1" x14ac:dyDescent="0.25">
      <c r="A52" s="1100"/>
      <c r="B52" s="1101"/>
      <c r="C52" s="58" t="str">
        <f ca="1">Mon!C152</f>
        <v>OK.</v>
      </c>
      <c r="D52" s="59" t="str">
        <f ca="1">Tue!D152</f>
        <v>OK.</v>
      </c>
      <c r="E52" s="59" t="str">
        <f ca="1">Wed!E152</f>
        <v>OK.</v>
      </c>
      <c r="F52" s="59" t="str">
        <f ca="1">Thu!F152</f>
        <v>OK.</v>
      </c>
      <c r="G52" s="60" t="str">
        <f ca="1">Fri!G152</f>
        <v>OK.</v>
      </c>
      <c r="H52" s="79" t="str">
        <f ca="1">Mon!H152</f>
        <v>OK.</v>
      </c>
      <c r="I52" s="80" t="str">
        <f ca="1">Tue!I152</f>
        <v>OK.</v>
      </c>
      <c r="J52" s="80" t="str">
        <f ca="1">Wed!J152</f>
        <v>OK.</v>
      </c>
      <c r="K52" s="80" t="str">
        <f ca="1">Thu!K152</f>
        <v>OK.</v>
      </c>
      <c r="L52" s="81" t="str">
        <f ca="1">Fri!L152</f>
        <v>OK.</v>
      </c>
      <c r="M52" s="70" t="str">
        <f ca="1">Mon!M152</f>
        <v>OK.</v>
      </c>
      <c r="N52" s="71" t="str">
        <f ca="1">Tue!N152</f>
        <v>OK.</v>
      </c>
      <c r="O52" s="71" t="str">
        <f ca="1">Wed!O152</f>
        <v>OK.</v>
      </c>
      <c r="P52" s="71" t="str">
        <f ca="1">Thu!P152</f>
        <v>OK.</v>
      </c>
      <c r="Q52" s="72" t="str">
        <f ca="1">Fri!Q152</f>
        <v>OK.</v>
      </c>
      <c r="R52" s="88" t="str">
        <f ca="1">Mon!R152</f>
        <v>OK.</v>
      </c>
      <c r="S52" s="89" t="str">
        <f ca="1">Tue!S152</f>
        <v>OK.</v>
      </c>
      <c r="T52" s="89" t="str">
        <f ca="1">Wed!T152</f>
        <v>OK.</v>
      </c>
      <c r="U52" s="89" t="str">
        <f ca="1">Thu!U152</f>
        <v>OK.</v>
      </c>
      <c r="V52" s="90" t="str">
        <f ca="1">Fri!V152</f>
        <v>OK.</v>
      </c>
      <c r="W52" s="270" t="str">
        <f ca="1">Mon!W152</f>
        <v>OK.</v>
      </c>
      <c r="X52" s="271" t="str">
        <f ca="1">Tue!X152</f>
        <v>OK.</v>
      </c>
      <c r="Y52" s="271" t="str">
        <f ca="1">Wed!Y152</f>
        <v>OK.</v>
      </c>
      <c r="Z52" s="271" t="str">
        <f ca="1">Thu!Z152</f>
        <v>OK.</v>
      </c>
      <c r="AA52" s="272" t="str">
        <f ca="1">Fri!AA152</f>
        <v>OK.</v>
      </c>
      <c r="AB52" s="299">
        <v>0.75</v>
      </c>
    </row>
    <row r="53" spans="1:28" ht="11.1" customHeight="1" x14ac:dyDescent="0.2">
      <c r="A53" s="1087" t="s">
        <v>156</v>
      </c>
      <c r="B53" s="1087"/>
      <c r="C53" s="61" t="str">
        <f>IF(C3=".","OK.",IF(C3=0,"OK.",IF(C3=" ","OK.",IF(OR(C3=C13,C3=C23,C3=C33,C3='S1'!C3,C3='S3'!C3,C3='S4'!C3,C3='S5'!C3,C3='S6'!C3,C3='S7'!C3,C3='S8'!C3),"CISSS!","OK."))))</f>
        <v>OK.</v>
      </c>
      <c r="D53" s="62" t="str">
        <f>IF(D3=".","OK.",IF(D3=0,"OK.",IF(D3=" ","OK.",IF(OR(D3=D13,D3=D23,D3=D33,D3='S1'!D3,D3='S3'!D3,D3='S4'!D3,D3='S5'!D3,D3='S6'!D3,D3='S7'!D3,D3='S8'!D3),"CISSS!","OK."))))</f>
        <v>OK.</v>
      </c>
      <c r="E53" s="62" t="str">
        <f>IF(E3=".","OK.",IF(E3=0,"OK.",IF(E3=" ","OK.",IF(OR(E3=E13,E3=E23,E3=E33,E3='S1'!E3,E3='S3'!E3,E3='S4'!E3,E3='S5'!E3,E3='S6'!E3,E3='S7'!E3,E3='S8'!E3),"CISSS!","OK."))))</f>
        <v>OK.</v>
      </c>
      <c r="F53" s="62" t="str">
        <f>IF(F3=".","OK.",IF(F3=0,"OK.",IF(F3=" ","OK.",IF(OR(F3=F13,F3=F23,F3=F33,F3='S1'!F3,F3='S3'!F3,F3='S4'!F3,F3='S5'!F3,F3='S6'!F3,F3='S7'!F3,F3='S8'!F3),"CISSS!","OK."))))</f>
        <v>OK.</v>
      </c>
      <c r="G53" s="63" t="str">
        <f>IF(G3=".","OK.",IF(G3=0,"OK.",IF(G3=" ","OK.",IF(OR(G3=G13,G3=G23,G3=G33,G3='S1'!G3,G3='S3'!G3,G3='S4'!G3,G3='S5'!G3,G3='S6'!G3,G3='S7'!G3,G3='S8'!G3),"CISSS!","OK."))))</f>
        <v>OK.</v>
      </c>
      <c r="H53" s="73" t="str">
        <f>IF(H3=".","OK.",IF(H3=0,"OK.",IF(H3=" ","OK.",IF(OR(H3=H13,H3=H23,H3=H33,H3='S1'!H3,H3='S3'!H3,H3='S4'!H3,H3='S5'!H3,H3='S6'!H3,H3='S7'!H3,H3='S8'!H3),"CISSS!","OK."))))</f>
        <v>OK.</v>
      </c>
      <c r="I53" s="74" t="str">
        <f>IF(I3=".","OK.",IF(I3=0,"OK.",IF(I3=" ","OK.",IF(OR(I3=I13,I3=I23,I3=I33,I3='S1'!I3,I3='S3'!I3,I3='S4'!I3,I3='S5'!I3,I3='S6'!I3,I3='S7'!I3,I3='S8'!I3),"CISSS!","OK."))))</f>
        <v>OK.</v>
      </c>
      <c r="J53" s="74" t="str">
        <f>IF(J3=".","OK.",IF(J3=0,"OK.",IF(J3=" ","OK.",IF(OR(J3=J13,J3=J23,J3=J33,J3='S1'!J3,J3='S3'!J3,J3='S4'!J3,J3='S5'!J3,J3='S6'!J3,J3='S7'!J3,J3='S8'!J3),"CISSS!","OK."))))</f>
        <v>OK.</v>
      </c>
      <c r="K53" s="74" t="str">
        <f>IF(K3=".","OK.",IF(K3=0,"OK.",IF(K3=" ","OK.",IF(OR(K3=K13,K3=K23,K3=K33,K3='S1'!K3,K3='S3'!K3,K3='S4'!K3,K3='S5'!K3,K3='S6'!K3,K3='S7'!K3,K3='S8'!K3),"CISSS!","OK."))))</f>
        <v>OK.</v>
      </c>
      <c r="L53" s="75" t="str">
        <f>IF(L3=".","OK.",IF(L3=0,"OK.",IF(L3=" ","OK.",IF(OR(L3=L13,L3=L23,L3=L33,L3='S1'!L3,L3='S3'!L3,L3='S4'!L3,L3='S5'!L3,L3='S6'!L3,L3='S7'!L3,L3='S8'!L3),"CISSS!","OK."))))</f>
        <v>OK.</v>
      </c>
      <c r="M53" s="64" t="str">
        <f>IF(M3=".","OK.",IF(M3=0,"OK.",IF(M3=" ","OK.",IF(OR(M3=M13,M3=M23,M3=M33,M3='S1'!M3,M3='S3'!M3,M3='S4'!M3,M3='S5'!M3,M3='S6'!M3,M3='S7'!M3,M3='S8'!M3),"CISSS!","OK."))))</f>
        <v>OK.</v>
      </c>
      <c r="N53" s="65" t="str">
        <f>IF(N3=".","OK.",IF(N3=0,"OK.",IF(N3=" ","OK.",IF(OR(N3=N13,N3=N23,N3=N33,N3='S1'!N3,N3='S3'!N3,N3='S4'!N3,N3='S5'!N3,N3='S6'!N3,N3='S7'!N3,N3='S8'!N3),"CISSS!","OK."))))</f>
        <v>OK.</v>
      </c>
      <c r="O53" s="65" t="str">
        <f>IF(O3=".","OK.",IF(O3=0,"OK.",IF(O3=" ","OK.",IF(OR(O3=O13,O3=O23,O3=O33,O3='S1'!O3,O3='S3'!O3,O3='S4'!O3,O3='S5'!O3,O3='S6'!O3,O3='S7'!O3,O3='S8'!O3),"CISSS!","OK."))))</f>
        <v>OK.</v>
      </c>
      <c r="P53" s="65" t="str">
        <f>IF(P3=".","OK.",IF(P3=0,"OK.",IF(P3=" ","OK.",IF(OR(P3=P13,P3=P23,P3=P33,P3='S1'!P3,P3='S3'!P3,P3='S4'!P3,P3='S5'!P3,P3='S6'!P3,P3='S7'!P3,P3='S8'!P3),"CISSS!","OK."))))</f>
        <v>OK.</v>
      </c>
      <c r="Q53" s="66" t="str">
        <f>IF(Q3=".","OK.",IF(Q3=0,"OK.",IF(Q3=" ","OK.",IF(OR(Q3=Q13,Q3=Q23,Q3=Q33,Q3='S1'!Q3,Q3='S3'!Q3,Q3='S4'!Q3,Q3='S5'!Q3,Q3='S6'!Q3,Q3='S7'!Q3,Q3='S8'!Q3),"CISSS!","OK."))))</f>
        <v>OK.</v>
      </c>
      <c r="R53" s="82" t="str">
        <f>IF(R3=".","OK.",IF(R3=0,"OK.",IF(R3=" ","OK.",IF(OR(R3=R13,R3=R23,R3=R33,R3='S1'!R3,R3='S3'!R3,R3='S4'!R3,R3='S5'!R3,R3='S6'!R3,R3='S7'!R3,R3='S8'!R3),"CISSS!","OK."))))</f>
        <v>OK.</v>
      </c>
      <c r="S53" s="83" t="str">
        <f>IF(S3=".","OK.",IF(S3=0,"OK.",IF(S3=" ","OK.",IF(OR(S3=S13,S3=S23,S3=S33,S3='S1'!S3,S3='S3'!S3,S3='S4'!S3,S3='S5'!S3,S3='S6'!S3,S3='S7'!S3,S3='S8'!S3),"CISSS!","OK."))))</f>
        <v>OK.</v>
      </c>
      <c r="T53" s="83" t="str">
        <f>IF(T3=".","OK.",IF(T3=0,"OK.",IF(T3=" ","OK.",IF(OR(T3=T13,T3=T23,T3=T33,T3='S1'!T3,T3='S3'!T3,T3='S4'!T3,T3='S5'!T3,T3='S6'!T3,T3='S7'!T3,T3='S8'!T3),"CISSS!","OK."))))</f>
        <v>OK.</v>
      </c>
      <c r="U53" s="83" t="str">
        <f>IF(U3=".","OK.",IF(U3=0,"OK.",IF(U3=" ","OK.",IF(OR(U3=U13,U3=U23,U3=U33,U3='S1'!U3,U3='S3'!U3,U3='S4'!U3,U3='S5'!U3,U3='S6'!U3,U3='S7'!U3,U3='S8'!U3),"CISSS!","OK."))))</f>
        <v>OK.</v>
      </c>
      <c r="V53" s="84" t="str">
        <f>IF(V3=".","OK.",IF(V3=0,"OK.",IF(V3=" ","OK.",IF(OR(V3=V13,V3=V23,V3=V33,V3='S1'!V3,V3='S3'!V3,V3='S4'!V3,V3='S5'!V3,V3='S6'!V3,V3='S7'!V3,V3='S8'!V3),"CISSS!","OK."))))</f>
        <v>OK.</v>
      </c>
      <c r="W53" s="264" t="str">
        <f>IF(W3=".","OK.",IF(W3=0,"OK.",IF(W3=" ","OK.",IF(OR(W3=W13,W3=W23,W3=W33,W3='S1'!W3,W3='S3'!W3,W3='S4'!W3,W3='S5'!W3,W3='S6'!W3,W3='S7'!W3,W3='S8'!W3),"CISSS!","OK."))))</f>
        <v>OK.</v>
      </c>
      <c r="X53" s="265" t="str">
        <f>IF(X3=".","OK.",IF(X3=0,"OK.",IF(X3=" ","OK.",IF(OR(X3=X13,X3=X23,X3=X33,X3='S1'!X3,X3='S3'!X3,X3='S4'!X3,X3='S5'!X3,X3='S6'!X3,X3='S7'!X3,X3='S8'!X3),"CISSS!","OK."))))</f>
        <v>OK.</v>
      </c>
      <c r="Y53" s="265" t="str">
        <f>IF(Y3=".","OK.",IF(Y3=0,"OK.",IF(Y3=" ","OK.",IF(OR(Y3=Y13,Y3=Y23,Y3=Y33,Y3='S1'!Y3,Y3='S3'!Y3,Y3='S4'!Y3,Y3='S5'!Y3,Y3='S6'!Y3,Y3='S7'!Y3,Y3='S8'!Y3),"CISSS!","OK."))))</f>
        <v>OK.</v>
      </c>
      <c r="Z53" s="265" t="str">
        <f>IF(Z3=".","OK.",IF(Z3=0,"OK.",IF(Z3=" ","OK.",IF(OR(Z3=Z13,Z3=Z23,Z3=Z33,Z3='S1'!Z3,Z3='S3'!Z3,Z3='S4'!Z3,Z3='S5'!Z3,Z3='S6'!Z3,Z3='S7'!Z3,Z3='S8'!Z3),"CISSS!","OK."))))</f>
        <v>OK.</v>
      </c>
      <c r="AA53" s="266" t="str">
        <f>IF(AA3=".","OK.",IF(AA3=0,"OK.",IF(AA3=" ","OK.",IF(OR(AA3=AA13,AA3=AA23,AA3=AA33,AA3='S1'!AA3,AA3='S3'!AA3,AA3='S4'!AA3,AA3='S5'!AA3,AA3='S6'!AA3,AA3='S7'!AA3,AA3='S8'!AA3),"CISSS!","OK."))))</f>
        <v>OK.</v>
      </c>
      <c r="AB53" s="323">
        <v>0.375</v>
      </c>
    </row>
    <row r="54" spans="1:28" ht="11.1" customHeight="1" x14ac:dyDescent="0.2">
      <c r="A54" s="1087"/>
      <c r="B54" s="1087"/>
      <c r="C54" s="55" t="str">
        <f>IF(C4=".","OK.",IF(C4=0,"OK.",IF(C4=" ","OK.",IF(OR(C4=C14,C4=C24,C4=C34,C4='S1'!C4,C4='S3'!C4,C4='S4'!C4,C4='S5'!C4,C4='S6'!C4,C4='S7'!C4,C4='S8'!C4),"CISSS!","OK."))))</f>
        <v>OK.</v>
      </c>
      <c r="D54" s="56" t="str">
        <f>IF(D4=".","OK.",IF(D4=0,"OK.",IF(D4=" ","OK.",IF(OR(D4=D14,D4=D24,D4=D34,D4='S1'!D4,D4='S3'!D4,D4='S4'!D4,D4='S5'!D4,D4='S6'!D4,D4='S7'!D4,D4='S8'!D4),"CISSS!","OK."))))</f>
        <v>OK.</v>
      </c>
      <c r="E54" s="56" t="str">
        <f>IF(E4=".","OK.",IF(E4=0,"OK.",IF(E4=" ","OK.",IF(OR(E4=E14,E4=E24,E4=E34,E4='S1'!E4,E4='S3'!E4,E4='S4'!E4,E4='S5'!E4,E4='S6'!E4,E4='S7'!E4,E4='S8'!E4),"CISSS!","OK."))))</f>
        <v>OK.</v>
      </c>
      <c r="F54" s="56" t="str">
        <f>IF(F4=".","OK.",IF(F4=0,"OK.",IF(F4=" ","OK.",IF(OR(F4=F14,F4=F24,F4=F34,F4='S1'!F4,F4='S3'!F4,F4='S4'!F4,F4='S5'!F4,F4='S6'!F4,F4='S7'!F4,F4='S8'!F4),"CISSS!","OK."))))</f>
        <v>OK.</v>
      </c>
      <c r="G54" s="57" t="str">
        <f>IF(G4=".","OK.",IF(G4=0,"OK.",IF(G4=" ","OK.",IF(OR(G4=G14,G4=G24,G4=G34,G4='S1'!G4,G4='S3'!G4,G4='S4'!G4,G4='S5'!G4,G4='S6'!G4,G4='S7'!G4,G4='S8'!G4),"CISSS!","OK."))))</f>
        <v>OK.</v>
      </c>
      <c r="H54" s="76" t="str">
        <f>IF(H4=".","OK.",IF(H4=0,"OK.",IF(H4=" ","OK.",IF(OR(H4=H14,H4=H24,H4=H34,H4='S1'!H4,H4='S3'!H4,H4='S4'!H4,H4='S5'!H4,H4='S6'!H4,H4='S7'!H4,H4='S8'!H4),"CISSS!","OK."))))</f>
        <v>OK.</v>
      </c>
      <c r="I54" s="77" t="str">
        <f>IF(I4=".","OK.",IF(I4=0,"OK.",IF(I4=" ","OK.",IF(OR(I4=I14,I4=I24,I4=I34,I4='S1'!I4,I4='S3'!I4,I4='S4'!I4,I4='S5'!I4,I4='S6'!I4,I4='S7'!I4,I4='S8'!I4),"CISSS!","OK."))))</f>
        <v>OK.</v>
      </c>
      <c r="J54" s="77" t="str">
        <f>IF(J4=".","OK.",IF(J4=0,"OK.",IF(J4=" ","OK.",IF(OR(J4=J14,J4=J24,J4=J34,J4='S1'!J4,J4='S3'!J4,J4='S4'!J4,J4='S5'!J4,J4='S6'!J4,J4='S7'!J4,J4='S8'!J4),"CISSS!","OK."))))</f>
        <v>OK.</v>
      </c>
      <c r="K54" s="77" t="str">
        <f>IF(K4=".","OK.",IF(K4=0,"OK.",IF(K4=" ","OK.",IF(OR(K4=K14,K4=K24,K4=K34,K4='S1'!K4,K4='S3'!K4,K4='S4'!K4,K4='S5'!K4,K4='S6'!K4,K4='S7'!K4,K4='S8'!K4),"CISSS!","OK."))))</f>
        <v>OK.</v>
      </c>
      <c r="L54" s="78" t="str">
        <f>IF(L4=".","OK.",IF(L4=0,"OK.",IF(L4=" ","OK.",IF(OR(L4=L14,L4=L24,L4=L34,L4='S1'!L4,L4='S3'!L4,L4='S4'!L4,L4='S5'!L4,L4='S6'!L4,L4='S7'!L4,L4='S8'!L4),"CISSS!","OK."))))</f>
        <v>OK.</v>
      </c>
      <c r="M54" s="67" t="str">
        <f>IF(M4=".","OK.",IF(M4=0,"OK.",IF(M4=" ","OK.",IF(OR(M4=M14,M4=M24,M4=M34,M4='S1'!M4,M4='S3'!M4,M4='S4'!M4,M4='S5'!M4,M4='S6'!M4,M4='S7'!M4,M4='S8'!M4),"CISSS!","OK."))))</f>
        <v>OK.</v>
      </c>
      <c r="N54" s="68" t="str">
        <f>IF(N4=".","OK.",IF(N4=0,"OK.",IF(N4=" ","OK.",IF(OR(N4=N14,N4=N24,N4=N34,N4='S1'!N4,N4='S3'!N4,N4='S4'!N4,N4='S5'!N4,N4='S6'!N4,N4='S7'!N4,N4='S8'!N4),"CISSS!","OK."))))</f>
        <v>OK.</v>
      </c>
      <c r="O54" s="68" t="str">
        <f>IF(O4=".","OK.",IF(O4=0,"OK.",IF(O4=" ","OK.",IF(OR(O4=O14,O4=O24,O4=O34,O4='S1'!O4,O4='S3'!O4,O4='S4'!O4,O4='S5'!O4,O4='S6'!O4,O4='S7'!O4,O4='S8'!O4),"CISSS!","OK."))))</f>
        <v>OK.</v>
      </c>
      <c r="P54" s="68" t="str">
        <f>IF(P4=".","OK.",IF(P4=0,"OK.",IF(P4=" ","OK.",IF(OR(P4=P14,P4=P24,P4=P34,P4='S1'!P4,P4='S3'!P4,P4='S4'!P4,P4='S5'!P4,P4='S6'!P4,P4='S7'!P4,P4='S8'!P4),"CISSS!","OK."))))</f>
        <v>OK.</v>
      </c>
      <c r="Q54" s="69" t="str">
        <f>IF(Q4=".","OK.",IF(Q4=0,"OK.",IF(Q4=" ","OK.",IF(OR(Q4=Q14,Q4=Q24,Q4=Q34,Q4='S1'!Q4,Q4='S3'!Q4,Q4='S4'!Q4,Q4='S5'!Q4,Q4='S6'!Q4,Q4='S7'!Q4,Q4='S8'!Q4),"CISSS!","OK."))))</f>
        <v>OK.</v>
      </c>
      <c r="R54" s="85" t="str">
        <f>IF(R4=".","OK.",IF(R4=0,"OK.",IF(R4=" ","OK.",IF(OR(R4=R14,R4=R24,R4=R34,R4='S1'!R4,R4='S3'!R4,R4='S4'!R4,R4='S5'!R4,R4='S6'!R4,R4='S7'!R4,R4='S8'!R4),"CISSS!","OK."))))</f>
        <v>OK.</v>
      </c>
      <c r="S54" s="86" t="str">
        <f>IF(S4=".","OK.",IF(S4=0,"OK.",IF(S4=" ","OK.",IF(OR(S4=S14,S4=S24,S4=S34,S4='S1'!S4,S4='S3'!S4,S4='S4'!S4,S4='S5'!S4,S4='S6'!S4,S4='S7'!S4,S4='S8'!S4),"CISSS!","OK."))))</f>
        <v>OK.</v>
      </c>
      <c r="T54" s="86" t="str">
        <f>IF(T4=".","OK.",IF(T4=0,"OK.",IF(T4=" ","OK.",IF(OR(T4=T14,T4=T24,T4=T34,T4='S1'!T4,T4='S3'!T4,T4='S4'!T4,T4='S5'!T4,T4='S6'!T4,T4='S7'!T4,T4='S8'!T4),"CISSS!","OK."))))</f>
        <v>OK.</v>
      </c>
      <c r="U54" s="86" t="str">
        <f>IF(U4=".","OK.",IF(U4=0,"OK.",IF(U4=" ","OK.",IF(OR(U4=U14,U4=U24,U4=U34,U4='S1'!U4,U4='S3'!U4,U4='S4'!U4,U4='S5'!U4,U4='S6'!U4,U4='S7'!U4,U4='S8'!U4),"CISSS!","OK."))))</f>
        <v>OK.</v>
      </c>
      <c r="V54" s="87" t="str">
        <f>IF(V4=".","OK.",IF(V4=0,"OK.",IF(V4=" ","OK.",IF(OR(V4=V14,V4=V24,V4=V34,V4='S1'!V4,V4='S3'!V4,V4='S4'!V4,V4='S5'!V4,V4='S6'!V4,V4='S7'!V4,V4='S8'!V4),"CISSS!","OK."))))</f>
        <v>OK.</v>
      </c>
      <c r="W54" s="267" t="str">
        <f>IF(W4=".","OK.",IF(W4=0,"OK.",IF(W4=" ","OK.",IF(OR(W4=W14,W4=W24,W4=W34,W4='S1'!W4,W4='S3'!W4,W4='S4'!W4,W4='S5'!W4,W4='S6'!W4,W4='S7'!W4,W4='S8'!W4),"CISSS!","OK."))))</f>
        <v>OK.</v>
      </c>
      <c r="X54" s="268" t="str">
        <f>IF(X4=".","OK.",IF(X4=0,"OK.",IF(X4=" ","OK.",IF(OR(X4=X14,X4=X24,X4=X34,X4='S1'!X4,X4='S3'!X4,X4='S4'!X4,X4='S5'!X4,X4='S6'!X4,X4='S7'!X4,X4='S8'!X4),"CISSS!","OK."))))</f>
        <v>OK.</v>
      </c>
      <c r="Y54" s="268" t="str">
        <f>IF(Y4=".","OK.",IF(Y4=0,"OK.",IF(Y4=" ","OK.",IF(OR(Y4=Y14,Y4=Y24,Y4=Y34,Y4='S1'!Y4,Y4='S3'!Y4,Y4='S4'!Y4,Y4='S5'!Y4,Y4='S6'!Y4,Y4='S7'!Y4,Y4='S8'!Y4),"CISSS!","OK."))))</f>
        <v>OK.</v>
      </c>
      <c r="Z54" s="268" t="str">
        <f>IF(Z4=".","OK.",IF(Z4=0,"OK.",IF(Z4=" ","OK.",IF(OR(Z4=Z14,Z4=Z24,Z4=Z34,Z4='S1'!Z4,Z4='S3'!Z4,Z4='S4'!Z4,Z4='S5'!Z4,Z4='S6'!Z4,Z4='S7'!Z4,Z4='S8'!Z4),"CISSS!","OK."))))</f>
        <v>OK.</v>
      </c>
      <c r="AA54" s="269" t="str">
        <f>IF(AA4=".","OK.",IF(AA4=0,"OK.",IF(AA4=" ","OK.",IF(OR(AA4=AA14,AA4=AA24,AA4=AA34,AA4='S1'!AA4,AA4='S3'!AA4,AA4='S4'!AA4,AA4='S5'!AA4,AA4='S6'!AA4,AA4='S7'!AA4,AA4='S8'!AA4),"CISSS!","OK."))))</f>
        <v>OK.</v>
      </c>
      <c r="AB54" s="323">
        <v>0.41666666666666669</v>
      </c>
    </row>
    <row r="55" spans="1:28" ht="11.1" customHeight="1" x14ac:dyDescent="0.2">
      <c r="A55" s="1087"/>
      <c r="B55" s="1087"/>
      <c r="C55" s="55" t="str">
        <f>IF(C5=".","OK.",IF(C5=0,"OK.",IF(C5=" ","OK.",IF(OR(C5=C15,C5=C25,C5=C35,C5='S1'!C5,C5='S3'!C5,C5='S4'!C5,C5='S5'!C5,C5='S6'!C5,C5='S7'!C5,C5='S8'!C5),"CISSS!","OK."))))</f>
        <v>OK.</v>
      </c>
      <c r="D55" s="56" t="str">
        <f>IF(D5=".","OK.",IF(D5=0,"OK.",IF(D5=" ","OK.",IF(OR(D5=D15,D5=D25,D5=D35,D5='S1'!D5,D5='S3'!D5,D5='S4'!D5,D5='S5'!D5,D5='S6'!D5,D5='S7'!D5,D5='S8'!D5),"CISSS!","OK."))))</f>
        <v>OK.</v>
      </c>
      <c r="E55" s="56" t="str">
        <f>IF(E5=".","OK.",IF(E5=0,"OK.",IF(E5=" ","OK.",IF(OR(E5=E15,E5=E25,E5=E35,E5='S1'!E5,E5='S3'!E5,E5='S4'!E5,E5='S5'!E5,E5='S6'!E5,E5='S7'!E5,E5='S8'!E5),"CISSS!","OK."))))</f>
        <v>OK.</v>
      </c>
      <c r="F55" s="56" t="str">
        <f>IF(F5=".","OK.",IF(F5=0,"OK.",IF(F5=" ","OK.",IF(OR(F5=F15,F5=F25,F5=F35,F5='S1'!F5,F5='S3'!F5,F5='S4'!F5,F5='S5'!F5,F5='S6'!F5,F5='S7'!F5,F5='S8'!F5),"CISSS!","OK."))))</f>
        <v>OK.</v>
      </c>
      <c r="G55" s="57" t="str">
        <f>IF(G5=".","OK.",IF(G5=0,"OK.",IF(G5=" ","OK.",IF(OR(G5=G15,G5=G25,G5=G35,G5='S1'!G5,G5='S3'!G5,G5='S4'!G5,G5='S5'!G5,G5='S6'!G5,G5='S7'!G5,G5='S8'!G5),"CISSS!","OK."))))</f>
        <v>OK.</v>
      </c>
      <c r="H55" s="76" t="str">
        <f>IF(H5=".","OK.",IF(H5=0,"OK.",IF(H5=" ","OK.",IF(OR(H5=H15,H5=H25,H5=H35,H5='S1'!H5,H5='S3'!H5,H5='S4'!H5,H5='S5'!H5,H5='S6'!H5,H5='S7'!H5,H5='S8'!H5),"CISSS!","OK."))))</f>
        <v>OK.</v>
      </c>
      <c r="I55" s="77" t="str">
        <f>IF(I5=".","OK.",IF(I5=0,"OK.",IF(I5=" ","OK.",IF(OR(I5=I15,I5=I25,I5=I35,I5='S1'!I5,I5='S3'!I5,I5='S4'!I5,I5='S5'!I5,I5='S6'!I5,I5='S7'!I5,I5='S8'!I5),"CISSS!","OK."))))</f>
        <v>OK.</v>
      </c>
      <c r="J55" s="77" t="str">
        <f>IF(J5=".","OK.",IF(J5=0,"OK.",IF(J5=" ","OK.",IF(OR(J5=J15,J5=J25,J5=J35,J5='S1'!J5,J5='S3'!J5,J5='S4'!J5,J5='S5'!J5,J5='S6'!J5,J5='S7'!J5,J5='S8'!J5),"CISSS!","OK."))))</f>
        <v>OK.</v>
      </c>
      <c r="K55" s="77" t="str">
        <f>IF(K5=".","OK.",IF(K5=0,"OK.",IF(K5=" ","OK.",IF(OR(K5=K15,K5=K25,K5=K35,K5='S1'!K5,K5='S3'!K5,K5='S4'!K5,K5='S5'!K5,K5='S6'!K5,K5='S7'!K5,K5='S8'!K5),"CISSS!","OK."))))</f>
        <v>OK.</v>
      </c>
      <c r="L55" s="78" t="str">
        <f>IF(L5=".","OK.",IF(L5=0,"OK.",IF(L5=" ","OK.",IF(OR(L5=L15,L5=L25,L5=L35,L5='S1'!L5,L5='S3'!L5,L5='S4'!L5,L5='S5'!L5,L5='S6'!L5,L5='S7'!L5,L5='S8'!L5),"CISSS!","OK."))))</f>
        <v>OK.</v>
      </c>
      <c r="M55" s="67" t="str">
        <f>IF(M5=".","OK.",IF(M5=0,"OK.",IF(M5=" ","OK.",IF(OR(M5=M15,M5=M25,M5=M35,M5='S1'!M5,M5='S3'!M5,M5='S4'!M5,M5='S5'!M5,M5='S6'!M5,M5='S7'!M5,M5='S8'!M5),"CISSS!","OK."))))</f>
        <v>OK.</v>
      </c>
      <c r="N55" s="68" t="str">
        <f>IF(N5=".","OK.",IF(N5=0,"OK.",IF(N5=" ","OK.",IF(OR(N5=N15,N5=N25,N5=N35,N5='S1'!N5,N5='S3'!N5,N5='S4'!N5,N5='S5'!N5,N5='S6'!N5,N5='S7'!N5,N5='S8'!N5),"CISSS!","OK."))))</f>
        <v>OK.</v>
      </c>
      <c r="O55" s="68" t="str">
        <f>IF(O5=".","OK.",IF(O5=0,"OK.",IF(O5=" ","OK.",IF(OR(O5=O15,O5=O25,O5=O35,O5='S1'!O5,O5='S3'!O5,O5='S4'!O5,O5='S5'!O5,O5='S6'!O5,O5='S7'!O5,O5='S8'!O5),"CISSS!","OK."))))</f>
        <v>OK.</v>
      </c>
      <c r="P55" s="68" t="str">
        <f>IF(P5=".","OK.",IF(P5=0,"OK.",IF(P5=" ","OK.",IF(OR(P5=P15,P5=P25,P5=P35,P5='S1'!P5,P5='S3'!P5,P5='S4'!P5,P5='S5'!P5,P5='S6'!P5,P5='S7'!P5,P5='S8'!P5),"CISSS!","OK."))))</f>
        <v>OK.</v>
      </c>
      <c r="Q55" s="69" t="str">
        <f>IF(Q5=".","OK.",IF(Q5=0,"OK.",IF(Q5=" ","OK.",IF(OR(Q5=Q15,Q5=Q25,Q5=Q35,Q5='S1'!Q5,Q5='S3'!Q5,Q5='S4'!Q5,Q5='S5'!Q5,Q5='S6'!Q5,Q5='S7'!Q5,Q5='S8'!Q5),"CISSS!","OK."))))</f>
        <v>OK.</v>
      </c>
      <c r="R55" s="85" t="str">
        <f>IF(R5=".","OK.",IF(R5=0,"OK.",IF(R5=" ","OK.",IF(OR(R5=R15,R5=R25,R5=R35,R5='S1'!R5,R5='S3'!R5,R5='S4'!R5,R5='S5'!R5,R5='S6'!R5,R5='S7'!R5,R5='S8'!R5),"CISSS!","OK."))))</f>
        <v>OK.</v>
      </c>
      <c r="S55" s="86" t="str">
        <f>IF(S5=".","OK.",IF(S5=0,"OK.",IF(S5=" ","OK.",IF(OR(S5=S15,S5=S25,S5=S35,S5='S1'!S5,S5='S3'!S5,S5='S4'!S5,S5='S5'!S5,S5='S6'!S5,S5='S7'!S5,S5='S8'!S5),"CISSS!","OK."))))</f>
        <v>OK.</v>
      </c>
      <c r="T55" s="86" t="str">
        <f>IF(T5=".","OK.",IF(T5=0,"OK.",IF(T5=" ","OK.",IF(OR(T5=T15,T5=T25,T5=T35,T5='S1'!T5,T5='S3'!T5,T5='S4'!T5,T5='S5'!T5,T5='S6'!T5,T5='S7'!T5,T5='S8'!T5),"CISSS!","OK."))))</f>
        <v>OK.</v>
      </c>
      <c r="U55" s="86" t="str">
        <f>IF(U5=".","OK.",IF(U5=0,"OK.",IF(U5=" ","OK.",IF(OR(U5=U15,U5=U25,U5=U35,U5='S1'!U5,U5='S3'!U5,U5='S4'!U5,U5='S5'!U5,U5='S6'!U5,U5='S7'!U5,U5='S8'!U5),"CISSS!","OK."))))</f>
        <v>OK.</v>
      </c>
      <c r="V55" s="87" t="str">
        <f>IF(V5=".","OK.",IF(V5=0,"OK.",IF(V5=" ","OK.",IF(OR(V5=V15,V5=V25,V5=V35,V5='S1'!V5,V5='S3'!V5,V5='S4'!V5,V5='S5'!V5,V5='S6'!V5,V5='S7'!V5,V5='S8'!V5),"CISSS!","OK."))))</f>
        <v>OK.</v>
      </c>
      <c r="W55" s="267" t="str">
        <f>IF(W5=".","OK.",IF(W5=0,"OK.",IF(W5=" ","OK.",IF(OR(W5=W15,W5=W25,W5=W35,W5='S1'!W5,W5='S3'!W5,W5='S4'!W5,W5='S5'!W5,W5='S6'!W5,W5='S7'!W5,W5='S8'!W5),"CISSS!","OK."))))</f>
        <v>OK.</v>
      </c>
      <c r="X55" s="268" t="str">
        <f>IF(X5=".","OK.",IF(X5=0,"OK.",IF(X5=" ","OK.",IF(OR(X5=X15,X5=X25,X5=X35,X5='S1'!X5,X5='S3'!X5,X5='S4'!X5,X5='S5'!X5,X5='S6'!X5,X5='S7'!X5,X5='S8'!X5),"CISSS!","OK."))))</f>
        <v>OK.</v>
      </c>
      <c r="Y55" s="268" t="str">
        <f>IF(Y5=".","OK.",IF(Y5=0,"OK.",IF(Y5=" ","OK.",IF(OR(Y5=Y15,Y5=Y25,Y5=Y35,Y5='S1'!Y5,Y5='S3'!Y5,Y5='S4'!Y5,Y5='S5'!Y5,Y5='S6'!Y5,Y5='S7'!Y5,Y5='S8'!Y5),"CISSS!","OK."))))</f>
        <v>OK.</v>
      </c>
      <c r="Z55" s="268" t="str">
        <f>IF(Z5=".","OK.",IF(Z5=0,"OK.",IF(Z5=" ","OK.",IF(OR(Z5=Z15,Z5=Z25,Z5=Z35,Z5='S1'!Z5,Z5='S3'!Z5,Z5='S4'!Z5,Z5='S5'!Z5,Z5='S6'!Z5,Z5='S7'!Z5,Z5='S8'!Z5),"CISSS!","OK."))))</f>
        <v>OK.</v>
      </c>
      <c r="AA55" s="269" t="str">
        <f>IF(AA5=".","OK.",IF(AA5=0,"OK.",IF(AA5=" ","OK.",IF(OR(AA5=AA15,AA5=AA25,AA5=AA35,AA5='S1'!AA5,AA5='S3'!AA5,AA5='S4'!AA5,AA5='S5'!AA5,AA5='S6'!AA5,AA5='S7'!AA5,AA5='S8'!AA5),"CISSS!","OK."))))</f>
        <v>OK.</v>
      </c>
      <c r="AB55" s="323">
        <v>0.45833333333333331</v>
      </c>
    </row>
    <row r="56" spans="1:28" ht="11.1" customHeight="1" x14ac:dyDescent="0.2">
      <c r="A56" s="1087"/>
      <c r="B56" s="1087"/>
      <c r="C56" s="55" t="str">
        <f>IF(C6=".","OK.",IF(C6=0,"OK.",IF(C6=" ","OK.",IF(OR(C6=C16,C6=C26,C6=C36,C6='S1'!C6,C6='S3'!C6,C6='S4'!C6,C6='S5'!C6,C6='S6'!C6,C6='S7'!C6,C6='S8'!C6),"CISSS!","OK."))))</f>
        <v>OK.</v>
      </c>
      <c r="D56" s="56" t="str">
        <f>IF(D6=".","OK.",IF(D6=0,"OK.",IF(D6=" ","OK.",IF(OR(D6=D16,D6=D26,D6=D36,D6='S1'!D6,D6='S3'!D6,D6='S4'!D6,D6='S5'!D6,D6='S6'!D6,D6='S7'!D6,D6='S8'!D6),"CISSS!","OK."))))</f>
        <v>OK.</v>
      </c>
      <c r="E56" s="56" t="str">
        <f>IF(E6=".","OK.",IF(E6=0,"OK.",IF(E6=" ","OK.",IF(OR(E6=E16,E6=E26,E6=E36,E6='S1'!E6,E6='S3'!E6,E6='S4'!E6,E6='S5'!E6,E6='S6'!E6,E6='S7'!E6,E6='S8'!E6),"CISSS!","OK."))))</f>
        <v>OK.</v>
      </c>
      <c r="F56" s="56" t="str">
        <f>IF(F6=".","OK.",IF(F6=0,"OK.",IF(F6=" ","OK.",IF(OR(F6=F16,F6=F26,F6=F36,F6='S1'!F6,F6='S3'!F6,F6='S4'!F6,F6='S5'!F6,F6='S6'!F6,F6='S7'!F6,F6='S8'!F6),"CISSS!","OK."))))</f>
        <v>OK.</v>
      </c>
      <c r="G56" s="57" t="str">
        <f>IF(G6=".","OK.",IF(G6=0,"OK.",IF(G6=" ","OK.",IF(OR(G6=G16,G6=G26,G6=G36,G6='S1'!G6,G6='S3'!G6,G6='S4'!G6,G6='S5'!G6,G6='S6'!G6,G6='S7'!G6,G6='S8'!G6),"CISSS!","OK."))))</f>
        <v>OK.</v>
      </c>
      <c r="H56" s="76" t="str">
        <f>IF(H6=".","OK.",IF(H6=0,"OK.",IF(H6=" ","OK.",IF(OR(H6=H16,H6=H26,H6=H36,H6='S1'!H6,H6='S3'!H6,H6='S4'!H6,H6='S5'!H6,H6='S6'!H6,H6='S7'!H6,H6='S8'!H6),"CISSS!","OK."))))</f>
        <v>OK.</v>
      </c>
      <c r="I56" s="77" t="str">
        <f>IF(I6=".","OK.",IF(I6=0,"OK.",IF(I6=" ","OK.",IF(OR(I6=I16,I6=I26,I6=I36,I6='S1'!I6,I6='S3'!I6,I6='S4'!I6,I6='S5'!I6,I6='S6'!I6,I6='S7'!I6,I6='S8'!I6),"CISSS!","OK."))))</f>
        <v>OK.</v>
      </c>
      <c r="J56" s="77" t="str">
        <f>IF(J6=".","OK.",IF(J6=0,"OK.",IF(J6=" ","OK.",IF(OR(J6=J16,J6=J26,J6=J36,J6='S1'!J6,J6='S3'!J6,J6='S4'!J6,J6='S5'!J6,J6='S6'!J6,J6='S7'!J6,J6='S8'!J6),"CISSS!","OK."))))</f>
        <v>OK.</v>
      </c>
      <c r="K56" s="77" t="str">
        <f>IF(K6=".","OK.",IF(K6=0,"OK.",IF(K6=" ","OK.",IF(OR(K6=K16,K6=K26,K6=K36,K6='S1'!K6,K6='S3'!K6,K6='S4'!K6,K6='S5'!K6,K6='S6'!K6,K6='S7'!K6,K6='S8'!K6),"CISSS!","OK."))))</f>
        <v>OK.</v>
      </c>
      <c r="L56" s="78" t="str">
        <f>IF(L6=".","OK.",IF(L6=0,"OK.",IF(L6=" ","OK.",IF(OR(L6=L16,L6=L26,L6=L36,L6='S1'!L6,L6='S3'!L6,L6='S4'!L6,L6='S5'!L6,L6='S6'!L6,L6='S7'!L6,L6='S8'!L6),"CISSS!","OK."))))</f>
        <v>OK.</v>
      </c>
      <c r="M56" s="67" t="str">
        <f>IF(M6=".","OK.",IF(M6=0,"OK.",IF(M6=" ","OK.",IF(OR(M6=M16,M6=M26,M6=M36,M6='S1'!M6,M6='S3'!M6,M6='S4'!M6,M6='S5'!M6,M6='S6'!M6,M6='S7'!M6,M6='S8'!M6),"CISSS!","OK."))))</f>
        <v>OK.</v>
      </c>
      <c r="N56" s="68" t="str">
        <f>IF(N6=".","OK.",IF(N6=0,"OK.",IF(N6=" ","OK.",IF(OR(N6=N16,N6=N26,N6=N36,N6='S1'!N6,N6='S3'!N6,N6='S4'!N6,N6='S5'!N6,N6='S6'!N6,N6='S7'!N6,N6='S8'!N6),"CISSS!","OK."))))</f>
        <v>OK.</v>
      </c>
      <c r="O56" s="68" t="str">
        <f>IF(O6=".","OK.",IF(O6=0,"OK.",IF(O6=" ","OK.",IF(OR(O6=O16,O6=O26,O6=O36,O6='S1'!O6,O6='S3'!O6,O6='S4'!O6,O6='S5'!O6,O6='S6'!O6,O6='S7'!O6,O6='S8'!O6),"CISSS!","OK."))))</f>
        <v>OK.</v>
      </c>
      <c r="P56" s="68" t="str">
        <f>IF(P6=".","OK.",IF(P6=0,"OK.",IF(P6=" ","OK.",IF(OR(P6=P16,P6=P26,P6=P36,P6='S1'!P6,P6='S3'!P6,P6='S4'!P6,P6='S5'!P6,P6='S6'!P6,P6='S7'!P6,P6='S8'!P6),"CISSS!","OK."))))</f>
        <v>OK.</v>
      </c>
      <c r="Q56" s="69" t="str">
        <f>IF(Q6=".","OK.",IF(Q6=0,"OK.",IF(Q6=" ","OK.",IF(OR(Q6=Q16,Q6=Q26,Q6=Q36,Q6='S1'!Q6,Q6='S3'!Q6,Q6='S4'!Q6,Q6='S5'!Q6,Q6='S6'!Q6,Q6='S7'!Q6,Q6='S8'!Q6),"CISSS!","OK."))))</f>
        <v>OK.</v>
      </c>
      <c r="R56" s="85" t="str">
        <f>IF(R6=".","OK.",IF(R6=0,"OK.",IF(R6=" ","OK.",IF(OR(R6=R16,R6=R26,R6=R36,R6='S1'!R6,R6='S3'!R6,R6='S4'!R6,R6='S5'!R6,R6='S6'!R6,R6='S7'!R6,R6='S8'!R6),"CISSS!","OK."))))</f>
        <v>OK.</v>
      </c>
      <c r="S56" s="86" t="str">
        <f>IF(S6=".","OK.",IF(S6=0,"OK.",IF(S6=" ","OK.",IF(OR(S6=S16,S6=S26,S6=S36,S6='S1'!S6,S6='S3'!S6,S6='S4'!S6,S6='S5'!S6,S6='S6'!S6,S6='S7'!S6,S6='S8'!S6),"CISSS!","OK."))))</f>
        <v>OK.</v>
      </c>
      <c r="T56" s="86" t="str">
        <f>IF(T6=".","OK.",IF(T6=0,"OK.",IF(T6=" ","OK.",IF(OR(T6=T16,T6=T26,T6=T36,T6='S1'!T6,T6='S3'!T6,T6='S4'!T6,T6='S5'!T6,T6='S6'!T6,T6='S7'!T6,T6='S8'!T6),"CISSS!","OK."))))</f>
        <v>OK.</v>
      </c>
      <c r="U56" s="86" t="str">
        <f>IF(U6=".","OK.",IF(U6=0,"OK.",IF(U6=" ","OK.",IF(OR(U6=U16,U6=U26,U6=U36,U6='S1'!U6,U6='S3'!U6,U6='S4'!U6,U6='S5'!U6,U6='S6'!U6,U6='S7'!U6,U6='S8'!U6),"CISSS!","OK."))))</f>
        <v>OK.</v>
      </c>
      <c r="V56" s="87" t="str">
        <f>IF(V6=".","OK.",IF(V6=0,"OK.",IF(V6=" ","OK.",IF(OR(V6=V16,V6=V26,V6=V36,V6='S1'!V6,V6='S3'!V6,V6='S4'!V6,V6='S5'!V6,V6='S6'!V6,V6='S7'!V6,V6='S8'!V6),"CISSS!","OK."))))</f>
        <v>OK.</v>
      </c>
      <c r="W56" s="267" t="str">
        <f>IF(W6=".","OK.",IF(W6=0,"OK.",IF(W6=" ","OK.",IF(OR(W6=W16,W6=W26,W6=W36,W6='S1'!W6,W6='S3'!W6,W6='S4'!W6,W6='S5'!W6,W6='S6'!W6,W6='S7'!W6,W6='S8'!W6),"CISSS!","OK."))))</f>
        <v>OK.</v>
      </c>
      <c r="X56" s="268" t="str">
        <f>IF(X6=".","OK.",IF(X6=0,"OK.",IF(X6=" ","OK.",IF(OR(X6=X16,X6=X26,X6=X36,X6='S1'!X6,X6='S3'!X6,X6='S4'!X6,X6='S5'!X6,X6='S6'!X6,X6='S7'!X6,X6='S8'!X6),"CISSS!","OK."))))</f>
        <v>OK.</v>
      </c>
      <c r="Y56" s="268" t="str">
        <f>IF(Y6=".","OK.",IF(Y6=0,"OK.",IF(Y6=" ","OK.",IF(OR(Y6=Y16,Y6=Y26,Y6=Y36,Y6='S1'!Y6,Y6='S3'!Y6,Y6='S4'!Y6,Y6='S5'!Y6,Y6='S6'!Y6,Y6='S7'!Y6,Y6='S8'!Y6),"CISSS!","OK."))))</f>
        <v>OK.</v>
      </c>
      <c r="Z56" s="268" t="str">
        <f>IF(Z6=".","OK.",IF(Z6=0,"OK.",IF(Z6=" ","OK.",IF(OR(Z6=Z16,Z6=Z26,Z6=Z36,Z6='S1'!Z6,Z6='S3'!Z6,Z6='S4'!Z6,Z6='S5'!Z6,Z6='S6'!Z6,Z6='S7'!Z6,Z6='S8'!Z6),"CISSS!","OK."))))</f>
        <v>OK.</v>
      </c>
      <c r="AA56" s="269" t="str">
        <f>IF(AA6=".","OK.",IF(AA6=0,"OK.",IF(AA6=" ","OK.",IF(OR(AA6=AA16,AA6=AA26,AA6=AA36,AA6='S1'!AA6,AA6='S3'!AA6,AA6='S4'!AA6,AA6='S5'!AA6,AA6='S6'!AA6,AA6='S7'!AA6,AA6='S8'!AA6),"CISSS!","OK."))))</f>
        <v>OK.</v>
      </c>
      <c r="AB56" s="323">
        <v>0.5</v>
      </c>
    </row>
    <row r="57" spans="1:28" ht="11.1" customHeight="1" x14ac:dyDescent="0.2">
      <c r="A57" s="1087"/>
      <c r="B57" s="1087"/>
      <c r="C57" s="55" t="str">
        <f>IF(C7=".","OK.",IF(C7=0,"OK.",IF(C7=" ","OK.",IF(OR(C7=C17,C7=C27,C7=C37,C7='S1'!C7,C7='S3'!C7,C7='S4'!C7,C7='S5'!C7,C7='S6'!C7,C7='S7'!C7,C7='S8'!C7),"CISSS!","OK."))))</f>
        <v>OK.</v>
      </c>
      <c r="D57" s="56" t="str">
        <f>IF(D7=".","OK.",IF(D7=0,"OK.",IF(D7=" ","OK.",IF(OR(D7=D17,D7=D27,D7=D37,D7='S1'!D7,D7='S3'!D7,D7='S4'!D7,D7='S5'!D7,D7='S6'!D7,D7='S7'!D7,D7='S8'!D7),"CISSS!","OK."))))</f>
        <v>OK.</v>
      </c>
      <c r="E57" s="56" t="str">
        <f>IF(E7=".","OK.",IF(E7=0,"OK.",IF(E7=" ","OK.",IF(OR(E7=E17,E7=E27,E7=E37,E7='S1'!E7,E7='S3'!E7,E7='S4'!E7,E7='S5'!E7,E7='S6'!E7,E7='S7'!E7,E7='S8'!E7),"CISSS!","OK."))))</f>
        <v>OK.</v>
      </c>
      <c r="F57" s="56" t="str">
        <f>IF(F7=".","OK.",IF(F7=0,"OK.",IF(F7=" ","OK.",IF(OR(F7=F17,F7=F27,F7=F37,F7='S1'!F7,F7='S3'!F7,F7='S4'!F7,F7='S5'!F7,F7='S6'!F7,F7='S7'!F7,F7='S8'!F7),"CISSS!","OK."))))</f>
        <v>OK.</v>
      </c>
      <c r="G57" s="57" t="str">
        <f>IF(G7=".","OK.",IF(G7=0,"OK.",IF(G7=" ","OK.",IF(OR(G7=G17,G7=G27,G7=G37,G7='S1'!G7,G7='S3'!G7,G7='S4'!G7,G7='S5'!G7,G7='S6'!G7,G7='S7'!G7,G7='S8'!G7),"CISSS!","OK."))))</f>
        <v>OK.</v>
      </c>
      <c r="H57" s="76" t="str">
        <f>IF(H7=".","OK.",IF(H7=0,"OK.",IF(H7=" ","OK.",IF(OR(H7=H17,H7=H27,H7=H37,H7='S1'!H7,H7='S3'!H7,H7='S4'!H7,H7='S5'!H7,H7='S6'!H7,H7='S7'!H7,H7='S8'!H7),"CISSS!","OK."))))</f>
        <v>OK.</v>
      </c>
      <c r="I57" s="77" t="str">
        <f>IF(I7=".","OK.",IF(I7=0,"OK.",IF(I7=" ","OK.",IF(OR(I7=I17,I7=I27,I7=I37,I7='S1'!I7,I7='S3'!I7,I7='S4'!I7,I7='S5'!I7,I7='S6'!I7,I7='S7'!I7,I7='S8'!I7),"CISSS!","OK."))))</f>
        <v>OK.</v>
      </c>
      <c r="J57" s="77" t="str">
        <f>IF(J7=".","OK.",IF(J7=0,"OK.",IF(J7=" ","OK.",IF(OR(J7=J17,J7=J27,J7=J37,J7='S1'!J7,J7='S3'!J7,J7='S4'!J7,J7='S5'!J7,J7='S6'!J7,J7='S7'!J7,J7='S8'!J7),"CISSS!","OK."))))</f>
        <v>OK.</v>
      </c>
      <c r="K57" s="77" t="str">
        <f>IF(K7=".","OK.",IF(K7=0,"OK.",IF(K7=" ","OK.",IF(OR(K7=K17,K7=K27,K7=K37,K7='S1'!K7,K7='S3'!K7,K7='S4'!K7,K7='S5'!K7,K7='S6'!K7,K7='S7'!K7,K7='S8'!K7),"CISSS!","OK."))))</f>
        <v>OK.</v>
      </c>
      <c r="L57" s="78" t="str">
        <f>IF(L7=".","OK.",IF(L7=0,"OK.",IF(L7=" ","OK.",IF(OR(L7=L17,L7=L27,L7=L37,L7='S1'!L7,L7='S3'!L7,L7='S4'!L7,L7='S5'!L7,L7='S6'!L7,L7='S7'!L7,L7='S8'!L7),"CISSS!","OK."))))</f>
        <v>CISSS!</v>
      </c>
      <c r="M57" s="67" t="str">
        <f>IF(M7=".","OK.",IF(M7=0,"OK.",IF(M7=" ","OK.",IF(OR(M7=M17,M7=M27,M7=M37,M7='S1'!M7,M7='S3'!M7,M7='S4'!M7,M7='S5'!M7,M7='S6'!M7,M7='S7'!M7,M7='S8'!M7),"CISSS!","OK."))))</f>
        <v>OK.</v>
      </c>
      <c r="N57" s="68" t="str">
        <f>IF(N7=".","OK.",IF(N7=0,"OK.",IF(N7=" ","OK.",IF(OR(N7=N17,N7=N27,N7=N37,N7='S1'!N7,N7='S3'!N7,N7='S4'!N7,N7='S5'!N7,N7='S6'!N7,N7='S7'!N7,N7='S8'!N7),"CISSS!","OK."))))</f>
        <v>OK.</v>
      </c>
      <c r="O57" s="68" t="str">
        <f>IF(O7=".","OK.",IF(O7=0,"OK.",IF(O7=" ","OK.",IF(OR(O7=O17,O7=O27,O7=O37,O7='S1'!O7,O7='S3'!O7,O7='S4'!O7,O7='S5'!O7,O7='S6'!O7,O7='S7'!O7,O7='S8'!O7),"CISSS!","OK."))))</f>
        <v>OK.</v>
      </c>
      <c r="P57" s="68" t="str">
        <f>IF(P7=".","OK.",IF(P7=0,"OK.",IF(P7=" ","OK.",IF(OR(P7=P17,P7=P27,P7=P37,P7='S1'!P7,P7='S3'!P7,P7='S4'!P7,P7='S5'!P7,P7='S6'!P7,P7='S7'!P7,P7='S8'!P7),"CISSS!","OK."))))</f>
        <v>OK.</v>
      </c>
      <c r="Q57" s="69" t="str">
        <f>IF(Q7=".","OK.",IF(Q7=0,"OK.",IF(Q7=" ","OK.",IF(OR(Q7=Q17,Q7=Q27,Q7=Q37,Q7='S1'!Q7,Q7='S3'!Q7,Q7='S4'!Q7,Q7='S5'!Q7,Q7='S6'!Q7,Q7='S7'!Q7,Q7='S8'!Q7),"CISSS!","OK."))))</f>
        <v>OK.</v>
      </c>
      <c r="R57" s="85" t="str">
        <f>IF(R7=".","OK.",IF(R7=0,"OK.",IF(R7=" ","OK.",IF(OR(R7=R17,R7=R27,R7=R37,R7='S1'!R7,R7='S3'!R7,R7='S4'!R7,R7='S5'!R7,R7='S6'!R7,R7='S7'!R7,R7='S8'!R7),"CISSS!","OK."))))</f>
        <v>OK.</v>
      </c>
      <c r="S57" s="86" t="str">
        <f>IF(S7=".","OK.",IF(S7=0,"OK.",IF(S7=" ","OK.",IF(OR(S7=S17,S7=S27,S7=S37,S7='S1'!S7,S7='S3'!S7,S7='S4'!S7,S7='S5'!S7,S7='S6'!S7,S7='S7'!S7,S7='S8'!S7),"CISSS!","OK."))))</f>
        <v>OK.</v>
      </c>
      <c r="T57" s="86" t="str">
        <f>IF(T7=".","OK.",IF(T7=0,"OK.",IF(T7=" ","OK.",IF(OR(T7=T17,T7=T27,T7=T37,T7='S1'!T7,T7='S3'!T7,T7='S4'!T7,T7='S5'!T7,T7='S6'!T7,T7='S7'!T7,T7='S8'!T7),"CISSS!","OK."))))</f>
        <v>OK.</v>
      </c>
      <c r="U57" s="86" t="str">
        <f>IF(U7=".","OK.",IF(U7=0,"OK.",IF(U7=" ","OK.",IF(OR(U7=U17,U7=U27,U7=U37,U7='S1'!U7,U7='S3'!U7,U7='S4'!U7,U7='S5'!U7,U7='S6'!U7,U7='S7'!U7,U7='S8'!U7),"CISSS!","OK."))))</f>
        <v>OK.</v>
      </c>
      <c r="V57" s="87" t="str">
        <f>IF(V7=".","OK.",IF(V7=0,"OK.",IF(V7=" ","OK.",IF(OR(V7=V17,V7=V27,V7=V37,V7='S1'!V7,V7='S3'!V7,V7='S4'!V7,V7='S5'!V7,V7='S6'!V7,V7='S7'!V7,V7='S8'!V7),"CISSS!","OK."))))</f>
        <v>OK.</v>
      </c>
      <c r="W57" s="267" t="str">
        <f>IF(W7=".","OK.",IF(W7=0,"OK.",IF(W7=" ","OK.",IF(OR(W7=W17,W7=W27,W7=W37,W7='S1'!W7,W7='S3'!W7,W7='S4'!W7,W7='S5'!W7,W7='S6'!W7,W7='S7'!W7,W7='S8'!W7),"CISSS!","OK."))))</f>
        <v>OK.</v>
      </c>
      <c r="X57" s="268" t="str">
        <f>IF(X7=".","OK.",IF(X7=0,"OK.",IF(X7=" ","OK.",IF(OR(X7=X17,X7=X27,X7=X37,X7='S1'!X7,X7='S3'!X7,X7='S4'!X7,X7='S5'!X7,X7='S6'!X7,X7='S7'!X7,X7='S8'!X7),"CISSS!","OK."))))</f>
        <v>OK.</v>
      </c>
      <c r="Y57" s="268" t="str">
        <f>IF(Y7=".","OK.",IF(Y7=0,"OK.",IF(Y7=" ","OK.",IF(OR(Y7=Y17,Y7=Y27,Y7=Y37,Y7='S1'!Y7,Y7='S3'!Y7,Y7='S4'!Y7,Y7='S5'!Y7,Y7='S6'!Y7,Y7='S7'!Y7,Y7='S8'!Y7),"CISSS!","OK."))))</f>
        <v>OK.</v>
      </c>
      <c r="Z57" s="268" t="str">
        <f>IF(Z7=".","OK.",IF(Z7=0,"OK.",IF(Z7=" ","OK.",IF(OR(Z7=Z17,Z7=Z27,Z7=Z37,Z7='S1'!Z7,Z7='S3'!Z7,Z7='S4'!Z7,Z7='S5'!Z7,Z7='S6'!Z7,Z7='S7'!Z7,Z7='S8'!Z7),"CISSS!","OK."))))</f>
        <v>OK.</v>
      </c>
      <c r="AA57" s="269" t="str">
        <f>IF(AA7=".","OK.",IF(AA7=0,"OK.",IF(AA7=" ","OK.",IF(OR(AA7=AA17,AA7=AA27,AA7=AA37,AA7='S1'!AA7,AA7='S3'!AA7,AA7='S4'!AA7,AA7='S5'!AA7,AA7='S6'!AA7,AA7='S7'!AA7,AA7='S8'!AA7),"CISSS!","OK."))))</f>
        <v>OK.</v>
      </c>
      <c r="AB57" s="323">
        <v>0.54166666666666663</v>
      </c>
    </row>
    <row r="58" spans="1:28" ht="11.1" customHeight="1" x14ac:dyDescent="0.2">
      <c r="A58" s="1087"/>
      <c r="B58" s="1087"/>
      <c r="C58" s="55" t="str">
        <f>IF(C8=".","OK.",IF(C8=0,"OK.",IF(C8=" ","OK.",IF(OR(C8=C18,C8=C28,C8=C38,C8='S1'!C8,C8='S3'!C8,C8='S4'!C8,C8='S5'!C8,C8='S6'!C8,C8='S7'!C8,C8='S8'!C8),"CISSS!","OK."))))</f>
        <v>OK.</v>
      </c>
      <c r="D58" s="56" t="str">
        <f>IF(D8=".","OK.",IF(D8=0,"OK.",IF(D8=" ","OK.",IF(OR(D8=D18,D8=D28,D8=D38,D8='S1'!D8,D8='S3'!D8,D8='S4'!D8,D8='S5'!D8,D8='S6'!D8,D8='S7'!D8,D8='S8'!D8),"CISSS!","OK."))))</f>
        <v>OK.</v>
      </c>
      <c r="E58" s="56" t="str">
        <f>IF(E8=".","OK.",IF(E8=0,"OK.",IF(E8=" ","OK.",IF(OR(E8=E18,E8=E28,E8=E38,E8='S1'!E8,E8='S3'!E8,E8='S4'!E8,E8='S5'!E8,E8='S6'!E8,E8='S7'!E8,E8='S8'!E8),"CISSS!","OK."))))</f>
        <v>OK.</v>
      </c>
      <c r="F58" s="56" t="str">
        <f>IF(F8=".","OK.",IF(F8=0,"OK.",IF(F8=" ","OK.",IF(OR(F8=F18,F8=F28,F8=F38,F8='S1'!F8,F8='S3'!F8,F8='S4'!F8,F8='S5'!F8,F8='S6'!F8,F8='S7'!F8,F8='S8'!F8),"CISSS!","OK."))))</f>
        <v>OK.</v>
      </c>
      <c r="G58" s="57" t="str">
        <f>IF(G8=".","OK.",IF(G8=0,"OK.",IF(G8=" ","OK.",IF(OR(G8=G18,G8=G28,G8=G38,G8='S1'!G8,G8='S3'!G8,G8='S4'!G8,G8='S5'!G8,G8='S6'!G8,G8='S7'!G8,G8='S8'!G8),"CISSS!","OK."))))</f>
        <v>OK.</v>
      </c>
      <c r="H58" s="76" t="str">
        <f>IF(H8=".","OK.",IF(H8=0,"OK.",IF(H8=" ","OK.",IF(OR(H8=H18,H8=H28,H8=H38,H8='S1'!H8,H8='S3'!H8,H8='S4'!H8,H8='S5'!H8,H8='S6'!H8,H8='S7'!H8,H8='S8'!H8),"CISSS!","OK."))))</f>
        <v>OK.</v>
      </c>
      <c r="I58" s="77" t="str">
        <f>IF(I8=".","OK.",IF(I8=0,"OK.",IF(I8=" ","OK.",IF(OR(I8=I18,I8=I28,I8=I38,I8='S1'!I8,I8='S3'!I8,I8='S4'!I8,I8='S5'!I8,I8='S6'!I8,I8='S7'!I8,I8='S8'!I8),"CISSS!","OK."))))</f>
        <v>OK.</v>
      </c>
      <c r="J58" s="77" t="str">
        <f>IF(J8=".","OK.",IF(J8=0,"OK.",IF(J8=" ","OK.",IF(OR(J8=J18,J8=J28,J8=J38,J8='S1'!J8,J8='S3'!J8,J8='S4'!J8,J8='S5'!J8,J8='S6'!J8,J8='S7'!J8,J8='S8'!J8),"CISSS!","OK."))))</f>
        <v>OK.</v>
      </c>
      <c r="K58" s="77" t="str">
        <f>IF(K8=".","OK.",IF(K8=0,"OK.",IF(K8=" ","OK.",IF(OR(K8=K18,K8=K28,K8=K38,K8='S1'!K8,K8='S3'!K8,K8='S4'!K8,K8='S5'!K8,K8='S6'!K8,K8='S7'!K8,K8='S8'!K8),"CISSS!","OK."))))</f>
        <v>OK.</v>
      </c>
      <c r="L58" s="78" t="str">
        <f>IF(L8=".","OK.",IF(L8=0,"OK.",IF(L8=" ","OK.",IF(OR(L8=L18,L8=L28,L8=L38,L8='S1'!L8,L8='S3'!L8,L8='S4'!L8,L8='S5'!L8,L8='S6'!L8,L8='S7'!L8,L8='S8'!L8),"CISSS!","OK."))))</f>
        <v>CISSS!</v>
      </c>
      <c r="M58" s="67" t="str">
        <f>IF(M8=".","OK.",IF(M8=0,"OK.",IF(M8=" ","OK.",IF(OR(M8=M18,M8=M28,M8=M38,M8='S1'!M8,M8='S3'!M8,M8='S4'!M8,M8='S5'!M8,M8='S6'!M8,M8='S7'!M8,M8='S8'!M8),"CISSS!","OK."))))</f>
        <v>OK.</v>
      </c>
      <c r="N58" s="68" t="str">
        <f>IF(N8=".","OK.",IF(N8=0,"OK.",IF(N8=" ","OK.",IF(OR(N8=N18,N8=N28,N8=N38,N8='S1'!N8,N8='S3'!N8,N8='S4'!N8,N8='S5'!N8,N8='S6'!N8,N8='S7'!N8,N8='S8'!N8),"CISSS!","OK."))))</f>
        <v>OK.</v>
      </c>
      <c r="O58" s="68" t="str">
        <f>IF(O8=".","OK.",IF(O8=0,"OK.",IF(O8=" ","OK.",IF(OR(O8=O18,O8=O28,O8=O38,O8='S1'!O8,O8='S3'!O8,O8='S4'!O8,O8='S5'!O8,O8='S6'!O8,O8='S7'!O8,O8='S8'!O8),"CISSS!","OK."))))</f>
        <v>OK.</v>
      </c>
      <c r="P58" s="68" t="str">
        <f>IF(P8=".","OK.",IF(P8=0,"OK.",IF(P8=" ","OK.",IF(OR(P8=P18,P8=P28,P8=P38,P8='S1'!P8,P8='S3'!P8,P8='S4'!P8,P8='S5'!P8,P8='S6'!P8,P8='S7'!P8,P8='S8'!P8),"CISSS!","OK."))))</f>
        <v>OK.</v>
      </c>
      <c r="Q58" s="69" t="str">
        <f>IF(Q8=".","OK.",IF(Q8=0,"OK.",IF(Q8=" ","OK.",IF(OR(Q8=Q18,Q8=Q28,Q8=Q38,Q8='S1'!Q8,Q8='S3'!Q8,Q8='S4'!Q8,Q8='S5'!Q8,Q8='S6'!Q8,Q8='S7'!Q8,Q8='S8'!Q8),"CISSS!","OK."))))</f>
        <v>OK.</v>
      </c>
      <c r="R58" s="85" t="str">
        <f>IF(R8=".","OK.",IF(R8=0,"OK.",IF(R8=" ","OK.",IF(OR(R8=R18,R8=R28,R8=R38,R8='S1'!R8,R8='S3'!R8,R8='S4'!R8,R8='S5'!R8,R8='S6'!R8,R8='S7'!R8,R8='S8'!R8),"CISSS!","OK."))))</f>
        <v>OK.</v>
      </c>
      <c r="S58" s="86" t="str">
        <f>IF(S8=".","OK.",IF(S8=0,"OK.",IF(S8=" ","OK.",IF(OR(S8=S18,S8=S28,S8=S38,S8='S1'!S8,S8='S3'!S8,S8='S4'!S8,S8='S5'!S8,S8='S6'!S8,S8='S7'!S8,S8='S8'!S8),"CISSS!","OK."))))</f>
        <v>OK.</v>
      </c>
      <c r="T58" s="86" t="str">
        <f>IF(T8=".","OK.",IF(T8=0,"OK.",IF(T8=" ","OK.",IF(OR(T8=T18,T8=T28,T8=T38,T8='S1'!T8,T8='S3'!T8,T8='S4'!T8,T8='S5'!T8,T8='S6'!T8,T8='S7'!T8,T8='S8'!T8),"CISSS!","OK."))))</f>
        <v>OK.</v>
      </c>
      <c r="U58" s="86" t="str">
        <f>IF(U8=".","OK.",IF(U8=0,"OK.",IF(U8=" ","OK.",IF(OR(U8=U18,U8=U28,U8=U38,U8='S1'!U8,U8='S3'!U8,U8='S4'!U8,U8='S5'!U8,U8='S6'!U8,U8='S7'!U8,U8='S8'!U8),"CISSS!","OK."))))</f>
        <v>OK.</v>
      </c>
      <c r="V58" s="87" t="str">
        <f>IF(V8=".","OK.",IF(V8=0,"OK.",IF(V8=" ","OK.",IF(OR(V8=V18,V8=V28,V8=V38,V8='S1'!V8,V8='S3'!V8,V8='S4'!V8,V8='S5'!V8,V8='S6'!V8,V8='S7'!V8,V8='S8'!V8),"CISSS!","OK."))))</f>
        <v>OK.</v>
      </c>
      <c r="W58" s="267" t="str">
        <f>IF(W8=".","OK.",IF(W8=0,"OK.",IF(W8=" ","OK.",IF(OR(W8=W18,W8=W28,W8=W38,W8='S1'!W8,W8='S3'!W8,W8='S4'!W8,W8='S5'!W8,W8='S6'!W8,W8='S7'!W8,W8='S8'!W8),"CISSS!","OK."))))</f>
        <v>OK.</v>
      </c>
      <c r="X58" s="268" t="str">
        <f>IF(X8=".","OK.",IF(X8=0,"OK.",IF(X8=" ","OK.",IF(OR(X8=X18,X8=X28,X8=X38,X8='S1'!X8,X8='S3'!X8,X8='S4'!X8,X8='S5'!X8,X8='S6'!X8,X8='S7'!X8,X8='S8'!X8),"CISSS!","OK."))))</f>
        <v>OK.</v>
      </c>
      <c r="Y58" s="268" t="str">
        <f>IF(Y8=".","OK.",IF(Y8=0,"OK.",IF(Y8=" ","OK.",IF(OR(Y8=Y18,Y8=Y28,Y8=Y38,Y8='S1'!Y8,Y8='S3'!Y8,Y8='S4'!Y8,Y8='S5'!Y8,Y8='S6'!Y8,Y8='S7'!Y8,Y8='S8'!Y8),"CISSS!","OK."))))</f>
        <v>OK.</v>
      </c>
      <c r="Z58" s="268" t="str">
        <f>IF(Z8=".","OK.",IF(Z8=0,"OK.",IF(Z8=" ","OK.",IF(OR(Z8=Z18,Z8=Z28,Z8=Z38,Z8='S1'!Z8,Z8='S3'!Z8,Z8='S4'!Z8,Z8='S5'!Z8,Z8='S6'!Z8,Z8='S7'!Z8,Z8='S8'!Z8),"CISSS!","OK."))))</f>
        <v>OK.</v>
      </c>
      <c r="AA58" s="269" t="str">
        <f>IF(AA8=".","OK.",IF(AA8=0,"OK.",IF(AA8=" ","OK.",IF(OR(AA8=AA18,AA8=AA28,AA8=AA38,AA8='S1'!AA8,AA8='S3'!AA8,AA8='S4'!AA8,AA8='S5'!AA8,AA8='S6'!AA8,AA8='S7'!AA8,AA8='S8'!AA8),"CISSS!","OK."))))</f>
        <v>OK.</v>
      </c>
      <c r="AB58" s="323">
        <v>0.58333333333333337</v>
      </c>
    </row>
    <row r="59" spans="1:28" ht="11.1" customHeight="1" x14ac:dyDescent="0.2">
      <c r="A59" s="1087"/>
      <c r="B59" s="1087"/>
      <c r="C59" s="55" t="str">
        <f>IF(C9=".","OK.",IF(C9=0,"OK.",IF(C9=" ","OK.",IF(OR(C9=C19,C9=C29,C9=C39,C9='S1'!C9,C9='S3'!C9,C9='S4'!C9,C9='S5'!C9,C9='S6'!C9,C9='S7'!C9,C9='S8'!C9),"CISSS!","OK."))))</f>
        <v>OK.</v>
      </c>
      <c r="D59" s="56" t="str">
        <f>IF(D9=".","OK.",IF(D9=0,"OK.",IF(D9=" ","OK.",IF(OR(D9=D19,D9=D29,D9=D39,D9='S1'!D9,D9='S3'!D9,D9='S4'!D9,D9='S5'!D9,D9='S6'!D9,D9='S7'!D9,D9='S8'!D9),"CISSS!","OK."))))</f>
        <v>OK.</v>
      </c>
      <c r="E59" s="56" t="str">
        <f>IF(E9=".","OK.",IF(E9=0,"OK.",IF(E9=" ","OK.",IF(OR(E9=E19,E9=E29,E9=E39,E9='S1'!E9,E9='S3'!E9,E9='S4'!E9,E9='S5'!E9,E9='S6'!E9,E9='S7'!E9,E9='S8'!E9),"CISSS!","OK."))))</f>
        <v>OK.</v>
      </c>
      <c r="F59" s="56" t="str">
        <f>IF(F9=".","OK.",IF(F9=0,"OK.",IF(F9=" ","OK.",IF(OR(F9=F19,F9=F29,F9=F39,F9='S1'!F9,F9='S3'!F9,F9='S4'!F9,F9='S5'!F9,F9='S6'!F9,F9='S7'!F9,F9='S8'!F9),"CISSS!","OK."))))</f>
        <v>OK.</v>
      </c>
      <c r="G59" s="57" t="str">
        <f>IF(G9=".","OK.",IF(G9=0,"OK.",IF(G9=" ","OK.",IF(OR(G9=G19,G9=G29,G9=G39,G9='S1'!G9,G9='S3'!G9,G9='S4'!G9,G9='S5'!G9,G9='S6'!G9,G9='S7'!G9,G9='S8'!G9),"CISSS!","OK."))))</f>
        <v>OK.</v>
      </c>
      <c r="H59" s="76" t="str">
        <f>IF(H9=".","OK.",IF(H9=0,"OK.",IF(H9=" ","OK.",IF(OR(H9=H19,H9=H29,H9=H39,H9='S1'!H9,H9='S3'!H9,H9='S4'!H9,H9='S5'!H9,H9='S6'!H9,H9='S7'!H9,H9='S8'!H9),"CISSS!","OK."))))</f>
        <v>OK.</v>
      </c>
      <c r="I59" s="77" t="str">
        <f>IF(I9=".","OK.",IF(I9=0,"OK.",IF(I9=" ","OK.",IF(OR(I9=I19,I9=I29,I9=I39,I9='S1'!I9,I9='S3'!I9,I9='S4'!I9,I9='S5'!I9,I9='S6'!I9,I9='S7'!I9,I9='S8'!I9),"CISSS!","OK."))))</f>
        <v>OK.</v>
      </c>
      <c r="J59" s="77" t="str">
        <f>IF(J9=".","OK.",IF(J9=0,"OK.",IF(J9=" ","OK.",IF(OR(J9=J19,J9=J29,J9=J39,J9='S1'!J9,J9='S3'!J9,J9='S4'!J9,J9='S5'!J9,J9='S6'!J9,J9='S7'!J9,J9='S8'!J9),"CISSS!","OK."))))</f>
        <v>OK.</v>
      </c>
      <c r="K59" s="77" t="str">
        <f>IF(K9=".","OK.",IF(K9=0,"OK.",IF(K9=" ","OK.",IF(OR(K9=K19,K9=K29,K9=K39,K9='S1'!K9,K9='S3'!K9,K9='S4'!K9,K9='S5'!K9,K9='S6'!K9,K9='S7'!K9,K9='S8'!K9),"CISSS!","OK."))))</f>
        <v>OK.</v>
      </c>
      <c r="L59" s="78" t="str">
        <f>IF(L9=".","OK.",IF(L9=0,"OK.",IF(L9=" ","OK.",IF(OR(L9=L19,L9=L29,L9=L39,L9='S1'!L9,L9='S3'!L9,L9='S4'!L9,L9='S5'!L9,L9='S6'!L9,L9='S7'!L9,L9='S8'!L9),"CISSS!","OK."))))</f>
        <v>CISSS!</v>
      </c>
      <c r="M59" s="67" t="str">
        <f>IF(M9=".","OK.",IF(M9=0,"OK.",IF(M9=" ","OK.",IF(OR(M9=M19,M9=M29,M9=M39,M9='S1'!M9,M9='S3'!M9,M9='S4'!M9,M9='S5'!M9,M9='S6'!M9,M9='S7'!M9,M9='S8'!M9),"CISSS!","OK."))))</f>
        <v>OK.</v>
      </c>
      <c r="N59" s="68" t="str">
        <f>IF(N9=".","OK.",IF(N9=0,"OK.",IF(N9=" ","OK.",IF(OR(N9=N19,N9=N29,N9=N39,N9='S1'!N9,N9='S3'!N9,N9='S4'!N9,N9='S5'!N9,N9='S6'!N9,N9='S7'!N9,N9='S8'!N9),"CISSS!","OK."))))</f>
        <v>OK.</v>
      </c>
      <c r="O59" s="68" t="str">
        <f>IF(O9=".","OK.",IF(O9=0,"OK.",IF(O9=" ","OK.",IF(OR(O9=O19,O9=O29,O9=O39,O9='S1'!O9,O9='S3'!O9,O9='S4'!O9,O9='S5'!O9,O9='S6'!O9,O9='S7'!O9,O9='S8'!O9),"CISSS!","OK."))))</f>
        <v>OK.</v>
      </c>
      <c r="P59" s="68" t="str">
        <f>IF(P9=".","OK.",IF(P9=0,"OK.",IF(P9=" ","OK.",IF(OR(P9=P19,P9=P29,P9=P39,P9='S1'!P9,P9='S3'!P9,P9='S4'!P9,P9='S5'!P9,P9='S6'!P9,P9='S7'!P9,P9='S8'!P9),"CISSS!","OK."))))</f>
        <v>OK.</v>
      </c>
      <c r="Q59" s="69" t="str">
        <f>IF(Q9=".","OK.",IF(Q9=0,"OK.",IF(Q9=" ","OK.",IF(OR(Q9=Q19,Q9=Q29,Q9=Q39,Q9='S1'!Q9,Q9='S3'!Q9,Q9='S4'!Q9,Q9='S5'!Q9,Q9='S6'!Q9,Q9='S7'!Q9,Q9='S8'!Q9),"CISSS!","OK."))))</f>
        <v>OK.</v>
      </c>
      <c r="R59" s="85" t="str">
        <f>IF(R9=".","OK.",IF(R9=0,"OK.",IF(R9=" ","OK.",IF(OR(R9=R19,R9=R29,R9=R39,R9='S1'!R9,R9='S3'!R9,R9='S4'!R9,R9='S5'!R9,R9='S6'!R9,R9='S7'!R9,R9='S8'!R9),"CISSS!","OK."))))</f>
        <v>OK.</v>
      </c>
      <c r="S59" s="86" t="str">
        <f>IF(S9=".","OK.",IF(S9=0,"OK.",IF(S9=" ","OK.",IF(OR(S9=S19,S9=S29,S9=S39,S9='S1'!S9,S9='S3'!S9,S9='S4'!S9,S9='S5'!S9,S9='S6'!S9,S9='S7'!S9,S9='S8'!S9),"CISSS!","OK."))))</f>
        <v>OK.</v>
      </c>
      <c r="T59" s="86" t="str">
        <f>IF(T9=".","OK.",IF(T9=0,"OK.",IF(T9=" ","OK.",IF(OR(T9=T19,T9=T29,T9=T39,T9='S1'!T9,T9='S3'!T9,T9='S4'!T9,T9='S5'!T9,T9='S6'!T9,T9='S7'!T9,T9='S8'!T9),"CISSS!","OK."))))</f>
        <v>OK.</v>
      </c>
      <c r="U59" s="86" t="str">
        <f>IF(U9=".","OK.",IF(U9=0,"OK.",IF(U9=" ","OK.",IF(OR(U9=U19,U9=U29,U9=U39,U9='S1'!U9,U9='S3'!U9,U9='S4'!U9,U9='S5'!U9,U9='S6'!U9,U9='S7'!U9,U9='S8'!U9),"CISSS!","OK."))))</f>
        <v>OK.</v>
      </c>
      <c r="V59" s="87" t="str">
        <f>IF(V9=".","OK.",IF(V9=0,"OK.",IF(V9=" ","OK.",IF(OR(V9=V19,V9=V29,V9=V39,V9='S1'!V9,V9='S3'!V9,V9='S4'!V9,V9='S5'!V9,V9='S6'!V9,V9='S7'!V9,V9='S8'!V9),"CISSS!","OK."))))</f>
        <v>OK.</v>
      </c>
      <c r="W59" s="267" t="str">
        <f>IF(W9=".","OK.",IF(W9=0,"OK.",IF(W9=" ","OK.",IF(OR(W9=W19,W9=W29,W9=W39,W9='S1'!W9,W9='S3'!W9,W9='S4'!W9,W9='S5'!W9,W9='S6'!W9,W9='S7'!W9,W9='S8'!W9),"CISSS!","OK."))))</f>
        <v>OK.</v>
      </c>
      <c r="X59" s="268" t="str">
        <f>IF(X9=".","OK.",IF(X9=0,"OK.",IF(X9=" ","OK.",IF(OR(X9=X19,X9=X29,X9=X39,X9='S1'!X9,X9='S3'!X9,X9='S4'!X9,X9='S5'!X9,X9='S6'!X9,X9='S7'!X9,X9='S8'!X9),"CISSS!","OK."))))</f>
        <v>OK.</v>
      </c>
      <c r="Y59" s="268" t="str">
        <f>IF(Y9=".","OK.",IF(Y9=0,"OK.",IF(Y9=" ","OK.",IF(OR(Y9=Y19,Y9=Y29,Y9=Y39,Y9='S1'!Y9,Y9='S3'!Y9,Y9='S4'!Y9,Y9='S5'!Y9,Y9='S6'!Y9,Y9='S7'!Y9,Y9='S8'!Y9),"CISSS!","OK."))))</f>
        <v>OK.</v>
      </c>
      <c r="Z59" s="268" t="str">
        <f>IF(Z9=".","OK.",IF(Z9=0,"OK.",IF(Z9=" ","OK.",IF(OR(Z9=Z19,Z9=Z29,Z9=Z39,Z9='S1'!Z9,Z9='S3'!Z9,Z9='S4'!Z9,Z9='S5'!Z9,Z9='S6'!Z9,Z9='S7'!Z9,Z9='S8'!Z9),"CISSS!","OK."))))</f>
        <v>OK.</v>
      </c>
      <c r="AA59" s="269" t="str">
        <f>IF(AA9=".","OK.",IF(AA9=0,"OK.",IF(AA9=" ","OK.",IF(OR(AA9=AA19,AA9=AA29,AA9=AA39,AA9='S1'!AA9,AA9='S3'!AA9,AA9='S4'!AA9,AA9='S5'!AA9,AA9='S6'!AA9,AA9='S7'!AA9,AA9='S8'!AA9),"CISSS!","OK."))))</f>
        <v>OK.</v>
      </c>
      <c r="AB59" s="323">
        <v>0.625</v>
      </c>
    </row>
    <row r="60" spans="1:28" ht="11.1" customHeight="1" x14ac:dyDescent="0.2">
      <c r="A60" s="1087"/>
      <c r="B60" s="1087"/>
      <c r="C60" s="55" t="str">
        <f>IF(C10=".","OK.",IF(C10=0,"OK.",IF(C10=" ","OK.",IF(OR(C10=C20,C10=C30,C10=C40,C10='S1'!C10,C10='S3'!C10,C10='S4'!C10,C10='S5'!C10,C10='S6'!C10,C10='S7'!C10,C10='S8'!C10),"CISSS!","OK."))))</f>
        <v>OK.</v>
      </c>
      <c r="D60" s="56" t="str">
        <f>IF(D10=".","OK.",IF(D10=0,"OK.",IF(D10=" ","OK.",IF(OR(D10=D20,D10=D30,D10=D40,D10='S1'!D10,D10='S3'!D10,D10='S4'!D10,D10='S5'!D10,D10='S6'!D10,D10='S7'!D10,D10='S8'!D10),"CISSS!","OK."))))</f>
        <v>OK.</v>
      </c>
      <c r="E60" s="56" t="str">
        <f>IF(E10=".","OK.",IF(E10=0,"OK.",IF(E10=" ","OK.",IF(OR(E10=E20,E10=E30,E10=E40,E10='S1'!E10,E10='S3'!E10,E10='S4'!E10,E10='S5'!E10,E10='S6'!E10,E10='S7'!E10,E10='S8'!E10),"CISSS!","OK."))))</f>
        <v>OK.</v>
      </c>
      <c r="F60" s="56" t="str">
        <f>IF(F10=".","OK.",IF(F10=0,"OK.",IF(F10=" ","OK.",IF(OR(F10=F20,F10=F30,F10=F40,F10='S1'!F10,F10='S3'!F10,F10='S4'!F10,F10='S5'!F10,F10='S6'!F10,F10='S7'!F10,F10='S8'!F10),"CISSS!","OK."))))</f>
        <v>OK.</v>
      </c>
      <c r="G60" s="57" t="str">
        <f>IF(G10=".","OK.",IF(G10=0,"OK.",IF(G10=" ","OK.",IF(OR(G10=G20,G10=G30,G10=G40,G10='S1'!G10,G10='S3'!G10,G10='S4'!G10,G10='S5'!G10,G10='S6'!G10,G10='S7'!G10,G10='S8'!G10),"CISSS!","OK."))))</f>
        <v>OK.</v>
      </c>
      <c r="H60" s="76" t="str">
        <f>IF(H10=".","OK.",IF(H10=0,"OK.",IF(H10=" ","OK.",IF(OR(H10=H20,H10=H30,H10=H40,H10='S1'!H10,H10='S3'!H10,H10='S4'!H10,H10='S5'!H10,H10='S6'!H10,H10='S7'!H10,H10='S8'!H10),"CISSS!","OK."))))</f>
        <v>OK.</v>
      </c>
      <c r="I60" s="77" t="str">
        <f>IF(I10=".","OK.",IF(I10=0,"OK.",IF(I10=" ","OK.",IF(OR(I10=I20,I10=I30,I10=I40,I10='S1'!I10,I10='S3'!I10,I10='S4'!I10,I10='S5'!I10,I10='S6'!I10,I10='S7'!I10,I10='S8'!I10),"CISSS!","OK."))))</f>
        <v>OK.</v>
      </c>
      <c r="J60" s="77" t="str">
        <f>IF(J10=".","OK.",IF(J10=0,"OK.",IF(J10=" ","OK.",IF(OR(J10=J20,J10=J30,J10=J40,J10='S1'!J10,J10='S3'!J10,J10='S4'!J10,J10='S5'!J10,J10='S6'!J10,J10='S7'!J10,J10='S8'!J10),"CISSS!","OK."))))</f>
        <v>OK.</v>
      </c>
      <c r="K60" s="77" t="str">
        <f>IF(K10=".","OK.",IF(K10=0,"OK.",IF(K10=" ","OK.",IF(OR(K10=K20,K10=K30,K10=K40,K10='S1'!K10,K10='S3'!K10,K10='S4'!K10,K10='S5'!K10,K10='S6'!K10,K10='S7'!K10,K10='S8'!K10),"CISSS!","OK."))))</f>
        <v>OK.</v>
      </c>
      <c r="L60" s="78" t="str">
        <f>IF(L10=".","OK.",IF(L10=0,"OK.",IF(L10=" ","OK.",IF(OR(L10=L20,L10=L30,L10=L40,L10='S1'!L10,L10='S3'!L10,L10='S4'!L10,L10='S5'!L10,L10='S6'!L10,L10='S7'!L10,L10='S8'!L10),"CISSS!","OK."))))</f>
        <v>CISSS!</v>
      </c>
      <c r="M60" s="67" t="str">
        <f>IF(M10=".","OK.",IF(M10=0,"OK.",IF(M10=" ","OK.",IF(OR(M10=M20,M10=M30,M10=M40,M10='S1'!M10,M10='S3'!M10,M10='S4'!M10,M10='S5'!M10,M10='S6'!M10,M10='S7'!M10,M10='S8'!M10),"CISSS!","OK."))))</f>
        <v>OK.</v>
      </c>
      <c r="N60" s="68" t="str">
        <f>IF(N10=".","OK.",IF(N10=0,"OK.",IF(N10=" ","OK.",IF(OR(N10=N20,N10=N30,N10=N40,N10='S1'!N10,N10='S3'!N10,N10='S4'!N10,N10='S5'!N10,N10='S6'!N10,N10='S7'!N10,N10='S8'!N10),"CISSS!","OK."))))</f>
        <v>OK.</v>
      </c>
      <c r="O60" s="68" t="str">
        <f>IF(O10=".","OK.",IF(O10=0,"OK.",IF(O10=" ","OK.",IF(OR(O10=O20,O10=O30,O10=O40,O10='S1'!O10,O10='S3'!O10,O10='S4'!O10,O10='S5'!O10,O10='S6'!O10,O10='S7'!O10,O10='S8'!O10),"CISSS!","OK."))))</f>
        <v>OK.</v>
      </c>
      <c r="P60" s="68" t="str">
        <f>IF(P10=".","OK.",IF(P10=0,"OK.",IF(P10=" ","OK.",IF(OR(P10=P20,P10=P30,P10=P40,P10='S1'!P10,P10='S3'!P10,P10='S4'!P10,P10='S5'!P10,P10='S6'!P10,P10='S7'!P10,P10='S8'!P10),"CISSS!","OK."))))</f>
        <v>OK.</v>
      </c>
      <c r="Q60" s="69" t="str">
        <f>IF(Q10=".","OK.",IF(Q10=0,"OK.",IF(Q10=" ","OK.",IF(OR(Q10=Q20,Q10=Q30,Q10=Q40,Q10='S1'!Q10,Q10='S3'!Q10,Q10='S4'!Q10,Q10='S5'!Q10,Q10='S6'!Q10,Q10='S7'!Q10,Q10='S8'!Q10),"CISSS!","OK."))))</f>
        <v>OK.</v>
      </c>
      <c r="R60" s="85" t="str">
        <f>IF(R10=".","OK.",IF(R10=0,"OK.",IF(R10=" ","OK.",IF(OR(R10=R20,R10=R30,R10=R40,R10='S1'!R10,R10='S3'!R10,R10='S4'!R10,R10='S5'!R10,R10='S6'!R10,R10='S7'!R10,R10='S8'!R10),"CISSS!","OK."))))</f>
        <v>OK.</v>
      </c>
      <c r="S60" s="86" t="str">
        <f>IF(S10=".","OK.",IF(S10=0,"OK.",IF(S10=" ","OK.",IF(OR(S10=S20,S10=S30,S10=S40,S10='S1'!S10,S10='S3'!S10,S10='S4'!S10,S10='S5'!S10,S10='S6'!S10,S10='S7'!S10,S10='S8'!S10),"CISSS!","OK."))))</f>
        <v>OK.</v>
      </c>
      <c r="T60" s="86" t="str">
        <f>IF(T10=".","OK.",IF(T10=0,"OK.",IF(T10=" ","OK.",IF(OR(T10=T20,T10=T30,T10=T40,T10='S1'!T10,T10='S3'!T10,T10='S4'!T10,T10='S5'!T10,T10='S6'!T10,T10='S7'!T10,T10='S8'!T10),"CISSS!","OK."))))</f>
        <v>OK.</v>
      </c>
      <c r="U60" s="86" t="str">
        <f>IF(U10=".","OK.",IF(U10=0,"OK.",IF(U10=" ","OK.",IF(OR(U10=U20,U10=U30,U10=U40,U10='S1'!U10,U10='S3'!U10,U10='S4'!U10,U10='S5'!U10,U10='S6'!U10,U10='S7'!U10,U10='S8'!U10),"CISSS!","OK."))))</f>
        <v>OK.</v>
      </c>
      <c r="V60" s="87" t="str">
        <f>IF(V10=".","OK.",IF(V10=0,"OK.",IF(V10=" ","OK.",IF(OR(V10=V20,V10=V30,V10=V40,V10='S1'!V10,V10='S3'!V10,V10='S4'!V10,V10='S5'!V10,V10='S6'!V10,V10='S7'!V10,V10='S8'!V10),"CISSS!","OK."))))</f>
        <v>OK.</v>
      </c>
      <c r="W60" s="267" t="str">
        <f>IF(W10=".","OK.",IF(W10=0,"OK.",IF(W10=" ","OK.",IF(OR(W10=W20,W10=W30,W10=W40,W10='S1'!W10,W10='S3'!W10,W10='S4'!W10,W10='S5'!W10,W10='S6'!W10,W10='S7'!W10,W10='S8'!W10),"CISSS!","OK."))))</f>
        <v>OK.</v>
      </c>
      <c r="X60" s="268" t="str">
        <f>IF(X10=".","OK.",IF(X10=0,"OK.",IF(X10=" ","OK.",IF(OR(X10=X20,X10=X30,X10=X40,X10='S1'!X10,X10='S3'!X10,X10='S4'!X10,X10='S5'!X10,X10='S6'!X10,X10='S7'!X10,X10='S8'!X10),"CISSS!","OK."))))</f>
        <v>OK.</v>
      </c>
      <c r="Y60" s="268" t="str">
        <f>IF(Y10=".","OK.",IF(Y10=0,"OK.",IF(Y10=" ","OK.",IF(OR(Y10=Y20,Y10=Y30,Y10=Y40,Y10='S1'!Y10,Y10='S3'!Y10,Y10='S4'!Y10,Y10='S5'!Y10,Y10='S6'!Y10,Y10='S7'!Y10,Y10='S8'!Y10),"CISSS!","OK."))))</f>
        <v>OK.</v>
      </c>
      <c r="Z60" s="268" t="str">
        <f>IF(Z10=".","OK.",IF(Z10=0,"OK.",IF(Z10=" ","OK.",IF(OR(Z10=Z20,Z10=Z30,Z10=Z40,Z10='S1'!Z10,Z10='S3'!Z10,Z10='S4'!Z10,Z10='S5'!Z10,Z10='S6'!Z10,Z10='S7'!Z10,Z10='S8'!Z10),"CISSS!","OK."))))</f>
        <v>OK.</v>
      </c>
      <c r="AA60" s="269" t="str">
        <f>IF(AA10=".","OK.",IF(AA10=0,"OK.",IF(AA10=" ","OK.",IF(OR(AA10=AA20,AA10=AA30,AA10=AA40,AA10='S1'!AA10,AA10='S3'!AA10,AA10='S4'!AA10,AA10='S5'!AA10,AA10='S6'!AA10,AA10='S7'!AA10,AA10='S8'!AA10),"CISSS!","OK."))))</f>
        <v>OK.</v>
      </c>
      <c r="AB60" s="323">
        <v>0.66666666666666663</v>
      </c>
    </row>
    <row r="61" spans="1:28" ht="11.1" customHeight="1" x14ac:dyDescent="0.2">
      <c r="A61" s="1087"/>
      <c r="B61" s="1087"/>
      <c r="C61" s="55" t="str">
        <f>IF(C11=".","OK.",IF(C11=0,"OK.",IF(C11=" ","OK.",IF(OR(C11=C21,C11=C31,C11=C41,C11='S1'!C11,C11='S3'!C11,C11='S4'!C11,C11='S5'!C11,C11='S6'!C11,C11='S7'!C11,C11='S8'!C11),"CISSS!","OK."))))</f>
        <v>OK.</v>
      </c>
      <c r="D61" s="56" t="str">
        <f>IF(D11=".","OK.",IF(D11=0,"OK.",IF(D11=" ","OK.",IF(OR(D11=D21,D11=D31,D11=D41,D11='S1'!D11,D11='S3'!D11,D11='S4'!D11,D11='S5'!D11,D11='S6'!D11,D11='S7'!D11,D11='S8'!D11),"CISSS!","OK."))))</f>
        <v>OK.</v>
      </c>
      <c r="E61" s="56" t="str">
        <f>IF(E11=".","OK.",IF(E11=0,"OK.",IF(E11=" ","OK.",IF(OR(E11=E21,E11=E31,E11=E41,E11='S1'!E11,E11='S3'!E11,E11='S4'!E11,E11='S5'!E11,E11='S6'!E11,E11='S7'!E11,E11='S8'!E11),"CISSS!","OK."))))</f>
        <v>OK.</v>
      </c>
      <c r="F61" s="56" t="str">
        <f>IF(F11=".","OK.",IF(F11=0,"OK.",IF(F11=" ","OK.",IF(OR(F11=F21,F11=F31,F11=F41,F11='S1'!F11,F11='S3'!F11,F11='S4'!F11,F11='S5'!F11,F11='S6'!F11,F11='S7'!F11,F11='S8'!F11),"CISSS!","OK."))))</f>
        <v>OK.</v>
      </c>
      <c r="G61" s="57" t="str">
        <f>IF(G11=".","OK.",IF(G11=0,"OK.",IF(G11=" ","OK.",IF(OR(G11=G21,G11=G31,G11=G41,G11='S1'!G11,G11='S3'!G11,G11='S4'!G11,G11='S5'!G11,G11='S6'!G11,G11='S7'!G11,G11='S8'!G11),"CISSS!","OK."))))</f>
        <v>OK.</v>
      </c>
      <c r="H61" s="76" t="str">
        <f>IF(H11=".","OK.",IF(H11=0,"OK.",IF(H11=" ","OK.",IF(OR(H11=H21,H11=H31,H11=H41,H11='S1'!H11,H11='S3'!H11,H11='S4'!H11,H11='S5'!H11,H11='S6'!H11,H11='S7'!H11,H11='S8'!H11),"CISSS!","OK."))))</f>
        <v>OK.</v>
      </c>
      <c r="I61" s="77" t="str">
        <f>IF(I11=".","OK.",IF(I11=0,"OK.",IF(I11=" ","OK.",IF(OR(I11=I21,I11=I31,I11=I41,I11='S1'!I11,I11='S3'!I11,I11='S4'!I11,I11='S5'!I11,I11='S6'!I11,I11='S7'!I11,I11='S8'!I11),"CISSS!","OK."))))</f>
        <v>OK.</v>
      </c>
      <c r="J61" s="77" t="str">
        <f>IF(J11=".","OK.",IF(J11=0,"OK.",IF(J11=" ","OK.",IF(OR(J11=J21,J11=J31,J11=J41,J11='S1'!J11,J11='S3'!J11,J11='S4'!J11,J11='S5'!J11,J11='S6'!J11,J11='S7'!J11,J11='S8'!J11),"CISSS!","OK."))))</f>
        <v>OK.</v>
      </c>
      <c r="K61" s="77" t="str">
        <f>IF(K11=".","OK.",IF(K11=0,"OK.",IF(K11=" ","OK.",IF(OR(K11=K21,K11=K31,K11=K41,K11='S1'!K11,K11='S3'!K11,K11='S4'!K11,K11='S5'!K11,K11='S6'!K11,K11='S7'!K11,K11='S8'!K11),"CISSS!","OK."))))</f>
        <v>OK.</v>
      </c>
      <c r="L61" s="78" t="str">
        <f>IF(L11=".","OK.",IF(L11=0,"OK.",IF(L11=" ","OK.",IF(OR(L11=L21,L11=L31,L11=L41,L11='S1'!L11,L11='S3'!L11,L11='S4'!L11,L11='S5'!L11,L11='S6'!L11,L11='S7'!L11,L11='S8'!L11),"CISSS!","OK."))))</f>
        <v>OK.</v>
      </c>
      <c r="M61" s="67" t="str">
        <f>IF(M11=".","OK.",IF(M11=0,"OK.",IF(M11=" ","OK.",IF(OR(M11=M21,M11=M31,M11=M41,M11='S1'!M11,M11='S3'!M11,M11='S4'!M11,M11='S5'!M11,M11='S6'!M11,M11='S7'!M11,M11='S8'!M11),"CISSS!","OK."))))</f>
        <v>OK.</v>
      </c>
      <c r="N61" s="68" t="str">
        <f>IF(N11=".","OK.",IF(N11=0,"OK.",IF(N11=" ","OK.",IF(OR(N11=N21,N11=N31,N11=N41,N11='S1'!N11,N11='S3'!N11,N11='S4'!N11,N11='S5'!N11,N11='S6'!N11,N11='S7'!N11,N11='S8'!N11),"CISSS!","OK."))))</f>
        <v>OK.</v>
      </c>
      <c r="O61" s="68" t="str">
        <f>IF(O11=".","OK.",IF(O11=0,"OK.",IF(O11=" ","OK.",IF(OR(O11=O21,O11=O31,O11=O41,O11='S1'!O11,O11='S3'!O11,O11='S4'!O11,O11='S5'!O11,O11='S6'!O11,O11='S7'!O11,O11='S8'!O11),"CISSS!","OK."))))</f>
        <v>OK.</v>
      </c>
      <c r="P61" s="68" t="str">
        <f>IF(P11=".","OK.",IF(P11=0,"OK.",IF(P11=" ","OK.",IF(OR(P11=P21,P11=P31,P11=P41,P11='S1'!P11,P11='S3'!P11,P11='S4'!P11,P11='S5'!P11,P11='S6'!P11,P11='S7'!P11,P11='S8'!P11),"CISSS!","OK."))))</f>
        <v>OK.</v>
      </c>
      <c r="Q61" s="69" t="str">
        <f>IF(Q11=".","OK.",IF(Q11=0,"OK.",IF(Q11=" ","OK.",IF(OR(Q11=Q21,Q11=Q31,Q11=Q41,Q11='S1'!Q11,Q11='S3'!Q11,Q11='S4'!Q11,Q11='S5'!Q11,Q11='S6'!Q11,Q11='S7'!Q11,Q11='S8'!Q11),"CISSS!","OK."))))</f>
        <v>OK.</v>
      </c>
      <c r="R61" s="85" t="str">
        <f>IF(R11=".","OK.",IF(R11=0,"OK.",IF(R11=" ","OK.",IF(OR(R11=R21,R11=R31,R11=R41,R11='S1'!R11,R11='S3'!R11,R11='S4'!R11,R11='S5'!R11,R11='S6'!R11,R11='S7'!R11,R11='S8'!R11),"CISSS!","OK."))))</f>
        <v>OK.</v>
      </c>
      <c r="S61" s="86" t="str">
        <f>IF(S11=".","OK.",IF(S11=0,"OK.",IF(S11=" ","OK.",IF(OR(S11=S21,S11=S31,S11=S41,S11='S1'!S11,S11='S3'!S11,S11='S4'!S11,S11='S5'!S11,S11='S6'!S11,S11='S7'!S11,S11='S8'!S11),"CISSS!","OK."))))</f>
        <v>OK.</v>
      </c>
      <c r="T61" s="86" t="str">
        <f>IF(T11=".","OK.",IF(T11=0,"OK.",IF(T11=" ","OK.",IF(OR(T11=T21,T11=T31,T11=T41,T11='S1'!T11,T11='S3'!T11,T11='S4'!T11,T11='S5'!T11,T11='S6'!T11,T11='S7'!T11,T11='S8'!T11),"CISSS!","OK."))))</f>
        <v>OK.</v>
      </c>
      <c r="U61" s="86" t="str">
        <f>IF(U11=".","OK.",IF(U11=0,"OK.",IF(U11=" ","OK.",IF(OR(U11=U21,U11=U31,U11=U41,U11='S1'!U11,U11='S3'!U11,U11='S4'!U11,U11='S5'!U11,U11='S6'!U11,U11='S7'!U11,U11='S8'!U11),"CISSS!","OK."))))</f>
        <v>OK.</v>
      </c>
      <c r="V61" s="87" t="str">
        <f>IF(V11=".","OK.",IF(V11=0,"OK.",IF(V11=" ","OK.",IF(OR(V11=V21,V11=V31,V11=V41,V11='S1'!V11,V11='S3'!V11,V11='S4'!V11,V11='S5'!V11,V11='S6'!V11,V11='S7'!V11,V11='S8'!V11),"CISSS!","OK."))))</f>
        <v>OK.</v>
      </c>
      <c r="W61" s="267" t="str">
        <f>IF(W11=".","OK.",IF(W11=0,"OK.",IF(W11=" ","OK.",IF(OR(W11=W21,W11=W31,W11=W41,W11='S1'!W11,W11='S3'!W11,W11='S4'!W11,W11='S5'!W11,W11='S6'!W11,W11='S7'!W11,W11='S8'!W11),"CISSS!","OK."))))</f>
        <v>OK.</v>
      </c>
      <c r="X61" s="268" t="str">
        <f>IF(X11=".","OK.",IF(X11=0,"OK.",IF(X11=" ","OK.",IF(OR(X11=X21,X11=X31,X11=X41,X11='S1'!X11,X11='S3'!X11,X11='S4'!X11,X11='S5'!X11,X11='S6'!X11,X11='S7'!X11,X11='S8'!X11),"CISSS!","OK."))))</f>
        <v>OK.</v>
      </c>
      <c r="Y61" s="268" t="str">
        <f>IF(Y11=".","OK.",IF(Y11=0,"OK.",IF(Y11=" ","OK.",IF(OR(Y11=Y21,Y11=Y31,Y11=Y41,Y11='S1'!Y11,Y11='S3'!Y11,Y11='S4'!Y11,Y11='S5'!Y11,Y11='S6'!Y11,Y11='S7'!Y11,Y11='S8'!Y11),"CISSS!","OK."))))</f>
        <v>OK.</v>
      </c>
      <c r="Z61" s="268" t="str">
        <f>IF(Z11=".","OK.",IF(Z11=0,"OK.",IF(Z11=" ","OK.",IF(OR(Z11=Z21,Z11=Z31,Z11=Z41,Z11='S1'!Z11,Z11='S3'!Z11,Z11='S4'!Z11,Z11='S5'!Z11,Z11='S6'!Z11,Z11='S7'!Z11,Z11='S8'!Z11),"CISSS!","OK."))))</f>
        <v>OK.</v>
      </c>
      <c r="AA61" s="269" t="str">
        <f>IF(AA11=".","OK.",IF(AA11=0,"OK.",IF(AA11=" ","OK.",IF(OR(AA11=AA21,AA11=AA31,AA11=AA41,AA11='S1'!AA11,AA11='S3'!AA11,AA11='S4'!AA11,AA11='S5'!AA11,AA11='S6'!AA11,AA11='S7'!AA11,AA11='S8'!AA11),"CISSS!","OK."))))</f>
        <v>OK.</v>
      </c>
      <c r="AB61" s="323">
        <v>0.70833333333333337</v>
      </c>
    </row>
    <row r="62" spans="1:28" ht="11.1" customHeight="1" thickBot="1" x14ac:dyDescent="0.25">
      <c r="A62" s="1087"/>
      <c r="B62" s="1087"/>
      <c r="C62" s="58" t="str">
        <f>IF(C12=".","OK.",IF(C12=0,"OK.",IF(C12=" ","OK.",IF(OR(C12=C22,C12=C32,C12=C42,C12='S1'!C12,C12='S3'!C12,C12='S4'!C12,C12='S5'!C12,C12='S6'!C12,C12='S7'!C12,C12='S8'!C12),"CISSS!","OK."))))</f>
        <v>OK.</v>
      </c>
      <c r="D62" s="59" t="str">
        <f>IF(D12=".","OK.",IF(D12=0,"OK.",IF(D12=" ","OK.",IF(OR(D12=D22,D12=D32,D12=D42,D12='S1'!D12,D12='S3'!D12,D12='S4'!D12,D12='S5'!D12,D12='S6'!D12,D12='S7'!D12,D12='S8'!D12),"CISSS!","OK."))))</f>
        <v>OK.</v>
      </c>
      <c r="E62" s="59" t="str">
        <f>IF(E12=".","OK.",IF(E12=0,"OK.",IF(E12=" ","OK.",IF(OR(E12=E22,E12=E32,E12=E42,E12='S1'!E12,E12='S3'!E12,E12='S4'!E12,E12='S5'!E12,E12='S6'!E12,E12='S7'!E12,E12='S8'!E12),"CISSS!","OK."))))</f>
        <v>OK.</v>
      </c>
      <c r="F62" s="59" t="str">
        <f>IF(F12=".","OK.",IF(F12=0,"OK.",IF(F12=" ","OK.",IF(OR(F12=F22,F12=F32,F12=F42,F12='S1'!F12,F12='S3'!F12,F12='S4'!F12,F12='S5'!F12,F12='S6'!F12,F12='S7'!F12,F12='S8'!F12),"CISSS!","OK."))))</f>
        <v>OK.</v>
      </c>
      <c r="G62" s="60" t="str">
        <f>IF(G12=".","OK.",IF(G12=0,"OK.",IF(G12=" ","OK.",IF(OR(G12=G22,G12=G32,G12=G42,G12='S1'!G12,G12='S3'!G12,G12='S4'!G12,G12='S5'!G12,G12='S6'!G12,G12='S7'!G12,G12='S8'!G12),"CISSS!","OK."))))</f>
        <v>OK.</v>
      </c>
      <c r="H62" s="79" t="str">
        <f>IF(H12=".","OK.",IF(H12=0,"OK.",IF(H12=" ","OK.",IF(OR(H12=H22,H12=H32,H12=H42,H12='S1'!H12,H12='S3'!H12,H12='S4'!H12,H12='S5'!H12,H12='S6'!H12,H12='S7'!H12,H12='S8'!H12),"CISSS!","OK."))))</f>
        <v>OK.</v>
      </c>
      <c r="I62" s="80" t="str">
        <f>IF(I12=".","OK.",IF(I12=0,"OK.",IF(I12=" ","OK.",IF(OR(I12=I22,I12=I32,I12=I42,I12='S1'!I12,I12='S3'!I12,I12='S4'!I12,I12='S5'!I12,I12='S6'!I12,I12='S7'!I12,I12='S8'!I12),"CISSS!","OK."))))</f>
        <v>OK.</v>
      </c>
      <c r="J62" s="80" t="str">
        <f>IF(J12=".","OK.",IF(J12=0,"OK.",IF(J12=" ","OK.",IF(OR(J12=J22,J12=J32,J12=J42,J12='S1'!J12,J12='S3'!J12,J12='S4'!J12,J12='S5'!J12,J12='S6'!J12,J12='S7'!J12,J12='S8'!J12),"CISSS!","OK."))))</f>
        <v>OK.</v>
      </c>
      <c r="K62" s="80" t="str">
        <f>IF(K12=".","OK.",IF(K12=0,"OK.",IF(K12=" ","OK.",IF(OR(K12=K22,K12=K32,K12=K42,K12='S1'!K12,K12='S3'!K12,K12='S4'!K12,K12='S5'!K12,K12='S6'!K12,K12='S7'!K12,K12='S8'!K12),"CISSS!","OK."))))</f>
        <v>OK.</v>
      </c>
      <c r="L62" s="81" t="str">
        <f>IF(L12=".","OK.",IF(L12=0,"OK.",IF(L12=" ","OK.",IF(OR(L12=L22,L12=L32,L12=L42,L12='S1'!L12,L12='S3'!L12,L12='S4'!L12,L12='S5'!L12,L12='S6'!L12,L12='S7'!L12,L12='S8'!L12),"CISSS!","OK."))))</f>
        <v>OK.</v>
      </c>
      <c r="M62" s="247" t="str">
        <f>IF(M12=".","OK.",IF(M12=0,"OK.",IF(M12=" ","OK.",IF(OR(M12=M22,M12=M32,M12=M42,M12='S1'!M12,M12='S3'!M12,M12='S4'!M12,M12='S5'!M12,M12='S6'!M12,M12='S7'!M12,M12='S8'!M12),"CISSS!","OK."))))</f>
        <v>OK.</v>
      </c>
      <c r="N62" s="248" t="str">
        <f>IF(N12=".","OK.",IF(N12=0,"OK.",IF(N12=" ","OK.",IF(OR(N12=N22,N12=N32,N12=N42,N12='S1'!N12,N12='S3'!N12,N12='S4'!N12,N12='S5'!N12,N12='S6'!N12,N12='S7'!N12,N12='S8'!N12),"CISSS!","OK."))))</f>
        <v>OK.</v>
      </c>
      <c r="O62" s="248" t="str">
        <f>IF(O12=".","OK.",IF(O12=0,"OK.",IF(O12=" ","OK.",IF(OR(O12=O22,O12=O32,O12=O42,O12='S1'!O12,O12='S3'!O12,O12='S4'!O12,O12='S5'!O12,O12='S6'!O12,O12='S7'!O12,O12='S8'!O12),"CISSS!","OK."))))</f>
        <v>OK.</v>
      </c>
      <c r="P62" s="248" t="str">
        <f>IF(P12=".","OK.",IF(P12=0,"OK.",IF(P12=" ","OK.",IF(OR(P12=P22,P12=P32,P12=P42,P12='S1'!P12,P12='S3'!P12,P12='S4'!P12,P12='S5'!P12,P12='S6'!P12,P12='S7'!P12,P12='S8'!P12),"CISSS!","OK."))))</f>
        <v>OK.</v>
      </c>
      <c r="Q62" s="249" t="str">
        <f>IF(Q12=".","OK.",IF(Q12=0,"OK.",IF(Q12=" ","OK.",IF(OR(Q12=Q22,Q12=Q32,Q12=Q42,Q12='S1'!Q12,Q12='S3'!Q12,Q12='S4'!Q12,Q12='S5'!Q12,Q12='S6'!Q12,Q12='S7'!Q12,Q12='S8'!Q12),"CISSS!","OK."))))</f>
        <v>OK.</v>
      </c>
      <c r="R62" s="88" t="str">
        <f>IF(R12=".","OK.",IF(R12=0,"OK.",IF(R12=" ","OK.",IF(OR(R12=R22,R12=R32,R12=R42,R12='S1'!R12,R12='S3'!R12,R12='S4'!R12,R12='S5'!R12,R12='S6'!R12,R12='S7'!R12,R12='S8'!R12),"CISSS!","OK."))))</f>
        <v>OK.</v>
      </c>
      <c r="S62" s="89" t="str">
        <f>IF(S12=".","OK.",IF(S12=0,"OK.",IF(S12=" ","OK.",IF(OR(S12=S22,S12=S32,S12=S42,S12='S1'!S12,S12='S3'!S12,S12='S4'!S12,S12='S5'!S12,S12='S6'!S12,S12='S7'!S12,S12='S8'!S12),"CISSS!","OK."))))</f>
        <v>OK.</v>
      </c>
      <c r="T62" s="89" t="str">
        <f>IF(T12=".","OK.",IF(T12=0,"OK.",IF(T12=" ","OK.",IF(OR(T12=T22,T12=T32,T12=T42,T12='S1'!T12,T12='S3'!T12,T12='S4'!T12,T12='S5'!T12,T12='S6'!T12,T12='S7'!T12,T12='S8'!T12),"CISSS!","OK."))))</f>
        <v>OK.</v>
      </c>
      <c r="U62" s="89" t="str">
        <f>IF(U12=".","OK.",IF(U12=0,"OK.",IF(U12=" ","OK.",IF(OR(U12=U22,U12=U32,U12=U42,U12='S1'!U12,U12='S3'!U12,U12='S4'!U12,U12='S5'!U12,U12='S6'!U12,U12='S7'!U12,U12='S8'!U12),"CISSS!","OK."))))</f>
        <v>OK.</v>
      </c>
      <c r="V62" s="90" t="str">
        <f>IF(V12=".","OK.",IF(V12=0,"OK.",IF(V12=" ","OK.",IF(OR(V12=V22,V12=V32,V12=V42,V12='S1'!V12,V12='S3'!V12,V12='S4'!V12,V12='S5'!V12,V12='S6'!V12,V12='S7'!V12,V12='S8'!V12),"CISSS!","OK."))))</f>
        <v>OK.</v>
      </c>
      <c r="W62" s="270" t="str">
        <f>IF(W12=".","OK.",IF(W12=0,"OK.",IF(W12=" ","OK.",IF(OR(W12=W22,W12=W32,W12=W42,W12='S1'!W12,W12='S3'!W12,W12='S4'!W12,W12='S5'!W12,W12='S6'!W12,W12='S7'!W12,W12='S8'!W12),"CISSS!","OK."))))</f>
        <v>OK.</v>
      </c>
      <c r="X62" s="271" t="str">
        <f>IF(X12=".","OK.",IF(X12=0,"OK.",IF(X12=" ","OK.",IF(OR(X12=X22,X12=X32,X12=X42,X12='S1'!X12,X12='S3'!X12,X12='S4'!X12,X12='S5'!X12,X12='S6'!X12,X12='S7'!X12,X12='S8'!X12),"CISSS!","OK."))))</f>
        <v>OK.</v>
      </c>
      <c r="Y62" s="271" t="str">
        <f>IF(Y12=".","OK.",IF(Y12=0,"OK.",IF(Y12=" ","OK.",IF(OR(Y12=Y22,Y12=Y32,Y12=Y42,Y12='S1'!Y12,Y12='S3'!Y12,Y12='S4'!Y12,Y12='S5'!Y12,Y12='S6'!Y12,Y12='S7'!Y12,Y12='S8'!Y12),"CISSS!","OK."))))</f>
        <v>OK.</v>
      </c>
      <c r="Z62" s="271" t="str">
        <f>IF(Z12=".","OK.",IF(Z12=0,"OK.",IF(Z12=" ","OK.",IF(OR(Z12=Z22,Z12=Z32,Z12=Z42,Z12='S1'!Z12,Z12='S3'!Z12,Z12='S4'!Z12,Z12='S5'!Z12,Z12='S6'!Z12,Z12='S7'!Z12,Z12='S8'!Z12),"CISSS!","OK."))))</f>
        <v>OK.</v>
      </c>
      <c r="AA62" s="272" t="str">
        <f>IF(AA12=".","OK.",IF(AA12=0,"OK.",IF(AA12=" ","OK.",IF(OR(AA12=AA22,AA12=AA32,AA12=AA42,AA12='S1'!AA12,AA12='S3'!AA12,AA12='S4'!AA12,AA12='S5'!AA12,AA12='S6'!AA12,AA12='S7'!AA12,AA12='S8'!AA12),"CISSS!","OK."))))</f>
        <v>OK.</v>
      </c>
      <c r="AB62" s="323">
        <v>0.75</v>
      </c>
    </row>
    <row r="63" spans="1:28" ht="11.1" customHeight="1" x14ac:dyDescent="0.2">
      <c r="A63" s="1087"/>
      <c r="B63" s="1087"/>
      <c r="C63" s="61" t="str">
        <f>IF(C13=".","OK.",IF(C13=0,"OK.",IF(C13=" ","OK.",IF(OR(C13=C3,C13=C23,C13=C33,C13='S1'!C13,C13='S3'!C13,C13='S4'!C13,C13='S5'!C13,C13='S6'!C13,C13='S7'!C13,C13='S8'!C13),"CISSS!","OK."))))</f>
        <v>OK.</v>
      </c>
      <c r="D63" s="62" t="str">
        <f>IF(D13=".","OK.",IF(D13=0,"OK.",IF(D13=" ","OK.",IF(OR(D13=D3,D13=D23,D13=D33,D13='S1'!D13,D13='S3'!D13,D13='S4'!D13,D13='S5'!D13,D13='S6'!D13,D13='S7'!D13,D13='S8'!D13),"CISSS!","OK."))))</f>
        <v>OK.</v>
      </c>
      <c r="E63" s="62" t="str">
        <f>IF(E13=".","OK.",IF(E13=0,"OK.",IF(E13=" ","OK.",IF(OR(E13=E3,E13=E23,E13=E33,E13='S1'!E13,E13='S3'!E13,E13='S4'!E13,E13='S5'!E13,E13='S6'!E13,E13='S7'!E13,E13='S8'!E13),"CISSS!","OK."))))</f>
        <v>OK.</v>
      </c>
      <c r="F63" s="62" t="str">
        <f>IF(F13=".","OK.",IF(F13=0,"OK.",IF(F13=" ","OK.",IF(OR(F13=F3,F13=F23,F13=F33,F13='S1'!F13,F13='S3'!F13,F13='S4'!F13,F13='S5'!F13,F13='S6'!F13,F13='S7'!F13,F13='S8'!F13),"CISSS!","OK."))))</f>
        <v>OK.</v>
      </c>
      <c r="G63" s="63" t="str">
        <f>IF(G13=".","OK.",IF(G13=0,"OK.",IF(G13=" ","OK.",IF(OR(G13=G3,G13=G23,G13=G33,G13='S1'!G13,G13='S3'!G13,G13='S4'!G13,G13='S5'!G13,G13='S6'!G13,G13='S7'!G13,G13='S8'!G13),"CISSS!","OK."))))</f>
        <v>OK.</v>
      </c>
      <c r="H63" s="73" t="str">
        <f>IF(H13=".","OK.",IF(H13=0,"OK.",IF(H13=" ","OK.",IF(OR(H13=H3,H13=H23,H13=H33,H13='S1'!H13,H13='S3'!H13,H13='S4'!H13,H13='S5'!H13,H13='S6'!H13,H13='S7'!H13,H13='S8'!H13),"CISSS!","OK."))))</f>
        <v>OK.</v>
      </c>
      <c r="I63" s="74" t="str">
        <f>IF(I13=".","OK.",IF(I13=0,"OK.",IF(I13=" ","OK.",IF(OR(I13=I3,I13=I23,I13=I33,I13='S1'!I13,I13='S3'!I13,I13='S4'!I13,I13='S5'!I13,I13='S6'!I13,I13='S7'!I13,I13='S8'!I13),"CISSS!","OK."))))</f>
        <v>OK.</v>
      </c>
      <c r="J63" s="74" t="str">
        <f>IF(J13=".","OK.",IF(J13=0,"OK.",IF(J13=" ","OK.",IF(OR(J13=J3,J13=J23,J13=J33,J13='S1'!J13,J13='S3'!J13,J13='S4'!J13,J13='S5'!J13,J13='S6'!J13,J13='S7'!J13,J13='S8'!J13),"CISSS!","OK."))))</f>
        <v>OK.</v>
      </c>
      <c r="K63" s="74" t="str">
        <f>IF(K13=".","OK.",IF(K13=0,"OK.",IF(K13=" ","OK.",IF(OR(K13=K3,K13=K23,K13=K33,K13='S1'!K13,K13='S3'!K13,K13='S4'!K13,K13='S5'!K13,K13='S6'!K13,K13='S7'!K13,K13='S8'!K13),"CISSS!","OK."))))</f>
        <v>OK.</v>
      </c>
      <c r="L63" s="75" t="str">
        <f>IF(L13=".","OK.",IF(L13=0,"OK.",IF(L13=" ","OK.",IF(OR(L13=L3,L13=L23,L13=L33,L13='S1'!L13,L13='S3'!L13,L13='S4'!L13,L13='S5'!L13,L13='S6'!L13,L13='S7'!L13,L13='S8'!L13),"CISSS!","OK."))))</f>
        <v>OK.</v>
      </c>
      <c r="M63" s="64" t="str">
        <f>IF(M13=".","OK.",IF(M13=0,"OK.",IF(M13=" ","OK.",IF(OR(M13=M3,M13=M23,M13=M33,M13='S1'!M13,M13='S3'!M13,M13='S4'!M13,M13='S5'!M13,M13='S6'!M13,M13='S7'!M13,M13='S8'!M13),"CISSS!","OK."))))</f>
        <v>OK.</v>
      </c>
      <c r="N63" s="65" t="str">
        <f>IF(N13=".","OK.",IF(N13=0,"OK.",IF(N13=" ","OK.",IF(OR(N13=N3,N13=N23,N13=N33,N13='S1'!N13,N13='S3'!N13,N13='S4'!N13,N13='S5'!N13,N13='S6'!N13,N13='S7'!N13,N13='S8'!N13),"CISSS!","OK."))))</f>
        <v>OK.</v>
      </c>
      <c r="O63" s="65" t="str">
        <f>IF(O13=".","OK.",IF(O13=0,"OK.",IF(O13=" ","OK.",IF(OR(O13=O3,O13=O23,O13=O33,O13='S1'!O13,O13='S3'!O13,O13='S4'!O13,O13='S5'!O13,O13='S6'!O13,O13='S7'!O13,O13='S8'!O13),"CISSS!","OK."))))</f>
        <v>OK.</v>
      </c>
      <c r="P63" s="65" t="str">
        <f>IF(P13=".","OK.",IF(P13=0,"OK.",IF(P13=" ","OK.",IF(OR(P13=P3,P13=P23,P13=P33,P13='S1'!P13,P13='S3'!P13,P13='S4'!P13,P13='S5'!P13,P13='S6'!P13,P13='S7'!P13,P13='S8'!P13),"CISSS!","OK."))))</f>
        <v>OK.</v>
      </c>
      <c r="Q63" s="66" t="str">
        <f>IF(Q13=".","OK.",IF(Q13=0,"OK.",IF(Q13=" ","OK.",IF(OR(Q13=Q3,Q13=Q23,Q13=Q33,Q13='S1'!Q13,Q13='S3'!Q13,Q13='S4'!Q13,Q13='S5'!Q13,Q13='S6'!Q13,Q13='S7'!Q13,Q13='S8'!Q13),"CISSS!","OK."))))</f>
        <v>OK.</v>
      </c>
      <c r="R63" s="82" t="str">
        <f>IF(R13=".","OK.",IF(R13=0,"OK.",IF(R13=" ","OK.",IF(OR(R13=R3,R13=R23,R13=R33,R13='S1'!R13,R13='S3'!R13,R13='S4'!R13,R13='S5'!R13,R13='S6'!R13,R13='S7'!R13,R13='S8'!R13),"CISSS!","OK."))))</f>
        <v>OK.</v>
      </c>
      <c r="S63" s="83" t="str">
        <f>IF(S13=".","OK.",IF(S13=0,"OK.",IF(S13=" ","OK.",IF(OR(S13=S3,S13=S23,S13=S33,S13='S1'!S13,S13='S3'!S13,S13='S4'!S13,S13='S5'!S13,S13='S6'!S13,S13='S7'!S13,S13='S8'!S13),"CISSS!","OK."))))</f>
        <v>OK.</v>
      </c>
      <c r="T63" s="83" t="str">
        <f>IF(T13=".","OK.",IF(T13=0,"OK.",IF(T13=" ","OK.",IF(OR(T13=T3,T13=T23,T13=T33,T13='S1'!T13,T13='S3'!T13,T13='S4'!T13,T13='S5'!T13,T13='S6'!T13,T13='S7'!T13,T13='S8'!T13),"CISSS!","OK."))))</f>
        <v>OK.</v>
      </c>
      <c r="U63" s="83" t="str">
        <f>IF(U13=".","OK.",IF(U13=0,"OK.",IF(U13=" ","OK.",IF(OR(U13=U3,U13=U23,U13=U33,U13='S1'!U13,U13='S3'!U13,U13='S4'!U13,U13='S5'!U13,U13='S6'!U13,U13='S7'!U13,U13='S8'!U13),"CISSS!","OK."))))</f>
        <v>OK.</v>
      </c>
      <c r="V63" s="84" t="str">
        <f>IF(V13=".","OK.",IF(V13=0,"OK.",IF(V13=" ","OK.",IF(OR(V13=V3,V13=V23,V13=V33,V13='S1'!V13,V13='S3'!V13,V13='S4'!V13,V13='S5'!V13,V13='S6'!V13,V13='S7'!V13,V13='S8'!V13),"CISSS!","OK."))))</f>
        <v>OK.</v>
      </c>
      <c r="W63" s="264" t="str">
        <f>IF(W13=".","OK.",IF(W13=0,"OK.",IF(W13=" ","OK.",IF(OR(W13=W3,W13=W23,W13=W33,W13='S1'!W13,W13='S3'!W13,W13='S4'!W13,W13='S5'!W13,W13='S6'!W13,W13='S7'!W13,W13='S8'!W13),"CISSS!","OK."))))</f>
        <v>OK.</v>
      </c>
      <c r="X63" s="265" t="str">
        <f>IF(X13=".","OK.",IF(X13=0,"OK.",IF(X13=" ","OK.",IF(OR(X13=X3,X13=X23,X13=X33,X13='S1'!X13,X13='S3'!X13,X13='S4'!X13,X13='S5'!X13,X13='S6'!X13,X13='S7'!X13,X13='S8'!X13),"CISSS!","OK."))))</f>
        <v>OK.</v>
      </c>
      <c r="Y63" s="265" t="str">
        <f>IF(Y13=".","OK.",IF(Y13=0,"OK.",IF(Y13=" ","OK.",IF(OR(Y13=Y3,Y13=Y23,Y13=Y33,Y13='S1'!Y13,Y13='S3'!Y13,Y13='S4'!Y13,Y13='S5'!Y13,Y13='S6'!Y13,Y13='S7'!Y13,Y13='S8'!Y13),"CISSS!","OK."))))</f>
        <v>OK.</v>
      </c>
      <c r="Z63" s="265" t="str">
        <f>IF(Z13=".","OK.",IF(Z13=0,"OK.",IF(Z13=" ","OK.",IF(OR(Z13=Z3,Z13=Z23,Z13=Z33,Z13='S1'!Z13,Z13='S3'!Z13,Z13='S4'!Z13,Z13='S5'!Z13,Z13='S6'!Z13,Z13='S7'!Z13,Z13='S8'!Z13),"CISSS!","OK."))))</f>
        <v>OK.</v>
      </c>
      <c r="AA63" s="266" t="str">
        <f>IF(AA13=".","OK.",IF(AA13=0,"OK.",IF(AA13=" ","OK.",IF(OR(AA13=AA3,AA13=AA23,AA13=AA33,AA13='S1'!AA13,AA13='S3'!AA13,AA13='S4'!AA13,AA13='S5'!AA13,AA13='S6'!AA13,AA13='S7'!AA13,AA13='S8'!AA13),"CISSS!","OK."))))</f>
        <v>OK.</v>
      </c>
      <c r="AB63" s="299">
        <v>0.375</v>
      </c>
    </row>
    <row r="64" spans="1:28" ht="11.1" customHeight="1" x14ac:dyDescent="0.2">
      <c r="A64" s="1087"/>
      <c r="B64" s="1087"/>
      <c r="C64" s="55" t="str">
        <f>IF(C14=".","OK.",IF(C14=0,"OK.",IF(C14=" ","OK.",IF(OR(C14=C4,C14=C24,C14=C34,C14='S1'!C14,C14='S3'!C14,C14='S4'!C14,C14='S5'!C14,C14='S6'!C14,C14='S7'!C14,C14='S8'!C14),"CISSS!","OK."))))</f>
        <v>OK.</v>
      </c>
      <c r="D64" s="56" t="str">
        <f>IF(D14=".","OK.",IF(D14=0,"OK.",IF(D14=" ","OK.",IF(OR(D14=D4,D14=D24,D14=D34,D14='S1'!D14,D14='S3'!D14,D14='S4'!D14,D14='S5'!D14,D14='S6'!D14,D14='S7'!D14,D14='S8'!D14),"CISSS!","OK."))))</f>
        <v>OK.</v>
      </c>
      <c r="E64" s="56" t="str">
        <f>IF(E14=".","OK.",IF(E14=0,"OK.",IF(E14=" ","OK.",IF(OR(E14=E4,E14=E24,E14=E34,E14='S1'!E14,E14='S3'!E14,E14='S4'!E14,E14='S5'!E14,E14='S6'!E14,E14='S7'!E14,E14='S8'!E14),"CISSS!","OK."))))</f>
        <v>OK.</v>
      </c>
      <c r="F64" s="56" t="str">
        <f>IF(F14=".","OK.",IF(F14=0,"OK.",IF(F14=" ","OK.",IF(OR(F14=F4,F14=F24,F14=F34,F14='S1'!F14,F14='S3'!F14,F14='S4'!F14,F14='S5'!F14,F14='S6'!F14,F14='S7'!F14,F14='S8'!F14),"CISSS!","OK."))))</f>
        <v>OK.</v>
      </c>
      <c r="G64" s="57" t="str">
        <f>IF(G14=".","OK.",IF(G14=0,"OK.",IF(G14=" ","OK.",IF(OR(G14=G4,G14=G24,G14=G34,G14='S1'!G14,G14='S3'!G14,G14='S4'!G14,G14='S5'!G14,G14='S6'!G14,G14='S7'!G14,G14='S8'!G14),"CISSS!","OK."))))</f>
        <v>OK.</v>
      </c>
      <c r="H64" s="76" t="str">
        <f>IF(H14=".","OK.",IF(H14=0,"OK.",IF(H14=" ","OK.",IF(OR(H14=H4,H14=H24,H14=H34,H14='S1'!H14,H14='S3'!H14,H14='S4'!H14,H14='S5'!H14,H14='S6'!H14,H14='S7'!H14,H14='S8'!H14),"CISSS!","OK."))))</f>
        <v>OK.</v>
      </c>
      <c r="I64" s="77" t="str">
        <f>IF(I14=".","OK.",IF(I14=0,"OK.",IF(I14=" ","OK.",IF(OR(I14=I4,I14=I24,I14=I34,I14='S1'!I14,I14='S3'!I14,I14='S4'!I14,I14='S5'!I14,I14='S6'!I14,I14='S7'!I14,I14='S8'!I14),"CISSS!","OK."))))</f>
        <v>OK.</v>
      </c>
      <c r="J64" s="77" t="str">
        <f>IF(J14=".","OK.",IF(J14=0,"OK.",IF(J14=" ","OK.",IF(OR(J14=J4,J14=J24,J14=J34,J14='S1'!J14,J14='S3'!J14,J14='S4'!J14,J14='S5'!J14,J14='S6'!J14,J14='S7'!J14,J14='S8'!J14),"CISSS!","OK."))))</f>
        <v>OK.</v>
      </c>
      <c r="K64" s="77" t="str">
        <f>IF(K14=".","OK.",IF(K14=0,"OK.",IF(K14=" ","OK.",IF(OR(K14=K4,K14=K24,K14=K34,K14='S1'!K14,K14='S3'!K14,K14='S4'!K14,K14='S5'!K14,K14='S6'!K14,K14='S7'!K14,K14='S8'!K14),"CISSS!","OK."))))</f>
        <v>OK.</v>
      </c>
      <c r="L64" s="78" t="str">
        <f>IF(L14=".","OK.",IF(L14=0,"OK.",IF(L14=" ","OK.",IF(OR(L14=L4,L14=L24,L14=L34,L14='S1'!L14,L14='S3'!L14,L14='S4'!L14,L14='S5'!L14,L14='S6'!L14,L14='S7'!L14,L14='S8'!L14),"CISSS!","OK."))))</f>
        <v>OK.</v>
      </c>
      <c r="M64" s="67" t="str">
        <f>IF(M14=".","OK.",IF(M14=0,"OK.",IF(M14=" ","OK.",IF(OR(M14=M4,M14=M24,M14=M34,M14='S1'!M14,M14='S3'!M14,M14='S4'!M14,M14='S5'!M14,M14='S6'!M14,M14='S7'!M14,M14='S8'!M14),"CISSS!","OK."))))</f>
        <v>OK.</v>
      </c>
      <c r="N64" s="68" t="str">
        <f>IF(N14=".","OK.",IF(N14=0,"OK.",IF(N14=" ","OK.",IF(OR(N14=N4,N14=N24,N14=N34,N14='S1'!N14,N14='S3'!N14,N14='S4'!N14,N14='S5'!N14,N14='S6'!N14,N14='S7'!N14,N14='S8'!N14),"CISSS!","OK."))))</f>
        <v>OK.</v>
      </c>
      <c r="O64" s="68" t="str">
        <f>IF(O14=".","OK.",IF(O14=0,"OK.",IF(O14=" ","OK.",IF(OR(O14=O4,O14=O24,O14=O34,O14='S1'!O14,O14='S3'!O14,O14='S4'!O14,O14='S5'!O14,O14='S6'!O14,O14='S7'!O14,O14='S8'!O14),"CISSS!","OK."))))</f>
        <v>OK.</v>
      </c>
      <c r="P64" s="68" t="str">
        <f>IF(P14=".","OK.",IF(P14=0,"OK.",IF(P14=" ","OK.",IF(OR(P14=P4,P14=P24,P14=P34,P14='S1'!P14,P14='S3'!P14,P14='S4'!P14,P14='S5'!P14,P14='S6'!P14,P14='S7'!P14,P14='S8'!P14),"CISSS!","OK."))))</f>
        <v>OK.</v>
      </c>
      <c r="Q64" s="69" t="str">
        <f>IF(Q14=".","OK.",IF(Q14=0,"OK.",IF(Q14=" ","OK.",IF(OR(Q14=Q4,Q14=Q24,Q14=Q34,Q14='S1'!Q14,Q14='S3'!Q14,Q14='S4'!Q14,Q14='S5'!Q14,Q14='S6'!Q14,Q14='S7'!Q14,Q14='S8'!Q14),"CISSS!","OK."))))</f>
        <v>OK.</v>
      </c>
      <c r="R64" s="85" t="str">
        <f>IF(R14=".","OK.",IF(R14=0,"OK.",IF(R14=" ","OK.",IF(OR(R14=R4,R14=R24,R14=R34,R14='S1'!R14,R14='S3'!R14,R14='S4'!R14,R14='S5'!R14,R14='S6'!R14,R14='S7'!R14,R14='S8'!R14),"CISSS!","OK."))))</f>
        <v>OK.</v>
      </c>
      <c r="S64" s="86" t="str">
        <f>IF(S14=".","OK.",IF(S14=0,"OK.",IF(S14=" ","OK.",IF(OR(S14=S4,S14=S24,S14=S34,S14='S1'!S14,S14='S3'!S14,S14='S4'!S14,S14='S5'!S14,S14='S6'!S14,S14='S7'!S14,S14='S8'!S14),"CISSS!","OK."))))</f>
        <v>OK.</v>
      </c>
      <c r="T64" s="86" t="str">
        <f>IF(T14=".","OK.",IF(T14=0,"OK.",IF(T14=" ","OK.",IF(OR(T14=T4,T14=T24,T14=T34,T14='S1'!T14,T14='S3'!T14,T14='S4'!T14,T14='S5'!T14,T14='S6'!T14,T14='S7'!T14,T14='S8'!T14),"CISSS!","OK."))))</f>
        <v>OK.</v>
      </c>
      <c r="U64" s="86" t="str">
        <f>IF(U14=".","OK.",IF(U14=0,"OK.",IF(U14=" ","OK.",IF(OR(U14=U4,U14=U24,U14=U34,U14='S1'!U14,U14='S3'!U14,U14='S4'!U14,U14='S5'!U14,U14='S6'!U14,U14='S7'!U14,U14='S8'!U14),"CISSS!","OK."))))</f>
        <v>OK.</v>
      </c>
      <c r="V64" s="87" t="str">
        <f>IF(V14=".","OK.",IF(V14=0,"OK.",IF(V14=" ","OK.",IF(OR(V14=V4,V14=V24,V14=V34,V14='S1'!V14,V14='S3'!V14,V14='S4'!V14,V14='S5'!V14,V14='S6'!V14,V14='S7'!V14,V14='S8'!V14),"CISSS!","OK."))))</f>
        <v>OK.</v>
      </c>
      <c r="W64" s="267" t="str">
        <f>IF(W14=".","OK.",IF(W14=0,"OK.",IF(W14=" ","OK.",IF(OR(W14=W4,W14=W24,W14=W34,W14='S1'!W14,W14='S3'!W14,W14='S4'!W14,W14='S5'!W14,W14='S6'!W14,W14='S7'!W14,W14='S8'!W14),"CISSS!","OK."))))</f>
        <v>OK.</v>
      </c>
      <c r="X64" s="268" t="str">
        <f>IF(X14=".","OK.",IF(X14=0,"OK.",IF(X14=" ","OK.",IF(OR(X14=X4,X14=X24,X14=X34,X14='S1'!X14,X14='S3'!X14,X14='S4'!X14,X14='S5'!X14,X14='S6'!X14,X14='S7'!X14,X14='S8'!X14),"CISSS!","OK."))))</f>
        <v>OK.</v>
      </c>
      <c r="Y64" s="268" t="str">
        <f>IF(Y14=".","OK.",IF(Y14=0,"OK.",IF(Y14=" ","OK.",IF(OR(Y14=Y4,Y14=Y24,Y14=Y34,Y14='S1'!Y14,Y14='S3'!Y14,Y14='S4'!Y14,Y14='S5'!Y14,Y14='S6'!Y14,Y14='S7'!Y14,Y14='S8'!Y14),"CISSS!","OK."))))</f>
        <v>OK.</v>
      </c>
      <c r="Z64" s="268" t="str">
        <f>IF(Z14=".","OK.",IF(Z14=0,"OK.",IF(Z14=" ","OK.",IF(OR(Z14=Z4,Z14=Z24,Z14=Z34,Z14='S1'!Z14,Z14='S3'!Z14,Z14='S4'!Z14,Z14='S5'!Z14,Z14='S6'!Z14,Z14='S7'!Z14,Z14='S8'!Z14),"CISSS!","OK."))))</f>
        <v>OK.</v>
      </c>
      <c r="AA64" s="269" t="str">
        <f>IF(AA14=".","OK.",IF(AA14=0,"OK.",IF(AA14=" ","OK.",IF(OR(AA14=AA4,AA14=AA24,AA14=AA34,AA14='S1'!AA14,AA14='S3'!AA14,AA14='S4'!AA14,AA14='S5'!AA14,AA14='S6'!AA14,AA14='S7'!AA14,AA14='S8'!AA14),"CISSS!","OK."))))</f>
        <v>OK.</v>
      </c>
      <c r="AB64" s="299">
        <v>0.41666666666666669</v>
      </c>
    </row>
    <row r="65" spans="1:28" ht="11.1" customHeight="1" x14ac:dyDescent="0.2">
      <c r="A65" s="1087"/>
      <c r="B65" s="1087"/>
      <c r="C65" s="55" t="str">
        <f>IF(C15=".","OK.",IF(C15=0,"OK.",IF(C15=" ","OK.",IF(OR(C15=C5,C15=C25,C15=C35,C15='S1'!C15,C15='S3'!C15,C15='S4'!C15,C15='S5'!C15,C15='S6'!C15,C15='S7'!C15,C15='S8'!C15),"CISSS!","OK."))))</f>
        <v>OK.</v>
      </c>
      <c r="D65" s="56" t="str">
        <f>IF(D15=".","OK.",IF(D15=0,"OK.",IF(D15=" ","OK.",IF(OR(D15=D5,D15=D25,D15=D35,D15='S1'!D15,D15='S3'!D15,D15='S4'!D15,D15='S5'!D15,D15='S6'!D15,D15='S7'!D15,D15='S8'!D15),"CISSS!","OK."))))</f>
        <v>OK.</v>
      </c>
      <c r="E65" s="56" t="str">
        <f>IF(E15=".","OK.",IF(E15=0,"OK.",IF(E15=" ","OK.",IF(OR(E15=E5,E15=E25,E15=E35,E15='S1'!E15,E15='S3'!E15,E15='S4'!E15,E15='S5'!E15,E15='S6'!E15,E15='S7'!E15,E15='S8'!E15),"CISSS!","OK."))))</f>
        <v>OK.</v>
      </c>
      <c r="F65" s="56" t="str">
        <f>IF(F15=".","OK.",IF(F15=0,"OK.",IF(F15=" ","OK.",IF(OR(F15=F5,F15=F25,F15=F35,F15='S1'!F15,F15='S3'!F15,F15='S4'!F15,F15='S5'!F15,F15='S6'!F15,F15='S7'!F15,F15='S8'!F15),"CISSS!","OK."))))</f>
        <v>OK.</v>
      </c>
      <c r="G65" s="57" t="str">
        <f>IF(G15=".","OK.",IF(G15=0,"OK.",IF(G15=" ","OK.",IF(OR(G15=G5,G15=G25,G15=G35,G15='S1'!G15,G15='S3'!G15,G15='S4'!G15,G15='S5'!G15,G15='S6'!G15,G15='S7'!G15,G15='S8'!G15),"CISSS!","OK."))))</f>
        <v>OK.</v>
      </c>
      <c r="H65" s="76" t="str">
        <f>IF(H15=".","OK.",IF(H15=0,"OK.",IF(H15=" ","OK.",IF(OR(H15=H5,H15=H25,H15=H35,H15='S1'!H15,H15='S3'!H15,H15='S4'!H15,H15='S5'!H15,H15='S6'!H15,H15='S7'!H15,H15='S8'!H15),"CISSS!","OK."))))</f>
        <v>OK.</v>
      </c>
      <c r="I65" s="77" t="str">
        <f>IF(I15=".","OK.",IF(I15=0,"OK.",IF(I15=" ","OK.",IF(OR(I15=I5,I15=I25,I15=I35,I15='S1'!I15,I15='S3'!I15,I15='S4'!I15,I15='S5'!I15,I15='S6'!I15,I15='S7'!I15,I15='S8'!I15),"CISSS!","OK."))))</f>
        <v>OK.</v>
      </c>
      <c r="J65" s="77" t="str">
        <f>IF(J15=".","OK.",IF(J15=0,"OK.",IF(J15=" ","OK.",IF(OR(J15=J5,J15=J25,J15=J35,J15='S1'!J15,J15='S3'!J15,J15='S4'!J15,J15='S5'!J15,J15='S6'!J15,J15='S7'!J15,J15='S8'!J15),"CISSS!","OK."))))</f>
        <v>OK.</v>
      </c>
      <c r="K65" s="77" t="str">
        <f>IF(K15=".","OK.",IF(K15=0,"OK.",IF(K15=" ","OK.",IF(OR(K15=K5,K15=K25,K15=K35,K15='S1'!K15,K15='S3'!K15,K15='S4'!K15,K15='S5'!K15,K15='S6'!K15,K15='S7'!K15,K15='S8'!K15),"CISSS!","OK."))))</f>
        <v>OK.</v>
      </c>
      <c r="L65" s="78" t="str">
        <f>IF(L15=".","OK.",IF(L15=0,"OK.",IF(L15=" ","OK.",IF(OR(L15=L5,L15=L25,L15=L35,L15='S1'!L15,L15='S3'!L15,L15='S4'!L15,L15='S5'!L15,L15='S6'!L15,L15='S7'!L15,L15='S8'!L15),"CISSS!","OK."))))</f>
        <v>OK.</v>
      </c>
      <c r="M65" s="67" t="str">
        <f>IF(M15=".","OK.",IF(M15=0,"OK.",IF(M15=" ","OK.",IF(OR(M15=M5,M15=M25,M15=M35,M15='S1'!M15,M15='S3'!M15,M15='S4'!M15,M15='S5'!M15,M15='S6'!M15,M15='S7'!M15,M15='S8'!M15),"CISSS!","OK."))))</f>
        <v>OK.</v>
      </c>
      <c r="N65" s="68" t="str">
        <f>IF(N15=".","OK.",IF(N15=0,"OK.",IF(N15=" ","OK.",IF(OR(N15=N5,N15=N25,N15=N35,N15='S1'!N15,N15='S3'!N15,N15='S4'!N15,N15='S5'!N15,N15='S6'!N15,N15='S7'!N15,N15='S8'!N15),"CISSS!","OK."))))</f>
        <v>OK.</v>
      </c>
      <c r="O65" s="68" t="str">
        <f>IF(O15=".","OK.",IF(O15=0,"OK.",IF(O15=" ","OK.",IF(OR(O15=O5,O15=O25,O15=O35,O15='S1'!O15,O15='S3'!O15,O15='S4'!O15,O15='S5'!O15,O15='S6'!O15,O15='S7'!O15,O15='S8'!O15),"CISSS!","OK."))))</f>
        <v>OK.</v>
      </c>
      <c r="P65" s="68" t="str">
        <f>IF(P15=".","OK.",IF(P15=0,"OK.",IF(P15=" ","OK.",IF(OR(P15=P5,P15=P25,P15=P35,P15='S1'!P15,P15='S3'!P15,P15='S4'!P15,P15='S5'!P15,P15='S6'!P15,P15='S7'!P15,P15='S8'!P15),"CISSS!","OK."))))</f>
        <v>OK.</v>
      </c>
      <c r="Q65" s="69" t="str">
        <f>IF(Q15=".","OK.",IF(Q15=0,"OK.",IF(Q15=" ","OK.",IF(OR(Q15=Q5,Q15=Q25,Q15=Q35,Q15='S1'!Q15,Q15='S3'!Q15,Q15='S4'!Q15,Q15='S5'!Q15,Q15='S6'!Q15,Q15='S7'!Q15,Q15='S8'!Q15),"CISSS!","OK."))))</f>
        <v>OK.</v>
      </c>
      <c r="R65" s="85" t="str">
        <f>IF(R15=".","OK.",IF(R15=0,"OK.",IF(R15=" ","OK.",IF(OR(R15=R5,R15=R25,R15=R35,R15='S1'!R15,R15='S3'!R15,R15='S4'!R15,R15='S5'!R15,R15='S6'!R15,R15='S7'!R15,R15='S8'!R15),"CISSS!","OK."))))</f>
        <v>OK.</v>
      </c>
      <c r="S65" s="86" t="str">
        <f>IF(S15=".","OK.",IF(S15=0,"OK.",IF(S15=" ","OK.",IF(OR(S15=S5,S15=S25,S15=S35,S15='S1'!S15,S15='S3'!S15,S15='S4'!S15,S15='S5'!S15,S15='S6'!S15,S15='S7'!S15,S15='S8'!S15),"CISSS!","OK."))))</f>
        <v>OK.</v>
      </c>
      <c r="T65" s="86" t="str">
        <f>IF(T15=".","OK.",IF(T15=0,"OK.",IF(T15=" ","OK.",IF(OR(T15=T5,T15=T25,T15=T35,T15='S1'!T15,T15='S3'!T15,T15='S4'!T15,T15='S5'!T15,T15='S6'!T15,T15='S7'!T15,T15='S8'!T15),"CISSS!","OK."))))</f>
        <v>OK.</v>
      </c>
      <c r="U65" s="86" t="str">
        <f>IF(U15=".","OK.",IF(U15=0,"OK.",IF(U15=" ","OK.",IF(OR(U15=U5,U15=U25,U15=U35,U15='S1'!U15,U15='S3'!U15,U15='S4'!U15,U15='S5'!U15,U15='S6'!U15,U15='S7'!U15,U15='S8'!U15),"CISSS!","OK."))))</f>
        <v>OK.</v>
      </c>
      <c r="V65" s="87" t="str">
        <f>IF(V15=".","OK.",IF(V15=0,"OK.",IF(V15=" ","OK.",IF(OR(V15=V5,V15=V25,V15=V35,V15='S1'!V15,V15='S3'!V15,V15='S4'!V15,V15='S5'!V15,V15='S6'!V15,V15='S7'!V15,V15='S8'!V15),"CISSS!","OK."))))</f>
        <v>OK.</v>
      </c>
      <c r="W65" s="267" t="str">
        <f>IF(W15=".","OK.",IF(W15=0,"OK.",IF(W15=" ","OK.",IF(OR(W15=W5,W15=W25,W15=W35,W15='S1'!W15,W15='S3'!W15,W15='S4'!W15,W15='S5'!W15,W15='S6'!W15,W15='S7'!W15,W15='S8'!W15),"CISSS!","OK."))))</f>
        <v>OK.</v>
      </c>
      <c r="X65" s="268" t="str">
        <f>IF(X15=".","OK.",IF(X15=0,"OK.",IF(X15=" ","OK.",IF(OR(X15=X5,X15=X25,X15=X35,X15='S1'!X15,X15='S3'!X15,X15='S4'!X15,X15='S5'!X15,X15='S6'!X15,X15='S7'!X15,X15='S8'!X15),"CISSS!","OK."))))</f>
        <v>OK.</v>
      </c>
      <c r="Y65" s="268" t="str">
        <f>IF(Y15=".","OK.",IF(Y15=0,"OK.",IF(Y15=" ","OK.",IF(OR(Y15=Y5,Y15=Y25,Y15=Y35,Y15='S1'!Y15,Y15='S3'!Y15,Y15='S4'!Y15,Y15='S5'!Y15,Y15='S6'!Y15,Y15='S7'!Y15,Y15='S8'!Y15),"CISSS!","OK."))))</f>
        <v>OK.</v>
      </c>
      <c r="Z65" s="268" t="str">
        <f>IF(Z15=".","OK.",IF(Z15=0,"OK.",IF(Z15=" ","OK.",IF(OR(Z15=Z5,Z15=Z25,Z15=Z35,Z15='S1'!Z15,Z15='S3'!Z15,Z15='S4'!Z15,Z15='S5'!Z15,Z15='S6'!Z15,Z15='S7'!Z15,Z15='S8'!Z15),"CISSS!","OK."))))</f>
        <v>OK.</v>
      </c>
      <c r="AA65" s="269" t="str">
        <f>IF(AA15=".","OK.",IF(AA15=0,"OK.",IF(AA15=" ","OK.",IF(OR(AA15=AA5,AA15=AA25,AA15=AA35,AA15='S1'!AA15,AA15='S3'!AA15,AA15='S4'!AA15,AA15='S5'!AA15,AA15='S6'!AA15,AA15='S7'!AA15,AA15='S8'!AA15),"CISSS!","OK."))))</f>
        <v>OK.</v>
      </c>
      <c r="AB65" s="299">
        <v>0.45833333333333331</v>
      </c>
    </row>
    <row r="66" spans="1:28" ht="11.1" customHeight="1" x14ac:dyDescent="0.2">
      <c r="A66" s="1087"/>
      <c r="B66" s="1087"/>
      <c r="C66" s="55" t="str">
        <f>IF(C16=".","OK.",IF(C16=0,"OK.",IF(C16=" ","OK.",IF(OR(C16=C6,C16=C26,C16=C36,C16='S1'!C16,C16='S3'!C16,C16='S4'!C16,C16='S5'!C16,C16='S6'!C16,C16='S7'!C16,C16='S8'!C16),"CISSS!","OK."))))</f>
        <v>OK.</v>
      </c>
      <c r="D66" s="56" t="str">
        <f>IF(D16=".","OK.",IF(D16=0,"OK.",IF(D16=" ","OK.",IF(OR(D16=D6,D16=D26,D16=D36,D16='S1'!D16,D16='S3'!D16,D16='S4'!D16,D16='S5'!D16,D16='S6'!D16,D16='S7'!D16,D16='S8'!D16),"CISSS!","OK."))))</f>
        <v>OK.</v>
      </c>
      <c r="E66" s="56" t="str">
        <f>IF(E16=".","OK.",IF(E16=0,"OK.",IF(E16=" ","OK.",IF(OR(E16=E6,E16=E26,E16=E36,E16='S1'!E16,E16='S3'!E16,E16='S4'!E16,E16='S5'!E16,E16='S6'!E16,E16='S7'!E16,E16='S8'!E16),"CISSS!","OK."))))</f>
        <v>OK.</v>
      </c>
      <c r="F66" s="56" t="str">
        <f>IF(F16=".","OK.",IF(F16=0,"OK.",IF(F16=" ","OK.",IF(OR(F16=F6,F16=F26,F16=F36,F16='S1'!F16,F16='S3'!F16,F16='S4'!F16,F16='S5'!F16,F16='S6'!F16,F16='S7'!F16,F16='S8'!F16),"CISSS!","OK."))))</f>
        <v>OK.</v>
      </c>
      <c r="G66" s="57" t="str">
        <f>IF(G16=".","OK.",IF(G16=0,"OK.",IF(G16=" ","OK.",IF(OR(G16=G6,G16=G26,G16=G36,G16='S1'!G16,G16='S3'!G16,G16='S4'!G16,G16='S5'!G16,G16='S6'!G16,G16='S7'!G16,G16='S8'!G16),"CISSS!","OK."))))</f>
        <v>OK.</v>
      </c>
      <c r="H66" s="76" t="str">
        <f>IF(H16=".","OK.",IF(H16=0,"OK.",IF(H16=" ","OK.",IF(OR(H16=H6,H16=H26,H16=H36,H16='S1'!H16,H16='S3'!H16,H16='S4'!H16,H16='S5'!H16,H16='S6'!H16,H16='S7'!H16,H16='S8'!H16),"CISSS!","OK."))))</f>
        <v>OK.</v>
      </c>
      <c r="I66" s="77" t="str">
        <f>IF(I16=".","OK.",IF(I16=0,"OK.",IF(I16=" ","OK.",IF(OR(I16=I6,I16=I26,I16=I36,I16='S1'!I16,I16='S3'!I16,I16='S4'!I16,I16='S5'!I16,I16='S6'!I16,I16='S7'!I16,I16='S8'!I16),"CISSS!","OK."))))</f>
        <v>OK.</v>
      </c>
      <c r="J66" s="77" t="str">
        <f>IF(J16=".","OK.",IF(J16=0,"OK.",IF(J16=" ","OK.",IF(OR(J16=J6,J16=J26,J16=J36,J16='S1'!J16,J16='S3'!J16,J16='S4'!J16,J16='S5'!J16,J16='S6'!J16,J16='S7'!J16,J16='S8'!J16),"CISSS!","OK."))))</f>
        <v>OK.</v>
      </c>
      <c r="K66" s="77" t="str">
        <f>IF(K16=".","OK.",IF(K16=0,"OK.",IF(K16=" ","OK.",IF(OR(K16=K6,K16=K26,K16=K36,K16='S1'!K16,K16='S3'!K16,K16='S4'!K16,K16='S5'!K16,K16='S6'!K16,K16='S7'!K16,K16='S8'!K16),"CISSS!","OK."))))</f>
        <v>OK.</v>
      </c>
      <c r="L66" s="78" t="str">
        <f>IF(L16=".","OK.",IF(L16=0,"OK.",IF(L16=" ","OK.",IF(OR(L16=L6,L16=L26,L16=L36,L16='S1'!L16,L16='S3'!L16,L16='S4'!L16,L16='S5'!L16,L16='S6'!L16,L16='S7'!L16,L16='S8'!L16),"CISSS!","OK."))))</f>
        <v>OK.</v>
      </c>
      <c r="M66" s="67" t="str">
        <f>IF(M16=".","OK.",IF(M16=0,"OK.",IF(M16=" ","OK.",IF(OR(M16=M6,M16=M26,M16=M36,M16='S1'!M16,M16='S3'!M16,M16='S4'!M16,M16='S5'!M16,M16='S6'!M16,M16='S7'!M16,M16='S8'!M16),"CISSS!","OK."))))</f>
        <v>OK.</v>
      </c>
      <c r="N66" s="68" t="str">
        <f>IF(N16=".","OK.",IF(N16=0,"OK.",IF(N16=" ","OK.",IF(OR(N16=N6,N16=N26,N16=N36,N16='S1'!N16,N16='S3'!N16,N16='S4'!N16,N16='S5'!N16,N16='S6'!N16,N16='S7'!N16,N16='S8'!N16),"CISSS!","OK."))))</f>
        <v>OK.</v>
      </c>
      <c r="O66" s="68" t="str">
        <f>IF(O16=".","OK.",IF(O16=0,"OK.",IF(O16=" ","OK.",IF(OR(O16=O6,O16=O26,O16=O36,O16='S1'!O16,O16='S3'!O16,O16='S4'!O16,O16='S5'!O16,O16='S6'!O16,O16='S7'!O16,O16='S8'!O16),"CISSS!","OK."))))</f>
        <v>OK.</v>
      </c>
      <c r="P66" s="68" t="str">
        <f>IF(P16=".","OK.",IF(P16=0,"OK.",IF(P16=" ","OK.",IF(OR(P16=P6,P16=P26,P16=P36,P16='S1'!P16,P16='S3'!P16,P16='S4'!P16,P16='S5'!P16,P16='S6'!P16,P16='S7'!P16,P16='S8'!P16),"CISSS!","OK."))))</f>
        <v>OK.</v>
      </c>
      <c r="Q66" s="69" t="str">
        <f>IF(Q16=".","OK.",IF(Q16=0,"OK.",IF(Q16=" ","OK.",IF(OR(Q16=Q6,Q16=Q26,Q16=Q36,Q16='S1'!Q16,Q16='S3'!Q16,Q16='S4'!Q16,Q16='S5'!Q16,Q16='S6'!Q16,Q16='S7'!Q16,Q16='S8'!Q16),"CISSS!","OK."))))</f>
        <v>OK.</v>
      </c>
      <c r="R66" s="85" t="str">
        <f>IF(R16=".","OK.",IF(R16=0,"OK.",IF(R16=" ","OK.",IF(OR(R16=R6,R16=R26,R16=R36,R16='S1'!R16,R16='S3'!R16,R16='S4'!R16,R16='S5'!R16,R16='S6'!R16,R16='S7'!R16,R16='S8'!R16),"CISSS!","OK."))))</f>
        <v>OK.</v>
      </c>
      <c r="S66" s="86" t="str">
        <f>IF(S16=".","OK.",IF(S16=0,"OK.",IF(S16=" ","OK.",IF(OR(S16=S6,S16=S26,S16=S36,S16='S1'!S16,S16='S3'!S16,S16='S4'!S16,S16='S5'!S16,S16='S6'!S16,S16='S7'!S16,S16='S8'!S16),"CISSS!","OK."))))</f>
        <v>OK.</v>
      </c>
      <c r="T66" s="86" t="str">
        <f>IF(T16=".","OK.",IF(T16=0,"OK.",IF(T16=" ","OK.",IF(OR(T16=T6,T16=T26,T16=T36,T16='S1'!T16,T16='S3'!T16,T16='S4'!T16,T16='S5'!T16,T16='S6'!T16,T16='S7'!T16,T16='S8'!T16),"CISSS!","OK."))))</f>
        <v>OK.</v>
      </c>
      <c r="U66" s="86" t="str">
        <f>IF(U16=".","OK.",IF(U16=0,"OK.",IF(U16=" ","OK.",IF(OR(U16=U6,U16=U26,U16=U36,U16='S1'!U16,U16='S3'!U16,U16='S4'!U16,U16='S5'!U16,U16='S6'!U16,U16='S7'!U16,U16='S8'!U16),"CISSS!","OK."))))</f>
        <v>OK.</v>
      </c>
      <c r="V66" s="87" t="str">
        <f>IF(V16=".","OK.",IF(V16=0,"OK.",IF(V16=" ","OK.",IF(OR(V16=V6,V16=V26,V16=V36,V16='S1'!V16,V16='S3'!V16,V16='S4'!V16,V16='S5'!V16,V16='S6'!V16,V16='S7'!V16,V16='S8'!V16),"CISSS!","OK."))))</f>
        <v>OK.</v>
      </c>
      <c r="W66" s="267" t="str">
        <f>IF(W16=".","OK.",IF(W16=0,"OK.",IF(W16=" ","OK.",IF(OR(W16=W6,W16=W26,W16=W36,W16='S1'!W16,W16='S3'!W16,W16='S4'!W16,W16='S5'!W16,W16='S6'!W16,W16='S7'!W16,W16='S8'!W16),"CISSS!","OK."))))</f>
        <v>OK.</v>
      </c>
      <c r="X66" s="268" t="str">
        <f>IF(X16=".","OK.",IF(X16=0,"OK.",IF(X16=" ","OK.",IF(OR(X16=X6,X16=X26,X16=X36,X16='S1'!X16,X16='S3'!X16,X16='S4'!X16,X16='S5'!X16,X16='S6'!X16,X16='S7'!X16,X16='S8'!X16),"CISSS!","OK."))))</f>
        <v>OK.</v>
      </c>
      <c r="Y66" s="268" t="str">
        <f>IF(Y16=".","OK.",IF(Y16=0,"OK.",IF(Y16=" ","OK.",IF(OR(Y16=Y6,Y16=Y26,Y16=Y36,Y16='S1'!Y16,Y16='S3'!Y16,Y16='S4'!Y16,Y16='S5'!Y16,Y16='S6'!Y16,Y16='S7'!Y16,Y16='S8'!Y16),"CISSS!","OK."))))</f>
        <v>OK.</v>
      </c>
      <c r="Z66" s="268" t="str">
        <f>IF(Z16=".","OK.",IF(Z16=0,"OK.",IF(Z16=" ","OK.",IF(OR(Z16=Z6,Z16=Z26,Z16=Z36,Z16='S1'!Z16,Z16='S3'!Z16,Z16='S4'!Z16,Z16='S5'!Z16,Z16='S6'!Z16,Z16='S7'!Z16,Z16='S8'!Z16),"CISSS!","OK."))))</f>
        <v>OK.</v>
      </c>
      <c r="AA66" s="269" t="str">
        <f>IF(AA16=".","OK.",IF(AA16=0,"OK.",IF(AA16=" ","OK.",IF(OR(AA16=AA6,AA16=AA26,AA16=AA36,AA16='S1'!AA16,AA16='S3'!AA16,AA16='S4'!AA16,AA16='S5'!AA16,AA16='S6'!AA16,AA16='S7'!AA16,AA16='S8'!AA16),"CISSS!","OK."))))</f>
        <v>OK.</v>
      </c>
      <c r="AB66" s="299">
        <v>0.5</v>
      </c>
    </row>
    <row r="67" spans="1:28" ht="11.1" customHeight="1" x14ac:dyDescent="0.2">
      <c r="A67" s="1087"/>
      <c r="B67" s="1087"/>
      <c r="C67" s="55" t="str">
        <f>IF(C17=".","OK.",IF(C17=0,"OK.",IF(C17=" ","OK.",IF(OR(C17=C7,C17=C27,C17=C37,C17='S1'!C17,C17='S3'!C17,C17='S4'!C17,C17='S5'!C17,C17='S6'!C17,C17='S7'!C17,C17='S8'!C17),"CISSS!","OK."))))</f>
        <v>OK.</v>
      </c>
      <c r="D67" s="56" t="str">
        <f>IF(D17=".","OK.",IF(D17=0,"OK.",IF(D17=" ","OK.",IF(OR(D17=D7,D17=D27,D17=D37,D17='S1'!D17,D17='S3'!D17,D17='S4'!D17,D17='S5'!D17,D17='S6'!D17,D17='S7'!D17,D17='S8'!D17),"CISSS!","OK."))))</f>
        <v>OK.</v>
      </c>
      <c r="E67" s="56" t="str">
        <f>IF(E17=".","OK.",IF(E17=0,"OK.",IF(E17=" ","OK.",IF(OR(E17=E7,E17=E27,E17=E37,E17='S1'!E17,E17='S3'!E17,E17='S4'!E17,E17='S5'!E17,E17='S6'!E17,E17='S7'!E17,E17='S8'!E17),"CISSS!","OK."))))</f>
        <v>OK.</v>
      </c>
      <c r="F67" s="56" t="str">
        <f>IF(F17=".","OK.",IF(F17=0,"OK.",IF(F17=" ","OK.",IF(OR(F17=F7,F17=F27,F17=F37,F17='S1'!F17,F17='S3'!F17,F17='S4'!F17,F17='S5'!F17,F17='S6'!F17,F17='S7'!F17,F17='S8'!F17),"CISSS!","OK."))))</f>
        <v>OK.</v>
      </c>
      <c r="G67" s="57" t="str">
        <f>IF(G17=".","OK.",IF(G17=0,"OK.",IF(G17=" ","OK.",IF(OR(G17=G7,G17=G27,G17=G37,G17='S1'!G17,G17='S3'!G17,G17='S4'!G17,G17='S5'!G17,G17='S6'!G17,G17='S7'!G17,G17='S8'!G17),"CISSS!","OK."))))</f>
        <v>OK.</v>
      </c>
      <c r="H67" s="76" t="str">
        <f>IF(H17=".","OK.",IF(H17=0,"OK.",IF(H17=" ","OK.",IF(OR(H17=H7,H17=H27,H17=H37,H17='S1'!H17,H17='S3'!H17,H17='S4'!H17,H17='S5'!H17,H17='S6'!H17,H17='S7'!H17,H17='S8'!H17),"CISSS!","OK."))))</f>
        <v>OK.</v>
      </c>
      <c r="I67" s="77" t="str">
        <f>IF(I17=".","OK.",IF(I17=0,"OK.",IF(I17=" ","OK.",IF(OR(I17=I7,I17=I27,I17=I37,I17='S1'!I17,I17='S3'!I17,I17='S4'!I17,I17='S5'!I17,I17='S6'!I17,I17='S7'!I17,I17='S8'!I17),"CISSS!","OK."))))</f>
        <v>OK.</v>
      </c>
      <c r="J67" s="77" t="str">
        <f>IF(J17=".","OK.",IF(J17=0,"OK.",IF(J17=" ","OK.",IF(OR(J17=J7,J17=J27,J17=J37,J17='S1'!J17,J17='S3'!J17,J17='S4'!J17,J17='S5'!J17,J17='S6'!J17,J17='S7'!J17,J17='S8'!J17),"CISSS!","OK."))))</f>
        <v>OK.</v>
      </c>
      <c r="K67" s="77" t="str">
        <f>IF(K17=".","OK.",IF(K17=0,"OK.",IF(K17=" ","OK.",IF(OR(K17=K7,K17=K27,K17=K37,K17='S1'!K17,K17='S3'!K17,K17='S4'!K17,K17='S5'!K17,K17='S6'!K17,K17='S7'!K17,K17='S8'!K17),"CISSS!","OK."))))</f>
        <v>OK.</v>
      </c>
      <c r="L67" s="78" t="str">
        <f>IF(L17=".","OK.",IF(L17=0,"OK.",IF(L17=" ","OK.",IF(OR(L17=L7,L17=L27,L17=L37,L17='S1'!L17,L17='S3'!L17,L17='S4'!L17,L17='S5'!L17,L17='S6'!L17,L17='S7'!L17,L17='S8'!L17),"CISSS!","OK."))))</f>
        <v>CISSS!</v>
      </c>
      <c r="M67" s="67" t="str">
        <f>IF(M17=".","OK.",IF(M17=0,"OK.",IF(M17=" ","OK.",IF(OR(M17=M7,M17=M27,M17=M37,M17='S1'!M17,M17='S3'!M17,M17='S4'!M17,M17='S5'!M17,M17='S6'!M17,M17='S7'!M17,M17='S8'!M17),"CISSS!","OK."))))</f>
        <v>OK.</v>
      </c>
      <c r="N67" s="68" t="str">
        <f>IF(N17=".","OK.",IF(N17=0,"OK.",IF(N17=" ","OK.",IF(OR(N17=N7,N17=N27,N17=N37,N17='S1'!N17,N17='S3'!N17,N17='S4'!N17,N17='S5'!N17,N17='S6'!N17,N17='S7'!N17,N17='S8'!N17),"CISSS!","OK."))))</f>
        <v>OK.</v>
      </c>
      <c r="O67" s="68" t="str">
        <f>IF(O17=".","OK.",IF(O17=0,"OK.",IF(O17=" ","OK.",IF(OR(O17=O7,O17=O27,O17=O37,O17='S1'!O17,O17='S3'!O17,O17='S4'!O17,O17='S5'!O17,O17='S6'!O17,O17='S7'!O17,O17='S8'!O17),"CISSS!","OK."))))</f>
        <v>OK.</v>
      </c>
      <c r="P67" s="68" t="str">
        <f>IF(P17=".","OK.",IF(P17=0,"OK.",IF(P17=" ","OK.",IF(OR(P17=P7,P17=P27,P17=P37,P17='S1'!P17,P17='S3'!P17,P17='S4'!P17,P17='S5'!P17,P17='S6'!P17,P17='S7'!P17,P17='S8'!P17),"CISSS!","OK."))))</f>
        <v>OK.</v>
      </c>
      <c r="Q67" s="69" t="str">
        <f>IF(Q17=".","OK.",IF(Q17=0,"OK.",IF(Q17=" ","OK.",IF(OR(Q17=Q7,Q17=Q27,Q17=Q37,Q17='S1'!Q17,Q17='S3'!Q17,Q17='S4'!Q17,Q17='S5'!Q17,Q17='S6'!Q17,Q17='S7'!Q17,Q17='S8'!Q17),"CISSS!","OK."))))</f>
        <v>OK.</v>
      </c>
      <c r="R67" s="85" t="str">
        <f>IF(R17=".","OK.",IF(R17=0,"OK.",IF(R17=" ","OK.",IF(OR(R17=R7,R17=R27,R17=R37,R17='S1'!R17,R17='S3'!R17,R17='S4'!R17,R17='S5'!R17,R17='S6'!R17,R17='S7'!R17,R17='S8'!R17),"CISSS!","OK."))))</f>
        <v>OK.</v>
      </c>
      <c r="S67" s="86" t="str">
        <f>IF(S17=".","OK.",IF(S17=0,"OK.",IF(S17=" ","OK.",IF(OR(S17=S7,S17=S27,S17=S37,S17='S1'!S17,S17='S3'!S17,S17='S4'!S17,S17='S5'!S17,S17='S6'!S17,S17='S7'!S17,S17='S8'!S17),"CISSS!","OK."))))</f>
        <v>OK.</v>
      </c>
      <c r="T67" s="86" t="str">
        <f>IF(T17=".","OK.",IF(T17=0,"OK.",IF(T17=" ","OK.",IF(OR(T17=T7,T17=T27,T17=T37,T17='S1'!T17,T17='S3'!T17,T17='S4'!T17,T17='S5'!T17,T17='S6'!T17,T17='S7'!T17,T17='S8'!T17),"CISSS!","OK."))))</f>
        <v>OK.</v>
      </c>
      <c r="U67" s="86" t="str">
        <f>IF(U17=".","OK.",IF(U17=0,"OK.",IF(U17=" ","OK.",IF(OR(U17=U7,U17=U27,U17=U37,U17='S1'!U17,U17='S3'!U17,U17='S4'!U17,U17='S5'!U17,U17='S6'!U17,U17='S7'!U17,U17='S8'!U17),"CISSS!","OK."))))</f>
        <v>OK.</v>
      </c>
      <c r="V67" s="87" t="str">
        <f>IF(V17=".","OK.",IF(V17=0,"OK.",IF(V17=" ","OK.",IF(OR(V17=V7,V17=V27,V17=V37,V17='S1'!V17,V17='S3'!V17,V17='S4'!V17,V17='S5'!V17,V17='S6'!V17,V17='S7'!V17,V17='S8'!V17),"CISSS!","OK."))))</f>
        <v>OK.</v>
      </c>
      <c r="W67" s="267" t="str">
        <f>IF(W17=".","OK.",IF(W17=0,"OK.",IF(W17=" ","OK.",IF(OR(W17=W7,W17=W27,W17=W37,W17='S1'!W17,W17='S3'!W17,W17='S4'!W17,W17='S5'!W17,W17='S6'!W17,W17='S7'!W17,W17='S8'!W17),"CISSS!","OK."))))</f>
        <v>OK.</v>
      </c>
      <c r="X67" s="268" t="str">
        <f>IF(X17=".","OK.",IF(X17=0,"OK.",IF(X17=" ","OK.",IF(OR(X17=X7,X17=X27,X17=X37,X17='S1'!X17,X17='S3'!X17,X17='S4'!X17,X17='S5'!X17,X17='S6'!X17,X17='S7'!X17,X17='S8'!X17),"CISSS!","OK."))))</f>
        <v>OK.</v>
      </c>
      <c r="Y67" s="268" t="str">
        <f>IF(Y17=".","OK.",IF(Y17=0,"OK.",IF(Y17=" ","OK.",IF(OR(Y17=Y7,Y17=Y27,Y17=Y37,Y17='S1'!Y17,Y17='S3'!Y17,Y17='S4'!Y17,Y17='S5'!Y17,Y17='S6'!Y17,Y17='S7'!Y17,Y17='S8'!Y17),"CISSS!","OK."))))</f>
        <v>OK.</v>
      </c>
      <c r="Z67" s="268" t="str">
        <f>IF(Z17=".","OK.",IF(Z17=0,"OK.",IF(Z17=" ","OK.",IF(OR(Z17=Z7,Z17=Z27,Z17=Z37,Z17='S1'!Z17,Z17='S3'!Z17,Z17='S4'!Z17,Z17='S5'!Z17,Z17='S6'!Z17,Z17='S7'!Z17,Z17='S8'!Z17),"CISSS!","OK."))))</f>
        <v>OK.</v>
      </c>
      <c r="AA67" s="269" t="str">
        <f>IF(AA17=".","OK.",IF(AA17=0,"OK.",IF(AA17=" ","OK.",IF(OR(AA17=AA7,AA17=AA27,AA17=AA37,AA17='S1'!AA17,AA17='S3'!AA17,AA17='S4'!AA17,AA17='S5'!AA17,AA17='S6'!AA17,AA17='S7'!AA17,AA17='S8'!AA17),"CISSS!","OK."))))</f>
        <v>OK.</v>
      </c>
      <c r="AB67" s="299">
        <v>0.54166666666666663</v>
      </c>
    </row>
    <row r="68" spans="1:28" ht="11.1" customHeight="1" x14ac:dyDescent="0.2">
      <c r="A68" s="1087"/>
      <c r="B68" s="1087"/>
      <c r="C68" s="55" t="str">
        <f>IF(C18=".","OK.",IF(C18=0,"OK.",IF(C18=" ","OK.",IF(OR(C18=C8,C18=C28,C18=C38,C18='S1'!C18,C18='S3'!C18,C18='S4'!C18,C18='S5'!C18,C18='S6'!C18,C18='S7'!C18,C18='S8'!C18),"CISSS!","OK."))))</f>
        <v>OK.</v>
      </c>
      <c r="D68" s="56" t="str">
        <f>IF(D18=".","OK.",IF(D18=0,"OK.",IF(D18=" ","OK.",IF(OR(D18=D8,D18=D28,D18=D38,D18='S1'!D18,D18='S3'!D18,D18='S4'!D18,D18='S5'!D18,D18='S6'!D18,D18='S7'!D18,D18='S8'!D18),"CISSS!","OK."))))</f>
        <v>OK.</v>
      </c>
      <c r="E68" s="56" t="str">
        <f>IF(E18=".","OK.",IF(E18=0,"OK.",IF(E18=" ","OK.",IF(OR(E18=E8,E18=E28,E18=E38,E18='S1'!E18,E18='S3'!E18,E18='S4'!E18,E18='S5'!E18,E18='S6'!E18,E18='S7'!E18,E18='S8'!E18),"CISSS!","OK."))))</f>
        <v>OK.</v>
      </c>
      <c r="F68" s="56" t="str">
        <f>IF(F18=".","OK.",IF(F18=0,"OK.",IF(F18=" ","OK.",IF(OR(F18=F8,F18=F28,F18=F38,F18='S1'!F18,F18='S3'!F18,F18='S4'!F18,F18='S5'!F18,F18='S6'!F18,F18='S7'!F18,F18='S8'!F18),"CISSS!","OK."))))</f>
        <v>OK.</v>
      </c>
      <c r="G68" s="57" t="str">
        <f>IF(G18=".","OK.",IF(G18=0,"OK.",IF(G18=" ","OK.",IF(OR(G18=G8,G18=G28,G18=G38,G18='S1'!G18,G18='S3'!G18,G18='S4'!G18,G18='S5'!G18,G18='S6'!G18,G18='S7'!G18,G18='S8'!G18),"CISSS!","OK."))))</f>
        <v>OK.</v>
      </c>
      <c r="H68" s="76" t="str">
        <f>IF(H18=".","OK.",IF(H18=0,"OK.",IF(H18=" ","OK.",IF(OR(H18=H8,H18=H28,H18=H38,H18='S1'!H18,H18='S3'!H18,H18='S4'!H18,H18='S5'!H18,H18='S6'!H18,H18='S7'!H18,H18='S8'!H18),"CISSS!","OK."))))</f>
        <v>OK.</v>
      </c>
      <c r="I68" s="77" t="str">
        <f>IF(I18=".","OK.",IF(I18=0,"OK.",IF(I18=" ","OK.",IF(OR(I18=I8,I18=I28,I18=I38,I18='S1'!I18,I18='S3'!I18,I18='S4'!I18,I18='S5'!I18,I18='S6'!I18,I18='S7'!I18,I18='S8'!I18),"CISSS!","OK."))))</f>
        <v>OK.</v>
      </c>
      <c r="J68" s="77" t="str">
        <f>IF(J18=".","OK.",IF(J18=0,"OK.",IF(J18=" ","OK.",IF(OR(J18=J8,J18=J28,J18=J38,J18='S1'!J18,J18='S3'!J18,J18='S4'!J18,J18='S5'!J18,J18='S6'!J18,J18='S7'!J18,J18='S8'!J18),"CISSS!","OK."))))</f>
        <v>OK.</v>
      </c>
      <c r="K68" s="77" t="str">
        <f>IF(K18=".","OK.",IF(K18=0,"OK.",IF(K18=" ","OK.",IF(OR(K18=K8,K18=K28,K18=K38,K18='S1'!K18,K18='S3'!K18,K18='S4'!K18,K18='S5'!K18,K18='S6'!K18,K18='S7'!K18,K18='S8'!K18),"CISSS!","OK."))))</f>
        <v>OK.</v>
      </c>
      <c r="L68" s="78" t="str">
        <f>IF(L18=".","OK.",IF(L18=0,"OK.",IF(L18=" ","OK.",IF(OR(L18=L8,L18=L28,L18=L38,L18='S1'!L18,L18='S3'!L18,L18='S4'!L18,L18='S5'!L18,L18='S6'!L18,L18='S7'!L18,L18='S8'!L18),"CISSS!","OK."))))</f>
        <v>CISSS!</v>
      </c>
      <c r="M68" s="67" t="str">
        <f>IF(M18=".","OK.",IF(M18=0,"OK.",IF(M18=" ","OK.",IF(OR(M18=M8,M18=M28,M18=M38,M18='S1'!M18,M18='S3'!M18,M18='S4'!M18,M18='S5'!M18,M18='S6'!M18,M18='S7'!M18,M18='S8'!M18),"CISSS!","OK."))))</f>
        <v>OK.</v>
      </c>
      <c r="N68" s="68" t="str">
        <f>IF(N18=".","OK.",IF(N18=0,"OK.",IF(N18=" ","OK.",IF(OR(N18=N8,N18=N28,N18=N38,N18='S1'!N18,N18='S3'!N18,N18='S4'!N18,N18='S5'!N18,N18='S6'!N18,N18='S7'!N18,N18='S8'!N18),"CISSS!","OK."))))</f>
        <v>OK.</v>
      </c>
      <c r="O68" s="68" t="str">
        <f>IF(O18=".","OK.",IF(O18=0,"OK.",IF(O18=" ","OK.",IF(OR(O18=O8,O18=O28,O18=O38,O18='S1'!O18,O18='S3'!O18,O18='S4'!O18,O18='S5'!O18,O18='S6'!O18,O18='S7'!O18,O18='S8'!O18),"CISSS!","OK."))))</f>
        <v>OK.</v>
      </c>
      <c r="P68" s="68" t="str">
        <f>IF(P18=".","OK.",IF(P18=0,"OK.",IF(P18=" ","OK.",IF(OR(P18=P8,P18=P28,P18=P38,P18='S1'!P18,P18='S3'!P18,P18='S4'!P18,P18='S5'!P18,P18='S6'!P18,P18='S7'!P18,P18='S8'!P18),"CISSS!","OK."))))</f>
        <v>OK.</v>
      </c>
      <c r="Q68" s="69" t="str">
        <f>IF(Q18=".","OK.",IF(Q18=0,"OK.",IF(Q18=" ","OK.",IF(OR(Q18=Q8,Q18=Q28,Q18=Q38,Q18='S1'!Q18,Q18='S3'!Q18,Q18='S4'!Q18,Q18='S5'!Q18,Q18='S6'!Q18,Q18='S7'!Q18,Q18='S8'!Q18),"CISSS!","OK."))))</f>
        <v>OK.</v>
      </c>
      <c r="R68" s="85" t="str">
        <f>IF(R18=".","OK.",IF(R18=0,"OK.",IF(R18=" ","OK.",IF(OR(R18=R8,R18=R28,R18=R38,R18='S1'!R18,R18='S3'!R18,R18='S4'!R18,R18='S5'!R18,R18='S6'!R18,R18='S7'!R18,R18='S8'!R18),"CISSS!","OK."))))</f>
        <v>OK.</v>
      </c>
      <c r="S68" s="86" t="str">
        <f>IF(S18=".","OK.",IF(S18=0,"OK.",IF(S18=" ","OK.",IF(OR(S18=S8,S18=S28,S18=S38,S18='S1'!S18,S18='S3'!S18,S18='S4'!S18,S18='S5'!S18,S18='S6'!S18,S18='S7'!S18,S18='S8'!S18),"CISSS!","OK."))))</f>
        <v>OK.</v>
      </c>
      <c r="T68" s="86" t="str">
        <f>IF(T18=".","OK.",IF(T18=0,"OK.",IF(T18=" ","OK.",IF(OR(T18=T8,T18=T28,T18=T38,T18='S1'!T18,T18='S3'!T18,T18='S4'!T18,T18='S5'!T18,T18='S6'!T18,T18='S7'!T18,T18='S8'!T18),"CISSS!","OK."))))</f>
        <v>OK.</v>
      </c>
      <c r="U68" s="86" t="str">
        <f>IF(U18=".","OK.",IF(U18=0,"OK.",IF(U18=" ","OK.",IF(OR(U18=U8,U18=U28,U18=U38,U18='S1'!U18,U18='S3'!U18,U18='S4'!U18,U18='S5'!U18,U18='S6'!U18,U18='S7'!U18,U18='S8'!U18),"CISSS!","OK."))))</f>
        <v>OK.</v>
      </c>
      <c r="V68" s="87" t="str">
        <f>IF(V18=".","OK.",IF(V18=0,"OK.",IF(V18=" ","OK.",IF(OR(V18=V8,V18=V28,V18=V38,V18='S1'!V18,V18='S3'!V18,V18='S4'!V18,V18='S5'!V18,V18='S6'!V18,V18='S7'!V18,V18='S8'!V18),"CISSS!","OK."))))</f>
        <v>OK.</v>
      </c>
      <c r="W68" s="267" t="str">
        <f>IF(W18=".","OK.",IF(W18=0,"OK.",IF(W18=" ","OK.",IF(OR(W18=W8,W18=W28,W18=W38,W18='S1'!W18,W18='S3'!W18,W18='S4'!W18,W18='S5'!W18,W18='S6'!W18,W18='S7'!W18,W18='S8'!W18),"CISSS!","OK."))))</f>
        <v>OK.</v>
      </c>
      <c r="X68" s="268" t="str">
        <f>IF(X18=".","OK.",IF(X18=0,"OK.",IF(X18=" ","OK.",IF(OR(X18=X8,X18=X28,X18=X38,X18='S1'!X18,X18='S3'!X18,X18='S4'!X18,X18='S5'!X18,X18='S6'!X18,X18='S7'!X18,X18='S8'!X18),"CISSS!","OK."))))</f>
        <v>OK.</v>
      </c>
      <c r="Y68" s="268" t="str">
        <f>IF(Y18=".","OK.",IF(Y18=0,"OK.",IF(Y18=" ","OK.",IF(OR(Y18=Y8,Y18=Y28,Y18=Y38,Y18='S1'!Y18,Y18='S3'!Y18,Y18='S4'!Y18,Y18='S5'!Y18,Y18='S6'!Y18,Y18='S7'!Y18,Y18='S8'!Y18),"CISSS!","OK."))))</f>
        <v>OK.</v>
      </c>
      <c r="Z68" s="268" t="str">
        <f>IF(Z18=".","OK.",IF(Z18=0,"OK.",IF(Z18=" ","OK.",IF(OR(Z18=Z8,Z18=Z28,Z18=Z38,Z18='S1'!Z18,Z18='S3'!Z18,Z18='S4'!Z18,Z18='S5'!Z18,Z18='S6'!Z18,Z18='S7'!Z18,Z18='S8'!Z18),"CISSS!","OK."))))</f>
        <v>OK.</v>
      </c>
      <c r="AA68" s="269" t="str">
        <f>IF(AA18=".","OK.",IF(AA18=0,"OK.",IF(AA18=" ","OK.",IF(OR(AA18=AA8,AA18=AA28,AA18=AA38,AA18='S1'!AA18,AA18='S3'!AA18,AA18='S4'!AA18,AA18='S5'!AA18,AA18='S6'!AA18,AA18='S7'!AA18,AA18='S8'!AA18),"CISSS!","OK."))))</f>
        <v>OK.</v>
      </c>
      <c r="AB68" s="299">
        <v>0.58333333333333337</v>
      </c>
    </row>
    <row r="69" spans="1:28" ht="11.1" customHeight="1" x14ac:dyDescent="0.2">
      <c r="A69" s="1087"/>
      <c r="B69" s="1087"/>
      <c r="C69" s="55" t="str">
        <f>IF(C19=".","OK.",IF(C19=0,"OK.",IF(C19=" ","OK.",IF(OR(C19=C9,C19=C29,C19=C39,C19='S1'!C19,C19='S3'!C19,C19='S4'!C19,C19='S5'!C19,C19='S6'!C19,C19='S7'!C19,C19='S8'!C19),"CISSS!","OK."))))</f>
        <v>OK.</v>
      </c>
      <c r="D69" s="56" t="str">
        <f>IF(D19=".","OK.",IF(D19=0,"OK.",IF(D19=" ","OK.",IF(OR(D19=D9,D19=D29,D19=D39,D19='S1'!D19,D19='S3'!D19,D19='S4'!D19,D19='S5'!D19,D19='S6'!D19,D19='S7'!D19,D19='S8'!D19),"CISSS!","OK."))))</f>
        <v>OK.</v>
      </c>
      <c r="E69" s="56" t="str">
        <f>IF(E19=".","OK.",IF(E19=0,"OK.",IF(E19=" ","OK.",IF(OR(E19=E9,E19=E29,E19=E39,E19='S1'!E19,E19='S3'!E19,E19='S4'!E19,E19='S5'!E19,E19='S6'!E19,E19='S7'!E19,E19='S8'!E19),"CISSS!","OK."))))</f>
        <v>OK.</v>
      </c>
      <c r="F69" s="56" t="str">
        <f>IF(F19=".","OK.",IF(F19=0,"OK.",IF(F19=" ","OK.",IF(OR(F19=F9,F19=F29,F19=F39,F19='S1'!F19,F19='S3'!F19,F19='S4'!F19,F19='S5'!F19,F19='S6'!F19,F19='S7'!F19,F19='S8'!F19),"CISSS!","OK."))))</f>
        <v>OK.</v>
      </c>
      <c r="G69" s="57" t="str">
        <f>IF(G19=".","OK.",IF(G19=0,"OK.",IF(G19=" ","OK.",IF(OR(G19=G9,G19=G29,G19=G39,G19='S1'!G19,G19='S3'!G19,G19='S4'!G19,G19='S5'!G19,G19='S6'!G19,G19='S7'!G19,G19='S8'!G19),"CISSS!","OK."))))</f>
        <v>OK.</v>
      </c>
      <c r="H69" s="76" t="str">
        <f>IF(H19=".","OK.",IF(H19=0,"OK.",IF(H19=" ","OK.",IF(OR(H19=H9,H19=H29,H19=H39,H19='S1'!H19,H19='S3'!H19,H19='S4'!H19,H19='S5'!H19,H19='S6'!H19,H19='S7'!H19,H19='S8'!H19),"CISSS!","OK."))))</f>
        <v>OK.</v>
      </c>
      <c r="I69" s="77" t="str">
        <f>IF(I19=".","OK.",IF(I19=0,"OK.",IF(I19=" ","OK.",IF(OR(I19=I9,I19=I29,I19=I39,I19='S1'!I19,I19='S3'!I19,I19='S4'!I19,I19='S5'!I19,I19='S6'!I19,I19='S7'!I19,I19='S8'!I19),"CISSS!","OK."))))</f>
        <v>OK.</v>
      </c>
      <c r="J69" s="77" t="str">
        <f>IF(J19=".","OK.",IF(J19=0,"OK.",IF(J19=" ","OK.",IF(OR(J19=J9,J19=J29,J19=J39,J19='S1'!J19,J19='S3'!J19,J19='S4'!J19,J19='S5'!J19,J19='S6'!J19,J19='S7'!J19,J19='S8'!J19),"CISSS!","OK."))))</f>
        <v>OK.</v>
      </c>
      <c r="K69" s="77" t="str">
        <f>IF(K19=".","OK.",IF(K19=0,"OK.",IF(K19=" ","OK.",IF(OR(K19=K9,K19=K29,K19=K39,K19='S1'!K19,K19='S3'!K19,K19='S4'!K19,K19='S5'!K19,K19='S6'!K19,K19='S7'!K19,K19='S8'!K19),"CISSS!","OK."))))</f>
        <v>OK.</v>
      </c>
      <c r="L69" s="78" t="str">
        <f>IF(L19=".","OK.",IF(L19=0,"OK.",IF(L19=" ","OK.",IF(OR(L19=L9,L19=L29,L19=L39,L19='S1'!L19,L19='S3'!L19,L19='S4'!L19,L19='S5'!L19,L19='S6'!L19,L19='S7'!L19,L19='S8'!L19),"CISSS!","OK."))))</f>
        <v>CISSS!</v>
      </c>
      <c r="M69" s="67" t="str">
        <f>IF(M19=".","OK.",IF(M19=0,"OK.",IF(M19=" ","OK.",IF(OR(M19=M9,M19=M29,M19=M39,M19='S1'!M19,M19='S3'!M19,M19='S4'!M19,M19='S5'!M19,M19='S6'!M19,M19='S7'!M19,M19='S8'!M19),"CISSS!","OK."))))</f>
        <v>OK.</v>
      </c>
      <c r="N69" s="68" t="str">
        <f>IF(N19=".","OK.",IF(N19=0,"OK.",IF(N19=" ","OK.",IF(OR(N19=N9,N19=N29,N19=N39,N19='S1'!N19,N19='S3'!N19,N19='S4'!N19,N19='S5'!N19,N19='S6'!N19,N19='S7'!N19,N19='S8'!N19),"CISSS!","OK."))))</f>
        <v>OK.</v>
      </c>
      <c r="O69" s="68" t="str">
        <f>IF(O19=".","OK.",IF(O19=0,"OK.",IF(O19=" ","OK.",IF(OR(O19=O9,O19=O29,O19=O39,O19='S1'!O19,O19='S3'!O19,O19='S4'!O19,O19='S5'!O19,O19='S6'!O19,O19='S7'!O19,O19='S8'!O19),"CISSS!","OK."))))</f>
        <v>OK.</v>
      </c>
      <c r="P69" s="68" t="str">
        <f>IF(P19=".","OK.",IF(P19=0,"OK.",IF(P19=" ","OK.",IF(OR(P19=P9,P19=P29,P19=P39,P19='S1'!P19,P19='S3'!P19,P19='S4'!P19,P19='S5'!P19,P19='S6'!P19,P19='S7'!P19,P19='S8'!P19),"CISSS!","OK."))))</f>
        <v>OK.</v>
      </c>
      <c r="Q69" s="69" t="str">
        <f>IF(Q19=".","OK.",IF(Q19=0,"OK.",IF(Q19=" ","OK.",IF(OR(Q19=Q9,Q19=Q29,Q19=Q39,Q19='S1'!Q19,Q19='S3'!Q19,Q19='S4'!Q19,Q19='S5'!Q19,Q19='S6'!Q19,Q19='S7'!Q19,Q19='S8'!Q19),"CISSS!","OK."))))</f>
        <v>OK.</v>
      </c>
      <c r="R69" s="85" t="str">
        <f>IF(R19=".","OK.",IF(R19=0,"OK.",IF(R19=" ","OK.",IF(OR(R19=R9,R19=R29,R19=R39,R19='S1'!R19,R19='S3'!R19,R19='S4'!R19,R19='S5'!R19,R19='S6'!R19,R19='S7'!R19,R19='S8'!R19),"CISSS!","OK."))))</f>
        <v>OK.</v>
      </c>
      <c r="S69" s="86" t="str">
        <f>IF(S19=".","OK.",IF(S19=0,"OK.",IF(S19=" ","OK.",IF(OR(S19=S9,S19=S29,S19=S39,S19='S1'!S19,S19='S3'!S19,S19='S4'!S19,S19='S5'!S19,S19='S6'!S19,S19='S7'!S19,S19='S8'!S19),"CISSS!","OK."))))</f>
        <v>OK.</v>
      </c>
      <c r="T69" s="86" t="str">
        <f>IF(T19=".","OK.",IF(T19=0,"OK.",IF(T19=" ","OK.",IF(OR(T19=T9,T19=T29,T19=T39,T19='S1'!T19,T19='S3'!T19,T19='S4'!T19,T19='S5'!T19,T19='S6'!T19,T19='S7'!T19,T19='S8'!T19),"CISSS!","OK."))))</f>
        <v>OK.</v>
      </c>
      <c r="U69" s="86" t="str">
        <f>IF(U19=".","OK.",IF(U19=0,"OK.",IF(U19=" ","OK.",IF(OR(U19=U9,U19=U29,U19=U39,U19='S1'!U19,U19='S3'!U19,U19='S4'!U19,U19='S5'!U19,U19='S6'!U19,U19='S7'!U19,U19='S8'!U19),"CISSS!","OK."))))</f>
        <v>OK.</v>
      </c>
      <c r="V69" s="87" t="str">
        <f>IF(V19=".","OK.",IF(V19=0,"OK.",IF(V19=" ","OK.",IF(OR(V19=V9,V19=V29,V19=V39,V19='S1'!V19,V19='S3'!V19,V19='S4'!V19,V19='S5'!V19,V19='S6'!V19,V19='S7'!V19,V19='S8'!V19),"CISSS!","OK."))))</f>
        <v>OK.</v>
      </c>
      <c r="W69" s="267" t="str">
        <f>IF(W19=".","OK.",IF(W19=0,"OK.",IF(W19=" ","OK.",IF(OR(W19=W9,W19=W29,W19=W39,W19='S1'!W19,W19='S3'!W19,W19='S4'!W19,W19='S5'!W19,W19='S6'!W19,W19='S7'!W19,W19='S8'!W19),"CISSS!","OK."))))</f>
        <v>OK.</v>
      </c>
      <c r="X69" s="268" t="str">
        <f>IF(X19=".","OK.",IF(X19=0,"OK.",IF(X19=" ","OK.",IF(OR(X19=X9,X19=X29,X19=X39,X19='S1'!X19,X19='S3'!X19,X19='S4'!X19,X19='S5'!X19,X19='S6'!X19,X19='S7'!X19,X19='S8'!X19),"CISSS!","OK."))))</f>
        <v>OK.</v>
      </c>
      <c r="Y69" s="268" t="str">
        <f>IF(Y19=".","OK.",IF(Y19=0,"OK.",IF(Y19=" ","OK.",IF(OR(Y19=Y9,Y19=Y29,Y19=Y39,Y19='S1'!Y19,Y19='S3'!Y19,Y19='S4'!Y19,Y19='S5'!Y19,Y19='S6'!Y19,Y19='S7'!Y19,Y19='S8'!Y19),"CISSS!","OK."))))</f>
        <v>OK.</v>
      </c>
      <c r="Z69" s="268" t="str">
        <f>IF(Z19=".","OK.",IF(Z19=0,"OK.",IF(Z19=" ","OK.",IF(OR(Z19=Z9,Z19=Z29,Z19=Z39,Z19='S1'!Z19,Z19='S3'!Z19,Z19='S4'!Z19,Z19='S5'!Z19,Z19='S6'!Z19,Z19='S7'!Z19,Z19='S8'!Z19),"CISSS!","OK."))))</f>
        <v>OK.</v>
      </c>
      <c r="AA69" s="269" t="str">
        <f>IF(AA19=".","OK.",IF(AA19=0,"OK.",IF(AA19=" ","OK.",IF(OR(AA19=AA9,AA19=AA29,AA19=AA39,AA19='S1'!AA19,AA19='S3'!AA19,AA19='S4'!AA19,AA19='S5'!AA19,AA19='S6'!AA19,AA19='S7'!AA19,AA19='S8'!AA19),"CISSS!","OK."))))</f>
        <v>OK.</v>
      </c>
      <c r="AB69" s="299">
        <v>0.625</v>
      </c>
    </row>
    <row r="70" spans="1:28" ht="11.1" customHeight="1" x14ac:dyDescent="0.2">
      <c r="A70" s="1087"/>
      <c r="B70" s="1087"/>
      <c r="C70" s="55" t="str">
        <f>IF(C20=".","OK.",IF(C20=0,"OK.",IF(C20=" ","OK.",IF(OR(C20=C10,C20=C30,C20=C40,C20='S1'!C20,C20='S3'!C20,C20='S4'!C20,C20='S5'!C20,C20='S6'!C20,C20='S7'!C20,C20='S8'!C20),"CISSS!","OK."))))</f>
        <v>OK.</v>
      </c>
      <c r="D70" s="56" t="str">
        <f>IF(D20=".","OK.",IF(D20=0,"OK.",IF(D20=" ","OK.",IF(OR(D20=D10,D20=D30,D20=D40,D20='S1'!D20,D20='S3'!D20,D20='S4'!D20,D20='S5'!D20,D20='S6'!D20,D20='S7'!D20,D20='S8'!D20),"CISSS!","OK."))))</f>
        <v>OK.</v>
      </c>
      <c r="E70" s="56" t="str">
        <f>IF(E20=".","OK.",IF(E20=0,"OK.",IF(E20=" ","OK.",IF(OR(E20=E10,E20=E30,E20=E40,E20='S1'!E20,E20='S3'!E20,E20='S4'!E20,E20='S5'!E20,E20='S6'!E20,E20='S7'!E20,E20='S8'!E20),"CISSS!","OK."))))</f>
        <v>OK.</v>
      </c>
      <c r="F70" s="56" t="str">
        <f>IF(F20=".","OK.",IF(F20=0,"OK.",IF(F20=" ","OK.",IF(OR(F20=F10,F20=F30,F20=F40,F20='S1'!F20,F20='S3'!F20,F20='S4'!F20,F20='S5'!F20,F20='S6'!F20,F20='S7'!F20,F20='S8'!F20),"CISSS!","OK."))))</f>
        <v>OK.</v>
      </c>
      <c r="G70" s="57" t="str">
        <f>IF(G20=".","OK.",IF(G20=0,"OK.",IF(G20=" ","OK.",IF(OR(G20=G10,G20=G30,G20=G40,G20='S1'!G20,G20='S3'!G20,G20='S4'!G20,G20='S5'!G20,G20='S6'!G20,G20='S7'!G20,G20='S8'!G20),"CISSS!","OK."))))</f>
        <v>OK.</v>
      </c>
      <c r="H70" s="76" t="str">
        <f>IF(H20=".","OK.",IF(H20=0,"OK.",IF(H20=" ","OK.",IF(OR(H20=H10,H20=H30,H20=H40,H20='S1'!H20,H20='S3'!H20,H20='S4'!H20,H20='S5'!H20,H20='S6'!H20,H20='S7'!H20,H20='S8'!H20),"CISSS!","OK."))))</f>
        <v>OK.</v>
      </c>
      <c r="I70" s="77" t="str">
        <f>IF(I20=".","OK.",IF(I20=0,"OK.",IF(I20=" ","OK.",IF(OR(I20=I10,I20=I30,I20=I40,I20='S1'!I20,I20='S3'!I20,I20='S4'!I20,I20='S5'!I20,I20='S6'!I20,I20='S7'!I20,I20='S8'!I20),"CISSS!","OK."))))</f>
        <v>OK.</v>
      </c>
      <c r="J70" s="77" t="str">
        <f>IF(J20=".","OK.",IF(J20=0,"OK.",IF(J20=" ","OK.",IF(OR(J20=J10,J20=J30,J20=J40,J20='S1'!J20,J20='S3'!J20,J20='S4'!J20,J20='S5'!J20,J20='S6'!J20,J20='S7'!J20,J20='S8'!J20),"CISSS!","OK."))))</f>
        <v>OK.</v>
      </c>
      <c r="K70" s="77" t="str">
        <f>IF(K20=".","OK.",IF(K20=0,"OK.",IF(K20=" ","OK.",IF(OR(K20=K10,K20=K30,K20=K40,K20='S1'!K20,K20='S3'!K20,K20='S4'!K20,K20='S5'!K20,K20='S6'!K20,K20='S7'!K20,K20='S8'!K20),"CISSS!","OK."))))</f>
        <v>OK.</v>
      </c>
      <c r="L70" s="78" t="str">
        <f>IF(L20=".","OK.",IF(L20=0,"OK.",IF(L20=" ","OK.",IF(OR(L20=L10,L20=L30,L20=L40,L20='S1'!L20,L20='S3'!L20,L20='S4'!L20,L20='S5'!L20,L20='S6'!L20,L20='S7'!L20,L20='S8'!L20),"CISSS!","OK."))))</f>
        <v>CISSS!</v>
      </c>
      <c r="M70" s="67" t="str">
        <f>IF(M20=".","OK.",IF(M20=0,"OK.",IF(M20=" ","OK.",IF(OR(M20=M10,M20=M30,M20=M40,M20='S1'!M20,M20='S3'!M20,M20='S4'!M20,M20='S5'!M20,M20='S6'!M20,M20='S7'!M20,M20='S8'!M20),"CISSS!","OK."))))</f>
        <v>OK.</v>
      </c>
      <c r="N70" s="68" t="str">
        <f>IF(N20=".","OK.",IF(N20=0,"OK.",IF(N20=" ","OK.",IF(OR(N20=N10,N20=N30,N20=N40,N20='S1'!N20,N20='S3'!N20,N20='S4'!N20,N20='S5'!N20,N20='S6'!N20,N20='S7'!N20,N20='S8'!N20),"CISSS!","OK."))))</f>
        <v>OK.</v>
      </c>
      <c r="O70" s="68" t="str">
        <f>IF(O20=".","OK.",IF(O20=0,"OK.",IF(O20=" ","OK.",IF(OR(O20=O10,O20=O30,O20=O40,O20='S1'!O20,O20='S3'!O20,O20='S4'!O20,O20='S5'!O20,O20='S6'!O20,O20='S7'!O20,O20='S8'!O20),"CISSS!","OK."))))</f>
        <v>OK.</v>
      </c>
      <c r="P70" s="68" t="str">
        <f>IF(P20=".","OK.",IF(P20=0,"OK.",IF(P20=" ","OK.",IF(OR(P20=P10,P20=P30,P20=P40,P20='S1'!P20,P20='S3'!P20,P20='S4'!P20,P20='S5'!P20,P20='S6'!P20,P20='S7'!P20,P20='S8'!P20),"CISSS!","OK."))))</f>
        <v>OK.</v>
      </c>
      <c r="Q70" s="69" t="str">
        <f>IF(Q20=".","OK.",IF(Q20=0,"OK.",IF(Q20=" ","OK.",IF(OR(Q20=Q10,Q20=Q30,Q20=Q40,Q20='S1'!Q20,Q20='S3'!Q20,Q20='S4'!Q20,Q20='S5'!Q20,Q20='S6'!Q20,Q20='S7'!Q20,Q20='S8'!Q20),"CISSS!","OK."))))</f>
        <v>OK.</v>
      </c>
      <c r="R70" s="85" t="str">
        <f>IF(R20=".","OK.",IF(R20=0,"OK.",IF(R20=" ","OK.",IF(OR(R20=R10,R20=R30,R20=R40,R20='S1'!R20,R20='S3'!R20,R20='S4'!R20,R20='S5'!R20,R20='S6'!R20,R20='S7'!R20,R20='S8'!R20),"CISSS!","OK."))))</f>
        <v>OK.</v>
      </c>
      <c r="S70" s="86" t="str">
        <f>IF(S20=".","OK.",IF(S20=0,"OK.",IF(S20=" ","OK.",IF(OR(S20=S10,S20=S30,S20=S40,S20='S1'!S20,S20='S3'!S20,S20='S4'!S20,S20='S5'!S20,S20='S6'!S20,S20='S7'!S20,S20='S8'!S20),"CISSS!","OK."))))</f>
        <v>OK.</v>
      </c>
      <c r="T70" s="86" t="str">
        <f>IF(T20=".","OK.",IF(T20=0,"OK.",IF(T20=" ","OK.",IF(OR(T20=T10,T20=T30,T20=T40,T20='S1'!T20,T20='S3'!T20,T20='S4'!T20,T20='S5'!T20,T20='S6'!T20,T20='S7'!T20,T20='S8'!T20),"CISSS!","OK."))))</f>
        <v>OK.</v>
      </c>
      <c r="U70" s="86" t="str">
        <f>IF(U20=".","OK.",IF(U20=0,"OK.",IF(U20=" ","OK.",IF(OR(U20=U10,U20=U30,U20=U40,U20='S1'!U20,U20='S3'!U20,U20='S4'!U20,U20='S5'!U20,U20='S6'!U20,U20='S7'!U20,U20='S8'!U20),"CISSS!","OK."))))</f>
        <v>OK.</v>
      </c>
      <c r="V70" s="87" t="str">
        <f>IF(V20=".","OK.",IF(V20=0,"OK.",IF(V20=" ","OK.",IF(OR(V20=V10,V20=V30,V20=V40,V20='S1'!V20,V20='S3'!V20,V20='S4'!V20,V20='S5'!V20,V20='S6'!V20,V20='S7'!V20,V20='S8'!V20),"CISSS!","OK."))))</f>
        <v>OK.</v>
      </c>
      <c r="W70" s="267" t="str">
        <f>IF(W20=".","OK.",IF(W20=0,"OK.",IF(W20=" ","OK.",IF(OR(W20=W10,W20=W30,W20=W40,W20='S1'!W20,W20='S3'!W20,W20='S4'!W20,W20='S5'!W20,W20='S6'!W20,W20='S7'!W20,W20='S8'!W20),"CISSS!","OK."))))</f>
        <v>OK.</v>
      </c>
      <c r="X70" s="268" t="str">
        <f>IF(X20=".","OK.",IF(X20=0,"OK.",IF(X20=" ","OK.",IF(OR(X20=X10,X20=X30,X20=X40,X20='S1'!X20,X20='S3'!X20,X20='S4'!X20,X20='S5'!X20,X20='S6'!X20,X20='S7'!X20,X20='S8'!X20),"CISSS!","OK."))))</f>
        <v>OK.</v>
      </c>
      <c r="Y70" s="268" t="str">
        <f>IF(Y20=".","OK.",IF(Y20=0,"OK.",IF(Y20=" ","OK.",IF(OR(Y20=Y10,Y20=Y30,Y20=Y40,Y20='S1'!Y20,Y20='S3'!Y20,Y20='S4'!Y20,Y20='S5'!Y20,Y20='S6'!Y20,Y20='S7'!Y20,Y20='S8'!Y20),"CISSS!","OK."))))</f>
        <v>OK.</v>
      </c>
      <c r="Z70" s="268" t="str">
        <f>IF(Z20=".","OK.",IF(Z20=0,"OK.",IF(Z20=" ","OK.",IF(OR(Z20=Z10,Z20=Z30,Z20=Z40,Z20='S1'!Z20,Z20='S3'!Z20,Z20='S4'!Z20,Z20='S5'!Z20,Z20='S6'!Z20,Z20='S7'!Z20,Z20='S8'!Z20),"CISSS!","OK."))))</f>
        <v>OK.</v>
      </c>
      <c r="AA70" s="269" t="str">
        <f>IF(AA20=".","OK.",IF(AA20=0,"OK.",IF(AA20=" ","OK.",IF(OR(AA20=AA10,AA20=AA30,AA20=AA40,AA20='S1'!AA20,AA20='S3'!AA20,AA20='S4'!AA20,AA20='S5'!AA20,AA20='S6'!AA20,AA20='S7'!AA20,AA20='S8'!AA20),"CISSS!","OK."))))</f>
        <v>OK.</v>
      </c>
      <c r="AB70" s="299">
        <v>0.66666666666666663</v>
      </c>
    </row>
    <row r="71" spans="1:28" ht="11.1" customHeight="1" x14ac:dyDescent="0.2">
      <c r="A71" s="1087"/>
      <c r="B71" s="1087"/>
      <c r="C71" s="55" t="str">
        <f>IF(C21=".","OK.",IF(C21=0,"OK.",IF(C21=" ","OK.",IF(OR(C21=C11,C21=C31,C21=C41,C21='S1'!C21,C21='S3'!C21,C21='S4'!C21,C21='S5'!C21,C21='S6'!C21,C21='S7'!C21,C21='S8'!C21),"CISSS!","OK."))))</f>
        <v>OK.</v>
      </c>
      <c r="D71" s="56" t="str">
        <f>IF(D21=".","OK.",IF(D21=0,"OK.",IF(D21=" ","OK.",IF(OR(D21=D11,D21=D31,D21=D41,D21='S1'!D21,D21='S3'!D21,D21='S4'!D21,D21='S5'!D21,D21='S6'!D21,D21='S7'!D21,D21='S8'!D21),"CISSS!","OK."))))</f>
        <v>OK.</v>
      </c>
      <c r="E71" s="56" t="str">
        <f>IF(E21=".","OK.",IF(E21=0,"OK.",IF(E21=" ","OK.",IF(OR(E21=E11,E21=E31,E21=E41,E21='S1'!E21,E21='S3'!E21,E21='S4'!E21,E21='S5'!E21,E21='S6'!E21,E21='S7'!E21,E21='S8'!E21),"CISSS!","OK."))))</f>
        <v>OK.</v>
      </c>
      <c r="F71" s="56" t="str">
        <f>IF(F21=".","OK.",IF(F21=0,"OK.",IF(F21=" ","OK.",IF(OR(F21=F11,F21=F31,F21=F41,F21='S1'!F21,F21='S3'!F21,F21='S4'!F21,F21='S5'!F21,F21='S6'!F21,F21='S7'!F21,F21='S8'!F21),"CISSS!","OK."))))</f>
        <v>OK.</v>
      </c>
      <c r="G71" s="57" t="str">
        <f>IF(G21=".","OK.",IF(G21=0,"OK.",IF(G21=" ","OK.",IF(OR(G21=G11,G21=G31,G21=G41,G21='S1'!G21,G21='S3'!G21,G21='S4'!G21,G21='S5'!G21,G21='S6'!G21,G21='S7'!G21,G21='S8'!G21),"CISSS!","OK."))))</f>
        <v>OK.</v>
      </c>
      <c r="H71" s="76" t="str">
        <f>IF(H21=".","OK.",IF(H21=0,"OK.",IF(H21=" ","OK.",IF(OR(H21=H11,H21=H31,H21=H41,H21='S1'!H21,H21='S3'!H21,H21='S4'!H21,H21='S5'!H21,H21='S6'!H21,H21='S7'!H21,H21='S8'!H21),"CISSS!","OK."))))</f>
        <v>OK.</v>
      </c>
      <c r="I71" s="77" t="str">
        <f>IF(I21=".","OK.",IF(I21=0,"OK.",IF(I21=" ","OK.",IF(OR(I21=I11,I21=I31,I21=I41,I21='S1'!I21,I21='S3'!I21,I21='S4'!I21,I21='S5'!I21,I21='S6'!I21,I21='S7'!I21,I21='S8'!I21),"CISSS!","OK."))))</f>
        <v>OK.</v>
      </c>
      <c r="J71" s="77" t="str">
        <f>IF(J21=".","OK.",IF(J21=0,"OK.",IF(J21=" ","OK.",IF(OR(J21=J11,J21=J31,J21=J41,J21='S1'!J21,J21='S3'!J21,J21='S4'!J21,J21='S5'!J21,J21='S6'!J21,J21='S7'!J21,J21='S8'!J21),"CISSS!","OK."))))</f>
        <v>OK.</v>
      </c>
      <c r="K71" s="77" t="str">
        <f>IF(K21=".","OK.",IF(K21=0,"OK.",IF(K21=" ","OK.",IF(OR(K21=K11,K21=K31,K21=K41,K21='S1'!K21,K21='S3'!K21,K21='S4'!K21,K21='S5'!K21,K21='S6'!K21,K21='S7'!K21,K21='S8'!K21),"CISSS!","OK."))))</f>
        <v>OK.</v>
      </c>
      <c r="L71" s="78" t="str">
        <f>IF(L21=".","OK.",IF(L21=0,"OK.",IF(L21=" ","OK.",IF(OR(L21=L11,L21=L31,L21=L41,L21='S1'!L21,L21='S3'!L21,L21='S4'!L21,L21='S5'!L21,L21='S6'!L21,L21='S7'!L21,L21='S8'!L21),"CISSS!","OK."))))</f>
        <v>OK.</v>
      </c>
      <c r="M71" s="67" t="str">
        <f>IF(M21=".","OK.",IF(M21=0,"OK.",IF(M21=" ","OK.",IF(OR(M21=M11,M21=M31,M21=M41,M21='S1'!M21,M21='S3'!M21,M21='S4'!M21,M21='S5'!M21,M21='S6'!M21,M21='S7'!M21,M21='S8'!M21),"CISSS!","OK."))))</f>
        <v>OK.</v>
      </c>
      <c r="N71" s="68" t="str">
        <f>IF(N21=".","OK.",IF(N21=0,"OK.",IF(N21=" ","OK.",IF(OR(N21=N11,N21=N31,N21=N41,N21='S1'!N21,N21='S3'!N21,N21='S4'!N21,N21='S5'!N21,N21='S6'!N21,N21='S7'!N21,N21='S8'!N21),"CISSS!","OK."))))</f>
        <v>OK.</v>
      </c>
      <c r="O71" s="68" t="str">
        <f>IF(O21=".","OK.",IF(O21=0,"OK.",IF(O21=" ","OK.",IF(OR(O21=O11,O21=O31,O21=O41,O21='S1'!O21,O21='S3'!O21,O21='S4'!O21,O21='S5'!O21,O21='S6'!O21,O21='S7'!O21,O21='S8'!O21),"CISSS!","OK."))))</f>
        <v>OK.</v>
      </c>
      <c r="P71" s="68" t="str">
        <f>IF(P21=".","OK.",IF(P21=0,"OK.",IF(P21=" ","OK.",IF(OR(P21=P11,P21=P31,P21=P41,P21='S1'!P21,P21='S3'!P21,P21='S4'!P21,P21='S5'!P21,P21='S6'!P21,P21='S7'!P21,P21='S8'!P21),"CISSS!","OK."))))</f>
        <v>OK.</v>
      </c>
      <c r="Q71" s="69" t="str">
        <f>IF(Q21=".","OK.",IF(Q21=0,"OK.",IF(Q21=" ","OK.",IF(OR(Q21=Q11,Q21=Q31,Q21=Q41,Q21='S1'!Q21,Q21='S3'!Q21,Q21='S4'!Q21,Q21='S5'!Q21,Q21='S6'!Q21,Q21='S7'!Q21,Q21='S8'!Q21),"CISSS!","OK."))))</f>
        <v>OK.</v>
      </c>
      <c r="R71" s="85" t="str">
        <f>IF(R21=".","OK.",IF(R21=0,"OK.",IF(R21=" ","OK.",IF(OR(R21=R11,R21=R31,R21=R41,R21='S1'!R21,R21='S3'!R21,R21='S4'!R21,R21='S5'!R21,R21='S6'!R21,R21='S7'!R21,R21='S8'!R21),"CISSS!","OK."))))</f>
        <v>OK.</v>
      </c>
      <c r="S71" s="86" t="str">
        <f>IF(S21=".","OK.",IF(S21=0,"OK.",IF(S21=" ","OK.",IF(OR(S21=S11,S21=S31,S21=S41,S21='S1'!S21,S21='S3'!S21,S21='S4'!S21,S21='S5'!S21,S21='S6'!S21,S21='S7'!S21,S21='S8'!S21),"CISSS!","OK."))))</f>
        <v>OK.</v>
      </c>
      <c r="T71" s="86" t="str">
        <f>IF(T21=".","OK.",IF(T21=0,"OK.",IF(T21=" ","OK.",IF(OR(T21=T11,T21=T31,T21=T41,T21='S1'!T21,T21='S3'!T21,T21='S4'!T21,T21='S5'!T21,T21='S6'!T21,T21='S7'!T21,T21='S8'!T21),"CISSS!","OK."))))</f>
        <v>OK.</v>
      </c>
      <c r="U71" s="86" t="str">
        <f>IF(U21=".","OK.",IF(U21=0,"OK.",IF(U21=" ","OK.",IF(OR(U21=U11,U21=U31,U21=U41,U21='S1'!U21,U21='S3'!U21,U21='S4'!U21,U21='S5'!U21,U21='S6'!U21,U21='S7'!U21,U21='S8'!U21),"CISSS!","OK."))))</f>
        <v>OK.</v>
      </c>
      <c r="V71" s="87" t="str">
        <f>IF(V21=".","OK.",IF(V21=0,"OK.",IF(V21=" ","OK.",IF(OR(V21=V11,V21=V31,V21=V41,V21='S1'!V21,V21='S3'!V21,V21='S4'!V21,V21='S5'!V21,V21='S6'!V21,V21='S7'!V21,V21='S8'!V21),"CISSS!","OK."))))</f>
        <v>OK.</v>
      </c>
      <c r="W71" s="267" t="str">
        <f>IF(W21=".","OK.",IF(W21=0,"OK.",IF(W21=" ","OK.",IF(OR(W21=W11,W21=W31,W21=W41,W21='S1'!W21,W21='S3'!W21,W21='S4'!W21,W21='S5'!W21,W21='S6'!W21,W21='S7'!W21,W21='S8'!W21),"CISSS!","OK."))))</f>
        <v>OK.</v>
      </c>
      <c r="X71" s="268" t="str">
        <f>IF(X21=".","OK.",IF(X21=0,"OK.",IF(X21=" ","OK.",IF(OR(X21=X11,X21=X31,X21=X41,X21='S1'!X21,X21='S3'!X21,X21='S4'!X21,X21='S5'!X21,X21='S6'!X21,X21='S7'!X21,X21='S8'!X21),"CISSS!","OK."))))</f>
        <v>OK.</v>
      </c>
      <c r="Y71" s="268" t="str">
        <f>IF(Y21=".","OK.",IF(Y21=0,"OK.",IF(Y21=" ","OK.",IF(OR(Y21=Y11,Y21=Y31,Y21=Y41,Y21='S1'!Y21,Y21='S3'!Y21,Y21='S4'!Y21,Y21='S5'!Y21,Y21='S6'!Y21,Y21='S7'!Y21,Y21='S8'!Y21),"CISSS!","OK."))))</f>
        <v>OK.</v>
      </c>
      <c r="Z71" s="268" t="str">
        <f>IF(Z21=".","OK.",IF(Z21=0,"OK.",IF(Z21=" ","OK.",IF(OR(Z21=Z11,Z21=Z31,Z21=Z41,Z21='S1'!Z21,Z21='S3'!Z21,Z21='S4'!Z21,Z21='S5'!Z21,Z21='S6'!Z21,Z21='S7'!Z21,Z21='S8'!Z21),"CISSS!","OK."))))</f>
        <v>OK.</v>
      </c>
      <c r="AA71" s="269" t="str">
        <f>IF(AA21=".","OK.",IF(AA21=0,"OK.",IF(AA21=" ","OK.",IF(OR(AA21=AA11,AA21=AA31,AA21=AA41,AA21='S1'!AA21,AA21='S3'!AA21,AA21='S4'!AA21,AA21='S5'!AA21,AA21='S6'!AA21,AA21='S7'!AA21,AA21='S8'!AA21),"CISSS!","OK."))))</f>
        <v>OK.</v>
      </c>
      <c r="AB71" s="299">
        <v>0.70833333333333337</v>
      </c>
    </row>
    <row r="72" spans="1:28" ht="11.1" customHeight="1" thickBot="1" x14ac:dyDescent="0.25">
      <c r="A72" s="1087"/>
      <c r="B72" s="1087"/>
      <c r="C72" s="58" t="str">
        <f>IF(C22=".","OK.",IF(C22=0,"OK.",IF(C22=" ","OK.",IF(OR(C22=C12,C22=C32,C22=C42,C22='S1'!C22,C22='S3'!C22,C22='S4'!C22,C22='S5'!C22,C22='S6'!C22,C22='S7'!C22,C22='S8'!C22),"CISSS!","OK."))))</f>
        <v>OK.</v>
      </c>
      <c r="D72" s="59" t="str">
        <f>IF(D22=".","OK.",IF(D22=0,"OK.",IF(D22=" ","OK.",IF(OR(D22=D12,D22=D32,D22=D42,D22='S1'!D22,D22='S3'!D22,D22='S4'!D22,D22='S5'!D22,D22='S6'!D22,D22='S7'!D22,D22='S8'!D22),"CISSS!","OK."))))</f>
        <v>OK.</v>
      </c>
      <c r="E72" s="59" t="str">
        <f>IF(E22=".","OK.",IF(E22=0,"OK.",IF(E22=" ","OK.",IF(OR(E22=E12,E22=E32,E22=E42,E22='S1'!E22,E22='S3'!E22,E22='S4'!E22,E22='S5'!E22,E22='S6'!E22,E22='S7'!E22,E22='S8'!E22),"CISSS!","OK."))))</f>
        <v>OK.</v>
      </c>
      <c r="F72" s="59" t="str">
        <f>IF(F22=".","OK.",IF(F22=0,"OK.",IF(F22=" ","OK.",IF(OR(F22=F12,F22=F32,F22=F42,F22='S1'!F22,F22='S3'!F22,F22='S4'!F22,F22='S5'!F22,F22='S6'!F22,F22='S7'!F22,F22='S8'!F22),"CISSS!","OK."))))</f>
        <v>OK.</v>
      </c>
      <c r="G72" s="60" t="str">
        <f>IF(G22=".","OK.",IF(G22=0,"OK.",IF(G22=" ","OK.",IF(OR(G22=G12,G22=G32,G22=G42,G22='S1'!G22,G22='S3'!G22,G22='S4'!G22,G22='S5'!G22,G22='S6'!G22,G22='S7'!G22,G22='S8'!G22),"CISSS!","OK."))))</f>
        <v>OK.</v>
      </c>
      <c r="H72" s="79" t="str">
        <f>IF(H22=".","OK.",IF(H22=0,"OK.",IF(H22=" ","OK.",IF(OR(H22=H12,H22=H32,H22=H42,H22='S1'!H22,H22='S3'!H22,H22='S4'!H22,H22='S5'!H22,H22='S6'!H22,H22='S7'!H22,H22='S8'!H22),"CISSS!","OK."))))</f>
        <v>OK.</v>
      </c>
      <c r="I72" s="80" t="str">
        <f>IF(I22=".","OK.",IF(I22=0,"OK.",IF(I22=" ","OK.",IF(OR(I22=I12,I22=I32,I22=I42,I22='S1'!I22,I22='S3'!I22,I22='S4'!I22,I22='S5'!I22,I22='S6'!I22,I22='S7'!I22,I22='S8'!I22),"CISSS!","OK."))))</f>
        <v>OK.</v>
      </c>
      <c r="J72" s="80" t="str">
        <f>IF(J22=".","OK.",IF(J22=0,"OK.",IF(J22=" ","OK.",IF(OR(J22=J12,J22=J32,J22=J42,J22='S1'!J22,J22='S3'!J22,J22='S4'!J22,J22='S5'!J22,J22='S6'!J22,J22='S7'!J22,J22='S8'!J22),"CISSS!","OK."))))</f>
        <v>OK.</v>
      </c>
      <c r="K72" s="80" t="str">
        <f>IF(K22=".","OK.",IF(K22=0,"OK.",IF(K22=" ","OK.",IF(OR(K22=K12,K22=K32,K22=K42,K22='S1'!K22,K22='S3'!K22,K22='S4'!K22,K22='S5'!K22,K22='S6'!K22,K22='S7'!K22,K22='S8'!K22),"CISSS!","OK."))))</f>
        <v>OK.</v>
      </c>
      <c r="L72" s="81" t="str">
        <f>IF(L22=".","OK.",IF(L22=0,"OK.",IF(L22=" ","OK.",IF(OR(L22=L12,L22=L32,L22=L42,L22='S1'!L22,L22='S3'!L22,L22='S4'!L22,L22='S5'!L22,L22='S6'!L22,L22='S7'!L22,L22='S8'!L22),"CISSS!","OK."))))</f>
        <v>OK.</v>
      </c>
      <c r="M72" s="247" t="str">
        <f>IF(M22=".","OK.",IF(M22=0,"OK.",IF(M22=" ","OK.",IF(OR(M22=M12,M22=M32,M22=M42,M22='S1'!M22,M22='S3'!M22,M22='S4'!M22,M22='S5'!M22,M22='S6'!M22,M22='S7'!M22,M22='S8'!M22),"CISSS!","OK."))))</f>
        <v>OK.</v>
      </c>
      <c r="N72" s="248" t="str">
        <f>IF(N22=".","OK.",IF(N22=0,"OK.",IF(N22=" ","OK.",IF(OR(N22=N12,N22=N32,N22=N42,N22='S1'!N22,N22='S3'!N22,N22='S4'!N22,N22='S5'!N22,N22='S6'!N22,N22='S7'!N22,N22='S8'!N22),"CISSS!","OK."))))</f>
        <v>OK.</v>
      </c>
      <c r="O72" s="248" t="str">
        <f>IF(O22=".","OK.",IF(O22=0,"OK.",IF(O22=" ","OK.",IF(OR(O22=O12,O22=O32,O22=O42,O22='S1'!O22,O22='S3'!O22,O22='S4'!O22,O22='S5'!O22,O22='S6'!O22,O22='S7'!O22,O22='S8'!O22),"CISSS!","OK."))))</f>
        <v>OK.</v>
      </c>
      <c r="P72" s="248" t="str">
        <f>IF(P22=".","OK.",IF(P22=0,"OK.",IF(P22=" ","OK.",IF(OR(P22=P12,P22=P32,P22=P42,P22='S1'!P22,P22='S3'!P22,P22='S4'!P22,P22='S5'!P22,P22='S6'!P22,P22='S7'!P22,P22='S8'!P22),"CISSS!","OK."))))</f>
        <v>OK.</v>
      </c>
      <c r="Q72" s="249" t="str">
        <f>IF(Q22=".","OK.",IF(Q22=0,"OK.",IF(Q22=" ","OK.",IF(OR(Q22=Q12,Q22=Q32,Q22=Q42,Q22='S1'!Q22,Q22='S3'!Q22,Q22='S4'!Q22,Q22='S5'!Q22,Q22='S6'!Q22,Q22='S7'!Q22,Q22='S8'!Q22),"CISSS!","OK."))))</f>
        <v>OK.</v>
      </c>
      <c r="R72" s="88" t="str">
        <f>IF(R22=".","OK.",IF(R22=0,"OK.",IF(R22=" ","OK.",IF(OR(R22=R12,R22=R32,R22=R42,R22='S1'!R22,R22='S3'!R22,R22='S4'!R22,R22='S5'!R22,R22='S6'!R22,R22='S7'!R22,R22='S8'!R22),"CISSS!","OK."))))</f>
        <v>OK.</v>
      </c>
      <c r="S72" s="89" t="str">
        <f>IF(S22=".","OK.",IF(S22=0,"OK.",IF(S22=" ","OK.",IF(OR(S22=S12,S22=S32,S22=S42,S22='S1'!S22,S22='S3'!S22,S22='S4'!S22,S22='S5'!S22,S22='S6'!S22,S22='S7'!S22,S22='S8'!S22),"CISSS!","OK."))))</f>
        <v>OK.</v>
      </c>
      <c r="T72" s="89" t="str">
        <f>IF(T22=".","OK.",IF(T22=0,"OK.",IF(T22=" ","OK.",IF(OR(T22=T12,T22=T32,T22=T42,T22='S1'!T22,T22='S3'!T22,T22='S4'!T22,T22='S5'!T22,T22='S6'!T22,T22='S7'!T22,T22='S8'!T22),"CISSS!","OK."))))</f>
        <v>OK.</v>
      </c>
      <c r="U72" s="89" t="str">
        <f>IF(U22=".","OK.",IF(U22=0,"OK.",IF(U22=" ","OK.",IF(OR(U22=U12,U22=U32,U22=U42,U22='S1'!U22,U22='S3'!U22,U22='S4'!U22,U22='S5'!U22,U22='S6'!U22,U22='S7'!U22,U22='S8'!U22),"CISSS!","OK."))))</f>
        <v>OK.</v>
      </c>
      <c r="V72" s="90" t="str">
        <f>IF(V22=".","OK.",IF(V22=0,"OK.",IF(V22=" ","OK.",IF(OR(V22=V12,V22=V32,V22=V42,V22='S1'!V22,V22='S3'!V22,V22='S4'!V22,V22='S5'!V22,V22='S6'!V22,V22='S7'!V22,V22='S8'!V22),"CISSS!","OK."))))</f>
        <v>OK.</v>
      </c>
      <c r="W72" s="270" t="str">
        <f>IF(W22=".","OK.",IF(W22=0,"OK.",IF(W22=" ","OK.",IF(OR(W22=W12,W22=W32,W22=W42,W22='S1'!W22,W22='S3'!W22,W22='S4'!W22,W22='S5'!W22,W22='S6'!W22,W22='S7'!W22,W22='S8'!W22),"CISSS!","OK."))))</f>
        <v>OK.</v>
      </c>
      <c r="X72" s="271" t="str">
        <f>IF(X22=".","OK.",IF(X22=0,"OK.",IF(X22=" ","OK.",IF(OR(X22=X12,X22=X32,X22=X42,X22='S1'!X22,X22='S3'!X22,X22='S4'!X22,X22='S5'!X22,X22='S6'!X22,X22='S7'!X22,X22='S8'!X22),"CISSS!","OK."))))</f>
        <v>OK.</v>
      </c>
      <c r="Y72" s="271" t="str">
        <f>IF(Y22=".","OK.",IF(Y22=0,"OK.",IF(Y22=" ","OK.",IF(OR(Y22=Y12,Y22=Y32,Y22=Y42,Y22='S1'!Y22,Y22='S3'!Y22,Y22='S4'!Y22,Y22='S5'!Y22,Y22='S6'!Y22,Y22='S7'!Y22,Y22='S8'!Y22),"CISSS!","OK."))))</f>
        <v>OK.</v>
      </c>
      <c r="Z72" s="271" t="str">
        <f>IF(Z22=".","OK.",IF(Z22=0,"OK.",IF(Z22=" ","OK.",IF(OR(Z22=Z12,Z22=Z32,Z22=Z42,Z22='S1'!Z22,Z22='S3'!Z22,Z22='S4'!Z22,Z22='S5'!Z22,Z22='S6'!Z22,Z22='S7'!Z22,Z22='S8'!Z22),"CISSS!","OK."))))</f>
        <v>OK.</v>
      </c>
      <c r="AA72" s="272" t="str">
        <f>IF(AA22=".","OK.",IF(AA22=0,"OK.",IF(AA22=" ","OK.",IF(OR(AA22=AA12,AA22=AA32,AA22=AA42,AA22='S1'!AA22,AA22='S3'!AA22,AA22='S4'!AA22,AA22='S5'!AA22,AA22='S6'!AA22,AA22='S7'!AA22,AA22='S8'!AA22),"CISSS!","OK."))))</f>
        <v>OK.</v>
      </c>
      <c r="AB72" s="299">
        <v>0.75</v>
      </c>
    </row>
    <row r="73" spans="1:28" ht="11.1" customHeight="1" x14ac:dyDescent="0.2">
      <c r="A73" s="1087"/>
      <c r="B73" s="1087"/>
      <c r="C73" s="61" t="str">
        <f>IF(C23=".","OK.",IF(C23=0,"OK.",IF(C23=" ","OK.",IF(OR(C23=C3,C23=C13,C23=C33,C23='S1'!C23,C23='S3'!C23,C23='S4'!C23,C23='S5'!C23,C23='S6'!C23,C23='S7'!C23,C23='S8'!C23),"CISSS!","OK."))))</f>
        <v>OK.</v>
      </c>
      <c r="D73" s="62" t="str">
        <f>IF(D23=".","OK.",IF(D23=0,"OK.",IF(D23=" ","OK.",IF(OR(D23=D3,D23=D13,D23=D33,D23='S1'!D23,D23='S3'!D23,D23='S4'!D23,D23='S5'!D23,D23='S6'!D23,D23='S7'!D23,D23='S8'!D23),"CISSS!","OK."))))</f>
        <v>OK.</v>
      </c>
      <c r="E73" s="62" t="str">
        <f>IF(E23=".","OK.",IF(E23=0,"OK.",IF(E23=" ","OK.",IF(OR(E23=E3,E23=E13,E23=E33,E23='S1'!E23,E23='S3'!E23,E23='S4'!E23,E23='S5'!E23,E23='S6'!E23,E23='S7'!E23,E23='S8'!E23),"CISSS!","OK."))))</f>
        <v>OK.</v>
      </c>
      <c r="F73" s="62" t="str">
        <f>IF(F23=".","OK.",IF(F23=0,"OK.",IF(F23=" ","OK.",IF(OR(F23=F3,F23=F13,F23=F33,F23='S1'!F23,F23='S3'!F23,F23='S4'!F23,F23='S5'!F23,F23='S6'!F23,F23='S7'!F23,F23='S8'!F23),"CISSS!","OK."))))</f>
        <v>OK.</v>
      </c>
      <c r="G73" s="63" t="str">
        <f>IF(G23=".","OK.",IF(G23=0,"OK.",IF(G23=" ","OK.",IF(OR(G23=G3,G23=G13,G23=G33,G23='S1'!G23,G23='S3'!G23,G23='S4'!G23,G23='S5'!G23,G23='S6'!G23,G23='S7'!G23,G23='S8'!G23),"CISSS!","OK."))))</f>
        <v>OK.</v>
      </c>
      <c r="H73" s="73" t="str">
        <f>IF(H23=".","OK.",IF(H23=0,"OK.",IF(H23=" ","OK.",IF(OR(H23=H3,H23=H13,H23=H33,H23='S1'!H23,H23='S3'!H23,H23='S4'!H23,H23='S5'!H23,H23='S6'!H23,H23='S7'!H23,H23='S8'!H23),"CISSS!","OK."))))</f>
        <v>OK.</v>
      </c>
      <c r="I73" s="74" t="str">
        <f>IF(I23=".","OK.",IF(I23=0,"OK.",IF(I23=" ","OK.",IF(OR(I23=I3,I23=I13,I23=I33,I23='S1'!I23,I23='S3'!I23,I23='S4'!I23,I23='S5'!I23,I23='S6'!I23,I23='S7'!I23,I23='S8'!I23),"CISSS!","OK."))))</f>
        <v>OK.</v>
      </c>
      <c r="J73" s="74" t="str">
        <f>IF(J23=".","OK.",IF(J23=0,"OK.",IF(J23=" ","OK.",IF(OR(J23=J3,J23=J13,J23=J33,J23='S1'!J23,J23='S3'!J23,J23='S4'!J23,J23='S5'!J23,J23='S6'!J23,J23='S7'!J23,J23='S8'!J23),"CISSS!","OK."))))</f>
        <v>OK.</v>
      </c>
      <c r="K73" s="74" t="str">
        <f>IF(K23=".","OK.",IF(K23=0,"OK.",IF(K23=" ","OK.",IF(OR(K23=K3,K23=K13,K23=K33,K23='S1'!K23,K23='S3'!K23,K23='S4'!K23,K23='S5'!K23,K23='S6'!K23,K23='S7'!K23,K23='S8'!K23),"CISSS!","OK."))))</f>
        <v>OK.</v>
      </c>
      <c r="L73" s="75" t="str">
        <f>IF(L23=".","OK.",IF(L23=0,"OK.",IF(L23=" ","OK.",IF(OR(L23=L3,L23=L13,L23=L33,L23='S1'!L23,L23='S3'!L23,L23='S4'!L23,L23='S5'!L23,L23='S6'!L23,L23='S7'!L23,L23='S8'!L23),"CISSS!","OK."))))</f>
        <v>OK.</v>
      </c>
      <c r="M73" s="64" t="str">
        <f>IF(M23=".","OK.",IF(M23=0,"OK.",IF(M23=" ","OK.",IF(OR(M23=M3,M23=M13,M23=M33,M23='S1'!M23,M23='S3'!M23,M23='S4'!M23,M23='S5'!M23,M23='S6'!M23,M23='S7'!M23,M23='S8'!M23),"CISSS!","OK."))))</f>
        <v>OK.</v>
      </c>
      <c r="N73" s="65" t="str">
        <f>IF(N23=".","OK.",IF(N23=0,"OK.",IF(N23=" ","OK.",IF(OR(N23=N3,N23=N13,N23=N33,N23='S1'!N23,N23='S3'!N23,N23='S4'!N23,N23='S5'!N23,N23='S6'!N23,N23='S7'!N23,N23='S8'!N23),"CISSS!","OK."))))</f>
        <v>OK.</v>
      </c>
      <c r="O73" s="65" t="str">
        <f>IF(O23=".","OK.",IF(O23=0,"OK.",IF(O23=" ","OK.",IF(OR(O23=O3,O23=O13,O23=O33,O23='S1'!O23,O23='S3'!O23,O23='S4'!O23,O23='S5'!O23,O23='S6'!O23,O23='S7'!O23,O23='S8'!O23),"CISSS!","OK."))))</f>
        <v>OK.</v>
      </c>
      <c r="P73" s="65" t="str">
        <f>IF(P23=".","OK.",IF(P23=0,"OK.",IF(P23=" ","OK.",IF(OR(P23=P3,P23=P13,P23=P33,P23='S1'!P23,P23='S3'!P23,P23='S4'!P23,P23='S5'!P23,P23='S6'!P23,P23='S7'!P23,P23='S8'!P23),"CISSS!","OK."))))</f>
        <v>OK.</v>
      </c>
      <c r="Q73" s="66" t="str">
        <f>IF(Q23=".","OK.",IF(Q23=0,"OK.",IF(Q23=" ","OK.",IF(OR(Q23=Q3,Q23=Q13,Q23=Q33,Q23='S1'!Q23,Q23='S3'!Q23,Q23='S4'!Q23,Q23='S5'!Q23,Q23='S6'!Q23,Q23='S7'!Q23,Q23='S8'!Q23),"CISSS!","OK."))))</f>
        <v>OK.</v>
      </c>
      <c r="R73" s="82" t="str">
        <f>IF(R23=".","OK.",IF(R23=0,"OK.",IF(R23=" ","OK.",IF(OR(R23=R3,R23=R13,R23=R33,R23='S1'!R23,R23='S3'!R23,R23='S4'!R23,R23='S5'!R23,R23='S6'!R23,R23='S7'!R23,R23='S8'!R23),"CISSS!","OK."))))</f>
        <v>OK.</v>
      </c>
      <c r="S73" s="83" t="str">
        <f>IF(S23=".","OK.",IF(S23=0,"OK.",IF(S23=" ","OK.",IF(OR(S23=S3,S23=S13,S23=S33,S23='S1'!S23,S23='S3'!S23,S23='S4'!S23,S23='S5'!S23,S23='S6'!S23,S23='S7'!S23,S23='S8'!S23),"CISSS!","OK."))))</f>
        <v>OK.</v>
      </c>
      <c r="T73" s="83" t="str">
        <f>IF(T23=".","OK.",IF(T23=0,"OK.",IF(T23=" ","OK.",IF(OR(T23=T3,T23=T13,T23=T33,T23='S1'!T23,T23='S3'!T23,T23='S4'!T23,T23='S5'!T23,T23='S6'!T23,T23='S7'!T23,T23='S8'!T23),"CISSS!","OK."))))</f>
        <v>OK.</v>
      </c>
      <c r="U73" s="83" t="str">
        <f>IF(U23=".","OK.",IF(U23=0,"OK.",IF(U23=" ","OK.",IF(OR(U23=U3,U23=U13,U23=U33,U23='S1'!U23,U23='S3'!U23,U23='S4'!U23,U23='S5'!U23,U23='S6'!U23,U23='S7'!U23,U23='S8'!U23),"CISSS!","OK."))))</f>
        <v>OK.</v>
      </c>
      <c r="V73" s="84" t="str">
        <f>IF(V23=".","OK.",IF(V23=0,"OK.",IF(V23=" ","OK.",IF(OR(V23=V3,V23=V13,V23=V33,V23='S1'!V23,V23='S3'!V23,V23='S4'!V23,V23='S5'!V23,V23='S6'!V23,V23='S7'!V23,V23='S8'!V23),"CISSS!","OK."))))</f>
        <v>OK.</v>
      </c>
      <c r="W73" s="264" t="str">
        <f>IF(W23=".","OK.",IF(W23=0,"OK.",IF(W23=" ","OK.",IF(OR(W23=W3,W23=W13,W23=W33,W23='S1'!W23,W23='S3'!W23,W23='S4'!W23,W23='S5'!W23,W23='S6'!W23,W23='S7'!W23,W23='S8'!W23),"CISSS!","OK."))))</f>
        <v>OK.</v>
      </c>
      <c r="X73" s="265" t="str">
        <f>IF(X23=".","OK.",IF(X23=0,"OK.",IF(X23=" ","OK.",IF(OR(X23=X3,X23=X13,X23=X33,X23='S1'!X23,X23='S3'!X23,X23='S4'!X23,X23='S5'!X23,X23='S6'!X23,X23='S7'!X23,X23='S8'!X23),"CISSS!","OK."))))</f>
        <v>OK.</v>
      </c>
      <c r="Y73" s="265" t="str">
        <f>IF(Y23=".","OK.",IF(Y23=0,"OK.",IF(Y23=" ","OK.",IF(OR(Y23=Y3,Y23=Y13,Y23=Y33,Y23='S1'!Y23,Y23='S3'!Y23,Y23='S4'!Y23,Y23='S5'!Y23,Y23='S6'!Y23,Y23='S7'!Y23,Y23='S8'!Y23),"CISSS!","OK."))))</f>
        <v>OK.</v>
      </c>
      <c r="Z73" s="265" t="str">
        <f>IF(Z23=".","OK.",IF(Z23=0,"OK.",IF(Z23=" ","OK.",IF(OR(Z23=Z3,Z23=Z13,Z23=Z33,Z23='S1'!Z23,Z23='S3'!Z23,Z23='S4'!Z23,Z23='S5'!Z23,Z23='S6'!Z23,Z23='S7'!Z23,Z23='S8'!Z23),"CISSS!","OK."))))</f>
        <v>OK.</v>
      </c>
      <c r="AA73" s="266" t="str">
        <f>IF(AA23=".","OK.",IF(AA23=0,"OK.",IF(AA23=" ","OK.",IF(OR(AA23=AA3,AA23=AA13,AA23=AA33,AA23='S1'!AA23,AA23='S3'!AA23,AA23='S4'!AA23,AA23='S5'!AA23,AA23='S6'!AA23,AA23='S7'!AA23,AA23='S8'!AA23),"CISSS!","OK."))))</f>
        <v>OK.</v>
      </c>
      <c r="AB73" s="323">
        <v>0.375</v>
      </c>
    </row>
    <row r="74" spans="1:28" ht="11.1" customHeight="1" x14ac:dyDescent="0.2">
      <c r="A74" s="1087"/>
      <c r="B74" s="1087"/>
      <c r="C74" s="55" t="str">
        <f>IF(C24=".","OK.",IF(C24=0,"OK.",IF(C24=" ","OK.",IF(OR(C24=C4,C24=C14,C24=C34,C24='S1'!C24,C24='S3'!C24,C24='S4'!C24,C24='S5'!C24,C24='S6'!C24,C24='S7'!C24,C24='S8'!C24),"CISSS!","OK."))))</f>
        <v>OK.</v>
      </c>
      <c r="D74" s="56" t="str">
        <f>IF(D24=".","OK.",IF(D24=0,"OK.",IF(D24=" ","OK.",IF(OR(D24=D4,D24=D14,D24=D34,D24='S1'!D24,D24='S3'!D24,D24='S4'!D24,D24='S5'!D24,D24='S6'!D24,D24='S7'!D24,D24='S8'!D24),"CISSS!","OK."))))</f>
        <v>OK.</v>
      </c>
      <c r="E74" s="56" t="str">
        <f>IF(E24=".","OK.",IF(E24=0,"OK.",IF(E24=" ","OK.",IF(OR(E24=E4,E24=E14,E24=E34,E24='S1'!E24,E24='S3'!E24,E24='S4'!E24,E24='S5'!E24,E24='S6'!E24,E24='S7'!E24,E24='S8'!E24),"CISSS!","OK."))))</f>
        <v>OK.</v>
      </c>
      <c r="F74" s="56" t="str">
        <f>IF(F24=".","OK.",IF(F24=0,"OK.",IF(F24=" ","OK.",IF(OR(F24=F4,F24=F14,F24=F34,F24='S1'!F24,F24='S3'!F24,F24='S4'!F24,F24='S5'!F24,F24='S6'!F24,F24='S7'!F24,F24='S8'!F24),"CISSS!","OK."))))</f>
        <v>OK.</v>
      </c>
      <c r="G74" s="57" t="str">
        <f>IF(G24=".","OK.",IF(G24=0,"OK.",IF(G24=" ","OK.",IF(OR(G24=G4,G24=G14,G24=G34,G24='S1'!G24,G24='S3'!G24,G24='S4'!G24,G24='S5'!G24,G24='S6'!G24,G24='S7'!G24,G24='S8'!G24),"CISSS!","OK."))))</f>
        <v>OK.</v>
      </c>
      <c r="H74" s="76" t="str">
        <f>IF(H24=".","OK.",IF(H24=0,"OK.",IF(H24=" ","OK.",IF(OR(H24=H4,H24=H14,H24=H34,H24='S1'!H24,H24='S3'!H24,H24='S4'!H24,H24='S5'!H24,H24='S6'!H24,H24='S7'!H24,H24='S8'!H24),"CISSS!","OK."))))</f>
        <v>OK.</v>
      </c>
      <c r="I74" s="77" t="str">
        <f>IF(I24=".","OK.",IF(I24=0,"OK.",IF(I24=" ","OK.",IF(OR(I24=I4,I24=I14,I24=I34,I24='S1'!I24,I24='S3'!I24,I24='S4'!I24,I24='S5'!I24,I24='S6'!I24,I24='S7'!I24,I24='S8'!I24),"CISSS!","OK."))))</f>
        <v>OK.</v>
      </c>
      <c r="J74" s="77" t="str">
        <f>IF(J24=".","OK.",IF(J24=0,"OK.",IF(J24=" ","OK.",IF(OR(J24=J4,J24=J14,J24=J34,J24='S1'!J24,J24='S3'!J24,J24='S4'!J24,J24='S5'!J24,J24='S6'!J24,J24='S7'!J24,J24='S8'!J24),"CISSS!","OK."))))</f>
        <v>OK.</v>
      </c>
      <c r="K74" s="77" t="str">
        <f>IF(K24=".","OK.",IF(K24=0,"OK.",IF(K24=" ","OK.",IF(OR(K24=K4,K24=K14,K24=K34,K24='S1'!K24,K24='S3'!K24,K24='S4'!K24,K24='S5'!K24,K24='S6'!K24,K24='S7'!K24,K24='S8'!K24),"CISSS!","OK."))))</f>
        <v>OK.</v>
      </c>
      <c r="L74" s="78" t="str">
        <f>IF(L24=".","OK.",IF(L24=0,"OK.",IF(L24=" ","OK.",IF(OR(L24=L4,L24=L14,L24=L34,L24='S1'!L24,L24='S3'!L24,L24='S4'!L24,L24='S5'!L24,L24='S6'!L24,L24='S7'!L24,L24='S8'!L24),"CISSS!","OK."))))</f>
        <v>OK.</v>
      </c>
      <c r="M74" s="67" t="str">
        <f>IF(M24=".","OK.",IF(M24=0,"OK.",IF(M24=" ","OK.",IF(OR(M24=M4,M24=M14,M24=M34,M24='S1'!M24,M24='S3'!M24,M24='S4'!M24,M24='S5'!M24,M24='S6'!M24,M24='S7'!M24,M24='S8'!M24),"CISSS!","OK."))))</f>
        <v>OK.</v>
      </c>
      <c r="N74" s="68" t="str">
        <f>IF(N24=".","OK.",IF(N24=0,"OK.",IF(N24=" ","OK.",IF(OR(N24=N4,N24=N14,N24=N34,N24='S1'!N24,N24='S3'!N24,N24='S4'!N24,N24='S5'!N24,N24='S6'!N24,N24='S7'!N24,N24='S8'!N24),"CISSS!","OK."))))</f>
        <v>OK.</v>
      </c>
      <c r="O74" s="68" t="str">
        <f>IF(O24=".","OK.",IF(O24=0,"OK.",IF(O24=" ","OK.",IF(OR(O24=O4,O24=O14,O24=O34,O24='S1'!O24,O24='S3'!O24,O24='S4'!O24,O24='S5'!O24,O24='S6'!O24,O24='S7'!O24,O24='S8'!O24),"CISSS!","OK."))))</f>
        <v>OK.</v>
      </c>
      <c r="P74" s="68" t="str">
        <f>IF(P24=".","OK.",IF(P24=0,"OK.",IF(P24=" ","OK.",IF(OR(P24=P4,P24=P14,P24=P34,P24='S1'!P24,P24='S3'!P24,P24='S4'!P24,P24='S5'!P24,P24='S6'!P24,P24='S7'!P24,P24='S8'!P24),"CISSS!","OK."))))</f>
        <v>OK.</v>
      </c>
      <c r="Q74" s="69" t="str">
        <f>IF(Q24=".","OK.",IF(Q24=0,"OK.",IF(Q24=" ","OK.",IF(OR(Q24=Q4,Q24=Q14,Q24=Q34,Q24='S1'!Q24,Q24='S3'!Q24,Q24='S4'!Q24,Q24='S5'!Q24,Q24='S6'!Q24,Q24='S7'!Q24,Q24='S8'!Q24),"CISSS!","OK."))))</f>
        <v>OK.</v>
      </c>
      <c r="R74" s="85" t="str">
        <f>IF(R24=".","OK.",IF(R24=0,"OK.",IF(R24=" ","OK.",IF(OR(R24=R4,R24=R14,R24=R34,R24='S1'!R24,R24='S3'!R24,R24='S4'!R24,R24='S5'!R24,R24='S6'!R24,R24='S7'!R24,R24='S8'!R24),"CISSS!","OK."))))</f>
        <v>OK.</v>
      </c>
      <c r="S74" s="86" t="str">
        <f>IF(S24=".","OK.",IF(S24=0,"OK.",IF(S24=" ","OK.",IF(OR(S24=S4,S24=S14,S24=S34,S24='S1'!S24,S24='S3'!S24,S24='S4'!S24,S24='S5'!S24,S24='S6'!S24,S24='S7'!S24,S24='S8'!S24),"CISSS!","OK."))))</f>
        <v>OK.</v>
      </c>
      <c r="T74" s="86" t="str">
        <f>IF(T24=".","OK.",IF(T24=0,"OK.",IF(T24=" ","OK.",IF(OR(T24=T4,T24=T14,T24=T34,T24='S1'!T24,T24='S3'!T24,T24='S4'!T24,T24='S5'!T24,T24='S6'!T24,T24='S7'!T24,T24='S8'!T24),"CISSS!","OK."))))</f>
        <v>OK.</v>
      </c>
      <c r="U74" s="86" t="str">
        <f>IF(U24=".","OK.",IF(U24=0,"OK.",IF(U24=" ","OK.",IF(OR(U24=U4,U24=U14,U24=U34,U24='S1'!U24,U24='S3'!U24,U24='S4'!U24,U24='S5'!U24,U24='S6'!U24,U24='S7'!U24,U24='S8'!U24),"CISSS!","OK."))))</f>
        <v>OK.</v>
      </c>
      <c r="V74" s="87" t="str">
        <f>IF(V24=".","OK.",IF(V24=0,"OK.",IF(V24=" ","OK.",IF(OR(V24=V4,V24=V14,V24=V34,V24='S1'!V24,V24='S3'!V24,V24='S4'!V24,V24='S5'!V24,V24='S6'!V24,V24='S7'!V24,V24='S8'!V24),"CISSS!","OK."))))</f>
        <v>OK.</v>
      </c>
      <c r="W74" s="267" t="str">
        <f>IF(W24=".","OK.",IF(W24=0,"OK.",IF(W24=" ","OK.",IF(OR(W24=W4,W24=W14,W24=W34,W24='S1'!W24,W24='S3'!W24,W24='S4'!W24,W24='S5'!W24,W24='S6'!W24,W24='S7'!W24,W24='S8'!W24),"CISSS!","OK."))))</f>
        <v>OK.</v>
      </c>
      <c r="X74" s="268" t="str">
        <f>IF(X24=".","OK.",IF(X24=0,"OK.",IF(X24=" ","OK.",IF(OR(X24=X4,X24=X14,X24=X34,X24='S1'!X24,X24='S3'!X24,X24='S4'!X24,X24='S5'!X24,X24='S6'!X24,X24='S7'!X24,X24='S8'!X24),"CISSS!","OK."))))</f>
        <v>OK.</v>
      </c>
      <c r="Y74" s="268" t="str">
        <f>IF(Y24=".","OK.",IF(Y24=0,"OK.",IF(Y24=" ","OK.",IF(OR(Y24=Y4,Y24=Y14,Y24=Y34,Y24='S1'!Y24,Y24='S3'!Y24,Y24='S4'!Y24,Y24='S5'!Y24,Y24='S6'!Y24,Y24='S7'!Y24,Y24='S8'!Y24),"CISSS!","OK."))))</f>
        <v>OK.</v>
      </c>
      <c r="Z74" s="268" t="str">
        <f>IF(Z24=".","OK.",IF(Z24=0,"OK.",IF(Z24=" ","OK.",IF(OR(Z24=Z4,Z24=Z14,Z24=Z34,Z24='S1'!Z24,Z24='S3'!Z24,Z24='S4'!Z24,Z24='S5'!Z24,Z24='S6'!Z24,Z24='S7'!Z24,Z24='S8'!Z24),"CISSS!","OK."))))</f>
        <v>OK.</v>
      </c>
      <c r="AA74" s="269" t="str">
        <f>IF(AA24=".","OK.",IF(AA24=0,"OK.",IF(AA24=" ","OK.",IF(OR(AA24=AA4,AA24=AA14,AA24=AA34,AA24='S1'!AA24,AA24='S3'!AA24,AA24='S4'!AA24,AA24='S5'!AA24,AA24='S6'!AA24,AA24='S7'!AA24,AA24='S8'!AA24),"CISSS!","OK."))))</f>
        <v>OK.</v>
      </c>
      <c r="AB74" s="323">
        <v>0.41666666666666669</v>
      </c>
    </row>
    <row r="75" spans="1:28" ht="11.1" customHeight="1" x14ac:dyDescent="0.2">
      <c r="A75" s="1087"/>
      <c r="B75" s="1087"/>
      <c r="C75" s="55" t="str">
        <f>IF(C25=".","OK.",IF(C25=0,"OK.",IF(C25=" ","OK.",IF(OR(C25=C5,C25=C15,C25=C35,C25='S1'!C25,C25='S3'!C25,C25='S4'!C25,C25='S5'!C25,C25='S6'!C25,C25='S7'!C25,C25='S8'!C25),"CISSS!","OK."))))</f>
        <v>OK.</v>
      </c>
      <c r="D75" s="56" t="str">
        <f>IF(D25=".","OK.",IF(D25=0,"OK.",IF(D25=" ","OK.",IF(OR(D25=D5,D25=D15,D25=D35,D25='S1'!D25,D25='S3'!D25,D25='S4'!D25,D25='S5'!D25,D25='S6'!D25,D25='S7'!D25,D25='S8'!D25),"CISSS!","OK."))))</f>
        <v>OK.</v>
      </c>
      <c r="E75" s="56" t="str">
        <f>IF(E25=".","OK.",IF(E25=0,"OK.",IF(E25=" ","OK.",IF(OR(E25=E5,E25=E15,E25=E35,E25='S1'!E25,E25='S3'!E25,E25='S4'!E25,E25='S5'!E25,E25='S6'!E25,E25='S7'!E25,E25='S8'!E25),"CISSS!","OK."))))</f>
        <v>OK.</v>
      </c>
      <c r="F75" s="56" t="str">
        <f>IF(F25=".","OK.",IF(F25=0,"OK.",IF(F25=" ","OK.",IF(OR(F25=F5,F25=F15,F25=F35,F25='S1'!F25,F25='S3'!F25,F25='S4'!F25,F25='S5'!F25,F25='S6'!F25,F25='S7'!F25,F25='S8'!F25),"CISSS!","OK."))))</f>
        <v>OK.</v>
      </c>
      <c r="G75" s="57" t="str">
        <f>IF(G25=".","OK.",IF(G25=0,"OK.",IF(G25=" ","OK.",IF(OR(G25=G5,G25=G15,G25=G35,G25='S1'!G25,G25='S3'!G25,G25='S4'!G25,G25='S5'!G25,G25='S6'!G25,G25='S7'!G25,G25='S8'!G25),"CISSS!","OK."))))</f>
        <v>OK.</v>
      </c>
      <c r="H75" s="76" t="str">
        <f>IF(H25=".","OK.",IF(H25=0,"OK.",IF(H25=" ","OK.",IF(OR(H25=H5,H25=H15,H25=H35,H25='S1'!H25,H25='S3'!H25,H25='S4'!H25,H25='S5'!H25,H25='S6'!H25,H25='S7'!H25,H25='S8'!H25),"CISSS!","OK."))))</f>
        <v>OK.</v>
      </c>
      <c r="I75" s="77" t="str">
        <f>IF(I25=".","OK.",IF(I25=0,"OK.",IF(I25=" ","OK.",IF(OR(I25=I5,I25=I15,I25=I35,I25='S1'!I25,I25='S3'!I25,I25='S4'!I25,I25='S5'!I25,I25='S6'!I25,I25='S7'!I25,I25='S8'!I25),"CISSS!","OK."))))</f>
        <v>OK.</v>
      </c>
      <c r="J75" s="77" t="str">
        <f>IF(J25=".","OK.",IF(J25=0,"OK.",IF(J25=" ","OK.",IF(OR(J25=J5,J25=J15,J25=J35,J25='S1'!J25,J25='S3'!J25,J25='S4'!J25,J25='S5'!J25,J25='S6'!J25,J25='S7'!J25,J25='S8'!J25),"CISSS!","OK."))))</f>
        <v>OK.</v>
      </c>
      <c r="K75" s="77" t="str">
        <f>IF(K25=".","OK.",IF(K25=0,"OK.",IF(K25=" ","OK.",IF(OR(K25=K5,K25=K15,K25=K35,K25='S1'!K25,K25='S3'!K25,K25='S4'!K25,K25='S5'!K25,K25='S6'!K25,K25='S7'!K25,K25='S8'!K25),"CISSS!","OK."))))</f>
        <v>OK.</v>
      </c>
      <c r="L75" s="78" t="str">
        <f>IF(L25=".","OK.",IF(L25=0,"OK.",IF(L25=" ","OK.",IF(OR(L25=L5,L25=L15,L25=L35,L25='S1'!L25,L25='S3'!L25,L25='S4'!L25,L25='S5'!L25,L25='S6'!L25,L25='S7'!L25,L25='S8'!L25),"CISSS!","OK."))))</f>
        <v>OK.</v>
      </c>
      <c r="M75" s="67" t="str">
        <f>IF(M25=".","OK.",IF(M25=0,"OK.",IF(M25=" ","OK.",IF(OR(M25=M5,M25=M15,M25=M35,M25='S1'!M25,M25='S3'!M25,M25='S4'!M25,M25='S5'!M25,M25='S6'!M25,M25='S7'!M25,M25='S8'!M25),"CISSS!","OK."))))</f>
        <v>OK.</v>
      </c>
      <c r="N75" s="68" t="str">
        <f>IF(N25=".","OK.",IF(N25=0,"OK.",IF(N25=" ","OK.",IF(OR(N25=N5,N25=N15,N25=N35,N25='S1'!N25,N25='S3'!N25,N25='S4'!N25,N25='S5'!N25,N25='S6'!N25,N25='S7'!N25,N25='S8'!N25),"CISSS!","OK."))))</f>
        <v>OK.</v>
      </c>
      <c r="O75" s="68" t="str">
        <f>IF(O25=".","OK.",IF(O25=0,"OK.",IF(O25=" ","OK.",IF(OR(O25=O5,O25=O15,O25=O35,O25='S1'!O25,O25='S3'!O25,O25='S4'!O25,O25='S5'!O25,O25='S6'!O25,O25='S7'!O25,O25='S8'!O25),"CISSS!","OK."))))</f>
        <v>OK.</v>
      </c>
      <c r="P75" s="68" t="str">
        <f>IF(P25=".","OK.",IF(P25=0,"OK.",IF(P25=" ","OK.",IF(OR(P25=P5,P25=P15,P25=P35,P25='S1'!P25,P25='S3'!P25,P25='S4'!P25,P25='S5'!P25,P25='S6'!P25,P25='S7'!P25,P25='S8'!P25),"CISSS!","OK."))))</f>
        <v>OK.</v>
      </c>
      <c r="Q75" s="69" t="str">
        <f>IF(Q25=".","OK.",IF(Q25=0,"OK.",IF(Q25=" ","OK.",IF(OR(Q25=Q5,Q25=Q15,Q25=Q35,Q25='S1'!Q25,Q25='S3'!Q25,Q25='S4'!Q25,Q25='S5'!Q25,Q25='S6'!Q25,Q25='S7'!Q25,Q25='S8'!Q25),"CISSS!","OK."))))</f>
        <v>OK.</v>
      </c>
      <c r="R75" s="85" t="str">
        <f>IF(R25=".","OK.",IF(R25=0,"OK.",IF(R25=" ","OK.",IF(OR(R25=R5,R25=R15,R25=R35,R25='S1'!R25,R25='S3'!R25,R25='S4'!R25,R25='S5'!R25,R25='S6'!R25,R25='S7'!R25,R25='S8'!R25),"CISSS!","OK."))))</f>
        <v>OK.</v>
      </c>
      <c r="S75" s="86" t="str">
        <f>IF(S25=".","OK.",IF(S25=0,"OK.",IF(S25=" ","OK.",IF(OR(S25=S5,S25=S15,S25=S35,S25='S1'!S25,S25='S3'!S25,S25='S4'!S25,S25='S5'!S25,S25='S6'!S25,S25='S7'!S25,S25='S8'!S25),"CISSS!","OK."))))</f>
        <v>OK.</v>
      </c>
      <c r="T75" s="86" t="str">
        <f>IF(T25=".","OK.",IF(T25=0,"OK.",IF(T25=" ","OK.",IF(OR(T25=T5,T25=T15,T25=T35,T25='S1'!T25,T25='S3'!T25,T25='S4'!T25,T25='S5'!T25,T25='S6'!T25,T25='S7'!T25,T25='S8'!T25),"CISSS!","OK."))))</f>
        <v>OK.</v>
      </c>
      <c r="U75" s="86" t="str">
        <f>IF(U25=".","OK.",IF(U25=0,"OK.",IF(U25=" ","OK.",IF(OR(U25=U5,U25=U15,U25=U35,U25='S1'!U25,U25='S3'!U25,U25='S4'!U25,U25='S5'!U25,U25='S6'!U25,U25='S7'!U25,U25='S8'!U25),"CISSS!","OK."))))</f>
        <v>OK.</v>
      </c>
      <c r="V75" s="87" t="str">
        <f>IF(V25=".","OK.",IF(V25=0,"OK.",IF(V25=" ","OK.",IF(OR(V25=V5,V25=V15,V25=V35,V25='S1'!V25,V25='S3'!V25,V25='S4'!V25,V25='S5'!V25,V25='S6'!V25,V25='S7'!V25,V25='S8'!V25),"CISSS!","OK."))))</f>
        <v>OK.</v>
      </c>
      <c r="W75" s="267" t="str">
        <f>IF(W25=".","OK.",IF(W25=0,"OK.",IF(W25=" ","OK.",IF(OR(W25=W5,W25=W15,W25=W35,W25='S1'!W25,W25='S3'!W25,W25='S4'!W25,W25='S5'!W25,W25='S6'!W25,W25='S7'!W25,W25='S8'!W25),"CISSS!","OK."))))</f>
        <v>OK.</v>
      </c>
      <c r="X75" s="268" t="str">
        <f>IF(X25=".","OK.",IF(X25=0,"OK.",IF(X25=" ","OK.",IF(OR(X25=X5,X25=X15,X25=X35,X25='S1'!X25,X25='S3'!X25,X25='S4'!X25,X25='S5'!X25,X25='S6'!X25,X25='S7'!X25,X25='S8'!X25),"CISSS!","OK."))))</f>
        <v>OK.</v>
      </c>
      <c r="Y75" s="268" t="str">
        <f>IF(Y25=".","OK.",IF(Y25=0,"OK.",IF(Y25=" ","OK.",IF(OR(Y25=Y5,Y25=Y15,Y25=Y35,Y25='S1'!Y25,Y25='S3'!Y25,Y25='S4'!Y25,Y25='S5'!Y25,Y25='S6'!Y25,Y25='S7'!Y25,Y25='S8'!Y25),"CISSS!","OK."))))</f>
        <v>OK.</v>
      </c>
      <c r="Z75" s="268" t="str">
        <f>IF(Z25=".","OK.",IF(Z25=0,"OK.",IF(Z25=" ","OK.",IF(OR(Z25=Z5,Z25=Z15,Z25=Z35,Z25='S1'!Z25,Z25='S3'!Z25,Z25='S4'!Z25,Z25='S5'!Z25,Z25='S6'!Z25,Z25='S7'!Z25,Z25='S8'!Z25),"CISSS!","OK."))))</f>
        <v>OK.</v>
      </c>
      <c r="AA75" s="269" t="str">
        <f>IF(AA25=".","OK.",IF(AA25=0,"OK.",IF(AA25=" ","OK.",IF(OR(AA25=AA5,AA25=AA15,AA25=AA35,AA25='S1'!AA25,AA25='S3'!AA25,AA25='S4'!AA25,AA25='S5'!AA25,AA25='S6'!AA25,AA25='S7'!AA25,AA25='S8'!AA25),"CISSS!","OK."))))</f>
        <v>OK.</v>
      </c>
      <c r="AB75" s="323">
        <v>0.45833333333333331</v>
      </c>
    </row>
    <row r="76" spans="1:28" ht="11.1" customHeight="1" x14ac:dyDescent="0.2">
      <c r="A76" s="1087"/>
      <c r="B76" s="1087"/>
      <c r="C76" s="55" t="str">
        <f>IF(C26=".","OK.",IF(C26=0,"OK.",IF(C26=" ","OK.",IF(OR(C26=C6,C26=C16,C26=C36,C26='S1'!C26,C26='S3'!C26,C26='S4'!C26,C26='S5'!C26,C26='S6'!C26,C26='S7'!C26,C26='S8'!C26),"CISSS!","OK."))))</f>
        <v>OK.</v>
      </c>
      <c r="D76" s="56" t="str">
        <f>IF(D26=".","OK.",IF(D26=0,"OK.",IF(D26=" ","OK.",IF(OR(D26=D6,D26=D16,D26=D36,D26='S1'!D26,D26='S3'!D26,D26='S4'!D26,D26='S5'!D26,D26='S6'!D26,D26='S7'!D26,D26='S8'!D26),"CISSS!","OK."))))</f>
        <v>OK.</v>
      </c>
      <c r="E76" s="56" t="str">
        <f>IF(E26=".","OK.",IF(E26=0,"OK.",IF(E26=" ","OK.",IF(OR(E26=E6,E26=E16,E26=E36,E26='S1'!E26,E26='S3'!E26,E26='S4'!E26,E26='S5'!E26,E26='S6'!E26,E26='S7'!E26,E26='S8'!E26),"CISSS!","OK."))))</f>
        <v>OK.</v>
      </c>
      <c r="F76" s="56" t="str">
        <f>IF(F26=".","OK.",IF(F26=0,"OK.",IF(F26=" ","OK.",IF(OR(F26=F6,F26=F16,F26=F36,F26='S1'!F26,F26='S3'!F26,F26='S4'!F26,F26='S5'!F26,F26='S6'!F26,F26='S7'!F26,F26='S8'!F26),"CISSS!","OK."))))</f>
        <v>OK.</v>
      </c>
      <c r="G76" s="57" t="str">
        <f>IF(G26=".","OK.",IF(G26=0,"OK.",IF(G26=" ","OK.",IF(OR(G26=G6,G26=G16,G26=G36,G26='S1'!G26,G26='S3'!G26,G26='S4'!G26,G26='S5'!G26,G26='S6'!G26,G26='S7'!G26,G26='S8'!G26),"CISSS!","OK."))))</f>
        <v>OK.</v>
      </c>
      <c r="H76" s="76" t="str">
        <f>IF(H26=".","OK.",IF(H26=0,"OK.",IF(H26=" ","OK.",IF(OR(H26=H6,H26=H16,H26=H36,H26='S1'!H26,H26='S3'!H26,H26='S4'!H26,H26='S5'!H26,H26='S6'!H26,H26='S7'!H26,H26='S8'!H26),"CISSS!","OK."))))</f>
        <v>OK.</v>
      </c>
      <c r="I76" s="77" t="str">
        <f>IF(I26=".","OK.",IF(I26=0,"OK.",IF(I26=" ","OK.",IF(OR(I26=I6,I26=I16,I26=I36,I26='S1'!I26,I26='S3'!I26,I26='S4'!I26,I26='S5'!I26,I26='S6'!I26,I26='S7'!I26,I26='S8'!I26),"CISSS!","OK."))))</f>
        <v>OK.</v>
      </c>
      <c r="J76" s="77" t="str">
        <f>IF(J26=".","OK.",IF(J26=0,"OK.",IF(J26=" ","OK.",IF(OR(J26=J6,J26=J16,J26=J36,J26='S1'!J26,J26='S3'!J26,J26='S4'!J26,J26='S5'!J26,J26='S6'!J26,J26='S7'!J26,J26='S8'!J26),"CISSS!","OK."))))</f>
        <v>OK.</v>
      </c>
      <c r="K76" s="77" t="str">
        <f>IF(K26=".","OK.",IF(K26=0,"OK.",IF(K26=" ","OK.",IF(OR(K26=K6,K26=K16,K26=K36,K26='S1'!K26,K26='S3'!K26,K26='S4'!K26,K26='S5'!K26,K26='S6'!K26,K26='S7'!K26,K26='S8'!K26),"CISSS!","OK."))))</f>
        <v>OK.</v>
      </c>
      <c r="L76" s="78" t="str">
        <f>IF(L26=".","OK.",IF(L26=0,"OK.",IF(L26=" ","OK.",IF(OR(L26=L6,L26=L16,L26=L36,L26='S1'!L26,L26='S3'!L26,L26='S4'!L26,L26='S5'!L26,L26='S6'!L26,L26='S7'!L26,L26='S8'!L26),"CISSS!","OK."))))</f>
        <v>OK.</v>
      </c>
      <c r="M76" s="67" t="str">
        <f>IF(M26=".","OK.",IF(M26=0,"OK.",IF(M26=" ","OK.",IF(OR(M26=M6,M26=M16,M26=M36,M26='S1'!M26,M26='S3'!M26,M26='S4'!M26,M26='S5'!M26,M26='S6'!M26,M26='S7'!M26,M26='S8'!M26),"CISSS!","OK."))))</f>
        <v>OK.</v>
      </c>
      <c r="N76" s="68" t="str">
        <f>IF(N26=".","OK.",IF(N26=0,"OK.",IF(N26=" ","OK.",IF(OR(N26=N6,N26=N16,N26=N36,N26='S1'!N26,N26='S3'!N26,N26='S4'!N26,N26='S5'!N26,N26='S6'!N26,N26='S7'!N26,N26='S8'!N26),"CISSS!","OK."))))</f>
        <v>OK.</v>
      </c>
      <c r="O76" s="68" t="str">
        <f>IF(O26=".","OK.",IF(O26=0,"OK.",IF(O26=" ","OK.",IF(OR(O26=O6,O26=O16,O26=O36,O26='S1'!O26,O26='S3'!O26,O26='S4'!O26,O26='S5'!O26,O26='S6'!O26,O26='S7'!O26,O26='S8'!O26),"CISSS!","OK."))))</f>
        <v>OK.</v>
      </c>
      <c r="P76" s="68" t="str">
        <f>IF(P26=".","OK.",IF(P26=0,"OK.",IF(P26=" ","OK.",IF(OR(P26=P6,P26=P16,P26=P36,P26='S1'!P26,P26='S3'!P26,P26='S4'!P26,P26='S5'!P26,P26='S6'!P26,P26='S7'!P26,P26='S8'!P26),"CISSS!","OK."))))</f>
        <v>OK.</v>
      </c>
      <c r="Q76" s="69" t="str">
        <f>IF(Q26=".","OK.",IF(Q26=0,"OK.",IF(Q26=" ","OK.",IF(OR(Q26=Q6,Q26=Q16,Q26=Q36,Q26='S1'!Q26,Q26='S3'!Q26,Q26='S4'!Q26,Q26='S5'!Q26,Q26='S6'!Q26,Q26='S7'!Q26,Q26='S8'!Q26),"CISSS!","OK."))))</f>
        <v>OK.</v>
      </c>
      <c r="R76" s="85" t="str">
        <f>IF(R26=".","OK.",IF(R26=0,"OK.",IF(R26=" ","OK.",IF(OR(R26=R6,R26=R16,R26=R36,R26='S1'!R26,R26='S3'!R26,R26='S4'!R26,R26='S5'!R26,R26='S6'!R26,R26='S7'!R26,R26='S8'!R26),"CISSS!","OK."))))</f>
        <v>OK.</v>
      </c>
      <c r="S76" s="86" t="str">
        <f>IF(S26=".","OK.",IF(S26=0,"OK.",IF(S26=" ","OK.",IF(OR(S26=S6,S26=S16,S26=S36,S26='S1'!S26,S26='S3'!S26,S26='S4'!S26,S26='S5'!S26,S26='S6'!S26,S26='S7'!S26,S26='S8'!S26),"CISSS!","OK."))))</f>
        <v>OK.</v>
      </c>
      <c r="T76" s="86" t="str">
        <f>IF(T26=".","OK.",IF(T26=0,"OK.",IF(T26=" ","OK.",IF(OR(T26=T6,T26=T16,T26=T36,T26='S1'!T26,T26='S3'!T26,T26='S4'!T26,T26='S5'!T26,T26='S6'!T26,T26='S7'!T26,T26='S8'!T26),"CISSS!","OK."))))</f>
        <v>OK.</v>
      </c>
      <c r="U76" s="86" t="str">
        <f>IF(U26=".","OK.",IF(U26=0,"OK.",IF(U26=" ","OK.",IF(OR(U26=U6,U26=U16,U26=U36,U26='S1'!U26,U26='S3'!U26,U26='S4'!U26,U26='S5'!U26,U26='S6'!U26,U26='S7'!U26,U26='S8'!U26),"CISSS!","OK."))))</f>
        <v>OK.</v>
      </c>
      <c r="V76" s="87" t="str">
        <f>IF(V26=".","OK.",IF(V26=0,"OK.",IF(V26=" ","OK.",IF(OR(V26=V6,V26=V16,V26=V36,V26='S1'!V26,V26='S3'!V26,V26='S4'!V26,V26='S5'!V26,V26='S6'!V26,V26='S7'!V26,V26='S8'!V26),"CISSS!","OK."))))</f>
        <v>OK.</v>
      </c>
      <c r="W76" s="267" t="str">
        <f>IF(W26=".","OK.",IF(W26=0,"OK.",IF(W26=" ","OK.",IF(OR(W26=W6,W26=W16,W26=W36,W26='S1'!W26,W26='S3'!W26,W26='S4'!W26,W26='S5'!W26,W26='S6'!W26,W26='S7'!W26,W26='S8'!W26),"CISSS!","OK."))))</f>
        <v>OK.</v>
      </c>
      <c r="X76" s="268" t="str">
        <f>IF(X26=".","OK.",IF(X26=0,"OK.",IF(X26=" ","OK.",IF(OR(X26=X6,X26=X16,X26=X36,X26='S1'!X26,X26='S3'!X26,X26='S4'!X26,X26='S5'!X26,X26='S6'!X26,X26='S7'!X26,X26='S8'!X26),"CISSS!","OK."))))</f>
        <v>OK.</v>
      </c>
      <c r="Y76" s="268" t="str">
        <f>IF(Y26=".","OK.",IF(Y26=0,"OK.",IF(Y26=" ","OK.",IF(OR(Y26=Y6,Y26=Y16,Y26=Y36,Y26='S1'!Y26,Y26='S3'!Y26,Y26='S4'!Y26,Y26='S5'!Y26,Y26='S6'!Y26,Y26='S7'!Y26,Y26='S8'!Y26),"CISSS!","OK."))))</f>
        <v>OK.</v>
      </c>
      <c r="Z76" s="268" t="str">
        <f>IF(Z26=".","OK.",IF(Z26=0,"OK.",IF(Z26=" ","OK.",IF(OR(Z26=Z6,Z26=Z16,Z26=Z36,Z26='S1'!Z26,Z26='S3'!Z26,Z26='S4'!Z26,Z26='S5'!Z26,Z26='S6'!Z26,Z26='S7'!Z26,Z26='S8'!Z26),"CISSS!","OK."))))</f>
        <v>OK.</v>
      </c>
      <c r="AA76" s="269" t="str">
        <f>IF(AA26=".","OK.",IF(AA26=0,"OK.",IF(AA26=" ","OK.",IF(OR(AA26=AA6,AA26=AA16,AA26=AA36,AA26='S1'!AA26,AA26='S3'!AA26,AA26='S4'!AA26,AA26='S5'!AA26,AA26='S6'!AA26,AA26='S7'!AA26,AA26='S8'!AA26),"CISSS!","OK."))))</f>
        <v>OK.</v>
      </c>
      <c r="AB76" s="323">
        <v>0.5</v>
      </c>
    </row>
    <row r="77" spans="1:28" ht="11.1" customHeight="1" x14ac:dyDescent="0.2">
      <c r="A77" s="1087"/>
      <c r="B77" s="1087"/>
      <c r="C77" s="55" t="str">
        <f>IF(C27=".","OK.",IF(C27=0,"OK.",IF(C27=" ","OK.",IF(OR(C27=C7,C27=C17,C27=C37,C27='S1'!C27,C27='S3'!C27,C27='S4'!C27,C27='S5'!C27,C27='S6'!C27,C27='S7'!C27,C27='S8'!C27),"CISSS!","OK."))))</f>
        <v>OK.</v>
      </c>
      <c r="D77" s="56" t="str">
        <f>IF(D27=".","OK.",IF(D27=0,"OK.",IF(D27=" ","OK.",IF(OR(D27=D7,D27=D17,D27=D37,D27='S1'!D27,D27='S3'!D27,D27='S4'!D27,D27='S5'!D27,D27='S6'!D27,D27='S7'!D27,D27='S8'!D27),"CISSS!","OK."))))</f>
        <v>OK.</v>
      </c>
      <c r="E77" s="56" t="str">
        <f>IF(E27=".","OK.",IF(E27=0,"OK.",IF(E27=" ","OK.",IF(OR(E27=E7,E27=E17,E27=E37,E27='S1'!E27,E27='S3'!E27,E27='S4'!E27,E27='S5'!E27,E27='S6'!E27,E27='S7'!E27,E27='S8'!E27),"CISSS!","OK."))))</f>
        <v>OK.</v>
      </c>
      <c r="F77" s="56" t="str">
        <f>IF(F27=".","OK.",IF(F27=0,"OK.",IF(F27=" ","OK.",IF(OR(F27=F7,F27=F17,F27=F37,F27='S1'!F27,F27='S3'!F27,F27='S4'!F27,F27='S5'!F27,F27='S6'!F27,F27='S7'!F27,F27='S8'!F27),"CISSS!","OK."))))</f>
        <v>OK.</v>
      </c>
      <c r="G77" s="57" t="str">
        <f>IF(G27=".","OK.",IF(G27=0,"OK.",IF(G27=" ","OK.",IF(OR(G27=G7,G27=G17,G27=G37,G27='S1'!G27,G27='S3'!G27,G27='S4'!G27,G27='S5'!G27,G27='S6'!G27,G27='S7'!G27,G27='S8'!G27),"CISSS!","OK."))))</f>
        <v>OK.</v>
      </c>
      <c r="H77" s="76" t="str">
        <f>IF(H27=".","OK.",IF(H27=0,"OK.",IF(H27=" ","OK.",IF(OR(H27=H7,H27=H17,H27=H37,H27='S1'!H27,H27='S3'!H27,H27='S4'!H27,H27='S5'!H27,H27='S6'!H27,H27='S7'!H27,H27='S8'!H27),"CISSS!","OK."))))</f>
        <v>OK.</v>
      </c>
      <c r="I77" s="77" t="str">
        <f>IF(I27=".","OK.",IF(I27=0,"OK.",IF(I27=" ","OK.",IF(OR(I27=I7,I27=I17,I27=I37,I27='S1'!I27,I27='S3'!I27,I27='S4'!I27,I27='S5'!I27,I27='S6'!I27,I27='S7'!I27,I27='S8'!I27),"CISSS!","OK."))))</f>
        <v>OK.</v>
      </c>
      <c r="J77" s="77" t="str">
        <f>IF(J27=".","OK.",IF(J27=0,"OK.",IF(J27=" ","OK.",IF(OR(J27=J7,J27=J17,J27=J37,J27='S1'!J27,J27='S3'!J27,J27='S4'!J27,J27='S5'!J27,J27='S6'!J27,J27='S7'!J27,J27='S8'!J27),"CISSS!","OK."))))</f>
        <v>OK.</v>
      </c>
      <c r="K77" s="77" t="str">
        <f>IF(K27=".","OK.",IF(K27=0,"OK.",IF(K27=" ","OK.",IF(OR(K27=K7,K27=K17,K27=K37,K27='S1'!K27,K27='S3'!K27,K27='S4'!K27,K27='S5'!K27,K27='S6'!K27,K27='S7'!K27,K27='S8'!K27),"CISSS!","OK."))))</f>
        <v>OK.</v>
      </c>
      <c r="L77" s="78" t="str">
        <f>IF(L27=".","OK.",IF(L27=0,"OK.",IF(L27=" ","OK.",IF(OR(L27=L7,L27=L17,L27=L37,L27='S1'!L27,L27='S3'!L27,L27='S4'!L27,L27='S5'!L27,L27='S6'!L27,L27='S7'!L27,L27='S8'!L27),"CISSS!","OK."))))</f>
        <v>CISSS!</v>
      </c>
      <c r="M77" s="67" t="str">
        <f>IF(M27=".","OK.",IF(M27=0,"OK.",IF(M27=" ","OK.",IF(OR(M27=M7,M27=M17,M27=M37,M27='S1'!M27,M27='S3'!M27,M27='S4'!M27,M27='S5'!M27,M27='S6'!M27,M27='S7'!M27,M27='S8'!M27),"CISSS!","OK."))))</f>
        <v>OK.</v>
      </c>
      <c r="N77" s="68" t="str">
        <f>IF(N27=".","OK.",IF(N27=0,"OK.",IF(N27=" ","OK.",IF(OR(N27=N7,N27=N17,N27=N37,N27='S1'!N27,N27='S3'!N27,N27='S4'!N27,N27='S5'!N27,N27='S6'!N27,N27='S7'!N27,N27='S8'!N27),"CISSS!","OK."))))</f>
        <v>OK.</v>
      </c>
      <c r="O77" s="68" t="str">
        <f>IF(O27=".","OK.",IF(O27=0,"OK.",IF(O27=" ","OK.",IF(OR(O27=O7,O27=O17,O27=O37,O27='S1'!O27,O27='S3'!O27,O27='S4'!O27,O27='S5'!O27,O27='S6'!O27,O27='S7'!O27,O27='S8'!O27),"CISSS!","OK."))))</f>
        <v>OK.</v>
      </c>
      <c r="P77" s="68" t="str">
        <f>IF(P27=".","OK.",IF(P27=0,"OK.",IF(P27=" ","OK.",IF(OR(P27=P7,P27=P17,P27=P37,P27='S1'!P27,P27='S3'!P27,P27='S4'!P27,P27='S5'!P27,P27='S6'!P27,P27='S7'!P27,P27='S8'!P27),"CISSS!","OK."))))</f>
        <v>OK.</v>
      </c>
      <c r="Q77" s="69" t="str">
        <f>IF(Q27=".","OK.",IF(Q27=0,"OK.",IF(Q27=" ","OK.",IF(OR(Q27=Q7,Q27=Q17,Q27=Q37,Q27='S1'!Q27,Q27='S3'!Q27,Q27='S4'!Q27,Q27='S5'!Q27,Q27='S6'!Q27,Q27='S7'!Q27,Q27='S8'!Q27),"CISSS!","OK."))))</f>
        <v>OK.</v>
      </c>
      <c r="R77" s="85" t="str">
        <f>IF(R27=".","OK.",IF(R27=0,"OK.",IF(R27=" ","OK.",IF(OR(R27=R7,R27=R17,R27=R37,R27='S1'!R27,R27='S3'!R27,R27='S4'!R27,R27='S5'!R27,R27='S6'!R27,R27='S7'!R27,R27='S8'!R27),"CISSS!","OK."))))</f>
        <v>OK.</v>
      </c>
      <c r="S77" s="86" t="str">
        <f>IF(S27=".","OK.",IF(S27=0,"OK.",IF(S27=" ","OK.",IF(OR(S27=S7,S27=S17,S27=S37,S27='S1'!S27,S27='S3'!S27,S27='S4'!S27,S27='S5'!S27,S27='S6'!S27,S27='S7'!S27,S27='S8'!S27),"CISSS!","OK."))))</f>
        <v>OK.</v>
      </c>
      <c r="T77" s="86" t="str">
        <f>IF(T27=".","OK.",IF(T27=0,"OK.",IF(T27=" ","OK.",IF(OR(T27=T7,T27=T17,T27=T37,T27='S1'!T27,T27='S3'!T27,T27='S4'!T27,T27='S5'!T27,T27='S6'!T27,T27='S7'!T27,T27='S8'!T27),"CISSS!","OK."))))</f>
        <v>OK.</v>
      </c>
      <c r="U77" s="86" t="str">
        <f>IF(U27=".","OK.",IF(U27=0,"OK.",IF(U27=" ","OK.",IF(OR(U27=U7,U27=U17,U27=U37,U27='S1'!U27,U27='S3'!U27,U27='S4'!U27,U27='S5'!U27,U27='S6'!U27,U27='S7'!U27,U27='S8'!U27),"CISSS!","OK."))))</f>
        <v>OK.</v>
      </c>
      <c r="V77" s="87" t="str">
        <f>IF(V27=".","OK.",IF(V27=0,"OK.",IF(V27=" ","OK.",IF(OR(V27=V7,V27=V17,V27=V37,V27='S1'!V27,V27='S3'!V27,V27='S4'!V27,V27='S5'!V27,V27='S6'!V27,V27='S7'!V27,V27='S8'!V27),"CISSS!","OK."))))</f>
        <v>OK.</v>
      </c>
      <c r="W77" s="267" t="str">
        <f>IF(W27=".","OK.",IF(W27=0,"OK.",IF(W27=" ","OK.",IF(OR(W27=W7,W27=W17,W27=W37,W27='S1'!W27,W27='S3'!W27,W27='S4'!W27,W27='S5'!W27,W27='S6'!W27,W27='S7'!W27,W27='S8'!W27),"CISSS!","OK."))))</f>
        <v>OK.</v>
      </c>
      <c r="X77" s="268" t="str">
        <f>IF(X27=".","OK.",IF(X27=0,"OK.",IF(X27=" ","OK.",IF(OR(X27=X7,X27=X17,X27=X37,X27='S1'!X27,X27='S3'!X27,X27='S4'!X27,X27='S5'!X27,X27='S6'!X27,X27='S7'!X27,X27='S8'!X27),"CISSS!","OK."))))</f>
        <v>OK.</v>
      </c>
      <c r="Y77" s="268" t="str">
        <f>IF(Y27=".","OK.",IF(Y27=0,"OK.",IF(Y27=" ","OK.",IF(OR(Y27=Y7,Y27=Y17,Y27=Y37,Y27='S1'!Y27,Y27='S3'!Y27,Y27='S4'!Y27,Y27='S5'!Y27,Y27='S6'!Y27,Y27='S7'!Y27,Y27='S8'!Y27),"CISSS!","OK."))))</f>
        <v>OK.</v>
      </c>
      <c r="Z77" s="268" t="str">
        <f>IF(Z27=".","OK.",IF(Z27=0,"OK.",IF(Z27=" ","OK.",IF(OR(Z27=Z7,Z27=Z17,Z27=Z37,Z27='S1'!Z27,Z27='S3'!Z27,Z27='S4'!Z27,Z27='S5'!Z27,Z27='S6'!Z27,Z27='S7'!Z27,Z27='S8'!Z27),"CISSS!","OK."))))</f>
        <v>OK.</v>
      </c>
      <c r="AA77" s="269" t="str">
        <f>IF(AA27=".","OK.",IF(AA27=0,"OK.",IF(AA27=" ","OK.",IF(OR(AA27=AA7,AA27=AA17,AA27=AA37,AA27='S1'!AA27,AA27='S3'!AA27,AA27='S4'!AA27,AA27='S5'!AA27,AA27='S6'!AA27,AA27='S7'!AA27,AA27='S8'!AA27),"CISSS!","OK."))))</f>
        <v>OK.</v>
      </c>
      <c r="AB77" s="323">
        <v>0.54166666666666663</v>
      </c>
    </row>
    <row r="78" spans="1:28" ht="11.1" customHeight="1" x14ac:dyDescent="0.2">
      <c r="A78" s="1087"/>
      <c r="B78" s="1087"/>
      <c r="C78" s="55" t="str">
        <f>IF(C28=".","OK.",IF(C28=0,"OK.",IF(C28=" ","OK.",IF(OR(C28=C8,C28=C18,C28=C38,C28='S1'!C28,C28='S3'!C28,C28='S4'!C28,C28='S5'!C28,C28='S6'!C28,C28='S7'!C28,C28='S8'!C28),"CISSS!","OK."))))</f>
        <v>OK.</v>
      </c>
      <c r="D78" s="56" t="str">
        <f>IF(D28=".","OK.",IF(D28=0,"OK.",IF(D28=" ","OK.",IF(OR(D28=D8,D28=D18,D28=D38,D28='S1'!D28,D28='S3'!D28,D28='S4'!D28,D28='S5'!D28,D28='S6'!D28,D28='S7'!D28,D28='S8'!D28),"CISSS!","OK."))))</f>
        <v>OK.</v>
      </c>
      <c r="E78" s="56" t="str">
        <f>IF(E28=".","OK.",IF(E28=0,"OK.",IF(E28=" ","OK.",IF(OR(E28=E8,E28=E18,E28=E38,E28='S1'!E28,E28='S3'!E28,E28='S4'!E28,E28='S5'!E28,E28='S6'!E28,E28='S7'!E28,E28='S8'!E28),"CISSS!","OK."))))</f>
        <v>OK.</v>
      </c>
      <c r="F78" s="56" t="str">
        <f>IF(F28=".","OK.",IF(F28=0,"OK.",IF(F28=" ","OK.",IF(OR(F28=F8,F28=F18,F28=F38,F28='S1'!F28,F28='S3'!F28,F28='S4'!F28,F28='S5'!F28,F28='S6'!F28,F28='S7'!F28,F28='S8'!F28),"CISSS!","OK."))))</f>
        <v>OK.</v>
      </c>
      <c r="G78" s="57" t="str">
        <f>IF(G28=".","OK.",IF(G28=0,"OK.",IF(G28=" ","OK.",IF(OR(G28=G8,G28=G18,G28=G38,G28='S1'!G28,G28='S3'!G28,G28='S4'!G28,G28='S5'!G28,G28='S6'!G28,G28='S7'!G28,G28='S8'!G28),"CISSS!","OK."))))</f>
        <v>OK.</v>
      </c>
      <c r="H78" s="76" t="str">
        <f>IF(H28=".","OK.",IF(H28=0,"OK.",IF(H28=" ","OK.",IF(OR(H28=H8,H28=H18,H28=H38,H28='S1'!H28,H28='S3'!H28,H28='S4'!H28,H28='S5'!H28,H28='S6'!H28,H28='S7'!H28,H28='S8'!H28),"CISSS!","OK."))))</f>
        <v>OK.</v>
      </c>
      <c r="I78" s="77" t="str">
        <f>IF(I28=".","OK.",IF(I28=0,"OK.",IF(I28=" ","OK.",IF(OR(I28=I8,I28=I18,I28=I38,I28='S1'!I28,I28='S3'!I28,I28='S4'!I28,I28='S5'!I28,I28='S6'!I28,I28='S7'!I28,I28='S8'!I28),"CISSS!","OK."))))</f>
        <v>OK.</v>
      </c>
      <c r="J78" s="77" t="str">
        <f>IF(J28=".","OK.",IF(J28=0,"OK.",IF(J28=" ","OK.",IF(OR(J28=J8,J28=J18,J28=J38,J28='S1'!J28,J28='S3'!J28,J28='S4'!J28,J28='S5'!J28,J28='S6'!J28,J28='S7'!J28,J28='S8'!J28),"CISSS!","OK."))))</f>
        <v>OK.</v>
      </c>
      <c r="K78" s="77" t="str">
        <f>IF(K28=".","OK.",IF(K28=0,"OK.",IF(K28=" ","OK.",IF(OR(K28=K8,K28=K18,K28=K38,K28='S1'!K28,K28='S3'!K28,K28='S4'!K28,K28='S5'!K28,K28='S6'!K28,K28='S7'!K28,K28='S8'!K28),"CISSS!","OK."))))</f>
        <v>OK.</v>
      </c>
      <c r="L78" s="78" t="str">
        <f>IF(L28=".","OK.",IF(L28=0,"OK.",IF(L28=" ","OK.",IF(OR(L28=L8,L28=L18,L28=L38,L28='S1'!L28,L28='S3'!L28,L28='S4'!L28,L28='S5'!L28,L28='S6'!L28,L28='S7'!L28,L28='S8'!L28),"CISSS!","OK."))))</f>
        <v>CISSS!</v>
      </c>
      <c r="M78" s="67" t="str">
        <f>IF(M28=".","OK.",IF(M28=0,"OK.",IF(M28=" ","OK.",IF(OR(M28=M8,M28=M18,M28=M38,M28='S1'!M28,M28='S3'!M28,M28='S4'!M28,M28='S5'!M28,M28='S6'!M28,M28='S7'!M28,M28='S8'!M28),"CISSS!","OK."))))</f>
        <v>OK.</v>
      </c>
      <c r="N78" s="68" t="str">
        <f>IF(N28=".","OK.",IF(N28=0,"OK.",IF(N28=" ","OK.",IF(OR(N28=N8,N28=N18,N28=N38,N28='S1'!N28,N28='S3'!N28,N28='S4'!N28,N28='S5'!N28,N28='S6'!N28,N28='S7'!N28,N28='S8'!N28),"CISSS!","OK."))))</f>
        <v>OK.</v>
      </c>
      <c r="O78" s="68" t="str">
        <f>IF(O28=".","OK.",IF(O28=0,"OK.",IF(O28=" ","OK.",IF(OR(O28=O8,O28=O18,O28=O38,O28='S1'!O28,O28='S3'!O28,O28='S4'!O28,O28='S5'!O28,O28='S6'!O28,O28='S7'!O28,O28='S8'!O28),"CISSS!","OK."))))</f>
        <v>OK.</v>
      </c>
      <c r="P78" s="68" t="str">
        <f>IF(P28=".","OK.",IF(P28=0,"OK.",IF(P28=" ","OK.",IF(OR(P28=P8,P28=P18,P28=P38,P28='S1'!P28,P28='S3'!P28,P28='S4'!P28,P28='S5'!P28,P28='S6'!P28,P28='S7'!P28,P28='S8'!P28),"CISSS!","OK."))))</f>
        <v>OK.</v>
      </c>
      <c r="Q78" s="69" t="str">
        <f>IF(Q28=".","OK.",IF(Q28=0,"OK.",IF(Q28=" ","OK.",IF(OR(Q28=Q8,Q28=Q18,Q28=Q38,Q28='S1'!Q28,Q28='S3'!Q28,Q28='S4'!Q28,Q28='S5'!Q28,Q28='S6'!Q28,Q28='S7'!Q28,Q28='S8'!Q28),"CISSS!","OK."))))</f>
        <v>OK.</v>
      </c>
      <c r="R78" s="85" t="str">
        <f>IF(R28=".","OK.",IF(R28=0,"OK.",IF(R28=" ","OK.",IF(OR(R28=R8,R28=R18,R28=R38,R28='S1'!R28,R28='S3'!R28,R28='S4'!R28,R28='S5'!R28,R28='S6'!R28,R28='S7'!R28,R28='S8'!R28),"CISSS!","OK."))))</f>
        <v>OK.</v>
      </c>
      <c r="S78" s="86" t="str">
        <f>IF(S28=".","OK.",IF(S28=0,"OK.",IF(S28=" ","OK.",IF(OR(S28=S8,S28=S18,S28=S38,S28='S1'!S28,S28='S3'!S28,S28='S4'!S28,S28='S5'!S28,S28='S6'!S28,S28='S7'!S28,S28='S8'!S28),"CISSS!","OK."))))</f>
        <v>OK.</v>
      </c>
      <c r="T78" s="86" t="str">
        <f>IF(T28=".","OK.",IF(T28=0,"OK.",IF(T28=" ","OK.",IF(OR(T28=T8,T28=T18,T28=T38,T28='S1'!T28,T28='S3'!T28,T28='S4'!T28,T28='S5'!T28,T28='S6'!T28,T28='S7'!T28,T28='S8'!T28),"CISSS!","OK."))))</f>
        <v>OK.</v>
      </c>
      <c r="U78" s="86" t="str">
        <f>IF(U28=".","OK.",IF(U28=0,"OK.",IF(U28=" ","OK.",IF(OR(U28=U8,U28=U18,U28=U38,U28='S1'!U28,U28='S3'!U28,U28='S4'!U28,U28='S5'!U28,U28='S6'!U28,U28='S7'!U28,U28='S8'!U28),"CISSS!","OK."))))</f>
        <v>OK.</v>
      </c>
      <c r="V78" s="87" t="str">
        <f>IF(V28=".","OK.",IF(V28=0,"OK.",IF(V28=" ","OK.",IF(OR(V28=V8,V28=V18,V28=V38,V28='S1'!V28,V28='S3'!V28,V28='S4'!V28,V28='S5'!V28,V28='S6'!V28,V28='S7'!V28,V28='S8'!V28),"CISSS!","OK."))))</f>
        <v>OK.</v>
      </c>
      <c r="W78" s="267" t="str">
        <f>IF(W28=".","OK.",IF(W28=0,"OK.",IF(W28=" ","OK.",IF(OR(W28=W8,W28=W18,W28=W38,W28='S1'!W28,W28='S3'!W28,W28='S4'!W28,W28='S5'!W28,W28='S6'!W28,W28='S7'!W28,W28='S8'!W28),"CISSS!","OK."))))</f>
        <v>OK.</v>
      </c>
      <c r="X78" s="268" t="str">
        <f>IF(X28=".","OK.",IF(X28=0,"OK.",IF(X28=" ","OK.",IF(OR(X28=X8,X28=X18,X28=X38,X28='S1'!X28,X28='S3'!X28,X28='S4'!X28,X28='S5'!X28,X28='S6'!X28,X28='S7'!X28,X28='S8'!X28),"CISSS!","OK."))))</f>
        <v>OK.</v>
      </c>
      <c r="Y78" s="268" t="str">
        <f>IF(Y28=".","OK.",IF(Y28=0,"OK.",IF(Y28=" ","OK.",IF(OR(Y28=Y8,Y28=Y18,Y28=Y38,Y28='S1'!Y28,Y28='S3'!Y28,Y28='S4'!Y28,Y28='S5'!Y28,Y28='S6'!Y28,Y28='S7'!Y28,Y28='S8'!Y28),"CISSS!","OK."))))</f>
        <v>OK.</v>
      </c>
      <c r="Z78" s="268" t="str">
        <f>IF(Z28=".","OK.",IF(Z28=0,"OK.",IF(Z28=" ","OK.",IF(OR(Z28=Z8,Z28=Z18,Z28=Z38,Z28='S1'!Z28,Z28='S3'!Z28,Z28='S4'!Z28,Z28='S5'!Z28,Z28='S6'!Z28,Z28='S7'!Z28,Z28='S8'!Z28),"CISSS!","OK."))))</f>
        <v>OK.</v>
      </c>
      <c r="AA78" s="269" t="str">
        <f>IF(AA28=".","OK.",IF(AA28=0,"OK.",IF(AA28=" ","OK.",IF(OR(AA28=AA8,AA28=AA18,AA28=AA38,AA28='S1'!AA28,AA28='S3'!AA28,AA28='S4'!AA28,AA28='S5'!AA28,AA28='S6'!AA28,AA28='S7'!AA28,AA28='S8'!AA28),"CISSS!","OK."))))</f>
        <v>OK.</v>
      </c>
      <c r="AB78" s="323">
        <v>0.58333333333333337</v>
      </c>
    </row>
    <row r="79" spans="1:28" ht="11.1" customHeight="1" x14ac:dyDescent="0.2">
      <c r="A79" s="1087"/>
      <c r="B79" s="1087"/>
      <c r="C79" s="55" t="str">
        <f>IF(C29=".","OK.",IF(C29=0,"OK.",IF(C29=" ","OK.",IF(OR(C29=C9,C29=C19,C29=C39,C29='S1'!C29,C29='S3'!C29,C29='S4'!C29,C29='S5'!C29,C29='S6'!C29,C29='S7'!C29,C29='S8'!C29),"CISSS!","OK."))))</f>
        <v>OK.</v>
      </c>
      <c r="D79" s="56" t="str">
        <f>IF(D29=".","OK.",IF(D29=0,"OK.",IF(D29=" ","OK.",IF(OR(D29=D9,D29=D19,D29=D39,D29='S1'!D29,D29='S3'!D29,D29='S4'!D29,D29='S5'!D29,D29='S6'!D29,D29='S7'!D29,D29='S8'!D29),"CISSS!","OK."))))</f>
        <v>OK.</v>
      </c>
      <c r="E79" s="56" t="str">
        <f>IF(E29=".","OK.",IF(E29=0,"OK.",IF(E29=" ","OK.",IF(OR(E29=E9,E29=E19,E29=E39,E29='S1'!E29,E29='S3'!E29,E29='S4'!E29,E29='S5'!E29,E29='S6'!E29,E29='S7'!E29,E29='S8'!E29),"CISSS!","OK."))))</f>
        <v>OK.</v>
      </c>
      <c r="F79" s="56" t="str">
        <f>IF(F29=".","OK.",IF(F29=0,"OK.",IF(F29=" ","OK.",IF(OR(F29=F9,F29=F19,F29=F39,F29='S1'!F29,F29='S3'!F29,F29='S4'!F29,F29='S5'!F29,F29='S6'!F29,F29='S7'!F29,F29='S8'!F29),"CISSS!","OK."))))</f>
        <v>OK.</v>
      </c>
      <c r="G79" s="57" t="str">
        <f>IF(G29=".","OK.",IF(G29=0,"OK.",IF(G29=" ","OK.",IF(OR(G29=G9,G29=G19,G29=G39,G29='S1'!G29,G29='S3'!G29,G29='S4'!G29,G29='S5'!G29,G29='S6'!G29,G29='S7'!G29,G29='S8'!G29),"CISSS!","OK."))))</f>
        <v>OK.</v>
      </c>
      <c r="H79" s="76" t="str">
        <f>IF(H29=".","OK.",IF(H29=0,"OK.",IF(H29=" ","OK.",IF(OR(H29=H9,H29=H19,H29=H39,H29='S1'!H29,H29='S3'!H29,H29='S4'!H29,H29='S5'!H29,H29='S6'!H29,H29='S7'!H29,H29='S8'!H29),"CISSS!","OK."))))</f>
        <v>OK.</v>
      </c>
      <c r="I79" s="77" t="str">
        <f>IF(I29=".","OK.",IF(I29=0,"OK.",IF(I29=" ","OK.",IF(OR(I29=I9,I29=I19,I29=I39,I29='S1'!I29,I29='S3'!I29,I29='S4'!I29,I29='S5'!I29,I29='S6'!I29,I29='S7'!I29,I29='S8'!I29),"CISSS!","OK."))))</f>
        <v>OK.</v>
      </c>
      <c r="J79" s="77" t="str">
        <f>IF(J29=".","OK.",IF(J29=0,"OK.",IF(J29=" ","OK.",IF(OR(J29=J9,J29=J19,J29=J39,J29='S1'!J29,J29='S3'!J29,J29='S4'!J29,J29='S5'!J29,J29='S6'!J29,J29='S7'!J29,J29='S8'!J29),"CISSS!","OK."))))</f>
        <v>OK.</v>
      </c>
      <c r="K79" s="77" t="str">
        <f>IF(K29=".","OK.",IF(K29=0,"OK.",IF(K29=" ","OK.",IF(OR(K29=K9,K29=K19,K29=K39,K29='S1'!K29,K29='S3'!K29,K29='S4'!K29,K29='S5'!K29,K29='S6'!K29,K29='S7'!K29,K29='S8'!K29),"CISSS!","OK."))))</f>
        <v>OK.</v>
      </c>
      <c r="L79" s="78" t="str">
        <f>IF(L29=".","OK.",IF(L29=0,"OK.",IF(L29=" ","OK.",IF(OR(L29=L9,L29=L19,L29=L39,L29='S1'!L29,L29='S3'!L29,L29='S4'!L29,L29='S5'!L29,L29='S6'!L29,L29='S7'!L29,L29='S8'!L29),"CISSS!","OK."))))</f>
        <v>CISSS!</v>
      </c>
      <c r="M79" s="67" t="str">
        <f>IF(M29=".","OK.",IF(M29=0,"OK.",IF(M29=" ","OK.",IF(OR(M29=M9,M29=M19,M29=M39,M29='S1'!M29,M29='S3'!M29,M29='S4'!M29,M29='S5'!M29,M29='S6'!M29,M29='S7'!M29,M29='S8'!M29),"CISSS!","OK."))))</f>
        <v>OK.</v>
      </c>
      <c r="N79" s="68" t="str">
        <f>IF(N29=".","OK.",IF(N29=0,"OK.",IF(N29=" ","OK.",IF(OR(N29=N9,N29=N19,N29=N39,N29='S1'!N29,N29='S3'!N29,N29='S4'!N29,N29='S5'!N29,N29='S6'!N29,N29='S7'!N29,N29='S8'!N29),"CISSS!","OK."))))</f>
        <v>OK.</v>
      </c>
      <c r="O79" s="68" t="str">
        <f>IF(O29=".","OK.",IF(O29=0,"OK.",IF(O29=" ","OK.",IF(OR(O29=O9,O29=O19,O29=O39,O29='S1'!O29,O29='S3'!O29,O29='S4'!O29,O29='S5'!O29,O29='S6'!O29,O29='S7'!O29,O29='S8'!O29),"CISSS!","OK."))))</f>
        <v>OK.</v>
      </c>
      <c r="P79" s="68" t="str">
        <f>IF(P29=".","OK.",IF(P29=0,"OK.",IF(P29=" ","OK.",IF(OR(P29=P9,P29=P19,P29=P39,P29='S1'!P29,P29='S3'!P29,P29='S4'!P29,P29='S5'!P29,P29='S6'!P29,P29='S7'!P29,P29='S8'!P29),"CISSS!","OK."))))</f>
        <v>OK.</v>
      </c>
      <c r="Q79" s="69" t="str">
        <f>IF(Q29=".","OK.",IF(Q29=0,"OK.",IF(Q29=" ","OK.",IF(OR(Q29=Q9,Q29=Q19,Q29=Q39,Q29='S1'!Q29,Q29='S3'!Q29,Q29='S4'!Q29,Q29='S5'!Q29,Q29='S6'!Q29,Q29='S7'!Q29,Q29='S8'!Q29),"CISSS!","OK."))))</f>
        <v>OK.</v>
      </c>
      <c r="R79" s="85" t="str">
        <f>IF(R29=".","OK.",IF(R29=0,"OK.",IF(R29=" ","OK.",IF(OR(R29=R9,R29=R19,R29=R39,R29='S1'!R29,R29='S3'!R29,R29='S4'!R29,R29='S5'!R29,R29='S6'!R29,R29='S7'!R29,R29='S8'!R29),"CISSS!","OK."))))</f>
        <v>OK.</v>
      </c>
      <c r="S79" s="86" t="str">
        <f>IF(S29=".","OK.",IF(S29=0,"OK.",IF(S29=" ","OK.",IF(OR(S29=S9,S29=S19,S29=S39,S29='S1'!S29,S29='S3'!S29,S29='S4'!S29,S29='S5'!S29,S29='S6'!S29,S29='S7'!S29,S29='S8'!S29),"CISSS!","OK."))))</f>
        <v>OK.</v>
      </c>
      <c r="T79" s="86" t="str">
        <f>IF(T29=".","OK.",IF(T29=0,"OK.",IF(T29=" ","OK.",IF(OR(T29=T9,T29=T19,T29=T39,T29='S1'!T29,T29='S3'!T29,T29='S4'!T29,T29='S5'!T29,T29='S6'!T29,T29='S7'!T29,T29='S8'!T29),"CISSS!","OK."))))</f>
        <v>OK.</v>
      </c>
      <c r="U79" s="86" t="str">
        <f>IF(U29=".","OK.",IF(U29=0,"OK.",IF(U29=" ","OK.",IF(OR(U29=U9,U29=U19,U29=U39,U29='S1'!U29,U29='S3'!U29,U29='S4'!U29,U29='S5'!U29,U29='S6'!U29,U29='S7'!U29,U29='S8'!U29),"CISSS!","OK."))))</f>
        <v>OK.</v>
      </c>
      <c r="V79" s="87" t="str">
        <f>IF(V29=".","OK.",IF(V29=0,"OK.",IF(V29=" ","OK.",IF(OR(V29=V9,V29=V19,V29=V39,V29='S1'!V29,V29='S3'!V29,V29='S4'!V29,V29='S5'!V29,V29='S6'!V29,V29='S7'!V29,V29='S8'!V29),"CISSS!","OK."))))</f>
        <v>OK.</v>
      </c>
      <c r="W79" s="267" t="str">
        <f>IF(W29=".","OK.",IF(W29=0,"OK.",IF(W29=" ","OK.",IF(OR(W29=W9,W29=W19,W29=W39,W29='S1'!W29,W29='S3'!W29,W29='S4'!W29,W29='S5'!W29,W29='S6'!W29,W29='S7'!W29,W29='S8'!W29),"CISSS!","OK."))))</f>
        <v>OK.</v>
      </c>
      <c r="X79" s="268" t="str">
        <f>IF(X29=".","OK.",IF(X29=0,"OK.",IF(X29=" ","OK.",IF(OR(X29=X9,X29=X19,X29=X39,X29='S1'!X29,X29='S3'!X29,X29='S4'!X29,X29='S5'!X29,X29='S6'!X29,X29='S7'!X29,X29='S8'!X29),"CISSS!","OK."))))</f>
        <v>OK.</v>
      </c>
      <c r="Y79" s="268" t="str">
        <f>IF(Y29=".","OK.",IF(Y29=0,"OK.",IF(Y29=" ","OK.",IF(OR(Y29=Y9,Y29=Y19,Y29=Y39,Y29='S1'!Y29,Y29='S3'!Y29,Y29='S4'!Y29,Y29='S5'!Y29,Y29='S6'!Y29,Y29='S7'!Y29,Y29='S8'!Y29),"CISSS!","OK."))))</f>
        <v>OK.</v>
      </c>
      <c r="Z79" s="268" t="str">
        <f>IF(Z29=".","OK.",IF(Z29=0,"OK.",IF(Z29=" ","OK.",IF(OR(Z29=Z9,Z29=Z19,Z29=Z39,Z29='S1'!Z29,Z29='S3'!Z29,Z29='S4'!Z29,Z29='S5'!Z29,Z29='S6'!Z29,Z29='S7'!Z29,Z29='S8'!Z29),"CISSS!","OK."))))</f>
        <v>OK.</v>
      </c>
      <c r="AA79" s="269" t="str">
        <f>IF(AA29=".","OK.",IF(AA29=0,"OK.",IF(AA29=" ","OK.",IF(OR(AA29=AA9,AA29=AA19,AA29=AA39,AA29='S1'!AA29,AA29='S3'!AA29,AA29='S4'!AA29,AA29='S5'!AA29,AA29='S6'!AA29,AA29='S7'!AA29,AA29='S8'!AA29),"CISSS!","OK."))))</f>
        <v>OK.</v>
      </c>
      <c r="AB79" s="323">
        <v>0.625</v>
      </c>
    </row>
    <row r="80" spans="1:28" ht="11.1" customHeight="1" x14ac:dyDescent="0.2">
      <c r="A80" s="1087"/>
      <c r="B80" s="1087"/>
      <c r="C80" s="55" t="str">
        <f>IF(C30=".","OK.",IF(C30=0,"OK.",IF(C30=" ","OK.",IF(OR(C30=C10,C30=C20,C30=C40,C30='S1'!C30,C30='S3'!C30,C30='S4'!C30,C30='S5'!C30,C30='S6'!C30,C30='S7'!C30,C30='S8'!C30),"CISSS!","OK."))))</f>
        <v>OK.</v>
      </c>
      <c r="D80" s="56" t="str">
        <f>IF(D30=".","OK.",IF(D30=0,"OK.",IF(D30=" ","OK.",IF(OR(D30=D10,D30=D20,D30=D40,D30='S1'!D30,D30='S3'!D30,D30='S4'!D30,D30='S5'!D30,D30='S6'!D30,D30='S7'!D30,D30='S8'!D30),"CISSS!","OK."))))</f>
        <v>OK.</v>
      </c>
      <c r="E80" s="56" t="str">
        <f>IF(E30=".","OK.",IF(E30=0,"OK.",IF(E30=" ","OK.",IF(OR(E30=E10,E30=E20,E30=E40,E30='S1'!E30,E30='S3'!E30,E30='S4'!E30,E30='S5'!E30,E30='S6'!E30,E30='S7'!E30,E30='S8'!E30),"CISSS!","OK."))))</f>
        <v>OK.</v>
      </c>
      <c r="F80" s="56" t="str">
        <f>IF(F30=".","OK.",IF(F30=0,"OK.",IF(F30=" ","OK.",IF(OR(F30=F10,F30=F20,F30=F40,F30='S1'!F30,F30='S3'!F30,F30='S4'!F30,F30='S5'!F30,F30='S6'!F30,F30='S7'!F30,F30='S8'!F30),"CISSS!","OK."))))</f>
        <v>OK.</v>
      </c>
      <c r="G80" s="57" t="str">
        <f>IF(G30=".","OK.",IF(G30=0,"OK.",IF(G30=" ","OK.",IF(OR(G30=G10,G30=G20,G30=G40,G30='S1'!G30,G30='S3'!G30,G30='S4'!G30,G30='S5'!G30,G30='S6'!G30,G30='S7'!G30,G30='S8'!G30),"CISSS!","OK."))))</f>
        <v>OK.</v>
      </c>
      <c r="H80" s="76" t="str">
        <f>IF(H30=".","OK.",IF(H30=0,"OK.",IF(H30=" ","OK.",IF(OR(H30=H10,H30=H20,H30=H40,H30='S1'!H30,H30='S3'!H30,H30='S4'!H30,H30='S5'!H30,H30='S6'!H30,H30='S7'!H30,H30='S8'!H30),"CISSS!","OK."))))</f>
        <v>OK.</v>
      </c>
      <c r="I80" s="77" t="str">
        <f>IF(I30=".","OK.",IF(I30=0,"OK.",IF(I30=" ","OK.",IF(OR(I30=I10,I30=I20,I30=I40,I30='S1'!I30,I30='S3'!I30,I30='S4'!I30,I30='S5'!I30,I30='S6'!I30,I30='S7'!I30,I30='S8'!I30),"CISSS!","OK."))))</f>
        <v>OK.</v>
      </c>
      <c r="J80" s="77" t="str">
        <f>IF(J30=".","OK.",IF(J30=0,"OK.",IF(J30=" ","OK.",IF(OR(J30=J10,J30=J20,J30=J40,J30='S1'!J30,J30='S3'!J30,J30='S4'!J30,J30='S5'!J30,J30='S6'!J30,J30='S7'!J30,J30='S8'!J30),"CISSS!","OK."))))</f>
        <v>OK.</v>
      </c>
      <c r="K80" s="77" t="str">
        <f>IF(K30=".","OK.",IF(K30=0,"OK.",IF(K30=" ","OK.",IF(OR(K30=K10,K30=K20,K30=K40,K30='S1'!K30,K30='S3'!K30,K30='S4'!K30,K30='S5'!K30,K30='S6'!K30,K30='S7'!K30,K30='S8'!K30),"CISSS!","OK."))))</f>
        <v>OK.</v>
      </c>
      <c r="L80" s="78" t="str">
        <f>IF(L30=".","OK.",IF(L30=0,"OK.",IF(L30=" ","OK.",IF(OR(L30=L10,L30=L20,L30=L40,L30='S1'!L30,L30='S3'!L30,L30='S4'!L30,L30='S5'!L30,L30='S6'!L30,L30='S7'!L30,L30='S8'!L30),"CISSS!","OK."))))</f>
        <v>CISSS!</v>
      </c>
      <c r="M80" s="67" t="str">
        <f>IF(M30=".","OK.",IF(M30=0,"OK.",IF(M30=" ","OK.",IF(OR(M30=M10,M30=M20,M30=M40,M30='S1'!M30,M30='S3'!M30,M30='S4'!M30,M30='S5'!M30,M30='S6'!M30,M30='S7'!M30,M30='S8'!M30),"CISSS!","OK."))))</f>
        <v>OK.</v>
      </c>
      <c r="N80" s="68" t="str">
        <f>IF(N30=".","OK.",IF(N30=0,"OK.",IF(N30=" ","OK.",IF(OR(N30=N10,N30=N20,N30=N40,N30='S1'!N30,N30='S3'!N30,N30='S4'!N30,N30='S5'!N30,N30='S6'!N30,N30='S7'!N30,N30='S8'!N30),"CISSS!","OK."))))</f>
        <v>OK.</v>
      </c>
      <c r="O80" s="68" t="str">
        <f>IF(O30=".","OK.",IF(O30=0,"OK.",IF(O30=" ","OK.",IF(OR(O30=O10,O30=O20,O30=O40,O30='S1'!O30,O30='S3'!O30,O30='S4'!O30,O30='S5'!O30,O30='S6'!O30,O30='S7'!O30,O30='S8'!O30),"CISSS!","OK."))))</f>
        <v>OK.</v>
      </c>
      <c r="P80" s="68" t="str">
        <f>IF(P30=".","OK.",IF(P30=0,"OK.",IF(P30=" ","OK.",IF(OR(P30=P10,P30=P20,P30=P40,P30='S1'!P30,P30='S3'!P30,P30='S4'!P30,P30='S5'!P30,P30='S6'!P30,P30='S7'!P30,P30='S8'!P30),"CISSS!","OK."))))</f>
        <v>OK.</v>
      </c>
      <c r="Q80" s="69" t="str">
        <f>IF(Q30=".","OK.",IF(Q30=0,"OK.",IF(Q30=" ","OK.",IF(OR(Q30=Q10,Q30=Q20,Q30=Q40,Q30='S1'!Q30,Q30='S3'!Q30,Q30='S4'!Q30,Q30='S5'!Q30,Q30='S6'!Q30,Q30='S7'!Q30,Q30='S8'!Q30),"CISSS!","OK."))))</f>
        <v>OK.</v>
      </c>
      <c r="R80" s="85" t="str">
        <f>IF(R30=".","OK.",IF(R30=0,"OK.",IF(R30=" ","OK.",IF(OR(R30=R10,R30=R20,R30=R40,R30='S1'!R30,R30='S3'!R30,R30='S4'!R30,R30='S5'!R30,R30='S6'!R30,R30='S7'!R30,R30='S8'!R30),"CISSS!","OK."))))</f>
        <v>OK.</v>
      </c>
      <c r="S80" s="86" t="str">
        <f>IF(S30=".","OK.",IF(S30=0,"OK.",IF(S30=" ","OK.",IF(OR(S30=S10,S30=S20,S30=S40,S30='S1'!S30,S30='S3'!S30,S30='S4'!S30,S30='S5'!S30,S30='S6'!S30,S30='S7'!S30,S30='S8'!S30),"CISSS!","OK."))))</f>
        <v>OK.</v>
      </c>
      <c r="T80" s="86" t="str">
        <f>IF(T30=".","OK.",IF(T30=0,"OK.",IF(T30=" ","OK.",IF(OR(T30=T10,T30=T20,T30=T40,T30='S1'!T30,T30='S3'!T30,T30='S4'!T30,T30='S5'!T30,T30='S6'!T30,T30='S7'!T30,T30='S8'!T30),"CISSS!","OK."))))</f>
        <v>OK.</v>
      </c>
      <c r="U80" s="86" t="str">
        <f>IF(U30=".","OK.",IF(U30=0,"OK.",IF(U30=" ","OK.",IF(OR(U30=U10,U30=U20,U30=U40,U30='S1'!U30,U30='S3'!U30,U30='S4'!U30,U30='S5'!U30,U30='S6'!U30,U30='S7'!U30,U30='S8'!U30),"CISSS!","OK."))))</f>
        <v>OK.</v>
      </c>
      <c r="V80" s="87" t="str">
        <f>IF(V30=".","OK.",IF(V30=0,"OK.",IF(V30=" ","OK.",IF(OR(V30=V10,V30=V20,V30=V40,V30='S1'!V30,V30='S3'!V30,V30='S4'!V30,V30='S5'!V30,V30='S6'!V30,V30='S7'!V30,V30='S8'!V30),"CISSS!","OK."))))</f>
        <v>OK.</v>
      </c>
      <c r="W80" s="267" t="str">
        <f>IF(W30=".","OK.",IF(W30=0,"OK.",IF(W30=" ","OK.",IF(OR(W30=W10,W30=W20,W30=W40,W30='S1'!W30,W30='S3'!W30,W30='S4'!W30,W30='S5'!W30,W30='S6'!W30,W30='S7'!W30,W30='S8'!W30),"CISSS!","OK."))))</f>
        <v>OK.</v>
      </c>
      <c r="X80" s="268" t="str">
        <f>IF(X30=".","OK.",IF(X30=0,"OK.",IF(X30=" ","OK.",IF(OR(X30=X10,X30=X20,X30=X40,X30='S1'!X30,X30='S3'!X30,X30='S4'!X30,X30='S5'!X30,X30='S6'!X30,X30='S7'!X30,X30='S8'!X30),"CISSS!","OK."))))</f>
        <v>OK.</v>
      </c>
      <c r="Y80" s="268" t="str">
        <f>IF(Y30=".","OK.",IF(Y30=0,"OK.",IF(Y30=" ","OK.",IF(OR(Y30=Y10,Y30=Y20,Y30=Y40,Y30='S1'!Y30,Y30='S3'!Y30,Y30='S4'!Y30,Y30='S5'!Y30,Y30='S6'!Y30,Y30='S7'!Y30,Y30='S8'!Y30),"CISSS!","OK."))))</f>
        <v>OK.</v>
      </c>
      <c r="Z80" s="268" t="str">
        <f>IF(Z30=".","OK.",IF(Z30=0,"OK.",IF(Z30=" ","OK.",IF(OR(Z30=Z10,Z30=Z20,Z30=Z40,Z30='S1'!Z30,Z30='S3'!Z30,Z30='S4'!Z30,Z30='S5'!Z30,Z30='S6'!Z30,Z30='S7'!Z30,Z30='S8'!Z30),"CISSS!","OK."))))</f>
        <v>OK.</v>
      </c>
      <c r="AA80" s="269" t="str">
        <f>IF(AA30=".","OK.",IF(AA30=0,"OK.",IF(AA30=" ","OK.",IF(OR(AA30=AA10,AA30=AA20,AA30=AA40,AA30='S1'!AA30,AA30='S3'!AA30,AA30='S4'!AA30,AA30='S5'!AA30,AA30='S6'!AA30,AA30='S7'!AA30,AA30='S8'!AA30),"CISSS!","OK."))))</f>
        <v>OK.</v>
      </c>
      <c r="AB80" s="323">
        <v>0.66666666666666663</v>
      </c>
    </row>
    <row r="81" spans="1:28" ht="11.1" customHeight="1" x14ac:dyDescent="0.2">
      <c r="A81" s="1087"/>
      <c r="B81" s="1087"/>
      <c r="C81" s="55" t="str">
        <f>IF(C31=".","OK.",IF(C31=0,"OK.",IF(C31=" ","OK.",IF(OR(C31=C11,C31=C21,C31=C41,C31='S1'!C31,C31='S3'!C31,C31='S4'!C31,C31='S5'!C31,C31='S6'!C31,C31='S7'!C31,C31='S8'!C31),"CISSS!","OK."))))</f>
        <v>OK.</v>
      </c>
      <c r="D81" s="56" t="str">
        <f>IF(D31=".","OK.",IF(D31=0,"OK.",IF(D31=" ","OK.",IF(OR(D31=D11,D31=D21,D31=D41,D31='S1'!D31,D31='S3'!D31,D31='S4'!D31,D31='S5'!D31,D31='S6'!D31,D31='S7'!D31,D31='S8'!D31),"CISSS!","OK."))))</f>
        <v>OK.</v>
      </c>
      <c r="E81" s="56" t="str">
        <f>IF(E31=".","OK.",IF(E31=0,"OK.",IF(E31=" ","OK.",IF(OR(E31=E11,E31=E21,E31=E41,E31='S1'!E31,E31='S3'!E31,E31='S4'!E31,E31='S5'!E31,E31='S6'!E31,E31='S7'!E31,E31='S8'!E31),"CISSS!","OK."))))</f>
        <v>OK.</v>
      </c>
      <c r="F81" s="56" t="str">
        <f>IF(F31=".","OK.",IF(F31=0,"OK.",IF(F31=" ","OK.",IF(OR(F31=F11,F31=F21,F31=F41,F31='S1'!F31,F31='S3'!F31,F31='S4'!F31,F31='S5'!F31,F31='S6'!F31,F31='S7'!F31,F31='S8'!F31),"CISSS!","OK."))))</f>
        <v>OK.</v>
      </c>
      <c r="G81" s="57" t="str">
        <f>IF(G31=".","OK.",IF(G31=0,"OK.",IF(G31=" ","OK.",IF(OR(G31=G11,G31=G21,G31=G41,G31='S1'!G31,G31='S3'!G31,G31='S4'!G31,G31='S5'!G31,G31='S6'!G31,G31='S7'!G31,G31='S8'!G31),"CISSS!","OK."))))</f>
        <v>OK.</v>
      </c>
      <c r="H81" s="76" t="str">
        <f>IF(H31=".","OK.",IF(H31=0,"OK.",IF(H31=" ","OK.",IF(OR(H31=H11,H31=H21,H31=H41,H31='S1'!H31,H31='S3'!H31,H31='S4'!H31,H31='S5'!H31,H31='S6'!H31,H31='S7'!H31,H31='S8'!H31),"CISSS!","OK."))))</f>
        <v>OK.</v>
      </c>
      <c r="I81" s="77" t="str">
        <f>IF(I31=".","OK.",IF(I31=0,"OK.",IF(I31=" ","OK.",IF(OR(I31=I11,I31=I21,I31=I41,I31='S1'!I31,I31='S3'!I31,I31='S4'!I31,I31='S5'!I31,I31='S6'!I31,I31='S7'!I31,I31='S8'!I31),"CISSS!","OK."))))</f>
        <v>OK.</v>
      </c>
      <c r="J81" s="77" t="str">
        <f>IF(J31=".","OK.",IF(J31=0,"OK.",IF(J31=" ","OK.",IF(OR(J31=J11,J31=J21,J31=J41,J31='S1'!J31,J31='S3'!J31,J31='S4'!J31,J31='S5'!J31,J31='S6'!J31,J31='S7'!J31,J31='S8'!J31),"CISSS!","OK."))))</f>
        <v>OK.</v>
      </c>
      <c r="K81" s="77" t="str">
        <f>IF(K31=".","OK.",IF(K31=0,"OK.",IF(K31=" ","OK.",IF(OR(K31=K11,K31=K21,K31=K41,K31='S1'!K31,K31='S3'!K31,K31='S4'!K31,K31='S5'!K31,K31='S6'!K31,K31='S7'!K31,K31='S8'!K31),"CISSS!","OK."))))</f>
        <v>OK.</v>
      </c>
      <c r="L81" s="78" t="str">
        <f>IF(L31=".","OK.",IF(L31=0,"OK.",IF(L31=" ","OK.",IF(OR(L31=L11,L31=L21,L31=L41,L31='S1'!L31,L31='S3'!L31,L31='S4'!L31,L31='S5'!L31,L31='S6'!L31,L31='S7'!L31,L31='S8'!L31),"CISSS!","OK."))))</f>
        <v>OK.</v>
      </c>
      <c r="M81" s="67" t="str">
        <f>IF(M31=".","OK.",IF(M31=0,"OK.",IF(M31=" ","OK.",IF(OR(M31=M11,M31=M21,M31=M41,M31='S1'!M31,M31='S3'!M31,M31='S4'!M31,M31='S5'!M31,M31='S6'!M31,M31='S7'!M31,M31='S8'!M31),"CISSS!","OK."))))</f>
        <v>OK.</v>
      </c>
      <c r="N81" s="68" t="str">
        <f>IF(N31=".","OK.",IF(N31=0,"OK.",IF(N31=" ","OK.",IF(OR(N31=N11,N31=N21,N31=N41,N31='S1'!N31,N31='S3'!N31,N31='S4'!N31,N31='S5'!N31,N31='S6'!N31,N31='S7'!N31,N31='S8'!N31),"CISSS!","OK."))))</f>
        <v>OK.</v>
      </c>
      <c r="O81" s="68" t="str">
        <f>IF(O31=".","OK.",IF(O31=0,"OK.",IF(O31=" ","OK.",IF(OR(O31=O11,O31=O21,O31=O41,O31='S1'!O31,O31='S3'!O31,O31='S4'!O31,O31='S5'!O31,O31='S6'!O31,O31='S7'!O31,O31='S8'!O31),"CISSS!","OK."))))</f>
        <v>OK.</v>
      </c>
      <c r="P81" s="68" t="str">
        <f>IF(P31=".","OK.",IF(P31=0,"OK.",IF(P31=" ","OK.",IF(OR(P31=P11,P31=P21,P31=P41,P31='S1'!P31,P31='S3'!P31,P31='S4'!P31,P31='S5'!P31,P31='S6'!P31,P31='S7'!P31,P31='S8'!P31),"CISSS!","OK."))))</f>
        <v>OK.</v>
      </c>
      <c r="Q81" s="69" t="str">
        <f>IF(Q31=".","OK.",IF(Q31=0,"OK.",IF(Q31=" ","OK.",IF(OR(Q31=Q11,Q31=Q21,Q31=Q41,Q31='S1'!Q31,Q31='S3'!Q31,Q31='S4'!Q31,Q31='S5'!Q31,Q31='S6'!Q31,Q31='S7'!Q31,Q31='S8'!Q31),"CISSS!","OK."))))</f>
        <v>OK.</v>
      </c>
      <c r="R81" s="85" t="str">
        <f>IF(R31=".","OK.",IF(R31=0,"OK.",IF(R31=" ","OK.",IF(OR(R31=R11,R31=R21,R31=R41,R31='S1'!R31,R31='S3'!R31,R31='S4'!R31,R31='S5'!R31,R31='S6'!R31,R31='S7'!R31,R31='S8'!R31),"CISSS!","OK."))))</f>
        <v>OK.</v>
      </c>
      <c r="S81" s="86" t="str">
        <f>IF(S31=".","OK.",IF(S31=0,"OK.",IF(S31=" ","OK.",IF(OR(S31=S11,S31=S21,S31=S41,S31='S1'!S31,S31='S3'!S31,S31='S4'!S31,S31='S5'!S31,S31='S6'!S31,S31='S7'!S31,S31='S8'!S31),"CISSS!","OK."))))</f>
        <v>OK.</v>
      </c>
      <c r="T81" s="86" t="str">
        <f>IF(T31=".","OK.",IF(T31=0,"OK.",IF(T31=" ","OK.",IF(OR(T31=T11,T31=T21,T31=T41,T31='S1'!T31,T31='S3'!T31,T31='S4'!T31,T31='S5'!T31,T31='S6'!T31,T31='S7'!T31,T31='S8'!T31),"CISSS!","OK."))))</f>
        <v>OK.</v>
      </c>
      <c r="U81" s="86" t="str">
        <f>IF(U31=".","OK.",IF(U31=0,"OK.",IF(U31=" ","OK.",IF(OR(U31=U11,U31=U21,U31=U41,U31='S1'!U31,U31='S3'!U31,U31='S4'!U31,U31='S5'!U31,U31='S6'!U31,U31='S7'!U31,U31='S8'!U31),"CISSS!","OK."))))</f>
        <v>OK.</v>
      </c>
      <c r="V81" s="87" t="str">
        <f>IF(V31=".","OK.",IF(V31=0,"OK.",IF(V31=" ","OK.",IF(OR(V31=V11,V31=V21,V31=V41,V31='S1'!V31,V31='S3'!V31,V31='S4'!V31,V31='S5'!V31,V31='S6'!V31,V31='S7'!V31,V31='S8'!V31),"CISSS!","OK."))))</f>
        <v>OK.</v>
      </c>
      <c r="W81" s="267" t="str">
        <f>IF(W31=".","OK.",IF(W31=0,"OK.",IF(W31=" ","OK.",IF(OR(W31=W11,W31=W21,W31=W41,W31='S1'!W31,W31='S3'!W31,W31='S4'!W31,W31='S5'!W31,W31='S6'!W31,W31='S7'!W31,W31='S8'!W31),"CISSS!","OK."))))</f>
        <v>OK.</v>
      </c>
      <c r="X81" s="268" t="str">
        <f>IF(X31=".","OK.",IF(X31=0,"OK.",IF(X31=" ","OK.",IF(OR(X31=X11,X31=X21,X31=X41,X31='S1'!X31,X31='S3'!X31,X31='S4'!X31,X31='S5'!X31,X31='S6'!X31,X31='S7'!X31,X31='S8'!X31),"CISSS!","OK."))))</f>
        <v>OK.</v>
      </c>
      <c r="Y81" s="268" t="str">
        <f>IF(Y31=".","OK.",IF(Y31=0,"OK.",IF(Y31=" ","OK.",IF(OR(Y31=Y11,Y31=Y21,Y31=Y41,Y31='S1'!Y31,Y31='S3'!Y31,Y31='S4'!Y31,Y31='S5'!Y31,Y31='S6'!Y31,Y31='S7'!Y31,Y31='S8'!Y31),"CISSS!","OK."))))</f>
        <v>OK.</v>
      </c>
      <c r="Z81" s="268" t="str">
        <f>IF(Z31=".","OK.",IF(Z31=0,"OK.",IF(Z31=" ","OK.",IF(OR(Z31=Z11,Z31=Z21,Z31=Z41,Z31='S1'!Z31,Z31='S3'!Z31,Z31='S4'!Z31,Z31='S5'!Z31,Z31='S6'!Z31,Z31='S7'!Z31,Z31='S8'!Z31),"CISSS!","OK."))))</f>
        <v>OK.</v>
      </c>
      <c r="AA81" s="269" t="str">
        <f>IF(AA31=".","OK.",IF(AA31=0,"OK.",IF(AA31=" ","OK.",IF(OR(AA31=AA11,AA31=AA21,AA31=AA41,AA31='S1'!AA31,AA31='S3'!AA31,AA31='S4'!AA31,AA31='S5'!AA31,AA31='S6'!AA31,AA31='S7'!AA31,AA31='S8'!AA31),"CISSS!","OK."))))</f>
        <v>OK.</v>
      </c>
      <c r="AB81" s="323">
        <v>0.70833333333333337</v>
      </c>
    </row>
    <row r="82" spans="1:28" ht="11.1" customHeight="1" thickBot="1" x14ac:dyDescent="0.25">
      <c r="A82" s="1087"/>
      <c r="B82" s="1087"/>
      <c r="C82" s="58" t="str">
        <f>IF(C32=".","OK.",IF(C32=0,"OK.",IF(C32=" ","OK.",IF(OR(C32=C12,C32=C22,C32=C42,C32='S1'!C32,C32='S3'!C32,C32='S4'!C32,C32='S5'!C32,C32='S6'!C32,C32='S7'!C32,C32='S8'!C32),"CISSS!","OK."))))</f>
        <v>OK.</v>
      </c>
      <c r="D82" s="59" t="str">
        <f>IF(D32=".","OK.",IF(D32=0,"OK.",IF(D32=" ","OK.",IF(OR(D32=D12,D32=D22,D32=D42,D32='S1'!D32,D32='S3'!D32,D32='S4'!D32,D32='S5'!D32,D32='S6'!D32,D32='S7'!D32,D32='S8'!D32),"CISSS!","OK."))))</f>
        <v>OK.</v>
      </c>
      <c r="E82" s="59" t="str">
        <f>IF(E32=".","OK.",IF(E32=0,"OK.",IF(E32=" ","OK.",IF(OR(E32=E12,E32=E22,E32=E42,E32='S1'!E32,E32='S3'!E32,E32='S4'!E32,E32='S5'!E32,E32='S6'!E32,E32='S7'!E32,E32='S8'!E32),"CISSS!","OK."))))</f>
        <v>OK.</v>
      </c>
      <c r="F82" s="59" t="str">
        <f>IF(F32=".","OK.",IF(F32=0,"OK.",IF(F32=" ","OK.",IF(OR(F32=F12,F32=F22,F32=F42,F32='S1'!F32,F32='S3'!F32,F32='S4'!F32,F32='S5'!F32,F32='S6'!F32,F32='S7'!F32,F32='S8'!F32),"CISSS!","OK."))))</f>
        <v>OK.</v>
      </c>
      <c r="G82" s="60" t="str">
        <f>IF(G32=".","OK.",IF(G32=0,"OK.",IF(G32=" ","OK.",IF(OR(G32=G12,G32=G22,G32=G42,G32='S1'!G32,G32='S3'!G32,G32='S4'!G32,G32='S5'!G32,G32='S6'!G32,G32='S7'!G32,G32='S8'!G32),"CISSS!","OK."))))</f>
        <v>OK.</v>
      </c>
      <c r="H82" s="79" t="str">
        <f>IF(H32=".","OK.",IF(H32=0,"OK.",IF(H32=" ","OK.",IF(OR(H32=H12,H32=H22,H32=H42,H32='S1'!H32,H32='S3'!H32,H32='S4'!H32,H32='S5'!H32,H32='S6'!H32,H32='S7'!H32,H32='S8'!H32),"CISSS!","OK."))))</f>
        <v>OK.</v>
      </c>
      <c r="I82" s="80" t="str">
        <f>IF(I32=".","OK.",IF(I32=0,"OK.",IF(I32=" ","OK.",IF(OR(I32=I12,I32=I22,I32=I42,I32='S1'!I32,I32='S3'!I32,I32='S4'!I32,I32='S5'!I32,I32='S6'!I32,I32='S7'!I32,I32='S8'!I32),"CISSS!","OK."))))</f>
        <v>OK.</v>
      </c>
      <c r="J82" s="80" t="str">
        <f>IF(J32=".","OK.",IF(J32=0,"OK.",IF(J32=" ","OK.",IF(OR(J32=J12,J32=J22,J32=J42,J32='S1'!J32,J32='S3'!J32,J32='S4'!J32,J32='S5'!J32,J32='S6'!J32,J32='S7'!J32,J32='S8'!J32),"CISSS!","OK."))))</f>
        <v>OK.</v>
      </c>
      <c r="K82" s="80" t="str">
        <f>IF(K32=".","OK.",IF(K32=0,"OK.",IF(K32=" ","OK.",IF(OR(K32=K12,K32=K22,K32=K42,K32='S1'!K32,K32='S3'!K32,K32='S4'!K32,K32='S5'!K32,K32='S6'!K32,K32='S7'!K32,K32='S8'!K32),"CISSS!","OK."))))</f>
        <v>OK.</v>
      </c>
      <c r="L82" s="81" t="str">
        <f>IF(L32=".","OK.",IF(L32=0,"OK.",IF(L32=" ","OK.",IF(OR(L32=L12,L32=L22,L32=L42,L32='S1'!L32,L32='S3'!L32,L32='S4'!L32,L32='S5'!L32,L32='S6'!L32,L32='S7'!L32,L32='S8'!L32),"CISSS!","OK."))))</f>
        <v>OK.</v>
      </c>
      <c r="M82" s="247" t="str">
        <f>IF(M32=".","OK.",IF(M32=0,"OK.",IF(M32=" ","OK.",IF(OR(M32=M12,M32=M22,M32=M42,M32='S1'!M32,M32='S3'!M32,M32='S4'!M32,M32='S5'!M32,M32='S6'!M32,M32='S7'!M32,M32='S8'!M32),"CISSS!","OK."))))</f>
        <v>OK.</v>
      </c>
      <c r="N82" s="248" t="str">
        <f>IF(N32=".","OK.",IF(N32=0,"OK.",IF(N32=" ","OK.",IF(OR(N32=N12,N32=N22,N32=N42,N32='S1'!N32,N32='S3'!N32,N32='S4'!N32,N32='S5'!N32,N32='S6'!N32,N32='S7'!N32,N32='S8'!N32),"CISSS!","OK."))))</f>
        <v>OK.</v>
      </c>
      <c r="O82" s="248" t="str">
        <f>IF(O32=".","OK.",IF(O32=0,"OK.",IF(O32=" ","OK.",IF(OR(O32=O12,O32=O22,O32=O42,O32='S1'!O32,O32='S3'!O32,O32='S4'!O32,O32='S5'!O32,O32='S6'!O32,O32='S7'!O32,O32='S8'!O32),"CISSS!","OK."))))</f>
        <v>OK.</v>
      </c>
      <c r="P82" s="248" t="str">
        <f>IF(P32=".","OK.",IF(P32=0,"OK.",IF(P32=" ","OK.",IF(OR(P32=P12,P32=P22,P32=P42,P32='S1'!P32,P32='S3'!P32,P32='S4'!P32,P32='S5'!P32,P32='S6'!P32,P32='S7'!P32,P32='S8'!P32),"CISSS!","OK."))))</f>
        <v>OK.</v>
      </c>
      <c r="Q82" s="249" t="str">
        <f>IF(Q32=".","OK.",IF(Q32=0,"OK.",IF(Q32=" ","OK.",IF(OR(Q32=Q12,Q32=Q22,Q32=Q42,Q32='S1'!Q32,Q32='S3'!Q32,Q32='S4'!Q32,Q32='S5'!Q32,Q32='S6'!Q32,Q32='S7'!Q32,Q32='S8'!Q32),"CISSS!","OK."))))</f>
        <v>OK.</v>
      </c>
      <c r="R82" s="88" t="str">
        <f>IF(R32=".","OK.",IF(R32=0,"OK.",IF(R32=" ","OK.",IF(OR(R32=R12,R32=R22,R32=R42,R32='S1'!R32,R32='S3'!R32,R32='S4'!R32,R32='S5'!R32,R32='S6'!R32,R32='S7'!R32,R32='S8'!R32),"CISSS!","OK."))))</f>
        <v>OK.</v>
      </c>
      <c r="S82" s="89" t="str">
        <f>IF(S32=".","OK.",IF(S32=0,"OK.",IF(S32=" ","OK.",IF(OR(S32=S12,S32=S22,S32=S42,S32='S1'!S32,S32='S3'!S32,S32='S4'!S32,S32='S5'!S32,S32='S6'!S32,S32='S7'!S32,S32='S8'!S32),"CISSS!","OK."))))</f>
        <v>OK.</v>
      </c>
      <c r="T82" s="89" t="str">
        <f>IF(T32=".","OK.",IF(T32=0,"OK.",IF(T32=" ","OK.",IF(OR(T32=T12,T32=T22,T32=T42,T32='S1'!T32,T32='S3'!T32,T32='S4'!T32,T32='S5'!T32,T32='S6'!T32,T32='S7'!T32,T32='S8'!T32),"CISSS!","OK."))))</f>
        <v>OK.</v>
      </c>
      <c r="U82" s="89" t="str">
        <f>IF(U32=".","OK.",IF(U32=0,"OK.",IF(U32=" ","OK.",IF(OR(U32=U12,U32=U22,U32=U42,U32='S1'!U32,U32='S3'!U32,U32='S4'!U32,U32='S5'!U32,U32='S6'!U32,U32='S7'!U32,U32='S8'!U32),"CISSS!","OK."))))</f>
        <v>OK.</v>
      </c>
      <c r="V82" s="90" t="str">
        <f>IF(V32=".","OK.",IF(V32=0,"OK.",IF(V32=" ","OK.",IF(OR(V32=V12,V32=V22,V32=V42,V32='S1'!V32,V32='S3'!V32,V32='S4'!V32,V32='S5'!V32,V32='S6'!V32,V32='S7'!V32,V32='S8'!V32),"CISSS!","OK."))))</f>
        <v>OK.</v>
      </c>
      <c r="W82" s="270" t="str">
        <f>IF(W32=".","OK.",IF(W32=0,"OK.",IF(W32=" ","OK.",IF(OR(W32=W12,W32=W22,W32=W42,W32='S1'!W32,W32='S3'!W32,W32='S4'!W32,W32='S5'!W32,W32='S6'!W32,W32='S7'!W32,W32='S8'!W32),"CISSS!","OK."))))</f>
        <v>OK.</v>
      </c>
      <c r="X82" s="271" t="str">
        <f>IF(X32=".","OK.",IF(X32=0,"OK.",IF(X32=" ","OK.",IF(OR(X32=X12,X32=X22,X32=X42,X32='S1'!X32,X32='S3'!X32,X32='S4'!X32,X32='S5'!X32,X32='S6'!X32,X32='S7'!X32,X32='S8'!X32),"CISSS!","OK."))))</f>
        <v>OK.</v>
      </c>
      <c r="Y82" s="271" t="str">
        <f>IF(Y32=".","OK.",IF(Y32=0,"OK.",IF(Y32=" ","OK.",IF(OR(Y32=Y12,Y32=Y22,Y32=Y42,Y32='S1'!Y32,Y32='S3'!Y32,Y32='S4'!Y32,Y32='S5'!Y32,Y32='S6'!Y32,Y32='S7'!Y32,Y32='S8'!Y32),"CISSS!","OK."))))</f>
        <v>OK.</v>
      </c>
      <c r="Z82" s="271" t="str">
        <f>IF(Z32=".","OK.",IF(Z32=0,"OK.",IF(Z32=" ","OK.",IF(OR(Z32=Z12,Z32=Z22,Z32=Z42,Z32='S1'!Z32,Z32='S3'!Z32,Z32='S4'!Z32,Z32='S5'!Z32,Z32='S6'!Z32,Z32='S7'!Z32,Z32='S8'!Z32),"CISSS!","OK."))))</f>
        <v>OK.</v>
      </c>
      <c r="AA82" s="272" t="str">
        <f>IF(AA32=".","OK.",IF(AA32=0,"OK.",IF(AA32=" ","OK.",IF(OR(AA32=AA12,AA32=AA22,AA32=AA42,AA32='S1'!AA32,AA32='S3'!AA32,AA32='S4'!AA32,AA32='S5'!AA32,AA32='S6'!AA32,AA32='S7'!AA32,AA32='S8'!AA32),"CISSS!","OK."))))</f>
        <v>OK.</v>
      </c>
      <c r="AB82" s="323">
        <v>0.75</v>
      </c>
    </row>
    <row r="83" spans="1:28" ht="11.1" customHeight="1" x14ac:dyDescent="0.2">
      <c r="A83" s="1087"/>
      <c r="B83" s="1087"/>
      <c r="C83" s="61" t="str">
        <f>IF(C33=".","OK.",IF(C33=0,"OK.",IF(C33=" ","OK.",IF(OR(C33=C3,C33=C13,C33=C23,C33='S1'!C33,C33='S3'!C33,C33='S4'!C33,C33='S5'!C33,C33='S6'!C33,C33='S7'!C33,C33='S8'!C33),"CISSS!","OK."))))</f>
        <v>OK.</v>
      </c>
      <c r="D83" s="62" t="str">
        <f>IF(D33=".","OK.",IF(D33=0,"OK.",IF(D33=" ","OK.",IF(OR(D33=D3,D33=D13,D33=D23,D33='S1'!D33,D33='S3'!D33,D33='S4'!D33,D33='S5'!D33,D33='S6'!D33,D33='S7'!D33,D33='S8'!D33),"CISSS!","OK."))))</f>
        <v>OK.</v>
      </c>
      <c r="E83" s="62" t="str">
        <f>IF(E33=".","OK.",IF(E33=0,"OK.",IF(E33=" ","OK.",IF(OR(E33=E3,E33=E13,E33=E23,E33='S1'!E33,E33='S3'!E33,E33='S4'!E33,E33='S5'!E33,E33='S6'!E33,E33='S7'!E33,E33='S8'!E33),"CISSS!","OK."))))</f>
        <v>OK.</v>
      </c>
      <c r="F83" s="62" t="str">
        <f>IF(F33=".","OK.",IF(F33=0,"OK.",IF(F33=" ","OK.",IF(OR(F33=F3,F33=F13,F33=F23,F33='S1'!F33,F33='S3'!F33,F33='S4'!F33,F33='S5'!F33,F33='S6'!F33,F33='S7'!F33,F33='S8'!F33),"CISSS!","OK."))))</f>
        <v>OK.</v>
      </c>
      <c r="G83" s="63" t="str">
        <f>IF(G33=".","OK.",IF(G33=0,"OK.",IF(G33=" ","OK.",IF(OR(G33=G3,G33=G13,G33=G23,G33='S1'!G33,G33='S3'!G33,G33='S4'!G33,G33='S5'!G33,G33='S6'!G33,G33='S7'!G33,G33='S8'!G33),"CISSS!","OK."))))</f>
        <v>OK.</v>
      </c>
      <c r="H83" s="73" t="str">
        <f>IF(H33=".","OK.",IF(H33=0,"OK.",IF(H33=" ","OK.",IF(OR(H33=H3,H33=H13,H33=H23,H33='S1'!H33,H33='S3'!H33,H33='S4'!H33,H33='S5'!H33,H33='S6'!H33,H33='S7'!H33,H33='S8'!H33),"CISSS!","OK."))))</f>
        <v>OK.</v>
      </c>
      <c r="I83" s="74" t="str">
        <f>IF(I33=".","OK.",IF(I33=0,"OK.",IF(I33=" ","OK.",IF(OR(I33=I3,I33=I13,I33=I23,I33='S1'!I33,I33='S3'!I33,I33='S4'!I33,I33='S5'!I33,I33='S6'!I33,I33='S7'!I33,I33='S8'!I33),"CISSS!","OK."))))</f>
        <v>OK.</v>
      </c>
      <c r="J83" s="74" t="str">
        <f>IF(J33=".","OK.",IF(J33=0,"OK.",IF(J33=" ","OK.",IF(OR(J33=J3,J33=J13,J33=J23,J33='S1'!J33,J33='S3'!J33,J33='S4'!J33,J33='S5'!J33,J33='S6'!J33,J33='S7'!J33,J33='S8'!J33),"CISSS!","OK."))))</f>
        <v>OK.</v>
      </c>
      <c r="K83" s="74" t="str">
        <f>IF(K33=".","OK.",IF(K33=0,"OK.",IF(K33=" ","OK.",IF(OR(K33=K3,K33=K13,K33=K23,K33='S1'!K33,K33='S3'!K33,K33='S4'!K33,K33='S5'!K33,K33='S6'!K33,K33='S7'!K33,K33='S8'!K33),"CISSS!","OK."))))</f>
        <v>OK.</v>
      </c>
      <c r="L83" s="75" t="str">
        <f>IF(L33=".","OK.",IF(L33=0,"OK.",IF(L33=" ","OK.",IF(OR(L33=L3,L33=L13,L33=L23,L33='S1'!L33,L33='S3'!L33,L33='S4'!L33,L33='S5'!L33,L33='S6'!L33,L33='S7'!L33,L33='S8'!L33),"CISSS!","OK."))))</f>
        <v>OK.</v>
      </c>
      <c r="M83" s="64" t="str">
        <f>IF(M33=".","OK.",IF(M33=0,"OK.",IF(M33=" ","OK.",IF(OR(M33=M3,M33=M13,M33=M23,M33='S1'!M33,M33='S3'!M33,M33='S4'!M33,M33='S5'!M33,M33='S6'!M33,M33='S7'!M33,M33='S8'!M33),"CISSS!","OK."))))</f>
        <v>OK.</v>
      </c>
      <c r="N83" s="65" t="str">
        <f>IF(N33=".","OK.",IF(N33=0,"OK.",IF(N33=" ","OK.",IF(OR(N33=N3,N33=N13,N33=N23,N33='S1'!N33,N33='S3'!N33,N33='S4'!N33,N33='S5'!N33,N33='S6'!N33,N33='S7'!N33,N33='S8'!N33),"CISSS!","OK."))))</f>
        <v>OK.</v>
      </c>
      <c r="O83" s="65" t="str">
        <f>IF(O33=".","OK.",IF(O33=0,"OK.",IF(O33=" ","OK.",IF(OR(O33=O3,O33=O13,O33=O23,O33='S1'!O33,O33='S3'!O33,O33='S4'!O33,O33='S5'!O33,O33='S6'!O33,O33='S7'!O33,O33='S8'!O33),"CISSS!","OK."))))</f>
        <v>OK.</v>
      </c>
      <c r="P83" s="65" t="str">
        <f>IF(P33=".","OK.",IF(P33=0,"OK.",IF(P33=" ","OK.",IF(OR(P33=P3,P33=P13,P33=P23,P33='S1'!P33,P33='S3'!P33,P33='S4'!P33,P33='S5'!P33,P33='S6'!P33,P33='S7'!P33,P33='S8'!P33),"CISSS!","OK."))))</f>
        <v>OK.</v>
      </c>
      <c r="Q83" s="66" t="str">
        <f>IF(Q33=".","OK.",IF(Q33=0,"OK.",IF(Q33=" ","OK.",IF(OR(Q33=Q3,Q33=Q13,Q33=Q23,Q33='S1'!Q33,Q33='S3'!Q33,Q33='S4'!Q33,Q33='S5'!Q33,Q33='S6'!Q33,Q33='S7'!Q33,Q33='S8'!Q33),"CISSS!","OK."))))</f>
        <v>OK.</v>
      </c>
      <c r="R83" s="82" t="str">
        <f>IF(R33=".","OK.",IF(R33=0,"OK.",IF(R33=" ","OK.",IF(OR(R33=R3,R33=R13,R33=R23,R33='S1'!R33,R33='S3'!R33,R33='S4'!R33,R33='S5'!R33,R33='S6'!R33,R33='S7'!R33,R33='S8'!R33),"CISSS!","OK."))))</f>
        <v>OK.</v>
      </c>
      <c r="S83" s="83" t="str">
        <f>IF(S33=".","OK.",IF(S33=0,"OK.",IF(S33=" ","OK.",IF(OR(S33=S3,S33=S13,S33=S23,S33='S1'!S33,S33='S3'!S33,S33='S4'!S33,S33='S5'!S33,S33='S6'!S33,S33='S7'!S33,S33='S8'!S33),"CISSS!","OK."))))</f>
        <v>OK.</v>
      </c>
      <c r="T83" s="83" t="str">
        <f>IF(T33=".","OK.",IF(T33=0,"OK.",IF(T33=" ","OK.",IF(OR(T33=T3,T33=T13,T33=T23,T33='S1'!T33,T33='S3'!T33,T33='S4'!T33,T33='S5'!T33,T33='S6'!T33,T33='S7'!T33,T33='S8'!T33),"CISSS!","OK."))))</f>
        <v>OK.</v>
      </c>
      <c r="U83" s="83" t="str">
        <f>IF(U33=".","OK.",IF(U33=0,"OK.",IF(U33=" ","OK.",IF(OR(U33=U3,U33=U13,U33=U23,U33='S1'!U33,U33='S3'!U33,U33='S4'!U33,U33='S5'!U33,U33='S6'!U33,U33='S7'!U33,U33='S8'!U33),"CISSS!","OK."))))</f>
        <v>OK.</v>
      </c>
      <c r="V83" s="84" t="str">
        <f>IF(V33=".","OK.",IF(V33=0,"OK.",IF(V33=" ","OK.",IF(OR(V33=V3,V33=V13,V33=V23,V33='S1'!V33,V33='S3'!V33,V33='S4'!V33,V33='S5'!V33,V33='S6'!V33,V33='S7'!V33,V33='S8'!V33),"CISSS!","OK."))))</f>
        <v>OK.</v>
      </c>
      <c r="W83" s="264" t="str">
        <f>IF(W33=".","OK.",IF(W33=0,"OK.",IF(W33=" ","OK.",IF(OR(W33=W3,W33=W13,W33=W23,W33='S1'!W33,W33='S3'!W33,W33='S4'!W33,W33='S5'!W33,W33='S6'!W33,W33='S7'!W33,W33='S8'!W33),"CISSS!","OK."))))</f>
        <v>OK.</v>
      </c>
      <c r="X83" s="265" t="str">
        <f>IF(X33=".","OK.",IF(X33=0,"OK.",IF(X33=" ","OK.",IF(OR(X33=X3,X33=X13,X33=X23,X33='S1'!X33,X33='S3'!X33,X33='S4'!X33,X33='S5'!X33,X33='S6'!X33,X33='S7'!X33,X33='S8'!X33),"CISSS!","OK."))))</f>
        <v>OK.</v>
      </c>
      <c r="Y83" s="265" t="str">
        <f>IF(Y33=".","OK.",IF(Y33=0,"OK.",IF(Y33=" ","OK.",IF(OR(Y33=Y3,Y33=Y13,Y33=Y23,Y33='S1'!Y33,Y33='S3'!Y33,Y33='S4'!Y33,Y33='S5'!Y33,Y33='S6'!Y33,Y33='S7'!Y33,Y33='S8'!Y33),"CISSS!","OK."))))</f>
        <v>OK.</v>
      </c>
      <c r="Z83" s="265" t="str">
        <f>IF(Z33=".","OK.",IF(Z33=0,"OK.",IF(Z33=" ","OK.",IF(OR(Z33=Z3,Z33=Z13,Z33=Z23,Z33='S1'!Z33,Z33='S3'!Z33,Z33='S4'!Z33,Z33='S5'!Z33,Z33='S6'!Z33,Z33='S7'!Z33,Z33='S8'!Z33),"CISSS!","OK."))))</f>
        <v>OK.</v>
      </c>
      <c r="AA83" s="266" t="str">
        <f>IF(AA33=".","OK.",IF(AA33=0,"OK.",IF(AA33=" ","OK.",IF(OR(AA33=AA3,AA33=AA13,AA33=AA23,AA33='S1'!AA33,AA33='S3'!AA33,AA33='S4'!AA33,AA33='S5'!AA33,AA33='S6'!AA33,AA33='S7'!AA33,AA33='S8'!AA33),"CISSS!","OK."))))</f>
        <v>OK.</v>
      </c>
      <c r="AB83" s="299">
        <v>0.375</v>
      </c>
    </row>
    <row r="84" spans="1:28" ht="11.1" customHeight="1" x14ac:dyDescent="0.2">
      <c r="A84" s="1087"/>
      <c r="B84" s="1087"/>
      <c r="C84" s="55" t="str">
        <f>IF(C34=".","OK.",IF(C34=0,"OK.",IF(C34=" ","OK.",IF(OR(C34=C4,C34=C14,C34=C24,C34='S1'!C34,C34='S3'!C34,C34='S4'!C34,C34='S5'!C34,C34='S6'!C34,C34='S7'!C34,C34='S8'!C34),"CISSS!","OK."))))</f>
        <v>OK.</v>
      </c>
      <c r="D84" s="56" t="str">
        <f>IF(D34=".","OK.",IF(D34=0,"OK.",IF(D34=" ","OK.",IF(OR(D34=D4,D34=D14,D34=D24,D34='S1'!D34,D34='S3'!D34,D34='S4'!D34,D34='S5'!D34,D34='S6'!D34,D34='S7'!D34,D34='S8'!D34),"CISSS!","OK."))))</f>
        <v>OK.</v>
      </c>
      <c r="E84" s="56" t="str">
        <f>IF(E34=".","OK.",IF(E34=0,"OK.",IF(E34=" ","OK.",IF(OR(E34=E4,E34=E14,E34=E24,E34='S1'!E34,E34='S3'!E34,E34='S4'!E34,E34='S5'!E34,E34='S6'!E34,E34='S7'!E34,E34='S8'!E34),"CISSS!","OK."))))</f>
        <v>OK.</v>
      </c>
      <c r="F84" s="56" t="str">
        <f>IF(F34=".","OK.",IF(F34=0,"OK.",IF(F34=" ","OK.",IF(OR(F34=F4,F34=F14,F34=F24,F34='S1'!F34,F34='S3'!F34,F34='S4'!F34,F34='S5'!F34,F34='S6'!F34,F34='S7'!F34,F34='S8'!F34),"CISSS!","OK."))))</f>
        <v>OK.</v>
      </c>
      <c r="G84" s="57" t="str">
        <f>IF(G34=".","OK.",IF(G34=0,"OK.",IF(G34=" ","OK.",IF(OR(G34=G4,G34=G14,G34=G24,G34='S1'!G34,G34='S3'!G34,G34='S4'!G34,G34='S5'!G34,G34='S6'!G34,G34='S7'!G34,G34='S8'!G34),"CISSS!","OK."))))</f>
        <v>OK.</v>
      </c>
      <c r="H84" s="76" t="str">
        <f>IF(H34=".","OK.",IF(H34=0,"OK.",IF(H34=" ","OK.",IF(OR(H34=H4,H34=H14,H34=H24,H34='S1'!H34,H34='S3'!H34,H34='S4'!H34,H34='S5'!H34,H34='S6'!H34,H34='S7'!H34,H34='S8'!H34),"CISSS!","OK."))))</f>
        <v>OK.</v>
      </c>
      <c r="I84" s="77" t="str">
        <f>IF(I34=".","OK.",IF(I34=0,"OK.",IF(I34=" ","OK.",IF(OR(I34=I4,I34=I14,I34=I24,I34='S1'!I34,I34='S3'!I34,I34='S4'!I34,I34='S5'!I34,I34='S6'!I34,I34='S7'!I34,I34='S8'!I34),"CISSS!","OK."))))</f>
        <v>OK.</v>
      </c>
      <c r="J84" s="77" t="str">
        <f>IF(J34=".","OK.",IF(J34=0,"OK.",IF(J34=" ","OK.",IF(OR(J34=J4,J34=J14,J34=J24,J34='S1'!J34,J34='S3'!J34,J34='S4'!J34,J34='S5'!J34,J34='S6'!J34,J34='S7'!J34,J34='S8'!J34),"CISSS!","OK."))))</f>
        <v>OK.</v>
      </c>
      <c r="K84" s="77" t="str">
        <f>IF(K34=".","OK.",IF(K34=0,"OK.",IF(K34=" ","OK.",IF(OR(K34=K4,K34=K14,K34=K24,K34='S1'!K34,K34='S3'!K34,K34='S4'!K34,K34='S5'!K34,K34='S6'!K34,K34='S7'!K34,K34='S8'!K34),"CISSS!","OK."))))</f>
        <v>OK.</v>
      </c>
      <c r="L84" s="78" t="str">
        <f>IF(L34=".","OK.",IF(L34=0,"OK.",IF(L34=" ","OK.",IF(OR(L34=L4,L34=L14,L34=L24,L34='S1'!L34,L34='S3'!L34,L34='S4'!L34,L34='S5'!L34,L34='S6'!L34,L34='S7'!L34,L34='S8'!L34),"CISSS!","OK."))))</f>
        <v>OK.</v>
      </c>
      <c r="M84" s="67" t="str">
        <f>IF(M34=".","OK.",IF(M34=0,"OK.",IF(M34=" ","OK.",IF(OR(M34=M4,M34=M14,M34=M24,M34='S1'!M34,M34='S3'!M34,M34='S4'!M34,M34='S5'!M34,M34='S6'!M34,M34='S7'!M34,M34='S8'!M34),"CISSS!","OK."))))</f>
        <v>OK.</v>
      </c>
      <c r="N84" s="68" t="str">
        <f>IF(N34=".","OK.",IF(N34=0,"OK.",IF(N34=" ","OK.",IF(OR(N34=N4,N34=N14,N34=N24,N34='S1'!N34,N34='S3'!N34,N34='S4'!N34,N34='S5'!N34,N34='S6'!N34,N34='S7'!N34,N34='S8'!N34),"CISSS!","OK."))))</f>
        <v>OK.</v>
      </c>
      <c r="O84" s="68" t="str">
        <f>IF(O34=".","OK.",IF(O34=0,"OK.",IF(O34=" ","OK.",IF(OR(O34=O4,O34=O14,O34=O24,O34='S1'!O34,O34='S3'!O34,O34='S4'!O34,O34='S5'!O34,O34='S6'!O34,O34='S7'!O34,O34='S8'!O34),"CISSS!","OK."))))</f>
        <v>OK.</v>
      </c>
      <c r="P84" s="68" t="str">
        <f>IF(P34=".","OK.",IF(P34=0,"OK.",IF(P34=" ","OK.",IF(OR(P34=P4,P34=P14,P34=P24,P34='S1'!P34,P34='S3'!P34,P34='S4'!P34,P34='S5'!P34,P34='S6'!P34,P34='S7'!P34,P34='S8'!P34),"CISSS!","OK."))))</f>
        <v>OK.</v>
      </c>
      <c r="Q84" s="69" t="str">
        <f>IF(Q34=".","OK.",IF(Q34=0,"OK.",IF(Q34=" ","OK.",IF(OR(Q34=Q4,Q34=Q14,Q34=Q24,Q34='S1'!Q34,Q34='S3'!Q34,Q34='S4'!Q34,Q34='S5'!Q34,Q34='S6'!Q34,Q34='S7'!Q34,Q34='S8'!Q34),"CISSS!","OK."))))</f>
        <v>OK.</v>
      </c>
      <c r="R84" s="85" t="str">
        <f>IF(R34=".","OK.",IF(R34=0,"OK.",IF(R34=" ","OK.",IF(OR(R34=R4,R34=R14,R34=R24,R34='S1'!R34,R34='S3'!R34,R34='S4'!R34,R34='S5'!R34,R34='S6'!R34,R34='S7'!R34,R34='S8'!R34),"CISSS!","OK."))))</f>
        <v>OK.</v>
      </c>
      <c r="S84" s="86" t="str">
        <f>IF(S34=".","OK.",IF(S34=0,"OK.",IF(S34=" ","OK.",IF(OR(S34=S4,S34=S14,S34=S24,S34='S1'!S34,S34='S3'!S34,S34='S4'!S34,S34='S5'!S34,S34='S6'!S34,S34='S7'!S34,S34='S8'!S34),"CISSS!","OK."))))</f>
        <v>OK.</v>
      </c>
      <c r="T84" s="86" t="str">
        <f>IF(T34=".","OK.",IF(T34=0,"OK.",IF(T34=" ","OK.",IF(OR(T34=T4,T34=T14,T34=T24,T34='S1'!T34,T34='S3'!T34,T34='S4'!T34,T34='S5'!T34,T34='S6'!T34,T34='S7'!T34,T34='S8'!T34),"CISSS!","OK."))))</f>
        <v>OK.</v>
      </c>
      <c r="U84" s="86" t="str">
        <f>IF(U34=".","OK.",IF(U34=0,"OK.",IF(U34=" ","OK.",IF(OR(U34=U4,U34=U14,U34=U24,U34='S1'!U34,U34='S3'!U34,U34='S4'!U34,U34='S5'!U34,U34='S6'!U34,U34='S7'!U34,U34='S8'!U34),"CISSS!","OK."))))</f>
        <v>OK.</v>
      </c>
      <c r="V84" s="87" t="str">
        <f>IF(V34=".","OK.",IF(V34=0,"OK.",IF(V34=" ","OK.",IF(OR(V34=V4,V34=V14,V34=V24,V34='S1'!V34,V34='S3'!V34,V34='S4'!V34,V34='S5'!V34,V34='S6'!V34,V34='S7'!V34,V34='S8'!V34),"CISSS!","OK."))))</f>
        <v>OK.</v>
      </c>
      <c r="W84" s="267" t="str">
        <f>IF(W34=".","OK.",IF(W34=0,"OK.",IF(W34=" ","OK.",IF(OR(W34=W4,W34=W14,W34=W24,W34='S1'!W34,W34='S3'!W34,W34='S4'!W34,W34='S5'!W34,W34='S6'!W34,W34='S7'!W34,W34='S8'!W34),"CISSS!","OK."))))</f>
        <v>OK.</v>
      </c>
      <c r="X84" s="268" t="str">
        <f>IF(X34=".","OK.",IF(X34=0,"OK.",IF(X34=" ","OK.",IF(OR(X34=X4,X34=X14,X34=X24,X34='S1'!X34,X34='S3'!X34,X34='S4'!X34,X34='S5'!X34,X34='S6'!X34,X34='S7'!X34,X34='S8'!X34),"CISSS!","OK."))))</f>
        <v>OK.</v>
      </c>
      <c r="Y84" s="268" t="str">
        <f>IF(Y34=".","OK.",IF(Y34=0,"OK.",IF(Y34=" ","OK.",IF(OR(Y34=Y4,Y34=Y14,Y34=Y24,Y34='S1'!Y34,Y34='S3'!Y34,Y34='S4'!Y34,Y34='S5'!Y34,Y34='S6'!Y34,Y34='S7'!Y34,Y34='S8'!Y34),"CISSS!","OK."))))</f>
        <v>OK.</v>
      </c>
      <c r="Z84" s="268" t="str">
        <f>IF(Z34=".","OK.",IF(Z34=0,"OK.",IF(Z34=" ","OK.",IF(OR(Z34=Z4,Z34=Z14,Z34=Z24,Z34='S1'!Z34,Z34='S3'!Z34,Z34='S4'!Z34,Z34='S5'!Z34,Z34='S6'!Z34,Z34='S7'!Z34,Z34='S8'!Z34),"CISSS!","OK."))))</f>
        <v>OK.</v>
      </c>
      <c r="AA84" s="269" t="str">
        <f>IF(AA34=".","OK.",IF(AA34=0,"OK.",IF(AA34=" ","OK.",IF(OR(AA34=AA4,AA34=AA14,AA34=AA24,AA34='S1'!AA34,AA34='S3'!AA34,AA34='S4'!AA34,AA34='S5'!AA34,AA34='S6'!AA34,AA34='S7'!AA34,AA34='S8'!AA34),"CISSS!","OK."))))</f>
        <v>OK.</v>
      </c>
      <c r="AB84" s="299">
        <v>0.41666666666666669</v>
      </c>
    </row>
    <row r="85" spans="1:28" ht="11.1" customHeight="1" x14ac:dyDescent="0.2">
      <c r="A85" s="1087"/>
      <c r="B85" s="1087"/>
      <c r="C85" s="55" t="str">
        <f>IF(C35=".","OK.",IF(C35=0,"OK.",IF(C35=" ","OK.",IF(OR(C35=C5,C35=C15,C35=C25,C35='S1'!C35,C35='S3'!C35,C35='S4'!C35,C35='S5'!C35,C35='S6'!C35,C35='S7'!C35,C35='S8'!C35),"CISSS!","OK."))))</f>
        <v>OK.</v>
      </c>
      <c r="D85" s="56" t="str">
        <f>IF(D35=".","OK.",IF(D35=0,"OK.",IF(D35=" ","OK.",IF(OR(D35=D5,D35=D15,D35=D25,D35='S1'!D35,D35='S3'!D35,D35='S4'!D35,D35='S5'!D35,D35='S6'!D35,D35='S7'!D35,D35='S8'!D35),"CISSS!","OK."))))</f>
        <v>OK.</v>
      </c>
      <c r="E85" s="56" t="str">
        <f>IF(E35=".","OK.",IF(E35=0,"OK.",IF(E35=" ","OK.",IF(OR(E35=E5,E35=E15,E35=E25,E35='S1'!E35,E35='S3'!E35,E35='S4'!E35,E35='S5'!E35,E35='S6'!E35,E35='S7'!E35,E35='S8'!E35),"CISSS!","OK."))))</f>
        <v>OK.</v>
      </c>
      <c r="F85" s="56" t="str">
        <f>IF(F35=".","OK.",IF(F35=0,"OK.",IF(F35=" ","OK.",IF(OR(F35=F5,F35=F15,F35=F25,F35='S1'!F35,F35='S3'!F35,F35='S4'!F35,F35='S5'!F35,F35='S6'!F35,F35='S7'!F35,F35='S8'!F35),"CISSS!","OK."))))</f>
        <v>OK.</v>
      </c>
      <c r="G85" s="57" t="str">
        <f>IF(G35=".","OK.",IF(G35=0,"OK.",IF(G35=" ","OK.",IF(OR(G35=G5,G35=G15,G35=G25,G35='S1'!G35,G35='S3'!G35,G35='S4'!G35,G35='S5'!G35,G35='S6'!G35,G35='S7'!G35,G35='S8'!G35),"CISSS!","OK."))))</f>
        <v>OK.</v>
      </c>
      <c r="H85" s="76" t="str">
        <f>IF(H35=".","OK.",IF(H35=0,"OK.",IF(H35=" ","OK.",IF(OR(H35=H5,H35=H15,H35=H25,H35='S1'!H35,H35='S3'!H35,H35='S4'!H35,H35='S5'!H35,H35='S6'!H35,H35='S7'!H35,H35='S8'!H35),"CISSS!","OK."))))</f>
        <v>OK.</v>
      </c>
      <c r="I85" s="77" t="str">
        <f>IF(I35=".","OK.",IF(I35=0,"OK.",IF(I35=" ","OK.",IF(OR(I35=I5,I35=I15,I35=I25,I35='S1'!I35,I35='S3'!I35,I35='S4'!I35,I35='S5'!I35,I35='S6'!I35,I35='S7'!I35,I35='S8'!I35),"CISSS!","OK."))))</f>
        <v>OK.</v>
      </c>
      <c r="J85" s="77" t="str">
        <f>IF(J35=".","OK.",IF(J35=0,"OK.",IF(J35=" ","OK.",IF(OR(J35=J5,J35=J15,J35=J25,J35='S1'!J35,J35='S3'!J35,J35='S4'!J35,J35='S5'!J35,J35='S6'!J35,J35='S7'!J35,J35='S8'!J35),"CISSS!","OK."))))</f>
        <v>OK.</v>
      </c>
      <c r="K85" s="77" t="str">
        <f>IF(K35=".","OK.",IF(K35=0,"OK.",IF(K35=" ","OK.",IF(OR(K35=K5,K35=K15,K35=K25,K35='S1'!K35,K35='S3'!K35,K35='S4'!K35,K35='S5'!K35,K35='S6'!K35,K35='S7'!K35,K35='S8'!K35),"CISSS!","OK."))))</f>
        <v>OK.</v>
      </c>
      <c r="L85" s="78" t="str">
        <f>IF(L35=".","OK.",IF(L35=0,"OK.",IF(L35=" ","OK.",IF(OR(L35=L5,L35=L15,L35=L25,L35='S1'!L35,L35='S3'!L35,L35='S4'!L35,L35='S5'!L35,L35='S6'!L35,L35='S7'!L35,L35='S8'!L35),"CISSS!","OK."))))</f>
        <v>OK.</v>
      </c>
      <c r="M85" s="67" t="str">
        <f>IF(M35=".","OK.",IF(M35=0,"OK.",IF(M35=" ","OK.",IF(OR(M35=M5,M35=M15,M35=M25,M35='S1'!M35,M35='S3'!M35,M35='S4'!M35,M35='S5'!M35,M35='S6'!M35,M35='S7'!M35,M35='S8'!M35),"CISSS!","OK."))))</f>
        <v>OK.</v>
      </c>
      <c r="N85" s="68" t="str">
        <f>IF(N35=".","OK.",IF(N35=0,"OK.",IF(N35=" ","OK.",IF(OR(N35=N5,N35=N15,N35=N25,N35='S1'!N35,N35='S3'!N35,N35='S4'!N35,N35='S5'!N35,N35='S6'!N35,N35='S7'!N35,N35='S8'!N35),"CISSS!","OK."))))</f>
        <v>OK.</v>
      </c>
      <c r="O85" s="68" t="str">
        <f>IF(O35=".","OK.",IF(O35=0,"OK.",IF(O35=" ","OK.",IF(OR(O35=O5,O35=O15,O35=O25,O35='S1'!O35,O35='S3'!O35,O35='S4'!O35,O35='S5'!O35,O35='S6'!O35,O35='S7'!O35,O35='S8'!O35),"CISSS!","OK."))))</f>
        <v>OK.</v>
      </c>
      <c r="P85" s="68" t="str">
        <f>IF(P35=".","OK.",IF(P35=0,"OK.",IF(P35=" ","OK.",IF(OR(P35=P5,P35=P15,P35=P25,P35='S1'!P35,P35='S3'!P35,P35='S4'!P35,P35='S5'!P35,P35='S6'!P35,P35='S7'!P35,P35='S8'!P35),"CISSS!","OK."))))</f>
        <v>OK.</v>
      </c>
      <c r="Q85" s="69" t="str">
        <f>IF(Q35=".","OK.",IF(Q35=0,"OK.",IF(Q35=" ","OK.",IF(OR(Q35=Q5,Q35=Q15,Q35=Q25,Q35='S1'!Q35,Q35='S3'!Q35,Q35='S4'!Q35,Q35='S5'!Q35,Q35='S6'!Q35,Q35='S7'!Q35,Q35='S8'!Q35),"CISSS!","OK."))))</f>
        <v>OK.</v>
      </c>
      <c r="R85" s="85" t="str">
        <f>IF(R35=".","OK.",IF(R35=0,"OK.",IF(R35=" ","OK.",IF(OR(R35=R5,R35=R15,R35=R25,R35='S1'!R35,R35='S3'!R35,R35='S4'!R35,R35='S5'!R35,R35='S6'!R35,R35='S7'!R35,R35='S8'!R35),"CISSS!","OK."))))</f>
        <v>OK.</v>
      </c>
      <c r="S85" s="86" t="str">
        <f>IF(S35=".","OK.",IF(S35=0,"OK.",IF(S35=" ","OK.",IF(OR(S35=S5,S35=S15,S35=S25,S35='S1'!S35,S35='S3'!S35,S35='S4'!S35,S35='S5'!S35,S35='S6'!S35,S35='S7'!S35,S35='S8'!S35),"CISSS!","OK."))))</f>
        <v>OK.</v>
      </c>
      <c r="T85" s="86" t="str">
        <f>IF(T35=".","OK.",IF(T35=0,"OK.",IF(T35=" ","OK.",IF(OR(T35=T5,T35=T15,T35=T25,T35='S1'!T35,T35='S3'!T35,T35='S4'!T35,T35='S5'!T35,T35='S6'!T35,T35='S7'!T35,T35='S8'!T35),"CISSS!","OK."))))</f>
        <v>OK.</v>
      </c>
      <c r="U85" s="86" t="str">
        <f>IF(U35=".","OK.",IF(U35=0,"OK.",IF(U35=" ","OK.",IF(OR(U35=U5,U35=U15,U35=U25,U35='S1'!U35,U35='S3'!U35,U35='S4'!U35,U35='S5'!U35,U35='S6'!U35,U35='S7'!U35,U35='S8'!U35),"CISSS!","OK."))))</f>
        <v>OK.</v>
      </c>
      <c r="V85" s="87" t="str">
        <f>IF(V35=".","OK.",IF(V35=0,"OK.",IF(V35=" ","OK.",IF(OR(V35=V5,V35=V15,V35=V25,V35='S1'!V35,V35='S3'!V35,V35='S4'!V35,V35='S5'!V35,V35='S6'!V35,V35='S7'!V35,V35='S8'!V35),"CISSS!","OK."))))</f>
        <v>OK.</v>
      </c>
      <c r="W85" s="267" t="str">
        <f>IF(W35=".","OK.",IF(W35=0,"OK.",IF(W35=" ","OK.",IF(OR(W35=W5,W35=W15,W35=W25,W35='S1'!W35,W35='S3'!W35,W35='S4'!W35,W35='S5'!W35,W35='S6'!W35,W35='S7'!W35,W35='S8'!W35),"CISSS!","OK."))))</f>
        <v>OK.</v>
      </c>
      <c r="X85" s="268" t="str">
        <f>IF(X35=".","OK.",IF(X35=0,"OK.",IF(X35=" ","OK.",IF(OR(X35=X5,X35=X15,X35=X25,X35='S1'!X35,X35='S3'!X35,X35='S4'!X35,X35='S5'!X35,X35='S6'!X35,X35='S7'!X35,X35='S8'!X35),"CISSS!","OK."))))</f>
        <v>OK.</v>
      </c>
      <c r="Y85" s="268" t="str">
        <f>IF(Y35=".","OK.",IF(Y35=0,"OK.",IF(Y35=" ","OK.",IF(OR(Y35=Y5,Y35=Y15,Y35=Y25,Y35='S1'!Y35,Y35='S3'!Y35,Y35='S4'!Y35,Y35='S5'!Y35,Y35='S6'!Y35,Y35='S7'!Y35,Y35='S8'!Y35),"CISSS!","OK."))))</f>
        <v>OK.</v>
      </c>
      <c r="Z85" s="268" t="str">
        <f>IF(Z35=".","OK.",IF(Z35=0,"OK.",IF(Z35=" ","OK.",IF(OR(Z35=Z5,Z35=Z15,Z35=Z25,Z35='S1'!Z35,Z35='S3'!Z35,Z35='S4'!Z35,Z35='S5'!Z35,Z35='S6'!Z35,Z35='S7'!Z35,Z35='S8'!Z35),"CISSS!","OK."))))</f>
        <v>OK.</v>
      </c>
      <c r="AA85" s="269" t="str">
        <f>IF(AA35=".","OK.",IF(AA35=0,"OK.",IF(AA35=" ","OK.",IF(OR(AA35=AA5,AA35=AA15,AA35=AA25,AA35='S1'!AA35,AA35='S3'!AA35,AA35='S4'!AA35,AA35='S5'!AA35,AA35='S6'!AA35,AA35='S7'!AA35,AA35='S8'!AA35),"CISSS!","OK."))))</f>
        <v>OK.</v>
      </c>
      <c r="AB85" s="299">
        <v>0.45833333333333331</v>
      </c>
    </row>
    <row r="86" spans="1:28" ht="11.1" customHeight="1" x14ac:dyDescent="0.2">
      <c r="A86" s="1087"/>
      <c r="B86" s="1087"/>
      <c r="C86" s="55" t="str">
        <f>IF(C36=".","OK.",IF(C36=0,"OK.",IF(C36=" ","OK.",IF(OR(C36=C6,C36=C16,C36=C26,C36='S1'!C36,C36='S3'!C36,C36='S4'!C36,C36='S5'!C36,C36='S6'!C36,C36='S7'!C36,C36='S8'!C36),"CISSS!","OK."))))</f>
        <v>OK.</v>
      </c>
      <c r="D86" s="56" t="str">
        <f>IF(D36=".","OK.",IF(D36=0,"OK.",IF(D36=" ","OK.",IF(OR(D36=D6,D36=D16,D36=D26,D36='S1'!D36,D36='S3'!D36,D36='S4'!D36,D36='S5'!D36,D36='S6'!D36,D36='S7'!D36,D36='S8'!D36),"CISSS!","OK."))))</f>
        <v>OK.</v>
      </c>
      <c r="E86" s="56" t="str">
        <f>IF(E36=".","OK.",IF(E36=0,"OK.",IF(E36=" ","OK.",IF(OR(E36=E6,E36=E16,E36=E26,E36='S1'!E36,E36='S3'!E36,E36='S4'!E36,E36='S5'!E36,E36='S6'!E36,E36='S7'!E36,E36='S8'!E36),"CISSS!","OK."))))</f>
        <v>OK.</v>
      </c>
      <c r="F86" s="56" t="str">
        <f>IF(F36=".","OK.",IF(F36=0,"OK.",IF(F36=" ","OK.",IF(OR(F36=F6,F36=F16,F36=F26,F36='S1'!F36,F36='S3'!F36,F36='S4'!F36,F36='S5'!F36,F36='S6'!F36,F36='S7'!F36,F36='S8'!F36),"CISSS!","OK."))))</f>
        <v>OK.</v>
      </c>
      <c r="G86" s="57" t="str">
        <f>IF(G36=".","OK.",IF(G36=0,"OK.",IF(G36=" ","OK.",IF(OR(G36=G6,G36=G16,G36=G26,G36='S1'!G36,G36='S3'!G36,G36='S4'!G36,G36='S5'!G36,G36='S6'!G36,G36='S7'!G36,G36='S8'!G36),"CISSS!","OK."))))</f>
        <v>OK.</v>
      </c>
      <c r="H86" s="76" t="str">
        <f>IF(H36=".","OK.",IF(H36=0,"OK.",IF(H36=" ","OK.",IF(OR(H36=H6,H36=H16,H36=H26,H36='S1'!H36,H36='S3'!H36,H36='S4'!H36,H36='S5'!H36,H36='S6'!H36,H36='S7'!H36,H36='S8'!H36),"CISSS!","OK."))))</f>
        <v>OK.</v>
      </c>
      <c r="I86" s="77" t="str">
        <f>IF(I36=".","OK.",IF(I36=0,"OK.",IF(I36=" ","OK.",IF(OR(I36=I6,I36=I16,I36=I26,I36='S1'!I36,I36='S3'!I36,I36='S4'!I36,I36='S5'!I36,I36='S6'!I36,I36='S7'!I36,I36='S8'!I36),"CISSS!","OK."))))</f>
        <v>OK.</v>
      </c>
      <c r="J86" s="77" t="str">
        <f>IF(J36=".","OK.",IF(J36=0,"OK.",IF(J36=" ","OK.",IF(OR(J36=J6,J36=J16,J36=J26,J36='S1'!J36,J36='S3'!J36,J36='S4'!J36,J36='S5'!J36,J36='S6'!J36,J36='S7'!J36,J36='S8'!J36),"CISSS!","OK."))))</f>
        <v>OK.</v>
      </c>
      <c r="K86" s="77" t="str">
        <f>IF(K36=".","OK.",IF(K36=0,"OK.",IF(K36=" ","OK.",IF(OR(K36=K6,K36=K16,K36=K26,K36='S1'!K36,K36='S3'!K36,K36='S4'!K36,K36='S5'!K36,K36='S6'!K36,K36='S7'!K36,K36='S8'!K36),"CISSS!","OK."))))</f>
        <v>OK.</v>
      </c>
      <c r="L86" s="78" t="str">
        <f>IF(L36=".","OK.",IF(L36=0,"OK.",IF(L36=" ","OK.",IF(OR(L36=L6,L36=L16,L36=L26,L36='S1'!L36,L36='S3'!L36,L36='S4'!L36,L36='S5'!L36,L36='S6'!L36,L36='S7'!L36,L36='S8'!L36),"CISSS!","OK."))))</f>
        <v>OK.</v>
      </c>
      <c r="M86" s="67" t="str">
        <f>IF(M36=".","OK.",IF(M36=0,"OK.",IF(M36=" ","OK.",IF(OR(M36=M6,M36=M16,M36=M26,M36='S1'!M36,M36='S3'!M36,M36='S4'!M36,M36='S5'!M36,M36='S6'!M36,M36='S7'!M36,M36='S8'!M36),"CISSS!","OK."))))</f>
        <v>OK.</v>
      </c>
      <c r="N86" s="68" t="str">
        <f>IF(N36=".","OK.",IF(N36=0,"OK.",IF(N36=" ","OK.",IF(OR(N36=N6,N36=N16,N36=N26,N36='S1'!N36,N36='S3'!N36,N36='S4'!N36,N36='S5'!N36,N36='S6'!N36,N36='S7'!N36,N36='S8'!N36),"CISSS!","OK."))))</f>
        <v>OK.</v>
      </c>
      <c r="O86" s="68" t="str">
        <f>IF(O36=".","OK.",IF(O36=0,"OK.",IF(O36=" ","OK.",IF(OR(O36=O6,O36=O16,O36=O26,O36='S1'!O36,O36='S3'!O36,O36='S4'!O36,O36='S5'!O36,O36='S6'!O36,O36='S7'!O36,O36='S8'!O36),"CISSS!","OK."))))</f>
        <v>OK.</v>
      </c>
      <c r="P86" s="68" t="str">
        <f>IF(P36=".","OK.",IF(P36=0,"OK.",IF(P36=" ","OK.",IF(OR(P36=P6,P36=P16,P36=P26,P36='S1'!P36,P36='S3'!P36,P36='S4'!P36,P36='S5'!P36,P36='S6'!P36,P36='S7'!P36,P36='S8'!P36),"CISSS!","OK."))))</f>
        <v>OK.</v>
      </c>
      <c r="Q86" s="69" t="str">
        <f>IF(Q36=".","OK.",IF(Q36=0,"OK.",IF(Q36=" ","OK.",IF(OR(Q36=Q6,Q36=Q16,Q36=Q26,Q36='S1'!Q36,Q36='S3'!Q36,Q36='S4'!Q36,Q36='S5'!Q36,Q36='S6'!Q36,Q36='S7'!Q36,Q36='S8'!Q36),"CISSS!","OK."))))</f>
        <v>OK.</v>
      </c>
      <c r="R86" s="85" t="str">
        <f>IF(R36=".","OK.",IF(R36=0,"OK.",IF(R36=" ","OK.",IF(OR(R36=R6,R36=R16,R36=R26,R36='S1'!R36,R36='S3'!R36,R36='S4'!R36,R36='S5'!R36,R36='S6'!R36,R36='S7'!R36,R36='S8'!R36),"CISSS!","OK."))))</f>
        <v>OK.</v>
      </c>
      <c r="S86" s="86" t="str">
        <f>IF(S36=".","OK.",IF(S36=0,"OK.",IF(S36=" ","OK.",IF(OR(S36=S6,S36=S16,S36=S26,S36='S1'!S36,S36='S3'!S36,S36='S4'!S36,S36='S5'!S36,S36='S6'!S36,S36='S7'!S36,S36='S8'!S36),"CISSS!","OK."))))</f>
        <v>OK.</v>
      </c>
      <c r="T86" s="86" t="str">
        <f>IF(T36=".","OK.",IF(T36=0,"OK.",IF(T36=" ","OK.",IF(OR(T36=T6,T36=T16,T36=T26,T36='S1'!T36,T36='S3'!T36,T36='S4'!T36,T36='S5'!T36,T36='S6'!T36,T36='S7'!T36,T36='S8'!T36),"CISSS!","OK."))))</f>
        <v>OK.</v>
      </c>
      <c r="U86" s="86" t="str">
        <f>IF(U36=".","OK.",IF(U36=0,"OK.",IF(U36=" ","OK.",IF(OR(U36=U6,U36=U16,U36=U26,U36='S1'!U36,U36='S3'!U36,U36='S4'!U36,U36='S5'!U36,U36='S6'!U36,U36='S7'!U36,U36='S8'!U36),"CISSS!","OK."))))</f>
        <v>OK.</v>
      </c>
      <c r="V86" s="87" t="str">
        <f>IF(V36=".","OK.",IF(V36=0,"OK.",IF(V36=" ","OK.",IF(OR(V36=V6,V36=V16,V36=V26,V36='S1'!V36,V36='S3'!V36,V36='S4'!V36,V36='S5'!V36,V36='S6'!V36,V36='S7'!V36,V36='S8'!V36),"CISSS!","OK."))))</f>
        <v>OK.</v>
      </c>
      <c r="W86" s="267" t="str">
        <f>IF(W36=".","OK.",IF(W36=0,"OK.",IF(W36=" ","OK.",IF(OR(W36=W6,W36=W16,W36=W26,W36='S1'!W36,W36='S3'!W36,W36='S4'!W36,W36='S5'!W36,W36='S6'!W36,W36='S7'!W36,W36='S8'!W36),"CISSS!","OK."))))</f>
        <v>OK.</v>
      </c>
      <c r="X86" s="268" t="str">
        <f>IF(X36=".","OK.",IF(X36=0,"OK.",IF(X36=" ","OK.",IF(OR(X36=X6,X36=X16,X36=X26,X36='S1'!X36,X36='S3'!X36,X36='S4'!X36,X36='S5'!X36,X36='S6'!X36,X36='S7'!X36,X36='S8'!X36),"CISSS!","OK."))))</f>
        <v>OK.</v>
      </c>
      <c r="Y86" s="268" t="str">
        <f>IF(Y36=".","OK.",IF(Y36=0,"OK.",IF(Y36=" ","OK.",IF(OR(Y36=Y6,Y36=Y16,Y36=Y26,Y36='S1'!Y36,Y36='S3'!Y36,Y36='S4'!Y36,Y36='S5'!Y36,Y36='S6'!Y36,Y36='S7'!Y36,Y36='S8'!Y36),"CISSS!","OK."))))</f>
        <v>OK.</v>
      </c>
      <c r="Z86" s="268" t="str">
        <f>IF(Z36=".","OK.",IF(Z36=0,"OK.",IF(Z36=" ","OK.",IF(OR(Z36=Z6,Z36=Z16,Z36=Z26,Z36='S1'!Z36,Z36='S3'!Z36,Z36='S4'!Z36,Z36='S5'!Z36,Z36='S6'!Z36,Z36='S7'!Z36,Z36='S8'!Z36),"CISSS!","OK."))))</f>
        <v>OK.</v>
      </c>
      <c r="AA86" s="269" t="str">
        <f>IF(AA36=".","OK.",IF(AA36=0,"OK.",IF(AA36=" ","OK.",IF(OR(AA36=AA6,AA36=AA16,AA36=AA26,AA36='S1'!AA36,AA36='S3'!AA36,AA36='S4'!AA36,AA36='S5'!AA36,AA36='S6'!AA36,AA36='S7'!AA36,AA36='S8'!AA36),"CISSS!","OK."))))</f>
        <v>OK.</v>
      </c>
      <c r="AB86" s="299">
        <v>0.5</v>
      </c>
    </row>
    <row r="87" spans="1:28" ht="11.1" customHeight="1" x14ac:dyDescent="0.2">
      <c r="A87" s="1087"/>
      <c r="B87" s="1087"/>
      <c r="C87" s="55" t="str">
        <f>IF(C37=".","OK.",IF(C37=0,"OK.",IF(C37=" ","OK.",IF(OR(C37=C7,C37=C17,C37=C27,C37='S1'!C37,C37='S3'!C37,C37='S4'!C37,C37='S5'!C37,C37='S6'!C37,C37='S7'!C37,C37='S8'!C37),"CISSS!","OK."))))</f>
        <v>OK.</v>
      </c>
      <c r="D87" s="56" t="str">
        <f>IF(D37=".","OK.",IF(D37=0,"OK.",IF(D37=" ","OK.",IF(OR(D37=D7,D37=D17,D37=D27,D37='S1'!D37,D37='S3'!D37,D37='S4'!D37,D37='S5'!D37,D37='S6'!D37,D37='S7'!D37,D37='S8'!D37),"CISSS!","OK."))))</f>
        <v>OK.</v>
      </c>
      <c r="E87" s="56" t="str">
        <f>IF(E37=".","OK.",IF(E37=0,"OK.",IF(E37=" ","OK.",IF(OR(E37=E7,E37=E17,E37=E27,E37='S1'!E37,E37='S3'!E37,E37='S4'!E37,E37='S5'!E37,E37='S6'!E37,E37='S7'!E37,E37='S8'!E37),"CISSS!","OK."))))</f>
        <v>OK.</v>
      </c>
      <c r="F87" s="56" t="str">
        <f>IF(F37=".","OK.",IF(F37=0,"OK.",IF(F37=" ","OK.",IF(OR(F37=F7,F37=F17,F37=F27,F37='S1'!F37,F37='S3'!F37,F37='S4'!F37,F37='S5'!F37,F37='S6'!F37,F37='S7'!F37,F37='S8'!F37),"CISSS!","OK."))))</f>
        <v>OK.</v>
      </c>
      <c r="G87" s="57" t="str">
        <f>IF(G37=".","OK.",IF(G37=0,"OK.",IF(G37=" ","OK.",IF(OR(G37=G7,G37=G17,G37=G27,G37='S1'!G37,G37='S3'!G37,G37='S4'!G37,G37='S5'!G37,G37='S6'!G37,G37='S7'!G37,G37='S8'!G37),"CISSS!","OK."))))</f>
        <v>OK.</v>
      </c>
      <c r="H87" s="76" t="str">
        <f>IF(H37=".","OK.",IF(H37=0,"OK.",IF(H37=" ","OK.",IF(OR(H37=H7,H37=H17,H37=H27,H37='S1'!H37,H37='S3'!H37,H37='S4'!H37,H37='S5'!H37,H37='S6'!H37,H37='S7'!H37,H37='S8'!H37),"CISSS!","OK."))))</f>
        <v>OK.</v>
      </c>
      <c r="I87" s="77" t="str">
        <f>IF(I37=".","OK.",IF(I37=0,"OK.",IF(I37=" ","OK.",IF(OR(I37=I7,I37=I17,I37=I27,I37='S1'!I37,I37='S3'!I37,I37='S4'!I37,I37='S5'!I37,I37='S6'!I37,I37='S7'!I37,I37='S8'!I37),"CISSS!","OK."))))</f>
        <v>OK.</v>
      </c>
      <c r="J87" s="77" t="str">
        <f>IF(J37=".","OK.",IF(J37=0,"OK.",IF(J37=" ","OK.",IF(OR(J37=J7,J37=J17,J37=J27,J37='S1'!J37,J37='S3'!J37,J37='S4'!J37,J37='S5'!J37,J37='S6'!J37,J37='S7'!J37,J37='S8'!J37),"CISSS!","OK."))))</f>
        <v>OK.</v>
      </c>
      <c r="K87" s="77" t="str">
        <f>IF(K37=".","OK.",IF(K37=0,"OK.",IF(K37=" ","OK.",IF(OR(K37=K7,K37=K17,K37=K27,K37='S1'!K37,K37='S3'!K37,K37='S4'!K37,K37='S5'!K37,K37='S6'!K37,K37='S7'!K37,K37='S8'!K37),"CISSS!","OK."))))</f>
        <v>OK.</v>
      </c>
      <c r="L87" s="78" t="str">
        <f>IF(L37=".","OK.",IF(L37=0,"OK.",IF(L37=" ","OK.",IF(OR(L37=L7,L37=L17,L37=L27,L37='S1'!L37,L37='S3'!L37,L37='S4'!L37,L37='S5'!L37,L37='S6'!L37,L37='S7'!L37,L37='S8'!L37),"CISSS!","OK."))))</f>
        <v>OK.</v>
      </c>
      <c r="M87" s="67" t="str">
        <f>IF(M37=".","OK.",IF(M37=0,"OK.",IF(M37=" ","OK.",IF(OR(M37=M7,M37=M17,M37=M27,M37='S1'!M37,M37='S3'!M37,M37='S4'!M37,M37='S5'!M37,M37='S6'!M37,M37='S7'!M37,M37='S8'!M37),"CISSS!","OK."))))</f>
        <v>OK.</v>
      </c>
      <c r="N87" s="68" t="str">
        <f>IF(N37=".","OK.",IF(N37=0,"OK.",IF(N37=" ","OK.",IF(OR(N37=N7,N37=N17,N37=N27,N37='S1'!N37,N37='S3'!N37,N37='S4'!N37,N37='S5'!N37,N37='S6'!N37,N37='S7'!N37,N37='S8'!N37),"CISSS!","OK."))))</f>
        <v>OK.</v>
      </c>
      <c r="O87" s="68" t="str">
        <f>IF(O37=".","OK.",IF(O37=0,"OK.",IF(O37=" ","OK.",IF(OR(O37=O7,O37=O17,O37=O27,O37='S1'!O37,O37='S3'!O37,O37='S4'!O37,O37='S5'!O37,O37='S6'!O37,O37='S7'!O37,O37='S8'!O37),"CISSS!","OK."))))</f>
        <v>OK.</v>
      </c>
      <c r="P87" s="68" t="str">
        <f>IF(P37=".","OK.",IF(P37=0,"OK.",IF(P37=" ","OK.",IF(OR(P37=P7,P37=P17,P37=P27,P37='S1'!P37,P37='S3'!P37,P37='S4'!P37,P37='S5'!P37,P37='S6'!P37,P37='S7'!P37,P37='S8'!P37),"CISSS!","OK."))))</f>
        <v>OK.</v>
      </c>
      <c r="Q87" s="69" t="str">
        <f>IF(Q37=".","OK.",IF(Q37=0,"OK.",IF(Q37=" ","OK.",IF(OR(Q37=Q7,Q37=Q17,Q37=Q27,Q37='S1'!Q37,Q37='S3'!Q37,Q37='S4'!Q37,Q37='S5'!Q37,Q37='S6'!Q37,Q37='S7'!Q37,Q37='S8'!Q37),"CISSS!","OK."))))</f>
        <v>OK.</v>
      </c>
      <c r="R87" s="85" t="str">
        <f>IF(R37=".","OK.",IF(R37=0,"OK.",IF(R37=" ","OK.",IF(OR(R37=R7,R37=R17,R37=R27,R37='S1'!R37,R37='S3'!R37,R37='S4'!R37,R37='S5'!R37,R37='S6'!R37,R37='S7'!R37,R37='S8'!R37),"CISSS!","OK."))))</f>
        <v>OK.</v>
      </c>
      <c r="S87" s="86" t="str">
        <f>IF(S37=".","OK.",IF(S37=0,"OK.",IF(S37=" ","OK.",IF(OR(S37=S7,S37=S17,S37=S27,S37='S1'!S37,S37='S3'!S37,S37='S4'!S37,S37='S5'!S37,S37='S6'!S37,S37='S7'!S37,S37='S8'!S37),"CISSS!","OK."))))</f>
        <v>OK.</v>
      </c>
      <c r="T87" s="86" t="str">
        <f>IF(T37=".","OK.",IF(T37=0,"OK.",IF(T37=" ","OK.",IF(OR(T37=T7,T37=T17,T37=T27,T37='S1'!T37,T37='S3'!T37,T37='S4'!T37,T37='S5'!T37,T37='S6'!T37,T37='S7'!T37,T37='S8'!T37),"CISSS!","OK."))))</f>
        <v>OK.</v>
      </c>
      <c r="U87" s="86" t="str">
        <f>IF(U37=".","OK.",IF(U37=0,"OK.",IF(U37=" ","OK.",IF(OR(U37=U7,U37=U17,U37=U27,U37='S1'!U37,U37='S3'!U37,U37='S4'!U37,U37='S5'!U37,U37='S6'!U37,U37='S7'!U37,U37='S8'!U37),"CISSS!","OK."))))</f>
        <v>OK.</v>
      </c>
      <c r="V87" s="87" t="str">
        <f>IF(V37=".","OK.",IF(V37=0,"OK.",IF(V37=" ","OK.",IF(OR(V37=V7,V37=V17,V37=V27,V37='S1'!V37,V37='S3'!V37,V37='S4'!V37,V37='S5'!V37,V37='S6'!V37,V37='S7'!V37,V37='S8'!V37),"CISSS!","OK."))))</f>
        <v>OK.</v>
      </c>
      <c r="W87" s="267" t="str">
        <f>IF(W37=".","OK.",IF(W37=0,"OK.",IF(W37=" ","OK.",IF(OR(W37=W7,W37=W17,W37=W27,W37='S1'!W37,W37='S3'!W37,W37='S4'!W37,W37='S5'!W37,W37='S6'!W37,W37='S7'!W37,W37='S8'!W37),"CISSS!","OK."))))</f>
        <v>OK.</v>
      </c>
      <c r="X87" s="268" t="str">
        <f>IF(X37=".","OK.",IF(X37=0,"OK.",IF(X37=" ","OK.",IF(OR(X37=X7,X37=X17,X37=X27,X37='S1'!X37,X37='S3'!X37,X37='S4'!X37,X37='S5'!X37,X37='S6'!X37,X37='S7'!X37,X37='S8'!X37),"CISSS!","OK."))))</f>
        <v>OK.</v>
      </c>
      <c r="Y87" s="268" t="str">
        <f>IF(Y37=".","OK.",IF(Y37=0,"OK.",IF(Y37=" ","OK.",IF(OR(Y37=Y7,Y37=Y17,Y37=Y27,Y37='S1'!Y37,Y37='S3'!Y37,Y37='S4'!Y37,Y37='S5'!Y37,Y37='S6'!Y37,Y37='S7'!Y37,Y37='S8'!Y37),"CISSS!","OK."))))</f>
        <v>OK.</v>
      </c>
      <c r="Z87" s="268" t="str">
        <f>IF(Z37=".","OK.",IF(Z37=0,"OK.",IF(Z37=" ","OK.",IF(OR(Z37=Z7,Z37=Z17,Z37=Z27,Z37='S1'!Z37,Z37='S3'!Z37,Z37='S4'!Z37,Z37='S5'!Z37,Z37='S6'!Z37,Z37='S7'!Z37,Z37='S8'!Z37),"CISSS!","OK."))))</f>
        <v>OK.</v>
      </c>
      <c r="AA87" s="269" t="str">
        <f>IF(AA37=".","OK.",IF(AA37=0,"OK.",IF(AA37=" ","OK.",IF(OR(AA37=AA7,AA37=AA17,AA37=AA27,AA37='S1'!AA37,AA37='S3'!AA37,AA37='S4'!AA37,AA37='S5'!AA37,AA37='S6'!AA37,AA37='S7'!AA37,AA37='S8'!AA37),"CISSS!","OK."))))</f>
        <v>OK.</v>
      </c>
      <c r="AB87" s="299">
        <v>0.54166666666666663</v>
      </c>
    </row>
    <row r="88" spans="1:28" ht="11.1" customHeight="1" x14ac:dyDescent="0.2">
      <c r="A88" s="1087"/>
      <c r="B88" s="1087"/>
      <c r="C88" s="55" t="str">
        <f>IF(C38=".","OK.",IF(C38=0,"OK.",IF(C38=" ","OK.",IF(OR(C38=C8,C38=C18,C38=C28,C38='S1'!C38,C38='S3'!C38,C38='S4'!C38,C38='S5'!C38,C38='S6'!C38,C38='S7'!C38,C38='S8'!C38),"CISSS!","OK."))))</f>
        <v>OK.</v>
      </c>
      <c r="D88" s="56" t="str">
        <f>IF(D38=".","OK.",IF(D38=0,"OK.",IF(D38=" ","OK.",IF(OR(D38=D8,D38=D18,D38=D28,D38='S1'!D38,D38='S3'!D38,D38='S4'!D38,D38='S5'!D38,D38='S6'!D38,D38='S7'!D38,D38='S8'!D38),"CISSS!","OK."))))</f>
        <v>OK.</v>
      </c>
      <c r="E88" s="56" t="str">
        <f>IF(E38=".","OK.",IF(E38=0,"OK.",IF(E38=" ","OK.",IF(OR(E38=E8,E38=E18,E38=E28,E38='S1'!E38,E38='S3'!E38,E38='S4'!E38,E38='S5'!E38,E38='S6'!E38,E38='S7'!E38,E38='S8'!E38),"CISSS!","OK."))))</f>
        <v>OK.</v>
      </c>
      <c r="F88" s="56" t="str">
        <f>IF(F38=".","OK.",IF(F38=0,"OK.",IF(F38=" ","OK.",IF(OR(F38=F8,F38=F18,F38=F28,F38='S1'!F38,F38='S3'!F38,F38='S4'!F38,F38='S5'!F38,F38='S6'!F38,F38='S7'!F38,F38='S8'!F38),"CISSS!","OK."))))</f>
        <v>OK.</v>
      </c>
      <c r="G88" s="57" t="str">
        <f>IF(G38=".","OK.",IF(G38=0,"OK.",IF(G38=" ","OK.",IF(OR(G38=G8,G38=G18,G38=G28,G38='S1'!G38,G38='S3'!G38,G38='S4'!G38,G38='S5'!G38,G38='S6'!G38,G38='S7'!G38,G38='S8'!G38),"CISSS!","OK."))))</f>
        <v>OK.</v>
      </c>
      <c r="H88" s="76" t="str">
        <f>IF(H38=".","OK.",IF(H38=0,"OK.",IF(H38=" ","OK.",IF(OR(H38=H8,H38=H18,H38=H28,H38='S1'!H38,H38='S3'!H38,H38='S4'!H38,H38='S5'!H38,H38='S6'!H38,H38='S7'!H38,H38='S8'!H38),"CISSS!","OK."))))</f>
        <v>OK.</v>
      </c>
      <c r="I88" s="77" t="str">
        <f>IF(I38=".","OK.",IF(I38=0,"OK.",IF(I38=" ","OK.",IF(OR(I38=I8,I38=I18,I38=I28,I38='S1'!I38,I38='S3'!I38,I38='S4'!I38,I38='S5'!I38,I38='S6'!I38,I38='S7'!I38,I38='S8'!I38),"CISSS!","OK."))))</f>
        <v>OK.</v>
      </c>
      <c r="J88" s="77" t="str">
        <f>IF(J38=".","OK.",IF(J38=0,"OK.",IF(J38=" ","OK.",IF(OR(J38=J8,J38=J18,J38=J28,J38='S1'!J38,J38='S3'!J38,J38='S4'!J38,J38='S5'!J38,J38='S6'!J38,J38='S7'!J38,J38='S8'!J38),"CISSS!","OK."))))</f>
        <v>OK.</v>
      </c>
      <c r="K88" s="77" t="str">
        <f>IF(K38=".","OK.",IF(K38=0,"OK.",IF(K38=" ","OK.",IF(OR(K38=K8,K38=K18,K38=K28,K38='S1'!K38,K38='S3'!K38,K38='S4'!K38,K38='S5'!K38,K38='S6'!K38,K38='S7'!K38,K38='S8'!K38),"CISSS!","OK."))))</f>
        <v>OK.</v>
      </c>
      <c r="L88" s="78" t="str">
        <f>IF(L38=".","OK.",IF(L38=0,"OK.",IF(L38=" ","OK.",IF(OR(L38=L8,L38=L18,L38=L28,L38='S1'!L38,L38='S3'!L38,L38='S4'!L38,L38='S5'!L38,L38='S6'!L38,L38='S7'!L38,L38='S8'!L38),"CISSS!","OK."))))</f>
        <v>OK.</v>
      </c>
      <c r="M88" s="67" t="str">
        <f>IF(M38=".","OK.",IF(M38=0,"OK.",IF(M38=" ","OK.",IF(OR(M38=M8,M38=M18,M38=M28,M38='S1'!M38,M38='S3'!M38,M38='S4'!M38,M38='S5'!M38,M38='S6'!M38,M38='S7'!M38,M38='S8'!M38),"CISSS!","OK."))))</f>
        <v>OK.</v>
      </c>
      <c r="N88" s="68" t="str">
        <f>IF(N38=".","OK.",IF(N38=0,"OK.",IF(N38=" ","OK.",IF(OR(N38=N8,N38=N18,N38=N28,N38='S1'!N38,N38='S3'!N38,N38='S4'!N38,N38='S5'!N38,N38='S6'!N38,N38='S7'!N38,N38='S8'!N38),"CISSS!","OK."))))</f>
        <v>OK.</v>
      </c>
      <c r="O88" s="68" t="str">
        <f>IF(O38=".","OK.",IF(O38=0,"OK.",IF(O38=" ","OK.",IF(OR(O38=O8,O38=O18,O38=O28,O38='S1'!O38,O38='S3'!O38,O38='S4'!O38,O38='S5'!O38,O38='S6'!O38,O38='S7'!O38,O38='S8'!O38),"CISSS!","OK."))))</f>
        <v>OK.</v>
      </c>
      <c r="P88" s="68" t="str">
        <f>IF(P38=".","OK.",IF(P38=0,"OK.",IF(P38=" ","OK.",IF(OR(P38=P8,P38=P18,P38=P28,P38='S1'!P38,P38='S3'!P38,P38='S4'!P38,P38='S5'!P38,P38='S6'!P38,P38='S7'!P38,P38='S8'!P38),"CISSS!","OK."))))</f>
        <v>OK.</v>
      </c>
      <c r="Q88" s="69" t="str">
        <f>IF(Q38=".","OK.",IF(Q38=0,"OK.",IF(Q38=" ","OK.",IF(OR(Q38=Q8,Q38=Q18,Q38=Q28,Q38='S1'!Q38,Q38='S3'!Q38,Q38='S4'!Q38,Q38='S5'!Q38,Q38='S6'!Q38,Q38='S7'!Q38,Q38='S8'!Q38),"CISSS!","OK."))))</f>
        <v>OK.</v>
      </c>
      <c r="R88" s="85" t="str">
        <f>IF(R38=".","OK.",IF(R38=0,"OK.",IF(R38=" ","OK.",IF(OR(R38=R8,R38=R18,R38=R28,R38='S1'!R38,R38='S3'!R38,R38='S4'!R38,R38='S5'!R38,R38='S6'!R38,R38='S7'!R38,R38='S8'!R38),"CISSS!","OK."))))</f>
        <v>OK.</v>
      </c>
      <c r="S88" s="86" t="str">
        <f>IF(S38=".","OK.",IF(S38=0,"OK.",IF(S38=" ","OK.",IF(OR(S38=S8,S38=S18,S38=S28,S38='S1'!S38,S38='S3'!S38,S38='S4'!S38,S38='S5'!S38,S38='S6'!S38,S38='S7'!S38,S38='S8'!S38),"CISSS!","OK."))))</f>
        <v>OK.</v>
      </c>
      <c r="T88" s="86" t="str">
        <f>IF(T38=".","OK.",IF(T38=0,"OK.",IF(T38=" ","OK.",IF(OR(T38=T8,T38=T18,T38=T28,T38='S1'!T38,T38='S3'!T38,T38='S4'!T38,T38='S5'!T38,T38='S6'!T38,T38='S7'!T38,T38='S8'!T38),"CISSS!","OK."))))</f>
        <v>OK.</v>
      </c>
      <c r="U88" s="86" t="str">
        <f>IF(U38=".","OK.",IF(U38=0,"OK.",IF(U38=" ","OK.",IF(OR(U38=U8,U38=U18,U38=U28,U38='S1'!U38,U38='S3'!U38,U38='S4'!U38,U38='S5'!U38,U38='S6'!U38,U38='S7'!U38,U38='S8'!U38),"CISSS!","OK."))))</f>
        <v>OK.</v>
      </c>
      <c r="V88" s="87" t="str">
        <f>IF(V38=".","OK.",IF(V38=0,"OK.",IF(V38=" ","OK.",IF(OR(V38=V8,V38=V18,V38=V28,V38='S1'!V38,V38='S3'!V38,V38='S4'!V38,V38='S5'!V38,V38='S6'!V38,V38='S7'!V38,V38='S8'!V38),"CISSS!","OK."))))</f>
        <v>OK.</v>
      </c>
      <c r="W88" s="267" t="str">
        <f>IF(W38=".","OK.",IF(W38=0,"OK.",IF(W38=" ","OK.",IF(OR(W38=W8,W38=W18,W38=W28,W38='S1'!W38,W38='S3'!W38,W38='S4'!W38,W38='S5'!W38,W38='S6'!W38,W38='S7'!W38,W38='S8'!W38),"CISSS!","OK."))))</f>
        <v>OK.</v>
      </c>
      <c r="X88" s="268" t="str">
        <f>IF(X38=".","OK.",IF(X38=0,"OK.",IF(X38=" ","OK.",IF(OR(X38=X8,X38=X18,X38=X28,X38='S1'!X38,X38='S3'!X38,X38='S4'!X38,X38='S5'!X38,X38='S6'!X38,X38='S7'!X38,X38='S8'!X38),"CISSS!","OK."))))</f>
        <v>OK.</v>
      </c>
      <c r="Y88" s="268" t="str">
        <f>IF(Y38=".","OK.",IF(Y38=0,"OK.",IF(Y38=" ","OK.",IF(OR(Y38=Y8,Y38=Y18,Y38=Y28,Y38='S1'!Y38,Y38='S3'!Y38,Y38='S4'!Y38,Y38='S5'!Y38,Y38='S6'!Y38,Y38='S7'!Y38,Y38='S8'!Y38),"CISSS!","OK."))))</f>
        <v>OK.</v>
      </c>
      <c r="Z88" s="268" t="str">
        <f>IF(Z38=".","OK.",IF(Z38=0,"OK.",IF(Z38=" ","OK.",IF(OR(Z38=Z8,Z38=Z18,Z38=Z28,Z38='S1'!Z38,Z38='S3'!Z38,Z38='S4'!Z38,Z38='S5'!Z38,Z38='S6'!Z38,Z38='S7'!Z38,Z38='S8'!Z38),"CISSS!","OK."))))</f>
        <v>OK.</v>
      </c>
      <c r="AA88" s="269" t="str">
        <f>IF(AA38=".","OK.",IF(AA38=0,"OK.",IF(AA38=" ","OK.",IF(OR(AA38=AA8,AA38=AA18,AA38=AA28,AA38='S1'!AA38,AA38='S3'!AA38,AA38='S4'!AA38,AA38='S5'!AA38,AA38='S6'!AA38,AA38='S7'!AA38,AA38='S8'!AA38),"CISSS!","OK."))))</f>
        <v>OK.</v>
      </c>
      <c r="AB88" s="299">
        <v>0.58333333333333337</v>
      </c>
    </row>
    <row r="89" spans="1:28" ht="11.1" customHeight="1" x14ac:dyDescent="0.2">
      <c r="A89" s="1087"/>
      <c r="B89" s="1087"/>
      <c r="C89" s="55" t="str">
        <f>IF(C39=".","OK.",IF(C39=0,"OK.",IF(C39=" ","OK.",IF(OR(C39=C9,C39=C19,C39=C29,C39='S1'!C39,C39='S3'!C39,C39='S4'!C39,C39='S5'!C39,C39='S6'!C39,C39='S7'!C39,C39='S8'!C39),"CISSS!","OK."))))</f>
        <v>OK.</v>
      </c>
      <c r="D89" s="56" t="str">
        <f>IF(D39=".","OK.",IF(D39=0,"OK.",IF(D39=" ","OK.",IF(OR(D39=D9,D39=D19,D39=D29,D39='S1'!D39,D39='S3'!D39,D39='S4'!D39,D39='S5'!D39,D39='S6'!D39,D39='S7'!D39,D39='S8'!D39),"CISSS!","OK."))))</f>
        <v>OK.</v>
      </c>
      <c r="E89" s="56" t="str">
        <f>IF(E39=".","OK.",IF(E39=0,"OK.",IF(E39=" ","OK.",IF(OR(E39=E9,E39=E19,E39=E29,E39='S1'!E39,E39='S3'!E39,E39='S4'!E39,E39='S5'!E39,E39='S6'!E39,E39='S7'!E39,E39='S8'!E39),"CISSS!","OK."))))</f>
        <v>OK.</v>
      </c>
      <c r="F89" s="56" t="str">
        <f>IF(F39=".","OK.",IF(F39=0,"OK.",IF(F39=" ","OK.",IF(OR(F39=F9,F39=F19,F39=F29,F39='S1'!F39,F39='S3'!F39,F39='S4'!F39,F39='S5'!F39,F39='S6'!F39,F39='S7'!F39,F39='S8'!F39),"CISSS!","OK."))))</f>
        <v>OK.</v>
      </c>
      <c r="G89" s="57" t="str">
        <f>IF(G39=".","OK.",IF(G39=0,"OK.",IF(G39=" ","OK.",IF(OR(G39=G9,G39=G19,G39=G29,G39='S1'!G39,G39='S3'!G39,G39='S4'!G39,G39='S5'!G39,G39='S6'!G39,G39='S7'!G39,G39='S8'!G39),"CISSS!","OK."))))</f>
        <v>OK.</v>
      </c>
      <c r="H89" s="76" t="str">
        <f>IF(H39=".","OK.",IF(H39=0,"OK.",IF(H39=" ","OK.",IF(OR(H39=H9,H39=H19,H39=H29,H39='S1'!H39,H39='S3'!H39,H39='S4'!H39,H39='S5'!H39,H39='S6'!H39,H39='S7'!H39,H39='S8'!H39),"CISSS!","OK."))))</f>
        <v>OK.</v>
      </c>
      <c r="I89" s="77" t="str">
        <f>IF(I39=".","OK.",IF(I39=0,"OK.",IF(I39=" ","OK.",IF(OR(I39=I9,I39=I19,I39=I29,I39='S1'!I39,I39='S3'!I39,I39='S4'!I39,I39='S5'!I39,I39='S6'!I39,I39='S7'!I39,I39='S8'!I39),"CISSS!","OK."))))</f>
        <v>OK.</v>
      </c>
      <c r="J89" s="77" t="str">
        <f>IF(J39=".","OK.",IF(J39=0,"OK.",IF(J39=" ","OK.",IF(OR(J39=J9,J39=J19,J39=J29,J39='S1'!J39,J39='S3'!J39,J39='S4'!J39,J39='S5'!J39,J39='S6'!J39,J39='S7'!J39,J39='S8'!J39),"CISSS!","OK."))))</f>
        <v>OK.</v>
      </c>
      <c r="K89" s="77" t="str">
        <f>IF(K39=".","OK.",IF(K39=0,"OK.",IF(K39=" ","OK.",IF(OR(K39=K9,K39=K19,K39=K29,K39='S1'!K39,K39='S3'!K39,K39='S4'!K39,K39='S5'!K39,K39='S6'!K39,K39='S7'!K39,K39='S8'!K39),"CISSS!","OK."))))</f>
        <v>OK.</v>
      </c>
      <c r="L89" s="78" t="str">
        <f>IF(L39=".","OK.",IF(L39=0,"OK.",IF(L39=" ","OK.",IF(OR(L39=L9,L39=L19,L39=L29,L39='S1'!L39,L39='S3'!L39,L39='S4'!L39,L39='S5'!L39,L39='S6'!L39,L39='S7'!L39,L39='S8'!L39),"CISSS!","OK."))))</f>
        <v>OK.</v>
      </c>
      <c r="M89" s="67" t="str">
        <f>IF(M39=".","OK.",IF(M39=0,"OK.",IF(M39=" ","OK.",IF(OR(M39=M9,M39=M19,M39=M29,M39='S1'!M39,M39='S3'!M39,M39='S4'!M39,M39='S5'!M39,M39='S6'!M39,M39='S7'!M39,M39='S8'!M39),"CISSS!","OK."))))</f>
        <v>OK.</v>
      </c>
      <c r="N89" s="68" t="str">
        <f>IF(N39=".","OK.",IF(N39=0,"OK.",IF(N39=" ","OK.",IF(OR(N39=N9,N39=N19,N39=N29,N39='S1'!N39,N39='S3'!N39,N39='S4'!N39,N39='S5'!N39,N39='S6'!N39,N39='S7'!N39,N39='S8'!N39),"CISSS!","OK."))))</f>
        <v>OK.</v>
      </c>
      <c r="O89" s="68" t="str">
        <f>IF(O39=".","OK.",IF(O39=0,"OK.",IF(O39=" ","OK.",IF(OR(O39=O9,O39=O19,O39=O29,O39='S1'!O39,O39='S3'!O39,O39='S4'!O39,O39='S5'!O39,O39='S6'!O39,O39='S7'!O39,O39='S8'!O39),"CISSS!","OK."))))</f>
        <v>OK.</v>
      </c>
      <c r="P89" s="68" t="str">
        <f>IF(P39=".","OK.",IF(P39=0,"OK.",IF(P39=" ","OK.",IF(OR(P39=P9,P39=P19,P39=P29,P39='S1'!P39,P39='S3'!P39,P39='S4'!P39,P39='S5'!P39,P39='S6'!P39,P39='S7'!P39,P39='S8'!P39),"CISSS!","OK."))))</f>
        <v>OK.</v>
      </c>
      <c r="Q89" s="69" t="str">
        <f>IF(Q39=".","OK.",IF(Q39=0,"OK.",IF(Q39=" ","OK.",IF(OR(Q39=Q9,Q39=Q19,Q39=Q29,Q39='S1'!Q39,Q39='S3'!Q39,Q39='S4'!Q39,Q39='S5'!Q39,Q39='S6'!Q39,Q39='S7'!Q39,Q39='S8'!Q39),"CISSS!","OK."))))</f>
        <v>OK.</v>
      </c>
      <c r="R89" s="85" t="str">
        <f>IF(R39=".","OK.",IF(R39=0,"OK.",IF(R39=" ","OK.",IF(OR(R39=R9,R39=R19,R39=R29,R39='S1'!R39,R39='S3'!R39,R39='S4'!R39,R39='S5'!R39,R39='S6'!R39,R39='S7'!R39,R39='S8'!R39),"CISSS!","OK."))))</f>
        <v>OK.</v>
      </c>
      <c r="S89" s="86" t="str">
        <f>IF(S39=".","OK.",IF(S39=0,"OK.",IF(S39=" ","OK.",IF(OR(S39=S9,S39=S19,S39=S29,S39='S1'!S39,S39='S3'!S39,S39='S4'!S39,S39='S5'!S39,S39='S6'!S39,S39='S7'!S39,S39='S8'!S39),"CISSS!","OK."))))</f>
        <v>OK.</v>
      </c>
      <c r="T89" s="86" t="str">
        <f>IF(T39=".","OK.",IF(T39=0,"OK.",IF(T39=" ","OK.",IF(OR(T39=T9,T39=T19,T39=T29,T39='S1'!T39,T39='S3'!T39,T39='S4'!T39,T39='S5'!T39,T39='S6'!T39,T39='S7'!T39,T39='S8'!T39),"CISSS!","OK."))))</f>
        <v>OK.</v>
      </c>
      <c r="U89" s="86" t="str">
        <f>IF(U39=".","OK.",IF(U39=0,"OK.",IF(U39=" ","OK.",IF(OR(U39=U9,U39=U19,U39=U29,U39='S1'!U39,U39='S3'!U39,U39='S4'!U39,U39='S5'!U39,U39='S6'!U39,U39='S7'!U39,U39='S8'!U39),"CISSS!","OK."))))</f>
        <v>OK.</v>
      </c>
      <c r="V89" s="87" t="str">
        <f>IF(V39=".","OK.",IF(V39=0,"OK.",IF(V39=" ","OK.",IF(OR(V39=V9,V39=V19,V39=V29,V39='S1'!V39,V39='S3'!V39,V39='S4'!V39,V39='S5'!V39,V39='S6'!V39,V39='S7'!V39,V39='S8'!V39),"CISSS!","OK."))))</f>
        <v>OK.</v>
      </c>
      <c r="W89" s="267" t="str">
        <f>IF(W39=".","OK.",IF(W39=0,"OK.",IF(W39=" ","OK.",IF(OR(W39=W9,W39=W19,W39=W29,W39='S1'!W39,W39='S3'!W39,W39='S4'!W39,W39='S5'!W39,W39='S6'!W39,W39='S7'!W39,W39='S8'!W39),"CISSS!","OK."))))</f>
        <v>OK.</v>
      </c>
      <c r="X89" s="268" t="str">
        <f>IF(X39=".","OK.",IF(X39=0,"OK.",IF(X39=" ","OK.",IF(OR(X39=X9,X39=X19,X39=X29,X39='S1'!X39,X39='S3'!X39,X39='S4'!X39,X39='S5'!X39,X39='S6'!X39,X39='S7'!X39,X39='S8'!X39),"CISSS!","OK."))))</f>
        <v>OK.</v>
      </c>
      <c r="Y89" s="268" t="str">
        <f>IF(Y39=".","OK.",IF(Y39=0,"OK.",IF(Y39=" ","OK.",IF(OR(Y39=Y9,Y39=Y19,Y39=Y29,Y39='S1'!Y39,Y39='S3'!Y39,Y39='S4'!Y39,Y39='S5'!Y39,Y39='S6'!Y39,Y39='S7'!Y39,Y39='S8'!Y39),"CISSS!","OK."))))</f>
        <v>OK.</v>
      </c>
      <c r="Z89" s="268" t="str">
        <f>IF(Z39=".","OK.",IF(Z39=0,"OK.",IF(Z39=" ","OK.",IF(OR(Z39=Z9,Z39=Z19,Z39=Z29,Z39='S1'!Z39,Z39='S3'!Z39,Z39='S4'!Z39,Z39='S5'!Z39,Z39='S6'!Z39,Z39='S7'!Z39,Z39='S8'!Z39),"CISSS!","OK."))))</f>
        <v>OK.</v>
      </c>
      <c r="AA89" s="269" t="str">
        <f>IF(AA39=".","OK.",IF(AA39=0,"OK.",IF(AA39=" ","OK.",IF(OR(AA39=AA9,AA39=AA19,AA39=AA29,AA39='S1'!AA39,AA39='S3'!AA39,AA39='S4'!AA39,AA39='S5'!AA39,AA39='S6'!AA39,AA39='S7'!AA39,AA39='S8'!AA39),"CISSS!","OK."))))</f>
        <v>OK.</v>
      </c>
      <c r="AB89" s="299">
        <v>0.625</v>
      </c>
    </row>
    <row r="90" spans="1:28" ht="11.1" customHeight="1" x14ac:dyDescent="0.2">
      <c r="A90" s="1087"/>
      <c r="B90" s="1087"/>
      <c r="C90" s="55" t="str">
        <f>IF(C40=".","OK.",IF(C40=0,"OK.",IF(C40=" ","OK.",IF(OR(C40=C10,C40=C20,C40=C30,C40='S1'!C40,C40='S3'!C40,C40='S4'!C40,C40='S5'!C40,C40='S6'!C40,C40='S7'!C40,C40='S8'!C40),"CISSS!","OK."))))</f>
        <v>OK.</v>
      </c>
      <c r="D90" s="56" t="str">
        <f>IF(D40=".","OK.",IF(D40=0,"OK.",IF(D40=" ","OK.",IF(OR(D40=D10,D40=D20,D40=D30,D40='S1'!D40,D40='S3'!D40,D40='S4'!D40,D40='S5'!D40,D40='S6'!D40,D40='S7'!D40,D40='S8'!D40),"CISSS!","OK."))))</f>
        <v>OK.</v>
      </c>
      <c r="E90" s="56" t="str">
        <f>IF(E40=".","OK.",IF(E40=0,"OK.",IF(E40=" ","OK.",IF(OR(E40=E10,E40=E20,E40=E30,E40='S1'!E40,E40='S3'!E40,E40='S4'!E40,E40='S5'!E40,E40='S6'!E40,E40='S7'!E40,E40='S8'!E40),"CISSS!","OK."))))</f>
        <v>OK.</v>
      </c>
      <c r="F90" s="56" t="str">
        <f>IF(F40=".","OK.",IF(F40=0,"OK.",IF(F40=" ","OK.",IF(OR(F40=F10,F40=F20,F40=F30,F40='S1'!F40,F40='S3'!F40,F40='S4'!F40,F40='S5'!F40,F40='S6'!F40,F40='S7'!F40,F40='S8'!F40),"CISSS!","OK."))))</f>
        <v>OK.</v>
      </c>
      <c r="G90" s="57" t="str">
        <f>IF(G40=".","OK.",IF(G40=0,"OK.",IF(G40=" ","OK.",IF(OR(G40=G10,G40=G20,G40=G30,G40='S1'!G40,G40='S3'!G40,G40='S4'!G40,G40='S5'!G40,G40='S6'!G40,G40='S7'!G40,G40='S8'!G40),"CISSS!","OK."))))</f>
        <v>OK.</v>
      </c>
      <c r="H90" s="76" t="str">
        <f>IF(H40=".","OK.",IF(H40=0,"OK.",IF(H40=" ","OK.",IF(OR(H40=H10,H40=H20,H40=H30,H40='S1'!H40,H40='S3'!H40,H40='S4'!H40,H40='S5'!H40,H40='S6'!H40,H40='S7'!H40,H40='S8'!H40),"CISSS!","OK."))))</f>
        <v>OK.</v>
      </c>
      <c r="I90" s="77" t="str">
        <f>IF(I40=".","OK.",IF(I40=0,"OK.",IF(I40=" ","OK.",IF(OR(I40=I10,I40=I20,I40=I30,I40='S1'!I40,I40='S3'!I40,I40='S4'!I40,I40='S5'!I40,I40='S6'!I40,I40='S7'!I40,I40='S8'!I40),"CISSS!","OK."))))</f>
        <v>OK.</v>
      </c>
      <c r="J90" s="77" t="str">
        <f>IF(J40=".","OK.",IF(J40=0,"OK.",IF(J40=" ","OK.",IF(OR(J40=J10,J40=J20,J40=J30,J40='S1'!J40,J40='S3'!J40,J40='S4'!J40,J40='S5'!J40,J40='S6'!J40,J40='S7'!J40,J40='S8'!J40),"CISSS!","OK."))))</f>
        <v>OK.</v>
      </c>
      <c r="K90" s="77" t="str">
        <f>IF(K40=".","OK.",IF(K40=0,"OK.",IF(K40=" ","OK.",IF(OR(K40=K10,K40=K20,K40=K30,K40='S1'!K40,K40='S3'!K40,K40='S4'!K40,K40='S5'!K40,K40='S6'!K40,K40='S7'!K40,K40='S8'!K40),"CISSS!","OK."))))</f>
        <v>OK.</v>
      </c>
      <c r="L90" s="78" t="str">
        <f>IF(L40=".","OK.",IF(L40=0,"OK.",IF(L40=" ","OK.",IF(OR(L40=L10,L40=L20,L40=L30,L40='S1'!L40,L40='S3'!L40,L40='S4'!L40,L40='S5'!L40,L40='S6'!L40,L40='S7'!L40,L40='S8'!L40),"CISSS!","OK."))))</f>
        <v>OK.</v>
      </c>
      <c r="M90" s="67" t="str">
        <f>IF(M40=".","OK.",IF(M40=0,"OK.",IF(M40=" ","OK.",IF(OR(M40=M10,M40=M20,M40=M30,M40='S1'!M40,M40='S3'!M40,M40='S4'!M40,M40='S5'!M40,M40='S6'!M40,M40='S7'!M40,M40='S8'!M40),"CISSS!","OK."))))</f>
        <v>OK.</v>
      </c>
      <c r="N90" s="68" t="str">
        <f>IF(N40=".","OK.",IF(N40=0,"OK.",IF(N40=" ","OK.",IF(OR(N40=N10,N40=N20,N40=N30,N40='S1'!N40,N40='S3'!N40,N40='S4'!N40,N40='S5'!N40,N40='S6'!N40,N40='S7'!N40,N40='S8'!N40),"CISSS!","OK."))))</f>
        <v>OK.</v>
      </c>
      <c r="O90" s="68" t="str">
        <f>IF(O40=".","OK.",IF(O40=0,"OK.",IF(O40=" ","OK.",IF(OR(O40=O10,O40=O20,O40=O30,O40='S1'!O40,O40='S3'!O40,O40='S4'!O40,O40='S5'!O40,O40='S6'!O40,O40='S7'!O40,O40='S8'!O40),"CISSS!","OK."))))</f>
        <v>OK.</v>
      </c>
      <c r="P90" s="68" t="str">
        <f>IF(P40=".","OK.",IF(P40=0,"OK.",IF(P40=" ","OK.",IF(OR(P40=P10,P40=P20,P40=P30,P40='S1'!P40,P40='S3'!P40,P40='S4'!P40,P40='S5'!P40,P40='S6'!P40,P40='S7'!P40,P40='S8'!P40),"CISSS!","OK."))))</f>
        <v>OK.</v>
      </c>
      <c r="Q90" s="69" t="str">
        <f>IF(Q40=".","OK.",IF(Q40=0,"OK.",IF(Q40=" ","OK.",IF(OR(Q40=Q10,Q40=Q20,Q40=Q30,Q40='S1'!Q40,Q40='S3'!Q40,Q40='S4'!Q40,Q40='S5'!Q40,Q40='S6'!Q40,Q40='S7'!Q40,Q40='S8'!Q40),"CISSS!","OK."))))</f>
        <v>OK.</v>
      </c>
      <c r="R90" s="85" t="str">
        <f>IF(R40=".","OK.",IF(R40=0,"OK.",IF(R40=" ","OK.",IF(OR(R40=R10,R40=R20,R40=R30,R40='S1'!R40,R40='S3'!R40,R40='S4'!R40,R40='S5'!R40,R40='S6'!R40,R40='S7'!R40,R40='S8'!R40),"CISSS!","OK."))))</f>
        <v>OK.</v>
      </c>
      <c r="S90" s="86" t="str">
        <f>IF(S40=".","OK.",IF(S40=0,"OK.",IF(S40=" ","OK.",IF(OR(S40=S10,S40=S20,S40=S30,S40='S1'!S40,S40='S3'!S40,S40='S4'!S40,S40='S5'!S40,S40='S6'!S40,S40='S7'!S40,S40='S8'!S40),"CISSS!","OK."))))</f>
        <v>OK.</v>
      </c>
      <c r="T90" s="86" t="str">
        <f>IF(T40=".","OK.",IF(T40=0,"OK.",IF(T40=" ","OK.",IF(OR(T40=T10,T40=T20,T40=T30,T40='S1'!T40,T40='S3'!T40,T40='S4'!T40,T40='S5'!T40,T40='S6'!T40,T40='S7'!T40,T40='S8'!T40),"CISSS!","OK."))))</f>
        <v>OK.</v>
      </c>
      <c r="U90" s="86" t="str">
        <f>IF(U40=".","OK.",IF(U40=0,"OK.",IF(U40=" ","OK.",IF(OR(U40=U10,U40=U20,U40=U30,U40='S1'!U40,U40='S3'!U40,U40='S4'!U40,U40='S5'!U40,U40='S6'!U40,U40='S7'!U40,U40='S8'!U40),"CISSS!","OK."))))</f>
        <v>OK.</v>
      </c>
      <c r="V90" s="87" t="str">
        <f>IF(V40=".","OK.",IF(V40=0,"OK.",IF(V40=" ","OK.",IF(OR(V40=V10,V40=V20,V40=V30,V40='S1'!V40,V40='S3'!V40,V40='S4'!V40,V40='S5'!V40,V40='S6'!V40,V40='S7'!V40,V40='S8'!V40),"CISSS!","OK."))))</f>
        <v>OK.</v>
      </c>
      <c r="W90" s="267" t="str">
        <f>IF(W40=".","OK.",IF(W40=0,"OK.",IF(W40=" ","OK.",IF(OR(W40=W10,W40=W20,W40=W30,W40='S1'!W40,W40='S3'!W40,W40='S4'!W40,W40='S5'!W40,W40='S6'!W40,W40='S7'!W40,W40='S8'!W40),"CISSS!","OK."))))</f>
        <v>OK.</v>
      </c>
      <c r="X90" s="268" t="str">
        <f>IF(X40=".","OK.",IF(X40=0,"OK.",IF(X40=" ","OK.",IF(OR(X40=X10,X40=X20,X40=X30,X40='S1'!X40,X40='S3'!X40,X40='S4'!X40,X40='S5'!X40,X40='S6'!X40,X40='S7'!X40,X40='S8'!X40),"CISSS!","OK."))))</f>
        <v>OK.</v>
      </c>
      <c r="Y90" s="268" t="str">
        <f>IF(Y40=".","OK.",IF(Y40=0,"OK.",IF(Y40=" ","OK.",IF(OR(Y40=Y10,Y40=Y20,Y40=Y30,Y40='S1'!Y40,Y40='S3'!Y40,Y40='S4'!Y40,Y40='S5'!Y40,Y40='S6'!Y40,Y40='S7'!Y40,Y40='S8'!Y40),"CISSS!","OK."))))</f>
        <v>OK.</v>
      </c>
      <c r="Z90" s="268" t="str">
        <f>IF(Z40=".","OK.",IF(Z40=0,"OK.",IF(Z40=" ","OK.",IF(OR(Z40=Z10,Z40=Z20,Z40=Z30,Z40='S1'!Z40,Z40='S3'!Z40,Z40='S4'!Z40,Z40='S5'!Z40,Z40='S6'!Z40,Z40='S7'!Z40,Z40='S8'!Z40),"CISSS!","OK."))))</f>
        <v>OK.</v>
      </c>
      <c r="AA90" s="269" t="str">
        <f>IF(AA40=".","OK.",IF(AA40=0,"OK.",IF(AA40=" ","OK.",IF(OR(AA40=AA10,AA40=AA20,AA40=AA30,AA40='S1'!AA40,AA40='S3'!AA40,AA40='S4'!AA40,AA40='S5'!AA40,AA40='S6'!AA40,AA40='S7'!AA40,AA40='S8'!AA40),"CISSS!","OK."))))</f>
        <v>OK.</v>
      </c>
      <c r="AB90" s="299">
        <v>0.66666666666666663</v>
      </c>
    </row>
    <row r="91" spans="1:28" ht="11.1" customHeight="1" x14ac:dyDescent="0.2">
      <c r="A91" s="1087"/>
      <c r="B91" s="1087"/>
      <c r="C91" s="55" t="str">
        <f>IF(C41=".","OK.",IF(C41=0,"OK.",IF(C41=" ","OK.",IF(OR(C41=C11,C41=C21,C41=C31,C41='S1'!C41,C41='S3'!C41,C41='S4'!C41,C41='S5'!C41,C41='S6'!C41,C41='S7'!C41,C41='S8'!C41),"CISSS!","OK."))))</f>
        <v>OK.</v>
      </c>
      <c r="D91" s="56" t="str">
        <f>IF(D41=".","OK.",IF(D41=0,"OK.",IF(D41=" ","OK.",IF(OR(D41=D11,D41=D21,D41=D31,D41='S1'!D41,D41='S3'!D41,D41='S4'!D41,D41='S5'!D41,D41='S6'!D41,D41='S7'!D41,D41='S8'!D41),"CISSS!","OK."))))</f>
        <v>OK.</v>
      </c>
      <c r="E91" s="56" t="str">
        <f>IF(E41=".","OK.",IF(E41=0,"OK.",IF(E41=" ","OK.",IF(OR(E41=E11,E41=E21,E41=E31,E41='S1'!E41,E41='S3'!E41,E41='S4'!E41,E41='S5'!E41,E41='S6'!E41,E41='S7'!E41,E41='S8'!E41),"CISSS!","OK."))))</f>
        <v>OK.</v>
      </c>
      <c r="F91" s="56" t="str">
        <f>IF(F41=".","OK.",IF(F41=0,"OK.",IF(F41=" ","OK.",IF(OR(F41=F11,F41=F21,F41=F31,F41='S1'!F41,F41='S3'!F41,F41='S4'!F41,F41='S5'!F41,F41='S6'!F41,F41='S7'!F41,F41='S8'!F41),"CISSS!","OK."))))</f>
        <v>OK.</v>
      </c>
      <c r="G91" s="57" t="str">
        <f>IF(G41=".","OK.",IF(G41=0,"OK.",IF(G41=" ","OK.",IF(OR(G41=G11,G41=G21,G41=G31,G41='S1'!G41,G41='S3'!G41,G41='S4'!G41,G41='S5'!G41,G41='S6'!G41,G41='S7'!G41,G41='S8'!G41),"CISSS!","OK."))))</f>
        <v>OK.</v>
      </c>
      <c r="H91" s="76" t="str">
        <f>IF(H41=".","OK.",IF(H41=0,"OK.",IF(H41=" ","OK.",IF(OR(H41=H11,H41=H21,H41=H31,H41='S1'!H41,H41='S3'!H41,H41='S4'!H41,H41='S5'!H41,H41='S6'!H41,H41='S7'!H41,H41='S8'!H41),"CISSS!","OK."))))</f>
        <v>OK.</v>
      </c>
      <c r="I91" s="77" t="str">
        <f>IF(I41=".","OK.",IF(I41=0,"OK.",IF(I41=" ","OK.",IF(OR(I41=I11,I41=I21,I41=I31,I41='S1'!I41,I41='S3'!I41,I41='S4'!I41,I41='S5'!I41,I41='S6'!I41,I41='S7'!I41,I41='S8'!I41),"CISSS!","OK."))))</f>
        <v>OK.</v>
      </c>
      <c r="J91" s="77" t="str">
        <f>IF(J41=".","OK.",IF(J41=0,"OK.",IF(J41=" ","OK.",IF(OR(J41=J11,J41=J21,J41=J31,J41='S1'!J41,J41='S3'!J41,J41='S4'!J41,J41='S5'!J41,J41='S6'!J41,J41='S7'!J41,J41='S8'!J41),"CISSS!","OK."))))</f>
        <v>OK.</v>
      </c>
      <c r="K91" s="77" t="str">
        <f>IF(K41=".","OK.",IF(K41=0,"OK.",IF(K41=" ","OK.",IF(OR(K41=K11,K41=K21,K41=K31,K41='S1'!K41,K41='S3'!K41,K41='S4'!K41,K41='S5'!K41,K41='S6'!K41,K41='S7'!K41,K41='S8'!K41),"CISSS!","OK."))))</f>
        <v>OK.</v>
      </c>
      <c r="L91" s="78" t="str">
        <f>IF(L41=".","OK.",IF(L41=0,"OK.",IF(L41=" ","OK.",IF(OR(L41=L11,L41=L21,L41=L31,L41='S1'!L41,L41='S3'!L41,L41='S4'!L41,L41='S5'!L41,L41='S6'!L41,L41='S7'!L41,L41='S8'!L41),"CISSS!","OK."))))</f>
        <v>OK.</v>
      </c>
      <c r="M91" s="67" t="str">
        <f>IF(M41=".","OK.",IF(M41=0,"OK.",IF(M41=" ","OK.",IF(OR(M41=M11,M41=M21,M41=M31,M41='S1'!M41,M41='S3'!M41,M41='S4'!M41,M41='S5'!M41,M41='S6'!M41,M41='S7'!M41,M41='S8'!M41),"CISSS!","OK."))))</f>
        <v>OK.</v>
      </c>
      <c r="N91" s="68" t="str">
        <f>IF(N41=".","OK.",IF(N41=0,"OK.",IF(N41=" ","OK.",IF(OR(N41=N11,N41=N21,N41=N31,N41='S1'!N41,N41='S3'!N41,N41='S4'!N41,N41='S5'!N41,N41='S6'!N41,N41='S7'!N41,N41='S8'!N41),"CISSS!","OK."))))</f>
        <v>OK.</v>
      </c>
      <c r="O91" s="68" t="str">
        <f>IF(O41=".","OK.",IF(O41=0,"OK.",IF(O41=" ","OK.",IF(OR(O41=O11,O41=O21,O41=O31,O41='S1'!O41,O41='S3'!O41,O41='S4'!O41,O41='S5'!O41,O41='S6'!O41,O41='S7'!O41,O41='S8'!O41),"CISSS!","OK."))))</f>
        <v>OK.</v>
      </c>
      <c r="P91" s="68" t="str">
        <f>IF(P41=".","OK.",IF(P41=0,"OK.",IF(P41=" ","OK.",IF(OR(P41=P11,P41=P21,P41=P31,P41='S1'!P41,P41='S3'!P41,P41='S4'!P41,P41='S5'!P41,P41='S6'!P41,P41='S7'!P41,P41='S8'!P41),"CISSS!","OK."))))</f>
        <v>OK.</v>
      </c>
      <c r="Q91" s="69" t="str">
        <f>IF(Q41=".","OK.",IF(Q41=0,"OK.",IF(Q41=" ","OK.",IF(OR(Q41=Q11,Q41=Q21,Q41=Q31,Q41='S1'!Q41,Q41='S3'!Q41,Q41='S4'!Q41,Q41='S5'!Q41,Q41='S6'!Q41,Q41='S7'!Q41,Q41='S8'!Q41),"CISSS!","OK."))))</f>
        <v>OK.</v>
      </c>
      <c r="R91" s="85" t="str">
        <f>IF(R41=".","OK.",IF(R41=0,"OK.",IF(R41=" ","OK.",IF(OR(R41=R11,R41=R21,R41=R31,R41='S1'!R41,R41='S3'!R41,R41='S4'!R41,R41='S5'!R41,R41='S6'!R41,R41='S7'!R41,R41='S8'!R41),"CISSS!","OK."))))</f>
        <v>OK.</v>
      </c>
      <c r="S91" s="86" t="str">
        <f>IF(S41=".","OK.",IF(S41=0,"OK.",IF(S41=" ","OK.",IF(OR(S41=S11,S41=S21,S41=S31,S41='S1'!S41,S41='S3'!S41,S41='S4'!S41,S41='S5'!S41,S41='S6'!S41,S41='S7'!S41,S41='S8'!S41),"CISSS!","OK."))))</f>
        <v>OK.</v>
      </c>
      <c r="T91" s="86" t="str">
        <f>IF(T41=".","OK.",IF(T41=0,"OK.",IF(T41=" ","OK.",IF(OR(T41=T11,T41=T21,T41=T31,T41='S1'!T41,T41='S3'!T41,T41='S4'!T41,T41='S5'!T41,T41='S6'!T41,T41='S7'!T41,T41='S8'!T41),"CISSS!","OK."))))</f>
        <v>OK.</v>
      </c>
      <c r="U91" s="86" t="str">
        <f>IF(U41=".","OK.",IF(U41=0,"OK.",IF(U41=" ","OK.",IF(OR(U41=U11,U41=U21,U41=U31,U41='S1'!U41,U41='S3'!U41,U41='S4'!U41,U41='S5'!U41,U41='S6'!U41,U41='S7'!U41,U41='S8'!U41),"CISSS!","OK."))))</f>
        <v>OK.</v>
      </c>
      <c r="V91" s="87" t="str">
        <f>IF(V41=".","OK.",IF(V41=0,"OK.",IF(V41=" ","OK.",IF(OR(V41=V11,V41=V21,V41=V31,V41='S1'!V41,V41='S3'!V41,V41='S4'!V41,V41='S5'!V41,V41='S6'!V41,V41='S7'!V41,V41='S8'!V41),"CISSS!","OK."))))</f>
        <v>OK.</v>
      </c>
      <c r="W91" s="267" t="str">
        <f>IF(W41=".","OK.",IF(W41=0,"OK.",IF(W41=" ","OK.",IF(OR(W41=W11,W41=W21,W41=W31,W41='S1'!W41,W41='S3'!W41,W41='S4'!W41,W41='S5'!W41,W41='S6'!W41,W41='S7'!W41,W41='S8'!W41),"CISSS!","OK."))))</f>
        <v>OK.</v>
      </c>
      <c r="X91" s="268" t="str">
        <f>IF(X41=".","OK.",IF(X41=0,"OK.",IF(X41=" ","OK.",IF(OR(X41=X11,X41=X21,X41=X31,X41='S1'!X41,X41='S3'!X41,X41='S4'!X41,X41='S5'!X41,X41='S6'!X41,X41='S7'!X41,X41='S8'!X41),"CISSS!","OK."))))</f>
        <v>OK.</v>
      </c>
      <c r="Y91" s="268" t="str">
        <f>IF(Y41=".","OK.",IF(Y41=0,"OK.",IF(Y41=" ","OK.",IF(OR(Y41=Y11,Y41=Y21,Y41=Y31,Y41='S1'!Y41,Y41='S3'!Y41,Y41='S4'!Y41,Y41='S5'!Y41,Y41='S6'!Y41,Y41='S7'!Y41,Y41='S8'!Y41),"CISSS!","OK."))))</f>
        <v>OK.</v>
      </c>
      <c r="Z91" s="268" t="str">
        <f>IF(Z41=".","OK.",IF(Z41=0,"OK.",IF(Z41=" ","OK.",IF(OR(Z41=Z11,Z41=Z21,Z41=Z31,Z41='S1'!Z41,Z41='S3'!Z41,Z41='S4'!Z41,Z41='S5'!Z41,Z41='S6'!Z41,Z41='S7'!Z41,Z41='S8'!Z41),"CISSS!","OK."))))</f>
        <v>OK.</v>
      </c>
      <c r="AA91" s="269" t="str">
        <f>IF(AA41=".","OK.",IF(AA41=0,"OK.",IF(AA41=" ","OK.",IF(OR(AA41=AA11,AA41=AA21,AA41=AA31,AA41='S1'!AA41,AA41='S3'!AA41,AA41='S4'!AA41,AA41='S5'!AA41,AA41='S6'!AA41,AA41='S7'!AA41,AA41='S8'!AA41),"CISSS!","OK."))))</f>
        <v>OK.</v>
      </c>
      <c r="AB91" s="299">
        <v>0.70833333333333337</v>
      </c>
    </row>
    <row r="92" spans="1:28" ht="11.1" customHeight="1" thickBot="1" x14ac:dyDescent="0.25">
      <c r="A92" s="1087"/>
      <c r="B92" s="1087"/>
      <c r="C92" s="58" t="str">
        <f>IF(C42=".","OK.",IF(C42=0,"OK.",IF(C42=" ","OK.",IF(OR(C42=C12,C42=C22,C42=C32,C42='S1'!C42,C42='S3'!C42,C42='S4'!C42,C42='S5'!C42,C42='S6'!C42,C42='S7'!C42,C42='S8'!C42),"CISSS!","OK."))))</f>
        <v>OK.</v>
      </c>
      <c r="D92" s="59" t="str">
        <f>IF(D42=".","OK.",IF(D42=0,"OK.",IF(D42=" ","OK.",IF(OR(D42=D12,D42=D22,D42=D32,D42='S1'!D42,D42='S3'!D42,D42='S4'!D42,D42='S5'!D42,D42='S6'!D42,D42='S7'!D42,D42='S8'!D42),"CISSS!","OK."))))</f>
        <v>OK.</v>
      </c>
      <c r="E92" s="59" t="str">
        <f>IF(E42=".","OK.",IF(E42=0,"OK.",IF(E42=" ","OK.",IF(OR(E42=E12,E42=E22,E42=E32,E42='S1'!E42,E42='S3'!E42,E42='S4'!E42,E42='S5'!E42,E42='S6'!E42,E42='S7'!E42,E42='S8'!E42),"CISSS!","OK."))))</f>
        <v>OK.</v>
      </c>
      <c r="F92" s="59" t="str">
        <f>IF(F42=".","OK.",IF(F42=0,"OK.",IF(F42=" ","OK.",IF(OR(F42=F12,F42=F22,F42=F32,F42='S1'!F42,F42='S3'!F42,F42='S4'!F42,F42='S5'!F42,F42='S6'!F42,F42='S7'!F42,F42='S8'!F42),"CISSS!","OK."))))</f>
        <v>OK.</v>
      </c>
      <c r="G92" s="60" t="str">
        <f>IF(G42=".","OK.",IF(G42=0,"OK.",IF(G42=" ","OK.",IF(OR(G42=G12,G42=G22,G42=G32,G42='S1'!G42,G42='S3'!G42,G42='S4'!G42,G42='S5'!G42,G42='S6'!G42,G42='S7'!G42,G42='S8'!G42),"CISSS!","OK."))))</f>
        <v>OK.</v>
      </c>
      <c r="H92" s="79" t="str">
        <f>IF(H42=".","OK.",IF(H42=0,"OK.",IF(H42=" ","OK.",IF(OR(H42=H12,H42=H22,H42=H32,H42='S1'!H42,H42='S3'!H42,H42='S4'!H42,H42='S5'!H42,H42='S6'!H42,H42='S7'!H42,H42='S8'!H42),"CISSS!","OK."))))</f>
        <v>OK.</v>
      </c>
      <c r="I92" s="80" t="str">
        <f>IF(I42=".","OK.",IF(I42=0,"OK.",IF(I42=" ","OK.",IF(OR(I42=I12,I42=I22,I42=I32,I42='S1'!I42,I42='S3'!I42,I42='S4'!I42,I42='S5'!I42,I42='S6'!I42,I42='S7'!I42,I42='S8'!I42),"CISSS!","OK."))))</f>
        <v>OK.</v>
      </c>
      <c r="J92" s="80" t="str">
        <f>IF(J42=".","OK.",IF(J42=0,"OK.",IF(J42=" ","OK.",IF(OR(J42=J12,J42=J22,J42=J32,J42='S1'!J42,J42='S3'!J42,J42='S4'!J42,J42='S5'!J42,J42='S6'!J42,J42='S7'!J42,J42='S8'!J42),"CISSS!","OK."))))</f>
        <v>OK.</v>
      </c>
      <c r="K92" s="80" t="str">
        <f>IF(K42=".","OK.",IF(K42=0,"OK.",IF(K42=" ","OK.",IF(OR(K42=K12,K42=K22,K42=K32,K42='S1'!K42,K42='S3'!K42,K42='S4'!K42,K42='S5'!K42,K42='S6'!K42,K42='S7'!K42,K42='S8'!K42),"CISSS!","OK."))))</f>
        <v>OK.</v>
      </c>
      <c r="L92" s="81" t="str">
        <f>IF(L42=".","OK.",IF(L42=0,"OK.",IF(L42=" ","OK.",IF(OR(L42=L12,L42=L22,L42=L32,L42='S1'!L42,L42='S3'!L42,L42='S4'!L42,L42='S5'!L42,L42='S6'!L42,L42='S7'!L42,L42='S8'!L42),"CISSS!","OK."))))</f>
        <v>OK.</v>
      </c>
      <c r="M92" s="70" t="str">
        <f>IF(M42=".","OK.",IF(M42=0,"OK.",IF(M42=" ","OK.",IF(OR(M42=M12,M42=M22,M42=M32,M42='S1'!M42,M42='S3'!M42,M42='S4'!M42,M42='S5'!M42,M42='S6'!M42,M42='S7'!M42,M42='S8'!M42),"CISSS!","OK."))))</f>
        <v>OK.</v>
      </c>
      <c r="N92" s="71" t="str">
        <f>IF(N42=".","OK.",IF(N42=0,"OK.",IF(N42=" ","OK.",IF(OR(N42=N12,N42=N22,N42=N32,N42='S1'!N42,N42='S3'!N42,N42='S4'!N42,N42='S5'!N42,N42='S6'!N42,N42='S7'!N42,N42='S8'!N42),"CISSS!","OK."))))</f>
        <v>OK.</v>
      </c>
      <c r="O92" s="71" t="str">
        <f>IF(O42=".","OK.",IF(O42=0,"OK.",IF(O42=" ","OK.",IF(OR(O42=O12,O42=O22,O42=O32,O42='S1'!O42,O42='S3'!O42,O42='S4'!O42,O42='S5'!O42,O42='S6'!O42,O42='S7'!O42,O42='S8'!O42),"CISSS!","OK."))))</f>
        <v>OK.</v>
      </c>
      <c r="P92" s="71" t="str">
        <f>IF(P42=".","OK.",IF(P42=0,"OK.",IF(P42=" ","OK.",IF(OR(P42=P12,P42=P22,P42=P32,P42='S1'!P42,P42='S3'!P42,P42='S4'!P42,P42='S5'!P42,P42='S6'!P42,P42='S7'!P42,P42='S8'!P42),"CISSS!","OK."))))</f>
        <v>OK.</v>
      </c>
      <c r="Q92" s="72" t="str">
        <f>IF(Q42=".","OK.",IF(Q42=0,"OK.",IF(Q42=" ","OK.",IF(OR(Q42=Q12,Q42=Q22,Q42=Q32,Q42='S1'!Q42,Q42='S3'!Q42,Q42='S4'!Q42,Q42='S5'!Q42,Q42='S6'!Q42,Q42='S7'!Q42,Q42='S8'!Q42),"CISSS!","OK."))))</f>
        <v>OK.</v>
      </c>
      <c r="R92" s="88" t="str">
        <f>IF(R42=".","OK.",IF(R42=0,"OK.",IF(R42=" ","OK.",IF(OR(R42=R12,R42=R22,R42=R32,R42='S1'!R42,R42='S3'!R42,R42='S4'!R42,R42='S5'!R42,R42='S6'!R42,R42='S7'!R42,R42='S8'!R42),"CISSS!","OK."))))</f>
        <v>OK.</v>
      </c>
      <c r="S92" s="89" t="str">
        <f>IF(S42=".","OK.",IF(S42=0,"OK.",IF(S42=" ","OK.",IF(OR(S42=S12,S42=S22,S42=S32,S42='S1'!S42,S42='S3'!S42,S42='S4'!S42,S42='S5'!S42,S42='S6'!S42,S42='S7'!S42,S42='S8'!S42),"CISSS!","OK."))))</f>
        <v>OK.</v>
      </c>
      <c r="T92" s="89" t="str">
        <f>IF(T42=".","OK.",IF(T42=0,"OK.",IF(T42=" ","OK.",IF(OR(T42=T12,T42=T22,T42=T32,T42='S1'!T42,T42='S3'!T42,T42='S4'!T42,T42='S5'!T42,T42='S6'!T42,T42='S7'!T42,T42='S8'!T42),"CISSS!","OK."))))</f>
        <v>OK.</v>
      </c>
      <c r="U92" s="89" t="str">
        <f>IF(U42=".","OK.",IF(U42=0,"OK.",IF(U42=" ","OK.",IF(OR(U42=U12,U42=U22,U42=U32,U42='S1'!U42,U42='S3'!U42,U42='S4'!U42,U42='S5'!U42,U42='S6'!U42,U42='S7'!U42,U42='S8'!U42),"CISSS!","OK."))))</f>
        <v>OK.</v>
      </c>
      <c r="V92" s="90" t="str">
        <f>IF(V42=".","OK.",IF(V42=0,"OK.",IF(V42=" ","OK.",IF(OR(V42=V12,V42=V22,V42=V32,V42='S1'!V42,V42='S3'!V42,V42='S4'!V42,V42='S5'!V42,V42='S6'!V42,V42='S7'!V42,V42='S8'!V42),"CISSS!","OK."))))</f>
        <v>OK.</v>
      </c>
      <c r="W92" s="270" t="str">
        <f>IF(W42=".","OK.",IF(W42=0,"OK.",IF(W42=" ","OK.",IF(OR(W42=W12,W42=W22,W42=W32,W42='S1'!W42,W42='S3'!W42,W42='S4'!W42,W42='S5'!W42,W42='S6'!W42,W42='S7'!W42,W42='S8'!W42),"CISSS!","OK."))))</f>
        <v>OK.</v>
      </c>
      <c r="X92" s="271" t="str">
        <f>IF(X42=".","OK.",IF(X42=0,"OK.",IF(X42=" ","OK.",IF(OR(X42=X12,X42=X22,X42=X32,X42='S1'!X42,X42='S3'!X42,X42='S4'!X42,X42='S5'!X42,X42='S6'!X42,X42='S7'!X42,X42='S8'!X42),"CISSS!","OK."))))</f>
        <v>OK.</v>
      </c>
      <c r="Y92" s="271" t="str">
        <f>IF(Y42=".","OK.",IF(Y42=0,"OK.",IF(Y42=" ","OK.",IF(OR(Y42=Y12,Y42=Y22,Y42=Y32,Y42='S1'!Y42,Y42='S3'!Y42,Y42='S4'!Y42,Y42='S5'!Y42,Y42='S6'!Y42,Y42='S7'!Y42,Y42='S8'!Y42),"CISSS!","OK."))))</f>
        <v>OK.</v>
      </c>
      <c r="Z92" s="271" t="str">
        <f>IF(Z42=".","OK.",IF(Z42=0,"OK.",IF(Z42=" ","OK.",IF(OR(Z42=Z12,Z42=Z22,Z42=Z32,Z42='S1'!Z42,Z42='S3'!Z42,Z42='S4'!Z42,Z42='S5'!Z42,Z42='S6'!Z42,Z42='S7'!Z42,Z42='S8'!Z42),"CISSS!","OK."))))</f>
        <v>OK.</v>
      </c>
      <c r="AA92" s="272" t="str">
        <f>IF(AA42=".","OK.",IF(AA42=0,"OK.",IF(AA42=" ","OK.",IF(OR(AA42=AA12,AA42=AA22,AA42=AA32,AA42='S1'!AA42,AA42='S3'!AA42,AA42='S4'!AA42,AA42='S5'!AA42,AA42='S6'!AA42,AA42='S7'!AA42,AA42='S8'!AA42),"CISSS!","OK."))))</f>
        <v>OK.</v>
      </c>
      <c r="AB92" s="299">
        <v>0.75</v>
      </c>
    </row>
    <row r="93" spans="1:28" ht="11.1" customHeight="1" x14ac:dyDescent="0.2">
      <c r="C93" s="46" t="s">
        <v>148</v>
      </c>
      <c r="D93" s="46" t="s">
        <v>149</v>
      </c>
      <c r="E93" s="46" t="s">
        <v>150</v>
      </c>
      <c r="F93" s="46" t="s">
        <v>151</v>
      </c>
      <c r="G93" s="46" t="s">
        <v>152</v>
      </c>
      <c r="H93" s="47">
        <v>1</v>
      </c>
      <c r="I93" s="47">
        <v>2</v>
      </c>
      <c r="J93" s="47">
        <v>3</v>
      </c>
      <c r="K93" s="47">
        <v>4</v>
      </c>
      <c r="L93" s="47">
        <v>5</v>
      </c>
      <c r="M93" s="46" t="s">
        <v>148</v>
      </c>
      <c r="N93" s="46" t="s">
        <v>149</v>
      </c>
      <c r="O93" s="46" t="s">
        <v>150</v>
      </c>
      <c r="P93" s="46" t="s">
        <v>151</v>
      </c>
      <c r="Q93" s="46" t="s">
        <v>152</v>
      </c>
      <c r="R93" s="47">
        <v>6</v>
      </c>
      <c r="S93" s="47">
        <v>7</v>
      </c>
      <c r="T93" s="47">
        <v>8</v>
      </c>
      <c r="U93" s="47">
        <v>9</v>
      </c>
      <c r="V93" s="47">
        <v>10</v>
      </c>
      <c r="W93" s="46" t="s">
        <v>148</v>
      </c>
      <c r="X93" s="46" t="s">
        <v>149</v>
      </c>
      <c r="Y93" s="46" t="s">
        <v>150</v>
      </c>
      <c r="Z93" s="46" t="s">
        <v>151</v>
      </c>
      <c r="AA93" s="46" t="s">
        <v>152</v>
      </c>
      <c r="AB93" s="6"/>
    </row>
    <row r="94" spans="1:28" x14ac:dyDescent="0.2">
      <c r="H94" s="6"/>
      <c r="I94" s="6"/>
      <c r="J94" s="6"/>
      <c r="K94" s="6"/>
      <c r="L94" s="6"/>
      <c r="R94" s="6"/>
      <c r="S94" s="6"/>
      <c r="T94" s="6"/>
      <c r="U94" s="6"/>
      <c r="V94" s="6"/>
      <c r="W94" s="6"/>
      <c r="X94" s="6"/>
      <c r="Y94" s="6"/>
      <c r="Z94" s="6"/>
      <c r="AA94" s="6"/>
      <c r="AB94" s="6"/>
    </row>
  </sheetData>
  <customSheetViews>
    <customSheetView guid="{F10B78A4-32AB-4106-909F-99EF7F04057B}" scale="75" showRuler="0" topLeftCell="A7">
      <selection activeCell="J49" sqref="J49"/>
      <pageMargins left="0.75" right="0.75" top="1" bottom="1" header="0.5" footer="0.5"/>
      <headerFooter alignWithMargins="0"/>
    </customSheetView>
  </customSheetViews>
  <mergeCells count="12">
    <mergeCell ref="A2:B2"/>
    <mergeCell ref="W2:AA2"/>
    <mergeCell ref="A43:B52"/>
    <mergeCell ref="C2:G2"/>
    <mergeCell ref="H2:L2"/>
    <mergeCell ref="M2:Q2"/>
    <mergeCell ref="R2:V2"/>
    <mergeCell ref="A53:B92"/>
    <mergeCell ref="A3:B12"/>
    <mergeCell ref="A13:B22"/>
    <mergeCell ref="A23:B32"/>
    <mergeCell ref="A33:B42"/>
  </mergeCells>
  <phoneticPr fontId="10" type="noConversion"/>
  <conditionalFormatting sqref="C43:AA92">
    <cfRule type="cellIs" dxfId="44" priority="1" stopIfTrue="1" operator="equal">
      <formula>"OK."</formula>
    </cfRule>
    <cfRule type="cellIs" dxfId="43" priority="2" stopIfTrue="1" operator="equal">
      <formula>"CISSS!"</formula>
    </cfRule>
  </conditionalFormatting>
  <conditionalFormatting sqref="C93:AB94 C3:AA42">
    <cfRule type="cellIs" dxfId="42" priority="3" stopIfTrue="1" operator="equal">
      <formula>"."</formula>
    </cfRule>
    <cfRule type="cellIs" dxfId="41" priority="4" stopIfTrue="1" operator="equal">
      <formula>0</formula>
    </cfRule>
    <cfRule type="cellIs" dxfId="40" priority="5" stopIfTrue="1" operator="equal">
      <formula>" "</formula>
    </cfRule>
  </conditionalFormatting>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indexed="13"/>
  </sheetPr>
  <dimension ref="A1:AB94"/>
  <sheetViews>
    <sheetView zoomScale="40" zoomScaleNormal="40" workbookViewId="0">
      <selection activeCell="V7" sqref="V7"/>
    </sheetView>
  </sheetViews>
  <sheetFormatPr defaultRowHeight="12.75" x14ac:dyDescent="0.2"/>
  <cols>
    <col min="1" max="2" width="5.7109375" customWidth="1"/>
    <col min="3" max="7" width="15.7109375" style="6" customWidth="1"/>
    <col min="8" max="12" width="15.7109375" customWidth="1"/>
    <col min="13" max="17" width="15.7109375" style="6" customWidth="1"/>
    <col min="18" max="27" width="15.7109375" customWidth="1"/>
    <col min="28" max="28" width="6" bestFit="1" customWidth="1"/>
  </cols>
  <sheetData>
    <row r="1" spans="1:28" ht="15" customHeight="1" x14ac:dyDescent="0.2">
      <c r="A1" s="51"/>
      <c r="B1" s="51"/>
      <c r="C1" s="47">
        <v>1</v>
      </c>
      <c r="D1" s="47">
        <v>2</v>
      </c>
      <c r="E1" s="47">
        <v>3</v>
      </c>
      <c r="F1" s="47">
        <v>4</v>
      </c>
      <c r="G1" s="47">
        <v>5</v>
      </c>
      <c r="H1" s="46" t="s">
        <v>148</v>
      </c>
      <c r="I1" s="46" t="s">
        <v>149</v>
      </c>
      <c r="J1" s="46" t="s">
        <v>150</v>
      </c>
      <c r="K1" s="46" t="s">
        <v>151</v>
      </c>
      <c r="L1" s="46" t="s">
        <v>152</v>
      </c>
      <c r="M1" s="47">
        <v>1</v>
      </c>
      <c r="N1" s="47">
        <v>2</v>
      </c>
      <c r="O1" s="47">
        <v>3</v>
      </c>
      <c r="P1" s="47">
        <v>4</v>
      </c>
      <c r="Q1" s="47">
        <v>5</v>
      </c>
      <c r="R1" s="46" t="s">
        <v>148</v>
      </c>
      <c r="S1" s="46" t="s">
        <v>149</v>
      </c>
      <c r="T1" s="46" t="s">
        <v>150</v>
      </c>
      <c r="U1" s="46" t="s">
        <v>151</v>
      </c>
      <c r="V1" s="46" t="s">
        <v>152</v>
      </c>
      <c r="W1" s="47">
        <v>6</v>
      </c>
      <c r="X1" s="47">
        <v>7</v>
      </c>
      <c r="Y1" s="47">
        <v>8</v>
      </c>
      <c r="Z1" s="47">
        <v>9</v>
      </c>
      <c r="AA1" s="47">
        <v>10</v>
      </c>
      <c r="AB1" s="51"/>
    </row>
    <row r="2" spans="1:28" ht="15" customHeight="1" thickBot="1" x14ac:dyDescent="0.25">
      <c r="A2" s="1094" t="s">
        <v>264</v>
      </c>
      <c r="B2" s="1094"/>
      <c r="C2" s="1102" t="s">
        <v>157</v>
      </c>
      <c r="D2" s="1102"/>
      <c r="E2" s="1102"/>
      <c r="F2" s="1102"/>
      <c r="G2" s="1102"/>
      <c r="H2" s="1103" t="s">
        <v>159</v>
      </c>
      <c r="I2" s="1103"/>
      <c r="J2" s="1103"/>
      <c r="K2" s="1103"/>
      <c r="L2" s="1103"/>
      <c r="M2" s="1104" t="s">
        <v>158</v>
      </c>
      <c r="N2" s="1104"/>
      <c r="O2" s="1104"/>
      <c r="P2" s="1104"/>
      <c r="Q2" s="1104"/>
      <c r="R2" s="1105" t="s">
        <v>160</v>
      </c>
      <c r="S2" s="1105"/>
      <c r="T2" s="1105"/>
      <c r="U2" s="1105"/>
      <c r="V2" s="1105"/>
      <c r="W2" s="1095" t="s">
        <v>266</v>
      </c>
      <c r="X2" s="1095"/>
      <c r="Y2" s="1095"/>
      <c r="Z2" s="1095"/>
      <c r="AA2" s="1095"/>
      <c r="AB2" s="51"/>
    </row>
    <row r="3" spans="1:28" s="300" customFormat="1" ht="15" customHeight="1" x14ac:dyDescent="0.2">
      <c r="A3" s="1088">
        <v>1</v>
      </c>
      <c r="B3" s="1089"/>
      <c r="C3" s="332" t="str">
        <f>Section1Draft!$E$27</f>
        <v>ARCH 251.11</v>
      </c>
      <c r="D3" s="333" t="str">
        <f>Section1Draft!$F$27</f>
        <v>ARCH 205.01</v>
      </c>
      <c r="E3" s="333" t="str">
        <f>Section1Draft!$G$27</f>
        <v>ARCH 213.11</v>
      </c>
      <c r="F3" s="333" t="str">
        <f>Section1Draft!$H$27</f>
        <v>ARCH 243.01</v>
      </c>
      <c r="G3" s="485">
        <f>Section1Draft!$I$27</f>
        <v>0</v>
      </c>
      <c r="H3" s="334" t="str">
        <f>IF(C3=0,0,VLOOKUP(C3,'Course List (program)'!$G$2:$L$100,3,FALSE))</f>
        <v>Doç. Orhan ÖZGÜNER</v>
      </c>
      <c r="I3" s="335" t="str">
        <f>IF(D3=0,0,VLOOKUP(D3,'Course List (program)'!$G$2:$L$100,3,FALSE))</f>
        <v>Yrd. Doç. Dr. Ayşe Nur EREK</v>
      </c>
      <c r="J3" s="335" t="str">
        <f>IF(E3=0,0,VLOOKUP(E3,'Course List (program)'!$G$2:$L$100,3,FALSE))</f>
        <v>Öğr. Gör. Gülçin SOYAK</v>
      </c>
      <c r="K3" s="335" t="str">
        <f>IF(F3=0,0,VLOOKUP(F3,'Course List (program)'!$G$2:$L$100,3,FALSE))</f>
        <v>Prof. Dr. A. Zekiye ABALI</v>
      </c>
      <c r="L3" s="336">
        <f>IF(G3=0,0,VLOOKUP(G3,'Course List (program)'!$G$2:$L$100,3,FALSE))</f>
        <v>0</v>
      </c>
      <c r="M3" s="491">
        <f>IF(C3=0,0,VLOOKUP(C3,'Course List (program)'!$G$2:$L$100,6,FALSE))</f>
        <v>0</v>
      </c>
      <c r="N3" s="338">
        <f>IF(D3=0,0,VLOOKUP(D3,'Course List (program)'!$G$2:$L$100,6,FALSE))</f>
        <v>0</v>
      </c>
      <c r="O3" s="338">
        <f>IF(E3=0,0,VLOOKUP(E3,'Course List (program)'!$G$2:$L$100,6,FALSE))</f>
        <v>0</v>
      </c>
      <c r="P3" s="338">
        <f>IF(F3=0,0,VLOOKUP(F3,'Course List (program)'!$G$2:$L$100,6,FALSE))</f>
        <v>0</v>
      </c>
      <c r="Q3" s="339">
        <f>IF(G3=0,0,VLOOKUP(G3,'Course List (program)'!$G$2:$L$100,6,FALSE))</f>
        <v>0</v>
      </c>
      <c r="R3" s="340" t="str">
        <f>IF(C3=0,0,VLOOKUP(C3,'Course List (program)'!$G$2:$L$100,4,FALSE))</f>
        <v>Ceren GÖĞÜŞ</v>
      </c>
      <c r="S3" s="341">
        <f>IF(D3=0,0,VLOOKUP(D3,'Course List (program)'!$G$2:$L$100,4,FALSE))</f>
        <v>0</v>
      </c>
      <c r="T3" s="341">
        <f>IF(E3=0,0,VLOOKUP(E3,'Course List (program)'!$G$2:$L$100,4,FALSE))</f>
        <v>0</v>
      </c>
      <c r="U3" s="341">
        <f>IF(F3=0,0,VLOOKUP(F3,'Course List (program)'!$G$2:$L$100,4,FALSE))</f>
        <v>0</v>
      </c>
      <c r="V3" s="342">
        <f>IF(G3=0,0,VLOOKUP(G3,'Course List (program)'!$G$2:$L$100,4,FALSE))</f>
        <v>0</v>
      </c>
      <c r="W3" s="507">
        <f>IF(C3=0,0,VLOOKUP(C3,'Course List (program)'!$G$2:$L$100,5,FALSE))</f>
        <v>0</v>
      </c>
      <c r="X3" s="508">
        <f>IF(D3=0,0,VLOOKUP(D3,'Course List (program)'!$G$2:$L$100,5,FALSE))</f>
        <v>0</v>
      </c>
      <c r="Y3" s="508">
        <f>IF(E3=0,0,VLOOKUP(E3,'Course List (program)'!$G$2:$L$100,5,FALSE))</f>
        <v>0</v>
      </c>
      <c r="Z3" s="508">
        <f>IF(F3=0,0,VLOOKUP(F3,'Course List (program)'!$G$2:$L$100,5,FALSE))</f>
        <v>0</v>
      </c>
      <c r="AA3" s="509">
        <f>IF(G3=0,0,VLOOKUP(G3,'Course List (program)'!$G$2:$L$100,5,FALSE))</f>
        <v>0</v>
      </c>
      <c r="AB3" s="299">
        <v>0.375</v>
      </c>
    </row>
    <row r="4" spans="1:28" s="300" customFormat="1" ht="15" customHeight="1" x14ac:dyDescent="0.2">
      <c r="A4" s="1090"/>
      <c r="B4" s="1091"/>
      <c r="C4" s="343" t="str">
        <f>Section1Draft!$E$29</f>
        <v>ARCH 251.11</v>
      </c>
      <c r="D4" s="344" t="str">
        <f>Section1Draft!$F$29</f>
        <v>ARCH 205.01</v>
      </c>
      <c r="E4" s="344" t="str">
        <f>Section1Draft!$G$29</f>
        <v>ARCH 213.11</v>
      </c>
      <c r="F4" s="344" t="str">
        <f>Section1Draft!$H$29</f>
        <v>ARCH 243.01</v>
      </c>
      <c r="G4" s="486">
        <f>Section1Draft!$I$29</f>
        <v>0</v>
      </c>
      <c r="H4" s="345" t="str">
        <f>IF(C4=0,0,VLOOKUP(C4,'Course List (program)'!$G$2:$L$100,3,FALSE))</f>
        <v>Doç. Orhan ÖZGÜNER</v>
      </c>
      <c r="I4" s="346" t="str">
        <f>IF(D4=0,0,VLOOKUP(D4,'Course List (program)'!$G$2:$L$100,3,FALSE))</f>
        <v>Yrd. Doç. Dr. Ayşe Nur EREK</v>
      </c>
      <c r="J4" s="346" t="str">
        <f>IF(E4=0,0,VLOOKUP(E4,'Course List (program)'!$G$2:$L$100,3,FALSE))</f>
        <v>Öğr. Gör. Gülçin SOYAK</v>
      </c>
      <c r="K4" s="346" t="str">
        <f>IF(F4=0,0,VLOOKUP(F4,'Course List (program)'!$G$2:$L$100,3,FALSE))</f>
        <v>Prof. Dr. A. Zekiye ABALI</v>
      </c>
      <c r="L4" s="347">
        <f>IF(G4=0,0,VLOOKUP(G4,'Course List (program)'!$G$2:$L$100,3,FALSE))</f>
        <v>0</v>
      </c>
      <c r="M4" s="492">
        <f>IF(C4=0,0,VLOOKUP(C4,'Course List (program)'!$G$2:$L$100,6,FALSE))</f>
        <v>0</v>
      </c>
      <c r="N4" s="349">
        <f>IF(D4=0,0,VLOOKUP(D4,'Course List (program)'!$G$2:$L$100,6,FALSE))</f>
        <v>0</v>
      </c>
      <c r="O4" s="349">
        <f>IF(E4=0,0,VLOOKUP(E4,'Course List (program)'!$G$2:$L$100,6,FALSE))</f>
        <v>0</v>
      </c>
      <c r="P4" s="349">
        <f>IF(F4=0,0,VLOOKUP(F4,'Course List (program)'!$G$2:$L$100,6,FALSE))</f>
        <v>0</v>
      </c>
      <c r="Q4" s="350">
        <f>IF(G4=0,0,VLOOKUP(G4,'Course List (program)'!$G$2:$L$100,6,FALSE))</f>
        <v>0</v>
      </c>
      <c r="R4" s="351" t="str">
        <f>IF(C4=0,0,VLOOKUP(C4,'Course List (program)'!$G$2:$L$100,4,FALSE))</f>
        <v>Ceren GÖĞÜŞ</v>
      </c>
      <c r="S4" s="352">
        <f>IF(D4=0,0,VLOOKUP(D4,'Course List (program)'!$G$2:$L$100,4,FALSE))</f>
        <v>0</v>
      </c>
      <c r="T4" s="352">
        <f>IF(E4=0,0,VLOOKUP(E4,'Course List (program)'!$G$2:$L$100,4,FALSE))</f>
        <v>0</v>
      </c>
      <c r="U4" s="352">
        <f>IF(F4=0,0,VLOOKUP(F4,'Course List (program)'!$G$2:$L$100,4,FALSE))</f>
        <v>0</v>
      </c>
      <c r="V4" s="353">
        <f>IF(G4=0,0,VLOOKUP(G4,'Course List (program)'!$G$2:$L$100,4,FALSE))</f>
        <v>0</v>
      </c>
      <c r="W4" s="510">
        <f>IF(C4=0,0,VLOOKUP(C4,'Course List (program)'!$G$2:$L$100,5,FALSE))</f>
        <v>0</v>
      </c>
      <c r="X4" s="511">
        <f>IF(D4=0,0,VLOOKUP(D4,'Course List (program)'!$G$2:$L$100,5,FALSE))</f>
        <v>0</v>
      </c>
      <c r="Y4" s="511">
        <f>IF(E4=0,0,VLOOKUP(E4,'Course List (program)'!$G$2:$L$100,5,FALSE))</f>
        <v>0</v>
      </c>
      <c r="Z4" s="511">
        <f>IF(F4=0,0,VLOOKUP(F4,'Course List (program)'!$G$2:$L$100,5,FALSE))</f>
        <v>0</v>
      </c>
      <c r="AA4" s="512">
        <f>IF(G4=0,0,VLOOKUP(G4,'Course List (program)'!$G$2:$L$100,5,FALSE))</f>
        <v>0</v>
      </c>
      <c r="AB4" s="299">
        <v>0.41666666666666669</v>
      </c>
    </row>
    <row r="5" spans="1:28" s="300" customFormat="1" ht="15" customHeight="1" x14ac:dyDescent="0.2">
      <c r="A5" s="1090"/>
      <c r="B5" s="1091"/>
      <c r="C5" s="343" t="str">
        <f>Section1Draft!$E$31</f>
        <v>ARCH 251.11</v>
      </c>
      <c r="D5" s="344">
        <f>Section1Draft!$F$31</f>
        <v>0</v>
      </c>
      <c r="E5" s="344" t="str">
        <f>Section1Draft!$G$31</f>
        <v>ARCH 213.11</v>
      </c>
      <c r="F5" s="344" t="str">
        <f>Section1Draft!$H$31</f>
        <v>ARCH 243.11</v>
      </c>
      <c r="G5" s="486" t="str">
        <f>Section1Draft!$I$31</f>
        <v>ARCH 261.01</v>
      </c>
      <c r="H5" s="345" t="str">
        <f>IF(C5=0,0,VLOOKUP(C5,'Course List (program)'!$G$2:$L$100,3,FALSE))</f>
        <v>Doç. Orhan ÖZGÜNER</v>
      </c>
      <c r="I5" s="346">
        <f>IF(D5=0,0,VLOOKUP(D5,'Course List (program)'!$G$2:$L$100,3,FALSE))</f>
        <v>0</v>
      </c>
      <c r="J5" s="346" t="str">
        <f>IF(E5=0,0,VLOOKUP(E5,'Course List (program)'!$G$2:$L$100,3,FALSE))</f>
        <v>Öğr. Gör. Gülçin SOYAK</v>
      </c>
      <c r="K5" s="346" t="str">
        <f>IF(F5=0,0,VLOOKUP(F5,'Course List (program)'!$G$2:$L$100,3,FALSE))</f>
        <v>Prof. Dr. A. Zekiye ABALI</v>
      </c>
      <c r="L5" s="347" t="str">
        <f>IF(G5=0,0,VLOOKUP(G5,'Course List (program)'!$G$2:$L$100,3,FALSE))</f>
        <v>Öğr. Gör. Cem KUM</v>
      </c>
      <c r="M5" s="492">
        <f>IF(C5=0,0,VLOOKUP(C5,'Course List (program)'!$G$2:$L$100,6,FALSE))</f>
        <v>0</v>
      </c>
      <c r="N5" s="349">
        <f>IF(D5=0,0,VLOOKUP(D5,'Course List (program)'!$G$2:$L$100,6,FALSE))</f>
        <v>0</v>
      </c>
      <c r="O5" s="349">
        <f>IF(E5=0,0,VLOOKUP(E5,'Course List (program)'!$G$2:$L$100,6,FALSE))</f>
        <v>0</v>
      </c>
      <c r="P5" s="349">
        <f>IF(F5=0,0,VLOOKUP(F5,'Course List (program)'!$G$2:$L$100,6,FALSE))</f>
        <v>0</v>
      </c>
      <c r="Q5" s="350">
        <f>IF(G5=0,0,VLOOKUP(G5,'Course List (program)'!$G$2:$L$100,6,FALSE))</f>
        <v>0</v>
      </c>
      <c r="R5" s="351" t="str">
        <f>IF(C5=0,0,VLOOKUP(C5,'Course List (program)'!$G$2:$L$100,4,FALSE))</f>
        <v>Ceren GÖĞÜŞ</v>
      </c>
      <c r="S5" s="352">
        <f>IF(D5=0,0,VLOOKUP(D5,'Course List (program)'!$G$2:$L$100,4,FALSE))</f>
        <v>0</v>
      </c>
      <c r="T5" s="352">
        <f>IF(E5=0,0,VLOOKUP(E5,'Course List (program)'!$G$2:$L$100,4,FALSE))</f>
        <v>0</v>
      </c>
      <c r="U5" s="352">
        <f>IF(F5=0,0,VLOOKUP(F5,'Course List (program)'!$G$2:$L$100,4,FALSE))</f>
        <v>0</v>
      </c>
      <c r="V5" s="353">
        <f>IF(G5=0,0,VLOOKUP(G5,'Course List (program)'!$G$2:$L$100,4,FALSE))</f>
        <v>0</v>
      </c>
      <c r="W5" s="510">
        <f>IF(C5=0,0,VLOOKUP(C5,'Course List (program)'!$G$2:$L$100,5,FALSE))</f>
        <v>0</v>
      </c>
      <c r="X5" s="511">
        <f>IF(D5=0,0,VLOOKUP(D5,'Course List (program)'!$G$2:$L$100,5,FALSE))</f>
        <v>0</v>
      </c>
      <c r="Y5" s="511">
        <f>IF(E5=0,0,VLOOKUP(E5,'Course List (program)'!$G$2:$L$100,5,FALSE))</f>
        <v>0</v>
      </c>
      <c r="Z5" s="511">
        <f>IF(F5=0,0,VLOOKUP(F5,'Course List (program)'!$G$2:$L$100,5,FALSE))</f>
        <v>0</v>
      </c>
      <c r="AA5" s="512">
        <f>IF(G5=0,0,VLOOKUP(G5,'Course List (program)'!$G$2:$L$100,5,FALSE))</f>
        <v>0</v>
      </c>
      <c r="AB5" s="299">
        <v>0.45833333333333331</v>
      </c>
    </row>
    <row r="6" spans="1:28" s="300" customFormat="1" ht="15" customHeight="1" x14ac:dyDescent="0.2">
      <c r="A6" s="1090"/>
      <c r="B6" s="1091"/>
      <c r="C6" s="343" t="str">
        <f>Section1Draft!$E$33</f>
        <v>ARCH 251.11</v>
      </c>
      <c r="D6" s="344">
        <f>Section1Draft!$F$33</f>
        <v>0</v>
      </c>
      <c r="E6" s="344" t="str">
        <f>Section1Draft!$G$33</f>
        <v>ARCH 213.11</v>
      </c>
      <c r="F6" s="344" t="str">
        <f>Section1Draft!$H$33</f>
        <v>ARCH 243.11</v>
      </c>
      <c r="G6" s="486" t="str">
        <f>Section1Draft!$I$33</f>
        <v>ARCH 261.01</v>
      </c>
      <c r="H6" s="345" t="str">
        <f>IF(C6=0,0,VLOOKUP(C6,'Course List (program)'!$G$2:$L$100,3,FALSE))</f>
        <v>Doç. Orhan ÖZGÜNER</v>
      </c>
      <c r="I6" s="346">
        <f>IF(D6=0,0,VLOOKUP(D6,'Course List (program)'!$G$2:$L$100,3,FALSE))</f>
        <v>0</v>
      </c>
      <c r="J6" s="346" t="str">
        <f>IF(E6=0,0,VLOOKUP(E6,'Course List (program)'!$G$2:$L$100,3,FALSE))</f>
        <v>Öğr. Gör. Gülçin SOYAK</v>
      </c>
      <c r="K6" s="346" t="str">
        <f>IF(F6=0,0,VLOOKUP(F6,'Course List (program)'!$G$2:$L$100,3,FALSE))</f>
        <v>Prof. Dr. A. Zekiye ABALI</v>
      </c>
      <c r="L6" s="347" t="str">
        <f>IF(G6=0,0,VLOOKUP(G6,'Course List (program)'!$G$2:$L$100,3,FALSE))</f>
        <v>Öğr. Gör. Cem KUM</v>
      </c>
      <c r="M6" s="492">
        <f>IF(C6=0,0,VLOOKUP(C6,'Course List (program)'!$G$2:$L$100,6,FALSE))</f>
        <v>0</v>
      </c>
      <c r="N6" s="349">
        <f>IF(D6=0,0,VLOOKUP(D6,'Course List (program)'!$G$2:$L$100,6,FALSE))</f>
        <v>0</v>
      </c>
      <c r="O6" s="349">
        <f>IF(E6=0,0,VLOOKUP(E6,'Course List (program)'!$G$2:$L$100,6,FALSE))</f>
        <v>0</v>
      </c>
      <c r="P6" s="349">
        <f>IF(F6=0,0,VLOOKUP(F6,'Course List (program)'!$G$2:$L$100,6,FALSE))</f>
        <v>0</v>
      </c>
      <c r="Q6" s="350">
        <f>IF(G6=0,0,VLOOKUP(G6,'Course List (program)'!$G$2:$L$100,6,FALSE))</f>
        <v>0</v>
      </c>
      <c r="R6" s="351" t="str">
        <f>IF(C6=0,0,VLOOKUP(C6,'Course List (program)'!$G$2:$L$100,4,FALSE))</f>
        <v>Ceren GÖĞÜŞ</v>
      </c>
      <c r="S6" s="352">
        <f>IF(D6=0,0,VLOOKUP(D6,'Course List (program)'!$G$2:$L$100,4,FALSE))</f>
        <v>0</v>
      </c>
      <c r="T6" s="352">
        <f>IF(E6=0,0,VLOOKUP(E6,'Course List (program)'!$G$2:$L$100,4,FALSE))</f>
        <v>0</v>
      </c>
      <c r="U6" s="352">
        <f>IF(F6=0,0,VLOOKUP(F6,'Course List (program)'!$G$2:$L$100,4,FALSE))</f>
        <v>0</v>
      </c>
      <c r="V6" s="353">
        <f>IF(G6=0,0,VLOOKUP(G6,'Course List (program)'!$G$2:$L$100,4,FALSE))</f>
        <v>0</v>
      </c>
      <c r="W6" s="510">
        <f>IF(C6=0,0,VLOOKUP(C6,'Course List (program)'!$G$2:$L$100,5,FALSE))</f>
        <v>0</v>
      </c>
      <c r="X6" s="511">
        <f>IF(D6=0,0,VLOOKUP(D6,'Course List (program)'!$G$2:$L$100,5,FALSE))</f>
        <v>0</v>
      </c>
      <c r="Y6" s="511">
        <f>IF(E6=0,0,VLOOKUP(E6,'Course List (program)'!$G$2:$L$100,5,FALSE))</f>
        <v>0</v>
      </c>
      <c r="Z6" s="511">
        <f>IF(F6=0,0,VLOOKUP(F6,'Course List (program)'!$G$2:$L$100,5,FALSE))</f>
        <v>0</v>
      </c>
      <c r="AA6" s="512">
        <f>IF(G6=0,0,VLOOKUP(G6,'Course List (program)'!$G$2:$L$100,5,FALSE))</f>
        <v>0</v>
      </c>
      <c r="AB6" s="299">
        <v>0.5</v>
      </c>
    </row>
    <row r="7" spans="1:28" s="300" customFormat="1" ht="15" customHeight="1" x14ac:dyDescent="0.2">
      <c r="A7" s="1090"/>
      <c r="B7" s="1091"/>
      <c r="C7" s="343">
        <f>Section1Draft!$E$35</f>
        <v>0</v>
      </c>
      <c r="D7" s="344" t="str">
        <f>Section1Draft!$F$35</f>
        <v>ARCH 261.01</v>
      </c>
      <c r="E7" s="344">
        <f>Section1Draft!$G$35</f>
        <v>0</v>
      </c>
      <c r="F7" s="344">
        <f>Section1Draft!$H$35</f>
        <v>0</v>
      </c>
      <c r="G7" s="486">
        <f>Section1Draft!$I$35</f>
        <v>0</v>
      </c>
      <c r="H7" s="345">
        <f>IF(C7=0,0,VLOOKUP(C7,'Course List (program)'!$G$2:$L$100,3,FALSE))</f>
        <v>0</v>
      </c>
      <c r="I7" s="346" t="str">
        <f>IF(D7=0,0,VLOOKUP(D7,'Course List (program)'!$G$2:$L$100,3,FALSE))</f>
        <v>Öğr. Gör. Cem KUM</v>
      </c>
      <c r="J7" s="346">
        <f>IF(E7=0,0,VLOOKUP(E7,'Course List (program)'!$G$2:$L$100,3,FALSE))</f>
        <v>0</v>
      </c>
      <c r="K7" s="346">
        <f>IF(F7=0,0,VLOOKUP(F7,'Course List (program)'!$G$2:$L$100,3,FALSE))</f>
        <v>0</v>
      </c>
      <c r="L7" s="347">
        <f>IF(G7=0,0,VLOOKUP(G7,'Course List (program)'!$G$2:$L$100,3,FALSE))</f>
        <v>0</v>
      </c>
      <c r="M7" s="492">
        <f>IF(C7=0,0,VLOOKUP(C7,'Course List (program)'!$G$2:$L$100,6,FALSE))</f>
        <v>0</v>
      </c>
      <c r="N7" s="349">
        <f>IF(D7=0,0,VLOOKUP(D7,'Course List (program)'!$G$2:$L$100,6,FALSE))</f>
        <v>0</v>
      </c>
      <c r="O7" s="349">
        <f>IF(E7=0,0,VLOOKUP(E7,'Course List (program)'!$G$2:$L$100,6,FALSE))</f>
        <v>0</v>
      </c>
      <c r="P7" s="349">
        <f>IF(F7=0,0,VLOOKUP(F7,'Course List (program)'!$G$2:$L$100,6,FALSE))</f>
        <v>0</v>
      </c>
      <c r="Q7" s="350">
        <f>IF(G7=0,0,VLOOKUP(G7,'Course List (program)'!$G$2:$L$100,6,FALSE))</f>
        <v>0</v>
      </c>
      <c r="R7" s="351">
        <f>IF(C7=0,0,VLOOKUP(C7,'Course List (program)'!$G$2:$L$100,4,FALSE))</f>
        <v>0</v>
      </c>
      <c r="S7" s="352">
        <f>IF(D7=0,0,VLOOKUP(D7,'Course List (program)'!$G$2:$L$100,4,FALSE))</f>
        <v>0</v>
      </c>
      <c r="T7" s="352">
        <f>IF(E7=0,0,VLOOKUP(E7,'Course List (program)'!$G$2:$L$100,4,FALSE))</f>
        <v>0</v>
      </c>
      <c r="U7" s="352">
        <f>IF(F7=0,0,VLOOKUP(F7,'Course List (program)'!$G$2:$L$100,4,FALSE))</f>
        <v>0</v>
      </c>
      <c r="V7" s="353">
        <f>IF(G7=0,0,VLOOKUP(G7,'Course List (program)'!$G$2:$L$100,4,FALSE))</f>
        <v>0</v>
      </c>
      <c r="W7" s="510">
        <f>IF(C7=0,0,VLOOKUP(C7,'Course List (program)'!$G$2:$L$100,5,FALSE))</f>
        <v>0</v>
      </c>
      <c r="X7" s="511">
        <f>IF(D7=0,0,VLOOKUP(D7,'Course List (program)'!$G$2:$L$100,5,FALSE))</f>
        <v>0</v>
      </c>
      <c r="Y7" s="511">
        <f>IF(E7=0,0,VLOOKUP(E7,'Course List (program)'!$G$2:$L$100,5,FALSE))</f>
        <v>0</v>
      </c>
      <c r="Z7" s="511">
        <f>IF(F7=0,0,VLOOKUP(F7,'Course List (program)'!$G$2:$L$100,5,FALSE))</f>
        <v>0</v>
      </c>
      <c r="AA7" s="512">
        <f>IF(G7=0,0,VLOOKUP(G7,'Course List (program)'!$G$2:$L$100,5,FALSE))</f>
        <v>0</v>
      </c>
      <c r="AB7" s="299">
        <v>0.54166666666666663</v>
      </c>
    </row>
    <row r="8" spans="1:28" s="300" customFormat="1" ht="15" customHeight="1" x14ac:dyDescent="0.2">
      <c r="A8" s="1090"/>
      <c r="B8" s="1091"/>
      <c r="C8" s="343" t="str">
        <f>Section1Draft!$E$37</f>
        <v>ARCH 251.11</v>
      </c>
      <c r="D8" s="344">
        <f>Section1Draft!$F$37</f>
        <v>0</v>
      </c>
      <c r="E8" s="344" t="str">
        <f>Section1Draft!$G$37</f>
        <v>ARCH 207.11</v>
      </c>
      <c r="F8" s="344">
        <f>Section1Draft!$H$37</f>
        <v>0</v>
      </c>
      <c r="G8" s="486">
        <f>Section1Draft!$I$37</f>
        <v>0</v>
      </c>
      <c r="H8" s="345" t="str">
        <f>IF(C8=0,0,VLOOKUP(C8,'Course List (program)'!$G$2:$L$100,3,FALSE))</f>
        <v>Doç. Orhan ÖZGÜNER</v>
      </c>
      <c r="I8" s="346">
        <f>IF(D8=0,0,VLOOKUP(D8,'Course List (program)'!$G$2:$L$100,3,FALSE))</f>
        <v>0</v>
      </c>
      <c r="J8" s="346" t="str">
        <f>IF(E8=0,0,VLOOKUP(E8,'Course List (program)'!$G$2:$L$100,3,FALSE))</f>
        <v>Yrd. Doç. Dr. Murat ŞAHİN</v>
      </c>
      <c r="K8" s="346">
        <f>IF(F8=0,0,VLOOKUP(F8,'Course List (program)'!$G$2:$L$100,3,FALSE))</f>
        <v>0</v>
      </c>
      <c r="L8" s="347">
        <f>IF(G8=0,0,VLOOKUP(G8,'Course List (program)'!$G$2:$L$100,3,FALSE))</f>
        <v>0</v>
      </c>
      <c r="M8" s="492">
        <f>IF(C8=0,0,VLOOKUP(C8,'Course List (program)'!$G$2:$L$100,6,FALSE))</f>
        <v>0</v>
      </c>
      <c r="N8" s="349">
        <f>IF(D8=0,0,VLOOKUP(D8,'Course List (program)'!$G$2:$L$100,6,FALSE))</f>
        <v>0</v>
      </c>
      <c r="O8" s="349">
        <f>IF(E8=0,0,VLOOKUP(E8,'Course List (program)'!$G$2:$L$100,6,FALSE))</f>
        <v>0</v>
      </c>
      <c r="P8" s="349">
        <f>IF(F8=0,0,VLOOKUP(F8,'Course List (program)'!$G$2:$L$100,6,FALSE))</f>
        <v>0</v>
      </c>
      <c r="Q8" s="350">
        <f>IF(G8=0,0,VLOOKUP(G8,'Course List (program)'!$G$2:$L$100,6,FALSE))</f>
        <v>0</v>
      </c>
      <c r="R8" s="351" t="str">
        <f>IF(C8=0,0,VLOOKUP(C8,'Course List (program)'!$G$2:$L$100,4,FALSE))</f>
        <v>Ceren GÖĞÜŞ</v>
      </c>
      <c r="S8" s="352">
        <f>IF(D8=0,0,VLOOKUP(D8,'Course List (program)'!$G$2:$L$100,4,FALSE))</f>
        <v>0</v>
      </c>
      <c r="T8" s="352" t="str">
        <f>IF(E8=0,0,VLOOKUP(E8,'Course List (program)'!$G$2:$L$100,4,FALSE))</f>
        <v>Student1</v>
      </c>
      <c r="U8" s="352">
        <f>IF(F8=0,0,VLOOKUP(F8,'Course List (program)'!$G$2:$L$100,4,FALSE))</f>
        <v>0</v>
      </c>
      <c r="V8" s="353">
        <f>IF(G8=0,0,VLOOKUP(G8,'Course List (program)'!$G$2:$L$100,4,FALSE))</f>
        <v>0</v>
      </c>
      <c r="W8" s="510">
        <f>IF(C8=0,0,VLOOKUP(C8,'Course List (program)'!$G$2:$L$100,5,FALSE))</f>
        <v>0</v>
      </c>
      <c r="X8" s="511">
        <f>IF(D8=0,0,VLOOKUP(D8,'Course List (program)'!$G$2:$L$100,5,FALSE))</f>
        <v>0</v>
      </c>
      <c r="Y8" s="511">
        <f>IF(E8=0,0,VLOOKUP(E8,'Course List (program)'!$G$2:$L$100,5,FALSE))</f>
        <v>0</v>
      </c>
      <c r="Z8" s="511">
        <f>IF(F8=0,0,VLOOKUP(F8,'Course List (program)'!$G$2:$L$100,5,FALSE))</f>
        <v>0</v>
      </c>
      <c r="AA8" s="512">
        <f>IF(G8=0,0,VLOOKUP(G8,'Course List (program)'!$G$2:$L$100,5,FALSE))</f>
        <v>0</v>
      </c>
      <c r="AB8" s="299">
        <v>0.58333333333333337</v>
      </c>
    </row>
    <row r="9" spans="1:28" s="300" customFormat="1" ht="15" customHeight="1" x14ac:dyDescent="0.2">
      <c r="A9" s="1090"/>
      <c r="B9" s="1091"/>
      <c r="C9" s="343" t="str">
        <f>Section1Draft!$E$39</f>
        <v>ARCH 251.11</v>
      </c>
      <c r="D9" s="344">
        <f>Section1Draft!$F$39</f>
        <v>0</v>
      </c>
      <c r="E9" s="344" t="str">
        <f>Section1Draft!$G$39</f>
        <v>ARCH 207.11</v>
      </c>
      <c r="F9" s="344">
        <f>Section1Draft!$H$39</f>
        <v>0</v>
      </c>
      <c r="G9" s="486">
        <f>Section1Draft!$I$39</f>
        <v>0</v>
      </c>
      <c r="H9" s="345" t="str">
        <f>IF(C9=0,0,VLOOKUP(C9,'Course List (program)'!$G$2:$L$100,3,FALSE))</f>
        <v>Doç. Orhan ÖZGÜNER</v>
      </c>
      <c r="I9" s="346">
        <f>IF(D9=0,0,VLOOKUP(D9,'Course List (program)'!$G$2:$L$100,3,FALSE))</f>
        <v>0</v>
      </c>
      <c r="J9" s="346" t="str">
        <f>IF(E9=0,0,VLOOKUP(E9,'Course List (program)'!$G$2:$L$100,3,FALSE))</f>
        <v>Yrd. Doç. Dr. Murat ŞAHİN</v>
      </c>
      <c r="K9" s="346">
        <f>IF(F9=0,0,VLOOKUP(F9,'Course List (program)'!$G$2:$L$100,3,FALSE))</f>
        <v>0</v>
      </c>
      <c r="L9" s="347">
        <f>IF(G9=0,0,VLOOKUP(G9,'Course List (program)'!$G$2:$L$100,3,FALSE))</f>
        <v>0</v>
      </c>
      <c r="M9" s="492">
        <f>IF(C9=0,0,VLOOKUP(C9,'Course List (program)'!$G$2:$L$100,6,FALSE))</f>
        <v>0</v>
      </c>
      <c r="N9" s="349">
        <f>IF(D9=0,0,VLOOKUP(D9,'Course List (program)'!$G$2:$L$100,6,FALSE))</f>
        <v>0</v>
      </c>
      <c r="O9" s="349">
        <f>IF(E9=0,0,VLOOKUP(E9,'Course List (program)'!$G$2:$L$100,6,FALSE))</f>
        <v>0</v>
      </c>
      <c r="P9" s="349">
        <f>IF(F9=0,0,VLOOKUP(F9,'Course List (program)'!$G$2:$L$100,6,FALSE))</f>
        <v>0</v>
      </c>
      <c r="Q9" s="350">
        <f>IF(G9=0,0,VLOOKUP(G9,'Course List (program)'!$G$2:$L$100,6,FALSE))</f>
        <v>0</v>
      </c>
      <c r="R9" s="351" t="str">
        <f>IF(C9=0,0,VLOOKUP(C9,'Course List (program)'!$G$2:$L$100,4,FALSE))</f>
        <v>Ceren GÖĞÜŞ</v>
      </c>
      <c r="S9" s="352">
        <f>IF(D9=0,0,VLOOKUP(D9,'Course List (program)'!$G$2:$L$100,4,FALSE))</f>
        <v>0</v>
      </c>
      <c r="T9" s="352" t="str">
        <f>IF(E9=0,0,VLOOKUP(E9,'Course List (program)'!$G$2:$L$100,4,FALSE))</f>
        <v>Student1</v>
      </c>
      <c r="U9" s="352">
        <f>IF(F9=0,0,VLOOKUP(F9,'Course List (program)'!$G$2:$L$100,4,FALSE))</f>
        <v>0</v>
      </c>
      <c r="V9" s="353">
        <f>IF(G9=0,0,VLOOKUP(G9,'Course List (program)'!$G$2:$L$100,4,FALSE))</f>
        <v>0</v>
      </c>
      <c r="W9" s="510">
        <f>IF(C9=0,0,VLOOKUP(C9,'Course List (program)'!$G$2:$L$100,5,FALSE))</f>
        <v>0</v>
      </c>
      <c r="X9" s="511">
        <f>IF(D9=0,0,VLOOKUP(D9,'Course List (program)'!$G$2:$L$100,5,FALSE))</f>
        <v>0</v>
      </c>
      <c r="Y9" s="511">
        <f>IF(E9=0,0,VLOOKUP(E9,'Course List (program)'!$G$2:$L$100,5,FALSE))</f>
        <v>0</v>
      </c>
      <c r="Z9" s="511">
        <f>IF(F9=0,0,VLOOKUP(F9,'Course List (program)'!$G$2:$L$100,5,FALSE))</f>
        <v>0</v>
      </c>
      <c r="AA9" s="512">
        <f>IF(G9=0,0,VLOOKUP(G9,'Course List (program)'!$G$2:$L$100,5,FALSE))</f>
        <v>0</v>
      </c>
      <c r="AB9" s="299">
        <v>0.625</v>
      </c>
    </row>
    <row r="10" spans="1:28" s="300" customFormat="1" ht="15" customHeight="1" x14ac:dyDescent="0.2">
      <c r="A10" s="1090"/>
      <c r="B10" s="1091"/>
      <c r="C10" s="343" t="str">
        <f>Section1Draft!$E$41</f>
        <v>ARCH 251.11</v>
      </c>
      <c r="D10" s="344">
        <f>Section1Draft!$F$41</f>
        <v>0</v>
      </c>
      <c r="E10" s="344" t="str">
        <f>Section1Draft!$G$41</f>
        <v>ARCH 207.11</v>
      </c>
      <c r="F10" s="344">
        <f>Section1Draft!$H$41</f>
        <v>0</v>
      </c>
      <c r="G10" s="486">
        <f>Section1Draft!$I$41</f>
        <v>0</v>
      </c>
      <c r="H10" s="345" t="str">
        <f>IF(C10=0,0,VLOOKUP(C10,'Course List (program)'!$G$2:$L$100,3,FALSE))</f>
        <v>Doç. Orhan ÖZGÜNER</v>
      </c>
      <c r="I10" s="346">
        <f>IF(D10=0,0,VLOOKUP(D10,'Course List (program)'!$G$2:$L$100,3,FALSE))</f>
        <v>0</v>
      </c>
      <c r="J10" s="346" t="str">
        <f>IF(E10=0,0,VLOOKUP(E10,'Course List (program)'!$G$2:$L$100,3,FALSE))</f>
        <v>Yrd. Doç. Dr. Murat ŞAHİN</v>
      </c>
      <c r="K10" s="346">
        <f>IF(F10=0,0,VLOOKUP(F10,'Course List (program)'!$G$2:$L$100,3,FALSE))</f>
        <v>0</v>
      </c>
      <c r="L10" s="347">
        <f>IF(G10=0,0,VLOOKUP(G10,'Course List (program)'!$G$2:$L$100,3,FALSE))</f>
        <v>0</v>
      </c>
      <c r="M10" s="492">
        <f>IF(C10=0,0,VLOOKUP(C10,'Course List (program)'!$G$2:$L$100,6,FALSE))</f>
        <v>0</v>
      </c>
      <c r="N10" s="349">
        <f>IF(D10=0,0,VLOOKUP(D10,'Course List (program)'!$G$2:$L$100,6,FALSE))</f>
        <v>0</v>
      </c>
      <c r="O10" s="349">
        <f>IF(E10=0,0,VLOOKUP(E10,'Course List (program)'!$G$2:$L$100,6,FALSE))</f>
        <v>0</v>
      </c>
      <c r="P10" s="349">
        <f>IF(F10=0,0,VLOOKUP(F10,'Course List (program)'!$G$2:$L$100,6,FALSE))</f>
        <v>0</v>
      </c>
      <c r="Q10" s="350">
        <f>IF(G10=0,0,VLOOKUP(G10,'Course List (program)'!$G$2:$L$100,6,FALSE))</f>
        <v>0</v>
      </c>
      <c r="R10" s="351" t="str">
        <f>IF(C10=0,0,VLOOKUP(C10,'Course List (program)'!$G$2:$L$100,4,FALSE))</f>
        <v>Ceren GÖĞÜŞ</v>
      </c>
      <c r="S10" s="352">
        <f>IF(D10=0,0,VLOOKUP(D10,'Course List (program)'!$G$2:$L$100,4,FALSE))</f>
        <v>0</v>
      </c>
      <c r="T10" s="352" t="str">
        <f>IF(E10=0,0,VLOOKUP(E10,'Course List (program)'!$G$2:$L$100,4,FALSE))</f>
        <v>Student1</v>
      </c>
      <c r="U10" s="352">
        <f>IF(F10=0,0,VLOOKUP(F10,'Course List (program)'!$G$2:$L$100,4,FALSE))</f>
        <v>0</v>
      </c>
      <c r="V10" s="353">
        <f>IF(G10=0,0,VLOOKUP(G10,'Course List (program)'!$G$2:$L$100,4,FALSE))</f>
        <v>0</v>
      </c>
      <c r="W10" s="510">
        <f>IF(C10=0,0,VLOOKUP(C10,'Course List (program)'!$G$2:$L$100,5,FALSE))</f>
        <v>0</v>
      </c>
      <c r="X10" s="511">
        <f>IF(D10=0,0,VLOOKUP(D10,'Course List (program)'!$G$2:$L$100,5,FALSE))</f>
        <v>0</v>
      </c>
      <c r="Y10" s="511">
        <f>IF(E10=0,0,VLOOKUP(E10,'Course List (program)'!$G$2:$L$100,5,FALSE))</f>
        <v>0</v>
      </c>
      <c r="Z10" s="511">
        <f>IF(F10=0,0,VLOOKUP(F10,'Course List (program)'!$G$2:$L$100,5,FALSE))</f>
        <v>0</v>
      </c>
      <c r="AA10" s="512">
        <f>IF(G10=0,0,VLOOKUP(G10,'Course List (program)'!$G$2:$L$100,5,FALSE))</f>
        <v>0</v>
      </c>
      <c r="AB10" s="299">
        <v>0.66666666666666663</v>
      </c>
    </row>
    <row r="11" spans="1:28" s="300" customFormat="1" ht="15" customHeight="1" x14ac:dyDescent="0.2">
      <c r="A11" s="1090"/>
      <c r="B11" s="1091"/>
      <c r="C11" s="343" t="str">
        <f>Section1Draft!$E$43</f>
        <v>ARCH 251.11</v>
      </c>
      <c r="D11" s="344">
        <f>Section1Draft!$F$43</f>
        <v>0</v>
      </c>
      <c r="E11" s="344" t="str">
        <f>Section1Draft!$G$43</f>
        <v>ARCH 207.11</v>
      </c>
      <c r="F11" s="344">
        <f>Section1Draft!$H$43</f>
        <v>0</v>
      </c>
      <c r="G11" s="486">
        <f>Section1Draft!$I$43</f>
        <v>0</v>
      </c>
      <c r="H11" s="345" t="str">
        <f>IF(C11=0,0,VLOOKUP(C11,'Course List (program)'!$G$2:$L$100,3,FALSE))</f>
        <v>Doç. Orhan ÖZGÜNER</v>
      </c>
      <c r="I11" s="346">
        <f>IF(D11=0,0,VLOOKUP(D11,'Course List (program)'!$G$2:$L$100,3,FALSE))</f>
        <v>0</v>
      </c>
      <c r="J11" s="346" t="str">
        <f>IF(E11=0,0,VLOOKUP(E11,'Course List (program)'!$G$2:$L$100,3,FALSE))</f>
        <v>Yrd. Doç. Dr. Murat ŞAHİN</v>
      </c>
      <c r="K11" s="346">
        <f>IF(F11=0,0,VLOOKUP(F11,'Course List (program)'!$G$2:$L$100,3,FALSE))</f>
        <v>0</v>
      </c>
      <c r="L11" s="347">
        <f>IF(G11=0,0,VLOOKUP(G11,'Course List (program)'!$G$2:$L$100,3,FALSE))</f>
        <v>0</v>
      </c>
      <c r="M11" s="492">
        <f>IF(C11=0,0,VLOOKUP(C11,'Course List (program)'!$G$2:$L$100,6,FALSE))</f>
        <v>0</v>
      </c>
      <c r="N11" s="349">
        <f>IF(D11=0,0,VLOOKUP(D11,'Course List (program)'!$G$2:$L$100,6,FALSE))</f>
        <v>0</v>
      </c>
      <c r="O11" s="349">
        <f>IF(E11=0,0,VLOOKUP(E11,'Course List (program)'!$G$2:$L$100,6,FALSE))</f>
        <v>0</v>
      </c>
      <c r="P11" s="349">
        <f>IF(F11=0,0,VLOOKUP(F11,'Course List (program)'!$G$2:$L$100,6,FALSE))</f>
        <v>0</v>
      </c>
      <c r="Q11" s="350">
        <f>IF(G11=0,0,VLOOKUP(G11,'Course List (program)'!$G$2:$L$100,6,FALSE))</f>
        <v>0</v>
      </c>
      <c r="R11" s="351" t="str">
        <f>IF(C11=0,0,VLOOKUP(C11,'Course List (program)'!$G$2:$L$100,4,FALSE))</f>
        <v>Ceren GÖĞÜŞ</v>
      </c>
      <c r="S11" s="352">
        <f>IF(D11=0,0,VLOOKUP(D11,'Course List (program)'!$G$2:$L$100,4,FALSE))</f>
        <v>0</v>
      </c>
      <c r="T11" s="352" t="str">
        <f>IF(E11=0,0,VLOOKUP(E11,'Course List (program)'!$G$2:$L$100,4,FALSE))</f>
        <v>Student1</v>
      </c>
      <c r="U11" s="352">
        <f>IF(F11=0,0,VLOOKUP(F11,'Course List (program)'!$G$2:$L$100,4,FALSE))</f>
        <v>0</v>
      </c>
      <c r="V11" s="353">
        <f>IF(G11=0,0,VLOOKUP(G11,'Course List (program)'!$G$2:$L$100,4,FALSE))</f>
        <v>0</v>
      </c>
      <c r="W11" s="510">
        <f>IF(C11=0,0,VLOOKUP(C11,'Course List (program)'!$G$2:$L$100,5,FALSE))</f>
        <v>0</v>
      </c>
      <c r="X11" s="511">
        <f>IF(D11=0,0,VLOOKUP(D11,'Course List (program)'!$G$2:$L$100,5,FALSE))</f>
        <v>0</v>
      </c>
      <c r="Y11" s="511">
        <f>IF(E11=0,0,VLOOKUP(E11,'Course List (program)'!$G$2:$L$100,5,FALSE))</f>
        <v>0</v>
      </c>
      <c r="Z11" s="511">
        <f>IF(F11=0,0,VLOOKUP(F11,'Course List (program)'!$G$2:$L$100,5,FALSE))</f>
        <v>0</v>
      </c>
      <c r="AA11" s="512">
        <f>IF(G11=0,0,VLOOKUP(G11,'Course List (program)'!$G$2:$L$100,5,FALSE))</f>
        <v>0</v>
      </c>
      <c r="AB11" s="299">
        <v>0.70833333333333337</v>
      </c>
    </row>
    <row r="12" spans="1:28" s="300" customFormat="1" ht="15" customHeight="1" thickBot="1" x14ac:dyDescent="0.25">
      <c r="A12" s="1092"/>
      <c r="B12" s="1093"/>
      <c r="C12" s="354">
        <f>Section1Draft!$E$45</f>
        <v>0</v>
      </c>
      <c r="D12" s="355">
        <f>Section1Draft!$F$45</f>
        <v>0</v>
      </c>
      <c r="E12" s="355">
        <f>Section1Draft!$G$45</f>
        <v>0</v>
      </c>
      <c r="F12" s="355">
        <f>Section1Draft!$H$45</f>
        <v>0</v>
      </c>
      <c r="G12" s="487">
        <f>Section1Draft!$I$45</f>
        <v>0</v>
      </c>
      <c r="H12" s="356">
        <f>IF(C12=0,0,VLOOKUP(C12,'Course List (program)'!$G$2:$L$100,3,FALSE))</f>
        <v>0</v>
      </c>
      <c r="I12" s="357">
        <f>IF(D12=0,0,VLOOKUP(D12,'Course List (program)'!$G$2:$L$100,3,FALSE))</f>
        <v>0</v>
      </c>
      <c r="J12" s="357">
        <f>IF(E12=0,0,VLOOKUP(E12,'Course List (program)'!$G$2:$L$100,3,FALSE))</f>
        <v>0</v>
      </c>
      <c r="K12" s="357">
        <f>IF(F12=0,0,VLOOKUP(F12,'Course List (program)'!$G$2:$L$100,3,FALSE))</f>
        <v>0</v>
      </c>
      <c r="L12" s="358">
        <f>IF(G12=0,0,VLOOKUP(G12,'Course List (program)'!$G$2:$L$100,3,FALSE))</f>
        <v>0</v>
      </c>
      <c r="M12" s="493">
        <f>IF(C12=0,0,VLOOKUP(C12,'Course List (program)'!$G$2:$L$100,6,FALSE))</f>
        <v>0</v>
      </c>
      <c r="N12" s="360">
        <f>IF(D12=0,0,VLOOKUP(D12,'Course List (program)'!$G$2:$L$100,6,FALSE))</f>
        <v>0</v>
      </c>
      <c r="O12" s="360">
        <f>IF(E12=0,0,VLOOKUP(E12,'Course List (program)'!$G$2:$L$100,6,FALSE))</f>
        <v>0</v>
      </c>
      <c r="P12" s="360">
        <f>IF(F12=0,0,VLOOKUP(F12,'Course List (program)'!$G$2:$L$100,6,FALSE))</f>
        <v>0</v>
      </c>
      <c r="Q12" s="361">
        <f>IF(G12=0,0,VLOOKUP(G12,'Course List (program)'!$G$2:$L$100,6,FALSE))</f>
        <v>0</v>
      </c>
      <c r="R12" s="362">
        <f>IF(C12=0,0,VLOOKUP(C12,'Course List (program)'!$G$2:$L$100,4,FALSE))</f>
        <v>0</v>
      </c>
      <c r="S12" s="363">
        <f>IF(D12=0,0,VLOOKUP(D12,'Course List (program)'!$G$2:$L$100,4,FALSE))</f>
        <v>0</v>
      </c>
      <c r="T12" s="363">
        <f>IF(E12=0,0,VLOOKUP(E12,'Course List (program)'!$G$2:$L$100,4,FALSE))</f>
        <v>0</v>
      </c>
      <c r="U12" s="363">
        <f>IF(F12=0,0,VLOOKUP(F12,'Course List (program)'!$G$2:$L$100,4,FALSE))</f>
        <v>0</v>
      </c>
      <c r="V12" s="364">
        <f>IF(G12=0,0,VLOOKUP(G12,'Course List (program)'!$G$2:$L$100,4,FALSE))</f>
        <v>0</v>
      </c>
      <c r="W12" s="513">
        <f>IF(C12=0,0,VLOOKUP(C12,'Course List (program)'!$G$2:$L$100,5,FALSE))</f>
        <v>0</v>
      </c>
      <c r="X12" s="514">
        <f>IF(D12=0,0,VLOOKUP(D12,'Course List (program)'!$G$2:$L$100,5,FALSE))</f>
        <v>0</v>
      </c>
      <c r="Y12" s="514">
        <f>IF(E12=0,0,VLOOKUP(E12,'Course List (program)'!$G$2:$L$100,5,FALSE))</f>
        <v>0</v>
      </c>
      <c r="Z12" s="514">
        <f>IF(F12=0,0,VLOOKUP(F12,'Course List (program)'!$G$2:$L$100,5,FALSE))</f>
        <v>0</v>
      </c>
      <c r="AA12" s="515">
        <f>IF(G12=0,0,VLOOKUP(G12,'Course List (program)'!$G$2:$L$100,5,FALSE))</f>
        <v>0</v>
      </c>
      <c r="AB12" s="299">
        <v>0.75</v>
      </c>
    </row>
    <row r="13" spans="1:28" s="300" customFormat="1" ht="15" customHeight="1" x14ac:dyDescent="0.2">
      <c r="A13" s="1088">
        <v>2</v>
      </c>
      <c r="B13" s="1089"/>
      <c r="C13" s="332" t="str">
        <f>Section2Draft!$E$27</f>
        <v>ARCH 251.12</v>
      </c>
      <c r="D13" s="333">
        <f>Section2Draft!$F$27</f>
        <v>0</v>
      </c>
      <c r="E13" s="333">
        <f>Section2Draft!$G$27</f>
        <v>0</v>
      </c>
      <c r="F13" s="333">
        <f>Section2Draft!$H$27</f>
        <v>0</v>
      </c>
      <c r="G13" s="485">
        <f>Section2Draft!$I$27</f>
        <v>0</v>
      </c>
      <c r="H13" s="334" t="str">
        <f>IF(C13=0,0,VLOOKUP(C13,'Course List (program)'!$G$2:$L$100,3,FALSE))</f>
        <v>Prof. Dr. Yavuz KOŞANER</v>
      </c>
      <c r="I13" s="335">
        <f>IF(D13=0,0,VLOOKUP(D13,'Course List (program)'!$G$2:$L$100,3,FALSE))</f>
        <v>0</v>
      </c>
      <c r="J13" s="335">
        <f>IF(E13=0,0,VLOOKUP(E13,'Course List (program)'!$G$2:$L$100,3,FALSE))</f>
        <v>0</v>
      </c>
      <c r="K13" s="335">
        <f>IF(F13=0,0,VLOOKUP(F13,'Course List (program)'!$G$2:$L$100,3,FALSE))</f>
        <v>0</v>
      </c>
      <c r="L13" s="336">
        <f>IF(G13=0,0,VLOOKUP(G13,'Course List (program)'!$G$2:$L$100,3,FALSE))</f>
        <v>0</v>
      </c>
      <c r="M13" s="337">
        <f>IF(C13=0,0,VLOOKUP(C13,'Course List (program)'!$G$2:$L$100,6,FALSE))</f>
        <v>0</v>
      </c>
      <c r="N13" s="338">
        <f>IF(D13=0,0,VLOOKUP(D13,'Course List (program)'!$G$2:$L$100,6,FALSE))</f>
        <v>0</v>
      </c>
      <c r="O13" s="338">
        <f>IF(E13=0,0,VLOOKUP(E13,'Course List (program)'!$G$2:$L$100,6,FALSE))</f>
        <v>0</v>
      </c>
      <c r="P13" s="338">
        <f>IF(F13=0,0,VLOOKUP(F13,'Course List (program)'!$G$2:$L$100,6,FALSE))</f>
        <v>0</v>
      </c>
      <c r="Q13" s="339">
        <f>IF(G13=0,0,VLOOKUP(G13,'Course List (program)'!$G$2:$L$100,6,FALSE))</f>
        <v>0</v>
      </c>
      <c r="R13" s="340" t="str">
        <f>IF(C13=0,0,VLOOKUP(C13,'Course List (program)'!$G$2:$L$100,4,FALSE))</f>
        <v>Zeynep YAZICIOĞLU HALU</v>
      </c>
      <c r="S13" s="341">
        <f>IF(D13=0,0,VLOOKUP(D13,'Course List (program)'!$G$2:$L$100,4,FALSE))</f>
        <v>0</v>
      </c>
      <c r="T13" s="341">
        <f>IF(E13=0,0,VLOOKUP(E13,'Course List (program)'!$G$2:$L$100,4,FALSE))</f>
        <v>0</v>
      </c>
      <c r="U13" s="341">
        <f>IF(F13=0,0,VLOOKUP(F13,'Course List (program)'!$G$2:$L$100,4,FALSE))</f>
        <v>0</v>
      </c>
      <c r="V13" s="342">
        <f>IF(G13=0,0,VLOOKUP(G13,'Course List (program)'!$G$2:$L$100,4,FALSE))</f>
        <v>0</v>
      </c>
      <c r="W13" s="507">
        <f>IF(C13=0,0,VLOOKUP(C13,'Course List (program)'!$G$2:$L$100,5,FALSE))</f>
        <v>0</v>
      </c>
      <c r="X13" s="508">
        <f>IF(D13=0,0,VLOOKUP(D13,'Course List (program)'!$G$2:$L$100,5,FALSE))</f>
        <v>0</v>
      </c>
      <c r="Y13" s="508">
        <f>IF(E13=0,0,VLOOKUP(E13,'Course List (program)'!$G$2:$L$100,5,FALSE))</f>
        <v>0</v>
      </c>
      <c r="Z13" s="508">
        <f>IF(F13=0,0,VLOOKUP(F13,'Course List (program)'!$G$2:$L$100,5,FALSE))</f>
        <v>0</v>
      </c>
      <c r="AA13" s="509">
        <f>IF(G13=0,0,VLOOKUP(G13,'Course List (program)'!$G$2:$L$100,5,FALSE))</f>
        <v>0</v>
      </c>
      <c r="AB13" s="323">
        <v>0.375</v>
      </c>
    </row>
    <row r="14" spans="1:28" s="300" customFormat="1" ht="15" customHeight="1" x14ac:dyDescent="0.2">
      <c r="A14" s="1090"/>
      <c r="B14" s="1091"/>
      <c r="C14" s="343" t="str">
        <f>Section2Draft!$E$29</f>
        <v>ARCH 251.12</v>
      </c>
      <c r="D14" s="344">
        <f>Section2Draft!$F$29</f>
        <v>0</v>
      </c>
      <c r="E14" s="344">
        <f>Section2Draft!$G$29</f>
        <v>0</v>
      </c>
      <c r="F14" s="344">
        <f>Section2Draft!$H$29</f>
        <v>0</v>
      </c>
      <c r="G14" s="486">
        <f>Section2Draft!$I$29</f>
        <v>0</v>
      </c>
      <c r="H14" s="345" t="str">
        <f>IF(C14=0,0,VLOOKUP(C14,'Course List (program)'!$G$2:$L$100,3,FALSE))</f>
        <v>Prof. Dr. Yavuz KOŞANER</v>
      </c>
      <c r="I14" s="346">
        <f>IF(D14=0,0,VLOOKUP(D14,'Course List (program)'!$G$2:$L$100,3,FALSE))</f>
        <v>0</v>
      </c>
      <c r="J14" s="346">
        <f>IF(E14=0,0,VLOOKUP(E14,'Course List (program)'!$G$2:$L$100,3,FALSE))</f>
        <v>0</v>
      </c>
      <c r="K14" s="346">
        <f>IF(F14=0,0,VLOOKUP(F14,'Course List (program)'!$G$2:$L$100,3,FALSE))</f>
        <v>0</v>
      </c>
      <c r="L14" s="347">
        <f>IF(G14=0,0,VLOOKUP(G14,'Course List (program)'!$G$2:$L$100,3,FALSE))</f>
        <v>0</v>
      </c>
      <c r="M14" s="348">
        <f>IF(C14=0,0,VLOOKUP(C14,'Course List (program)'!$G$2:$L$100,6,FALSE))</f>
        <v>0</v>
      </c>
      <c r="N14" s="349">
        <f>IF(D14=0,0,VLOOKUP(D14,'Course List (program)'!$G$2:$L$100,6,FALSE))</f>
        <v>0</v>
      </c>
      <c r="O14" s="349">
        <f>IF(E14=0,0,VLOOKUP(E14,'Course List (program)'!$G$2:$L$100,6,FALSE))</f>
        <v>0</v>
      </c>
      <c r="P14" s="349">
        <f>IF(F14=0,0,VLOOKUP(F14,'Course List (program)'!$G$2:$L$100,6,FALSE))</f>
        <v>0</v>
      </c>
      <c r="Q14" s="350">
        <f>IF(G14=0,0,VLOOKUP(G14,'Course List (program)'!$G$2:$L$100,6,FALSE))</f>
        <v>0</v>
      </c>
      <c r="R14" s="351" t="str">
        <f>IF(C14=0,0,VLOOKUP(C14,'Course List (program)'!$G$2:$L$100,4,FALSE))</f>
        <v>Zeynep YAZICIOĞLU HALU</v>
      </c>
      <c r="S14" s="352">
        <f>IF(D14=0,0,VLOOKUP(D14,'Course List (program)'!$G$2:$L$100,4,FALSE))</f>
        <v>0</v>
      </c>
      <c r="T14" s="352">
        <f>IF(E14=0,0,VLOOKUP(E14,'Course List (program)'!$G$2:$L$100,4,FALSE))</f>
        <v>0</v>
      </c>
      <c r="U14" s="352">
        <f>IF(F14=0,0,VLOOKUP(F14,'Course List (program)'!$G$2:$L$100,4,FALSE))</f>
        <v>0</v>
      </c>
      <c r="V14" s="353">
        <f>IF(G14=0,0,VLOOKUP(G14,'Course List (program)'!$G$2:$L$100,4,FALSE))</f>
        <v>0</v>
      </c>
      <c r="W14" s="510">
        <f>IF(C14=0,0,VLOOKUP(C14,'Course List (program)'!$G$2:$L$100,5,FALSE))</f>
        <v>0</v>
      </c>
      <c r="X14" s="511">
        <f>IF(D14=0,0,VLOOKUP(D14,'Course List (program)'!$G$2:$L$100,5,FALSE))</f>
        <v>0</v>
      </c>
      <c r="Y14" s="511">
        <f>IF(E14=0,0,VLOOKUP(E14,'Course List (program)'!$G$2:$L$100,5,FALSE))</f>
        <v>0</v>
      </c>
      <c r="Z14" s="511">
        <f>IF(F14=0,0,VLOOKUP(F14,'Course List (program)'!$G$2:$L$100,5,FALSE))</f>
        <v>0</v>
      </c>
      <c r="AA14" s="512">
        <f>IF(G14=0,0,VLOOKUP(G14,'Course List (program)'!$G$2:$L$100,5,FALSE))</f>
        <v>0</v>
      </c>
      <c r="AB14" s="323">
        <v>0.41666666666666669</v>
      </c>
    </row>
    <row r="15" spans="1:28" s="300" customFormat="1" ht="15" customHeight="1" x14ac:dyDescent="0.2">
      <c r="A15" s="1090"/>
      <c r="B15" s="1091"/>
      <c r="C15" s="343" t="str">
        <f>Section2Draft!$E$31</f>
        <v>ARCH 251.12</v>
      </c>
      <c r="D15" s="344">
        <f>Section2Draft!$F$31</f>
        <v>0</v>
      </c>
      <c r="E15" s="344">
        <f>Section2Draft!$G$31</f>
        <v>0</v>
      </c>
      <c r="F15" s="344" t="str">
        <f>Section2Draft!$H$31</f>
        <v>ARCH 243.12</v>
      </c>
      <c r="G15" s="486">
        <f>Section2Draft!$I$31</f>
        <v>0</v>
      </c>
      <c r="H15" s="345" t="str">
        <f>IF(C15=0,0,VLOOKUP(C15,'Course List (program)'!$G$2:$L$100,3,FALSE))</f>
        <v>Prof. Dr. Yavuz KOŞANER</v>
      </c>
      <c r="I15" s="346">
        <f>IF(D15=0,0,VLOOKUP(D15,'Course List (program)'!$G$2:$L$100,3,FALSE))</f>
        <v>0</v>
      </c>
      <c r="J15" s="346">
        <f>IF(E15=0,0,VLOOKUP(E15,'Course List (program)'!$G$2:$L$100,3,FALSE))</f>
        <v>0</v>
      </c>
      <c r="K15" s="346" t="str">
        <f>IF(F15=0,0,VLOOKUP(F15,'Course List (program)'!$G$2:$L$100,3,FALSE))</f>
        <v>Yrd. Doç. Dr. Hakan UZBERK</v>
      </c>
      <c r="L15" s="347">
        <f>IF(G15=0,0,VLOOKUP(G15,'Course List (program)'!$G$2:$L$100,3,FALSE))</f>
        <v>0</v>
      </c>
      <c r="M15" s="348">
        <f>IF(C15=0,0,VLOOKUP(C15,'Course List (program)'!$G$2:$L$100,6,FALSE))</f>
        <v>0</v>
      </c>
      <c r="N15" s="349">
        <f>IF(D15=0,0,VLOOKUP(D15,'Course List (program)'!$G$2:$L$100,6,FALSE))</f>
        <v>0</v>
      </c>
      <c r="O15" s="349">
        <f>IF(E15=0,0,VLOOKUP(E15,'Course List (program)'!$G$2:$L$100,6,FALSE))</f>
        <v>0</v>
      </c>
      <c r="P15" s="349">
        <f>IF(F15=0,0,VLOOKUP(F15,'Course List (program)'!$G$2:$L$100,6,FALSE))</f>
        <v>0</v>
      </c>
      <c r="Q15" s="350">
        <f>IF(G15=0,0,VLOOKUP(G15,'Course List (program)'!$G$2:$L$100,6,FALSE))</f>
        <v>0</v>
      </c>
      <c r="R15" s="351" t="str">
        <f>IF(C15=0,0,VLOOKUP(C15,'Course List (program)'!$G$2:$L$100,4,FALSE))</f>
        <v>Zeynep YAZICIOĞLU HALU</v>
      </c>
      <c r="S15" s="352">
        <f>IF(D15=0,0,VLOOKUP(D15,'Course List (program)'!$G$2:$L$100,4,FALSE))</f>
        <v>0</v>
      </c>
      <c r="T15" s="352">
        <f>IF(E15=0,0,VLOOKUP(E15,'Course List (program)'!$G$2:$L$100,4,FALSE))</f>
        <v>0</v>
      </c>
      <c r="U15" s="352">
        <f>IF(F15=0,0,VLOOKUP(F15,'Course List (program)'!$G$2:$L$100,4,FALSE))</f>
        <v>0</v>
      </c>
      <c r="V15" s="353">
        <f>IF(G15=0,0,VLOOKUP(G15,'Course List (program)'!$G$2:$L$100,4,FALSE))</f>
        <v>0</v>
      </c>
      <c r="W15" s="510">
        <f>IF(C15=0,0,VLOOKUP(C15,'Course List (program)'!$G$2:$L$100,5,FALSE))</f>
        <v>0</v>
      </c>
      <c r="X15" s="511">
        <f>IF(D15=0,0,VLOOKUP(D15,'Course List (program)'!$G$2:$L$100,5,FALSE))</f>
        <v>0</v>
      </c>
      <c r="Y15" s="511">
        <f>IF(E15=0,0,VLOOKUP(E15,'Course List (program)'!$G$2:$L$100,5,FALSE))</f>
        <v>0</v>
      </c>
      <c r="Z15" s="511">
        <f>IF(F15=0,0,VLOOKUP(F15,'Course List (program)'!$G$2:$L$100,5,FALSE))</f>
        <v>0</v>
      </c>
      <c r="AA15" s="512">
        <f>IF(G15=0,0,VLOOKUP(G15,'Course List (program)'!$G$2:$L$100,5,FALSE))</f>
        <v>0</v>
      </c>
      <c r="AB15" s="323">
        <v>0.45833333333333331</v>
      </c>
    </row>
    <row r="16" spans="1:28" s="300" customFormat="1" ht="15" customHeight="1" x14ac:dyDescent="0.2">
      <c r="A16" s="1090"/>
      <c r="B16" s="1091"/>
      <c r="C16" s="343" t="str">
        <f>Section2Draft!$E$33</f>
        <v>ARCH 251.12</v>
      </c>
      <c r="D16" s="344">
        <f>Section2Draft!$F$33</f>
        <v>0</v>
      </c>
      <c r="E16" s="344">
        <f>Section2Draft!$G$33</f>
        <v>0</v>
      </c>
      <c r="F16" s="344" t="str">
        <f>Section2Draft!$H$33</f>
        <v>ARCH 243.12</v>
      </c>
      <c r="G16" s="486">
        <f>Section2Draft!$I$33</f>
        <v>0</v>
      </c>
      <c r="H16" s="345" t="str">
        <f>IF(C16=0,0,VLOOKUP(C16,'Course List (program)'!$G$2:$L$100,3,FALSE))</f>
        <v>Prof. Dr. Yavuz KOŞANER</v>
      </c>
      <c r="I16" s="346">
        <f>IF(D16=0,0,VLOOKUP(D16,'Course List (program)'!$G$2:$L$100,3,FALSE))</f>
        <v>0</v>
      </c>
      <c r="J16" s="346">
        <f>IF(E16=0,0,VLOOKUP(E16,'Course List (program)'!$G$2:$L$100,3,FALSE))</f>
        <v>0</v>
      </c>
      <c r="K16" s="346" t="str">
        <f>IF(F16=0,0,VLOOKUP(F16,'Course List (program)'!$G$2:$L$100,3,FALSE))</f>
        <v>Yrd. Doç. Dr. Hakan UZBERK</v>
      </c>
      <c r="L16" s="347">
        <f>IF(G16=0,0,VLOOKUP(G16,'Course List (program)'!$G$2:$L$100,3,FALSE))</f>
        <v>0</v>
      </c>
      <c r="M16" s="348">
        <f>IF(C16=0,0,VLOOKUP(C16,'Course List (program)'!$G$2:$L$100,6,FALSE))</f>
        <v>0</v>
      </c>
      <c r="N16" s="349">
        <f>IF(D16=0,0,VLOOKUP(D16,'Course List (program)'!$G$2:$L$100,6,FALSE))</f>
        <v>0</v>
      </c>
      <c r="O16" s="349">
        <f>IF(E16=0,0,VLOOKUP(E16,'Course List (program)'!$G$2:$L$100,6,FALSE))</f>
        <v>0</v>
      </c>
      <c r="P16" s="349">
        <f>IF(F16=0,0,VLOOKUP(F16,'Course List (program)'!$G$2:$L$100,6,FALSE))</f>
        <v>0</v>
      </c>
      <c r="Q16" s="350">
        <f>IF(G16=0,0,VLOOKUP(G16,'Course List (program)'!$G$2:$L$100,6,FALSE))</f>
        <v>0</v>
      </c>
      <c r="R16" s="351" t="str">
        <f>IF(C16=0,0,VLOOKUP(C16,'Course List (program)'!$G$2:$L$100,4,FALSE))</f>
        <v>Zeynep YAZICIOĞLU HALU</v>
      </c>
      <c r="S16" s="352">
        <f>IF(D16=0,0,VLOOKUP(D16,'Course List (program)'!$G$2:$L$100,4,FALSE))</f>
        <v>0</v>
      </c>
      <c r="T16" s="352">
        <f>IF(E16=0,0,VLOOKUP(E16,'Course List (program)'!$G$2:$L$100,4,FALSE))</f>
        <v>0</v>
      </c>
      <c r="U16" s="352">
        <f>IF(F16=0,0,VLOOKUP(F16,'Course List (program)'!$G$2:$L$100,4,FALSE))</f>
        <v>0</v>
      </c>
      <c r="V16" s="353">
        <f>IF(G16=0,0,VLOOKUP(G16,'Course List (program)'!$G$2:$L$100,4,FALSE))</f>
        <v>0</v>
      </c>
      <c r="W16" s="510">
        <f>IF(C16=0,0,VLOOKUP(C16,'Course List (program)'!$G$2:$L$100,5,FALSE))</f>
        <v>0</v>
      </c>
      <c r="X16" s="511">
        <f>IF(D16=0,0,VLOOKUP(D16,'Course List (program)'!$G$2:$L$100,5,FALSE))</f>
        <v>0</v>
      </c>
      <c r="Y16" s="511">
        <f>IF(E16=0,0,VLOOKUP(E16,'Course List (program)'!$G$2:$L$100,5,FALSE))</f>
        <v>0</v>
      </c>
      <c r="Z16" s="511">
        <f>IF(F16=0,0,VLOOKUP(F16,'Course List (program)'!$G$2:$L$100,5,FALSE))</f>
        <v>0</v>
      </c>
      <c r="AA16" s="512">
        <f>IF(G16=0,0,VLOOKUP(G16,'Course List (program)'!$G$2:$L$100,5,FALSE))</f>
        <v>0</v>
      </c>
      <c r="AB16" s="323">
        <v>0.5</v>
      </c>
    </row>
    <row r="17" spans="1:28" s="300" customFormat="1" ht="15" customHeight="1" x14ac:dyDescent="0.2">
      <c r="A17" s="1090"/>
      <c r="B17" s="1091"/>
      <c r="C17" s="343">
        <f>Section2Draft!$E$35</f>
        <v>0</v>
      </c>
      <c r="D17" s="344">
        <f>Section2Draft!$F$35</f>
        <v>0</v>
      </c>
      <c r="E17" s="344">
        <f>Section2Draft!$G$35</f>
        <v>0</v>
      </c>
      <c r="F17" s="344">
        <f>Section2Draft!$H$35</f>
        <v>0</v>
      </c>
      <c r="G17" s="486">
        <f>Section2Draft!$I$35</f>
        <v>0</v>
      </c>
      <c r="H17" s="345">
        <f>IF(C17=0,0,VLOOKUP(C17,'Course List (program)'!$G$2:$L$100,3,FALSE))</f>
        <v>0</v>
      </c>
      <c r="I17" s="346">
        <f>IF(D17=0,0,VLOOKUP(D17,'Course List (program)'!$G$2:$L$100,3,FALSE))</f>
        <v>0</v>
      </c>
      <c r="J17" s="346">
        <f>IF(E17=0,0,VLOOKUP(E17,'Course List (program)'!$G$2:$L$100,3,FALSE))</f>
        <v>0</v>
      </c>
      <c r="K17" s="346">
        <f>IF(F17=0,0,VLOOKUP(F17,'Course List (program)'!$G$2:$L$100,3,FALSE))</f>
        <v>0</v>
      </c>
      <c r="L17" s="347">
        <f>IF(G17=0,0,VLOOKUP(G17,'Course List (program)'!$G$2:$L$100,3,FALSE))</f>
        <v>0</v>
      </c>
      <c r="M17" s="348">
        <f>IF(C17=0,0,VLOOKUP(C17,'Course List (program)'!$G$2:$L$100,6,FALSE))</f>
        <v>0</v>
      </c>
      <c r="N17" s="349">
        <f>IF(D17=0,0,VLOOKUP(D17,'Course List (program)'!$G$2:$L$100,6,FALSE))</f>
        <v>0</v>
      </c>
      <c r="O17" s="349">
        <f>IF(E17=0,0,VLOOKUP(E17,'Course List (program)'!$G$2:$L$100,6,FALSE))</f>
        <v>0</v>
      </c>
      <c r="P17" s="349">
        <f>IF(F17=0,0,VLOOKUP(F17,'Course List (program)'!$G$2:$L$100,6,FALSE))</f>
        <v>0</v>
      </c>
      <c r="Q17" s="350">
        <f>IF(G17=0,0,VLOOKUP(G17,'Course List (program)'!$G$2:$L$100,6,FALSE))</f>
        <v>0</v>
      </c>
      <c r="R17" s="351">
        <f>IF(C17=0,0,VLOOKUP(C17,'Course List (program)'!$G$2:$L$100,4,FALSE))</f>
        <v>0</v>
      </c>
      <c r="S17" s="352">
        <f>IF(D17=0,0,VLOOKUP(D17,'Course List (program)'!$G$2:$L$100,4,FALSE))</f>
        <v>0</v>
      </c>
      <c r="T17" s="352">
        <f>IF(E17=0,0,VLOOKUP(E17,'Course List (program)'!$G$2:$L$100,4,FALSE))</f>
        <v>0</v>
      </c>
      <c r="U17" s="352">
        <f>IF(F17=0,0,VLOOKUP(F17,'Course List (program)'!$G$2:$L$100,4,FALSE))</f>
        <v>0</v>
      </c>
      <c r="V17" s="353">
        <f>IF(G17=0,0,VLOOKUP(G17,'Course List (program)'!$G$2:$L$100,4,FALSE))</f>
        <v>0</v>
      </c>
      <c r="W17" s="510">
        <f>IF(C17=0,0,VLOOKUP(C17,'Course List (program)'!$G$2:$L$100,5,FALSE))</f>
        <v>0</v>
      </c>
      <c r="X17" s="511">
        <f>IF(D17=0,0,VLOOKUP(D17,'Course List (program)'!$G$2:$L$100,5,FALSE))</f>
        <v>0</v>
      </c>
      <c r="Y17" s="511">
        <f>IF(E17=0,0,VLOOKUP(E17,'Course List (program)'!$G$2:$L$100,5,FALSE))</f>
        <v>0</v>
      </c>
      <c r="Z17" s="511">
        <f>IF(F17=0,0,VLOOKUP(F17,'Course List (program)'!$G$2:$L$100,5,FALSE))</f>
        <v>0</v>
      </c>
      <c r="AA17" s="512">
        <f>IF(G17=0,0,VLOOKUP(G17,'Course List (program)'!$G$2:$L$100,5,FALSE))</f>
        <v>0</v>
      </c>
      <c r="AB17" s="323">
        <v>0.54166666666666663</v>
      </c>
    </row>
    <row r="18" spans="1:28" s="300" customFormat="1" ht="15" customHeight="1" x14ac:dyDescent="0.2">
      <c r="A18" s="1090"/>
      <c r="B18" s="1091"/>
      <c r="C18" s="343" t="str">
        <f>Section2Draft!$E$37</f>
        <v>ARCH 251.12</v>
      </c>
      <c r="D18" s="344">
        <f>Section2Draft!$F$37</f>
        <v>0</v>
      </c>
      <c r="E18" s="344">
        <f>Section2Draft!$G$37</f>
        <v>0</v>
      </c>
      <c r="F18" s="344">
        <f>Section2Draft!$H$37</f>
        <v>0</v>
      </c>
      <c r="G18" s="486">
        <f>Section2Draft!$I$37</f>
        <v>0</v>
      </c>
      <c r="H18" s="345" t="str">
        <f>IF(C18=0,0,VLOOKUP(C18,'Course List (program)'!$G$2:$L$100,3,FALSE))</f>
        <v>Prof. Dr. Yavuz KOŞANER</v>
      </c>
      <c r="I18" s="346">
        <f>IF(D18=0,0,VLOOKUP(D18,'Course List (program)'!$G$2:$L$100,3,FALSE))</f>
        <v>0</v>
      </c>
      <c r="J18" s="346">
        <f>IF(E18=0,0,VLOOKUP(E18,'Course List (program)'!$G$2:$L$100,3,FALSE))</f>
        <v>0</v>
      </c>
      <c r="K18" s="346">
        <f>IF(F18=0,0,VLOOKUP(F18,'Course List (program)'!$G$2:$L$100,3,FALSE))</f>
        <v>0</v>
      </c>
      <c r="L18" s="347">
        <f>IF(G18=0,0,VLOOKUP(G18,'Course List (program)'!$G$2:$L$100,3,FALSE))</f>
        <v>0</v>
      </c>
      <c r="M18" s="348">
        <f>IF(C18=0,0,VLOOKUP(C18,'Course List (program)'!$G$2:$L$100,6,FALSE))</f>
        <v>0</v>
      </c>
      <c r="N18" s="349">
        <f>IF(D18=0,0,VLOOKUP(D18,'Course List (program)'!$G$2:$L$100,6,FALSE))</f>
        <v>0</v>
      </c>
      <c r="O18" s="349">
        <f>IF(E18=0,0,VLOOKUP(E18,'Course List (program)'!$G$2:$L$100,6,FALSE))</f>
        <v>0</v>
      </c>
      <c r="P18" s="349">
        <f>IF(F18=0,0,VLOOKUP(F18,'Course List (program)'!$G$2:$L$100,6,FALSE))</f>
        <v>0</v>
      </c>
      <c r="Q18" s="350">
        <f>IF(G18=0,0,VLOOKUP(G18,'Course List (program)'!$G$2:$L$100,6,FALSE))</f>
        <v>0</v>
      </c>
      <c r="R18" s="351" t="str">
        <f>IF(C18=0,0,VLOOKUP(C18,'Course List (program)'!$G$2:$L$100,4,FALSE))</f>
        <v>Zeynep YAZICIOĞLU HALU</v>
      </c>
      <c r="S18" s="352">
        <f>IF(D18=0,0,VLOOKUP(D18,'Course List (program)'!$G$2:$L$100,4,FALSE))</f>
        <v>0</v>
      </c>
      <c r="T18" s="352">
        <f>IF(E18=0,0,VLOOKUP(E18,'Course List (program)'!$G$2:$L$100,4,FALSE))</f>
        <v>0</v>
      </c>
      <c r="U18" s="352">
        <f>IF(F18=0,0,VLOOKUP(F18,'Course List (program)'!$G$2:$L$100,4,FALSE))</f>
        <v>0</v>
      </c>
      <c r="V18" s="353">
        <f>IF(G18=0,0,VLOOKUP(G18,'Course List (program)'!$G$2:$L$100,4,FALSE))</f>
        <v>0</v>
      </c>
      <c r="W18" s="510">
        <f>IF(C18=0,0,VLOOKUP(C18,'Course List (program)'!$G$2:$L$100,5,FALSE))</f>
        <v>0</v>
      </c>
      <c r="X18" s="511">
        <f>IF(D18=0,0,VLOOKUP(D18,'Course List (program)'!$G$2:$L$100,5,FALSE))</f>
        <v>0</v>
      </c>
      <c r="Y18" s="511">
        <f>IF(E18=0,0,VLOOKUP(E18,'Course List (program)'!$G$2:$L$100,5,FALSE))</f>
        <v>0</v>
      </c>
      <c r="Z18" s="511">
        <f>IF(F18=0,0,VLOOKUP(F18,'Course List (program)'!$G$2:$L$100,5,FALSE))</f>
        <v>0</v>
      </c>
      <c r="AA18" s="512">
        <f>IF(G18=0,0,VLOOKUP(G18,'Course List (program)'!$G$2:$L$100,5,FALSE))</f>
        <v>0</v>
      </c>
      <c r="AB18" s="323">
        <v>0.58333333333333337</v>
      </c>
    </row>
    <row r="19" spans="1:28" s="300" customFormat="1" ht="15" customHeight="1" x14ac:dyDescent="0.2">
      <c r="A19" s="1090"/>
      <c r="B19" s="1091"/>
      <c r="C19" s="343" t="str">
        <f>Section2Draft!$E$39</f>
        <v>ARCH 251.12</v>
      </c>
      <c r="D19" s="344">
        <f>Section2Draft!$F$39</f>
        <v>0</v>
      </c>
      <c r="E19" s="344">
        <f>Section2Draft!$G$39</f>
        <v>0</v>
      </c>
      <c r="F19" s="344">
        <f>Section2Draft!$H$39</f>
        <v>0</v>
      </c>
      <c r="G19" s="486">
        <f>Section2Draft!$I$39</f>
        <v>0</v>
      </c>
      <c r="H19" s="345" t="str">
        <f>IF(C19=0,0,VLOOKUP(C19,'Course List (program)'!$G$2:$L$100,3,FALSE))</f>
        <v>Prof. Dr. Yavuz KOŞANER</v>
      </c>
      <c r="I19" s="346">
        <f>IF(D19=0,0,VLOOKUP(D19,'Course List (program)'!$G$2:$L$100,3,FALSE))</f>
        <v>0</v>
      </c>
      <c r="J19" s="346">
        <f>IF(E19=0,0,VLOOKUP(E19,'Course List (program)'!$G$2:$L$100,3,FALSE))</f>
        <v>0</v>
      </c>
      <c r="K19" s="346">
        <f>IF(F19=0,0,VLOOKUP(F19,'Course List (program)'!$G$2:$L$100,3,FALSE))</f>
        <v>0</v>
      </c>
      <c r="L19" s="347">
        <f>IF(G19=0,0,VLOOKUP(G19,'Course List (program)'!$G$2:$L$100,3,FALSE))</f>
        <v>0</v>
      </c>
      <c r="M19" s="348">
        <f>IF(C19=0,0,VLOOKUP(C19,'Course List (program)'!$G$2:$L$100,6,FALSE))</f>
        <v>0</v>
      </c>
      <c r="N19" s="349">
        <f>IF(D19=0,0,VLOOKUP(D19,'Course List (program)'!$G$2:$L$100,6,FALSE))</f>
        <v>0</v>
      </c>
      <c r="O19" s="349">
        <f>IF(E19=0,0,VLOOKUP(E19,'Course List (program)'!$G$2:$L$100,6,FALSE))</f>
        <v>0</v>
      </c>
      <c r="P19" s="349">
        <f>IF(F19=0,0,VLOOKUP(F19,'Course List (program)'!$G$2:$L$100,6,FALSE))</f>
        <v>0</v>
      </c>
      <c r="Q19" s="350">
        <f>IF(G19=0,0,VLOOKUP(G19,'Course List (program)'!$G$2:$L$100,6,FALSE))</f>
        <v>0</v>
      </c>
      <c r="R19" s="351" t="str">
        <f>IF(C19=0,0,VLOOKUP(C19,'Course List (program)'!$G$2:$L$100,4,FALSE))</f>
        <v>Zeynep YAZICIOĞLU HALU</v>
      </c>
      <c r="S19" s="352">
        <f>IF(D19=0,0,VLOOKUP(D19,'Course List (program)'!$G$2:$L$100,4,FALSE))</f>
        <v>0</v>
      </c>
      <c r="T19" s="352">
        <f>IF(E19=0,0,VLOOKUP(E19,'Course List (program)'!$G$2:$L$100,4,FALSE))</f>
        <v>0</v>
      </c>
      <c r="U19" s="352">
        <f>IF(F19=0,0,VLOOKUP(F19,'Course List (program)'!$G$2:$L$100,4,FALSE))</f>
        <v>0</v>
      </c>
      <c r="V19" s="353">
        <f>IF(G19=0,0,VLOOKUP(G19,'Course List (program)'!$G$2:$L$100,4,FALSE))</f>
        <v>0</v>
      </c>
      <c r="W19" s="510">
        <f>IF(C19=0,0,VLOOKUP(C19,'Course List (program)'!$G$2:$L$100,5,FALSE))</f>
        <v>0</v>
      </c>
      <c r="X19" s="511">
        <f>IF(D19=0,0,VLOOKUP(D19,'Course List (program)'!$G$2:$L$100,5,FALSE))</f>
        <v>0</v>
      </c>
      <c r="Y19" s="511">
        <f>IF(E19=0,0,VLOOKUP(E19,'Course List (program)'!$G$2:$L$100,5,FALSE))</f>
        <v>0</v>
      </c>
      <c r="Z19" s="511">
        <f>IF(F19=0,0,VLOOKUP(F19,'Course List (program)'!$G$2:$L$100,5,FALSE))</f>
        <v>0</v>
      </c>
      <c r="AA19" s="512">
        <f>IF(G19=0,0,VLOOKUP(G19,'Course List (program)'!$G$2:$L$100,5,FALSE))</f>
        <v>0</v>
      </c>
      <c r="AB19" s="323">
        <v>0.625</v>
      </c>
    </row>
    <row r="20" spans="1:28" s="300" customFormat="1" ht="15" customHeight="1" x14ac:dyDescent="0.2">
      <c r="A20" s="1090"/>
      <c r="B20" s="1091"/>
      <c r="C20" s="343" t="str">
        <f>Section2Draft!$E$41</f>
        <v>ARCH 251.12</v>
      </c>
      <c r="D20" s="344">
        <f>Section2Draft!$F$41</f>
        <v>0</v>
      </c>
      <c r="E20" s="344">
        <f>Section2Draft!$G$41</f>
        <v>0</v>
      </c>
      <c r="F20" s="344">
        <f>Section2Draft!$H$41</f>
        <v>0</v>
      </c>
      <c r="G20" s="486">
        <f>Section2Draft!$I$41</f>
        <v>0</v>
      </c>
      <c r="H20" s="345" t="str">
        <f>IF(C20=0,0,VLOOKUP(C20,'Course List (program)'!$G$2:$L$100,3,FALSE))</f>
        <v>Prof. Dr. Yavuz KOŞANER</v>
      </c>
      <c r="I20" s="346">
        <f>IF(D20=0,0,VLOOKUP(D20,'Course List (program)'!$G$2:$L$100,3,FALSE))</f>
        <v>0</v>
      </c>
      <c r="J20" s="346">
        <f>IF(E20=0,0,VLOOKUP(E20,'Course List (program)'!$G$2:$L$100,3,FALSE))</f>
        <v>0</v>
      </c>
      <c r="K20" s="346">
        <f>IF(F20=0,0,VLOOKUP(F20,'Course List (program)'!$G$2:$L$100,3,FALSE))</f>
        <v>0</v>
      </c>
      <c r="L20" s="347">
        <f>IF(G20=0,0,VLOOKUP(G20,'Course List (program)'!$G$2:$L$100,3,FALSE))</f>
        <v>0</v>
      </c>
      <c r="M20" s="348">
        <f>IF(C20=0,0,VLOOKUP(C20,'Course List (program)'!$G$2:$L$100,6,FALSE))</f>
        <v>0</v>
      </c>
      <c r="N20" s="349">
        <f>IF(D20=0,0,VLOOKUP(D20,'Course List (program)'!$G$2:$L$100,6,FALSE))</f>
        <v>0</v>
      </c>
      <c r="O20" s="349">
        <f>IF(E20=0,0,VLOOKUP(E20,'Course List (program)'!$G$2:$L$100,6,FALSE))</f>
        <v>0</v>
      </c>
      <c r="P20" s="349">
        <f>IF(F20=0,0,VLOOKUP(F20,'Course List (program)'!$G$2:$L$100,6,FALSE))</f>
        <v>0</v>
      </c>
      <c r="Q20" s="350">
        <f>IF(G20=0,0,VLOOKUP(G20,'Course List (program)'!$G$2:$L$100,6,FALSE))</f>
        <v>0</v>
      </c>
      <c r="R20" s="351" t="str">
        <f>IF(C20=0,0,VLOOKUP(C20,'Course List (program)'!$G$2:$L$100,4,FALSE))</f>
        <v>Zeynep YAZICIOĞLU HALU</v>
      </c>
      <c r="S20" s="352">
        <f>IF(D20=0,0,VLOOKUP(D20,'Course List (program)'!$G$2:$L$100,4,FALSE))</f>
        <v>0</v>
      </c>
      <c r="T20" s="352">
        <f>IF(E20=0,0,VLOOKUP(E20,'Course List (program)'!$G$2:$L$100,4,FALSE))</f>
        <v>0</v>
      </c>
      <c r="U20" s="352">
        <f>IF(F20=0,0,VLOOKUP(F20,'Course List (program)'!$G$2:$L$100,4,FALSE))</f>
        <v>0</v>
      </c>
      <c r="V20" s="353">
        <f>IF(G20=0,0,VLOOKUP(G20,'Course List (program)'!$G$2:$L$100,4,FALSE))</f>
        <v>0</v>
      </c>
      <c r="W20" s="510">
        <f>IF(C20=0,0,VLOOKUP(C20,'Course List (program)'!$G$2:$L$100,5,FALSE))</f>
        <v>0</v>
      </c>
      <c r="X20" s="511">
        <f>IF(D20=0,0,VLOOKUP(D20,'Course List (program)'!$G$2:$L$100,5,FALSE))</f>
        <v>0</v>
      </c>
      <c r="Y20" s="511">
        <f>IF(E20=0,0,VLOOKUP(E20,'Course List (program)'!$G$2:$L$100,5,FALSE))</f>
        <v>0</v>
      </c>
      <c r="Z20" s="511">
        <f>IF(F20=0,0,VLOOKUP(F20,'Course List (program)'!$G$2:$L$100,5,FALSE))</f>
        <v>0</v>
      </c>
      <c r="AA20" s="512">
        <f>IF(G20=0,0,VLOOKUP(G20,'Course List (program)'!$G$2:$L$100,5,FALSE))</f>
        <v>0</v>
      </c>
      <c r="AB20" s="323">
        <v>0.66666666666666663</v>
      </c>
    </row>
    <row r="21" spans="1:28" s="300" customFormat="1" ht="15" customHeight="1" x14ac:dyDescent="0.2">
      <c r="A21" s="1090"/>
      <c r="B21" s="1091"/>
      <c r="C21" s="343" t="str">
        <f>Section2Draft!$E$43</f>
        <v>ARCH 251.12</v>
      </c>
      <c r="D21" s="344">
        <f>Section2Draft!$F$43</f>
        <v>0</v>
      </c>
      <c r="E21" s="344">
        <f>Section2Draft!$G$43</f>
        <v>0</v>
      </c>
      <c r="F21" s="344">
        <f>Section2Draft!$H$43</f>
        <v>0</v>
      </c>
      <c r="G21" s="486">
        <f>Section2Draft!$I$43</f>
        <v>0</v>
      </c>
      <c r="H21" s="345" t="str">
        <f>IF(C21=0,0,VLOOKUP(C21,'Course List (program)'!$G$2:$L$100,3,FALSE))</f>
        <v>Prof. Dr. Yavuz KOŞANER</v>
      </c>
      <c r="I21" s="346">
        <f>IF(D21=0,0,VLOOKUP(D21,'Course List (program)'!$G$2:$L$100,3,FALSE))</f>
        <v>0</v>
      </c>
      <c r="J21" s="346">
        <f>IF(E21=0,0,VLOOKUP(E21,'Course List (program)'!$G$2:$L$100,3,FALSE))</f>
        <v>0</v>
      </c>
      <c r="K21" s="346">
        <f>IF(F21=0,0,VLOOKUP(F21,'Course List (program)'!$G$2:$L$100,3,FALSE))</f>
        <v>0</v>
      </c>
      <c r="L21" s="347">
        <f>IF(G21=0,0,VLOOKUP(G21,'Course List (program)'!$G$2:$L$100,3,FALSE))</f>
        <v>0</v>
      </c>
      <c r="M21" s="348">
        <f>IF(C21=0,0,VLOOKUP(C21,'Course List (program)'!$G$2:$L$100,6,FALSE))</f>
        <v>0</v>
      </c>
      <c r="N21" s="349">
        <f>IF(D21=0,0,VLOOKUP(D21,'Course List (program)'!$G$2:$L$100,6,FALSE))</f>
        <v>0</v>
      </c>
      <c r="O21" s="349">
        <f>IF(E21=0,0,VLOOKUP(E21,'Course List (program)'!$G$2:$L$100,6,FALSE))</f>
        <v>0</v>
      </c>
      <c r="P21" s="349">
        <f>IF(F21=0,0,VLOOKUP(F21,'Course List (program)'!$G$2:$L$100,6,FALSE))</f>
        <v>0</v>
      </c>
      <c r="Q21" s="350">
        <f>IF(G21=0,0,VLOOKUP(G21,'Course List (program)'!$G$2:$L$100,6,FALSE))</f>
        <v>0</v>
      </c>
      <c r="R21" s="351" t="str">
        <f>IF(C21=0,0,VLOOKUP(C21,'Course List (program)'!$G$2:$L$100,4,FALSE))</f>
        <v>Zeynep YAZICIOĞLU HALU</v>
      </c>
      <c r="S21" s="352">
        <f>IF(D21=0,0,VLOOKUP(D21,'Course List (program)'!$G$2:$L$100,4,FALSE))</f>
        <v>0</v>
      </c>
      <c r="T21" s="352">
        <f>IF(E21=0,0,VLOOKUP(E21,'Course List (program)'!$G$2:$L$100,4,FALSE))</f>
        <v>0</v>
      </c>
      <c r="U21" s="352">
        <f>IF(F21=0,0,VLOOKUP(F21,'Course List (program)'!$G$2:$L$100,4,FALSE))</f>
        <v>0</v>
      </c>
      <c r="V21" s="353">
        <f>IF(G21=0,0,VLOOKUP(G21,'Course List (program)'!$G$2:$L$100,4,FALSE))</f>
        <v>0</v>
      </c>
      <c r="W21" s="510">
        <f>IF(C21=0,0,VLOOKUP(C21,'Course List (program)'!$G$2:$L$100,5,FALSE))</f>
        <v>0</v>
      </c>
      <c r="X21" s="511">
        <f>IF(D21=0,0,VLOOKUP(D21,'Course List (program)'!$G$2:$L$100,5,FALSE))</f>
        <v>0</v>
      </c>
      <c r="Y21" s="511">
        <f>IF(E21=0,0,VLOOKUP(E21,'Course List (program)'!$G$2:$L$100,5,FALSE))</f>
        <v>0</v>
      </c>
      <c r="Z21" s="511">
        <f>IF(F21=0,0,VLOOKUP(F21,'Course List (program)'!$G$2:$L$100,5,FALSE))</f>
        <v>0</v>
      </c>
      <c r="AA21" s="512">
        <f>IF(G21=0,0,VLOOKUP(G21,'Course List (program)'!$G$2:$L$100,5,FALSE))</f>
        <v>0</v>
      </c>
      <c r="AB21" s="323">
        <v>0.70833333333333337</v>
      </c>
    </row>
    <row r="22" spans="1:28" s="300" customFormat="1" ht="15" customHeight="1" thickBot="1" x14ac:dyDescent="0.25">
      <c r="A22" s="1092"/>
      <c r="B22" s="1093"/>
      <c r="C22" s="354">
        <f>Section2Draft!$E$45</f>
        <v>0</v>
      </c>
      <c r="D22" s="355">
        <f>Section2Draft!$F$45</f>
        <v>0</v>
      </c>
      <c r="E22" s="355">
        <f>Section2Draft!$G$45</f>
        <v>0</v>
      </c>
      <c r="F22" s="355">
        <f>Section2Draft!$H$45</f>
        <v>0</v>
      </c>
      <c r="G22" s="487">
        <f>Section2Draft!$I$45</f>
        <v>0</v>
      </c>
      <c r="H22" s="356">
        <f>IF(C22=0,0,VLOOKUP(C22,'Course List (program)'!$G$2:$L$100,3,FALSE))</f>
        <v>0</v>
      </c>
      <c r="I22" s="357">
        <f>IF(D22=0,0,VLOOKUP(D22,'Course List (program)'!$G$2:$L$100,3,FALSE))</f>
        <v>0</v>
      </c>
      <c r="J22" s="357">
        <f>IF(E22=0,0,VLOOKUP(E22,'Course List (program)'!$G$2:$L$100,3,FALSE))</f>
        <v>0</v>
      </c>
      <c r="K22" s="357">
        <f>IF(F22=0,0,VLOOKUP(F22,'Course List (program)'!$G$2:$L$100,3,FALSE))</f>
        <v>0</v>
      </c>
      <c r="L22" s="358">
        <f>IF(G22=0,0,VLOOKUP(G22,'Course List (program)'!$G$2:$L$100,3,FALSE))</f>
        <v>0</v>
      </c>
      <c r="M22" s="359">
        <f>IF(C22=0,0,VLOOKUP(C22,'Course List (program)'!$G$2:$L$100,6,FALSE))</f>
        <v>0</v>
      </c>
      <c r="N22" s="360">
        <f>IF(D22=0,0,VLOOKUP(D22,'Course List (program)'!$G$2:$L$100,6,FALSE))</f>
        <v>0</v>
      </c>
      <c r="O22" s="360">
        <f>IF(E22=0,0,VLOOKUP(E22,'Course List (program)'!$G$2:$L$100,6,FALSE))</f>
        <v>0</v>
      </c>
      <c r="P22" s="360">
        <f>IF(F22=0,0,VLOOKUP(F22,'Course List (program)'!$G$2:$L$100,6,FALSE))</f>
        <v>0</v>
      </c>
      <c r="Q22" s="361">
        <f>IF(G22=0,0,VLOOKUP(G22,'Course List (program)'!$G$2:$L$100,6,FALSE))</f>
        <v>0</v>
      </c>
      <c r="R22" s="362">
        <f>IF(C22=0,0,VLOOKUP(C22,'Course List (program)'!$G$2:$L$100,4,FALSE))</f>
        <v>0</v>
      </c>
      <c r="S22" s="363">
        <f>IF(D22=0,0,VLOOKUP(D22,'Course List (program)'!$G$2:$L$100,4,FALSE))</f>
        <v>0</v>
      </c>
      <c r="T22" s="363">
        <f>IF(E22=0,0,VLOOKUP(E22,'Course List (program)'!$G$2:$L$100,4,FALSE))</f>
        <v>0</v>
      </c>
      <c r="U22" s="363">
        <f>IF(F22=0,0,VLOOKUP(F22,'Course List (program)'!$G$2:$L$100,4,FALSE))</f>
        <v>0</v>
      </c>
      <c r="V22" s="364">
        <f>IF(G22=0,0,VLOOKUP(G22,'Course List (program)'!$G$2:$L$100,4,FALSE))</f>
        <v>0</v>
      </c>
      <c r="W22" s="513">
        <f>IF(C22=0,0,VLOOKUP(C22,'Course List (program)'!$G$2:$L$100,5,FALSE))</f>
        <v>0</v>
      </c>
      <c r="X22" s="514">
        <f>IF(D22=0,0,VLOOKUP(D22,'Course List (program)'!$G$2:$L$100,5,FALSE))</f>
        <v>0</v>
      </c>
      <c r="Y22" s="514">
        <f>IF(E22=0,0,VLOOKUP(E22,'Course List (program)'!$G$2:$L$100,5,FALSE))</f>
        <v>0</v>
      </c>
      <c r="Z22" s="514">
        <f>IF(F22=0,0,VLOOKUP(F22,'Course List (program)'!$G$2:$L$100,5,FALSE))</f>
        <v>0</v>
      </c>
      <c r="AA22" s="515">
        <f>IF(G22=0,0,VLOOKUP(G22,'Course List (program)'!$G$2:$L$100,5,FALSE))</f>
        <v>0</v>
      </c>
      <c r="AB22" s="323">
        <v>0.75</v>
      </c>
    </row>
    <row r="23" spans="1:28" s="300" customFormat="1" ht="15" customHeight="1" x14ac:dyDescent="0.2">
      <c r="A23" s="1088">
        <v>3</v>
      </c>
      <c r="B23" s="1089"/>
      <c r="C23" s="332">
        <f>Section3Draft!$E$27</f>
        <v>0</v>
      </c>
      <c r="D23" s="333">
        <f>Section3Draft!$F$27</f>
        <v>0</v>
      </c>
      <c r="E23" s="333">
        <f>Section3Draft!$G$27</f>
        <v>0</v>
      </c>
      <c r="F23" s="333">
        <f>Section3Draft!$H$27</f>
        <v>0</v>
      </c>
      <c r="G23" s="485">
        <f>Section3Draft!$I$27</f>
        <v>0</v>
      </c>
      <c r="H23" s="334">
        <f>IF(C23=0,0,VLOOKUP(C23,'Course List (program)'!$G$2:$L$100,3,FALSE))</f>
        <v>0</v>
      </c>
      <c r="I23" s="335">
        <f>IF(D23=0,0,VLOOKUP(D23,'Course List (program)'!$G$2:$L$100,3,FALSE))</f>
        <v>0</v>
      </c>
      <c r="J23" s="335">
        <f>IF(E23=0,0,VLOOKUP(E23,'Course List (program)'!$G$2:$L$100,3,FALSE))</f>
        <v>0</v>
      </c>
      <c r="K23" s="335">
        <f>IF(F23=0,0,VLOOKUP(F23,'Course List (program)'!$G$2:$L$100,3,FALSE))</f>
        <v>0</v>
      </c>
      <c r="L23" s="336">
        <f>IF(G23=0,0,VLOOKUP(G23,'Course List (program)'!$G$2:$L$100,3,FALSE))</f>
        <v>0</v>
      </c>
      <c r="M23" s="337">
        <f>IF(C23=0,0,VLOOKUP(C23,'Course List (program)'!$G$2:$L$100,6,FALSE))</f>
        <v>0</v>
      </c>
      <c r="N23" s="338">
        <f>IF(D23=0,0,VLOOKUP(D23,'Course List (program)'!$G$2:$L$100,6,FALSE))</f>
        <v>0</v>
      </c>
      <c r="O23" s="338">
        <f>IF(E23=0,0,VLOOKUP(E23,'Course List (program)'!$G$2:$L$100,6,FALSE))</f>
        <v>0</v>
      </c>
      <c r="P23" s="338">
        <f>IF(F23=0,0,VLOOKUP(F23,'Course List (program)'!$G$2:$L$100,6,FALSE))</f>
        <v>0</v>
      </c>
      <c r="Q23" s="339">
        <f>IF(G23=0,0,VLOOKUP(G23,'Course List (program)'!$G$2:$L$100,6,FALSE))</f>
        <v>0</v>
      </c>
      <c r="R23" s="340">
        <f>IF(C23=0,0,VLOOKUP(C23,'Course List (program)'!$G$2:$L$100,4,FALSE))</f>
        <v>0</v>
      </c>
      <c r="S23" s="341">
        <f>IF(D23=0,0,VLOOKUP(D23,'Course List (program)'!$G$2:$L$100,4,FALSE))</f>
        <v>0</v>
      </c>
      <c r="T23" s="341">
        <f>IF(E23=0,0,VLOOKUP(E23,'Course List (program)'!$G$2:$L$100,4,FALSE))</f>
        <v>0</v>
      </c>
      <c r="U23" s="341">
        <f>IF(F23=0,0,VLOOKUP(F23,'Course List (program)'!$G$2:$L$100,4,FALSE))</f>
        <v>0</v>
      </c>
      <c r="V23" s="342">
        <f>IF(G23=0,0,VLOOKUP(G23,'Course List (program)'!$G$2:$L$100,4,FALSE))</f>
        <v>0</v>
      </c>
      <c r="W23" s="507">
        <f>IF(C23=0,0,VLOOKUP(C23,'Course List (program)'!$G$2:$L$100,5,FALSE))</f>
        <v>0</v>
      </c>
      <c r="X23" s="508">
        <f>IF(D23=0,0,VLOOKUP(D23,'Course List (program)'!$G$2:$L$100,5,FALSE))</f>
        <v>0</v>
      </c>
      <c r="Y23" s="508">
        <f>IF(E23=0,0,VLOOKUP(E23,'Course List (program)'!$G$2:$L$100,5,FALSE))</f>
        <v>0</v>
      </c>
      <c r="Z23" s="508">
        <f>IF(F23=0,0,VLOOKUP(F23,'Course List (program)'!$G$2:$L$100,5,FALSE))</f>
        <v>0</v>
      </c>
      <c r="AA23" s="509">
        <f>IF(G23=0,0,VLOOKUP(G23,'Course List (program)'!$G$2:$L$100,5,FALSE))</f>
        <v>0</v>
      </c>
      <c r="AB23" s="299">
        <v>0.375</v>
      </c>
    </row>
    <row r="24" spans="1:28" s="300" customFormat="1" ht="15" customHeight="1" x14ac:dyDescent="0.2">
      <c r="A24" s="1090"/>
      <c r="B24" s="1091"/>
      <c r="C24" s="343">
        <f>Section3Draft!$E$29</f>
        <v>0</v>
      </c>
      <c r="D24" s="344">
        <f>Section3Draft!$F$29</f>
        <v>0</v>
      </c>
      <c r="E24" s="344">
        <f>Section3Draft!$G$29</f>
        <v>0</v>
      </c>
      <c r="F24" s="344">
        <f>Section3Draft!$H$29</f>
        <v>0</v>
      </c>
      <c r="G24" s="486">
        <f>Section3Draft!$I$29</f>
        <v>0</v>
      </c>
      <c r="H24" s="345">
        <f>IF(C24=0,0,VLOOKUP(C24,'Course List (program)'!$G$2:$L$100,3,FALSE))</f>
        <v>0</v>
      </c>
      <c r="I24" s="346">
        <f>IF(D24=0,0,VLOOKUP(D24,'Course List (program)'!$G$2:$L$100,3,FALSE))</f>
        <v>0</v>
      </c>
      <c r="J24" s="346">
        <f>IF(E24=0,0,VLOOKUP(E24,'Course List (program)'!$G$2:$L$100,3,FALSE))</f>
        <v>0</v>
      </c>
      <c r="K24" s="346">
        <f>IF(F24=0,0,VLOOKUP(F24,'Course List (program)'!$G$2:$L$100,3,FALSE))</f>
        <v>0</v>
      </c>
      <c r="L24" s="347">
        <f>IF(G24=0,0,VLOOKUP(G24,'Course List (program)'!$G$2:$L$100,3,FALSE))</f>
        <v>0</v>
      </c>
      <c r="M24" s="348">
        <f>IF(C24=0,0,VLOOKUP(C24,'Course List (program)'!$G$2:$L$100,6,FALSE))</f>
        <v>0</v>
      </c>
      <c r="N24" s="349">
        <f>IF(D24=0,0,VLOOKUP(D24,'Course List (program)'!$G$2:$L$100,6,FALSE))</f>
        <v>0</v>
      </c>
      <c r="O24" s="349">
        <f>IF(E24=0,0,VLOOKUP(E24,'Course List (program)'!$G$2:$L$100,6,FALSE))</f>
        <v>0</v>
      </c>
      <c r="P24" s="349">
        <f>IF(F24=0,0,VLOOKUP(F24,'Course List (program)'!$G$2:$L$100,6,FALSE))</f>
        <v>0</v>
      </c>
      <c r="Q24" s="350">
        <f>IF(G24=0,0,VLOOKUP(G24,'Course List (program)'!$G$2:$L$100,6,FALSE))</f>
        <v>0</v>
      </c>
      <c r="R24" s="351">
        <f>IF(C24=0,0,VLOOKUP(C24,'Course List (program)'!$G$2:$L$100,4,FALSE))</f>
        <v>0</v>
      </c>
      <c r="S24" s="352">
        <f>IF(D24=0,0,VLOOKUP(D24,'Course List (program)'!$G$2:$L$100,4,FALSE))</f>
        <v>0</v>
      </c>
      <c r="T24" s="352">
        <f>IF(E24=0,0,VLOOKUP(E24,'Course List (program)'!$G$2:$L$100,4,FALSE))</f>
        <v>0</v>
      </c>
      <c r="U24" s="352">
        <f>IF(F24=0,0,VLOOKUP(F24,'Course List (program)'!$G$2:$L$100,4,FALSE))</f>
        <v>0</v>
      </c>
      <c r="V24" s="353">
        <f>IF(G24=0,0,VLOOKUP(G24,'Course List (program)'!$G$2:$L$100,4,FALSE))</f>
        <v>0</v>
      </c>
      <c r="W24" s="510">
        <f>IF(C24=0,0,VLOOKUP(C24,'Course List (program)'!$G$2:$L$100,5,FALSE))</f>
        <v>0</v>
      </c>
      <c r="X24" s="511">
        <f>IF(D24=0,0,VLOOKUP(D24,'Course List (program)'!$G$2:$L$100,5,FALSE))</f>
        <v>0</v>
      </c>
      <c r="Y24" s="511">
        <f>IF(E24=0,0,VLOOKUP(E24,'Course List (program)'!$G$2:$L$100,5,FALSE))</f>
        <v>0</v>
      </c>
      <c r="Z24" s="511">
        <f>IF(F24=0,0,VLOOKUP(F24,'Course List (program)'!$G$2:$L$100,5,FALSE))</f>
        <v>0</v>
      </c>
      <c r="AA24" s="512">
        <f>IF(G24=0,0,VLOOKUP(G24,'Course List (program)'!$G$2:$L$100,5,FALSE))</f>
        <v>0</v>
      </c>
      <c r="AB24" s="299">
        <v>0.41666666666666669</v>
      </c>
    </row>
    <row r="25" spans="1:28" s="300" customFormat="1" ht="15" customHeight="1" x14ac:dyDescent="0.2">
      <c r="A25" s="1090"/>
      <c r="B25" s="1091"/>
      <c r="C25" s="343">
        <f>Section3Draft!$E$31</f>
        <v>0</v>
      </c>
      <c r="D25" s="344">
        <f>Section3Draft!$F$31</f>
        <v>0</v>
      </c>
      <c r="E25" s="344">
        <f>Section3Draft!$G$31</f>
        <v>0</v>
      </c>
      <c r="F25" s="344">
        <f>Section3Draft!$H$31</f>
        <v>0</v>
      </c>
      <c r="G25" s="486">
        <f>Section3Draft!$I$31</f>
        <v>0</v>
      </c>
      <c r="H25" s="345">
        <f>IF(C25=0,0,VLOOKUP(C25,'Course List (program)'!$G$2:$L$100,3,FALSE))</f>
        <v>0</v>
      </c>
      <c r="I25" s="346">
        <f>IF(D25=0,0,VLOOKUP(D25,'Course List (program)'!$G$2:$L$100,3,FALSE))</f>
        <v>0</v>
      </c>
      <c r="J25" s="346">
        <f>IF(E25=0,0,VLOOKUP(E25,'Course List (program)'!$G$2:$L$100,3,FALSE))</f>
        <v>0</v>
      </c>
      <c r="K25" s="346">
        <f>IF(F25=0,0,VLOOKUP(F25,'Course List (program)'!$G$2:$L$100,3,FALSE))</f>
        <v>0</v>
      </c>
      <c r="L25" s="347">
        <f>IF(G25=0,0,VLOOKUP(G25,'Course List (program)'!$G$2:$L$100,3,FALSE))</f>
        <v>0</v>
      </c>
      <c r="M25" s="348">
        <f>IF(C25=0,0,VLOOKUP(C25,'Course List (program)'!$G$2:$L$100,6,FALSE))</f>
        <v>0</v>
      </c>
      <c r="N25" s="349">
        <f>IF(D25=0,0,VLOOKUP(D25,'Course List (program)'!$G$2:$L$100,6,FALSE))</f>
        <v>0</v>
      </c>
      <c r="O25" s="349">
        <f>IF(E25=0,0,VLOOKUP(E25,'Course List (program)'!$G$2:$L$100,6,FALSE))</f>
        <v>0</v>
      </c>
      <c r="P25" s="349">
        <f>IF(F25=0,0,VLOOKUP(F25,'Course List (program)'!$G$2:$L$100,6,FALSE))</f>
        <v>0</v>
      </c>
      <c r="Q25" s="350">
        <f>IF(G25=0,0,VLOOKUP(G25,'Course List (program)'!$G$2:$L$100,6,FALSE))</f>
        <v>0</v>
      </c>
      <c r="R25" s="351">
        <f>IF(C25=0,0,VLOOKUP(C25,'Course List (program)'!$G$2:$L$100,4,FALSE))</f>
        <v>0</v>
      </c>
      <c r="S25" s="352">
        <f>IF(D25=0,0,VLOOKUP(D25,'Course List (program)'!$G$2:$L$100,4,FALSE))</f>
        <v>0</v>
      </c>
      <c r="T25" s="352">
        <f>IF(E25=0,0,VLOOKUP(E25,'Course List (program)'!$G$2:$L$100,4,FALSE))</f>
        <v>0</v>
      </c>
      <c r="U25" s="352">
        <f>IF(F25=0,0,VLOOKUP(F25,'Course List (program)'!$G$2:$L$100,4,FALSE))</f>
        <v>0</v>
      </c>
      <c r="V25" s="353">
        <f>IF(G25=0,0,VLOOKUP(G25,'Course List (program)'!$G$2:$L$100,4,FALSE))</f>
        <v>0</v>
      </c>
      <c r="W25" s="510">
        <f>IF(C25=0,0,VLOOKUP(C25,'Course List (program)'!$G$2:$L$100,5,FALSE))</f>
        <v>0</v>
      </c>
      <c r="X25" s="511">
        <f>IF(D25=0,0,VLOOKUP(D25,'Course List (program)'!$G$2:$L$100,5,FALSE))</f>
        <v>0</v>
      </c>
      <c r="Y25" s="511">
        <f>IF(E25=0,0,VLOOKUP(E25,'Course List (program)'!$G$2:$L$100,5,FALSE))</f>
        <v>0</v>
      </c>
      <c r="Z25" s="511">
        <f>IF(F25=0,0,VLOOKUP(F25,'Course List (program)'!$G$2:$L$100,5,FALSE))</f>
        <v>0</v>
      </c>
      <c r="AA25" s="512">
        <f>IF(G25=0,0,VLOOKUP(G25,'Course List (program)'!$G$2:$L$100,5,FALSE))</f>
        <v>0</v>
      </c>
      <c r="AB25" s="299">
        <v>0.45833333333333331</v>
      </c>
    </row>
    <row r="26" spans="1:28" s="300" customFormat="1" ht="15" customHeight="1" x14ac:dyDescent="0.2">
      <c r="A26" s="1090"/>
      <c r="B26" s="1091"/>
      <c r="C26" s="343">
        <f>Section3Draft!$E$33</f>
        <v>0</v>
      </c>
      <c r="D26" s="344">
        <f>Section3Draft!$F$33</f>
        <v>0</v>
      </c>
      <c r="E26" s="344">
        <f>Section3Draft!$G$33</f>
        <v>0</v>
      </c>
      <c r="F26" s="344">
        <f>Section3Draft!$H$33</f>
        <v>0</v>
      </c>
      <c r="G26" s="486">
        <f>Section3Draft!$I$33</f>
        <v>0</v>
      </c>
      <c r="H26" s="345">
        <f>IF(C26=0,0,VLOOKUP(C26,'Course List (program)'!$G$2:$L$100,3,FALSE))</f>
        <v>0</v>
      </c>
      <c r="I26" s="346">
        <f>IF(D26=0,0,VLOOKUP(D26,'Course List (program)'!$G$2:$L$100,3,FALSE))</f>
        <v>0</v>
      </c>
      <c r="J26" s="346">
        <f>IF(E26=0,0,VLOOKUP(E26,'Course List (program)'!$G$2:$L$100,3,FALSE))</f>
        <v>0</v>
      </c>
      <c r="K26" s="346">
        <f>IF(F26=0,0,VLOOKUP(F26,'Course List (program)'!$G$2:$L$100,3,FALSE))</f>
        <v>0</v>
      </c>
      <c r="L26" s="347">
        <f>IF(G26=0,0,VLOOKUP(G26,'Course List (program)'!$G$2:$L$100,3,FALSE))</f>
        <v>0</v>
      </c>
      <c r="M26" s="348">
        <f>IF(C26=0,0,VLOOKUP(C26,'Course List (program)'!$G$2:$L$100,6,FALSE))</f>
        <v>0</v>
      </c>
      <c r="N26" s="349">
        <f>IF(D26=0,0,VLOOKUP(D26,'Course List (program)'!$G$2:$L$100,6,FALSE))</f>
        <v>0</v>
      </c>
      <c r="O26" s="349">
        <f>IF(E26=0,0,VLOOKUP(E26,'Course List (program)'!$G$2:$L$100,6,FALSE))</f>
        <v>0</v>
      </c>
      <c r="P26" s="349">
        <f>IF(F26=0,0,VLOOKUP(F26,'Course List (program)'!$G$2:$L$100,6,FALSE))</f>
        <v>0</v>
      </c>
      <c r="Q26" s="350">
        <f>IF(G26=0,0,VLOOKUP(G26,'Course List (program)'!$G$2:$L$100,6,FALSE))</f>
        <v>0</v>
      </c>
      <c r="R26" s="351">
        <f>IF(C26=0,0,VLOOKUP(C26,'Course List (program)'!$G$2:$L$100,4,FALSE))</f>
        <v>0</v>
      </c>
      <c r="S26" s="352">
        <f>IF(D26=0,0,VLOOKUP(D26,'Course List (program)'!$G$2:$L$100,4,FALSE))</f>
        <v>0</v>
      </c>
      <c r="T26" s="352">
        <f>IF(E26=0,0,VLOOKUP(E26,'Course List (program)'!$G$2:$L$100,4,FALSE))</f>
        <v>0</v>
      </c>
      <c r="U26" s="352">
        <f>IF(F26=0,0,VLOOKUP(F26,'Course List (program)'!$G$2:$L$100,4,FALSE))</f>
        <v>0</v>
      </c>
      <c r="V26" s="353">
        <f>IF(G26=0,0,VLOOKUP(G26,'Course List (program)'!$G$2:$L$100,4,FALSE))</f>
        <v>0</v>
      </c>
      <c r="W26" s="510">
        <f>IF(C26=0,0,VLOOKUP(C26,'Course List (program)'!$G$2:$L$100,5,FALSE))</f>
        <v>0</v>
      </c>
      <c r="X26" s="511">
        <f>IF(D26=0,0,VLOOKUP(D26,'Course List (program)'!$G$2:$L$100,5,FALSE))</f>
        <v>0</v>
      </c>
      <c r="Y26" s="511">
        <f>IF(E26=0,0,VLOOKUP(E26,'Course List (program)'!$G$2:$L$100,5,FALSE))</f>
        <v>0</v>
      </c>
      <c r="Z26" s="511">
        <f>IF(F26=0,0,VLOOKUP(F26,'Course List (program)'!$G$2:$L$100,5,FALSE))</f>
        <v>0</v>
      </c>
      <c r="AA26" s="512">
        <f>IF(G26=0,0,VLOOKUP(G26,'Course List (program)'!$G$2:$L$100,5,FALSE))</f>
        <v>0</v>
      </c>
      <c r="AB26" s="299">
        <v>0.5</v>
      </c>
    </row>
    <row r="27" spans="1:28" s="300" customFormat="1" ht="15" customHeight="1" x14ac:dyDescent="0.2">
      <c r="A27" s="1090"/>
      <c r="B27" s="1091"/>
      <c r="C27" s="343">
        <f>Section3Draft!$E$35</f>
        <v>0</v>
      </c>
      <c r="D27" s="344">
        <f>Section3Draft!$F$35</f>
        <v>0</v>
      </c>
      <c r="E27" s="344">
        <f>Section3Draft!$G$35</f>
        <v>0</v>
      </c>
      <c r="F27" s="344">
        <f>Section3Draft!$H$35</f>
        <v>0</v>
      </c>
      <c r="G27" s="486">
        <f>Section3Draft!$I$35</f>
        <v>0</v>
      </c>
      <c r="H27" s="345">
        <f>IF(C27=0,0,VLOOKUP(C27,'Course List (program)'!$G$2:$L$100,3,FALSE))</f>
        <v>0</v>
      </c>
      <c r="I27" s="346">
        <f>IF(D27=0,0,VLOOKUP(D27,'Course List (program)'!$G$2:$L$100,3,FALSE))</f>
        <v>0</v>
      </c>
      <c r="J27" s="346">
        <f>IF(E27=0,0,VLOOKUP(E27,'Course List (program)'!$G$2:$L$100,3,FALSE))</f>
        <v>0</v>
      </c>
      <c r="K27" s="346">
        <f>IF(F27=0,0,VLOOKUP(F27,'Course List (program)'!$G$2:$L$100,3,FALSE))</f>
        <v>0</v>
      </c>
      <c r="L27" s="347">
        <f>IF(G27=0,0,VLOOKUP(G27,'Course List (program)'!$G$2:$L$100,3,FALSE))</f>
        <v>0</v>
      </c>
      <c r="M27" s="348">
        <f>IF(C27=0,0,VLOOKUP(C27,'Course List (program)'!$G$2:$L$100,6,FALSE))</f>
        <v>0</v>
      </c>
      <c r="N27" s="349">
        <f>IF(D27=0,0,VLOOKUP(D27,'Course List (program)'!$G$2:$L$100,6,FALSE))</f>
        <v>0</v>
      </c>
      <c r="O27" s="349">
        <f>IF(E27=0,0,VLOOKUP(E27,'Course List (program)'!$G$2:$L$100,6,FALSE))</f>
        <v>0</v>
      </c>
      <c r="P27" s="349">
        <f>IF(F27=0,0,VLOOKUP(F27,'Course List (program)'!$G$2:$L$100,6,FALSE))</f>
        <v>0</v>
      </c>
      <c r="Q27" s="350">
        <f>IF(G27=0,0,VLOOKUP(G27,'Course List (program)'!$G$2:$L$100,6,FALSE))</f>
        <v>0</v>
      </c>
      <c r="R27" s="351">
        <f>IF(C27=0,0,VLOOKUP(C27,'Course List (program)'!$G$2:$L$100,4,FALSE))</f>
        <v>0</v>
      </c>
      <c r="S27" s="352">
        <f>IF(D27=0,0,VLOOKUP(D27,'Course List (program)'!$G$2:$L$100,4,FALSE))</f>
        <v>0</v>
      </c>
      <c r="T27" s="352">
        <f>IF(E27=0,0,VLOOKUP(E27,'Course List (program)'!$G$2:$L$100,4,FALSE))</f>
        <v>0</v>
      </c>
      <c r="U27" s="352">
        <f>IF(F27=0,0,VLOOKUP(F27,'Course List (program)'!$G$2:$L$100,4,FALSE))</f>
        <v>0</v>
      </c>
      <c r="V27" s="353">
        <f>IF(G27=0,0,VLOOKUP(G27,'Course List (program)'!$G$2:$L$100,4,FALSE))</f>
        <v>0</v>
      </c>
      <c r="W27" s="510">
        <f>IF(C27=0,0,VLOOKUP(C27,'Course List (program)'!$G$2:$L$100,5,FALSE))</f>
        <v>0</v>
      </c>
      <c r="X27" s="511">
        <f>IF(D27=0,0,VLOOKUP(D27,'Course List (program)'!$G$2:$L$100,5,FALSE))</f>
        <v>0</v>
      </c>
      <c r="Y27" s="511">
        <f>IF(E27=0,0,VLOOKUP(E27,'Course List (program)'!$G$2:$L$100,5,FALSE))</f>
        <v>0</v>
      </c>
      <c r="Z27" s="511">
        <f>IF(F27=0,0,VLOOKUP(F27,'Course List (program)'!$G$2:$L$100,5,FALSE))</f>
        <v>0</v>
      </c>
      <c r="AA27" s="512">
        <f>IF(G27=0,0,VLOOKUP(G27,'Course List (program)'!$G$2:$L$100,5,FALSE))</f>
        <v>0</v>
      </c>
      <c r="AB27" s="299">
        <v>0.54166666666666663</v>
      </c>
    </row>
    <row r="28" spans="1:28" s="300" customFormat="1" ht="15" customHeight="1" x14ac:dyDescent="0.2">
      <c r="A28" s="1090"/>
      <c r="B28" s="1091"/>
      <c r="C28" s="343">
        <f>Section3Draft!$E$37</f>
        <v>0</v>
      </c>
      <c r="D28" s="344">
        <f>Section3Draft!$F$37</f>
        <v>0</v>
      </c>
      <c r="E28" s="344">
        <f>Section3Draft!$G$37</f>
        <v>0</v>
      </c>
      <c r="F28" s="344">
        <f>Section3Draft!$H$37</f>
        <v>0</v>
      </c>
      <c r="G28" s="486">
        <f>Section3Draft!$I$37</f>
        <v>0</v>
      </c>
      <c r="H28" s="345">
        <f>IF(C28=0,0,VLOOKUP(C28,'Course List (program)'!$G$2:$L$100,3,FALSE))</f>
        <v>0</v>
      </c>
      <c r="I28" s="346">
        <f>IF(D28=0,0,VLOOKUP(D28,'Course List (program)'!$G$2:$L$100,3,FALSE))</f>
        <v>0</v>
      </c>
      <c r="J28" s="346">
        <f>IF(E28=0,0,VLOOKUP(E28,'Course List (program)'!$G$2:$L$100,3,FALSE))</f>
        <v>0</v>
      </c>
      <c r="K28" s="346">
        <f>IF(F28=0,0,VLOOKUP(F28,'Course List (program)'!$G$2:$L$100,3,FALSE))</f>
        <v>0</v>
      </c>
      <c r="L28" s="347">
        <f>IF(G28=0,0,VLOOKUP(G28,'Course List (program)'!$G$2:$L$100,3,FALSE))</f>
        <v>0</v>
      </c>
      <c r="M28" s="348">
        <f>IF(C28=0,0,VLOOKUP(C28,'Course List (program)'!$G$2:$L$100,6,FALSE))</f>
        <v>0</v>
      </c>
      <c r="N28" s="349">
        <f>IF(D28=0,0,VLOOKUP(D28,'Course List (program)'!$G$2:$L$100,6,FALSE))</f>
        <v>0</v>
      </c>
      <c r="O28" s="349">
        <f>IF(E28=0,0,VLOOKUP(E28,'Course List (program)'!$G$2:$L$100,6,FALSE))</f>
        <v>0</v>
      </c>
      <c r="P28" s="349">
        <f>IF(F28=0,0,VLOOKUP(F28,'Course List (program)'!$G$2:$L$100,6,FALSE))</f>
        <v>0</v>
      </c>
      <c r="Q28" s="350">
        <f>IF(G28=0,0,VLOOKUP(G28,'Course List (program)'!$G$2:$L$100,6,FALSE))</f>
        <v>0</v>
      </c>
      <c r="R28" s="351">
        <f>IF(C28=0,0,VLOOKUP(C28,'Course List (program)'!$G$2:$L$100,4,FALSE))</f>
        <v>0</v>
      </c>
      <c r="S28" s="352">
        <f>IF(D28=0,0,VLOOKUP(D28,'Course List (program)'!$G$2:$L$100,4,FALSE))</f>
        <v>0</v>
      </c>
      <c r="T28" s="352">
        <f>IF(E28=0,0,VLOOKUP(E28,'Course List (program)'!$G$2:$L$100,4,FALSE))</f>
        <v>0</v>
      </c>
      <c r="U28" s="352">
        <f>IF(F28=0,0,VLOOKUP(F28,'Course List (program)'!$G$2:$L$100,4,FALSE))</f>
        <v>0</v>
      </c>
      <c r="V28" s="353">
        <f>IF(G28=0,0,VLOOKUP(G28,'Course List (program)'!$G$2:$L$100,4,FALSE))</f>
        <v>0</v>
      </c>
      <c r="W28" s="510">
        <f>IF(C28=0,0,VLOOKUP(C28,'Course List (program)'!$G$2:$L$100,5,FALSE))</f>
        <v>0</v>
      </c>
      <c r="X28" s="511">
        <f>IF(D28=0,0,VLOOKUP(D28,'Course List (program)'!$G$2:$L$100,5,FALSE))</f>
        <v>0</v>
      </c>
      <c r="Y28" s="511">
        <f>IF(E28=0,0,VLOOKUP(E28,'Course List (program)'!$G$2:$L$100,5,FALSE))</f>
        <v>0</v>
      </c>
      <c r="Z28" s="511">
        <f>IF(F28=0,0,VLOOKUP(F28,'Course List (program)'!$G$2:$L$100,5,FALSE))</f>
        <v>0</v>
      </c>
      <c r="AA28" s="512">
        <f>IF(G28=0,0,VLOOKUP(G28,'Course List (program)'!$G$2:$L$100,5,FALSE))</f>
        <v>0</v>
      </c>
      <c r="AB28" s="299">
        <v>0.58333333333333337</v>
      </c>
    </row>
    <row r="29" spans="1:28" s="300" customFormat="1" ht="15" customHeight="1" x14ac:dyDescent="0.2">
      <c r="A29" s="1090"/>
      <c r="B29" s="1091"/>
      <c r="C29" s="343">
        <f>Section3Draft!$E$39</f>
        <v>0</v>
      </c>
      <c r="D29" s="344">
        <f>Section3Draft!$F$39</f>
        <v>0</v>
      </c>
      <c r="E29" s="344">
        <f>Section3Draft!$G$39</f>
        <v>0</v>
      </c>
      <c r="F29" s="344">
        <f>Section3Draft!$H$39</f>
        <v>0</v>
      </c>
      <c r="G29" s="486">
        <f>Section3Draft!$I$39</f>
        <v>0</v>
      </c>
      <c r="H29" s="345">
        <f>IF(C29=0,0,VLOOKUP(C29,'Course List (program)'!$G$2:$L$100,3,FALSE))</f>
        <v>0</v>
      </c>
      <c r="I29" s="346">
        <f>IF(D29=0,0,VLOOKUP(D29,'Course List (program)'!$G$2:$L$100,3,FALSE))</f>
        <v>0</v>
      </c>
      <c r="J29" s="346">
        <f>IF(E29=0,0,VLOOKUP(E29,'Course List (program)'!$G$2:$L$100,3,FALSE))</f>
        <v>0</v>
      </c>
      <c r="K29" s="346">
        <f>IF(F29=0,0,VLOOKUP(F29,'Course List (program)'!$G$2:$L$100,3,FALSE))</f>
        <v>0</v>
      </c>
      <c r="L29" s="347">
        <f>IF(G29=0,0,VLOOKUP(G29,'Course List (program)'!$G$2:$L$100,3,FALSE))</f>
        <v>0</v>
      </c>
      <c r="M29" s="348">
        <f>IF(C29=0,0,VLOOKUP(C29,'Course List (program)'!$G$2:$L$100,6,FALSE))</f>
        <v>0</v>
      </c>
      <c r="N29" s="349">
        <f>IF(D29=0,0,VLOOKUP(D29,'Course List (program)'!$G$2:$L$100,6,FALSE))</f>
        <v>0</v>
      </c>
      <c r="O29" s="349">
        <f>IF(E29=0,0,VLOOKUP(E29,'Course List (program)'!$G$2:$L$100,6,FALSE))</f>
        <v>0</v>
      </c>
      <c r="P29" s="349">
        <f>IF(F29=0,0,VLOOKUP(F29,'Course List (program)'!$G$2:$L$100,6,FALSE))</f>
        <v>0</v>
      </c>
      <c r="Q29" s="350">
        <f>IF(G29=0,0,VLOOKUP(G29,'Course List (program)'!$G$2:$L$100,6,FALSE))</f>
        <v>0</v>
      </c>
      <c r="R29" s="351">
        <f>IF(C29=0,0,VLOOKUP(C29,'Course List (program)'!$G$2:$L$100,4,FALSE))</f>
        <v>0</v>
      </c>
      <c r="S29" s="352">
        <f>IF(D29=0,0,VLOOKUP(D29,'Course List (program)'!$G$2:$L$100,4,FALSE))</f>
        <v>0</v>
      </c>
      <c r="T29" s="352">
        <f>IF(E29=0,0,VLOOKUP(E29,'Course List (program)'!$G$2:$L$100,4,FALSE))</f>
        <v>0</v>
      </c>
      <c r="U29" s="352">
        <f>IF(F29=0,0,VLOOKUP(F29,'Course List (program)'!$G$2:$L$100,4,FALSE))</f>
        <v>0</v>
      </c>
      <c r="V29" s="353">
        <f>IF(G29=0,0,VLOOKUP(G29,'Course List (program)'!$G$2:$L$100,4,FALSE))</f>
        <v>0</v>
      </c>
      <c r="W29" s="510">
        <f>IF(C29=0,0,VLOOKUP(C29,'Course List (program)'!$G$2:$L$100,5,FALSE))</f>
        <v>0</v>
      </c>
      <c r="X29" s="511">
        <f>IF(D29=0,0,VLOOKUP(D29,'Course List (program)'!$G$2:$L$100,5,FALSE))</f>
        <v>0</v>
      </c>
      <c r="Y29" s="511">
        <f>IF(E29=0,0,VLOOKUP(E29,'Course List (program)'!$G$2:$L$100,5,FALSE))</f>
        <v>0</v>
      </c>
      <c r="Z29" s="511">
        <f>IF(F29=0,0,VLOOKUP(F29,'Course List (program)'!$G$2:$L$100,5,FALSE))</f>
        <v>0</v>
      </c>
      <c r="AA29" s="512">
        <f>IF(G29=0,0,VLOOKUP(G29,'Course List (program)'!$G$2:$L$100,5,FALSE))</f>
        <v>0</v>
      </c>
      <c r="AB29" s="299">
        <v>0.625</v>
      </c>
    </row>
    <row r="30" spans="1:28" s="300" customFormat="1" ht="15" customHeight="1" x14ac:dyDescent="0.2">
      <c r="A30" s="1090"/>
      <c r="B30" s="1091"/>
      <c r="C30" s="343">
        <f>Section3Draft!$E$41</f>
        <v>0</v>
      </c>
      <c r="D30" s="344">
        <f>Section3Draft!$F$41</f>
        <v>0</v>
      </c>
      <c r="E30" s="344">
        <f>Section3Draft!$G$41</f>
        <v>0</v>
      </c>
      <c r="F30" s="344">
        <f>Section3Draft!$H$41</f>
        <v>0</v>
      </c>
      <c r="G30" s="486">
        <f>Section3Draft!$I$41</f>
        <v>0</v>
      </c>
      <c r="H30" s="345">
        <f>IF(C30=0,0,VLOOKUP(C30,'Course List (program)'!$G$2:$L$100,3,FALSE))</f>
        <v>0</v>
      </c>
      <c r="I30" s="346">
        <f>IF(D30=0,0,VLOOKUP(D30,'Course List (program)'!$G$2:$L$100,3,FALSE))</f>
        <v>0</v>
      </c>
      <c r="J30" s="346">
        <f>IF(E30=0,0,VLOOKUP(E30,'Course List (program)'!$G$2:$L$100,3,FALSE))</f>
        <v>0</v>
      </c>
      <c r="K30" s="346">
        <f>IF(F30=0,0,VLOOKUP(F30,'Course List (program)'!$G$2:$L$100,3,FALSE))</f>
        <v>0</v>
      </c>
      <c r="L30" s="347">
        <f>IF(G30=0,0,VLOOKUP(G30,'Course List (program)'!$G$2:$L$100,3,FALSE))</f>
        <v>0</v>
      </c>
      <c r="M30" s="348">
        <f>IF(C30=0,0,VLOOKUP(C30,'Course List (program)'!$G$2:$L$100,6,FALSE))</f>
        <v>0</v>
      </c>
      <c r="N30" s="349">
        <f>IF(D30=0,0,VLOOKUP(D30,'Course List (program)'!$G$2:$L$100,6,FALSE))</f>
        <v>0</v>
      </c>
      <c r="O30" s="349">
        <f>IF(E30=0,0,VLOOKUP(E30,'Course List (program)'!$G$2:$L$100,6,FALSE))</f>
        <v>0</v>
      </c>
      <c r="P30" s="349">
        <f>IF(F30=0,0,VLOOKUP(F30,'Course List (program)'!$G$2:$L$100,6,FALSE))</f>
        <v>0</v>
      </c>
      <c r="Q30" s="350">
        <f>IF(G30=0,0,VLOOKUP(G30,'Course List (program)'!$G$2:$L$100,6,FALSE))</f>
        <v>0</v>
      </c>
      <c r="R30" s="351">
        <f>IF(C30=0,0,VLOOKUP(C30,'Course List (program)'!$G$2:$L$100,4,FALSE))</f>
        <v>0</v>
      </c>
      <c r="S30" s="352">
        <f>IF(D30=0,0,VLOOKUP(D30,'Course List (program)'!$G$2:$L$100,4,FALSE))</f>
        <v>0</v>
      </c>
      <c r="T30" s="352">
        <f>IF(E30=0,0,VLOOKUP(E30,'Course List (program)'!$G$2:$L$100,4,FALSE))</f>
        <v>0</v>
      </c>
      <c r="U30" s="352">
        <f>IF(F30=0,0,VLOOKUP(F30,'Course List (program)'!$G$2:$L$100,4,FALSE))</f>
        <v>0</v>
      </c>
      <c r="V30" s="353">
        <f>IF(G30=0,0,VLOOKUP(G30,'Course List (program)'!$G$2:$L$100,4,FALSE))</f>
        <v>0</v>
      </c>
      <c r="W30" s="510">
        <f>IF(C30=0,0,VLOOKUP(C30,'Course List (program)'!$G$2:$L$100,5,FALSE))</f>
        <v>0</v>
      </c>
      <c r="X30" s="511">
        <f>IF(D30=0,0,VLOOKUP(D30,'Course List (program)'!$G$2:$L$100,5,FALSE))</f>
        <v>0</v>
      </c>
      <c r="Y30" s="511">
        <f>IF(E30=0,0,VLOOKUP(E30,'Course List (program)'!$G$2:$L$100,5,FALSE))</f>
        <v>0</v>
      </c>
      <c r="Z30" s="511">
        <f>IF(F30=0,0,VLOOKUP(F30,'Course List (program)'!$G$2:$L$100,5,FALSE))</f>
        <v>0</v>
      </c>
      <c r="AA30" s="512">
        <f>IF(G30=0,0,VLOOKUP(G30,'Course List (program)'!$G$2:$L$100,5,FALSE))</f>
        <v>0</v>
      </c>
      <c r="AB30" s="299">
        <v>0.66666666666666663</v>
      </c>
    </row>
    <row r="31" spans="1:28" s="300" customFormat="1" ht="15" customHeight="1" x14ac:dyDescent="0.2">
      <c r="A31" s="1090"/>
      <c r="B31" s="1091"/>
      <c r="C31" s="343">
        <f>Section3Draft!$E$43</f>
        <v>0</v>
      </c>
      <c r="D31" s="344">
        <f>Section3Draft!$F$43</f>
        <v>0</v>
      </c>
      <c r="E31" s="344">
        <f>Section3Draft!$G$43</f>
        <v>0</v>
      </c>
      <c r="F31" s="344">
        <f>Section3Draft!$H$43</f>
        <v>0</v>
      </c>
      <c r="G31" s="486">
        <f>Section3Draft!$I$43</f>
        <v>0</v>
      </c>
      <c r="H31" s="345">
        <f>IF(C31=0,0,VLOOKUP(C31,'Course List (program)'!$G$2:$L$100,3,FALSE))</f>
        <v>0</v>
      </c>
      <c r="I31" s="346">
        <f>IF(D31=0,0,VLOOKUP(D31,'Course List (program)'!$G$2:$L$100,3,FALSE))</f>
        <v>0</v>
      </c>
      <c r="J31" s="346">
        <f>IF(E31=0,0,VLOOKUP(E31,'Course List (program)'!$G$2:$L$100,3,FALSE))</f>
        <v>0</v>
      </c>
      <c r="K31" s="346">
        <f>IF(F31=0,0,VLOOKUP(F31,'Course List (program)'!$G$2:$L$100,3,FALSE))</f>
        <v>0</v>
      </c>
      <c r="L31" s="347">
        <f>IF(G31=0,0,VLOOKUP(G31,'Course List (program)'!$G$2:$L$100,3,FALSE))</f>
        <v>0</v>
      </c>
      <c r="M31" s="348">
        <f>IF(C31=0,0,VLOOKUP(C31,'Course List (program)'!$G$2:$L$100,6,FALSE))</f>
        <v>0</v>
      </c>
      <c r="N31" s="349">
        <f>IF(D31=0,0,VLOOKUP(D31,'Course List (program)'!$G$2:$L$100,6,FALSE))</f>
        <v>0</v>
      </c>
      <c r="O31" s="349">
        <f>IF(E31=0,0,VLOOKUP(E31,'Course List (program)'!$G$2:$L$100,6,FALSE))</f>
        <v>0</v>
      </c>
      <c r="P31" s="349">
        <f>IF(F31=0,0,VLOOKUP(F31,'Course List (program)'!$G$2:$L$100,6,FALSE))</f>
        <v>0</v>
      </c>
      <c r="Q31" s="350">
        <f>IF(G31=0,0,VLOOKUP(G31,'Course List (program)'!$G$2:$L$100,6,FALSE))</f>
        <v>0</v>
      </c>
      <c r="R31" s="351">
        <f>IF(C31=0,0,VLOOKUP(C31,'Course List (program)'!$G$2:$L$100,4,FALSE))</f>
        <v>0</v>
      </c>
      <c r="S31" s="352">
        <f>IF(D31=0,0,VLOOKUP(D31,'Course List (program)'!$G$2:$L$100,4,FALSE))</f>
        <v>0</v>
      </c>
      <c r="T31" s="352">
        <f>IF(E31=0,0,VLOOKUP(E31,'Course List (program)'!$G$2:$L$100,4,FALSE))</f>
        <v>0</v>
      </c>
      <c r="U31" s="352">
        <f>IF(F31=0,0,VLOOKUP(F31,'Course List (program)'!$G$2:$L$100,4,FALSE))</f>
        <v>0</v>
      </c>
      <c r="V31" s="353">
        <f>IF(G31=0,0,VLOOKUP(G31,'Course List (program)'!$G$2:$L$100,4,FALSE))</f>
        <v>0</v>
      </c>
      <c r="W31" s="510">
        <f>IF(C31=0,0,VLOOKUP(C31,'Course List (program)'!$G$2:$L$100,5,FALSE))</f>
        <v>0</v>
      </c>
      <c r="X31" s="511">
        <f>IF(D31=0,0,VLOOKUP(D31,'Course List (program)'!$G$2:$L$100,5,FALSE))</f>
        <v>0</v>
      </c>
      <c r="Y31" s="511">
        <f>IF(E31=0,0,VLOOKUP(E31,'Course List (program)'!$G$2:$L$100,5,FALSE))</f>
        <v>0</v>
      </c>
      <c r="Z31" s="511">
        <f>IF(F31=0,0,VLOOKUP(F31,'Course List (program)'!$G$2:$L$100,5,FALSE))</f>
        <v>0</v>
      </c>
      <c r="AA31" s="512">
        <f>IF(G31=0,0,VLOOKUP(G31,'Course List (program)'!$G$2:$L$100,5,FALSE))</f>
        <v>0</v>
      </c>
      <c r="AB31" s="299">
        <v>0.70833333333333337</v>
      </c>
    </row>
    <row r="32" spans="1:28" s="300" customFormat="1" ht="15" customHeight="1" thickBot="1" x14ac:dyDescent="0.25">
      <c r="A32" s="1092"/>
      <c r="B32" s="1093"/>
      <c r="C32" s="354">
        <f>Section3Draft!$E$45</f>
        <v>0</v>
      </c>
      <c r="D32" s="355">
        <f>Section3Draft!$F$45</f>
        <v>0</v>
      </c>
      <c r="E32" s="355">
        <f>Section3Draft!$G$45</f>
        <v>0</v>
      </c>
      <c r="F32" s="355">
        <f>Section3Draft!$H$45</f>
        <v>0</v>
      </c>
      <c r="G32" s="487">
        <f>Section3Draft!$I$45</f>
        <v>0</v>
      </c>
      <c r="H32" s="356">
        <f>IF(C32=0,0,VLOOKUP(C32,'Course List (program)'!$G$2:$L$100,3,FALSE))</f>
        <v>0</v>
      </c>
      <c r="I32" s="357">
        <f>IF(D32=0,0,VLOOKUP(D32,'Course List (program)'!$G$2:$L$100,3,FALSE))</f>
        <v>0</v>
      </c>
      <c r="J32" s="357">
        <f>IF(E32=0,0,VLOOKUP(E32,'Course List (program)'!$G$2:$L$100,3,FALSE))</f>
        <v>0</v>
      </c>
      <c r="K32" s="357">
        <f>IF(F32=0,0,VLOOKUP(F32,'Course List (program)'!$G$2:$L$100,3,FALSE))</f>
        <v>0</v>
      </c>
      <c r="L32" s="358">
        <f>IF(G32=0,0,VLOOKUP(G32,'Course List (program)'!$G$2:$L$100,3,FALSE))</f>
        <v>0</v>
      </c>
      <c r="M32" s="359">
        <f>IF(C32=0,0,VLOOKUP(C32,'Course List (program)'!$G$2:$L$100,6,FALSE))</f>
        <v>0</v>
      </c>
      <c r="N32" s="360">
        <f>IF(D32=0,0,VLOOKUP(D32,'Course List (program)'!$G$2:$L$100,6,FALSE))</f>
        <v>0</v>
      </c>
      <c r="O32" s="360">
        <f>IF(E32=0,0,VLOOKUP(E32,'Course List (program)'!$G$2:$L$100,6,FALSE))</f>
        <v>0</v>
      </c>
      <c r="P32" s="360">
        <f>IF(F32=0,0,VLOOKUP(F32,'Course List (program)'!$G$2:$L$100,6,FALSE))</f>
        <v>0</v>
      </c>
      <c r="Q32" s="361">
        <f>IF(G32=0,0,VLOOKUP(G32,'Course List (program)'!$G$2:$L$100,6,FALSE))</f>
        <v>0</v>
      </c>
      <c r="R32" s="362">
        <f>IF(C32=0,0,VLOOKUP(C32,'Course List (program)'!$G$2:$L$100,4,FALSE))</f>
        <v>0</v>
      </c>
      <c r="S32" s="363">
        <f>IF(D32=0,0,VLOOKUP(D32,'Course List (program)'!$G$2:$L$100,4,FALSE))</f>
        <v>0</v>
      </c>
      <c r="T32" s="363">
        <f>IF(E32=0,0,VLOOKUP(E32,'Course List (program)'!$G$2:$L$100,4,FALSE))</f>
        <v>0</v>
      </c>
      <c r="U32" s="363">
        <f>IF(F32=0,0,VLOOKUP(F32,'Course List (program)'!$G$2:$L$100,4,FALSE))</f>
        <v>0</v>
      </c>
      <c r="V32" s="364">
        <f>IF(G32=0,0,VLOOKUP(G32,'Course List (program)'!$G$2:$L$100,4,FALSE))</f>
        <v>0</v>
      </c>
      <c r="W32" s="513">
        <f>IF(C32=0,0,VLOOKUP(C32,'Course List (program)'!$G$2:$L$100,5,FALSE))</f>
        <v>0</v>
      </c>
      <c r="X32" s="514">
        <f>IF(D32=0,0,VLOOKUP(D32,'Course List (program)'!$G$2:$L$100,5,FALSE))</f>
        <v>0</v>
      </c>
      <c r="Y32" s="514">
        <f>IF(E32=0,0,VLOOKUP(E32,'Course List (program)'!$G$2:$L$100,5,FALSE))</f>
        <v>0</v>
      </c>
      <c r="Z32" s="514">
        <f>IF(F32=0,0,VLOOKUP(F32,'Course List (program)'!$G$2:$L$100,5,FALSE))</f>
        <v>0</v>
      </c>
      <c r="AA32" s="515">
        <f>IF(G32=0,0,VLOOKUP(G32,'Course List (program)'!$G$2:$L$100,5,FALSE))</f>
        <v>0</v>
      </c>
      <c r="AB32" s="299">
        <v>0.75</v>
      </c>
    </row>
    <row r="33" spans="1:28" s="300" customFormat="1" ht="15" customHeight="1" x14ac:dyDescent="0.2">
      <c r="A33" s="1088">
        <v>4</v>
      </c>
      <c r="B33" s="1089"/>
      <c r="C33" s="332">
        <f>Section4Draft!$E$27</f>
        <v>0</v>
      </c>
      <c r="D33" s="333">
        <f>Section4Draft!$F$27</f>
        <v>0</v>
      </c>
      <c r="E33" s="333">
        <f>Section4Draft!$G$27</f>
        <v>0</v>
      </c>
      <c r="F33" s="333">
        <f>Section4Draft!$H$27</f>
        <v>0</v>
      </c>
      <c r="G33" s="485">
        <f>Section4Draft!$I$27</f>
        <v>0</v>
      </c>
      <c r="H33" s="334">
        <f>IF(C33=0,0,VLOOKUP(C33,'Course List (program)'!$G$2:$L$100,3,FALSE))</f>
        <v>0</v>
      </c>
      <c r="I33" s="335">
        <f>IF(D33=0,0,VLOOKUP(D33,'Course List (program)'!$G$2:$L$100,3,FALSE))</f>
        <v>0</v>
      </c>
      <c r="J33" s="335">
        <f>IF(E33=0,0,VLOOKUP(E33,'Course List (program)'!$G$2:$L$100,3,FALSE))</f>
        <v>0</v>
      </c>
      <c r="K33" s="335">
        <f>IF(F33=0,0,VLOOKUP(F33,'Course List (program)'!$G$2:$L$100,3,FALSE))</f>
        <v>0</v>
      </c>
      <c r="L33" s="336">
        <f>IF(G33=0,0,VLOOKUP(G33,'Course List (program)'!$G$2:$L$100,3,FALSE))</f>
        <v>0</v>
      </c>
      <c r="M33" s="337">
        <f>IF(C33=0,0,VLOOKUP(C33,'Course List (program)'!$G$2:$L$100,6,FALSE))</f>
        <v>0</v>
      </c>
      <c r="N33" s="338">
        <f>IF(D33=0,0,VLOOKUP(D33,'Course List (program)'!$G$2:$L$100,6,FALSE))</f>
        <v>0</v>
      </c>
      <c r="O33" s="338">
        <f>IF(E33=0,0,VLOOKUP(E33,'Course List (program)'!$G$2:$L$100,6,FALSE))</f>
        <v>0</v>
      </c>
      <c r="P33" s="338">
        <f>IF(F33=0,0,VLOOKUP(F33,'Course List (program)'!$G$2:$L$100,6,FALSE))</f>
        <v>0</v>
      </c>
      <c r="Q33" s="339">
        <f>IF(G33=0,0,VLOOKUP(G33,'Course List (program)'!$G$2:$L$100,6,FALSE))</f>
        <v>0</v>
      </c>
      <c r="R33" s="340">
        <f>IF(C33=0,0,VLOOKUP(C33,'Course List (program)'!$G$2:$L$100,4,FALSE))</f>
        <v>0</v>
      </c>
      <c r="S33" s="341">
        <f>IF(D33=0,0,VLOOKUP(D33,'Course List (program)'!$G$2:$L$100,4,FALSE))</f>
        <v>0</v>
      </c>
      <c r="T33" s="341">
        <f>IF(E33=0,0,VLOOKUP(E33,'Course List (program)'!$G$2:$L$100,4,FALSE))</f>
        <v>0</v>
      </c>
      <c r="U33" s="341">
        <f>IF(F33=0,0,VLOOKUP(F33,'Course List (program)'!$G$2:$L$100,4,FALSE))</f>
        <v>0</v>
      </c>
      <c r="V33" s="342">
        <f>IF(G33=0,0,VLOOKUP(G33,'Course List (program)'!$G$2:$L$100,4,FALSE))</f>
        <v>0</v>
      </c>
      <c r="W33" s="507">
        <f>IF(C33=0,0,VLOOKUP(C33,'Course List (program)'!$G$2:$L$100,5,FALSE))</f>
        <v>0</v>
      </c>
      <c r="X33" s="508">
        <f>IF(D33=0,0,VLOOKUP(D33,'Course List (program)'!$G$2:$L$100,5,FALSE))</f>
        <v>0</v>
      </c>
      <c r="Y33" s="508">
        <f>IF(E33=0,0,VLOOKUP(E33,'Course List (program)'!$G$2:$L$100,5,FALSE))</f>
        <v>0</v>
      </c>
      <c r="Z33" s="508">
        <f>IF(F33=0,0,VLOOKUP(F33,'Course List (program)'!$G$2:$L$100,5,FALSE))</f>
        <v>0</v>
      </c>
      <c r="AA33" s="509">
        <f>IF(G33=0,0,VLOOKUP(G33,'Course List (program)'!$G$2:$L$100,5,FALSE))</f>
        <v>0</v>
      </c>
      <c r="AB33" s="323">
        <v>0.375</v>
      </c>
    </row>
    <row r="34" spans="1:28" s="300" customFormat="1" ht="15" customHeight="1" x14ac:dyDescent="0.2">
      <c r="A34" s="1090"/>
      <c r="B34" s="1091"/>
      <c r="C34" s="343">
        <f>Section4Draft!$E$29</f>
        <v>0</v>
      </c>
      <c r="D34" s="344">
        <f>Section4Draft!$F$29</f>
        <v>0</v>
      </c>
      <c r="E34" s="344">
        <f>Section4Draft!$G$29</f>
        <v>0</v>
      </c>
      <c r="F34" s="344">
        <f>Section4Draft!$H$29</f>
        <v>0</v>
      </c>
      <c r="G34" s="486">
        <f>Section4Draft!$I$29</f>
        <v>0</v>
      </c>
      <c r="H34" s="345">
        <f>IF(C34=0,0,VLOOKUP(C34,'Course List (program)'!$G$2:$L$100,3,FALSE))</f>
        <v>0</v>
      </c>
      <c r="I34" s="346">
        <f>IF(D34=0,0,VLOOKUP(D34,'Course List (program)'!$G$2:$L$100,3,FALSE))</f>
        <v>0</v>
      </c>
      <c r="J34" s="346">
        <f>IF(E34=0,0,VLOOKUP(E34,'Course List (program)'!$G$2:$L$100,3,FALSE))</f>
        <v>0</v>
      </c>
      <c r="K34" s="346">
        <f>IF(F34=0,0,VLOOKUP(F34,'Course List (program)'!$G$2:$L$100,3,FALSE))</f>
        <v>0</v>
      </c>
      <c r="L34" s="347">
        <f>IF(G34=0,0,VLOOKUP(G34,'Course List (program)'!$G$2:$L$100,3,FALSE))</f>
        <v>0</v>
      </c>
      <c r="M34" s="348">
        <f>IF(C34=0,0,VLOOKUP(C34,'Course List (program)'!$G$2:$L$100,6,FALSE))</f>
        <v>0</v>
      </c>
      <c r="N34" s="349">
        <f>IF(D34=0,0,VLOOKUP(D34,'Course List (program)'!$G$2:$L$100,6,FALSE))</f>
        <v>0</v>
      </c>
      <c r="O34" s="349">
        <f>IF(E34=0,0,VLOOKUP(E34,'Course List (program)'!$G$2:$L$100,6,FALSE))</f>
        <v>0</v>
      </c>
      <c r="P34" s="349">
        <f>IF(F34=0,0,VLOOKUP(F34,'Course List (program)'!$G$2:$L$100,6,FALSE))</f>
        <v>0</v>
      </c>
      <c r="Q34" s="350">
        <f>IF(G34=0,0,VLOOKUP(G34,'Course List (program)'!$G$2:$L$100,6,FALSE))</f>
        <v>0</v>
      </c>
      <c r="R34" s="351">
        <f>IF(C34=0,0,VLOOKUP(C34,'Course List (program)'!$G$2:$L$100,4,FALSE))</f>
        <v>0</v>
      </c>
      <c r="S34" s="352">
        <f>IF(D34=0,0,VLOOKUP(D34,'Course List (program)'!$G$2:$L$100,4,FALSE))</f>
        <v>0</v>
      </c>
      <c r="T34" s="352">
        <f>IF(E34=0,0,VLOOKUP(E34,'Course List (program)'!$G$2:$L$100,4,FALSE))</f>
        <v>0</v>
      </c>
      <c r="U34" s="352">
        <f>IF(F34=0,0,VLOOKUP(F34,'Course List (program)'!$G$2:$L$100,4,FALSE))</f>
        <v>0</v>
      </c>
      <c r="V34" s="353">
        <f>IF(G34=0,0,VLOOKUP(G34,'Course List (program)'!$G$2:$L$100,4,FALSE))</f>
        <v>0</v>
      </c>
      <c r="W34" s="510">
        <f>IF(C34=0,0,VLOOKUP(C34,'Course List (program)'!$G$2:$L$100,5,FALSE))</f>
        <v>0</v>
      </c>
      <c r="X34" s="511">
        <f>IF(D34=0,0,VLOOKUP(D34,'Course List (program)'!$G$2:$L$100,5,FALSE))</f>
        <v>0</v>
      </c>
      <c r="Y34" s="511">
        <f>IF(E34=0,0,VLOOKUP(E34,'Course List (program)'!$G$2:$L$100,5,FALSE))</f>
        <v>0</v>
      </c>
      <c r="Z34" s="511">
        <f>IF(F34=0,0,VLOOKUP(F34,'Course List (program)'!$G$2:$L$100,5,FALSE))</f>
        <v>0</v>
      </c>
      <c r="AA34" s="512">
        <f>IF(G34=0,0,VLOOKUP(G34,'Course List (program)'!$G$2:$L$100,5,FALSE))</f>
        <v>0</v>
      </c>
      <c r="AB34" s="323">
        <v>0.41666666666666669</v>
      </c>
    </row>
    <row r="35" spans="1:28" s="300" customFormat="1" ht="15" customHeight="1" x14ac:dyDescent="0.2">
      <c r="A35" s="1090"/>
      <c r="B35" s="1091"/>
      <c r="C35" s="343">
        <f>Section4Draft!$E$31</f>
        <v>0</v>
      </c>
      <c r="D35" s="344">
        <f>Section4Draft!$F$31</f>
        <v>0</v>
      </c>
      <c r="E35" s="344">
        <f>Section4Draft!$G$31</f>
        <v>0</v>
      </c>
      <c r="F35" s="344">
        <f>Section4Draft!$H$31</f>
        <v>0</v>
      </c>
      <c r="G35" s="486">
        <f>Section4Draft!$I$31</f>
        <v>0</v>
      </c>
      <c r="H35" s="345">
        <f>IF(C35=0,0,VLOOKUP(C35,'Course List (program)'!$G$2:$L$100,3,FALSE))</f>
        <v>0</v>
      </c>
      <c r="I35" s="346">
        <f>IF(D35=0,0,VLOOKUP(D35,'Course List (program)'!$G$2:$L$100,3,FALSE))</f>
        <v>0</v>
      </c>
      <c r="J35" s="346">
        <f>IF(E35=0,0,VLOOKUP(E35,'Course List (program)'!$G$2:$L$100,3,FALSE))</f>
        <v>0</v>
      </c>
      <c r="K35" s="346">
        <f>IF(F35=0,0,VLOOKUP(F35,'Course List (program)'!$G$2:$L$100,3,FALSE))</f>
        <v>0</v>
      </c>
      <c r="L35" s="347">
        <f>IF(G35=0,0,VLOOKUP(G35,'Course List (program)'!$G$2:$L$100,3,FALSE))</f>
        <v>0</v>
      </c>
      <c r="M35" s="348">
        <f>IF(C35=0,0,VLOOKUP(C35,'Course List (program)'!$G$2:$L$100,6,FALSE))</f>
        <v>0</v>
      </c>
      <c r="N35" s="349">
        <f>IF(D35=0,0,VLOOKUP(D35,'Course List (program)'!$G$2:$L$100,6,FALSE))</f>
        <v>0</v>
      </c>
      <c r="O35" s="349">
        <f>IF(E35=0,0,VLOOKUP(E35,'Course List (program)'!$G$2:$L$100,6,FALSE))</f>
        <v>0</v>
      </c>
      <c r="P35" s="349">
        <f>IF(F35=0,0,VLOOKUP(F35,'Course List (program)'!$G$2:$L$100,6,FALSE))</f>
        <v>0</v>
      </c>
      <c r="Q35" s="350">
        <f>IF(G35=0,0,VLOOKUP(G35,'Course List (program)'!$G$2:$L$100,6,FALSE))</f>
        <v>0</v>
      </c>
      <c r="R35" s="351">
        <f>IF(C35=0,0,VLOOKUP(C35,'Course List (program)'!$G$2:$L$100,4,FALSE))</f>
        <v>0</v>
      </c>
      <c r="S35" s="352">
        <f>IF(D35=0,0,VLOOKUP(D35,'Course List (program)'!$G$2:$L$100,4,FALSE))</f>
        <v>0</v>
      </c>
      <c r="T35" s="352">
        <f>IF(E35=0,0,VLOOKUP(E35,'Course List (program)'!$G$2:$L$100,4,FALSE))</f>
        <v>0</v>
      </c>
      <c r="U35" s="352">
        <f>IF(F35=0,0,VLOOKUP(F35,'Course List (program)'!$G$2:$L$100,4,FALSE))</f>
        <v>0</v>
      </c>
      <c r="V35" s="353">
        <f>IF(G35=0,0,VLOOKUP(G35,'Course List (program)'!$G$2:$L$100,4,FALSE))</f>
        <v>0</v>
      </c>
      <c r="W35" s="510">
        <f>IF(C35=0,0,VLOOKUP(C35,'Course List (program)'!$G$2:$L$100,5,FALSE))</f>
        <v>0</v>
      </c>
      <c r="X35" s="511">
        <f>IF(D35=0,0,VLOOKUP(D35,'Course List (program)'!$G$2:$L$100,5,FALSE))</f>
        <v>0</v>
      </c>
      <c r="Y35" s="511">
        <f>IF(E35=0,0,VLOOKUP(E35,'Course List (program)'!$G$2:$L$100,5,FALSE))</f>
        <v>0</v>
      </c>
      <c r="Z35" s="511">
        <f>IF(F35=0,0,VLOOKUP(F35,'Course List (program)'!$G$2:$L$100,5,FALSE))</f>
        <v>0</v>
      </c>
      <c r="AA35" s="512">
        <f>IF(G35=0,0,VLOOKUP(G35,'Course List (program)'!$G$2:$L$100,5,FALSE))</f>
        <v>0</v>
      </c>
      <c r="AB35" s="323">
        <v>0.45833333333333331</v>
      </c>
    </row>
    <row r="36" spans="1:28" s="300" customFormat="1" ht="15" customHeight="1" x14ac:dyDescent="0.2">
      <c r="A36" s="1090"/>
      <c r="B36" s="1091"/>
      <c r="C36" s="343">
        <f>Section4Draft!$E$33</f>
        <v>0</v>
      </c>
      <c r="D36" s="344">
        <f>Section4Draft!$F$33</f>
        <v>0</v>
      </c>
      <c r="E36" s="344">
        <f>Section4Draft!$G$33</f>
        <v>0</v>
      </c>
      <c r="F36" s="344">
        <f>Section4Draft!$H$33</f>
        <v>0</v>
      </c>
      <c r="G36" s="486">
        <f>Section4Draft!$I$33</f>
        <v>0</v>
      </c>
      <c r="H36" s="345">
        <f>IF(C36=0,0,VLOOKUP(C36,'Course List (program)'!$G$2:$L$100,3,FALSE))</f>
        <v>0</v>
      </c>
      <c r="I36" s="346">
        <f>IF(D36=0,0,VLOOKUP(D36,'Course List (program)'!$G$2:$L$100,3,FALSE))</f>
        <v>0</v>
      </c>
      <c r="J36" s="346">
        <f>IF(E36=0,0,VLOOKUP(E36,'Course List (program)'!$G$2:$L$100,3,FALSE))</f>
        <v>0</v>
      </c>
      <c r="K36" s="346">
        <f>IF(F36=0,0,VLOOKUP(F36,'Course List (program)'!$G$2:$L$100,3,FALSE))</f>
        <v>0</v>
      </c>
      <c r="L36" s="347">
        <f>IF(G36=0,0,VLOOKUP(G36,'Course List (program)'!$G$2:$L$100,3,FALSE))</f>
        <v>0</v>
      </c>
      <c r="M36" s="348">
        <f>IF(C36=0,0,VLOOKUP(C36,'Course List (program)'!$G$2:$L$100,6,FALSE))</f>
        <v>0</v>
      </c>
      <c r="N36" s="349">
        <f>IF(D36=0,0,VLOOKUP(D36,'Course List (program)'!$G$2:$L$100,6,FALSE))</f>
        <v>0</v>
      </c>
      <c r="O36" s="349">
        <f>IF(E36=0,0,VLOOKUP(E36,'Course List (program)'!$G$2:$L$100,6,FALSE))</f>
        <v>0</v>
      </c>
      <c r="P36" s="349">
        <f>IF(F36=0,0,VLOOKUP(F36,'Course List (program)'!$G$2:$L$100,6,FALSE))</f>
        <v>0</v>
      </c>
      <c r="Q36" s="350">
        <f>IF(G36=0,0,VLOOKUP(G36,'Course List (program)'!$G$2:$L$100,6,FALSE))</f>
        <v>0</v>
      </c>
      <c r="R36" s="351">
        <f>IF(C36=0,0,VLOOKUP(C36,'Course List (program)'!$G$2:$L$100,4,FALSE))</f>
        <v>0</v>
      </c>
      <c r="S36" s="352">
        <f>IF(D36=0,0,VLOOKUP(D36,'Course List (program)'!$G$2:$L$100,4,FALSE))</f>
        <v>0</v>
      </c>
      <c r="T36" s="352">
        <f>IF(E36=0,0,VLOOKUP(E36,'Course List (program)'!$G$2:$L$100,4,FALSE))</f>
        <v>0</v>
      </c>
      <c r="U36" s="352">
        <f>IF(F36=0,0,VLOOKUP(F36,'Course List (program)'!$G$2:$L$100,4,FALSE))</f>
        <v>0</v>
      </c>
      <c r="V36" s="353">
        <f>IF(G36=0,0,VLOOKUP(G36,'Course List (program)'!$G$2:$L$100,4,FALSE))</f>
        <v>0</v>
      </c>
      <c r="W36" s="510">
        <f>IF(C36=0,0,VLOOKUP(C36,'Course List (program)'!$G$2:$L$100,5,FALSE))</f>
        <v>0</v>
      </c>
      <c r="X36" s="511">
        <f>IF(D36=0,0,VLOOKUP(D36,'Course List (program)'!$G$2:$L$100,5,FALSE))</f>
        <v>0</v>
      </c>
      <c r="Y36" s="511">
        <f>IF(E36=0,0,VLOOKUP(E36,'Course List (program)'!$G$2:$L$100,5,FALSE))</f>
        <v>0</v>
      </c>
      <c r="Z36" s="511">
        <f>IF(F36=0,0,VLOOKUP(F36,'Course List (program)'!$G$2:$L$100,5,FALSE))</f>
        <v>0</v>
      </c>
      <c r="AA36" s="512">
        <f>IF(G36=0,0,VLOOKUP(G36,'Course List (program)'!$G$2:$L$100,5,FALSE))</f>
        <v>0</v>
      </c>
      <c r="AB36" s="323">
        <v>0.5</v>
      </c>
    </row>
    <row r="37" spans="1:28" s="300" customFormat="1" ht="15" customHeight="1" x14ac:dyDescent="0.2">
      <c r="A37" s="1090"/>
      <c r="B37" s="1091"/>
      <c r="C37" s="343">
        <f>Section4Draft!$E$35</f>
        <v>0</v>
      </c>
      <c r="D37" s="344">
        <f>Section4Draft!$F$35</f>
        <v>0</v>
      </c>
      <c r="E37" s="344">
        <f>Section4Draft!$G$35</f>
        <v>0</v>
      </c>
      <c r="F37" s="344">
        <f>Section4Draft!$H$35</f>
        <v>0</v>
      </c>
      <c r="G37" s="486">
        <f>Section4Draft!$I$35</f>
        <v>0</v>
      </c>
      <c r="H37" s="345">
        <f>IF(C37=0,0,VLOOKUP(C37,'Course List (program)'!$G$2:$L$100,3,FALSE))</f>
        <v>0</v>
      </c>
      <c r="I37" s="346">
        <f>IF(D37=0,0,VLOOKUP(D37,'Course List (program)'!$G$2:$L$100,3,FALSE))</f>
        <v>0</v>
      </c>
      <c r="J37" s="346">
        <f>IF(E37=0,0,VLOOKUP(E37,'Course List (program)'!$G$2:$L$100,3,FALSE))</f>
        <v>0</v>
      </c>
      <c r="K37" s="346">
        <f>IF(F37=0,0,VLOOKUP(F37,'Course List (program)'!$G$2:$L$100,3,FALSE))</f>
        <v>0</v>
      </c>
      <c r="L37" s="347">
        <f>IF(G37=0,0,VLOOKUP(G37,'Course List (program)'!$G$2:$L$100,3,FALSE))</f>
        <v>0</v>
      </c>
      <c r="M37" s="348">
        <f>IF(C37=0,0,VLOOKUP(C37,'Course List (program)'!$G$2:$L$100,6,FALSE))</f>
        <v>0</v>
      </c>
      <c r="N37" s="349">
        <f>IF(D37=0,0,VLOOKUP(D37,'Course List (program)'!$G$2:$L$100,6,FALSE))</f>
        <v>0</v>
      </c>
      <c r="O37" s="349">
        <f>IF(E37=0,0,VLOOKUP(E37,'Course List (program)'!$G$2:$L$100,6,FALSE))</f>
        <v>0</v>
      </c>
      <c r="P37" s="349">
        <f>IF(F37=0,0,VLOOKUP(F37,'Course List (program)'!$G$2:$L$100,6,FALSE))</f>
        <v>0</v>
      </c>
      <c r="Q37" s="350">
        <f>IF(G37=0,0,VLOOKUP(G37,'Course List (program)'!$G$2:$L$100,6,FALSE))</f>
        <v>0</v>
      </c>
      <c r="R37" s="351">
        <f>IF(C37=0,0,VLOOKUP(C37,'Course List (program)'!$G$2:$L$100,4,FALSE))</f>
        <v>0</v>
      </c>
      <c r="S37" s="352">
        <f>IF(D37=0,0,VLOOKUP(D37,'Course List (program)'!$G$2:$L$100,4,FALSE))</f>
        <v>0</v>
      </c>
      <c r="T37" s="352">
        <f>IF(E37=0,0,VLOOKUP(E37,'Course List (program)'!$G$2:$L$100,4,FALSE))</f>
        <v>0</v>
      </c>
      <c r="U37" s="352">
        <f>IF(F37=0,0,VLOOKUP(F37,'Course List (program)'!$G$2:$L$100,4,FALSE))</f>
        <v>0</v>
      </c>
      <c r="V37" s="353">
        <f>IF(G37=0,0,VLOOKUP(G37,'Course List (program)'!$G$2:$L$100,4,FALSE))</f>
        <v>0</v>
      </c>
      <c r="W37" s="510">
        <f>IF(C37=0,0,VLOOKUP(C37,'Course List (program)'!$G$2:$L$100,5,FALSE))</f>
        <v>0</v>
      </c>
      <c r="X37" s="511">
        <f>IF(D37=0,0,VLOOKUP(D37,'Course List (program)'!$G$2:$L$100,5,FALSE))</f>
        <v>0</v>
      </c>
      <c r="Y37" s="511">
        <f>IF(E37=0,0,VLOOKUP(E37,'Course List (program)'!$G$2:$L$100,5,FALSE))</f>
        <v>0</v>
      </c>
      <c r="Z37" s="511">
        <f>IF(F37=0,0,VLOOKUP(F37,'Course List (program)'!$G$2:$L$100,5,FALSE))</f>
        <v>0</v>
      </c>
      <c r="AA37" s="512">
        <f>IF(G37=0,0,VLOOKUP(G37,'Course List (program)'!$G$2:$L$100,5,FALSE))</f>
        <v>0</v>
      </c>
      <c r="AB37" s="323">
        <v>0.54166666666666663</v>
      </c>
    </row>
    <row r="38" spans="1:28" s="300" customFormat="1" ht="15" customHeight="1" x14ac:dyDescent="0.2">
      <c r="A38" s="1090"/>
      <c r="B38" s="1091"/>
      <c r="C38" s="343">
        <f>Section4Draft!$E$37</f>
        <v>0</v>
      </c>
      <c r="D38" s="344">
        <f>Section4Draft!$F$37</f>
        <v>0</v>
      </c>
      <c r="E38" s="344">
        <f>Section4Draft!$G$37</f>
        <v>0</v>
      </c>
      <c r="F38" s="344">
        <f>Section4Draft!$H$37</f>
        <v>0</v>
      </c>
      <c r="G38" s="486">
        <f>Section4Draft!$I$37</f>
        <v>0</v>
      </c>
      <c r="H38" s="345">
        <f>IF(C38=0,0,VLOOKUP(C38,'Course List (program)'!$G$2:$L$100,3,FALSE))</f>
        <v>0</v>
      </c>
      <c r="I38" s="346">
        <f>IF(D38=0,0,VLOOKUP(D38,'Course List (program)'!$G$2:$L$100,3,FALSE))</f>
        <v>0</v>
      </c>
      <c r="J38" s="346">
        <f>IF(E38=0,0,VLOOKUP(E38,'Course List (program)'!$G$2:$L$100,3,FALSE))</f>
        <v>0</v>
      </c>
      <c r="K38" s="346">
        <f>IF(F38=0,0,VLOOKUP(F38,'Course List (program)'!$G$2:$L$100,3,FALSE))</f>
        <v>0</v>
      </c>
      <c r="L38" s="347">
        <f>IF(G38=0,0,VLOOKUP(G38,'Course List (program)'!$G$2:$L$100,3,FALSE))</f>
        <v>0</v>
      </c>
      <c r="M38" s="348">
        <f>IF(C38=0,0,VLOOKUP(C38,'Course List (program)'!$G$2:$L$100,6,FALSE))</f>
        <v>0</v>
      </c>
      <c r="N38" s="349">
        <f>IF(D38=0,0,VLOOKUP(D38,'Course List (program)'!$G$2:$L$100,6,FALSE))</f>
        <v>0</v>
      </c>
      <c r="O38" s="349">
        <f>IF(E38=0,0,VLOOKUP(E38,'Course List (program)'!$G$2:$L$100,6,FALSE))</f>
        <v>0</v>
      </c>
      <c r="P38" s="349">
        <f>IF(F38=0,0,VLOOKUP(F38,'Course List (program)'!$G$2:$L$100,6,FALSE))</f>
        <v>0</v>
      </c>
      <c r="Q38" s="350">
        <f>IF(G38=0,0,VLOOKUP(G38,'Course List (program)'!$G$2:$L$100,6,FALSE))</f>
        <v>0</v>
      </c>
      <c r="R38" s="351">
        <f>IF(C38=0,0,VLOOKUP(C38,'Course List (program)'!$G$2:$L$100,4,FALSE))</f>
        <v>0</v>
      </c>
      <c r="S38" s="352">
        <f>IF(D38=0,0,VLOOKUP(D38,'Course List (program)'!$G$2:$L$100,4,FALSE))</f>
        <v>0</v>
      </c>
      <c r="T38" s="352">
        <f>IF(E38=0,0,VLOOKUP(E38,'Course List (program)'!$G$2:$L$100,4,FALSE))</f>
        <v>0</v>
      </c>
      <c r="U38" s="352">
        <f>IF(F38=0,0,VLOOKUP(F38,'Course List (program)'!$G$2:$L$100,4,FALSE))</f>
        <v>0</v>
      </c>
      <c r="V38" s="353">
        <f>IF(G38=0,0,VLOOKUP(G38,'Course List (program)'!$G$2:$L$100,4,FALSE))</f>
        <v>0</v>
      </c>
      <c r="W38" s="510">
        <f>IF(C38=0,0,VLOOKUP(C38,'Course List (program)'!$G$2:$L$100,5,FALSE))</f>
        <v>0</v>
      </c>
      <c r="X38" s="511">
        <f>IF(D38=0,0,VLOOKUP(D38,'Course List (program)'!$G$2:$L$100,5,FALSE))</f>
        <v>0</v>
      </c>
      <c r="Y38" s="511">
        <f>IF(E38=0,0,VLOOKUP(E38,'Course List (program)'!$G$2:$L$100,5,FALSE))</f>
        <v>0</v>
      </c>
      <c r="Z38" s="511">
        <f>IF(F38=0,0,VLOOKUP(F38,'Course List (program)'!$G$2:$L$100,5,FALSE))</f>
        <v>0</v>
      </c>
      <c r="AA38" s="512">
        <f>IF(G38=0,0,VLOOKUP(G38,'Course List (program)'!$G$2:$L$100,5,FALSE))</f>
        <v>0</v>
      </c>
      <c r="AB38" s="323">
        <v>0.58333333333333337</v>
      </c>
    </row>
    <row r="39" spans="1:28" s="300" customFormat="1" ht="15" customHeight="1" x14ac:dyDescent="0.2">
      <c r="A39" s="1090"/>
      <c r="B39" s="1091"/>
      <c r="C39" s="343">
        <f>Section4Draft!$E$39</f>
        <v>0</v>
      </c>
      <c r="D39" s="344">
        <f>Section4Draft!$F$39</f>
        <v>0</v>
      </c>
      <c r="E39" s="344">
        <f>Section4Draft!$G$39</f>
        <v>0</v>
      </c>
      <c r="F39" s="344">
        <f>Section4Draft!$H$39</f>
        <v>0</v>
      </c>
      <c r="G39" s="486">
        <f>Section4Draft!$I$39</f>
        <v>0</v>
      </c>
      <c r="H39" s="345">
        <f>IF(C39=0,0,VLOOKUP(C39,'Course List (program)'!$G$2:$L$100,3,FALSE))</f>
        <v>0</v>
      </c>
      <c r="I39" s="346">
        <f>IF(D39=0,0,VLOOKUP(D39,'Course List (program)'!$G$2:$L$100,3,FALSE))</f>
        <v>0</v>
      </c>
      <c r="J39" s="346">
        <f>IF(E39=0,0,VLOOKUP(E39,'Course List (program)'!$G$2:$L$100,3,FALSE))</f>
        <v>0</v>
      </c>
      <c r="K39" s="346">
        <f>IF(F39=0,0,VLOOKUP(F39,'Course List (program)'!$G$2:$L$100,3,FALSE))</f>
        <v>0</v>
      </c>
      <c r="L39" s="347">
        <f>IF(G39=0,0,VLOOKUP(G39,'Course List (program)'!$G$2:$L$100,3,FALSE))</f>
        <v>0</v>
      </c>
      <c r="M39" s="348">
        <f>IF(C39=0,0,VLOOKUP(C39,'Course List (program)'!$G$2:$L$100,6,FALSE))</f>
        <v>0</v>
      </c>
      <c r="N39" s="349">
        <f>IF(D39=0,0,VLOOKUP(D39,'Course List (program)'!$G$2:$L$100,6,FALSE))</f>
        <v>0</v>
      </c>
      <c r="O39" s="349">
        <f>IF(E39=0,0,VLOOKUP(E39,'Course List (program)'!$G$2:$L$100,6,FALSE))</f>
        <v>0</v>
      </c>
      <c r="P39" s="349">
        <f>IF(F39=0,0,VLOOKUP(F39,'Course List (program)'!$G$2:$L$100,6,FALSE))</f>
        <v>0</v>
      </c>
      <c r="Q39" s="350">
        <f>IF(G39=0,0,VLOOKUP(G39,'Course List (program)'!$G$2:$L$100,6,FALSE))</f>
        <v>0</v>
      </c>
      <c r="R39" s="351">
        <f>IF(C39=0,0,VLOOKUP(C39,'Course List (program)'!$G$2:$L$100,4,FALSE))</f>
        <v>0</v>
      </c>
      <c r="S39" s="352">
        <f>IF(D39=0,0,VLOOKUP(D39,'Course List (program)'!$G$2:$L$100,4,FALSE))</f>
        <v>0</v>
      </c>
      <c r="T39" s="352">
        <f>IF(E39=0,0,VLOOKUP(E39,'Course List (program)'!$G$2:$L$100,4,FALSE))</f>
        <v>0</v>
      </c>
      <c r="U39" s="352">
        <f>IF(F39=0,0,VLOOKUP(F39,'Course List (program)'!$G$2:$L$100,4,FALSE))</f>
        <v>0</v>
      </c>
      <c r="V39" s="353">
        <f>IF(G39=0,0,VLOOKUP(G39,'Course List (program)'!$G$2:$L$100,4,FALSE))</f>
        <v>0</v>
      </c>
      <c r="W39" s="510">
        <f>IF(C39=0,0,VLOOKUP(C39,'Course List (program)'!$G$2:$L$100,5,FALSE))</f>
        <v>0</v>
      </c>
      <c r="X39" s="511">
        <f>IF(D39=0,0,VLOOKUP(D39,'Course List (program)'!$G$2:$L$100,5,FALSE))</f>
        <v>0</v>
      </c>
      <c r="Y39" s="511">
        <f>IF(E39=0,0,VLOOKUP(E39,'Course List (program)'!$G$2:$L$100,5,FALSE))</f>
        <v>0</v>
      </c>
      <c r="Z39" s="511">
        <f>IF(F39=0,0,VLOOKUP(F39,'Course List (program)'!$G$2:$L$100,5,FALSE))</f>
        <v>0</v>
      </c>
      <c r="AA39" s="512">
        <f>IF(G39=0,0,VLOOKUP(G39,'Course List (program)'!$G$2:$L$100,5,FALSE))</f>
        <v>0</v>
      </c>
      <c r="AB39" s="323">
        <v>0.625</v>
      </c>
    </row>
    <row r="40" spans="1:28" s="300" customFormat="1" ht="15" customHeight="1" x14ac:dyDescent="0.2">
      <c r="A40" s="1090"/>
      <c r="B40" s="1091"/>
      <c r="C40" s="343">
        <f>Section4Draft!$E$41</f>
        <v>0</v>
      </c>
      <c r="D40" s="344">
        <f>Section4Draft!$F$41</f>
        <v>0</v>
      </c>
      <c r="E40" s="344">
        <f>Section4Draft!$G$41</f>
        <v>0</v>
      </c>
      <c r="F40" s="344">
        <f>Section4Draft!$H$41</f>
        <v>0</v>
      </c>
      <c r="G40" s="486">
        <f>Section4Draft!$I$41</f>
        <v>0</v>
      </c>
      <c r="H40" s="345">
        <f>IF(C40=0,0,VLOOKUP(C40,'Course List (program)'!$G$2:$L$100,3,FALSE))</f>
        <v>0</v>
      </c>
      <c r="I40" s="346">
        <f>IF(D40=0,0,VLOOKUP(D40,'Course List (program)'!$G$2:$L$100,3,FALSE))</f>
        <v>0</v>
      </c>
      <c r="J40" s="346">
        <f>IF(E40=0,0,VLOOKUP(E40,'Course List (program)'!$G$2:$L$100,3,FALSE))</f>
        <v>0</v>
      </c>
      <c r="K40" s="346">
        <f>IF(F40=0,0,VLOOKUP(F40,'Course List (program)'!$G$2:$L$100,3,FALSE))</f>
        <v>0</v>
      </c>
      <c r="L40" s="347">
        <f>IF(G40=0,0,VLOOKUP(G40,'Course List (program)'!$G$2:$L$100,3,FALSE))</f>
        <v>0</v>
      </c>
      <c r="M40" s="348">
        <f>IF(C40=0,0,VLOOKUP(C40,'Course List (program)'!$G$2:$L$100,6,FALSE))</f>
        <v>0</v>
      </c>
      <c r="N40" s="349">
        <f>IF(D40=0,0,VLOOKUP(D40,'Course List (program)'!$G$2:$L$100,6,FALSE))</f>
        <v>0</v>
      </c>
      <c r="O40" s="349">
        <f>IF(E40=0,0,VLOOKUP(E40,'Course List (program)'!$G$2:$L$100,6,FALSE))</f>
        <v>0</v>
      </c>
      <c r="P40" s="349">
        <f>IF(F40=0,0,VLOOKUP(F40,'Course List (program)'!$G$2:$L$100,6,FALSE))</f>
        <v>0</v>
      </c>
      <c r="Q40" s="350">
        <f>IF(G40=0,0,VLOOKUP(G40,'Course List (program)'!$G$2:$L$100,6,FALSE))</f>
        <v>0</v>
      </c>
      <c r="R40" s="351">
        <f>IF(C40=0,0,VLOOKUP(C40,'Course List (program)'!$G$2:$L$100,4,FALSE))</f>
        <v>0</v>
      </c>
      <c r="S40" s="352">
        <f>IF(D40=0,0,VLOOKUP(D40,'Course List (program)'!$G$2:$L$100,4,FALSE))</f>
        <v>0</v>
      </c>
      <c r="T40" s="352">
        <f>IF(E40=0,0,VLOOKUP(E40,'Course List (program)'!$G$2:$L$100,4,FALSE))</f>
        <v>0</v>
      </c>
      <c r="U40" s="352">
        <f>IF(F40=0,0,VLOOKUP(F40,'Course List (program)'!$G$2:$L$100,4,FALSE))</f>
        <v>0</v>
      </c>
      <c r="V40" s="353">
        <f>IF(G40=0,0,VLOOKUP(G40,'Course List (program)'!$G$2:$L$100,4,FALSE))</f>
        <v>0</v>
      </c>
      <c r="W40" s="510">
        <f>IF(C40=0,0,VLOOKUP(C40,'Course List (program)'!$G$2:$L$100,5,FALSE))</f>
        <v>0</v>
      </c>
      <c r="X40" s="511">
        <f>IF(D40=0,0,VLOOKUP(D40,'Course List (program)'!$G$2:$L$100,5,FALSE))</f>
        <v>0</v>
      </c>
      <c r="Y40" s="511">
        <f>IF(E40=0,0,VLOOKUP(E40,'Course List (program)'!$G$2:$L$100,5,FALSE))</f>
        <v>0</v>
      </c>
      <c r="Z40" s="511">
        <f>IF(F40=0,0,VLOOKUP(F40,'Course List (program)'!$G$2:$L$100,5,FALSE))</f>
        <v>0</v>
      </c>
      <c r="AA40" s="512">
        <f>IF(G40=0,0,VLOOKUP(G40,'Course List (program)'!$G$2:$L$100,5,FALSE))</f>
        <v>0</v>
      </c>
      <c r="AB40" s="323">
        <v>0.66666666666666663</v>
      </c>
    </row>
    <row r="41" spans="1:28" s="300" customFormat="1" ht="15" customHeight="1" x14ac:dyDescent="0.2">
      <c r="A41" s="1090"/>
      <c r="B41" s="1091"/>
      <c r="C41" s="343">
        <f>Section4Draft!$E$43</f>
        <v>0</v>
      </c>
      <c r="D41" s="344">
        <f>Section4Draft!$F$43</f>
        <v>0</v>
      </c>
      <c r="E41" s="344">
        <f>Section4Draft!$G$43</f>
        <v>0</v>
      </c>
      <c r="F41" s="344">
        <f>Section4Draft!$H$43</f>
        <v>0</v>
      </c>
      <c r="G41" s="486">
        <f>Section4Draft!$I$43</f>
        <v>0</v>
      </c>
      <c r="H41" s="345">
        <f>IF(C41=0,0,VLOOKUP(C41,'Course List (program)'!$G$2:$L$100,3,FALSE))</f>
        <v>0</v>
      </c>
      <c r="I41" s="346">
        <f>IF(D41=0,0,VLOOKUP(D41,'Course List (program)'!$G$2:$L$100,3,FALSE))</f>
        <v>0</v>
      </c>
      <c r="J41" s="346">
        <f>IF(E41=0,0,VLOOKUP(E41,'Course List (program)'!$G$2:$L$100,3,FALSE))</f>
        <v>0</v>
      </c>
      <c r="K41" s="346">
        <f>IF(F41=0,0,VLOOKUP(F41,'Course List (program)'!$G$2:$L$100,3,FALSE))</f>
        <v>0</v>
      </c>
      <c r="L41" s="347">
        <f>IF(G41=0,0,VLOOKUP(G41,'Course List (program)'!$G$2:$L$100,3,FALSE))</f>
        <v>0</v>
      </c>
      <c r="M41" s="348">
        <f>IF(C41=0,0,VLOOKUP(C41,'Course List (program)'!$G$2:$L$100,6,FALSE))</f>
        <v>0</v>
      </c>
      <c r="N41" s="349">
        <f>IF(D41=0,0,VLOOKUP(D41,'Course List (program)'!$G$2:$L$100,6,FALSE))</f>
        <v>0</v>
      </c>
      <c r="O41" s="349">
        <f>IF(E41=0,0,VLOOKUP(E41,'Course List (program)'!$G$2:$L$100,6,FALSE))</f>
        <v>0</v>
      </c>
      <c r="P41" s="349">
        <f>IF(F41=0,0,VLOOKUP(F41,'Course List (program)'!$G$2:$L$100,6,FALSE))</f>
        <v>0</v>
      </c>
      <c r="Q41" s="350">
        <f>IF(G41=0,0,VLOOKUP(G41,'Course List (program)'!$G$2:$L$100,6,FALSE))</f>
        <v>0</v>
      </c>
      <c r="R41" s="351">
        <f>IF(C41=0,0,VLOOKUP(C41,'Course List (program)'!$G$2:$L$100,4,FALSE))</f>
        <v>0</v>
      </c>
      <c r="S41" s="352">
        <f>IF(D41=0,0,VLOOKUP(D41,'Course List (program)'!$G$2:$L$100,4,FALSE))</f>
        <v>0</v>
      </c>
      <c r="T41" s="352">
        <f>IF(E41=0,0,VLOOKUP(E41,'Course List (program)'!$G$2:$L$100,4,FALSE))</f>
        <v>0</v>
      </c>
      <c r="U41" s="352">
        <f>IF(F41=0,0,VLOOKUP(F41,'Course List (program)'!$G$2:$L$100,4,FALSE))</f>
        <v>0</v>
      </c>
      <c r="V41" s="353">
        <f>IF(G41=0,0,VLOOKUP(G41,'Course List (program)'!$G$2:$L$100,4,FALSE))</f>
        <v>0</v>
      </c>
      <c r="W41" s="510">
        <f>IF(C41=0,0,VLOOKUP(C41,'Course List (program)'!$G$2:$L$100,5,FALSE))</f>
        <v>0</v>
      </c>
      <c r="X41" s="511">
        <f>IF(D41=0,0,VLOOKUP(D41,'Course List (program)'!$G$2:$L$100,5,FALSE))</f>
        <v>0</v>
      </c>
      <c r="Y41" s="511">
        <f>IF(E41=0,0,VLOOKUP(E41,'Course List (program)'!$G$2:$L$100,5,FALSE))</f>
        <v>0</v>
      </c>
      <c r="Z41" s="511">
        <f>IF(F41=0,0,VLOOKUP(F41,'Course List (program)'!$G$2:$L$100,5,FALSE))</f>
        <v>0</v>
      </c>
      <c r="AA41" s="512">
        <f>IF(G41=0,0,VLOOKUP(G41,'Course List (program)'!$G$2:$L$100,5,FALSE))</f>
        <v>0</v>
      </c>
      <c r="AB41" s="323">
        <v>0.70833333333333337</v>
      </c>
    </row>
    <row r="42" spans="1:28" s="300" customFormat="1" ht="15" customHeight="1" thickBot="1" x14ac:dyDescent="0.25">
      <c r="A42" s="1092"/>
      <c r="B42" s="1093"/>
      <c r="C42" s="354">
        <f>Section4Draft!$E$45</f>
        <v>0</v>
      </c>
      <c r="D42" s="355">
        <f>Section4Draft!$F$45</f>
        <v>0</v>
      </c>
      <c r="E42" s="355">
        <f>Section4Draft!$G$45</f>
        <v>0</v>
      </c>
      <c r="F42" s="355">
        <f>Section4Draft!$H$45</f>
        <v>0</v>
      </c>
      <c r="G42" s="487">
        <f>Section4Draft!$I$45</f>
        <v>0</v>
      </c>
      <c r="H42" s="356">
        <f>IF(C42=0,0,VLOOKUP(C42,'Course List (program)'!$G$2:$L$100,3,FALSE))</f>
        <v>0</v>
      </c>
      <c r="I42" s="357">
        <f>IF(D42=0,0,VLOOKUP(D42,'Course List (program)'!$G$2:$L$100,3,FALSE))</f>
        <v>0</v>
      </c>
      <c r="J42" s="357">
        <f>IF(E42=0,0,VLOOKUP(E42,'Course List (program)'!$G$2:$L$100,3,FALSE))</f>
        <v>0</v>
      </c>
      <c r="K42" s="357">
        <f>IF(F42=0,0,VLOOKUP(F42,'Course List (program)'!$G$2:$L$100,3,FALSE))</f>
        <v>0</v>
      </c>
      <c r="L42" s="358">
        <f>IF(G42=0,0,VLOOKUP(G42,'Course List (program)'!$G$2:$L$100,3,FALSE))</f>
        <v>0</v>
      </c>
      <c r="M42" s="359">
        <f>IF(C42=0,0,VLOOKUP(C42,'Course List (program)'!$G$2:$L$100,6,FALSE))</f>
        <v>0</v>
      </c>
      <c r="N42" s="360">
        <f>IF(D42=0,0,VLOOKUP(D42,'Course List (program)'!$G$2:$L$100,6,FALSE))</f>
        <v>0</v>
      </c>
      <c r="O42" s="360">
        <f>IF(E42=0,0,VLOOKUP(E42,'Course List (program)'!$G$2:$L$100,6,FALSE))</f>
        <v>0</v>
      </c>
      <c r="P42" s="360">
        <f>IF(F42=0,0,VLOOKUP(F42,'Course List (program)'!$G$2:$L$100,6,FALSE))</f>
        <v>0</v>
      </c>
      <c r="Q42" s="361">
        <f>IF(G42=0,0,VLOOKUP(G42,'Course List (program)'!$G$2:$L$100,6,FALSE))</f>
        <v>0</v>
      </c>
      <c r="R42" s="362">
        <f>IF(C42=0,0,VLOOKUP(C42,'Course List (program)'!$G$2:$L$100,4,FALSE))</f>
        <v>0</v>
      </c>
      <c r="S42" s="363">
        <f>IF(D42=0,0,VLOOKUP(D42,'Course List (program)'!$G$2:$L$100,4,FALSE))</f>
        <v>0</v>
      </c>
      <c r="T42" s="363">
        <f>IF(E42=0,0,VLOOKUP(E42,'Course List (program)'!$G$2:$L$100,4,FALSE))</f>
        <v>0</v>
      </c>
      <c r="U42" s="363">
        <f>IF(F42=0,0,VLOOKUP(F42,'Course List (program)'!$G$2:$L$100,4,FALSE))</f>
        <v>0</v>
      </c>
      <c r="V42" s="364">
        <f>IF(G42=0,0,VLOOKUP(G42,'Course List (program)'!$G$2:$L$100,4,FALSE))</f>
        <v>0</v>
      </c>
      <c r="W42" s="513">
        <f>IF(C42=0,0,VLOOKUP(C42,'Course List (program)'!$G$2:$L$100,5,FALSE))</f>
        <v>0</v>
      </c>
      <c r="X42" s="514">
        <f>IF(D42=0,0,VLOOKUP(D42,'Course List (program)'!$G$2:$L$100,5,FALSE))</f>
        <v>0</v>
      </c>
      <c r="Y42" s="514">
        <f>IF(E42=0,0,VLOOKUP(E42,'Course List (program)'!$G$2:$L$100,5,FALSE))</f>
        <v>0</v>
      </c>
      <c r="Z42" s="514">
        <f>IF(F42=0,0,VLOOKUP(F42,'Course List (program)'!$G$2:$L$100,5,FALSE))</f>
        <v>0</v>
      </c>
      <c r="AA42" s="515">
        <f>IF(G42=0,0,VLOOKUP(G42,'Course List (program)'!$G$2:$L$100,5,FALSE))</f>
        <v>0</v>
      </c>
      <c r="AB42" s="323">
        <v>0.75</v>
      </c>
    </row>
    <row r="43" spans="1:28" s="300" customFormat="1" ht="11.1" customHeight="1" x14ac:dyDescent="0.2">
      <c r="A43" s="1096" t="s">
        <v>267</v>
      </c>
      <c r="B43" s="1106"/>
      <c r="C43" s="61" t="str">
        <f ca="1">Mon!C153</f>
        <v>OK.</v>
      </c>
      <c r="D43" s="62" t="str">
        <f ca="1">Tue!D153</f>
        <v>OK.</v>
      </c>
      <c r="E43" s="62" t="str">
        <f ca="1">Wed!E153</f>
        <v>OK.</v>
      </c>
      <c r="F43" s="62" t="str">
        <f ca="1">Thu!F153</f>
        <v>OK.</v>
      </c>
      <c r="G43" s="63" t="str">
        <f ca="1">Fri!G153</f>
        <v>OK.</v>
      </c>
      <c r="H43" s="73" t="str">
        <f ca="1">Mon!H153</f>
        <v>OK.</v>
      </c>
      <c r="I43" s="74" t="str">
        <f ca="1">Tue!I153</f>
        <v>OK.</v>
      </c>
      <c r="J43" s="74" t="str">
        <f ca="1">Wed!J153</f>
        <v>OK.</v>
      </c>
      <c r="K43" s="74" t="str">
        <f ca="1">Thu!K153</f>
        <v>OK.</v>
      </c>
      <c r="L43" s="75" t="str">
        <f ca="1">Fri!L153</f>
        <v>OK.</v>
      </c>
      <c r="M43" s="64" t="str">
        <f ca="1">Mon!M153</f>
        <v>OK.</v>
      </c>
      <c r="N43" s="65" t="str">
        <f ca="1">Tue!N153</f>
        <v>OK.</v>
      </c>
      <c r="O43" s="65" t="str">
        <f ca="1">Wed!O153</f>
        <v>OK.</v>
      </c>
      <c r="P43" s="65" t="str">
        <f ca="1">Thu!P153</f>
        <v>OK.</v>
      </c>
      <c r="Q43" s="66" t="str">
        <f ca="1">Fri!Q153</f>
        <v>OK.</v>
      </c>
      <c r="R43" s="82" t="str">
        <f ca="1">Mon!R153</f>
        <v>OK.</v>
      </c>
      <c r="S43" s="83" t="str">
        <f ca="1">Tue!S153</f>
        <v>OK.</v>
      </c>
      <c r="T43" s="83" t="str">
        <f ca="1">Wed!T153</f>
        <v>OK.</v>
      </c>
      <c r="U43" s="83" t="str">
        <f ca="1">Thu!U153</f>
        <v>OK.</v>
      </c>
      <c r="V43" s="84" t="str">
        <f ca="1">Fri!V153</f>
        <v>OK.</v>
      </c>
      <c r="W43" s="264" t="str">
        <f ca="1">Mon!W153</f>
        <v>OK.</v>
      </c>
      <c r="X43" s="265" t="str">
        <f ca="1">Tue!X153</f>
        <v>OK.</v>
      </c>
      <c r="Y43" s="265" t="str">
        <f ca="1">Wed!Y153</f>
        <v>OK.</v>
      </c>
      <c r="Z43" s="265" t="str">
        <f ca="1">Thu!Z153</f>
        <v>OK.</v>
      </c>
      <c r="AA43" s="266" t="str">
        <f ca="1">Fri!AA153</f>
        <v>OK.</v>
      </c>
      <c r="AB43" s="299">
        <v>0.375</v>
      </c>
    </row>
    <row r="44" spans="1:28" s="300" customFormat="1" ht="11.1" customHeight="1" x14ac:dyDescent="0.2">
      <c r="A44" s="1098"/>
      <c r="B44" s="1107"/>
      <c r="C44" s="55" t="str">
        <f ca="1">Mon!C154</f>
        <v>OK.</v>
      </c>
      <c r="D44" s="56" t="str">
        <f ca="1">Tue!D154</f>
        <v>OK.</v>
      </c>
      <c r="E44" s="56" t="str">
        <f ca="1">Wed!E154</f>
        <v>OK.</v>
      </c>
      <c r="F44" s="56" t="str">
        <f ca="1">Thu!F154</f>
        <v>OK.</v>
      </c>
      <c r="G44" s="57" t="str">
        <f ca="1">Fri!G154</f>
        <v>OK.</v>
      </c>
      <c r="H44" s="76" t="str">
        <f ca="1">Mon!H154</f>
        <v>OK.</v>
      </c>
      <c r="I44" s="77" t="str">
        <f ca="1">Tue!I154</f>
        <v>OK.</v>
      </c>
      <c r="J44" s="77" t="str">
        <f ca="1">Wed!J154</f>
        <v>OK.</v>
      </c>
      <c r="K44" s="77" t="str">
        <f ca="1">Thu!K154</f>
        <v>OK.</v>
      </c>
      <c r="L44" s="78" t="str">
        <f ca="1">Fri!L154</f>
        <v>OK.</v>
      </c>
      <c r="M44" s="67" t="str">
        <f ca="1">Mon!M154</f>
        <v>OK.</v>
      </c>
      <c r="N44" s="68" t="str">
        <f ca="1">Tue!N154</f>
        <v>OK.</v>
      </c>
      <c r="O44" s="68" t="str">
        <f ca="1">Wed!O154</f>
        <v>OK.</v>
      </c>
      <c r="P44" s="68" t="str">
        <f ca="1">Thu!P154</f>
        <v>OK.</v>
      </c>
      <c r="Q44" s="69" t="str">
        <f ca="1">Fri!Q154</f>
        <v>OK.</v>
      </c>
      <c r="R44" s="85" t="str">
        <f ca="1">Mon!R154</f>
        <v>OK.</v>
      </c>
      <c r="S44" s="86" t="str">
        <f ca="1">Tue!S154</f>
        <v>OK.</v>
      </c>
      <c r="T44" s="86" t="str">
        <f ca="1">Wed!T154</f>
        <v>OK.</v>
      </c>
      <c r="U44" s="86" t="str">
        <f ca="1">Thu!U154</f>
        <v>OK.</v>
      </c>
      <c r="V44" s="87" t="str">
        <f ca="1">Fri!V154</f>
        <v>OK.</v>
      </c>
      <c r="W44" s="267" t="str">
        <f ca="1">Mon!W154</f>
        <v>OK.</v>
      </c>
      <c r="X44" s="268" t="str">
        <f ca="1">Tue!X154</f>
        <v>OK.</v>
      </c>
      <c r="Y44" s="268" t="str">
        <f ca="1">Wed!Y154</f>
        <v>OK.</v>
      </c>
      <c r="Z44" s="268" t="str">
        <f ca="1">Thu!Z154</f>
        <v>OK.</v>
      </c>
      <c r="AA44" s="269" t="str">
        <f ca="1">Fri!AA154</f>
        <v>OK.</v>
      </c>
      <c r="AB44" s="299">
        <v>0.41666666666666669</v>
      </c>
    </row>
    <row r="45" spans="1:28" s="300" customFormat="1" ht="11.1" customHeight="1" x14ac:dyDescent="0.2">
      <c r="A45" s="1098"/>
      <c r="B45" s="1107"/>
      <c r="C45" s="55" t="str">
        <f ca="1">Mon!C155</f>
        <v>OK.</v>
      </c>
      <c r="D45" s="56" t="str">
        <f ca="1">Tue!D155</f>
        <v>OK.</v>
      </c>
      <c r="E45" s="56" t="str">
        <f ca="1">Wed!E155</f>
        <v>OK.</v>
      </c>
      <c r="F45" s="56" t="str">
        <f ca="1">Thu!F155</f>
        <v>OK.</v>
      </c>
      <c r="G45" s="57" t="str">
        <f ca="1">Fri!G155</f>
        <v>OK.</v>
      </c>
      <c r="H45" s="76" t="str">
        <f ca="1">Mon!H155</f>
        <v>OK.</v>
      </c>
      <c r="I45" s="77" t="str">
        <f ca="1">Tue!I155</f>
        <v>OK.</v>
      </c>
      <c r="J45" s="77" t="str">
        <f ca="1">Wed!J155</f>
        <v>OK.</v>
      </c>
      <c r="K45" s="77" t="str">
        <f ca="1">Thu!K155</f>
        <v>OK.</v>
      </c>
      <c r="L45" s="78" t="str">
        <f ca="1">Fri!L155</f>
        <v>OK.</v>
      </c>
      <c r="M45" s="67" t="str">
        <f ca="1">Mon!M155</f>
        <v>OK.</v>
      </c>
      <c r="N45" s="68" t="str">
        <f ca="1">Tue!N155</f>
        <v>OK.</v>
      </c>
      <c r="O45" s="68" t="str">
        <f ca="1">Wed!O155</f>
        <v>OK.</v>
      </c>
      <c r="P45" s="68" t="str">
        <f ca="1">Thu!P155</f>
        <v>OK.</v>
      </c>
      <c r="Q45" s="69" t="str">
        <f ca="1">Fri!Q155</f>
        <v>OK.</v>
      </c>
      <c r="R45" s="85" t="str">
        <f ca="1">Mon!R155</f>
        <v>OK.</v>
      </c>
      <c r="S45" s="86" t="str">
        <f ca="1">Tue!S155</f>
        <v>OK.</v>
      </c>
      <c r="T45" s="86" t="str">
        <f ca="1">Wed!T155</f>
        <v>OK.</v>
      </c>
      <c r="U45" s="86" t="str">
        <f ca="1">Thu!U155</f>
        <v>OK.</v>
      </c>
      <c r="V45" s="87" t="str">
        <f ca="1">Fri!V155</f>
        <v>OK.</v>
      </c>
      <c r="W45" s="267" t="str">
        <f ca="1">Mon!W155</f>
        <v>OK.</v>
      </c>
      <c r="X45" s="268" t="str">
        <f ca="1">Tue!X155</f>
        <v>OK.</v>
      </c>
      <c r="Y45" s="268" t="str">
        <f ca="1">Wed!Y155</f>
        <v>OK.</v>
      </c>
      <c r="Z45" s="268" t="str">
        <f ca="1">Thu!Z155</f>
        <v>OK.</v>
      </c>
      <c r="AA45" s="269" t="str">
        <f ca="1">Fri!AA155</f>
        <v>OK.</v>
      </c>
      <c r="AB45" s="299">
        <v>0.45833333333333331</v>
      </c>
    </row>
    <row r="46" spans="1:28" s="300" customFormat="1" ht="11.1" customHeight="1" x14ac:dyDescent="0.2">
      <c r="A46" s="1098"/>
      <c r="B46" s="1107"/>
      <c r="C46" s="55" t="str">
        <f ca="1">Mon!C156</f>
        <v>OK.</v>
      </c>
      <c r="D46" s="56" t="str">
        <f ca="1">Tue!D156</f>
        <v>OK.</v>
      </c>
      <c r="E46" s="56" t="str">
        <f ca="1">Wed!E156</f>
        <v>OK.</v>
      </c>
      <c r="F46" s="56" t="str">
        <f ca="1">Thu!F156</f>
        <v>OK.</v>
      </c>
      <c r="G46" s="57" t="str">
        <f ca="1">Fri!G156</f>
        <v>OK.</v>
      </c>
      <c r="H46" s="76" t="str">
        <f ca="1">Mon!H156</f>
        <v>OK.</v>
      </c>
      <c r="I46" s="77" t="str">
        <f ca="1">Tue!I156</f>
        <v>OK.</v>
      </c>
      <c r="J46" s="77" t="str">
        <f ca="1">Wed!J156</f>
        <v>OK.</v>
      </c>
      <c r="K46" s="77" t="str">
        <f ca="1">Thu!K156</f>
        <v>OK.</v>
      </c>
      <c r="L46" s="78" t="str">
        <f ca="1">Fri!L156</f>
        <v>OK.</v>
      </c>
      <c r="M46" s="67" t="str">
        <f ca="1">Mon!M156</f>
        <v>OK.</v>
      </c>
      <c r="N46" s="68" t="str">
        <f ca="1">Tue!N156</f>
        <v>OK.</v>
      </c>
      <c r="O46" s="68" t="str">
        <f ca="1">Wed!O156</f>
        <v>OK.</v>
      </c>
      <c r="P46" s="68" t="str">
        <f ca="1">Thu!P156</f>
        <v>OK.</v>
      </c>
      <c r="Q46" s="69" t="str">
        <f ca="1">Fri!Q156</f>
        <v>OK.</v>
      </c>
      <c r="R46" s="85" t="str">
        <f ca="1">Mon!R156</f>
        <v>OK.</v>
      </c>
      <c r="S46" s="86" t="str">
        <f ca="1">Tue!S156</f>
        <v>OK.</v>
      </c>
      <c r="T46" s="86" t="str">
        <f ca="1">Wed!T156</f>
        <v>OK.</v>
      </c>
      <c r="U46" s="86" t="str">
        <f ca="1">Thu!U156</f>
        <v>OK.</v>
      </c>
      <c r="V46" s="87" t="str">
        <f ca="1">Fri!V156</f>
        <v>OK.</v>
      </c>
      <c r="W46" s="267" t="str">
        <f ca="1">Mon!W156</f>
        <v>OK.</v>
      </c>
      <c r="X46" s="268" t="str">
        <f ca="1">Tue!X156</f>
        <v>OK.</v>
      </c>
      <c r="Y46" s="268" t="str">
        <f ca="1">Wed!Y156</f>
        <v>OK.</v>
      </c>
      <c r="Z46" s="268" t="str">
        <f ca="1">Thu!Z156</f>
        <v>OK.</v>
      </c>
      <c r="AA46" s="269" t="str">
        <f ca="1">Fri!AA156</f>
        <v>OK.</v>
      </c>
      <c r="AB46" s="299">
        <v>0.5</v>
      </c>
    </row>
    <row r="47" spans="1:28" s="300" customFormat="1" ht="11.1" customHeight="1" x14ac:dyDescent="0.2">
      <c r="A47" s="1098"/>
      <c r="B47" s="1107"/>
      <c r="C47" s="55" t="str">
        <f ca="1">Mon!C157</f>
        <v>OK.</v>
      </c>
      <c r="D47" s="56" t="str">
        <f ca="1">Tue!D157</f>
        <v>OK.</v>
      </c>
      <c r="E47" s="56" t="str">
        <f ca="1">Wed!E157</f>
        <v>OK.</v>
      </c>
      <c r="F47" s="56" t="str">
        <f ca="1">Thu!F157</f>
        <v>OK.</v>
      </c>
      <c r="G47" s="57" t="str">
        <f ca="1">Fri!G157</f>
        <v>OK.</v>
      </c>
      <c r="H47" s="76" t="str">
        <f ca="1">Mon!H157</f>
        <v>OK.</v>
      </c>
      <c r="I47" s="77" t="str">
        <f ca="1">Tue!I157</f>
        <v>OK.</v>
      </c>
      <c r="J47" s="77" t="str">
        <f ca="1">Wed!J157</f>
        <v>OK.</v>
      </c>
      <c r="K47" s="77" t="str">
        <f ca="1">Thu!K157</f>
        <v>OK.</v>
      </c>
      <c r="L47" s="78" t="str">
        <f ca="1">Fri!L157</f>
        <v>OK.</v>
      </c>
      <c r="M47" s="67" t="str">
        <f ca="1">Mon!M157</f>
        <v>OK.</v>
      </c>
      <c r="N47" s="68" t="str">
        <f ca="1">Tue!N157</f>
        <v>OK.</v>
      </c>
      <c r="O47" s="68" t="str">
        <f ca="1">Wed!O157</f>
        <v>OK.</v>
      </c>
      <c r="P47" s="68" t="str">
        <f ca="1">Thu!P157</f>
        <v>OK.</v>
      </c>
      <c r="Q47" s="69" t="str">
        <f ca="1">Fri!Q157</f>
        <v>OK.</v>
      </c>
      <c r="R47" s="85" t="str">
        <f ca="1">Mon!R157</f>
        <v>OK.</v>
      </c>
      <c r="S47" s="86" t="str">
        <f ca="1">Tue!S157</f>
        <v>OK.</v>
      </c>
      <c r="T47" s="86" t="str">
        <f ca="1">Wed!T157</f>
        <v>OK.</v>
      </c>
      <c r="U47" s="86" t="str">
        <f ca="1">Thu!U157</f>
        <v>OK.</v>
      </c>
      <c r="V47" s="87" t="str">
        <f ca="1">Fri!V157</f>
        <v>OK.</v>
      </c>
      <c r="W47" s="267" t="str">
        <f ca="1">Mon!W157</f>
        <v>OK.</v>
      </c>
      <c r="X47" s="268" t="str">
        <f ca="1">Tue!X157</f>
        <v>OK.</v>
      </c>
      <c r="Y47" s="268" t="str">
        <f ca="1">Wed!Y157</f>
        <v>OK.</v>
      </c>
      <c r="Z47" s="268" t="str">
        <f ca="1">Thu!Z157</f>
        <v>OK.</v>
      </c>
      <c r="AA47" s="269" t="str">
        <f ca="1">Fri!AA157</f>
        <v>OK.</v>
      </c>
      <c r="AB47" s="299">
        <v>0.54166666666666663</v>
      </c>
    </row>
    <row r="48" spans="1:28" s="300" customFormat="1" ht="11.1" customHeight="1" x14ac:dyDescent="0.2">
      <c r="A48" s="1098"/>
      <c r="B48" s="1107"/>
      <c r="C48" s="55" t="str">
        <f ca="1">Mon!C158</f>
        <v>OK.</v>
      </c>
      <c r="D48" s="56" t="str">
        <f ca="1">Tue!D158</f>
        <v>OK.</v>
      </c>
      <c r="E48" s="56" t="str">
        <f ca="1">Wed!E158</f>
        <v>OK.</v>
      </c>
      <c r="F48" s="56" t="str">
        <f ca="1">Thu!F158</f>
        <v>OK.</v>
      </c>
      <c r="G48" s="57" t="str">
        <f ca="1">Fri!G158</f>
        <v>OK.</v>
      </c>
      <c r="H48" s="76" t="str">
        <f ca="1">Mon!H158</f>
        <v>OK.</v>
      </c>
      <c r="I48" s="77" t="str">
        <f ca="1">Tue!I158</f>
        <v>OK.</v>
      </c>
      <c r="J48" s="77" t="str">
        <f ca="1">Wed!J158</f>
        <v>OK.</v>
      </c>
      <c r="K48" s="77" t="str">
        <f ca="1">Thu!K158</f>
        <v>OK.</v>
      </c>
      <c r="L48" s="78" t="str">
        <f ca="1">Fri!L158</f>
        <v>OK.</v>
      </c>
      <c r="M48" s="67" t="str">
        <f ca="1">Mon!M158</f>
        <v>OK.</v>
      </c>
      <c r="N48" s="68" t="str">
        <f ca="1">Tue!N158</f>
        <v>OK.</v>
      </c>
      <c r="O48" s="68" t="str">
        <f ca="1">Wed!O158</f>
        <v>OK.</v>
      </c>
      <c r="P48" s="68" t="str">
        <f ca="1">Thu!P158</f>
        <v>OK.</v>
      </c>
      <c r="Q48" s="69" t="str">
        <f ca="1">Fri!Q158</f>
        <v>OK.</v>
      </c>
      <c r="R48" s="85" t="str">
        <f ca="1">Mon!R158</f>
        <v>OK.</v>
      </c>
      <c r="S48" s="86" t="str">
        <f ca="1">Tue!S158</f>
        <v>OK.</v>
      </c>
      <c r="T48" s="86" t="str">
        <f ca="1">Wed!T158</f>
        <v>OK.</v>
      </c>
      <c r="U48" s="86" t="str">
        <f ca="1">Thu!U158</f>
        <v>OK.</v>
      </c>
      <c r="V48" s="87" t="str">
        <f ca="1">Fri!V158</f>
        <v>OK.</v>
      </c>
      <c r="W48" s="267" t="str">
        <f ca="1">Mon!W158</f>
        <v>OK.</v>
      </c>
      <c r="X48" s="268" t="str">
        <f ca="1">Tue!X158</f>
        <v>OK.</v>
      </c>
      <c r="Y48" s="268" t="str">
        <f ca="1">Wed!Y158</f>
        <v>OK.</v>
      </c>
      <c r="Z48" s="268" t="str">
        <f ca="1">Thu!Z158</f>
        <v>OK.</v>
      </c>
      <c r="AA48" s="269" t="str">
        <f ca="1">Fri!AA158</f>
        <v>OK.</v>
      </c>
      <c r="AB48" s="299">
        <v>0.58333333333333337</v>
      </c>
    </row>
    <row r="49" spans="1:28" s="300" customFormat="1" ht="11.1" customHeight="1" x14ac:dyDescent="0.2">
      <c r="A49" s="1098"/>
      <c r="B49" s="1107"/>
      <c r="C49" s="55" t="str">
        <f ca="1">Mon!C159</f>
        <v>OK.</v>
      </c>
      <c r="D49" s="56" t="str">
        <f ca="1">Tue!D159</f>
        <v>OK.</v>
      </c>
      <c r="E49" s="56" t="str">
        <f ca="1">Wed!E159</f>
        <v>OK.</v>
      </c>
      <c r="F49" s="56" t="str">
        <f ca="1">Thu!F159</f>
        <v>OK.</v>
      </c>
      <c r="G49" s="57" t="str">
        <f ca="1">Fri!G159</f>
        <v>OK.</v>
      </c>
      <c r="H49" s="76" t="str">
        <f ca="1">Mon!H159</f>
        <v>OK.</v>
      </c>
      <c r="I49" s="77" t="str">
        <f ca="1">Tue!I159</f>
        <v>OK.</v>
      </c>
      <c r="J49" s="77" t="str">
        <f ca="1">Wed!J159</f>
        <v>OK.</v>
      </c>
      <c r="K49" s="77" t="str">
        <f ca="1">Thu!K159</f>
        <v>OK.</v>
      </c>
      <c r="L49" s="78" t="str">
        <f ca="1">Fri!L159</f>
        <v>OK.</v>
      </c>
      <c r="M49" s="67" t="str">
        <f ca="1">Mon!M159</f>
        <v>OK.</v>
      </c>
      <c r="N49" s="68" t="str">
        <f ca="1">Tue!N159</f>
        <v>OK.</v>
      </c>
      <c r="O49" s="68" t="str">
        <f ca="1">Wed!O159</f>
        <v>OK.</v>
      </c>
      <c r="P49" s="68" t="str">
        <f ca="1">Thu!P159</f>
        <v>OK.</v>
      </c>
      <c r="Q49" s="69" t="str">
        <f ca="1">Fri!Q159</f>
        <v>OK.</v>
      </c>
      <c r="R49" s="85" t="str">
        <f ca="1">Mon!R159</f>
        <v>OK.</v>
      </c>
      <c r="S49" s="86" t="str">
        <f ca="1">Tue!S159</f>
        <v>OK.</v>
      </c>
      <c r="T49" s="86" t="str">
        <f ca="1">Wed!T159</f>
        <v>OK.</v>
      </c>
      <c r="U49" s="86" t="str">
        <f ca="1">Thu!U159</f>
        <v>OK.</v>
      </c>
      <c r="V49" s="87" t="str">
        <f ca="1">Fri!V159</f>
        <v>OK.</v>
      </c>
      <c r="W49" s="267" t="str">
        <f ca="1">Mon!W159</f>
        <v>OK.</v>
      </c>
      <c r="X49" s="268" t="str">
        <f ca="1">Tue!X159</f>
        <v>OK.</v>
      </c>
      <c r="Y49" s="268" t="str">
        <f ca="1">Wed!Y159</f>
        <v>OK.</v>
      </c>
      <c r="Z49" s="268" t="str">
        <f ca="1">Thu!Z159</f>
        <v>OK.</v>
      </c>
      <c r="AA49" s="269" t="str">
        <f ca="1">Fri!AA159</f>
        <v>OK.</v>
      </c>
      <c r="AB49" s="299">
        <v>0.625</v>
      </c>
    </row>
    <row r="50" spans="1:28" s="300" customFormat="1" ht="11.1" customHeight="1" x14ac:dyDescent="0.2">
      <c r="A50" s="1098"/>
      <c r="B50" s="1107"/>
      <c r="C50" s="55" t="str">
        <f ca="1">Mon!C160</f>
        <v>OK.</v>
      </c>
      <c r="D50" s="56" t="str">
        <f ca="1">Tue!D160</f>
        <v>OK.</v>
      </c>
      <c r="E50" s="56" t="str">
        <f ca="1">Wed!E160</f>
        <v>OK.</v>
      </c>
      <c r="F50" s="56" t="str">
        <f ca="1">Thu!F160</f>
        <v>OK.</v>
      </c>
      <c r="G50" s="57" t="str">
        <f ca="1">Fri!G160</f>
        <v>OK.</v>
      </c>
      <c r="H50" s="76" t="str">
        <f ca="1">Mon!H160</f>
        <v>OK.</v>
      </c>
      <c r="I50" s="77" t="str">
        <f ca="1">Tue!I160</f>
        <v>OK.</v>
      </c>
      <c r="J50" s="77" t="str">
        <f ca="1">Wed!J160</f>
        <v>OK.</v>
      </c>
      <c r="K50" s="77" t="str">
        <f ca="1">Thu!K160</f>
        <v>OK.</v>
      </c>
      <c r="L50" s="78" t="str">
        <f ca="1">Fri!L160</f>
        <v>OK.</v>
      </c>
      <c r="M50" s="67" t="str">
        <f ca="1">Mon!M160</f>
        <v>OK.</v>
      </c>
      <c r="N50" s="68" t="str">
        <f ca="1">Tue!N160</f>
        <v>OK.</v>
      </c>
      <c r="O50" s="68" t="str">
        <f ca="1">Wed!O160</f>
        <v>OK.</v>
      </c>
      <c r="P50" s="68" t="str">
        <f ca="1">Thu!P160</f>
        <v>OK.</v>
      </c>
      <c r="Q50" s="69" t="str">
        <f ca="1">Fri!Q160</f>
        <v>OK.</v>
      </c>
      <c r="R50" s="85" t="str">
        <f ca="1">Mon!R160</f>
        <v>OK.</v>
      </c>
      <c r="S50" s="86" t="str">
        <f ca="1">Tue!S160</f>
        <v>OK.</v>
      </c>
      <c r="T50" s="86" t="str">
        <f ca="1">Wed!T160</f>
        <v>OK.</v>
      </c>
      <c r="U50" s="86" t="str">
        <f ca="1">Thu!U160</f>
        <v>OK.</v>
      </c>
      <c r="V50" s="87" t="str">
        <f ca="1">Fri!V160</f>
        <v>OK.</v>
      </c>
      <c r="W50" s="267" t="str">
        <f ca="1">Mon!W160</f>
        <v>OK.</v>
      </c>
      <c r="X50" s="268" t="str">
        <f ca="1">Tue!X160</f>
        <v>OK.</v>
      </c>
      <c r="Y50" s="268" t="str">
        <f ca="1">Wed!Y160</f>
        <v>OK.</v>
      </c>
      <c r="Z50" s="268" t="str">
        <f ca="1">Thu!Z160</f>
        <v>OK.</v>
      </c>
      <c r="AA50" s="269" t="str">
        <f ca="1">Fri!AA160</f>
        <v>OK.</v>
      </c>
      <c r="AB50" s="299">
        <v>0.66666666666666663</v>
      </c>
    </row>
    <row r="51" spans="1:28" s="300" customFormat="1" ht="11.1" customHeight="1" x14ac:dyDescent="0.2">
      <c r="A51" s="1098"/>
      <c r="B51" s="1107"/>
      <c r="C51" s="55" t="str">
        <f ca="1">Mon!C161</f>
        <v>OK.</v>
      </c>
      <c r="D51" s="56" t="str">
        <f ca="1">Tue!D161</f>
        <v>OK.</v>
      </c>
      <c r="E51" s="56" t="str">
        <f ca="1">Wed!E161</f>
        <v>OK.</v>
      </c>
      <c r="F51" s="56" t="str">
        <f ca="1">Thu!F161</f>
        <v>OK.</v>
      </c>
      <c r="G51" s="57" t="str">
        <f ca="1">Fri!G161</f>
        <v>OK.</v>
      </c>
      <c r="H51" s="76" t="str">
        <f ca="1">Mon!H161</f>
        <v>OK.</v>
      </c>
      <c r="I51" s="77" t="str">
        <f ca="1">Tue!I161</f>
        <v>OK.</v>
      </c>
      <c r="J51" s="77" t="str">
        <f ca="1">Wed!J161</f>
        <v>OK.</v>
      </c>
      <c r="K51" s="77" t="str">
        <f ca="1">Thu!K161</f>
        <v>OK.</v>
      </c>
      <c r="L51" s="78" t="str">
        <f ca="1">Fri!L161</f>
        <v>OK.</v>
      </c>
      <c r="M51" s="67" t="str">
        <f ca="1">Mon!M161</f>
        <v>OK.</v>
      </c>
      <c r="N51" s="68" t="str">
        <f ca="1">Tue!N161</f>
        <v>OK.</v>
      </c>
      <c r="O51" s="68" t="str">
        <f ca="1">Wed!O161</f>
        <v>OK.</v>
      </c>
      <c r="P51" s="68" t="str">
        <f ca="1">Thu!P161</f>
        <v>OK.</v>
      </c>
      <c r="Q51" s="69" t="str">
        <f ca="1">Fri!Q161</f>
        <v>OK.</v>
      </c>
      <c r="R51" s="85" t="str">
        <f ca="1">Mon!R161</f>
        <v>OK.</v>
      </c>
      <c r="S51" s="86" t="str">
        <f ca="1">Tue!S161</f>
        <v>OK.</v>
      </c>
      <c r="T51" s="86" t="str">
        <f ca="1">Wed!T161</f>
        <v>OK.</v>
      </c>
      <c r="U51" s="86" t="str">
        <f ca="1">Thu!U161</f>
        <v>OK.</v>
      </c>
      <c r="V51" s="87" t="str">
        <f ca="1">Fri!V161</f>
        <v>OK.</v>
      </c>
      <c r="W51" s="267" t="str">
        <f ca="1">Mon!W161</f>
        <v>OK.</v>
      </c>
      <c r="X51" s="268" t="str">
        <f ca="1">Tue!X161</f>
        <v>OK.</v>
      </c>
      <c r="Y51" s="268" t="str">
        <f ca="1">Wed!Y161</f>
        <v>OK.</v>
      </c>
      <c r="Z51" s="268" t="str">
        <f ca="1">Thu!Z161</f>
        <v>OK.</v>
      </c>
      <c r="AA51" s="269" t="str">
        <f ca="1">Fri!AA161</f>
        <v>OK.</v>
      </c>
      <c r="AB51" s="299">
        <v>0.70833333333333337</v>
      </c>
    </row>
    <row r="52" spans="1:28" s="300" customFormat="1" ht="11.1" customHeight="1" thickBot="1" x14ac:dyDescent="0.25">
      <c r="A52" s="1100"/>
      <c r="B52" s="1108"/>
      <c r="C52" s="58" t="str">
        <f ca="1">Mon!C162</f>
        <v>OK.</v>
      </c>
      <c r="D52" s="59" t="str">
        <f ca="1">Tue!D162</f>
        <v>OK.</v>
      </c>
      <c r="E52" s="59" t="str">
        <f ca="1">Wed!E162</f>
        <v>OK.</v>
      </c>
      <c r="F52" s="59" t="str">
        <f ca="1">Thu!F162</f>
        <v>OK.</v>
      </c>
      <c r="G52" s="60" t="str">
        <f ca="1">Fri!G162</f>
        <v>OK.</v>
      </c>
      <c r="H52" s="79" t="str">
        <f ca="1">Mon!H162</f>
        <v>OK.</v>
      </c>
      <c r="I52" s="80" t="str">
        <f ca="1">Tue!I162</f>
        <v>OK.</v>
      </c>
      <c r="J52" s="80" t="str">
        <f ca="1">Wed!J162</f>
        <v>OK.</v>
      </c>
      <c r="K52" s="80" t="str">
        <f ca="1">Thu!K162</f>
        <v>OK.</v>
      </c>
      <c r="L52" s="81" t="str">
        <f ca="1">Fri!L162</f>
        <v>OK.</v>
      </c>
      <c r="M52" s="70" t="str">
        <f ca="1">Mon!M162</f>
        <v>OK.</v>
      </c>
      <c r="N52" s="71" t="str">
        <f ca="1">Tue!N162</f>
        <v>OK.</v>
      </c>
      <c r="O52" s="71" t="str">
        <f ca="1">Wed!O162</f>
        <v>OK.</v>
      </c>
      <c r="P52" s="71" t="str">
        <f ca="1">Thu!P162</f>
        <v>OK.</v>
      </c>
      <c r="Q52" s="72" t="str">
        <f ca="1">Fri!Q162</f>
        <v>OK.</v>
      </c>
      <c r="R52" s="88" t="str">
        <f ca="1">Mon!R162</f>
        <v>OK.</v>
      </c>
      <c r="S52" s="89" t="str">
        <f ca="1">Tue!S162</f>
        <v>OK.</v>
      </c>
      <c r="T52" s="89" t="str">
        <f ca="1">Wed!T162</f>
        <v>OK.</v>
      </c>
      <c r="U52" s="89" t="str">
        <f ca="1">Thu!U162</f>
        <v>OK.</v>
      </c>
      <c r="V52" s="90" t="str">
        <f ca="1">Fri!V162</f>
        <v>OK.</v>
      </c>
      <c r="W52" s="270" t="str">
        <f ca="1">Mon!W162</f>
        <v>OK.</v>
      </c>
      <c r="X52" s="271" t="str">
        <f ca="1">Tue!X162</f>
        <v>OK.</v>
      </c>
      <c r="Y52" s="271" t="str">
        <f ca="1">Wed!Y162</f>
        <v>OK.</v>
      </c>
      <c r="Z52" s="271" t="str">
        <f ca="1">Thu!Z162</f>
        <v>OK.</v>
      </c>
      <c r="AA52" s="272" t="str">
        <f ca="1">Fri!AA162</f>
        <v>OK.</v>
      </c>
      <c r="AB52" s="299">
        <v>0.75</v>
      </c>
    </row>
    <row r="53" spans="1:28" ht="11.1" customHeight="1" x14ac:dyDescent="0.2">
      <c r="A53" s="1087" t="s">
        <v>156</v>
      </c>
      <c r="B53" s="1087"/>
      <c r="C53" s="61" t="str">
        <f>IF(C3=".","OK.",IF(C3=0,"OK.",IF(C3=" ","OK.",IF(OR(C3=C13,C3=C23,C3=C33,C3='S2'!C3,C3='S1'!C3,C3='S4'!C3,C3='S5'!C3,C3='S6'!C3,C3='S7'!C3,C3='S8'!C3),"CISSS!","OK."))))</f>
        <v>OK.</v>
      </c>
      <c r="D53" s="62" t="str">
        <f>IF(D3=".","OK.",IF(D3=0,"OK.",IF(D3=" ","OK.",IF(OR(D3=D13,D3=D23,D3=D33,D3='S2'!D3,D3='S1'!D3,D3='S4'!D3,D3='S5'!D3,D3='S6'!D3,D3='S7'!D3,D3='S8'!D3),"CISSS!","OK."))))</f>
        <v>OK.</v>
      </c>
      <c r="E53" s="62" t="str">
        <f>IF(E3=".","OK.",IF(E3=0,"OK.",IF(E3=" ","OK.",IF(OR(E3=E13,E3=E23,E3=E33,E3='S2'!E3,E3='S1'!E3,E3='S4'!E3,E3='S5'!E3,E3='S6'!E3,E3='S7'!E3,E3='S8'!E3),"CISSS!","OK."))))</f>
        <v>OK.</v>
      </c>
      <c r="F53" s="62" t="str">
        <f>IF(F3=".","OK.",IF(F3=0,"OK.",IF(F3=" ","OK.",IF(OR(F3=F13,F3=F23,F3=F33,F3='S2'!F3,F3='S1'!F3,F3='S4'!F3,F3='S5'!F3,F3='S6'!F3,F3='S7'!F3,F3='S8'!F3),"CISSS!","OK."))))</f>
        <v>OK.</v>
      </c>
      <c r="G53" s="63" t="str">
        <f>IF(G3=".","OK.",IF(G3=0,"OK.",IF(G3=" ","OK.",IF(OR(G3=G13,G3=G23,G3=G33,G3='S2'!G3,G3='S1'!G3,G3='S4'!G3,G3='S5'!G3,G3='S6'!G3,G3='S7'!G3,G3='S8'!G3),"CISSS!","OK."))))</f>
        <v>OK.</v>
      </c>
      <c r="H53" s="73" t="str">
        <f>IF(H3=".","OK.",IF(H3=0,"OK.",IF(H3=" ","OK.",IF(OR(H3=H13,H3=H23,H3=H33,H3='S2'!H3,H3='S1'!H3,H3='S4'!H3,H3='S5'!H3,H3='S6'!H3,H3='S7'!H3,H3='S8'!H3),"CISSS!","OK."))))</f>
        <v>OK.</v>
      </c>
      <c r="I53" s="74" t="str">
        <f>IF(I3=".","OK.",IF(I3=0,"OK.",IF(I3=" ","OK.",IF(OR(I3=I13,I3=I23,I3=I33,I3='S2'!I3,I3='S1'!I3,I3='S4'!I3,I3='S5'!I3,I3='S6'!I3,I3='S7'!I3,I3='S8'!I3),"CISSS!","OK."))))</f>
        <v>OK.</v>
      </c>
      <c r="J53" s="74" t="str">
        <f>IF(J3=".","OK.",IF(J3=0,"OK.",IF(J3=" ","OK.",IF(OR(J3=J13,J3=J23,J3=J33,J3='S2'!J3,J3='S1'!J3,J3='S4'!J3,J3='S5'!J3,J3='S6'!J3,J3='S7'!J3,J3='S8'!J3),"CISSS!","OK."))))</f>
        <v>OK.</v>
      </c>
      <c r="K53" s="74" t="str">
        <f>IF(K3=".","OK.",IF(K3=0,"OK.",IF(K3=" ","OK.",IF(OR(K3=K13,K3=K23,K3=K33,K3='S2'!K3,K3='S1'!K3,K3='S4'!K3,K3='S5'!K3,K3='S6'!K3,K3='S7'!K3,K3='S8'!K3),"CISSS!","OK."))))</f>
        <v>OK.</v>
      </c>
      <c r="L53" s="75" t="str">
        <f>IF(L3=".","OK.",IF(L3=0,"OK.",IF(L3=" ","OK.",IF(OR(L3=L13,L3=L23,L3=L33,L3='S2'!L3,L3='S1'!L3,L3='S4'!L3,L3='S5'!L3,L3='S6'!L3,L3='S7'!L3,L3='S8'!L3),"CISSS!","OK."))))</f>
        <v>OK.</v>
      </c>
      <c r="M53" s="64" t="str">
        <f>IF(M3=".","OK.",IF(M3=0,"OK.",IF(M3=" ","OK.",IF(OR(M3=M13,M3=M23,M3=M33,M3='S2'!M3,M3='S1'!M3,M3='S4'!M3,M3='S5'!M3,M3='S6'!M3,M3='S7'!M3,M3='S8'!M3),"CISSS!","OK."))))</f>
        <v>OK.</v>
      </c>
      <c r="N53" s="65" t="str">
        <f>IF(N3=".","OK.",IF(N3=0,"OK.",IF(N3=" ","OK.",IF(OR(N3=N13,N3=N23,N3=N33,N3='S2'!N3,N3='S1'!N3,N3='S4'!N3,N3='S5'!N3,N3='S6'!N3,N3='S7'!N3,N3='S8'!N3),"CISSS!","OK."))))</f>
        <v>OK.</v>
      </c>
      <c r="O53" s="65" t="str">
        <f>IF(O3=".","OK.",IF(O3=0,"OK.",IF(O3=" ","OK.",IF(OR(O3=O13,O3=O23,O3=O33,O3='S2'!O3,O3='S1'!O3,O3='S4'!O3,O3='S5'!O3,O3='S6'!O3,O3='S7'!O3,O3='S8'!O3),"CISSS!","OK."))))</f>
        <v>OK.</v>
      </c>
      <c r="P53" s="65" t="str">
        <f>IF(P3=".","OK.",IF(P3=0,"OK.",IF(P3=" ","OK.",IF(OR(P3=P13,P3=P23,P3=P33,P3='S2'!P3,P3='S1'!P3,P3='S4'!P3,P3='S5'!P3,P3='S6'!P3,P3='S7'!P3,P3='S8'!P3),"CISSS!","OK."))))</f>
        <v>OK.</v>
      </c>
      <c r="Q53" s="66" t="str">
        <f>IF(Q3=".","OK.",IF(Q3=0,"OK.",IF(Q3=" ","OK.",IF(OR(Q3=Q13,Q3=Q23,Q3=Q33,Q3='S2'!Q3,Q3='S1'!Q3,Q3='S4'!Q3,Q3='S5'!Q3,Q3='S6'!Q3,Q3='S7'!Q3,Q3='S8'!Q3),"CISSS!","OK."))))</f>
        <v>OK.</v>
      </c>
      <c r="R53" s="82" t="str">
        <f>IF(R3=".","OK.",IF(R3=0,"OK.",IF(R3=" ","OK.",IF(OR(R3=R13,R3=R23,R3=R33,R3='S2'!R3,R3='S1'!R3,R3='S4'!R3,R3='S5'!R3,R3='S6'!R3,R3='S7'!R3,R3='S8'!R3),"CISSS!","OK."))))</f>
        <v>OK.</v>
      </c>
      <c r="S53" s="83" t="str">
        <f>IF(S3=".","OK.",IF(S3=0,"OK.",IF(S3=" ","OK.",IF(OR(S3=S13,S3=S23,S3=S33,S3='S2'!S3,S3='S1'!S3,S3='S4'!S3,S3='S5'!S3,S3='S6'!S3,S3='S7'!S3,S3='S8'!S3),"CISSS!","OK."))))</f>
        <v>OK.</v>
      </c>
      <c r="T53" s="83" t="str">
        <f>IF(T3=".","OK.",IF(T3=0,"OK.",IF(T3=" ","OK.",IF(OR(T3=T13,T3=T23,T3=T33,T3='S2'!T3,T3='S1'!T3,T3='S4'!T3,T3='S5'!T3,T3='S6'!T3,T3='S7'!T3,T3='S8'!T3),"CISSS!","OK."))))</f>
        <v>OK.</v>
      </c>
      <c r="U53" s="83" t="str">
        <f>IF(U3=".","OK.",IF(U3=0,"OK.",IF(U3=" ","OK.",IF(OR(U3=U13,U3=U23,U3=U33,U3='S2'!U3,U3='S1'!U3,U3='S4'!U3,U3='S5'!U3,U3='S6'!U3,U3='S7'!U3,U3='S8'!U3),"CISSS!","OK."))))</f>
        <v>OK.</v>
      </c>
      <c r="V53" s="84" t="str">
        <f>IF(V3=".","OK.",IF(V3=0,"OK.",IF(V3=" ","OK.",IF(OR(V3=V13,V3=V23,V3=V33,V3='S2'!V3,V3='S1'!V3,V3='S4'!V3,V3='S5'!V3,V3='S6'!V3,V3='S7'!V3,V3='S8'!V3),"CISSS!","OK."))))</f>
        <v>OK.</v>
      </c>
      <c r="W53" s="264" t="str">
        <f>IF(W3=".","OK.",IF(W3=0,"OK.",IF(W3=" ","OK.",IF(OR(W3=W13,W3=W23,W3=W33,W3='S2'!W3,W3='S1'!W3,W3='S4'!W3,W3='S5'!W3,W3='S6'!W3,W3='S7'!W3,W3='S8'!W3),"CISSS!","OK."))))</f>
        <v>OK.</v>
      </c>
      <c r="X53" s="265" t="str">
        <f>IF(X3=".","OK.",IF(X3=0,"OK.",IF(X3=" ","OK.",IF(OR(X3=X13,X3=X23,X3=X33,X3='S2'!X3,X3='S1'!X3,X3='S4'!X3,X3='S5'!X3,X3='S6'!X3,X3='S7'!X3,X3='S8'!X3),"CISSS!","OK."))))</f>
        <v>OK.</v>
      </c>
      <c r="Y53" s="265" t="str">
        <f>IF(Y3=".","OK.",IF(Y3=0,"OK.",IF(Y3=" ","OK.",IF(OR(Y3=Y13,Y3=Y23,Y3=Y33,Y3='S2'!Y3,Y3='S1'!Y3,Y3='S4'!Y3,Y3='S5'!Y3,Y3='S6'!Y3,Y3='S7'!Y3,Y3='S8'!Y3),"CISSS!","OK."))))</f>
        <v>OK.</v>
      </c>
      <c r="Z53" s="265" t="str">
        <f>IF(Z3=".","OK.",IF(Z3=0,"OK.",IF(Z3=" ","OK.",IF(OR(Z3=Z13,Z3=Z23,Z3=Z33,Z3='S2'!Z3,Z3='S1'!Z3,Z3='S4'!Z3,Z3='S5'!Z3,Z3='S6'!Z3,Z3='S7'!Z3,Z3='S8'!Z3),"CISSS!","OK."))))</f>
        <v>OK.</v>
      </c>
      <c r="AA53" s="266" t="str">
        <f>IF(AA3=".","OK.",IF(AA3=0,"OK.",IF(AA3=" ","OK.",IF(OR(AA3=AA13,AA3=AA23,AA3=AA33,AA3='S2'!AA3,AA3='S1'!AA3,AA3='S4'!AA3,AA3='S5'!AA3,AA3='S6'!AA3,AA3='S7'!AA3,AA3='S8'!AA3),"CISSS!","OK."))))</f>
        <v>OK.</v>
      </c>
      <c r="AB53" s="323">
        <v>0.375</v>
      </c>
    </row>
    <row r="54" spans="1:28" ht="11.1" customHeight="1" x14ac:dyDescent="0.2">
      <c r="A54" s="1087"/>
      <c r="B54" s="1087"/>
      <c r="C54" s="55" t="str">
        <f>IF(C4=".","OK.",IF(C4=0,"OK.",IF(C4=" ","OK.",IF(OR(C4=C14,C4=C24,C4=C34,C4='S2'!C4,C4='S1'!C4,C4='S4'!C4,C4='S5'!C4,C4='S6'!C4,C4='S7'!C4,C4='S8'!C4),"CISSS!","OK."))))</f>
        <v>OK.</v>
      </c>
      <c r="D54" s="56" t="str">
        <f>IF(D4=".","OK.",IF(D4=0,"OK.",IF(D4=" ","OK.",IF(OR(D4=D14,D4=D24,D4=D34,D4='S2'!D4,D4='S1'!D4,D4='S4'!D4,D4='S5'!D4,D4='S6'!D4,D4='S7'!D4,D4='S8'!D4),"CISSS!","OK."))))</f>
        <v>OK.</v>
      </c>
      <c r="E54" s="56" t="str">
        <f>IF(E4=".","OK.",IF(E4=0,"OK.",IF(E4=" ","OK.",IF(OR(E4=E14,E4=E24,E4=E34,E4='S2'!E4,E4='S1'!E4,E4='S4'!E4,E4='S5'!E4,E4='S6'!E4,E4='S7'!E4,E4='S8'!E4),"CISSS!","OK."))))</f>
        <v>OK.</v>
      </c>
      <c r="F54" s="56" t="str">
        <f>IF(F4=".","OK.",IF(F4=0,"OK.",IF(F4=" ","OK.",IF(OR(F4=F14,F4=F24,F4=F34,F4='S2'!F4,F4='S1'!F4,F4='S4'!F4,F4='S5'!F4,F4='S6'!F4,F4='S7'!F4,F4='S8'!F4),"CISSS!","OK."))))</f>
        <v>OK.</v>
      </c>
      <c r="G54" s="57" t="str">
        <f>IF(G4=".","OK.",IF(G4=0,"OK.",IF(G4=" ","OK.",IF(OR(G4=G14,G4=G24,G4=G34,G4='S2'!G4,G4='S1'!G4,G4='S4'!G4,G4='S5'!G4,G4='S6'!G4,G4='S7'!G4,G4='S8'!G4),"CISSS!","OK."))))</f>
        <v>OK.</v>
      </c>
      <c r="H54" s="76" t="str">
        <f>IF(H4=".","OK.",IF(H4=0,"OK.",IF(H4=" ","OK.",IF(OR(H4=H14,H4=H24,H4=H34,H4='S2'!H4,H4='S1'!H4,H4='S4'!H4,H4='S5'!H4,H4='S6'!H4,H4='S7'!H4,H4='S8'!H4),"CISSS!","OK."))))</f>
        <v>OK.</v>
      </c>
      <c r="I54" s="77" t="str">
        <f>IF(I4=".","OK.",IF(I4=0,"OK.",IF(I4=" ","OK.",IF(OR(I4=I14,I4=I24,I4=I34,I4='S2'!I4,I4='S1'!I4,I4='S4'!I4,I4='S5'!I4,I4='S6'!I4,I4='S7'!I4,I4='S8'!I4),"CISSS!","OK."))))</f>
        <v>OK.</v>
      </c>
      <c r="J54" s="77" t="str">
        <f>IF(J4=".","OK.",IF(J4=0,"OK.",IF(J4=" ","OK.",IF(OR(J4=J14,J4=J24,J4=J34,J4='S2'!J4,J4='S1'!J4,J4='S4'!J4,J4='S5'!J4,J4='S6'!J4,J4='S7'!J4,J4='S8'!J4),"CISSS!","OK."))))</f>
        <v>OK.</v>
      </c>
      <c r="K54" s="77" t="str">
        <f>IF(K4=".","OK.",IF(K4=0,"OK.",IF(K4=" ","OK.",IF(OR(K4=K14,K4=K24,K4=K34,K4='S2'!K4,K4='S1'!K4,K4='S4'!K4,K4='S5'!K4,K4='S6'!K4,K4='S7'!K4,K4='S8'!K4),"CISSS!","OK."))))</f>
        <v>OK.</v>
      </c>
      <c r="L54" s="78" t="str">
        <f>IF(L4=".","OK.",IF(L4=0,"OK.",IF(L4=" ","OK.",IF(OR(L4=L14,L4=L24,L4=L34,L4='S2'!L4,L4='S1'!L4,L4='S4'!L4,L4='S5'!L4,L4='S6'!L4,L4='S7'!L4,L4='S8'!L4),"CISSS!","OK."))))</f>
        <v>OK.</v>
      </c>
      <c r="M54" s="67" t="str">
        <f>IF(M4=".","OK.",IF(M4=0,"OK.",IF(M4=" ","OK.",IF(OR(M4=M14,M4=M24,M4=M34,M4='S2'!M4,M4='S1'!M4,M4='S4'!M4,M4='S5'!M4,M4='S6'!M4,M4='S7'!M4,M4='S8'!M4),"CISSS!","OK."))))</f>
        <v>OK.</v>
      </c>
      <c r="N54" s="68" t="str">
        <f>IF(N4=".","OK.",IF(N4=0,"OK.",IF(N4=" ","OK.",IF(OR(N4=N14,N4=N24,N4=N34,N4='S2'!N4,N4='S1'!N4,N4='S4'!N4,N4='S5'!N4,N4='S6'!N4,N4='S7'!N4,N4='S8'!N4),"CISSS!","OK."))))</f>
        <v>OK.</v>
      </c>
      <c r="O54" s="68" t="str">
        <f>IF(O4=".","OK.",IF(O4=0,"OK.",IF(O4=" ","OK.",IF(OR(O4=O14,O4=O24,O4=O34,O4='S2'!O4,O4='S1'!O4,O4='S4'!O4,O4='S5'!O4,O4='S6'!O4,O4='S7'!O4,O4='S8'!O4),"CISSS!","OK."))))</f>
        <v>OK.</v>
      </c>
      <c r="P54" s="68" t="str">
        <f>IF(P4=".","OK.",IF(P4=0,"OK.",IF(P4=" ","OK.",IF(OR(P4=P14,P4=P24,P4=P34,P4='S2'!P4,P4='S1'!P4,P4='S4'!P4,P4='S5'!P4,P4='S6'!P4,P4='S7'!P4,P4='S8'!P4),"CISSS!","OK."))))</f>
        <v>OK.</v>
      </c>
      <c r="Q54" s="69" t="str">
        <f>IF(Q4=".","OK.",IF(Q4=0,"OK.",IF(Q4=" ","OK.",IF(OR(Q4=Q14,Q4=Q24,Q4=Q34,Q4='S2'!Q4,Q4='S1'!Q4,Q4='S4'!Q4,Q4='S5'!Q4,Q4='S6'!Q4,Q4='S7'!Q4,Q4='S8'!Q4),"CISSS!","OK."))))</f>
        <v>OK.</v>
      </c>
      <c r="R54" s="85" t="str">
        <f>IF(R4=".","OK.",IF(R4=0,"OK.",IF(R4=" ","OK.",IF(OR(R4=R14,R4=R24,R4=R34,R4='S2'!R4,R4='S1'!R4,R4='S4'!R4,R4='S5'!R4,R4='S6'!R4,R4='S7'!R4,R4='S8'!R4),"CISSS!","OK."))))</f>
        <v>OK.</v>
      </c>
      <c r="S54" s="86" t="str">
        <f>IF(S4=".","OK.",IF(S4=0,"OK.",IF(S4=" ","OK.",IF(OR(S4=S14,S4=S24,S4=S34,S4='S2'!S4,S4='S1'!S4,S4='S4'!S4,S4='S5'!S4,S4='S6'!S4,S4='S7'!S4,S4='S8'!S4),"CISSS!","OK."))))</f>
        <v>OK.</v>
      </c>
      <c r="T54" s="86" t="str">
        <f>IF(T4=".","OK.",IF(T4=0,"OK.",IF(T4=" ","OK.",IF(OR(T4=T14,T4=T24,T4=T34,T4='S2'!T4,T4='S1'!T4,T4='S4'!T4,T4='S5'!T4,T4='S6'!T4,T4='S7'!T4,T4='S8'!T4),"CISSS!","OK."))))</f>
        <v>OK.</v>
      </c>
      <c r="U54" s="86" t="str">
        <f>IF(U4=".","OK.",IF(U4=0,"OK.",IF(U4=" ","OK.",IF(OR(U4=U14,U4=U24,U4=U34,U4='S2'!U4,U4='S1'!U4,U4='S4'!U4,U4='S5'!U4,U4='S6'!U4,U4='S7'!U4,U4='S8'!U4),"CISSS!","OK."))))</f>
        <v>OK.</v>
      </c>
      <c r="V54" s="87" t="str">
        <f>IF(V4=".","OK.",IF(V4=0,"OK.",IF(V4=" ","OK.",IF(OR(V4=V14,V4=V24,V4=V34,V4='S2'!V4,V4='S1'!V4,V4='S4'!V4,V4='S5'!V4,V4='S6'!V4,V4='S7'!V4,V4='S8'!V4),"CISSS!","OK."))))</f>
        <v>OK.</v>
      </c>
      <c r="W54" s="267" t="str">
        <f>IF(W4=".","OK.",IF(W4=0,"OK.",IF(W4=" ","OK.",IF(OR(W4=W14,W4=W24,W4=W34,W4='S2'!W4,W4='S1'!W4,W4='S4'!W4,W4='S5'!W4,W4='S6'!W4,W4='S7'!W4,W4='S8'!W4),"CISSS!","OK."))))</f>
        <v>OK.</v>
      </c>
      <c r="X54" s="268" t="str">
        <f>IF(X4=".","OK.",IF(X4=0,"OK.",IF(X4=" ","OK.",IF(OR(X4=X14,X4=X24,X4=X34,X4='S2'!X4,X4='S1'!X4,X4='S4'!X4,X4='S5'!X4,X4='S6'!X4,X4='S7'!X4,X4='S8'!X4),"CISSS!","OK."))))</f>
        <v>OK.</v>
      </c>
      <c r="Y54" s="268" t="str">
        <f>IF(Y4=".","OK.",IF(Y4=0,"OK.",IF(Y4=" ","OK.",IF(OR(Y4=Y14,Y4=Y24,Y4=Y34,Y4='S2'!Y4,Y4='S1'!Y4,Y4='S4'!Y4,Y4='S5'!Y4,Y4='S6'!Y4,Y4='S7'!Y4,Y4='S8'!Y4),"CISSS!","OK."))))</f>
        <v>OK.</v>
      </c>
      <c r="Z54" s="268" t="str">
        <f>IF(Z4=".","OK.",IF(Z4=0,"OK.",IF(Z4=" ","OK.",IF(OR(Z4=Z14,Z4=Z24,Z4=Z34,Z4='S2'!Z4,Z4='S1'!Z4,Z4='S4'!Z4,Z4='S5'!Z4,Z4='S6'!Z4,Z4='S7'!Z4,Z4='S8'!Z4),"CISSS!","OK."))))</f>
        <v>OK.</v>
      </c>
      <c r="AA54" s="269" t="str">
        <f>IF(AA4=".","OK.",IF(AA4=0,"OK.",IF(AA4=" ","OK.",IF(OR(AA4=AA14,AA4=AA24,AA4=AA34,AA4='S2'!AA4,AA4='S1'!AA4,AA4='S4'!AA4,AA4='S5'!AA4,AA4='S6'!AA4,AA4='S7'!AA4,AA4='S8'!AA4),"CISSS!","OK."))))</f>
        <v>OK.</v>
      </c>
      <c r="AB54" s="323">
        <v>0.41666666666666669</v>
      </c>
    </row>
    <row r="55" spans="1:28" ht="11.1" customHeight="1" x14ac:dyDescent="0.2">
      <c r="A55" s="1087"/>
      <c r="B55" s="1087"/>
      <c r="C55" s="55" t="str">
        <f>IF(C5=".","OK.",IF(C5=0,"OK.",IF(C5=" ","OK.",IF(OR(C5=C15,C5=C25,C5=C35,C5='S2'!C5,C5='S1'!C5,C5='S4'!C5,C5='S5'!C5,C5='S6'!C5,C5='S7'!C5,C5='S8'!C5),"CISSS!","OK."))))</f>
        <v>OK.</v>
      </c>
      <c r="D55" s="56" t="str">
        <f>IF(D5=".","OK.",IF(D5=0,"OK.",IF(D5=" ","OK.",IF(OR(D5=D15,D5=D25,D5=D35,D5='S2'!D5,D5='S1'!D5,D5='S4'!D5,D5='S5'!D5,D5='S6'!D5,D5='S7'!D5,D5='S8'!D5),"CISSS!","OK."))))</f>
        <v>OK.</v>
      </c>
      <c r="E55" s="56" t="str">
        <f>IF(E5=".","OK.",IF(E5=0,"OK.",IF(E5=" ","OK.",IF(OR(E5=E15,E5=E25,E5=E35,E5='S2'!E5,E5='S1'!E5,E5='S4'!E5,E5='S5'!E5,E5='S6'!E5,E5='S7'!E5,E5='S8'!E5),"CISSS!","OK."))))</f>
        <v>OK.</v>
      </c>
      <c r="F55" s="56" t="str">
        <f>IF(F5=".","OK.",IF(F5=0,"OK.",IF(F5=" ","OK.",IF(OR(F5=F15,F5=F25,F5=F35,F5='S2'!F5,F5='S1'!F5,F5='S4'!F5,F5='S5'!F5,F5='S6'!F5,F5='S7'!F5,F5='S8'!F5),"CISSS!","OK."))))</f>
        <v>OK.</v>
      </c>
      <c r="G55" s="57" t="str">
        <f>IF(G5=".","OK.",IF(G5=0,"OK.",IF(G5=" ","OK.",IF(OR(G5=G15,G5=G25,G5=G35,G5='S2'!G5,G5='S1'!G5,G5='S4'!G5,G5='S5'!G5,G5='S6'!G5,G5='S7'!G5,G5='S8'!G5),"CISSS!","OK."))))</f>
        <v>OK.</v>
      </c>
      <c r="H55" s="76" t="str">
        <f>IF(H5=".","OK.",IF(H5=0,"OK.",IF(H5=" ","OK.",IF(OR(H5=H15,H5=H25,H5=H35,H5='S2'!H5,H5='S1'!H5,H5='S4'!H5,H5='S5'!H5,H5='S6'!H5,H5='S7'!H5,H5='S8'!H5),"CISSS!","OK."))))</f>
        <v>OK.</v>
      </c>
      <c r="I55" s="77" t="str">
        <f>IF(I5=".","OK.",IF(I5=0,"OK.",IF(I5=" ","OK.",IF(OR(I5=I15,I5=I25,I5=I35,I5='S2'!I5,I5='S1'!I5,I5='S4'!I5,I5='S5'!I5,I5='S6'!I5,I5='S7'!I5,I5='S8'!I5),"CISSS!","OK."))))</f>
        <v>OK.</v>
      </c>
      <c r="J55" s="77" t="str">
        <f>IF(J5=".","OK.",IF(J5=0,"OK.",IF(J5=" ","OK.",IF(OR(J5=J15,J5=J25,J5=J35,J5='S2'!J5,J5='S1'!J5,J5='S4'!J5,J5='S5'!J5,J5='S6'!J5,J5='S7'!J5,J5='S8'!J5),"CISSS!","OK."))))</f>
        <v>OK.</v>
      </c>
      <c r="K55" s="77" t="str">
        <f>IF(K5=".","OK.",IF(K5=0,"OK.",IF(K5=" ","OK.",IF(OR(K5=K15,K5=K25,K5=K35,K5='S2'!K5,K5='S1'!K5,K5='S4'!K5,K5='S5'!K5,K5='S6'!K5,K5='S7'!K5,K5='S8'!K5),"CISSS!","OK."))))</f>
        <v>OK.</v>
      </c>
      <c r="L55" s="78" t="str">
        <f>IF(L5=".","OK.",IF(L5=0,"OK.",IF(L5=" ","OK.",IF(OR(L5=L15,L5=L25,L5=L35,L5='S2'!L5,L5='S1'!L5,L5='S4'!L5,L5='S5'!L5,L5='S6'!L5,L5='S7'!L5,L5='S8'!L5),"CISSS!","OK."))))</f>
        <v>OK.</v>
      </c>
      <c r="M55" s="67" t="str">
        <f>IF(M5=".","OK.",IF(M5=0,"OK.",IF(M5=" ","OK.",IF(OR(M5=M15,M5=M25,M5=M35,M5='S2'!M5,M5='S1'!M5,M5='S4'!M5,M5='S5'!M5,M5='S6'!M5,M5='S7'!M5,M5='S8'!M5),"CISSS!","OK."))))</f>
        <v>OK.</v>
      </c>
      <c r="N55" s="68" t="str">
        <f>IF(N5=".","OK.",IF(N5=0,"OK.",IF(N5=" ","OK.",IF(OR(N5=N15,N5=N25,N5=N35,N5='S2'!N5,N5='S1'!N5,N5='S4'!N5,N5='S5'!N5,N5='S6'!N5,N5='S7'!N5,N5='S8'!N5),"CISSS!","OK."))))</f>
        <v>OK.</v>
      </c>
      <c r="O55" s="68" t="str">
        <f>IF(O5=".","OK.",IF(O5=0,"OK.",IF(O5=" ","OK.",IF(OR(O5=O15,O5=O25,O5=O35,O5='S2'!O5,O5='S1'!O5,O5='S4'!O5,O5='S5'!O5,O5='S6'!O5,O5='S7'!O5,O5='S8'!O5),"CISSS!","OK."))))</f>
        <v>OK.</v>
      </c>
      <c r="P55" s="68" t="str">
        <f>IF(P5=".","OK.",IF(P5=0,"OK.",IF(P5=" ","OK.",IF(OR(P5=P15,P5=P25,P5=P35,P5='S2'!P5,P5='S1'!P5,P5='S4'!P5,P5='S5'!P5,P5='S6'!P5,P5='S7'!P5,P5='S8'!P5),"CISSS!","OK."))))</f>
        <v>OK.</v>
      </c>
      <c r="Q55" s="69" t="str">
        <f>IF(Q5=".","OK.",IF(Q5=0,"OK.",IF(Q5=" ","OK.",IF(OR(Q5=Q15,Q5=Q25,Q5=Q35,Q5='S2'!Q5,Q5='S1'!Q5,Q5='S4'!Q5,Q5='S5'!Q5,Q5='S6'!Q5,Q5='S7'!Q5,Q5='S8'!Q5),"CISSS!","OK."))))</f>
        <v>OK.</v>
      </c>
      <c r="R55" s="85" t="str">
        <f>IF(R5=".","OK.",IF(R5=0,"OK.",IF(R5=" ","OK.",IF(OR(R5=R15,R5=R25,R5=R35,R5='S2'!R5,R5='S1'!R5,R5='S4'!R5,R5='S5'!R5,R5='S6'!R5,R5='S7'!R5,R5='S8'!R5),"CISSS!","OK."))))</f>
        <v>OK.</v>
      </c>
      <c r="S55" s="86" t="str">
        <f>IF(S5=".","OK.",IF(S5=0,"OK.",IF(S5=" ","OK.",IF(OR(S5=S15,S5=S25,S5=S35,S5='S2'!S5,S5='S1'!S5,S5='S4'!S5,S5='S5'!S5,S5='S6'!S5,S5='S7'!S5,S5='S8'!S5),"CISSS!","OK."))))</f>
        <v>OK.</v>
      </c>
      <c r="T55" s="86" t="str">
        <f>IF(T5=".","OK.",IF(T5=0,"OK.",IF(T5=" ","OK.",IF(OR(T5=T15,T5=T25,T5=T35,T5='S2'!T5,T5='S1'!T5,T5='S4'!T5,T5='S5'!T5,T5='S6'!T5,T5='S7'!T5,T5='S8'!T5),"CISSS!","OK."))))</f>
        <v>OK.</v>
      </c>
      <c r="U55" s="86" t="str">
        <f>IF(U5=".","OK.",IF(U5=0,"OK.",IF(U5=" ","OK.",IF(OR(U5=U15,U5=U25,U5=U35,U5='S2'!U5,U5='S1'!U5,U5='S4'!U5,U5='S5'!U5,U5='S6'!U5,U5='S7'!U5,U5='S8'!U5),"CISSS!","OK."))))</f>
        <v>OK.</v>
      </c>
      <c r="V55" s="87" t="str">
        <f>IF(V5=".","OK.",IF(V5=0,"OK.",IF(V5=" ","OK.",IF(OR(V5=V15,V5=V25,V5=V35,V5='S2'!V5,V5='S1'!V5,V5='S4'!V5,V5='S5'!V5,V5='S6'!V5,V5='S7'!V5,V5='S8'!V5),"CISSS!","OK."))))</f>
        <v>OK.</v>
      </c>
      <c r="W55" s="267" t="str">
        <f>IF(W5=".","OK.",IF(W5=0,"OK.",IF(W5=" ","OK.",IF(OR(W5=W15,W5=W25,W5=W35,W5='S2'!W5,W5='S1'!W5,W5='S4'!W5,W5='S5'!W5,W5='S6'!W5,W5='S7'!W5,W5='S8'!W5),"CISSS!","OK."))))</f>
        <v>OK.</v>
      </c>
      <c r="X55" s="268" t="str">
        <f>IF(X5=".","OK.",IF(X5=0,"OK.",IF(X5=" ","OK.",IF(OR(X5=X15,X5=X25,X5=X35,X5='S2'!X5,X5='S1'!X5,X5='S4'!X5,X5='S5'!X5,X5='S6'!X5,X5='S7'!X5,X5='S8'!X5),"CISSS!","OK."))))</f>
        <v>OK.</v>
      </c>
      <c r="Y55" s="268" t="str">
        <f>IF(Y5=".","OK.",IF(Y5=0,"OK.",IF(Y5=" ","OK.",IF(OR(Y5=Y15,Y5=Y25,Y5=Y35,Y5='S2'!Y5,Y5='S1'!Y5,Y5='S4'!Y5,Y5='S5'!Y5,Y5='S6'!Y5,Y5='S7'!Y5,Y5='S8'!Y5),"CISSS!","OK."))))</f>
        <v>OK.</v>
      </c>
      <c r="Z55" s="268" t="str">
        <f>IF(Z5=".","OK.",IF(Z5=0,"OK.",IF(Z5=" ","OK.",IF(OR(Z5=Z15,Z5=Z25,Z5=Z35,Z5='S2'!Z5,Z5='S1'!Z5,Z5='S4'!Z5,Z5='S5'!Z5,Z5='S6'!Z5,Z5='S7'!Z5,Z5='S8'!Z5),"CISSS!","OK."))))</f>
        <v>OK.</v>
      </c>
      <c r="AA55" s="269" t="str">
        <f>IF(AA5=".","OK.",IF(AA5=0,"OK.",IF(AA5=" ","OK.",IF(OR(AA5=AA15,AA5=AA25,AA5=AA35,AA5='S2'!AA5,AA5='S1'!AA5,AA5='S4'!AA5,AA5='S5'!AA5,AA5='S6'!AA5,AA5='S7'!AA5,AA5='S8'!AA5),"CISSS!","OK."))))</f>
        <v>OK.</v>
      </c>
      <c r="AB55" s="323">
        <v>0.45833333333333331</v>
      </c>
    </row>
    <row r="56" spans="1:28" ht="11.1" customHeight="1" x14ac:dyDescent="0.2">
      <c r="A56" s="1087"/>
      <c r="B56" s="1087"/>
      <c r="C56" s="55" t="str">
        <f>IF(C6=".","OK.",IF(C6=0,"OK.",IF(C6=" ","OK.",IF(OR(C6=C16,C6=C26,C6=C36,C6='S2'!C6,C6='S1'!C6,C6='S4'!C6,C6='S5'!C6,C6='S6'!C6,C6='S7'!C6,C6='S8'!C6),"CISSS!","OK."))))</f>
        <v>OK.</v>
      </c>
      <c r="D56" s="56" t="str">
        <f>IF(D6=".","OK.",IF(D6=0,"OK.",IF(D6=" ","OK.",IF(OR(D6=D16,D6=D26,D6=D36,D6='S2'!D6,D6='S1'!D6,D6='S4'!D6,D6='S5'!D6,D6='S6'!D6,D6='S7'!D6,D6='S8'!D6),"CISSS!","OK."))))</f>
        <v>OK.</v>
      </c>
      <c r="E56" s="56" t="str">
        <f>IF(E6=".","OK.",IF(E6=0,"OK.",IF(E6=" ","OK.",IF(OR(E6=E16,E6=E26,E6=E36,E6='S2'!E6,E6='S1'!E6,E6='S4'!E6,E6='S5'!E6,E6='S6'!E6,E6='S7'!E6,E6='S8'!E6),"CISSS!","OK."))))</f>
        <v>OK.</v>
      </c>
      <c r="F56" s="56" t="str">
        <f>IF(F6=".","OK.",IF(F6=0,"OK.",IF(F6=" ","OK.",IF(OR(F6=F16,F6=F26,F6=F36,F6='S2'!F6,F6='S1'!F6,F6='S4'!F6,F6='S5'!F6,F6='S6'!F6,F6='S7'!F6,F6='S8'!F6),"CISSS!","OK."))))</f>
        <v>OK.</v>
      </c>
      <c r="G56" s="57" t="str">
        <f>IF(G6=".","OK.",IF(G6=0,"OK.",IF(G6=" ","OK.",IF(OR(G6=G16,G6=G26,G6=G36,G6='S2'!G6,G6='S1'!G6,G6='S4'!G6,G6='S5'!G6,G6='S6'!G6,G6='S7'!G6,G6='S8'!G6),"CISSS!","OK."))))</f>
        <v>OK.</v>
      </c>
      <c r="H56" s="76" t="str">
        <f>IF(H6=".","OK.",IF(H6=0,"OK.",IF(H6=" ","OK.",IF(OR(H6=H16,H6=H26,H6=H36,H6='S2'!H6,H6='S1'!H6,H6='S4'!H6,H6='S5'!H6,H6='S6'!H6,H6='S7'!H6,H6='S8'!H6),"CISSS!","OK."))))</f>
        <v>OK.</v>
      </c>
      <c r="I56" s="77" t="str">
        <f>IF(I6=".","OK.",IF(I6=0,"OK.",IF(I6=" ","OK.",IF(OR(I6=I16,I6=I26,I6=I36,I6='S2'!I6,I6='S1'!I6,I6='S4'!I6,I6='S5'!I6,I6='S6'!I6,I6='S7'!I6,I6='S8'!I6),"CISSS!","OK."))))</f>
        <v>OK.</v>
      </c>
      <c r="J56" s="77" t="str">
        <f>IF(J6=".","OK.",IF(J6=0,"OK.",IF(J6=" ","OK.",IF(OR(J6=J16,J6=J26,J6=J36,J6='S2'!J6,J6='S1'!J6,J6='S4'!J6,J6='S5'!J6,J6='S6'!J6,J6='S7'!J6,J6='S8'!J6),"CISSS!","OK."))))</f>
        <v>OK.</v>
      </c>
      <c r="K56" s="77" t="str">
        <f>IF(K6=".","OK.",IF(K6=0,"OK.",IF(K6=" ","OK.",IF(OR(K6=K16,K6=K26,K6=K36,K6='S2'!K6,K6='S1'!K6,K6='S4'!K6,K6='S5'!K6,K6='S6'!K6,K6='S7'!K6,K6='S8'!K6),"CISSS!","OK."))))</f>
        <v>OK.</v>
      </c>
      <c r="L56" s="78" t="str">
        <f>IF(L6=".","OK.",IF(L6=0,"OK.",IF(L6=" ","OK.",IF(OR(L6=L16,L6=L26,L6=L36,L6='S2'!L6,L6='S1'!L6,L6='S4'!L6,L6='S5'!L6,L6='S6'!L6,L6='S7'!L6,L6='S8'!L6),"CISSS!","OK."))))</f>
        <v>OK.</v>
      </c>
      <c r="M56" s="67" t="str">
        <f>IF(M6=".","OK.",IF(M6=0,"OK.",IF(M6=" ","OK.",IF(OR(M6=M16,M6=M26,M6=M36,M6='S2'!M6,M6='S1'!M6,M6='S4'!M6,M6='S5'!M6,M6='S6'!M6,M6='S7'!M6,M6='S8'!M6),"CISSS!","OK."))))</f>
        <v>OK.</v>
      </c>
      <c r="N56" s="68" t="str">
        <f>IF(N6=".","OK.",IF(N6=0,"OK.",IF(N6=" ","OK.",IF(OR(N6=N16,N6=N26,N6=N36,N6='S2'!N6,N6='S1'!N6,N6='S4'!N6,N6='S5'!N6,N6='S6'!N6,N6='S7'!N6,N6='S8'!N6),"CISSS!","OK."))))</f>
        <v>OK.</v>
      </c>
      <c r="O56" s="68" t="str">
        <f>IF(O6=".","OK.",IF(O6=0,"OK.",IF(O6=" ","OK.",IF(OR(O6=O16,O6=O26,O6=O36,O6='S2'!O6,O6='S1'!O6,O6='S4'!O6,O6='S5'!O6,O6='S6'!O6,O6='S7'!O6,O6='S8'!O6),"CISSS!","OK."))))</f>
        <v>OK.</v>
      </c>
      <c r="P56" s="68" t="str">
        <f>IF(P6=".","OK.",IF(P6=0,"OK.",IF(P6=" ","OK.",IF(OR(P6=P16,P6=P26,P6=P36,P6='S2'!P6,P6='S1'!P6,P6='S4'!P6,P6='S5'!P6,P6='S6'!P6,P6='S7'!P6,P6='S8'!P6),"CISSS!","OK."))))</f>
        <v>OK.</v>
      </c>
      <c r="Q56" s="69" t="str">
        <f>IF(Q6=".","OK.",IF(Q6=0,"OK.",IF(Q6=" ","OK.",IF(OR(Q6=Q16,Q6=Q26,Q6=Q36,Q6='S2'!Q6,Q6='S1'!Q6,Q6='S4'!Q6,Q6='S5'!Q6,Q6='S6'!Q6,Q6='S7'!Q6,Q6='S8'!Q6),"CISSS!","OK."))))</f>
        <v>OK.</v>
      </c>
      <c r="R56" s="85" t="str">
        <f>IF(R6=".","OK.",IF(R6=0,"OK.",IF(R6=" ","OK.",IF(OR(R6=R16,R6=R26,R6=R36,R6='S2'!R6,R6='S1'!R6,R6='S4'!R6,R6='S5'!R6,R6='S6'!R6,R6='S7'!R6,R6='S8'!R6),"CISSS!","OK."))))</f>
        <v>OK.</v>
      </c>
      <c r="S56" s="86" t="str">
        <f>IF(S6=".","OK.",IF(S6=0,"OK.",IF(S6=" ","OK.",IF(OR(S6=S16,S6=S26,S6=S36,S6='S2'!S6,S6='S1'!S6,S6='S4'!S6,S6='S5'!S6,S6='S6'!S6,S6='S7'!S6,S6='S8'!S6),"CISSS!","OK."))))</f>
        <v>OK.</v>
      </c>
      <c r="T56" s="86" t="str">
        <f>IF(T6=".","OK.",IF(T6=0,"OK.",IF(T6=" ","OK.",IF(OR(T6=T16,T6=T26,T6=T36,T6='S2'!T6,T6='S1'!T6,T6='S4'!T6,T6='S5'!T6,T6='S6'!T6,T6='S7'!T6,T6='S8'!T6),"CISSS!","OK."))))</f>
        <v>OK.</v>
      </c>
      <c r="U56" s="86" t="str">
        <f>IF(U6=".","OK.",IF(U6=0,"OK.",IF(U6=" ","OK.",IF(OR(U6=U16,U6=U26,U6=U36,U6='S2'!U6,U6='S1'!U6,U6='S4'!U6,U6='S5'!U6,U6='S6'!U6,U6='S7'!U6,U6='S8'!U6),"CISSS!","OK."))))</f>
        <v>OK.</v>
      </c>
      <c r="V56" s="87" t="str">
        <f>IF(V6=".","OK.",IF(V6=0,"OK.",IF(V6=" ","OK.",IF(OR(V6=V16,V6=V26,V6=V36,V6='S2'!V6,V6='S1'!V6,V6='S4'!V6,V6='S5'!V6,V6='S6'!V6,V6='S7'!V6,V6='S8'!V6),"CISSS!","OK."))))</f>
        <v>OK.</v>
      </c>
      <c r="W56" s="267" t="str">
        <f>IF(W6=".","OK.",IF(W6=0,"OK.",IF(W6=" ","OK.",IF(OR(W6=W16,W6=W26,W6=W36,W6='S2'!W6,W6='S1'!W6,W6='S4'!W6,W6='S5'!W6,W6='S6'!W6,W6='S7'!W6,W6='S8'!W6),"CISSS!","OK."))))</f>
        <v>OK.</v>
      </c>
      <c r="X56" s="268" t="str">
        <f>IF(X6=".","OK.",IF(X6=0,"OK.",IF(X6=" ","OK.",IF(OR(X6=X16,X6=X26,X6=X36,X6='S2'!X6,X6='S1'!X6,X6='S4'!X6,X6='S5'!X6,X6='S6'!X6,X6='S7'!X6,X6='S8'!X6),"CISSS!","OK."))))</f>
        <v>OK.</v>
      </c>
      <c r="Y56" s="268" t="str">
        <f>IF(Y6=".","OK.",IF(Y6=0,"OK.",IF(Y6=" ","OK.",IF(OR(Y6=Y16,Y6=Y26,Y6=Y36,Y6='S2'!Y6,Y6='S1'!Y6,Y6='S4'!Y6,Y6='S5'!Y6,Y6='S6'!Y6,Y6='S7'!Y6,Y6='S8'!Y6),"CISSS!","OK."))))</f>
        <v>OK.</v>
      </c>
      <c r="Z56" s="268" t="str">
        <f>IF(Z6=".","OK.",IF(Z6=0,"OK.",IF(Z6=" ","OK.",IF(OR(Z6=Z16,Z6=Z26,Z6=Z36,Z6='S2'!Z6,Z6='S1'!Z6,Z6='S4'!Z6,Z6='S5'!Z6,Z6='S6'!Z6,Z6='S7'!Z6,Z6='S8'!Z6),"CISSS!","OK."))))</f>
        <v>OK.</v>
      </c>
      <c r="AA56" s="269" t="str">
        <f>IF(AA6=".","OK.",IF(AA6=0,"OK.",IF(AA6=" ","OK.",IF(OR(AA6=AA16,AA6=AA26,AA6=AA36,AA6='S2'!AA6,AA6='S1'!AA6,AA6='S4'!AA6,AA6='S5'!AA6,AA6='S6'!AA6,AA6='S7'!AA6,AA6='S8'!AA6),"CISSS!","OK."))))</f>
        <v>OK.</v>
      </c>
      <c r="AB56" s="323">
        <v>0.5</v>
      </c>
    </row>
    <row r="57" spans="1:28" ht="11.1" customHeight="1" x14ac:dyDescent="0.2">
      <c r="A57" s="1087"/>
      <c r="B57" s="1087"/>
      <c r="C57" s="55" t="str">
        <f>IF(C7=".","OK.",IF(C7=0,"OK.",IF(C7=" ","OK.",IF(OR(C7=C17,C7=C27,C7=C37,C7='S2'!C7,C7='S1'!C7,C7='S4'!C7,C7='S5'!C7,C7='S6'!C7,C7='S7'!C7,C7='S8'!C7),"CISSS!","OK."))))</f>
        <v>OK.</v>
      </c>
      <c r="D57" s="56" t="str">
        <f>IF(D7=".","OK.",IF(D7=0,"OK.",IF(D7=" ","OK.",IF(OR(D7=D17,D7=D27,D7=D37,D7='S2'!D7,D7='S1'!D7,D7='S4'!D7,D7='S5'!D7,D7='S6'!D7,D7='S7'!D7,D7='S8'!D7),"CISSS!","OK."))))</f>
        <v>OK.</v>
      </c>
      <c r="E57" s="56" t="str">
        <f>IF(E7=".","OK.",IF(E7=0,"OK.",IF(E7=" ","OK.",IF(OR(E7=E17,E7=E27,E7=E37,E7='S2'!E7,E7='S1'!E7,E7='S4'!E7,E7='S5'!E7,E7='S6'!E7,E7='S7'!E7,E7='S8'!E7),"CISSS!","OK."))))</f>
        <v>OK.</v>
      </c>
      <c r="F57" s="56" t="str">
        <f>IF(F7=".","OK.",IF(F7=0,"OK.",IF(F7=" ","OK.",IF(OR(F7=F17,F7=F27,F7=F37,F7='S2'!F7,F7='S1'!F7,F7='S4'!F7,F7='S5'!F7,F7='S6'!F7,F7='S7'!F7,F7='S8'!F7),"CISSS!","OK."))))</f>
        <v>OK.</v>
      </c>
      <c r="G57" s="57" t="str">
        <f>IF(G7=".","OK.",IF(G7=0,"OK.",IF(G7=" ","OK.",IF(OR(G7=G17,G7=G27,G7=G37,G7='S2'!G7,G7='S1'!G7,G7='S4'!G7,G7='S5'!G7,G7='S6'!G7,G7='S7'!G7,G7='S8'!G7),"CISSS!","OK."))))</f>
        <v>OK.</v>
      </c>
      <c r="H57" s="76" t="str">
        <f>IF(H7=".","OK.",IF(H7=0,"OK.",IF(H7=" ","OK.",IF(OR(H7=H17,H7=H27,H7=H37,H7='S2'!H7,H7='S1'!H7,H7='S4'!H7,H7='S5'!H7,H7='S6'!H7,H7='S7'!H7,H7='S8'!H7),"CISSS!","OK."))))</f>
        <v>OK.</v>
      </c>
      <c r="I57" s="77" t="str">
        <f>IF(I7=".","OK.",IF(I7=0,"OK.",IF(I7=" ","OK.",IF(OR(I7=I17,I7=I27,I7=I37,I7='S2'!I7,I7='S1'!I7,I7='S4'!I7,I7='S5'!I7,I7='S6'!I7,I7='S7'!I7,I7='S8'!I7),"CISSS!","OK."))))</f>
        <v>OK.</v>
      </c>
      <c r="J57" s="77" t="str">
        <f>IF(J7=".","OK.",IF(J7=0,"OK.",IF(J7=" ","OK.",IF(OR(J7=J17,J7=J27,J7=J37,J7='S2'!J7,J7='S1'!J7,J7='S4'!J7,J7='S5'!J7,J7='S6'!J7,J7='S7'!J7,J7='S8'!J7),"CISSS!","OK."))))</f>
        <v>OK.</v>
      </c>
      <c r="K57" s="77" t="str">
        <f>IF(K7=".","OK.",IF(K7=0,"OK.",IF(K7=" ","OK.",IF(OR(K7=K17,K7=K27,K7=K37,K7='S2'!K7,K7='S1'!K7,K7='S4'!K7,K7='S5'!K7,K7='S6'!K7,K7='S7'!K7,K7='S8'!K7),"CISSS!","OK."))))</f>
        <v>OK.</v>
      </c>
      <c r="L57" s="78" t="str">
        <f>IF(L7=".","OK.",IF(L7=0,"OK.",IF(L7=" ","OK.",IF(OR(L7=L17,L7=L27,L7=L37,L7='S2'!L7,L7='S1'!L7,L7='S4'!L7,L7='S5'!L7,L7='S6'!L7,L7='S7'!L7,L7='S8'!L7),"CISSS!","OK."))))</f>
        <v>OK.</v>
      </c>
      <c r="M57" s="67" t="str">
        <f>IF(M7=".","OK.",IF(M7=0,"OK.",IF(M7=" ","OK.",IF(OR(M7=M17,M7=M27,M7=M37,M7='S2'!M7,M7='S1'!M7,M7='S4'!M7,M7='S5'!M7,M7='S6'!M7,M7='S7'!M7,M7='S8'!M7),"CISSS!","OK."))))</f>
        <v>OK.</v>
      </c>
      <c r="N57" s="68" t="str">
        <f>IF(N7=".","OK.",IF(N7=0,"OK.",IF(N7=" ","OK.",IF(OR(N7=N17,N7=N27,N7=N37,N7='S2'!N7,N7='S1'!N7,N7='S4'!N7,N7='S5'!N7,N7='S6'!N7,N7='S7'!N7,N7='S8'!N7),"CISSS!","OK."))))</f>
        <v>OK.</v>
      </c>
      <c r="O57" s="68" t="str">
        <f>IF(O7=".","OK.",IF(O7=0,"OK.",IF(O7=" ","OK.",IF(OR(O7=O17,O7=O27,O7=O37,O7='S2'!O7,O7='S1'!O7,O7='S4'!O7,O7='S5'!O7,O7='S6'!O7,O7='S7'!O7,O7='S8'!O7),"CISSS!","OK."))))</f>
        <v>OK.</v>
      </c>
      <c r="P57" s="68" t="str">
        <f>IF(P7=".","OK.",IF(P7=0,"OK.",IF(P7=" ","OK.",IF(OR(P7=P17,P7=P27,P7=P37,P7='S2'!P7,P7='S1'!P7,P7='S4'!P7,P7='S5'!P7,P7='S6'!P7,P7='S7'!P7,P7='S8'!P7),"CISSS!","OK."))))</f>
        <v>OK.</v>
      </c>
      <c r="Q57" s="69" t="str">
        <f>IF(Q7=".","OK.",IF(Q7=0,"OK.",IF(Q7=" ","OK.",IF(OR(Q7=Q17,Q7=Q27,Q7=Q37,Q7='S2'!Q7,Q7='S1'!Q7,Q7='S4'!Q7,Q7='S5'!Q7,Q7='S6'!Q7,Q7='S7'!Q7,Q7='S8'!Q7),"CISSS!","OK."))))</f>
        <v>OK.</v>
      </c>
      <c r="R57" s="85" t="str">
        <f>IF(R7=".","OK.",IF(R7=0,"OK.",IF(R7=" ","OK.",IF(OR(R7=R17,R7=R27,R7=R37,R7='S2'!R7,R7='S1'!R7,R7='S4'!R7,R7='S5'!R7,R7='S6'!R7,R7='S7'!R7,R7='S8'!R7),"CISSS!","OK."))))</f>
        <v>OK.</v>
      </c>
      <c r="S57" s="86" t="str">
        <f>IF(S7=".","OK.",IF(S7=0,"OK.",IF(S7=" ","OK.",IF(OR(S7=S17,S7=S27,S7=S37,S7='S2'!S7,S7='S1'!S7,S7='S4'!S7,S7='S5'!S7,S7='S6'!S7,S7='S7'!S7,S7='S8'!S7),"CISSS!","OK."))))</f>
        <v>OK.</v>
      </c>
      <c r="T57" s="86" t="str">
        <f>IF(T7=".","OK.",IF(T7=0,"OK.",IF(T7=" ","OK.",IF(OR(T7=T17,T7=T27,T7=T37,T7='S2'!T7,T7='S1'!T7,T7='S4'!T7,T7='S5'!T7,T7='S6'!T7,T7='S7'!T7,T7='S8'!T7),"CISSS!","OK."))))</f>
        <v>OK.</v>
      </c>
      <c r="U57" s="86" t="str">
        <f>IF(U7=".","OK.",IF(U7=0,"OK.",IF(U7=" ","OK.",IF(OR(U7=U17,U7=U27,U7=U37,U7='S2'!U7,U7='S1'!U7,U7='S4'!U7,U7='S5'!U7,U7='S6'!U7,U7='S7'!U7,U7='S8'!U7),"CISSS!","OK."))))</f>
        <v>OK.</v>
      </c>
      <c r="V57" s="87" t="str">
        <f>IF(V7=".","OK.",IF(V7=0,"OK.",IF(V7=" ","OK.",IF(OR(V7=V17,V7=V27,V7=V37,V7='S2'!V7,V7='S1'!V7,V7='S4'!V7,V7='S5'!V7,V7='S6'!V7,V7='S7'!V7,V7='S8'!V7),"CISSS!","OK."))))</f>
        <v>OK.</v>
      </c>
      <c r="W57" s="267" t="str">
        <f>IF(W7=".","OK.",IF(W7=0,"OK.",IF(W7=" ","OK.",IF(OR(W7=W17,W7=W27,W7=W37,W7='S2'!W7,W7='S1'!W7,W7='S4'!W7,W7='S5'!W7,W7='S6'!W7,W7='S7'!W7,W7='S8'!W7),"CISSS!","OK."))))</f>
        <v>OK.</v>
      </c>
      <c r="X57" s="268" t="str">
        <f>IF(X7=".","OK.",IF(X7=0,"OK.",IF(X7=" ","OK.",IF(OR(X7=X17,X7=X27,X7=X37,X7='S2'!X7,X7='S1'!X7,X7='S4'!X7,X7='S5'!X7,X7='S6'!X7,X7='S7'!X7,X7='S8'!X7),"CISSS!","OK."))))</f>
        <v>OK.</v>
      </c>
      <c r="Y57" s="268" t="str">
        <f>IF(Y7=".","OK.",IF(Y7=0,"OK.",IF(Y7=" ","OK.",IF(OR(Y7=Y17,Y7=Y27,Y7=Y37,Y7='S2'!Y7,Y7='S1'!Y7,Y7='S4'!Y7,Y7='S5'!Y7,Y7='S6'!Y7,Y7='S7'!Y7,Y7='S8'!Y7),"CISSS!","OK."))))</f>
        <v>OK.</v>
      </c>
      <c r="Z57" s="268" t="str">
        <f>IF(Z7=".","OK.",IF(Z7=0,"OK.",IF(Z7=" ","OK.",IF(OR(Z7=Z17,Z7=Z27,Z7=Z37,Z7='S2'!Z7,Z7='S1'!Z7,Z7='S4'!Z7,Z7='S5'!Z7,Z7='S6'!Z7,Z7='S7'!Z7,Z7='S8'!Z7),"CISSS!","OK."))))</f>
        <v>OK.</v>
      </c>
      <c r="AA57" s="269" t="str">
        <f>IF(AA7=".","OK.",IF(AA7=0,"OK.",IF(AA7=" ","OK.",IF(OR(AA7=AA17,AA7=AA27,AA7=AA37,AA7='S2'!AA7,AA7='S1'!AA7,AA7='S4'!AA7,AA7='S5'!AA7,AA7='S6'!AA7,AA7='S7'!AA7,AA7='S8'!AA7),"CISSS!","OK."))))</f>
        <v>OK.</v>
      </c>
      <c r="AB57" s="323">
        <v>0.54166666666666663</v>
      </c>
    </row>
    <row r="58" spans="1:28" ht="11.1" customHeight="1" x14ac:dyDescent="0.2">
      <c r="A58" s="1087"/>
      <c r="B58" s="1087"/>
      <c r="C58" s="55" t="str">
        <f>IF(C8=".","OK.",IF(C8=0,"OK.",IF(C8=" ","OK.",IF(OR(C8=C18,C8=C28,C8=C38,C8='S2'!C8,C8='S1'!C8,C8='S4'!C8,C8='S5'!C8,C8='S6'!C8,C8='S7'!C8,C8='S8'!C8),"CISSS!","OK."))))</f>
        <v>OK.</v>
      </c>
      <c r="D58" s="56" t="str">
        <f>IF(D8=".","OK.",IF(D8=0,"OK.",IF(D8=" ","OK.",IF(OR(D8=D18,D8=D28,D8=D38,D8='S2'!D8,D8='S1'!D8,D8='S4'!D8,D8='S5'!D8,D8='S6'!D8,D8='S7'!D8,D8='S8'!D8),"CISSS!","OK."))))</f>
        <v>OK.</v>
      </c>
      <c r="E58" s="56" t="str">
        <f>IF(E8=".","OK.",IF(E8=0,"OK.",IF(E8=" ","OK.",IF(OR(E8=E18,E8=E28,E8=E38,E8='S2'!E8,E8='S1'!E8,E8='S4'!E8,E8='S5'!E8,E8='S6'!E8,E8='S7'!E8,E8='S8'!E8),"CISSS!","OK."))))</f>
        <v>OK.</v>
      </c>
      <c r="F58" s="56" t="str">
        <f>IF(F8=".","OK.",IF(F8=0,"OK.",IF(F8=" ","OK.",IF(OR(F8=F18,F8=F28,F8=F38,F8='S2'!F8,F8='S1'!F8,F8='S4'!F8,F8='S5'!F8,F8='S6'!F8,F8='S7'!F8,F8='S8'!F8),"CISSS!","OK."))))</f>
        <v>OK.</v>
      </c>
      <c r="G58" s="57" t="str">
        <f>IF(G8=".","OK.",IF(G8=0,"OK.",IF(G8=" ","OK.",IF(OR(G8=G18,G8=G28,G8=G38,G8='S2'!G8,G8='S1'!G8,G8='S4'!G8,G8='S5'!G8,G8='S6'!G8,G8='S7'!G8,G8='S8'!G8),"CISSS!","OK."))))</f>
        <v>OK.</v>
      </c>
      <c r="H58" s="76" t="str">
        <f>IF(H8=".","OK.",IF(H8=0,"OK.",IF(H8=" ","OK.",IF(OR(H8=H18,H8=H28,H8=H38,H8='S2'!H8,H8='S1'!H8,H8='S4'!H8,H8='S5'!H8,H8='S6'!H8,H8='S7'!H8,H8='S8'!H8),"CISSS!","OK."))))</f>
        <v>OK.</v>
      </c>
      <c r="I58" s="77" t="str">
        <f>IF(I8=".","OK.",IF(I8=0,"OK.",IF(I8=" ","OK.",IF(OR(I8=I18,I8=I28,I8=I38,I8='S2'!I8,I8='S1'!I8,I8='S4'!I8,I8='S5'!I8,I8='S6'!I8,I8='S7'!I8,I8='S8'!I8),"CISSS!","OK."))))</f>
        <v>OK.</v>
      </c>
      <c r="J58" s="77" t="str">
        <f>IF(J8=".","OK.",IF(J8=0,"OK.",IF(J8=" ","OK.",IF(OR(J8=J18,J8=J28,J8=J38,J8='S2'!J8,J8='S1'!J8,J8='S4'!J8,J8='S5'!J8,J8='S6'!J8,J8='S7'!J8,J8='S8'!J8),"CISSS!","OK."))))</f>
        <v>OK.</v>
      </c>
      <c r="K58" s="77" t="str">
        <f>IF(K8=".","OK.",IF(K8=0,"OK.",IF(K8=" ","OK.",IF(OR(K8=K18,K8=K28,K8=K38,K8='S2'!K8,K8='S1'!K8,K8='S4'!K8,K8='S5'!K8,K8='S6'!K8,K8='S7'!K8,K8='S8'!K8),"CISSS!","OK."))))</f>
        <v>OK.</v>
      </c>
      <c r="L58" s="78" t="str">
        <f>IF(L8=".","OK.",IF(L8=0,"OK.",IF(L8=" ","OK.",IF(OR(L8=L18,L8=L28,L8=L38,L8='S2'!L8,L8='S1'!L8,L8='S4'!L8,L8='S5'!L8,L8='S6'!L8,L8='S7'!L8,L8='S8'!L8),"CISSS!","OK."))))</f>
        <v>OK.</v>
      </c>
      <c r="M58" s="67" t="str">
        <f>IF(M8=".","OK.",IF(M8=0,"OK.",IF(M8=" ","OK.",IF(OR(M8=M18,M8=M28,M8=M38,M8='S2'!M8,M8='S1'!M8,M8='S4'!M8,M8='S5'!M8,M8='S6'!M8,M8='S7'!M8,M8='S8'!M8),"CISSS!","OK."))))</f>
        <v>OK.</v>
      </c>
      <c r="N58" s="68" t="str">
        <f>IF(N8=".","OK.",IF(N8=0,"OK.",IF(N8=" ","OK.",IF(OR(N8=N18,N8=N28,N8=N38,N8='S2'!N8,N8='S1'!N8,N8='S4'!N8,N8='S5'!N8,N8='S6'!N8,N8='S7'!N8,N8='S8'!N8),"CISSS!","OK."))))</f>
        <v>OK.</v>
      </c>
      <c r="O58" s="68" t="str">
        <f>IF(O8=".","OK.",IF(O8=0,"OK.",IF(O8=" ","OK.",IF(OR(O8=O18,O8=O28,O8=O38,O8='S2'!O8,O8='S1'!O8,O8='S4'!O8,O8='S5'!O8,O8='S6'!O8,O8='S7'!O8,O8='S8'!O8),"CISSS!","OK."))))</f>
        <v>OK.</v>
      </c>
      <c r="P58" s="68" t="str">
        <f>IF(P8=".","OK.",IF(P8=0,"OK.",IF(P8=" ","OK.",IF(OR(P8=P18,P8=P28,P8=P38,P8='S2'!P8,P8='S1'!P8,P8='S4'!P8,P8='S5'!P8,P8='S6'!P8,P8='S7'!P8,P8='S8'!P8),"CISSS!","OK."))))</f>
        <v>OK.</v>
      </c>
      <c r="Q58" s="69" t="str">
        <f>IF(Q8=".","OK.",IF(Q8=0,"OK.",IF(Q8=" ","OK.",IF(OR(Q8=Q18,Q8=Q28,Q8=Q38,Q8='S2'!Q8,Q8='S1'!Q8,Q8='S4'!Q8,Q8='S5'!Q8,Q8='S6'!Q8,Q8='S7'!Q8,Q8='S8'!Q8),"CISSS!","OK."))))</f>
        <v>OK.</v>
      </c>
      <c r="R58" s="85" t="str">
        <f>IF(R8=".","OK.",IF(R8=0,"OK.",IF(R8=" ","OK.",IF(OR(R8=R18,R8=R28,R8=R38,R8='S2'!R8,R8='S1'!R8,R8='S4'!R8,R8='S5'!R8,R8='S6'!R8,R8='S7'!R8,R8='S8'!R8),"CISSS!","OK."))))</f>
        <v>OK.</v>
      </c>
      <c r="S58" s="86" t="str">
        <f>IF(S8=".","OK.",IF(S8=0,"OK.",IF(S8=" ","OK.",IF(OR(S8=S18,S8=S28,S8=S38,S8='S2'!S8,S8='S1'!S8,S8='S4'!S8,S8='S5'!S8,S8='S6'!S8,S8='S7'!S8,S8='S8'!S8),"CISSS!","OK."))))</f>
        <v>OK.</v>
      </c>
      <c r="T58" s="86" t="str">
        <f>IF(T8=".","OK.",IF(T8=0,"OK.",IF(T8=" ","OK.",IF(OR(T8=T18,T8=T28,T8=T38,T8='S2'!T8,T8='S1'!T8,T8='S4'!T8,T8='S5'!T8,T8='S6'!T8,T8='S7'!T8,T8='S8'!T8),"CISSS!","OK."))))</f>
        <v>OK.</v>
      </c>
      <c r="U58" s="86" t="str">
        <f>IF(U8=".","OK.",IF(U8=0,"OK.",IF(U8=" ","OK.",IF(OR(U8=U18,U8=U28,U8=U38,U8='S2'!U8,U8='S1'!U8,U8='S4'!U8,U8='S5'!U8,U8='S6'!U8,U8='S7'!U8,U8='S8'!U8),"CISSS!","OK."))))</f>
        <v>OK.</v>
      </c>
      <c r="V58" s="87" t="str">
        <f>IF(V8=".","OK.",IF(V8=0,"OK.",IF(V8=" ","OK.",IF(OR(V8=V18,V8=V28,V8=V38,V8='S2'!V8,V8='S1'!V8,V8='S4'!V8,V8='S5'!V8,V8='S6'!V8,V8='S7'!V8,V8='S8'!V8),"CISSS!","OK."))))</f>
        <v>OK.</v>
      </c>
      <c r="W58" s="267" t="str">
        <f>IF(W8=".","OK.",IF(W8=0,"OK.",IF(W8=" ","OK.",IF(OR(W8=W18,W8=W28,W8=W38,W8='S2'!W8,W8='S1'!W8,W8='S4'!W8,W8='S5'!W8,W8='S6'!W8,W8='S7'!W8,W8='S8'!W8),"CISSS!","OK."))))</f>
        <v>OK.</v>
      </c>
      <c r="X58" s="268" t="str">
        <f>IF(X8=".","OK.",IF(X8=0,"OK.",IF(X8=" ","OK.",IF(OR(X8=X18,X8=X28,X8=X38,X8='S2'!X8,X8='S1'!X8,X8='S4'!X8,X8='S5'!X8,X8='S6'!X8,X8='S7'!X8,X8='S8'!X8),"CISSS!","OK."))))</f>
        <v>OK.</v>
      </c>
      <c r="Y58" s="268" t="str">
        <f>IF(Y8=".","OK.",IF(Y8=0,"OK.",IF(Y8=" ","OK.",IF(OR(Y8=Y18,Y8=Y28,Y8=Y38,Y8='S2'!Y8,Y8='S1'!Y8,Y8='S4'!Y8,Y8='S5'!Y8,Y8='S6'!Y8,Y8='S7'!Y8,Y8='S8'!Y8),"CISSS!","OK."))))</f>
        <v>OK.</v>
      </c>
      <c r="Z58" s="268" t="str">
        <f>IF(Z8=".","OK.",IF(Z8=0,"OK.",IF(Z8=" ","OK.",IF(OR(Z8=Z18,Z8=Z28,Z8=Z38,Z8='S2'!Z8,Z8='S1'!Z8,Z8='S4'!Z8,Z8='S5'!Z8,Z8='S6'!Z8,Z8='S7'!Z8,Z8='S8'!Z8),"CISSS!","OK."))))</f>
        <v>OK.</v>
      </c>
      <c r="AA58" s="269" t="str">
        <f>IF(AA8=".","OK.",IF(AA8=0,"OK.",IF(AA8=" ","OK.",IF(OR(AA8=AA18,AA8=AA28,AA8=AA38,AA8='S2'!AA8,AA8='S1'!AA8,AA8='S4'!AA8,AA8='S5'!AA8,AA8='S6'!AA8,AA8='S7'!AA8,AA8='S8'!AA8),"CISSS!","OK."))))</f>
        <v>OK.</v>
      </c>
      <c r="AB58" s="323">
        <v>0.58333333333333337</v>
      </c>
    </row>
    <row r="59" spans="1:28" ht="11.1" customHeight="1" x14ac:dyDescent="0.2">
      <c r="A59" s="1087"/>
      <c r="B59" s="1087"/>
      <c r="C59" s="55" t="str">
        <f>IF(C9=".","OK.",IF(C9=0,"OK.",IF(C9=" ","OK.",IF(OR(C9=C19,C9=C29,C9=C39,C9='S2'!C9,C9='S1'!C9,C9='S4'!C9,C9='S5'!C9,C9='S6'!C9,C9='S7'!C9,C9='S8'!C9),"CISSS!","OK."))))</f>
        <v>OK.</v>
      </c>
      <c r="D59" s="56" t="str">
        <f>IF(D9=".","OK.",IF(D9=0,"OK.",IF(D9=" ","OK.",IF(OR(D9=D19,D9=D29,D9=D39,D9='S2'!D9,D9='S1'!D9,D9='S4'!D9,D9='S5'!D9,D9='S6'!D9,D9='S7'!D9,D9='S8'!D9),"CISSS!","OK."))))</f>
        <v>OK.</v>
      </c>
      <c r="E59" s="56" t="str">
        <f>IF(E9=".","OK.",IF(E9=0,"OK.",IF(E9=" ","OK.",IF(OR(E9=E19,E9=E29,E9=E39,E9='S2'!E9,E9='S1'!E9,E9='S4'!E9,E9='S5'!E9,E9='S6'!E9,E9='S7'!E9,E9='S8'!E9),"CISSS!","OK."))))</f>
        <v>OK.</v>
      </c>
      <c r="F59" s="56" t="str">
        <f>IF(F9=".","OK.",IF(F9=0,"OK.",IF(F9=" ","OK.",IF(OR(F9=F19,F9=F29,F9=F39,F9='S2'!F9,F9='S1'!F9,F9='S4'!F9,F9='S5'!F9,F9='S6'!F9,F9='S7'!F9,F9='S8'!F9),"CISSS!","OK."))))</f>
        <v>OK.</v>
      </c>
      <c r="G59" s="57" t="str">
        <f>IF(G9=".","OK.",IF(G9=0,"OK.",IF(G9=" ","OK.",IF(OR(G9=G19,G9=G29,G9=G39,G9='S2'!G9,G9='S1'!G9,G9='S4'!G9,G9='S5'!G9,G9='S6'!G9,G9='S7'!G9,G9='S8'!G9),"CISSS!","OK."))))</f>
        <v>OK.</v>
      </c>
      <c r="H59" s="76" t="str">
        <f>IF(H9=".","OK.",IF(H9=0,"OK.",IF(H9=" ","OK.",IF(OR(H9=H19,H9=H29,H9=H39,H9='S2'!H9,H9='S1'!H9,H9='S4'!H9,H9='S5'!H9,H9='S6'!H9,H9='S7'!H9,H9='S8'!H9),"CISSS!","OK."))))</f>
        <v>OK.</v>
      </c>
      <c r="I59" s="77" t="str">
        <f>IF(I9=".","OK.",IF(I9=0,"OK.",IF(I9=" ","OK.",IF(OR(I9=I19,I9=I29,I9=I39,I9='S2'!I9,I9='S1'!I9,I9='S4'!I9,I9='S5'!I9,I9='S6'!I9,I9='S7'!I9,I9='S8'!I9),"CISSS!","OK."))))</f>
        <v>OK.</v>
      </c>
      <c r="J59" s="77" t="str">
        <f>IF(J9=".","OK.",IF(J9=0,"OK.",IF(J9=" ","OK.",IF(OR(J9=J19,J9=J29,J9=J39,J9='S2'!J9,J9='S1'!J9,J9='S4'!J9,J9='S5'!J9,J9='S6'!J9,J9='S7'!J9,J9='S8'!J9),"CISSS!","OK."))))</f>
        <v>OK.</v>
      </c>
      <c r="K59" s="77" t="str">
        <f>IF(K9=".","OK.",IF(K9=0,"OK.",IF(K9=" ","OK.",IF(OR(K9=K19,K9=K29,K9=K39,K9='S2'!K9,K9='S1'!K9,K9='S4'!K9,K9='S5'!K9,K9='S6'!K9,K9='S7'!K9,K9='S8'!K9),"CISSS!","OK."))))</f>
        <v>OK.</v>
      </c>
      <c r="L59" s="78" t="str">
        <f>IF(L9=".","OK.",IF(L9=0,"OK.",IF(L9=" ","OK.",IF(OR(L9=L19,L9=L29,L9=L39,L9='S2'!L9,L9='S1'!L9,L9='S4'!L9,L9='S5'!L9,L9='S6'!L9,L9='S7'!L9,L9='S8'!L9),"CISSS!","OK."))))</f>
        <v>OK.</v>
      </c>
      <c r="M59" s="67" t="str">
        <f>IF(M9=".","OK.",IF(M9=0,"OK.",IF(M9=" ","OK.",IF(OR(M9=M19,M9=M29,M9=M39,M9='S2'!M9,M9='S1'!M9,M9='S4'!M9,M9='S5'!M9,M9='S6'!M9,M9='S7'!M9,M9='S8'!M9),"CISSS!","OK."))))</f>
        <v>OK.</v>
      </c>
      <c r="N59" s="68" t="str">
        <f>IF(N9=".","OK.",IF(N9=0,"OK.",IF(N9=" ","OK.",IF(OR(N9=N19,N9=N29,N9=N39,N9='S2'!N9,N9='S1'!N9,N9='S4'!N9,N9='S5'!N9,N9='S6'!N9,N9='S7'!N9,N9='S8'!N9),"CISSS!","OK."))))</f>
        <v>OK.</v>
      </c>
      <c r="O59" s="68" t="str">
        <f>IF(O9=".","OK.",IF(O9=0,"OK.",IF(O9=" ","OK.",IF(OR(O9=O19,O9=O29,O9=O39,O9='S2'!O9,O9='S1'!O9,O9='S4'!O9,O9='S5'!O9,O9='S6'!O9,O9='S7'!O9,O9='S8'!O9),"CISSS!","OK."))))</f>
        <v>OK.</v>
      </c>
      <c r="P59" s="68" t="str">
        <f>IF(P9=".","OK.",IF(P9=0,"OK.",IF(P9=" ","OK.",IF(OR(P9=P19,P9=P29,P9=P39,P9='S2'!P9,P9='S1'!P9,P9='S4'!P9,P9='S5'!P9,P9='S6'!P9,P9='S7'!P9,P9='S8'!P9),"CISSS!","OK."))))</f>
        <v>OK.</v>
      </c>
      <c r="Q59" s="69" t="str">
        <f>IF(Q9=".","OK.",IF(Q9=0,"OK.",IF(Q9=" ","OK.",IF(OR(Q9=Q19,Q9=Q29,Q9=Q39,Q9='S2'!Q9,Q9='S1'!Q9,Q9='S4'!Q9,Q9='S5'!Q9,Q9='S6'!Q9,Q9='S7'!Q9,Q9='S8'!Q9),"CISSS!","OK."))))</f>
        <v>OK.</v>
      </c>
      <c r="R59" s="85" t="str">
        <f>IF(R9=".","OK.",IF(R9=0,"OK.",IF(R9=" ","OK.",IF(OR(R9=R19,R9=R29,R9=R39,R9='S2'!R9,R9='S1'!R9,R9='S4'!R9,R9='S5'!R9,R9='S6'!R9,R9='S7'!R9,R9='S8'!R9),"CISSS!","OK."))))</f>
        <v>OK.</v>
      </c>
      <c r="S59" s="86" t="str">
        <f>IF(S9=".","OK.",IF(S9=0,"OK.",IF(S9=" ","OK.",IF(OR(S9=S19,S9=S29,S9=S39,S9='S2'!S9,S9='S1'!S9,S9='S4'!S9,S9='S5'!S9,S9='S6'!S9,S9='S7'!S9,S9='S8'!S9),"CISSS!","OK."))))</f>
        <v>OK.</v>
      </c>
      <c r="T59" s="86" t="str">
        <f>IF(T9=".","OK.",IF(T9=0,"OK.",IF(T9=" ","OK.",IF(OR(T9=T19,T9=T29,T9=T39,T9='S2'!T9,T9='S1'!T9,T9='S4'!T9,T9='S5'!T9,T9='S6'!T9,T9='S7'!T9,T9='S8'!T9),"CISSS!","OK."))))</f>
        <v>OK.</v>
      </c>
      <c r="U59" s="86" t="str">
        <f>IF(U9=".","OK.",IF(U9=0,"OK.",IF(U9=" ","OK.",IF(OR(U9=U19,U9=U29,U9=U39,U9='S2'!U9,U9='S1'!U9,U9='S4'!U9,U9='S5'!U9,U9='S6'!U9,U9='S7'!U9,U9='S8'!U9),"CISSS!","OK."))))</f>
        <v>OK.</v>
      </c>
      <c r="V59" s="87" t="str">
        <f>IF(V9=".","OK.",IF(V9=0,"OK.",IF(V9=" ","OK.",IF(OR(V9=V19,V9=V29,V9=V39,V9='S2'!V9,V9='S1'!V9,V9='S4'!V9,V9='S5'!V9,V9='S6'!V9,V9='S7'!V9,V9='S8'!V9),"CISSS!","OK."))))</f>
        <v>OK.</v>
      </c>
      <c r="W59" s="267" t="str">
        <f>IF(W9=".","OK.",IF(W9=0,"OK.",IF(W9=" ","OK.",IF(OR(W9=W19,W9=W29,W9=W39,W9='S2'!W9,W9='S1'!W9,W9='S4'!W9,W9='S5'!W9,W9='S6'!W9,W9='S7'!W9,W9='S8'!W9),"CISSS!","OK."))))</f>
        <v>OK.</v>
      </c>
      <c r="X59" s="268" t="str">
        <f>IF(X9=".","OK.",IF(X9=0,"OK.",IF(X9=" ","OK.",IF(OR(X9=X19,X9=X29,X9=X39,X9='S2'!X9,X9='S1'!X9,X9='S4'!X9,X9='S5'!X9,X9='S6'!X9,X9='S7'!X9,X9='S8'!X9),"CISSS!","OK."))))</f>
        <v>OK.</v>
      </c>
      <c r="Y59" s="268" t="str">
        <f>IF(Y9=".","OK.",IF(Y9=0,"OK.",IF(Y9=" ","OK.",IF(OR(Y9=Y19,Y9=Y29,Y9=Y39,Y9='S2'!Y9,Y9='S1'!Y9,Y9='S4'!Y9,Y9='S5'!Y9,Y9='S6'!Y9,Y9='S7'!Y9,Y9='S8'!Y9),"CISSS!","OK."))))</f>
        <v>OK.</v>
      </c>
      <c r="Z59" s="268" t="str">
        <f>IF(Z9=".","OK.",IF(Z9=0,"OK.",IF(Z9=" ","OK.",IF(OR(Z9=Z19,Z9=Z29,Z9=Z39,Z9='S2'!Z9,Z9='S1'!Z9,Z9='S4'!Z9,Z9='S5'!Z9,Z9='S6'!Z9,Z9='S7'!Z9,Z9='S8'!Z9),"CISSS!","OK."))))</f>
        <v>OK.</v>
      </c>
      <c r="AA59" s="269" t="str">
        <f>IF(AA9=".","OK.",IF(AA9=0,"OK.",IF(AA9=" ","OK.",IF(OR(AA9=AA19,AA9=AA29,AA9=AA39,AA9='S2'!AA9,AA9='S1'!AA9,AA9='S4'!AA9,AA9='S5'!AA9,AA9='S6'!AA9,AA9='S7'!AA9,AA9='S8'!AA9),"CISSS!","OK."))))</f>
        <v>OK.</v>
      </c>
      <c r="AB59" s="323">
        <v>0.625</v>
      </c>
    </row>
    <row r="60" spans="1:28" ht="11.1" customHeight="1" x14ac:dyDescent="0.2">
      <c r="A60" s="1087"/>
      <c r="B60" s="1087"/>
      <c r="C60" s="55" t="str">
        <f>IF(C10=".","OK.",IF(C10=0,"OK.",IF(C10=" ","OK.",IF(OR(C10=C20,C10=C30,C10=C40,C10='S2'!C10,C10='S1'!C10,C10='S4'!C10,C10='S5'!C10,C10='S6'!C10,C10='S7'!C10,C10='S8'!C10),"CISSS!","OK."))))</f>
        <v>OK.</v>
      </c>
      <c r="D60" s="56" t="str">
        <f>IF(D10=".","OK.",IF(D10=0,"OK.",IF(D10=" ","OK.",IF(OR(D10=D20,D10=D30,D10=D40,D10='S2'!D10,D10='S1'!D10,D10='S4'!D10,D10='S5'!D10,D10='S6'!D10,D10='S7'!D10,D10='S8'!D10),"CISSS!","OK."))))</f>
        <v>OK.</v>
      </c>
      <c r="E60" s="56" t="str">
        <f>IF(E10=".","OK.",IF(E10=0,"OK.",IF(E10=" ","OK.",IF(OR(E10=E20,E10=E30,E10=E40,E10='S2'!E10,E10='S1'!E10,E10='S4'!E10,E10='S5'!E10,E10='S6'!E10,E10='S7'!E10,E10='S8'!E10),"CISSS!","OK."))))</f>
        <v>OK.</v>
      </c>
      <c r="F60" s="56" t="str">
        <f>IF(F10=".","OK.",IF(F10=0,"OK.",IF(F10=" ","OK.",IF(OR(F10=F20,F10=F30,F10=F40,F10='S2'!F10,F10='S1'!F10,F10='S4'!F10,F10='S5'!F10,F10='S6'!F10,F10='S7'!F10,F10='S8'!F10),"CISSS!","OK."))))</f>
        <v>OK.</v>
      </c>
      <c r="G60" s="57" t="str">
        <f>IF(G10=".","OK.",IF(G10=0,"OK.",IF(G10=" ","OK.",IF(OR(G10=G20,G10=G30,G10=G40,G10='S2'!G10,G10='S1'!G10,G10='S4'!G10,G10='S5'!G10,G10='S6'!G10,G10='S7'!G10,G10='S8'!G10),"CISSS!","OK."))))</f>
        <v>OK.</v>
      </c>
      <c r="H60" s="76" t="str">
        <f>IF(H10=".","OK.",IF(H10=0,"OK.",IF(H10=" ","OK.",IF(OR(H10=H20,H10=H30,H10=H40,H10='S2'!H10,H10='S1'!H10,H10='S4'!H10,H10='S5'!H10,H10='S6'!H10,H10='S7'!H10,H10='S8'!H10),"CISSS!","OK."))))</f>
        <v>OK.</v>
      </c>
      <c r="I60" s="77" t="str">
        <f>IF(I10=".","OK.",IF(I10=0,"OK.",IF(I10=" ","OK.",IF(OR(I10=I20,I10=I30,I10=I40,I10='S2'!I10,I10='S1'!I10,I10='S4'!I10,I10='S5'!I10,I10='S6'!I10,I10='S7'!I10,I10='S8'!I10),"CISSS!","OK."))))</f>
        <v>OK.</v>
      </c>
      <c r="J60" s="77" t="str">
        <f>IF(J10=".","OK.",IF(J10=0,"OK.",IF(J10=" ","OK.",IF(OR(J10=J20,J10=J30,J10=J40,J10='S2'!J10,J10='S1'!J10,J10='S4'!J10,J10='S5'!J10,J10='S6'!J10,J10='S7'!J10,J10='S8'!J10),"CISSS!","OK."))))</f>
        <v>OK.</v>
      </c>
      <c r="K60" s="77" t="str">
        <f>IF(K10=".","OK.",IF(K10=0,"OK.",IF(K10=" ","OK.",IF(OR(K10=K20,K10=K30,K10=K40,K10='S2'!K10,K10='S1'!K10,K10='S4'!K10,K10='S5'!K10,K10='S6'!K10,K10='S7'!K10,K10='S8'!K10),"CISSS!","OK."))))</f>
        <v>OK.</v>
      </c>
      <c r="L60" s="78" t="str">
        <f>IF(L10=".","OK.",IF(L10=0,"OK.",IF(L10=" ","OK.",IF(OR(L10=L20,L10=L30,L10=L40,L10='S2'!L10,L10='S1'!L10,L10='S4'!L10,L10='S5'!L10,L10='S6'!L10,L10='S7'!L10,L10='S8'!L10),"CISSS!","OK."))))</f>
        <v>OK.</v>
      </c>
      <c r="M60" s="67" t="str">
        <f>IF(M10=".","OK.",IF(M10=0,"OK.",IF(M10=" ","OK.",IF(OR(M10=M20,M10=M30,M10=M40,M10='S2'!M10,M10='S1'!M10,M10='S4'!M10,M10='S5'!M10,M10='S6'!M10,M10='S7'!M10,M10='S8'!M10),"CISSS!","OK."))))</f>
        <v>OK.</v>
      </c>
      <c r="N60" s="68" t="str">
        <f>IF(N10=".","OK.",IF(N10=0,"OK.",IF(N10=" ","OK.",IF(OR(N10=N20,N10=N30,N10=N40,N10='S2'!N10,N10='S1'!N10,N10='S4'!N10,N10='S5'!N10,N10='S6'!N10,N10='S7'!N10,N10='S8'!N10),"CISSS!","OK."))))</f>
        <v>OK.</v>
      </c>
      <c r="O60" s="68" t="str">
        <f>IF(O10=".","OK.",IF(O10=0,"OK.",IF(O10=" ","OK.",IF(OR(O10=O20,O10=O30,O10=O40,O10='S2'!O10,O10='S1'!O10,O10='S4'!O10,O10='S5'!O10,O10='S6'!O10,O10='S7'!O10,O10='S8'!O10),"CISSS!","OK."))))</f>
        <v>OK.</v>
      </c>
      <c r="P60" s="68" t="str">
        <f>IF(P10=".","OK.",IF(P10=0,"OK.",IF(P10=" ","OK.",IF(OR(P10=P20,P10=P30,P10=P40,P10='S2'!P10,P10='S1'!P10,P10='S4'!P10,P10='S5'!P10,P10='S6'!P10,P10='S7'!P10,P10='S8'!P10),"CISSS!","OK."))))</f>
        <v>OK.</v>
      </c>
      <c r="Q60" s="69" t="str">
        <f>IF(Q10=".","OK.",IF(Q10=0,"OK.",IF(Q10=" ","OK.",IF(OR(Q10=Q20,Q10=Q30,Q10=Q40,Q10='S2'!Q10,Q10='S1'!Q10,Q10='S4'!Q10,Q10='S5'!Q10,Q10='S6'!Q10,Q10='S7'!Q10,Q10='S8'!Q10),"CISSS!","OK."))))</f>
        <v>OK.</v>
      </c>
      <c r="R60" s="85" t="str">
        <f>IF(R10=".","OK.",IF(R10=0,"OK.",IF(R10=" ","OK.",IF(OR(R10=R20,R10=R30,R10=R40,R10='S2'!R10,R10='S1'!R10,R10='S4'!R10,R10='S5'!R10,R10='S6'!R10,R10='S7'!R10,R10='S8'!R10),"CISSS!","OK."))))</f>
        <v>OK.</v>
      </c>
      <c r="S60" s="86" t="str">
        <f>IF(S10=".","OK.",IF(S10=0,"OK.",IF(S10=" ","OK.",IF(OR(S10=S20,S10=S30,S10=S40,S10='S2'!S10,S10='S1'!S10,S10='S4'!S10,S10='S5'!S10,S10='S6'!S10,S10='S7'!S10,S10='S8'!S10),"CISSS!","OK."))))</f>
        <v>OK.</v>
      </c>
      <c r="T60" s="86" t="str">
        <f>IF(T10=".","OK.",IF(T10=0,"OK.",IF(T10=" ","OK.",IF(OR(T10=T20,T10=T30,T10=T40,T10='S2'!T10,T10='S1'!T10,T10='S4'!T10,T10='S5'!T10,T10='S6'!T10,T10='S7'!T10,T10='S8'!T10),"CISSS!","OK."))))</f>
        <v>OK.</v>
      </c>
      <c r="U60" s="86" t="str">
        <f>IF(U10=".","OK.",IF(U10=0,"OK.",IF(U10=" ","OK.",IF(OR(U10=U20,U10=U30,U10=U40,U10='S2'!U10,U10='S1'!U10,U10='S4'!U10,U10='S5'!U10,U10='S6'!U10,U10='S7'!U10,U10='S8'!U10),"CISSS!","OK."))))</f>
        <v>OK.</v>
      </c>
      <c r="V60" s="87" t="str">
        <f>IF(V10=".","OK.",IF(V10=0,"OK.",IF(V10=" ","OK.",IF(OR(V10=V20,V10=V30,V10=V40,V10='S2'!V10,V10='S1'!V10,V10='S4'!V10,V10='S5'!V10,V10='S6'!V10,V10='S7'!V10,V10='S8'!V10),"CISSS!","OK."))))</f>
        <v>OK.</v>
      </c>
      <c r="W60" s="267" t="str">
        <f>IF(W10=".","OK.",IF(W10=0,"OK.",IF(W10=" ","OK.",IF(OR(W10=W20,W10=W30,W10=W40,W10='S2'!W10,W10='S1'!W10,W10='S4'!W10,W10='S5'!W10,W10='S6'!W10,W10='S7'!W10,W10='S8'!W10),"CISSS!","OK."))))</f>
        <v>OK.</v>
      </c>
      <c r="X60" s="268" t="str">
        <f>IF(X10=".","OK.",IF(X10=0,"OK.",IF(X10=" ","OK.",IF(OR(X10=X20,X10=X30,X10=X40,X10='S2'!X10,X10='S1'!X10,X10='S4'!X10,X10='S5'!X10,X10='S6'!X10,X10='S7'!X10,X10='S8'!X10),"CISSS!","OK."))))</f>
        <v>OK.</v>
      </c>
      <c r="Y60" s="268" t="str">
        <f>IF(Y10=".","OK.",IF(Y10=0,"OK.",IF(Y10=" ","OK.",IF(OR(Y10=Y20,Y10=Y30,Y10=Y40,Y10='S2'!Y10,Y10='S1'!Y10,Y10='S4'!Y10,Y10='S5'!Y10,Y10='S6'!Y10,Y10='S7'!Y10,Y10='S8'!Y10),"CISSS!","OK."))))</f>
        <v>OK.</v>
      </c>
      <c r="Z60" s="268" t="str">
        <f>IF(Z10=".","OK.",IF(Z10=0,"OK.",IF(Z10=" ","OK.",IF(OR(Z10=Z20,Z10=Z30,Z10=Z40,Z10='S2'!Z10,Z10='S1'!Z10,Z10='S4'!Z10,Z10='S5'!Z10,Z10='S6'!Z10,Z10='S7'!Z10,Z10='S8'!Z10),"CISSS!","OK."))))</f>
        <v>OK.</v>
      </c>
      <c r="AA60" s="269" t="str">
        <f>IF(AA10=".","OK.",IF(AA10=0,"OK.",IF(AA10=" ","OK.",IF(OR(AA10=AA20,AA10=AA30,AA10=AA40,AA10='S2'!AA10,AA10='S1'!AA10,AA10='S4'!AA10,AA10='S5'!AA10,AA10='S6'!AA10,AA10='S7'!AA10,AA10='S8'!AA10),"CISSS!","OK."))))</f>
        <v>OK.</v>
      </c>
      <c r="AB60" s="323">
        <v>0.66666666666666663</v>
      </c>
    </row>
    <row r="61" spans="1:28" ht="11.1" customHeight="1" x14ac:dyDescent="0.2">
      <c r="A61" s="1087"/>
      <c r="B61" s="1087"/>
      <c r="C61" s="55" t="str">
        <f>IF(C11=".","OK.",IF(C11=0,"OK.",IF(C11=" ","OK.",IF(OR(C11=C21,C11=C31,C11=C41,C11='S2'!C11,C11='S1'!C11,C11='S4'!C11,C11='S5'!C11,C11='S6'!C11,C11='S7'!C11,C11='S8'!C11),"CISSS!","OK."))))</f>
        <v>OK.</v>
      </c>
      <c r="D61" s="56" t="str">
        <f>IF(D11=".","OK.",IF(D11=0,"OK.",IF(D11=" ","OK.",IF(OR(D11=D21,D11=D31,D11=D41,D11='S2'!D11,D11='S1'!D11,D11='S4'!D11,D11='S5'!D11,D11='S6'!D11,D11='S7'!D11,D11='S8'!D11),"CISSS!","OK."))))</f>
        <v>OK.</v>
      </c>
      <c r="E61" s="56" t="str">
        <f>IF(E11=".","OK.",IF(E11=0,"OK.",IF(E11=" ","OK.",IF(OR(E11=E21,E11=E31,E11=E41,E11='S2'!E11,E11='S1'!E11,E11='S4'!E11,E11='S5'!E11,E11='S6'!E11,E11='S7'!E11,E11='S8'!E11),"CISSS!","OK."))))</f>
        <v>OK.</v>
      </c>
      <c r="F61" s="56" t="str">
        <f>IF(F11=".","OK.",IF(F11=0,"OK.",IF(F11=" ","OK.",IF(OR(F11=F21,F11=F31,F11=F41,F11='S2'!F11,F11='S1'!F11,F11='S4'!F11,F11='S5'!F11,F11='S6'!F11,F11='S7'!F11,F11='S8'!F11),"CISSS!","OK."))))</f>
        <v>OK.</v>
      </c>
      <c r="G61" s="57" t="str">
        <f>IF(G11=".","OK.",IF(G11=0,"OK.",IF(G11=" ","OK.",IF(OR(G11=G21,G11=G31,G11=G41,G11='S2'!G11,G11='S1'!G11,G11='S4'!G11,G11='S5'!G11,G11='S6'!G11,G11='S7'!G11,G11='S8'!G11),"CISSS!","OK."))))</f>
        <v>OK.</v>
      </c>
      <c r="H61" s="76" t="str">
        <f>IF(H11=".","OK.",IF(H11=0,"OK.",IF(H11=" ","OK.",IF(OR(H11=H21,H11=H31,H11=H41,H11='S2'!H11,H11='S1'!H11,H11='S4'!H11,H11='S5'!H11,H11='S6'!H11,H11='S7'!H11,H11='S8'!H11),"CISSS!","OK."))))</f>
        <v>OK.</v>
      </c>
      <c r="I61" s="77" t="str">
        <f>IF(I11=".","OK.",IF(I11=0,"OK.",IF(I11=" ","OK.",IF(OR(I11=I21,I11=I31,I11=I41,I11='S2'!I11,I11='S1'!I11,I11='S4'!I11,I11='S5'!I11,I11='S6'!I11,I11='S7'!I11,I11='S8'!I11),"CISSS!","OK."))))</f>
        <v>OK.</v>
      </c>
      <c r="J61" s="77" t="str">
        <f>IF(J11=".","OK.",IF(J11=0,"OK.",IF(J11=" ","OK.",IF(OR(J11=J21,J11=J31,J11=J41,J11='S2'!J11,J11='S1'!J11,J11='S4'!J11,J11='S5'!J11,J11='S6'!J11,J11='S7'!J11,J11='S8'!J11),"CISSS!","OK."))))</f>
        <v>OK.</v>
      </c>
      <c r="K61" s="77" t="str">
        <f>IF(K11=".","OK.",IF(K11=0,"OK.",IF(K11=" ","OK.",IF(OR(K11=K21,K11=K31,K11=K41,K11='S2'!K11,K11='S1'!K11,K11='S4'!K11,K11='S5'!K11,K11='S6'!K11,K11='S7'!K11,K11='S8'!K11),"CISSS!","OK."))))</f>
        <v>OK.</v>
      </c>
      <c r="L61" s="78" t="str">
        <f>IF(L11=".","OK.",IF(L11=0,"OK.",IF(L11=" ","OK.",IF(OR(L11=L21,L11=L31,L11=L41,L11='S2'!L11,L11='S1'!L11,L11='S4'!L11,L11='S5'!L11,L11='S6'!L11,L11='S7'!L11,L11='S8'!L11),"CISSS!","OK."))))</f>
        <v>OK.</v>
      </c>
      <c r="M61" s="67" t="str">
        <f>IF(M11=".","OK.",IF(M11=0,"OK.",IF(M11=" ","OK.",IF(OR(M11=M21,M11=M31,M11=M41,M11='S2'!M11,M11='S1'!M11,M11='S4'!M11,M11='S5'!M11,M11='S6'!M11,M11='S7'!M11,M11='S8'!M11),"CISSS!","OK."))))</f>
        <v>OK.</v>
      </c>
      <c r="N61" s="68" t="str">
        <f>IF(N11=".","OK.",IF(N11=0,"OK.",IF(N11=" ","OK.",IF(OR(N11=N21,N11=N31,N11=N41,N11='S2'!N11,N11='S1'!N11,N11='S4'!N11,N11='S5'!N11,N11='S6'!N11,N11='S7'!N11,N11='S8'!N11),"CISSS!","OK."))))</f>
        <v>OK.</v>
      </c>
      <c r="O61" s="68" t="str">
        <f>IF(O11=".","OK.",IF(O11=0,"OK.",IF(O11=" ","OK.",IF(OR(O11=O21,O11=O31,O11=O41,O11='S2'!O11,O11='S1'!O11,O11='S4'!O11,O11='S5'!O11,O11='S6'!O11,O11='S7'!O11,O11='S8'!O11),"CISSS!","OK."))))</f>
        <v>OK.</v>
      </c>
      <c r="P61" s="68" t="str">
        <f>IF(P11=".","OK.",IF(P11=0,"OK.",IF(P11=" ","OK.",IF(OR(P11=P21,P11=P31,P11=P41,P11='S2'!P11,P11='S1'!P11,P11='S4'!P11,P11='S5'!P11,P11='S6'!P11,P11='S7'!P11,P11='S8'!P11),"CISSS!","OK."))))</f>
        <v>OK.</v>
      </c>
      <c r="Q61" s="69" t="str">
        <f>IF(Q11=".","OK.",IF(Q11=0,"OK.",IF(Q11=" ","OK.",IF(OR(Q11=Q21,Q11=Q31,Q11=Q41,Q11='S2'!Q11,Q11='S1'!Q11,Q11='S4'!Q11,Q11='S5'!Q11,Q11='S6'!Q11,Q11='S7'!Q11,Q11='S8'!Q11),"CISSS!","OK."))))</f>
        <v>OK.</v>
      </c>
      <c r="R61" s="85" t="str">
        <f>IF(R11=".","OK.",IF(R11=0,"OK.",IF(R11=" ","OK.",IF(OR(R11=R21,R11=R31,R11=R41,R11='S2'!R11,R11='S1'!R11,R11='S4'!R11,R11='S5'!R11,R11='S6'!R11,R11='S7'!R11,R11='S8'!R11),"CISSS!","OK."))))</f>
        <v>OK.</v>
      </c>
      <c r="S61" s="86" t="str">
        <f>IF(S11=".","OK.",IF(S11=0,"OK.",IF(S11=" ","OK.",IF(OR(S11=S21,S11=S31,S11=S41,S11='S2'!S11,S11='S1'!S11,S11='S4'!S11,S11='S5'!S11,S11='S6'!S11,S11='S7'!S11,S11='S8'!S11),"CISSS!","OK."))))</f>
        <v>OK.</v>
      </c>
      <c r="T61" s="86" t="str">
        <f>IF(T11=".","OK.",IF(T11=0,"OK.",IF(T11=" ","OK.",IF(OR(T11=T21,T11=T31,T11=T41,T11='S2'!T11,T11='S1'!T11,T11='S4'!T11,T11='S5'!T11,T11='S6'!T11,T11='S7'!T11,T11='S8'!T11),"CISSS!","OK."))))</f>
        <v>OK.</v>
      </c>
      <c r="U61" s="86" t="str">
        <f>IF(U11=".","OK.",IF(U11=0,"OK.",IF(U11=" ","OK.",IF(OR(U11=U21,U11=U31,U11=U41,U11='S2'!U11,U11='S1'!U11,U11='S4'!U11,U11='S5'!U11,U11='S6'!U11,U11='S7'!U11,U11='S8'!U11),"CISSS!","OK."))))</f>
        <v>OK.</v>
      </c>
      <c r="V61" s="87" t="str">
        <f>IF(V11=".","OK.",IF(V11=0,"OK.",IF(V11=" ","OK.",IF(OR(V11=V21,V11=V31,V11=V41,V11='S2'!V11,V11='S1'!V11,V11='S4'!V11,V11='S5'!V11,V11='S6'!V11,V11='S7'!V11,V11='S8'!V11),"CISSS!","OK."))))</f>
        <v>OK.</v>
      </c>
      <c r="W61" s="267" t="str">
        <f>IF(W11=".","OK.",IF(W11=0,"OK.",IF(W11=" ","OK.",IF(OR(W11=W21,W11=W31,W11=W41,W11='S2'!W11,W11='S1'!W11,W11='S4'!W11,W11='S5'!W11,W11='S6'!W11,W11='S7'!W11,W11='S8'!W11),"CISSS!","OK."))))</f>
        <v>OK.</v>
      </c>
      <c r="X61" s="268" t="str">
        <f>IF(X11=".","OK.",IF(X11=0,"OK.",IF(X11=" ","OK.",IF(OR(X11=X21,X11=X31,X11=X41,X11='S2'!X11,X11='S1'!X11,X11='S4'!X11,X11='S5'!X11,X11='S6'!X11,X11='S7'!X11,X11='S8'!X11),"CISSS!","OK."))))</f>
        <v>OK.</v>
      </c>
      <c r="Y61" s="268" t="str">
        <f>IF(Y11=".","OK.",IF(Y11=0,"OK.",IF(Y11=" ","OK.",IF(OR(Y11=Y21,Y11=Y31,Y11=Y41,Y11='S2'!Y11,Y11='S1'!Y11,Y11='S4'!Y11,Y11='S5'!Y11,Y11='S6'!Y11,Y11='S7'!Y11,Y11='S8'!Y11),"CISSS!","OK."))))</f>
        <v>OK.</v>
      </c>
      <c r="Z61" s="268" t="str">
        <f>IF(Z11=".","OK.",IF(Z11=0,"OK.",IF(Z11=" ","OK.",IF(OR(Z11=Z21,Z11=Z31,Z11=Z41,Z11='S2'!Z11,Z11='S1'!Z11,Z11='S4'!Z11,Z11='S5'!Z11,Z11='S6'!Z11,Z11='S7'!Z11,Z11='S8'!Z11),"CISSS!","OK."))))</f>
        <v>OK.</v>
      </c>
      <c r="AA61" s="269" t="str">
        <f>IF(AA11=".","OK.",IF(AA11=0,"OK.",IF(AA11=" ","OK.",IF(OR(AA11=AA21,AA11=AA31,AA11=AA41,AA11='S2'!AA11,AA11='S1'!AA11,AA11='S4'!AA11,AA11='S5'!AA11,AA11='S6'!AA11,AA11='S7'!AA11,AA11='S8'!AA11),"CISSS!","OK."))))</f>
        <v>OK.</v>
      </c>
      <c r="AB61" s="323">
        <v>0.70833333333333337</v>
      </c>
    </row>
    <row r="62" spans="1:28" ht="11.1" customHeight="1" thickBot="1" x14ac:dyDescent="0.25">
      <c r="A62" s="1087"/>
      <c r="B62" s="1087"/>
      <c r="C62" s="58" t="str">
        <f>IF(C12=".","OK.",IF(C12=0,"OK.",IF(C12=" ","OK.",IF(OR(C12=C22,C12=C32,C12=C42,C12='S2'!C12,C12='S1'!C12,C12='S4'!C12,C12='S5'!C12,C12='S6'!C12,C12='S7'!C12,C12='S8'!C12),"CISSS!","OK."))))</f>
        <v>OK.</v>
      </c>
      <c r="D62" s="59" t="str">
        <f>IF(D12=".","OK.",IF(D12=0,"OK.",IF(D12=" ","OK.",IF(OR(D12=D22,D12=D32,D12=D42,D12='S2'!D12,D12='S1'!D12,D12='S4'!D12,D12='S5'!D12,D12='S6'!D12,D12='S7'!D12,D12='S8'!D12),"CISSS!","OK."))))</f>
        <v>OK.</v>
      </c>
      <c r="E62" s="59" t="str">
        <f>IF(E12=".","OK.",IF(E12=0,"OK.",IF(E12=" ","OK.",IF(OR(E12=E22,E12=E32,E12=E42,E12='S2'!E12,E12='S1'!E12,E12='S4'!E12,E12='S5'!E12,E12='S6'!E12,E12='S7'!E12,E12='S8'!E12),"CISSS!","OK."))))</f>
        <v>OK.</v>
      </c>
      <c r="F62" s="59" t="str">
        <f>IF(F12=".","OK.",IF(F12=0,"OK.",IF(F12=" ","OK.",IF(OR(F12=F22,F12=F32,F12=F42,F12='S2'!F12,F12='S1'!F12,F12='S4'!F12,F12='S5'!F12,F12='S6'!F12,F12='S7'!F12,F12='S8'!F12),"CISSS!","OK."))))</f>
        <v>OK.</v>
      </c>
      <c r="G62" s="60" t="str">
        <f>IF(G12=".","OK.",IF(G12=0,"OK.",IF(G12=" ","OK.",IF(OR(G12=G22,G12=G32,G12=G42,G12='S2'!G12,G12='S1'!G12,G12='S4'!G12,G12='S5'!G12,G12='S6'!G12,G12='S7'!G12,G12='S8'!G12),"CISSS!","OK."))))</f>
        <v>OK.</v>
      </c>
      <c r="H62" s="79" t="str">
        <f>IF(H12=".","OK.",IF(H12=0,"OK.",IF(H12=" ","OK.",IF(OR(H12=H22,H12=H32,H12=H42,H12='S2'!H12,H12='S1'!H12,H12='S4'!H12,H12='S5'!H12,H12='S6'!H12,H12='S7'!H12,H12='S8'!H12),"CISSS!","OK."))))</f>
        <v>OK.</v>
      </c>
      <c r="I62" s="80" t="str">
        <f>IF(I12=".","OK.",IF(I12=0,"OK.",IF(I12=" ","OK.",IF(OR(I12=I22,I12=I32,I12=I42,I12='S2'!I12,I12='S1'!I12,I12='S4'!I12,I12='S5'!I12,I12='S6'!I12,I12='S7'!I12,I12='S8'!I12),"CISSS!","OK."))))</f>
        <v>OK.</v>
      </c>
      <c r="J62" s="80" t="str">
        <f>IF(J12=".","OK.",IF(J12=0,"OK.",IF(J12=" ","OK.",IF(OR(J12=J22,J12=J32,J12=J42,J12='S2'!J12,J12='S1'!J12,J12='S4'!J12,J12='S5'!J12,J12='S6'!J12,J12='S7'!J12,J12='S8'!J12),"CISSS!","OK."))))</f>
        <v>OK.</v>
      </c>
      <c r="K62" s="80" t="str">
        <f>IF(K12=".","OK.",IF(K12=0,"OK.",IF(K12=" ","OK.",IF(OR(K12=K22,K12=K32,K12=K42,K12='S2'!K12,K12='S1'!K12,K12='S4'!K12,K12='S5'!K12,K12='S6'!K12,K12='S7'!K12,K12='S8'!K12),"CISSS!","OK."))))</f>
        <v>OK.</v>
      </c>
      <c r="L62" s="81" t="str">
        <f>IF(L12=".","OK.",IF(L12=0,"OK.",IF(L12=" ","OK.",IF(OR(L12=L22,L12=L32,L12=L42,L12='S2'!L12,L12='S1'!L12,L12='S4'!L12,L12='S5'!L12,L12='S6'!L12,L12='S7'!L12,L12='S8'!L12),"CISSS!","OK."))))</f>
        <v>OK.</v>
      </c>
      <c r="M62" s="247" t="str">
        <f>IF(M12=".","OK.",IF(M12=0,"OK.",IF(M12=" ","OK.",IF(OR(M12=M22,M12=M32,M12=M42,M12='S2'!M12,M12='S1'!M12,M12='S4'!M12,M12='S5'!M12,M12='S6'!M12,M12='S7'!M12,M12='S8'!M12),"CISSS!","OK."))))</f>
        <v>OK.</v>
      </c>
      <c r="N62" s="248" t="str">
        <f>IF(N12=".","OK.",IF(N12=0,"OK.",IF(N12=" ","OK.",IF(OR(N12=N22,N12=N32,N12=N42,N12='S2'!N12,N12='S1'!N12,N12='S4'!N12,N12='S5'!N12,N12='S6'!N12,N12='S7'!N12,N12='S8'!N12),"CISSS!","OK."))))</f>
        <v>OK.</v>
      </c>
      <c r="O62" s="248" t="str">
        <f>IF(O12=".","OK.",IF(O12=0,"OK.",IF(O12=" ","OK.",IF(OR(O12=O22,O12=O32,O12=O42,O12='S2'!O12,O12='S1'!O12,O12='S4'!O12,O12='S5'!O12,O12='S6'!O12,O12='S7'!O12,O12='S8'!O12),"CISSS!","OK."))))</f>
        <v>OK.</v>
      </c>
      <c r="P62" s="248" t="str">
        <f>IF(P12=".","OK.",IF(P12=0,"OK.",IF(P12=" ","OK.",IF(OR(P12=P22,P12=P32,P12=P42,P12='S2'!P12,P12='S1'!P12,P12='S4'!P12,P12='S5'!P12,P12='S6'!P12,P12='S7'!P12,P12='S8'!P12),"CISSS!","OK."))))</f>
        <v>OK.</v>
      </c>
      <c r="Q62" s="249" t="str">
        <f>IF(Q12=".","OK.",IF(Q12=0,"OK.",IF(Q12=" ","OK.",IF(OR(Q12=Q22,Q12=Q32,Q12=Q42,Q12='S2'!Q12,Q12='S1'!Q12,Q12='S4'!Q12,Q12='S5'!Q12,Q12='S6'!Q12,Q12='S7'!Q12,Q12='S8'!Q12),"CISSS!","OK."))))</f>
        <v>OK.</v>
      </c>
      <c r="R62" s="88" t="str">
        <f>IF(R12=".","OK.",IF(R12=0,"OK.",IF(R12=" ","OK.",IF(OR(R12=R22,R12=R32,R12=R42,R12='S2'!R12,R12='S1'!R12,R12='S4'!R12,R12='S5'!R12,R12='S6'!R12,R12='S7'!R12,R12='S8'!R12),"CISSS!","OK."))))</f>
        <v>OK.</v>
      </c>
      <c r="S62" s="89" t="str">
        <f>IF(S12=".","OK.",IF(S12=0,"OK.",IF(S12=" ","OK.",IF(OR(S12=S22,S12=S32,S12=S42,S12='S2'!S12,S12='S1'!S12,S12='S4'!S12,S12='S5'!S12,S12='S6'!S12,S12='S7'!S12,S12='S8'!S12),"CISSS!","OK."))))</f>
        <v>OK.</v>
      </c>
      <c r="T62" s="89" t="str">
        <f>IF(T12=".","OK.",IF(T12=0,"OK.",IF(T12=" ","OK.",IF(OR(T12=T22,T12=T32,T12=T42,T12='S2'!T12,T12='S1'!T12,T12='S4'!T12,T12='S5'!T12,T12='S6'!T12,T12='S7'!T12,T12='S8'!T12),"CISSS!","OK."))))</f>
        <v>OK.</v>
      </c>
      <c r="U62" s="89" t="str">
        <f>IF(U12=".","OK.",IF(U12=0,"OK.",IF(U12=" ","OK.",IF(OR(U12=U22,U12=U32,U12=U42,U12='S2'!U12,U12='S1'!U12,U12='S4'!U12,U12='S5'!U12,U12='S6'!U12,U12='S7'!U12,U12='S8'!U12),"CISSS!","OK."))))</f>
        <v>OK.</v>
      </c>
      <c r="V62" s="90" t="str">
        <f>IF(V12=".","OK.",IF(V12=0,"OK.",IF(V12=" ","OK.",IF(OR(V12=V22,V12=V32,V12=V42,V12='S2'!V12,V12='S1'!V12,V12='S4'!V12,V12='S5'!V12,V12='S6'!V12,V12='S7'!V12,V12='S8'!V12),"CISSS!","OK."))))</f>
        <v>OK.</v>
      </c>
      <c r="W62" s="270" t="str">
        <f>IF(W12=".","OK.",IF(W12=0,"OK.",IF(W12=" ","OK.",IF(OR(W12=W22,W12=W32,W12=W42,W12='S2'!W12,W12='S1'!W12,W12='S4'!W12,W12='S5'!W12,W12='S6'!W12,W12='S7'!W12,W12='S8'!W12),"CISSS!","OK."))))</f>
        <v>OK.</v>
      </c>
      <c r="X62" s="271" t="str">
        <f>IF(X12=".","OK.",IF(X12=0,"OK.",IF(X12=" ","OK.",IF(OR(X12=X22,X12=X32,X12=X42,X12='S2'!X12,X12='S1'!X12,X12='S4'!X12,X12='S5'!X12,X12='S6'!X12,X12='S7'!X12,X12='S8'!X12),"CISSS!","OK."))))</f>
        <v>OK.</v>
      </c>
      <c r="Y62" s="271" t="str">
        <f>IF(Y12=".","OK.",IF(Y12=0,"OK.",IF(Y12=" ","OK.",IF(OR(Y12=Y22,Y12=Y32,Y12=Y42,Y12='S2'!Y12,Y12='S1'!Y12,Y12='S4'!Y12,Y12='S5'!Y12,Y12='S6'!Y12,Y12='S7'!Y12,Y12='S8'!Y12),"CISSS!","OK."))))</f>
        <v>OK.</v>
      </c>
      <c r="Z62" s="271" t="str">
        <f>IF(Z12=".","OK.",IF(Z12=0,"OK.",IF(Z12=" ","OK.",IF(OR(Z12=Z22,Z12=Z32,Z12=Z42,Z12='S2'!Z12,Z12='S1'!Z12,Z12='S4'!Z12,Z12='S5'!Z12,Z12='S6'!Z12,Z12='S7'!Z12,Z12='S8'!Z12),"CISSS!","OK."))))</f>
        <v>OK.</v>
      </c>
      <c r="AA62" s="272" t="str">
        <f>IF(AA12=".","OK.",IF(AA12=0,"OK.",IF(AA12=" ","OK.",IF(OR(AA12=AA22,AA12=AA32,AA12=AA42,AA12='S2'!AA12,AA12='S1'!AA12,AA12='S4'!AA12,AA12='S5'!AA12,AA12='S6'!AA12,AA12='S7'!AA12,AA12='S8'!AA12),"CISSS!","OK."))))</f>
        <v>OK.</v>
      </c>
      <c r="AB62" s="323">
        <v>0.75</v>
      </c>
    </row>
    <row r="63" spans="1:28" ht="11.1" customHeight="1" x14ac:dyDescent="0.2">
      <c r="A63" s="1087"/>
      <c r="B63" s="1087"/>
      <c r="C63" s="61" t="str">
        <f>IF(C13=".","OK.",IF(C13=0,"OK.",IF(C13=" ","OK.",IF(OR(C13=C3,C13=C23,C13=C33,C13='S2'!C13,C13='S1'!C13,C13='S4'!C13,C13='S5'!C13,C13='S6'!C13,C13='S7'!C13,C13='S8'!C13),"CISSS!","OK."))))</f>
        <v>OK.</v>
      </c>
      <c r="D63" s="62" t="str">
        <f>IF(D13=".","OK.",IF(D13=0,"OK.",IF(D13=" ","OK.",IF(OR(D13=D3,D13=D23,D13=D33,D13='S2'!D13,D13='S1'!D13,D13='S4'!D13,D13='S5'!D13,D13='S6'!D13,D13='S7'!D13,D13='S8'!D13),"CISSS!","OK."))))</f>
        <v>OK.</v>
      </c>
      <c r="E63" s="62" t="str">
        <f>IF(E13=".","OK.",IF(E13=0,"OK.",IF(E13=" ","OK.",IF(OR(E13=E3,E13=E23,E13=E33,E13='S2'!E13,E13='S1'!E13,E13='S4'!E13,E13='S5'!E13,E13='S6'!E13,E13='S7'!E13,E13='S8'!E13),"CISSS!","OK."))))</f>
        <v>OK.</v>
      </c>
      <c r="F63" s="62" t="str">
        <f>IF(F13=".","OK.",IF(F13=0,"OK.",IF(F13=" ","OK.",IF(OR(F13=F3,F13=F23,F13=F33,F13='S2'!F13,F13='S1'!F13,F13='S4'!F13,F13='S5'!F13,F13='S6'!F13,F13='S7'!F13,F13='S8'!F13),"CISSS!","OK."))))</f>
        <v>OK.</v>
      </c>
      <c r="G63" s="63" t="str">
        <f>IF(G13=".","OK.",IF(G13=0,"OK.",IF(G13=" ","OK.",IF(OR(G13=G3,G13=G23,G13=G33,G13='S2'!G13,G13='S1'!G13,G13='S4'!G13,G13='S5'!G13,G13='S6'!G13,G13='S7'!G13,G13='S8'!G13),"CISSS!","OK."))))</f>
        <v>OK.</v>
      </c>
      <c r="H63" s="73" t="str">
        <f>IF(H13=".","OK.",IF(H13=0,"OK.",IF(H13=" ","OK.",IF(OR(H13=H3,H13=H23,H13=H33,H13='S2'!H13,H13='S1'!H13,H13='S4'!H13,H13='S5'!H13,H13='S6'!H13,H13='S7'!H13,H13='S8'!H13),"CISSS!","OK."))))</f>
        <v>OK.</v>
      </c>
      <c r="I63" s="74" t="str">
        <f>IF(I13=".","OK.",IF(I13=0,"OK.",IF(I13=" ","OK.",IF(OR(I13=I3,I13=I23,I13=I33,I13='S2'!I13,I13='S1'!I13,I13='S4'!I13,I13='S5'!I13,I13='S6'!I13,I13='S7'!I13,I13='S8'!I13),"CISSS!","OK."))))</f>
        <v>OK.</v>
      </c>
      <c r="J63" s="74" t="str">
        <f>IF(J13=".","OK.",IF(J13=0,"OK.",IF(J13=" ","OK.",IF(OR(J13=J3,J13=J23,J13=J33,J13='S2'!J13,J13='S1'!J13,J13='S4'!J13,J13='S5'!J13,J13='S6'!J13,J13='S7'!J13,J13='S8'!J13),"CISSS!","OK."))))</f>
        <v>OK.</v>
      </c>
      <c r="K63" s="74" t="str">
        <f>IF(K13=".","OK.",IF(K13=0,"OK.",IF(K13=" ","OK.",IF(OR(K13=K3,K13=K23,K13=K33,K13='S2'!K13,K13='S1'!K13,K13='S4'!K13,K13='S5'!K13,K13='S6'!K13,K13='S7'!K13,K13='S8'!K13),"CISSS!","OK."))))</f>
        <v>OK.</v>
      </c>
      <c r="L63" s="75" t="str">
        <f>IF(L13=".","OK.",IF(L13=0,"OK.",IF(L13=" ","OK.",IF(OR(L13=L3,L13=L23,L13=L33,L13='S2'!L13,L13='S1'!L13,L13='S4'!L13,L13='S5'!L13,L13='S6'!L13,L13='S7'!L13,L13='S8'!L13),"CISSS!","OK."))))</f>
        <v>OK.</v>
      </c>
      <c r="M63" s="64" t="str">
        <f>IF(M13=".","OK.",IF(M13=0,"OK.",IF(M13=" ","OK.",IF(OR(M13=M3,M13=M23,M13=M33,M13='S2'!M13,M13='S1'!M13,M13='S4'!M13,M13='S5'!M13,M13='S6'!M13,M13='S7'!M13,M13='S8'!M13),"CISSS!","OK."))))</f>
        <v>OK.</v>
      </c>
      <c r="N63" s="65" t="str">
        <f>IF(N13=".","OK.",IF(N13=0,"OK.",IF(N13=" ","OK.",IF(OR(N13=N3,N13=N23,N13=N33,N13='S2'!N13,N13='S1'!N13,N13='S4'!N13,N13='S5'!N13,N13='S6'!N13,N13='S7'!N13,N13='S8'!N13),"CISSS!","OK."))))</f>
        <v>OK.</v>
      </c>
      <c r="O63" s="65" t="str">
        <f>IF(O13=".","OK.",IF(O13=0,"OK.",IF(O13=" ","OK.",IF(OR(O13=O3,O13=O23,O13=O33,O13='S2'!O13,O13='S1'!O13,O13='S4'!O13,O13='S5'!O13,O13='S6'!O13,O13='S7'!O13,O13='S8'!O13),"CISSS!","OK."))))</f>
        <v>OK.</v>
      </c>
      <c r="P63" s="65" t="str">
        <f>IF(P13=".","OK.",IF(P13=0,"OK.",IF(P13=" ","OK.",IF(OR(P13=P3,P13=P23,P13=P33,P13='S2'!P13,P13='S1'!P13,P13='S4'!P13,P13='S5'!P13,P13='S6'!P13,P13='S7'!P13,P13='S8'!P13),"CISSS!","OK."))))</f>
        <v>OK.</v>
      </c>
      <c r="Q63" s="66" t="str">
        <f>IF(Q13=".","OK.",IF(Q13=0,"OK.",IF(Q13=" ","OK.",IF(OR(Q13=Q3,Q13=Q23,Q13=Q33,Q13='S2'!Q13,Q13='S1'!Q13,Q13='S4'!Q13,Q13='S5'!Q13,Q13='S6'!Q13,Q13='S7'!Q13,Q13='S8'!Q13),"CISSS!","OK."))))</f>
        <v>OK.</v>
      </c>
      <c r="R63" s="82" t="str">
        <f>IF(R13=".","OK.",IF(R13=0,"OK.",IF(R13=" ","OK.",IF(OR(R13=R3,R13=R23,R13=R33,R13='S2'!R13,R13='S1'!R13,R13='S4'!R13,R13='S5'!R13,R13='S6'!R13,R13='S7'!R13,R13='S8'!R13),"CISSS!","OK."))))</f>
        <v>OK.</v>
      </c>
      <c r="S63" s="83" t="str">
        <f>IF(S13=".","OK.",IF(S13=0,"OK.",IF(S13=" ","OK.",IF(OR(S13=S3,S13=S23,S13=S33,S13='S2'!S13,S13='S1'!S13,S13='S4'!S13,S13='S5'!S13,S13='S6'!S13,S13='S7'!S13,S13='S8'!S13),"CISSS!","OK."))))</f>
        <v>OK.</v>
      </c>
      <c r="T63" s="83" t="str">
        <f>IF(T13=".","OK.",IF(T13=0,"OK.",IF(T13=" ","OK.",IF(OR(T13=T3,T13=T23,T13=T33,T13='S2'!T13,T13='S1'!T13,T13='S4'!T13,T13='S5'!T13,T13='S6'!T13,T13='S7'!T13,T13='S8'!T13),"CISSS!","OK."))))</f>
        <v>OK.</v>
      </c>
      <c r="U63" s="83" t="str">
        <f>IF(U13=".","OK.",IF(U13=0,"OK.",IF(U13=" ","OK.",IF(OR(U13=U3,U13=U23,U13=U33,U13='S2'!U13,U13='S1'!U13,U13='S4'!U13,U13='S5'!U13,U13='S6'!U13,U13='S7'!U13,U13='S8'!U13),"CISSS!","OK."))))</f>
        <v>OK.</v>
      </c>
      <c r="V63" s="84" t="str">
        <f>IF(V13=".","OK.",IF(V13=0,"OK.",IF(V13=" ","OK.",IF(OR(V13=V3,V13=V23,V13=V33,V13='S2'!V13,V13='S1'!V13,V13='S4'!V13,V13='S5'!V13,V13='S6'!V13,V13='S7'!V13,V13='S8'!V13),"CISSS!","OK."))))</f>
        <v>OK.</v>
      </c>
      <c r="W63" s="264" t="str">
        <f>IF(W13=".","OK.",IF(W13=0,"OK.",IF(W13=" ","OK.",IF(OR(W13=W3,W13=W23,W13=W33,W13='S2'!W13,W13='S1'!W13,W13='S4'!W13,W13='S5'!W13,W13='S6'!W13,W13='S7'!W13,W13='S8'!W13),"CISSS!","OK."))))</f>
        <v>OK.</v>
      </c>
      <c r="X63" s="265" t="str">
        <f>IF(X13=".","OK.",IF(X13=0,"OK.",IF(X13=" ","OK.",IF(OR(X13=X3,X13=X23,X13=X33,X13='S2'!X13,X13='S1'!X13,X13='S4'!X13,X13='S5'!X13,X13='S6'!X13,X13='S7'!X13,X13='S8'!X13),"CISSS!","OK."))))</f>
        <v>OK.</v>
      </c>
      <c r="Y63" s="265" t="str">
        <f>IF(Y13=".","OK.",IF(Y13=0,"OK.",IF(Y13=" ","OK.",IF(OR(Y13=Y3,Y13=Y23,Y13=Y33,Y13='S2'!Y13,Y13='S1'!Y13,Y13='S4'!Y13,Y13='S5'!Y13,Y13='S6'!Y13,Y13='S7'!Y13,Y13='S8'!Y13),"CISSS!","OK."))))</f>
        <v>OK.</v>
      </c>
      <c r="Z63" s="265" t="str">
        <f>IF(Z13=".","OK.",IF(Z13=0,"OK.",IF(Z13=" ","OK.",IF(OR(Z13=Z3,Z13=Z23,Z13=Z33,Z13='S2'!Z13,Z13='S1'!Z13,Z13='S4'!Z13,Z13='S5'!Z13,Z13='S6'!Z13,Z13='S7'!Z13,Z13='S8'!Z13),"CISSS!","OK."))))</f>
        <v>OK.</v>
      </c>
      <c r="AA63" s="266" t="str">
        <f>IF(AA13=".","OK.",IF(AA13=0,"OK.",IF(AA13=" ","OK.",IF(OR(AA13=AA3,AA13=AA23,AA13=AA33,AA13='S2'!AA13,AA13='S1'!AA13,AA13='S4'!AA13,AA13='S5'!AA13,AA13='S6'!AA13,AA13='S7'!AA13,AA13='S8'!AA13),"CISSS!","OK."))))</f>
        <v>OK.</v>
      </c>
      <c r="AB63" s="299">
        <v>0.375</v>
      </c>
    </row>
    <row r="64" spans="1:28" ht="11.1" customHeight="1" x14ac:dyDescent="0.2">
      <c r="A64" s="1087"/>
      <c r="B64" s="1087"/>
      <c r="C64" s="55" t="str">
        <f>IF(C14=".","OK.",IF(C14=0,"OK.",IF(C14=" ","OK.",IF(OR(C14=C4,C14=C24,C14=C34,C14='S2'!C14,C14='S1'!C14,C14='S4'!C14,C14='S5'!C14,C14='S6'!C14,C14='S7'!C14,C14='S8'!C14),"CISSS!","OK."))))</f>
        <v>OK.</v>
      </c>
      <c r="D64" s="56" t="str">
        <f>IF(D14=".","OK.",IF(D14=0,"OK.",IF(D14=" ","OK.",IF(OR(D14=D4,D14=D24,D14=D34,D14='S2'!D14,D14='S1'!D14,D14='S4'!D14,D14='S5'!D14,D14='S6'!D14,D14='S7'!D14,D14='S8'!D14),"CISSS!","OK."))))</f>
        <v>OK.</v>
      </c>
      <c r="E64" s="56" t="str">
        <f>IF(E14=".","OK.",IF(E14=0,"OK.",IF(E14=" ","OK.",IF(OR(E14=E4,E14=E24,E14=E34,E14='S2'!E14,E14='S1'!E14,E14='S4'!E14,E14='S5'!E14,E14='S6'!E14,E14='S7'!E14,E14='S8'!E14),"CISSS!","OK."))))</f>
        <v>OK.</v>
      </c>
      <c r="F64" s="56" t="str">
        <f>IF(F14=".","OK.",IF(F14=0,"OK.",IF(F14=" ","OK.",IF(OR(F14=F4,F14=F24,F14=F34,F14='S2'!F14,F14='S1'!F14,F14='S4'!F14,F14='S5'!F14,F14='S6'!F14,F14='S7'!F14,F14='S8'!F14),"CISSS!","OK."))))</f>
        <v>OK.</v>
      </c>
      <c r="G64" s="57" t="str">
        <f>IF(G14=".","OK.",IF(G14=0,"OK.",IF(G14=" ","OK.",IF(OR(G14=G4,G14=G24,G14=G34,G14='S2'!G14,G14='S1'!G14,G14='S4'!G14,G14='S5'!G14,G14='S6'!G14,G14='S7'!G14,G14='S8'!G14),"CISSS!","OK."))))</f>
        <v>OK.</v>
      </c>
      <c r="H64" s="76" t="str">
        <f>IF(H14=".","OK.",IF(H14=0,"OK.",IF(H14=" ","OK.",IF(OR(H14=H4,H14=H24,H14=H34,H14='S2'!H14,H14='S1'!H14,H14='S4'!H14,H14='S5'!H14,H14='S6'!H14,H14='S7'!H14,H14='S8'!H14),"CISSS!","OK."))))</f>
        <v>OK.</v>
      </c>
      <c r="I64" s="77" t="str">
        <f>IF(I14=".","OK.",IF(I14=0,"OK.",IF(I14=" ","OK.",IF(OR(I14=I4,I14=I24,I14=I34,I14='S2'!I14,I14='S1'!I14,I14='S4'!I14,I14='S5'!I14,I14='S6'!I14,I14='S7'!I14,I14='S8'!I14),"CISSS!","OK."))))</f>
        <v>OK.</v>
      </c>
      <c r="J64" s="77" t="str">
        <f>IF(J14=".","OK.",IF(J14=0,"OK.",IF(J14=" ","OK.",IF(OR(J14=J4,J14=J24,J14=J34,J14='S2'!J14,J14='S1'!J14,J14='S4'!J14,J14='S5'!J14,J14='S6'!J14,J14='S7'!J14,J14='S8'!J14),"CISSS!","OK."))))</f>
        <v>OK.</v>
      </c>
      <c r="K64" s="77" t="str">
        <f>IF(K14=".","OK.",IF(K14=0,"OK.",IF(K14=" ","OK.",IF(OR(K14=K4,K14=K24,K14=K34,K14='S2'!K14,K14='S1'!K14,K14='S4'!K14,K14='S5'!K14,K14='S6'!K14,K14='S7'!K14,K14='S8'!K14),"CISSS!","OK."))))</f>
        <v>OK.</v>
      </c>
      <c r="L64" s="78" t="str">
        <f>IF(L14=".","OK.",IF(L14=0,"OK.",IF(L14=" ","OK.",IF(OR(L14=L4,L14=L24,L14=L34,L14='S2'!L14,L14='S1'!L14,L14='S4'!L14,L14='S5'!L14,L14='S6'!L14,L14='S7'!L14,L14='S8'!L14),"CISSS!","OK."))))</f>
        <v>OK.</v>
      </c>
      <c r="M64" s="67" t="str">
        <f>IF(M14=".","OK.",IF(M14=0,"OK.",IF(M14=" ","OK.",IF(OR(M14=M4,M14=M24,M14=M34,M14='S2'!M14,M14='S1'!M14,M14='S4'!M14,M14='S5'!M14,M14='S6'!M14,M14='S7'!M14,M14='S8'!M14),"CISSS!","OK."))))</f>
        <v>OK.</v>
      </c>
      <c r="N64" s="68" t="str">
        <f>IF(N14=".","OK.",IF(N14=0,"OK.",IF(N14=" ","OK.",IF(OR(N14=N4,N14=N24,N14=N34,N14='S2'!N14,N14='S1'!N14,N14='S4'!N14,N14='S5'!N14,N14='S6'!N14,N14='S7'!N14,N14='S8'!N14),"CISSS!","OK."))))</f>
        <v>OK.</v>
      </c>
      <c r="O64" s="68" t="str">
        <f>IF(O14=".","OK.",IF(O14=0,"OK.",IF(O14=" ","OK.",IF(OR(O14=O4,O14=O24,O14=O34,O14='S2'!O14,O14='S1'!O14,O14='S4'!O14,O14='S5'!O14,O14='S6'!O14,O14='S7'!O14,O14='S8'!O14),"CISSS!","OK."))))</f>
        <v>OK.</v>
      </c>
      <c r="P64" s="68" t="str">
        <f>IF(P14=".","OK.",IF(P14=0,"OK.",IF(P14=" ","OK.",IF(OR(P14=P4,P14=P24,P14=P34,P14='S2'!P14,P14='S1'!P14,P14='S4'!P14,P14='S5'!P14,P14='S6'!P14,P14='S7'!P14,P14='S8'!P14),"CISSS!","OK."))))</f>
        <v>OK.</v>
      </c>
      <c r="Q64" s="69" t="str">
        <f>IF(Q14=".","OK.",IF(Q14=0,"OK.",IF(Q14=" ","OK.",IF(OR(Q14=Q4,Q14=Q24,Q14=Q34,Q14='S2'!Q14,Q14='S1'!Q14,Q14='S4'!Q14,Q14='S5'!Q14,Q14='S6'!Q14,Q14='S7'!Q14,Q14='S8'!Q14),"CISSS!","OK."))))</f>
        <v>OK.</v>
      </c>
      <c r="R64" s="85" t="str">
        <f>IF(R14=".","OK.",IF(R14=0,"OK.",IF(R14=" ","OK.",IF(OR(R14=R4,R14=R24,R14=R34,R14='S2'!R14,R14='S1'!R14,R14='S4'!R14,R14='S5'!R14,R14='S6'!R14,R14='S7'!R14,R14='S8'!R14),"CISSS!","OK."))))</f>
        <v>OK.</v>
      </c>
      <c r="S64" s="86" t="str">
        <f>IF(S14=".","OK.",IF(S14=0,"OK.",IF(S14=" ","OK.",IF(OR(S14=S4,S14=S24,S14=S34,S14='S2'!S14,S14='S1'!S14,S14='S4'!S14,S14='S5'!S14,S14='S6'!S14,S14='S7'!S14,S14='S8'!S14),"CISSS!","OK."))))</f>
        <v>OK.</v>
      </c>
      <c r="T64" s="86" t="str">
        <f>IF(T14=".","OK.",IF(T14=0,"OK.",IF(T14=" ","OK.",IF(OR(T14=T4,T14=T24,T14=T34,T14='S2'!T14,T14='S1'!T14,T14='S4'!T14,T14='S5'!T14,T14='S6'!T14,T14='S7'!T14,T14='S8'!T14),"CISSS!","OK."))))</f>
        <v>OK.</v>
      </c>
      <c r="U64" s="86" t="str">
        <f>IF(U14=".","OK.",IF(U14=0,"OK.",IF(U14=" ","OK.",IF(OR(U14=U4,U14=U24,U14=U34,U14='S2'!U14,U14='S1'!U14,U14='S4'!U14,U14='S5'!U14,U14='S6'!U14,U14='S7'!U14,U14='S8'!U14),"CISSS!","OK."))))</f>
        <v>OK.</v>
      </c>
      <c r="V64" s="87" t="str">
        <f>IF(V14=".","OK.",IF(V14=0,"OK.",IF(V14=" ","OK.",IF(OR(V14=V4,V14=V24,V14=V34,V14='S2'!V14,V14='S1'!V14,V14='S4'!V14,V14='S5'!V14,V14='S6'!V14,V14='S7'!V14,V14='S8'!V14),"CISSS!","OK."))))</f>
        <v>OK.</v>
      </c>
      <c r="W64" s="267" t="str">
        <f>IF(W14=".","OK.",IF(W14=0,"OK.",IF(W14=" ","OK.",IF(OR(W14=W4,W14=W24,W14=W34,W14='S2'!W14,W14='S1'!W14,W14='S4'!W14,W14='S5'!W14,W14='S6'!W14,W14='S7'!W14,W14='S8'!W14),"CISSS!","OK."))))</f>
        <v>OK.</v>
      </c>
      <c r="X64" s="268" t="str">
        <f>IF(X14=".","OK.",IF(X14=0,"OK.",IF(X14=" ","OK.",IF(OR(X14=X4,X14=X24,X14=X34,X14='S2'!X14,X14='S1'!X14,X14='S4'!X14,X14='S5'!X14,X14='S6'!X14,X14='S7'!X14,X14='S8'!X14),"CISSS!","OK."))))</f>
        <v>OK.</v>
      </c>
      <c r="Y64" s="268" t="str">
        <f>IF(Y14=".","OK.",IF(Y14=0,"OK.",IF(Y14=" ","OK.",IF(OR(Y14=Y4,Y14=Y24,Y14=Y34,Y14='S2'!Y14,Y14='S1'!Y14,Y14='S4'!Y14,Y14='S5'!Y14,Y14='S6'!Y14,Y14='S7'!Y14,Y14='S8'!Y14),"CISSS!","OK."))))</f>
        <v>OK.</v>
      </c>
      <c r="Z64" s="268" t="str">
        <f>IF(Z14=".","OK.",IF(Z14=0,"OK.",IF(Z14=" ","OK.",IF(OR(Z14=Z4,Z14=Z24,Z14=Z34,Z14='S2'!Z14,Z14='S1'!Z14,Z14='S4'!Z14,Z14='S5'!Z14,Z14='S6'!Z14,Z14='S7'!Z14,Z14='S8'!Z14),"CISSS!","OK."))))</f>
        <v>OK.</v>
      </c>
      <c r="AA64" s="269" t="str">
        <f>IF(AA14=".","OK.",IF(AA14=0,"OK.",IF(AA14=" ","OK.",IF(OR(AA14=AA4,AA14=AA24,AA14=AA34,AA14='S2'!AA14,AA14='S1'!AA14,AA14='S4'!AA14,AA14='S5'!AA14,AA14='S6'!AA14,AA14='S7'!AA14,AA14='S8'!AA14),"CISSS!","OK."))))</f>
        <v>OK.</v>
      </c>
      <c r="AB64" s="299">
        <v>0.41666666666666669</v>
      </c>
    </row>
    <row r="65" spans="1:28" ht="11.1" customHeight="1" x14ac:dyDescent="0.2">
      <c r="A65" s="1087"/>
      <c r="B65" s="1087"/>
      <c r="C65" s="55" t="str">
        <f>IF(C15=".","OK.",IF(C15=0,"OK.",IF(C15=" ","OK.",IF(OR(C15=C5,C15=C25,C15=C35,C15='S2'!C15,C15='S1'!C15,C15='S4'!C15,C15='S5'!C15,C15='S6'!C15,C15='S7'!C15,C15='S8'!C15),"CISSS!","OK."))))</f>
        <v>OK.</v>
      </c>
      <c r="D65" s="56" t="str">
        <f>IF(D15=".","OK.",IF(D15=0,"OK.",IF(D15=" ","OK.",IF(OR(D15=D5,D15=D25,D15=D35,D15='S2'!D15,D15='S1'!D15,D15='S4'!D15,D15='S5'!D15,D15='S6'!D15,D15='S7'!D15,D15='S8'!D15),"CISSS!","OK."))))</f>
        <v>OK.</v>
      </c>
      <c r="E65" s="56" t="str">
        <f>IF(E15=".","OK.",IF(E15=0,"OK.",IF(E15=" ","OK.",IF(OR(E15=E5,E15=E25,E15=E35,E15='S2'!E15,E15='S1'!E15,E15='S4'!E15,E15='S5'!E15,E15='S6'!E15,E15='S7'!E15,E15='S8'!E15),"CISSS!","OK."))))</f>
        <v>OK.</v>
      </c>
      <c r="F65" s="56" t="str">
        <f>IF(F15=".","OK.",IF(F15=0,"OK.",IF(F15=" ","OK.",IF(OR(F15=F5,F15=F25,F15=F35,F15='S2'!F15,F15='S1'!F15,F15='S4'!F15,F15='S5'!F15,F15='S6'!F15,F15='S7'!F15,F15='S8'!F15),"CISSS!","OK."))))</f>
        <v>OK.</v>
      </c>
      <c r="G65" s="57" t="str">
        <f>IF(G15=".","OK.",IF(G15=0,"OK.",IF(G15=" ","OK.",IF(OR(G15=G5,G15=G25,G15=G35,G15='S2'!G15,G15='S1'!G15,G15='S4'!G15,G15='S5'!G15,G15='S6'!G15,G15='S7'!G15,G15='S8'!G15),"CISSS!","OK."))))</f>
        <v>OK.</v>
      </c>
      <c r="H65" s="76" t="str">
        <f>IF(H15=".","OK.",IF(H15=0,"OK.",IF(H15=" ","OK.",IF(OR(H15=H5,H15=H25,H15=H35,H15='S2'!H15,H15='S1'!H15,H15='S4'!H15,H15='S5'!H15,H15='S6'!H15,H15='S7'!H15,H15='S8'!H15),"CISSS!","OK."))))</f>
        <v>OK.</v>
      </c>
      <c r="I65" s="77" t="str">
        <f>IF(I15=".","OK.",IF(I15=0,"OK.",IF(I15=" ","OK.",IF(OR(I15=I5,I15=I25,I15=I35,I15='S2'!I15,I15='S1'!I15,I15='S4'!I15,I15='S5'!I15,I15='S6'!I15,I15='S7'!I15,I15='S8'!I15),"CISSS!","OK."))))</f>
        <v>OK.</v>
      </c>
      <c r="J65" s="77" t="str">
        <f>IF(J15=".","OK.",IF(J15=0,"OK.",IF(J15=" ","OK.",IF(OR(J15=J5,J15=J25,J15=J35,J15='S2'!J15,J15='S1'!J15,J15='S4'!J15,J15='S5'!J15,J15='S6'!J15,J15='S7'!J15,J15='S8'!J15),"CISSS!","OK."))))</f>
        <v>OK.</v>
      </c>
      <c r="K65" s="77" t="str">
        <f>IF(K15=".","OK.",IF(K15=0,"OK.",IF(K15=" ","OK.",IF(OR(K15=K5,K15=K25,K15=K35,K15='S2'!K15,K15='S1'!K15,K15='S4'!K15,K15='S5'!K15,K15='S6'!K15,K15='S7'!K15,K15='S8'!K15),"CISSS!","OK."))))</f>
        <v>OK.</v>
      </c>
      <c r="L65" s="78" t="str">
        <f>IF(L15=".","OK.",IF(L15=0,"OK.",IF(L15=" ","OK.",IF(OR(L15=L5,L15=L25,L15=L35,L15='S2'!L15,L15='S1'!L15,L15='S4'!L15,L15='S5'!L15,L15='S6'!L15,L15='S7'!L15,L15='S8'!L15),"CISSS!","OK."))))</f>
        <v>OK.</v>
      </c>
      <c r="M65" s="67" t="str">
        <f>IF(M15=".","OK.",IF(M15=0,"OK.",IF(M15=" ","OK.",IF(OR(M15=M5,M15=M25,M15=M35,M15='S2'!M15,M15='S1'!M15,M15='S4'!M15,M15='S5'!M15,M15='S6'!M15,M15='S7'!M15,M15='S8'!M15),"CISSS!","OK."))))</f>
        <v>OK.</v>
      </c>
      <c r="N65" s="68" t="str">
        <f>IF(N15=".","OK.",IF(N15=0,"OK.",IF(N15=" ","OK.",IF(OR(N15=N5,N15=N25,N15=N35,N15='S2'!N15,N15='S1'!N15,N15='S4'!N15,N15='S5'!N15,N15='S6'!N15,N15='S7'!N15,N15='S8'!N15),"CISSS!","OK."))))</f>
        <v>OK.</v>
      </c>
      <c r="O65" s="68" t="str">
        <f>IF(O15=".","OK.",IF(O15=0,"OK.",IF(O15=" ","OK.",IF(OR(O15=O5,O15=O25,O15=O35,O15='S2'!O15,O15='S1'!O15,O15='S4'!O15,O15='S5'!O15,O15='S6'!O15,O15='S7'!O15,O15='S8'!O15),"CISSS!","OK."))))</f>
        <v>OK.</v>
      </c>
      <c r="P65" s="68" t="str">
        <f>IF(P15=".","OK.",IF(P15=0,"OK.",IF(P15=" ","OK.",IF(OR(P15=P5,P15=P25,P15=P35,P15='S2'!P15,P15='S1'!P15,P15='S4'!P15,P15='S5'!P15,P15='S6'!P15,P15='S7'!P15,P15='S8'!P15),"CISSS!","OK."))))</f>
        <v>OK.</v>
      </c>
      <c r="Q65" s="69" t="str">
        <f>IF(Q15=".","OK.",IF(Q15=0,"OK.",IF(Q15=" ","OK.",IF(OR(Q15=Q5,Q15=Q25,Q15=Q35,Q15='S2'!Q15,Q15='S1'!Q15,Q15='S4'!Q15,Q15='S5'!Q15,Q15='S6'!Q15,Q15='S7'!Q15,Q15='S8'!Q15),"CISSS!","OK."))))</f>
        <v>OK.</v>
      </c>
      <c r="R65" s="85" t="str">
        <f>IF(R15=".","OK.",IF(R15=0,"OK.",IF(R15=" ","OK.",IF(OR(R15=R5,R15=R25,R15=R35,R15='S2'!R15,R15='S1'!R15,R15='S4'!R15,R15='S5'!R15,R15='S6'!R15,R15='S7'!R15,R15='S8'!R15),"CISSS!","OK."))))</f>
        <v>OK.</v>
      </c>
      <c r="S65" s="86" t="str">
        <f>IF(S15=".","OK.",IF(S15=0,"OK.",IF(S15=" ","OK.",IF(OR(S15=S5,S15=S25,S15=S35,S15='S2'!S15,S15='S1'!S15,S15='S4'!S15,S15='S5'!S15,S15='S6'!S15,S15='S7'!S15,S15='S8'!S15),"CISSS!","OK."))))</f>
        <v>OK.</v>
      </c>
      <c r="T65" s="86" t="str">
        <f>IF(T15=".","OK.",IF(T15=0,"OK.",IF(T15=" ","OK.",IF(OR(T15=T5,T15=T25,T15=T35,T15='S2'!T15,T15='S1'!T15,T15='S4'!T15,T15='S5'!T15,T15='S6'!T15,T15='S7'!T15,T15='S8'!T15),"CISSS!","OK."))))</f>
        <v>OK.</v>
      </c>
      <c r="U65" s="86" t="str">
        <f>IF(U15=".","OK.",IF(U15=0,"OK.",IF(U15=" ","OK.",IF(OR(U15=U5,U15=U25,U15=U35,U15='S2'!U15,U15='S1'!U15,U15='S4'!U15,U15='S5'!U15,U15='S6'!U15,U15='S7'!U15,U15='S8'!U15),"CISSS!","OK."))))</f>
        <v>OK.</v>
      </c>
      <c r="V65" s="87" t="str">
        <f>IF(V15=".","OK.",IF(V15=0,"OK.",IF(V15=" ","OK.",IF(OR(V15=V5,V15=V25,V15=V35,V15='S2'!V15,V15='S1'!V15,V15='S4'!V15,V15='S5'!V15,V15='S6'!V15,V15='S7'!V15,V15='S8'!V15),"CISSS!","OK."))))</f>
        <v>OK.</v>
      </c>
      <c r="W65" s="267" t="str">
        <f>IF(W15=".","OK.",IF(W15=0,"OK.",IF(W15=" ","OK.",IF(OR(W15=W5,W15=W25,W15=W35,W15='S2'!W15,W15='S1'!W15,W15='S4'!W15,W15='S5'!W15,W15='S6'!W15,W15='S7'!W15,W15='S8'!W15),"CISSS!","OK."))))</f>
        <v>OK.</v>
      </c>
      <c r="X65" s="268" t="str">
        <f>IF(X15=".","OK.",IF(X15=0,"OK.",IF(X15=" ","OK.",IF(OR(X15=X5,X15=X25,X15=X35,X15='S2'!X15,X15='S1'!X15,X15='S4'!X15,X15='S5'!X15,X15='S6'!X15,X15='S7'!X15,X15='S8'!X15),"CISSS!","OK."))))</f>
        <v>OK.</v>
      </c>
      <c r="Y65" s="268" t="str">
        <f>IF(Y15=".","OK.",IF(Y15=0,"OK.",IF(Y15=" ","OK.",IF(OR(Y15=Y5,Y15=Y25,Y15=Y35,Y15='S2'!Y15,Y15='S1'!Y15,Y15='S4'!Y15,Y15='S5'!Y15,Y15='S6'!Y15,Y15='S7'!Y15,Y15='S8'!Y15),"CISSS!","OK."))))</f>
        <v>OK.</v>
      </c>
      <c r="Z65" s="268" t="str">
        <f>IF(Z15=".","OK.",IF(Z15=0,"OK.",IF(Z15=" ","OK.",IF(OR(Z15=Z5,Z15=Z25,Z15=Z35,Z15='S2'!Z15,Z15='S1'!Z15,Z15='S4'!Z15,Z15='S5'!Z15,Z15='S6'!Z15,Z15='S7'!Z15,Z15='S8'!Z15),"CISSS!","OK."))))</f>
        <v>OK.</v>
      </c>
      <c r="AA65" s="269" t="str">
        <f>IF(AA15=".","OK.",IF(AA15=0,"OK.",IF(AA15=" ","OK.",IF(OR(AA15=AA5,AA15=AA25,AA15=AA35,AA15='S2'!AA15,AA15='S1'!AA15,AA15='S4'!AA15,AA15='S5'!AA15,AA15='S6'!AA15,AA15='S7'!AA15,AA15='S8'!AA15),"CISSS!","OK."))))</f>
        <v>OK.</v>
      </c>
      <c r="AB65" s="299">
        <v>0.45833333333333331</v>
      </c>
    </row>
    <row r="66" spans="1:28" ht="11.1" customHeight="1" x14ac:dyDescent="0.2">
      <c r="A66" s="1087"/>
      <c r="B66" s="1087"/>
      <c r="C66" s="55" t="str">
        <f>IF(C16=".","OK.",IF(C16=0,"OK.",IF(C16=" ","OK.",IF(OR(C16=C6,C16=C26,C16=C36,C16='S2'!C16,C16='S1'!C16,C16='S4'!C16,C16='S5'!C16,C16='S6'!C16,C16='S7'!C16,C16='S8'!C16),"CISSS!","OK."))))</f>
        <v>OK.</v>
      </c>
      <c r="D66" s="56" t="str">
        <f>IF(D16=".","OK.",IF(D16=0,"OK.",IF(D16=" ","OK.",IF(OR(D16=D6,D16=D26,D16=D36,D16='S2'!D16,D16='S1'!D16,D16='S4'!D16,D16='S5'!D16,D16='S6'!D16,D16='S7'!D16,D16='S8'!D16),"CISSS!","OK."))))</f>
        <v>OK.</v>
      </c>
      <c r="E66" s="56" t="str">
        <f>IF(E16=".","OK.",IF(E16=0,"OK.",IF(E16=" ","OK.",IF(OR(E16=E6,E16=E26,E16=E36,E16='S2'!E16,E16='S1'!E16,E16='S4'!E16,E16='S5'!E16,E16='S6'!E16,E16='S7'!E16,E16='S8'!E16),"CISSS!","OK."))))</f>
        <v>OK.</v>
      </c>
      <c r="F66" s="56" t="str">
        <f>IF(F16=".","OK.",IF(F16=0,"OK.",IF(F16=" ","OK.",IF(OR(F16=F6,F16=F26,F16=F36,F16='S2'!F16,F16='S1'!F16,F16='S4'!F16,F16='S5'!F16,F16='S6'!F16,F16='S7'!F16,F16='S8'!F16),"CISSS!","OK."))))</f>
        <v>OK.</v>
      </c>
      <c r="G66" s="57" t="str">
        <f>IF(G16=".","OK.",IF(G16=0,"OK.",IF(G16=" ","OK.",IF(OR(G16=G6,G16=G26,G16=G36,G16='S2'!G16,G16='S1'!G16,G16='S4'!G16,G16='S5'!G16,G16='S6'!G16,G16='S7'!G16,G16='S8'!G16),"CISSS!","OK."))))</f>
        <v>OK.</v>
      </c>
      <c r="H66" s="76" t="str">
        <f>IF(H16=".","OK.",IF(H16=0,"OK.",IF(H16=" ","OK.",IF(OR(H16=H6,H16=H26,H16=H36,H16='S2'!H16,H16='S1'!H16,H16='S4'!H16,H16='S5'!H16,H16='S6'!H16,H16='S7'!H16,H16='S8'!H16),"CISSS!","OK."))))</f>
        <v>OK.</v>
      </c>
      <c r="I66" s="77" t="str">
        <f>IF(I16=".","OK.",IF(I16=0,"OK.",IF(I16=" ","OK.",IF(OR(I16=I6,I16=I26,I16=I36,I16='S2'!I16,I16='S1'!I16,I16='S4'!I16,I16='S5'!I16,I16='S6'!I16,I16='S7'!I16,I16='S8'!I16),"CISSS!","OK."))))</f>
        <v>OK.</v>
      </c>
      <c r="J66" s="77" t="str">
        <f>IF(J16=".","OK.",IF(J16=0,"OK.",IF(J16=" ","OK.",IF(OR(J16=J6,J16=J26,J16=J36,J16='S2'!J16,J16='S1'!J16,J16='S4'!J16,J16='S5'!J16,J16='S6'!J16,J16='S7'!J16,J16='S8'!J16),"CISSS!","OK."))))</f>
        <v>OK.</v>
      </c>
      <c r="K66" s="77" t="str">
        <f>IF(K16=".","OK.",IF(K16=0,"OK.",IF(K16=" ","OK.",IF(OR(K16=K6,K16=K26,K16=K36,K16='S2'!K16,K16='S1'!K16,K16='S4'!K16,K16='S5'!K16,K16='S6'!K16,K16='S7'!K16,K16='S8'!K16),"CISSS!","OK."))))</f>
        <v>OK.</v>
      </c>
      <c r="L66" s="78" t="str">
        <f>IF(L16=".","OK.",IF(L16=0,"OK.",IF(L16=" ","OK.",IF(OR(L16=L6,L16=L26,L16=L36,L16='S2'!L16,L16='S1'!L16,L16='S4'!L16,L16='S5'!L16,L16='S6'!L16,L16='S7'!L16,L16='S8'!L16),"CISSS!","OK."))))</f>
        <v>OK.</v>
      </c>
      <c r="M66" s="67" t="str">
        <f>IF(M16=".","OK.",IF(M16=0,"OK.",IF(M16=" ","OK.",IF(OR(M16=M6,M16=M26,M16=M36,M16='S2'!M16,M16='S1'!M16,M16='S4'!M16,M16='S5'!M16,M16='S6'!M16,M16='S7'!M16,M16='S8'!M16),"CISSS!","OK."))))</f>
        <v>OK.</v>
      </c>
      <c r="N66" s="68" t="str">
        <f>IF(N16=".","OK.",IF(N16=0,"OK.",IF(N16=" ","OK.",IF(OR(N16=N6,N16=N26,N16=N36,N16='S2'!N16,N16='S1'!N16,N16='S4'!N16,N16='S5'!N16,N16='S6'!N16,N16='S7'!N16,N16='S8'!N16),"CISSS!","OK."))))</f>
        <v>OK.</v>
      </c>
      <c r="O66" s="68" t="str">
        <f>IF(O16=".","OK.",IF(O16=0,"OK.",IF(O16=" ","OK.",IF(OR(O16=O6,O16=O26,O16=O36,O16='S2'!O16,O16='S1'!O16,O16='S4'!O16,O16='S5'!O16,O16='S6'!O16,O16='S7'!O16,O16='S8'!O16),"CISSS!","OK."))))</f>
        <v>OK.</v>
      </c>
      <c r="P66" s="68" t="str">
        <f>IF(P16=".","OK.",IF(P16=0,"OK.",IF(P16=" ","OK.",IF(OR(P16=P6,P16=P26,P16=P36,P16='S2'!P16,P16='S1'!P16,P16='S4'!P16,P16='S5'!P16,P16='S6'!P16,P16='S7'!P16,P16='S8'!P16),"CISSS!","OK."))))</f>
        <v>OK.</v>
      </c>
      <c r="Q66" s="69" t="str">
        <f>IF(Q16=".","OK.",IF(Q16=0,"OK.",IF(Q16=" ","OK.",IF(OR(Q16=Q6,Q16=Q26,Q16=Q36,Q16='S2'!Q16,Q16='S1'!Q16,Q16='S4'!Q16,Q16='S5'!Q16,Q16='S6'!Q16,Q16='S7'!Q16,Q16='S8'!Q16),"CISSS!","OK."))))</f>
        <v>OK.</v>
      </c>
      <c r="R66" s="85" t="str">
        <f>IF(R16=".","OK.",IF(R16=0,"OK.",IF(R16=" ","OK.",IF(OR(R16=R6,R16=R26,R16=R36,R16='S2'!R16,R16='S1'!R16,R16='S4'!R16,R16='S5'!R16,R16='S6'!R16,R16='S7'!R16,R16='S8'!R16),"CISSS!","OK."))))</f>
        <v>OK.</v>
      </c>
      <c r="S66" s="86" t="str">
        <f>IF(S16=".","OK.",IF(S16=0,"OK.",IF(S16=" ","OK.",IF(OR(S16=S6,S16=S26,S16=S36,S16='S2'!S16,S16='S1'!S16,S16='S4'!S16,S16='S5'!S16,S16='S6'!S16,S16='S7'!S16,S16='S8'!S16),"CISSS!","OK."))))</f>
        <v>OK.</v>
      </c>
      <c r="T66" s="86" t="str">
        <f>IF(T16=".","OK.",IF(T16=0,"OK.",IF(T16=" ","OK.",IF(OR(T16=T6,T16=T26,T16=T36,T16='S2'!T16,T16='S1'!T16,T16='S4'!T16,T16='S5'!T16,T16='S6'!T16,T16='S7'!T16,T16='S8'!T16),"CISSS!","OK."))))</f>
        <v>OK.</v>
      </c>
      <c r="U66" s="86" t="str">
        <f>IF(U16=".","OK.",IF(U16=0,"OK.",IF(U16=" ","OK.",IF(OR(U16=U6,U16=U26,U16=U36,U16='S2'!U16,U16='S1'!U16,U16='S4'!U16,U16='S5'!U16,U16='S6'!U16,U16='S7'!U16,U16='S8'!U16),"CISSS!","OK."))))</f>
        <v>OK.</v>
      </c>
      <c r="V66" s="87" t="str">
        <f>IF(V16=".","OK.",IF(V16=0,"OK.",IF(V16=" ","OK.",IF(OR(V16=V6,V16=V26,V16=V36,V16='S2'!V16,V16='S1'!V16,V16='S4'!V16,V16='S5'!V16,V16='S6'!V16,V16='S7'!V16,V16='S8'!V16),"CISSS!","OK."))))</f>
        <v>OK.</v>
      </c>
      <c r="W66" s="267" t="str">
        <f>IF(W16=".","OK.",IF(W16=0,"OK.",IF(W16=" ","OK.",IF(OR(W16=W6,W16=W26,W16=W36,W16='S2'!W16,W16='S1'!W16,W16='S4'!W16,W16='S5'!W16,W16='S6'!W16,W16='S7'!W16,W16='S8'!W16),"CISSS!","OK."))))</f>
        <v>OK.</v>
      </c>
      <c r="X66" s="268" t="str">
        <f>IF(X16=".","OK.",IF(X16=0,"OK.",IF(X16=" ","OK.",IF(OR(X16=X6,X16=X26,X16=X36,X16='S2'!X16,X16='S1'!X16,X16='S4'!X16,X16='S5'!X16,X16='S6'!X16,X16='S7'!X16,X16='S8'!X16),"CISSS!","OK."))))</f>
        <v>OK.</v>
      </c>
      <c r="Y66" s="268" t="str">
        <f>IF(Y16=".","OK.",IF(Y16=0,"OK.",IF(Y16=" ","OK.",IF(OR(Y16=Y6,Y16=Y26,Y16=Y36,Y16='S2'!Y16,Y16='S1'!Y16,Y16='S4'!Y16,Y16='S5'!Y16,Y16='S6'!Y16,Y16='S7'!Y16,Y16='S8'!Y16),"CISSS!","OK."))))</f>
        <v>OK.</v>
      </c>
      <c r="Z66" s="268" t="str">
        <f>IF(Z16=".","OK.",IF(Z16=0,"OK.",IF(Z16=" ","OK.",IF(OR(Z16=Z6,Z16=Z26,Z16=Z36,Z16='S2'!Z16,Z16='S1'!Z16,Z16='S4'!Z16,Z16='S5'!Z16,Z16='S6'!Z16,Z16='S7'!Z16,Z16='S8'!Z16),"CISSS!","OK."))))</f>
        <v>OK.</v>
      </c>
      <c r="AA66" s="269" t="str">
        <f>IF(AA16=".","OK.",IF(AA16=0,"OK.",IF(AA16=" ","OK.",IF(OR(AA16=AA6,AA16=AA26,AA16=AA36,AA16='S2'!AA16,AA16='S1'!AA16,AA16='S4'!AA16,AA16='S5'!AA16,AA16='S6'!AA16,AA16='S7'!AA16,AA16='S8'!AA16),"CISSS!","OK."))))</f>
        <v>OK.</v>
      </c>
      <c r="AB66" s="299">
        <v>0.5</v>
      </c>
    </row>
    <row r="67" spans="1:28" ht="11.1" customHeight="1" x14ac:dyDescent="0.2">
      <c r="A67" s="1087"/>
      <c r="B67" s="1087"/>
      <c r="C67" s="55" t="str">
        <f>IF(C17=".","OK.",IF(C17=0,"OK.",IF(C17=" ","OK.",IF(OR(C17=C7,C17=C27,C17=C37,C17='S2'!C17,C17='S1'!C17,C17='S4'!C17,C17='S5'!C17,C17='S6'!C17,C17='S7'!C17,C17='S8'!C17),"CISSS!","OK."))))</f>
        <v>OK.</v>
      </c>
      <c r="D67" s="56" t="str">
        <f>IF(D17=".","OK.",IF(D17=0,"OK.",IF(D17=" ","OK.",IF(OR(D17=D7,D17=D27,D17=D37,D17='S2'!D17,D17='S1'!D17,D17='S4'!D17,D17='S5'!D17,D17='S6'!D17,D17='S7'!D17,D17='S8'!D17),"CISSS!","OK."))))</f>
        <v>OK.</v>
      </c>
      <c r="E67" s="56" t="str">
        <f>IF(E17=".","OK.",IF(E17=0,"OK.",IF(E17=" ","OK.",IF(OR(E17=E7,E17=E27,E17=E37,E17='S2'!E17,E17='S1'!E17,E17='S4'!E17,E17='S5'!E17,E17='S6'!E17,E17='S7'!E17,E17='S8'!E17),"CISSS!","OK."))))</f>
        <v>OK.</v>
      </c>
      <c r="F67" s="56" t="str">
        <f>IF(F17=".","OK.",IF(F17=0,"OK.",IF(F17=" ","OK.",IF(OR(F17=F7,F17=F27,F17=F37,F17='S2'!F17,F17='S1'!F17,F17='S4'!F17,F17='S5'!F17,F17='S6'!F17,F17='S7'!F17,F17='S8'!F17),"CISSS!","OK."))))</f>
        <v>OK.</v>
      </c>
      <c r="G67" s="57" t="str">
        <f>IF(G17=".","OK.",IF(G17=0,"OK.",IF(G17=" ","OK.",IF(OR(G17=G7,G17=G27,G17=G37,G17='S2'!G17,G17='S1'!G17,G17='S4'!G17,G17='S5'!G17,G17='S6'!G17,G17='S7'!G17,G17='S8'!G17),"CISSS!","OK."))))</f>
        <v>OK.</v>
      </c>
      <c r="H67" s="76" t="str">
        <f>IF(H17=".","OK.",IF(H17=0,"OK.",IF(H17=" ","OK.",IF(OR(H17=H7,H17=H27,H17=H37,H17='S2'!H17,H17='S1'!H17,H17='S4'!H17,H17='S5'!H17,H17='S6'!H17,H17='S7'!H17,H17='S8'!H17),"CISSS!","OK."))))</f>
        <v>OK.</v>
      </c>
      <c r="I67" s="77" t="str">
        <f>IF(I17=".","OK.",IF(I17=0,"OK.",IF(I17=" ","OK.",IF(OR(I17=I7,I17=I27,I17=I37,I17='S2'!I17,I17='S1'!I17,I17='S4'!I17,I17='S5'!I17,I17='S6'!I17,I17='S7'!I17,I17='S8'!I17),"CISSS!","OK."))))</f>
        <v>OK.</v>
      </c>
      <c r="J67" s="77" t="str">
        <f>IF(J17=".","OK.",IF(J17=0,"OK.",IF(J17=" ","OK.",IF(OR(J17=J7,J17=J27,J17=J37,J17='S2'!J17,J17='S1'!J17,J17='S4'!J17,J17='S5'!J17,J17='S6'!J17,J17='S7'!J17,J17='S8'!J17),"CISSS!","OK."))))</f>
        <v>OK.</v>
      </c>
      <c r="K67" s="77" t="str">
        <f>IF(K17=".","OK.",IF(K17=0,"OK.",IF(K17=" ","OK.",IF(OR(K17=K7,K17=K27,K17=K37,K17='S2'!K17,K17='S1'!K17,K17='S4'!K17,K17='S5'!K17,K17='S6'!K17,K17='S7'!K17,K17='S8'!K17),"CISSS!","OK."))))</f>
        <v>OK.</v>
      </c>
      <c r="L67" s="78" t="str">
        <f>IF(L17=".","OK.",IF(L17=0,"OK.",IF(L17=" ","OK.",IF(OR(L17=L7,L17=L27,L17=L37,L17='S2'!L17,L17='S1'!L17,L17='S4'!L17,L17='S5'!L17,L17='S6'!L17,L17='S7'!L17,L17='S8'!L17),"CISSS!","OK."))))</f>
        <v>OK.</v>
      </c>
      <c r="M67" s="67" t="str">
        <f>IF(M17=".","OK.",IF(M17=0,"OK.",IF(M17=" ","OK.",IF(OR(M17=M7,M17=M27,M17=M37,M17='S2'!M17,M17='S1'!M17,M17='S4'!M17,M17='S5'!M17,M17='S6'!M17,M17='S7'!M17,M17='S8'!M17),"CISSS!","OK."))))</f>
        <v>OK.</v>
      </c>
      <c r="N67" s="68" t="str">
        <f>IF(N17=".","OK.",IF(N17=0,"OK.",IF(N17=" ","OK.",IF(OR(N17=N7,N17=N27,N17=N37,N17='S2'!N17,N17='S1'!N17,N17='S4'!N17,N17='S5'!N17,N17='S6'!N17,N17='S7'!N17,N17='S8'!N17),"CISSS!","OK."))))</f>
        <v>OK.</v>
      </c>
      <c r="O67" s="68" t="str">
        <f>IF(O17=".","OK.",IF(O17=0,"OK.",IF(O17=" ","OK.",IF(OR(O17=O7,O17=O27,O17=O37,O17='S2'!O17,O17='S1'!O17,O17='S4'!O17,O17='S5'!O17,O17='S6'!O17,O17='S7'!O17,O17='S8'!O17),"CISSS!","OK."))))</f>
        <v>OK.</v>
      </c>
      <c r="P67" s="68" t="str">
        <f>IF(P17=".","OK.",IF(P17=0,"OK.",IF(P17=" ","OK.",IF(OR(P17=P7,P17=P27,P17=P37,P17='S2'!P17,P17='S1'!P17,P17='S4'!P17,P17='S5'!P17,P17='S6'!P17,P17='S7'!P17,P17='S8'!P17),"CISSS!","OK."))))</f>
        <v>OK.</v>
      </c>
      <c r="Q67" s="69" t="str">
        <f>IF(Q17=".","OK.",IF(Q17=0,"OK.",IF(Q17=" ","OK.",IF(OR(Q17=Q7,Q17=Q27,Q17=Q37,Q17='S2'!Q17,Q17='S1'!Q17,Q17='S4'!Q17,Q17='S5'!Q17,Q17='S6'!Q17,Q17='S7'!Q17,Q17='S8'!Q17),"CISSS!","OK."))))</f>
        <v>OK.</v>
      </c>
      <c r="R67" s="85" t="str">
        <f>IF(R17=".","OK.",IF(R17=0,"OK.",IF(R17=" ","OK.",IF(OR(R17=R7,R17=R27,R17=R37,R17='S2'!R17,R17='S1'!R17,R17='S4'!R17,R17='S5'!R17,R17='S6'!R17,R17='S7'!R17,R17='S8'!R17),"CISSS!","OK."))))</f>
        <v>OK.</v>
      </c>
      <c r="S67" s="86" t="str">
        <f>IF(S17=".","OK.",IF(S17=0,"OK.",IF(S17=" ","OK.",IF(OR(S17=S7,S17=S27,S17=S37,S17='S2'!S17,S17='S1'!S17,S17='S4'!S17,S17='S5'!S17,S17='S6'!S17,S17='S7'!S17,S17='S8'!S17),"CISSS!","OK."))))</f>
        <v>OK.</v>
      </c>
      <c r="T67" s="86" t="str">
        <f>IF(T17=".","OK.",IF(T17=0,"OK.",IF(T17=" ","OK.",IF(OR(T17=T7,T17=T27,T17=T37,T17='S2'!T17,T17='S1'!T17,T17='S4'!T17,T17='S5'!T17,T17='S6'!T17,T17='S7'!T17,T17='S8'!T17),"CISSS!","OK."))))</f>
        <v>OK.</v>
      </c>
      <c r="U67" s="86" t="str">
        <f>IF(U17=".","OK.",IF(U17=0,"OK.",IF(U17=" ","OK.",IF(OR(U17=U7,U17=U27,U17=U37,U17='S2'!U17,U17='S1'!U17,U17='S4'!U17,U17='S5'!U17,U17='S6'!U17,U17='S7'!U17,U17='S8'!U17),"CISSS!","OK."))))</f>
        <v>OK.</v>
      </c>
      <c r="V67" s="87" t="str">
        <f>IF(V17=".","OK.",IF(V17=0,"OK.",IF(V17=" ","OK.",IF(OR(V17=V7,V17=V27,V17=V37,V17='S2'!V17,V17='S1'!V17,V17='S4'!V17,V17='S5'!V17,V17='S6'!V17,V17='S7'!V17,V17='S8'!V17),"CISSS!","OK."))))</f>
        <v>OK.</v>
      </c>
      <c r="W67" s="267" t="str">
        <f>IF(W17=".","OK.",IF(W17=0,"OK.",IF(W17=" ","OK.",IF(OR(W17=W7,W17=W27,W17=W37,W17='S2'!W17,W17='S1'!W17,W17='S4'!W17,W17='S5'!W17,W17='S6'!W17,W17='S7'!W17,W17='S8'!W17),"CISSS!","OK."))))</f>
        <v>OK.</v>
      </c>
      <c r="X67" s="268" t="str">
        <f>IF(X17=".","OK.",IF(X17=0,"OK.",IF(X17=" ","OK.",IF(OR(X17=X7,X17=X27,X17=X37,X17='S2'!X17,X17='S1'!X17,X17='S4'!X17,X17='S5'!X17,X17='S6'!X17,X17='S7'!X17,X17='S8'!X17),"CISSS!","OK."))))</f>
        <v>OK.</v>
      </c>
      <c r="Y67" s="268" t="str">
        <f>IF(Y17=".","OK.",IF(Y17=0,"OK.",IF(Y17=" ","OK.",IF(OR(Y17=Y7,Y17=Y27,Y17=Y37,Y17='S2'!Y17,Y17='S1'!Y17,Y17='S4'!Y17,Y17='S5'!Y17,Y17='S6'!Y17,Y17='S7'!Y17,Y17='S8'!Y17),"CISSS!","OK."))))</f>
        <v>OK.</v>
      </c>
      <c r="Z67" s="268" t="str">
        <f>IF(Z17=".","OK.",IF(Z17=0,"OK.",IF(Z17=" ","OK.",IF(OR(Z17=Z7,Z17=Z27,Z17=Z37,Z17='S2'!Z17,Z17='S1'!Z17,Z17='S4'!Z17,Z17='S5'!Z17,Z17='S6'!Z17,Z17='S7'!Z17,Z17='S8'!Z17),"CISSS!","OK."))))</f>
        <v>OK.</v>
      </c>
      <c r="AA67" s="269" t="str">
        <f>IF(AA17=".","OK.",IF(AA17=0,"OK.",IF(AA17=" ","OK.",IF(OR(AA17=AA7,AA17=AA27,AA17=AA37,AA17='S2'!AA17,AA17='S1'!AA17,AA17='S4'!AA17,AA17='S5'!AA17,AA17='S6'!AA17,AA17='S7'!AA17,AA17='S8'!AA17),"CISSS!","OK."))))</f>
        <v>OK.</v>
      </c>
      <c r="AB67" s="299">
        <v>0.54166666666666663</v>
      </c>
    </row>
    <row r="68" spans="1:28" ht="11.1" customHeight="1" x14ac:dyDescent="0.2">
      <c r="A68" s="1087"/>
      <c r="B68" s="1087"/>
      <c r="C68" s="55" t="str">
        <f>IF(C18=".","OK.",IF(C18=0,"OK.",IF(C18=" ","OK.",IF(OR(C18=C8,C18=C28,C18=C38,C18='S2'!C18,C18='S1'!C18,C18='S4'!C18,C18='S5'!C18,C18='S6'!C18,C18='S7'!C18,C18='S8'!C18),"CISSS!","OK."))))</f>
        <v>OK.</v>
      </c>
      <c r="D68" s="56" t="str">
        <f>IF(D18=".","OK.",IF(D18=0,"OK.",IF(D18=" ","OK.",IF(OR(D18=D8,D18=D28,D18=D38,D18='S2'!D18,D18='S1'!D18,D18='S4'!D18,D18='S5'!D18,D18='S6'!D18,D18='S7'!D18,D18='S8'!D18),"CISSS!","OK."))))</f>
        <v>OK.</v>
      </c>
      <c r="E68" s="56" t="str">
        <f>IF(E18=".","OK.",IF(E18=0,"OK.",IF(E18=" ","OK.",IF(OR(E18=E8,E18=E28,E18=E38,E18='S2'!E18,E18='S1'!E18,E18='S4'!E18,E18='S5'!E18,E18='S6'!E18,E18='S7'!E18,E18='S8'!E18),"CISSS!","OK."))))</f>
        <v>OK.</v>
      </c>
      <c r="F68" s="56" t="str">
        <f>IF(F18=".","OK.",IF(F18=0,"OK.",IF(F18=" ","OK.",IF(OR(F18=F8,F18=F28,F18=F38,F18='S2'!F18,F18='S1'!F18,F18='S4'!F18,F18='S5'!F18,F18='S6'!F18,F18='S7'!F18,F18='S8'!F18),"CISSS!","OK."))))</f>
        <v>OK.</v>
      </c>
      <c r="G68" s="57" t="str">
        <f>IF(G18=".","OK.",IF(G18=0,"OK.",IF(G18=" ","OK.",IF(OR(G18=G8,G18=G28,G18=G38,G18='S2'!G18,G18='S1'!G18,G18='S4'!G18,G18='S5'!G18,G18='S6'!G18,G18='S7'!G18,G18='S8'!G18),"CISSS!","OK."))))</f>
        <v>OK.</v>
      </c>
      <c r="H68" s="76" t="str">
        <f>IF(H18=".","OK.",IF(H18=0,"OK.",IF(H18=" ","OK.",IF(OR(H18=H8,H18=H28,H18=H38,H18='S2'!H18,H18='S1'!H18,H18='S4'!H18,H18='S5'!H18,H18='S6'!H18,H18='S7'!H18,H18='S8'!H18),"CISSS!","OK."))))</f>
        <v>OK.</v>
      </c>
      <c r="I68" s="77" t="str">
        <f>IF(I18=".","OK.",IF(I18=0,"OK.",IF(I18=" ","OK.",IF(OR(I18=I8,I18=I28,I18=I38,I18='S2'!I18,I18='S1'!I18,I18='S4'!I18,I18='S5'!I18,I18='S6'!I18,I18='S7'!I18,I18='S8'!I18),"CISSS!","OK."))))</f>
        <v>OK.</v>
      </c>
      <c r="J68" s="77" t="str">
        <f>IF(J18=".","OK.",IF(J18=0,"OK.",IF(J18=" ","OK.",IF(OR(J18=J8,J18=J28,J18=J38,J18='S2'!J18,J18='S1'!J18,J18='S4'!J18,J18='S5'!J18,J18='S6'!J18,J18='S7'!J18,J18='S8'!J18),"CISSS!","OK."))))</f>
        <v>OK.</v>
      </c>
      <c r="K68" s="77" t="str">
        <f>IF(K18=".","OK.",IF(K18=0,"OK.",IF(K18=" ","OK.",IF(OR(K18=K8,K18=K28,K18=K38,K18='S2'!K18,K18='S1'!K18,K18='S4'!K18,K18='S5'!K18,K18='S6'!K18,K18='S7'!K18,K18='S8'!K18),"CISSS!","OK."))))</f>
        <v>OK.</v>
      </c>
      <c r="L68" s="78" t="str">
        <f>IF(L18=".","OK.",IF(L18=0,"OK.",IF(L18=" ","OK.",IF(OR(L18=L8,L18=L28,L18=L38,L18='S2'!L18,L18='S1'!L18,L18='S4'!L18,L18='S5'!L18,L18='S6'!L18,L18='S7'!L18,L18='S8'!L18),"CISSS!","OK."))))</f>
        <v>OK.</v>
      </c>
      <c r="M68" s="67" t="str">
        <f>IF(M18=".","OK.",IF(M18=0,"OK.",IF(M18=" ","OK.",IF(OR(M18=M8,M18=M28,M18=M38,M18='S2'!M18,M18='S1'!M18,M18='S4'!M18,M18='S5'!M18,M18='S6'!M18,M18='S7'!M18,M18='S8'!M18),"CISSS!","OK."))))</f>
        <v>OK.</v>
      </c>
      <c r="N68" s="68" t="str">
        <f>IF(N18=".","OK.",IF(N18=0,"OK.",IF(N18=" ","OK.",IF(OR(N18=N8,N18=N28,N18=N38,N18='S2'!N18,N18='S1'!N18,N18='S4'!N18,N18='S5'!N18,N18='S6'!N18,N18='S7'!N18,N18='S8'!N18),"CISSS!","OK."))))</f>
        <v>OK.</v>
      </c>
      <c r="O68" s="68" t="str">
        <f>IF(O18=".","OK.",IF(O18=0,"OK.",IF(O18=" ","OK.",IF(OR(O18=O8,O18=O28,O18=O38,O18='S2'!O18,O18='S1'!O18,O18='S4'!O18,O18='S5'!O18,O18='S6'!O18,O18='S7'!O18,O18='S8'!O18),"CISSS!","OK."))))</f>
        <v>OK.</v>
      </c>
      <c r="P68" s="68" t="str">
        <f>IF(P18=".","OK.",IF(P18=0,"OK.",IF(P18=" ","OK.",IF(OR(P18=P8,P18=P28,P18=P38,P18='S2'!P18,P18='S1'!P18,P18='S4'!P18,P18='S5'!P18,P18='S6'!P18,P18='S7'!P18,P18='S8'!P18),"CISSS!","OK."))))</f>
        <v>OK.</v>
      </c>
      <c r="Q68" s="69" t="str">
        <f>IF(Q18=".","OK.",IF(Q18=0,"OK.",IF(Q18=" ","OK.",IF(OR(Q18=Q8,Q18=Q28,Q18=Q38,Q18='S2'!Q18,Q18='S1'!Q18,Q18='S4'!Q18,Q18='S5'!Q18,Q18='S6'!Q18,Q18='S7'!Q18,Q18='S8'!Q18),"CISSS!","OK."))))</f>
        <v>OK.</v>
      </c>
      <c r="R68" s="85" t="str">
        <f>IF(R18=".","OK.",IF(R18=0,"OK.",IF(R18=" ","OK.",IF(OR(R18=R8,R18=R28,R18=R38,R18='S2'!R18,R18='S1'!R18,R18='S4'!R18,R18='S5'!R18,R18='S6'!R18,R18='S7'!R18,R18='S8'!R18),"CISSS!","OK."))))</f>
        <v>OK.</v>
      </c>
      <c r="S68" s="86" t="str">
        <f>IF(S18=".","OK.",IF(S18=0,"OK.",IF(S18=" ","OK.",IF(OR(S18=S8,S18=S28,S18=S38,S18='S2'!S18,S18='S1'!S18,S18='S4'!S18,S18='S5'!S18,S18='S6'!S18,S18='S7'!S18,S18='S8'!S18),"CISSS!","OK."))))</f>
        <v>OK.</v>
      </c>
      <c r="T68" s="86" t="str">
        <f>IF(T18=".","OK.",IF(T18=0,"OK.",IF(T18=" ","OK.",IF(OR(T18=T8,T18=T28,T18=T38,T18='S2'!T18,T18='S1'!T18,T18='S4'!T18,T18='S5'!T18,T18='S6'!T18,T18='S7'!T18,T18='S8'!T18),"CISSS!","OK."))))</f>
        <v>OK.</v>
      </c>
      <c r="U68" s="86" t="str">
        <f>IF(U18=".","OK.",IF(U18=0,"OK.",IF(U18=" ","OK.",IF(OR(U18=U8,U18=U28,U18=U38,U18='S2'!U18,U18='S1'!U18,U18='S4'!U18,U18='S5'!U18,U18='S6'!U18,U18='S7'!U18,U18='S8'!U18),"CISSS!","OK."))))</f>
        <v>OK.</v>
      </c>
      <c r="V68" s="87" t="str">
        <f>IF(V18=".","OK.",IF(V18=0,"OK.",IF(V18=" ","OK.",IF(OR(V18=V8,V18=V28,V18=V38,V18='S2'!V18,V18='S1'!V18,V18='S4'!V18,V18='S5'!V18,V18='S6'!V18,V18='S7'!V18,V18='S8'!V18),"CISSS!","OK."))))</f>
        <v>OK.</v>
      </c>
      <c r="W68" s="267" t="str">
        <f>IF(W18=".","OK.",IF(W18=0,"OK.",IF(W18=" ","OK.",IF(OR(W18=W8,W18=W28,W18=W38,W18='S2'!W18,W18='S1'!W18,W18='S4'!W18,W18='S5'!W18,W18='S6'!W18,W18='S7'!W18,W18='S8'!W18),"CISSS!","OK."))))</f>
        <v>OK.</v>
      </c>
      <c r="X68" s="268" t="str">
        <f>IF(X18=".","OK.",IF(X18=0,"OK.",IF(X18=" ","OK.",IF(OR(X18=X8,X18=X28,X18=X38,X18='S2'!X18,X18='S1'!X18,X18='S4'!X18,X18='S5'!X18,X18='S6'!X18,X18='S7'!X18,X18='S8'!X18),"CISSS!","OK."))))</f>
        <v>OK.</v>
      </c>
      <c r="Y68" s="268" t="str">
        <f>IF(Y18=".","OK.",IF(Y18=0,"OK.",IF(Y18=" ","OK.",IF(OR(Y18=Y8,Y18=Y28,Y18=Y38,Y18='S2'!Y18,Y18='S1'!Y18,Y18='S4'!Y18,Y18='S5'!Y18,Y18='S6'!Y18,Y18='S7'!Y18,Y18='S8'!Y18),"CISSS!","OK."))))</f>
        <v>OK.</v>
      </c>
      <c r="Z68" s="268" t="str">
        <f>IF(Z18=".","OK.",IF(Z18=0,"OK.",IF(Z18=" ","OK.",IF(OR(Z18=Z8,Z18=Z28,Z18=Z38,Z18='S2'!Z18,Z18='S1'!Z18,Z18='S4'!Z18,Z18='S5'!Z18,Z18='S6'!Z18,Z18='S7'!Z18,Z18='S8'!Z18),"CISSS!","OK."))))</f>
        <v>OK.</v>
      </c>
      <c r="AA68" s="269" t="str">
        <f>IF(AA18=".","OK.",IF(AA18=0,"OK.",IF(AA18=" ","OK.",IF(OR(AA18=AA8,AA18=AA28,AA18=AA38,AA18='S2'!AA18,AA18='S1'!AA18,AA18='S4'!AA18,AA18='S5'!AA18,AA18='S6'!AA18,AA18='S7'!AA18,AA18='S8'!AA18),"CISSS!","OK."))))</f>
        <v>OK.</v>
      </c>
      <c r="AB68" s="299">
        <v>0.58333333333333337</v>
      </c>
    </row>
    <row r="69" spans="1:28" ht="11.1" customHeight="1" x14ac:dyDescent="0.2">
      <c r="A69" s="1087"/>
      <c r="B69" s="1087"/>
      <c r="C69" s="55" t="str">
        <f>IF(C19=".","OK.",IF(C19=0,"OK.",IF(C19=" ","OK.",IF(OR(C19=C9,C19=C29,C19=C39,C19='S2'!C19,C19='S1'!C19,C19='S4'!C19,C19='S5'!C19,C19='S6'!C19,C19='S7'!C19,C19='S8'!C19),"CISSS!","OK."))))</f>
        <v>OK.</v>
      </c>
      <c r="D69" s="56" t="str">
        <f>IF(D19=".","OK.",IF(D19=0,"OK.",IF(D19=" ","OK.",IF(OR(D19=D9,D19=D29,D19=D39,D19='S2'!D19,D19='S1'!D19,D19='S4'!D19,D19='S5'!D19,D19='S6'!D19,D19='S7'!D19,D19='S8'!D19),"CISSS!","OK."))))</f>
        <v>OK.</v>
      </c>
      <c r="E69" s="56" t="str">
        <f>IF(E19=".","OK.",IF(E19=0,"OK.",IF(E19=" ","OK.",IF(OR(E19=E9,E19=E29,E19=E39,E19='S2'!E19,E19='S1'!E19,E19='S4'!E19,E19='S5'!E19,E19='S6'!E19,E19='S7'!E19,E19='S8'!E19),"CISSS!","OK."))))</f>
        <v>OK.</v>
      </c>
      <c r="F69" s="56" t="str">
        <f>IF(F19=".","OK.",IF(F19=0,"OK.",IF(F19=" ","OK.",IF(OR(F19=F9,F19=F29,F19=F39,F19='S2'!F19,F19='S1'!F19,F19='S4'!F19,F19='S5'!F19,F19='S6'!F19,F19='S7'!F19,F19='S8'!F19),"CISSS!","OK."))))</f>
        <v>OK.</v>
      </c>
      <c r="G69" s="57" t="str">
        <f>IF(G19=".","OK.",IF(G19=0,"OK.",IF(G19=" ","OK.",IF(OR(G19=G9,G19=G29,G19=G39,G19='S2'!G19,G19='S1'!G19,G19='S4'!G19,G19='S5'!G19,G19='S6'!G19,G19='S7'!G19,G19='S8'!G19),"CISSS!","OK."))))</f>
        <v>OK.</v>
      </c>
      <c r="H69" s="76" t="str">
        <f>IF(H19=".","OK.",IF(H19=0,"OK.",IF(H19=" ","OK.",IF(OR(H19=H9,H19=H29,H19=H39,H19='S2'!H19,H19='S1'!H19,H19='S4'!H19,H19='S5'!H19,H19='S6'!H19,H19='S7'!H19,H19='S8'!H19),"CISSS!","OK."))))</f>
        <v>OK.</v>
      </c>
      <c r="I69" s="77" t="str">
        <f>IF(I19=".","OK.",IF(I19=0,"OK.",IF(I19=" ","OK.",IF(OR(I19=I9,I19=I29,I19=I39,I19='S2'!I19,I19='S1'!I19,I19='S4'!I19,I19='S5'!I19,I19='S6'!I19,I19='S7'!I19,I19='S8'!I19),"CISSS!","OK."))))</f>
        <v>OK.</v>
      </c>
      <c r="J69" s="77" t="str">
        <f>IF(J19=".","OK.",IF(J19=0,"OK.",IF(J19=" ","OK.",IF(OR(J19=J9,J19=J29,J19=J39,J19='S2'!J19,J19='S1'!J19,J19='S4'!J19,J19='S5'!J19,J19='S6'!J19,J19='S7'!J19,J19='S8'!J19),"CISSS!","OK."))))</f>
        <v>OK.</v>
      </c>
      <c r="K69" s="77" t="str">
        <f>IF(K19=".","OK.",IF(K19=0,"OK.",IF(K19=" ","OK.",IF(OR(K19=K9,K19=K29,K19=K39,K19='S2'!K19,K19='S1'!K19,K19='S4'!K19,K19='S5'!K19,K19='S6'!K19,K19='S7'!K19,K19='S8'!K19),"CISSS!","OK."))))</f>
        <v>OK.</v>
      </c>
      <c r="L69" s="78" t="str">
        <f>IF(L19=".","OK.",IF(L19=0,"OK.",IF(L19=" ","OK.",IF(OR(L19=L9,L19=L29,L19=L39,L19='S2'!L19,L19='S1'!L19,L19='S4'!L19,L19='S5'!L19,L19='S6'!L19,L19='S7'!L19,L19='S8'!L19),"CISSS!","OK."))))</f>
        <v>OK.</v>
      </c>
      <c r="M69" s="67" t="str">
        <f>IF(M19=".","OK.",IF(M19=0,"OK.",IF(M19=" ","OK.",IF(OR(M19=M9,M19=M29,M19=M39,M19='S2'!M19,M19='S1'!M19,M19='S4'!M19,M19='S5'!M19,M19='S6'!M19,M19='S7'!M19,M19='S8'!M19),"CISSS!","OK."))))</f>
        <v>OK.</v>
      </c>
      <c r="N69" s="68" t="str">
        <f>IF(N19=".","OK.",IF(N19=0,"OK.",IF(N19=" ","OK.",IF(OR(N19=N9,N19=N29,N19=N39,N19='S2'!N19,N19='S1'!N19,N19='S4'!N19,N19='S5'!N19,N19='S6'!N19,N19='S7'!N19,N19='S8'!N19),"CISSS!","OK."))))</f>
        <v>OK.</v>
      </c>
      <c r="O69" s="68" t="str">
        <f>IF(O19=".","OK.",IF(O19=0,"OK.",IF(O19=" ","OK.",IF(OR(O19=O9,O19=O29,O19=O39,O19='S2'!O19,O19='S1'!O19,O19='S4'!O19,O19='S5'!O19,O19='S6'!O19,O19='S7'!O19,O19='S8'!O19),"CISSS!","OK."))))</f>
        <v>OK.</v>
      </c>
      <c r="P69" s="68" t="str">
        <f>IF(P19=".","OK.",IF(P19=0,"OK.",IF(P19=" ","OK.",IF(OR(P19=P9,P19=P29,P19=P39,P19='S2'!P19,P19='S1'!P19,P19='S4'!P19,P19='S5'!P19,P19='S6'!P19,P19='S7'!P19,P19='S8'!P19),"CISSS!","OK."))))</f>
        <v>OK.</v>
      </c>
      <c r="Q69" s="69" t="str">
        <f>IF(Q19=".","OK.",IF(Q19=0,"OK.",IF(Q19=" ","OK.",IF(OR(Q19=Q9,Q19=Q29,Q19=Q39,Q19='S2'!Q19,Q19='S1'!Q19,Q19='S4'!Q19,Q19='S5'!Q19,Q19='S6'!Q19,Q19='S7'!Q19,Q19='S8'!Q19),"CISSS!","OK."))))</f>
        <v>OK.</v>
      </c>
      <c r="R69" s="85" t="str">
        <f>IF(R19=".","OK.",IF(R19=0,"OK.",IF(R19=" ","OK.",IF(OR(R19=R9,R19=R29,R19=R39,R19='S2'!R19,R19='S1'!R19,R19='S4'!R19,R19='S5'!R19,R19='S6'!R19,R19='S7'!R19,R19='S8'!R19),"CISSS!","OK."))))</f>
        <v>OK.</v>
      </c>
      <c r="S69" s="86" t="str">
        <f>IF(S19=".","OK.",IF(S19=0,"OK.",IF(S19=" ","OK.",IF(OR(S19=S9,S19=S29,S19=S39,S19='S2'!S19,S19='S1'!S19,S19='S4'!S19,S19='S5'!S19,S19='S6'!S19,S19='S7'!S19,S19='S8'!S19),"CISSS!","OK."))))</f>
        <v>OK.</v>
      </c>
      <c r="T69" s="86" t="str">
        <f>IF(T19=".","OK.",IF(T19=0,"OK.",IF(T19=" ","OK.",IF(OR(T19=T9,T19=T29,T19=T39,T19='S2'!T19,T19='S1'!T19,T19='S4'!T19,T19='S5'!T19,T19='S6'!T19,T19='S7'!T19,T19='S8'!T19),"CISSS!","OK."))))</f>
        <v>OK.</v>
      </c>
      <c r="U69" s="86" t="str">
        <f>IF(U19=".","OK.",IF(U19=0,"OK.",IF(U19=" ","OK.",IF(OR(U19=U9,U19=U29,U19=U39,U19='S2'!U19,U19='S1'!U19,U19='S4'!U19,U19='S5'!U19,U19='S6'!U19,U19='S7'!U19,U19='S8'!U19),"CISSS!","OK."))))</f>
        <v>OK.</v>
      </c>
      <c r="V69" s="87" t="str">
        <f>IF(V19=".","OK.",IF(V19=0,"OK.",IF(V19=" ","OK.",IF(OR(V19=V9,V19=V29,V19=V39,V19='S2'!V19,V19='S1'!V19,V19='S4'!V19,V19='S5'!V19,V19='S6'!V19,V19='S7'!V19,V19='S8'!V19),"CISSS!","OK."))))</f>
        <v>OK.</v>
      </c>
      <c r="W69" s="267" t="str">
        <f>IF(W19=".","OK.",IF(W19=0,"OK.",IF(W19=" ","OK.",IF(OR(W19=W9,W19=W29,W19=W39,W19='S2'!W19,W19='S1'!W19,W19='S4'!W19,W19='S5'!W19,W19='S6'!W19,W19='S7'!W19,W19='S8'!W19),"CISSS!","OK."))))</f>
        <v>OK.</v>
      </c>
      <c r="X69" s="268" t="str">
        <f>IF(X19=".","OK.",IF(X19=0,"OK.",IF(X19=" ","OK.",IF(OR(X19=X9,X19=X29,X19=X39,X19='S2'!X19,X19='S1'!X19,X19='S4'!X19,X19='S5'!X19,X19='S6'!X19,X19='S7'!X19,X19='S8'!X19),"CISSS!","OK."))))</f>
        <v>OK.</v>
      </c>
      <c r="Y69" s="268" t="str">
        <f>IF(Y19=".","OK.",IF(Y19=0,"OK.",IF(Y19=" ","OK.",IF(OR(Y19=Y9,Y19=Y29,Y19=Y39,Y19='S2'!Y19,Y19='S1'!Y19,Y19='S4'!Y19,Y19='S5'!Y19,Y19='S6'!Y19,Y19='S7'!Y19,Y19='S8'!Y19),"CISSS!","OK."))))</f>
        <v>OK.</v>
      </c>
      <c r="Z69" s="268" t="str">
        <f>IF(Z19=".","OK.",IF(Z19=0,"OK.",IF(Z19=" ","OK.",IF(OR(Z19=Z9,Z19=Z29,Z19=Z39,Z19='S2'!Z19,Z19='S1'!Z19,Z19='S4'!Z19,Z19='S5'!Z19,Z19='S6'!Z19,Z19='S7'!Z19,Z19='S8'!Z19),"CISSS!","OK."))))</f>
        <v>OK.</v>
      </c>
      <c r="AA69" s="269" t="str">
        <f>IF(AA19=".","OK.",IF(AA19=0,"OK.",IF(AA19=" ","OK.",IF(OR(AA19=AA9,AA19=AA29,AA19=AA39,AA19='S2'!AA19,AA19='S1'!AA19,AA19='S4'!AA19,AA19='S5'!AA19,AA19='S6'!AA19,AA19='S7'!AA19,AA19='S8'!AA19),"CISSS!","OK."))))</f>
        <v>OK.</v>
      </c>
      <c r="AB69" s="299">
        <v>0.625</v>
      </c>
    </row>
    <row r="70" spans="1:28" ht="11.1" customHeight="1" x14ac:dyDescent="0.2">
      <c r="A70" s="1087"/>
      <c r="B70" s="1087"/>
      <c r="C70" s="55" t="str">
        <f>IF(C20=".","OK.",IF(C20=0,"OK.",IF(C20=" ","OK.",IF(OR(C20=C10,C20=C30,C20=C40,C20='S2'!C20,C20='S1'!C20,C20='S4'!C20,C20='S5'!C20,C20='S6'!C20,C20='S7'!C20,C20='S8'!C20),"CISSS!","OK."))))</f>
        <v>OK.</v>
      </c>
      <c r="D70" s="56" t="str">
        <f>IF(D20=".","OK.",IF(D20=0,"OK.",IF(D20=" ","OK.",IF(OR(D20=D10,D20=D30,D20=D40,D20='S2'!D20,D20='S1'!D20,D20='S4'!D20,D20='S5'!D20,D20='S6'!D20,D20='S7'!D20,D20='S8'!D20),"CISSS!","OK."))))</f>
        <v>OK.</v>
      </c>
      <c r="E70" s="56" t="str">
        <f>IF(E20=".","OK.",IF(E20=0,"OK.",IF(E20=" ","OK.",IF(OR(E20=E10,E20=E30,E20=E40,E20='S2'!E20,E20='S1'!E20,E20='S4'!E20,E20='S5'!E20,E20='S6'!E20,E20='S7'!E20,E20='S8'!E20),"CISSS!","OK."))))</f>
        <v>OK.</v>
      </c>
      <c r="F70" s="56" t="str">
        <f>IF(F20=".","OK.",IF(F20=0,"OK.",IF(F20=" ","OK.",IF(OR(F20=F10,F20=F30,F20=F40,F20='S2'!F20,F20='S1'!F20,F20='S4'!F20,F20='S5'!F20,F20='S6'!F20,F20='S7'!F20,F20='S8'!F20),"CISSS!","OK."))))</f>
        <v>OK.</v>
      </c>
      <c r="G70" s="57" t="str">
        <f>IF(G20=".","OK.",IF(G20=0,"OK.",IF(G20=" ","OK.",IF(OR(G20=G10,G20=G30,G20=G40,G20='S2'!G20,G20='S1'!G20,G20='S4'!G20,G20='S5'!G20,G20='S6'!G20,G20='S7'!G20,G20='S8'!G20),"CISSS!","OK."))))</f>
        <v>OK.</v>
      </c>
      <c r="H70" s="76" t="str">
        <f>IF(H20=".","OK.",IF(H20=0,"OK.",IF(H20=" ","OK.",IF(OR(H20=H10,H20=H30,H20=H40,H20='S2'!H20,H20='S1'!H20,H20='S4'!H20,H20='S5'!H20,H20='S6'!H20,H20='S7'!H20,H20='S8'!H20),"CISSS!","OK."))))</f>
        <v>OK.</v>
      </c>
      <c r="I70" s="77" t="str">
        <f>IF(I20=".","OK.",IF(I20=0,"OK.",IF(I20=" ","OK.",IF(OR(I20=I10,I20=I30,I20=I40,I20='S2'!I20,I20='S1'!I20,I20='S4'!I20,I20='S5'!I20,I20='S6'!I20,I20='S7'!I20,I20='S8'!I20),"CISSS!","OK."))))</f>
        <v>OK.</v>
      </c>
      <c r="J70" s="77" t="str">
        <f>IF(J20=".","OK.",IF(J20=0,"OK.",IF(J20=" ","OK.",IF(OR(J20=J10,J20=J30,J20=J40,J20='S2'!J20,J20='S1'!J20,J20='S4'!J20,J20='S5'!J20,J20='S6'!J20,J20='S7'!J20,J20='S8'!J20),"CISSS!","OK."))))</f>
        <v>OK.</v>
      </c>
      <c r="K70" s="77" t="str">
        <f>IF(K20=".","OK.",IF(K20=0,"OK.",IF(K20=" ","OK.",IF(OR(K20=K10,K20=K30,K20=K40,K20='S2'!K20,K20='S1'!K20,K20='S4'!K20,K20='S5'!K20,K20='S6'!K20,K20='S7'!K20,K20='S8'!K20),"CISSS!","OK."))))</f>
        <v>OK.</v>
      </c>
      <c r="L70" s="78" t="str">
        <f>IF(L20=".","OK.",IF(L20=0,"OK.",IF(L20=" ","OK.",IF(OR(L20=L10,L20=L30,L20=L40,L20='S2'!L20,L20='S1'!L20,L20='S4'!L20,L20='S5'!L20,L20='S6'!L20,L20='S7'!L20,L20='S8'!L20),"CISSS!","OK."))))</f>
        <v>OK.</v>
      </c>
      <c r="M70" s="67" t="str">
        <f>IF(M20=".","OK.",IF(M20=0,"OK.",IF(M20=" ","OK.",IF(OR(M20=M10,M20=M30,M20=M40,M20='S2'!M20,M20='S1'!M20,M20='S4'!M20,M20='S5'!M20,M20='S6'!M20,M20='S7'!M20,M20='S8'!M20),"CISSS!","OK."))))</f>
        <v>OK.</v>
      </c>
      <c r="N70" s="68" t="str">
        <f>IF(N20=".","OK.",IF(N20=0,"OK.",IF(N20=" ","OK.",IF(OR(N20=N10,N20=N30,N20=N40,N20='S2'!N20,N20='S1'!N20,N20='S4'!N20,N20='S5'!N20,N20='S6'!N20,N20='S7'!N20,N20='S8'!N20),"CISSS!","OK."))))</f>
        <v>OK.</v>
      </c>
      <c r="O70" s="68" t="str">
        <f>IF(O20=".","OK.",IF(O20=0,"OK.",IF(O20=" ","OK.",IF(OR(O20=O10,O20=O30,O20=O40,O20='S2'!O20,O20='S1'!O20,O20='S4'!O20,O20='S5'!O20,O20='S6'!O20,O20='S7'!O20,O20='S8'!O20),"CISSS!","OK."))))</f>
        <v>OK.</v>
      </c>
      <c r="P70" s="68" t="str">
        <f>IF(P20=".","OK.",IF(P20=0,"OK.",IF(P20=" ","OK.",IF(OR(P20=P10,P20=P30,P20=P40,P20='S2'!P20,P20='S1'!P20,P20='S4'!P20,P20='S5'!P20,P20='S6'!P20,P20='S7'!P20,P20='S8'!P20),"CISSS!","OK."))))</f>
        <v>OK.</v>
      </c>
      <c r="Q70" s="69" t="str">
        <f>IF(Q20=".","OK.",IF(Q20=0,"OK.",IF(Q20=" ","OK.",IF(OR(Q20=Q10,Q20=Q30,Q20=Q40,Q20='S2'!Q20,Q20='S1'!Q20,Q20='S4'!Q20,Q20='S5'!Q20,Q20='S6'!Q20,Q20='S7'!Q20,Q20='S8'!Q20),"CISSS!","OK."))))</f>
        <v>OK.</v>
      </c>
      <c r="R70" s="85" t="str">
        <f>IF(R20=".","OK.",IF(R20=0,"OK.",IF(R20=" ","OK.",IF(OR(R20=R10,R20=R30,R20=R40,R20='S2'!R20,R20='S1'!R20,R20='S4'!R20,R20='S5'!R20,R20='S6'!R20,R20='S7'!R20,R20='S8'!R20),"CISSS!","OK."))))</f>
        <v>OK.</v>
      </c>
      <c r="S70" s="86" t="str">
        <f>IF(S20=".","OK.",IF(S20=0,"OK.",IF(S20=" ","OK.",IF(OR(S20=S10,S20=S30,S20=S40,S20='S2'!S20,S20='S1'!S20,S20='S4'!S20,S20='S5'!S20,S20='S6'!S20,S20='S7'!S20,S20='S8'!S20),"CISSS!","OK."))))</f>
        <v>OK.</v>
      </c>
      <c r="T70" s="86" t="str">
        <f>IF(T20=".","OK.",IF(T20=0,"OK.",IF(T20=" ","OK.",IF(OR(T20=T10,T20=T30,T20=T40,T20='S2'!T20,T20='S1'!T20,T20='S4'!T20,T20='S5'!T20,T20='S6'!T20,T20='S7'!T20,T20='S8'!T20),"CISSS!","OK."))))</f>
        <v>OK.</v>
      </c>
      <c r="U70" s="86" t="str">
        <f>IF(U20=".","OK.",IF(U20=0,"OK.",IF(U20=" ","OK.",IF(OR(U20=U10,U20=U30,U20=U40,U20='S2'!U20,U20='S1'!U20,U20='S4'!U20,U20='S5'!U20,U20='S6'!U20,U20='S7'!U20,U20='S8'!U20),"CISSS!","OK."))))</f>
        <v>OK.</v>
      </c>
      <c r="V70" s="87" t="str">
        <f>IF(V20=".","OK.",IF(V20=0,"OK.",IF(V20=" ","OK.",IF(OR(V20=V10,V20=V30,V20=V40,V20='S2'!V20,V20='S1'!V20,V20='S4'!V20,V20='S5'!V20,V20='S6'!V20,V20='S7'!V20,V20='S8'!V20),"CISSS!","OK."))))</f>
        <v>OK.</v>
      </c>
      <c r="W70" s="267" t="str">
        <f>IF(W20=".","OK.",IF(W20=0,"OK.",IF(W20=" ","OK.",IF(OR(W20=W10,W20=W30,W20=W40,W20='S2'!W20,W20='S1'!W20,W20='S4'!W20,W20='S5'!W20,W20='S6'!W20,W20='S7'!W20,W20='S8'!W20),"CISSS!","OK."))))</f>
        <v>OK.</v>
      </c>
      <c r="X70" s="268" t="str">
        <f>IF(X20=".","OK.",IF(X20=0,"OK.",IF(X20=" ","OK.",IF(OR(X20=X10,X20=X30,X20=X40,X20='S2'!X20,X20='S1'!X20,X20='S4'!X20,X20='S5'!X20,X20='S6'!X20,X20='S7'!X20,X20='S8'!X20),"CISSS!","OK."))))</f>
        <v>OK.</v>
      </c>
      <c r="Y70" s="268" t="str">
        <f>IF(Y20=".","OK.",IF(Y20=0,"OK.",IF(Y20=" ","OK.",IF(OR(Y20=Y10,Y20=Y30,Y20=Y40,Y20='S2'!Y20,Y20='S1'!Y20,Y20='S4'!Y20,Y20='S5'!Y20,Y20='S6'!Y20,Y20='S7'!Y20,Y20='S8'!Y20),"CISSS!","OK."))))</f>
        <v>OK.</v>
      </c>
      <c r="Z70" s="268" t="str">
        <f>IF(Z20=".","OK.",IF(Z20=0,"OK.",IF(Z20=" ","OK.",IF(OR(Z20=Z10,Z20=Z30,Z20=Z40,Z20='S2'!Z20,Z20='S1'!Z20,Z20='S4'!Z20,Z20='S5'!Z20,Z20='S6'!Z20,Z20='S7'!Z20,Z20='S8'!Z20),"CISSS!","OK."))))</f>
        <v>OK.</v>
      </c>
      <c r="AA70" s="269" t="str">
        <f>IF(AA20=".","OK.",IF(AA20=0,"OK.",IF(AA20=" ","OK.",IF(OR(AA20=AA10,AA20=AA30,AA20=AA40,AA20='S2'!AA20,AA20='S1'!AA20,AA20='S4'!AA20,AA20='S5'!AA20,AA20='S6'!AA20,AA20='S7'!AA20,AA20='S8'!AA20),"CISSS!","OK."))))</f>
        <v>OK.</v>
      </c>
      <c r="AB70" s="299">
        <v>0.66666666666666663</v>
      </c>
    </row>
    <row r="71" spans="1:28" ht="11.1" customHeight="1" x14ac:dyDescent="0.2">
      <c r="A71" s="1087"/>
      <c r="B71" s="1087"/>
      <c r="C71" s="55" t="str">
        <f>IF(C21=".","OK.",IF(C21=0,"OK.",IF(C21=" ","OK.",IF(OR(C21=C11,C21=C31,C21=C41,C21='S2'!C21,C21='S1'!C21,C21='S4'!C21,C21='S5'!C21,C21='S6'!C21,C21='S7'!C21,C21='S8'!C21),"CISSS!","OK."))))</f>
        <v>OK.</v>
      </c>
      <c r="D71" s="56" t="str">
        <f>IF(D21=".","OK.",IF(D21=0,"OK.",IF(D21=" ","OK.",IF(OR(D21=D11,D21=D31,D21=D41,D21='S2'!D21,D21='S1'!D21,D21='S4'!D21,D21='S5'!D21,D21='S6'!D21,D21='S7'!D21,D21='S8'!D21),"CISSS!","OK."))))</f>
        <v>OK.</v>
      </c>
      <c r="E71" s="56" t="str">
        <f>IF(E21=".","OK.",IF(E21=0,"OK.",IF(E21=" ","OK.",IF(OR(E21=E11,E21=E31,E21=E41,E21='S2'!E21,E21='S1'!E21,E21='S4'!E21,E21='S5'!E21,E21='S6'!E21,E21='S7'!E21,E21='S8'!E21),"CISSS!","OK."))))</f>
        <v>OK.</v>
      </c>
      <c r="F71" s="56" t="str">
        <f>IF(F21=".","OK.",IF(F21=0,"OK.",IF(F21=" ","OK.",IF(OR(F21=F11,F21=F31,F21=F41,F21='S2'!F21,F21='S1'!F21,F21='S4'!F21,F21='S5'!F21,F21='S6'!F21,F21='S7'!F21,F21='S8'!F21),"CISSS!","OK."))))</f>
        <v>OK.</v>
      </c>
      <c r="G71" s="57" t="str">
        <f>IF(G21=".","OK.",IF(G21=0,"OK.",IF(G21=" ","OK.",IF(OR(G21=G11,G21=G31,G21=G41,G21='S2'!G21,G21='S1'!G21,G21='S4'!G21,G21='S5'!G21,G21='S6'!G21,G21='S7'!G21,G21='S8'!G21),"CISSS!","OK."))))</f>
        <v>OK.</v>
      </c>
      <c r="H71" s="76" t="str">
        <f>IF(H21=".","OK.",IF(H21=0,"OK.",IF(H21=" ","OK.",IF(OR(H21=H11,H21=H31,H21=H41,H21='S2'!H21,H21='S1'!H21,H21='S4'!H21,H21='S5'!H21,H21='S6'!H21,H21='S7'!H21,H21='S8'!H21),"CISSS!","OK."))))</f>
        <v>OK.</v>
      </c>
      <c r="I71" s="77" t="str">
        <f>IF(I21=".","OK.",IF(I21=0,"OK.",IF(I21=" ","OK.",IF(OR(I21=I11,I21=I31,I21=I41,I21='S2'!I21,I21='S1'!I21,I21='S4'!I21,I21='S5'!I21,I21='S6'!I21,I21='S7'!I21,I21='S8'!I21),"CISSS!","OK."))))</f>
        <v>OK.</v>
      </c>
      <c r="J71" s="77" t="str">
        <f>IF(J21=".","OK.",IF(J21=0,"OK.",IF(J21=" ","OK.",IF(OR(J21=J11,J21=J31,J21=J41,J21='S2'!J21,J21='S1'!J21,J21='S4'!J21,J21='S5'!J21,J21='S6'!J21,J21='S7'!J21,J21='S8'!J21),"CISSS!","OK."))))</f>
        <v>OK.</v>
      </c>
      <c r="K71" s="77" t="str">
        <f>IF(K21=".","OK.",IF(K21=0,"OK.",IF(K21=" ","OK.",IF(OR(K21=K11,K21=K31,K21=K41,K21='S2'!K21,K21='S1'!K21,K21='S4'!K21,K21='S5'!K21,K21='S6'!K21,K21='S7'!K21,K21='S8'!K21),"CISSS!","OK."))))</f>
        <v>OK.</v>
      </c>
      <c r="L71" s="78" t="str">
        <f>IF(L21=".","OK.",IF(L21=0,"OK.",IF(L21=" ","OK.",IF(OR(L21=L11,L21=L31,L21=L41,L21='S2'!L21,L21='S1'!L21,L21='S4'!L21,L21='S5'!L21,L21='S6'!L21,L21='S7'!L21,L21='S8'!L21),"CISSS!","OK."))))</f>
        <v>OK.</v>
      </c>
      <c r="M71" s="67" t="str">
        <f>IF(M21=".","OK.",IF(M21=0,"OK.",IF(M21=" ","OK.",IF(OR(M21=M11,M21=M31,M21=M41,M21='S2'!M21,M21='S1'!M21,M21='S4'!M21,M21='S5'!M21,M21='S6'!M21,M21='S7'!M21,M21='S8'!M21),"CISSS!","OK."))))</f>
        <v>OK.</v>
      </c>
      <c r="N71" s="68" t="str">
        <f>IF(N21=".","OK.",IF(N21=0,"OK.",IF(N21=" ","OK.",IF(OR(N21=N11,N21=N31,N21=N41,N21='S2'!N21,N21='S1'!N21,N21='S4'!N21,N21='S5'!N21,N21='S6'!N21,N21='S7'!N21,N21='S8'!N21),"CISSS!","OK."))))</f>
        <v>OK.</v>
      </c>
      <c r="O71" s="68" t="str">
        <f>IF(O21=".","OK.",IF(O21=0,"OK.",IF(O21=" ","OK.",IF(OR(O21=O11,O21=O31,O21=O41,O21='S2'!O21,O21='S1'!O21,O21='S4'!O21,O21='S5'!O21,O21='S6'!O21,O21='S7'!O21,O21='S8'!O21),"CISSS!","OK."))))</f>
        <v>OK.</v>
      </c>
      <c r="P71" s="68" t="str">
        <f>IF(P21=".","OK.",IF(P21=0,"OK.",IF(P21=" ","OK.",IF(OR(P21=P11,P21=P31,P21=P41,P21='S2'!P21,P21='S1'!P21,P21='S4'!P21,P21='S5'!P21,P21='S6'!P21,P21='S7'!P21,P21='S8'!P21),"CISSS!","OK."))))</f>
        <v>OK.</v>
      </c>
      <c r="Q71" s="69" t="str">
        <f>IF(Q21=".","OK.",IF(Q21=0,"OK.",IF(Q21=" ","OK.",IF(OR(Q21=Q11,Q21=Q31,Q21=Q41,Q21='S2'!Q21,Q21='S1'!Q21,Q21='S4'!Q21,Q21='S5'!Q21,Q21='S6'!Q21,Q21='S7'!Q21,Q21='S8'!Q21),"CISSS!","OK."))))</f>
        <v>OK.</v>
      </c>
      <c r="R71" s="85" t="str">
        <f>IF(R21=".","OK.",IF(R21=0,"OK.",IF(R21=" ","OK.",IF(OR(R21=R11,R21=R31,R21=R41,R21='S2'!R21,R21='S1'!R21,R21='S4'!R21,R21='S5'!R21,R21='S6'!R21,R21='S7'!R21,R21='S8'!R21),"CISSS!","OK."))))</f>
        <v>OK.</v>
      </c>
      <c r="S71" s="86" t="str">
        <f>IF(S21=".","OK.",IF(S21=0,"OK.",IF(S21=" ","OK.",IF(OR(S21=S11,S21=S31,S21=S41,S21='S2'!S21,S21='S1'!S21,S21='S4'!S21,S21='S5'!S21,S21='S6'!S21,S21='S7'!S21,S21='S8'!S21),"CISSS!","OK."))))</f>
        <v>OK.</v>
      </c>
      <c r="T71" s="86" t="str">
        <f>IF(T21=".","OK.",IF(T21=0,"OK.",IF(T21=" ","OK.",IF(OR(T21=T11,T21=T31,T21=T41,T21='S2'!T21,T21='S1'!T21,T21='S4'!T21,T21='S5'!T21,T21='S6'!T21,T21='S7'!T21,T21='S8'!T21),"CISSS!","OK."))))</f>
        <v>OK.</v>
      </c>
      <c r="U71" s="86" t="str">
        <f>IF(U21=".","OK.",IF(U21=0,"OK.",IF(U21=" ","OK.",IF(OR(U21=U11,U21=U31,U21=U41,U21='S2'!U21,U21='S1'!U21,U21='S4'!U21,U21='S5'!U21,U21='S6'!U21,U21='S7'!U21,U21='S8'!U21),"CISSS!","OK."))))</f>
        <v>OK.</v>
      </c>
      <c r="V71" s="87" t="str">
        <f>IF(V21=".","OK.",IF(V21=0,"OK.",IF(V21=" ","OK.",IF(OR(V21=V11,V21=V31,V21=V41,V21='S2'!V21,V21='S1'!V21,V21='S4'!V21,V21='S5'!V21,V21='S6'!V21,V21='S7'!V21,V21='S8'!V21),"CISSS!","OK."))))</f>
        <v>OK.</v>
      </c>
      <c r="W71" s="267" t="str">
        <f>IF(W21=".","OK.",IF(W21=0,"OK.",IF(W21=" ","OK.",IF(OR(W21=W11,W21=W31,W21=W41,W21='S2'!W21,W21='S1'!W21,W21='S4'!W21,W21='S5'!W21,W21='S6'!W21,W21='S7'!W21,W21='S8'!W21),"CISSS!","OK."))))</f>
        <v>OK.</v>
      </c>
      <c r="X71" s="268" t="str">
        <f>IF(X21=".","OK.",IF(X21=0,"OK.",IF(X21=" ","OK.",IF(OR(X21=X11,X21=X31,X21=X41,X21='S2'!X21,X21='S1'!X21,X21='S4'!X21,X21='S5'!X21,X21='S6'!X21,X21='S7'!X21,X21='S8'!X21),"CISSS!","OK."))))</f>
        <v>OK.</v>
      </c>
      <c r="Y71" s="268" t="str">
        <f>IF(Y21=".","OK.",IF(Y21=0,"OK.",IF(Y21=" ","OK.",IF(OR(Y21=Y11,Y21=Y31,Y21=Y41,Y21='S2'!Y21,Y21='S1'!Y21,Y21='S4'!Y21,Y21='S5'!Y21,Y21='S6'!Y21,Y21='S7'!Y21,Y21='S8'!Y21),"CISSS!","OK."))))</f>
        <v>OK.</v>
      </c>
      <c r="Z71" s="268" t="str">
        <f>IF(Z21=".","OK.",IF(Z21=0,"OK.",IF(Z21=" ","OK.",IF(OR(Z21=Z11,Z21=Z31,Z21=Z41,Z21='S2'!Z21,Z21='S1'!Z21,Z21='S4'!Z21,Z21='S5'!Z21,Z21='S6'!Z21,Z21='S7'!Z21,Z21='S8'!Z21),"CISSS!","OK."))))</f>
        <v>OK.</v>
      </c>
      <c r="AA71" s="269" t="str">
        <f>IF(AA21=".","OK.",IF(AA21=0,"OK.",IF(AA21=" ","OK.",IF(OR(AA21=AA11,AA21=AA31,AA21=AA41,AA21='S2'!AA21,AA21='S1'!AA21,AA21='S4'!AA21,AA21='S5'!AA21,AA21='S6'!AA21,AA21='S7'!AA21,AA21='S8'!AA21),"CISSS!","OK."))))</f>
        <v>OK.</v>
      </c>
      <c r="AB71" s="299">
        <v>0.70833333333333337</v>
      </c>
    </row>
    <row r="72" spans="1:28" ht="11.1" customHeight="1" thickBot="1" x14ac:dyDescent="0.25">
      <c r="A72" s="1087"/>
      <c r="B72" s="1087"/>
      <c r="C72" s="58" t="str">
        <f>IF(C22=".","OK.",IF(C22=0,"OK.",IF(C22=" ","OK.",IF(OR(C22=C12,C22=C32,C22=C42,C22='S2'!C22,C22='S1'!C22,C22='S4'!C22,C22='S5'!C22,C22='S6'!C22,C22='S7'!C22,C22='S8'!C22),"CISSS!","OK."))))</f>
        <v>OK.</v>
      </c>
      <c r="D72" s="59" t="str">
        <f>IF(D22=".","OK.",IF(D22=0,"OK.",IF(D22=" ","OK.",IF(OR(D22=D12,D22=D32,D22=D42,D22='S2'!D22,D22='S1'!D22,D22='S4'!D22,D22='S5'!D22,D22='S6'!D22,D22='S7'!D22,D22='S8'!D22),"CISSS!","OK."))))</f>
        <v>OK.</v>
      </c>
      <c r="E72" s="59" t="str">
        <f>IF(E22=".","OK.",IF(E22=0,"OK.",IF(E22=" ","OK.",IF(OR(E22=E12,E22=E32,E22=E42,E22='S2'!E22,E22='S1'!E22,E22='S4'!E22,E22='S5'!E22,E22='S6'!E22,E22='S7'!E22,E22='S8'!E22),"CISSS!","OK."))))</f>
        <v>OK.</v>
      </c>
      <c r="F72" s="59" t="str">
        <f>IF(F22=".","OK.",IF(F22=0,"OK.",IF(F22=" ","OK.",IF(OR(F22=F12,F22=F32,F22=F42,F22='S2'!F22,F22='S1'!F22,F22='S4'!F22,F22='S5'!F22,F22='S6'!F22,F22='S7'!F22,F22='S8'!F22),"CISSS!","OK."))))</f>
        <v>OK.</v>
      </c>
      <c r="G72" s="60" t="str">
        <f>IF(G22=".","OK.",IF(G22=0,"OK.",IF(G22=" ","OK.",IF(OR(G22=G12,G22=G32,G22=G42,G22='S2'!G22,G22='S1'!G22,G22='S4'!G22,G22='S5'!G22,G22='S6'!G22,G22='S7'!G22,G22='S8'!G22),"CISSS!","OK."))))</f>
        <v>OK.</v>
      </c>
      <c r="H72" s="79" t="str">
        <f>IF(H22=".","OK.",IF(H22=0,"OK.",IF(H22=" ","OK.",IF(OR(H22=H12,H22=H32,H22=H42,H22='S2'!H22,H22='S1'!H22,H22='S4'!H22,H22='S5'!H22,H22='S6'!H22,H22='S7'!H22,H22='S8'!H22),"CISSS!","OK."))))</f>
        <v>OK.</v>
      </c>
      <c r="I72" s="80" t="str">
        <f>IF(I22=".","OK.",IF(I22=0,"OK.",IF(I22=" ","OK.",IF(OR(I22=I12,I22=I32,I22=I42,I22='S2'!I22,I22='S1'!I22,I22='S4'!I22,I22='S5'!I22,I22='S6'!I22,I22='S7'!I22,I22='S8'!I22),"CISSS!","OK."))))</f>
        <v>OK.</v>
      </c>
      <c r="J72" s="80" t="str">
        <f>IF(J22=".","OK.",IF(J22=0,"OK.",IF(J22=" ","OK.",IF(OR(J22=J12,J22=J32,J22=J42,J22='S2'!J22,J22='S1'!J22,J22='S4'!J22,J22='S5'!J22,J22='S6'!J22,J22='S7'!J22,J22='S8'!J22),"CISSS!","OK."))))</f>
        <v>OK.</v>
      </c>
      <c r="K72" s="80" t="str">
        <f>IF(K22=".","OK.",IF(K22=0,"OK.",IF(K22=" ","OK.",IF(OR(K22=K12,K22=K32,K22=K42,K22='S2'!K22,K22='S1'!K22,K22='S4'!K22,K22='S5'!K22,K22='S6'!K22,K22='S7'!K22,K22='S8'!K22),"CISSS!","OK."))))</f>
        <v>OK.</v>
      </c>
      <c r="L72" s="81" t="str">
        <f>IF(L22=".","OK.",IF(L22=0,"OK.",IF(L22=" ","OK.",IF(OR(L22=L12,L22=L32,L22=L42,L22='S2'!L22,L22='S1'!L22,L22='S4'!L22,L22='S5'!L22,L22='S6'!L22,L22='S7'!L22,L22='S8'!L22),"CISSS!","OK."))))</f>
        <v>OK.</v>
      </c>
      <c r="M72" s="247" t="str">
        <f>IF(M22=".","OK.",IF(M22=0,"OK.",IF(M22=" ","OK.",IF(OR(M22=M12,M22=M32,M22=M42,M22='S2'!M22,M22='S1'!M22,M22='S4'!M22,M22='S5'!M22,M22='S6'!M22,M22='S7'!M22,M22='S8'!M22),"CISSS!","OK."))))</f>
        <v>OK.</v>
      </c>
      <c r="N72" s="248" t="str">
        <f>IF(N22=".","OK.",IF(N22=0,"OK.",IF(N22=" ","OK.",IF(OR(N22=N12,N22=N32,N22=N42,N22='S2'!N22,N22='S1'!N22,N22='S4'!N22,N22='S5'!N22,N22='S6'!N22,N22='S7'!N22,N22='S8'!N22),"CISSS!","OK."))))</f>
        <v>OK.</v>
      </c>
      <c r="O72" s="248" t="str">
        <f>IF(O22=".","OK.",IF(O22=0,"OK.",IF(O22=" ","OK.",IF(OR(O22=O12,O22=O32,O22=O42,O22='S2'!O22,O22='S1'!O22,O22='S4'!O22,O22='S5'!O22,O22='S6'!O22,O22='S7'!O22,O22='S8'!O22),"CISSS!","OK."))))</f>
        <v>OK.</v>
      </c>
      <c r="P72" s="248" t="str">
        <f>IF(P22=".","OK.",IF(P22=0,"OK.",IF(P22=" ","OK.",IF(OR(P22=P12,P22=P32,P22=P42,P22='S2'!P22,P22='S1'!P22,P22='S4'!P22,P22='S5'!P22,P22='S6'!P22,P22='S7'!P22,P22='S8'!P22),"CISSS!","OK."))))</f>
        <v>OK.</v>
      </c>
      <c r="Q72" s="249" t="str">
        <f>IF(Q22=".","OK.",IF(Q22=0,"OK.",IF(Q22=" ","OK.",IF(OR(Q22=Q12,Q22=Q32,Q22=Q42,Q22='S2'!Q22,Q22='S1'!Q22,Q22='S4'!Q22,Q22='S5'!Q22,Q22='S6'!Q22,Q22='S7'!Q22,Q22='S8'!Q22),"CISSS!","OK."))))</f>
        <v>OK.</v>
      </c>
      <c r="R72" s="88" t="str">
        <f>IF(R22=".","OK.",IF(R22=0,"OK.",IF(R22=" ","OK.",IF(OR(R22=R12,R22=R32,R22=R42,R22='S2'!R22,R22='S1'!R22,R22='S4'!R22,R22='S5'!R22,R22='S6'!R22,R22='S7'!R22,R22='S8'!R22),"CISSS!","OK."))))</f>
        <v>OK.</v>
      </c>
      <c r="S72" s="89" t="str">
        <f>IF(S22=".","OK.",IF(S22=0,"OK.",IF(S22=" ","OK.",IF(OR(S22=S12,S22=S32,S22=S42,S22='S2'!S22,S22='S1'!S22,S22='S4'!S22,S22='S5'!S22,S22='S6'!S22,S22='S7'!S22,S22='S8'!S22),"CISSS!","OK."))))</f>
        <v>OK.</v>
      </c>
      <c r="T72" s="89" t="str">
        <f>IF(T22=".","OK.",IF(T22=0,"OK.",IF(T22=" ","OK.",IF(OR(T22=T12,T22=T32,T22=T42,T22='S2'!T22,T22='S1'!T22,T22='S4'!T22,T22='S5'!T22,T22='S6'!T22,T22='S7'!T22,T22='S8'!T22),"CISSS!","OK."))))</f>
        <v>OK.</v>
      </c>
      <c r="U72" s="89" t="str">
        <f>IF(U22=".","OK.",IF(U22=0,"OK.",IF(U22=" ","OK.",IF(OR(U22=U12,U22=U32,U22=U42,U22='S2'!U22,U22='S1'!U22,U22='S4'!U22,U22='S5'!U22,U22='S6'!U22,U22='S7'!U22,U22='S8'!U22),"CISSS!","OK."))))</f>
        <v>OK.</v>
      </c>
      <c r="V72" s="90" t="str">
        <f>IF(V22=".","OK.",IF(V22=0,"OK.",IF(V22=" ","OK.",IF(OR(V22=V12,V22=V32,V22=V42,V22='S2'!V22,V22='S1'!V22,V22='S4'!V22,V22='S5'!V22,V22='S6'!V22,V22='S7'!V22,V22='S8'!V22),"CISSS!","OK."))))</f>
        <v>OK.</v>
      </c>
      <c r="W72" s="270" t="str">
        <f>IF(W22=".","OK.",IF(W22=0,"OK.",IF(W22=" ","OK.",IF(OR(W22=W12,W22=W32,W22=W42,W22='S2'!W22,W22='S1'!W22,W22='S4'!W22,W22='S5'!W22,W22='S6'!W22,W22='S7'!W22,W22='S8'!W22),"CISSS!","OK."))))</f>
        <v>OK.</v>
      </c>
      <c r="X72" s="271" t="str">
        <f>IF(X22=".","OK.",IF(X22=0,"OK.",IF(X22=" ","OK.",IF(OR(X22=X12,X22=X32,X22=X42,X22='S2'!X22,X22='S1'!X22,X22='S4'!X22,X22='S5'!X22,X22='S6'!X22,X22='S7'!X22,X22='S8'!X22),"CISSS!","OK."))))</f>
        <v>OK.</v>
      </c>
      <c r="Y72" s="271" t="str">
        <f>IF(Y22=".","OK.",IF(Y22=0,"OK.",IF(Y22=" ","OK.",IF(OR(Y22=Y12,Y22=Y32,Y22=Y42,Y22='S2'!Y22,Y22='S1'!Y22,Y22='S4'!Y22,Y22='S5'!Y22,Y22='S6'!Y22,Y22='S7'!Y22,Y22='S8'!Y22),"CISSS!","OK."))))</f>
        <v>OK.</v>
      </c>
      <c r="Z72" s="271" t="str">
        <f>IF(Z22=".","OK.",IF(Z22=0,"OK.",IF(Z22=" ","OK.",IF(OR(Z22=Z12,Z22=Z32,Z22=Z42,Z22='S2'!Z22,Z22='S1'!Z22,Z22='S4'!Z22,Z22='S5'!Z22,Z22='S6'!Z22,Z22='S7'!Z22,Z22='S8'!Z22),"CISSS!","OK."))))</f>
        <v>OK.</v>
      </c>
      <c r="AA72" s="272" t="str">
        <f>IF(AA22=".","OK.",IF(AA22=0,"OK.",IF(AA22=" ","OK.",IF(OR(AA22=AA12,AA22=AA32,AA22=AA42,AA22='S2'!AA22,AA22='S1'!AA22,AA22='S4'!AA22,AA22='S5'!AA22,AA22='S6'!AA22,AA22='S7'!AA22,AA22='S8'!AA22),"CISSS!","OK."))))</f>
        <v>OK.</v>
      </c>
      <c r="AB72" s="299">
        <v>0.75</v>
      </c>
    </row>
    <row r="73" spans="1:28" ht="11.1" customHeight="1" x14ac:dyDescent="0.2">
      <c r="A73" s="1087"/>
      <c r="B73" s="1087"/>
      <c r="C73" s="61" t="str">
        <f>IF(C23=".","OK.",IF(C23=0,"OK.",IF(C23=" ","OK.",IF(OR(C23=C3,C23=C13,C23=C33,C23='S2'!C23,C23='S1'!C23,C23='S4'!C23,C23='S5'!C23,C23='S6'!C23,C23='S7'!C23,C23='S8'!C23),"CISSS!","OK."))))</f>
        <v>OK.</v>
      </c>
      <c r="D73" s="62" t="str">
        <f>IF(D23=".","OK.",IF(D23=0,"OK.",IF(D23=" ","OK.",IF(OR(D23=D3,D23=D13,D23=D33,D23='S2'!D23,D23='S1'!D23,D23='S4'!D23,D23='S5'!D23,D23='S6'!D23,D23='S7'!D23,D23='S8'!D23),"CISSS!","OK."))))</f>
        <v>OK.</v>
      </c>
      <c r="E73" s="62" t="str">
        <f>IF(E23=".","OK.",IF(E23=0,"OK.",IF(E23=" ","OK.",IF(OR(E23=E3,E23=E13,E23=E33,E23='S2'!E23,E23='S1'!E23,E23='S4'!E23,E23='S5'!E23,E23='S6'!E23,E23='S7'!E23,E23='S8'!E23),"CISSS!","OK."))))</f>
        <v>OK.</v>
      </c>
      <c r="F73" s="62" t="str">
        <f>IF(F23=".","OK.",IF(F23=0,"OK.",IF(F23=" ","OK.",IF(OR(F23=F3,F23=F13,F23=F33,F23='S2'!F23,F23='S1'!F23,F23='S4'!F23,F23='S5'!F23,F23='S6'!F23,F23='S7'!F23,F23='S8'!F23),"CISSS!","OK."))))</f>
        <v>OK.</v>
      </c>
      <c r="G73" s="63" t="str">
        <f>IF(G23=".","OK.",IF(G23=0,"OK.",IF(G23=" ","OK.",IF(OR(G23=G3,G23=G13,G23=G33,G23='S2'!G23,G23='S1'!G23,G23='S4'!G23,G23='S5'!G23,G23='S6'!G23,G23='S7'!G23,G23='S8'!G23),"CISSS!","OK."))))</f>
        <v>OK.</v>
      </c>
      <c r="H73" s="73" t="str">
        <f>IF(H23=".","OK.",IF(H23=0,"OK.",IF(H23=" ","OK.",IF(OR(H23=H3,H23=H13,H23=H33,H23='S2'!H23,H23='S1'!H23,H23='S4'!H23,H23='S5'!H23,H23='S6'!H23,H23='S7'!H23,H23='S8'!H23),"CISSS!","OK."))))</f>
        <v>OK.</v>
      </c>
      <c r="I73" s="74" t="str">
        <f>IF(I23=".","OK.",IF(I23=0,"OK.",IF(I23=" ","OK.",IF(OR(I23=I3,I23=I13,I23=I33,I23='S2'!I23,I23='S1'!I23,I23='S4'!I23,I23='S5'!I23,I23='S6'!I23,I23='S7'!I23,I23='S8'!I23),"CISSS!","OK."))))</f>
        <v>OK.</v>
      </c>
      <c r="J73" s="74" t="str">
        <f>IF(J23=".","OK.",IF(J23=0,"OK.",IF(J23=" ","OK.",IF(OR(J23=J3,J23=J13,J23=J33,J23='S2'!J23,J23='S1'!J23,J23='S4'!J23,J23='S5'!J23,J23='S6'!J23,J23='S7'!J23,J23='S8'!J23),"CISSS!","OK."))))</f>
        <v>OK.</v>
      </c>
      <c r="K73" s="74" t="str">
        <f>IF(K23=".","OK.",IF(K23=0,"OK.",IF(K23=" ","OK.",IF(OR(K23=K3,K23=K13,K23=K33,K23='S2'!K23,K23='S1'!K23,K23='S4'!K23,K23='S5'!K23,K23='S6'!K23,K23='S7'!K23,K23='S8'!K23),"CISSS!","OK."))))</f>
        <v>OK.</v>
      </c>
      <c r="L73" s="75" t="str">
        <f>IF(L23=".","OK.",IF(L23=0,"OK.",IF(L23=" ","OK.",IF(OR(L23=L3,L23=L13,L23=L33,L23='S2'!L23,L23='S1'!L23,L23='S4'!L23,L23='S5'!L23,L23='S6'!L23,L23='S7'!L23,L23='S8'!L23),"CISSS!","OK."))))</f>
        <v>OK.</v>
      </c>
      <c r="M73" s="64" t="str">
        <f>IF(M23=".","OK.",IF(M23=0,"OK.",IF(M23=" ","OK.",IF(OR(M23=M3,M23=M13,M23=M33,M23='S2'!M23,M23='S1'!M23,M23='S4'!M23,M23='S5'!M23,M23='S6'!M23,M23='S7'!M23,M23='S8'!M23),"CISSS!","OK."))))</f>
        <v>OK.</v>
      </c>
      <c r="N73" s="65" t="str">
        <f>IF(N23=".","OK.",IF(N23=0,"OK.",IF(N23=" ","OK.",IF(OR(N23=N3,N23=N13,N23=N33,N23='S2'!N23,N23='S1'!N23,N23='S4'!N23,N23='S5'!N23,N23='S6'!N23,N23='S7'!N23,N23='S8'!N23),"CISSS!","OK."))))</f>
        <v>OK.</v>
      </c>
      <c r="O73" s="65" t="str">
        <f>IF(O23=".","OK.",IF(O23=0,"OK.",IF(O23=" ","OK.",IF(OR(O23=O3,O23=O13,O23=O33,O23='S2'!O23,O23='S1'!O23,O23='S4'!O23,O23='S5'!O23,O23='S6'!O23,O23='S7'!O23,O23='S8'!O23),"CISSS!","OK."))))</f>
        <v>OK.</v>
      </c>
      <c r="P73" s="65" t="str">
        <f>IF(P23=".","OK.",IF(P23=0,"OK.",IF(P23=" ","OK.",IF(OR(P23=P3,P23=P13,P23=P33,P23='S2'!P23,P23='S1'!P23,P23='S4'!P23,P23='S5'!P23,P23='S6'!P23,P23='S7'!P23,P23='S8'!P23),"CISSS!","OK."))))</f>
        <v>OK.</v>
      </c>
      <c r="Q73" s="66" t="str">
        <f>IF(Q23=".","OK.",IF(Q23=0,"OK.",IF(Q23=" ","OK.",IF(OR(Q23=Q3,Q23=Q13,Q23=Q33,Q23='S2'!Q23,Q23='S1'!Q23,Q23='S4'!Q23,Q23='S5'!Q23,Q23='S6'!Q23,Q23='S7'!Q23,Q23='S8'!Q23),"CISSS!","OK."))))</f>
        <v>OK.</v>
      </c>
      <c r="R73" s="82" t="str">
        <f>IF(R23=".","OK.",IF(R23=0,"OK.",IF(R23=" ","OK.",IF(OR(R23=R3,R23=R13,R23=R33,R23='S2'!R23,R23='S1'!R23,R23='S4'!R23,R23='S5'!R23,R23='S6'!R23,R23='S7'!R23,R23='S8'!R23),"CISSS!","OK."))))</f>
        <v>OK.</v>
      </c>
      <c r="S73" s="83" t="str">
        <f>IF(S23=".","OK.",IF(S23=0,"OK.",IF(S23=" ","OK.",IF(OR(S23=S3,S23=S13,S23=S33,S23='S2'!S23,S23='S1'!S23,S23='S4'!S23,S23='S5'!S23,S23='S6'!S23,S23='S7'!S23,S23='S8'!S23),"CISSS!","OK."))))</f>
        <v>OK.</v>
      </c>
      <c r="T73" s="83" t="str">
        <f>IF(T23=".","OK.",IF(T23=0,"OK.",IF(T23=" ","OK.",IF(OR(T23=T3,T23=T13,T23=T33,T23='S2'!T23,T23='S1'!T23,T23='S4'!T23,T23='S5'!T23,T23='S6'!T23,T23='S7'!T23,T23='S8'!T23),"CISSS!","OK."))))</f>
        <v>OK.</v>
      </c>
      <c r="U73" s="83" t="str">
        <f>IF(U23=".","OK.",IF(U23=0,"OK.",IF(U23=" ","OK.",IF(OR(U23=U3,U23=U13,U23=U33,U23='S2'!U23,U23='S1'!U23,U23='S4'!U23,U23='S5'!U23,U23='S6'!U23,U23='S7'!U23,U23='S8'!U23),"CISSS!","OK."))))</f>
        <v>OK.</v>
      </c>
      <c r="V73" s="84" t="str">
        <f>IF(V23=".","OK.",IF(V23=0,"OK.",IF(V23=" ","OK.",IF(OR(V23=V3,V23=V13,V23=V33,V23='S2'!V23,V23='S1'!V23,V23='S4'!V23,V23='S5'!V23,V23='S6'!V23,V23='S7'!V23,V23='S8'!V23),"CISSS!","OK."))))</f>
        <v>OK.</v>
      </c>
      <c r="W73" s="264" t="str">
        <f>IF(W23=".","OK.",IF(W23=0,"OK.",IF(W23=" ","OK.",IF(OR(W23=W3,W23=W13,W23=W33,W23='S2'!W23,W23='S1'!W23,W23='S4'!W23,W23='S5'!W23,W23='S6'!W23,W23='S7'!W23,W23='S8'!W23),"CISSS!","OK."))))</f>
        <v>OK.</v>
      </c>
      <c r="X73" s="265" t="str">
        <f>IF(X23=".","OK.",IF(X23=0,"OK.",IF(X23=" ","OK.",IF(OR(X23=X3,X23=X13,X23=X33,X23='S2'!X23,X23='S1'!X23,X23='S4'!X23,X23='S5'!X23,X23='S6'!X23,X23='S7'!X23,X23='S8'!X23),"CISSS!","OK."))))</f>
        <v>OK.</v>
      </c>
      <c r="Y73" s="265" t="str">
        <f>IF(Y23=".","OK.",IF(Y23=0,"OK.",IF(Y23=" ","OK.",IF(OR(Y23=Y3,Y23=Y13,Y23=Y33,Y23='S2'!Y23,Y23='S1'!Y23,Y23='S4'!Y23,Y23='S5'!Y23,Y23='S6'!Y23,Y23='S7'!Y23,Y23='S8'!Y23),"CISSS!","OK."))))</f>
        <v>OK.</v>
      </c>
      <c r="Z73" s="265" t="str">
        <f>IF(Z23=".","OK.",IF(Z23=0,"OK.",IF(Z23=" ","OK.",IF(OR(Z23=Z3,Z23=Z13,Z23=Z33,Z23='S2'!Z23,Z23='S1'!Z23,Z23='S4'!Z23,Z23='S5'!Z23,Z23='S6'!Z23,Z23='S7'!Z23,Z23='S8'!Z23),"CISSS!","OK."))))</f>
        <v>OK.</v>
      </c>
      <c r="AA73" s="266" t="str">
        <f>IF(AA23=".","OK.",IF(AA23=0,"OK.",IF(AA23=" ","OK.",IF(OR(AA23=AA3,AA23=AA13,AA23=AA33,AA23='S2'!AA23,AA23='S1'!AA23,AA23='S4'!AA23,AA23='S5'!AA23,AA23='S6'!AA23,AA23='S7'!AA23,AA23='S8'!AA23),"CISSS!","OK."))))</f>
        <v>OK.</v>
      </c>
      <c r="AB73" s="323">
        <v>0.375</v>
      </c>
    </row>
    <row r="74" spans="1:28" ht="11.1" customHeight="1" x14ac:dyDescent="0.2">
      <c r="A74" s="1087"/>
      <c r="B74" s="1087"/>
      <c r="C74" s="55" t="str">
        <f>IF(C24=".","OK.",IF(C24=0,"OK.",IF(C24=" ","OK.",IF(OR(C24=C4,C24=C14,C24=C34,C24='S2'!C24,C24='S1'!C24,C24='S4'!C24,C24='S5'!C24,C24='S6'!C24,C24='S7'!C24,C24='S8'!C24),"CISSS!","OK."))))</f>
        <v>OK.</v>
      </c>
      <c r="D74" s="56" t="str">
        <f>IF(D24=".","OK.",IF(D24=0,"OK.",IF(D24=" ","OK.",IF(OR(D24=D4,D24=D14,D24=D34,D24='S2'!D24,D24='S1'!D24,D24='S4'!D24,D24='S5'!D24,D24='S6'!D24,D24='S7'!D24,D24='S8'!D24),"CISSS!","OK."))))</f>
        <v>OK.</v>
      </c>
      <c r="E74" s="56" t="str">
        <f>IF(E24=".","OK.",IF(E24=0,"OK.",IF(E24=" ","OK.",IF(OR(E24=E4,E24=E14,E24=E34,E24='S2'!E24,E24='S1'!E24,E24='S4'!E24,E24='S5'!E24,E24='S6'!E24,E24='S7'!E24,E24='S8'!E24),"CISSS!","OK."))))</f>
        <v>OK.</v>
      </c>
      <c r="F74" s="56" t="str">
        <f>IF(F24=".","OK.",IF(F24=0,"OK.",IF(F24=" ","OK.",IF(OR(F24=F4,F24=F14,F24=F34,F24='S2'!F24,F24='S1'!F24,F24='S4'!F24,F24='S5'!F24,F24='S6'!F24,F24='S7'!F24,F24='S8'!F24),"CISSS!","OK."))))</f>
        <v>OK.</v>
      </c>
      <c r="G74" s="57" t="str">
        <f>IF(G24=".","OK.",IF(G24=0,"OK.",IF(G24=" ","OK.",IF(OR(G24=G4,G24=G14,G24=G34,G24='S2'!G24,G24='S1'!G24,G24='S4'!G24,G24='S5'!G24,G24='S6'!G24,G24='S7'!G24,G24='S8'!G24),"CISSS!","OK."))))</f>
        <v>OK.</v>
      </c>
      <c r="H74" s="76" t="str">
        <f>IF(H24=".","OK.",IF(H24=0,"OK.",IF(H24=" ","OK.",IF(OR(H24=H4,H24=H14,H24=H34,H24='S2'!H24,H24='S1'!H24,H24='S4'!H24,H24='S5'!H24,H24='S6'!H24,H24='S7'!H24,H24='S8'!H24),"CISSS!","OK."))))</f>
        <v>OK.</v>
      </c>
      <c r="I74" s="77" t="str">
        <f>IF(I24=".","OK.",IF(I24=0,"OK.",IF(I24=" ","OK.",IF(OR(I24=I4,I24=I14,I24=I34,I24='S2'!I24,I24='S1'!I24,I24='S4'!I24,I24='S5'!I24,I24='S6'!I24,I24='S7'!I24,I24='S8'!I24),"CISSS!","OK."))))</f>
        <v>OK.</v>
      </c>
      <c r="J74" s="77" t="str">
        <f>IF(J24=".","OK.",IF(J24=0,"OK.",IF(J24=" ","OK.",IF(OR(J24=J4,J24=J14,J24=J34,J24='S2'!J24,J24='S1'!J24,J24='S4'!J24,J24='S5'!J24,J24='S6'!J24,J24='S7'!J24,J24='S8'!J24),"CISSS!","OK."))))</f>
        <v>OK.</v>
      </c>
      <c r="K74" s="77" t="str">
        <f>IF(K24=".","OK.",IF(K24=0,"OK.",IF(K24=" ","OK.",IF(OR(K24=K4,K24=K14,K24=K34,K24='S2'!K24,K24='S1'!K24,K24='S4'!K24,K24='S5'!K24,K24='S6'!K24,K24='S7'!K24,K24='S8'!K24),"CISSS!","OK."))))</f>
        <v>OK.</v>
      </c>
      <c r="L74" s="78" t="str">
        <f>IF(L24=".","OK.",IF(L24=0,"OK.",IF(L24=" ","OK.",IF(OR(L24=L4,L24=L14,L24=L34,L24='S2'!L24,L24='S1'!L24,L24='S4'!L24,L24='S5'!L24,L24='S6'!L24,L24='S7'!L24,L24='S8'!L24),"CISSS!","OK."))))</f>
        <v>OK.</v>
      </c>
      <c r="M74" s="67" t="str">
        <f>IF(M24=".","OK.",IF(M24=0,"OK.",IF(M24=" ","OK.",IF(OR(M24=M4,M24=M14,M24=M34,M24='S2'!M24,M24='S1'!M24,M24='S4'!M24,M24='S5'!M24,M24='S6'!M24,M24='S7'!M24,M24='S8'!M24),"CISSS!","OK."))))</f>
        <v>OK.</v>
      </c>
      <c r="N74" s="68" t="str">
        <f>IF(N24=".","OK.",IF(N24=0,"OK.",IF(N24=" ","OK.",IF(OR(N24=N4,N24=N14,N24=N34,N24='S2'!N24,N24='S1'!N24,N24='S4'!N24,N24='S5'!N24,N24='S6'!N24,N24='S7'!N24,N24='S8'!N24),"CISSS!","OK."))))</f>
        <v>OK.</v>
      </c>
      <c r="O74" s="68" t="str">
        <f>IF(O24=".","OK.",IF(O24=0,"OK.",IF(O24=" ","OK.",IF(OR(O24=O4,O24=O14,O24=O34,O24='S2'!O24,O24='S1'!O24,O24='S4'!O24,O24='S5'!O24,O24='S6'!O24,O24='S7'!O24,O24='S8'!O24),"CISSS!","OK."))))</f>
        <v>OK.</v>
      </c>
      <c r="P74" s="68" t="str">
        <f>IF(P24=".","OK.",IF(P24=0,"OK.",IF(P24=" ","OK.",IF(OR(P24=P4,P24=P14,P24=P34,P24='S2'!P24,P24='S1'!P24,P24='S4'!P24,P24='S5'!P24,P24='S6'!P24,P24='S7'!P24,P24='S8'!P24),"CISSS!","OK."))))</f>
        <v>OK.</v>
      </c>
      <c r="Q74" s="69" t="str">
        <f>IF(Q24=".","OK.",IF(Q24=0,"OK.",IF(Q24=" ","OK.",IF(OR(Q24=Q4,Q24=Q14,Q24=Q34,Q24='S2'!Q24,Q24='S1'!Q24,Q24='S4'!Q24,Q24='S5'!Q24,Q24='S6'!Q24,Q24='S7'!Q24,Q24='S8'!Q24),"CISSS!","OK."))))</f>
        <v>OK.</v>
      </c>
      <c r="R74" s="85" t="str">
        <f>IF(R24=".","OK.",IF(R24=0,"OK.",IF(R24=" ","OK.",IF(OR(R24=R4,R24=R14,R24=R34,R24='S2'!R24,R24='S1'!R24,R24='S4'!R24,R24='S5'!R24,R24='S6'!R24,R24='S7'!R24,R24='S8'!R24),"CISSS!","OK."))))</f>
        <v>OK.</v>
      </c>
      <c r="S74" s="86" t="str">
        <f>IF(S24=".","OK.",IF(S24=0,"OK.",IF(S24=" ","OK.",IF(OR(S24=S4,S24=S14,S24=S34,S24='S2'!S24,S24='S1'!S24,S24='S4'!S24,S24='S5'!S24,S24='S6'!S24,S24='S7'!S24,S24='S8'!S24),"CISSS!","OK."))))</f>
        <v>OK.</v>
      </c>
      <c r="T74" s="86" t="str">
        <f>IF(T24=".","OK.",IF(T24=0,"OK.",IF(T24=" ","OK.",IF(OR(T24=T4,T24=T14,T24=T34,T24='S2'!T24,T24='S1'!T24,T24='S4'!T24,T24='S5'!T24,T24='S6'!T24,T24='S7'!T24,T24='S8'!T24),"CISSS!","OK."))))</f>
        <v>OK.</v>
      </c>
      <c r="U74" s="86" t="str">
        <f>IF(U24=".","OK.",IF(U24=0,"OK.",IF(U24=" ","OK.",IF(OR(U24=U4,U24=U14,U24=U34,U24='S2'!U24,U24='S1'!U24,U24='S4'!U24,U24='S5'!U24,U24='S6'!U24,U24='S7'!U24,U24='S8'!U24),"CISSS!","OK."))))</f>
        <v>OK.</v>
      </c>
      <c r="V74" s="87" t="str">
        <f>IF(V24=".","OK.",IF(V24=0,"OK.",IF(V24=" ","OK.",IF(OR(V24=V4,V24=V14,V24=V34,V24='S2'!V24,V24='S1'!V24,V24='S4'!V24,V24='S5'!V24,V24='S6'!V24,V24='S7'!V24,V24='S8'!V24),"CISSS!","OK."))))</f>
        <v>OK.</v>
      </c>
      <c r="W74" s="267" t="str">
        <f>IF(W24=".","OK.",IF(W24=0,"OK.",IF(W24=" ","OK.",IF(OR(W24=W4,W24=W14,W24=W34,W24='S2'!W24,W24='S1'!W24,W24='S4'!W24,W24='S5'!W24,W24='S6'!W24,W24='S7'!W24,W24='S8'!W24),"CISSS!","OK."))))</f>
        <v>OK.</v>
      </c>
      <c r="X74" s="268" t="str">
        <f>IF(X24=".","OK.",IF(X24=0,"OK.",IF(X24=" ","OK.",IF(OR(X24=X4,X24=X14,X24=X34,X24='S2'!X24,X24='S1'!X24,X24='S4'!X24,X24='S5'!X24,X24='S6'!X24,X24='S7'!X24,X24='S8'!X24),"CISSS!","OK."))))</f>
        <v>OK.</v>
      </c>
      <c r="Y74" s="268" t="str">
        <f>IF(Y24=".","OK.",IF(Y24=0,"OK.",IF(Y24=" ","OK.",IF(OR(Y24=Y4,Y24=Y14,Y24=Y34,Y24='S2'!Y24,Y24='S1'!Y24,Y24='S4'!Y24,Y24='S5'!Y24,Y24='S6'!Y24,Y24='S7'!Y24,Y24='S8'!Y24),"CISSS!","OK."))))</f>
        <v>OK.</v>
      </c>
      <c r="Z74" s="268" t="str">
        <f>IF(Z24=".","OK.",IF(Z24=0,"OK.",IF(Z24=" ","OK.",IF(OR(Z24=Z4,Z24=Z14,Z24=Z34,Z24='S2'!Z24,Z24='S1'!Z24,Z24='S4'!Z24,Z24='S5'!Z24,Z24='S6'!Z24,Z24='S7'!Z24,Z24='S8'!Z24),"CISSS!","OK."))))</f>
        <v>OK.</v>
      </c>
      <c r="AA74" s="269" t="str">
        <f>IF(AA24=".","OK.",IF(AA24=0,"OK.",IF(AA24=" ","OK.",IF(OR(AA24=AA4,AA24=AA14,AA24=AA34,AA24='S2'!AA24,AA24='S1'!AA24,AA24='S4'!AA24,AA24='S5'!AA24,AA24='S6'!AA24,AA24='S7'!AA24,AA24='S8'!AA24),"CISSS!","OK."))))</f>
        <v>OK.</v>
      </c>
      <c r="AB74" s="323">
        <v>0.41666666666666669</v>
      </c>
    </row>
    <row r="75" spans="1:28" ht="11.1" customHeight="1" x14ac:dyDescent="0.2">
      <c r="A75" s="1087"/>
      <c r="B75" s="1087"/>
      <c r="C75" s="55" t="str">
        <f>IF(C25=".","OK.",IF(C25=0,"OK.",IF(C25=" ","OK.",IF(OR(C25=C5,C25=C15,C25=C35,C25='S2'!C25,C25='S1'!C25,C25='S4'!C25,C25='S5'!C25,C25='S6'!C25,C25='S7'!C25,C25='S8'!C25),"CISSS!","OK."))))</f>
        <v>OK.</v>
      </c>
      <c r="D75" s="56" t="str">
        <f>IF(D25=".","OK.",IF(D25=0,"OK.",IF(D25=" ","OK.",IF(OR(D25=D5,D25=D15,D25=D35,D25='S2'!D25,D25='S1'!D25,D25='S4'!D25,D25='S5'!D25,D25='S6'!D25,D25='S7'!D25,D25='S8'!D25),"CISSS!","OK."))))</f>
        <v>OK.</v>
      </c>
      <c r="E75" s="56" t="str">
        <f>IF(E25=".","OK.",IF(E25=0,"OK.",IF(E25=" ","OK.",IF(OR(E25=E5,E25=E15,E25=E35,E25='S2'!E25,E25='S1'!E25,E25='S4'!E25,E25='S5'!E25,E25='S6'!E25,E25='S7'!E25,E25='S8'!E25),"CISSS!","OK."))))</f>
        <v>OK.</v>
      </c>
      <c r="F75" s="56" t="str">
        <f>IF(F25=".","OK.",IF(F25=0,"OK.",IF(F25=" ","OK.",IF(OR(F25=F5,F25=F15,F25=F35,F25='S2'!F25,F25='S1'!F25,F25='S4'!F25,F25='S5'!F25,F25='S6'!F25,F25='S7'!F25,F25='S8'!F25),"CISSS!","OK."))))</f>
        <v>OK.</v>
      </c>
      <c r="G75" s="57" t="str">
        <f>IF(G25=".","OK.",IF(G25=0,"OK.",IF(G25=" ","OK.",IF(OR(G25=G5,G25=G15,G25=G35,G25='S2'!G25,G25='S1'!G25,G25='S4'!G25,G25='S5'!G25,G25='S6'!G25,G25='S7'!G25,G25='S8'!G25),"CISSS!","OK."))))</f>
        <v>OK.</v>
      </c>
      <c r="H75" s="76" t="str">
        <f>IF(H25=".","OK.",IF(H25=0,"OK.",IF(H25=" ","OK.",IF(OR(H25=H5,H25=H15,H25=H35,H25='S2'!H25,H25='S1'!H25,H25='S4'!H25,H25='S5'!H25,H25='S6'!H25,H25='S7'!H25,H25='S8'!H25),"CISSS!","OK."))))</f>
        <v>OK.</v>
      </c>
      <c r="I75" s="77" t="str">
        <f>IF(I25=".","OK.",IF(I25=0,"OK.",IF(I25=" ","OK.",IF(OR(I25=I5,I25=I15,I25=I35,I25='S2'!I25,I25='S1'!I25,I25='S4'!I25,I25='S5'!I25,I25='S6'!I25,I25='S7'!I25,I25='S8'!I25),"CISSS!","OK."))))</f>
        <v>OK.</v>
      </c>
      <c r="J75" s="77" t="str">
        <f>IF(J25=".","OK.",IF(J25=0,"OK.",IF(J25=" ","OK.",IF(OR(J25=J5,J25=J15,J25=J35,J25='S2'!J25,J25='S1'!J25,J25='S4'!J25,J25='S5'!J25,J25='S6'!J25,J25='S7'!J25,J25='S8'!J25),"CISSS!","OK."))))</f>
        <v>OK.</v>
      </c>
      <c r="K75" s="77" t="str">
        <f>IF(K25=".","OK.",IF(K25=0,"OK.",IF(K25=" ","OK.",IF(OR(K25=K5,K25=K15,K25=K35,K25='S2'!K25,K25='S1'!K25,K25='S4'!K25,K25='S5'!K25,K25='S6'!K25,K25='S7'!K25,K25='S8'!K25),"CISSS!","OK."))))</f>
        <v>OK.</v>
      </c>
      <c r="L75" s="78" t="str">
        <f>IF(L25=".","OK.",IF(L25=0,"OK.",IF(L25=" ","OK.",IF(OR(L25=L5,L25=L15,L25=L35,L25='S2'!L25,L25='S1'!L25,L25='S4'!L25,L25='S5'!L25,L25='S6'!L25,L25='S7'!L25,L25='S8'!L25),"CISSS!","OK."))))</f>
        <v>OK.</v>
      </c>
      <c r="M75" s="67" t="str">
        <f>IF(M25=".","OK.",IF(M25=0,"OK.",IF(M25=" ","OK.",IF(OR(M25=M5,M25=M15,M25=M35,M25='S2'!M25,M25='S1'!M25,M25='S4'!M25,M25='S5'!M25,M25='S6'!M25,M25='S7'!M25,M25='S8'!M25),"CISSS!","OK."))))</f>
        <v>OK.</v>
      </c>
      <c r="N75" s="68" t="str">
        <f>IF(N25=".","OK.",IF(N25=0,"OK.",IF(N25=" ","OK.",IF(OR(N25=N5,N25=N15,N25=N35,N25='S2'!N25,N25='S1'!N25,N25='S4'!N25,N25='S5'!N25,N25='S6'!N25,N25='S7'!N25,N25='S8'!N25),"CISSS!","OK."))))</f>
        <v>OK.</v>
      </c>
      <c r="O75" s="68" t="str">
        <f>IF(O25=".","OK.",IF(O25=0,"OK.",IF(O25=" ","OK.",IF(OR(O25=O5,O25=O15,O25=O35,O25='S2'!O25,O25='S1'!O25,O25='S4'!O25,O25='S5'!O25,O25='S6'!O25,O25='S7'!O25,O25='S8'!O25),"CISSS!","OK."))))</f>
        <v>OK.</v>
      </c>
      <c r="P75" s="68" t="str">
        <f>IF(P25=".","OK.",IF(P25=0,"OK.",IF(P25=" ","OK.",IF(OR(P25=P5,P25=P15,P25=P35,P25='S2'!P25,P25='S1'!P25,P25='S4'!P25,P25='S5'!P25,P25='S6'!P25,P25='S7'!P25,P25='S8'!P25),"CISSS!","OK."))))</f>
        <v>OK.</v>
      </c>
      <c r="Q75" s="69" t="str">
        <f>IF(Q25=".","OK.",IF(Q25=0,"OK.",IF(Q25=" ","OK.",IF(OR(Q25=Q5,Q25=Q15,Q25=Q35,Q25='S2'!Q25,Q25='S1'!Q25,Q25='S4'!Q25,Q25='S5'!Q25,Q25='S6'!Q25,Q25='S7'!Q25,Q25='S8'!Q25),"CISSS!","OK."))))</f>
        <v>OK.</v>
      </c>
      <c r="R75" s="85" t="str">
        <f>IF(R25=".","OK.",IF(R25=0,"OK.",IF(R25=" ","OK.",IF(OR(R25=R5,R25=R15,R25=R35,R25='S2'!R25,R25='S1'!R25,R25='S4'!R25,R25='S5'!R25,R25='S6'!R25,R25='S7'!R25,R25='S8'!R25),"CISSS!","OK."))))</f>
        <v>OK.</v>
      </c>
      <c r="S75" s="86" t="str">
        <f>IF(S25=".","OK.",IF(S25=0,"OK.",IF(S25=" ","OK.",IF(OR(S25=S5,S25=S15,S25=S35,S25='S2'!S25,S25='S1'!S25,S25='S4'!S25,S25='S5'!S25,S25='S6'!S25,S25='S7'!S25,S25='S8'!S25),"CISSS!","OK."))))</f>
        <v>OK.</v>
      </c>
      <c r="T75" s="86" t="str">
        <f>IF(T25=".","OK.",IF(T25=0,"OK.",IF(T25=" ","OK.",IF(OR(T25=T5,T25=T15,T25=T35,T25='S2'!T25,T25='S1'!T25,T25='S4'!T25,T25='S5'!T25,T25='S6'!T25,T25='S7'!T25,T25='S8'!T25),"CISSS!","OK."))))</f>
        <v>OK.</v>
      </c>
      <c r="U75" s="86" t="str">
        <f>IF(U25=".","OK.",IF(U25=0,"OK.",IF(U25=" ","OK.",IF(OR(U25=U5,U25=U15,U25=U35,U25='S2'!U25,U25='S1'!U25,U25='S4'!U25,U25='S5'!U25,U25='S6'!U25,U25='S7'!U25,U25='S8'!U25),"CISSS!","OK."))))</f>
        <v>OK.</v>
      </c>
      <c r="V75" s="87" t="str">
        <f>IF(V25=".","OK.",IF(V25=0,"OK.",IF(V25=" ","OK.",IF(OR(V25=V5,V25=V15,V25=V35,V25='S2'!V25,V25='S1'!V25,V25='S4'!V25,V25='S5'!V25,V25='S6'!V25,V25='S7'!V25,V25='S8'!V25),"CISSS!","OK."))))</f>
        <v>OK.</v>
      </c>
      <c r="W75" s="267" t="str">
        <f>IF(W25=".","OK.",IF(W25=0,"OK.",IF(W25=" ","OK.",IF(OR(W25=W5,W25=W15,W25=W35,W25='S2'!W25,W25='S1'!W25,W25='S4'!W25,W25='S5'!W25,W25='S6'!W25,W25='S7'!W25,W25='S8'!W25),"CISSS!","OK."))))</f>
        <v>OK.</v>
      </c>
      <c r="X75" s="268" t="str">
        <f>IF(X25=".","OK.",IF(X25=0,"OK.",IF(X25=" ","OK.",IF(OR(X25=X5,X25=X15,X25=X35,X25='S2'!X25,X25='S1'!X25,X25='S4'!X25,X25='S5'!X25,X25='S6'!X25,X25='S7'!X25,X25='S8'!X25),"CISSS!","OK."))))</f>
        <v>OK.</v>
      </c>
      <c r="Y75" s="268" t="str">
        <f>IF(Y25=".","OK.",IF(Y25=0,"OK.",IF(Y25=" ","OK.",IF(OR(Y25=Y5,Y25=Y15,Y25=Y35,Y25='S2'!Y25,Y25='S1'!Y25,Y25='S4'!Y25,Y25='S5'!Y25,Y25='S6'!Y25,Y25='S7'!Y25,Y25='S8'!Y25),"CISSS!","OK."))))</f>
        <v>OK.</v>
      </c>
      <c r="Z75" s="268" t="str">
        <f>IF(Z25=".","OK.",IF(Z25=0,"OK.",IF(Z25=" ","OK.",IF(OR(Z25=Z5,Z25=Z15,Z25=Z35,Z25='S2'!Z25,Z25='S1'!Z25,Z25='S4'!Z25,Z25='S5'!Z25,Z25='S6'!Z25,Z25='S7'!Z25,Z25='S8'!Z25),"CISSS!","OK."))))</f>
        <v>OK.</v>
      </c>
      <c r="AA75" s="269" t="str">
        <f>IF(AA25=".","OK.",IF(AA25=0,"OK.",IF(AA25=" ","OK.",IF(OR(AA25=AA5,AA25=AA15,AA25=AA35,AA25='S2'!AA25,AA25='S1'!AA25,AA25='S4'!AA25,AA25='S5'!AA25,AA25='S6'!AA25,AA25='S7'!AA25,AA25='S8'!AA25),"CISSS!","OK."))))</f>
        <v>OK.</v>
      </c>
      <c r="AB75" s="323">
        <v>0.45833333333333331</v>
      </c>
    </row>
    <row r="76" spans="1:28" ht="11.1" customHeight="1" x14ac:dyDescent="0.2">
      <c r="A76" s="1087"/>
      <c r="B76" s="1087"/>
      <c r="C76" s="55" t="str">
        <f>IF(C26=".","OK.",IF(C26=0,"OK.",IF(C26=" ","OK.",IF(OR(C26=C6,C26=C16,C26=C36,C26='S2'!C26,C26='S1'!C26,C26='S4'!C26,C26='S5'!C26,C26='S6'!C26,C26='S7'!C26,C26='S8'!C26),"CISSS!","OK."))))</f>
        <v>OK.</v>
      </c>
      <c r="D76" s="56" t="str">
        <f>IF(D26=".","OK.",IF(D26=0,"OK.",IF(D26=" ","OK.",IF(OR(D26=D6,D26=D16,D26=D36,D26='S2'!D26,D26='S1'!D26,D26='S4'!D26,D26='S5'!D26,D26='S6'!D26,D26='S7'!D26,D26='S8'!D26),"CISSS!","OK."))))</f>
        <v>OK.</v>
      </c>
      <c r="E76" s="56" t="str">
        <f>IF(E26=".","OK.",IF(E26=0,"OK.",IF(E26=" ","OK.",IF(OR(E26=E6,E26=E16,E26=E36,E26='S2'!E26,E26='S1'!E26,E26='S4'!E26,E26='S5'!E26,E26='S6'!E26,E26='S7'!E26,E26='S8'!E26),"CISSS!","OK."))))</f>
        <v>OK.</v>
      </c>
      <c r="F76" s="56" t="str">
        <f>IF(F26=".","OK.",IF(F26=0,"OK.",IF(F26=" ","OK.",IF(OR(F26=F6,F26=F16,F26=F36,F26='S2'!F26,F26='S1'!F26,F26='S4'!F26,F26='S5'!F26,F26='S6'!F26,F26='S7'!F26,F26='S8'!F26),"CISSS!","OK."))))</f>
        <v>OK.</v>
      </c>
      <c r="G76" s="57" t="str">
        <f>IF(G26=".","OK.",IF(G26=0,"OK.",IF(G26=" ","OK.",IF(OR(G26=G6,G26=G16,G26=G36,G26='S2'!G26,G26='S1'!G26,G26='S4'!G26,G26='S5'!G26,G26='S6'!G26,G26='S7'!G26,G26='S8'!G26),"CISSS!","OK."))))</f>
        <v>OK.</v>
      </c>
      <c r="H76" s="76" t="str">
        <f>IF(H26=".","OK.",IF(H26=0,"OK.",IF(H26=" ","OK.",IF(OR(H26=H6,H26=H16,H26=H36,H26='S2'!H26,H26='S1'!H26,H26='S4'!H26,H26='S5'!H26,H26='S6'!H26,H26='S7'!H26,H26='S8'!H26),"CISSS!","OK."))))</f>
        <v>OK.</v>
      </c>
      <c r="I76" s="77" t="str">
        <f>IF(I26=".","OK.",IF(I26=0,"OK.",IF(I26=" ","OK.",IF(OR(I26=I6,I26=I16,I26=I36,I26='S2'!I26,I26='S1'!I26,I26='S4'!I26,I26='S5'!I26,I26='S6'!I26,I26='S7'!I26,I26='S8'!I26),"CISSS!","OK."))))</f>
        <v>OK.</v>
      </c>
      <c r="J76" s="77" t="str">
        <f>IF(J26=".","OK.",IF(J26=0,"OK.",IF(J26=" ","OK.",IF(OR(J26=J6,J26=J16,J26=J36,J26='S2'!J26,J26='S1'!J26,J26='S4'!J26,J26='S5'!J26,J26='S6'!J26,J26='S7'!J26,J26='S8'!J26),"CISSS!","OK."))))</f>
        <v>OK.</v>
      </c>
      <c r="K76" s="77" t="str">
        <f>IF(K26=".","OK.",IF(K26=0,"OK.",IF(K26=" ","OK.",IF(OR(K26=K6,K26=K16,K26=K36,K26='S2'!K26,K26='S1'!K26,K26='S4'!K26,K26='S5'!K26,K26='S6'!K26,K26='S7'!K26,K26='S8'!K26),"CISSS!","OK."))))</f>
        <v>OK.</v>
      </c>
      <c r="L76" s="78" t="str">
        <f>IF(L26=".","OK.",IF(L26=0,"OK.",IF(L26=" ","OK.",IF(OR(L26=L6,L26=L16,L26=L36,L26='S2'!L26,L26='S1'!L26,L26='S4'!L26,L26='S5'!L26,L26='S6'!L26,L26='S7'!L26,L26='S8'!L26),"CISSS!","OK."))))</f>
        <v>OK.</v>
      </c>
      <c r="M76" s="67" t="str">
        <f>IF(M26=".","OK.",IF(M26=0,"OK.",IF(M26=" ","OK.",IF(OR(M26=M6,M26=M16,M26=M36,M26='S2'!M26,M26='S1'!M26,M26='S4'!M26,M26='S5'!M26,M26='S6'!M26,M26='S7'!M26,M26='S8'!M26),"CISSS!","OK."))))</f>
        <v>OK.</v>
      </c>
      <c r="N76" s="68" t="str">
        <f>IF(N26=".","OK.",IF(N26=0,"OK.",IF(N26=" ","OK.",IF(OR(N26=N6,N26=N16,N26=N36,N26='S2'!N26,N26='S1'!N26,N26='S4'!N26,N26='S5'!N26,N26='S6'!N26,N26='S7'!N26,N26='S8'!N26),"CISSS!","OK."))))</f>
        <v>OK.</v>
      </c>
      <c r="O76" s="68" t="str">
        <f>IF(O26=".","OK.",IF(O26=0,"OK.",IF(O26=" ","OK.",IF(OR(O26=O6,O26=O16,O26=O36,O26='S2'!O26,O26='S1'!O26,O26='S4'!O26,O26='S5'!O26,O26='S6'!O26,O26='S7'!O26,O26='S8'!O26),"CISSS!","OK."))))</f>
        <v>OK.</v>
      </c>
      <c r="P76" s="68" t="str">
        <f>IF(P26=".","OK.",IF(P26=0,"OK.",IF(P26=" ","OK.",IF(OR(P26=P6,P26=P16,P26=P36,P26='S2'!P26,P26='S1'!P26,P26='S4'!P26,P26='S5'!P26,P26='S6'!P26,P26='S7'!P26,P26='S8'!P26),"CISSS!","OK."))))</f>
        <v>OK.</v>
      </c>
      <c r="Q76" s="69" t="str">
        <f>IF(Q26=".","OK.",IF(Q26=0,"OK.",IF(Q26=" ","OK.",IF(OR(Q26=Q6,Q26=Q16,Q26=Q36,Q26='S2'!Q26,Q26='S1'!Q26,Q26='S4'!Q26,Q26='S5'!Q26,Q26='S6'!Q26,Q26='S7'!Q26,Q26='S8'!Q26),"CISSS!","OK."))))</f>
        <v>OK.</v>
      </c>
      <c r="R76" s="85" t="str">
        <f>IF(R26=".","OK.",IF(R26=0,"OK.",IF(R26=" ","OK.",IF(OR(R26=R6,R26=R16,R26=R36,R26='S2'!R26,R26='S1'!R26,R26='S4'!R26,R26='S5'!R26,R26='S6'!R26,R26='S7'!R26,R26='S8'!R26),"CISSS!","OK."))))</f>
        <v>OK.</v>
      </c>
      <c r="S76" s="86" t="str">
        <f>IF(S26=".","OK.",IF(S26=0,"OK.",IF(S26=" ","OK.",IF(OR(S26=S6,S26=S16,S26=S36,S26='S2'!S26,S26='S1'!S26,S26='S4'!S26,S26='S5'!S26,S26='S6'!S26,S26='S7'!S26,S26='S8'!S26),"CISSS!","OK."))))</f>
        <v>OK.</v>
      </c>
      <c r="T76" s="86" t="str">
        <f>IF(T26=".","OK.",IF(T26=0,"OK.",IF(T26=" ","OK.",IF(OR(T26=T6,T26=T16,T26=T36,T26='S2'!T26,T26='S1'!T26,T26='S4'!T26,T26='S5'!T26,T26='S6'!T26,T26='S7'!T26,T26='S8'!T26),"CISSS!","OK."))))</f>
        <v>OK.</v>
      </c>
      <c r="U76" s="86" t="str">
        <f>IF(U26=".","OK.",IF(U26=0,"OK.",IF(U26=" ","OK.",IF(OR(U26=U6,U26=U16,U26=U36,U26='S2'!U26,U26='S1'!U26,U26='S4'!U26,U26='S5'!U26,U26='S6'!U26,U26='S7'!U26,U26='S8'!U26),"CISSS!","OK."))))</f>
        <v>OK.</v>
      </c>
      <c r="V76" s="87" t="str">
        <f>IF(V26=".","OK.",IF(V26=0,"OK.",IF(V26=" ","OK.",IF(OR(V26=V6,V26=V16,V26=V36,V26='S2'!V26,V26='S1'!V26,V26='S4'!V26,V26='S5'!V26,V26='S6'!V26,V26='S7'!V26,V26='S8'!V26),"CISSS!","OK."))))</f>
        <v>OK.</v>
      </c>
      <c r="W76" s="267" t="str">
        <f>IF(W26=".","OK.",IF(W26=0,"OK.",IF(W26=" ","OK.",IF(OR(W26=W6,W26=W16,W26=W36,W26='S2'!W26,W26='S1'!W26,W26='S4'!W26,W26='S5'!W26,W26='S6'!W26,W26='S7'!W26,W26='S8'!W26),"CISSS!","OK."))))</f>
        <v>OK.</v>
      </c>
      <c r="X76" s="268" t="str">
        <f>IF(X26=".","OK.",IF(X26=0,"OK.",IF(X26=" ","OK.",IF(OR(X26=X6,X26=X16,X26=X36,X26='S2'!X26,X26='S1'!X26,X26='S4'!X26,X26='S5'!X26,X26='S6'!X26,X26='S7'!X26,X26='S8'!X26),"CISSS!","OK."))))</f>
        <v>OK.</v>
      </c>
      <c r="Y76" s="268" t="str">
        <f>IF(Y26=".","OK.",IF(Y26=0,"OK.",IF(Y26=" ","OK.",IF(OR(Y26=Y6,Y26=Y16,Y26=Y36,Y26='S2'!Y26,Y26='S1'!Y26,Y26='S4'!Y26,Y26='S5'!Y26,Y26='S6'!Y26,Y26='S7'!Y26,Y26='S8'!Y26),"CISSS!","OK."))))</f>
        <v>OK.</v>
      </c>
      <c r="Z76" s="268" t="str">
        <f>IF(Z26=".","OK.",IF(Z26=0,"OK.",IF(Z26=" ","OK.",IF(OR(Z26=Z6,Z26=Z16,Z26=Z36,Z26='S2'!Z26,Z26='S1'!Z26,Z26='S4'!Z26,Z26='S5'!Z26,Z26='S6'!Z26,Z26='S7'!Z26,Z26='S8'!Z26),"CISSS!","OK."))))</f>
        <v>OK.</v>
      </c>
      <c r="AA76" s="269" t="str">
        <f>IF(AA26=".","OK.",IF(AA26=0,"OK.",IF(AA26=" ","OK.",IF(OR(AA26=AA6,AA26=AA16,AA26=AA36,AA26='S2'!AA26,AA26='S1'!AA26,AA26='S4'!AA26,AA26='S5'!AA26,AA26='S6'!AA26,AA26='S7'!AA26,AA26='S8'!AA26),"CISSS!","OK."))))</f>
        <v>OK.</v>
      </c>
      <c r="AB76" s="323">
        <v>0.5</v>
      </c>
    </row>
    <row r="77" spans="1:28" ht="11.1" customHeight="1" x14ac:dyDescent="0.2">
      <c r="A77" s="1087"/>
      <c r="B77" s="1087"/>
      <c r="C77" s="55" t="str">
        <f>IF(C27=".","OK.",IF(C27=0,"OK.",IF(C27=" ","OK.",IF(OR(C27=C7,C27=C17,C27=C37,C27='S2'!C27,C27='S1'!C27,C27='S4'!C27,C27='S5'!C27,C27='S6'!C27,C27='S7'!C27,C27='S8'!C27),"CISSS!","OK."))))</f>
        <v>OK.</v>
      </c>
      <c r="D77" s="56" t="str">
        <f>IF(D27=".","OK.",IF(D27=0,"OK.",IF(D27=" ","OK.",IF(OR(D27=D7,D27=D17,D27=D37,D27='S2'!D27,D27='S1'!D27,D27='S4'!D27,D27='S5'!D27,D27='S6'!D27,D27='S7'!D27,D27='S8'!D27),"CISSS!","OK."))))</f>
        <v>OK.</v>
      </c>
      <c r="E77" s="56" t="str">
        <f>IF(E27=".","OK.",IF(E27=0,"OK.",IF(E27=" ","OK.",IF(OR(E27=E7,E27=E17,E27=E37,E27='S2'!E27,E27='S1'!E27,E27='S4'!E27,E27='S5'!E27,E27='S6'!E27,E27='S7'!E27,E27='S8'!E27),"CISSS!","OK."))))</f>
        <v>OK.</v>
      </c>
      <c r="F77" s="56" t="str">
        <f>IF(F27=".","OK.",IF(F27=0,"OK.",IF(F27=" ","OK.",IF(OR(F27=F7,F27=F17,F27=F37,F27='S2'!F27,F27='S1'!F27,F27='S4'!F27,F27='S5'!F27,F27='S6'!F27,F27='S7'!F27,F27='S8'!F27),"CISSS!","OK."))))</f>
        <v>OK.</v>
      </c>
      <c r="G77" s="57" t="str">
        <f>IF(G27=".","OK.",IF(G27=0,"OK.",IF(G27=" ","OK.",IF(OR(G27=G7,G27=G17,G27=G37,G27='S2'!G27,G27='S1'!G27,G27='S4'!G27,G27='S5'!G27,G27='S6'!G27,G27='S7'!G27,G27='S8'!G27),"CISSS!","OK."))))</f>
        <v>OK.</v>
      </c>
      <c r="H77" s="76" t="str">
        <f>IF(H27=".","OK.",IF(H27=0,"OK.",IF(H27=" ","OK.",IF(OR(H27=H7,H27=H17,H27=H37,H27='S2'!H27,H27='S1'!H27,H27='S4'!H27,H27='S5'!H27,H27='S6'!H27,H27='S7'!H27,H27='S8'!H27),"CISSS!","OK."))))</f>
        <v>OK.</v>
      </c>
      <c r="I77" s="77" t="str">
        <f>IF(I27=".","OK.",IF(I27=0,"OK.",IF(I27=" ","OK.",IF(OR(I27=I7,I27=I17,I27=I37,I27='S2'!I27,I27='S1'!I27,I27='S4'!I27,I27='S5'!I27,I27='S6'!I27,I27='S7'!I27,I27='S8'!I27),"CISSS!","OK."))))</f>
        <v>OK.</v>
      </c>
      <c r="J77" s="77" t="str">
        <f>IF(J27=".","OK.",IF(J27=0,"OK.",IF(J27=" ","OK.",IF(OR(J27=J7,J27=J17,J27=J37,J27='S2'!J27,J27='S1'!J27,J27='S4'!J27,J27='S5'!J27,J27='S6'!J27,J27='S7'!J27,J27='S8'!J27),"CISSS!","OK."))))</f>
        <v>OK.</v>
      </c>
      <c r="K77" s="77" t="str">
        <f>IF(K27=".","OK.",IF(K27=0,"OK.",IF(K27=" ","OK.",IF(OR(K27=K7,K27=K17,K27=K37,K27='S2'!K27,K27='S1'!K27,K27='S4'!K27,K27='S5'!K27,K27='S6'!K27,K27='S7'!K27,K27='S8'!K27),"CISSS!","OK."))))</f>
        <v>OK.</v>
      </c>
      <c r="L77" s="78" t="str">
        <f>IF(L27=".","OK.",IF(L27=0,"OK.",IF(L27=" ","OK.",IF(OR(L27=L7,L27=L17,L27=L37,L27='S2'!L27,L27='S1'!L27,L27='S4'!L27,L27='S5'!L27,L27='S6'!L27,L27='S7'!L27,L27='S8'!L27),"CISSS!","OK."))))</f>
        <v>OK.</v>
      </c>
      <c r="M77" s="67" t="str">
        <f>IF(M27=".","OK.",IF(M27=0,"OK.",IF(M27=" ","OK.",IF(OR(M27=M7,M27=M17,M27=M37,M27='S2'!M27,M27='S1'!M27,M27='S4'!M27,M27='S5'!M27,M27='S6'!M27,M27='S7'!M27,M27='S8'!M27),"CISSS!","OK."))))</f>
        <v>OK.</v>
      </c>
      <c r="N77" s="68" t="str">
        <f>IF(N27=".","OK.",IF(N27=0,"OK.",IF(N27=" ","OK.",IF(OR(N27=N7,N27=N17,N27=N37,N27='S2'!N27,N27='S1'!N27,N27='S4'!N27,N27='S5'!N27,N27='S6'!N27,N27='S7'!N27,N27='S8'!N27),"CISSS!","OK."))))</f>
        <v>OK.</v>
      </c>
      <c r="O77" s="68" t="str">
        <f>IF(O27=".","OK.",IF(O27=0,"OK.",IF(O27=" ","OK.",IF(OR(O27=O7,O27=O17,O27=O37,O27='S2'!O27,O27='S1'!O27,O27='S4'!O27,O27='S5'!O27,O27='S6'!O27,O27='S7'!O27,O27='S8'!O27),"CISSS!","OK."))))</f>
        <v>OK.</v>
      </c>
      <c r="P77" s="68" t="str">
        <f>IF(P27=".","OK.",IF(P27=0,"OK.",IF(P27=" ","OK.",IF(OR(P27=P7,P27=P17,P27=P37,P27='S2'!P27,P27='S1'!P27,P27='S4'!P27,P27='S5'!P27,P27='S6'!P27,P27='S7'!P27,P27='S8'!P27),"CISSS!","OK."))))</f>
        <v>OK.</v>
      </c>
      <c r="Q77" s="69" t="str">
        <f>IF(Q27=".","OK.",IF(Q27=0,"OK.",IF(Q27=" ","OK.",IF(OR(Q27=Q7,Q27=Q17,Q27=Q37,Q27='S2'!Q27,Q27='S1'!Q27,Q27='S4'!Q27,Q27='S5'!Q27,Q27='S6'!Q27,Q27='S7'!Q27,Q27='S8'!Q27),"CISSS!","OK."))))</f>
        <v>OK.</v>
      </c>
      <c r="R77" s="85" t="str">
        <f>IF(R27=".","OK.",IF(R27=0,"OK.",IF(R27=" ","OK.",IF(OR(R27=R7,R27=R17,R27=R37,R27='S2'!R27,R27='S1'!R27,R27='S4'!R27,R27='S5'!R27,R27='S6'!R27,R27='S7'!R27,R27='S8'!R27),"CISSS!","OK."))))</f>
        <v>OK.</v>
      </c>
      <c r="S77" s="86" t="str">
        <f>IF(S27=".","OK.",IF(S27=0,"OK.",IF(S27=" ","OK.",IF(OR(S27=S7,S27=S17,S27=S37,S27='S2'!S27,S27='S1'!S27,S27='S4'!S27,S27='S5'!S27,S27='S6'!S27,S27='S7'!S27,S27='S8'!S27),"CISSS!","OK."))))</f>
        <v>OK.</v>
      </c>
      <c r="T77" s="86" t="str">
        <f>IF(T27=".","OK.",IF(T27=0,"OK.",IF(T27=" ","OK.",IF(OR(T27=T7,T27=T17,T27=T37,T27='S2'!T27,T27='S1'!T27,T27='S4'!T27,T27='S5'!T27,T27='S6'!T27,T27='S7'!T27,T27='S8'!T27),"CISSS!","OK."))))</f>
        <v>OK.</v>
      </c>
      <c r="U77" s="86" t="str">
        <f>IF(U27=".","OK.",IF(U27=0,"OK.",IF(U27=" ","OK.",IF(OR(U27=U7,U27=U17,U27=U37,U27='S2'!U27,U27='S1'!U27,U27='S4'!U27,U27='S5'!U27,U27='S6'!U27,U27='S7'!U27,U27='S8'!U27),"CISSS!","OK."))))</f>
        <v>OK.</v>
      </c>
      <c r="V77" s="87" t="str">
        <f>IF(V27=".","OK.",IF(V27=0,"OK.",IF(V27=" ","OK.",IF(OR(V27=V7,V27=V17,V27=V37,V27='S2'!V27,V27='S1'!V27,V27='S4'!V27,V27='S5'!V27,V27='S6'!V27,V27='S7'!V27,V27='S8'!V27),"CISSS!","OK."))))</f>
        <v>OK.</v>
      </c>
      <c r="W77" s="267" t="str">
        <f>IF(W27=".","OK.",IF(W27=0,"OK.",IF(W27=" ","OK.",IF(OR(W27=W7,W27=W17,W27=W37,W27='S2'!W27,W27='S1'!W27,W27='S4'!W27,W27='S5'!W27,W27='S6'!W27,W27='S7'!W27,W27='S8'!W27),"CISSS!","OK."))))</f>
        <v>OK.</v>
      </c>
      <c r="X77" s="268" t="str">
        <f>IF(X27=".","OK.",IF(X27=0,"OK.",IF(X27=" ","OK.",IF(OR(X27=X7,X27=X17,X27=X37,X27='S2'!X27,X27='S1'!X27,X27='S4'!X27,X27='S5'!X27,X27='S6'!X27,X27='S7'!X27,X27='S8'!X27),"CISSS!","OK."))))</f>
        <v>OK.</v>
      </c>
      <c r="Y77" s="268" t="str">
        <f>IF(Y27=".","OK.",IF(Y27=0,"OK.",IF(Y27=" ","OK.",IF(OR(Y27=Y7,Y27=Y17,Y27=Y37,Y27='S2'!Y27,Y27='S1'!Y27,Y27='S4'!Y27,Y27='S5'!Y27,Y27='S6'!Y27,Y27='S7'!Y27,Y27='S8'!Y27),"CISSS!","OK."))))</f>
        <v>OK.</v>
      </c>
      <c r="Z77" s="268" t="str">
        <f>IF(Z27=".","OK.",IF(Z27=0,"OK.",IF(Z27=" ","OK.",IF(OR(Z27=Z7,Z27=Z17,Z27=Z37,Z27='S2'!Z27,Z27='S1'!Z27,Z27='S4'!Z27,Z27='S5'!Z27,Z27='S6'!Z27,Z27='S7'!Z27,Z27='S8'!Z27),"CISSS!","OK."))))</f>
        <v>OK.</v>
      </c>
      <c r="AA77" s="269" t="str">
        <f>IF(AA27=".","OK.",IF(AA27=0,"OK.",IF(AA27=" ","OK.",IF(OR(AA27=AA7,AA27=AA17,AA27=AA37,AA27='S2'!AA27,AA27='S1'!AA27,AA27='S4'!AA27,AA27='S5'!AA27,AA27='S6'!AA27,AA27='S7'!AA27,AA27='S8'!AA27),"CISSS!","OK."))))</f>
        <v>OK.</v>
      </c>
      <c r="AB77" s="323">
        <v>0.54166666666666663</v>
      </c>
    </row>
    <row r="78" spans="1:28" ht="11.1" customHeight="1" x14ac:dyDescent="0.2">
      <c r="A78" s="1087"/>
      <c r="B78" s="1087"/>
      <c r="C78" s="55" t="str">
        <f>IF(C28=".","OK.",IF(C28=0,"OK.",IF(C28=" ","OK.",IF(OR(C28=C8,C28=C18,C28=C38,C28='S2'!C28,C28='S1'!C28,C28='S4'!C28,C28='S5'!C28,C28='S6'!C28,C28='S7'!C28,C28='S8'!C28),"CISSS!","OK."))))</f>
        <v>OK.</v>
      </c>
      <c r="D78" s="56" t="str">
        <f>IF(D28=".","OK.",IF(D28=0,"OK.",IF(D28=" ","OK.",IF(OR(D28=D8,D28=D18,D28=D38,D28='S2'!D28,D28='S1'!D28,D28='S4'!D28,D28='S5'!D28,D28='S6'!D28,D28='S7'!D28,D28='S8'!D28),"CISSS!","OK."))))</f>
        <v>OK.</v>
      </c>
      <c r="E78" s="56" t="str">
        <f>IF(E28=".","OK.",IF(E28=0,"OK.",IF(E28=" ","OK.",IF(OR(E28=E8,E28=E18,E28=E38,E28='S2'!E28,E28='S1'!E28,E28='S4'!E28,E28='S5'!E28,E28='S6'!E28,E28='S7'!E28,E28='S8'!E28),"CISSS!","OK."))))</f>
        <v>OK.</v>
      </c>
      <c r="F78" s="56" t="str">
        <f>IF(F28=".","OK.",IF(F28=0,"OK.",IF(F28=" ","OK.",IF(OR(F28=F8,F28=F18,F28=F38,F28='S2'!F28,F28='S1'!F28,F28='S4'!F28,F28='S5'!F28,F28='S6'!F28,F28='S7'!F28,F28='S8'!F28),"CISSS!","OK."))))</f>
        <v>OK.</v>
      </c>
      <c r="G78" s="57" t="str">
        <f>IF(G28=".","OK.",IF(G28=0,"OK.",IF(G28=" ","OK.",IF(OR(G28=G8,G28=G18,G28=G38,G28='S2'!G28,G28='S1'!G28,G28='S4'!G28,G28='S5'!G28,G28='S6'!G28,G28='S7'!G28,G28='S8'!G28),"CISSS!","OK."))))</f>
        <v>OK.</v>
      </c>
      <c r="H78" s="76" t="str">
        <f>IF(H28=".","OK.",IF(H28=0,"OK.",IF(H28=" ","OK.",IF(OR(H28=H8,H28=H18,H28=H38,H28='S2'!H28,H28='S1'!H28,H28='S4'!H28,H28='S5'!H28,H28='S6'!H28,H28='S7'!H28,H28='S8'!H28),"CISSS!","OK."))))</f>
        <v>OK.</v>
      </c>
      <c r="I78" s="77" t="str">
        <f>IF(I28=".","OK.",IF(I28=0,"OK.",IF(I28=" ","OK.",IF(OR(I28=I8,I28=I18,I28=I38,I28='S2'!I28,I28='S1'!I28,I28='S4'!I28,I28='S5'!I28,I28='S6'!I28,I28='S7'!I28,I28='S8'!I28),"CISSS!","OK."))))</f>
        <v>OK.</v>
      </c>
      <c r="J78" s="77" t="str">
        <f>IF(J28=".","OK.",IF(J28=0,"OK.",IF(J28=" ","OK.",IF(OR(J28=J8,J28=J18,J28=J38,J28='S2'!J28,J28='S1'!J28,J28='S4'!J28,J28='S5'!J28,J28='S6'!J28,J28='S7'!J28,J28='S8'!J28),"CISSS!","OK."))))</f>
        <v>OK.</v>
      </c>
      <c r="K78" s="77" t="str">
        <f>IF(K28=".","OK.",IF(K28=0,"OK.",IF(K28=" ","OK.",IF(OR(K28=K8,K28=K18,K28=K38,K28='S2'!K28,K28='S1'!K28,K28='S4'!K28,K28='S5'!K28,K28='S6'!K28,K28='S7'!K28,K28='S8'!K28),"CISSS!","OK."))))</f>
        <v>OK.</v>
      </c>
      <c r="L78" s="78" t="str">
        <f>IF(L28=".","OK.",IF(L28=0,"OK.",IF(L28=" ","OK.",IF(OR(L28=L8,L28=L18,L28=L38,L28='S2'!L28,L28='S1'!L28,L28='S4'!L28,L28='S5'!L28,L28='S6'!L28,L28='S7'!L28,L28='S8'!L28),"CISSS!","OK."))))</f>
        <v>OK.</v>
      </c>
      <c r="M78" s="67" t="str">
        <f>IF(M28=".","OK.",IF(M28=0,"OK.",IF(M28=" ","OK.",IF(OR(M28=M8,M28=M18,M28=M38,M28='S2'!M28,M28='S1'!M28,M28='S4'!M28,M28='S5'!M28,M28='S6'!M28,M28='S7'!M28,M28='S8'!M28),"CISSS!","OK."))))</f>
        <v>OK.</v>
      </c>
      <c r="N78" s="68" t="str">
        <f>IF(N28=".","OK.",IF(N28=0,"OK.",IF(N28=" ","OK.",IF(OR(N28=N8,N28=N18,N28=N38,N28='S2'!N28,N28='S1'!N28,N28='S4'!N28,N28='S5'!N28,N28='S6'!N28,N28='S7'!N28,N28='S8'!N28),"CISSS!","OK."))))</f>
        <v>OK.</v>
      </c>
      <c r="O78" s="68" t="str">
        <f>IF(O28=".","OK.",IF(O28=0,"OK.",IF(O28=" ","OK.",IF(OR(O28=O8,O28=O18,O28=O38,O28='S2'!O28,O28='S1'!O28,O28='S4'!O28,O28='S5'!O28,O28='S6'!O28,O28='S7'!O28,O28='S8'!O28),"CISSS!","OK."))))</f>
        <v>OK.</v>
      </c>
      <c r="P78" s="68" t="str">
        <f>IF(P28=".","OK.",IF(P28=0,"OK.",IF(P28=" ","OK.",IF(OR(P28=P8,P28=P18,P28=P38,P28='S2'!P28,P28='S1'!P28,P28='S4'!P28,P28='S5'!P28,P28='S6'!P28,P28='S7'!P28,P28='S8'!P28),"CISSS!","OK."))))</f>
        <v>OK.</v>
      </c>
      <c r="Q78" s="69" t="str">
        <f>IF(Q28=".","OK.",IF(Q28=0,"OK.",IF(Q28=" ","OK.",IF(OR(Q28=Q8,Q28=Q18,Q28=Q38,Q28='S2'!Q28,Q28='S1'!Q28,Q28='S4'!Q28,Q28='S5'!Q28,Q28='S6'!Q28,Q28='S7'!Q28,Q28='S8'!Q28),"CISSS!","OK."))))</f>
        <v>OK.</v>
      </c>
      <c r="R78" s="85" t="str">
        <f>IF(R28=".","OK.",IF(R28=0,"OK.",IF(R28=" ","OK.",IF(OR(R28=R8,R28=R18,R28=R38,R28='S2'!R28,R28='S1'!R28,R28='S4'!R28,R28='S5'!R28,R28='S6'!R28,R28='S7'!R28,R28='S8'!R28),"CISSS!","OK."))))</f>
        <v>OK.</v>
      </c>
      <c r="S78" s="86" t="str">
        <f>IF(S28=".","OK.",IF(S28=0,"OK.",IF(S28=" ","OK.",IF(OR(S28=S8,S28=S18,S28=S38,S28='S2'!S28,S28='S1'!S28,S28='S4'!S28,S28='S5'!S28,S28='S6'!S28,S28='S7'!S28,S28='S8'!S28),"CISSS!","OK."))))</f>
        <v>OK.</v>
      </c>
      <c r="T78" s="86" t="str">
        <f>IF(T28=".","OK.",IF(T28=0,"OK.",IF(T28=" ","OK.",IF(OR(T28=T8,T28=T18,T28=T38,T28='S2'!T28,T28='S1'!T28,T28='S4'!T28,T28='S5'!T28,T28='S6'!T28,T28='S7'!T28,T28='S8'!T28),"CISSS!","OK."))))</f>
        <v>OK.</v>
      </c>
      <c r="U78" s="86" t="str">
        <f>IF(U28=".","OK.",IF(U28=0,"OK.",IF(U28=" ","OK.",IF(OR(U28=U8,U28=U18,U28=U38,U28='S2'!U28,U28='S1'!U28,U28='S4'!U28,U28='S5'!U28,U28='S6'!U28,U28='S7'!U28,U28='S8'!U28),"CISSS!","OK."))))</f>
        <v>OK.</v>
      </c>
      <c r="V78" s="87" t="str">
        <f>IF(V28=".","OK.",IF(V28=0,"OK.",IF(V28=" ","OK.",IF(OR(V28=V8,V28=V18,V28=V38,V28='S2'!V28,V28='S1'!V28,V28='S4'!V28,V28='S5'!V28,V28='S6'!V28,V28='S7'!V28,V28='S8'!V28),"CISSS!","OK."))))</f>
        <v>OK.</v>
      </c>
      <c r="W78" s="267" t="str">
        <f>IF(W28=".","OK.",IF(W28=0,"OK.",IF(W28=" ","OK.",IF(OR(W28=W8,W28=W18,W28=W38,W28='S2'!W28,W28='S1'!W28,W28='S4'!W28,W28='S5'!W28,W28='S6'!W28,W28='S7'!W28,W28='S8'!W28),"CISSS!","OK."))))</f>
        <v>OK.</v>
      </c>
      <c r="X78" s="268" t="str">
        <f>IF(X28=".","OK.",IF(X28=0,"OK.",IF(X28=" ","OK.",IF(OR(X28=X8,X28=X18,X28=X38,X28='S2'!X28,X28='S1'!X28,X28='S4'!X28,X28='S5'!X28,X28='S6'!X28,X28='S7'!X28,X28='S8'!X28),"CISSS!","OK."))))</f>
        <v>OK.</v>
      </c>
      <c r="Y78" s="268" t="str">
        <f>IF(Y28=".","OK.",IF(Y28=0,"OK.",IF(Y28=" ","OK.",IF(OR(Y28=Y8,Y28=Y18,Y28=Y38,Y28='S2'!Y28,Y28='S1'!Y28,Y28='S4'!Y28,Y28='S5'!Y28,Y28='S6'!Y28,Y28='S7'!Y28,Y28='S8'!Y28),"CISSS!","OK."))))</f>
        <v>OK.</v>
      </c>
      <c r="Z78" s="268" t="str">
        <f>IF(Z28=".","OK.",IF(Z28=0,"OK.",IF(Z28=" ","OK.",IF(OR(Z28=Z8,Z28=Z18,Z28=Z38,Z28='S2'!Z28,Z28='S1'!Z28,Z28='S4'!Z28,Z28='S5'!Z28,Z28='S6'!Z28,Z28='S7'!Z28,Z28='S8'!Z28),"CISSS!","OK."))))</f>
        <v>OK.</v>
      </c>
      <c r="AA78" s="269" t="str">
        <f>IF(AA28=".","OK.",IF(AA28=0,"OK.",IF(AA28=" ","OK.",IF(OR(AA28=AA8,AA28=AA18,AA28=AA38,AA28='S2'!AA28,AA28='S1'!AA28,AA28='S4'!AA28,AA28='S5'!AA28,AA28='S6'!AA28,AA28='S7'!AA28,AA28='S8'!AA28),"CISSS!","OK."))))</f>
        <v>OK.</v>
      </c>
      <c r="AB78" s="323">
        <v>0.58333333333333337</v>
      </c>
    </row>
    <row r="79" spans="1:28" ht="11.1" customHeight="1" x14ac:dyDescent="0.2">
      <c r="A79" s="1087"/>
      <c r="B79" s="1087"/>
      <c r="C79" s="55" t="str">
        <f>IF(C29=".","OK.",IF(C29=0,"OK.",IF(C29=" ","OK.",IF(OR(C29=C9,C29=C19,C29=C39,C29='S2'!C29,C29='S1'!C29,C29='S4'!C29,C29='S5'!C29,C29='S6'!C29,C29='S7'!C29,C29='S8'!C29),"CISSS!","OK."))))</f>
        <v>OK.</v>
      </c>
      <c r="D79" s="56" t="str">
        <f>IF(D29=".","OK.",IF(D29=0,"OK.",IF(D29=" ","OK.",IF(OR(D29=D9,D29=D19,D29=D39,D29='S2'!D29,D29='S1'!D29,D29='S4'!D29,D29='S5'!D29,D29='S6'!D29,D29='S7'!D29,D29='S8'!D29),"CISSS!","OK."))))</f>
        <v>OK.</v>
      </c>
      <c r="E79" s="56" t="str">
        <f>IF(E29=".","OK.",IF(E29=0,"OK.",IF(E29=" ","OK.",IF(OR(E29=E9,E29=E19,E29=E39,E29='S2'!E29,E29='S1'!E29,E29='S4'!E29,E29='S5'!E29,E29='S6'!E29,E29='S7'!E29,E29='S8'!E29),"CISSS!","OK."))))</f>
        <v>OK.</v>
      </c>
      <c r="F79" s="56" t="str">
        <f>IF(F29=".","OK.",IF(F29=0,"OK.",IF(F29=" ","OK.",IF(OR(F29=F9,F29=F19,F29=F39,F29='S2'!F29,F29='S1'!F29,F29='S4'!F29,F29='S5'!F29,F29='S6'!F29,F29='S7'!F29,F29='S8'!F29),"CISSS!","OK."))))</f>
        <v>OK.</v>
      </c>
      <c r="G79" s="57" t="str">
        <f>IF(G29=".","OK.",IF(G29=0,"OK.",IF(G29=" ","OK.",IF(OR(G29=G9,G29=G19,G29=G39,G29='S2'!G29,G29='S1'!G29,G29='S4'!G29,G29='S5'!G29,G29='S6'!G29,G29='S7'!G29,G29='S8'!G29),"CISSS!","OK."))))</f>
        <v>OK.</v>
      </c>
      <c r="H79" s="76" t="str">
        <f>IF(H29=".","OK.",IF(H29=0,"OK.",IF(H29=" ","OK.",IF(OR(H29=H9,H29=H19,H29=H39,H29='S2'!H29,H29='S1'!H29,H29='S4'!H29,H29='S5'!H29,H29='S6'!H29,H29='S7'!H29,H29='S8'!H29),"CISSS!","OK."))))</f>
        <v>OK.</v>
      </c>
      <c r="I79" s="77" t="str">
        <f>IF(I29=".","OK.",IF(I29=0,"OK.",IF(I29=" ","OK.",IF(OR(I29=I9,I29=I19,I29=I39,I29='S2'!I29,I29='S1'!I29,I29='S4'!I29,I29='S5'!I29,I29='S6'!I29,I29='S7'!I29,I29='S8'!I29),"CISSS!","OK."))))</f>
        <v>OK.</v>
      </c>
      <c r="J79" s="77" t="str">
        <f>IF(J29=".","OK.",IF(J29=0,"OK.",IF(J29=" ","OK.",IF(OR(J29=J9,J29=J19,J29=J39,J29='S2'!J29,J29='S1'!J29,J29='S4'!J29,J29='S5'!J29,J29='S6'!J29,J29='S7'!J29,J29='S8'!J29),"CISSS!","OK."))))</f>
        <v>OK.</v>
      </c>
      <c r="K79" s="77" t="str">
        <f>IF(K29=".","OK.",IF(K29=0,"OK.",IF(K29=" ","OK.",IF(OR(K29=K9,K29=K19,K29=K39,K29='S2'!K29,K29='S1'!K29,K29='S4'!K29,K29='S5'!K29,K29='S6'!K29,K29='S7'!K29,K29='S8'!K29),"CISSS!","OK."))))</f>
        <v>OK.</v>
      </c>
      <c r="L79" s="78" t="str">
        <f>IF(L29=".","OK.",IF(L29=0,"OK.",IF(L29=" ","OK.",IF(OR(L29=L9,L29=L19,L29=L39,L29='S2'!L29,L29='S1'!L29,L29='S4'!L29,L29='S5'!L29,L29='S6'!L29,L29='S7'!L29,L29='S8'!L29),"CISSS!","OK."))))</f>
        <v>OK.</v>
      </c>
      <c r="M79" s="67" t="str">
        <f>IF(M29=".","OK.",IF(M29=0,"OK.",IF(M29=" ","OK.",IF(OR(M29=M9,M29=M19,M29=M39,M29='S2'!M29,M29='S1'!M29,M29='S4'!M29,M29='S5'!M29,M29='S6'!M29,M29='S7'!M29,M29='S8'!M29),"CISSS!","OK."))))</f>
        <v>OK.</v>
      </c>
      <c r="N79" s="68" t="str">
        <f>IF(N29=".","OK.",IF(N29=0,"OK.",IF(N29=" ","OK.",IF(OR(N29=N9,N29=N19,N29=N39,N29='S2'!N29,N29='S1'!N29,N29='S4'!N29,N29='S5'!N29,N29='S6'!N29,N29='S7'!N29,N29='S8'!N29),"CISSS!","OK."))))</f>
        <v>OK.</v>
      </c>
      <c r="O79" s="68" t="str">
        <f>IF(O29=".","OK.",IF(O29=0,"OK.",IF(O29=" ","OK.",IF(OR(O29=O9,O29=O19,O29=O39,O29='S2'!O29,O29='S1'!O29,O29='S4'!O29,O29='S5'!O29,O29='S6'!O29,O29='S7'!O29,O29='S8'!O29),"CISSS!","OK."))))</f>
        <v>OK.</v>
      </c>
      <c r="P79" s="68" t="str">
        <f>IF(P29=".","OK.",IF(P29=0,"OK.",IF(P29=" ","OK.",IF(OR(P29=P9,P29=P19,P29=P39,P29='S2'!P29,P29='S1'!P29,P29='S4'!P29,P29='S5'!P29,P29='S6'!P29,P29='S7'!P29,P29='S8'!P29),"CISSS!","OK."))))</f>
        <v>OK.</v>
      </c>
      <c r="Q79" s="69" t="str">
        <f>IF(Q29=".","OK.",IF(Q29=0,"OK.",IF(Q29=" ","OK.",IF(OR(Q29=Q9,Q29=Q19,Q29=Q39,Q29='S2'!Q29,Q29='S1'!Q29,Q29='S4'!Q29,Q29='S5'!Q29,Q29='S6'!Q29,Q29='S7'!Q29,Q29='S8'!Q29),"CISSS!","OK."))))</f>
        <v>OK.</v>
      </c>
      <c r="R79" s="85" t="str">
        <f>IF(R29=".","OK.",IF(R29=0,"OK.",IF(R29=" ","OK.",IF(OR(R29=R9,R29=R19,R29=R39,R29='S2'!R29,R29='S1'!R29,R29='S4'!R29,R29='S5'!R29,R29='S6'!R29,R29='S7'!R29,R29='S8'!R29),"CISSS!","OK."))))</f>
        <v>OK.</v>
      </c>
      <c r="S79" s="86" t="str">
        <f>IF(S29=".","OK.",IF(S29=0,"OK.",IF(S29=" ","OK.",IF(OR(S29=S9,S29=S19,S29=S39,S29='S2'!S29,S29='S1'!S29,S29='S4'!S29,S29='S5'!S29,S29='S6'!S29,S29='S7'!S29,S29='S8'!S29),"CISSS!","OK."))))</f>
        <v>OK.</v>
      </c>
      <c r="T79" s="86" t="str">
        <f>IF(T29=".","OK.",IF(T29=0,"OK.",IF(T29=" ","OK.",IF(OR(T29=T9,T29=T19,T29=T39,T29='S2'!T29,T29='S1'!T29,T29='S4'!T29,T29='S5'!T29,T29='S6'!T29,T29='S7'!T29,T29='S8'!T29),"CISSS!","OK."))))</f>
        <v>OK.</v>
      </c>
      <c r="U79" s="86" t="str">
        <f>IF(U29=".","OK.",IF(U29=0,"OK.",IF(U29=" ","OK.",IF(OR(U29=U9,U29=U19,U29=U39,U29='S2'!U29,U29='S1'!U29,U29='S4'!U29,U29='S5'!U29,U29='S6'!U29,U29='S7'!U29,U29='S8'!U29),"CISSS!","OK."))))</f>
        <v>OK.</v>
      </c>
      <c r="V79" s="87" t="str">
        <f>IF(V29=".","OK.",IF(V29=0,"OK.",IF(V29=" ","OK.",IF(OR(V29=V9,V29=V19,V29=V39,V29='S2'!V29,V29='S1'!V29,V29='S4'!V29,V29='S5'!V29,V29='S6'!V29,V29='S7'!V29,V29='S8'!V29),"CISSS!","OK."))))</f>
        <v>OK.</v>
      </c>
      <c r="W79" s="267" t="str">
        <f>IF(W29=".","OK.",IF(W29=0,"OK.",IF(W29=" ","OK.",IF(OR(W29=W9,W29=W19,W29=W39,W29='S2'!W29,W29='S1'!W29,W29='S4'!W29,W29='S5'!W29,W29='S6'!W29,W29='S7'!W29,W29='S8'!W29),"CISSS!","OK."))))</f>
        <v>OK.</v>
      </c>
      <c r="X79" s="268" t="str">
        <f>IF(X29=".","OK.",IF(X29=0,"OK.",IF(X29=" ","OK.",IF(OR(X29=X9,X29=X19,X29=X39,X29='S2'!X29,X29='S1'!X29,X29='S4'!X29,X29='S5'!X29,X29='S6'!X29,X29='S7'!X29,X29='S8'!X29),"CISSS!","OK."))))</f>
        <v>OK.</v>
      </c>
      <c r="Y79" s="268" t="str">
        <f>IF(Y29=".","OK.",IF(Y29=0,"OK.",IF(Y29=" ","OK.",IF(OR(Y29=Y9,Y29=Y19,Y29=Y39,Y29='S2'!Y29,Y29='S1'!Y29,Y29='S4'!Y29,Y29='S5'!Y29,Y29='S6'!Y29,Y29='S7'!Y29,Y29='S8'!Y29),"CISSS!","OK."))))</f>
        <v>OK.</v>
      </c>
      <c r="Z79" s="268" t="str">
        <f>IF(Z29=".","OK.",IF(Z29=0,"OK.",IF(Z29=" ","OK.",IF(OR(Z29=Z9,Z29=Z19,Z29=Z39,Z29='S2'!Z29,Z29='S1'!Z29,Z29='S4'!Z29,Z29='S5'!Z29,Z29='S6'!Z29,Z29='S7'!Z29,Z29='S8'!Z29),"CISSS!","OK."))))</f>
        <v>OK.</v>
      </c>
      <c r="AA79" s="269" t="str">
        <f>IF(AA29=".","OK.",IF(AA29=0,"OK.",IF(AA29=" ","OK.",IF(OR(AA29=AA9,AA29=AA19,AA29=AA39,AA29='S2'!AA29,AA29='S1'!AA29,AA29='S4'!AA29,AA29='S5'!AA29,AA29='S6'!AA29,AA29='S7'!AA29,AA29='S8'!AA29),"CISSS!","OK."))))</f>
        <v>OK.</v>
      </c>
      <c r="AB79" s="323">
        <v>0.625</v>
      </c>
    </row>
    <row r="80" spans="1:28" ht="11.1" customHeight="1" x14ac:dyDescent="0.2">
      <c r="A80" s="1087"/>
      <c r="B80" s="1087"/>
      <c r="C80" s="55" t="str">
        <f>IF(C30=".","OK.",IF(C30=0,"OK.",IF(C30=" ","OK.",IF(OR(C30=C10,C30=C20,C30=C40,C30='S2'!C30,C30='S1'!C30,C30='S4'!C30,C30='S5'!C30,C30='S6'!C30,C30='S7'!C30,C30='S8'!C30),"CISSS!","OK."))))</f>
        <v>OK.</v>
      </c>
      <c r="D80" s="56" t="str">
        <f>IF(D30=".","OK.",IF(D30=0,"OK.",IF(D30=" ","OK.",IF(OR(D30=D10,D30=D20,D30=D40,D30='S2'!D30,D30='S1'!D30,D30='S4'!D30,D30='S5'!D30,D30='S6'!D30,D30='S7'!D30,D30='S8'!D30),"CISSS!","OK."))))</f>
        <v>OK.</v>
      </c>
      <c r="E80" s="56" t="str">
        <f>IF(E30=".","OK.",IF(E30=0,"OK.",IF(E30=" ","OK.",IF(OR(E30=E10,E30=E20,E30=E40,E30='S2'!E30,E30='S1'!E30,E30='S4'!E30,E30='S5'!E30,E30='S6'!E30,E30='S7'!E30,E30='S8'!E30),"CISSS!","OK."))))</f>
        <v>OK.</v>
      </c>
      <c r="F80" s="56" t="str">
        <f>IF(F30=".","OK.",IF(F30=0,"OK.",IF(F30=" ","OK.",IF(OR(F30=F10,F30=F20,F30=F40,F30='S2'!F30,F30='S1'!F30,F30='S4'!F30,F30='S5'!F30,F30='S6'!F30,F30='S7'!F30,F30='S8'!F30),"CISSS!","OK."))))</f>
        <v>OK.</v>
      </c>
      <c r="G80" s="57" t="str">
        <f>IF(G30=".","OK.",IF(G30=0,"OK.",IF(G30=" ","OK.",IF(OR(G30=G10,G30=G20,G30=G40,G30='S2'!G30,G30='S1'!G30,G30='S4'!G30,G30='S5'!G30,G30='S6'!G30,G30='S7'!G30,G30='S8'!G30),"CISSS!","OK."))))</f>
        <v>OK.</v>
      </c>
      <c r="H80" s="76" t="str">
        <f>IF(H30=".","OK.",IF(H30=0,"OK.",IF(H30=" ","OK.",IF(OR(H30=H10,H30=H20,H30=H40,H30='S2'!H30,H30='S1'!H30,H30='S4'!H30,H30='S5'!H30,H30='S6'!H30,H30='S7'!H30,H30='S8'!H30),"CISSS!","OK."))))</f>
        <v>OK.</v>
      </c>
      <c r="I80" s="77" t="str">
        <f>IF(I30=".","OK.",IF(I30=0,"OK.",IF(I30=" ","OK.",IF(OR(I30=I10,I30=I20,I30=I40,I30='S2'!I30,I30='S1'!I30,I30='S4'!I30,I30='S5'!I30,I30='S6'!I30,I30='S7'!I30,I30='S8'!I30),"CISSS!","OK."))))</f>
        <v>OK.</v>
      </c>
      <c r="J80" s="77" t="str">
        <f>IF(J30=".","OK.",IF(J30=0,"OK.",IF(J30=" ","OK.",IF(OR(J30=J10,J30=J20,J30=J40,J30='S2'!J30,J30='S1'!J30,J30='S4'!J30,J30='S5'!J30,J30='S6'!J30,J30='S7'!J30,J30='S8'!J30),"CISSS!","OK."))))</f>
        <v>OK.</v>
      </c>
      <c r="K80" s="77" t="str">
        <f>IF(K30=".","OK.",IF(K30=0,"OK.",IF(K30=" ","OK.",IF(OR(K30=K10,K30=K20,K30=K40,K30='S2'!K30,K30='S1'!K30,K30='S4'!K30,K30='S5'!K30,K30='S6'!K30,K30='S7'!K30,K30='S8'!K30),"CISSS!","OK."))))</f>
        <v>OK.</v>
      </c>
      <c r="L80" s="78" t="str">
        <f>IF(L30=".","OK.",IF(L30=0,"OK.",IF(L30=" ","OK.",IF(OR(L30=L10,L30=L20,L30=L40,L30='S2'!L30,L30='S1'!L30,L30='S4'!L30,L30='S5'!L30,L30='S6'!L30,L30='S7'!L30,L30='S8'!L30),"CISSS!","OK."))))</f>
        <v>OK.</v>
      </c>
      <c r="M80" s="67" t="str">
        <f>IF(M30=".","OK.",IF(M30=0,"OK.",IF(M30=" ","OK.",IF(OR(M30=M10,M30=M20,M30=M40,M30='S2'!M30,M30='S1'!M30,M30='S4'!M30,M30='S5'!M30,M30='S6'!M30,M30='S7'!M30,M30='S8'!M30),"CISSS!","OK."))))</f>
        <v>OK.</v>
      </c>
      <c r="N80" s="68" t="str">
        <f>IF(N30=".","OK.",IF(N30=0,"OK.",IF(N30=" ","OK.",IF(OR(N30=N10,N30=N20,N30=N40,N30='S2'!N30,N30='S1'!N30,N30='S4'!N30,N30='S5'!N30,N30='S6'!N30,N30='S7'!N30,N30='S8'!N30),"CISSS!","OK."))))</f>
        <v>OK.</v>
      </c>
      <c r="O80" s="68" t="str">
        <f>IF(O30=".","OK.",IF(O30=0,"OK.",IF(O30=" ","OK.",IF(OR(O30=O10,O30=O20,O30=O40,O30='S2'!O30,O30='S1'!O30,O30='S4'!O30,O30='S5'!O30,O30='S6'!O30,O30='S7'!O30,O30='S8'!O30),"CISSS!","OK."))))</f>
        <v>OK.</v>
      </c>
      <c r="P80" s="68" t="str">
        <f>IF(P30=".","OK.",IF(P30=0,"OK.",IF(P30=" ","OK.",IF(OR(P30=P10,P30=P20,P30=P40,P30='S2'!P30,P30='S1'!P30,P30='S4'!P30,P30='S5'!P30,P30='S6'!P30,P30='S7'!P30,P30='S8'!P30),"CISSS!","OK."))))</f>
        <v>OK.</v>
      </c>
      <c r="Q80" s="69" t="str">
        <f>IF(Q30=".","OK.",IF(Q30=0,"OK.",IF(Q30=" ","OK.",IF(OR(Q30=Q10,Q30=Q20,Q30=Q40,Q30='S2'!Q30,Q30='S1'!Q30,Q30='S4'!Q30,Q30='S5'!Q30,Q30='S6'!Q30,Q30='S7'!Q30,Q30='S8'!Q30),"CISSS!","OK."))))</f>
        <v>OK.</v>
      </c>
      <c r="R80" s="85" t="str">
        <f>IF(R30=".","OK.",IF(R30=0,"OK.",IF(R30=" ","OK.",IF(OR(R30=R10,R30=R20,R30=R40,R30='S2'!R30,R30='S1'!R30,R30='S4'!R30,R30='S5'!R30,R30='S6'!R30,R30='S7'!R30,R30='S8'!R30),"CISSS!","OK."))))</f>
        <v>OK.</v>
      </c>
      <c r="S80" s="86" t="str">
        <f>IF(S30=".","OK.",IF(S30=0,"OK.",IF(S30=" ","OK.",IF(OR(S30=S10,S30=S20,S30=S40,S30='S2'!S30,S30='S1'!S30,S30='S4'!S30,S30='S5'!S30,S30='S6'!S30,S30='S7'!S30,S30='S8'!S30),"CISSS!","OK."))))</f>
        <v>OK.</v>
      </c>
      <c r="T80" s="86" t="str">
        <f>IF(T30=".","OK.",IF(T30=0,"OK.",IF(T30=" ","OK.",IF(OR(T30=T10,T30=T20,T30=T40,T30='S2'!T30,T30='S1'!T30,T30='S4'!T30,T30='S5'!T30,T30='S6'!T30,T30='S7'!T30,T30='S8'!T30),"CISSS!","OK."))))</f>
        <v>OK.</v>
      </c>
      <c r="U80" s="86" t="str">
        <f>IF(U30=".","OK.",IF(U30=0,"OK.",IF(U30=" ","OK.",IF(OR(U30=U10,U30=U20,U30=U40,U30='S2'!U30,U30='S1'!U30,U30='S4'!U30,U30='S5'!U30,U30='S6'!U30,U30='S7'!U30,U30='S8'!U30),"CISSS!","OK."))))</f>
        <v>OK.</v>
      </c>
      <c r="V80" s="87" t="str">
        <f>IF(V30=".","OK.",IF(V30=0,"OK.",IF(V30=" ","OK.",IF(OR(V30=V10,V30=V20,V30=V40,V30='S2'!V30,V30='S1'!V30,V30='S4'!V30,V30='S5'!V30,V30='S6'!V30,V30='S7'!V30,V30='S8'!V30),"CISSS!","OK."))))</f>
        <v>OK.</v>
      </c>
      <c r="W80" s="267" t="str">
        <f>IF(W30=".","OK.",IF(W30=0,"OK.",IF(W30=" ","OK.",IF(OR(W30=W10,W30=W20,W30=W40,W30='S2'!W30,W30='S1'!W30,W30='S4'!W30,W30='S5'!W30,W30='S6'!W30,W30='S7'!W30,W30='S8'!W30),"CISSS!","OK."))))</f>
        <v>OK.</v>
      </c>
      <c r="X80" s="268" t="str">
        <f>IF(X30=".","OK.",IF(X30=0,"OK.",IF(X30=" ","OK.",IF(OR(X30=X10,X30=X20,X30=X40,X30='S2'!X30,X30='S1'!X30,X30='S4'!X30,X30='S5'!X30,X30='S6'!X30,X30='S7'!X30,X30='S8'!X30),"CISSS!","OK."))))</f>
        <v>OK.</v>
      </c>
      <c r="Y80" s="268" t="str">
        <f>IF(Y30=".","OK.",IF(Y30=0,"OK.",IF(Y30=" ","OK.",IF(OR(Y30=Y10,Y30=Y20,Y30=Y40,Y30='S2'!Y30,Y30='S1'!Y30,Y30='S4'!Y30,Y30='S5'!Y30,Y30='S6'!Y30,Y30='S7'!Y30,Y30='S8'!Y30),"CISSS!","OK."))))</f>
        <v>OK.</v>
      </c>
      <c r="Z80" s="268" t="str">
        <f>IF(Z30=".","OK.",IF(Z30=0,"OK.",IF(Z30=" ","OK.",IF(OR(Z30=Z10,Z30=Z20,Z30=Z40,Z30='S2'!Z30,Z30='S1'!Z30,Z30='S4'!Z30,Z30='S5'!Z30,Z30='S6'!Z30,Z30='S7'!Z30,Z30='S8'!Z30),"CISSS!","OK."))))</f>
        <v>OK.</v>
      </c>
      <c r="AA80" s="269" t="str">
        <f>IF(AA30=".","OK.",IF(AA30=0,"OK.",IF(AA30=" ","OK.",IF(OR(AA30=AA10,AA30=AA20,AA30=AA40,AA30='S2'!AA30,AA30='S1'!AA30,AA30='S4'!AA30,AA30='S5'!AA30,AA30='S6'!AA30,AA30='S7'!AA30,AA30='S8'!AA30),"CISSS!","OK."))))</f>
        <v>OK.</v>
      </c>
      <c r="AB80" s="323">
        <v>0.66666666666666663</v>
      </c>
    </row>
    <row r="81" spans="1:28" ht="11.1" customHeight="1" x14ac:dyDescent="0.2">
      <c r="A81" s="1087"/>
      <c r="B81" s="1087"/>
      <c r="C81" s="55" t="str">
        <f>IF(C31=".","OK.",IF(C31=0,"OK.",IF(C31=" ","OK.",IF(OR(C31=C11,C31=C21,C31=C41,C31='S2'!C31,C31='S1'!C31,C31='S4'!C31,C31='S5'!C31,C31='S6'!C31,C31='S7'!C31,C31='S8'!C31),"CISSS!","OK."))))</f>
        <v>OK.</v>
      </c>
      <c r="D81" s="56" t="str">
        <f>IF(D31=".","OK.",IF(D31=0,"OK.",IF(D31=" ","OK.",IF(OR(D31=D11,D31=D21,D31=D41,D31='S2'!D31,D31='S1'!D31,D31='S4'!D31,D31='S5'!D31,D31='S6'!D31,D31='S7'!D31,D31='S8'!D31),"CISSS!","OK."))))</f>
        <v>OK.</v>
      </c>
      <c r="E81" s="56" t="str">
        <f>IF(E31=".","OK.",IF(E31=0,"OK.",IF(E31=" ","OK.",IF(OR(E31=E11,E31=E21,E31=E41,E31='S2'!E31,E31='S1'!E31,E31='S4'!E31,E31='S5'!E31,E31='S6'!E31,E31='S7'!E31,E31='S8'!E31),"CISSS!","OK."))))</f>
        <v>OK.</v>
      </c>
      <c r="F81" s="56" t="str">
        <f>IF(F31=".","OK.",IF(F31=0,"OK.",IF(F31=" ","OK.",IF(OR(F31=F11,F31=F21,F31=F41,F31='S2'!F31,F31='S1'!F31,F31='S4'!F31,F31='S5'!F31,F31='S6'!F31,F31='S7'!F31,F31='S8'!F31),"CISSS!","OK."))))</f>
        <v>OK.</v>
      </c>
      <c r="G81" s="57" t="str">
        <f>IF(G31=".","OK.",IF(G31=0,"OK.",IF(G31=" ","OK.",IF(OR(G31=G11,G31=G21,G31=G41,G31='S2'!G31,G31='S1'!G31,G31='S4'!G31,G31='S5'!G31,G31='S6'!G31,G31='S7'!G31,G31='S8'!G31),"CISSS!","OK."))))</f>
        <v>OK.</v>
      </c>
      <c r="H81" s="76" t="str">
        <f>IF(H31=".","OK.",IF(H31=0,"OK.",IF(H31=" ","OK.",IF(OR(H31=H11,H31=H21,H31=H41,H31='S2'!H31,H31='S1'!H31,H31='S4'!H31,H31='S5'!H31,H31='S6'!H31,H31='S7'!H31,H31='S8'!H31),"CISSS!","OK."))))</f>
        <v>OK.</v>
      </c>
      <c r="I81" s="77" t="str">
        <f>IF(I31=".","OK.",IF(I31=0,"OK.",IF(I31=" ","OK.",IF(OR(I31=I11,I31=I21,I31=I41,I31='S2'!I31,I31='S1'!I31,I31='S4'!I31,I31='S5'!I31,I31='S6'!I31,I31='S7'!I31,I31='S8'!I31),"CISSS!","OK."))))</f>
        <v>OK.</v>
      </c>
      <c r="J81" s="77" t="str">
        <f>IF(J31=".","OK.",IF(J31=0,"OK.",IF(J31=" ","OK.",IF(OR(J31=J11,J31=J21,J31=J41,J31='S2'!J31,J31='S1'!J31,J31='S4'!J31,J31='S5'!J31,J31='S6'!J31,J31='S7'!J31,J31='S8'!J31),"CISSS!","OK."))))</f>
        <v>OK.</v>
      </c>
      <c r="K81" s="77" t="str">
        <f>IF(K31=".","OK.",IF(K31=0,"OK.",IF(K31=" ","OK.",IF(OR(K31=K11,K31=K21,K31=K41,K31='S2'!K31,K31='S1'!K31,K31='S4'!K31,K31='S5'!K31,K31='S6'!K31,K31='S7'!K31,K31='S8'!K31),"CISSS!","OK."))))</f>
        <v>OK.</v>
      </c>
      <c r="L81" s="78" t="str">
        <f>IF(L31=".","OK.",IF(L31=0,"OK.",IF(L31=" ","OK.",IF(OR(L31=L11,L31=L21,L31=L41,L31='S2'!L31,L31='S1'!L31,L31='S4'!L31,L31='S5'!L31,L31='S6'!L31,L31='S7'!L31,L31='S8'!L31),"CISSS!","OK."))))</f>
        <v>OK.</v>
      </c>
      <c r="M81" s="67" t="str">
        <f>IF(M31=".","OK.",IF(M31=0,"OK.",IF(M31=" ","OK.",IF(OR(M31=M11,M31=M21,M31=M41,M31='S2'!M31,M31='S1'!M31,M31='S4'!M31,M31='S5'!M31,M31='S6'!M31,M31='S7'!M31,M31='S8'!M31),"CISSS!","OK."))))</f>
        <v>OK.</v>
      </c>
      <c r="N81" s="68" t="str">
        <f>IF(N31=".","OK.",IF(N31=0,"OK.",IF(N31=" ","OK.",IF(OR(N31=N11,N31=N21,N31=N41,N31='S2'!N31,N31='S1'!N31,N31='S4'!N31,N31='S5'!N31,N31='S6'!N31,N31='S7'!N31,N31='S8'!N31),"CISSS!","OK."))))</f>
        <v>OK.</v>
      </c>
      <c r="O81" s="68" t="str">
        <f>IF(O31=".","OK.",IF(O31=0,"OK.",IF(O31=" ","OK.",IF(OR(O31=O11,O31=O21,O31=O41,O31='S2'!O31,O31='S1'!O31,O31='S4'!O31,O31='S5'!O31,O31='S6'!O31,O31='S7'!O31,O31='S8'!O31),"CISSS!","OK."))))</f>
        <v>OK.</v>
      </c>
      <c r="P81" s="68" t="str">
        <f>IF(P31=".","OK.",IF(P31=0,"OK.",IF(P31=" ","OK.",IF(OR(P31=P11,P31=P21,P31=P41,P31='S2'!P31,P31='S1'!P31,P31='S4'!P31,P31='S5'!P31,P31='S6'!P31,P31='S7'!P31,P31='S8'!P31),"CISSS!","OK."))))</f>
        <v>OK.</v>
      </c>
      <c r="Q81" s="69" t="str">
        <f>IF(Q31=".","OK.",IF(Q31=0,"OK.",IF(Q31=" ","OK.",IF(OR(Q31=Q11,Q31=Q21,Q31=Q41,Q31='S2'!Q31,Q31='S1'!Q31,Q31='S4'!Q31,Q31='S5'!Q31,Q31='S6'!Q31,Q31='S7'!Q31,Q31='S8'!Q31),"CISSS!","OK."))))</f>
        <v>OK.</v>
      </c>
      <c r="R81" s="85" t="str">
        <f>IF(R31=".","OK.",IF(R31=0,"OK.",IF(R31=" ","OK.",IF(OR(R31=R11,R31=R21,R31=R41,R31='S2'!R31,R31='S1'!R31,R31='S4'!R31,R31='S5'!R31,R31='S6'!R31,R31='S7'!R31,R31='S8'!R31),"CISSS!","OK."))))</f>
        <v>OK.</v>
      </c>
      <c r="S81" s="86" t="str">
        <f>IF(S31=".","OK.",IF(S31=0,"OK.",IF(S31=" ","OK.",IF(OR(S31=S11,S31=S21,S31=S41,S31='S2'!S31,S31='S1'!S31,S31='S4'!S31,S31='S5'!S31,S31='S6'!S31,S31='S7'!S31,S31='S8'!S31),"CISSS!","OK."))))</f>
        <v>OK.</v>
      </c>
      <c r="T81" s="86" t="str">
        <f>IF(T31=".","OK.",IF(T31=0,"OK.",IF(T31=" ","OK.",IF(OR(T31=T11,T31=T21,T31=T41,T31='S2'!T31,T31='S1'!T31,T31='S4'!T31,T31='S5'!T31,T31='S6'!T31,T31='S7'!T31,T31='S8'!T31),"CISSS!","OK."))))</f>
        <v>OK.</v>
      </c>
      <c r="U81" s="86" t="str">
        <f>IF(U31=".","OK.",IF(U31=0,"OK.",IF(U31=" ","OK.",IF(OR(U31=U11,U31=U21,U31=U41,U31='S2'!U31,U31='S1'!U31,U31='S4'!U31,U31='S5'!U31,U31='S6'!U31,U31='S7'!U31,U31='S8'!U31),"CISSS!","OK."))))</f>
        <v>OK.</v>
      </c>
      <c r="V81" s="87" t="str">
        <f>IF(V31=".","OK.",IF(V31=0,"OK.",IF(V31=" ","OK.",IF(OR(V31=V11,V31=V21,V31=V41,V31='S2'!V31,V31='S1'!V31,V31='S4'!V31,V31='S5'!V31,V31='S6'!V31,V31='S7'!V31,V31='S8'!V31),"CISSS!","OK."))))</f>
        <v>OK.</v>
      </c>
      <c r="W81" s="267" t="str">
        <f>IF(W31=".","OK.",IF(W31=0,"OK.",IF(W31=" ","OK.",IF(OR(W31=W11,W31=W21,W31=W41,W31='S2'!W31,W31='S1'!W31,W31='S4'!W31,W31='S5'!W31,W31='S6'!W31,W31='S7'!W31,W31='S8'!W31),"CISSS!","OK."))))</f>
        <v>OK.</v>
      </c>
      <c r="X81" s="268" t="str">
        <f>IF(X31=".","OK.",IF(X31=0,"OK.",IF(X31=" ","OK.",IF(OR(X31=X11,X31=X21,X31=X41,X31='S2'!X31,X31='S1'!X31,X31='S4'!X31,X31='S5'!X31,X31='S6'!X31,X31='S7'!X31,X31='S8'!X31),"CISSS!","OK."))))</f>
        <v>OK.</v>
      </c>
      <c r="Y81" s="268" t="str">
        <f>IF(Y31=".","OK.",IF(Y31=0,"OK.",IF(Y31=" ","OK.",IF(OR(Y31=Y11,Y31=Y21,Y31=Y41,Y31='S2'!Y31,Y31='S1'!Y31,Y31='S4'!Y31,Y31='S5'!Y31,Y31='S6'!Y31,Y31='S7'!Y31,Y31='S8'!Y31),"CISSS!","OK."))))</f>
        <v>OK.</v>
      </c>
      <c r="Z81" s="268" t="str">
        <f>IF(Z31=".","OK.",IF(Z31=0,"OK.",IF(Z31=" ","OK.",IF(OR(Z31=Z11,Z31=Z21,Z31=Z41,Z31='S2'!Z31,Z31='S1'!Z31,Z31='S4'!Z31,Z31='S5'!Z31,Z31='S6'!Z31,Z31='S7'!Z31,Z31='S8'!Z31),"CISSS!","OK."))))</f>
        <v>OK.</v>
      </c>
      <c r="AA81" s="269" t="str">
        <f>IF(AA31=".","OK.",IF(AA31=0,"OK.",IF(AA31=" ","OK.",IF(OR(AA31=AA11,AA31=AA21,AA31=AA41,AA31='S2'!AA31,AA31='S1'!AA31,AA31='S4'!AA31,AA31='S5'!AA31,AA31='S6'!AA31,AA31='S7'!AA31,AA31='S8'!AA31),"CISSS!","OK."))))</f>
        <v>OK.</v>
      </c>
      <c r="AB81" s="323">
        <v>0.70833333333333337</v>
      </c>
    </row>
    <row r="82" spans="1:28" ht="11.1" customHeight="1" thickBot="1" x14ac:dyDescent="0.25">
      <c r="A82" s="1087"/>
      <c r="B82" s="1087"/>
      <c r="C82" s="58" t="str">
        <f>IF(C32=".","OK.",IF(C32=0,"OK.",IF(C32=" ","OK.",IF(OR(C32=C12,C32=C22,C32=C42,C32='S2'!C32,C32='S1'!C32,C32='S4'!C32,C32='S5'!C32,C32='S6'!C32,C32='S7'!C32,C32='S8'!C32),"CISSS!","OK."))))</f>
        <v>OK.</v>
      </c>
      <c r="D82" s="59" t="str">
        <f>IF(D32=".","OK.",IF(D32=0,"OK.",IF(D32=" ","OK.",IF(OR(D32=D12,D32=D22,D32=D42,D32='S2'!D32,D32='S1'!D32,D32='S4'!D32,D32='S5'!D32,D32='S6'!D32,D32='S7'!D32,D32='S8'!D32),"CISSS!","OK."))))</f>
        <v>OK.</v>
      </c>
      <c r="E82" s="59" t="str">
        <f>IF(E32=".","OK.",IF(E32=0,"OK.",IF(E32=" ","OK.",IF(OR(E32=E12,E32=E22,E32=E42,E32='S2'!E32,E32='S1'!E32,E32='S4'!E32,E32='S5'!E32,E32='S6'!E32,E32='S7'!E32,E32='S8'!E32),"CISSS!","OK."))))</f>
        <v>OK.</v>
      </c>
      <c r="F82" s="59" t="str">
        <f>IF(F32=".","OK.",IF(F32=0,"OK.",IF(F32=" ","OK.",IF(OR(F32=F12,F32=F22,F32=F42,F32='S2'!F32,F32='S1'!F32,F32='S4'!F32,F32='S5'!F32,F32='S6'!F32,F32='S7'!F32,F32='S8'!F32),"CISSS!","OK."))))</f>
        <v>OK.</v>
      </c>
      <c r="G82" s="60" t="str">
        <f>IF(G32=".","OK.",IF(G32=0,"OK.",IF(G32=" ","OK.",IF(OR(G32=G12,G32=G22,G32=G42,G32='S2'!G32,G32='S1'!G32,G32='S4'!G32,G32='S5'!G32,G32='S6'!G32,G32='S7'!G32,G32='S8'!G32),"CISSS!","OK."))))</f>
        <v>OK.</v>
      </c>
      <c r="H82" s="79" t="str">
        <f>IF(H32=".","OK.",IF(H32=0,"OK.",IF(H32=" ","OK.",IF(OR(H32=H12,H32=H22,H32=H42,H32='S2'!H32,H32='S1'!H32,H32='S4'!H32,H32='S5'!H32,H32='S6'!H32,H32='S7'!H32,H32='S8'!H32),"CISSS!","OK."))))</f>
        <v>OK.</v>
      </c>
      <c r="I82" s="80" t="str">
        <f>IF(I32=".","OK.",IF(I32=0,"OK.",IF(I32=" ","OK.",IF(OR(I32=I12,I32=I22,I32=I42,I32='S2'!I32,I32='S1'!I32,I32='S4'!I32,I32='S5'!I32,I32='S6'!I32,I32='S7'!I32,I32='S8'!I32),"CISSS!","OK."))))</f>
        <v>OK.</v>
      </c>
      <c r="J82" s="80" t="str">
        <f>IF(J32=".","OK.",IF(J32=0,"OK.",IF(J32=" ","OK.",IF(OR(J32=J12,J32=J22,J32=J42,J32='S2'!J32,J32='S1'!J32,J32='S4'!J32,J32='S5'!J32,J32='S6'!J32,J32='S7'!J32,J32='S8'!J32),"CISSS!","OK."))))</f>
        <v>OK.</v>
      </c>
      <c r="K82" s="80" t="str">
        <f>IF(K32=".","OK.",IF(K32=0,"OK.",IF(K32=" ","OK.",IF(OR(K32=K12,K32=K22,K32=K42,K32='S2'!K32,K32='S1'!K32,K32='S4'!K32,K32='S5'!K32,K32='S6'!K32,K32='S7'!K32,K32='S8'!K32),"CISSS!","OK."))))</f>
        <v>OK.</v>
      </c>
      <c r="L82" s="81" t="str">
        <f>IF(L32=".","OK.",IF(L32=0,"OK.",IF(L32=" ","OK.",IF(OR(L32=L12,L32=L22,L32=L42,L32='S2'!L32,L32='S1'!L32,L32='S4'!L32,L32='S5'!L32,L32='S6'!L32,L32='S7'!L32,L32='S8'!L32),"CISSS!","OK."))))</f>
        <v>OK.</v>
      </c>
      <c r="M82" s="247" t="str">
        <f>IF(M32=".","OK.",IF(M32=0,"OK.",IF(M32=" ","OK.",IF(OR(M32=M12,M32=M22,M32=M42,M32='S2'!M32,M32='S1'!M32,M32='S4'!M32,M32='S5'!M32,M32='S6'!M32,M32='S7'!M32,M32='S8'!M32),"CISSS!","OK."))))</f>
        <v>OK.</v>
      </c>
      <c r="N82" s="248" t="str">
        <f>IF(N32=".","OK.",IF(N32=0,"OK.",IF(N32=" ","OK.",IF(OR(N32=N12,N32=N22,N32=N42,N32='S2'!N32,N32='S1'!N32,N32='S4'!N32,N32='S5'!N32,N32='S6'!N32,N32='S7'!N32,N32='S8'!N32),"CISSS!","OK."))))</f>
        <v>OK.</v>
      </c>
      <c r="O82" s="248" t="str">
        <f>IF(O32=".","OK.",IF(O32=0,"OK.",IF(O32=" ","OK.",IF(OR(O32=O12,O32=O22,O32=O42,O32='S2'!O32,O32='S1'!O32,O32='S4'!O32,O32='S5'!O32,O32='S6'!O32,O32='S7'!O32,O32='S8'!O32),"CISSS!","OK."))))</f>
        <v>OK.</v>
      </c>
      <c r="P82" s="248" t="str">
        <f>IF(P32=".","OK.",IF(P32=0,"OK.",IF(P32=" ","OK.",IF(OR(P32=P12,P32=P22,P32=P42,P32='S2'!P32,P32='S1'!P32,P32='S4'!P32,P32='S5'!P32,P32='S6'!P32,P32='S7'!P32,P32='S8'!P32),"CISSS!","OK."))))</f>
        <v>OK.</v>
      </c>
      <c r="Q82" s="249" t="str">
        <f>IF(Q32=".","OK.",IF(Q32=0,"OK.",IF(Q32=" ","OK.",IF(OR(Q32=Q12,Q32=Q22,Q32=Q42,Q32='S2'!Q32,Q32='S1'!Q32,Q32='S4'!Q32,Q32='S5'!Q32,Q32='S6'!Q32,Q32='S7'!Q32,Q32='S8'!Q32),"CISSS!","OK."))))</f>
        <v>OK.</v>
      </c>
      <c r="R82" s="88" t="str">
        <f>IF(R32=".","OK.",IF(R32=0,"OK.",IF(R32=" ","OK.",IF(OR(R32=R12,R32=R22,R32=R42,R32='S2'!R32,R32='S1'!R32,R32='S4'!R32,R32='S5'!R32,R32='S6'!R32,R32='S7'!R32,R32='S8'!R32),"CISSS!","OK."))))</f>
        <v>OK.</v>
      </c>
      <c r="S82" s="89" t="str">
        <f>IF(S32=".","OK.",IF(S32=0,"OK.",IF(S32=" ","OK.",IF(OR(S32=S12,S32=S22,S32=S42,S32='S2'!S32,S32='S1'!S32,S32='S4'!S32,S32='S5'!S32,S32='S6'!S32,S32='S7'!S32,S32='S8'!S32),"CISSS!","OK."))))</f>
        <v>OK.</v>
      </c>
      <c r="T82" s="89" t="str">
        <f>IF(T32=".","OK.",IF(T32=0,"OK.",IF(T32=" ","OK.",IF(OR(T32=T12,T32=T22,T32=T42,T32='S2'!T32,T32='S1'!T32,T32='S4'!T32,T32='S5'!T32,T32='S6'!T32,T32='S7'!T32,T32='S8'!T32),"CISSS!","OK."))))</f>
        <v>OK.</v>
      </c>
      <c r="U82" s="89" t="str">
        <f>IF(U32=".","OK.",IF(U32=0,"OK.",IF(U32=" ","OK.",IF(OR(U32=U12,U32=U22,U32=U42,U32='S2'!U32,U32='S1'!U32,U32='S4'!U32,U32='S5'!U32,U32='S6'!U32,U32='S7'!U32,U32='S8'!U32),"CISSS!","OK."))))</f>
        <v>OK.</v>
      </c>
      <c r="V82" s="90" t="str">
        <f>IF(V32=".","OK.",IF(V32=0,"OK.",IF(V32=" ","OK.",IF(OR(V32=V12,V32=V22,V32=V42,V32='S2'!V32,V32='S1'!V32,V32='S4'!V32,V32='S5'!V32,V32='S6'!V32,V32='S7'!V32,V32='S8'!V32),"CISSS!","OK."))))</f>
        <v>OK.</v>
      </c>
      <c r="W82" s="270" t="str">
        <f>IF(W32=".","OK.",IF(W32=0,"OK.",IF(W32=" ","OK.",IF(OR(W32=W12,W32=W22,W32=W42,W32='S2'!W32,W32='S1'!W32,W32='S4'!W32,W32='S5'!W32,W32='S6'!W32,W32='S7'!W32,W32='S8'!W32),"CISSS!","OK."))))</f>
        <v>OK.</v>
      </c>
      <c r="X82" s="271" t="str">
        <f>IF(X32=".","OK.",IF(X32=0,"OK.",IF(X32=" ","OK.",IF(OR(X32=X12,X32=X22,X32=X42,X32='S2'!X32,X32='S1'!X32,X32='S4'!X32,X32='S5'!X32,X32='S6'!X32,X32='S7'!X32,X32='S8'!X32),"CISSS!","OK."))))</f>
        <v>OK.</v>
      </c>
      <c r="Y82" s="271" t="str">
        <f>IF(Y32=".","OK.",IF(Y32=0,"OK.",IF(Y32=" ","OK.",IF(OR(Y32=Y12,Y32=Y22,Y32=Y42,Y32='S2'!Y32,Y32='S1'!Y32,Y32='S4'!Y32,Y32='S5'!Y32,Y32='S6'!Y32,Y32='S7'!Y32,Y32='S8'!Y32),"CISSS!","OK."))))</f>
        <v>OK.</v>
      </c>
      <c r="Z82" s="271" t="str">
        <f>IF(Z32=".","OK.",IF(Z32=0,"OK.",IF(Z32=" ","OK.",IF(OR(Z32=Z12,Z32=Z22,Z32=Z42,Z32='S2'!Z32,Z32='S1'!Z32,Z32='S4'!Z32,Z32='S5'!Z32,Z32='S6'!Z32,Z32='S7'!Z32,Z32='S8'!Z32),"CISSS!","OK."))))</f>
        <v>OK.</v>
      </c>
      <c r="AA82" s="272" t="str">
        <f>IF(AA32=".","OK.",IF(AA32=0,"OK.",IF(AA32=" ","OK.",IF(OR(AA32=AA12,AA32=AA22,AA32=AA42,AA32='S2'!AA32,AA32='S1'!AA32,AA32='S4'!AA32,AA32='S5'!AA32,AA32='S6'!AA32,AA32='S7'!AA32,AA32='S8'!AA32),"CISSS!","OK."))))</f>
        <v>OK.</v>
      </c>
      <c r="AB82" s="323">
        <v>0.75</v>
      </c>
    </row>
    <row r="83" spans="1:28" ht="11.1" customHeight="1" x14ac:dyDescent="0.2">
      <c r="A83" s="1087"/>
      <c r="B83" s="1087"/>
      <c r="C83" s="61" t="str">
        <f>IF(C33=".","OK.",IF(C33=0,"OK.",IF(C33=" ","OK.",IF(OR(C33=C3,C33=C13,C33=C23,C33='S2'!C33,C33='S1'!C33,C33='S4'!C33,C33='S5'!C33,C33='S6'!C33,C33='S7'!C33,C33='S8'!C33),"CISSS!","OK."))))</f>
        <v>OK.</v>
      </c>
      <c r="D83" s="62" t="str">
        <f>IF(D33=".","OK.",IF(D33=0,"OK.",IF(D33=" ","OK.",IF(OR(D33=D3,D33=D13,D33=D23,D33='S2'!D33,D33='S1'!D33,D33='S4'!D33,D33='S5'!D33,D33='S6'!D33,D33='S7'!D33,D33='S8'!D33),"CISSS!","OK."))))</f>
        <v>OK.</v>
      </c>
      <c r="E83" s="62" t="str">
        <f>IF(E33=".","OK.",IF(E33=0,"OK.",IF(E33=" ","OK.",IF(OR(E33=E3,E33=E13,E33=E23,E33='S2'!E33,E33='S1'!E33,E33='S4'!E33,E33='S5'!E33,E33='S6'!E33,E33='S7'!E33,E33='S8'!E33),"CISSS!","OK."))))</f>
        <v>OK.</v>
      </c>
      <c r="F83" s="62" t="str">
        <f>IF(F33=".","OK.",IF(F33=0,"OK.",IF(F33=" ","OK.",IF(OR(F33=F3,F33=F13,F33=F23,F33='S2'!F33,F33='S1'!F33,F33='S4'!F33,F33='S5'!F33,F33='S6'!F33,F33='S7'!F33,F33='S8'!F33),"CISSS!","OK."))))</f>
        <v>OK.</v>
      </c>
      <c r="G83" s="63" t="str">
        <f>IF(G33=".","OK.",IF(G33=0,"OK.",IF(G33=" ","OK.",IF(OR(G33=G3,G33=G13,G33=G23,G33='S2'!G33,G33='S1'!G33,G33='S4'!G33,G33='S5'!G33,G33='S6'!G33,G33='S7'!G33,G33='S8'!G33),"CISSS!","OK."))))</f>
        <v>OK.</v>
      </c>
      <c r="H83" s="73" t="str">
        <f>IF(H33=".","OK.",IF(H33=0,"OK.",IF(H33=" ","OK.",IF(OR(H33=H3,H33=H13,H33=H23,H33='S2'!H33,H33='S1'!H33,H33='S4'!H33,H33='S5'!H33,H33='S6'!H33,H33='S7'!H33,H33='S8'!H33),"CISSS!","OK."))))</f>
        <v>OK.</v>
      </c>
      <c r="I83" s="74" t="str">
        <f>IF(I33=".","OK.",IF(I33=0,"OK.",IF(I33=" ","OK.",IF(OR(I33=I3,I33=I13,I33=I23,I33='S2'!I33,I33='S1'!I33,I33='S4'!I33,I33='S5'!I33,I33='S6'!I33,I33='S7'!I33,I33='S8'!I33),"CISSS!","OK."))))</f>
        <v>OK.</v>
      </c>
      <c r="J83" s="74" t="str">
        <f>IF(J33=".","OK.",IF(J33=0,"OK.",IF(J33=" ","OK.",IF(OR(J33=J3,J33=J13,J33=J23,J33='S2'!J33,J33='S1'!J33,J33='S4'!J33,J33='S5'!J33,J33='S6'!J33,J33='S7'!J33,J33='S8'!J33),"CISSS!","OK."))))</f>
        <v>OK.</v>
      </c>
      <c r="K83" s="74" t="str">
        <f>IF(K33=".","OK.",IF(K33=0,"OK.",IF(K33=" ","OK.",IF(OR(K33=K3,K33=K13,K33=K23,K33='S2'!K33,K33='S1'!K33,K33='S4'!K33,K33='S5'!K33,K33='S6'!K33,K33='S7'!K33,K33='S8'!K33),"CISSS!","OK."))))</f>
        <v>OK.</v>
      </c>
      <c r="L83" s="75" t="str">
        <f>IF(L33=".","OK.",IF(L33=0,"OK.",IF(L33=" ","OK.",IF(OR(L33=L3,L33=L13,L33=L23,L33='S2'!L33,L33='S1'!L33,L33='S4'!L33,L33='S5'!L33,L33='S6'!L33,L33='S7'!L33,L33='S8'!L33),"CISSS!","OK."))))</f>
        <v>OK.</v>
      </c>
      <c r="M83" s="64" t="str">
        <f>IF(M33=".","OK.",IF(M33=0,"OK.",IF(M33=" ","OK.",IF(OR(M33=M3,M33=M13,M33=M23,M33='S2'!M33,M33='S1'!M33,M33='S4'!M33,M33='S5'!M33,M33='S6'!M33,M33='S7'!M33,M33='S8'!M33),"CISSS!","OK."))))</f>
        <v>OK.</v>
      </c>
      <c r="N83" s="65" t="str">
        <f>IF(N33=".","OK.",IF(N33=0,"OK.",IF(N33=" ","OK.",IF(OR(N33=N3,N33=N13,N33=N23,N33='S2'!N33,N33='S1'!N33,N33='S4'!N33,N33='S5'!N33,N33='S6'!N33,N33='S7'!N33,N33='S8'!N33),"CISSS!","OK."))))</f>
        <v>OK.</v>
      </c>
      <c r="O83" s="65" t="str">
        <f>IF(O33=".","OK.",IF(O33=0,"OK.",IF(O33=" ","OK.",IF(OR(O33=O3,O33=O13,O33=O23,O33='S2'!O33,O33='S1'!O33,O33='S4'!O33,O33='S5'!O33,O33='S6'!O33,O33='S7'!O33,O33='S8'!O33),"CISSS!","OK."))))</f>
        <v>OK.</v>
      </c>
      <c r="P83" s="65" t="str">
        <f>IF(P33=".","OK.",IF(P33=0,"OK.",IF(P33=" ","OK.",IF(OR(P33=P3,P33=P13,P33=P23,P33='S2'!P33,P33='S1'!P33,P33='S4'!P33,P33='S5'!P33,P33='S6'!P33,P33='S7'!P33,P33='S8'!P33),"CISSS!","OK."))))</f>
        <v>OK.</v>
      </c>
      <c r="Q83" s="66" t="str">
        <f>IF(Q33=".","OK.",IF(Q33=0,"OK.",IF(Q33=" ","OK.",IF(OR(Q33=Q3,Q33=Q13,Q33=Q23,Q33='S2'!Q33,Q33='S1'!Q33,Q33='S4'!Q33,Q33='S5'!Q33,Q33='S6'!Q33,Q33='S7'!Q33,Q33='S8'!Q33),"CISSS!","OK."))))</f>
        <v>OK.</v>
      </c>
      <c r="R83" s="82" t="str">
        <f>IF(R33=".","OK.",IF(R33=0,"OK.",IF(R33=" ","OK.",IF(OR(R33=R3,R33=R13,R33=R23,R33='S2'!R33,R33='S1'!R33,R33='S4'!R33,R33='S5'!R33,R33='S6'!R33,R33='S7'!R33,R33='S8'!R33),"CISSS!","OK."))))</f>
        <v>OK.</v>
      </c>
      <c r="S83" s="83" t="str">
        <f>IF(S33=".","OK.",IF(S33=0,"OK.",IF(S33=" ","OK.",IF(OR(S33=S3,S33=S13,S33=S23,S33='S2'!S33,S33='S1'!S33,S33='S4'!S33,S33='S5'!S33,S33='S6'!S33,S33='S7'!S33,S33='S8'!S33),"CISSS!","OK."))))</f>
        <v>OK.</v>
      </c>
      <c r="T83" s="83" t="str">
        <f>IF(T33=".","OK.",IF(T33=0,"OK.",IF(T33=" ","OK.",IF(OR(T33=T3,T33=T13,T33=T23,T33='S2'!T33,T33='S1'!T33,T33='S4'!T33,T33='S5'!T33,T33='S6'!T33,T33='S7'!T33,T33='S8'!T33),"CISSS!","OK."))))</f>
        <v>OK.</v>
      </c>
      <c r="U83" s="83" t="str">
        <f>IF(U33=".","OK.",IF(U33=0,"OK.",IF(U33=" ","OK.",IF(OR(U33=U3,U33=U13,U33=U23,U33='S2'!U33,U33='S1'!U33,U33='S4'!U33,U33='S5'!U33,U33='S6'!U33,U33='S7'!U33,U33='S8'!U33),"CISSS!","OK."))))</f>
        <v>OK.</v>
      </c>
      <c r="V83" s="84" t="str">
        <f>IF(V33=".","OK.",IF(V33=0,"OK.",IF(V33=" ","OK.",IF(OR(V33=V3,V33=V13,V33=V23,V33='S2'!V33,V33='S1'!V33,V33='S4'!V33,V33='S5'!V33,V33='S6'!V33,V33='S7'!V33,V33='S8'!V33),"CISSS!","OK."))))</f>
        <v>OK.</v>
      </c>
      <c r="W83" s="264" t="str">
        <f>IF(W33=".","OK.",IF(W33=0,"OK.",IF(W33=" ","OK.",IF(OR(W33=W3,W33=W13,W33=W23,W33='S2'!W33,W33='S1'!W33,W33='S4'!W33,W33='S5'!W33,W33='S6'!W33,W33='S7'!W33,W33='S8'!W33),"CISSS!","OK."))))</f>
        <v>OK.</v>
      </c>
      <c r="X83" s="265" t="str">
        <f>IF(X33=".","OK.",IF(X33=0,"OK.",IF(X33=" ","OK.",IF(OR(X33=X3,X33=X13,X33=X23,X33='S2'!X33,X33='S1'!X33,X33='S4'!X33,X33='S5'!X33,X33='S6'!X33,X33='S7'!X33,X33='S8'!X33),"CISSS!","OK."))))</f>
        <v>OK.</v>
      </c>
      <c r="Y83" s="265" t="str">
        <f>IF(Y33=".","OK.",IF(Y33=0,"OK.",IF(Y33=" ","OK.",IF(OR(Y33=Y3,Y33=Y13,Y33=Y23,Y33='S2'!Y33,Y33='S1'!Y33,Y33='S4'!Y33,Y33='S5'!Y33,Y33='S6'!Y33,Y33='S7'!Y33,Y33='S8'!Y33),"CISSS!","OK."))))</f>
        <v>OK.</v>
      </c>
      <c r="Z83" s="265" t="str">
        <f>IF(Z33=".","OK.",IF(Z33=0,"OK.",IF(Z33=" ","OK.",IF(OR(Z33=Z3,Z33=Z13,Z33=Z23,Z33='S2'!Z33,Z33='S1'!Z33,Z33='S4'!Z33,Z33='S5'!Z33,Z33='S6'!Z33,Z33='S7'!Z33,Z33='S8'!Z33),"CISSS!","OK."))))</f>
        <v>OK.</v>
      </c>
      <c r="AA83" s="266" t="str">
        <f>IF(AA33=".","OK.",IF(AA33=0,"OK.",IF(AA33=" ","OK.",IF(OR(AA33=AA3,AA33=AA13,AA33=AA23,AA33='S2'!AA33,AA33='S1'!AA33,AA33='S4'!AA33,AA33='S5'!AA33,AA33='S6'!AA33,AA33='S7'!AA33,AA33='S8'!AA33),"CISSS!","OK."))))</f>
        <v>OK.</v>
      </c>
      <c r="AB83" s="299">
        <v>0.375</v>
      </c>
    </row>
    <row r="84" spans="1:28" ht="11.1" customHeight="1" x14ac:dyDescent="0.2">
      <c r="A84" s="1087"/>
      <c r="B84" s="1087"/>
      <c r="C84" s="55" t="str">
        <f>IF(C34=".","OK.",IF(C34=0,"OK.",IF(C34=" ","OK.",IF(OR(C34=C4,C34=C14,C34=C24,C34='S2'!C34,C34='S1'!C34,C34='S4'!C34,C34='S5'!C34,C34='S6'!C34,C34='S7'!C34,C34='S8'!C34),"CISSS!","OK."))))</f>
        <v>OK.</v>
      </c>
      <c r="D84" s="56" t="str">
        <f>IF(D34=".","OK.",IF(D34=0,"OK.",IF(D34=" ","OK.",IF(OR(D34=D4,D34=D14,D34=D24,D34='S2'!D34,D34='S1'!D34,D34='S4'!D34,D34='S5'!D34,D34='S6'!D34,D34='S7'!D34,D34='S8'!D34),"CISSS!","OK."))))</f>
        <v>OK.</v>
      </c>
      <c r="E84" s="56" t="str">
        <f>IF(E34=".","OK.",IF(E34=0,"OK.",IF(E34=" ","OK.",IF(OR(E34=E4,E34=E14,E34=E24,E34='S2'!E34,E34='S1'!E34,E34='S4'!E34,E34='S5'!E34,E34='S6'!E34,E34='S7'!E34,E34='S8'!E34),"CISSS!","OK."))))</f>
        <v>OK.</v>
      </c>
      <c r="F84" s="56" t="str">
        <f>IF(F34=".","OK.",IF(F34=0,"OK.",IF(F34=" ","OK.",IF(OR(F34=F4,F34=F14,F34=F24,F34='S2'!F34,F34='S1'!F34,F34='S4'!F34,F34='S5'!F34,F34='S6'!F34,F34='S7'!F34,F34='S8'!F34),"CISSS!","OK."))))</f>
        <v>OK.</v>
      </c>
      <c r="G84" s="57" t="str">
        <f>IF(G34=".","OK.",IF(G34=0,"OK.",IF(G34=" ","OK.",IF(OR(G34=G4,G34=G14,G34=G24,G34='S2'!G34,G34='S1'!G34,G34='S4'!G34,G34='S5'!G34,G34='S6'!G34,G34='S7'!G34,G34='S8'!G34),"CISSS!","OK."))))</f>
        <v>OK.</v>
      </c>
      <c r="H84" s="76" t="str">
        <f>IF(H34=".","OK.",IF(H34=0,"OK.",IF(H34=" ","OK.",IF(OR(H34=H4,H34=H14,H34=H24,H34='S2'!H34,H34='S1'!H34,H34='S4'!H34,H34='S5'!H34,H34='S6'!H34,H34='S7'!H34,H34='S8'!H34),"CISSS!","OK."))))</f>
        <v>OK.</v>
      </c>
      <c r="I84" s="77" t="str">
        <f>IF(I34=".","OK.",IF(I34=0,"OK.",IF(I34=" ","OK.",IF(OR(I34=I4,I34=I14,I34=I24,I34='S2'!I34,I34='S1'!I34,I34='S4'!I34,I34='S5'!I34,I34='S6'!I34,I34='S7'!I34,I34='S8'!I34),"CISSS!","OK."))))</f>
        <v>OK.</v>
      </c>
      <c r="J84" s="77" t="str">
        <f>IF(J34=".","OK.",IF(J34=0,"OK.",IF(J34=" ","OK.",IF(OR(J34=J4,J34=J14,J34=J24,J34='S2'!J34,J34='S1'!J34,J34='S4'!J34,J34='S5'!J34,J34='S6'!J34,J34='S7'!J34,J34='S8'!J34),"CISSS!","OK."))))</f>
        <v>OK.</v>
      </c>
      <c r="K84" s="77" t="str">
        <f>IF(K34=".","OK.",IF(K34=0,"OK.",IF(K34=" ","OK.",IF(OR(K34=K4,K34=K14,K34=K24,K34='S2'!K34,K34='S1'!K34,K34='S4'!K34,K34='S5'!K34,K34='S6'!K34,K34='S7'!K34,K34='S8'!K34),"CISSS!","OK."))))</f>
        <v>OK.</v>
      </c>
      <c r="L84" s="78" t="str">
        <f>IF(L34=".","OK.",IF(L34=0,"OK.",IF(L34=" ","OK.",IF(OR(L34=L4,L34=L14,L34=L24,L34='S2'!L34,L34='S1'!L34,L34='S4'!L34,L34='S5'!L34,L34='S6'!L34,L34='S7'!L34,L34='S8'!L34),"CISSS!","OK."))))</f>
        <v>OK.</v>
      </c>
      <c r="M84" s="67" t="str">
        <f>IF(M34=".","OK.",IF(M34=0,"OK.",IF(M34=" ","OK.",IF(OR(M34=M4,M34=M14,M34=M24,M34='S2'!M34,M34='S1'!M34,M34='S4'!M34,M34='S5'!M34,M34='S6'!M34,M34='S7'!M34,M34='S8'!M34),"CISSS!","OK."))))</f>
        <v>OK.</v>
      </c>
      <c r="N84" s="68" t="str">
        <f>IF(N34=".","OK.",IF(N34=0,"OK.",IF(N34=" ","OK.",IF(OR(N34=N4,N34=N14,N34=N24,N34='S2'!N34,N34='S1'!N34,N34='S4'!N34,N34='S5'!N34,N34='S6'!N34,N34='S7'!N34,N34='S8'!N34),"CISSS!","OK."))))</f>
        <v>OK.</v>
      </c>
      <c r="O84" s="68" t="str">
        <f>IF(O34=".","OK.",IF(O34=0,"OK.",IF(O34=" ","OK.",IF(OR(O34=O4,O34=O14,O34=O24,O34='S2'!O34,O34='S1'!O34,O34='S4'!O34,O34='S5'!O34,O34='S6'!O34,O34='S7'!O34,O34='S8'!O34),"CISSS!","OK."))))</f>
        <v>OK.</v>
      </c>
      <c r="P84" s="68" t="str">
        <f>IF(P34=".","OK.",IF(P34=0,"OK.",IF(P34=" ","OK.",IF(OR(P34=P4,P34=P14,P34=P24,P34='S2'!P34,P34='S1'!P34,P34='S4'!P34,P34='S5'!P34,P34='S6'!P34,P34='S7'!P34,P34='S8'!P34),"CISSS!","OK."))))</f>
        <v>OK.</v>
      </c>
      <c r="Q84" s="69" t="str">
        <f>IF(Q34=".","OK.",IF(Q34=0,"OK.",IF(Q34=" ","OK.",IF(OR(Q34=Q4,Q34=Q14,Q34=Q24,Q34='S2'!Q34,Q34='S1'!Q34,Q34='S4'!Q34,Q34='S5'!Q34,Q34='S6'!Q34,Q34='S7'!Q34,Q34='S8'!Q34),"CISSS!","OK."))))</f>
        <v>OK.</v>
      </c>
      <c r="R84" s="85" t="str">
        <f>IF(R34=".","OK.",IF(R34=0,"OK.",IF(R34=" ","OK.",IF(OR(R34=R4,R34=R14,R34=R24,R34='S2'!R34,R34='S1'!R34,R34='S4'!R34,R34='S5'!R34,R34='S6'!R34,R34='S7'!R34,R34='S8'!R34),"CISSS!","OK."))))</f>
        <v>OK.</v>
      </c>
      <c r="S84" s="86" t="str">
        <f>IF(S34=".","OK.",IF(S34=0,"OK.",IF(S34=" ","OK.",IF(OR(S34=S4,S34=S14,S34=S24,S34='S2'!S34,S34='S1'!S34,S34='S4'!S34,S34='S5'!S34,S34='S6'!S34,S34='S7'!S34,S34='S8'!S34),"CISSS!","OK."))))</f>
        <v>OK.</v>
      </c>
      <c r="T84" s="86" t="str">
        <f>IF(T34=".","OK.",IF(T34=0,"OK.",IF(T34=" ","OK.",IF(OR(T34=T4,T34=T14,T34=T24,T34='S2'!T34,T34='S1'!T34,T34='S4'!T34,T34='S5'!T34,T34='S6'!T34,T34='S7'!T34,T34='S8'!T34),"CISSS!","OK."))))</f>
        <v>OK.</v>
      </c>
      <c r="U84" s="86" t="str">
        <f>IF(U34=".","OK.",IF(U34=0,"OK.",IF(U34=" ","OK.",IF(OR(U34=U4,U34=U14,U34=U24,U34='S2'!U34,U34='S1'!U34,U34='S4'!U34,U34='S5'!U34,U34='S6'!U34,U34='S7'!U34,U34='S8'!U34),"CISSS!","OK."))))</f>
        <v>OK.</v>
      </c>
      <c r="V84" s="87" t="str">
        <f>IF(V34=".","OK.",IF(V34=0,"OK.",IF(V34=" ","OK.",IF(OR(V34=V4,V34=V14,V34=V24,V34='S2'!V34,V34='S1'!V34,V34='S4'!V34,V34='S5'!V34,V34='S6'!V34,V34='S7'!V34,V34='S8'!V34),"CISSS!","OK."))))</f>
        <v>OK.</v>
      </c>
      <c r="W84" s="267" t="str">
        <f>IF(W34=".","OK.",IF(W34=0,"OK.",IF(W34=" ","OK.",IF(OR(W34=W4,W34=W14,W34=W24,W34='S2'!W34,W34='S1'!W34,W34='S4'!W34,W34='S5'!W34,W34='S6'!W34,W34='S7'!W34,W34='S8'!W34),"CISSS!","OK."))))</f>
        <v>OK.</v>
      </c>
      <c r="X84" s="268" t="str">
        <f>IF(X34=".","OK.",IF(X34=0,"OK.",IF(X34=" ","OK.",IF(OR(X34=X4,X34=X14,X34=X24,X34='S2'!X34,X34='S1'!X34,X34='S4'!X34,X34='S5'!X34,X34='S6'!X34,X34='S7'!X34,X34='S8'!X34),"CISSS!","OK."))))</f>
        <v>OK.</v>
      </c>
      <c r="Y84" s="268" t="str">
        <f>IF(Y34=".","OK.",IF(Y34=0,"OK.",IF(Y34=" ","OK.",IF(OR(Y34=Y4,Y34=Y14,Y34=Y24,Y34='S2'!Y34,Y34='S1'!Y34,Y34='S4'!Y34,Y34='S5'!Y34,Y34='S6'!Y34,Y34='S7'!Y34,Y34='S8'!Y34),"CISSS!","OK."))))</f>
        <v>OK.</v>
      </c>
      <c r="Z84" s="268" t="str">
        <f>IF(Z34=".","OK.",IF(Z34=0,"OK.",IF(Z34=" ","OK.",IF(OR(Z34=Z4,Z34=Z14,Z34=Z24,Z34='S2'!Z34,Z34='S1'!Z34,Z34='S4'!Z34,Z34='S5'!Z34,Z34='S6'!Z34,Z34='S7'!Z34,Z34='S8'!Z34),"CISSS!","OK."))))</f>
        <v>OK.</v>
      </c>
      <c r="AA84" s="269" t="str">
        <f>IF(AA34=".","OK.",IF(AA34=0,"OK.",IF(AA34=" ","OK.",IF(OR(AA34=AA4,AA34=AA14,AA34=AA24,AA34='S2'!AA34,AA34='S1'!AA34,AA34='S4'!AA34,AA34='S5'!AA34,AA34='S6'!AA34,AA34='S7'!AA34,AA34='S8'!AA34),"CISSS!","OK."))))</f>
        <v>OK.</v>
      </c>
      <c r="AB84" s="299">
        <v>0.41666666666666669</v>
      </c>
    </row>
    <row r="85" spans="1:28" ht="11.1" customHeight="1" x14ac:dyDescent="0.2">
      <c r="A85" s="1087"/>
      <c r="B85" s="1087"/>
      <c r="C85" s="55" t="str">
        <f>IF(C35=".","OK.",IF(C35=0,"OK.",IF(C35=" ","OK.",IF(OR(C35=C5,C35=C15,C35=C25,C35='S2'!C35,C35='S1'!C35,C35='S4'!C35,C35='S5'!C35,C35='S6'!C35,C35='S7'!C35,C35='S8'!C35),"CISSS!","OK."))))</f>
        <v>OK.</v>
      </c>
      <c r="D85" s="56" t="str">
        <f>IF(D35=".","OK.",IF(D35=0,"OK.",IF(D35=" ","OK.",IF(OR(D35=D5,D35=D15,D35=D25,D35='S2'!D35,D35='S1'!D35,D35='S4'!D35,D35='S5'!D35,D35='S6'!D35,D35='S7'!D35,D35='S8'!D35),"CISSS!","OK."))))</f>
        <v>OK.</v>
      </c>
      <c r="E85" s="56" t="str">
        <f>IF(E35=".","OK.",IF(E35=0,"OK.",IF(E35=" ","OK.",IF(OR(E35=E5,E35=E15,E35=E25,E35='S2'!E35,E35='S1'!E35,E35='S4'!E35,E35='S5'!E35,E35='S6'!E35,E35='S7'!E35,E35='S8'!E35),"CISSS!","OK."))))</f>
        <v>OK.</v>
      </c>
      <c r="F85" s="56" t="str">
        <f>IF(F35=".","OK.",IF(F35=0,"OK.",IF(F35=" ","OK.",IF(OR(F35=F5,F35=F15,F35=F25,F35='S2'!F35,F35='S1'!F35,F35='S4'!F35,F35='S5'!F35,F35='S6'!F35,F35='S7'!F35,F35='S8'!F35),"CISSS!","OK."))))</f>
        <v>OK.</v>
      </c>
      <c r="G85" s="57" t="str">
        <f>IF(G35=".","OK.",IF(G35=0,"OK.",IF(G35=" ","OK.",IF(OR(G35=G5,G35=G15,G35=G25,G35='S2'!G35,G35='S1'!G35,G35='S4'!G35,G35='S5'!G35,G35='S6'!G35,G35='S7'!G35,G35='S8'!G35),"CISSS!","OK."))))</f>
        <v>OK.</v>
      </c>
      <c r="H85" s="76" t="str">
        <f>IF(H35=".","OK.",IF(H35=0,"OK.",IF(H35=" ","OK.",IF(OR(H35=H5,H35=H15,H35=H25,H35='S2'!H35,H35='S1'!H35,H35='S4'!H35,H35='S5'!H35,H35='S6'!H35,H35='S7'!H35,H35='S8'!H35),"CISSS!","OK."))))</f>
        <v>OK.</v>
      </c>
      <c r="I85" s="77" t="str">
        <f>IF(I35=".","OK.",IF(I35=0,"OK.",IF(I35=" ","OK.",IF(OR(I35=I5,I35=I15,I35=I25,I35='S2'!I35,I35='S1'!I35,I35='S4'!I35,I35='S5'!I35,I35='S6'!I35,I35='S7'!I35,I35='S8'!I35),"CISSS!","OK."))))</f>
        <v>OK.</v>
      </c>
      <c r="J85" s="77" t="str">
        <f>IF(J35=".","OK.",IF(J35=0,"OK.",IF(J35=" ","OK.",IF(OR(J35=J5,J35=J15,J35=J25,J35='S2'!J35,J35='S1'!J35,J35='S4'!J35,J35='S5'!J35,J35='S6'!J35,J35='S7'!J35,J35='S8'!J35),"CISSS!","OK."))))</f>
        <v>OK.</v>
      </c>
      <c r="K85" s="77" t="str">
        <f>IF(K35=".","OK.",IF(K35=0,"OK.",IF(K35=" ","OK.",IF(OR(K35=K5,K35=K15,K35=K25,K35='S2'!K35,K35='S1'!K35,K35='S4'!K35,K35='S5'!K35,K35='S6'!K35,K35='S7'!K35,K35='S8'!K35),"CISSS!","OK."))))</f>
        <v>OK.</v>
      </c>
      <c r="L85" s="78" t="str">
        <f>IF(L35=".","OK.",IF(L35=0,"OK.",IF(L35=" ","OK.",IF(OR(L35=L5,L35=L15,L35=L25,L35='S2'!L35,L35='S1'!L35,L35='S4'!L35,L35='S5'!L35,L35='S6'!L35,L35='S7'!L35,L35='S8'!L35),"CISSS!","OK."))))</f>
        <v>OK.</v>
      </c>
      <c r="M85" s="67" t="str">
        <f>IF(M35=".","OK.",IF(M35=0,"OK.",IF(M35=" ","OK.",IF(OR(M35=M5,M35=M15,M35=M25,M35='S2'!M35,M35='S1'!M35,M35='S4'!M35,M35='S5'!M35,M35='S6'!M35,M35='S7'!M35,M35='S8'!M35),"CISSS!","OK."))))</f>
        <v>OK.</v>
      </c>
      <c r="N85" s="68" t="str">
        <f>IF(N35=".","OK.",IF(N35=0,"OK.",IF(N35=" ","OK.",IF(OR(N35=N5,N35=N15,N35=N25,N35='S2'!N35,N35='S1'!N35,N35='S4'!N35,N35='S5'!N35,N35='S6'!N35,N35='S7'!N35,N35='S8'!N35),"CISSS!","OK."))))</f>
        <v>OK.</v>
      </c>
      <c r="O85" s="68" t="str">
        <f>IF(O35=".","OK.",IF(O35=0,"OK.",IF(O35=" ","OK.",IF(OR(O35=O5,O35=O15,O35=O25,O35='S2'!O35,O35='S1'!O35,O35='S4'!O35,O35='S5'!O35,O35='S6'!O35,O35='S7'!O35,O35='S8'!O35),"CISSS!","OK."))))</f>
        <v>OK.</v>
      </c>
      <c r="P85" s="68" t="str">
        <f>IF(P35=".","OK.",IF(P35=0,"OK.",IF(P35=" ","OK.",IF(OR(P35=P5,P35=P15,P35=P25,P35='S2'!P35,P35='S1'!P35,P35='S4'!P35,P35='S5'!P35,P35='S6'!P35,P35='S7'!P35,P35='S8'!P35),"CISSS!","OK."))))</f>
        <v>OK.</v>
      </c>
      <c r="Q85" s="69" t="str">
        <f>IF(Q35=".","OK.",IF(Q35=0,"OK.",IF(Q35=" ","OK.",IF(OR(Q35=Q5,Q35=Q15,Q35=Q25,Q35='S2'!Q35,Q35='S1'!Q35,Q35='S4'!Q35,Q35='S5'!Q35,Q35='S6'!Q35,Q35='S7'!Q35,Q35='S8'!Q35),"CISSS!","OK."))))</f>
        <v>OK.</v>
      </c>
      <c r="R85" s="85" t="str">
        <f>IF(R35=".","OK.",IF(R35=0,"OK.",IF(R35=" ","OK.",IF(OR(R35=R5,R35=R15,R35=R25,R35='S2'!R35,R35='S1'!R35,R35='S4'!R35,R35='S5'!R35,R35='S6'!R35,R35='S7'!R35,R35='S8'!R35),"CISSS!","OK."))))</f>
        <v>OK.</v>
      </c>
      <c r="S85" s="86" t="str">
        <f>IF(S35=".","OK.",IF(S35=0,"OK.",IF(S35=" ","OK.",IF(OR(S35=S5,S35=S15,S35=S25,S35='S2'!S35,S35='S1'!S35,S35='S4'!S35,S35='S5'!S35,S35='S6'!S35,S35='S7'!S35,S35='S8'!S35),"CISSS!","OK."))))</f>
        <v>OK.</v>
      </c>
      <c r="T85" s="86" t="str">
        <f>IF(T35=".","OK.",IF(T35=0,"OK.",IF(T35=" ","OK.",IF(OR(T35=T5,T35=T15,T35=T25,T35='S2'!T35,T35='S1'!T35,T35='S4'!T35,T35='S5'!T35,T35='S6'!T35,T35='S7'!T35,T35='S8'!T35),"CISSS!","OK."))))</f>
        <v>OK.</v>
      </c>
      <c r="U85" s="86" t="str">
        <f>IF(U35=".","OK.",IF(U35=0,"OK.",IF(U35=" ","OK.",IF(OR(U35=U5,U35=U15,U35=U25,U35='S2'!U35,U35='S1'!U35,U35='S4'!U35,U35='S5'!U35,U35='S6'!U35,U35='S7'!U35,U35='S8'!U35),"CISSS!","OK."))))</f>
        <v>OK.</v>
      </c>
      <c r="V85" s="87" t="str">
        <f>IF(V35=".","OK.",IF(V35=0,"OK.",IF(V35=" ","OK.",IF(OR(V35=V5,V35=V15,V35=V25,V35='S2'!V35,V35='S1'!V35,V35='S4'!V35,V35='S5'!V35,V35='S6'!V35,V35='S7'!V35,V35='S8'!V35),"CISSS!","OK."))))</f>
        <v>OK.</v>
      </c>
      <c r="W85" s="267" t="str">
        <f>IF(W35=".","OK.",IF(W35=0,"OK.",IF(W35=" ","OK.",IF(OR(W35=W5,W35=W15,W35=W25,W35='S2'!W35,W35='S1'!W35,W35='S4'!W35,W35='S5'!W35,W35='S6'!W35,W35='S7'!W35,W35='S8'!W35),"CISSS!","OK."))))</f>
        <v>OK.</v>
      </c>
      <c r="X85" s="268" t="str">
        <f>IF(X35=".","OK.",IF(X35=0,"OK.",IF(X35=" ","OK.",IF(OR(X35=X5,X35=X15,X35=X25,X35='S2'!X35,X35='S1'!X35,X35='S4'!X35,X35='S5'!X35,X35='S6'!X35,X35='S7'!X35,X35='S8'!X35),"CISSS!","OK."))))</f>
        <v>OK.</v>
      </c>
      <c r="Y85" s="268" t="str">
        <f>IF(Y35=".","OK.",IF(Y35=0,"OK.",IF(Y35=" ","OK.",IF(OR(Y35=Y5,Y35=Y15,Y35=Y25,Y35='S2'!Y35,Y35='S1'!Y35,Y35='S4'!Y35,Y35='S5'!Y35,Y35='S6'!Y35,Y35='S7'!Y35,Y35='S8'!Y35),"CISSS!","OK."))))</f>
        <v>OK.</v>
      </c>
      <c r="Z85" s="268" t="str">
        <f>IF(Z35=".","OK.",IF(Z35=0,"OK.",IF(Z35=" ","OK.",IF(OR(Z35=Z5,Z35=Z15,Z35=Z25,Z35='S2'!Z35,Z35='S1'!Z35,Z35='S4'!Z35,Z35='S5'!Z35,Z35='S6'!Z35,Z35='S7'!Z35,Z35='S8'!Z35),"CISSS!","OK."))))</f>
        <v>OK.</v>
      </c>
      <c r="AA85" s="269" t="str">
        <f>IF(AA35=".","OK.",IF(AA35=0,"OK.",IF(AA35=" ","OK.",IF(OR(AA35=AA5,AA35=AA15,AA35=AA25,AA35='S2'!AA35,AA35='S1'!AA35,AA35='S4'!AA35,AA35='S5'!AA35,AA35='S6'!AA35,AA35='S7'!AA35,AA35='S8'!AA35),"CISSS!","OK."))))</f>
        <v>OK.</v>
      </c>
      <c r="AB85" s="299">
        <v>0.45833333333333331</v>
      </c>
    </row>
    <row r="86" spans="1:28" ht="11.1" customHeight="1" x14ac:dyDescent="0.2">
      <c r="A86" s="1087"/>
      <c r="B86" s="1087"/>
      <c r="C86" s="55" t="str">
        <f>IF(C36=".","OK.",IF(C36=0,"OK.",IF(C36=" ","OK.",IF(OR(C36=C6,C36=C16,C36=C26,C36='S2'!C36,C36='S1'!C36,C36='S4'!C36,C36='S5'!C36,C36='S6'!C36,C36='S7'!C36,C36='S8'!C36),"CISSS!","OK."))))</f>
        <v>OK.</v>
      </c>
      <c r="D86" s="56" t="str">
        <f>IF(D36=".","OK.",IF(D36=0,"OK.",IF(D36=" ","OK.",IF(OR(D36=D6,D36=D16,D36=D26,D36='S2'!D36,D36='S1'!D36,D36='S4'!D36,D36='S5'!D36,D36='S6'!D36,D36='S7'!D36,D36='S8'!D36),"CISSS!","OK."))))</f>
        <v>OK.</v>
      </c>
      <c r="E86" s="56" t="str">
        <f>IF(E36=".","OK.",IF(E36=0,"OK.",IF(E36=" ","OK.",IF(OR(E36=E6,E36=E16,E36=E26,E36='S2'!E36,E36='S1'!E36,E36='S4'!E36,E36='S5'!E36,E36='S6'!E36,E36='S7'!E36,E36='S8'!E36),"CISSS!","OK."))))</f>
        <v>OK.</v>
      </c>
      <c r="F86" s="56" t="str">
        <f>IF(F36=".","OK.",IF(F36=0,"OK.",IF(F36=" ","OK.",IF(OR(F36=F6,F36=F16,F36=F26,F36='S2'!F36,F36='S1'!F36,F36='S4'!F36,F36='S5'!F36,F36='S6'!F36,F36='S7'!F36,F36='S8'!F36),"CISSS!","OK."))))</f>
        <v>OK.</v>
      </c>
      <c r="G86" s="57" t="str">
        <f>IF(G36=".","OK.",IF(G36=0,"OK.",IF(G36=" ","OK.",IF(OR(G36=G6,G36=G16,G36=G26,G36='S2'!G36,G36='S1'!G36,G36='S4'!G36,G36='S5'!G36,G36='S6'!G36,G36='S7'!G36,G36='S8'!G36),"CISSS!","OK."))))</f>
        <v>OK.</v>
      </c>
      <c r="H86" s="76" t="str">
        <f>IF(H36=".","OK.",IF(H36=0,"OK.",IF(H36=" ","OK.",IF(OR(H36=H6,H36=H16,H36=H26,H36='S2'!H36,H36='S1'!H36,H36='S4'!H36,H36='S5'!H36,H36='S6'!H36,H36='S7'!H36,H36='S8'!H36),"CISSS!","OK."))))</f>
        <v>OK.</v>
      </c>
      <c r="I86" s="77" t="str">
        <f>IF(I36=".","OK.",IF(I36=0,"OK.",IF(I36=" ","OK.",IF(OR(I36=I6,I36=I16,I36=I26,I36='S2'!I36,I36='S1'!I36,I36='S4'!I36,I36='S5'!I36,I36='S6'!I36,I36='S7'!I36,I36='S8'!I36),"CISSS!","OK."))))</f>
        <v>OK.</v>
      </c>
      <c r="J86" s="77" t="str">
        <f>IF(J36=".","OK.",IF(J36=0,"OK.",IF(J36=" ","OK.",IF(OR(J36=J6,J36=J16,J36=J26,J36='S2'!J36,J36='S1'!J36,J36='S4'!J36,J36='S5'!J36,J36='S6'!J36,J36='S7'!J36,J36='S8'!J36),"CISSS!","OK."))))</f>
        <v>OK.</v>
      </c>
      <c r="K86" s="77" t="str">
        <f>IF(K36=".","OK.",IF(K36=0,"OK.",IF(K36=" ","OK.",IF(OR(K36=K6,K36=K16,K36=K26,K36='S2'!K36,K36='S1'!K36,K36='S4'!K36,K36='S5'!K36,K36='S6'!K36,K36='S7'!K36,K36='S8'!K36),"CISSS!","OK."))))</f>
        <v>OK.</v>
      </c>
      <c r="L86" s="78" t="str">
        <f>IF(L36=".","OK.",IF(L36=0,"OK.",IF(L36=" ","OK.",IF(OR(L36=L6,L36=L16,L36=L26,L36='S2'!L36,L36='S1'!L36,L36='S4'!L36,L36='S5'!L36,L36='S6'!L36,L36='S7'!L36,L36='S8'!L36),"CISSS!","OK."))))</f>
        <v>OK.</v>
      </c>
      <c r="M86" s="67" t="str">
        <f>IF(M36=".","OK.",IF(M36=0,"OK.",IF(M36=" ","OK.",IF(OR(M36=M6,M36=M16,M36=M26,M36='S2'!M36,M36='S1'!M36,M36='S4'!M36,M36='S5'!M36,M36='S6'!M36,M36='S7'!M36,M36='S8'!M36),"CISSS!","OK."))))</f>
        <v>OK.</v>
      </c>
      <c r="N86" s="68" t="str">
        <f>IF(N36=".","OK.",IF(N36=0,"OK.",IF(N36=" ","OK.",IF(OR(N36=N6,N36=N16,N36=N26,N36='S2'!N36,N36='S1'!N36,N36='S4'!N36,N36='S5'!N36,N36='S6'!N36,N36='S7'!N36,N36='S8'!N36),"CISSS!","OK."))))</f>
        <v>OK.</v>
      </c>
      <c r="O86" s="68" t="str">
        <f>IF(O36=".","OK.",IF(O36=0,"OK.",IF(O36=" ","OK.",IF(OR(O36=O6,O36=O16,O36=O26,O36='S2'!O36,O36='S1'!O36,O36='S4'!O36,O36='S5'!O36,O36='S6'!O36,O36='S7'!O36,O36='S8'!O36),"CISSS!","OK."))))</f>
        <v>OK.</v>
      </c>
      <c r="P86" s="68" t="str">
        <f>IF(P36=".","OK.",IF(P36=0,"OK.",IF(P36=" ","OK.",IF(OR(P36=P6,P36=P16,P36=P26,P36='S2'!P36,P36='S1'!P36,P36='S4'!P36,P36='S5'!P36,P36='S6'!P36,P36='S7'!P36,P36='S8'!P36),"CISSS!","OK."))))</f>
        <v>OK.</v>
      </c>
      <c r="Q86" s="69" t="str">
        <f>IF(Q36=".","OK.",IF(Q36=0,"OK.",IF(Q36=" ","OK.",IF(OR(Q36=Q6,Q36=Q16,Q36=Q26,Q36='S2'!Q36,Q36='S1'!Q36,Q36='S4'!Q36,Q36='S5'!Q36,Q36='S6'!Q36,Q36='S7'!Q36,Q36='S8'!Q36),"CISSS!","OK."))))</f>
        <v>OK.</v>
      </c>
      <c r="R86" s="85" t="str">
        <f>IF(R36=".","OK.",IF(R36=0,"OK.",IF(R36=" ","OK.",IF(OR(R36=R6,R36=R16,R36=R26,R36='S2'!R36,R36='S1'!R36,R36='S4'!R36,R36='S5'!R36,R36='S6'!R36,R36='S7'!R36,R36='S8'!R36),"CISSS!","OK."))))</f>
        <v>OK.</v>
      </c>
      <c r="S86" s="86" t="str">
        <f>IF(S36=".","OK.",IF(S36=0,"OK.",IF(S36=" ","OK.",IF(OR(S36=S6,S36=S16,S36=S26,S36='S2'!S36,S36='S1'!S36,S36='S4'!S36,S36='S5'!S36,S36='S6'!S36,S36='S7'!S36,S36='S8'!S36),"CISSS!","OK."))))</f>
        <v>OK.</v>
      </c>
      <c r="T86" s="86" t="str">
        <f>IF(T36=".","OK.",IF(T36=0,"OK.",IF(T36=" ","OK.",IF(OR(T36=T6,T36=T16,T36=T26,T36='S2'!T36,T36='S1'!T36,T36='S4'!T36,T36='S5'!T36,T36='S6'!T36,T36='S7'!T36,T36='S8'!T36),"CISSS!","OK."))))</f>
        <v>OK.</v>
      </c>
      <c r="U86" s="86" t="str">
        <f>IF(U36=".","OK.",IF(U36=0,"OK.",IF(U36=" ","OK.",IF(OR(U36=U6,U36=U16,U36=U26,U36='S2'!U36,U36='S1'!U36,U36='S4'!U36,U36='S5'!U36,U36='S6'!U36,U36='S7'!U36,U36='S8'!U36),"CISSS!","OK."))))</f>
        <v>OK.</v>
      </c>
      <c r="V86" s="87" t="str">
        <f>IF(V36=".","OK.",IF(V36=0,"OK.",IF(V36=" ","OK.",IF(OR(V36=V6,V36=V16,V36=V26,V36='S2'!V36,V36='S1'!V36,V36='S4'!V36,V36='S5'!V36,V36='S6'!V36,V36='S7'!V36,V36='S8'!V36),"CISSS!","OK."))))</f>
        <v>OK.</v>
      </c>
      <c r="W86" s="267" t="str">
        <f>IF(W36=".","OK.",IF(W36=0,"OK.",IF(W36=" ","OK.",IF(OR(W36=W6,W36=W16,W36=W26,W36='S2'!W36,W36='S1'!W36,W36='S4'!W36,W36='S5'!W36,W36='S6'!W36,W36='S7'!W36,W36='S8'!W36),"CISSS!","OK."))))</f>
        <v>OK.</v>
      </c>
      <c r="X86" s="268" t="str">
        <f>IF(X36=".","OK.",IF(X36=0,"OK.",IF(X36=" ","OK.",IF(OR(X36=X6,X36=X16,X36=X26,X36='S2'!X36,X36='S1'!X36,X36='S4'!X36,X36='S5'!X36,X36='S6'!X36,X36='S7'!X36,X36='S8'!X36),"CISSS!","OK."))))</f>
        <v>OK.</v>
      </c>
      <c r="Y86" s="268" t="str">
        <f>IF(Y36=".","OK.",IF(Y36=0,"OK.",IF(Y36=" ","OK.",IF(OR(Y36=Y6,Y36=Y16,Y36=Y26,Y36='S2'!Y36,Y36='S1'!Y36,Y36='S4'!Y36,Y36='S5'!Y36,Y36='S6'!Y36,Y36='S7'!Y36,Y36='S8'!Y36),"CISSS!","OK."))))</f>
        <v>OK.</v>
      </c>
      <c r="Z86" s="268" t="str">
        <f>IF(Z36=".","OK.",IF(Z36=0,"OK.",IF(Z36=" ","OK.",IF(OR(Z36=Z6,Z36=Z16,Z36=Z26,Z36='S2'!Z36,Z36='S1'!Z36,Z36='S4'!Z36,Z36='S5'!Z36,Z36='S6'!Z36,Z36='S7'!Z36,Z36='S8'!Z36),"CISSS!","OK."))))</f>
        <v>OK.</v>
      </c>
      <c r="AA86" s="269" t="str">
        <f>IF(AA36=".","OK.",IF(AA36=0,"OK.",IF(AA36=" ","OK.",IF(OR(AA36=AA6,AA36=AA16,AA36=AA26,AA36='S2'!AA36,AA36='S1'!AA36,AA36='S4'!AA36,AA36='S5'!AA36,AA36='S6'!AA36,AA36='S7'!AA36,AA36='S8'!AA36),"CISSS!","OK."))))</f>
        <v>OK.</v>
      </c>
      <c r="AB86" s="299">
        <v>0.5</v>
      </c>
    </row>
    <row r="87" spans="1:28" ht="11.1" customHeight="1" x14ac:dyDescent="0.2">
      <c r="A87" s="1087"/>
      <c r="B87" s="1087"/>
      <c r="C87" s="55" t="str">
        <f>IF(C37=".","OK.",IF(C37=0,"OK.",IF(C37=" ","OK.",IF(OR(C37=C7,C37=C17,C37=C27,C37='S2'!C37,C37='S1'!C37,C37='S4'!C37,C37='S5'!C37,C37='S6'!C37,C37='S7'!C37,C37='S8'!C37),"CISSS!","OK."))))</f>
        <v>OK.</v>
      </c>
      <c r="D87" s="56" t="str">
        <f>IF(D37=".","OK.",IF(D37=0,"OK.",IF(D37=" ","OK.",IF(OR(D37=D7,D37=D17,D37=D27,D37='S2'!D37,D37='S1'!D37,D37='S4'!D37,D37='S5'!D37,D37='S6'!D37,D37='S7'!D37,D37='S8'!D37),"CISSS!","OK."))))</f>
        <v>OK.</v>
      </c>
      <c r="E87" s="56" t="str">
        <f>IF(E37=".","OK.",IF(E37=0,"OK.",IF(E37=" ","OK.",IF(OR(E37=E7,E37=E17,E37=E27,E37='S2'!E37,E37='S1'!E37,E37='S4'!E37,E37='S5'!E37,E37='S6'!E37,E37='S7'!E37,E37='S8'!E37),"CISSS!","OK."))))</f>
        <v>OK.</v>
      </c>
      <c r="F87" s="56" t="str">
        <f>IF(F37=".","OK.",IF(F37=0,"OK.",IF(F37=" ","OK.",IF(OR(F37=F7,F37=F17,F37=F27,F37='S2'!F37,F37='S1'!F37,F37='S4'!F37,F37='S5'!F37,F37='S6'!F37,F37='S7'!F37,F37='S8'!F37),"CISSS!","OK."))))</f>
        <v>OK.</v>
      </c>
      <c r="G87" s="57" t="str">
        <f>IF(G37=".","OK.",IF(G37=0,"OK.",IF(G37=" ","OK.",IF(OR(G37=G7,G37=G17,G37=G27,G37='S2'!G37,G37='S1'!G37,G37='S4'!G37,G37='S5'!G37,G37='S6'!G37,G37='S7'!G37,G37='S8'!G37),"CISSS!","OK."))))</f>
        <v>OK.</v>
      </c>
      <c r="H87" s="76" t="str">
        <f>IF(H37=".","OK.",IF(H37=0,"OK.",IF(H37=" ","OK.",IF(OR(H37=H7,H37=H17,H37=H27,H37='S2'!H37,H37='S1'!H37,H37='S4'!H37,H37='S5'!H37,H37='S6'!H37,H37='S7'!H37,H37='S8'!H37),"CISSS!","OK."))))</f>
        <v>OK.</v>
      </c>
      <c r="I87" s="77" t="str">
        <f>IF(I37=".","OK.",IF(I37=0,"OK.",IF(I37=" ","OK.",IF(OR(I37=I7,I37=I17,I37=I27,I37='S2'!I37,I37='S1'!I37,I37='S4'!I37,I37='S5'!I37,I37='S6'!I37,I37='S7'!I37,I37='S8'!I37),"CISSS!","OK."))))</f>
        <v>OK.</v>
      </c>
      <c r="J87" s="77" t="str">
        <f>IF(J37=".","OK.",IF(J37=0,"OK.",IF(J37=" ","OK.",IF(OR(J37=J7,J37=J17,J37=J27,J37='S2'!J37,J37='S1'!J37,J37='S4'!J37,J37='S5'!J37,J37='S6'!J37,J37='S7'!J37,J37='S8'!J37),"CISSS!","OK."))))</f>
        <v>OK.</v>
      </c>
      <c r="K87" s="77" t="str">
        <f>IF(K37=".","OK.",IF(K37=0,"OK.",IF(K37=" ","OK.",IF(OR(K37=K7,K37=K17,K37=K27,K37='S2'!K37,K37='S1'!K37,K37='S4'!K37,K37='S5'!K37,K37='S6'!K37,K37='S7'!K37,K37='S8'!K37),"CISSS!","OK."))))</f>
        <v>OK.</v>
      </c>
      <c r="L87" s="78" t="str">
        <f>IF(L37=".","OK.",IF(L37=0,"OK.",IF(L37=" ","OK.",IF(OR(L37=L7,L37=L17,L37=L27,L37='S2'!L37,L37='S1'!L37,L37='S4'!L37,L37='S5'!L37,L37='S6'!L37,L37='S7'!L37,L37='S8'!L37),"CISSS!","OK."))))</f>
        <v>OK.</v>
      </c>
      <c r="M87" s="67" t="str">
        <f>IF(M37=".","OK.",IF(M37=0,"OK.",IF(M37=" ","OK.",IF(OR(M37=M7,M37=M17,M37=M27,M37='S2'!M37,M37='S1'!M37,M37='S4'!M37,M37='S5'!M37,M37='S6'!M37,M37='S7'!M37,M37='S8'!M37),"CISSS!","OK."))))</f>
        <v>OK.</v>
      </c>
      <c r="N87" s="68" t="str">
        <f>IF(N37=".","OK.",IF(N37=0,"OK.",IF(N37=" ","OK.",IF(OR(N37=N7,N37=N17,N37=N27,N37='S2'!N37,N37='S1'!N37,N37='S4'!N37,N37='S5'!N37,N37='S6'!N37,N37='S7'!N37,N37='S8'!N37),"CISSS!","OK."))))</f>
        <v>OK.</v>
      </c>
      <c r="O87" s="68" t="str">
        <f>IF(O37=".","OK.",IF(O37=0,"OK.",IF(O37=" ","OK.",IF(OR(O37=O7,O37=O17,O37=O27,O37='S2'!O37,O37='S1'!O37,O37='S4'!O37,O37='S5'!O37,O37='S6'!O37,O37='S7'!O37,O37='S8'!O37),"CISSS!","OK."))))</f>
        <v>OK.</v>
      </c>
      <c r="P87" s="68" t="str">
        <f>IF(P37=".","OK.",IF(P37=0,"OK.",IF(P37=" ","OK.",IF(OR(P37=P7,P37=P17,P37=P27,P37='S2'!P37,P37='S1'!P37,P37='S4'!P37,P37='S5'!P37,P37='S6'!P37,P37='S7'!P37,P37='S8'!P37),"CISSS!","OK."))))</f>
        <v>OK.</v>
      </c>
      <c r="Q87" s="69" t="str">
        <f>IF(Q37=".","OK.",IF(Q37=0,"OK.",IF(Q37=" ","OK.",IF(OR(Q37=Q7,Q37=Q17,Q37=Q27,Q37='S2'!Q37,Q37='S1'!Q37,Q37='S4'!Q37,Q37='S5'!Q37,Q37='S6'!Q37,Q37='S7'!Q37,Q37='S8'!Q37),"CISSS!","OK."))))</f>
        <v>OK.</v>
      </c>
      <c r="R87" s="85" t="str">
        <f>IF(R37=".","OK.",IF(R37=0,"OK.",IF(R37=" ","OK.",IF(OR(R37=R7,R37=R17,R37=R27,R37='S2'!R37,R37='S1'!R37,R37='S4'!R37,R37='S5'!R37,R37='S6'!R37,R37='S7'!R37,R37='S8'!R37),"CISSS!","OK."))))</f>
        <v>OK.</v>
      </c>
      <c r="S87" s="86" t="str">
        <f>IF(S37=".","OK.",IF(S37=0,"OK.",IF(S37=" ","OK.",IF(OR(S37=S7,S37=S17,S37=S27,S37='S2'!S37,S37='S1'!S37,S37='S4'!S37,S37='S5'!S37,S37='S6'!S37,S37='S7'!S37,S37='S8'!S37),"CISSS!","OK."))))</f>
        <v>OK.</v>
      </c>
      <c r="T87" s="86" t="str">
        <f>IF(T37=".","OK.",IF(T37=0,"OK.",IF(T37=" ","OK.",IF(OR(T37=T7,T37=T17,T37=T27,T37='S2'!T37,T37='S1'!T37,T37='S4'!T37,T37='S5'!T37,T37='S6'!T37,T37='S7'!T37,T37='S8'!T37),"CISSS!","OK."))))</f>
        <v>OK.</v>
      </c>
      <c r="U87" s="86" t="str">
        <f>IF(U37=".","OK.",IF(U37=0,"OK.",IF(U37=" ","OK.",IF(OR(U37=U7,U37=U17,U37=U27,U37='S2'!U37,U37='S1'!U37,U37='S4'!U37,U37='S5'!U37,U37='S6'!U37,U37='S7'!U37,U37='S8'!U37),"CISSS!","OK."))))</f>
        <v>OK.</v>
      </c>
      <c r="V87" s="87" t="str">
        <f>IF(V37=".","OK.",IF(V37=0,"OK.",IF(V37=" ","OK.",IF(OR(V37=V7,V37=V17,V37=V27,V37='S2'!V37,V37='S1'!V37,V37='S4'!V37,V37='S5'!V37,V37='S6'!V37,V37='S7'!V37,V37='S8'!V37),"CISSS!","OK."))))</f>
        <v>OK.</v>
      </c>
      <c r="W87" s="267" t="str">
        <f>IF(W37=".","OK.",IF(W37=0,"OK.",IF(W37=" ","OK.",IF(OR(W37=W7,W37=W17,W37=W27,W37='S2'!W37,W37='S1'!W37,W37='S4'!W37,W37='S5'!W37,W37='S6'!W37,W37='S7'!W37,W37='S8'!W37),"CISSS!","OK."))))</f>
        <v>OK.</v>
      </c>
      <c r="X87" s="268" t="str">
        <f>IF(X37=".","OK.",IF(X37=0,"OK.",IF(X37=" ","OK.",IF(OR(X37=X7,X37=X17,X37=X27,X37='S2'!X37,X37='S1'!X37,X37='S4'!X37,X37='S5'!X37,X37='S6'!X37,X37='S7'!X37,X37='S8'!X37),"CISSS!","OK."))))</f>
        <v>OK.</v>
      </c>
      <c r="Y87" s="268" t="str">
        <f>IF(Y37=".","OK.",IF(Y37=0,"OK.",IF(Y37=" ","OK.",IF(OR(Y37=Y7,Y37=Y17,Y37=Y27,Y37='S2'!Y37,Y37='S1'!Y37,Y37='S4'!Y37,Y37='S5'!Y37,Y37='S6'!Y37,Y37='S7'!Y37,Y37='S8'!Y37),"CISSS!","OK."))))</f>
        <v>OK.</v>
      </c>
      <c r="Z87" s="268" t="str">
        <f>IF(Z37=".","OK.",IF(Z37=0,"OK.",IF(Z37=" ","OK.",IF(OR(Z37=Z7,Z37=Z17,Z37=Z27,Z37='S2'!Z37,Z37='S1'!Z37,Z37='S4'!Z37,Z37='S5'!Z37,Z37='S6'!Z37,Z37='S7'!Z37,Z37='S8'!Z37),"CISSS!","OK."))))</f>
        <v>OK.</v>
      </c>
      <c r="AA87" s="269" t="str">
        <f>IF(AA37=".","OK.",IF(AA37=0,"OK.",IF(AA37=" ","OK.",IF(OR(AA37=AA7,AA37=AA17,AA37=AA27,AA37='S2'!AA37,AA37='S1'!AA37,AA37='S4'!AA37,AA37='S5'!AA37,AA37='S6'!AA37,AA37='S7'!AA37,AA37='S8'!AA37),"CISSS!","OK."))))</f>
        <v>OK.</v>
      </c>
      <c r="AB87" s="299">
        <v>0.54166666666666663</v>
      </c>
    </row>
    <row r="88" spans="1:28" ht="11.1" customHeight="1" x14ac:dyDescent="0.2">
      <c r="A88" s="1087"/>
      <c r="B88" s="1087"/>
      <c r="C88" s="55" t="str">
        <f>IF(C38=".","OK.",IF(C38=0,"OK.",IF(C38=" ","OK.",IF(OR(C38=C8,C38=C18,C38=C28,C38='S2'!C38,C38='S1'!C38,C38='S4'!C38,C38='S5'!C38,C38='S6'!C38,C38='S7'!C38,C38='S8'!C38),"CISSS!","OK."))))</f>
        <v>OK.</v>
      </c>
      <c r="D88" s="56" t="str">
        <f>IF(D38=".","OK.",IF(D38=0,"OK.",IF(D38=" ","OK.",IF(OR(D38=D8,D38=D18,D38=D28,D38='S2'!D38,D38='S1'!D38,D38='S4'!D38,D38='S5'!D38,D38='S6'!D38,D38='S7'!D38,D38='S8'!D38),"CISSS!","OK."))))</f>
        <v>OK.</v>
      </c>
      <c r="E88" s="56" t="str">
        <f>IF(E38=".","OK.",IF(E38=0,"OK.",IF(E38=" ","OK.",IF(OR(E38=E8,E38=E18,E38=E28,E38='S2'!E38,E38='S1'!E38,E38='S4'!E38,E38='S5'!E38,E38='S6'!E38,E38='S7'!E38,E38='S8'!E38),"CISSS!","OK."))))</f>
        <v>OK.</v>
      </c>
      <c r="F88" s="56" t="str">
        <f>IF(F38=".","OK.",IF(F38=0,"OK.",IF(F38=" ","OK.",IF(OR(F38=F8,F38=F18,F38=F28,F38='S2'!F38,F38='S1'!F38,F38='S4'!F38,F38='S5'!F38,F38='S6'!F38,F38='S7'!F38,F38='S8'!F38),"CISSS!","OK."))))</f>
        <v>OK.</v>
      </c>
      <c r="G88" s="57" t="str">
        <f>IF(G38=".","OK.",IF(G38=0,"OK.",IF(G38=" ","OK.",IF(OR(G38=G8,G38=G18,G38=G28,G38='S2'!G38,G38='S1'!G38,G38='S4'!G38,G38='S5'!G38,G38='S6'!G38,G38='S7'!G38,G38='S8'!G38),"CISSS!","OK."))))</f>
        <v>OK.</v>
      </c>
      <c r="H88" s="76" t="str">
        <f>IF(H38=".","OK.",IF(H38=0,"OK.",IF(H38=" ","OK.",IF(OR(H38=H8,H38=H18,H38=H28,H38='S2'!H38,H38='S1'!H38,H38='S4'!H38,H38='S5'!H38,H38='S6'!H38,H38='S7'!H38,H38='S8'!H38),"CISSS!","OK."))))</f>
        <v>OK.</v>
      </c>
      <c r="I88" s="77" t="str">
        <f>IF(I38=".","OK.",IF(I38=0,"OK.",IF(I38=" ","OK.",IF(OR(I38=I8,I38=I18,I38=I28,I38='S2'!I38,I38='S1'!I38,I38='S4'!I38,I38='S5'!I38,I38='S6'!I38,I38='S7'!I38,I38='S8'!I38),"CISSS!","OK."))))</f>
        <v>OK.</v>
      </c>
      <c r="J88" s="77" t="str">
        <f>IF(J38=".","OK.",IF(J38=0,"OK.",IF(J38=" ","OK.",IF(OR(J38=J8,J38=J18,J38=J28,J38='S2'!J38,J38='S1'!J38,J38='S4'!J38,J38='S5'!J38,J38='S6'!J38,J38='S7'!J38,J38='S8'!J38),"CISSS!","OK."))))</f>
        <v>OK.</v>
      </c>
      <c r="K88" s="77" t="str">
        <f>IF(K38=".","OK.",IF(K38=0,"OK.",IF(K38=" ","OK.",IF(OR(K38=K8,K38=K18,K38=K28,K38='S2'!K38,K38='S1'!K38,K38='S4'!K38,K38='S5'!K38,K38='S6'!K38,K38='S7'!K38,K38='S8'!K38),"CISSS!","OK."))))</f>
        <v>OK.</v>
      </c>
      <c r="L88" s="78" t="str">
        <f>IF(L38=".","OK.",IF(L38=0,"OK.",IF(L38=" ","OK.",IF(OR(L38=L8,L38=L18,L38=L28,L38='S2'!L38,L38='S1'!L38,L38='S4'!L38,L38='S5'!L38,L38='S6'!L38,L38='S7'!L38,L38='S8'!L38),"CISSS!","OK."))))</f>
        <v>OK.</v>
      </c>
      <c r="M88" s="67" t="str">
        <f>IF(M38=".","OK.",IF(M38=0,"OK.",IF(M38=" ","OK.",IF(OR(M38=M8,M38=M18,M38=M28,M38='S2'!M38,M38='S1'!M38,M38='S4'!M38,M38='S5'!M38,M38='S6'!M38,M38='S7'!M38,M38='S8'!M38),"CISSS!","OK."))))</f>
        <v>OK.</v>
      </c>
      <c r="N88" s="68" t="str">
        <f>IF(N38=".","OK.",IF(N38=0,"OK.",IF(N38=" ","OK.",IF(OR(N38=N8,N38=N18,N38=N28,N38='S2'!N38,N38='S1'!N38,N38='S4'!N38,N38='S5'!N38,N38='S6'!N38,N38='S7'!N38,N38='S8'!N38),"CISSS!","OK."))))</f>
        <v>OK.</v>
      </c>
      <c r="O88" s="68" t="str">
        <f>IF(O38=".","OK.",IF(O38=0,"OK.",IF(O38=" ","OK.",IF(OR(O38=O8,O38=O18,O38=O28,O38='S2'!O38,O38='S1'!O38,O38='S4'!O38,O38='S5'!O38,O38='S6'!O38,O38='S7'!O38,O38='S8'!O38),"CISSS!","OK."))))</f>
        <v>OK.</v>
      </c>
      <c r="P88" s="68" t="str">
        <f>IF(P38=".","OK.",IF(P38=0,"OK.",IF(P38=" ","OK.",IF(OR(P38=P8,P38=P18,P38=P28,P38='S2'!P38,P38='S1'!P38,P38='S4'!P38,P38='S5'!P38,P38='S6'!P38,P38='S7'!P38,P38='S8'!P38),"CISSS!","OK."))))</f>
        <v>OK.</v>
      </c>
      <c r="Q88" s="69" t="str">
        <f>IF(Q38=".","OK.",IF(Q38=0,"OK.",IF(Q38=" ","OK.",IF(OR(Q38=Q8,Q38=Q18,Q38=Q28,Q38='S2'!Q38,Q38='S1'!Q38,Q38='S4'!Q38,Q38='S5'!Q38,Q38='S6'!Q38,Q38='S7'!Q38,Q38='S8'!Q38),"CISSS!","OK."))))</f>
        <v>OK.</v>
      </c>
      <c r="R88" s="85" t="str">
        <f>IF(R38=".","OK.",IF(R38=0,"OK.",IF(R38=" ","OK.",IF(OR(R38=R8,R38=R18,R38=R28,R38='S2'!R38,R38='S1'!R38,R38='S4'!R38,R38='S5'!R38,R38='S6'!R38,R38='S7'!R38,R38='S8'!R38),"CISSS!","OK."))))</f>
        <v>OK.</v>
      </c>
      <c r="S88" s="86" t="str">
        <f>IF(S38=".","OK.",IF(S38=0,"OK.",IF(S38=" ","OK.",IF(OR(S38=S8,S38=S18,S38=S28,S38='S2'!S38,S38='S1'!S38,S38='S4'!S38,S38='S5'!S38,S38='S6'!S38,S38='S7'!S38,S38='S8'!S38),"CISSS!","OK."))))</f>
        <v>OK.</v>
      </c>
      <c r="T88" s="86" t="str">
        <f>IF(T38=".","OK.",IF(T38=0,"OK.",IF(T38=" ","OK.",IF(OR(T38=T8,T38=T18,T38=T28,T38='S2'!T38,T38='S1'!T38,T38='S4'!T38,T38='S5'!T38,T38='S6'!T38,T38='S7'!T38,T38='S8'!T38),"CISSS!","OK."))))</f>
        <v>OK.</v>
      </c>
      <c r="U88" s="86" t="str">
        <f>IF(U38=".","OK.",IF(U38=0,"OK.",IF(U38=" ","OK.",IF(OR(U38=U8,U38=U18,U38=U28,U38='S2'!U38,U38='S1'!U38,U38='S4'!U38,U38='S5'!U38,U38='S6'!U38,U38='S7'!U38,U38='S8'!U38),"CISSS!","OK."))))</f>
        <v>OK.</v>
      </c>
      <c r="V88" s="87" t="str">
        <f>IF(V38=".","OK.",IF(V38=0,"OK.",IF(V38=" ","OK.",IF(OR(V38=V8,V38=V18,V38=V28,V38='S2'!V38,V38='S1'!V38,V38='S4'!V38,V38='S5'!V38,V38='S6'!V38,V38='S7'!V38,V38='S8'!V38),"CISSS!","OK."))))</f>
        <v>OK.</v>
      </c>
      <c r="W88" s="267" t="str">
        <f>IF(W38=".","OK.",IF(W38=0,"OK.",IF(W38=" ","OK.",IF(OR(W38=W8,W38=W18,W38=W28,W38='S2'!W38,W38='S1'!W38,W38='S4'!W38,W38='S5'!W38,W38='S6'!W38,W38='S7'!W38,W38='S8'!W38),"CISSS!","OK."))))</f>
        <v>OK.</v>
      </c>
      <c r="X88" s="268" t="str">
        <f>IF(X38=".","OK.",IF(X38=0,"OK.",IF(X38=" ","OK.",IF(OR(X38=X8,X38=X18,X38=X28,X38='S2'!X38,X38='S1'!X38,X38='S4'!X38,X38='S5'!X38,X38='S6'!X38,X38='S7'!X38,X38='S8'!X38),"CISSS!","OK."))))</f>
        <v>OK.</v>
      </c>
      <c r="Y88" s="268" t="str">
        <f>IF(Y38=".","OK.",IF(Y38=0,"OK.",IF(Y38=" ","OK.",IF(OR(Y38=Y8,Y38=Y18,Y38=Y28,Y38='S2'!Y38,Y38='S1'!Y38,Y38='S4'!Y38,Y38='S5'!Y38,Y38='S6'!Y38,Y38='S7'!Y38,Y38='S8'!Y38),"CISSS!","OK."))))</f>
        <v>OK.</v>
      </c>
      <c r="Z88" s="268" t="str">
        <f>IF(Z38=".","OK.",IF(Z38=0,"OK.",IF(Z38=" ","OK.",IF(OR(Z38=Z8,Z38=Z18,Z38=Z28,Z38='S2'!Z38,Z38='S1'!Z38,Z38='S4'!Z38,Z38='S5'!Z38,Z38='S6'!Z38,Z38='S7'!Z38,Z38='S8'!Z38),"CISSS!","OK."))))</f>
        <v>OK.</v>
      </c>
      <c r="AA88" s="269" t="str">
        <f>IF(AA38=".","OK.",IF(AA38=0,"OK.",IF(AA38=" ","OK.",IF(OR(AA38=AA8,AA38=AA18,AA38=AA28,AA38='S2'!AA38,AA38='S1'!AA38,AA38='S4'!AA38,AA38='S5'!AA38,AA38='S6'!AA38,AA38='S7'!AA38,AA38='S8'!AA38),"CISSS!","OK."))))</f>
        <v>OK.</v>
      </c>
      <c r="AB88" s="299">
        <v>0.58333333333333337</v>
      </c>
    </row>
    <row r="89" spans="1:28" ht="11.1" customHeight="1" x14ac:dyDescent="0.2">
      <c r="A89" s="1087"/>
      <c r="B89" s="1087"/>
      <c r="C89" s="55" t="str">
        <f>IF(C39=".","OK.",IF(C39=0,"OK.",IF(C39=" ","OK.",IF(OR(C39=C9,C39=C19,C39=C29,C39='S2'!C39,C39='S1'!C39,C39='S4'!C39,C39='S5'!C39,C39='S6'!C39,C39='S7'!C39,C39='S8'!C39),"CISSS!","OK."))))</f>
        <v>OK.</v>
      </c>
      <c r="D89" s="56" t="str">
        <f>IF(D39=".","OK.",IF(D39=0,"OK.",IF(D39=" ","OK.",IF(OR(D39=D9,D39=D19,D39=D29,D39='S2'!D39,D39='S1'!D39,D39='S4'!D39,D39='S5'!D39,D39='S6'!D39,D39='S7'!D39,D39='S8'!D39),"CISSS!","OK."))))</f>
        <v>OK.</v>
      </c>
      <c r="E89" s="56" t="str">
        <f>IF(E39=".","OK.",IF(E39=0,"OK.",IF(E39=" ","OK.",IF(OR(E39=E9,E39=E19,E39=E29,E39='S2'!E39,E39='S1'!E39,E39='S4'!E39,E39='S5'!E39,E39='S6'!E39,E39='S7'!E39,E39='S8'!E39),"CISSS!","OK."))))</f>
        <v>OK.</v>
      </c>
      <c r="F89" s="56" t="str">
        <f>IF(F39=".","OK.",IF(F39=0,"OK.",IF(F39=" ","OK.",IF(OR(F39=F9,F39=F19,F39=F29,F39='S2'!F39,F39='S1'!F39,F39='S4'!F39,F39='S5'!F39,F39='S6'!F39,F39='S7'!F39,F39='S8'!F39),"CISSS!","OK."))))</f>
        <v>OK.</v>
      </c>
      <c r="G89" s="57" t="str">
        <f>IF(G39=".","OK.",IF(G39=0,"OK.",IF(G39=" ","OK.",IF(OR(G39=G9,G39=G19,G39=G29,G39='S2'!G39,G39='S1'!G39,G39='S4'!G39,G39='S5'!G39,G39='S6'!G39,G39='S7'!G39,G39='S8'!G39),"CISSS!","OK."))))</f>
        <v>OK.</v>
      </c>
      <c r="H89" s="76" t="str">
        <f>IF(H39=".","OK.",IF(H39=0,"OK.",IF(H39=" ","OK.",IF(OR(H39=H9,H39=H19,H39=H29,H39='S2'!H39,H39='S1'!H39,H39='S4'!H39,H39='S5'!H39,H39='S6'!H39,H39='S7'!H39,H39='S8'!H39),"CISSS!","OK."))))</f>
        <v>OK.</v>
      </c>
      <c r="I89" s="77" t="str">
        <f>IF(I39=".","OK.",IF(I39=0,"OK.",IF(I39=" ","OK.",IF(OR(I39=I9,I39=I19,I39=I29,I39='S2'!I39,I39='S1'!I39,I39='S4'!I39,I39='S5'!I39,I39='S6'!I39,I39='S7'!I39,I39='S8'!I39),"CISSS!","OK."))))</f>
        <v>OK.</v>
      </c>
      <c r="J89" s="77" t="str">
        <f>IF(J39=".","OK.",IF(J39=0,"OK.",IF(J39=" ","OK.",IF(OR(J39=J9,J39=J19,J39=J29,J39='S2'!J39,J39='S1'!J39,J39='S4'!J39,J39='S5'!J39,J39='S6'!J39,J39='S7'!J39,J39='S8'!J39),"CISSS!","OK."))))</f>
        <v>OK.</v>
      </c>
      <c r="K89" s="77" t="str">
        <f>IF(K39=".","OK.",IF(K39=0,"OK.",IF(K39=" ","OK.",IF(OR(K39=K9,K39=K19,K39=K29,K39='S2'!K39,K39='S1'!K39,K39='S4'!K39,K39='S5'!K39,K39='S6'!K39,K39='S7'!K39,K39='S8'!K39),"CISSS!","OK."))))</f>
        <v>OK.</v>
      </c>
      <c r="L89" s="78" t="str">
        <f>IF(L39=".","OK.",IF(L39=0,"OK.",IF(L39=" ","OK.",IF(OR(L39=L9,L39=L19,L39=L29,L39='S2'!L39,L39='S1'!L39,L39='S4'!L39,L39='S5'!L39,L39='S6'!L39,L39='S7'!L39,L39='S8'!L39),"CISSS!","OK."))))</f>
        <v>OK.</v>
      </c>
      <c r="M89" s="67" t="str">
        <f>IF(M39=".","OK.",IF(M39=0,"OK.",IF(M39=" ","OK.",IF(OR(M39=M9,M39=M19,M39=M29,M39='S2'!M39,M39='S1'!M39,M39='S4'!M39,M39='S5'!M39,M39='S6'!M39,M39='S7'!M39,M39='S8'!M39),"CISSS!","OK."))))</f>
        <v>OK.</v>
      </c>
      <c r="N89" s="68" t="str">
        <f>IF(N39=".","OK.",IF(N39=0,"OK.",IF(N39=" ","OK.",IF(OR(N39=N9,N39=N19,N39=N29,N39='S2'!N39,N39='S1'!N39,N39='S4'!N39,N39='S5'!N39,N39='S6'!N39,N39='S7'!N39,N39='S8'!N39),"CISSS!","OK."))))</f>
        <v>OK.</v>
      </c>
      <c r="O89" s="68" t="str">
        <f>IF(O39=".","OK.",IF(O39=0,"OK.",IF(O39=" ","OK.",IF(OR(O39=O9,O39=O19,O39=O29,O39='S2'!O39,O39='S1'!O39,O39='S4'!O39,O39='S5'!O39,O39='S6'!O39,O39='S7'!O39,O39='S8'!O39),"CISSS!","OK."))))</f>
        <v>OK.</v>
      </c>
      <c r="P89" s="68" t="str">
        <f>IF(P39=".","OK.",IF(P39=0,"OK.",IF(P39=" ","OK.",IF(OR(P39=P9,P39=P19,P39=P29,P39='S2'!P39,P39='S1'!P39,P39='S4'!P39,P39='S5'!P39,P39='S6'!P39,P39='S7'!P39,P39='S8'!P39),"CISSS!","OK."))))</f>
        <v>OK.</v>
      </c>
      <c r="Q89" s="69" t="str">
        <f>IF(Q39=".","OK.",IF(Q39=0,"OK.",IF(Q39=" ","OK.",IF(OR(Q39=Q9,Q39=Q19,Q39=Q29,Q39='S2'!Q39,Q39='S1'!Q39,Q39='S4'!Q39,Q39='S5'!Q39,Q39='S6'!Q39,Q39='S7'!Q39,Q39='S8'!Q39),"CISSS!","OK."))))</f>
        <v>OK.</v>
      </c>
      <c r="R89" s="85" t="str">
        <f>IF(R39=".","OK.",IF(R39=0,"OK.",IF(R39=" ","OK.",IF(OR(R39=R9,R39=R19,R39=R29,R39='S2'!R39,R39='S1'!R39,R39='S4'!R39,R39='S5'!R39,R39='S6'!R39,R39='S7'!R39,R39='S8'!R39),"CISSS!","OK."))))</f>
        <v>OK.</v>
      </c>
      <c r="S89" s="86" t="str">
        <f>IF(S39=".","OK.",IF(S39=0,"OK.",IF(S39=" ","OK.",IF(OR(S39=S9,S39=S19,S39=S29,S39='S2'!S39,S39='S1'!S39,S39='S4'!S39,S39='S5'!S39,S39='S6'!S39,S39='S7'!S39,S39='S8'!S39),"CISSS!","OK."))))</f>
        <v>OK.</v>
      </c>
      <c r="T89" s="86" t="str">
        <f>IF(T39=".","OK.",IF(T39=0,"OK.",IF(T39=" ","OK.",IF(OR(T39=T9,T39=T19,T39=T29,T39='S2'!T39,T39='S1'!T39,T39='S4'!T39,T39='S5'!T39,T39='S6'!T39,T39='S7'!T39,T39='S8'!T39),"CISSS!","OK."))))</f>
        <v>OK.</v>
      </c>
      <c r="U89" s="86" t="str">
        <f>IF(U39=".","OK.",IF(U39=0,"OK.",IF(U39=" ","OK.",IF(OR(U39=U9,U39=U19,U39=U29,U39='S2'!U39,U39='S1'!U39,U39='S4'!U39,U39='S5'!U39,U39='S6'!U39,U39='S7'!U39,U39='S8'!U39),"CISSS!","OK."))))</f>
        <v>OK.</v>
      </c>
      <c r="V89" s="87" t="str">
        <f>IF(V39=".","OK.",IF(V39=0,"OK.",IF(V39=" ","OK.",IF(OR(V39=V9,V39=V19,V39=V29,V39='S2'!V39,V39='S1'!V39,V39='S4'!V39,V39='S5'!V39,V39='S6'!V39,V39='S7'!V39,V39='S8'!V39),"CISSS!","OK."))))</f>
        <v>OK.</v>
      </c>
      <c r="W89" s="267" t="str">
        <f>IF(W39=".","OK.",IF(W39=0,"OK.",IF(W39=" ","OK.",IF(OR(W39=W9,W39=W19,W39=W29,W39='S2'!W39,W39='S1'!W39,W39='S4'!W39,W39='S5'!W39,W39='S6'!W39,W39='S7'!W39,W39='S8'!W39),"CISSS!","OK."))))</f>
        <v>OK.</v>
      </c>
      <c r="X89" s="268" t="str">
        <f>IF(X39=".","OK.",IF(X39=0,"OK.",IF(X39=" ","OK.",IF(OR(X39=X9,X39=X19,X39=X29,X39='S2'!X39,X39='S1'!X39,X39='S4'!X39,X39='S5'!X39,X39='S6'!X39,X39='S7'!X39,X39='S8'!X39),"CISSS!","OK."))))</f>
        <v>OK.</v>
      </c>
      <c r="Y89" s="268" t="str">
        <f>IF(Y39=".","OK.",IF(Y39=0,"OK.",IF(Y39=" ","OK.",IF(OR(Y39=Y9,Y39=Y19,Y39=Y29,Y39='S2'!Y39,Y39='S1'!Y39,Y39='S4'!Y39,Y39='S5'!Y39,Y39='S6'!Y39,Y39='S7'!Y39,Y39='S8'!Y39),"CISSS!","OK."))))</f>
        <v>OK.</v>
      </c>
      <c r="Z89" s="268" t="str">
        <f>IF(Z39=".","OK.",IF(Z39=0,"OK.",IF(Z39=" ","OK.",IF(OR(Z39=Z9,Z39=Z19,Z39=Z29,Z39='S2'!Z39,Z39='S1'!Z39,Z39='S4'!Z39,Z39='S5'!Z39,Z39='S6'!Z39,Z39='S7'!Z39,Z39='S8'!Z39),"CISSS!","OK."))))</f>
        <v>OK.</v>
      </c>
      <c r="AA89" s="269" t="str">
        <f>IF(AA39=".","OK.",IF(AA39=0,"OK.",IF(AA39=" ","OK.",IF(OR(AA39=AA9,AA39=AA19,AA39=AA29,AA39='S2'!AA39,AA39='S1'!AA39,AA39='S4'!AA39,AA39='S5'!AA39,AA39='S6'!AA39,AA39='S7'!AA39,AA39='S8'!AA39),"CISSS!","OK."))))</f>
        <v>OK.</v>
      </c>
      <c r="AB89" s="299">
        <v>0.625</v>
      </c>
    </row>
    <row r="90" spans="1:28" ht="11.1" customHeight="1" x14ac:dyDescent="0.2">
      <c r="A90" s="1087"/>
      <c r="B90" s="1087"/>
      <c r="C90" s="55" t="str">
        <f>IF(C40=".","OK.",IF(C40=0,"OK.",IF(C40=" ","OK.",IF(OR(C40=C10,C40=C20,C40=C30,C40='S2'!C40,C40='S1'!C40,C40='S4'!C40,C40='S5'!C40,C40='S6'!C40,C40='S7'!C40,C40='S8'!C40),"CISSS!","OK."))))</f>
        <v>OK.</v>
      </c>
      <c r="D90" s="56" t="str">
        <f>IF(D40=".","OK.",IF(D40=0,"OK.",IF(D40=" ","OK.",IF(OR(D40=D10,D40=D20,D40=D30,D40='S2'!D40,D40='S1'!D40,D40='S4'!D40,D40='S5'!D40,D40='S6'!D40,D40='S7'!D40,D40='S8'!D40),"CISSS!","OK."))))</f>
        <v>OK.</v>
      </c>
      <c r="E90" s="56" t="str">
        <f>IF(E40=".","OK.",IF(E40=0,"OK.",IF(E40=" ","OK.",IF(OR(E40=E10,E40=E20,E40=E30,E40='S2'!E40,E40='S1'!E40,E40='S4'!E40,E40='S5'!E40,E40='S6'!E40,E40='S7'!E40,E40='S8'!E40),"CISSS!","OK."))))</f>
        <v>OK.</v>
      </c>
      <c r="F90" s="56" t="str">
        <f>IF(F40=".","OK.",IF(F40=0,"OK.",IF(F40=" ","OK.",IF(OR(F40=F10,F40=F20,F40=F30,F40='S2'!F40,F40='S1'!F40,F40='S4'!F40,F40='S5'!F40,F40='S6'!F40,F40='S7'!F40,F40='S8'!F40),"CISSS!","OK."))))</f>
        <v>OK.</v>
      </c>
      <c r="G90" s="57" t="str">
        <f>IF(G40=".","OK.",IF(G40=0,"OK.",IF(G40=" ","OK.",IF(OR(G40=G10,G40=G20,G40=G30,G40='S2'!G40,G40='S1'!G40,G40='S4'!G40,G40='S5'!G40,G40='S6'!G40,G40='S7'!G40,G40='S8'!G40),"CISSS!","OK."))))</f>
        <v>OK.</v>
      </c>
      <c r="H90" s="76" t="str">
        <f>IF(H40=".","OK.",IF(H40=0,"OK.",IF(H40=" ","OK.",IF(OR(H40=H10,H40=H20,H40=H30,H40='S2'!H40,H40='S1'!H40,H40='S4'!H40,H40='S5'!H40,H40='S6'!H40,H40='S7'!H40,H40='S8'!H40),"CISSS!","OK."))))</f>
        <v>OK.</v>
      </c>
      <c r="I90" s="77" t="str">
        <f>IF(I40=".","OK.",IF(I40=0,"OK.",IF(I40=" ","OK.",IF(OR(I40=I10,I40=I20,I40=I30,I40='S2'!I40,I40='S1'!I40,I40='S4'!I40,I40='S5'!I40,I40='S6'!I40,I40='S7'!I40,I40='S8'!I40),"CISSS!","OK."))))</f>
        <v>OK.</v>
      </c>
      <c r="J90" s="77" t="str">
        <f>IF(J40=".","OK.",IF(J40=0,"OK.",IF(J40=" ","OK.",IF(OR(J40=J10,J40=J20,J40=J30,J40='S2'!J40,J40='S1'!J40,J40='S4'!J40,J40='S5'!J40,J40='S6'!J40,J40='S7'!J40,J40='S8'!J40),"CISSS!","OK."))))</f>
        <v>OK.</v>
      </c>
      <c r="K90" s="77" t="str">
        <f>IF(K40=".","OK.",IF(K40=0,"OK.",IF(K40=" ","OK.",IF(OR(K40=K10,K40=K20,K40=K30,K40='S2'!K40,K40='S1'!K40,K40='S4'!K40,K40='S5'!K40,K40='S6'!K40,K40='S7'!K40,K40='S8'!K40),"CISSS!","OK."))))</f>
        <v>OK.</v>
      </c>
      <c r="L90" s="78" t="str">
        <f>IF(L40=".","OK.",IF(L40=0,"OK.",IF(L40=" ","OK.",IF(OR(L40=L10,L40=L20,L40=L30,L40='S2'!L40,L40='S1'!L40,L40='S4'!L40,L40='S5'!L40,L40='S6'!L40,L40='S7'!L40,L40='S8'!L40),"CISSS!","OK."))))</f>
        <v>OK.</v>
      </c>
      <c r="M90" s="67" t="str">
        <f>IF(M40=".","OK.",IF(M40=0,"OK.",IF(M40=" ","OK.",IF(OR(M40=M10,M40=M20,M40=M30,M40='S2'!M40,M40='S1'!M40,M40='S4'!M40,M40='S5'!M40,M40='S6'!M40,M40='S7'!M40,M40='S8'!M40),"CISSS!","OK."))))</f>
        <v>OK.</v>
      </c>
      <c r="N90" s="68" t="str">
        <f>IF(N40=".","OK.",IF(N40=0,"OK.",IF(N40=" ","OK.",IF(OR(N40=N10,N40=N20,N40=N30,N40='S2'!N40,N40='S1'!N40,N40='S4'!N40,N40='S5'!N40,N40='S6'!N40,N40='S7'!N40,N40='S8'!N40),"CISSS!","OK."))))</f>
        <v>OK.</v>
      </c>
      <c r="O90" s="68" t="str">
        <f>IF(O40=".","OK.",IF(O40=0,"OK.",IF(O40=" ","OK.",IF(OR(O40=O10,O40=O20,O40=O30,O40='S2'!O40,O40='S1'!O40,O40='S4'!O40,O40='S5'!O40,O40='S6'!O40,O40='S7'!O40,O40='S8'!O40),"CISSS!","OK."))))</f>
        <v>OK.</v>
      </c>
      <c r="P90" s="68" t="str">
        <f>IF(P40=".","OK.",IF(P40=0,"OK.",IF(P40=" ","OK.",IF(OR(P40=P10,P40=P20,P40=P30,P40='S2'!P40,P40='S1'!P40,P40='S4'!P40,P40='S5'!P40,P40='S6'!P40,P40='S7'!P40,P40='S8'!P40),"CISSS!","OK."))))</f>
        <v>OK.</v>
      </c>
      <c r="Q90" s="69" t="str">
        <f>IF(Q40=".","OK.",IF(Q40=0,"OK.",IF(Q40=" ","OK.",IF(OR(Q40=Q10,Q40=Q20,Q40=Q30,Q40='S2'!Q40,Q40='S1'!Q40,Q40='S4'!Q40,Q40='S5'!Q40,Q40='S6'!Q40,Q40='S7'!Q40,Q40='S8'!Q40),"CISSS!","OK."))))</f>
        <v>OK.</v>
      </c>
      <c r="R90" s="85" t="str">
        <f>IF(R40=".","OK.",IF(R40=0,"OK.",IF(R40=" ","OK.",IF(OR(R40=R10,R40=R20,R40=R30,R40='S2'!R40,R40='S1'!R40,R40='S4'!R40,R40='S5'!R40,R40='S6'!R40,R40='S7'!R40,R40='S8'!R40),"CISSS!","OK."))))</f>
        <v>OK.</v>
      </c>
      <c r="S90" s="86" t="str">
        <f>IF(S40=".","OK.",IF(S40=0,"OK.",IF(S40=" ","OK.",IF(OR(S40=S10,S40=S20,S40=S30,S40='S2'!S40,S40='S1'!S40,S40='S4'!S40,S40='S5'!S40,S40='S6'!S40,S40='S7'!S40,S40='S8'!S40),"CISSS!","OK."))))</f>
        <v>OK.</v>
      </c>
      <c r="T90" s="86" t="str">
        <f>IF(T40=".","OK.",IF(T40=0,"OK.",IF(T40=" ","OK.",IF(OR(T40=T10,T40=T20,T40=T30,T40='S2'!T40,T40='S1'!T40,T40='S4'!T40,T40='S5'!T40,T40='S6'!T40,T40='S7'!T40,T40='S8'!T40),"CISSS!","OK."))))</f>
        <v>OK.</v>
      </c>
      <c r="U90" s="86" t="str">
        <f>IF(U40=".","OK.",IF(U40=0,"OK.",IF(U40=" ","OK.",IF(OR(U40=U10,U40=U20,U40=U30,U40='S2'!U40,U40='S1'!U40,U40='S4'!U40,U40='S5'!U40,U40='S6'!U40,U40='S7'!U40,U40='S8'!U40),"CISSS!","OK."))))</f>
        <v>OK.</v>
      </c>
      <c r="V90" s="87" t="str">
        <f>IF(V40=".","OK.",IF(V40=0,"OK.",IF(V40=" ","OK.",IF(OR(V40=V10,V40=V20,V40=V30,V40='S2'!V40,V40='S1'!V40,V40='S4'!V40,V40='S5'!V40,V40='S6'!V40,V40='S7'!V40,V40='S8'!V40),"CISSS!","OK."))))</f>
        <v>OK.</v>
      </c>
      <c r="W90" s="267" t="str">
        <f>IF(W40=".","OK.",IF(W40=0,"OK.",IF(W40=" ","OK.",IF(OR(W40=W10,W40=W20,W40=W30,W40='S2'!W40,W40='S1'!W40,W40='S4'!W40,W40='S5'!W40,W40='S6'!W40,W40='S7'!W40,W40='S8'!W40),"CISSS!","OK."))))</f>
        <v>OK.</v>
      </c>
      <c r="X90" s="268" t="str">
        <f>IF(X40=".","OK.",IF(X40=0,"OK.",IF(X40=" ","OK.",IF(OR(X40=X10,X40=X20,X40=X30,X40='S2'!X40,X40='S1'!X40,X40='S4'!X40,X40='S5'!X40,X40='S6'!X40,X40='S7'!X40,X40='S8'!X40),"CISSS!","OK."))))</f>
        <v>OK.</v>
      </c>
      <c r="Y90" s="268" t="str">
        <f>IF(Y40=".","OK.",IF(Y40=0,"OK.",IF(Y40=" ","OK.",IF(OR(Y40=Y10,Y40=Y20,Y40=Y30,Y40='S2'!Y40,Y40='S1'!Y40,Y40='S4'!Y40,Y40='S5'!Y40,Y40='S6'!Y40,Y40='S7'!Y40,Y40='S8'!Y40),"CISSS!","OK."))))</f>
        <v>OK.</v>
      </c>
      <c r="Z90" s="268" t="str">
        <f>IF(Z40=".","OK.",IF(Z40=0,"OK.",IF(Z40=" ","OK.",IF(OR(Z40=Z10,Z40=Z20,Z40=Z30,Z40='S2'!Z40,Z40='S1'!Z40,Z40='S4'!Z40,Z40='S5'!Z40,Z40='S6'!Z40,Z40='S7'!Z40,Z40='S8'!Z40),"CISSS!","OK."))))</f>
        <v>OK.</v>
      </c>
      <c r="AA90" s="269" t="str">
        <f>IF(AA40=".","OK.",IF(AA40=0,"OK.",IF(AA40=" ","OK.",IF(OR(AA40=AA10,AA40=AA20,AA40=AA30,AA40='S2'!AA40,AA40='S1'!AA40,AA40='S4'!AA40,AA40='S5'!AA40,AA40='S6'!AA40,AA40='S7'!AA40,AA40='S8'!AA40),"CISSS!","OK."))))</f>
        <v>OK.</v>
      </c>
      <c r="AB90" s="299">
        <v>0.66666666666666663</v>
      </c>
    </row>
    <row r="91" spans="1:28" ht="11.1" customHeight="1" x14ac:dyDescent="0.2">
      <c r="A91" s="1087"/>
      <c r="B91" s="1087"/>
      <c r="C91" s="55" t="str">
        <f>IF(C41=".","OK.",IF(C41=0,"OK.",IF(C41=" ","OK.",IF(OR(C41=C11,C41=C21,C41=C31,C41='S2'!C41,C41='S1'!C41,C41='S4'!C41,C41='S5'!C41,C41='S6'!C41,C41='S7'!C41,C41='S8'!C41),"CISSS!","OK."))))</f>
        <v>OK.</v>
      </c>
      <c r="D91" s="56" t="str">
        <f>IF(D41=".","OK.",IF(D41=0,"OK.",IF(D41=" ","OK.",IF(OR(D41=D11,D41=D21,D41=D31,D41='S2'!D41,D41='S1'!D41,D41='S4'!D41,D41='S5'!D41,D41='S6'!D41,D41='S7'!D41,D41='S8'!D41),"CISSS!","OK."))))</f>
        <v>OK.</v>
      </c>
      <c r="E91" s="56" t="str">
        <f>IF(E41=".","OK.",IF(E41=0,"OK.",IF(E41=" ","OK.",IF(OR(E41=E11,E41=E21,E41=E31,E41='S2'!E41,E41='S1'!E41,E41='S4'!E41,E41='S5'!E41,E41='S6'!E41,E41='S7'!E41,E41='S8'!E41),"CISSS!","OK."))))</f>
        <v>OK.</v>
      </c>
      <c r="F91" s="56" t="str">
        <f>IF(F41=".","OK.",IF(F41=0,"OK.",IF(F41=" ","OK.",IF(OR(F41=F11,F41=F21,F41=F31,F41='S2'!F41,F41='S1'!F41,F41='S4'!F41,F41='S5'!F41,F41='S6'!F41,F41='S7'!F41,F41='S8'!F41),"CISSS!","OK."))))</f>
        <v>OK.</v>
      </c>
      <c r="G91" s="57" t="str">
        <f>IF(G41=".","OK.",IF(G41=0,"OK.",IF(G41=" ","OK.",IF(OR(G41=G11,G41=G21,G41=G31,G41='S2'!G41,G41='S1'!G41,G41='S4'!G41,G41='S5'!G41,G41='S6'!G41,G41='S7'!G41,G41='S8'!G41),"CISSS!","OK."))))</f>
        <v>OK.</v>
      </c>
      <c r="H91" s="76" t="str">
        <f>IF(H41=".","OK.",IF(H41=0,"OK.",IF(H41=" ","OK.",IF(OR(H41=H11,H41=H21,H41=H31,H41='S2'!H41,H41='S1'!H41,H41='S4'!H41,H41='S5'!H41,H41='S6'!H41,H41='S7'!H41,H41='S8'!H41),"CISSS!","OK."))))</f>
        <v>OK.</v>
      </c>
      <c r="I91" s="77" t="str">
        <f>IF(I41=".","OK.",IF(I41=0,"OK.",IF(I41=" ","OK.",IF(OR(I41=I11,I41=I21,I41=I31,I41='S2'!I41,I41='S1'!I41,I41='S4'!I41,I41='S5'!I41,I41='S6'!I41,I41='S7'!I41,I41='S8'!I41),"CISSS!","OK."))))</f>
        <v>OK.</v>
      </c>
      <c r="J91" s="77" t="str">
        <f>IF(J41=".","OK.",IF(J41=0,"OK.",IF(J41=" ","OK.",IF(OR(J41=J11,J41=J21,J41=J31,J41='S2'!J41,J41='S1'!J41,J41='S4'!J41,J41='S5'!J41,J41='S6'!J41,J41='S7'!J41,J41='S8'!J41),"CISSS!","OK."))))</f>
        <v>OK.</v>
      </c>
      <c r="K91" s="77" t="str">
        <f>IF(K41=".","OK.",IF(K41=0,"OK.",IF(K41=" ","OK.",IF(OR(K41=K11,K41=K21,K41=K31,K41='S2'!K41,K41='S1'!K41,K41='S4'!K41,K41='S5'!K41,K41='S6'!K41,K41='S7'!K41,K41='S8'!K41),"CISSS!","OK."))))</f>
        <v>OK.</v>
      </c>
      <c r="L91" s="78" t="str">
        <f>IF(L41=".","OK.",IF(L41=0,"OK.",IF(L41=" ","OK.",IF(OR(L41=L11,L41=L21,L41=L31,L41='S2'!L41,L41='S1'!L41,L41='S4'!L41,L41='S5'!L41,L41='S6'!L41,L41='S7'!L41,L41='S8'!L41),"CISSS!","OK."))))</f>
        <v>OK.</v>
      </c>
      <c r="M91" s="67" t="str">
        <f>IF(M41=".","OK.",IF(M41=0,"OK.",IF(M41=" ","OK.",IF(OR(M41=M11,M41=M21,M41=M31,M41='S2'!M41,M41='S1'!M41,M41='S4'!M41,M41='S5'!M41,M41='S6'!M41,M41='S7'!M41,M41='S8'!M41),"CISSS!","OK."))))</f>
        <v>OK.</v>
      </c>
      <c r="N91" s="68" t="str">
        <f>IF(N41=".","OK.",IF(N41=0,"OK.",IF(N41=" ","OK.",IF(OR(N41=N11,N41=N21,N41=N31,N41='S2'!N41,N41='S1'!N41,N41='S4'!N41,N41='S5'!N41,N41='S6'!N41,N41='S7'!N41,N41='S8'!N41),"CISSS!","OK."))))</f>
        <v>OK.</v>
      </c>
      <c r="O91" s="68" t="str">
        <f>IF(O41=".","OK.",IF(O41=0,"OK.",IF(O41=" ","OK.",IF(OR(O41=O11,O41=O21,O41=O31,O41='S2'!O41,O41='S1'!O41,O41='S4'!O41,O41='S5'!O41,O41='S6'!O41,O41='S7'!O41,O41='S8'!O41),"CISSS!","OK."))))</f>
        <v>OK.</v>
      </c>
      <c r="P91" s="68" t="str">
        <f>IF(P41=".","OK.",IF(P41=0,"OK.",IF(P41=" ","OK.",IF(OR(P41=P11,P41=P21,P41=P31,P41='S2'!P41,P41='S1'!P41,P41='S4'!P41,P41='S5'!P41,P41='S6'!P41,P41='S7'!P41,P41='S8'!P41),"CISSS!","OK."))))</f>
        <v>OK.</v>
      </c>
      <c r="Q91" s="69" t="str">
        <f>IF(Q41=".","OK.",IF(Q41=0,"OK.",IF(Q41=" ","OK.",IF(OR(Q41=Q11,Q41=Q21,Q41=Q31,Q41='S2'!Q41,Q41='S1'!Q41,Q41='S4'!Q41,Q41='S5'!Q41,Q41='S6'!Q41,Q41='S7'!Q41,Q41='S8'!Q41),"CISSS!","OK."))))</f>
        <v>OK.</v>
      </c>
      <c r="R91" s="85" t="str">
        <f>IF(R41=".","OK.",IF(R41=0,"OK.",IF(R41=" ","OK.",IF(OR(R41=R11,R41=R21,R41=R31,R41='S2'!R41,R41='S1'!R41,R41='S4'!R41,R41='S5'!R41,R41='S6'!R41,R41='S7'!R41,R41='S8'!R41),"CISSS!","OK."))))</f>
        <v>OK.</v>
      </c>
      <c r="S91" s="86" t="str">
        <f>IF(S41=".","OK.",IF(S41=0,"OK.",IF(S41=" ","OK.",IF(OR(S41=S11,S41=S21,S41=S31,S41='S2'!S41,S41='S1'!S41,S41='S4'!S41,S41='S5'!S41,S41='S6'!S41,S41='S7'!S41,S41='S8'!S41),"CISSS!","OK."))))</f>
        <v>OK.</v>
      </c>
      <c r="T91" s="86" t="str">
        <f>IF(T41=".","OK.",IF(T41=0,"OK.",IF(T41=" ","OK.",IF(OR(T41=T11,T41=T21,T41=T31,T41='S2'!T41,T41='S1'!T41,T41='S4'!T41,T41='S5'!T41,T41='S6'!T41,T41='S7'!T41,T41='S8'!T41),"CISSS!","OK."))))</f>
        <v>OK.</v>
      </c>
      <c r="U91" s="86" t="str">
        <f>IF(U41=".","OK.",IF(U41=0,"OK.",IF(U41=" ","OK.",IF(OR(U41=U11,U41=U21,U41=U31,U41='S2'!U41,U41='S1'!U41,U41='S4'!U41,U41='S5'!U41,U41='S6'!U41,U41='S7'!U41,U41='S8'!U41),"CISSS!","OK."))))</f>
        <v>OK.</v>
      </c>
      <c r="V91" s="87" t="str">
        <f>IF(V41=".","OK.",IF(V41=0,"OK.",IF(V41=" ","OK.",IF(OR(V41=V11,V41=V21,V41=V31,V41='S2'!V41,V41='S1'!V41,V41='S4'!V41,V41='S5'!V41,V41='S6'!V41,V41='S7'!V41,V41='S8'!V41),"CISSS!","OK."))))</f>
        <v>OK.</v>
      </c>
      <c r="W91" s="267" t="str">
        <f>IF(W41=".","OK.",IF(W41=0,"OK.",IF(W41=" ","OK.",IF(OR(W41=W11,W41=W21,W41=W31,W41='S2'!W41,W41='S1'!W41,W41='S4'!W41,W41='S5'!W41,W41='S6'!W41,W41='S7'!W41,W41='S8'!W41),"CISSS!","OK."))))</f>
        <v>OK.</v>
      </c>
      <c r="X91" s="268" t="str">
        <f>IF(X41=".","OK.",IF(X41=0,"OK.",IF(X41=" ","OK.",IF(OR(X41=X11,X41=X21,X41=X31,X41='S2'!X41,X41='S1'!X41,X41='S4'!X41,X41='S5'!X41,X41='S6'!X41,X41='S7'!X41,X41='S8'!X41),"CISSS!","OK."))))</f>
        <v>OK.</v>
      </c>
      <c r="Y91" s="268" t="str">
        <f>IF(Y41=".","OK.",IF(Y41=0,"OK.",IF(Y41=" ","OK.",IF(OR(Y41=Y11,Y41=Y21,Y41=Y31,Y41='S2'!Y41,Y41='S1'!Y41,Y41='S4'!Y41,Y41='S5'!Y41,Y41='S6'!Y41,Y41='S7'!Y41,Y41='S8'!Y41),"CISSS!","OK."))))</f>
        <v>OK.</v>
      </c>
      <c r="Z91" s="268" t="str">
        <f>IF(Z41=".","OK.",IF(Z41=0,"OK.",IF(Z41=" ","OK.",IF(OR(Z41=Z11,Z41=Z21,Z41=Z31,Z41='S2'!Z41,Z41='S1'!Z41,Z41='S4'!Z41,Z41='S5'!Z41,Z41='S6'!Z41,Z41='S7'!Z41,Z41='S8'!Z41),"CISSS!","OK."))))</f>
        <v>OK.</v>
      </c>
      <c r="AA91" s="269" t="str">
        <f>IF(AA41=".","OK.",IF(AA41=0,"OK.",IF(AA41=" ","OK.",IF(OR(AA41=AA11,AA41=AA21,AA41=AA31,AA41='S2'!AA41,AA41='S1'!AA41,AA41='S4'!AA41,AA41='S5'!AA41,AA41='S6'!AA41,AA41='S7'!AA41,AA41='S8'!AA41),"CISSS!","OK."))))</f>
        <v>OK.</v>
      </c>
      <c r="AB91" s="299">
        <v>0.70833333333333337</v>
      </c>
    </row>
    <row r="92" spans="1:28" ht="11.1" customHeight="1" thickBot="1" x14ac:dyDescent="0.25">
      <c r="A92" s="1087"/>
      <c r="B92" s="1087"/>
      <c r="C92" s="58" t="str">
        <f>IF(C42=".","OK.",IF(C42=0,"OK.",IF(C42=" ","OK.",IF(OR(C42=C12,C42=C22,C42=C32,C42='S2'!C42,C42='S1'!C42,C42='S4'!C42,C42='S5'!C42,C42='S6'!C42,C42='S7'!C42,C42='S8'!C42),"CISSS!","OK."))))</f>
        <v>OK.</v>
      </c>
      <c r="D92" s="59" t="str">
        <f>IF(D42=".","OK.",IF(D42=0,"OK.",IF(D42=" ","OK.",IF(OR(D42=D12,D42=D22,D42=D32,D42='S2'!D42,D42='S1'!D42,D42='S4'!D42,D42='S5'!D42,D42='S6'!D42,D42='S7'!D42,D42='S8'!D42),"CISSS!","OK."))))</f>
        <v>OK.</v>
      </c>
      <c r="E92" s="59" t="str">
        <f>IF(E42=".","OK.",IF(E42=0,"OK.",IF(E42=" ","OK.",IF(OR(E42=E12,E42=E22,E42=E32,E42='S2'!E42,E42='S1'!E42,E42='S4'!E42,E42='S5'!E42,E42='S6'!E42,E42='S7'!E42,E42='S8'!E42),"CISSS!","OK."))))</f>
        <v>OK.</v>
      </c>
      <c r="F92" s="59" t="str">
        <f>IF(F42=".","OK.",IF(F42=0,"OK.",IF(F42=" ","OK.",IF(OR(F42=F12,F42=F22,F42=F32,F42='S2'!F42,F42='S1'!F42,F42='S4'!F42,F42='S5'!F42,F42='S6'!F42,F42='S7'!F42,F42='S8'!F42),"CISSS!","OK."))))</f>
        <v>OK.</v>
      </c>
      <c r="G92" s="60" t="str">
        <f>IF(G42=".","OK.",IF(G42=0,"OK.",IF(G42=" ","OK.",IF(OR(G42=G12,G42=G22,G42=G32,G42='S2'!G42,G42='S1'!G42,G42='S4'!G42,G42='S5'!G42,G42='S6'!G42,G42='S7'!G42,G42='S8'!G42),"CISSS!","OK."))))</f>
        <v>OK.</v>
      </c>
      <c r="H92" s="79" t="str">
        <f>IF(H42=".","OK.",IF(H42=0,"OK.",IF(H42=" ","OK.",IF(OR(H42=H12,H42=H22,H42=H32,H42='S2'!H42,H42='S1'!H42,H42='S4'!H42,H42='S5'!H42,H42='S6'!H42,H42='S7'!H42,H42='S8'!H42),"CISSS!","OK."))))</f>
        <v>OK.</v>
      </c>
      <c r="I92" s="80" t="str">
        <f>IF(I42=".","OK.",IF(I42=0,"OK.",IF(I42=" ","OK.",IF(OR(I42=I12,I42=I22,I42=I32,I42='S2'!I42,I42='S1'!I42,I42='S4'!I42,I42='S5'!I42,I42='S6'!I42,I42='S7'!I42,I42='S8'!I42),"CISSS!","OK."))))</f>
        <v>OK.</v>
      </c>
      <c r="J92" s="80" t="str">
        <f>IF(J42=".","OK.",IF(J42=0,"OK.",IF(J42=" ","OK.",IF(OR(J42=J12,J42=J22,J42=J32,J42='S2'!J42,J42='S1'!J42,J42='S4'!J42,J42='S5'!J42,J42='S6'!J42,J42='S7'!J42,J42='S8'!J42),"CISSS!","OK."))))</f>
        <v>OK.</v>
      </c>
      <c r="K92" s="80" t="str">
        <f>IF(K42=".","OK.",IF(K42=0,"OK.",IF(K42=" ","OK.",IF(OR(K42=K12,K42=K22,K42=K32,K42='S2'!K42,K42='S1'!K42,K42='S4'!K42,K42='S5'!K42,K42='S6'!K42,K42='S7'!K42,K42='S8'!K42),"CISSS!","OK."))))</f>
        <v>OK.</v>
      </c>
      <c r="L92" s="81" t="str">
        <f>IF(L42=".","OK.",IF(L42=0,"OK.",IF(L42=" ","OK.",IF(OR(L42=L12,L42=L22,L42=L32,L42='S2'!L42,L42='S1'!L42,L42='S4'!L42,L42='S5'!L42,L42='S6'!L42,L42='S7'!L42,L42='S8'!L42),"CISSS!","OK."))))</f>
        <v>OK.</v>
      </c>
      <c r="M92" s="70" t="str">
        <f>IF(M42=".","OK.",IF(M42=0,"OK.",IF(M42=" ","OK.",IF(OR(M42=M12,M42=M22,M42=M32,M42='S2'!M42,M42='S1'!M42,M42='S4'!M42,M42='S5'!M42,M42='S6'!M42,M42='S7'!M42,M42='S8'!M42),"CISSS!","OK."))))</f>
        <v>OK.</v>
      </c>
      <c r="N92" s="71" t="str">
        <f>IF(N42=".","OK.",IF(N42=0,"OK.",IF(N42=" ","OK.",IF(OR(N42=N12,N42=N22,N42=N32,N42='S2'!N42,N42='S1'!N42,N42='S4'!N42,N42='S5'!N42,N42='S6'!N42,N42='S7'!N42,N42='S8'!N42),"CISSS!","OK."))))</f>
        <v>OK.</v>
      </c>
      <c r="O92" s="71" t="str">
        <f>IF(O42=".","OK.",IF(O42=0,"OK.",IF(O42=" ","OK.",IF(OR(O42=O12,O42=O22,O42=O32,O42='S2'!O42,O42='S1'!O42,O42='S4'!O42,O42='S5'!O42,O42='S6'!O42,O42='S7'!O42,O42='S8'!O42),"CISSS!","OK."))))</f>
        <v>OK.</v>
      </c>
      <c r="P92" s="71" t="str">
        <f>IF(P42=".","OK.",IF(P42=0,"OK.",IF(P42=" ","OK.",IF(OR(P42=P12,P42=P22,P42=P32,P42='S2'!P42,P42='S1'!P42,P42='S4'!P42,P42='S5'!P42,P42='S6'!P42,P42='S7'!P42,P42='S8'!P42),"CISSS!","OK."))))</f>
        <v>OK.</v>
      </c>
      <c r="Q92" s="72" t="str">
        <f>IF(Q42=".","OK.",IF(Q42=0,"OK.",IF(Q42=" ","OK.",IF(OR(Q42=Q12,Q42=Q22,Q42=Q32,Q42='S2'!Q42,Q42='S1'!Q42,Q42='S4'!Q42,Q42='S5'!Q42,Q42='S6'!Q42,Q42='S7'!Q42,Q42='S8'!Q42),"CISSS!","OK."))))</f>
        <v>OK.</v>
      </c>
      <c r="R92" s="88" t="str">
        <f>IF(R42=".","OK.",IF(R42=0,"OK.",IF(R42=" ","OK.",IF(OR(R42=R12,R42=R22,R42=R32,R42='S2'!R42,R42='S1'!R42,R42='S4'!R42,R42='S5'!R42,R42='S6'!R42,R42='S7'!R42,R42='S8'!R42),"CISSS!","OK."))))</f>
        <v>OK.</v>
      </c>
      <c r="S92" s="89" t="str">
        <f>IF(S42=".","OK.",IF(S42=0,"OK.",IF(S42=" ","OK.",IF(OR(S42=S12,S42=S22,S42=S32,S42='S2'!S42,S42='S1'!S42,S42='S4'!S42,S42='S5'!S42,S42='S6'!S42,S42='S7'!S42,S42='S8'!S42),"CISSS!","OK."))))</f>
        <v>OK.</v>
      </c>
      <c r="T92" s="89" t="str">
        <f>IF(T42=".","OK.",IF(T42=0,"OK.",IF(T42=" ","OK.",IF(OR(T42=T12,T42=T22,T42=T32,T42='S2'!T42,T42='S1'!T42,T42='S4'!T42,T42='S5'!T42,T42='S6'!T42,T42='S7'!T42,T42='S8'!T42),"CISSS!","OK."))))</f>
        <v>OK.</v>
      </c>
      <c r="U92" s="89" t="str">
        <f>IF(U42=".","OK.",IF(U42=0,"OK.",IF(U42=" ","OK.",IF(OR(U42=U12,U42=U22,U42=U32,U42='S2'!U42,U42='S1'!U42,U42='S4'!U42,U42='S5'!U42,U42='S6'!U42,U42='S7'!U42,U42='S8'!U42),"CISSS!","OK."))))</f>
        <v>OK.</v>
      </c>
      <c r="V92" s="90" t="str">
        <f>IF(V42=".","OK.",IF(V42=0,"OK.",IF(V42=" ","OK.",IF(OR(V42=V12,V42=V22,V42=V32,V42='S2'!V42,V42='S1'!V42,V42='S4'!V42,V42='S5'!V42,V42='S6'!V42,V42='S7'!V42,V42='S8'!V42),"CISSS!","OK."))))</f>
        <v>OK.</v>
      </c>
      <c r="W92" s="270" t="str">
        <f>IF(W42=".","OK.",IF(W42=0,"OK.",IF(W42=" ","OK.",IF(OR(W42=W12,W42=W22,W42=W32,W42='S2'!W42,W42='S1'!W42,W42='S4'!W42,W42='S5'!W42,W42='S6'!W42,W42='S7'!W42,W42='S8'!W42),"CISSS!","OK."))))</f>
        <v>OK.</v>
      </c>
      <c r="X92" s="271" t="str">
        <f>IF(X42=".","OK.",IF(X42=0,"OK.",IF(X42=" ","OK.",IF(OR(X42=X12,X42=X22,X42=X32,X42='S2'!X42,X42='S1'!X42,X42='S4'!X42,X42='S5'!X42,X42='S6'!X42,X42='S7'!X42,X42='S8'!X42),"CISSS!","OK."))))</f>
        <v>OK.</v>
      </c>
      <c r="Y92" s="271" t="str">
        <f>IF(Y42=".","OK.",IF(Y42=0,"OK.",IF(Y42=" ","OK.",IF(OR(Y42=Y12,Y42=Y22,Y42=Y32,Y42='S2'!Y42,Y42='S1'!Y42,Y42='S4'!Y42,Y42='S5'!Y42,Y42='S6'!Y42,Y42='S7'!Y42,Y42='S8'!Y42),"CISSS!","OK."))))</f>
        <v>OK.</v>
      </c>
      <c r="Z92" s="271" t="str">
        <f>IF(Z42=".","OK.",IF(Z42=0,"OK.",IF(Z42=" ","OK.",IF(OR(Z42=Z12,Z42=Z22,Z42=Z32,Z42='S2'!Z42,Z42='S1'!Z42,Z42='S4'!Z42,Z42='S5'!Z42,Z42='S6'!Z42,Z42='S7'!Z42,Z42='S8'!Z42),"CISSS!","OK."))))</f>
        <v>OK.</v>
      </c>
      <c r="AA92" s="272" t="str">
        <f>IF(AA42=".","OK.",IF(AA42=0,"OK.",IF(AA42=" ","OK.",IF(OR(AA42=AA12,AA42=AA22,AA42=AA32,AA42='S2'!AA42,AA42='S1'!AA42,AA42='S4'!AA42,AA42='S5'!AA42,AA42='S6'!AA42,AA42='S7'!AA42,AA42='S8'!AA42),"CISSS!","OK."))))</f>
        <v>OK.</v>
      </c>
      <c r="AB92" s="299">
        <v>0.75</v>
      </c>
    </row>
    <row r="93" spans="1:28" ht="11.1" customHeight="1" x14ac:dyDescent="0.2">
      <c r="C93" s="46" t="s">
        <v>148</v>
      </c>
      <c r="D93" s="46" t="s">
        <v>149</v>
      </c>
      <c r="E93" s="46" t="s">
        <v>150</v>
      </c>
      <c r="F93" s="46" t="s">
        <v>151</v>
      </c>
      <c r="G93" s="46" t="s">
        <v>152</v>
      </c>
      <c r="H93" s="47">
        <v>1</v>
      </c>
      <c r="I93" s="47">
        <v>2</v>
      </c>
      <c r="J93" s="47">
        <v>3</v>
      </c>
      <c r="K93" s="47">
        <v>4</v>
      </c>
      <c r="L93" s="47">
        <v>5</v>
      </c>
      <c r="M93" s="46" t="s">
        <v>148</v>
      </c>
      <c r="N93" s="46" t="s">
        <v>149</v>
      </c>
      <c r="O93" s="46" t="s">
        <v>150</v>
      </c>
      <c r="P93" s="46" t="s">
        <v>151</v>
      </c>
      <c r="Q93" s="46" t="s">
        <v>152</v>
      </c>
      <c r="R93" s="47">
        <v>6</v>
      </c>
      <c r="S93" s="47">
        <v>7</v>
      </c>
      <c r="T93" s="47">
        <v>8</v>
      </c>
      <c r="U93" s="47">
        <v>9</v>
      </c>
      <c r="V93" s="47">
        <v>10</v>
      </c>
      <c r="W93" s="46" t="s">
        <v>148</v>
      </c>
      <c r="X93" s="46" t="s">
        <v>149</v>
      </c>
      <c r="Y93" s="46" t="s">
        <v>150</v>
      </c>
      <c r="Z93" s="46" t="s">
        <v>151</v>
      </c>
      <c r="AA93" s="46" t="s">
        <v>152</v>
      </c>
      <c r="AB93" s="6"/>
    </row>
    <row r="94" spans="1:28" x14ac:dyDescent="0.2">
      <c r="H94" s="6"/>
      <c r="I94" s="6"/>
      <c r="J94" s="6"/>
      <c r="K94" s="6"/>
      <c r="L94" s="6"/>
      <c r="R94" s="6"/>
      <c r="S94" s="6"/>
      <c r="T94" s="6"/>
      <c r="U94" s="6"/>
      <c r="V94" s="6"/>
      <c r="W94" s="6"/>
      <c r="X94" s="6"/>
      <c r="Y94" s="6"/>
      <c r="Z94" s="6"/>
      <c r="AA94" s="6"/>
      <c r="AB94" s="6"/>
    </row>
  </sheetData>
  <customSheetViews>
    <customSheetView guid="{F10B78A4-32AB-4106-909F-99EF7F04057B}" scale="75" showRuler="0">
      <selection activeCell="J49" sqref="J49"/>
      <pageMargins left="0.75" right="0.75" top="1" bottom="1" header="0.5" footer="0.5"/>
      <headerFooter alignWithMargins="0"/>
    </customSheetView>
  </customSheetViews>
  <mergeCells count="12">
    <mergeCell ref="A2:B2"/>
    <mergeCell ref="W2:AA2"/>
    <mergeCell ref="A43:B52"/>
    <mergeCell ref="C2:G2"/>
    <mergeCell ref="H2:L2"/>
    <mergeCell ref="M2:Q2"/>
    <mergeCell ref="R2:V2"/>
    <mergeCell ref="A53:B92"/>
    <mergeCell ref="A3:B12"/>
    <mergeCell ref="A13:B22"/>
    <mergeCell ref="A23:B32"/>
    <mergeCell ref="A33:B42"/>
  </mergeCells>
  <phoneticPr fontId="10" type="noConversion"/>
  <conditionalFormatting sqref="C43:AA92">
    <cfRule type="cellIs" dxfId="39" priority="1" stopIfTrue="1" operator="equal">
      <formula>"OK."</formula>
    </cfRule>
    <cfRule type="cellIs" dxfId="38" priority="2" stopIfTrue="1" operator="equal">
      <formula>"CISSS!"</formula>
    </cfRule>
  </conditionalFormatting>
  <conditionalFormatting sqref="C93:AB94 C3:AA42">
    <cfRule type="cellIs" dxfId="37" priority="3" stopIfTrue="1" operator="equal">
      <formula>"."</formula>
    </cfRule>
    <cfRule type="cellIs" dxfId="36" priority="4" stopIfTrue="1" operator="equal">
      <formula>0</formula>
    </cfRule>
    <cfRule type="cellIs" dxfId="35" priority="5" stopIfTrue="1" operator="equal">
      <formula>" "</formula>
    </cfRule>
  </conditionalFormatting>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indexed="13"/>
  </sheetPr>
  <dimension ref="A1:AB94"/>
  <sheetViews>
    <sheetView topLeftCell="G4" zoomScale="40" zoomScaleNormal="40" workbookViewId="0">
      <selection activeCell="V7" sqref="V7"/>
    </sheetView>
  </sheetViews>
  <sheetFormatPr defaultRowHeight="12.75" x14ac:dyDescent="0.2"/>
  <cols>
    <col min="1" max="2" width="5.7109375" customWidth="1"/>
    <col min="3" max="7" width="15.7109375" style="6" customWidth="1"/>
    <col min="8" max="12" width="15.7109375" customWidth="1"/>
    <col min="13" max="17" width="15.7109375" style="6" customWidth="1"/>
    <col min="18" max="27" width="15.7109375" customWidth="1"/>
    <col min="28" max="28" width="7.5703125" bestFit="1" customWidth="1"/>
  </cols>
  <sheetData>
    <row r="1" spans="1:28" ht="15" customHeight="1" x14ac:dyDescent="0.2">
      <c r="A1" s="51"/>
      <c r="B1" s="51"/>
      <c r="C1" s="47">
        <v>1</v>
      </c>
      <c r="D1" s="47">
        <v>2</v>
      </c>
      <c r="E1" s="47">
        <v>3</v>
      </c>
      <c r="F1" s="47">
        <v>4</v>
      </c>
      <c r="G1" s="47">
        <v>5</v>
      </c>
      <c r="H1" s="46" t="s">
        <v>148</v>
      </c>
      <c r="I1" s="46" t="s">
        <v>149</v>
      </c>
      <c r="J1" s="46" t="s">
        <v>150</v>
      </c>
      <c r="K1" s="46" t="s">
        <v>151</v>
      </c>
      <c r="L1" s="46" t="s">
        <v>152</v>
      </c>
      <c r="M1" s="47">
        <v>1</v>
      </c>
      <c r="N1" s="47">
        <v>2</v>
      </c>
      <c r="O1" s="47">
        <v>3</v>
      </c>
      <c r="P1" s="47">
        <v>4</v>
      </c>
      <c r="Q1" s="47">
        <v>5</v>
      </c>
      <c r="R1" s="46" t="s">
        <v>148</v>
      </c>
      <c r="S1" s="46" t="s">
        <v>149</v>
      </c>
      <c r="T1" s="46" t="s">
        <v>150</v>
      </c>
      <c r="U1" s="46" t="s">
        <v>151</v>
      </c>
      <c r="V1" s="46" t="s">
        <v>152</v>
      </c>
      <c r="W1" s="47">
        <v>6</v>
      </c>
      <c r="X1" s="47">
        <v>7</v>
      </c>
      <c r="Y1" s="47">
        <v>8</v>
      </c>
      <c r="Z1" s="47">
        <v>9</v>
      </c>
      <c r="AA1" s="47">
        <v>10</v>
      </c>
      <c r="AB1" s="51"/>
    </row>
    <row r="2" spans="1:28" ht="15" customHeight="1" thickBot="1" x14ac:dyDescent="0.25">
      <c r="A2" s="1094" t="s">
        <v>264</v>
      </c>
      <c r="B2" s="1094"/>
      <c r="C2" s="1102" t="s">
        <v>157</v>
      </c>
      <c r="D2" s="1102"/>
      <c r="E2" s="1102"/>
      <c r="F2" s="1102"/>
      <c r="G2" s="1102"/>
      <c r="H2" s="1103" t="s">
        <v>159</v>
      </c>
      <c r="I2" s="1103"/>
      <c r="J2" s="1103"/>
      <c r="K2" s="1103"/>
      <c r="L2" s="1103"/>
      <c r="M2" s="1104" t="s">
        <v>158</v>
      </c>
      <c r="N2" s="1104"/>
      <c r="O2" s="1104"/>
      <c r="P2" s="1104"/>
      <c r="Q2" s="1104"/>
      <c r="R2" s="1105" t="s">
        <v>160</v>
      </c>
      <c r="S2" s="1105"/>
      <c r="T2" s="1105"/>
      <c r="U2" s="1105"/>
      <c r="V2" s="1105"/>
      <c r="W2" s="1095" t="s">
        <v>266</v>
      </c>
      <c r="X2" s="1095"/>
      <c r="Y2" s="1095"/>
      <c r="Z2" s="1095"/>
      <c r="AA2" s="1095"/>
      <c r="AB2" s="51"/>
    </row>
    <row r="3" spans="1:28" s="300" customFormat="1" ht="15" customHeight="1" x14ac:dyDescent="0.2">
      <c r="A3" s="1088">
        <v>1</v>
      </c>
      <c r="B3" s="1089"/>
      <c r="C3" s="332" t="str">
        <f>Section1Draft!$L$27</f>
        <v>ARCH 252.11</v>
      </c>
      <c r="D3" s="333" t="str">
        <f>Section1Draft!$M$27</f>
        <v>ARCH 262.01</v>
      </c>
      <c r="E3" s="333" t="str">
        <f>Section1Draft!$N$27</f>
        <v>ARCH 244.01</v>
      </c>
      <c r="F3" s="333">
        <f>Section1Draft!$O$27</f>
        <v>0</v>
      </c>
      <c r="G3" s="485" t="str">
        <f>Section1Draft!$P$27</f>
        <v>ARCH 264.01</v>
      </c>
      <c r="H3" s="334" t="str">
        <f>IF(C3=0,0,VLOOKUP(C3,'Course List (program)'!$G$2:$L$100,3,FALSE))</f>
        <v>Öğr. Gör. Orhun ALKAN</v>
      </c>
      <c r="I3" s="335" t="str">
        <f>IF(D3=0,0,VLOOKUP(D3,'Course List (program)'!$G$2:$L$100,3,FALSE))</f>
        <v>Prof. Dr. Cengiz TOKLU</v>
      </c>
      <c r="J3" s="335" t="str">
        <f>IF(E3=0,0,VLOOKUP(E3,'Course List (program)'!$G$2:$L$100,3,FALSE))</f>
        <v>Prof. Dr. A. Zekiye ABALI</v>
      </c>
      <c r="K3" s="335">
        <f>IF(F3=0,0,VLOOKUP(F3,'Course List (program)'!$G$2:$L$100,3,FALSE))</f>
        <v>0</v>
      </c>
      <c r="L3" s="336" t="str">
        <f>IF(G3=0,0,VLOOKUP(G3,'Course List (program)'!$G$2:$L$100,3,FALSE))</f>
        <v>Öğr. Gör. Cengiz GÖKÇE</v>
      </c>
      <c r="M3" s="491">
        <f>IF(C3=0,0,VLOOKUP(C3,'Course List (program)'!$G$2:$L$100,6,FALSE))</f>
        <v>0</v>
      </c>
      <c r="N3" s="338">
        <f>IF(D3=0,0,VLOOKUP(D3,'Course List (program)'!$G$2:$L$100,6,FALSE))</f>
        <v>0</v>
      </c>
      <c r="O3" s="338">
        <f>IF(E3=0,0,VLOOKUP(E3,'Course List (program)'!$G$2:$L$100,6,FALSE))</f>
        <v>0</v>
      </c>
      <c r="P3" s="338">
        <f>IF(F3=0,0,VLOOKUP(F3,'Course List (program)'!$G$2:$L$100,6,FALSE))</f>
        <v>0</v>
      </c>
      <c r="Q3" s="339">
        <f>IF(G3=0,0,VLOOKUP(G3,'Course List (program)'!$G$2:$L$100,6,FALSE))</f>
        <v>0</v>
      </c>
      <c r="R3" s="340">
        <f>IF(C3=0,0,VLOOKUP(C3,'Course List (program)'!$G$2:$L$100,4,FALSE))</f>
        <v>0</v>
      </c>
      <c r="S3" s="341">
        <f>IF(D3=0,0,VLOOKUP(D3,'Course List (program)'!$G$2:$L$100,4,FALSE))</f>
        <v>0</v>
      </c>
      <c r="T3" s="341">
        <f>IF(E3=0,0,VLOOKUP(E3,'Course List (program)'!$G$2:$L$100,4,FALSE))</f>
        <v>0</v>
      </c>
      <c r="U3" s="341">
        <f>IF(F3=0,0,VLOOKUP(F3,'Course List (program)'!$G$2:$L$100,4,FALSE))</f>
        <v>0</v>
      </c>
      <c r="V3" s="342">
        <f>IF(G3=0,0,VLOOKUP(G3,'Course List (program)'!$G$2:$L$100,4,FALSE))</f>
        <v>0</v>
      </c>
      <c r="W3" s="507">
        <f>IF(C3=0,0,VLOOKUP(C3,'Course List (program)'!$G$2:$L$100,5,FALSE))</f>
        <v>0</v>
      </c>
      <c r="X3" s="508">
        <f>IF(D3=0,0,VLOOKUP(D3,'Course List (program)'!$G$2:$L$100,5,FALSE))</f>
        <v>0</v>
      </c>
      <c r="Y3" s="508">
        <f>IF(E3=0,0,VLOOKUP(E3,'Course List (program)'!$G$2:$L$100,5,FALSE))</f>
        <v>0</v>
      </c>
      <c r="Z3" s="508">
        <f>IF(F3=0,0,VLOOKUP(F3,'Course List (program)'!$G$2:$L$100,5,FALSE))</f>
        <v>0</v>
      </c>
      <c r="AA3" s="509">
        <f>IF(G3=0,0,VLOOKUP(G3,'Course List (program)'!$G$2:$L$100,5,FALSE))</f>
        <v>0</v>
      </c>
      <c r="AB3" s="299">
        <v>0.375</v>
      </c>
    </row>
    <row r="4" spans="1:28" s="300" customFormat="1" ht="15" customHeight="1" x14ac:dyDescent="0.2">
      <c r="A4" s="1090"/>
      <c r="B4" s="1091"/>
      <c r="C4" s="343" t="str">
        <f>Section1Draft!$L$29</f>
        <v>ARCH 252.11</v>
      </c>
      <c r="D4" s="344" t="str">
        <f>Section1Draft!$M$29</f>
        <v>ARCH 262.01</v>
      </c>
      <c r="E4" s="344" t="str">
        <f>Section1Draft!$N$29</f>
        <v>ARCH 244.01</v>
      </c>
      <c r="F4" s="344">
        <f>Section1Draft!$O$29</f>
        <v>0</v>
      </c>
      <c r="G4" s="486" t="str">
        <f>Section1Draft!$P$29</f>
        <v>ARCH 264.01</v>
      </c>
      <c r="H4" s="345" t="str">
        <f>IF(C4=0,0,VLOOKUP(C4,'Course List (program)'!$G$2:$L$100,3,FALSE))</f>
        <v>Öğr. Gör. Orhun ALKAN</v>
      </c>
      <c r="I4" s="346" t="str">
        <f>IF(D4=0,0,VLOOKUP(D4,'Course List (program)'!$G$2:$L$100,3,FALSE))</f>
        <v>Prof. Dr. Cengiz TOKLU</v>
      </c>
      <c r="J4" s="346" t="str">
        <f>IF(E4=0,0,VLOOKUP(E4,'Course List (program)'!$G$2:$L$100,3,FALSE))</f>
        <v>Prof. Dr. A. Zekiye ABALI</v>
      </c>
      <c r="K4" s="346">
        <f>IF(F4=0,0,VLOOKUP(F4,'Course List (program)'!$G$2:$L$100,3,FALSE))</f>
        <v>0</v>
      </c>
      <c r="L4" s="347" t="str">
        <f>IF(G4=0,0,VLOOKUP(G4,'Course List (program)'!$G$2:$L$100,3,FALSE))</f>
        <v>Öğr. Gör. Cengiz GÖKÇE</v>
      </c>
      <c r="M4" s="492">
        <f>IF(C4=0,0,VLOOKUP(C4,'Course List (program)'!$G$2:$L$100,6,FALSE))</f>
        <v>0</v>
      </c>
      <c r="N4" s="349">
        <f>IF(D4=0,0,VLOOKUP(D4,'Course List (program)'!$G$2:$L$100,6,FALSE))</f>
        <v>0</v>
      </c>
      <c r="O4" s="349">
        <f>IF(E4=0,0,VLOOKUP(E4,'Course List (program)'!$G$2:$L$100,6,FALSE))</f>
        <v>0</v>
      </c>
      <c r="P4" s="349">
        <f>IF(F4=0,0,VLOOKUP(F4,'Course List (program)'!$G$2:$L$100,6,FALSE))</f>
        <v>0</v>
      </c>
      <c r="Q4" s="350">
        <f>IF(G4=0,0,VLOOKUP(G4,'Course List (program)'!$G$2:$L$100,6,FALSE))</f>
        <v>0</v>
      </c>
      <c r="R4" s="351">
        <f>IF(C4=0,0,VLOOKUP(C4,'Course List (program)'!$G$2:$L$100,4,FALSE))</f>
        <v>0</v>
      </c>
      <c r="S4" s="352">
        <f>IF(D4=0,0,VLOOKUP(D4,'Course List (program)'!$G$2:$L$100,4,FALSE))</f>
        <v>0</v>
      </c>
      <c r="T4" s="352">
        <f>IF(E4=0,0,VLOOKUP(E4,'Course List (program)'!$G$2:$L$100,4,FALSE))</f>
        <v>0</v>
      </c>
      <c r="U4" s="352">
        <f>IF(F4=0,0,VLOOKUP(F4,'Course List (program)'!$G$2:$L$100,4,FALSE))</f>
        <v>0</v>
      </c>
      <c r="V4" s="353">
        <f>IF(G4=0,0,VLOOKUP(G4,'Course List (program)'!$G$2:$L$100,4,FALSE))</f>
        <v>0</v>
      </c>
      <c r="W4" s="510">
        <f>IF(C4=0,0,VLOOKUP(C4,'Course List (program)'!$G$2:$L$100,5,FALSE))</f>
        <v>0</v>
      </c>
      <c r="X4" s="511">
        <f>IF(D4=0,0,VLOOKUP(D4,'Course List (program)'!$G$2:$L$100,5,FALSE))</f>
        <v>0</v>
      </c>
      <c r="Y4" s="511">
        <f>IF(E4=0,0,VLOOKUP(E4,'Course List (program)'!$G$2:$L$100,5,FALSE))</f>
        <v>0</v>
      </c>
      <c r="Z4" s="511">
        <f>IF(F4=0,0,VLOOKUP(F4,'Course List (program)'!$G$2:$L$100,5,FALSE))</f>
        <v>0</v>
      </c>
      <c r="AA4" s="512">
        <f>IF(G4=0,0,VLOOKUP(G4,'Course List (program)'!$G$2:$L$100,5,FALSE))</f>
        <v>0</v>
      </c>
      <c r="AB4" s="299">
        <v>0.41666666666666669</v>
      </c>
    </row>
    <row r="5" spans="1:28" s="300" customFormat="1" ht="15" customHeight="1" x14ac:dyDescent="0.2">
      <c r="A5" s="1090"/>
      <c r="B5" s="1091"/>
      <c r="C5" s="343" t="str">
        <f>Section1Draft!$L$31</f>
        <v>ARCH 252.11</v>
      </c>
      <c r="D5" s="344" t="str">
        <f>Section1Draft!$M$31</f>
        <v>ARCH 262.01</v>
      </c>
      <c r="E5" s="344" t="str">
        <f>Section1Draft!$N$31</f>
        <v>ARCH 244.11</v>
      </c>
      <c r="F5" s="344">
        <f>Section1Draft!$O$31</f>
        <v>0</v>
      </c>
      <c r="G5" s="486" t="str">
        <f>Section1Draft!$P$31</f>
        <v>ARCH 264.01</v>
      </c>
      <c r="H5" s="345" t="str">
        <f>IF(C5=0,0,VLOOKUP(C5,'Course List (program)'!$G$2:$L$100,3,FALSE))</f>
        <v>Öğr. Gör. Orhun ALKAN</v>
      </c>
      <c r="I5" s="346" t="str">
        <f>IF(D5=0,0,VLOOKUP(D5,'Course List (program)'!$G$2:$L$100,3,FALSE))</f>
        <v>Prof. Dr. Cengiz TOKLU</v>
      </c>
      <c r="J5" s="346" t="str">
        <f>IF(E5=0,0,VLOOKUP(E5,'Course List (program)'!$G$2:$L$100,3,FALSE))</f>
        <v>Prof. Dr. A. Zekiye ABALI</v>
      </c>
      <c r="K5" s="346">
        <f>IF(F5=0,0,VLOOKUP(F5,'Course List (program)'!$G$2:$L$100,3,FALSE))</f>
        <v>0</v>
      </c>
      <c r="L5" s="347" t="str">
        <f>IF(G5=0,0,VLOOKUP(G5,'Course List (program)'!$G$2:$L$100,3,FALSE))</f>
        <v>Öğr. Gör. Cengiz GÖKÇE</v>
      </c>
      <c r="M5" s="492">
        <f>IF(C5=0,0,VLOOKUP(C5,'Course List (program)'!$G$2:$L$100,6,FALSE))</f>
        <v>0</v>
      </c>
      <c r="N5" s="349">
        <f>IF(D5=0,0,VLOOKUP(D5,'Course List (program)'!$G$2:$L$100,6,FALSE))</f>
        <v>0</v>
      </c>
      <c r="O5" s="349">
        <f>IF(E5=0,0,VLOOKUP(E5,'Course List (program)'!$G$2:$L$100,6,FALSE))</f>
        <v>0</v>
      </c>
      <c r="P5" s="349">
        <f>IF(F5=0,0,VLOOKUP(F5,'Course List (program)'!$G$2:$L$100,6,FALSE))</f>
        <v>0</v>
      </c>
      <c r="Q5" s="350">
        <f>IF(G5=0,0,VLOOKUP(G5,'Course List (program)'!$G$2:$L$100,6,FALSE))</f>
        <v>0</v>
      </c>
      <c r="R5" s="351">
        <f>IF(C5=0,0,VLOOKUP(C5,'Course List (program)'!$G$2:$L$100,4,FALSE))</f>
        <v>0</v>
      </c>
      <c r="S5" s="352">
        <f>IF(D5=0,0,VLOOKUP(D5,'Course List (program)'!$G$2:$L$100,4,FALSE))</f>
        <v>0</v>
      </c>
      <c r="T5" s="352">
        <f>IF(E5=0,0,VLOOKUP(E5,'Course List (program)'!$G$2:$L$100,4,FALSE))</f>
        <v>0</v>
      </c>
      <c r="U5" s="352">
        <f>IF(F5=0,0,VLOOKUP(F5,'Course List (program)'!$G$2:$L$100,4,FALSE))</f>
        <v>0</v>
      </c>
      <c r="V5" s="353">
        <f>IF(G5=0,0,VLOOKUP(G5,'Course List (program)'!$G$2:$L$100,4,FALSE))</f>
        <v>0</v>
      </c>
      <c r="W5" s="510">
        <f>IF(C5=0,0,VLOOKUP(C5,'Course List (program)'!$G$2:$L$100,5,FALSE))</f>
        <v>0</v>
      </c>
      <c r="X5" s="511">
        <f>IF(D5=0,0,VLOOKUP(D5,'Course List (program)'!$G$2:$L$100,5,FALSE))</f>
        <v>0</v>
      </c>
      <c r="Y5" s="511">
        <f>IF(E5=0,0,VLOOKUP(E5,'Course List (program)'!$G$2:$L$100,5,FALSE))</f>
        <v>0</v>
      </c>
      <c r="Z5" s="511">
        <f>IF(F5=0,0,VLOOKUP(F5,'Course List (program)'!$G$2:$L$100,5,FALSE))</f>
        <v>0</v>
      </c>
      <c r="AA5" s="512">
        <f>IF(G5=0,0,VLOOKUP(G5,'Course List (program)'!$G$2:$L$100,5,FALSE))</f>
        <v>0</v>
      </c>
      <c r="AB5" s="299">
        <v>0.45833333333333331</v>
      </c>
    </row>
    <row r="6" spans="1:28" s="300" customFormat="1" ht="15" customHeight="1" x14ac:dyDescent="0.2">
      <c r="A6" s="1090"/>
      <c r="B6" s="1091"/>
      <c r="C6" s="343" t="str">
        <f>Section1Draft!$L$33</f>
        <v>ARCH 252.11</v>
      </c>
      <c r="D6" s="344" t="str">
        <f>Section1Draft!$M$33</f>
        <v>ARCH 206.01</v>
      </c>
      <c r="E6" s="344" t="str">
        <f>Section1Draft!$N$33</f>
        <v>ARCH 244.11</v>
      </c>
      <c r="F6" s="344">
        <f>Section1Draft!$O$33</f>
        <v>0</v>
      </c>
      <c r="G6" s="486" t="str">
        <f>Section1Draft!$P$33</f>
        <v>ARCH 264.01</v>
      </c>
      <c r="H6" s="345" t="str">
        <f>IF(C6=0,0,VLOOKUP(C6,'Course List (program)'!$G$2:$L$100,3,FALSE))</f>
        <v>Öğr. Gör. Orhun ALKAN</v>
      </c>
      <c r="I6" s="346" t="str">
        <f>IF(D6=0,0,VLOOKUP(D6,'Course List (program)'!$G$2:$L$100,3,FALSE))</f>
        <v>Yrd. Doç. Dr. Ayşe Nur EREK</v>
      </c>
      <c r="J6" s="346" t="str">
        <f>IF(E6=0,0,VLOOKUP(E6,'Course List (program)'!$G$2:$L$100,3,FALSE))</f>
        <v>Prof. Dr. A. Zekiye ABALI</v>
      </c>
      <c r="K6" s="346">
        <f>IF(F6=0,0,VLOOKUP(F6,'Course List (program)'!$G$2:$L$100,3,FALSE))</f>
        <v>0</v>
      </c>
      <c r="L6" s="347" t="str">
        <f>IF(G6=0,0,VLOOKUP(G6,'Course List (program)'!$G$2:$L$100,3,FALSE))</f>
        <v>Öğr. Gör. Cengiz GÖKÇE</v>
      </c>
      <c r="M6" s="492">
        <f>IF(C6=0,0,VLOOKUP(C6,'Course List (program)'!$G$2:$L$100,6,FALSE))</f>
        <v>0</v>
      </c>
      <c r="N6" s="349">
        <f>IF(D6=0,0,VLOOKUP(D6,'Course List (program)'!$G$2:$L$100,6,FALSE))</f>
        <v>0</v>
      </c>
      <c r="O6" s="349">
        <f>IF(E6=0,0,VLOOKUP(E6,'Course List (program)'!$G$2:$L$100,6,FALSE))</f>
        <v>0</v>
      </c>
      <c r="P6" s="349">
        <f>IF(F6=0,0,VLOOKUP(F6,'Course List (program)'!$G$2:$L$100,6,FALSE))</f>
        <v>0</v>
      </c>
      <c r="Q6" s="350">
        <f>IF(G6=0,0,VLOOKUP(G6,'Course List (program)'!$G$2:$L$100,6,FALSE))</f>
        <v>0</v>
      </c>
      <c r="R6" s="351">
        <f>IF(C6=0,0,VLOOKUP(C6,'Course List (program)'!$G$2:$L$100,4,FALSE))</f>
        <v>0</v>
      </c>
      <c r="S6" s="352">
        <f>IF(D6=0,0,VLOOKUP(D6,'Course List (program)'!$G$2:$L$100,4,FALSE))</f>
        <v>0</v>
      </c>
      <c r="T6" s="352">
        <f>IF(E6=0,0,VLOOKUP(E6,'Course List (program)'!$G$2:$L$100,4,FALSE))</f>
        <v>0</v>
      </c>
      <c r="U6" s="352">
        <f>IF(F6=0,0,VLOOKUP(F6,'Course List (program)'!$G$2:$L$100,4,FALSE))</f>
        <v>0</v>
      </c>
      <c r="V6" s="353">
        <f>IF(G6=0,0,VLOOKUP(G6,'Course List (program)'!$G$2:$L$100,4,FALSE))</f>
        <v>0</v>
      </c>
      <c r="W6" s="510">
        <f>IF(C6=0,0,VLOOKUP(C6,'Course List (program)'!$G$2:$L$100,5,FALSE))</f>
        <v>0</v>
      </c>
      <c r="X6" s="511">
        <f>IF(D6=0,0,VLOOKUP(D6,'Course List (program)'!$G$2:$L$100,5,FALSE))</f>
        <v>0</v>
      </c>
      <c r="Y6" s="511">
        <f>IF(E6=0,0,VLOOKUP(E6,'Course List (program)'!$G$2:$L$100,5,FALSE))</f>
        <v>0</v>
      </c>
      <c r="Z6" s="511">
        <f>IF(F6=0,0,VLOOKUP(F6,'Course List (program)'!$G$2:$L$100,5,FALSE))</f>
        <v>0</v>
      </c>
      <c r="AA6" s="512">
        <f>IF(G6=0,0,VLOOKUP(G6,'Course List (program)'!$G$2:$L$100,5,FALSE))</f>
        <v>0</v>
      </c>
      <c r="AB6" s="299">
        <v>0.5</v>
      </c>
    </row>
    <row r="7" spans="1:28" s="300" customFormat="1" ht="15" customHeight="1" x14ac:dyDescent="0.2">
      <c r="A7" s="1090"/>
      <c r="B7" s="1091"/>
      <c r="C7" s="343">
        <f>Section1Draft!$L$35</f>
        <v>0</v>
      </c>
      <c r="D7" s="344">
        <f>Section1Draft!$M$36</f>
        <v>0</v>
      </c>
      <c r="E7" s="344">
        <f>Section1Draft!$N$35</f>
        <v>0</v>
      </c>
      <c r="F7" s="344">
        <f>Section1Draft!$O$35</f>
        <v>0</v>
      </c>
      <c r="G7" s="486">
        <f>Section1Draft!$P$35</f>
        <v>0</v>
      </c>
      <c r="H7" s="345">
        <f>IF(C7=0,0,VLOOKUP(C7,'Course List (program)'!$G$2:$L$100,3,FALSE))</f>
        <v>0</v>
      </c>
      <c r="I7" s="346">
        <f>IF(D7=0,0,VLOOKUP(D7,'Course List (program)'!$G$2:$L$100,3,FALSE))</f>
        <v>0</v>
      </c>
      <c r="J7" s="346">
        <f>IF(E7=0,0,VLOOKUP(E7,'Course List (program)'!$G$2:$L$100,3,FALSE))</f>
        <v>0</v>
      </c>
      <c r="K7" s="346">
        <f>IF(F7=0,0,VLOOKUP(F7,'Course List (program)'!$G$2:$L$100,3,FALSE))</f>
        <v>0</v>
      </c>
      <c r="L7" s="347">
        <f>IF(G7=0,0,VLOOKUP(G7,'Course List (program)'!$G$2:$L$100,3,FALSE))</f>
        <v>0</v>
      </c>
      <c r="M7" s="492">
        <f>IF(C7=0,0,VLOOKUP(C7,'Course List (program)'!$G$2:$L$100,6,FALSE))</f>
        <v>0</v>
      </c>
      <c r="N7" s="349">
        <f>IF(D7=0,0,VLOOKUP(D7,'Course List (program)'!$G$2:$L$100,6,FALSE))</f>
        <v>0</v>
      </c>
      <c r="O7" s="349">
        <f>IF(E7=0,0,VLOOKUP(E7,'Course List (program)'!$G$2:$L$100,6,FALSE))</f>
        <v>0</v>
      </c>
      <c r="P7" s="349">
        <f>IF(F7=0,0,VLOOKUP(F7,'Course List (program)'!$G$2:$L$100,6,FALSE))</f>
        <v>0</v>
      </c>
      <c r="Q7" s="350">
        <f>IF(G7=0,0,VLOOKUP(G7,'Course List (program)'!$G$2:$L$100,6,FALSE))</f>
        <v>0</v>
      </c>
      <c r="R7" s="351">
        <f>IF(C7=0,0,VLOOKUP(C7,'Course List (program)'!$G$2:$L$100,4,FALSE))</f>
        <v>0</v>
      </c>
      <c r="S7" s="352">
        <f>IF(D7=0,0,VLOOKUP(D7,'Course List (program)'!$G$2:$L$100,4,FALSE))</f>
        <v>0</v>
      </c>
      <c r="T7" s="352">
        <f>IF(E7=0,0,VLOOKUP(E7,'Course List (program)'!$G$2:$L$100,4,FALSE))</f>
        <v>0</v>
      </c>
      <c r="U7" s="352">
        <f>IF(F7=0,0,VLOOKUP(F7,'Course List (program)'!$G$2:$L$100,4,FALSE))</f>
        <v>0</v>
      </c>
      <c r="V7" s="353">
        <f>IF(G7=0,0,VLOOKUP(G7,'Course List (program)'!$G$2:$L$100,4,FALSE))</f>
        <v>0</v>
      </c>
      <c r="W7" s="510">
        <f>IF(C7=0,0,VLOOKUP(C7,'Course List (program)'!$G$2:$L$100,5,FALSE))</f>
        <v>0</v>
      </c>
      <c r="X7" s="511">
        <f>IF(D7=0,0,VLOOKUP(D7,'Course List (program)'!$G$2:$L$100,5,FALSE))</f>
        <v>0</v>
      </c>
      <c r="Y7" s="511">
        <f>IF(E7=0,0,VLOOKUP(E7,'Course List (program)'!$G$2:$L$100,5,FALSE))</f>
        <v>0</v>
      </c>
      <c r="Z7" s="511">
        <f>IF(F7=0,0,VLOOKUP(F7,'Course List (program)'!$G$2:$L$100,5,FALSE))</f>
        <v>0</v>
      </c>
      <c r="AA7" s="512">
        <f>IF(G7=0,0,VLOOKUP(G7,'Course List (program)'!$G$2:$L$100,5,FALSE))</f>
        <v>0</v>
      </c>
      <c r="AB7" s="299">
        <v>0.54166666666666663</v>
      </c>
    </row>
    <row r="8" spans="1:28" s="300" customFormat="1" ht="15" customHeight="1" x14ac:dyDescent="0.2">
      <c r="A8" s="1090"/>
      <c r="B8" s="1091"/>
      <c r="C8" s="343" t="str">
        <f>Section1Draft!$L$37</f>
        <v>ARCH 252.11</v>
      </c>
      <c r="D8" s="344">
        <f>Section1Draft!$M$37</f>
        <v>0</v>
      </c>
      <c r="E8" s="344" t="str">
        <f>Section1Draft!$N$37</f>
        <v>ARCH 214.11</v>
      </c>
      <c r="F8" s="344">
        <f>Section1Draft!$O$37</f>
        <v>0</v>
      </c>
      <c r="G8" s="486">
        <f>Section1Draft!$P$37</f>
        <v>0</v>
      </c>
      <c r="H8" s="345" t="str">
        <f>IF(C8=0,0,VLOOKUP(C8,'Course List (program)'!$G$2:$L$100,3,FALSE))</f>
        <v>Öğr. Gör. Orhun ALKAN</v>
      </c>
      <c r="I8" s="346">
        <f>IF(D8=0,0,VLOOKUP(D8,'Course List (program)'!$G$2:$L$100,3,FALSE))</f>
        <v>0</v>
      </c>
      <c r="J8" s="346" t="str">
        <f>IF(E8=0,0,VLOOKUP(E8,'Course List (program)'!$G$2:$L$100,3,FALSE))</f>
        <v>Yrd. Doç. Dr. Kerem ERCOŞKUN</v>
      </c>
      <c r="K8" s="346">
        <f>IF(F8=0,0,VLOOKUP(F8,'Course List (program)'!$G$2:$L$100,3,FALSE))</f>
        <v>0</v>
      </c>
      <c r="L8" s="347">
        <f>IF(G8=0,0,VLOOKUP(G8,'Course List (program)'!$G$2:$L$100,3,FALSE))</f>
        <v>0</v>
      </c>
      <c r="M8" s="492">
        <f>IF(C8=0,0,VLOOKUP(C8,'Course List (program)'!$G$2:$L$100,6,FALSE))</f>
        <v>0</v>
      </c>
      <c r="N8" s="349">
        <f>IF(D8=0,0,VLOOKUP(D8,'Course List (program)'!$G$2:$L$100,6,FALSE))</f>
        <v>0</v>
      </c>
      <c r="O8" s="349">
        <f>IF(E8=0,0,VLOOKUP(E8,'Course List (program)'!$G$2:$L$100,6,FALSE))</f>
        <v>0</v>
      </c>
      <c r="P8" s="349">
        <f>IF(F8=0,0,VLOOKUP(F8,'Course List (program)'!$G$2:$L$100,6,FALSE))</f>
        <v>0</v>
      </c>
      <c r="Q8" s="350">
        <f>IF(G8=0,0,VLOOKUP(G8,'Course List (program)'!$G$2:$L$100,6,FALSE))</f>
        <v>0</v>
      </c>
      <c r="R8" s="351">
        <f>IF(C8=0,0,VLOOKUP(C8,'Course List (program)'!$G$2:$L$100,4,FALSE))</f>
        <v>0</v>
      </c>
      <c r="S8" s="352">
        <f>IF(D8=0,0,VLOOKUP(D8,'Course List (program)'!$G$2:$L$100,4,FALSE))</f>
        <v>0</v>
      </c>
      <c r="T8" s="352">
        <f>IF(E8=0,0,VLOOKUP(E8,'Course List (program)'!$G$2:$L$100,4,FALSE))</f>
        <v>0</v>
      </c>
      <c r="U8" s="352">
        <f>IF(F8=0,0,VLOOKUP(F8,'Course List (program)'!$G$2:$L$100,4,FALSE))</f>
        <v>0</v>
      </c>
      <c r="V8" s="353">
        <f>IF(G8=0,0,VLOOKUP(G8,'Course List (program)'!$G$2:$L$100,4,FALSE))</f>
        <v>0</v>
      </c>
      <c r="W8" s="510">
        <f>IF(C8=0,0,VLOOKUP(C8,'Course List (program)'!$G$2:$L$100,5,FALSE))</f>
        <v>0</v>
      </c>
      <c r="X8" s="511">
        <f>IF(D8=0,0,VLOOKUP(D8,'Course List (program)'!$G$2:$L$100,5,FALSE))</f>
        <v>0</v>
      </c>
      <c r="Y8" s="511">
        <f>IF(E8=0,0,VLOOKUP(E8,'Course List (program)'!$G$2:$L$100,5,FALSE))</f>
        <v>0</v>
      </c>
      <c r="Z8" s="511">
        <f>IF(F8=0,0,VLOOKUP(F8,'Course List (program)'!$G$2:$L$100,5,FALSE))</f>
        <v>0</v>
      </c>
      <c r="AA8" s="512">
        <f>IF(G8=0,0,VLOOKUP(G8,'Course List (program)'!$G$2:$L$100,5,FALSE))</f>
        <v>0</v>
      </c>
      <c r="AB8" s="299">
        <v>0.58333333333333337</v>
      </c>
    </row>
    <row r="9" spans="1:28" s="300" customFormat="1" ht="15" customHeight="1" x14ac:dyDescent="0.2">
      <c r="A9" s="1090"/>
      <c r="B9" s="1091"/>
      <c r="C9" s="343" t="str">
        <f>Section1Draft!$L$39</f>
        <v>ARCH 252.11</v>
      </c>
      <c r="D9" s="344">
        <f>Section1Draft!$M$39</f>
        <v>0</v>
      </c>
      <c r="E9" s="344" t="str">
        <f>Section1Draft!$N$39</f>
        <v>ARCH 214.11</v>
      </c>
      <c r="F9" s="344">
        <f>Section1Draft!$O$39</f>
        <v>0</v>
      </c>
      <c r="G9" s="486">
        <f>Section1Draft!$P$39</f>
        <v>0</v>
      </c>
      <c r="H9" s="345" t="str">
        <f>IF(C9=0,0,VLOOKUP(C9,'Course List (program)'!$G$2:$L$100,3,FALSE))</f>
        <v>Öğr. Gör. Orhun ALKAN</v>
      </c>
      <c r="I9" s="346">
        <f>IF(D9=0,0,VLOOKUP(D9,'Course List (program)'!$G$2:$L$100,3,FALSE))</f>
        <v>0</v>
      </c>
      <c r="J9" s="346" t="str">
        <f>IF(E9=0,0,VLOOKUP(E9,'Course List (program)'!$G$2:$L$100,3,FALSE))</f>
        <v>Yrd. Doç. Dr. Kerem ERCOŞKUN</v>
      </c>
      <c r="K9" s="346">
        <f>IF(F9=0,0,VLOOKUP(F9,'Course List (program)'!$G$2:$L$100,3,FALSE))</f>
        <v>0</v>
      </c>
      <c r="L9" s="347">
        <f>IF(G9=0,0,VLOOKUP(G9,'Course List (program)'!$G$2:$L$100,3,FALSE))</f>
        <v>0</v>
      </c>
      <c r="M9" s="492">
        <f>IF(C9=0,0,VLOOKUP(C9,'Course List (program)'!$G$2:$L$100,6,FALSE))</f>
        <v>0</v>
      </c>
      <c r="N9" s="349">
        <f>IF(D9=0,0,VLOOKUP(D9,'Course List (program)'!$G$2:$L$100,6,FALSE))</f>
        <v>0</v>
      </c>
      <c r="O9" s="349">
        <f>IF(E9=0,0,VLOOKUP(E9,'Course List (program)'!$G$2:$L$100,6,FALSE))</f>
        <v>0</v>
      </c>
      <c r="P9" s="349">
        <f>IF(F9=0,0,VLOOKUP(F9,'Course List (program)'!$G$2:$L$100,6,FALSE))</f>
        <v>0</v>
      </c>
      <c r="Q9" s="350">
        <f>IF(G9=0,0,VLOOKUP(G9,'Course List (program)'!$G$2:$L$100,6,FALSE))</f>
        <v>0</v>
      </c>
      <c r="R9" s="351">
        <f>IF(C9=0,0,VLOOKUP(C9,'Course List (program)'!$G$2:$L$100,4,FALSE))</f>
        <v>0</v>
      </c>
      <c r="S9" s="352">
        <f>IF(D9=0,0,VLOOKUP(D9,'Course List (program)'!$G$2:$L$100,4,FALSE))</f>
        <v>0</v>
      </c>
      <c r="T9" s="352">
        <f>IF(E9=0,0,VLOOKUP(E9,'Course List (program)'!$G$2:$L$100,4,FALSE))</f>
        <v>0</v>
      </c>
      <c r="U9" s="352">
        <f>IF(F9=0,0,VLOOKUP(F9,'Course List (program)'!$G$2:$L$100,4,FALSE))</f>
        <v>0</v>
      </c>
      <c r="V9" s="353">
        <f>IF(G9=0,0,VLOOKUP(G9,'Course List (program)'!$G$2:$L$100,4,FALSE))</f>
        <v>0</v>
      </c>
      <c r="W9" s="510">
        <f>IF(C9=0,0,VLOOKUP(C9,'Course List (program)'!$G$2:$L$100,5,FALSE))</f>
        <v>0</v>
      </c>
      <c r="X9" s="511">
        <f>IF(D9=0,0,VLOOKUP(D9,'Course List (program)'!$G$2:$L$100,5,FALSE))</f>
        <v>0</v>
      </c>
      <c r="Y9" s="511">
        <f>IF(E9=0,0,VLOOKUP(E9,'Course List (program)'!$G$2:$L$100,5,FALSE))</f>
        <v>0</v>
      </c>
      <c r="Z9" s="511">
        <f>IF(F9=0,0,VLOOKUP(F9,'Course List (program)'!$G$2:$L$100,5,FALSE))</f>
        <v>0</v>
      </c>
      <c r="AA9" s="512">
        <f>IF(G9=0,0,VLOOKUP(G9,'Course List (program)'!$G$2:$L$100,5,FALSE))</f>
        <v>0</v>
      </c>
      <c r="AB9" s="299">
        <v>0.625</v>
      </c>
    </row>
    <row r="10" spans="1:28" s="300" customFormat="1" ht="15" customHeight="1" x14ac:dyDescent="0.2">
      <c r="A10" s="1090"/>
      <c r="B10" s="1091"/>
      <c r="C10" s="343" t="str">
        <f>Section1Draft!$L$41</f>
        <v>ARCH 252.11</v>
      </c>
      <c r="D10" s="344" t="str">
        <f>Section1Draft!$M$41</f>
        <v>TKL 202.0A</v>
      </c>
      <c r="E10" s="344" t="str">
        <f>Section1Draft!$N$41</f>
        <v>ARCH 214.11</v>
      </c>
      <c r="F10" s="344">
        <f>Section1Draft!$O$41</f>
        <v>0</v>
      </c>
      <c r="G10" s="486">
        <f>Section1Draft!$P$41</f>
        <v>0</v>
      </c>
      <c r="H10" s="345" t="str">
        <f>IF(C10=0,0,VLOOKUP(C10,'Course List (program)'!$G$2:$L$100,3,FALSE))</f>
        <v>Öğr. Gör. Orhun ALKAN</v>
      </c>
      <c r="I10" s="346" t="str">
        <f>IF(D10=0,0,VLOOKUP(D10,'Course List (program)'!$G$2:$L$100,3,FALSE))</f>
        <v>Rectorate3</v>
      </c>
      <c r="J10" s="346" t="str">
        <f>IF(E10=0,0,VLOOKUP(E10,'Course List (program)'!$G$2:$L$100,3,FALSE))</f>
        <v>Yrd. Doç. Dr. Kerem ERCOŞKUN</v>
      </c>
      <c r="K10" s="346">
        <f>IF(F10=0,0,VLOOKUP(F10,'Course List (program)'!$G$2:$L$100,3,FALSE))</f>
        <v>0</v>
      </c>
      <c r="L10" s="347">
        <f>IF(G10=0,0,VLOOKUP(G10,'Course List (program)'!$G$2:$L$100,3,FALSE))</f>
        <v>0</v>
      </c>
      <c r="M10" s="492">
        <f>IF(C10=0,0,VLOOKUP(C10,'Course List (program)'!$G$2:$L$100,6,FALSE))</f>
        <v>0</v>
      </c>
      <c r="N10" s="349">
        <f>IF(D10=0,0,VLOOKUP(D10,'Course List (program)'!$G$2:$L$100,6,FALSE))</f>
        <v>0</v>
      </c>
      <c r="O10" s="349">
        <f>IF(E10=0,0,VLOOKUP(E10,'Course List (program)'!$G$2:$L$100,6,FALSE))</f>
        <v>0</v>
      </c>
      <c r="P10" s="349">
        <f>IF(F10=0,0,VLOOKUP(F10,'Course List (program)'!$G$2:$L$100,6,FALSE))</f>
        <v>0</v>
      </c>
      <c r="Q10" s="350">
        <f>IF(G10=0,0,VLOOKUP(G10,'Course List (program)'!$G$2:$L$100,6,FALSE))</f>
        <v>0</v>
      </c>
      <c r="R10" s="351">
        <f>IF(C10=0,0,VLOOKUP(C10,'Course List (program)'!$G$2:$L$100,4,FALSE))</f>
        <v>0</v>
      </c>
      <c r="S10" s="352">
        <f>IF(D10=0,0,VLOOKUP(D10,'Course List (program)'!$G$2:$L$100,4,FALSE))</f>
        <v>0</v>
      </c>
      <c r="T10" s="352">
        <f>IF(E10=0,0,VLOOKUP(E10,'Course List (program)'!$G$2:$L$100,4,FALSE))</f>
        <v>0</v>
      </c>
      <c r="U10" s="352">
        <f>IF(F10=0,0,VLOOKUP(F10,'Course List (program)'!$G$2:$L$100,4,FALSE))</f>
        <v>0</v>
      </c>
      <c r="V10" s="353">
        <f>IF(G10=0,0,VLOOKUP(G10,'Course List (program)'!$G$2:$L$100,4,FALSE))</f>
        <v>0</v>
      </c>
      <c r="W10" s="510">
        <f>IF(C10=0,0,VLOOKUP(C10,'Course List (program)'!$G$2:$L$100,5,FALSE))</f>
        <v>0</v>
      </c>
      <c r="X10" s="511">
        <f>IF(D10=0,0,VLOOKUP(D10,'Course List (program)'!$G$2:$L$100,5,FALSE))</f>
        <v>0</v>
      </c>
      <c r="Y10" s="511">
        <f>IF(E10=0,0,VLOOKUP(E10,'Course List (program)'!$G$2:$L$100,5,FALSE))</f>
        <v>0</v>
      </c>
      <c r="Z10" s="511">
        <f>IF(F10=0,0,VLOOKUP(F10,'Course List (program)'!$G$2:$L$100,5,FALSE))</f>
        <v>0</v>
      </c>
      <c r="AA10" s="512">
        <f>IF(G10=0,0,VLOOKUP(G10,'Course List (program)'!$G$2:$L$100,5,FALSE))</f>
        <v>0</v>
      </c>
      <c r="AB10" s="299">
        <v>0.66666666666666663</v>
      </c>
    </row>
    <row r="11" spans="1:28" s="300" customFormat="1" ht="15" customHeight="1" x14ac:dyDescent="0.2">
      <c r="A11" s="1090"/>
      <c r="B11" s="1091"/>
      <c r="C11" s="343" t="str">
        <f>Section1Draft!$L$43</f>
        <v>ARCH 252.11</v>
      </c>
      <c r="D11" s="344" t="str">
        <f>Section1Draft!$M$43</f>
        <v>TKL 202.0A</v>
      </c>
      <c r="E11" s="344" t="str">
        <f>Section1Draft!$N$43</f>
        <v>ARCH 214.11</v>
      </c>
      <c r="F11" s="344">
        <f>Section1Draft!$O$43</f>
        <v>0</v>
      </c>
      <c r="G11" s="486">
        <f>Section1Draft!$P$43</f>
        <v>0</v>
      </c>
      <c r="H11" s="345" t="str">
        <f>IF(C11=0,0,VLOOKUP(C11,'Course List (program)'!$G$2:$L$100,3,FALSE))</f>
        <v>Öğr. Gör. Orhun ALKAN</v>
      </c>
      <c r="I11" s="346" t="str">
        <f>IF(D11=0,0,VLOOKUP(D11,'Course List (program)'!$G$2:$L$100,3,FALSE))</f>
        <v>Rectorate3</v>
      </c>
      <c r="J11" s="346" t="str">
        <f>IF(E11=0,0,VLOOKUP(E11,'Course List (program)'!$G$2:$L$100,3,FALSE))</f>
        <v>Yrd. Doç. Dr. Kerem ERCOŞKUN</v>
      </c>
      <c r="K11" s="346">
        <f>IF(F11=0,0,VLOOKUP(F11,'Course List (program)'!$G$2:$L$100,3,FALSE))</f>
        <v>0</v>
      </c>
      <c r="L11" s="347">
        <f>IF(G11=0,0,VLOOKUP(G11,'Course List (program)'!$G$2:$L$100,3,FALSE))</f>
        <v>0</v>
      </c>
      <c r="M11" s="492">
        <f>IF(C11=0,0,VLOOKUP(C11,'Course List (program)'!$G$2:$L$100,6,FALSE))</f>
        <v>0</v>
      </c>
      <c r="N11" s="349">
        <f>IF(D11=0,0,VLOOKUP(D11,'Course List (program)'!$G$2:$L$100,6,FALSE))</f>
        <v>0</v>
      </c>
      <c r="O11" s="349">
        <f>IF(E11=0,0,VLOOKUP(E11,'Course List (program)'!$G$2:$L$100,6,FALSE))</f>
        <v>0</v>
      </c>
      <c r="P11" s="349">
        <f>IF(F11=0,0,VLOOKUP(F11,'Course List (program)'!$G$2:$L$100,6,FALSE))</f>
        <v>0</v>
      </c>
      <c r="Q11" s="350">
        <f>IF(G11=0,0,VLOOKUP(G11,'Course List (program)'!$G$2:$L$100,6,FALSE))</f>
        <v>0</v>
      </c>
      <c r="R11" s="351">
        <f>IF(C11=0,0,VLOOKUP(C11,'Course List (program)'!$G$2:$L$100,4,FALSE))</f>
        <v>0</v>
      </c>
      <c r="S11" s="352">
        <f>IF(D11=0,0,VLOOKUP(D11,'Course List (program)'!$G$2:$L$100,4,FALSE))</f>
        <v>0</v>
      </c>
      <c r="T11" s="352">
        <f>IF(E11=0,0,VLOOKUP(E11,'Course List (program)'!$G$2:$L$100,4,FALSE))</f>
        <v>0</v>
      </c>
      <c r="U11" s="352">
        <f>IF(F11=0,0,VLOOKUP(F11,'Course List (program)'!$G$2:$L$100,4,FALSE))</f>
        <v>0</v>
      </c>
      <c r="V11" s="353">
        <f>IF(G11=0,0,VLOOKUP(G11,'Course List (program)'!$G$2:$L$100,4,FALSE))</f>
        <v>0</v>
      </c>
      <c r="W11" s="510">
        <f>IF(C11=0,0,VLOOKUP(C11,'Course List (program)'!$G$2:$L$100,5,FALSE))</f>
        <v>0</v>
      </c>
      <c r="X11" s="511">
        <f>IF(D11=0,0,VLOOKUP(D11,'Course List (program)'!$G$2:$L$100,5,FALSE))</f>
        <v>0</v>
      </c>
      <c r="Y11" s="511">
        <f>IF(E11=0,0,VLOOKUP(E11,'Course List (program)'!$G$2:$L$100,5,FALSE))</f>
        <v>0</v>
      </c>
      <c r="Z11" s="511">
        <f>IF(F11=0,0,VLOOKUP(F11,'Course List (program)'!$G$2:$L$100,5,FALSE))</f>
        <v>0</v>
      </c>
      <c r="AA11" s="512">
        <f>IF(G11=0,0,VLOOKUP(G11,'Course List (program)'!$G$2:$L$100,5,FALSE))</f>
        <v>0</v>
      </c>
      <c r="AB11" s="299">
        <v>0.70833333333333337</v>
      </c>
    </row>
    <row r="12" spans="1:28" s="300" customFormat="1" ht="15" customHeight="1" thickBot="1" x14ac:dyDescent="0.25">
      <c r="A12" s="1092"/>
      <c r="B12" s="1093"/>
      <c r="C12" s="354">
        <f>Section1Draft!$L$45</f>
        <v>0</v>
      </c>
      <c r="D12" s="355">
        <f>Section1Draft!$M$45</f>
        <v>0</v>
      </c>
      <c r="E12" s="355">
        <f>Section1Draft!$N$45</f>
        <v>0</v>
      </c>
      <c r="F12" s="355">
        <f>Section1Draft!$O$45</f>
        <v>0</v>
      </c>
      <c r="G12" s="487">
        <f>Section1Draft!$P$45</f>
        <v>0</v>
      </c>
      <c r="H12" s="356">
        <f>IF(C12=0,0,VLOOKUP(C12,'Course List (program)'!$G$2:$L$100,3,FALSE))</f>
        <v>0</v>
      </c>
      <c r="I12" s="357">
        <f>IF(D12=0,0,VLOOKUP(D12,'Course List (program)'!$G$2:$L$100,3,FALSE))</f>
        <v>0</v>
      </c>
      <c r="J12" s="357">
        <f>IF(E12=0,0,VLOOKUP(E12,'Course List (program)'!$G$2:$L$100,3,FALSE))</f>
        <v>0</v>
      </c>
      <c r="K12" s="357">
        <f>IF(F12=0,0,VLOOKUP(F12,'Course List (program)'!$G$2:$L$100,3,FALSE))</f>
        <v>0</v>
      </c>
      <c r="L12" s="358">
        <f>IF(G12=0,0,VLOOKUP(G12,'Course List (program)'!$G$2:$L$100,3,FALSE))</f>
        <v>0</v>
      </c>
      <c r="M12" s="493">
        <f>IF(C12=0,0,VLOOKUP(C12,'Course List (program)'!$G$2:$L$100,6,FALSE))</f>
        <v>0</v>
      </c>
      <c r="N12" s="360">
        <f>IF(D12=0,0,VLOOKUP(D12,'Course List (program)'!$G$2:$L$100,6,FALSE))</f>
        <v>0</v>
      </c>
      <c r="O12" s="360">
        <f>IF(E12=0,0,VLOOKUP(E12,'Course List (program)'!$G$2:$L$100,6,FALSE))</f>
        <v>0</v>
      </c>
      <c r="P12" s="360">
        <f>IF(F12=0,0,VLOOKUP(F12,'Course List (program)'!$G$2:$L$100,6,FALSE))</f>
        <v>0</v>
      </c>
      <c r="Q12" s="361">
        <f>IF(G12=0,0,VLOOKUP(G12,'Course List (program)'!$G$2:$L$100,6,FALSE))</f>
        <v>0</v>
      </c>
      <c r="R12" s="362">
        <f>IF(C12=0,0,VLOOKUP(C12,'Course List (program)'!$G$2:$L$100,4,FALSE))</f>
        <v>0</v>
      </c>
      <c r="S12" s="363">
        <f>IF(D12=0,0,VLOOKUP(D12,'Course List (program)'!$G$2:$L$100,4,FALSE))</f>
        <v>0</v>
      </c>
      <c r="T12" s="363">
        <f>IF(E12=0,0,VLOOKUP(E12,'Course List (program)'!$G$2:$L$100,4,FALSE))</f>
        <v>0</v>
      </c>
      <c r="U12" s="363">
        <f>IF(F12=0,0,VLOOKUP(F12,'Course List (program)'!$G$2:$L$100,4,FALSE))</f>
        <v>0</v>
      </c>
      <c r="V12" s="364">
        <f>IF(G12=0,0,VLOOKUP(G12,'Course List (program)'!$G$2:$L$100,4,FALSE))</f>
        <v>0</v>
      </c>
      <c r="W12" s="513">
        <f>IF(C12=0,0,VLOOKUP(C12,'Course List (program)'!$G$2:$L$100,5,FALSE))</f>
        <v>0</v>
      </c>
      <c r="X12" s="514">
        <f>IF(D12=0,0,VLOOKUP(D12,'Course List (program)'!$G$2:$L$100,5,FALSE))</f>
        <v>0</v>
      </c>
      <c r="Y12" s="514">
        <f>IF(E12=0,0,VLOOKUP(E12,'Course List (program)'!$G$2:$L$100,5,FALSE))</f>
        <v>0</v>
      </c>
      <c r="Z12" s="514">
        <f>IF(F12=0,0,VLOOKUP(F12,'Course List (program)'!$G$2:$L$100,5,FALSE))</f>
        <v>0</v>
      </c>
      <c r="AA12" s="515">
        <f>IF(G12=0,0,VLOOKUP(G12,'Course List (program)'!$G$2:$L$100,5,FALSE))</f>
        <v>0</v>
      </c>
      <c r="AB12" s="299">
        <v>0.75</v>
      </c>
    </row>
    <row r="13" spans="1:28" s="300" customFormat="1" ht="15" customHeight="1" x14ac:dyDescent="0.2">
      <c r="A13" s="1088">
        <v>2</v>
      </c>
      <c r="B13" s="1089"/>
      <c r="C13" s="332" t="str">
        <f>Section2Draft!$L$27</f>
        <v>ARCH 252.12</v>
      </c>
      <c r="D13" s="333">
        <f>Section2Draft!$M$27</f>
        <v>0</v>
      </c>
      <c r="E13" s="333">
        <f>Section2Draft!$N$27</f>
        <v>0</v>
      </c>
      <c r="F13" s="333">
        <f>Section2Draft!$O$27</f>
        <v>0</v>
      </c>
      <c r="G13" s="485">
        <f>Section2Draft!$P$27</f>
        <v>0</v>
      </c>
      <c r="H13" s="334" t="str">
        <f>IF(C13=0,0,VLOOKUP(C13,'Course List (program)'!$G$2:$L$100,3,FALSE))</f>
        <v>Öğr. Gör. Nazmi KARAKUŞ</v>
      </c>
      <c r="I13" s="335">
        <f>IF(D13=0,0,VLOOKUP(D13,'Course List (program)'!$G$2:$L$100,3,FALSE))</f>
        <v>0</v>
      </c>
      <c r="J13" s="335">
        <f>IF(E13=0,0,VLOOKUP(E13,'Course List (program)'!$G$2:$L$100,3,FALSE))</f>
        <v>0</v>
      </c>
      <c r="K13" s="335">
        <f>IF(F13=0,0,VLOOKUP(F13,'Course List (program)'!$G$2:$L$100,3,FALSE))</f>
        <v>0</v>
      </c>
      <c r="L13" s="336">
        <f>IF(G13=0,0,VLOOKUP(G13,'Course List (program)'!$G$2:$L$100,3,FALSE))</f>
        <v>0</v>
      </c>
      <c r="M13" s="337">
        <f>IF(C13=0,0,VLOOKUP(C13,'Course List (program)'!$G$2:$L$100,6,FALSE))</f>
        <v>0</v>
      </c>
      <c r="N13" s="338">
        <f>IF(D13=0,0,VLOOKUP(D13,'Course List (program)'!$G$2:$L$100,6,FALSE))</f>
        <v>0</v>
      </c>
      <c r="O13" s="338">
        <f>IF(E13=0,0,VLOOKUP(E13,'Course List (program)'!$G$2:$L$100,6,FALSE))</f>
        <v>0</v>
      </c>
      <c r="P13" s="338">
        <f>IF(F13=0,0,VLOOKUP(F13,'Course List (program)'!$G$2:$L$100,6,FALSE))</f>
        <v>0</v>
      </c>
      <c r="Q13" s="339">
        <f>IF(G13=0,0,VLOOKUP(G13,'Course List (program)'!$G$2:$L$100,6,FALSE))</f>
        <v>0</v>
      </c>
      <c r="R13" s="340">
        <f>IF(C13=0,0,VLOOKUP(C13,'Course List (program)'!$G$2:$L$100,4,FALSE))</f>
        <v>0</v>
      </c>
      <c r="S13" s="341">
        <f>IF(D13=0,0,VLOOKUP(D13,'Course List (program)'!$G$2:$L$100,4,FALSE))</f>
        <v>0</v>
      </c>
      <c r="T13" s="341">
        <f>IF(E13=0,0,VLOOKUP(E13,'Course List (program)'!$G$2:$L$100,4,FALSE))</f>
        <v>0</v>
      </c>
      <c r="U13" s="341">
        <f>IF(F13=0,0,VLOOKUP(F13,'Course List (program)'!$G$2:$L$100,4,FALSE))</f>
        <v>0</v>
      </c>
      <c r="V13" s="342">
        <f>IF(G13=0,0,VLOOKUP(G13,'Course List (program)'!$G$2:$L$100,4,FALSE))</f>
        <v>0</v>
      </c>
      <c r="W13" s="507">
        <f>IF(C13=0,0,VLOOKUP(C13,'Course List (program)'!$G$2:$L$100,5,FALSE))</f>
        <v>0</v>
      </c>
      <c r="X13" s="508">
        <f>IF(D13=0,0,VLOOKUP(D13,'Course List (program)'!$G$2:$L$100,5,FALSE))</f>
        <v>0</v>
      </c>
      <c r="Y13" s="508">
        <f>IF(E13=0,0,VLOOKUP(E13,'Course List (program)'!$G$2:$L$100,5,FALSE))</f>
        <v>0</v>
      </c>
      <c r="Z13" s="508">
        <f>IF(F13=0,0,VLOOKUP(F13,'Course List (program)'!$G$2:$L$100,5,FALSE))</f>
        <v>0</v>
      </c>
      <c r="AA13" s="509">
        <f>IF(G13=0,0,VLOOKUP(G13,'Course List (program)'!$G$2:$L$100,5,FALSE))</f>
        <v>0</v>
      </c>
      <c r="AB13" s="323">
        <v>0.375</v>
      </c>
    </row>
    <row r="14" spans="1:28" s="300" customFormat="1" ht="15" customHeight="1" x14ac:dyDescent="0.2">
      <c r="A14" s="1090"/>
      <c r="B14" s="1091"/>
      <c r="C14" s="343" t="str">
        <f>Section2Draft!$L$29</f>
        <v>ARCH 252.12</v>
      </c>
      <c r="D14" s="344">
        <f>Section2Draft!$M$29</f>
        <v>0</v>
      </c>
      <c r="E14" s="344">
        <f>Section2Draft!$N$29</f>
        <v>0</v>
      </c>
      <c r="F14" s="344">
        <f>Section2Draft!$O$29</f>
        <v>0</v>
      </c>
      <c r="G14" s="486">
        <f>Section2Draft!$P$29</f>
        <v>0</v>
      </c>
      <c r="H14" s="345" t="str">
        <f>IF(C14=0,0,VLOOKUP(C14,'Course List (program)'!$G$2:$L$100,3,FALSE))</f>
        <v>Öğr. Gör. Nazmi KARAKUŞ</v>
      </c>
      <c r="I14" s="346">
        <f>IF(D14=0,0,VLOOKUP(D14,'Course List (program)'!$G$2:$L$100,3,FALSE))</f>
        <v>0</v>
      </c>
      <c r="J14" s="346">
        <f>IF(E14=0,0,VLOOKUP(E14,'Course List (program)'!$G$2:$L$100,3,FALSE))</f>
        <v>0</v>
      </c>
      <c r="K14" s="346">
        <f>IF(F14=0,0,VLOOKUP(F14,'Course List (program)'!$G$2:$L$100,3,FALSE))</f>
        <v>0</v>
      </c>
      <c r="L14" s="347">
        <f>IF(G14=0,0,VLOOKUP(G14,'Course List (program)'!$G$2:$L$100,3,FALSE))</f>
        <v>0</v>
      </c>
      <c r="M14" s="348">
        <f>IF(C14=0,0,VLOOKUP(C14,'Course List (program)'!$G$2:$L$100,6,FALSE))</f>
        <v>0</v>
      </c>
      <c r="N14" s="349">
        <f>IF(D14=0,0,VLOOKUP(D14,'Course List (program)'!$G$2:$L$100,6,FALSE))</f>
        <v>0</v>
      </c>
      <c r="O14" s="349">
        <f>IF(E14=0,0,VLOOKUP(E14,'Course List (program)'!$G$2:$L$100,6,FALSE))</f>
        <v>0</v>
      </c>
      <c r="P14" s="349">
        <f>IF(F14=0,0,VLOOKUP(F14,'Course List (program)'!$G$2:$L$100,6,FALSE))</f>
        <v>0</v>
      </c>
      <c r="Q14" s="350">
        <f>IF(G14=0,0,VLOOKUP(G14,'Course List (program)'!$G$2:$L$100,6,FALSE))</f>
        <v>0</v>
      </c>
      <c r="R14" s="351">
        <f>IF(C14=0,0,VLOOKUP(C14,'Course List (program)'!$G$2:$L$100,4,FALSE))</f>
        <v>0</v>
      </c>
      <c r="S14" s="352">
        <f>IF(D14=0,0,VLOOKUP(D14,'Course List (program)'!$G$2:$L$100,4,FALSE))</f>
        <v>0</v>
      </c>
      <c r="T14" s="352">
        <f>IF(E14=0,0,VLOOKUP(E14,'Course List (program)'!$G$2:$L$100,4,FALSE))</f>
        <v>0</v>
      </c>
      <c r="U14" s="352">
        <f>IF(F14=0,0,VLOOKUP(F14,'Course List (program)'!$G$2:$L$100,4,FALSE))</f>
        <v>0</v>
      </c>
      <c r="V14" s="353">
        <f>IF(G14=0,0,VLOOKUP(G14,'Course List (program)'!$G$2:$L$100,4,FALSE))</f>
        <v>0</v>
      </c>
      <c r="W14" s="510">
        <f>IF(C14=0,0,VLOOKUP(C14,'Course List (program)'!$G$2:$L$100,5,FALSE))</f>
        <v>0</v>
      </c>
      <c r="X14" s="511">
        <f>IF(D14=0,0,VLOOKUP(D14,'Course List (program)'!$G$2:$L$100,5,FALSE))</f>
        <v>0</v>
      </c>
      <c r="Y14" s="511">
        <f>IF(E14=0,0,VLOOKUP(E14,'Course List (program)'!$G$2:$L$100,5,FALSE))</f>
        <v>0</v>
      </c>
      <c r="Z14" s="511">
        <f>IF(F14=0,0,VLOOKUP(F14,'Course List (program)'!$G$2:$L$100,5,FALSE))</f>
        <v>0</v>
      </c>
      <c r="AA14" s="512">
        <f>IF(G14=0,0,VLOOKUP(G14,'Course List (program)'!$G$2:$L$100,5,FALSE))</f>
        <v>0</v>
      </c>
      <c r="AB14" s="323">
        <v>0.41666666666666669</v>
      </c>
    </row>
    <row r="15" spans="1:28" s="300" customFormat="1" ht="15" customHeight="1" x14ac:dyDescent="0.2">
      <c r="A15" s="1090"/>
      <c r="B15" s="1091"/>
      <c r="C15" s="343" t="str">
        <f>Section2Draft!$L$31</f>
        <v>ARCH 252.12</v>
      </c>
      <c r="D15" s="344">
        <f>Section2Draft!$M$31</f>
        <v>0</v>
      </c>
      <c r="E15" s="344" t="str">
        <f>Section2Draft!$N$31</f>
        <v>ARCH 244.12</v>
      </c>
      <c r="F15" s="344">
        <f>Section2Draft!$O$31</f>
        <v>0</v>
      </c>
      <c r="G15" s="486">
        <f>Section2Draft!$P$31</f>
        <v>0</v>
      </c>
      <c r="H15" s="345" t="str">
        <f>IF(C15=0,0,VLOOKUP(C15,'Course List (program)'!$G$2:$L$100,3,FALSE))</f>
        <v>Öğr. Gör. Nazmi KARAKUŞ</v>
      </c>
      <c r="I15" s="346">
        <f>IF(D15=0,0,VLOOKUP(D15,'Course List (program)'!$G$2:$L$100,3,FALSE))</f>
        <v>0</v>
      </c>
      <c r="J15" s="346" t="str">
        <f>IF(E15=0,0,VLOOKUP(E15,'Course List (program)'!$G$2:$L$100,3,FALSE))</f>
        <v>Yrd. Doç. Dr. Sevim  ATEŞ</v>
      </c>
      <c r="K15" s="346">
        <f>IF(F15=0,0,VLOOKUP(F15,'Course List (program)'!$G$2:$L$100,3,FALSE))</f>
        <v>0</v>
      </c>
      <c r="L15" s="347">
        <f>IF(G15=0,0,VLOOKUP(G15,'Course List (program)'!$G$2:$L$100,3,FALSE))</f>
        <v>0</v>
      </c>
      <c r="M15" s="348">
        <f>IF(C15=0,0,VLOOKUP(C15,'Course List (program)'!$G$2:$L$100,6,FALSE))</f>
        <v>0</v>
      </c>
      <c r="N15" s="349">
        <f>IF(D15=0,0,VLOOKUP(D15,'Course List (program)'!$G$2:$L$100,6,FALSE))</f>
        <v>0</v>
      </c>
      <c r="O15" s="349">
        <f>IF(E15=0,0,VLOOKUP(E15,'Course List (program)'!$G$2:$L$100,6,FALSE))</f>
        <v>0</v>
      </c>
      <c r="P15" s="349">
        <f>IF(F15=0,0,VLOOKUP(F15,'Course List (program)'!$G$2:$L$100,6,FALSE))</f>
        <v>0</v>
      </c>
      <c r="Q15" s="350">
        <f>IF(G15=0,0,VLOOKUP(G15,'Course List (program)'!$G$2:$L$100,6,FALSE))</f>
        <v>0</v>
      </c>
      <c r="R15" s="351">
        <f>IF(C15=0,0,VLOOKUP(C15,'Course List (program)'!$G$2:$L$100,4,FALSE))</f>
        <v>0</v>
      </c>
      <c r="S15" s="352">
        <f>IF(D15=0,0,VLOOKUP(D15,'Course List (program)'!$G$2:$L$100,4,FALSE))</f>
        <v>0</v>
      </c>
      <c r="T15" s="352">
        <f>IF(E15=0,0,VLOOKUP(E15,'Course List (program)'!$G$2:$L$100,4,FALSE))</f>
        <v>0</v>
      </c>
      <c r="U15" s="352">
        <f>IF(F15=0,0,VLOOKUP(F15,'Course List (program)'!$G$2:$L$100,4,FALSE))</f>
        <v>0</v>
      </c>
      <c r="V15" s="353">
        <f>IF(G15=0,0,VLOOKUP(G15,'Course List (program)'!$G$2:$L$100,4,FALSE))</f>
        <v>0</v>
      </c>
      <c r="W15" s="510">
        <f>IF(C15=0,0,VLOOKUP(C15,'Course List (program)'!$G$2:$L$100,5,FALSE))</f>
        <v>0</v>
      </c>
      <c r="X15" s="511">
        <f>IF(D15=0,0,VLOOKUP(D15,'Course List (program)'!$G$2:$L$100,5,FALSE))</f>
        <v>0</v>
      </c>
      <c r="Y15" s="511">
        <f>IF(E15=0,0,VLOOKUP(E15,'Course List (program)'!$G$2:$L$100,5,FALSE))</f>
        <v>0</v>
      </c>
      <c r="Z15" s="511">
        <f>IF(F15=0,0,VLOOKUP(F15,'Course List (program)'!$G$2:$L$100,5,FALSE))</f>
        <v>0</v>
      </c>
      <c r="AA15" s="512">
        <f>IF(G15=0,0,VLOOKUP(G15,'Course List (program)'!$G$2:$L$100,5,FALSE))</f>
        <v>0</v>
      </c>
      <c r="AB15" s="323">
        <v>0.45833333333333331</v>
      </c>
    </row>
    <row r="16" spans="1:28" s="300" customFormat="1" ht="15" customHeight="1" x14ac:dyDescent="0.2">
      <c r="A16" s="1090"/>
      <c r="B16" s="1091"/>
      <c r="C16" s="343" t="str">
        <f>Section2Draft!$L$33</f>
        <v>ARCH 252.12</v>
      </c>
      <c r="D16" s="344">
        <f>Section2Draft!$M$33</f>
        <v>0</v>
      </c>
      <c r="E16" s="344" t="str">
        <f>Section2Draft!$N$33</f>
        <v>ARCH 244.12</v>
      </c>
      <c r="F16" s="344">
        <f>Section2Draft!$O$33</f>
        <v>0</v>
      </c>
      <c r="G16" s="486">
        <f>Section2Draft!$P$33</f>
        <v>0</v>
      </c>
      <c r="H16" s="345" t="str">
        <f>IF(C16=0,0,VLOOKUP(C16,'Course List (program)'!$G$2:$L$100,3,FALSE))</f>
        <v>Öğr. Gör. Nazmi KARAKUŞ</v>
      </c>
      <c r="I16" s="346">
        <f>IF(D16=0,0,VLOOKUP(D16,'Course List (program)'!$G$2:$L$100,3,FALSE))</f>
        <v>0</v>
      </c>
      <c r="J16" s="346" t="str">
        <f>IF(E16=0,0,VLOOKUP(E16,'Course List (program)'!$G$2:$L$100,3,FALSE))</f>
        <v>Yrd. Doç. Dr. Sevim  ATEŞ</v>
      </c>
      <c r="K16" s="346">
        <f>IF(F16=0,0,VLOOKUP(F16,'Course List (program)'!$G$2:$L$100,3,FALSE))</f>
        <v>0</v>
      </c>
      <c r="L16" s="347">
        <f>IF(G16=0,0,VLOOKUP(G16,'Course List (program)'!$G$2:$L$100,3,FALSE))</f>
        <v>0</v>
      </c>
      <c r="M16" s="348">
        <f>IF(C16=0,0,VLOOKUP(C16,'Course List (program)'!$G$2:$L$100,6,FALSE))</f>
        <v>0</v>
      </c>
      <c r="N16" s="349">
        <f>IF(D16=0,0,VLOOKUP(D16,'Course List (program)'!$G$2:$L$100,6,FALSE))</f>
        <v>0</v>
      </c>
      <c r="O16" s="349">
        <f>IF(E16=0,0,VLOOKUP(E16,'Course List (program)'!$G$2:$L$100,6,FALSE))</f>
        <v>0</v>
      </c>
      <c r="P16" s="349">
        <f>IF(F16=0,0,VLOOKUP(F16,'Course List (program)'!$G$2:$L$100,6,FALSE))</f>
        <v>0</v>
      </c>
      <c r="Q16" s="350">
        <f>IF(G16=0,0,VLOOKUP(G16,'Course List (program)'!$G$2:$L$100,6,FALSE))</f>
        <v>0</v>
      </c>
      <c r="R16" s="351">
        <f>IF(C16=0,0,VLOOKUP(C16,'Course List (program)'!$G$2:$L$100,4,FALSE))</f>
        <v>0</v>
      </c>
      <c r="S16" s="352">
        <f>IF(D16=0,0,VLOOKUP(D16,'Course List (program)'!$G$2:$L$100,4,FALSE))</f>
        <v>0</v>
      </c>
      <c r="T16" s="352">
        <f>IF(E16=0,0,VLOOKUP(E16,'Course List (program)'!$G$2:$L$100,4,FALSE))</f>
        <v>0</v>
      </c>
      <c r="U16" s="352">
        <f>IF(F16=0,0,VLOOKUP(F16,'Course List (program)'!$G$2:$L$100,4,FALSE))</f>
        <v>0</v>
      </c>
      <c r="V16" s="353">
        <f>IF(G16=0,0,VLOOKUP(G16,'Course List (program)'!$G$2:$L$100,4,FALSE))</f>
        <v>0</v>
      </c>
      <c r="W16" s="510">
        <f>IF(C16=0,0,VLOOKUP(C16,'Course List (program)'!$G$2:$L$100,5,FALSE))</f>
        <v>0</v>
      </c>
      <c r="X16" s="511">
        <f>IF(D16=0,0,VLOOKUP(D16,'Course List (program)'!$G$2:$L$100,5,FALSE))</f>
        <v>0</v>
      </c>
      <c r="Y16" s="511">
        <f>IF(E16=0,0,VLOOKUP(E16,'Course List (program)'!$G$2:$L$100,5,FALSE))</f>
        <v>0</v>
      </c>
      <c r="Z16" s="511">
        <f>IF(F16=0,0,VLOOKUP(F16,'Course List (program)'!$G$2:$L$100,5,FALSE))</f>
        <v>0</v>
      </c>
      <c r="AA16" s="512">
        <f>IF(G16=0,0,VLOOKUP(G16,'Course List (program)'!$G$2:$L$100,5,FALSE))</f>
        <v>0</v>
      </c>
      <c r="AB16" s="323">
        <v>0.5</v>
      </c>
    </row>
    <row r="17" spans="1:28" s="300" customFormat="1" ht="15" customHeight="1" x14ac:dyDescent="0.2">
      <c r="A17" s="1090"/>
      <c r="B17" s="1091"/>
      <c r="C17" s="343">
        <f>Section2Draft!$L$35</f>
        <v>0</v>
      </c>
      <c r="D17" s="344">
        <f>Section2Draft!$M$35</f>
        <v>0</v>
      </c>
      <c r="E17" s="344">
        <f>Section2Draft!$N$35</f>
        <v>0</v>
      </c>
      <c r="F17" s="344">
        <f>Section2Draft!$O$35</f>
        <v>0</v>
      </c>
      <c r="G17" s="486">
        <f>Section2Draft!$P$35</f>
        <v>0</v>
      </c>
      <c r="H17" s="345">
        <f>IF(C17=0,0,VLOOKUP(C17,'Course List (program)'!$G$2:$L$100,3,FALSE))</f>
        <v>0</v>
      </c>
      <c r="I17" s="346">
        <f>IF(D17=0,0,VLOOKUP(D17,'Course List (program)'!$G$2:$L$100,3,FALSE))</f>
        <v>0</v>
      </c>
      <c r="J17" s="346">
        <f>IF(E17=0,0,VLOOKUP(E17,'Course List (program)'!$G$2:$L$100,3,FALSE))</f>
        <v>0</v>
      </c>
      <c r="K17" s="346">
        <f>IF(F17=0,0,VLOOKUP(F17,'Course List (program)'!$G$2:$L$100,3,FALSE))</f>
        <v>0</v>
      </c>
      <c r="L17" s="347">
        <f>IF(G17=0,0,VLOOKUP(G17,'Course List (program)'!$G$2:$L$100,3,FALSE))</f>
        <v>0</v>
      </c>
      <c r="M17" s="348">
        <f>IF(C17=0,0,VLOOKUP(C17,'Course List (program)'!$G$2:$L$100,6,FALSE))</f>
        <v>0</v>
      </c>
      <c r="N17" s="349">
        <f>IF(D17=0,0,VLOOKUP(D17,'Course List (program)'!$G$2:$L$100,6,FALSE))</f>
        <v>0</v>
      </c>
      <c r="O17" s="349">
        <f>IF(E17=0,0,VLOOKUP(E17,'Course List (program)'!$G$2:$L$100,6,FALSE))</f>
        <v>0</v>
      </c>
      <c r="P17" s="349">
        <f>IF(F17=0,0,VLOOKUP(F17,'Course List (program)'!$G$2:$L$100,6,FALSE))</f>
        <v>0</v>
      </c>
      <c r="Q17" s="350">
        <f>IF(G17=0,0,VLOOKUP(G17,'Course List (program)'!$G$2:$L$100,6,FALSE))</f>
        <v>0</v>
      </c>
      <c r="R17" s="351">
        <f>IF(C17=0,0,VLOOKUP(C17,'Course List (program)'!$G$2:$L$100,4,FALSE))</f>
        <v>0</v>
      </c>
      <c r="S17" s="352">
        <f>IF(D17=0,0,VLOOKUP(D17,'Course List (program)'!$G$2:$L$100,4,FALSE))</f>
        <v>0</v>
      </c>
      <c r="T17" s="352">
        <f>IF(E17=0,0,VLOOKUP(E17,'Course List (program)'!$G$2:$L$100,4,FALSE))</f>
        <v>0</v>
      </c>
      <c r="U17" s="352">
        <f>IF(F17=0,0,VLOOKUP(F17,'Course List (program)'!$G$2:$L$100,4,FALSE))</f>
        <v>0</v>
      </c>
      <c r="V17" s="353">
        <f>IF(G17=0,0,VLOOKUP(G17,'Course List (program)'!$G$2:$L$100,4,FALSE))</f>
        <v>0</v>
      </c>
      <c r="W17" s="510">
        <f>IF(C17=0,0,VLOOKUP(C17,'Course List (program)'!$G$2:$L$100,5,FALSE))</f>
        <v>0</v>
      </c>
      <c r="X17" s="511">
        <f>IF(D17=0,0,VLOOKUP(D17,'Course List (program)'!$G$2:$L$100,5,FALSE))</f>
        <v>0</v>
      </c>
      <c r="Y17" s="511">
        <f>IF(E17=0,0,VLOOKUP(E17,'Course List (program)'!$G$2:$L$100,5,FALSE))</f>
        <v>0</v>
      </c>
      <c r="Z17" s="511">
        <f>IF(F17=0,0,VLOOKUP(F17,'Course List (program)'!$G$2:$L$100,5,FALSE))</f>
        <v>0</v>
      </c>
      <c r="AA17" s="512">
        <f>IF(G17=0,0,VLOOKUP(G17,'Course List (program)'!$G$2:$L$100,5,FALSE))</f>
        <v>0</v>
      </c>
      <c r="AB17" s="323">
        <v>0.54166666666666663</v>
      </c>
    </row>
    <row r="18" spans="1:28" s="300" customFormat="1" ht="15" customHeight="1" x14ac:dyDescent="0.2">
      <c r="A18" s="1090"/>
      <c r="B18" s="1091"/>
      <c r="C18" s="343" t="str">
        <f>Section2Draft!$L$37</f>
        <v>ARCH 252.12</v>
      </c>
      <c r="D18" s="344" t="str">
        <f>Section2Draft!$M$37</f>
        <v>ARCH 214.12</v>
      </c>
      <c r="E18" s="344">
        <f>Section2Draft!$N$37</f>
        <v>0</v>
      </c>
      <c r="F18" s="344">
        <f>Section2Draft!$O$37</f>
        <v>0</v>
      </c>
      <c r="G18" s="486" t="str">
        <f>Section2Draft!$P$37</f>
        <v>ARCH 264.02</v>
      </c>
      <c r="H18" s="345" t="str">
        <f>IF(C18=0,0,VLOOKUP(C18,'Course List (program)'!$G$2:$L$100,3,FALSE))</f>
        <v>Öğr. Gör. Nazmi KARAKUŞ</v>
      </c>
      <c r="I18" s="346" t="str">
        <f>IF(D18=0,0,VLOOKUP(D18,'Course List (program)'!$G$2:$L$100,3,FALSE))</f>
        <v>Prof. Dr. Yavuz KOŞANER</v>
      </c>
      <c r="J18" s="346">
        <f>IF(E18=0,0,VLOOKUP(E18,'Course List (program)'!$G$2:$L$100,3,FALSE))</f>
        <v>0</v>
      </c>
      <c r="K18" s="346">
        <f>IF(F18=0,0,VLOOKUP(F18,'Course List (program)'!$G$2:$L$100,3,FALSE))</f>
        <v>0</v>
      </c>
      <c r="L18" s="347" t="str">
        <f>IF(G18=0,0,VLOOKUP(G18,'Course List (program)'!$G$2:$L$100,3,FALSE))</f>
        <v>Öğr. Gör. Cengiz GÖKÇE</v>
      </c>
      <c r="M18" s="348">
        <f>IF(C18=0,0,VLOOKUP(C18,'Course List (program)'!$G$2:$L$100,6,FALSE))</f>
        <v>0</v>
      </c>
      <c r="N18" s="349">
        <f>IF(D18=0,0,VLOOKUP(D18,'Course List (program)'!$G$2:$L$100,6,FALSE))</f>
        <v>0</v>
      </c>
      <c r="O18" s="349">
        <f>IF(E18=0,0,VLOOKUP(E18,'Course List (program)'!$G$2:$L$100,6,FALSE))</f>
        <v>0</v>
      </c>
      <c r="P18" s="349">
        <f>IF(F18=0,0,VLOOKUP(F18,'Course List (program)'!$G$2:$L$100,6,FALSE))</f>
        <v>0</v>
      </c>
      <c r="Q18" s="350">
        <f>IF(G18=0,0,VLOOKUP(G18,'Course List (program)'!$G$2:$L$100,6,FALSE))</f>
        <v>0</v>
      </c>
      <c r="R18" s="351">
        <f>IF(C18=0,0,VLOOKUP(C18,'Course List (program)'!$G$2:$L$100,4,FALSE))</f>
        <v>0</v>
      </c>
      <c r="S18" s="352">
        <f>IF(D18=0,0,VLOOKUP(D18,'Course List (program)'!$G$2:$L$100,4,FALSE))</f>
        <v>0</v>
      </c>
      <c r="T18" s="352">
        <f>IF(E18=0,0,VLOOKUP(E18,'Course List (program)'!$G$2:$L$100,4,FALSE))</f>
        <v>0</v>
      </c>
      <c r="U18" s="352">
        <f>IF(F18=0,0,VLOOKUP(F18,'Course List (program)'!$G$2:$L$100,4,FALSE))</f>
        <v>0</v>
      </c>
      <c r="V18" s="353">
        <f>IF(G18=0,0,VLOOKUP(G18,'Course List (program)'!$G$2:$L$100,4,FALSE))</f>
        <v>0</v>
      </c>
      <c r="W18" s="510">
        <f>IF(C18=0,0,VLOOKUP(C18,'Course List (program)'!$G$2:$L$100,5,FALSE))</f>
        <v>0</v>
      </c>
      <c r="X18" s="511">
        <f>IF(D18=0,0,VLOOKUP(D18,'Course List (program)'!$G$2:$L$100,5,FALSE))</f>
        <v>0</v>
      </c>
      <c r="Y18" s="511">
        <f>IF(E18=0,0,VLOOKUP(E18,'Course List (program)'!$G$2:$L$100,5,FALSE))</f>
        <v>0</v>
      </c>
      <c r="Z18" s="511">
        <f>IF(F18=0,0,VLOOKUP(F18,'Course List (program)'!$G$2:$L$100,5,FALSE))</f>
        <v>0</v>
      </c>
      <c r="AA18" s="512">
        <f>IF(G18=0,0,VLOOKUP(G18,'Course List (program)'!$G$2:$L$100,5,FALSE))</f>
        <v>0</v>
      </c>
      <c r="AB18" s="323">
        <v>0.58333333333333337</v>
      </c>
    </row>
    <row r="19" spans="1:28" s="300" customFormat="1" ht="15" customHeight="1" x14ac:dyDescent="0.2">
      <c r="A19" s="1090"/>
      <c r="B19" s="1091"/>
      <c r="C19" s="343" t="str">
        <f>Section2Draft!$L$39</f>
        <v>ARCH 252.12</v>
      </c>
      <c r="D19" s="344" t="str">
        <f>Section2Draft!$M$39</f>
        <v>ARCH 214.12</v>
      </c>
      <c r="E19" s="344">
        <f>Section2Draft!$N$39</f>
        <v>0</v>
      </c>
      <c r="F19" s="344">
        <f>Section2Draft!$O$39</f>
        <v>0</v>
      </c>
      <c r="G19" s="486" t="str">
        <f>Section2Draft!$P$39</f>
        <v>ARCH 264.02</v>
      </c>
      <c r="H19" s="345" t="str">
        <f>IF(C19=0,0,VLOOKUP(C19,'Course List (program)'!$G$2:$L$100,3,FALSE))</f>
        <v>Öğr. Gör. Nazmi KARAKUŞ</v>
      </c>
      <c r="I19" s="346" t="str">
        <f>IF(D19=0,0,VLOOKUP(D19,'Course List (program)'!$G$2:$L$100,3,FALSE))</f>
        <v>Prof. Dr. Yavuz KOŞANER</v>
      </c>
      <c r="J19" s="346">
        <f>IF(E19=0,0,VLOOKUP(E19,'Course List (program)'!$G$2:$L$100,3,FALSE))</f>
        <v>0</v>
      </c>
      <c r="K19" s="346">
        <f>IF(F19=0,0,VLOOKUP(F19,'Course List (program)'!$G$2:$L$100,3,FALSE))</f>
        <v>0</v>
      </c>
      <c r="L19" s="347" t="str">
        <f>IF(G19=0,0,VLOOKUP(G19,'Course List (program)'!$G$2:$L$100,3,FALSE))</f>
        <v>Öğr. Gör. Cengiz GÖKÇE</v>
      </c>
      <c r="M19" s="348">
        <f>IF(C19=0,0,VLOOKUP(C19,'Course List (program)'!$G$2:$L$100,6,FALSE))</f>
        <v>0</v>
      </c>
      <c r="N19" s="349">
        <f>IF(D19=0,0,VLOOKUP(D19,'Course List (program)'!$G$2:$L$100,6,FALSE))</f>
        <v>0</v>
      </c>
      <c r="O19" s="349">
        <f>IF(E19=0,0,VLOOKUP(E19,'Course List (program)'!$G$2:$L$100,6,FALSE))</f>
        <v>0</v>
      </c>
      <c r="P19" s="349">
        <f>IF(F19=0,0,VLOOKUP(F19,'Course List (program)'!$G$2:$L$100,6,FALSE))</f>
        <v>0</v>
      </c>
      <c r="Q19" s="350">
        <f>IF(G19=0,0,VLOOKUP(G19,'Course List (program)'!$G$2:$L$100,6,FALSE))</f>
        <v>0</v>
      </c>
      <c r="R19" s="351">
        <f>IF(C19=0,0,VLOOKUP(C19,'Course List (program)'!$G$2:$L$100,4,FALSE))</f>
        <v>0</v>
      </c>
      <c r="S19" s="352">
        <f>IF(D19=0,0,VLOOKUP(D19,'Course List (program)'!$G$2:$L$100,4,FALSE))</f>
        <v>0</v>
      </c>
      <c r="T19" s="352">
        <f>IF(E19=0,0,VLOOKUP(E19,'Course List (program)'!$G$2:$L$100,4,FALSE))</f>
        <v>0</v>
      </c>
      <c r="U19" s="352">
        <f>IF(F19=0,0,VLOOKUP(F19,'Course List (program)'!$G$2:$L$100,4,FALSE))</f>
        <v>0</v>
      </c>
      <c r="V19" s="353">
        <f>IF(G19=0,0,VLOOKUP(G19,'Course List (program)'!$G$2:$L$100,4,FALSE))</f>
        <v>0</v>
      </c>
      <c r="W19" s="510">
        <f>IF(C19=0,0,VLOOKUP(C19,'Course List (program)'!$G$2:$L$100,5,FALSE))</f>
        <v>0</v>
      </c>
      <c r="X19" s="511">
        <f>IF(D19=0,0,VLOOKUP(D19,'Course List (program)'!$G$2:$L$100,5,FALSE))</f>
        <v>0</v>
      </c>
      <c r="Y19" s="511">
        <f>IF(E19=0,0,VLOOKUP(E19,'Course List (program)'!$G$2:$L$100,5,FALSE))</f>
        <v>0</v>
      </c>
      <c r="Z19" s="511">
        <f>IF(F19=0,0,VLOOKUP(F19,'Course List (program)'!$G$2:$L$100,5,FALSE))</f>
        <v>0</v>
      </c>
      <c r="AA19" s="512">
        <f>IF(G19=0,0,VLOOKUP(G19,'Course List (program)'!$G$2:$L$100,5,FALSE))</f>
        <v>0</v>
      </c>
      <c r="AB19" s="323">
        <v>0.625</v>
      </c>
    </row>
    <row r="20" spans="1:28" s="300" customFormat="1" ht="15" customHeight="1" x14ac:dyDescent="0.2">
      <c r="A20" s="1090"/>
      <c r="B20" s="1091"/>
      <c r="C20" s="343" t="str">
        <f>Section2Draft!$L$41</f>
        <v>ARCH 252.12</v>
      </c>
      <c r="D20" s="344" t="str">
        <f>Section2Draft!$M$41</f>
        <v>ARCH 214.12</v>
      </c>
      <c r="E20" s="344">
        <f>Section2Draft!$N$41</f>
        <v>0</v>
      </c>
      <c r="F20" s="344">
        <f>Section2Draft!$O$41</f>
        <v>0</v>
      </c>
      <c r="G20" s="486" t="str">
        <f>Section2Draft!$P$41</f>
        <v>ARCH 264.02</v>
      </c>
      <c r="H20" s="345" t="str">
        <f>IF(C20=0,0,VLOOKUP(C20,'Course List (program)'!$G$2:$L$100,3,FALSE))</f>
        <v>Öğr. Gör. Nazmi KARAKUŞ</v>
      </c>
      <c r="I20" s="346" t="str">
        <f>IF(D20=0,0,VLOOKUP(D20,'Course List (program)'!$G$2:$L$100,3,FALSE))</f>
        <v>Prof. Dr. Yavuz KOŞANER</v>
      </c>
      <c r="J20" s="346">
        <f>IF(E20=0,0,VLOOKUP(E20,'Course List (program)'!$G$2:$L$100,3,FALSE))</f>
        <v>0</v>
      </c>
      <c r="K20" s="346">
        <f>IF(F20=0,0,VLOOKUP(F20,'Course List (program)'!$G$2:$L$100,3,FALSE))</f>
        <v>0</v>
      </c>
      <c r="L20" s="347" t="str">
        <f>IF(G20=0,0,VLOOKUP(G20,'Course List (program)'!$G$2:$L$100,3,FALSE))</f>
        <v>Öğr. Gör. Cengiz GÖKÇE</v>
      </c>
      <c r="M20" s="348">
        <f>IF(C20=0,0,VLOOKUP(C20,'Course List (program)'!$G$2:$L$100,6,FALSE))</f>
        <v>0</v>
      </c>
      <c r="N20" s="349">
        <f>IF(D20=0,0,VLOOKUP(D20,'Course List (program)'!$G$2:$L$100,6,FALSE))</f>
        <v>0</v>
      </c>
      <c r="O20" s="349">
        <f>IF(E20=0,0,VLOOKUP(E20,'Course List (program)'!$G$2:$L$100,6,FALSE))</f>
        <v>0</v>
      </c>
      <c r="P20" s="349">
        <f>IF(F20=0,0,VLOOKUP(F20,'Course List (program)'!$G$2:$L$100,6,FALSE))</f>
        <v>0</v>
      </c>
      <c r="Q20" s="350">
        <f>IF(G20=0,0,VLOOKUP(G20,'Course List (program)'!$G$2:$L$100,6,FALSE))</f>
        <v>0</v>
      </c>
      <c r="R20" s="351">
        <f>IF(C20=0,0,VLOOKUP(C20,'Course List (program)'!$G$2:$L$100,4,FALSE))</f>
        <v>0</v>
      </c>
      <c r="S20" s="352">
        <f>IF(D20=0,0,VLOOKUP(D20,'Course List (program)'!$G$2:$L$100,4,FALSE))</f>
        <v>0</v>
      </c>
      <c r="T20" s="352">
        <f>IF(E20=0,0,VLOOKUP(E20,'Course List (program)'!$G$2:$L$100,4,FALSE))</f>
        <v>0</v>
      </c>
      <c r="U20" s="352">
        <f>IF(F20=0,0,VLOOKUP(F20,'Course List (program)'!$G$2:$L$100,4,FALSE))</f>
        <v>0</v>
      </c>
      <c r="V20" s="353">
        <f>IF(G20=0,0,VLOOKUP(G20,'Course List (program)'!$G$2:$L$100,4,FALSE))</f>
        <v>0</v>
      </c>
      <c r="W20" s="510">
        <f>IF(C20=0,0,VLOOKUP(C20,'Course List (program)'!$G$2:$L$100,5,FALSE))</f>
        <v>0</v>
      </c>
      <c r="X20" s="511">
        <f>IF(D20=0,0,VLOOKUP(D20,'Course List (program)'!$G$2:$L$100,5,FALSE))</f>
        <v>0</v>
      </c>
      <c r="Y20" s="511">
        <f>IF(E20=0,0,VLOOKUP(E20,'Course List (program)'!$G$2:$L$100,5,FALSE))</f>
        <v>0</v>
      </c>
      <c r="Z20" s="511">
        <f>IF(F20=0,0,VLOOKUP(F20,'Course List (program)'!$G$2:$L$100,5,FALSE))</f>
        <v>0</v>
      </c>
      <c r="AA20" s="512">
        <f>IF(G20=0,0,VLOOKUP(G20,'Course List (program)'!$G$2:$L$100,5,FALSE))</f>
        <v>0</v>
      </c>
      <c r="AB20" s="323">
        <v>0.66666666666666663</v>
      </c>
    </row>
    <row r="21" spans="1:28" s="300" customFormat="1" ht="15" customHeight="1" x14ac:dyDescent="0.2">
      <c r="A21" s="1090"/>
      <c r="B21" s="1091"/>
      <c r="C21" s="343" t="str">
        <f>Section2Draft!$L$43</f>
        <v>ARCH 252.12</v>
      </c>
      <c r="D21" s="344" t="str">
        <f>Section2Draft!$M$43</f>
        <v>ARCH 214.12</v>
      </c>
      <c r="E21" s="344">
        <f>Section2Draft!$N$43</f>
        <v>0</v>
      </c>
      <c r="F21" s="344">
        <f>Section2Draft!$O$43</f>
        <v>0</v>
      </c>
      <c r="G21" s="486" t="str">
        <f>Section2Draft!$P$43</f>
        <v>ARCH 264.02</v>
      </c>
      <c r="H21" s="345" t="str">
        <f>IF(C21=0,0,VLOOKUP(C21,'Course List (program)'!$G$2:$L$100,3,FALSE))</f>
        <v>Öğr. Gör. Nazmi KARAKUŞ</v>
      </c>
      <c r="I21" s="346" t="str">
        <f>IF(D21=0,0,VLOOKUP(D21,'Course List (program)'!$G$2:$L$100,3,FALSE))</f>
        <v>Prof. Dr. Yavuz KOŞANER</v>
      </c>
      <c r="J21" s="346">
        <f>IF(E21=0,0,VLOOKUP(E21,'Course List (program)'!$G$2:$L$100,3,FALSE))</f>
        <v>0</v>
      </c>
      <c r="K21" s="346">
        <f>IF(F21=0,0,VLOOKUP(F21,'Course List (program)'!$G$2:$L$100,3,FALSE))</f>
        <v>0</v>
      </c>
      <c r="L21" s="347" t="str">
        <f>IF(G21=0,0,VLOOKUP(G21,'Course List (program)'!$G$2:$L$100,3,FALSE))</f>
        <v>Öğr. Gör. Cengiz GÖKÇE</v>
      </c>
      <c r="M21" s="348">
        <f>IF(C21=0,0,VLOOKUP(C21,'Course List (program)'!$G$2:$L$100,6,FALSE))</f>
        <v>0</v>
      </c>
      <c r="N21" s="349">
        <f>IF(D21=0,0,VLOOKUP(D21,'Course List (program)'!$G$2:$L$100,6,FALSE))</f>
        <v>0</v>
      </c>
      <c r="O21" s="349">
        <f>IF(E21=0,0,VLOOKUP(E21,'Course List (program)'!$G$2:$L$100,6,FALSE))</f>
        <v>0</v>
      </c>
      <c r="P21" s="349">
        <f>IF(F21=0,0,VLOOKUP(F21,'Course List (program)'!$G$2:$L$100,6,FALSE))</f>
        <v>0</v>
      </c>
      <c r="Q21" s="350">
        <f>IF(G21=0,0,VLOOKUP(G21,'Course List (program)'!$G$2:$L$100,6,FALSE))</f>
        <v>0</v>
      </c>
      <c r="R21" s="351">
        <f>IF(C21=0,0,VLOOKUP(C21,'Course List (program)'!$G$2:$L$100,4,FALSE))</f>
        <v>0</v>
      </c>
      <c r="S21" s="352">
        <f>IF(D21=0,0,VLOOKUP(D21,'Course List (program)'!$G$2:$L$100,4,FALSE))</f>
        <v>0</v>
      </c>
      <c r="T21" s="352">
        <f>IF(E21=0,0,VLOOKUP(E21,'Course List (program)'!$G$2:$L$100,4,FALSE))</f>
        <v>0</v>
      </c>
      <c r="U21" s="352">
        <f>IF(F21=0,0,VLOOKUP(F21,'Course List (program)'!$G$2:$L$100,4,FALSE))</f>
        <v>0</v>
      </c>
      <c r="V21" s="353">
        <f>IF(G21=0,0,VLOOKUP(G21,'Course List (program)'!$G$2:$L$100,4,FALSE))</f>
        <v>0</v>
      </c>
      <c r="W21" s="510">
        <f>IF(C21=0,0,VLOOKUP(C21,'Course List (program)'!$G$2:$L$100,5,FALSE))</f>
        <v>0</v>
      </c>
      <c r="X21" s="511">
        <f>IF(D21=0,0,VLOOKUP(D21,'Course List (program)'!$G$2:$L$100,5,FALSE))</f>
        <v>0</v>
      </c>
      <c r="Y21" s="511">
        <f>IF(E21=0,0,VLOOKUP(E21,'Course List (program)'!$G$2:$L$100,5,FALSE))</f>
        <v>0</v>
      </c>
      <c r="Z21" s="511">
        <f>IF(F21=0,0,VLOOKUP(F21,'Course List (program)'!$G$2:$L$100,5,FALSE))</f>
        <v>0</v>
      </c>
      <c r="AA21" s="512">
        <f>IF(G21=0,0,VLOOKUP(G21,'Course List (program)'!$G$2:$L$100,5,FALSE))</f>
        <v>0</v>
      </c>
      <c r="AB21" s="323">
        <v>0.70833333333333337</v>
      </c>
    </row>
    <row r="22" spans="1:28" s="300" customFormat="1" ht="15" customHeight="1" thickBot="1" x14ac:dyDescent="0.25">
      <c r="A22" s="1092"/>
      <c r="B22" s="1093"/>
      <c r="C22" s="354">
        <f>Section2Draft!$L$45</f>
        <v>0</v>
      </c>
      <c r="D22" s="355">
        <f>Section2Draft!$M$45</f>
        <v>0</v>
      </c>
      <c r="E22" s="355">
        <f>Section2Draft!$N$45</f>
        <v>0</v>
      </c>
      <c r="F22" s="355">
        <f>Section2Draft!$O$45</f>
        <v>0</v>
      </c>
      <c r="G22" s="487">
        <f>Section2Draft!$P$45</f>
        <v>0</v>
      </c>
      <c r="H22" s="356">
        <f>IF(C22=0,0,VLOOKUP(C22,'Course List (program)'!$G$2:$L$100,3,FALSE))</f>
        <v>0</v>
      </c>
      <c r="I22" s="357">
        <f>IF(D22=0,0,VLOOKUP(D22,'Course List (program)'!$G$2:$L$100,3,FALSE))</f>
        <v>0</v>
      </c>
      <c r="J22" s="357">
        <f>IF(E22=0,0,VLOOKUP(E22,'Course List (program)'!$G$2:$L$100,3,FALSE))</f>
        <v>0</v>
      </c>
      <c r="K22" s="357">
        <f>IF(F22=0,0,VLOOKUP(F22,'Course List (program)'!$G$2:$L$100,3,FALSE))</f>
        <v>0</v>
      </c>
      <c r="L22" s="358">
        <f>IF(G22=0,0,VLOOKUP(G22,'Course List (program)'!$G$2:$L$100,3,FALSE))</f>
        <v>0</v>
      </c>
      <c r="M22" s="359">
        <f>IF(C22=0,0,VLOOKUP(C22,'Course List (program)'!$G$2:$L$100,6,FALSE))</f>
        <v>0</v>
      </c>
      <c r="N22" s="360">
        <f>IF(D22=0,0,VLOOKUP(D22,'Course List (program)'!$G$2:$L$100,6,FALSE))</f>
        <v>0</v>
      </c>
      <c r="O22" s="360">
        <f>IF(E22=0,0,VLOOKUP(E22,'Course List (program)'!$G$2:$L$100,6,FALSE))</f>
        <v>0</v>
      </c>
      <c r="P22" s="360">
        <f>IF(F22=0,0,VLOOKUP(F22,'Course List (program)'!$G$2:$L$100,6,FALSE))</f>
        <v>0</v>
      </c>
      <c r="Q22" s="361">
        <f>IF(G22=0,0,VLOOKUP(G22,'Course List (program)'!$G$2:$L$100,6,FALSE))</f>
        <v>0</v>
      </c>
      <c r="R22" s="362">
        <f>IF(C22=0,0,VLOOKUP(C22,'Course List (program)'!$G$2:$L$100,4,FALSE))</f>
        <v>0</v>
      </c>
      <c r="S22" s="363">
        <f>IF(D22=0,0,VLOOKUP(D22,'Course List (program)'!$G$2:$L$100,4,FALSE))</f>
        <v>0</v>
      </c>
      <c r="T22" s="363">
        <f>IF(E22=0,0,VLOOKUP(E22,'Course List (program)'!$G$2:$L$100,4,FALSE))</f>
        <v>0</v>
      </c>
      <c r="U22" s="363">
        <f>IF(F22=0,0,VLOOKUP(F22,'Course List (program)'!$G$2:$L$100,4,FALSE))</f>
        <v>0</v>
      </c>
      <c r="V22" s="364">
        <f>IF(G22=0,0,VLOOKUP(G22,'Course List (program)'!$G$2:$L$100,4,FALSE))</f>
        <v>0</v>
      </c>
      <c r="W22" s="513">
        <f>IF(C22=0,0,VLOOKUP(C22,'Course List (program)'!$G$2:$L$100,5,FALSE))</f>
        <v>0</v>
      </c>
      <c r="X22" s="514">
        <f>IF(D22=0,0,VLOOKUP(D22,'Course List (program)'!$G$2:$L$100,5,FALSE))</f>
        <v>0</v>
      </c>
      <c r="Y22" s="514">
        <f>IF(E22=0,0,VLOOKUP(E22,'Course List (program)'!$G$2:$L$100,5,FALSE))</f>
        <v>0</v>
      </c>
      <c r="Z22" s="514">
        <f>IF(F22=0,0,VLOOKUP(F22,'Course List (program)'!$G$2:$L$100,5,FALSE))</f>
        <v>0</v>
      </c>
      <c r="AA22" s="515">
        <f>IF(G22=0,0,VLOOKUP(G22,'Course List (program)'!$G$2:$L$100,5,FALSE))</f>
        <v>0</v>
      </c>
      <c r="AB22" s="323">
        <v>0.75</v>
      </c>
    </row>
    <row r="23" spans="1:28" s="300" customFormat="1" ht="15" customHeight="1" x14ac:dyDescent="0.2">
      <c r="A23" s="1088">
        <v>3</v>
      </c>
      <c r="B23" s="1089"/>
      <c r="C23" s="332">
        <f>Section3Draft!$L$27</f>
        <v>0</v>
      </c>
      <c r="D23" s="333">
        <f>Section3Draft!$M$27</f>
        <v>0</v>
      </c>
      <c r="E23" s="333">
        <f>Section3Draft!$N$27</f>
        <v>0</v>
      </c>
      <c r="F23" s="333" t="str">
        <f>Section3Draft!$O$27</f>
        <v>ARCH 252.13</v>
      </c>
      <c r="G23" s="485">
        <f>Section3Draft!$P$27</f>
        <v>0</v>
      </c>
      <c r="H23" s="334">
        <f>IF(C23=0,0,VLOOKUP(C23,'Course List (program)'!$G$2:$L$100,3,FALSE))</f>
        <v>0</v>
      </c>
      <c r="I23" s="335">
        <f>IF(D23=0,0,VLOOKUP(D23,'Course List (program)'!$G$2:$L$100,3,FALSE))</f>
        <v>0</v>
      </c>
      <c r="J23" s="335">
        <f>IF(E23=0,0,VLOOKUP(E23,'Course List (program)'!$G$2:$L$100,3,FALSE))</f>
        <v>0</v>
      </c>
      <c r="K23" s="335" t="str">
        <f>IF(F23=0,0,VLOOKUP(F23,'Course List (program)'!$G$2:$L$100,3,FALSE))</f>
        <v>Öğr. Gör. Nişan YAUBYAN</v>
      </c>
      <c r="L23" s="336">
        <f>IF(G23=0,0,VLOOKUP(G23,'Course List (program)'!$G$2:$L$100,3,FALSE))</f>
        <v>0</v>
      </c>
      <c r="M23" s="337">
        <f>IF(C23=0,0,VLOOKUP(C23,'Course List (program)'!$G$2:$L$100,6,FALSE))</f>
        <v>0</v>
      </c>
      <c r="N23" s="338">
        <f>IF(D23=0,0,VLOOKUP(D23,'Course List (program)'!$G$2:$L$100,6,FALSE))</f>
        <v>0</v>
      </c>
      <c r="O23" s="338">
        <f>IF(E23=0,0,VLOOKUP(E23,'Course List (program)'!$G$2:$L$100,6,FALSE))</f>
        <v>0</v>
      </c>
      <c r="P23" s="338">
        <f>IF(F23=0,0,VLOOKUP(F23,'Course List (program)'!$G$2:$L$100,6,FALSE))</f>
        <v>0</v>
      </c>
      <c r="Q23" s="339">
        <f>IF(G23=0,0,VLOOKUP(G23,'Course List (program)'!$G$2:$L$100,6,FALSE))</f>
        <v>0</v>
      </c>
      <c r="R23" s="340">
        <f>IF(C23=0,0,VLOOKUP(C23,'Course List (program)'!$G$2:$L$100,4,FALSE))</f>
        <v>0</v>
      </c>
      <c r="S23" s="341">
        <f>IF(D23=0,0,VLOOKUP(D23,'Course List (program)'!$G$2:$L$100,4,FALSE))</f>
        <v>0</v>
      </c>
      <c r="T23" s="341">
        <f>IF(E23=0,0,VLOOKUP(E23,'Course List (program)'!$G$2:$L$100,4,FALSE))</f>
        <v>0</v>
      </c>
      <c r="U23" s="341">
        <f>IF(F23=0,0,VLOOKUP(F23,'Course List (program)'!$G$2:$L$100,4,FALSE))</f>
        <v>0</v>
      </c>
      <c r="V23" s="342">
        <f>IF(G23=0,0,VLOOKUP(G23,'Course List (program)'!$G$2:$L$100,4,FALSE))</f>
        <v>0</v>
      </c>
      <c r="W23" s="507">
        <f>IF(C23=0,0,VLOOKUP(C23,'Course List (program)'!$G$2:$L$100,5,FALSE))</f>
        <v>0</v>
      </c>
      <c r="X23" s="508">
        <f>IF(D23=0,0,VLOOKUP(D23,'Course List (program)'!$G$2:$L$100,5,FALSE))</f>
        <v>0</v>
      </c>
      <c r="Y23" s="508">
        <f>IF(E23=0,0,VLOOKUP(E23,'Course List (program)'!$G$2:$L$100,5,FALSE))</f>
        <v>0</v>
      </c>
      <c r="Z23" s="508">
        <f>IF(F23=0,0,VLOOKUP(F23,'Course List (program)'!$G$2:$L$100,5,FALSE))</f>
        <v>0</v>
      </c>
      <c r="AA23" s="509">
        <f>IF(G23=0,0,VLOOKUP(G23,'Course List (program)'!$G$2:$L$100,5,FALSE))</f>
        <v>0</v>
      </c>
      <c r="AB23" s="299">
        <v>0.375</v>
      </c>
    </row>
    <row r="24" spans="1:28" s="300" customFormat="1" ht="15" customHeight="1" x14ac:dyDescent="0.2">
      <c r="A24" s="1090"/>
      <c r="B24" s="1091"/>
      <c r="C24" s="343">
        <f>Section3Draft!$L$29</f>
        <v>0</v>
      </c>
      <c r="D24" s="344">
        <f>Section3Draft!$M$29</f>
        <v>0</v>
      </c>
      <c r="E24" s="344">
        <f>Section3Draft!$N$29</f>
        <v>0</v>
      </c>
      <c r="F24" s="344" t="str">
        <f>Section3Draft!$O$29</f>
        <v>ARCH 252.13</v>
      </c>
      <c r="G24" s="486">
        <f>Section3Draft!$P$29</f>
        <v>0</v>
      </c>
      <c r="H24" s="345">
        <f>IF(C24=0,0,VLOOKUP(C24,'Course List (program)'!$G$2:$L$100,3,FALSE))</f>
        <v>0</v>
      </c>
      <c r="I24" s="346">
        <f>IF(D24=0,0,VLOOKUP(D24,'Course List (program)'!$G$2:$L$100,3,FALSE))</f>
        <v>0</v>
      </c>
      <c r="J24" s="346">
        <f>IF(E24=0,0,VLOOKUP(E24,'Course List (program)'!$G$2:$L$100,3,FALSE))</f>
        <v>0</v>
      </c>
      <c r="K24" s="346" t="str">
        <f>IF(F24=0,0,VLOOKUP(F24,'Course List (program)'!$G$2:$L$100,3,FALSE))</f>
        <v>Öğr. Gör. Nişan YAUBYAN</v>
      </c>
      <c r="L24" s="347">
        <f>IF(G24=0,0,VLOOKUP(G24,'Course List (program)'!$G$2:$L$100,3,FALSE))</f>
        <v>0</v>
      </c>
      <c r="M24" s="348">
        <f>IF(C24=0,0,VLOOKUP(C24,'Course List (program)'!$G$2:$L$100,6,FALSE))</f>
        <v>0</v>
      </c>
      <c r="N24" s="349">
        <f>IF(D24=0,0,VLOOKUP(D24,'Course List (program)'!$G$2:$L$100,6,FALSE))</f>
        <v>0</v>
      </c>
      <c r="O24" s="349">
        <f>IF(E24=0,0,VLOOKUP(E24,'Course List (program)'!$G$2:$L$100,6,FALSE))</f>
        <v>0</v>
      </c>
      <c r="P24" s="349">
        <f>IF(F24=0,0,VLOOKUP(F24,'Course List (program)'!$G$2:$L$100,6,FALSE))</f>
        <v>0</v>
      </c>
      <c r="Q24" s="350">
        <f>IF(G24=0,0,VLOOKUP(G24,'Course List (program)'!$G$2:$L$100,6,FALSE))</f>
        <v>0</v>
      </c>
      <c r="R24" s="351">
        <f>IF(C24=0,0,VLOOKUP(C24,'Course List (program)'!$G$2:$L$100,4,FALSE))</f>
        <v>0</v>
      </c>
      <c r="S24" s="352">
        <f>IF(D24=0,0,VLOOKUP(D24,'Course List (program)'!$G$2:$L$100,4,FALSE))</f>
        <v>0</v>
      </c>
      <c r="T24" s="352">
        <f>IF(E24=0,0,VLOOKUP(E24,'Course List (program)'!$G$2:$L$100,4,FALSE))</f>
        <v>0</v>
      </c>
      <c r="U24" s="352">
        <f>IF(F24=0,0,VLOOKUP(F24,'Course List (program)'!$G$2:$L$100,4,FALSE))</f>
        <v>0</v>
      </c>
      <c r="V24" s="353">
        <f>IF(G24=0,0,VLOOKUP(G24,'Course List (program)'!$G$2:$L$100,4,FALSE))</f>
        <v>0</v>
      </c>
      <c r="W24" s="510">
        <f>IF(C24=0,0,VLOOKUP(C24,'Course List (program)'!$G$2:$L$100,5,FALSE))</f>
        <v>0</v>
      </c>
      <c r="X24" s="511">
        <f>IF(D24=0,0,VLOOKUP(D24,'Course List (program)'!$G$2:$L$100,5,FALSE))</f>
        <v>0</v>
      </c>
      <c r="Y24" s="511">
        <f>IF(E24=0,0,VLOOKUP(E24,'Course List (program)'!$G$2:$L$100,5,FALSE))</f>
        <v>0</v>
      </c>
      <c r="Z24" s="511">
        <f>IF(F24=0,0,VLOOKUP(F24,'Course List (program)'!$G$2:$L$100,5,FALSE))</f>
        <v>0</v>
      </c>
      <c r="AA24" s="512">
        <f>IF(G24=0,0,VLOOKUP(G24,'Course List (program)'!$G$2:$L$100,5,FALSE))</f>
        <v>0</v>
      </c>
      <c r="AB24" s="299">
        <v>0.41666666666666669</v>
      </c>
    </row>
    <row r="25" spans="1:28" s="300" customFormat="1" ht="15" customHeight="1" x14ac:dyDescent="0.2">
      <c r="A25" s="1090"/>
      <c r="B25" s="1091"/>
      <c r="C25" s="343">
        <f>Section3Draft!$L$31</f>
        <v>0</v>
      </c>
      <c r="D25" s="344">
        <f>Section3Draft!$M$31</f>
        <v>0</v>
      </c>
      <c r="E25" s="344" t="str">
        <f>Section3Draft!$N$31</f>
        <v>ARCH 244.13</v>
      </c>
      <c r="F25" s="344" t="str">
        <f>Section3Draft!$O$31</f>
        <v>ARCH 252.13</v>
      </c>
      <c r="G25" s="486">
        <f>Section3Draft!$P$31</f>
        <v>0</v>
      </c>
      <c r="H25" s="345">
        <f>IF(C25=0,0,VLOOKUP(C25,'Course List (program)'!$G$2:$L$100,3,FALSE))</f>
        <v>0</v>
      </c>
      <c r="I25" s="346">
        <f>IF(D25=0,0,VLOOKUP(D25,'Course List (program)'!$G$2:$L$100,3,FALSE))</f>
        <v>0</v>
      </c>
      <c r="J25" s="346" t="str">
        <f>IF(E25=0,0,VLOOKUP(E25,'Course List (program)'!$G$2:$L$100,3,FALSE))</f>
        <v>Yrd. Doç. Dr. Hakan UZBERK</v>
      </c>
      <c r="K25" s="346" t="str">
        <f>IF(F25=0,0,VLOOKUP(F25,'Course List (program)'!$G$2:$L$100,3,FALSE))</f>
        <v>Öğr. Gör. Nişan YAUBYAN</v>
      </c>
      <c r="L25" s="347">
        <f>IF(G25=0,0,VLOOKUP(G25,'Course List (program)'!$G$2:$L$100,3,FALSE))</f>
        <v>0</v>
      </c>
      <c r="M25" s="348">
        <f>IF(C25=0,0,VLOOKUP(C25,'Course List (program)'!$G$2:$L$100,6,FALSE))</f>
        <v>0</v>
      </c>
      <c r="N25" s="349">
        <f>IF(D25=0,0,VLOOKUP(D25,'Course List (program)'!$G$2:$L$100,6,FALSE))</f>
        <v>0</v>
      </c>
      <c r="O25" s="349">
        <f>IF(E25=0,0,VLOOKUP(E25,'Course List (program)'!$G$2:$L$100,6,FALSE))</f>
        <v>0</v>
      </c>
      <c r="P25" s="349">
        <f>IF(F25=0,0,VLOOKUP(F25,'Course List (program)'!$G$2:$L$100,6,FALSE))</f>
        <v>0</v>
      </c>
      <c r="Q25" s="350">
        <f>IF(G25=0,0,VLOOKUP(G25,'Course List (program)'!$G$2:$L$100,6,FALSE))</f>
        <v>0</v>
      </c>
      <c r="R25" s="351">
        <f>IF(C25=0,0,VLOOKUP(C25,'Course List (program)'!$G$2:$L$100,4,FALSE))</f>
        <v>0</v>
      </c>
      <c r="S25" s="352">
        <f>IF(D25=0,0,VLOOKUP(D25,'Course List (program)'!$G$2:$L$100,4,FALSE))</f>
        <v>0</v>
      </c>
      <c r="T25" s="352">
        <f>IF(E25=0,0,VLOOKUP(E25,'Course List (program)'!$G$2:$L$100,4,FALSE))</f>
        <v>0</v>
      </c>
      <c r="U25" s="352">
        <f>IF(F25=0,0,VLOOKUP(F25,'Course List (program)'!$G$2:$L$100,4,FALSE))</f>
        <v>0</v>
      </c>
      <c r="V25" s="353">
        <f>IF(G25=0,0,VLOOKUP(G25,'Course List (program)'!$G$2:$L$100,4,FALSE))</f>
        <v>0</v>
      </c>
      <c r="W25" s="510">
        <f>IF(C25=0,0,VLOOKUP(C25,'Course List (program)'!$G$2:$L$100,5,FALSE))</f>
        <v>0</v>
      </c>
      <c r="X25" s="511">
        <f>IF(D25=0,0,VLOOKUP(D25,'Course List (program)'!$G$2:$L$100,5,FALSE))</f>
        <v>0</v>
      </c>
      <c r="Y25" s="511">
        <f>IF(E25=0,0,VLOOKUP(E25,'Course List (program)'!$G$2:$L$100,5,FALSE))</f>
        <v>0</v>
      </c>
      <c r="Z25" s="511">
        <f>IF(F25=0,0,VLOOKUP(F25,'Course List (program)'!$G$2:$L$100,5,FALSE))</f>
        <v>0</v>
      </c>
      <c r="AA25" s="512">
        <f>IF(G25=0,0,VLOOKUP(G25,'Course List (program)'!$G$2:$L$100,5,FALSE))</f>
        <v>0</v>
      </c>
      <c r="AB25" s="299">
        <v>0.45833333333333331</v>
      </c>
    </row>
    <row r="26" spans="1:28" s="300" customFormat="1" ht="15" customHeight="1" x14ac:dyDescent="0.2">
      <c r="A26" s="1090"/>
      <c r="B26" s="1091"/>
      <c r="C26" s="343">
        <f>Section3Draft!$L$33</f>
        <v>0</v>
      </c>
      <c r="D26" s="344">
        <f>Section3Draft!$M$33</f>
        <v>0</v>
      </c>
      <c r="E26" s="344" t="str">
        <f>Section3Draft!$N$33</f>
        <v>ARCH 244.13</v>
      </c>
      <c r="F26" s="344" t="str">
        <f>Section3Draft!$O$33</f>
        <v>ARCH 252.13</v>
      </c>
      <c r="G26" s="486">
        <f>Section3Draft!$P$33</f>
        <v>0</v>
      </c>
      <c r="H26" s="345">
        <f>IF(C26=0,0,VLOOKUP(C26,'Course List (program)'!$G$2:$L$100,3,FALSE))</f>
        <v>0</v>
      </c>
      <c r="I26" s="346">
        <f>IF(D26=0,0,VLOOKUP(D26,'Course List (program)'!$G$2:$L$100,3,FALSE))</f>
        <v>0</v>
      </c>
      <c r="J26" s="346" t="str">
        <f>IF(E26=0,0,VLOOKUP(E26,'Course List (program)'!$G$2:$L$100,3,FALSE))</f>
        <v>Yrd. Doç. Dr. Hakan UZBERK</v>
      </c>
      <c r="K26" s="346" t="str">
        <f>IF(F26=0,0,VLOOKUP(F26,'Course List (program)'!$G$2:$L$100,3,FALSE))</f>
        <v>Öğr. Gör. Nişan YAUBYAN</v>
      </c>
      <c r="L26" s="347">
        <f>IF(G26=0,0,VLOOKUP(G26,'Course List (program)'!$G$2:$L$100,3,FALSE))</f>
        <v>0</v>
      </c>
      <c r="M26" s="348">
        <f>IF(C26=0,0,VLOOKUP(C26,'Course List (program)'!$G$2:$L$100,6,FALSE))</f>
        <v>0</v>
      </c>
      <c r="N26" s="349">
        <f>IF(D26=0,0,VLOOKUP(D26,'Course List (program)'!$G$2:$L$100,6,FALSE))</f>
        <v>0</v>
      </c>
      <c r="O26" s="349">
        <f>IF(E26=0,0,VLOOKUP(E26,'Course List (program)'!$G$2:$L$100,6,FALSE))</f>
        <v>0</v>
      </c>
      <c r="P26" s="349">
        <f>IF(F26=0,0,VLOOKUP(F26,'Course List (program)'!$G$2:$L$100,6,FALSE))</f>
        <v>0</v>
      </c>
      <c r="Q26" s="350">
        <f>IF(G26=0,0,VLOOKUP(G26,'Course List (program)'!$G$2:$L$100,6,FALSE))</f>
        <v>0</v>
      </c>
      <c r="R26" s="351">
        <f>IF(C26=0,0,VLOOKUP(C26,'Course List (program)'!$G$2:$L$100,4,FALSE))</f>
        <v>0</v>
      </c>
      <c r="S26" s="352">
        <f>IF(D26=0,0,VLOOKUP(D26,'Course List (program)'!$G$2:$L$100,4,FALSE))</f>
        <v>0</v>
      </c>
      <c r="T26" s="352">
        <f>IF(E26=0,0,VLOOKUP(E26,'Course List (program)'!$G$2:$L$100,4,FALSE))</f>
        <v>0</v>
      </c>
      <c r="U26" s="352">
        <f>IF(F26=0,0,VLOOKUP(F26,'Course List (program)'!$G$2:$L$100,4,FALSE))</f>
        <v>0</v>
      </c>
      <c r="V26" s="353">
        <f>IF(G26=0,0,VLOOKUP(G26,'Course List (program)'!$G$2:$L$100,4,FALSE))</f>
        <v>0</v>
      </c>
      <c r="W26" s="510">
        <f>IF(C26=0,0,VLOOKUP(C26,'Course List (program)'!$G$2:$L$100,5,FALSE))</f>
        <v>0</v>
      </c>
      <c r="X26" s="511">
        <f>IF(D26=0,0,VLOOKUP(D26,'Course List (program)'!$G$2:$L$100,5,FALSE))</f>
        <v>0</v>
      </c>
      <c r="Y26" s="511">
        <f>IF(E26=0,0,VLOOKUP(E26,'Course List (program)'!$G$2:$L$100,5,FALSE))</f>
        <v>0</v>
      </c>
      <c r="Z26" s="511">
        <f>IF(F26=0,0,VLOOKUP(F26,'Course List (program)'!$G$2:$L$100,5,FALSE))</f>
        <v>0</v>
      </c>
      <c r="AA26" s="512">
        <f>IF(G26=0,0,VLOOKUP(G26,'Course List (program)'!$G$2:$L$100,5,FALSE))</f>
        <v>0</v>
      </c>
      <c r="AB26" s="299">
        <v>0.5</v>
      </c>
    </row>
    <row r="27" spans="1:28" s="300" customFormat="1" ht="15" customHeight="1" x14ac:dyDescent="0.2">
      <c r="A27" s="1090"/>
      <c r="B27" s="1091"/>
      <c r="C27" s="343">
        <f>Section3Draft!$L$35</f>
        <v>0</v>
      </c>
      <c r="D27" s="344">
        <f>Section3Draft!$M$35</f>
        <v>0</v>
      </c>
      <c r="E27" s="344">
        <f>Section3Draft!$N$35</f>
        <v>0</v>
      </c>
      <c r="F27" s="344">
        <f>Section3Draft!$O$35</f>
        <v>0</v>
      </c>
      <c r="G27" s="486">
        <f>Section3Draft!$P$35</f>
        <v>0</v>
      </c>
      <c r="H27" s="345">
        <f>IF(C27=0,0,VLOOKUP(C27,'Course List (program)'!$G$2:$L$100,3,FALSE))</f>
        <v>0</v>
      </c>
      <c r="I27" s="346">
        <f>IF(D27=0,0,VLOOKUP(D27,'Course List (program)'!$G$2:$L$100,3,FALSE))</f>
        <v>0</v>
      </c>
      <c r="J27" s="346">
        <f>IF(E27=0,0,VLOOKUP(E27,'Course List (program)'!$G$2:$L$100,3,FALSE))</f>
        <v>0</v>
      </c>
      <c r="K27" s="346">
        <f>IF(F27=0,0,VLOOKUP(F27,'Course List (program)'!$G$2:$L$100,3,FALSE))</f>
        <v>0</v>
      </c>
      <c r="L27" s="347">
        <f>IF(G27=0,0,VLOOKUP(G27,'Course List (program)'!$G$2:$L$100,3,FALSE))</f>
        <v>0</v>
      </c>
      <c r="M27" s="348">
        <f>IF(C27=0,0,VLOOKUP(C27,'Course List (program)'!$G$2:$L$100,6,FALSE))</f>
        <v>0</v>
      </c>
      <c r="N27" s="349">
        <f>IF(D27=0,0,VLOOKUP(D27,'Course List (program)'!$G$2:$L$100,6,FALSE))</f>
        <v>0</v>
      </c>
      <c r="O27" s="349">
        <f>IF(E27=0,0,VLOOKUP(E27,'Course List (program)'!$G$2:$L$100,6,FALSE))</f>
        <v>0</v>
      </c>
      <c r="P27" s="349">
        <f>IF(F27=0,0,VLOOKUP(F27,'Course List (program)'!$G$2:$L$100,6,FALSE))</f>
        <v>0</v>
      </c>
      <c r="Q27" s="350">
        <f>IF(G27=0,0,VLOOKUP(G27,'Course List (program)'!$G$2:$L$100,6,FALSE))</f>
        <v>0</v>
      </c>
      <c r="R27" s="351">
        <f>IF(C27=0,0,VLOOKUP(C27,'Course List (program)'!$G$2:$L$100,4,FALSE))</f>
        <v>0</v>
      </c>
      <c r="S27" s="352">
        <f>IF(D27=0,0,VLOOKUP(D27,'Course List (program)'!$G$2:$L$100,4,FALSE))</f>
        <v>0</v>
      </c>
      <c r="T27" s="352">
        <f>IF(E27=0,0,VLOOKUP(E27,'Course List (program)'!$G$2:$L$100,4,FALSE))</f>
        <v>0</v>
      </c>
      <c r="U27" s="352">
        <f>IF(F27=0,0,VLOOKUP(F27,'Course List (program)'!$G$2:$L$100,4,FALSE))</f>
        <v>0</v>
      </c>
      <c r="V27" s="353">
        <f>IF(G27=0,0,VLOOKUP(G27,'Course List (program)'!$G$2:$L$100,4,FALSE))</f>
        <v>0</v>
      </c>
      <c r="W27" s="510">
        <f>IF(C27=0,0,VLOOKUP(C27,'Course List (program)'!$G$2:$L$100,5,FALSE))</f>
        <v>0</v>
      </c>
      <c r="X27" s="511">
        <f>IF(D27=0,0,VLOOKUP(D27,'Course List (program)'!$G$2:$L$100,5,FALSE))</f>
        <v>0</v>
      </c>
      <c r="Y27" s="511">
        <f>IF(E27=0,0,VLOOKUP(E27,'Course List (program)'!$G$2:$L$100,5,FALSE))</f>
        <v>0</v>
      </c>
      <c r="Z27" s="511">
        <f>IF(F27=0,0,VLOOKUP(F27,'Course List (program)'!$G$2:$L$100,5,FALSE))</f>
        <v>0</v>
      </c>
      <c r="AA27" s="512">
        <f>IF(G27=0,0,VLOOKUP(G27,'Course List (program)'!$G$2:$L$100,5,FALSE))</f>
        <v>0</v>
      </c>
      <c r="AB27" s="299">
        <v>0.54166666666666663</v>
      </c>
    </row>
    <row r="28" spans="1:28" s="300" customFormat="1" ht="15" customHeight="1" x14ac:dyDescent="0.2">
      <c r="A28" s="1090"/>
      <c r="B28" s="1091"/>
      <c r="C28" s="343">
        <f>Section3Draft!$L$37</f>
        <v>0</v>
      </c>
      <c r="D28" s="344" t="str">
        <f>Section3Draft!$M$37</f>
        <v>ARCH 214.13</v>
      </c>
      <c r="E28" s="344">
        <f>Section3Draft!$N$37</f>
        <v>0</v>
      </c>
      <c r="F28" s="344" t="str">
        <f>Section3Draft!$O$37</f>
        <v>ARCH 252.13</v>
      </c>
      <c r="G28" s="486">
        <f>Section3Draft!$P$37</f>
        <v>0</v>
      </c>
      <c r="H28" s="345">
        <f>IF(C28=0,0,VLOOKUP(C28,'Course List (program)'!$G$2:$L$100,3,FALSE))</f>
        <v>0</v>
      </c>
      <c r="I28" s="346" t="str">
        <f>IF(D28=0,0,VLOOKUP(D28,'Course List (program)'!$G$2:$L$100,3,FALSE))</f>
        <v>Doç. Dr. Ayşe  ELEGÖZ</v>
      </c>
      <c r="J28" s="346">
        <f>IF(E28=0,0,VLOOKUP(E28,'Course List (program)'!$G$2:$L$100,3,FALSE))</f>
        <v>0</v>
      </c>
      <c r="K28" s="346" t="str">
        <f>IF(F28=0,0,VLOOKUP(F28,'Course List (program)'!$G$2:$L$100,3,FALSE))</f>
        <v>Öğr. Gör. Nişan YAUBYAN</v>
      </c>
      <c r="L28" s="347">
        <f>IF(G28=0,0,VLOOKUP(G28,'Course List (program)'!$G$2:$L$100,3,FALSE))</f>
        <v>0</v>
      </c>
      <c r="M28" s="348">
        <f>IF(C28=0,0,VLOOKUP(C28,'Course List (program)'!$G$2:$L$100,6,FALSE))</f>
        <v>0</v>
      </c>
      <c r="N28" s="349">
        <f>IF(D28=0,0,VLOOKUP(D28,'Course List (program)'!$G$2:$L$100,6,FALSE))</f>
        <v>0</v>
      </c>
      <c r="O28" s="349">
        <f>IF(E28=0,0,VLOOKUP(E28,'Course List (program)'!$G$2:$L$100,6,FALSE))</f>
        <v>0</v>
      </c>
      <c r="P28" s="349">
        <f>IF(F28=0,0,VLOOKUP(F28,'Course List (program)'!$G$2:$L$100,6,FALSE))</f>
        <v>0</v>
      </c>
      <c r="Q28" s="350">
        <f>IF(G28=0,0,VLOOKUP(G28,'Course List (program)'!$G$2:$L$100,6,FALSE))</f>
        <v>0</v>
      </c>
      <c r="R28" s="351">
        <f>IF(C28=0,0,VLOOKUP(C28,'Course List (program)'!$G$2:$L$100,4,FALSE))</f>
        <v>0</v>
      </c>
      <c r="S28" s="352">
        <f>IF(D28=0,0,VLOOKUP(D28,'Course List (program)'!$G$2:$L$100,4,FALSE))</f>
        <v>0</v>
      </c>
      <c r="T28" s="352">
        <f>IF(E28=0,0,VLOOKUP(E28,'Course List (program)'!$G$2:$L$100,4,FALSE))</f>
        <v>0</v>
      </c>
      <c r="U28" s="352">
        <f>IF(F28=0,0,VLOOKUP(F28,'Course List (program)'!$G$2:$L$100,4,FALSE))</f>
        <v>0</v>
      </c>
      <c r="V28" s="353">
        <f>IF(G28=0,0,VLOOKUP(G28,'Course List (program)'!$G$2:$L$100,4,FALSE))</f>
        <v>0</v>
      </c>
      <c r="W28" s="510">
        <f>IF(C28=0,0,VLOOKUP(C28,'Course List (program)'!$G$2:$L$100,5,FALSE))</f>
        <v>0</v>
      </c>
      <c r="X28" s="511">
        <f>IF(D28=0,0,VLOOKUP(D28,'Course List (program)'!$G$2:$L$100,5,FALSE))</f>
        <v>0</v>
      </c>
      <c r="Y28" s="511">
        <f>IF(E28=0,0,VLOOKUP(E28,'Course List (program)'!$G$2:$L$100,5,FALSE))</f>
        <v>0</v>
      </c>
      <c r="Z28" s="511">
        <f>IF(F28=0,0,VLOOKUP(F28,'Course List (program)'!$G$2:$L$100,5,FALSE))</f>
        <v>0</v>
      </c>
      <c r="AA28" s="512">
        <f>IF(G28=0,0,VLOOKUP(G28,'Course List (program)'!$G$2:$L$100,5,FALSE))</f>
        <v>0</v>
      </c>
      <c r="AB28" s="299">
        <v>0.58333333333333337</v>
      </c>
    </row>
    <row r="29" spans="1:28" s="300" customFormat="1" ht="15" customHeight="1" x14ac:dyDescent="0.2">
      <c r="A29" s="1090"/>
      <c r="B29" s="1091"/>
      <c r="C29" s="343">
        <f>Section3Draft!$L$39</f>
        <v>0</v>
      </c>
      <c r="D29" s="344" t="str">
        <f>Section3Draft!$M$39</f>
        <v>ARCH 214.13</v>
      </c>
      <c r="E29" s="344">
        <f>Section3Draft!$N$39</f>
        <v>0</v>
      </c>
      <c r="F29" s="344" t="str">
        <f>Section3Draft!$O$39</f>
        <v>ARCH 252.13</v>
      </c>
      <c r="G29" s="486">
        <f>Section3Draft!$P$39</f>
        <v>0</v>
      </c>
      <c r="H29" s="345">
        <f>IF(C29=0,0,VLOOKUP(C29,'Course List (program)'!$G$2:$L$100,3,FALSE))</f>
        <v>0</v>
      </c>
      <c r="I29" s="346" t="str">
        <f>IF(D29=0,0,VLOOKUP(D29,'Course List (program)'!$G$2:$L$100,3,FALSE))</f>
        <v>Doç. Dr. Ayşe  ELEGÖZ</v>
      </c>
      <c r="J29" s="346">
        <f>IF(E29=0,0,VLOOKUP(E29,'Course List (program)'!$G$2:$L$100,3,FALSE))</f>
        <v>0</v>
      </c>
      <c r="K29" s="346" t="str">
        <f>IF(F29=0,0,VLOOKUP(F29,'Course List (program)'!$G$2:$L$100,3,FALSE))</f>
        <v>Öğr. Gör. Nişan YAUBYAN</v>
      </c>
      <c r="L29" s="347">
        <f>IF(G29=0,0,VLOOKUP(G29,'Course List (program)'!$G$2:$L$100,3,FALSE))</f>
        <v>0</v>
      </c>
      <c r="M29" s="348">
        <f>IF(C29=0,0,VLOOKUP(C29,'Course List (program)'!$G$2:$L$100,6,FALSE))</f>
        <v>0</v>
      </c>
      <c r="N29" s="349">
        <f>IF(D29=0,0,VLOOKUP(D29,'Course List (program)'!$G$2:$L$100,6,FALSE))</f>
        <v>0</v>
      </c>
      <c r="O29" s="349">
        <f>IF(E29=0,0,VLOOKUP(E29,'Course List (program)'!$G$2:$L$100,6,FALSE))</f>
        <v>0</v>
      </c>
      <c r="P29" s="349">
        <f>IF(F29=0,0,VLOOKUP(F29,'Course List (program)'!$G$2:$L$100,6,FALSE))</f>
        <v>0</v>
      </c>
      <c r="Q29" s="350">
        <f>IF(G29=0,0,VLOOKUP(G29,'Course List (program)'!$G$2:$L$100,6,FALSE))</f>
        <v>0</v>
      </c>
      <c r="R29" s="351">
        <f>IF(C29=0,0,VLOOKUP(C29,'Course List (program)'!$G$2:$L$100,4,FALSE))</f>
        <v>0</v>
      </c>
      <c r="S29" s="352">
        <f>IF(D29=0,0,VLOOKUP(D29,'Course List (program)'!$G$2:$L$100,4,FALSE))</f>
        <v>0</v>
      </c>
      <c r="T29" s="352">
        <f>IF(E29=0,0,VLOOKUP(E29,'Course List (program)'!$G$2:$L$100,4,FALSE))</f>
        <v>0</v>
      </c>
      <c r="U29" s="352">
        <f>IF(F29=0,0,VLOOKUP(F29,'Course List (program)'!$G$2:$L$100,4,FALSE))</f>
        <v>0</v>
      </c>
      <c r="V29" s="353">
        <f>IF(G29=0,0,VLOOKUP(G29,'Course List (program)'!$G$2:$L$100,4,FALSE))</f>
        <v>0</v>
      </c>
      <c r="W29" s="510">
        <f>IF(C29=0,0,VLOOKUP(C29,'Course List (program)'!$G$2:$L$100,5,FALSE))</f>
        <v>0</v>
      </c>
      <c r="X29" s="511">
        <f>IF(D29=0,0,VLOOKUP(D29,'Course List (program)'!$G$2:$L$100,5,FALSE))</f>
        <v>0</v>
      </c>
      <c r="Y29" s="511">
        <f>IF(E29=0,0,VLOOKUP(E29,'Course List (program)'!$G$2:$L$100,5,FALSE))</f>
        <v>0</v>
      </c>
      <c r="Z29" s="511">
        <f>IF(F29=0,0,VLOOKUP(F29,'Course List (program)'!$G$2:$L$100,5,FALSE))</f>
        <v>0</v>
      </c>
      <c r="AA29" s="512">
        <f>IF(G29=0,0,VLOOKUP(G29,'Course List (program)'!$G$2:$L$100,5,FALSE))</f>
        <v>0</v>
      </c>
      <c r="AB29" s="299">
        <v>0.625</v>
      </c>
    </row>
    <row r="30" spans="1:28" s="300" customFormat="1" ht="15" customHeight="1" x14ac:dyDescent="0.2">
      <c r="A30" s="1090"/>
      <c r="B30" s="1091"/>
      <c r="C30" s="343">
        <f>Section3Draft!$L$41</f>
        <v>0</v>
      </c>
      <c r="D30" s="344" t="str">
        <f>Section3Draft!$M$41</f>
        <v>ARCH 214.13</v>
      </c>
      <c r="E30" s="344">
        <f>Section3Draft!$N$41</f>
        <v>0</v>
      </c>
      <c r="F30" s="344" t="str">
        <f>Section3Draft!$O$41</f>
        <v>ARCH 252.13</v>
      </c>
      <c r="G30" s="486">
        <f>Section3Draft!$P$41</f>
        <v>0</v>
      </c>
      <c r="H30" s="345">
        <f>IF(C30=0,0,VLOOKUP(C30,'Course List (program)'!$G$2:$L$100,3,FALSE))</f>
        <v>0</v>
      </c>
      <c r="I30" s="346" t="str">
        <f>IF(D30=0,0,VLOOKUP(D30,'Course List (program)'!$G$2:$L$100,3,FALSE))</f>
        <v>Doç. Dr. Ayşe  ELEGÖZ</v>
      </c>
      <c r="J30" s="346">
        <f>IF(E30=0,0,VLOOKUP(E30,'Course List (program)'!$G$2:$L$100,3,FALSE))</f>
        <v>0</v>
      </c>
      <c r="K30" s="346" t="str">
        <f>IF(F30=0,0,VLOOKUP(F30,'Course List (program)'!$G$2:$L$100,3,FALSE))</f>
        <v>Öğr. Gör. Nişan YAUBYAN</v>
      </c>
      <c r="L30" s="347">
        <f>IF(G30=0,0,VLOOKUP(G30,'Course List (program)'!$G$2:$L$100,3,FALSE))</f>
        <v>0</v>
      </c>
      <c r="M30" s="348">
        <f>IF(C30=0,0,VLOOKUP(C30,'Course List (program)'!$G$2:$L$100,6,FALSE))</f>
        <v>0</v>
      </c>
      <c r="N30" s="349">
        <f>IF(D30=0,0,VLOOKUP(D30,'Course List (program)'!$G$2:$L$100,6,FALSE))</f>
        <v>0</v>
      </c>
      <c r="O30" s="349">
        <f>IF(E30=0,0,VLOOKUP(E30,'Course List (program)'!$G$2:$L$100,6,FALSE))</f>
        <v>0</v>
      </c>
      <c r="P30" s="349">
        <f>IF(F30=0,0,VLOOKUP(F30,'Course List (program)'!$G$2:$L$100,6,FALSE))</f>
        <v>0</v>
      </c>
      <c r="Q30" s="350">
        <f>IF(G30=0,0,VLOOKUP(G30,'Course List (program)'!$G$2:$L$100,6,FALSE))</f>
        <v>0</v>
      </c>
      <c r="R30" s="351">
        <f>IF(C30=0,0,VLOOKUP(C30,'Course List (program)'!$G$2:$L$100,4,FALSE))</f>
        <v>0</v>
      </c>
      <c r="S30" s="352">
        <f>IF(D30=0,0,VLOOKUP(D30,'Course List (program)'!$G$2:$L$100,4,FALSE))</f>
        <v>0</v>
      </c>
      <c r="T30" s="352">
        <f>IF(E30=0,0,VLOOKUP(E30,'Course List (program)'!$G$2:$L$100,4,FALSE))</f>
        <v>0</v>
      </c>
      <c r="U30" s="352">
        <f>IF(F30=0,0,VLOOKUP(F30,'Course List (program)'!$G$2:$L$100,4,FALSE))</f>
        <v>0</v>
      </c>
      <c r="V30" s="353">
        <f>IF(G30=0,0,VLOOKUP(G30,'Course List (program)'!$G$2:$L$100,4,FALSE))</f>
        <v>0</v>
      </c>
      <c r="W30" s="510">
        <f>IF(C30=0,0,VLOOKUP(C30,'Course List (program)'!$G$2:$L$100,5,FALSE))</f>
        <v>0</v>
      </c>
      <c r="X30" s="511">
        <f>IF(D30=0,0,VLOOKUP(D30,'Course List (program)'!$G$2:$L$100,5,FALSE))</f>
        <v>0</v>
      </c>
      <c r="Y30" s="511">
        <f>IF(E30=0,0,VLOOKUP(E30,'Course List (program)'!$G$2:$L$100,5,FALSE))</f>
        <v>0</v>
      </c>
      <c r="Z30" s="511">
        <f>IF(F30=0,0,VLOOKUP(F30,'Course List (program)'!$G$2:$L$100,5,FALSE))</f>
        <v>0</v>
      </c>
      <c r="AA30" s="512">
        <f>IF(G30=0,0,VLOOKUP(G30,'Course List (program)'!$G$2:$L$100,5,FALSE))</f>
        <v>0</v>
      </c>
      <c r="AB30" s="299">
        <v>0.66666666666666663</v>
      </c>
    </row>
    <row r="31" spans="1:28" s="300" customFormat="1" ht="15" customHeight="1" x14ac:dyDescent="0.2">
      <c r="A31" s="1090"/>
      <c r="B31" s="1091"/>
      <c r="C31" s="343">
        <f>Section3Draft!$L$43</f>
        <v>0</v>
      </c>
      <c r="D31" s="344" t="str">
        <f>Section3Draft!$M$43</f>
        <v>ARCH 214.13</v>
      </c>
      <c r="E31" s="344">
        <f>Section3Draft!$N$43</f>
        <v>0</v>
      </c>
      <c r="F31" s="344" t="str">
        <f>Section3Draft!$O$43</f>
        <v>ARCH 252.13</v>
      </c>
      <c r="G31" s="486">
        <f>Section3Draft!$P$43</f>
        <v>0</v>
      </c>
      <c r="H31" s="345">
        <f>IF(C31=0,0,VLOOKUP(C31,'Course List (program)'!$G$2:$L$100,3,FALSE))</f>
        <v>0</v>
      </c>
      <c r="I31" s="346" t="str">
        <f>IF(D31=0,0,VLOOKUP(D31,'Course List (program)'!$G$2:$L$100,3,FALSE))</f>
        <v>Doç. Dr. Ayşe  ELEGÖZ</v>
      </c>
      <c r="J31" s="346">
        <f>IF(E31=0,0,VLOOKUP(E31,'Course List (program)'!$G$2:$L$100,3,FALSE))</f>
        <v>0</v>
      </c>
      <c r="K31" s="346" t="str">
        <f>IF(F31=0,0,VLOOKUP(F31,'Course List (program)'!$G$2:$L$100,3,FALSE))</f>
        <v>Öğr. Gör. Nişan YAUBYAN</v>
      </c>
      <c r="L31" s="347">
        <f>IF(G31=0,0,VLOOKUP(G31,'Course List (program)'!$G$2:$L$100,3,FALSE))</f>
        <v>0</v>
      </c>
      <c r="M31" s="348">
        <f>IF(C31=0,0,VLOOKUP(C31,'Course List (program)'!$G$2:$L$100,6,FALSE))</f>
        <v>0</v>
      </c>
      <c r="N31" s="349">
        <f>IF(D31=0,0,VLOOKUP(D31,'Course List (program)'!$G$2:$L$100,6,FALSE))</f>
        <v>0</v>
      </c>
      <c r="O31" s="349">
        <f>IF(E31=0,0,VLOOKUP(E31,'Course List (program)'!$G$2:$L$100,6,FALSE))</f>
        <v>0</v>
      </c>
      <c r="P31" s="349">
        <f>IF(F31=0,0,VLOOKUP(F31,'Course List (program)'!$G$2:$L$100,6,FALSE))</f>
        <v>0</v>
      </c>
      <c r="Q31" s="350">
        <f>IF(G31=0,0,VLOOKUP(G31,'Course List (program)'!$G$2:$L$100,6,FALSE))</f>
        <v>0</v>
      </c>
      <c r="R31" s="351">
        <f>IF(C31=0,0,VLOOKUP(C31,'Course List (program)'!$G$2:$L$100,4,FALSE))</f>
        <v>0</v>
      </c>
      <c r="S31" s="352">
        <f>IF(D31=0,0,VLOOKUP(D31,'Course List (program)'!$G$2:$L$100,4,FALSE))</f>
        <v>0</v>
      </c>
      <c r="T31" s="352">
        <f>IF(E31=0,0,VLOOKUP(E31,'Course List (program)'!$G$2:$L$100,4,FALSE))</f>
        <v>0</v>
      </c>
      <c r="U31" s="352">
        <f>IF(F31=0,0,VLOOKUP(F31,'Course List (program)'!$G$2:$L$100,4,FALSE))</f>
        <v>0</v>
      </c>
      <c r="V31" s="353">
        <f>IF(G31=0,0,VLOOKUP(G31,'Course List (program)'!$G$2:$L$100,4,FALSE))</f>
        <v>0</v>
      </c>
      <c r="W31" s="510">
        <f>IF(C31=0,0,VLOOKUP(C31,'Course List (program)'!$G$2:$L$100,5,FALSE))</f>
        <v>0</v>
      </c>
      <c r="X31" s="511">
        <f>IF(D31=0,0,VLOOKUP(D31,'Course List (program)'!$G$2:$L$100,5,FALSE))</f>
        <v>0</v>
      </c>
      <c r="Y31" s="511">
        <f>IF(E31=0,0,VLOOKUP(E31,'Course List (program)'!$G$2:$L$100,5,FALSE))</f>
        <v>0</v>
      </c>
      <c r="Z31" s="511">
        <f>IF(F31=0,0,VLOOKUP(F31,'Course List (program)'!$G$2:$L$100,5,FALSE))</f>
        <v>0</v>
      </c>
      <c r="AA31" s="512">
        <f>IF(G31=0,0,VLOOKUP(G31,'Course List (program)'!$G$2:$L$100,5,FALSE))</f>
        <v>0</v>
      </c>
      <c r="AB31" s="299">
        <v>0.70833333333333337</v>
      </c>
    </row>
    <row r="32" spans="1:28" s="300" customFormat="1" ht="15" customHeight="1" thickBot="1" x14ac:dyDescent="0.25">
      <c r="A32" s="1092"/>
      <c r="B32" s="1093"/>
      <c r="C32" s="354">
        <f>Section3Draft!$L$45</f>
        <v>0</v>
      </c>
      <c r="D32" s="355">
        <f>Section3Draft!$M$45</f>
        <v>0</v>
      </c>
      <c r="E32" s="355">
        <f>Section3Draft!$N$45</f>
        <v>0</v>
      </c>
      <c r="F32" s="355">
        <f>Section3Draft!$O$45</f>
        <v>0</v>
      </c>
      <c r="G32" s="487">
        <f>Section3Draft!$P$45</f>
        <v>0</v>
      </c>
      <c r="H32" s="356">
        <f>IF(C32=0,0,VLOOKUP(C32,'Course List (program)'!$G$2:$L$100,3,FALSE))</f>
        <v>0</v>
      </c>
      <c r="I32" s="357">
        <f>IF(D32=0,0,VLOOKUP(D32,'Course List (program)'!$G$2:$L$100,3,FALSE))</f>
        <v>0</v>
      </c>
      <c r="J32" s="357">
        <f>IF(E32=0,0,VLOOKUP(E32,'Course List (program)'!$G$2:$L$100,3,FALSE))</f>
        <v>0</v>
      </c>
      <c r="K32" s="357">
        <f>IF(F32=0,0,VLOOKUP(F32,'Course List (program)'!$G$2:$L$100,3,FALSE))</f>
        <v>0</v>
      </c>
      <c r="L32" s="358">
        <f>IF(G32=0,0,VLOOKUP(G32,'Course List (program)'!$G$2:$L$100,3,FALSE))</f>
        <v>0</v>
      </c>
      <c r="M32" s="359">
        <f>IF(C32=0,0,VLOOKUP(C32,'Course List (program)'!$G$2:$L$100,6,FALSE))</f>
        <v>0</v>
      </c>
      <c r="N32" s="360">
        <f>IF(D32=0,0,VLOOKUP(D32,'Course List (program)'!$G$2:$L$100,6,FALSE))</f>
        <v>0</v>
      </c>
      <c r="O32" s="360">
        <f>IF(E32=0,0,VLOOKUP(E32,'Course List (program)'!$G$2:$L$100,6,FALSE))</f>
        <v>0</v>
      </c>
      <c r="P32" s="360">
        <f>IF(F32=0,0,VLOOKUP(F32,'Course List (program)'!$G$2:$L$100,6,FALSE))</f>
        <v>0</v>
      </c>
      <c r="Q32" s="361">
        <f>IF(G32=0,0,VLOOKUP(G32,'Course List (program)'!$G$2:$L$100,6,FALSE))</f>
        <v>0</v>
      </c>
      <c r="R32" s="362">
        <f>IF(C32=0,0,VLOOKUP(C32,'Course List (program)'!$G$2:$L$100,4,FALSE))</f>
        <v>0</v>
      </c>
      <c r="S32" s="363">
        <f>IF(D32=0,0,VLOOKUP(D32,'Course List (program)'!$G$2:$L$100,4,FALSE))</f>
        <v>0</v>
      </c>
      <c r="T32" s="363">
        <f>IF(E32=0,0,VLOOKUP(E32,'Course List (program)'!$G$2:$L$100,4,FALSE))</f>
        <v>0</v>
      </c>
      <c r="U32" s="363">
        <f>IF(F32=0,0,VLOOKUP(F32,'Course List (program)'!$G$2:$L$100,4,FALSE))</f>
        <v>0</v>
      </c>
      <c r="V32" s="364">
        <f>IF(G32=0,0,VLOOKUP(G32,'Course List (program)'!$G$2:$L$100,4,FALSE))</f>
        <v>0</v>
      </c>
      <c r="W32" s="513">
        <f>IF(C32=0,0,VLOOKUP(C32,'Course List (program)'!$G$2:$L$100,5,FALSE))</f>
        <v>0</v>
      </c>
      <c r="X32" s="514">
        <f>IF(D32=0,0,VLOOKUP(D32,'Course List (program)'!$G$2:$L$100,5,FALSE))</f>
        <v>0</v>
      </c>
      <c r="Y32" s="514">
        <f>IF(E32=0,0,VLOOKUP(E32,'Course List (program)'!$G$2:$L$100,5,FALSE))</f>
        <v>0</v>
      </c>
      <c r="Z32" s="514">
        <f>IF(F32=0,0,VLOOKUP(F32,'Course List (program)'!$G$2:$L$100,5,FALSE))</f>
        <v>0</v>
      </c>
      <c r="AA32" s="515">
        <f>IF(G32=0,0,VLOOKUP(G32,'Course List (program)'!$G$2:$L$100,5,FALSE))</f>
        <v>0</v>
      </c>
      <c r="AB32" s="299">
        <v>0.75</v>
      </c>
    </row>
    <row r="33" spans="1:28" s="300" customFormat="1" ht="15" customHeight="1" x14ac:dyDescent="0.2">
      <c r="A33" s="1088">
        <v>4</v>
      </c>
      <c r="B33" s="1089"/>
      <c r="C33" s="332">
        <f>Section4Draft!$L$27</f>
        <v>0</v>
      </c>
      <c r="D33" s="333">
        <f>Section4Draft!$M$27</f>
        <v>0</v>
      </c>
      <c r="E33" s="333">
        <f>Section4Draft!$N$27</f>
        <v>0</v>
      </c>
      <c r="F33" s="333" t="str">
        <f>Section4Draft!$O$27</f>
        <v>ARCH 252.14</v>
      </c>
      <c r="G33" s="485">
        <f>Section4Draft!$P$27</f>
        <v>0</v>
      </c>
      <c r="H33" s="334">
        <f>IF(C33=0,0,VLOOKUP(C33,'Course List (program)'!$G$2:$L$100,3,FALSE))</f>
        <v>0</v>
      </c>
      <c r="I33" s="335">
        <f>IF(D33=0,0,VLOOKUP(D33,'Course List (program)'!$G$2:$L$100,3,FALSE))</f>
        <v>0</v>
      </c>
      <c r="J33" s="335">
        <f>IF(E33=0,0,VLOOKUP(E33,'Course List (program)'!$G$2:$L$100,3,FALSE))</f>
        <v>0</v>
      </c>
      <c r="K33" s="335" t="str">
        <f>IF(F33=0,0,VLOOKUP(F33,'Course List (program)'!$G$2:$L$100,3,FALSE))</f>
        <v>Yrd. Doç. Dr. Murat ŞAHİN</v>
      </c>
      <c r="L33" s="336">
        <f>IF(G33=0,0,VLOOKUP(G33,'Course List (program)'!$G$2:$L$100,3,FALSE))</f>
        <v>0</v>
      </c>
      <c r="M33" s="337">
        <f>IF(C33=0,0,VLOOKUP(C33,'Course List (program)'!$G$2:$L$100,6,FALSE))</f>
        <v>0</v>
      </c>
      <c r="N33" s="338">
        <f>IF(D33=0,0,VLOOKUP(D33,'Course List (program)'!$G$2:$L$100,6,FALSE))</f>
        <v>0</v>
      </c>
      <c r="O33" s="338">
        <f>IF(E33=0,0,VLOOKUP(E33,'Course List (program)'!$G$2:$L$100,6,FALSE))</f>
        <v>0</v>
      </c>
      <c r="P33" s="338">
        <f>IF(F33=0,0,VLOOKUP(F33,'Course List (program)'!$G$2:$L$100,6,FALSE))</f>
        <v>0</v>
      </c>
      <c r="Q33" s="339">
        <f>IF(G33=0,0,VLOOKUP(G33,'Course List (program)'!$G$2:$L$100,6,FALSE))</f>
        <v>0</v>
      </c>
      <c r="R33" s="340">
        <f>IF(C33=0,0,VLOOKUP(C33,'Course List (program)'!$G$2:$L$100,4,FALSE))</f>
        <v>0</v>
      </c>
      <c r="S33" s="341">
        <f>IF(D33=0,0,VLOOKUP(D33,'Course List (program)'!$G$2:$L$100,4,FALSE))</f>
        <v>0</v>
      </c>
      <c r="T33" s="341">
        <f>IF(E33=0,0,VLOOKUP(E33,'Course List (program)'!$G$2:$L$100,4,FALSE))</f>
        <v>0</v>
      </c>
      <c r="U33" s="341">
        <f>IF(F33=0,0,VLOOKUP(F33,'Course List (program)'!$G$2:$L$100,4,FALSE))</f>
        <v>0</v>
      </c>
      <c r="V33" s="342">
        <f>IF(G33=0,0,VLOOKUP(G33,'Course List (program)'!$G$2:$L$100,4,FALSE))</f>
        <v>0</v>
      </c>
      <c r="W33" s="507">
        <f>IF(C33=0,0,VLOOKUP(C33,'Course List (program)'!$G$2:$L$100,5,FALSE))</f>
        <v>0</v>
      </c>
      <c r="X33" s="508">
        <f>IF(D33=0,0,VLOOKUP(D33,'Course List (program)'!$G$2:$L$100,5,FALSE))</f>
        <v>0</v>
      </c>
      <c r="Y33" s="508">
        <f>IF(E33=0,0,VLOOKUP(E33,'Course List (program)'!$G$2:$L$100,5,FALSE))</f>
        <v>0</v>
      </c>
      <c r="Z33" s="508">
        <f>IF(F33=0,0,VLOOKUP(F33,'Course List (program)'!$G$2:$L$100,5,FALSE))</f>
        <v>0</v>
      </c>
      <c r="AA33" s="509">
        <f>IF(G33=0,0,VLOOKUP(G33,'Course List (program)'!$G$2:$L$100,5,FALSE))</f>
        <v>0</v>
      </c>
      <c r="AB33" s="323">
        <v>0.375</v>
      </c>
    </row>
    <row r="34" spans="1:28" s="300" customFormat="1" ht="15" customHeight="1" x14ac:dyDescent="0.2">
      <c r="A34" s="1090"/>
      <c r="B34" s="1091"/>
      <c r="C34" s="343">
        <f>Section4Draft!$L$29</f>
        <v>0</v>
      </c>
      <c r="D34" s="344">
        <f>Section4Draft!$M$29</f>
        <v>0</v>
      </c>
      <c r="E34" s="344">
        <f>Section4Draft!$N$29</f>
        <v>0</v>
      </c>
      <c r="F34" s="344" t="str">
        <f>Section4Draft!$O$29</f>
        <v>ARCH 252.14</v>
      </c>
      <c r="G34" s="486">
        <f>Section4Draft!$P$29</f>
        <v>0</v>
      </c>
      <c r="H34" s="345">
        <f>IF(C34=0,0,VLOOKUP(C34,'Course List (program)'!$G$2:$L$100,3,FALSE))</f>
        <v>0</v>
      </c>
      <c r="I34" s="346">
        <f>IF(D34=0,0,VLOOKUP(D34,'Course List (program)'!$G$2:$L$100,3,FALSE))</f>
        <v>0</v>
      </c>
      <c r="J34" s="346">
        <f>IF(E34=0,0,VLOOKUP(E34,'Course List (program)'!$G$2:$L$100,3,FALSE))</f>
        <v>0</v>
      </c>
      <c r="K34" s="346" t="str">
        <f>IF(F34=0,0,VLOOKUP(F34,'Course List (program)'!$G$2:$L$100,3,FALSE))</f>
        <v>Yrd. Doç. Dr. Murat ŞAHİN</v>
      </c>
      <c r="L34" s="347">
        <f>IF(G34=0,0,VLOOKUP(G34,'Course List (program)'!$G$2:$L$100,3,FALSE))</f>
        <v>0</v>
      </c>
      <c r="M34" s="348">
        <f>IF(C34=0,0,VLOOKUP(C34,'Course List (program)'!$G$2:$L$100,6,FALSE))</f>
        <v>0</v>
      </c>
      <c r="N34" s="349">
        <f>IF(D34=0,0,VLOOKUP(D34,'Course List (program)'!$G$2:$L$100,6,FALSE))</f>
        <v>0</v>
      </c>
      <c r="O34" s="349">
        <f>IF(E34=0,0,VLOOKUP(E34,'Course List (program)'!$G$2:$L$100,6,FALSE))</f>
        <v>0</v>
      </c>
      <c r="P34" s="349">
        <f>IF(F34=0,0,VLOOKUP(F34,'Course List (program)'!$G$2:$L$100,6,FALSE))</f>
        <v>0</v>
      </c>
      <c r="Q34" s="350">
        <f>IF(G34=0,0,VLOOKUP(G34,'Course List (program)'!$G$2:$L$100,6,FALSE))</f>
        <v>0</v>
      </c>
      <c r="R34" s="351">
        <f>IF(C34=0,0,VLOOKUP(C34,'Course List (program)'!$G$2:$L$100,4,FALSE))</f>
        <v>0</v>
      </c>
      <c r="S34" s="352">
        <f>IF(D34=0,0,VLOOKUP(D34,'Course List (program)'!$G$2:$L$100,4,FALSE))</f>
        <v>0</v>
      </c>
      <c r="T34" s="352">
        <f>IF(E34=0,0,VLOOKUP(E34,'Course List (program)'!$G$2:$L$100,4,FALSE))</f>
        <v>0</v>
      </c>
      <c r="U34" s="352">
        <f>IF(F34=0,0,VLOOKUP(F34,'Course List (program)'!$G$2:$L$100,4,FALSE))</f>
        <v>0</v>
      </c>
      <c r="V34" s="353">
        <f>IF(G34=0,0,VLOOKUP(G34,'Course List (program)'!$G$2:$L$100,4,FALSE))</f>
        <v>0</v>
      </c>
      <c r="W34" s="510">
        <f>IF(C34=0,0,VLOOKUP(C34,'Course List (program)'!$G$2:$L$100,5,FALSE))</f>
        <v>0</v>
      </c>
      <c r="X34" s="511">
        <f>IF(D34=0,0,VLOOKUP(D34,'Course List (program)'!$G$2:$L$100,5,FALSE))</f>
        <v>0</v>
      </c>
      <c r="Y34" s="511">
        <f>IF(E34=0,0,VLOOKUP(E34,'Course List (program)'!$G$2:$L$100,5,FALSE))</f>
        <v>0</v>
      </c>
      <c r="Z34" s="511">
        <f>IF(F34=0,0,VLOOKUP(F34,'Course List (program)'!$G$2:$L$100,5,FALSE))</f>
        <v>0</v>
      </c>
      <c r="AA34" s="512">
        <f>IF(G34=0,0,VLOOKUP(G34,'Course List (program)'!$G$2:$L$100,5,FALSE))</f>
        <v>0</v>
      </c>
      <c r="AB34" s="323">
        <v>0.41666666666666669</v>
      </c>
    </row>
    <row r="35" spans="1:28" s="300" customFormat="1" ht="15" customHeight="1" x14ac:dyDescent="0.2">
      <c r="A35" s="1090"/>
      <c r="B35" s="1091"/>
      <c r="C35" s="343">
        <f>Section4Draft!$L$31</f>
        <v>0</v>
      </c>
      <c r="D35" s="344">
        <f>Section4Draft!$M$31</f>
        <v>0</v>
      </c>
      <c r="E35" s="344">
        <f>Section4Draft!$N$31</f>
        <v>0</v>
      </c>
      <c r="F35" s="344" t="str">
        <f>Section4Draft!$O$31</f>
        <v>ARCH 252.14</v>
      </c>
      <c r="G35" s="486">
        <f>Section4Draft!$P$31</f>
        <v>0</v>
      </c>
      <c r="H35" s="345">
        <f>IF(C35=0,0,VLOOKUP(C35,'Course List (program)'!$G$2:$L$100,3,FALSE))</f>
        <v>0</v>
      </c>
      <c r="I35" s="346">
        <f>IF(D35=0,0,VLOOKUP(D35,'Course List (program)'!$G$2:$L$100,3,FALSE))</f>
        <v>0</v>
      </c>
      <c r="J35" s="346">
        <f>IF(E35=0,0,VLOOKUP(E35,'Course List (program)'!$G$2:$L$100,3,FALSE))</f>
        <v>0</v>
      </c>
      <c r="K35" s="346" t="str">
        <f>IF(F35=0,0,VLOOKUP(F35,'Course List (program)'!$G$2:$L$100,3,FALSE))</f>
        <v>Yrd. Doç. Dr. Murat ŞAHİN</v>
      </c>
      <c r="L35" s="347">
        <f>IF(G35=0,0,VLOOKUP(G35,'Course List (program)'!$G$2:$L$100,3,FALSE))</f>
        <v>0</v>
      </c>
      <c r="M35" s="348">
        <f>IF(C35=0,0,VLOOKUP(C35,'Course List (program)'!$G$2:$L$100,6,FALSE))</f>
        <v>0</v>
      </c>
      <c r="N35" s="349">
        <f>IF(D35=0,0,VLOOKUP(D35,'Course List (program)'!$G$2:$L$100,6,FALSE))</f>
        <v>0</v>
      </c>
      <c r="O35" s="349">
        <f>IF(E35=0,0,VLOOKUP(E35,'Course List (program)'!$G$2:$L$100,6,FALSE))</f>
        <v>0</v>
      </c>
      <c r="P35" s="349">
        <f>IF(F35=0,0,VLOOKUP(F35,'Course List (program)'!$G$2:$L$100,6,FALSE))</f>
        <v>0</v>
      </c>
      <c r="Q35" s="350">
        <f>IF(G35=0,0,VLOOKUP(G35,'Course List (program)'!$G$2:$L$100,6,FALSE))</f>
        <v>0</v>
      </c>
      <c r="R35" s="351">
        <f>IF(C35=0,0,VLOOKUP(C35,'Course List (program)'!$G$2:$L$100,4,FALSE))</f>
        <v>0</v>
      </c>
      <c r="S35" s="352">
        <f>IF(D35=0,0,VLOOKUP(D35,'Course List (program)'!$G$2:$L$100,4,FALSE))</f>
        <v>0</v>
      </c>
      <c r="T35" s="352">
        <f>IF(E35=0,0,VLOOKUP(E35,'Course List (program)'!$G$2:$L$100,4,FALSE))</f>
        <v>0</v>
      </c>
      <c r="U35" s="352">
        <f>IF(F35=0,0,VLOOKUP(F35,'Course List (program)'!$G$2:$L$100,4,FALSE))</f>
        <v>0</v>
      </c>
      <c r="V35" s="353">
        <f>IF(G35=0,0,VLOOKUP(G35,'Course List (program)'!$G$2:$L$100,4,FALSE))</f>
        <v>0</v>
      </c>
      <c r="W35" s="510">
        <f>IF(C35=0,0,VLOOKUP(C35,'Course List (program)'!$G$2:$L$100,5,FALSE))</f>
        <v>0</v>
      </c>
      <c r="X35" s="511">
        <f>IF(D35=0,0,VLOOKUP(D35,'Course List (program)'!$G$2:$L$100,5,FALSE))</f>
        <v>0</v>
      </c>
      <c r="Y35" s="511">
        <f>IF(E35=0,0,VLOOKUP(E35,'Course List (program)'!$G$2:$L$100,5,FALSE))</f>
        <v>0</v>
      </c>
      <c r="Z35" s="511">
        <f>IF(F35=0,0,VLOOKUP(F35,'Course List (program)'!$G$2:$L$100,5,FALSE))</f>
        <v>0</v>
      </c>
      <c r="AA35" s="512">
        <f>IF(G35=0,0,VLOOKUP(G35,'Course List (program)'!$G$2:$L$100,5,FALSE))</f>
        <v>0</v>
      </c>
      <c r="AB35" s="323">
        <v>0.45833333333333331</v>
      </c>
    </row>
    <row r="36" spans="1:28" s="300" customFormat="1" ht="15" customHeight="1" x14ac:dyDescent="0.2">
      <c r="A36" s="1090"/>
      <c r="B36" s="1091"/>
      <c r="C36" s="343">
        <f>Section4Draft!$L$33</f>
        <v>0</v>
      </c>
      <c r="D36" s="344">
        <f>Section4Draft!$M$33</f>
        <v>0</v>
      </c>
      <c r="E36" s="344">
        <f>Section4Draft!$N$33</f>
        <v>0</v>
      </c>
      <c r="F36" s="344" t="str">
        <f>Section4Draft!$O$33</f>
        <v>ARCH 252.14</v>
      </c>
      <c r="G36" s="486">
        <f>Section4Draft!$P$33</f>
        <v>0</v>
      </c>
      <c r="H36" s="345">
        <f>IF(C36=0,0,VLOOKUP(C36,'Course List (program)'!$G$2:$L$100,3,FALSE))</f>
        <v>0</v>
      </c>
      <c r="I36" s="346">
        <f>IF(D36=0,0,VLOOKUP(D36,'Course List (program)'!$G$2:$L$100,3,FALSE))</f>
        <v>0</v>
      </c>
      <c r="J36" s="346">
        <f>IF(E36=0,0,VLOOKUP(E36,'Course List (program)'!$G$2:$L$100,3,FALSE))</f>
        <v>0</v>
      </c>
      <c r="K36" s="346" t="str">
        <f>IF(F36=0,0,VLOOKUP(F36,'Course List (program)'!$G$2:$L$100,3,FALSE))</f>
        <v>Yrd. Doç. Dr. Murat ŞAHİN</v>
      </c>
      <c r="L36" s="347">
        <f>IF(G36=0,0,VLOOKUP(G36,'Course List (program)'!$G$2:$L$100,3,FALSE))</f>
        <v>0</v>
      </c>
      <c r="M36" s="348">
        <f>IF(C36=0,0,VLOOKUP(C36,'Course List (program)'!$G$2:$L$100,6,FALSE))</f>
        <v>0</v>
      </c>
      <c r="N36" s="349">
        <f>IF(D36=0,0,VLOOKUP(D36,'Course List (program)'!$G$2:$L$100,6,FALSE))</f>
        <v>0</v>
      </c>
      <c r="O36" s="349">
        <f>IF(E36=0,0,VLOOKUP(E36,'Course List (program)'!$G$2:$L$100,6,FALSE))</f>
        <v>0</v>
      </c>
      <c r="P36" s="349">
        <f>IF(F36=0,0,VLOOKUP(F36,'Course List (program)'!$G$2:$L$100,6,FALSE))</f>
        <v>0</v>
      </c>
      <c r="Q36" s="350">
        <f>IF(G36=0,0,VLOOKUP(G36,'Course List (program)'!$G$2:$L$100,6,FALSE))</f>
        <v>0</v>
      </c>
      <c r="R36" s="351">
        <f>IF(C36=0,0,VLOOKUP(C36,'Course List (program)'!$G$2:$L$100,4,FALSE))</f>
        <v>0</v>
      </c>
      <c r="S36" s="352">
        <f>IF(D36=0,0,VLOOKUP(D36,'Course List (program)'!$G$2:$L$100,4,FALSE))</f>
        <v>0</v>
      </c>
      <c r="T36" s="352">
        <f>IF(E36=0,0,VLOOKUP(E36,'Course List (program)'!$G$2:$L$100,4,FALSE))</f>
        <v>0</v>
      </c>
      <c r="U36" s="352">
        <f>IF(F36=0,0,VLOOKUP(F36,'Course List (program)'!$G$2:$L$100,4,FALSE))</f>
        <v>0</v>
      </c>
      <c r="V36" s="353">
        <f>IF(G36=0,0,VLOOKUP(G36,'Course List (program)'!$G$2:$L$100,4,FALSE))</f>
        <v>0</v>
      </c>
      <c r="W36" s="510">
        <f>IF(C36=0,0,VLOOKUP(C36,'Course List (program)'!$G$2:$L$100,5,FALSE))</f>
        <v>0</v>
      </c>
      <c r="X36" s="511">
        <f>IF(D36=0,0,VLOOKUP(D36,'Course List (program)'!$G$2:$L$100,5,FALSE))</f>
        <v>0</v>
      </c>
      <c r="Y36" s="511">
        <f>IF(E36=0,0,VLOOKUP(E36,'Course List (program)'!$G$2:$L$100,5,FALSE))</f>
        <v>0</v>
      </c>
      <c r="Z36" s="511">
        <f>IF(F36=0,0,VLOOKUP(F36,'Course List (program)'!$G$2:$L$100,5,FALSE))</f>
        <v>0</v>
      </c>
      <c r="AA36" s="512">
        <f>IF(G36=0,0,VLOOKUP(G36,'Course List (program)'!$G$2:$L$100,5,FALSE))</f>
        <v>0</v>
      </c>
      <c r="AB36" s="323">
        <v>0.5</v>
      </c>
    </row>
    <row r="37" spans="1:28" s="300" customFormat="1" ht="15" customHeight="1" x14ac:dyDescent="0.2">
      <c r="A37" s="1090"/>
      <c r="B37" s="1091"/>
      <c r="C37" s="343">
        <f>Section4Draft!$L$35</f>
        <v>0</v>
      </c>
      <c r="D37" s="344">
        <f>Section4Draft!$M$35</f>
        <v>0</v>
      </c>
      <c r="E37" s="344">
        <f>Section4Draft!$N$35</f>
        <v>0</v>
      </c>
      <c r="F37" s="344">
        <f>Section4Draft!$O$35</f>
        <v>0</v>
      </c>
      <c r="G37" s="486">
        <f>Section4Draft!$P$35</f>
        <v>0</v>
      </c>
      <c r="H37" s="345">
        <f>IF(C37=0,0,VLOOKUP(C37,'Course List (program)'!$G$2:$L$100,3,FALSE))</f>
        <v>0</v>
      </c>
      <c r="I37" s="346">
        <f>IF(D37=0,0,VLOOKUP(D37,'Course List (program)'!$G$2:$L$100,3,FALSE))</f>
        <v>0</v>
      </c>
      <c r="J37" s="346">
        <f>IF(E37=0,0,VLOOKUP(E37,'Course List (program)'!$G$2:$L$100,3,FALSE))</f>
        <v>0</v>
      </c>
      <c r="K37" s="346">
        <f>IF(F37=0,0,VLOOKUP(F37,'Course List (program)'!$G$2:$L$100,3,FALSE))</f>
        <v>0</v>
      </c>
      <c r="L37" s="347">
        <f>IF(G37=0,0,VLOOKUP(G37,'Course List (program)'!$G$2:$L$100,3,FALSE))</f>
        <v>0</v>
      </c>
      <c r="M37" s="348">
        <f>IF(C37=0,0,VLOOKUP(C37,'Course List (program)'!$G$2:$L$100,6,FALSE))</f>
        <v>0</v>
      </c>
      <c r="N37" s="349">
        <f>IF(D37=0,0,VLOOKUP(D37,'Course List (program)'!$G$2:$L$100,6,FALSE))</f>
        <v>0</v>
      </c>
      <c r="O37" s="349">
        <f>IF(E37=0,0,VLOOKUP(E37,'Course List (program)'!$G$2:$L$100,6,FALSE))</f>
        <v>0</v>
      </c>
      <c r="P37" s="349">
        <f>IF(F37=0,0,VLOOKUP(F37,'Course List (program)'!$G$2:$L$100,6,FALSE))</f>
        <v>0</v>
      </c>
      <c r="Q37" s="350">
        <f>IF(G37=0,0,VLOOKUP(G37,'Course List (program)'!$G$2:$L$100,6,FALSE))</f>
        <v>0</v>
      </c>
      <c r="R37" s="351">
        <f>IF(C37=0,0,VLOOKUP(C37,'Course List (program)'!$G$2:$L$100,4,FALSE))</f>
        <v>0</v>
      </c>
      <c r="S37" s="352">
        <f>IF(D37=0,0,VLOOKUP(D37,'Course List (program)'!$G$2:$L$100,4,FALSE))</f>
        <v>0</v>
      </c>
      <c r="T37" s="352">
        <f>IF(E37=0,0,VLOOKUP(E37,'Course List (program)'!$G$2:$L$100,4,FALSE))</f>
        <v>0</v>
      </c>
      <c r="U37" s="352">
        <f>IF(F37=0,0,VLOOKUP(F37,'Course List (program)'!$G$2:$L$100,4,FALSE))</f>
        <v>0</v>
      </c>
      <c r="V37" s="353">
        <f>IF(G37=0,0,VLOOKUP(G37,'Course List (program)'!$G$2:$L$100,4,FALSE))</f>
        <v>0</v>
      </c>
      <c r="W37" s="510">
        <f>IF(C37=0,0,VLOOKUP(C37,'Course List (program)'!$G$2:$L$100,5,FALSE))</f>
        <v>0</v>
      </c>
      <c r="X37" s="511">
        <f>IF(D37=0,0,VLOOKUP(D37,'Course List (program)'!$G$2:$L$100,5,FALSE))</f>
        <v>0</v>
      </c>
      <c r="Y37" s="511">
        <f>IF(E37=0,0,VLOOKUP(E37,'Course List (program)'!$G$2:$L$100,5,FALSE))</f>
        <v>0</v>
      </c>
      <c r="Z37" s="511">
        <f>IF(F37=0,0,VLOOKUP(F37,'Course List (program)'!$G$2:$L$100,5,FALSE))</f>
        <v>0</v>
      </c>
      <c r="AA37" s="512">
        <f>IF(G37=0,0,VLOOKUP(G37,'Course List (program)'!$G$2:$L$100,5,FALSE))</f>
        <v>0</v>
      </c>
      <c r="AB37" s="323">
        <v>0.54166666666666663</v>
      </c>
    </row>
    <row r="38" spans="1:28" s="300" customFormat="1" ht="15" customHeight="1" x14ac:dyDescent="0.2">
      <c r="A38" s="1090"/>
      <c r="B38" s="1091"/>
      <c r="C38" s="343">
        <f>Section4Draft!$L$37</f>
        <v>0</v>
      </c>
      <c r="D38" s="344">
        <f>Section4Draft!$M$37</f>
        <v>0</v>
      </c>
      <c r="E38" s="344" t="str">
        <f>Section4Draft!$N$37</f>
        <v>ARCH 214.14</v>
      </c>
      <c r="F38" s="344" t="str">
        <f>Section4Draft!$O$37</f>
        <v>ARCH 252.14</v>
      </c>
      <c r="G38" s="486">
        <f>Section4Draft!$P$37</f>
        <v>0</v>
      </c>
      <c r="H38" s="345">
        <f>IF(C38=0,0,VLOOKUP(C38,'Course List (program)'!$G$2:$L$100,3,FALSE))</f>
        <v>0</v>
      </c>
      <c r="I38" s="346">
        <f>IF(D38=0,0,VLOOKUP(D38,'Course List (program)'!$G$2:$L$100,3,FALSE))</f>
        <v>0</v>
      </c>
      <c r="J38" s="346" t="str">
        <f>IF(E38=0,0,VLOOKUP(E38,'Course List (program)'!$G$2:$L$100,3,FALSE))</f>
        <v>Öğr. Gör. Gülçin SOYAK</v>
      </c>
      <c r="K38" s="346" t="str">
        <f>IF(F38=0,0,VLOOKUP(F38,'Course List (program)'!$G$2:$L$100,3,FALSE))</f>
        <v>Yrd. Doç. Dr. Murat ŞAHİN</v>
      </c>
      <c r="L38" s="347">
        <f>IF(G38=0,0,VLOOKUP(G38,'Course List (program)'!$G$2:$L$100,3,FALSE))</f>
        <v>0</v>
      </c>
      <c r="M38" s="348">
        <f>IF(C38=0,0,VLOOKUP(C38,'Course List (program)'!$G$2:$L$100,6,FALSE))</f>
        <v>0</v>
      </c>
      <c r="N38" s="349">
        <f>IF(D38=0,0,VLOOKUP(D38,'Course List (program)'!$G$2:$L$100,6,FALSE))</f>
        <v>0</v>
      </c>
      <c r="O38" s="349">
        <f>IF(E38=0,0,VLOOKUP(E38,'Course List (program)'!$G$2:$L$100,6,FALSE))</f>
        <v>0</v>
      </c>
      <c r="P38" s="349">
        <f>IF(F38=0,0,VLOOKUP(F38,'Course List (program)'!$G$2:$L$100,6,FALSE))</f>
        <v>0</v>
      </c>
      <c r="Q38" s="350">
        <f>IF(G38=0,0,VLOOKUP(G38,'Course List (program)'!$G$2:$L$100,6,FALSE))</f>
        <v>0</v>
      </c>
      <c r="R38" s="351">
        <f>IF(C38=0,0,VLOOKUP(C38,'Course List (program)'!$G$2:$L$100,4,FALSE))</f>
        <v>0</v>
      </c>
      <c r="S38" s="352">
        <f>IF(D38=0,0,VLOOKUP(D38,'Course List (program)'!$G$2:$L$100,4,FALSE))</f>
        <v>0</v>
      </c>
      <c r="T38" s="352">
        <f>IF(E38=0,0,VLOOKUP(E38,'Course List (program)'!$G$2:$L$100,4,FALSE))</f>
        <v>0</v>
      </c>
      <c r="U38" s="352">
        <f>IF(F38=0,0,VLOOKUP(F38,'Course List (program)'!$G$2:$L$100,4,FALSE))</f>
        <v>0</v>
      </c>
      <c r="V38" s="353">
        <f>IF(G38=0,0,VLOOKUP(G38,'Course List (program)'!$G$2:$L$100,4,FALSE))</f>
        <v>0</v>
      </c>
      <c r="W38" s="510">
        <f>IF(C38=0,0,VLOOKUP(C38,'Course List (program)'!$G$2:$L$100,5,FALSE))</f>
        <v>0</v>
      </c>
      <c r="X38" s="511">
        <f>IF(D38=0,0,VLOOKUP(D38,'Course List (program)'!$G$2:$L$100,5,FALSE))</f>
        <v>0</v>
      </c>
      <c r="Y38" s="511">
        <f>IF(E38=0,0,VLOOKUP(E38,'Course List (program)'!$G$2:$L$100,5,FALSE))</f>
        <v>0</v>
      </c>
      <c r="Z38" s="511">
        <f>IF(F38=0,0,VLOOKUP(F38,'Course List (program)'!$G$2:$L$100,5,FALSE))</f>
        <v>0</v>
      </c>
      <c r="AA38" s="512">
        <f>IF(G38=0,0,VLOOKUP(G38,'Course List (program)'!$G$2:$L$100,5,FALSE))</f>
        <v>0</v>
      </c>
      <c r="AB38" s="323">
        <v>0.58333333333333337</v>
      </c>
    </row>
    <row r="39" spans="1:28" s="300" customFormat="1" ht="15" customHeight="1" x14ac:dyDescent="0.2">
      <c r="A39" s="1090"/>
      <c r="B39" s="1091"/>
      <c r="C39" s="343">
        <f>Section4Draft!$L$39</f>
        <v>0</v>
      </c>
      <c r="D39" s="344">
        <f>Section4Draft!$M$39</f>
        <v>0</v>
      </c>
      <c r="E39" s="344" t="str">
        <f>Section4Draft!$N$39</f>
        <v>ARCH 214.14</v>
      </c>
      <c r="F39" s="344" t="str">
        <f>Section4Draft!$O$39</f>
        <v>ARCH 252.14</v>
      </c>
      <c r="G39" s="486">
        <f>Section4Draft!$P$39</f>
        <v>0</v>
      </c>
      <c r="H39" s="345">
        <f>IF(C39=0,0,VLOOKUP(C39,'Course List (program)'!$G$2:$L$100,3,FALSE))</f>
        <v>0</v>
      </c>
      <c r="I39" s="346">
        <f>IF(D39=0,0,VLOOKUP(D39,'Course List (program)'!$G$2:$L$100,3,FALSE))</f>
        <v>0</v>
      </c>
      <c r="J39" s="346" t="str">
        <f>IF(E39=0,0,VLOOKUP(E39,'Course List (program)'!$G$2:$L$100,3,FALSE))</f>
        <v>Öğr. Gör. Gülçin SOYAK</v>
      </c>
      <c r="K39" s="346" t="str">
        <f>IF(F39=0,0,VLOOKUP(F39,'Course List (program)'!$G$2:$L$100,3,FALSE))</f>
        <v>Yrd. Doç. Dr. Murat ŞAHİN</v>
      </c>
      <c r="L39" s="347">
        <f>IF(G39=0,0,VLOOKUP(G39,'Course List (program)'!$G$2:$L$100,3,FALSE))</f>
        <v>0</v>
      </c>
      <c r="M39" s="348">
        <f>IF(C39=0,0,VLOOKUP(C39,'Course List (program)'!$G$2:$L$100,6,FALSE))</f>
        <v>0</v>
      </c>
      <c r="N39" s="349">
        <f>IF(D39=0,0,VLOOKUP(D39,'Course List (program)'!$G$2:$L$100,6,FALSE))</f>
        <v>0</v>
      </c>
      <c r="O39" s="349">
        <f>IF(E39=0,0,VLOOKUP(E39,'Course List (program)'!$G$2:$L$100,6,FALSE))</f>
        <v>0</v>
      </c>
      <c r="P39" s="349">
        <f>IF(F39=0,0,VLOOKUP(F39,'Course List (program)'!$G$2:$L$100,6,FALSE))</f>
        <v>0</v>
      </c>
      <c r="Q39" s="350">
        <f>IF(G39=0,0,VLOOKUP(G39,'Course List (program)'!$G$2:$L$100,6,FALSE))</f>
        <v>0</v>
      </c>
      <c r="R39" s="351">
        <f>IF(C39=0,0,VLOOKUP(C39,'Course List (program)'!$G$2:$L$100,4,FALSE))</f>
        <v>0</v>
      </c>
      <c r="S39" s="352">
        <f>IF(D39=0,0,VLOOKUP(D39,'Course List (program)'!$G$2:$L$100,4,FALSE))</f>
        <v>0</v>
      </c>
      <c r="T39" s="352">
        <f>IF(E39=0,0,VLOOKUP(E39,'Course List (program)'!$G$2:$L$100,4,FALSE))</f>
        <v>0</v>
      </c>
      <c r="U39" s="352">
        <f>IF(F39=0,0,VLOOKUP(F39,'Course List (program)'!$G$2:$L$100,4,FALSE))</f>
        <v>0</v>
      </c>
      <c r="V39" s="353">
        <f>IF(G39=0,0,VLOOKUP(G39,'Course List (program)'!$G$2:$L$100,4,FALSE))</f>
        <v>0</v>
      </c>
      <c r="W39" s="510">
        <f>IF(C39=0,0,VLOOKUP(C39,'Course List (program)'!$G$2:$L$100,5,FALSE))</f>
        <v>0</v>
      </c>
      <c r="X39" s="511">
        <f>IF(D39=0,0,VLOOKUP(D39,'Course List (program)'!$G$2:$L$100,5,FALSE))</f>
        <v>0</v>
      </c>
      <c r="Y39" s="511">
        <f>IF(E39=0,0,VLOOKUP(E39,'Course List (program)'!$G$2:$L$100,5,FALSE))</f>
        <v>0</v>
      </c>
      <c r="Z39" s="511">
        <f>IF(F39=0,0,VLOOKUP(F39,'Course List (program)'!$G$2:$L$100,5,FALSE))</f>
        <v>0</v>
      </c>
      <c r="AA39" s="512">
        <f>IF(G39=0,0,VLOOKUP(G39,'Course List (program)'!$G$2:$L$100,5,FALSE))</f>
        <v>0</v>
      </c>
      <c r="AB39" s="323">
        <v>0.625</v>
      </c>
    </row>
    <row r="40" spans="1:28" s="300" customFormat="1" ht="15" customHeight="1" x14ac:dyDescent="0.2">
      <c r="A40" s="1090"/>
      <c r="B40" s="1091"/>
      <c r="C40" s="343">
        <f>Section4Draft!$L$41</f>
        <v>0</v>
      </c>
      <c r="D40" s="344">
        <f>Section4Draft!$M$41</f>
        <v>0</v>
      </c>
      <c r="E40" s="344" t="str">
        <f>Section4Draft!$N$41</f>
        <v>ARCH 214.14</v>
      </c>
      <c r="F40" s="344" t="str">
        <f>Section4Draft!$O$41</f>
        <v>ARCH 252.14</v>
      </c>
      <c r="G40" s="486">
        <f>Section4Draft!$P$41</f>
        <v>0</v>
      </c>
      <c r="H40" s="345">
        <f>IF(C40=0,0,VLOOKUP(C40,'Course List (program)'!$G$2:$L$100,3,FALSE))</f>
        <v>0</v>
      </c>
      <c r="I40" s="346">
        <f>IF(D40=0,0,VLOOKUP(D40,'Course List (program)'!$G$2:$L$100,3,FALSE))</f>
        <v>0</v>
      </c>
      <c r="J40" s="346" t="str">
        <f>IF(E40=0,0,VLOOKUP(E40,'Course List (program)'!$G$2:$L$100,3,FALSE))</f>
        <v>Öğr. Gör. Gülçin SOYAK</v>
      </c>
      <c r="K40" s="346" t="str">
        <f>IF(F40=0,0,VLOOKUP(F40,'Course List (program)'!$G$2:$L$100,3,FALSE))</f>
        <v>Yrd. Doç. Dr. Murat ŞAHİN</v>
      </c>
      <c r="L40" s="347">
        <f>IF(G40=0,0,VLOOKUP(G40,'Course List (program)'!$G$2:$L$100,3,FALSE))</f>
        <v>0</v>
      </c>
      <c r="M40" s="348">
        <f>IF(C40=0,0,VLOOKUP(C40,'Course List (program)'!$G$2:$L$100,6,FALSE))</f>
        <v>0</v>
      </c>
      <c r="N40" s="349">
        <f>IF(D40=0,0,VLOOKUP(D40,'Course List (program)'!$G$2:$L$100,6,FALSE))</f>
        <v>0</v>
      </c>
      <c r="O40" s="349">
        <f>IF(E40=0,0,VLOOKUP(E40,'Course List (program)'!$G$2:$L$100,6,FALSE))</f>
        <v>0</v>
      </c>
      <c r="P40" s="349">
        <f>IF(F40=0,0,VLOOKUP(F40,'Course List (program)'!$G$2:$L$100,6,FALSE))</f>
        <v>0</v>
      </c>
      <c r="Q40" s="350">
        <f>IF(G40=0,0,VLOOKUP(G40,'Course List (program)'!$G$2:$L$100,6,FALSE))</f>
        <v>0</v>
      </c>
      <c r="R40" s="351">
        <f>IF(C40=0,0,VLOOKUP(C40,'Course List (program)'!$G$2:$L$100,4,FALSE))</f>
        <v>0</v>
      </c>
      <c r="S40" s="352">
        <f>IF(D40=0,0,VLOOKUP(D40,'Course List (program)'!$G$2:$L$100,4,FALSE))</f>
        <v>0</v>
      </c>
      <c r="T40" s="352">
        <f>IF(E40=0,0,VLOOKUP(E40,'Course List (program)'!$G$2:$L$100,4,FALSE))</f>
        <v>0</v>
      </c>
      <c r="U40" s="352">
        <f>IF(F40=0,0,VLOOKUP(F40,'Course List (program)'!$G$2:$L$100,4,FALSE))</f>
        <v>0</v>
      </c>
      <c r="V40" s="353">
        <f>IF(G40=0,0,VLOOKUP(G40,'Course List (program)'!$G$2:$L$100,4,FALSE))</f>
        <v>0</v>
      </c>
      <c r="W40" s="510">
        <f>IF(C40=0,0,VLOOKUP(C40,'Course List (program)'!$G$2:$L$100,5,FALSE))</f>
        <v>0</v>
      </c>
      <c r="X40" s="511">
        <f>IF(D40=0,0,VLOOKUP(D40,'Course List (program)'!$G$2:$L$100,5,FALSE))</f>
        <v>0</v>
      </c>
      <c r="Y40" s="511">
        <f>IF(E40=0,0,VLOOKUP(E40,'Course List (program)'!$G$2:$L$100,5,FALSE))</f>
        <v>0</v>
      </c>
      <c r="Z40" s="511">
        <f>IF(F40=0,0,VLOOKUP(F40,'Course List (program)'!$G$2:$L$100,5,FALSE))</f>
        <v>0</v>
      </c>
      <c r="AA40" s="512">
        <f>IF(G40=0,0,VLOOKUP(G40,'Course List (program)'!$G$2:$L$100,5,FALSE))</f>
        <v>0</v>
      </c>
      <c r="AB40" s="323">
        <v>0.66666666666666663</v>
      </c>
    </row>
    <row r="41" spans="1:28" s="300" customFormat="1" ht="15" customHeight="1" x14ac:dyDescent="0.2">
      <c r="A41" s="1090"/>
      <c r="B41" s="1091"/>
      <c r="C41" s="343">
        <f>Section4Draft!$L$43</f>
        <v>0</v>
      </c>
      <c r="D41" s="344">
        <f>Section4Draft!$M$43</f>
        <v>0</v>
      </c>
      <c r="E41" s="344" t="str">
        <f>Section4Draft!$N$43</f>
        <v>ARCH 214.14</v>
      </c>
      <c r="F41" s="344" t="str">
        <f>Section4Draft!$O$43</f>
        <v>ARCH 252.14</v>
      </c>
      <c r="G41" s="486">
        <f>Section4Draft!$P$43</f>
        <v>0</v>
      </c>
      <c r="H41" s="345">
        <f>IF(C41=0,0,VLOOKUP(C41,'Course List (program)'!$G$2:$L$100,3,FALSE))</f>
        <v>0</v>
      </c>
      <c r="I41" s="346">
        <f>IF(D41=0,0,VLOOKUP(D41,'Course List (program)'!$G$2:$L$100,3,FALSE))</f>
        <v>0</v>
      </c>
      <c r="J41" s="346" t="str">
        <f>IF(E41=0,0,VLOOKUP(E41,'Course List (program)'!$G$2:$L$100,3,FALSE))</f>
        <v>Öğr. Gör. Gülçin SOYAK</v>
      </c>
      <c r="K41" s="346" t="str">
        <f>IF(F41=0,0,VLOOKUP(F41,'Course List (program)'!$G$2:$L$100,3,FALSE))</f>
        <v>Yrd. Doç. Dr. Murat ŞAHİN</v>
      </c>
      <c r="L41" s="347">
        <f>IF(G41=0,0,VLOOKUP(G41,'Course List (program)'!$G$2:$L$100,3,FALSE))</f>
        <v>0</v>
      </c>
      <c r="M41" s="348">
        <f>IF(C41=0,0,VLOOKUP(C41,'Course List (program)'!$G$2:$L$100,6,FALSE))</f>
        <v>0</v>
      </c>
      <c r="N41" s="349">
        <f>IF(D41=0,0,VLOOKUP(D41,'Course List (program)'!$G$2:$L$100,6,FALSE))</f>
        <v>0</v>
      </c>
      <c r="O41" s="349">
        <f>IF(E41=0,0,VLOOKUP(E41,'Course List (program)'!$G$2:$L$100,6,FALSE))</f>
        <v>0</v>
      </c>
      <c r="P41" s="349">
        <f>IF(F41=0,0,VLOOKUP(F41,'Course List (program)'!$G$2:$L$100,6,FALSE))</f>
        <v>0</v>
      </c>
      <c r="Q41" s="350">
        <f>IF(G41=0,0,VLOOKUP(G41,'Course List (program)'!$G$2:$L$100,6,FALSE))</f>
        <v>0</v>
      </c>
      <c r="R41" s="351">
        <f>IF(C41=0,0,VLOOKUP(C41,'Course List (program)'!$G$2:$L$100,4,FALSE))</f>
        <v>0</v>
      </c>
      <c r="S41" s="352">
        <f>IF(D41=0,0,VLOOKUP(D41,'Course List (program)'!$G$2:$L$100,4,FALSE))</f>
        <v>0</v>
      </c>
      <c r="T41" s="352">
        <f>IF(E41=0,0,VLOOKUP(E41,'Course List (program)'!$G$2:$L$100,4,FALSE))</f>
        <v>0</v>
      </c>
      <c r="U41" s="352">
        <f>IF(F41=0,0,VLOOKUP(F41,'Course List (program)'!$G$2:$L$100,4,FALSE))</f>
        <v>0</v>
      </c>
      <c r="V41" s="353">
        <f>IF(G41=0,0,VLOOKUP(G41,'Course List (program)'!$G$2:$L$100,4,FALSE))</f>
        <v>0</v>
      </c>
      <c r="W41" s="510">
        <f>IF(C41=0,0,VLOOKUP(C41,'Course List (program)'!$G$2:$L$100,5,FALSE))</f>
        <v>0</v>
      </c>
      <c r="X41" s="511">
        <f>IF(D41=0,0,VLOOKUP(D41,'Course List (program)'!$G$2:$L$100,5,FALSE))</f>
        <v>0</v>
      </c>
      <c r="Y41" s="511">
        <f>IF(E41=0,0,VLOOKUP(E41,'Course List (program)'!$G$2:$L$100,5,FALSE))</f>
        <v>0</v>
      </c>
      <c r="Z41" s="511">
        <f>IF(F41=0,0,VLOOKUP(F41,'Course List (program)'!$G$2:$L$100,5,FALSE))</f>
        <v>0</v>
      </c>
      <c r="AA41" s="512">
        <f>IF(G41=0,0,VLOOKUP(G41,'Course List (program)'!$G$2:$L$100,5,FALSE))</f>
        <v>0</v>
      </c>
      <c r="AB41" s="323">
        <v>0.70833333333333337</v>
      </c>
    </row>
    <row r="42" spans="1:28" s="300" customFormat="1" ht="15" customHeight="1" thickBot="1" x14ac:dyDescent="0.25">
      <c r="A42" s="1092"/>
      <c r="B42" s="1093"/>
      <c r="C42" s="354">
        <f>Section4Draft!$L$45</f>
        <v>0</v>
      </c>
      <c r="D42" s="355">
        <f>Section4Draft!$M$45</f>
        <v>0</v>
      </c>
      <c r="E42" s="355">
        <f>Section4Draft!$N$45</f>
        <v>0</v>
      </c>
      <c r="F42" s="355">
        <f>Section4Draft!$O$45</f>
        <v>0</v>
      </c>
      <c r="G42" s="487">
        <f>Section4Draft!$P$45</f>
        <v>0</v>
      </c>
      <c r="H42" s="356">
        <f>IF(C42=0,0,VLOOKUP(C42,'Course List (program)'!$G$2:$L$100,3,FALSE))</f>
        <v>0</v>
      </c>
      <c r="I42" s="357">
        <f>IF(D42=0,0,VLOOKUP(D42,'Course List (program)'!$G$2:$L$100,3,FALSE))</f>
        <v>0</v>
      </c>
      <c r="J42" s="357">
        <f>IF(E42=0,0,VLOOKUP(E42,'Course List (program)'!$G$2:$L$100,3,FALSE))</f>
        <v>0</v>
      </c>
      <c r="K42" s="357">
        <f>IF(F42=0,0,VLOOKUP(F42,'Course List (program)'!$G$2:$L$100,3,FALSE))</f>
        <v>0</v>
      </c>
      <c r="L42" s="358">
        <f>IF(G42=0,0,VLOOKUP(G42,'Course List (program)'!$G$2:$L$100,3,FALSE))</f>
        <v>0</v>
      </c>
      <c r="M42" s="359">
        <f>IF(C42=0,0,VLOOKUP(C42,'Course List (program)'!$G$2:$L$100,6,FALSE))</f>
        <v>0</v>
      </c>
      <c r="N42" s="360">
        <f>IF(D42=0,0,VLOOKUP(D42,'Course List (program)'!$G$2:$L$100,6,FALSE))</f>
        <v>0</v>
      </c>
      <c r="O42" s="360">
        <f>IF(E42=0,0,VLOOKUP(E42,'Course List (program)'!$G$2:$L$100,6,FALSE))</f>
        <v>0</v>
      </c>
      <c r="P42" s="360">
        <f>IF(F42=0,0,VLOOKUP(F42,'Course List (program)'!$G$2:$L$100,6,FALSE))</f>
        <v>0</v>
      </c>
      <c r="Q42" s="361">
        <f>IF(G42=0,0,VLOOKUP(G42,'Course List (program)'!$G$2:$L$100,6,FALSE))</f>
        <v>0</v>
      </c>
      <c r="R42" s="362">
        <f>IF(C42=0,0,VLOOKUP(C42,'Course List (program)'!$G$2:$L$100,4,FALSE))</f>
        <v>0</v>
      </c>
      <c r="S42" s="363">
        <f>IF(D42=0,0,VLOOKUP(D42,'Course List (program)'!$G$2:$L$100,4,FALSE))</f>
        <v>0</v>
      </c>
      <c r="T42" s="363">
        <f>IF(E42=0,0,VLOOKUP(E42,'Course List (program)'!$G$2:$L$100,4,FALSE))</f>
        <v>0</v>
      </c>
      <c r="U42" s="363">
        <f>IF(F42=0,0,VLOOKUP(F42,'Course List (program)'!$G$2:$L$100,4,FALSE))</f>
        <v>0</v>
      </c>
      <c r="V42" s="364">
        <f>IF(G42=0,0,VLOOKUP(G42,'Course List (program)'!$G$2:$L$100,4,FALSE))</f>
        <v>0</v>
      </c>
      <c r="W42" s="513">
        <f>IF(C42=0,0,VLOOKUP(C42,'Course List (program)'!$G$2:$L$100,5,FALSE))</f>
        <v>0</v>
      </c>
      <c r="X42" s="514">
        <f>IF(D42=0,0,VLOOKUP(D42,'Course List (program)'!$G$2:$L$100,5,FALSE))</f>
        <v>0</v>
      </c>
      <c r="Y42" s="514">
        <f>IF(E42=0,0,VLOOKUP(E42,'Course List (program)'!$G$2:$L$100,5,FALSE))</f>
        <v>0</v>
      </c>
      <c r="Z42" s="514">
        <f>IF(F42=0,0,VLOOKUP(F42,'Course List (program)'!$G$2:$L$100,5,FALSE))</f>
        <v>0</v>
      </c>
      <c r="AA42" s="515">
        <f>IF(G42=0,0,VLOOKUP(G42,'Course List (program)'!$G$2:$L$100,5,FALSE))</f>
        <v>0</v>
      </c>
      <c r="AB42" s="323">
        <v>0.75</v>
      </c>
    </row>
    <row r="43" spans="1:28" s="300" customFormat="1" ht="11.1" customHeight="1" x14ac:dyDescent="0.2">
      <c r="A43" s="1096" t="s">
        <v>267</v>
      </c>
      <c r="B43" s="1106"/>
      <c r="C43" s="61" t="str">
        <f ca="1">Mon!C163</f>
        <v>OK.</v>
      </c>
      <c r="D43" s="62" t="str">
        <f ca="1">Tue!D163</f>
        <v>OK.</v>
      </c>
      <c r="E43" s="62" t="str">
        <f ca="1">Wed!E163</f>
        <v>OK.</v>
      </c>
      <c r="F43" s="62" t="str">
        <f ca="1">Thu!F163</f>
        <v>OK.</v>
      </c>
      <c r="G43" s="63" t="str">
        <f ca="1">Fri!G163</f>
        <v>OK.</v>
      </c>
      <c r="H43" s="73" t="str">
        <f ca="1">Mon!H163</f>
        <v>OK.</v>
      </c>
      <c r="I43" s="74" t="str">
        <f ca="1">Tue!I163</f>
        <v>OK.</v>
      </c>
      <c r="J43" s="74" t="str">
        <f ca="1">Wed!J163</f>
        <v>OK.</v>
      </c>
      <c r="K43" s="74" t="str">
        <f ca="1">Thu!K163</f>
        <v>OK.</v>
      </c>
      <c r="L43" s="75" t="str">
        <f ca="1">Fri!L163</f>
        <v>OK.</v>
      </c>
      <c r="M43" s="64" t="str">
        <f ca="1">Mon!M163</f>
        <v>OK.</v>
      </c>
      <c r="N43" s="65" t="str">
        <f ca="1">Tue!N163</f>
        <v>OK.</v>
      </c>
      <c r="O43" s="65" t="str">
        <f ca="1">Wed!O163</f>
        <v>OK.</v>
      </c>
      <c r="P43" s="65" t="str">
        <f ca="1">Thu!P163</f>
        <v>OK.</v>
      </c>
      <c r="Q43" s="66" t="str">
        <f ca="1">Fri!Q163</f>
        <v>OK.</v>
      </c>
      <c r="R43" s="82" t="str">
        <f ca="1">Mon!R163</f>
        <v>OK.</v>
      </c>
      <c r="S43" s="83" t="str">
        <f ca="1">Tue!S163</f>
        <v>OK.</v>
      </c>
      <c r="T43" s="83" t="str">
        <f ca="1">Wed!T163</f>
        <v>OK.</v>
      </c>
      <c r="U43" s="83" t="str">
        <f ca="1">Thu!U163</f>
        <v>OK.</v>
      </c>
      <c r="V43" s="84" t="str">
        <f ca="1">Fri!V163</f>
        <v>OK.</v>
      </c>
      <c r="W43" s="264" t="str">
        <f ca="1">Mon!W163</f>
        <v>OK.</v>
      </c>
      <c r="X43" s="265" t="str">
        <f ca="1">Tue!X163</f>
        <v>OK.</v>
      </c>
      <c r="Y43" s="265" t="str">
        <f ca="1">Wed!Y163</f>
        <v>OK.</v>
      </c>
      <c r="Z43" s="265" t="str">
        <f ca="1">Thu!Z163</f>
        <v>OK.</v>
      </c>
      <c r="AA43" s="266" t="str">
        <f ca="1">Fri!AA163</f>
        <v>OK.</v>
      </c>
      <c r="AB43" s="299">
        <v>0.375</v>
      </c>
    </row>
    <row r="44" spans="1:28" s="300" customFormat="1" ht="11.1" customHeight="1" x14ac:dyDescent="0.2">
      <c r="A44" s="1098"/>
      <c r="B44" s="1107"/>
      <c r="C44" s="55" t="str">
        <f ca="1">Mon!C164</f>
        <v>OK.</v>
      </c>
      <c r="D44" s="56" t="str">
        <f ca="1">Tue!D164</f>
        <v>OK.</v>
      </c>
      <c r="E44" s="56" t="str">
        <f ca="1">Wed!E164</f>
        <v>OK.</v>
      </c>
      <c r="F44" s="56" t="str">
        <f ca="1">Thu!F164</f>
        <v>OK.</v>
      </c>
      <c r="G44" s="57" t="str">
        <f ca="1">Fri!G164</f>
        <v>OK.</v>
      </c>
      <c r="H44" s="76" t="str">
        <f ca="1">Mon!H164</f>
        <v>OK.</v>
      </c>
      <c r="I44" s="77" t="str">
        <f ca="1">Tue!I164</f>
        <v>OK.</v>
      </c>
      <c r="J44" s="77" t="str">
        <f ca="1">Wed!J164</f>
        <v>OK.</v>
      </c>
      <c r="K44" s="77" t="str">
        <f ca="1">Thu!K164</f>
        <v>OK.</v>
      </c>
      <c r="L44" s="78" t="str">
        <f ca="1">Fri!L164</f>
        <v>OK.</v>
      </c>
      <c r="M44" s="67" t="str">
        <f ca="1">Mon!M164</f>
        <v>OK.</v>
      </c>
      <c r="N44" s="68" t="str">
        <f ca="1">Tue!N164</f>
        <v>OK.</v>
      </c>
      <c r="O44" s="68" t="str">
        <f ca="1">Wed!O164</f>
        <v>OK.</v>
      </c>
      <c r="P44" s="68" t="str">
        <f ca="1">Thu!P164</f>
        <v>OK.</v>
      </c>
      <c r="Q44" s="69" t="str">
        <f ca="1">Fri!Q164</f>
        <v>OK.</v>
      </c>
      <c r="R44" s="85" t="str">
        <f ca="1">Mon!R164</f>
        <v>OK.</v>
      </c>
      <c r="S44" s="86" t="str">
        <f ca="1">Tue!S164</f>
        <v>OK.</v>
      </c>
      <c r="T44" s="86" t="str">
        <f ca="1">Wed!T164</f>
        <v>OK.</v>
      </c>
      <c r="U44" s="86" t="str">
        <f ca="1">Thu!U164</f>
        <v>OK.</v>
      </c>
      <c r="V44" s="87" t="str">
        <f ca="1">Fri!V164</f>
        <v>OK.</v>
      </c>
      <c r="W44" s="267" t="str">
        <f ca="1">Mon!W164</f>
        <v>OK.</v>
      </c>
      <c r="X44" s="268" t="str">
        <f ca="1">Tue!X164</f>
        <v>OK.</v>
      </c>
      <c r="Y44" s="268" t="str">
        <f ca="1">Wed!Y164</f>
        <v>OK.</v>
      </c>
      <c r="Z44" s="268" t="str">
        <f ca="1">Thu!Z164</f>
        <v>OK.</v>
      </c>
      <c r="AA44" s="269" t="str">
        <f ca="1">Fri!AA164</f>
        <v>OK.</v>
      </c>
      <c r="AB44" s="299">
        <v>0.41666666666666669</v>
      </c>
    </row>
    <row r="45" spans="1:28" s="300" customFormat="1" ht="11.1" customHeight="1" x14ac:dyDescent="0.2">
      <c r="A45" s="1098"/>
      <c r="B45" s="1107"/>
      <c r="C45" s="55" t="str">
        <f ca="1">Mon!C165</f>
        <v>OK.</v>
      </c>
      <c r="D45" s="56" t="str">
        <f ca="1">Tue!D165</f>
        <v>OK.</v>
      </c>
      <c r="E45" s="56" t="str">
        <f ca="1">Wed!E165</f>
        <v>OK.</v>
      </c>
      <c r="F45" s="56" t="str">
        <f ca="1">Thu!F165</f>
        <v>OK.</v>
      </c>
      <c r="G45" s="57" t="str">
        <f ca="1">Fri!G165</f>
        <v>OK.</v>
      </c>
      <c r="H45" s="76" t="str">
        <f ca="1">Mon!H165</f>
        <v>OK.</v>
      </c>
      <c r="I45" s="77" t="str">
        <f ca="1">Tue!I165</f>
        <v>OK.</v>
      </c>
      <c r="J45" s="77" t="str">
        <f ca="1">Wed!J165</f>
        <v>OK.</v>
      </c>
      <c r="K45" s="77" t="str">
        <f ca="1">Thu!K165</f>
        <v>OK.</v>
      </c>
      <c r="L45" s="78" t="str">
        <f ca="1">Fri!L165</f>
        <v>OK.</v>
      </c>
      <c r="M45" s="67" t="str">
        <f ca="1">Mon!M165</f>
        <v>OK.</v>
      </c>
      <c r="N45" s="68" t="str">
        <f ca="1">Tue!N165</f>
        <v>OK.</v>
      </c>
      <c r="O45" s="68" t="str">
        <f ca="1">Wed!O165</f>
        <v>OK.</v>
      </c>
      <c r="P45" s="68" t="str">
        <f ca="1">Thu!P165</f>
        <v>OK.</v>
      </c>
      <c r="Q45" s="69" t="str">
        <f ca="1">Fri!Q165</f>
        <v>OK.</v>
      </c>
      <c r="R45" s="85" t="str">
        <f ca="1">Mon!R165</f>
        <v>OK.</v>
      </c>
      <c r="S45" s="86" t="str">
        <f ca="1">Tue!S165</f>
        <v>OK.</v>
      </c>
      <c r="T45" s="86" t="str">
        <f ca="1">Wed!T165</f>
        <v>OK.</v>
      </c>
      <c r="U45" s="86" t="str">
        <f ca="1">Thu!U165</f>
        <v>OK.</v>
      </c>
      <c r="V45" s="87" t="str">
        <f ca="1">Fri!V165</f>
        <v>OK.</v>
      </c>
      <c r="W45" s="267" t="str">
        <f ca="1">Mon!W165</f>
        <v>OK.</v>
      </c>
      <c r="X45" s="268" t="str">
        <f ca="1">Tue!X165</f>
        <v>OK.</v>
      </c>
      <c r="Y45" s="268" t="str">
        <f ca="1">Wed!Y165</f>
        <v>OK.</v>
      </c>
      <c r="Z45" s="268" t="str">
        <f ca="1">Thu!Z165</f>
        <v>OK.</v>
      </c>
      <c r="AA45" s="269" t="str">
        <f ca="1">Fri!AA165</f>
        <v>OK.</v>
      </c>
      <c r="AB45" s="299">
        <v>0.45833333333333331</v>
      </c>
    </row>
    <row r="46" spans="1:28" s="300" customFormat="1" ht="11.1" customHeight="1" x14ac:dyDescent="0.2">
      <c r="A46" s="1098"/>
      <c r="B46" s="1107"/>
      <c r="C46" s="55" t="str">
        <f ca="1">Mon!C166</f>
        <v>OK.</v>
      </c>
      <c r="D46" s="56" t="str">
        <f ca="1">Tue!D166</f>
        <v>OK.</v>
      </c>
      <c r="E46" s="56" t="str">
        <f ca="1">Wed!E166</f>
        <v>OK.</v>
      </c>
      <c r="F46" s="56" t="str">
        <f ca="1">Thu!F166</f>
        <v>OK.</v>
      </c>
      <c r="G46" s="57" t="str">
        <f ca="1">Fri!G166</f>
        <v>OK.</v>
      </c>
      <c r="H46" s="76" t="str">
        <f ca="1">Mon!H166</f>
        <v>OK.</v>
      </c>
      <c r="I46" s="77" t="str">
        <f ca="1">Tue!I166</f>
        <v>OK.</v>
      </c>
      <c r="J46" s="77" t="str">
        <f ca="1">Wed!J166</f>
        <v>OK.</v>
      </c>
      <c r="K46" s="77" t="str">
        <f ca="1">Thu!K166</f>
        <v>OK.</v>
      </c>
      <c r="L46" s="78" t="str">
        <f ca="1">Fri!L166</f>
        <v>OK.</v>
      </c>
      <c r="M46" s="67" t="str">
        <f ca="1">Mon!M166</f>
        <v>OK.</v>
      </c>
      <c r="N46" s="68" t="str">
        <f ca="1">Tue!N166</f>
        <v>OK.</v>
      </c>
      <c r="O46" s="68" t="str">
        <f ca="1">Wed!O166</f>
        <v>OK.</v>
      </c>
      <c r="P46" s="68" t="str">
        <f ca="1">Thu!P166</f>
        <v>OK.</v>
      </c>
      <c r="Q46" s="69" t="str">
        <f ca="1">Fri!Q166</f>
        <v>OK.</v>
      </c>
      <c r="R46" s="85" t="str">
        <f ca="1">Mon!R166</f>
        <v>OK.</v>
      </c>
      <c r="S46" s="86" t="str">
        <f ca="1">Tue!S166</f>
        <v>OK.</v>
      </c>
      <c r="T46" s="86" t="str">
        <f ca="1">Wed!T166</f>
        <v>OK.</v>
      </c>
      <c r="U46" s="86" t="str">
        <f ca="1">Thu!U166</f>
        <v>OK.</v>
      </c>
      <c r="V46" s="87" t="str">
        <f ca="1">Fri!V166</f>
        <v>OK.</v>
      </c>
      <c r="W46" s="267" t="str">
        <f ca="1">Mon!W166</f>
        <v>OK.</v>
      </c>
      <c r="X46" s="268" t="str">
        <f ca="1">Tue!X166</f>
        <v>OK.</v>
      </c>
      <c r="Y46" s="268" t="str">
        <f ca="1">Wed!Y166</f>
        <v>OK.</v>
      </c>
      <c r="Z46" s="268" t="str">
        <f ca="1">Thu!Z166</f>
        <v>OK.</v>
      </c>
      <c r="AA46" s="269" t="str">
        <f ca="1">Fri!AA166</f>
        <v>OK.</v>
      </c>
      <c r="AB46" s="299">
        <v>0.5</v>
      </c>
    </row>
    <row r="47" spans="1:28" s="300" customFormat="1" ht="11.1" customHeight="1" x14ac:dyDescent="0.2">
      <c r="A47" s="1098"/>
      <c r="B47" s="1107"/>
      <c r="C47" s="55" t="str">
        <f ca="1">Mon!C167</f>
        <v>OK.</v>
      </c>
      <c r="D47" s="56" t="str">
        <f ca="1">Tue!D167</f>
        <v>OK.</v>
      </c>
      <c r="E47" s="56" t="str">
        <f ca="1">Wed!E167</f>
        <v>OK.</v>
      </c>
      <c r="F47" s="56" t="str">
        <f ca="1">Thu!F167</f>
        <v>OK.</v>
      </c>
      <c r="G47" s="57" t="str">
        <f ca="1">Fri!G167</f>
        <v>OK.</v>
      </c>
      <c r="H47" s="76" t="str">
        <f ca="1">Mon!H167</f>
        <v>OK.</v>
      </c>
      <c r="I47" s="77" t="str">
        <f ca="1">Tue!I167</f>
        <v>OK.</v>
      </c>
      <c r="J47" s="77" t="str">
        <f ca="1">Wed!J167</f>
        <v>OK.</v>
      </c>
      <c r="K47" s="77" t="str">
        <f ca="1">Thu!K167</f>
        <v>OK.</v>
      </c>
      <c r="L47" s="78" t="str">
        <f ca="1">Fri!L167</f>
        <v>OK.</v>
      </c>
      <c r="M47" s="67" t="str">
        <f ca="1">Mon!M167</f>
        <v>OK.</v>
      </c>
      <c r="N47" s="68" t="str">
        <f ca="1">Tue!N167</f>
        <v>OK.</v>
      </c>
      <c r="O47" s="68" t="str">
        <f ca="1">Wed!O167</f>
        <v>OK.</v>
      </c>
      <c r="P47" s="68" t="str">
        <f ca="1">Thu!P167</f>
        <v>OK.</v>
      </c>
      <c r="Q47" s="69" t="str">
        <f ca="1">Fri!Q167</f>
        <v>OK.</v>
      </c>
      <c r="R47" s="85" t="str">
        <f ca="1">Mon!R167</f>
        <v>OK.</v>
      </c>
      <c r="S47" s="86" t="str">
        <f ca="1">Tue!S167</f>
        <v>OK.</v>
      </c>
      <c r="T47" s="86" t="str">
        <f ca="1">Wed!T167</f>
        <v>OK.</v>
      </c>
      <c r="U47" s="86" t="str">
        <f ca="1">Thu!U167</f>
        <v>OK.</v>
      </c>
      <c r="V47" s="87" t="str">
        <f ca="1">Fri!V167</f>
        <v>OK.</v>
      </c>
      <c r="W47" s="267" t="str">
        <f ca="1">Mon!W167</f>
        <v>OK.</v>
      </c>
      <c r="X47" s="268" t="str">
        <f ca="1">Tue!X167</f>
        <v>OK.</v>
      </c>
      <c r="Y47" s="268" t="str">
        <f ca="1">Wed!Y167</f>
        <v>OK.</v>
      </c>
      <c r="Z47" s="268" t="str">
        <f ca="1">Thu!Z167</f>
        <v>OK.</v>
      </c>
      <c r="AA47" s="269" t="str">
        <f ca="1">Fri!AA167</f>
        <v>OK.</v>
      </c>
      <c r="AB47" s="299">
        <v>0.54166666666666663</v>
      </c>
    </row>
    <row r="48" spans="1:28" s="300" customFormat="1" ht="11.1" customHeight="1" x14ac:dyDescent="0.2">
      <c r="A48" s="1098"/>
      <c r="B48" s="1107"/>
      <c r="C48" s="55" t="str">
        <f ca="1">Mon!C168</f>
        <v>OK.</v>
      </c>
      <c r="D48" s="56" t="str">
        <f ca="1">Tue!D168</f>
        <v>OK.</v>
      </c>
      <c r="E48" s="56" t="str">
        <f ca="1">Wed!E168</f>
        <v>OK.</v>
      </c>
      <c r="F48" s="56" t="str">
        <f ca="1">Thu!F168</f>
        <v>OK.</v>
      </c>
      <c r="G48" s="57" t="str">
        <f ca="1">Fri!G168</f>
        <v>OK.</v>
      </c>
      <c r="H48" s="76" t="str">
        <f ca="1">Mon!H168</f>
        <v>OK.</v>
      </c>
      <c r="I48" s="77" t="str">
        <f ca="1">Tue!I168</f>
        <v>OK.</v>
      </c>
      <c r="J48" s="77" t="str">
        <f ca="1">Wed!J168</f>
        <v>OK.</v>
      </c>
      <c r="K48" s="77" t="str">
        <f ca="1">Thu!K168</f>
        <v>OK.</v>
      </c>
      <c r="L48" s="78" t="str">
        <f ca="1">Fri!L168</f>
        <v>OK.</v>
      </c>
      <c r="M48" s="67" t="str">
        <f ca="1">Mon!M168</f>
        <v>OK.</v>
      </c>
      <c r="N48" s="68" t="str">
        <f ca="1">Tue!N168</f>
        <v>OK.</v>
      </c>
      <c r="O48" s="68" t="str">
        <f ca="1">Wed!O168</f>
        <v>OK.</v>
      </c>
      <c r="P48" s="68" t="str">
        <f ca="1">Thu!P168</f>
        <v>OK.</v>
      </c>
      <c r="Q48" s="69" t="str">
        <f ca="1">Fri!Q168</f>
        <v>OK.</v>
      </c>
      <c r="R48" s="85" t="str">
        <f ca="1">Mon!R168</f>
        <v>OK.</v>
      </c>
      <c r="S48" s="86" t="str">
        <f ca="1">Tue!S168</f>
        <v>OK.</v>
      </c>
      <c r="T48" s="86" t="str">
        <f ca="1">Wed!T168</f>
        <v>OK.</v>
      </c>
      <c r="U48" s="86" t="str">
        <f ca="1">Thu!U168</f>
        <v>OK.</v>
      </c>
      <c r="V48" s="87" t="str">
        <f ca="1">Fri!V168</f>
        <v>OK.</v>
      </c>
      <c r="W48" s="267" t="str">
        <f ca="1">Mon!W168</f>
        <v>OK.</v>
      </c>
      <c r="X48" s="268" t="str">
        <f ca="1">Tue!X168</f>
        <v>OK.</v>
      </c>
      <c r="Y48" s="268" t="str">
        <f ca="1">Wed!Y168</f>
        <v>OK.</v>
      </c>
      <c r="Z48" s="268" t="str">
        <f ca="1">Thu!Z168</f>
        <v>OK.</v>
      </c>
      <c r="AA48" s="269" t="str">
        <f ca="1">Fri!AA168</f>
        <v>OK.</v>
      </c>
      <c r="AB48" s="299">
        <v>0.58333333333333337</v>
      </c>
    </row>
    <row r="49" spans="1:28" s="300" customFormat="1" ht="11.1" customHeight="1" x14ac:dyDescent="0.2">
      <c r="A49" s="1098"/>
      <c r="B49" s="1107"/>
      <c r="C49" s="55" t="str">
        <f ca="1">Mon!C169</f>
        <v>OK.</v>
      </c>
      <c r="D49" s="56" t="str">
        <f ca="1">Tue!D169</f>
        <v>OK.</v>
      </c>
      <c r="E49" s="56" t="str">
        <f ca="1">Wed!E169</f>
        <v>OK.</v>
      </c>
      <c r="F49" s="56" t="str">
        <f ca="1">Thu!F169</f>
        <v>OK.</v>
      </c>
      <c r="G49" s="57" t="str">
        <f ca="1">Fri!G169</f>
        <v>OK.</v>
      </c>
      <c r="H49" s="76" t="str">
        <f ca="1">Mon!H169</f>
        <v>OK.</v>
      </c>
      <c r="I49" s="77" t="str">
        <f ca="1">Tue!I169</f>
        <v>OK.</v>
      </c>
      <c r="J49" s="77" t="str">
        <f ca="1">Wed!J169</f>
        <v>OK.</v>
      </c>
      <c r="K49" s="77" t="str">
        <f ca="1">Thu!K169</f>
        <v>OK.</v>
      </c>
      <c r="L49" s="78" t="str">
        <f ca="1">Fri!L169</f>
        <v>OK.</v>
      </c>
      <c r="M49" s="67" t="str">
        <f ca="1">Mon!M169</f>
        <v>OK.</v>
      </c>
      <c r="N49" s="68" t="str">
        <f ca="1">Tue!N169</f>
        <v>OK.</v>
      </c>
      <c r="O49" s="68" t="str">
        <f ca="1">Wed!O169</f>
        <v>OK.</v>
      </c>
      <c r="P49" s="68" t="str">
        <f ca="1">Thu!P169</f>
        <v>OK.</v>
      </c>
      <c r="Q49" s="69" t="str">
        <f ca="1">Fri!Q169</f>
        <v>OK.</v>
      </c>
      <c r="R49" s="85" t="str">
        <f ca="1">Mon!R169</f>
        <v>OK.</v>
      </c>
      <c r="S49" s="86" t="str">
        <f ca="1">Tue!S169</f>
        <v>OK.</v>
      </c>
      <c r="T49" s="86" t="str">
        <f ca="1">Wed!T169</f>
        <v>OK.</v>
      </c>
      <c r="U49" s="86" t="str">
        <f ca="1">Thu!U169</f>
        <v>OK.</v>
      </c>
      <c r="V49" s="87" t="str">
        <f ca="1">Fri!V169</f>
        <v>OK.</v>
      </c>
      <c r="W49" s="267" t="str">
        <f ca="1">Mon!W169</f>
        <v>OK.</v>
      </c>
      <c r="X49" s="268" t="str">
        <f ca="1">Tue!X169</f>
        <v>OK.</v>
      </c>
      <c r="Y49" s="268" t="str">
        <f ca="1">Wed!Y169</f>
        <v>OK.</v>
      </c>
      <c r="Z49" s="268" t="str">
        <f ca="1">Thu!Z169</f>
        <v>OK.</v>
      </c>
      <c r="AA49" s="269" t="str">
        <f ca="1">Fri!AA169</f>
        <v>OK.</v>
      </c>
      <c r="AB49" s="299">
        <v>0.625</v>
      </c>
    </row>
    <row r="50" spans="1:28" s="300" customFormat="1" ht="11.1" customHeight="1" x14ac:dyDescent="0.2">
      <c r="A50" s="1098"/>
      <c r="B50" s="1107"/>
      <c r="C50" s="55" t="str">
        <f ca="1">Mon!C170</f>
        <v>OK.</v>
      </c>
      <c r="D50" s="56" t="str">
        <f ca="1">Tue!D170</f>
        <v>OK.</v>
      </c>
      <c r="E50" s="56" t="str">
        <f ca="1">Wed!E170</f>
        <v>OK.</v>
      </c>
      <c r="F50" s="56" t="str">
        <f ca="1">Thu!F170</f>
        <v>OK.</v>
      </c>
      <c r="G50" s="57" t="str">
        <f ca="1">Fri!G170</f>
        <v>OK.</v>
      </c>
      <c r="H50" s="76" t="str">
        <f ca="1">Mon!H170</f>
        <v>OK.</v>
      </c>
      <c r="I50" s="77" t="str">
        <f ca="1">Tue!I170</f>
        <v>OK.</v>
      </c>
      <c r="J50" s="77" t="str">
        <f ca="1">Wed!J170</f>
        <v>OK.</v>
      </c>
      <c r="K50" s="77" t="str">
        <f ca="1">Thu!K170</f>
        <v>OK.</v>
      </c>
      <c r="L50" s="78" t="str">
        <f ca="1">Fri!L170</f>
        <v>OK.</v>
      </c>
      <c r="M50" s="67" t="str">
        <f ca="1">Mon!M170</f>
        <v>OK.</v>
      </c>
      <c r="N50" s="68" t="str">
        <f ca="1">Tue!N170</f>
        <v>OK.</v>
      </c>
      <c r="O50" s="68" t="str">
        <f ca="1">Wed!O170</f>
        <v>OK.</v>
      </c>
      <c r="P50" s="68" t="str">
        <f ca="1">Thu!P170</f>
        <v>OK.</v>
      </c>
      <c r="Q50" s="69" t="str">
        <f ca="1">Fri!Q170</f>
        <v>OK.</v>
      </c>
      <c r="R50" s="85" t="str">
        <f ca="1">Mon!R170</f>
        <v>OK.</v>
      </c>
      <c r="S50" s="86" t="str">
        <f ca="1">Tue!S170</f>
        <v>OK.</v>
      </c>
      <c r="T50" s="86" t="str">
        <f ca="1">Wed!T170</f>
        <v>OK.</v>
      </c>
      <c r="U50" s="86" t="str">
        <f ca="1">Thu!U170</f>
        <v>OK.</v>
      </c>
      <c r="V50" s="87" t="str">
        <f ca="1">Fri!V170</f>
        <v>OK.</v>
      </c>
      <c r="W50" s="267" t="str">
        <f ca="1">Mon!W170</f>
        <v>OK.</v>
      </c>
      <c r="X50" s="268" t="str">
        <f ca="1">Tue!X170</f>
        <v>OK.</v>
      </c>
      <c r="Y50" s="268" t="str">
        <f ca="1">Wed!Y170</f>
        <v>OK.</v>
      </c>
      <c r="Z50" s="268" t="str">
        <f ca="1">Thu!Z170</f>
        <v>OK.</v>
      </c>
      <c r="AA50" s="269" t="str">
        <f ca="1">Fri!AA170</f>
        <v>OK.</v>
      </c>
      <c r="AB50" s="299">
        <v>0.66666666666666663</v>
      </c>
    </row>
    <row r="51" spans="1:28" s="300" customFormat="1" ht="11.1" customHeight="1" x14ac:dyDescent="0.2">
      <c r="A51" s="1098"/>
      <c r="B51" s="1107"/>
      <c r="C51" s="55" t="str">
        <f ca="1">Mon!C171</f>
        <v>OK.</v>
      </c>
      <c r="D51" s="56" t="str">
        <f ca="1">Tue!D171</f>
        <v>OK.</v>
      </c>
      <c r="E51" s="56" t="str">
        <f ca="1">Wed!E171</f>
        <v>OK.</v>
      </c>
      <c r="F51" s="56" t="str">
        <f ca="1">Thu!F171</f>
        <v>OK.</v>
      </c>
      <c r="G51" s="57" t="str">
        <f ca="1">Fri!G171</f>
        <v>OK.</v>
      </c>
      <c r="H51" s="76" t="str">
        <f ca="1">Mon!H171</f>
        <v>OK.</v>
      </c>
      <c r="I51" s="77" t="str">
        <f ca="1">Tue!I171</f>
        <v>OK.</v>
      </c>
      <c r="J51" s="77" t="str">
        <f ca="1">Wed!J171</f>
        <v>OK.</v>
      </c>
      <c r="K51" s="77" t="str">
        <f ca="1">Thu!K171</f>
        <v>OK.</v>
      </c>
      <c r="L51" s="78" t="str">
        <f ca="1">Fri!L171</f>
        <v>OK.</v>
      </c>
      <c r="M51" s="67" t="str">
        <f ca="1">Mon!M171</f>
        <v>OK.</v>
      </c>
      <c r="N51" s="68" t="str">
        <f ca="1">Tue!N171</f>
        <v>OK.</v>
      </c>
      <c r="O51" s="68" t="str">
        <f ca="1">Wed!O171</f>
        <v>OK.</v>
      </c>
      <c r="P51" s="68" t="str">
        <f ca="1">Thu!P171</f>
        <v>OK.</v>
      </c>
      <c r="Q51" s="69" t="str">
        <f ca="1">Fri!Q171</f>
        <v>OK.</v>
      </c>
      <c r="R51" s="85" t="str">
        <f ca="1">Mon!R171</f>
        <v>OK.</v>
      </c>
      <c r="S51" s="86" t="str">
        <f ca="1">Tue!S171</f>
        <v>OK.</v>
      </c>
      <c r="T51" s="86" t="str">
        <f ca="1">Wed!T171</f>
        <v>OK.</v>
      </c>
      <c r="U51" s="86" t="str">
        <f ca="1">Thu!U171</f>
        <v>OK.</v>
      </c>
      <c r="V51" s="87" t="str">
        <f ca="1">Fri!V171</f>
        <v>OK.</v>
      </c>
      <c r="W51" s="267" t="str">
        <f ca="1">Mon!W171</f>
        <v>OK.</v>
      </c>
      <c r="X51" s="268" t="str">
        <f ca="1">Tue!X171</f>
        <v>OK.</v>
      </c>
      <c r="Y51" s="268" t="str">
        <f ca="1">Wed!Y171</f>
        <v>OK.</v>
      </c>
      <c r="Z51" s="268" t="str">
        <f ca="1">Thu!Z171</f>
        <v>OK.</v>
      </c>
      <c r="AA51" s="269" t="str">
        <f ca="1">Fri!AA171</f>
        <v>OK.</v>
      </c>
      <c r="AB51" s="299">
        <v>0.70833333333333337</v>
      </c>
    </row>
    <row r="52" spans="1:28" s="300" customFormat="1" ht="11.1" customHeight="1" thickBot="1" x14ac:dyDescent="0.25">
      <c r="A52" s="1100"/>
      <c r="B52" s="1108"/>
      <c r="C52" s="58" t="str">
        <f ca="1">Mon!C172</f>
        <v>OK.</v>
      </c>
      <c r="D52" s="59" t="str">
        <f ca="1">Tue!D172</f>
        <v>OK.</v>
      </c>
      <c r="E52" s="59" t="str">
        <f ca="1">Wed!E172</f>
        <v>OK.</v>
      </c>
      <c r="F52" s="59" t="str">
        <f ca="1">Thu!F172</f>
        <v>OK.</v>
      </c>
      <c r="G52" s="60" t="str">
        <f ca="1">Fri!G172</f>
        <v>OK.</v>
      </c>
      <c r="H52" s="79" t="str">
        <f ca="1">Mon!H172</f>
        <v>OK.</v>
      </c>
      <c r="I52" s="80" t="str">
        <f ca="1">Tue!I172</f>
        <v>OK.</v>
      </c>
      <c r="J52" s="80" t="str">
        <f ca="1">Wed!J172</f>
        <v>OK.</v>
      </c>
      <c r="K52" s="80" t="str">
        <f ca="1">Thu!K172</f>
        <v>OK.</v>
      </c>
      <c r="L52" s="81" t="str">
        <f ca="1">Fri!L172</f>
        <v>OK.</v>
      </c>
      <c r="M52" s="70" t="str">
        <f ca="1">Mon!M172</f>
        <v>OK.</v>
      </c>
      <c r="N52" s="71" t="str">
        <f ca="1">Tue!N172</f>
        <v>OK.</v>
      </c>
      <c r="O52" s="71" t="str">
        <f ca="1">Wed!O172</f>
        <v>OK.</v>
      </c>
      <c r="P52" s="71" t="str">
        <f ca="1">Thu!P172</f>
        <v>OK.</v>
      </c>
      <c r="Q52" s="72" t="str">
        <f ca="1">Fri!Q172</f>
        <v>OK.</v>
      </c>
      <c r="R52" s="88" t="str">
        <f ca="1">Mon!R172</f>
        <v>OK.</v>
      </c>
      <c r="S52" s="89" t="str">
        <f ca="1">Tue!S172</f>
        <v>OK.</v>
      </c>
      <c r="T52" s="89" t="str">
        <f ca="1">Wed!T172</f>
        <v>OK.</v>
      </c>
      <c r="U52" s="89" t="str">
        <f ca="1">Thu!U172</f>
        <v>OK.</v>
      </c>
      <c r="V52" s="90" t="str">
        <f ca="1">Fri!V172</f>
        <v>OK.</v>
      </c>
      <c r="W52" s="270" t="str">
        <f ca="1">Mon!W172</f>
        <v>OK.</v>
      </c>
      <c r="X52" s="271" t="str">
        <f ca="1">Tue!X172</f>
        <v>OK.</v>
      </c>
      <c r="Y52" s="271" t="str">
        <f ca="1">Wed!Y172</f>
        <v>OK.</v>
      </c>
      <c r="Z52" s="271" t="str">
        <f ca="1">Thu!Z172</f>
        <v>OK.</v>
      </c>
      <c r="AA52" s="272" t="str">
        <f ca="1">Fri!AA172</f>
        <v>OK.</v>
      </c>
      <c r="AB52" s="299">
        <v>0.75</v>
      </c>
    </row>
    <row r="53" spans="1:28" ht="11.1" customHeight="1" x14ac:dyDescent="0.2">
      <c r="A53" s="1087" t="s">
        <v>156</v>
      </c>
      <c r="B53" s="1087"/>
      <c r="C53" s="61" t="str">
        <f>IF(C3=".","OK.",IF(C3=0,"OK.",IF(C3=" ","OK.",IF(OR(C3=C13,C3=C23,C3=C33,C3='S2'!C3,C3='S3'!C3,C3='S1'!C3,C3='S5'!C3,C3='S6'!C3,C3='S7'!C3,C3='S8'!C3),"CISSS!","OK."))))</f>
        <v>OK.</v>
      </c>
      <c r="D53" s="62" t="str">
        <f>IF(D3=".","OK.",IF(D3=0,"OK.",IF(D3=" ","OK.",IF(OR(D3=D13,D3=D23,D3=D33,D3='S2'!D3,D3='S3'!D3,D3='S1'!D3,D3='S5'!D3,D3='S6'!D3,D3='S7'!D3,D3='S8'!D3),"CISSS!","OK."))))</f>
        <v>OK.</v>
      </c>
      <c r="E53" s="62" t="str">
        <f>IF(E3=".","OK.",IF(E3=0,"OK.",IF(E3=" ","OK.",IF(OR(E3=E13,E3=E23,E3=E33,E3='S2'!E3,E3='S3'!E3,E3='S1'!E3,E3='S5'!E3,E3='S6'!E3,E3='S7'!E3,E3='S8'!E3),"CISSS!","OK."))))</f>
        <v>OK.</v>
      </c>
      <c r="F53" s="62" t="str">
        <f>IF(F3=".","OK.",IF(F3=0,"OK.",IF(F3=" ","OK.",IF(OR(F3=F13,F3=F23,F3=F33,F3='S2'!F3,F3='S3'!F3,F3='S1'!F3,F3='S5'!F3,F3='S6'!F3,F3='S7'!F3,F3='S8'!F3),"CISSS!","OK."))))</f>
        <v>OK.</v>
      </c>
      <c r="G53" s="63" t="str">
        <f>IF(G3=".","OK.",IF(G3=0,"OK.",IF(G3=" ","OK.",IF(OR(G3=G13,G3=G23,G3=G33,G3='S2'!G3,G3='S3'!G3,G3='S1'!G3,G3='S5'!G3,G3='S6'!G3,G3='S7'!G3,G3='S8'!G3),"CISSS!","OK."))))</f>
        <v>OK.</v>
      </c>
      <c r="H53" s="73" t="str">
        <f>IF(H3=".","OK.",IF(H3=0,"OK.",IF(H3=" ","OK.",IF(OR(H3=H13,H3=H23,H3=H33,H3='S2'!H3,H3='S3'!H3,H3='S1'!H3,H3='S5'!H3,H3='S6'!H3,H3='S7'!H3,H3='S8'!H3),"CISSS!","OK."))))</f>
        <v>OK.</v>
      </c>
      <c r="I53" s="74" t="str">
        <f>IF(I3=".","OK.",IF(I3=0,"OK.",IF(I3=" ","OK.",IF(OR(I3=I13,I3=I23,I3=I33,I3='S2'!I3,I3='S3'!I3,I3='S1'!I3,I3='S5'!I3,I3='S6'!I3,I3='S7'!I3,I3='S8'!I3),"CISSS!","OK."))))</f>
        <v>OK.</v>
      </c>
      <c r="J53" s="74" t="str">
        <f>IF(J3=".","OK.",IF(J3=0,"OK.",IF(J3=" ","OK.",IF(OR(J3=J13,J3=J23,J3=J33,J3='S2'!J3,J3='S3'!J3,J3='S1'!J3,J3='S5'!J3,J3='S6'!J3,J3='S7'!J3,J3='S8'!J3),"CISSS!","OK."))))</f>
        <v>OK.</v>
      </c>
      <c r="K53" s="74" t="str">
        <f>IF(K3=".","OK.",IF(K3=0,"OK.",IF(K3=" ","OK.",IF(OR(K3=K13,K3=K23,K3=K33,K3='S2'!K3,K3='S3'!K3,K3='S1'!K3,K3='S5'!K3,K3='S6'!K3,K3='S7'!K3,K3='S8'!K3),"CISSS!","OK."))))</f>
        <v>OK.</v>
      </c>
      <c r="L53" s="75" t="str">
        <f>IF(L3=".","OK.",IF(L3=0,"OK.",IF(L3=" ","OK.",IF(OR(L3=L13,L3=L23,L3=L33,L3='S2'!L3,L3='S3'!L3,L3='S1'!L3,L3='S5'!L3,L3='S6'!L3,L3='S7'!L3,L3='S8'!L3),"CISSS!","OK."))))</f>
        <v>OK.</v>
      </c>
      <c r="M53" s="64" t="str">
        <f>IF(M3=".","OK.",IF(M3=0,"OK.",IF(M3=" ","OK.",IF(OR(M3=M13,M3=M23,M3=M33,M3='S2'!M3,M3='S3'!M3,M3='S1'!M3,M3='S5'!M3,M3='S6'!M3,M3='S7'!M3,M3='S8'!M3),"CISSS!","OK."))))</f>
        <v>OK.</v>
      </c>
      <c r="N53" s="65" t="str">
        <f>IF(N3=".","OK.",IF(N3=0,"OK.",IF(N3=" ","OK.",IF(OR(N3=N13,N3=N23,N3=N33,N3='S2'!N3,N3='S3'!N3,N3='S1'!N3,N3='S5'!N3,N3='S6'!N3,N3='S7'!N3,N3='S8'!N3),"CISSS!","OK."))))</f>
        <v>OK.</v>
      </c>
      <c r="O53" s="65" t="str">
        <f>IF(O3=".","OK.",IF(O3=0,"OK.",IF(O3=" ","OK.",IF(OR(O3=O13,O3=O23,O3=O33,O3='S2'!O3,O3='S3'!O3,O3='S1'!O3,O3='S5'!O3,O3='S6'!O3,O3='S7'!O3,O3='S8'!O3),"CISSS!","OK."))))</f>
        <v>OK.</v>
      </c>
      <c r="P53" s="65" t="str">
        <f>IF(P3=".","OK.",IF(P3=0,"OK.",IF(P3=" ","OK.",IF(OR(P3=P13,P3=P23,P3=P33,P3='S2'!P3,P3='S3'!P3,P3='S1'!P3,P3='S5'!P3,P3='S6'!P3,P3='S7'!P3,P3='S8'!P3),"CISSS!","OK."))))</f>
        <v>OK.</v>
      </c>
      <c r="Q53" s="66" t="str">
        <f>IF(Q3=".","OK.",IF(Q3=0,"OK.",IF(Q3=" ","OK.",IF(OR(Q3=Q13,Q3=Q23,Q3=Q33,Q3='S2'!Q3,Q3='S3'!Q3,Q3='S1'!Q3,Q3='S5'!Q3,Q3='S6'!Q3,Q3='S7'!Q3,Q3='S8'!Q3),"CISSS!","OK."))))</f>
        <v>OK.</v>
      </c>
      <c r="R53" s="82" t="str">
        <f>IF(R3=".","OK.",IF(R3=0,"OK.",IF(R3=" ","OK.",IF(OR(R3=R13,R3=R23,R3=R33,R3='S2'!R3,R3='S3'!R3,R3='S1'!R3,R3='S5'!R3,R3='S6'!R3,R3='S7'!R3,R3='S8'!R3),"CISSS!","OK."))))</f>
        <v>OK.</v>
      </c>
      <c r="S53" s="83" t="str">
        <f>IF(S3=".","OK.",IF(S3=0,"OK.",IF(S3=" ","OK.",IF(OR(S3=S13,S3=S23,S3=S33,S3='S2'!S3,S3='S3'!S3,S3='S1'!S3,S3='S5'!S3,S3='S6'!S3,S3='S7'!S3,S3='S8'!S3),"CISSS!","OK."))))</f>
        <v>OK.</v>
      </c>
      <c r="T53" s="83" t="str">
        <f>IF(T3=".","OK.",IF(T3=0,"OK.",IF(T3=" ","OK.",IF(OR(T3=T13,T3=T23,T3=T33,T3='S2'!T3,T3='S3'!T3,T3='S1'!T3,T3='S5'!T3,T3='S6'!T3,T3='S7'!T3,T3='S8'!T3),"CISSS!","OK."))))</f>
        <v>OK.</v>
      </c>
      <c r="U53" s="83" t="str">
        <f>IF(U3=".","OK.",IF(U3=0,"OK.",IF(U3=" ","OK.",IF(OR(U3=U13,U3=U23,U3=U33,U3='S2'!U3,U3='S3'!U3,U3='S1'!U3,U3='S5'!U3,U3='S6'!U3,U3='S7'!U3,U3='S8'!U3),"CISSS!","OK."))))</f>
        <v>OK.</v>
      </c>
      <c r="V53" s="84" t="str">
        <f>IF(V3=".","OK.",IF(V3=0,"OK.",IF(V3=" ","OK.",IF(OR(V3=V13,V3=V23,V3=V33,V3='S2'!V3,V3='S3'!V3,V3='S1'!V3,V3='S5'!V3,V3='S6'!V3,V3='S7'!V3,V3='S8'!V3),"CISSS!","OK."))))</f>
        <v>OK.</v>
      </c>
      <c r="W53" s="264" t="str">
        <f>IF(W3=".","OK.",IF(W3=0,"OK.",IF(W3=" ","OK.",IF(OR(W3=W13,W3=W23,W3=W33,W3='S2'!W3,W3='S3'!W3,W3='S1'!W3,W3='S5'!W3,W3='S6'!W3,W3='S7'!W3,W3='S8'!W3),"CISSS!","OK."))))</f>
        <v>OK.</v>
      </c>
      <c r="X53" s="265" t="str">
        <f>IF(X3=".","OK.",IF(X3=0,"OK.",IF(X3=" ","OK.",IF(OR(X3=X13,X3=X23,X3=X33,X3='S2'!X3,X3='S3'!X3,X3='S1'!X3,X3='S5'!X3,X3='S6'!X3,X3='S7'!X3,X3='S8'!X3),"CISSS!","OK."))))</f>
        <v>OK.</v>
      </c>
      <c r="Y53" s="265" t="str">
        <f>IF(Y3=".","OK.",IF(Y3=0,"OK.",IF(Y3=" ","OK.",IF(OR(Y3=Y13,Y3=Y23,Y3=Y33,Y3='S2'!Y3,Y3='S3'!Y3,Y3='S1'!Y3,Y3='S5'!Y3,Y3='S6'!Y3,Y3='S7'!Y3,Y3='S8'!Y3),"CISSS!","OK."))))</f>
        <v>OK.</v>
      </c>
      <c r="Z53" s="265" t="str">
        <f>IF(Z3=".","OK.",IF(Z3=0,"OK.",IF(Z3=" ","OK.",IF(OR(Z3=Z13,Z3=Z23,Z3=Z33,Z3='S2'!Z3,Z3='S3'!Z3,Z3='S1'!Z3,Z3='S5'!Z3,Z3='S6'!Z3,Z3='S7'!Z3,Z3='S8'!Z3),"CISSS!","OK."))))</f>
        <v>OK.</v>
      </c>
      <c r="AA53" s="266" t="str">
        <f>IF(AA3=".","OK.",IF(AA3=0,"OK.",IF(AA3=" ","OK.",IF(OR(AA3=AA13,AA3=AA23,AA3=AA33,AA3='S2'!AA3,AA3='S3'!AA3,AA3='S1'!AA3,AA3='S5'!AA3,AA3='S6'!AA3,AA3='S7'!AA3,AA3='S8'!AA3),"CISSS!","OK."))))</f>
        <v>OK.</v>
      </c>
      <c r="AB53" s="323">
        <v>0.375</v>
      </c>
    </row>
    <row r="54" spans="1:28" ht="11.1" customHeight="1" x14ac:dyDescent="0.2">
      <c r="A54" s="1087"/>
      <c r="B54" s="1087"/>
      <c r="C54" s="55" t="str">
        <f>IF(C4=".","OK.",IF(C4=0,"OK.",IF(C4=" ","OK.",IF(OR(C4=C14,C4=C24,C4=C34,C4='S2'!C4,C4='S3'!C4,C4='S1'!C4,C4='S5'!C4,C4='S6'!C4,C4='S7'!C4,C4='S8'!C4),"CISSS!","OK."))))</f>
        <v>OK.</v>
      </c>
      <c r="D54" s="56" t="str">
        <f>IF(D4=".","OK.",IF(D4=0,"OK.",IF(D4=" ","OK.",IF(OR(D4=D14,D4=D24,D4=D34,D4='S2'!D4,D4='S3'!D4,D4='S1'!D4,D4='S5'!D4,D4='S6'!D4,D4='S7'!D4,D4='S8'!D4),"CISSS!","OK."))))</f>
        <v>OK.</v>
      </c>
      <c r="E54" s="56" t="str">
        <f>IF(E4=".","OK.",IF(E4=0,"OK.",IF(E4=" ","OK.",IF(OR(E4=E14,E4=E24,E4=E34,E4='S2'!E4,E4='S3'!E4,E4='S1'!E4,E4='S5'!E4,E4='S6'!E4,E4='S7'!E4,E4='S8'!E4),"CISSS!","OK."))))</f>
        <v>OK.</v>
      </c>
      <c r="F54" s="56" t="str">
        <f>IF(F4=".","OK.",IF(F4=0,"OK.",IF(F4=" ","OK.",IF(OR(F4=F14,F4=F24,F4=F34,F4='S2'!F4,F4='S3'!F4,F4='S1'!F4,F4='S5'!F4,F4='S6'!F4,F4='S7'!F4,F4='S8'!F4),"CISSS!","OK."))))</f>
        <v>OK.</v>
      </c>
      <c r="G54" s="57" t="str">
        <f>IF(G4=".","OK.",IF(G4=0,"OK.",IF(G4=" ","OK.",IF(OR(G4=G14,G4=G24,G4=G34,G4='S2'!G4,G4='S3'!G4,G4='S1'!G4,G4='S5'!G4,G4='S6'!G4,G4='S7'!G4,G4='S8'!G4),"CISSS!","OK."))))</f>
        <v>OK.</v>
      </c>
      <c r="H54" s="76" t="str">
        <f>IF(H4=".","OK.",IF(H4=0,"OK.",IF(H4=" ","OK.",IF(OR(H4=H14,H4=H24,H4=H34,H4='S2'!H4,H4='S3'!H4,H4='S1'!H4,H4='S5'!H4,H4='S6'!H4,H4='S7'!H4,H4='S8'!H4),"CISSS!","OK."))))</f>
        <v>OK.</v>
      </c>
      <c r="I54" s="77" t="str">
        <f>IF(I4=".","OK.",IF(I4=0,"OK.",IF(I4=" ","OK.",IF(OR(I4=I14,I4=I24,I4=I34,I4='S2'!I4,I4='S3'!I4,I4='S1'!I4,I4='S5'!I4,I4='S6'!I4,I4='S7'!I4,I4='S8'!I4),"CISSS!","OK."))))</f>
        <v>OK.</v>
      </c>
      <c r="J54" s="77" t="str">
        <f>IF(J4=".","OK.",IF(J4=0,"OK.",IF(J4=" ","OK.",IF(OR(J4=J14,J4=J24,J4=J34,J4='S2'!J4,J4='S3'!J4,J4='S1'!J4,J4='S5'!J4,J4='S6'!J4,J4='S7'!J4,J4='S8'!J4),"CISSS!","OK."))))</f>
        <v>OK.</v>
      </c>
      <c r="K54" s="77" t="str">
        <f>IF(K4=".","OK.",IF(K4=0,"OK.",IF(K4=" ","OK.",IF(OR(K4=K14,K4=K24,K4=K34,K4='S2'!K4,K4='S3'!K4,K4='S1'!K4,K4='S5'!K4,K4='S6'!K4,K4='S7'!K4,K4='S8'!K4),"CISSS!","OK."))))</f>
        <v>OK.</v>
      </c>
      <c r="L54" s="78" t="str">
        <f>IF(L4=".","OK.",IF(L4=0,"OK.",IF(L4=" ","OK.",IF(OR(L4=L14,L4=L24,L4=L34,L4='S2'!L4,L4='S3'!L4,L4='S1'!L4,L4='S5'!L4,L4='S6'!L4,L4='S7'!L4,L4='S8'!L4),"CISSS!","OK."))))</f>
        <v>OK.</v>
      </c>
      <c r="M54" s="67" t="str">
        <f>IF(M4=".","OK.",IF(M4=0,"OK.",IF(M4=" ","OK.",IF(OR(M4=M14,M4=M24,M4=M34,M4='S2'!M4,M4='S3'!M4,M4='S1'!M4,M4='S5'!M4,M4='S6'!M4,M4='S7'!M4,M4='S8'!M4),"CISSS!","OK."))))</f>
        <v>OK.</v>
      </c>
      <c r="N54" s="68" t="str">
        <f>IF(N4=".","OK.",IF(N4=0,"OK.",IF(N4=" ","OK.",IF(OR(N4=N14,N4=N24,N4=N34,N4='S2'!N4,N4='S3'!N4,N4='S1'!N4,N4='S5'!N4,N4='S6'!N4,N4='S7'!N4,N4='S8'!N4),"CISSS!","OK."))))</f>
        <v>OK.</v>
      </c>
      <c r="O54" s="68" t="str">
        <f>IF(O4=".","OK.",IF(O4=0,"OK.",IF(O4=" ","OK.",IF(OR(O4=O14,O4=O24,O4=O34,O4='S2'!O4,O4='S3'!O4,O4='S1'!O4,O4='S5'!O4,O4='S6'!O4,O4='S7'!O4,O4='S8'!O4),"CISSS!","OK."))))</f>
        <v>OK.</v>
      </c>
      <c r="P54" s="68" t="str">
        <f>IF(P4=".","OK.",IF(P4=0,"OK.",IF(P4=" ","OK.",IF(OR(P4=P14,P4=P24,P4=P34,P4='S2'!P4,P4='S3'!P4,P4='S1'!P4,P4='S5'!P4,P4='S6'!P4,P4='S7'!P4,P4='S8'!P4),"CISSS!","OK."))))</f>
        <v>OK.</v>
      </c>
      <c r="Q54" s="69" t="str">
        <f>IF(Q4=".","OK.",IF(Q4=0,"OK.",IF(Q4=" ","OK.",IF(OR(Q4=Q14,Q4=Q24,Q4=Q34,Q4='S2'!Q4,Q4='S3'!Q4,Q4='S1'!Q4,Q4='S5'!Q4,Q4='S6'!Q4,Q4='S7'!Q4,Q4='S8'!Q4),"CISSS!","OK."))))</f>
        <v>OK.</v>
      </c>
      <c r="R54" s="85" t="str">
        <f>IF(R4=".","OK.",IF(R4=0,"OK.",IF(R4=" ","OK.",IF(OR(R4=R14,R4=R24,R4=R34,R4='S2'!R4,R4='S3'!R4,R4='S1'!R4,R4='S5'!R4,R4='S6'!R4,R4='S7'!R4,R4='S8'!R4),"CISSS!","OK."))))</f>
        <v>OK.</v>
      </c>
      <c r="S54" s="86" t="str">
        <f>IF(S4=".","OK.",IF(S4=0,"OK.",IF(S4=" ","OK.",IF(OR(S4=S14,S4=S24,S4=S34,S4='S2'!S4,S4='S3'!S4,S4='S1'!S4,S4='S5'!S4,S4='S6'!S4,S4='S7'!S4,S4='S8'!S4),"CISSS!","OK."))))</f>
        <v>OK.</v>
      </c>
      <c r="T54" s="86" t="str">
        <f>IF(T4=".","OK.",IF(T4=0,"OK.",IF(T4=" ","OK.",IF(OR(T4=T14,T4=T24,T4=T34,T4='S2'!T4,T4='S3'!T4,T4='S1'!T4,T4='S5'!T4,T4='S6'!T4,T4='S7'!T4,T4='S8'!T4),"CISSS!","OK."))))</f>
        <v>OK.</v>
      </c>
      <c r="U54" s="86" t="str">
        <f>IF(U4=".","OK.",IF(U4=0,"OK.",IF(U4=" ","OK.",IF(OR(U4=U14,U4=U24,U4=U34,U4='S2'!U4,U4='S3'!U4,U4='S1'!U4,U4='S5'!U4,U4='S6'!U4,U4='S7'!U4,U4='S8'!U4),"CISSS!","OK."))))</f>
        <v>OK.</v>
      </c>
      <c r="V54" s="87" t="str">
        <f>IF(V4=".","OK.",IF(V4=0,"OK.",IF(V4=" ","OK.",IF(OR(V4=V14,V4=V24,V4=V34,V4='S2'!V4,V4='S3'!V4,V4='S1'!V4,V4='S5'!V4,V4='S6'!V4,V4='S7'!V4,V4='S8'!V4),"CISSS!","OK."))))</f>
        <v>OK.</v>
      </c>
      <c r="W54" s="267" t="str">
        <f>IF(W4=".","OK.",IF(W4=0,"OK.",IF(W4=" ","OK.",IF(OR(W4=W14,W4=W24,W4=W34,W4='S2'!W4,W4='S3'!W4,W4='S1'!W4,W4='S5'!W4,W4='S6'!W4,W4='S7'!W4,W4='S8'!W4),"CISSS!","OK."))))</f>
        <v>OK.</v>
      </c>
      <c r="X54" s="268" t="str">
        <f>IF(X4=".","OK.",IF(X4=0,"OK.",IF(X4=" ","OK.",IF(OR(X4=X14,X4=X24,X4=X34,X4='S2'!X4,X4='S3'!X4,X4='S1'!X4,X4='S5'!X4,X4='S6'!X4,X4='S7'!X4,X4='S8'!X4),"CISSS!","OK."))))</f>
        <v>OK.</v>
      </c>
      <c r="Y54" s="268" t="str">
        <f>IF(Y4=".","OK.",IF(Y4=0,"OK.",IF(Y4=" ","OK.",IF(OR(Y4=Y14,Y4=Y24,Y4=Y34,Y4='S2'!Y4,Y4='S3'!Y4,Y4='S1'!Y4,Y4='S5'!Y4,Y4='S6'!Y4,Y4='S7'!Y4,Y4='S8'!Y4),"CISSS!","OK."))))</f>
        <v>OK.</v>
      </c>
      <c r="Z54" s="268" t="str">
        <f>IF(Z4=".","OK.",IF(Z4=0,"OK.",IF(Z4=" ","OK.",IF(OR(Z4=Z14,Z4=Z24,Z4=Z34,Z4='S2'!Z4,Z4='S3'!Z4,Z4='S1'!Z4,Z4='S5'!Z4,Z4='S6'!Z4,Z4='S7'!Z4,Z4='S8'!Z4),"CISSS!","OK."))))</f>
        <v>OK.</v>
      </c>
      <c r="AA54" s="269" t="str">
        <f>IF(AA4=".","OK.",IF(AA4=0,"OK.",IF(AA4=" ","OK.",IF(OR(AA4=AA14,AA4=AA24,AA4=AA34,AA4='S2'!AA4,AA4='S3'!AA4,AA4='S1'!AA4,AA4='S5'!AA4,AA4='S6'!AA4,AA4='S7'!AA4,AA4='S8'!AA4),"CISSS!","OK."))))</f>
        <v>OK.</v>
      </c>
      <c r="AB54" s="323">
        <v>0.41666666666666669</v>
      </c>
    </row>
    <row r="55" spans="1:28" ht="11.1" customHeight="1" x14ac:dyDescent="0.2">
      <c r="A55" s="1087"/>
      <c r="B55" s="1087"/>
      <c r="C55" s="55" t="str">
        <f>IF(C5=".","OK.",IF(C5=0,"OK.",IF(C5=" ","OK.",IF(OR(C5=C15,C5=C25,C5=C35,C5='S2'!C5,C5='S3'!C5,C5='S1'!C5,C5='S5'!C5,C5='S6'!C5,C5='S7'!C5,C5='S8'!C5),"CISSS!","OK."))))</f>
        <v>OK.</v>
      </c>
      <c r="D55" s="56" t="str">
        <f>IF(D5=".","OK.",IF(D5=0,"OK.",IF(D5=" ","OK.",IF(OR(D5=D15,D5=D25,D5=D35,D5='S2'!D5,D5='S3'!D5,D5='S1'!D5,D5='S5'!D5,D5='S6'!D5,D5='S7'!D5,D5='S8'!D5),"CISSS!","OK."))))</f>
        <v>OK.</v>
      </c>
      <c r="E55" s="56" t="str">
        <f>IF(E5=".","OK.",IF(E5=0,"OK.",IF(E5=" ","OK.",IF(OR(E5=E15,E5=E25,E5=E35,E5='S2'!E5,E5='S3'!E5,E5='S1'!E5,E5='S5'!E5,E5='S6'!E5,E5='S7'!E5,E5='S8'!E5),"CISSS!","OK."))))</f>
        <v>OK.</v>
      </c>
      <c r="F55" s="56" t="str">
        <f>IF(F5=".","OK.",IF(F5=0,"OK.",IF(F5=" ","OK.",IF(OR(F5=F15,F5=F25,F5=F35,F5='S2'!F5,F5='S3'!F5,F5='S1'!F5,F5='S5'!F5,F5='S6'!F5,F5='S7'!F5,F5='S8'!F5),"CISSS!","OK."))))</f>
        <v>OK.</v>
      </c>
      <c r="G55" s="57" t="str">
        <f>IF(G5=".","OK.",IF(G5=0,"OK.",IF(G5=" ","OK.",IF(OR(G5=G15,G5=G25,G5=G35,G5='S2'!G5,G5='S3'!G5,G5='S1'!G5,G5='S5'!G5,G5='S6'!G5,G5='S7'!G5,G5='S8'!G5),"CISSS!","OK."))))</f>
        <v>OK.</v>
      </c>
      <c r="H55" s="76" t="str">
        <f>IF(H5=".","OK.",IF(H5=0,"OK.",IF(H5=" ","OK.",IF(OR(H5=H15,H5=H25,H5=H35,H5='S2'!H5,H5='S3'!H5,H5='S1'!H5,H5='S5'!H5,H5='S6'!H5,H5='S7'!H5,H5='S8'!H5),"CISSS!","OK."))))</f>
        <v>OK.</v>
      </c>
      <c r="I55" s="77" t="str">
        <f>IF(I5=".","OK.",IF(I5=0,"OK.",IF(I5=" ","OK.",IF(OR(I5=I15,I5=I25,I5=I35,I5='S2'!I5,I5='S3'!I5,I5='S1'!I5,I5='S5'!I5,I5='S6'!I5,I5='S7'!I5,I5='S8'!I5),"CISSS!","OK."))))</f>
        <v>OK.</v>
      </c>
      <c r="J55" s="77" t="str">
        <f>IF(J5=".","OK.",IF(J5=0,"OK.",IF(J5=" ","OK.",IF(OR(J5=J15,J5=J25,J5=J35,J5='S2'!J5,J5='S3'!J5,J5='S1'!J5,J5='S5'!J5,J5='S6'!J5,J5='S7'!J5,J5='S8'!J5),"CISSS!","OK."))))</f>
        <v>OK.</v>
      </c>
      <c r="K55" s="77" t="str">
        <f>IF(K5=".","OK.",IF(K5=0,"OK.",IF(K5=" ","OK.",IF(OR(K5=K15,K5=K25,K5=K35,K5='S2'!K5,K5='S3'!K5,K5='S1'!K5,K5='S5'!K5,K5='S6'!K5,K5='S7'!K5,K5='S8'!K5),"CISSS!","OK."))))</f>
        <v>OK.</v>
      </c>
      <c r="L55" s="78" t="str">
        <f>IF(L5=".","OK.",IF(L5=0,"OK.",IF(L5=" ","OK.",IF(OR(L5=L15,L5=L25,L5=L35,L5='S2'!L5,L5='S3'!L5,L5='S1'!L5,L5='S5'!L5,L5='S6'!L5,L5='S7'!L5,L5='S8'!L5),"CISSS!","OK."))))</f>
        <v>OK.</v>
      </c>
      <c r="M55" s="67" t="str">
        <f>IF(M5=".","OK.",IF(M5=0,"OK.",IF(M5=" ","OK.",IF(OR(M5=M15,M5=M25,M5=M35,M5='S2'!M5,M5='S3'!M5,M5='S1'!M5,M5='S5'!M5,M5='S6'!M5,M5='S7'!M5,M5='S8'!M5),"CISSS!","OK."))))</f>
        <v>OK.</v>
      </c>
      <c r="N55" s="68" t="str">
        <f>IF(N5=".","OK.",IF(N5=0,"OK.",IF(N5=" ","OK.",IF(OR(N5=N15,N5=N25,N5=N35,N5='S2'!N5,N5='S3'!N5,N5='S1'!N5,N5='S5'!N5,N5='S6'!N5,N5='S7'!N5,N5='S8'!N5),"CISSS!","OK."))))</f>
        <v>OK.</v>
      </c>
      <c r="O55" s="68" t="str">
        <f>IF(O5=".","OK.",IF(O5=0,"OK.",IF(O5=" ","OK.",IF(OR(O5=O15,O5=O25,O5=O35,O5='S2'!O5,O5='S3'!O5,O5='S1'!O5,O5='S5'!O5,O5='S6'!O5,O5='S7'!O5,O5='S8'!O5),"CISSS!","OK."))))</f>
        <v>OK.</v>
      </c>
      <c r="P55" s="68" t="str">
        <f>IF(P5=".","OK.",IF(P5=0,"OK.",IF(P5=" ","OK.",IF(OR(P5=P15,P5=P25,P5=P35,P5='S2'!P5,P5='S3'!P5,P5='S1'!P5,P5='S5'!P5,P5='S6'!P5,P5='S7'!P5,P5='S8'!P5),"CISSS!","OK."))))</f>
        <v>OK.</v>
      </c>
      <c r="Q55" s="69" t="str">
        <f>IF(Q5=".","OK.",IF(Q5=0,"OK.",IF(Q5=" ","OK.",IF(OR(Q5=Q15,Q5=Q25,Q5=Q35,Q5='S2'!Q5,Q5='S3'!Q5,Q5='S1'!Q5,Q5='S5'!Q5,Q5='S6'!Q5,Q5='S7'!Q5,Q5='S8'!Q5),"CISSS!","OK."))))</f>
        <v>OK.</v>
      </c>
      <c r="R55" s="85" t="str">
        <f>IF(R5=".","OK.",IF(R5=0,"OK.",IF(R5=" ","OK.",IF(OR(R5=R15,R5=R25,R5=R35,R5='S2'!R5,R5='S3'!R5,R5='S1'!R5,R5='S5'!R5,R5='S6'!R5,R5='S7'!R5,R5='S8'!R5),"CISSS!","OK."))))</f>
        <v>OK.</v>
      </c>
      <c r="S55" s="86" t="str">
        <f>IF(S5=".","OK.",IF(S5=0,"OK.",IF(S5=" ","OK.",IF(OR(S5=S15,S5=S25,S5=S35,S5='S2'!S5,S5='S3'!S5,S5='S1'!S5,S5='S5'!S5,S5='S6'!S5,S5='S7'!S5,S5='S8'!S5),"CISSS!","OK."))))</f>
        <v>OK.</v>
      </c>
      <c r="T55" s="86" t="str">
        <f>IF(T5=".","OK.",IF(T5=0,"OK.",IF(T5=" ","OK.",IF(OR(T5=T15,T5=T25,T5=T35,T5='S2'!T5,T5='S3'!T5,T5='S1'!T5,T5='S5'!T5,T5='S6'!T5,T5='S7'!T5,T5='S8'!T5),"CISSS!","OK."))))</f>
        <v>OK.</v>
      </c>
      <c r="U55" s="86" t="str">
        <f>IF(U5=".","OK.",IF(U5=0,"OK.",IF(U5=" ","OK.",IF(OR(U5=U15,U5=U25,U5=U35,U5='S2'!U5,U5='S3'!U5,U5='S1'!U5,U5='S5'!U5,U5='S6'!U5,U5='S7'!U5,U5='S8'!U5),"CISSS!","OK."))))</f>
        <v>OK.</v>
      </c>
      <c r="V55" s="87" t="str">
        <f>IF(V5=".","OK.",IF(V5=0,"OK.",IF(V5=" ","OK.",IF(OR(V5=V15,V5=V25,V5=V35,V5='S2'!V5,V5='S3'!V5,V5='S1'!V5,V5='S5'!V5,V5='S6'!V5,V5='S7'!V5,V5='S8'!V5),"CISSS!","OK."))))</f>
        <v>OK.</v>
      </c>
      <c r="W55" s="267" t="str">
        <f>IF(W5=".","OK.",IF(W5=0,"OK.",IF(W5=" ","OK.",IF(OR(W5=W15,W5=W25,W5=W35,W5='S2'!W5,W5='S3'!W5,W5='S1'!W5,W5='S5'!W5,W5='S6'!W5,W5='S7'!W5,W5='S8'!W5),"CISSS!","OK."))))</f>
        <v>OK.</v>
      </c>
      <c r="X55" s="268" t="str">
        <f>IF(X5=".","OK.",IF(X5=0,"OK.",IF(X5=" ","OK.",IF(OR(X5=X15,X5=X25,X5=X35,X5='S2'!X5,X5='S3'!X5,X5='S1'!X5,X5='S5'!X5,X5='S6'!X5,X5='S7'!X5,X5='S8'!X5),"CISSS!","OK."))))</f>
        <v>OK.</v>
      </c>
      <c r="Y55" s="268" t="str">
        <f>IF(Y5=".","OK.",IF(Y5=0,"OK.",IF(Y5=" ","OK.",IF(OR(Y5=Y15,Y5=Y25,Y5=Y35,Y5='S2'!Y5,Y5='S3'!Y5,Y5='S1'!Y5,Y5='S5'!Y5,Y5='S6'!Y5,Y5='S7'!Y5,Y5='S8'!Y5),"CISSS!","OK."))))</f>
        <v>OK.</v>
      </c>
      <c r="Z55" s="268" t="str">
        <f>IF(Z5=".","OK.",IF(Z5=0,"OK.",IF(Z5=" ","OK.",IF(OR(Z5=Z15,Z5=Z25,Z5=Z35,Z5='S2'!Z5,Z5='S3'!Z5,Z5='S1'!Z5,Z5='S5'!Z5,Z5='S6'!Z5,Z5='S7'!Z5,Z5='S8'!Z5),"CISSS!","OK."))))</f>
        <v>OK.</v>
      </c>
      <c r="AA55" s="269" t="str">
        <f>IF(AA5=".","OK.",IF(AA5=0,"OK.",IF(AA5=" ","OK.",IF(OR(AA5=AA15,AA5=AA25,AA5=AA35,AA5='S2'!AA5,AA5='S3'!AA5,AA5='S1'!AA5,AA5='S5'!AA5,AA5='S6'!AA5,AA5='S7'!AA5,AA5='S8'!AA5),"CISSS!","OK."))))</f>
        <v>OK.</v>
      </c>
      <c r="AB55" s="323">
        <v>0.45833333333333331</v>
      </c>
    </row>
    <row r="56" spans="1:28" ht="11.1" customHeight="1" x14ac:dyDescent="0.2">
      <c r="A56" s="1087"/>
      <c r="B56" s="1087"/>
      <c r="C56" s="55" t="str">
        <f>IF(C6=".","OK.",IF(C6=0,"OK.",IF(C6=" ","OK.",IF(OR(C6=C16,C6=C26,C6=C36,C6='S2'!C6,C6='S3'!C6,C6='S1'!C6,C6='S5'!C6,C6='S6'!C6,C6='S7'!C6,C6='S8'!C6),"CISSS!","OK."))))</f>
        <v>OK.</v>
      </c>
      <c r="D56" s="56" t="str">
        <f>IF(D6=".","OK.",IF(D6=0,"OK.",IF(D6=" ","OK.",IF(OR(D6=D16,D6=D26,D6=D36,D6='S2'!D6,D6='S3'!D6,D6='S1'!D6,D6='S5'!D6,D6='S6'!D6,D6='S7'!D6,D6='S8'!D6),"CISSS!","OK."))))</f>
        <v>OK.</v>
      </c>
      <c r="E56" s="56" t="str">
        <f>IF(E6=".","OK.",IF(E6=0,"OK.",IF(E6=" ","OK.",IF(OR(E6=E16,E6=E26,E6=E36,E6='S2'!E6,E6='S3'!E6,E6='S1'!E6,E6='S5'!E6,E6='S6'!E6,E6='S7'!E6,E6='S8'!E6),"CISSS!","OK."))))</f>
        <v>OK.</v>
      </c>
      <c r="F56" s="56" t="str">
        <f>IF(F6=".","OK.",IF(F6=0,"OK.",IF(F6=" ","OK.",IF(OR(F6=F16,F6=F26,F6=F36,F6='S2'!F6,F6='S3'!F6,F6='S1'!F6,F6='S5'!F6,F6='S6'!F6,F6='S7'!F6,F6='S8'!F6),"CISSS!","OK."))))</f>
        <v>OK.</v>
      </c>
      <c r="G56" s="57" t="str">
        <f>IF(G6=".","OK.",IF(G6=0,"OK.",IF(G6=" ","OK.",IF(OR(G6=G16,G6=G26,G6=G36,G6='S2'!G6,G6='S3'!G6,G6='S1'!G6,G6='S5'!G6,G6='S6'!G6,G6='S7'!G6,G6='S8'!G6),"CISSS!","OK."))))</f>
        <v>OK.</v>
      </c>
      <c r="H56" s="76" t="str">
        <f>IF(H6=".","OK.",IF(H6=0,"OK.",IF(H6=" ","OK.",IF(OR(H6=H16,H6=H26,H6=H36,H6='S2'!H6,H6='S3'!H6,H6='S1'!H6,H6='S5'!H6,H6='S6'!H6,H6='S7'!H6,H6='S8'!H6),"CISSS!","OK."))))</f>
        <v>OK.</v>
      </c>
      <c r="I56" s="77" t="str">
        <f>IF(I6=".","OK.",IF(I6=0,"OK.",IF(I6=" ","OK.",IF(OR(I6=I16,I6=I26,I6=I36,I6='S2'!I6,I6='S3'!I6,I6='S1'!I6,I6='S5'!I6,I6='S6'!I6,I6='S7'!I6,I6='S8'!I6),"CISSS!","OK."))))</f>
        <v>OK.</v>
      </c>
      <c r="J56" s="77" t="str">
        <f>IF(J6=".","OK.",IF(J6=0,"OK.",IF(J6=" ","OK.",IF(OR(J6=J16,J6=J26,J6=J36,J6='S2'!J6,J6='S3'!J6,J6='S1'!J6,J6='S5'!J6,J6='S6'!J6,J6='S7'!J6,J6='S8'!J6),"CISSS!","OK."))))</f>
        <v>OK.</v>
      </c>
      <c r="K56" s="77" t="str">
        <f>IF(K6=".","OK.",IF(K6=0,"OK.",IF(K6=" ","OK.",IF(OR(K6=K16,K6=K26,K6=K36,K6='S2'!K6,K6='S3'!K6,K6='S1'!K6,K6='S5'!K6,K6='S6'!K6,K6='S7'!K6,K6='S8'!K6),"CISSS!","OK."))))</f>
        <v>OK.</v>
      </c>
      <c r="L56" s="78" t="str">
        <f>IF(L6=".","OK.",IF(L6=0,"OK.",IF(L6=" ","OK.",IF(OR(L6=L16,L6=L26,L6=L36,L6='S2'!L6,L6='S3'!L6,L6='S1'!L6,L6='S5'!L6,L6='S6'!L6,L6='S7'!L6,L6='S8'!L6),"CISSS!","OK."))))</f>
        <v>OK.</v>
      </c>
      <c r="M56" s="67" t="str">
        <f>IF(M6=".","OK.",IF(M6=0,"OK.",IF(M6=" ","OK.",IF(OR(M6=M16,M6=M26,M6=M36,M6='S2'!M6,M6='S3'!M6,M6='S1'!M6,M6='S5'!M6,M6='S6'!M6,M6='S7'!M6,M6='S8'!M6),"CISSS!","OK."))))</f>
        <v>OK.</v>
      </c>
      <c r="N56" s="68" t="str">
        <f>IF(N6=".","OK.",IF(N6=0,"OK.",IF(N6=" ","OK.",IF(OR(N6=N16,N6=N26,N6=N36,N6='S2'!N6,N6='S3'!N6,N6='S1'!N6,N6='S5'!N6,N6='S6'!N6,N6='S7'!N6,N6='S8'!N6),"CISSS!","OK."))))</f>
        <v>OK.</v>
      </c>
      <c r="O56" s="68" t="str">
        <f>IF(O6=".","OK.",IF(O6=0,"OK.",IF(O6=" ","OK.",IF(OR(O6=O16,O6=O26,O6=O36,O6='S2'!O6,O6='S3'!O6,O6='S1'!O6,O6='S5'!O6,O6='S6'!O6,O6='S7'!O6,O6='S8'!O6),"CISSS!","OK."))))</f>
        <v>OK.</v>
      </c>
      <c r="P56" s="68" t="str">
        <f>IF(P6=".","OK.",IF(P6=0,"OK.",IF(P6=" ","OK.",IF(OR(P6=P16,P6=P26,P6=P36,P6='S2'!P6,P6='S3'!P6,P6='S1'!P6,P6='S5'!P6,P6='S6'!P6,P6='S7'!P6,P6='S8'!P6),"CISSS!","OK."))))</f>
        <v>OK.</v>
      </c>
      <c r="Q56" s="69" t="str">
        <f>IF(Q6=".","OK.",IF(Q6=0,"OK.",IF(Q6=" ","OK.",IF(OR(Q6=Q16,Q6=Q26,Q6=Q36,Q6='S2'!Q6,Q6='S3'!Q6,Q6='S1'!Q6,Q6='S5'!Q6,Q6='S6'!Q6,Q6='S7'!Q6,Q6='S8'!Q6),"CISSS!","OK."))))</f>
        <v>OK.</v>
      </c>
      <c r="R56" s="85" t="str">
        <f>IF(R6=".","OK.",IF(R6=0,"OK.",IF(R6=" ","OK.",IF(OR(R6=R16,R6=R26,R6=R36,R6='S2'!R6,R6='S3'!R6,R6='S1'!R6,R6='S5'!R6,R6='S6'!R6,R6='S7'!R6,R6='S8'!R6),"CISSS!","OK."))))</f>
        <v>OK.</v>
      </c>
      <c r="S56" s="86" t="str">
        <f>IF(S6=".","OK.",IF(S6=0,"OK.",IF(S6=" ","OK.",IF(OR(S6=S16,S6=S26,S6=S36,S6='S2'!S6,S6='S3'!S6,S6='S1'!S6,S6='S5'!S6,S6='S6'!S6,S6='S7'!S6,S6='S8'!S6),"CISSS!","OK."))))</f>
        <v>OK.</v>
      </c>
      <c r="T56" s="86" t="str">
        <f>IF(T6=".","OK.",IF(T6=0,"OK.",IF(T6=" ","OK.",IF(OR(T6=T16,T6=T26,T6=T36,T6='S2'!T6,T6='S3'!T6,T6='S1'!T6,T6='S5'!T6,T6='S6'!T6,T6='S7'!T6,T6='S8'!T6),"CISSS!","OK."))))</f>
        <v>OK.</v>
      </c>
      <c r="U56" s="86" t="str">
        <f>IF(U6=".","OK.",IF(U6=0,"OK.",IF(U6=" ","OK.",IF(OR(U6=U16,U6=U26,U6=U36,U6='S2'!U6,U6='S3'!U6,U6='S1'!U6,U6='S5'!U6,U6='S6'!U6,U6='S7'!U6,U6='S8'!U6),"CISSS!","OK."))))</f>
        <v>OK.</v>
      </c>
      <c r="V56" s="87" t="str">
        <f>IF(V6=".","OK.",IF(V6=0,"OK.",IF(V6=" ","OK.",IF(OR(V6=V16,V6=V26,V6=V36,V6='S2'!V6,V6='S3'!V6,V6='S1'!V6,V6='S5'!V6,V6='S6'!V6,V6='S7'!V6,V6='S8'!V6),"CISSS!","OK."))))</f>
        <v>OK.</v>
      </c>
      <c r="W56" s="267" t="str">
        <f>IF(W6=".","OK.",IF(W6=0,"OK.",IF(W6=" ","OK.",IF(OR(W6=W16,W6=W26,W6=W36,W6='S2'!W6,W6='S3'!W6,W6='S1'!W6,W6='S5'!W6,W6='S6'!W6,W6='S7'!W6,W6='S8'!W6),"CISSS!","OK."))))</f>
        <v>OK.</v>
      </c>
      <c r="X56" s="268" t="str">
        <f>IF(X6=".","OK.",IF(X6=0,"OK.",IF(X6=" ","OK.",IF(OR(X6=X16,X6=X26,X6=X36,X6='S2'!X6,X6='S3'!X6,X6='S1'!X6,X6='S5'!X6,X6='S6'!X6,X6='S7'!X6,X6='S8'!X6),"CISSS!","OK."))))</f>
        <v>OK.</v>
      </c>
      <c r="Y56" s="268" t="str">
        <f>IF(Y6=".","OK.",IF(Y6=0,"OK.",IF(Y6=" ","OK.",IF(OR(Y6=Y16,Y6=Y26,Y6=Y36,Y6='S2'!Y6,Y6='S3'!Y6,Y6='S1'!Y6,Y6='S5'!Y6,Y6='S6'!Y6,Y6='S7'!Y6,Y6='S8'!Y6),"CISSS!","OK."))))</f>
        <v>OK.</v>
      </c>
      <c r="Z56" s="268" t="str">
        <f>IF(Z6=".","OK.",IF(Z6=0,"OK.",IF(Z6=" ","OK.",IF(OR(Z6=Z16,Z6=Z26,Z6=Z36,Z6='S2'!Z6,Z6='S3'!Z6,Z6='S1'!Z6,Z6='S5'!Z6,Z6='S6'!Z6,Z6='S7'!Z6,Z6='S8'!Z6),"CISSS!","OK."))))</f>
        <v>OK.</v>
      </c>
      <c r="AA56" s="269" t="str">
        <f>IF(AA6=".","OK.",IF(AA6=0,"OK.",IF(AA6=" ","OK.",IF(OR(AA6=AA16,AA6=AA26,AA6=AA36,AA6='S2'!AA6,AA6='S3'!AA6,AA6='S1'!AA6,AA6='S5'!AA6,AA6='S6'!AA6,AA6='S7'!AA6,AA6='S8'!AA6),"CISSS!","OK."))))</f>
        <v>OK.</v>
      </c>
      <c r="AB56" s="323">
        <v>0.5</v>
      </c>
    </row>
    <row r="57" spans="1:28" ht="11.1" customHeight="1" x14ac:dyDescent="0.2">
      <c r="A57" s="1087"/>
      <c r="B57" s="1087"/>
      <c r="C57" s="55" t="str">
        <f>IF(C7=".","OK.",IF(C7=0,"OK.",IF(C7=" ","OK.",IF(OR(C7=C17,C7=C27,C7=C37,C7='S2'!C7,C7='S3'!C7,C7='S1'!C7,C7='S5'!C7,C7='S6'!C7,C7='S7'!C7,C7='S8'!C7),"CISSS!","OK."))))</f>
        <v>OK.</v>
      </c>
      <c r="D57" s="56" t="str">
        <f>IF(D7=".","OK.",IF(D7=0,"OK.",IF(D7=" ","OK.",IF(OR(D7=D17,D7=D27,D7=D37,D7='S2'!D7,D7='S3'!D7,D7='S1'!D7,D7='S5'!D7,D7='S6'!D7,D7='S7'!D7,D7='S8'!D7),"CISSS!","OK."))))</f>
        <v>OK.</v>
      </c>
      <c r="E57" s="56" t="str">
        <f>IF(E7=".","OK.",IF(E7=0,"OK.",IF(E7=" ","OK.",IF(OR(E7=E17,E7=E27,E7=E37,E7='S2'!E7,E7='S3'!E7,E7='S1'!E7,E7='S5'!E7,E7='S6'!E7,E7='S7'!E7,E7='S8'!E7),"CISSS!","OK."))))</f>
        <v>OK.</v>
      </c>
      <c r="F57" s="56" t="str">
        <f>IF(F7=".","OK.",IF(F7=0,"OK.",IF(F7=" ","OK.",IF(OR(F7=F17,F7=F27,F7=F37,F7='S2'!F7,F7='S3'!F7,F7='S1'!F7,F7='S5'!F7,F7='S6'!F7,F7='S7'!F7,F7='S8'!F7),"CISSS!","OK."))))</f>
        <v>OK.</v>
      </c>
      <c r="G57" s="57" t="str">
        <f>IF(G7=".","OK.",IF(G7=0,"OK.",IF(G7=" ","OK.",IF(OR(G7=G17,G7=G27,G7=G37,G7='S2'!G7,G7='S3'!G7,G7='S1'!G7,G7='S5'!G7,G7='S6'!G7,G7='S7'!G7,G7='S8'!G7),"CISSS!","OK."))))</f>
        <v>OK.</v>
      </c>
      <c r="H57" s="76" t="str">
        <f>IF(H7=".","OK.",IF(H7=0,"OK.",IF(H7=" ","OK.",IF(OR(H7=H17,H7=H27,H7=H37,H7='S2'!H7,H7='S3'!H7,H7='S1'!H7,H7='S5'!H7,H7='S6'!H7,H7='S7'!H7,H7='S8'!H7),"CISSS!","OK."))))</f>
        <v>OK.</v>
      </c>
      <c r="I57" s="77" t="str">
        <f>IF(I7=".","OK.",IF(I7=0,"OK.",IF(I7=" ","OK.",IF(OR(I7=I17,I7=I27,I7=I37,I7='S2'!I7,I7='S3'!I7,I7='S1'!I7,I7='S5'!I7,I7='S6'!I7,I7='S7'!I7,I7='S8'!I7),"CISSS!","OK."))))</f>
        <v>OK.</v>
      </c>
      <c r="J57" s="77" t="str">
        <f>IF(J7=".","OK.",IF(J7=0,"OK.",IF(J7=" ","OK.",IF(OR(J7=J17,J7=J27,J7=J37,J7='S2'!J7,J7='S3'!J7,J7='S1'!J7,J7='S5'!J7,J7='S6'!J7,J7='S7'!J7,J7='S8'!J7),"CISSS!","OK."))))</f>
        <v>OK.</v>
      </c>
      <c r="K57" s="77" t="str">
        <f>IF(K7=".","OK.",IF(K7=0,"OK.",IF(K7=" ","OK.",IF(OR(K7=K17,K7=K27,K7=K37,K7='S2'!K7,K7='S3'!K7,K7='S1'!K7,K7='S5'!K7,K7='S6'!K7,K7='S7'!K7,K7='S8'!K7),"CISSS!","OK."))))</f>
        <v>OK.</v>
      </c>
      <c r="L57" s="78" t="str">
        <f>IF(L7=".","OK.",IF(L7=0,"OK.",IF(L7=" ","OK.",IF(OR(L7=L17,L7=L27,L7=L37,L7='S2'!L7,L7='S3'!L7,L7='S1'!L7,L7='S5'!L7,L7='S6'!L7,L7='S7'!L7,L7='S8'!L7),"CISSS!","OK."))))</f>
        <v>OK.</v>
      </c>
      <c r="M57" s="67" t="str">
        <f>IF(M7=".","OK.",IF(M7=0,"OK.",IF(M7=" ","OK.",IF(OR(M7=M17,M7=M27,M7=M37,M7='S2'!M7,M7='S3'!M7,M7='S1'!M7,M7='S5'!M7,M7='S6'!M7,M7='S7'!M7,M7='S8'!M7),"CISSS!","OK."))))</f>
        <v>OK.</v>
      </c>
      <c r="N57" s="68" t="str">
        <f>IF(N7=".","OK.",IF(N7=0,"OK.",IF(N7=" ","OK.",IF(OR(N7=N17,N7=N27,N7=N37,N7='S2'!N7,N7='S3'!N7,N7='S1'!N7,N7='S5'!N7,N7='S6'!N7,N7='S7'!N7,N7='S8'!N7),"CISSS!","OK."))))</f>
        <v>OK.</v>
      </c>
      <c r="O57" s="68" t="str">
        <f>IF(O7=".","OK.",IF(O7=0,"OK.",IF(O7=" ","OK.",IF(OR(O7=O17,O7=O27,O7=O37,O7='S2'!O7,O7='S3'!O7,O7='S1'!O7,O7='S5'!O7,O7='S6'!O7,O7='S7'!O7,O7='S8'!O7),"CISSS!","OK."))))</f>
        <v>OK.</v>
      </c>
      <c r="P57" s="68" t="str">
        <f>IF(P7=".","OK.",IF(P7=0,"OK.",IF(P7=" ","OK.",IF(OR(P7=P17,P7=P27,P7=P37,P7='S2'!P7,P7='S3'!P7,P7='S1'!P7,P7='S5'!P7,P7='S6'!P7,P7='S7'!P7,P7='S8'!P7),"CISSS!","OK."))))</f>
        <v>OK.</v>
      </c>
      <c r="Q57" s="69" t="str">
        <f>IF(Q7=".","OK.",IF(Q7=0,"OK.",IF(Q7=" ","OK.",IF(OR(Q7=Q17,Q7=Q27,Q7=Q37,Q7='S2'!Q7,Q7='S3'!Q7,Q7='S1'!Q7,Q7='S5'!Q7,Q7='S6'!Q7,Q7='S7'!Q7,Q7='S8'!Q7),"CISSS!","OK."))))</f>
        <v>OK.</v>
      </c>
      <c r="R57" s="85" t="str">
        <f>IF(R7=".","OK.",IF(R7=0,"OK.",IF(R7=" ","OK.",IF(OR(R7=R17,R7=R27,R7=R37,R7='S2'!R7,R7='S3'!R7,R7='S1'!R7,R7='S5'!R7,R7='S6'!R7,R7='S7'!R7,R7='S8'!R7),"CISSS!","OK."))))</f>
        <v>OK.</v>
      </c>
      <c r="S57" s="86" t="str">
        <f>IF(S7=".","OK.",IF(S7=0,"OK.",IF(S7=" ","OK.",IF(OR(S7=S17,S7=S27,S7=S37,S7='S2'!S7,S7='S3'!S7,S7='S1'!S7,S7='S5'!S7,S7='S6'!S7,S7='S7'!S7,S7='S8'!S7),"CISSS!","OK."))))</f>
        <v>OK.</v>
      </c>
      <c r="T57" s="86" t="str">
        <f>IF(T7=".","OK.",IF(T7=0,"OK.",IF(T7=" ","OK.",IF(OR(T7=T17,T7=T27,T7=T37,T7='S2'!T7,T7='S3'!T7,T7='S1'!T7,T7='S5'!T7,T7='S6'!T7,T7='S7'!T7,T7='S8'!T7),"CISSS!","OK."))))</f>
        <v>OK.</v>
      </c>
      <c r="U57" s="86" t="str">
        <f>IF(U7=".","OK.",IF(U7=0,"OK.",IF(U7=" ","OK.",IF(OR(U7=U17,U7=U27,U7=U37,U7='S2'!U7,U7='S3'!U7,U7='S1'!U7,U7='S5'!U7,U7='S6'!U7,U7='S7'!U7,U7='S8'!U7),"CISSS!","OK."))))</f>
        <v>OK.</v>
      </c>
      <c r="V57" s="87" t="str">
        <f>IF(V7=".","OK.",IF(V7=0,"OK.",IF(V7=" ","OK.",IF(OR(V7=V17,V7=V27,V7=V37,V7='S2'!V7,V7='S3'!V7,V7='S1'!V7,V7='S5'!V7,V7='S6'!V7,V7='S7'!V7,V7='S8'!V7),"CISSS!","OK."))))</f>
        <v>OK.</v>
      </c>
      <c r="W57" s="267" t="str">
        <f>IF(W7=".","OK.",IF(W7=0,"OK.",IF(W7=" ","OK.",IF(OR(W7=W17,W7=W27,W7=W37,W7='S2'!W7,W7='S3'!W7,W7='S1'!W7,W7='S5'!W7,W7='S6'!W7,W7='S7'!W7,W7='S8'!W7),"CISSS!","OK."))))</f>
        <v>OK.</v>
      </c>
      <c r="X57" s="268" t="str">
        <f>IF(X7=".","OK.",IF(X7=0,"OK.",IF(X7=" ","OK.",IF(OR(X7=X17,X7=X27,X7=X37,X7='S2'!X7,X7='S3'!X7,X7='S1'!X7,X7='S5'!X7,X7='S6'!X7,X7='S7'!X7,X7='S8'!X7),"CISSS!","OK."))))</f>
        <v>OK.</v>
      </c>
      <c r="Y57" s="268" t="str">
        <f>IF(Y7=".","OK.",IF(Y7=0,"OK.",IF(Y7=" ","OK.",IF(OR(Y7=Y17,Y7=Y27,Y7=Y37,Y7='S2'!Y7,Y7='S3'!Y7,Y7='S1'!Y7,Y7='S5'!Y7,Y7='S6'!Y7,Y7='S7'!Y7,Y7='S8'!Y7),"CISSS!","OK."))))</f>
        <v>OK.</v>
      </c>
      <c r="Z57" s="268" t="str">
        <f>IF(Z7=".","OK.",IF(Z7=0,"OK.",IF(Z7=" ","OK.",IF(OR(Z7=Z17,Z7=Z27,Z7=Z37,Z7='S2'!Z7,Z7='S3'!Z7,Z7='S1'!Z7,Z7='S5'!Z7,Z7='S6'!Z7,Z7='S7'!Z7,Z7='S8'!Z7),"CISSS!","OK."))))</f>
        <v>OK.</v>
      </c>
      <c r="AA57" s="269" t="str">
        <f>IF(AA7=".","OK.",IF(AA7=0,"OK.",IF(AA7=" ","OK.",IF(OR(AA7=AA17,AA7=AA27,AA7=AA37,AA7='S2'!AA7,AA7='S3'!AA7,AA7='S1'!AA7,AA7='S5'!AA7,AA7='S6'!AA7,AA7='S7'!AA7,AA7='S8'!AA7),"CISSS!","OK."))))</f>
        <v>OK.</v>
      </c>
      <c r="AB57" s="323">
        <v>0.54166666666666663</v>
      </c>
    </row>
    <row r="58" spans="1:28" ht="11.1" customHeight="1" x14ac:dyDescent="0.2">
      <c r="A58" s="1087"/>
      <c r="B58" s="1087"/>
      <c r="C58" s="55" t="str">
        <f>IF(C8=".","OK.",IF(C8=0,"OK.",IF(C8=" ","OK.",IF(OR(C8=C18,C8=C28,C8=C38,C8='S2'!C8,C8='S3'!C8,C8='S1'!C8,C8='S5'!C8,C8='S6'!C8,C8='S7'!C8,C8='S8'!C8),"CISSS!","OK."))))</f>
        <v>OK.</v>
      </c>
      <c r="D58" s="56" t="str">
        <f>IF(D8=".","OK.",IF(D8=0,"OK.",IF(D8=" ","OK.",IF(OR(D8=D18,D8=D28,D8=D38,D8='S2'!D8,D8='S3'!D8,D8='S1'!D8,D8='S5'!D8,D8='S6'!D8,D8='S7'!D8,D8='S8'!D8),"CISSS!","OK."))))</f>
        <v>OK.</v>
      </c>
      <c r="E58" s="56" t="str">
        <f>IF(E8=".","OK.",IF(E8=0,"OK.",IF(E8=" ","OK.",IF(OR(E8=E18,E8=E28,E8=E38,E8='S2'!E8,E8='S3'!E8,E8='S1'!E8,E8='S5'!E8,E8='S6'!E8,E8='S7'!E8,E8='S8'!E8),"CISSS!","OK."))))</f>
        <v>OK.</v>
      </c>
      <c r="F58" s="56" t="str">
        <f>IF(F8=".","OK.",IF(F8=0,"OK.",IF(F8=" ","OK.",IF(OR(F8=F18,F8=F28,F8=F38,F8='S2'!F8,F8='S3'!F8,F8='S1'!F8,F8='S5'!F8,F8='S6'!F8,F8='S7'!F8,F8='S8'!F8),"CISSS!","OK."))))</f>
        <v>OK.</v>
      </c>
      <c r="G58" s="57" t="str">
        <f>IF(G8=".","OK.",IF(G8=0,"OK.",IF(G8=" ","OK.",IF(OR(G8=G18,G8=G28,G8=G38,G8='S2'!G8,G8='S3'!G8,G8='S1'!G8,G8='S5'!G8,G8='S6'!G8,G8='S7'!G8,G8='S8'!G8),"CISSS!","OK."))))</f>
        <v>OK.</v>
      </c>
      <c r="H58" s="76" t="str">
        <f>IF(H8=".","OK.",IF(H8=0,"OK.",IF(H8=" ","OK.",IF(OR(H8=H18,H8=H28,H8=H38,H8='S2'!H8,H8='S3'!H8,H8='S1'!H8,H8='S5'!H8,H8='S6'!H8,H8='S7'!H8,H8='S8'!H8),"CISSS!","OK."))))</f>
        <v>OK.</v>
      </c>
      <c r="I58" s="77" t="str">
        <f>IF(I8=".","OK.",IF(I8=0,"OK.",IF(I8=" ","OK.",IF(OR(I8=I18,I8=I28,I8=I38,I8='S2'!I8,I8='S3'!I8,I8='S1'!I8,I8='S5'!I8,I8='S6'!I8,I8='S7'!I8,I8='S8'!I8),"CISSS!","OK."))))</f>
        <v>OK.</v>
      </c>
      <c r="J58" s="77" t="str">
        <f>IF(J8=".","OK.",IF(J8=0,"OK.",IF(J8=" ","OK.",IF(OR(J8=J18,J8=J28,J8=J38,J8='S2'!J8,J8='S3'!J8,J8='S1'!J8,J8='S5'!J8,J8='S6'!J8,J8='S7'!J8,J8='S8'!J8),"CISSS!","OK."))))</f>
        <v>OK.</v>
      </c>
      <c r="K58" s="77" t="str">
        <f>IF(K8=".","OK.",IF(K8=0,"OK.",IF(K8=" ","OK.",IF(OR(K8=K18,K8=K28,K8=K38,K8='S2'!K8,K8='S3'!K8,K8='S1'!K8,K8='S5'!K8,K8='S6'!K8,K8='S7'!K8,K8='S8'!K8),"CISSS!","OK."))))</f>
        <v>OK.</v>
      </c>
      <c r="L58" s="78" t="str">
        <f>IF(L8=".","OK.",IF(L8=0,"OK.",IF(L8=" ","OK.",IF(OR(L8=L18,L8=L28,L8=L38,L8='S2'!L8,L8='S3'!L8,L8='S1'!L8,L8='S5'!L8,L8='S6'!L8,L8='S7'!L8,L8='S8'!L8),"CISSS!","OK."))))</f>
        <v>OK.</v>
      </c>
      <c r="M58" s="67" t="str">
        <f>IF(M8=".","OK.",IF(M8=0,"OK.",IF(M8=" ","OK.",IF(OR(M8=M18,M8=M28,M8=M38,M8='S2'!M8,M8='S3'!M8,M8='S1'!M8,M8='S5'!M8,M8='S6'!M8,M8='S7'!M8,M8='S8'!M8),"CISSS!","OK."))))</f>
        <v>OK.</v>
      </c>
      <c r="N58" s="68" t="str">
        <f>IF(N8=".","OK.",IF(N8=0,"OK.",IF(N8=" ","OK.",IF(OR(N8=N18,N8=N28,N8=N38,N8='S2'!N8,N8='S3'!N8,N8='S1'!N8,N8='S5'!N8,N8='S6'!N8,N8='S7'!N8,N8='S8'!N8),"CISSS!","OK."))))</f>
        <v>OK.</v>
      </c>
      <c r="O58" s="68" t="str">
        <f>IF(O8=".","OK.",IF(O8=0,"OK.",IF(O8=" ","OK.",IF(OR(O8=O18,O8=O28,O8=O38,O8='S2'!O8,O8='S3'!O8,O8='S1'!O8,O8='S5'!O8,O8='S6'!O8,O8='S7'!O8,O8='S8'!O8),"CISSS!","OK."))))</f>
        <v>OK.</v>
      </c>
      <c r="P58" s="68" t="str">
        <f>IF(P8=".","OK.",IF(P8=0,"OK.",IF(P8=" ","OK.",IF(OR(P8=P18,P8=P28,P8=P38,P8='S2'!P8,P8='S3'!P8,P8='S1'!P8,P8='S5'!P8,P8='S6'!P8,P8='S7'!P8,P8='S8'!P8),"CISSS!","OK."))))</f>
        <v>OK.</v>
      </c>
      <c r="Q58" s="69" t="str">
        <f>IF(Q8=".","OK.",IF(Q8=0,"OK.",IF(Q8=" ","OK.",IF(OR(Q8=Q18,Q8=Q28,Q8=Q38,Q8='S2'!Q8,Q8='S3'!Q8,Q8='S1'!Q8,Q8='S5'!Q8,Q8='S6'!Q8,Q8='S7'!Q8,Q8='S8'!Q8),"CISSS!","OK."))))</f>
        <v>OK.</v>
      </c>
      <c r="R58" s="85" t="str">
        <f>IF(R8=".","OK.",IF(R8=0,"OK.",IF(R8=" ","OK.",IF(OR(R8=R18,R8=R28,R8=R38,R8='S2'!R8,R8='S3'!R8,R8='S1'!R8,R8='S5'!R8,R8='S6'!R8,R8='S7'!R8,R8='S8'!R8),"CISSS!","OK."))))</f>
        <v>OK.</v>
      </c>
      <c r="S58" s="86" t="str">
        <f>IF(S8=".","OK.",IF(S8=0,"OK.",IF(S8=" ","OK.",IF(OR(S8=S18,S8=S28,S8=S38,S8='S2'!S8,S8='S3'!S8,S8='S1'!S8,S8='S5'!S8,S8='S6'!S8,S8='S7'!S8,S8='S8'!S8),"CISSS!","OK."))))</f>
        <v>OK.</v>
      </c>
      <c r="T58" s="86" t="str">
        <f>IF(T8=".","OK.",IF(T8=0,"OK.",IF(T8=" ","OK.",IF(OR(T8=T18,T8=T28,T8=T38,T8='S2'!T8,T8='S3'!T8,T8='S1'!T8,T8='S5'!T8,T8='S6'!T8,T8='S7'!T8,T8='S8'!T8),"CISSS!","OK."))))</f>
        <v>OK.</v>
      </c>
      <c r="U58" s="86" t="str">
        <f>IF(U8=".","OK.",IF(U8=0,"OK.",IF(U8=" ","OK.",IF(OR(U8=U18,U8=U28,U8=U38,U8='S2'!U8,U8='S3'!U8,U8='S1'!U8,U8='S5'!U8,U8='S6'!U8,U8='S7'!U8,U8='S8'!U8),"CISSS!","OK."))))</f>
        <v>OK.</v>
      </c>
      <c r="V58" s="87" t="str">
        <f>IF(V8=".","OK.",IF(V8=0,"OK.",IF(V8=" ","OK.",IF(OR(V8=V18,V8=V28,V8=V38,V8='S2'!V8,V8='S3'!V8,V8='S1'!V8,V8='S5'!V8,V8='S6'!V8,V8='S7'!V8,V8='S8'!V8),"CISSS!","OK."))))</f>
        <v>OK.</v>
      </c>
      <c r="W58" s="267" t="str">
        <f>IF(W8=".","OK.",IF(W8=0,"OK.",IF(W8=" ","OK.",IF(OR(W8=W18,W8=W28,W8=W38,W8='S2'!W8,W8='S3'!W8,W8='S1'!W8,W8='S5'!W8,W8='S6'!W8,W8='S7'!W8,W8='S8'!W8),"CISSS!","OK."))))</f>
        <v>OK.</v>
      </c>
      <c r="X58" s="268" t="str">
        <f>IF(X8=".","OK.",IF(X8=0,"OK.",IF(X8=" ","OK.",IF(OR(X8=X18,X8=X28,X8=X38,X8='S2'!X8,X8='S3'!X8,X8='S1'!X8,X8='S5'!X8,X8='S6'!X8,X8='S7'!X8,X8='S8'!X8),"CISSS!","OK."))))</f>
        <v>OK.</v>
      </c>
      <c r="Y58" s="268" t="str">
        <f>IF(Y8=".","OK.",IF(Y8=0,"OK.",IF(Y8=" ","OK.",IF(OR(Y8=Y18,Y8=Y28,Y8=Y38,Y8='S2'!Y8,Y8='S3'!Y8,Y8='S1'!Y8,Y8='S5'!Y8,Y8='S6'!Y8,Y8='S7'!Y8,Y8='S8'!Y8),"CISSS!","OK."))))</f>
        <v>OK.</v>
      </c>
      <c r="Z58" s="268" t="str">
        <f>IF(Z8=".","OK.",IF(Z8=0,"OK.",IF(Z8=" ","OK.",IF(OR(Z8=Z18,Z8=Z28,Z8=Z38,Z8='S2'!Z8,Z8='S3'!Z8,Z8='S1'!Z8,Z8='S5'!Z8,Z8='S6'!Z8,Z8='S7'!Z8,Z8='S8'!Z8),"CISSS!","OK."))))</f>
        <v>OK.</v>
      </c>
      <c r="AA58" s="269" t="str">
        <f>IF(AA8=".","OK.",IF(AA8=0,"OK.",IF(AA8=" ","OK.",IF(OR(AA8=AA18,AA8=AA28,AA8=AA38,AA8='S2'!AA8,AA8='S3'!AA8,AA8='S1'!AA8,AA8='S5'!AA8,AA8='S6'!AA8,AA8='S7'!AA8,AA8='S8'!AA8),"CISSS!","OK."))))</f>
        <v>OK.</v>
      </c>
      <c r="AB58" s="323">
        <v>0.58333333333333337</v>
      </c>
    </row>
    <row r="59" spans="1:28" ht="11.1" customHeight="1" x14ac:dyDescent="0.2">
      <c r="A59" s="1087"/>
      <c r="B59" s="1087"/>
      <c r="C59" s="55" t="str">
        <f>IF(C9=".","OK.",IF(C9=0,"OK.",IF(C9=" ","OK.",IF(OR(C9=C19,C9=C29,C9=C39,C9='S2'!C9,C9='S3'!C9,C9='S1'!C9,C9='S5'!C9,C9='S6'!C9,C9='S7'!C9,C9='S8'!C9),"CISSS!","OK."))))</f>
        <v>OK.</v>
      </c>
      <c r="D59" s="56" t="str">
        <f>IF(D9=".","OK.",IF(D9=0,"OK.",IF(D9=" ","OK.",IF(OR(D9=D19,D9=D29,D9=D39,D9='S2'!D9,D9='S3'!D9,D9='S1'!D9,D9='S5'!D9,D9='S6'!D9,D9='S7'!D9,D9='S8'!D9),"CISSS!","OK."))))</f>
        <v>OK.</v>
      </c>
      <c r="E59" s="56" t="str">
        <f>IF(E9=".","OK.",IF(E9=0,"OK.",IF(E9=" ","OK.",IF(OR(E9=E19,E9=E29,E9=E39,E9='S2'!E9,E9='S3'!E9,E9='S1'!E9,E9='S5'!E9,E9='S6'!E9,E9='S7'!E9,E9='S8'!E9),"CISSS!","OK."))))</f>
        <v>OK.</v>
      </c>
      <c r="F59" s="56" t="str">
        <f>IF(F9=".","OK.",IF(F9=0,"OK.",IF(F9=" ","OK.",IF(OR(F9=F19,F9=F29,F9=F39,F9='S2'!F9,F9='S3'!F9,F9='S1'!F9,F9='S5'!F9,F9='S6'!F9,F9='S7'!F9,F9='S8'!F9),"CISSS!","OK."))))</f>
        <v>OK.</v>
      </c>
      <c r="G59" s="57" t="str">
        <f>IF(G9=".","OK.",IF(G9=0,"OK.",IF(G9=" ","OK.",IF(OR(G9=G19,G9=G29,G9=G39,G9='S2'!G9,G9='S3'!G9,G9='S1'!G9,G9='S5'!G9,G9='S6'!G9,G9='S7'!G9,G9='S8'!G9),"CISSS!","OK."))))</f>
        <v>OK.</v>
      </c>
      <c r="H59" s="76" t="str">
        <f>IF(H9=".","OK.",IF(H9=0,"OK.",IF(H9=" ","OK.",IF(OR(H9=H19,H9=H29,H9=H39,H9='S2'!H9,H9='S3'!H9,H9='S1'!H9,H9='S5'!H9,H9='S6'!H9,H9='S7'!H9,H9='S8'!H9),"CISSS!","OK."))))</f>
        <v>OK.</v>
      </c>
      <c r="I59" s="77" t="str">
        <f>IF(I9=".","OK.",IF(I9=0,"OK.",IF(I9=" ","OK.",IF(OR(I9=I19,I9=I29,I9=I39,I9='S2'!I9,I9='S3'!I9,I9='S1'!I9,I9='S5'!I9,I9='S6'!I9,I9='S7'!I9,I9='S8'!I9),"CISSS!","OK."))))</f>
        <v>OK.</v>
      </c>
      <c r="J59" s="77" t="str">
        <f>IF(J9=".","OK.",IF(J9=0,"OK.",IF(J9=" ","OK.",IF(OR(J9=J19,J9=J29,J9=J39,J9='S2'!J9,J9='S3'!J9,J9='S1'!J9,J9='S5'!J9,J9='S6'!J9,J9='S7'!J9,J9='S8'!J9),"CISSS!","OK."))))</f>
        <v>OK.</v>
      </c>
      <c r="K59" s="77" t="str">
        <f>IF(K9=".","OK.",IF(K9=0,"OK.",IF(K9=" ","OK.",IF(OR(K9=K19,K9=K29,K9=K39,K9='S2'!K9,K9='S3'!K9,K9='S1'!K9,K9='S5'!K9,K9='S6'!K9,K9='S7'!K9,K9='S8'!K9),"CISSS!","OK."))))</f>
        <v>OK.</v>
      </c>
      <c r="L59" s="78" t="str">
        <f>IF(L9=".","OK.",IF(L9=0,"OK.",IF(L9=" ","OK.",IF(OR(L9=L19,L9=L29,L9=L39,L9='S2'!L9,L9='S3'!L9,L9='S1'!L9,L9='S5'!L9,L9='S6'!L9,L9='S7'!L9,L9='S8'!L9),"CISSS!","OK."))))</f>
        <v>OK.</v>
      </c>
      <c r="M59" s="67" t="str">
        <f>IF(M9=".","OK.",IF(M9=0,"OK.",IF(M9=" ","OK.",IF(OR(M9=M19,M9=M29,M9=M39,M9='S2'!M9,M9='S3'!M9,M9='S1'!M9,M9='S5'!M9,M9='S6'!M9,M9='S7'!M9,M9='S8'!M9),"CISSS!","OK."))))</f>
        <v>OK.</v>
      </c>
      <c r="N59" s="68" t="str">
        <f>IF(N9=".","OK.",IF(N9=0,"OK.",IF(N9=" ","OK.",IF(OR(N9=N19,N9=N29,N9=N39,N9='S2'!N9,N9='S3'!N9,N9='S1'!N9,N9='S5'!N9,N9='S6'!N9,N9='S7'!N9,N9='S8'!N9),"CISSS!","OK."))))</f>
        <v>OK.</v>
      </c>
      <c r="O59" s="68" t="str">
        <f>IF(O9=".","OK.",IF(O9=0,"OK.",IF(O9=" ","OK.",IF(OR(O9=O19,O9=O29,O9=O39,O9='S2'!O9,O9='S3'!O9,O9='S1'!O9,O9='S5'!O9,O9='S6'!O9,O9='S7'!O9,O9='S8'!O9),"CISSS!","OK."))))</f>
        <v>OK.</v>
      </c>
      <c r="P59" s="68" t="str">
        <f>IF(P9=".","OK.",IF(P9=0,"OK.",IF(P9=" ","OK.",IF(OR(P9=P19,P9=P29,P9=P39,P9='S2'!P9,P9='S3'!P9,P9='S1'!P9,P9='S5'!P9,P9='S6'!P9,P9='S7'!P9,P9='S8'!P9),"CISSS!","OK."))))</f>
        <v>OK.</v>
      </c>
      <c r="Q59" s="69" t="str">
        <f>IF(Q9=".","OK.",IF(Q9=0,"OK.",IF(Q9=" ","OK.",IF(OR(Q9=Q19,Q9=Q29,Q9=Q39,Q9='S2'!Q9,Q9='S3'!Q9,Q9='S1'!Q9,Q9='S5'!Q9,Q9='S6'!Q9,Q9='S7'!Q9,Q9='S8'!Q9),"CISSS!","OK."))))</f>
        <v>OK.</v>
      </c>
      <c r="R59" s="85" t="str">
        <f>IF(R9=".","OK.",IF(R9=0,"OK.",IF(R9=" ","OK.",IF(OR(R9=R19,R9=R29,R9=R39,R9='S2'!R9,R9='S3'!R9,R9='S1'!R9,R9='S5'!R9,R9='S6'!R9,R9='S7'!R9,R9='S8'!R9),"CISSS!","OK."))))</f>
        <v>OK.</v>
      </c>
      <c r="S59" s="86" t="str">
        <f>IF(S9=".","OK.",IF(S9=0,"OK.",IF(S9=" ","OK.",IF(OR(S9=S19,S9=S29,S9=S39,S9='S2'!S9,S9='S3'!S9,S9='S1'!S9,S9='S5'!S9,S9='S6'!S9,S9='S7'!S9,S9='S8'!S9),"CISSS!","OK."))))</f>
        <v>OK.</v>
      </c>
      <c r="T59" s="86" t="str">
        <f>IF(T9=".","OK.",IF(T9=0,"OK.",IF(T9=" ","OK.",IF(OR(T9=T19,T9=T29,T9=T39,T9='S2'!T9,T9='S3'!T9,T9='S1'!T9,T9='S5'!T9,T9='S6'!T9,T9='S7'!T9,T9='S8'!T9),"CISSS!","OK."))))</f>
        <v>OK.</v>
      </c>
      <c r="U59" s="86" t="str">
        <f>IF(U9=".","OK.",IF(U9=0,"OK.",IF(U9=" ","OK.",IF(OR(U9=U19,U9=U29,U9=U39,U9='S2'!U9,U9='S3'!U9,U9='S1'!U9,U9='S5'!U9,U9='S6'!U9,U9='S7'!U9,U9='S8'!U9),"CISSS!","OK."))))</f>
        <v>OK.</v>
      </c>
      <c r="V59" s="87" t="str">
        <f>IF(V9=".","OK.",IF(V9=0,"OK.",IF(V9=" ","OK.",IF(OR(V9=V19,V9=V29,V9=V39,V9='S2'!V9,V9='S3'!V9,V9='S1'!V9,V9='S5'!V9,V9='S6'!V9,V9='S7'!V9,V9='S8'!V9),"CISSS!","OK."))))</f>
        <v>OK.</v>
      </c>
      <c r="W59" s="267" t="str">
        <f>IF(W9=".","OK.",IF(W9=0,"OK.",IF(W9=" ","OK.",IF(OR(W9=W19,W9=W29,W9=W39,W9='S2'!W9,W9='S3'!W9,W9='S1'!W9,W9='S5'!W9,W9='S6'!W9,W9='S7'!W9,W9='S8'!W9),"CISSS!","OK."))))</f>
        <v>OK.</v>
      </c>
      <c r="X59" s="268" t="str">
        <f>IF(X9=".","OK.",IF(X9=0,"OK.",IF(X9=" ","OK.",IF(OR(X9=X19,X9=X29,X9=X39,X9='S2'!X9,X9='S3'!X9,X9='S1'!X9,X9='S5'!X9,X9='S6'!X9,X9='S7'!X9,X9='S8'!X9),"CISSS!","OK."))))</f>
        <v>OK.</v>
      </c>
      <c r="Y59" s="268" t="str">
        <f>IF(Y9=".","OK.",IF(Y9=0,"OK.",IF(Y9=" ","OK.",IF(OR(Y9=Y19,Y9=Y29,Y9=Y39,Y9='S2'!Y9,Y9='S3'!Y9,Y9='S1'!Y9,Y9='S5'!Y9,Y9='S6'!Y9,Y9='S7'!Y9,Y9='S8'!Y9),"CISSS!","OK."))))</f>
        <v>OK.</v>
      </c>
      <c r="Z59" s="268" t="str">
        <f>IF(Z9=".","OK.",IF(Z9=0,"OK.",IF(Z9=" ","OK.",IF(OR(Z9=Z19,Z9=Z29,Z9=Z39,Z9='S2'!Z9,Z9='S3'!Z9,Z9='S1'!Z9,Z9='S5'!Z9,Z9='S6'!Z9,Z9='S7'!Z9,Z9='S8'!Z9),"CISSS!","OK."))))</f>
        <v>OK.</v>
      </c>
      <c r="AA59" s="269" t="str">
        <f>IF(AA9=".","OK.",IF(AA9=0,"OK.",IF(AA9=" ","OK.",IF(OR(AA9=AA19,AA9=AA29,AA9=AA39,AA9='S2'!AA9,AA9='S3'!AA9,AA9='S1'!AA9,AA9='S5'!AA9,AA9='S6'!AA9,AA9='S7'!AA9,AA9='S8'!AA9),"CISSS!","OK."))))</f>
        <v>OK.</v>
      </c>
      <c r="AB59" s="323">
        <v>0.625</v>
      </c>
    </row>
    <row r="60" spans="1:28" ht="11.1" customHeight="1" x14ac:dyDescent="0.2">
      <c r="A60" s="1087"/>
      <c r="B60" s="1087"/>
      <c r="C60" s="55" t="str">
        <f>IF(C10=".","OK.",IF(C10=0,"OK.",IF(C10=" ","OK.",IF(OR(C10=C20,C10=C30,C10=C40,C10='S2'!C10,C10='S3'!C10,C10='S1'!C10,C10='S5'!C10,C10='S6'!C10,C10='S7'!C10,C10='S8'!C10),"CISSS!","OK."))))</f>
        <v>OK.</v>
      </c>
      <c r="D60" s="56" t="str">
        <f>IF(D10=".","OK.",IF(D10=0,"OK.",IF(D10=" ","OK.",IF(OR(D10=D20,D10=D30,D10=D40,D10='S2'!D10,D10='S3'!D10,D10='S1'!D10,D10='S5'!D10,D10='S6'!D10,D10='S7'!D10,D10='S8'!D10),"CISSS!","OK."))))</f>
        <v>OK.</v>
      </c>
      <c r="E60" s="56" t="str">
        <f>IF(E10=".","OK.",IF(E10=0,"OK.",IF(E10=" ","OK.",IF(OR(E10=E20,E10=E30,E10=E40,E10='S2'!E10,E10='S3'!E10,E10='S1'!E10,E10='S5'!E10,E10='S6'!E10,E10='S7'!E10,E10='S8'!E10),"CISSS!","OK."))))</f>
        <v>OK.</v>
      </c>
      <c r="F60" s="56" t="str">
        <f>IF(F10=".","OK.",IF(F10=0,"OK.",IF(F10=" ","OK.",IF(OR(F10=F20,F10=F30,F10=F40,F10='S2'!F10,F10='S3'!F10,F10='S1'!F10,F10='S5'!F10,F10='S6'!F10,F10='S7'!F10,F10='S8'!F10),"CISSS!","OK."))))</f>
        <v>OK.</v>
      </c>
      <c r="G60" s="57" t="str">
        <f>IF(G10=".","OK.",IF(G10=0,"OK.",IF(G10=" ","OK.",IF(OR(G10=G20,G10=G30,G10=G40,G10='S2'!G10,G10='S3'!G10,G10='S1'!G10,G10='S5'!G10,G10='S6'!G10,G10='S7'!G10,G10='S8'!G10),"CISSS!","OK."))))</f>
        <v>OK.</v>
      </c>
      <c r="H60" s="76" t="str">
        <f>IF(H10=".","OK.",IF(H10=0,"OK.",IF(H10=" ","OK.",IF(OR(H10=H20,H10=H30,H10=H40,H10='S2'!H10,H10='S3'!H10,H10='S1'!H10,H10='S5'!H10,H10='S6'!H10,H10='S7'!H10,H10='S8'!H10),"CISSS!","OK."))))</f>
        <v>OK.</v>
      </c>
      <c r="I60" s="77" t="str">
        <f>IF(I10=".","OK.",IF(I10=0,"OK.",IF(I10=" ","OK.",IF(OR(I10=I20,I10=I30,I10=I40,I10='S2'!I10,I10='S3'!I10,I10='S1'!I10,I10='S5'!I10,I10='S6'!I10,I10='S7'!I10,I10='S8'!I10),"CISSS!","OK."))))</f>
        <v>OK.</v>
      </c>
      <c r="J60" s="77" t="str">
        <f>IF(J10=".","OK.",IF(J10=0,"OK.",IF(J10=" ","OK.",IF(OR(J10=J20,J10=J30,J10=J40,J10='S2'!J10,J10='S3'!J10,J10='S1'!J10,J10='S5'!J10,J10='S6'!J10,J10='S7'!J10,J10='S8'!J10),"CISSS!","OK."))))</f>
        <v>OK.</v>
      </c>
      <c r="K60" s="77" t="str">
        <f>IF(K10=".","OK.",IF(K10=0,"OK.",IF(K10=" ","OK.",IF(OR(K10=K20,K10=K30,K10=K40,K10='S2'!K10,K10='S3'!K10,K10='S1'!K10,K10='S5'!K10,K10='S6'!K10,K10='S7'!K10,K10='S8'!K10),"CISSS!","OK."))))</f>
        <v>OK.</v>
      </c>
      <c r="L60" s="78" t="str">
        <f>IF(L10=".","OK.",IF(L10=0,"OK.",IF(L10=" ","OK.",IF(OR(L10=L20,L10=L30,L10=L40,L10='S2'!L10,L10='S3'!L10,L10='S1'!L10,L10='S5'!L10,L10='S6'!L10,L10='S7'!L10,L10='S8'!L10),"CISSS!","OK."))))</f>
        <v>OK.</v>
      </c>
      <c r="M60" s="67" t="str">
        <f>IF(M10=".","OK.",IF(M10=0,"OK.",IF(M10=" ","OK.",IF(OR(M10=M20,M10=M30,M10=M40,M10='S2'!M10,M10='S3'!M10,M10='S1'!M10,M10='S5'!M10,M10='S6'!M10,M10='S7'!M10,M10='S8'!M10),"CISSS!","OK."))))</f>
        <v>OK.</v>
      </c>
      <c r="N60" s="68" t="str">
        <f>IF(N10=".","OK.",IF(N10=0,"OK.",IF(N10=" ","OK.",IF(OR(N10=N20,N10=N30,N10=N40,N10='S2'!N10,N10='S3'!N10,N10='S1'!N10,N10='S5'!N10,N10='S6'!N10,N10='S7'!N10,N10='S8'!N10),"CISSS!","OK."))))</f>
        <v>OK.</v>
      </c>
      <c r="O60" s="68" t="str">
        <f>IF(O10=".","OK.",IF(O10=0,"OK.",IF(O10=" ","OK.",IF(OR(O10=O20,O10=O30,O10=O40,O10='S2'!O10,O10='S3'!O10,O10='S1'!O10,O10='S5'!O10,O10='S6'!O10,O10='S7'!O10,O10='S8'!O10),"CISSS!","OK."))))</f>
        <v>OK.</v>
      </c>
      <c r="P60" s="68" t="str">
        <f>IF(P10=".","OK.",IF(P10=0,"OK.",IF(P10=" ","OK.",IF(OR(P10=P20,P10=P30,P10=P40,P10='S2'!P10,P10='S3'!P10,P10='S1'!P10,P10='S5'!P10,P10='S6'!P10,P10='S7'!P10,P10='S8'!P10),"CISSS!","OK."))))</f>
        <v>OK.</v>
      </c>
      <c r="Q60" s="69" t="str">
        <f>IF(Q10=".","OK.",IF(Q10=0,"OK.",IF(Q10=" ","OK.",IF(OR(Q10=Q20,Q10=Q30,Q10=Q40,Q10='S2'!Q10,Q10='S3'!Q10,Q10='S1'!Q10,Q10='S5'!Q10,Q10='S6'!Q10,Q10='S7'!Q10,Q10='S8'!Q10),"CISSS!","OK."))))</f>
        <v>OK.</v>
      </c>
      <c r="R60" s="85" t="str">
        <f>IF(R10=".","OK.",IF(R10=0,"OK.",IF(R10=" ","OK.",IF(OR(R10=R20,R10=R30,R10=R40,R10='S2'!R10,R10='S3'!R10,R10='S1'!R10,R10='S5'!R10,R10='S6'!R10,R10='S7'!R10,R10='S8'!R10),"CISSS!","OK."))))</f>
        <v>OK.</v>
      </c>
      <c r="S60" s="86" t="str">
        <f>IF(S10=".","OK.",IF(S10=0,"OK.",IF(S10=" ","OK.",IF(OR(S10=S20,S10=S30,S10=S40,S10='S2'!S10,S10='S3'!S10,S10='S1'!S10,S10='S5'!S10,S10='S6'!S10,S10='S7'!S10,S10='S8'!S10),"CISSS!","OK."))))</f>
        <v>OK.</v>
      </c>
      <c r="T60" s="86" t="str">
        <f>IF(T10=".","OK.",IF(T10=0,"OK.",IF(T10=" ","OK.",IF(OR(T10=T20,T10=T30,T10=T40,T10='S2'!T10,T10='S3'!T10,T10='S1'!T10,T10='S5'!T10,T10='S6'!T10,T10='S7'!T10,T10='S8'!T10),"CISSS!","OK."))))</f>
        <v>OK.</v>
      </c>
      <c r="U60" s="86" t="str">
        <f>IF(U10=".","OK.",IF(U10=0,"OK.",IF(U10=" ","OK.",IF(OR(U10=U20,U10=U30,U10=U40,U10='S2'!U10,U10='S3'!U10,U10='S1'!U10,U10='S5'!U10,U10='S6'!U10,U10='S7'!U10,U10='S8'!U10),"CISSS!","OK."))))</f>
        <v>OK.</v>
      </c>
      <c r="V60" s="87" t="str">
        <f>IF(V10=".","OK.",IF(V10=0,"OK.",IF(V10=" ","OK.",IF(OR(V10=V20,V10=V30,V10=V40,V10='S2'!V10,V10='S3'!V10,V10='S1'!V10,V10='S5'!V10,V10='S6'!V10,V10='S7'!V10,V10='S8'!V10),"CISSS!","OK."))))</f>
        <v>OK.</v>
      </c>
      <c r="W60" s="267" t="str">
        <f>IF(W10=".","OK.",IF(W10=0,"OK.",IF(W10=" ","OK.",IF(OR(W10=W20,W10=W30,W10=W40,W10='S2'!W10,W10='S3'!W10,W10='S1'!W10,W10='S5'!W10,W10='S6'!W10,W10='S7'!W10,W10='S8'!W10),"CISSS!","OK."))))</f>
        <v>OK.</v>
      </c>
      <c r="X60" s="268" t="str">
        <f>IF(X10=".","OK.",IF(X10=0,"OK.",IF(X10=" ","OK.",IF(OR(X10=X20,X10=X30,X10=X40,X10='S2'!X10,X10='S3'!X10,X10='S1'!X10,X10='S5'!X10,X10='S6'!X10,X10='S7'!X10,X10='S8'!X10),"CISSS!","OK."))))</f>
        <v>OK.</v>
      </c>
      <c r="Y60" s="268" t="str">
        <f>IF(Y10=".","OK.",IF(Y10=0,"OK.",IF(Y10=" ","OK.",IF(OR(Y10=Y20,Y10=Y30,Y10=Y40,Y10='S2'!Y10,Y10='S3'!Y10,Y10='S1'!Y10,Y10='S5'!Y10,Y10='S6'!Y10,Y10='S7'!Y10,Y10='S8'!Y10),"CISSS!","OK."))))</f>
        <v>OK.</v>
      </c>
      <c r="Z60" s="268" t="str">
        <f>IF(Z10=".","OK.",IF(Z10=0,"OK.",IF(Z10=" ","OK.",IF(OR(Z10=Z20,Z10=Z30,Z10=Z40,Z10='S2'!Z10,Z10='S3'!Z10,Z10='S1'!Z10,Z10='S5'!Z10,Z10='S6'!Z10,Z10='S7'!Z10,Z10='S8'!Z10),"CISSS!","OK."))))</f>
        <v>OK.</v>
      </c>
      <c r="AA60" s="269" t="str">
        <f>IF(AA10=".","OK.",IF(AA10=0,"OK.",IF(AA10=" ","OK.",IF(OR(AA10=AA20,AA10=AA30,AA10=AA40,AA10='S2'!AA10,AA10='S3'!AA10,AA10='S1'!AA10,AA10='S5'!AA10,AA10='S6'!AA10,AA10='S7'!AA10,AA10='S8'!AA10),"CISSS!","OK."))))</f>
        <v>OK.</v>
      </c>
      <c r="AB60" s="323">
        <v>0.66666666666666663</v>
      </c>
    </row>
    <row r="61" spans="1:28" ht="11.1" customHeight="1" x14ac:dyDescent="0.2">
      <c r="A61" s="1087"/>
      <c r="B61" s="1087"/>
      <c r="C61" s="55" t="str">
        <f>IF(C11=".","OK.",IF(C11=0,"OK.",IF(C11=" ","OK.",IF(OR(C11=C21,C11=C31,C11=C41,C11='S2'!C11,C11='S3'!C11,C11='S1'!C11,C11='S5'!C11,C11='S6'!C11,C11='S7'!C11,C11='S8'!C11),"CISSS!","OK."))))</f>
        <v>OK.</v>
      </c>
      <c r="D61" s="56" t="str">
        <f>IF(D11=".","OK.",IF(D11=0,"OK.",IF(D11=" ","OK.",IF(OR(D11=D21,D11=D31,D11=D41,D11='S2'!D11,D11='S3'!D11,D11='S1'!D11,D11='S5'!D11,D11='S6'!D11,D11='S7'!D11,D11='S8'!D11),"CISSS!","OK."))))</f>
        <v>OK.</v>
      </c>
      <c r="E61" s="56" t="str">
        <f>IF(E11=".","OK.",IF(E11=0,"OK.",IF(E11=" ","OK.",IF(OR(E11=E21,E11=E31,E11=E41,E11='S2'!E11,E11='S3'!E11,E11='S1'!E11,E11='S5'!E11,E11='S6'!E11,E11='S7'!E11,E11='S8'!E11),"CISSS!","OK."))))</f>
        <v>OK.</v>
      </c>
      <c r="F61" s="56" t="str">
        <f>IF(F11=".","OK.",IF(F11=0,"OK.",IF(F11=" ","OK.",IF(OR(F11=F21,F11=F31,F11=F41,F11='S2'!F11,F11='S3'!F11,F11='S1'!F11,F11='S5'!F11,F11='S6'!F11,F11='S7'!F11,F11='S8'!F11),"CISSS!","OK."))))</f>
        <v>OK.</v>
      </c>
      <c r="G61" s="57" t="str">
        <f>IF(G11=".","OK.",IF(G11=0,"OK.",IF(G11=" ","OK.",IF(OR(G11=G21,G11=G31,G11=G41,G11='S2'!G11,G11='S3'!G11,G11='S1'!G11,G11='S5'!G11,G11='S6'!G11,G11='S7'!G11,G11='S8'!G11),"CISSS!","OK."))))</f>
        <v>OK.</v>
      </c>
      <c r="H61" s="76" t="str">
        <f>IF(H11=".","OK.",IF(H11=0,"OK.",IF(H11=" ","OK.",IF(OR(H11=H21,H11=H31,H11=H41,H11='S2'!H11,H11='S3'!H11,H11='S1'!H11,H11='S5'!H11,H11='S6'!H11,H11='S7'!H11,H11='S8'!H11),"CISSS!","OK."))))</f>
        <v>OK.</v>
      </c>
      <c r="I61" s="77" t="str">
        <f>IF(I11=".","OK.",IF(I11=0,"OK.",IF(I11=" ","OK.",IF(OR(I11=I21,I11=I31,I11=I41,I11='S2'!I11,I11='S3'!I11,I11='S1'!I11,I11='S5'!I11,I11='S6'!I11,I11='S7'!I11,I11='S8'!I11),"CISSS!","OK."))))</f>
        <v>OK.</v>
      </c>
      <c r="J61" s="77" t="str">
        <f>IF(J11=".","OK.",IF(J11=0,"OK.",IF(J11=" ","OK.",IF(OR(J11=J21,J11=J31,J11=J41,J11='S2'!J11,J11='S3'!J11,J11='S1'!J11,J11='S5'!J11,J11='S6'!J11,J11='S7'!J11,J11='S8'!J11),"CISSS!","OK."))))</f>
        <v>OK.</v>
      </c>
      <c r="K61" s="77" t="str">
        <f>IF(K11=".","OK.",IF(K11=0,"OK.",IF(K11=" ","OK.",IF(OR(K11=K21,K11=K31,K11=K41,K11='S2'!K11,K11='S3'!K11,K11='S1'!K11,K11='S5'!K11,K11='S6'!K11,K11='S7'!K11,K11='S8'!K11),"CISSS!","OK."))))</f>
        <v>OK.</v>
      </c>
      <c r="L61" s="78" t="str">
        <f>IF(L11=".","OK.",IF(L11=0,"OK.",IF(L11=" ","OK.",IF(OR(L11=L21,L11=L31,L11=L41,L11='S2'!L11,L11='S3'!L11,L11='S1'!L11,L11='S5'!L11,L11='S6'!L11,L11='S7'!L11,L11='S8'!L11),"CISSS!","OK."))))</f>
        <v>OK.</v>
      </c>
      <c r="M61" s="67" t="str">
        <f>IF(M11=".","OK.",IF(M11=0,"OK.",IF(M11=" ","OK.",IF(OR(M11=M21,M11=M31,M11=M41,M11='S2'!M11,M11='S3'!M11,M11='S1'!M11,M11='S5'!M11,M11='S6'!M11,M11='S7'!M11,M11='S8'!M11),"CISSS!","OK."))))</f>
        <v>OK.</v>
      </c>
      <c r="N61" s="68" t="str">
        <f>IF(N11=".","OK.",IF(N11=0,"OK.",IF(N11=" ","OK.",IF(OR(N11=N21,N11=N31,N11=N41,N11='S2'!N11,N11='S3'!N11,N11='S1'!N11,N11='S5'!N11,N11='S6'!N11,N11='S7'!N11,N11='S8'!N11),"CISSS!","OK."))))</f>
        <v>OK.</v>
      </c>
      <c r="O61" s="68" t="str">
        <f>IF(O11=".","OK.",IF(O11=0,"OK.",IF(O11=" ","OK.",IF(OR(O11=O21,O11=O31,O11=O41,O11='S2'!O11,O11='S3'!O11,O11='S1'!O11,O11='S5'!O11,O11='S6'!O11,O11='S7'!O11,O11='S8'!O11),"CISSS!","OK."))))</f>
        <v>OK.</v>
      </c>
      <c r="P61" s="68" t="str">
        <f>IF(P11=".","OK.",IF(P11=0,"OK.",IF(P11=" ","OK.",IF(OR(P11=P21,P11=P31,P11=P41,P11='S2'!P11,P11='S3'!P11,P11='S1'!P11,P11='S5'!P11,P11='S6'!P11,P11='S7'!P11,P11='S8'!P11),"CISSS!","OK."))))</f>
        <v>OK.</v>
      </c>
      <c r="Q61" s="69" t="str">
        <f>IF(Q11=".","OK.",IF(Q11=0,"OK.",IF(Q11=" ","OK.",IF(OR(Q11=Q21,Q11=Q31,Q11=Q41,Q11='S2'!Q11,Q11='S3'!Q11,Q11='S1'!Q11,Q11='S5'!Q11,Q11='S6'!Q11,Q11='S7'!Q11,Q11='S8'!Q11),"CISSS!","OK."))))</f>
        <v>OK.</v>
      </c>
      <c r="R61" s="85" t="str">
        <f>IF(R11=".","OK.",IF(R11=0,"OK.",IF(R11=" ","OK.",IF(OR(R11=R21,R11=R31,R11=R41,R11='S2'!R11,R11='S3'!R11,R11='S1'!R11,R11='S5'!R11,R11='S6'!R11,R11='S7'!R11,R11='S8'!R11),"CISSS!","OK."))))</f>
        <v>OK.</v>
      </c>
      <c r="S61" s="86" t="str">
        <f>IF(S11=".","OK.",IF(S11=0,"OK.",IF(S11=" ","OK.",IF(OR(S11=S21,S11=S31,S11=S41,S11='S2'!S11,S11='S3'!S11,S11='S1'!S11,S11='S5'!S11,S11='S6'!S11,S11='S7'!S11,S11='S8'!S11),"CISSS!","OK."))))</f>
        <v>OK.</v>
      </c>
      <c r="T61" s="86" t="str">
        <f>IF(T11=".","OK.",IF(T11=0,"OK.",IF(T11=" ","OK.",IF(OR(T11=T21,T11=T31,T11=T41,T11='S2'!T11,T11='S3'!T11,T11='S1'!T11,T11='S5'!T11,T11='S6'!T11,T11='S7'!T11,T11='S8'!T11),"CISSS!","OK."))))</f>
        <v>OK.</v>
      </c>
      <c r="U61" s="86" t="str">
        <f>IF(U11=".","OK.",IF(U11=0,"OK.",IF(U11=" ","OK.",IF(OR(U11=U21,U11=U31,U11=U41,U11='S2'!U11,U11='S3'!U11,U11='S1'!U11,U11='S5'!U11,U11='S6'!U11,U11='S7'!U11,U11='S8'!U11),"CISSS!","OK."))))</f>
        <v>OK.</v>
      </c>
      <c r="V61" s="87" t="str">
        <f>IF(V11=".","OK.",IF(V11=0,"OK.",IF(V11=" ","OK.",IF(OR(V11=V21,V11=V31,V11=V41,V11='S2'!V11,V11='S3'!V11,V11='S1'!V11,V11='S5'!V11,V11='S6'!V11,V11='S7'!V11,V11='S8'!V11),"CISSS!","OK."))))</f>
        <v>OK.</v>
      </c>
      <c r="W61" s="267" t="str">
        <f>IF(W11=".","OK.",IF(W11=0,"OK.",IF(W11=" ","OK.",IF(OR(W11=W21,W11=W31,W11=W41,W11='S2'!W11,W11='S3'!W11,W11='S1'!W11,W11='S5'!W11,W11='S6'!W11,W11='S7'!W11,W11='S8'!W11),"CISSS!","OK."))))</f>
        <v>OK.</v>
      </c>
      <c r="X61" s="268" t="str">
        <f>IF(X11=".","OK.",IF(X11=0,"OK.",IF(X11=" ","OK.",IF(OR(X11=X21,X11=X31,X11=X41,X11='S2'!X11,X11='S3'!X11,X11='S1'!X11,X11='S5'!X11,X11='S6'!X11,X11='S7'!X11,X11='S8'!X11),"CISSS!","OK."))))</f>
        <v>OK.</v>
      </c>
      <c r="Y61" s="268" t="str">
        <f>IF(Y11=".","OK.",IF(Y11=0,"OK.",IF(Y11=" ","OK.",IF(OR(Y11=Y21,Y11=Y31,Y11=Y41,Y11='S2'!Y11,Y11='S3'!Y11,Y11='S1'!Y11,Y11='S5'!Y11,Y11='S6'!Y11,Y11='S7'!Y11,Y11='S8'!Y11),"CISSS!","OK."))))</f>
        <v>OK.</v>
      </c>
      <c r="Z61" s="268" t="str">
        <f>IF(Z11=".","OK.",IF(Z11=0,"OK.",IF(Z11=" ","OK.",IF(OR(Z11=Z21,Z11=Z31,Z11=Z41,Z11='S2'!Z11,Z11='S3'!Z11,Z11='S1'!Z11,Z11='S5'!Z11,Z11='S6'!Z11,Z11='S7'!Z11,Z11='S8'!Z11),"CISSS!","OK."))))</f>
        <v>OK.</v>
      </c>
      <c r="AA61" s="269" t="str">
        <f>IF(AA11=".","OK.",IF(AA11=0,"OK.",IF(AA11=" ","OK.",IF(OR(AA11=AA21,AA11=AA31,AA11=AA41,AA11='S2'!AA11,AA11='S3'!AA11,AA11='S1'!AA11,AA11='S5'!AA11,AA11='S6'!AA11,AA11='S7'!AA11,AA11='S8'!AA11),"CISSS!","OK."))))</f>
        <v>OK.</v>
      </c>
      <c r="AB61" s="323">
        <v>0.70833333333333337</v>
      </c>
    </row>
    <row r="62" spans="1:28" ht="11.1" customHeight="1" thickBot="1" x14ac:dyDescent="0.25">
      <c r="A62" s="1087"/>
      <c r="B62" s="1087"/>
      <c r="C62" s="58" t="str">
        <f>IF(C12=".","OK.",IF(C12=0,"OK.",IF(C12=" ","OK.",IF(OR(C12=C22,C12=C32,C12=C42,C12='S2'!C12,C12='S3'!C12,C12='S1'!C12,C12='S5'!C12,C12='S6'!C12,C12='S7'!C12,C12='S8'!C12),"CISSS!","OK."))))</f>
        <v>OK.</v>
      </c>
      <c r="D62" s="59" t="str">
        <f>IF(D12=".","OK.",IF(D12=0,"OK.",IF(D12=" ","OK.",IF(OR(D12=D22,D12=D32,D12=D42,D12='S2'!D12,D12='S3'!D12,D12='S1'!D12,D12='S5'!D12,D12='S6'!D12,D12='S7'!D12,D12='S8'!D12),"CISSS!","OK."))))</f>
        <v>OK.</v>
      </c>
      <c r="E62" s="59" t="str">
        <f>IF(E12=".","OK.",IF(E12=0,"OK.",IF(E12=" ","OK.",IF(OR(E12=E22,E12=E32,E12=E42,E12='S2'!E12,E12='S3'!E12,E12='S1'!E12,E12='S5'!E12,E12='S6'!E12,E12='S7'!E12,E12='S8'!E12),"CISSS!","OK."))))</f>
        <v>OK.</v>
      </c>
      <c r="F62" s="59" t="str">
        <f>IF(F12=".","OK.",IF(F12=0,"OK.",IF(F12=" ","OK.",IF(OR(F12=F22,F12=F32,F12=F42,F12='S2'!F12,F12='S3'!F12,F12='S1'!F12,F12='S5'!F12,F12='S6'!F12,F12='S7'!F12,F12='S8'!F12),"CISSS!","OK."))))</f>
        <v>OK.</v>
      </c>
      <c r="G62" s="60" t="str">
        <f>IF(G12=".","OK.",IF(G12=0,"OK.",IF(G12=" ","OK.",IF(OR(G12=G22,G12=G32,G12=G42,G12='S2'!G12,G12='S3'!G12,G12='S1'!G12,G12='S5'!G12,G12='S6'!G12,G12='S7'!G12,G12='S8'!G12),"CISSS!","OK."))))</f>
        <v>OK.</v>
      </c>
      <c r="H62" s="79" t="str">
        <f>IF(H12=".","OK.",IF(H12=0,"OK.",IF(H12=" ","OK.",IF(OR(H12=H22,H12=H32,H12=H42,H12='S2'!H12,H12='S3'!H12,H12='S1'!H12,H12='S5'!H12,H12='S6'!H12,H12='S7'!H12,H12='S8'!H12),"CISSS!","OK."))))</f>
        <v>OK.</v>
      </c>
      <c r="I62" s="80" t="str">
        <f>IF(I12=".","OK.",IF(I12=0,"OK.",IF(I12=" ","OK.",IF(OR(I12=I22,I12=I32,I12=I42,I12='S2'!I12,I12='S3'!I12,I12='S1'!I12,I12='S5'!I12,I12='S6'!I12,I12='S7'!I12,I12='S8'!I12),"CISSS!","OK."))))</f>
        <v>OK.</v>
      </c>
      <c r="J62" s="80" t="str">
        <f>IF(J12=".","OK.",IF(J12=0,"OK.",IF(J12=" ","OK.",IF(OR(J12=J22,J12=J32,J12=J42,J12='S2'!J12,J12='S3'!J12,J12='S1'!J12,J12='S5'!J12,J12='S6'!J12,J12='S7'!J12,J12='S8'!J12),"CISSS!","OK."))))</f>
        <v>OK.</v>
      </c>
      <c r="K62" s="80" t="str">
        <f>IF(K12=".","OK.",IF(K12=0,"OK.",IF(K12=" ","OK.",IF(OR(K12=K22,K12=K32,K12=K42,K12='S2'!K12,K12='S3'!K12,K12='S1'!K12,K12='S5'!K12,K12='S6'!K12,K12='S7'!K12,K12='S8'!K12),"CISSS!","OK."))))</f>
        <v>OK.</v>
      </c>
      <c r="L62" s="81" t="str">
        <f>IF(L12=".","OK.",IF(L12=0,"OK.",IF(L12=" ","OK.",IF(OR(L12=L22,L12=L32,L12=L42,L12='S2'!L12,L12='S3'!L12,L12='S1'!L12,L12='S5'!L12,L12='S6'!L12,L12='S7'!L12,L12='S8'!L12),"CISSS!","OK."))))</f>
        <v>OK.</v>
      </c>
      <c r="M62" s="247" t="str">
        <f>IF(M12=".","OK.",IF(M12=0,"OK.",IF(M12=" ","OK.",IF(OR(M12=M22,M12=M32,M12=M42,M12='S2'!M12,M12='S3'!M12,M12='S1'!M12,M12='S5'!M12,M12='S6'!M12,M12='S7'!M12,M12='S8'!M12),"CISSS!","OK."))))</f>
        <v>OK.</v>
      </c>
      <c r="N62" s="248" t="str">
        <f>IF(N12=".","OK.",IF(N12=0,"OK.",IF(N12=" ","OK.",IF(OR(N12=N22,N12=N32,N12=N42,N12='S2'!N12,N12='S3'!N12,N12='S1'!N12,N12='S5'!N12,N12='S6'!N12,N12='S7'!N12,N12='S8'!N12),"CISSS!","OK."))))</f>
        <v>OK.</v>
      </c>
      <c r="O62" s="248" t="str">
        <f>IF(O12=".","OK.",IF(O12=0,"OK.",IF(O12=" ","OK.",IF(OR(O12=O22,O12=O32,O12=O42,O12='S2'!O12,O12='S3'!O12,O12='S1'!O12,O12='S5'!O12,O12='S6'!O12,O12='S7'!O12,O12='S8'!O12),"CISSS!","OK."))))</f>
        <v>OK.</v>
      </c>
      <c r="P62" s="248" t="str">
        <f>IF(P12=".","OK.",IF(P12=0,"OK.",IF(P12=" ","OK.",IF(OR(P12=P22,P12=P32,P12=P42,P12='S2'!P12,P12='S3'!P12,P12='S1'!P12,P12='S5'!P12,P12='S6'!P12,P12='S7'!P12,P12='S8'!P12),"CISSS!","OK."))))</f>
        <v>OK.</v>
      </c>
      <c r="Q62" s="249" t="str">
        <f>IF(Q12=".","OK.",IF(Q12=0,"OK.",IF(Q12=" ","OK.",IF(OR(Q12=Q22,Q12=Q32,Q12=Q42,Q12='S2'!Q12,Q12='S3'!Q12,Q12='S1'!Q12,Q12='S5'!Q12,Q12='S6'!Q12,Q12='S7'!Q12,Q12='S8'!Q12),"CISSS!","OK."))))</f>
        <v>OK.</v>
      </c>
      <c r="R62" s="88" t="str">
        <f>IF(R12=".","OK.",IF(R12=0,"OK.",IF(R12=" ","OK.",IF(OR(R12=R22,R12=R32,R12=R42,R12='S2'!R12,R12='S3'!R12,R12='S1'!R12,R12='S5'!R12,R12='S6'!R12,R12='S7'!R12,R12='S8'!R12),"CISSS!","OK."))))</f>
        <v>OK.</v>
      </c>
      <c r="S62" s="89" t="str">
        <f>IF(S12=".","OK.",IF(S12=0,"OK.",IF(S12=" ","OK.",IF(OR(S12=S22,S12=S32,S12=S42,S12='S2'!S12,S12='S3'!S12,S12='S1'!S12,S12='S5'!S12,S12='S6'!S12,S12='S7'!S12,S12='S8'!S12),"CISSS!","OK."))))</f>
        <v>OK.</v>
      </c>
      <c r="T62" s="89" t="str">
        <f>IF(T12=".","OK.",IF(T12=0,"OK.",IF(T12=" ","OK.",IF(OR(T12=T22,T12=T32,T12=T42,T12='S2'!T12,T12='S3'!T12,T12='S1'!T12,T12='S5'!T12,T12='S6'!T12,T12='S7'!T12,T12='S8'!T12),"CISSS!","OK."))))</f>
        <v>OK.</v>
      </c>
      <c r="U62" s="89" t="str">
        <f>IF(U12=".","OK.",IF(U12=0,"OK.",IF(U12=" ","OK.",IF(OR(U12=U22,U12=U32,U12=U42,U12='S2'!U12,U12='S3'!U12,U12='S1'!U12,U12='S5'!U12,U12='S6'!U12,U12='S7'!U12,U12='S8'!U12),"CISSS!","OK."))))</f>
        <v>OK.</v>
      </c>
      <c r="V62" s="90" t="str">
        <f>IF(V12=".","OK.",IF(V12=0,"OK.",IF(V12=" ","OK.",IF(OR(V12=V22,V12=V32,V12=V42,V12='S2'!V12,V12='S3'!V12,V12='S1'!V12,V12='S5'!V12,V12='S6'!V12,V12='S7'!V12,V12='S8'!V12),"CISSS!","OK."))))</f>
        <v>OK.</v>
      </c>
      <c r="W62" s="270" t="str">
        <f>IF(W12=".","OK.",IF(W12=0,"OK.",IF(W12=" ","OK.",IF(OR(W12=W22,W12=W32,W12=W42,W12='S2'!W12,W12='S3'!W12,W12='S1'!W12,W12='S5'!W12,W12='S6'!W12,W12='S7'!W12,W12='S8'!W12),"CISSS!","OK."))))</f>
        <v>OK.</v>
      </c>
      <c r="X62" s="271" t="str">
        <f>IF(X12=".","OK.",IF(X12=0,"OK.",IF(X12=" ","OK.",IF(OR(X12=X22,X12=X32,X12=X42,X12='S2'!X12,X12='S3'!X12,X12='S1'!X12,X12='S5'!X12,X12='S6'!X12,X12='S7'!X12,X12='S8'!X12),"CISSS!","OK."))))</f>
        <v>OK.</v>
      </c>
      <c r="Y62" s="271" t="str">
        <f>IF(Y12=".","OK.",IF(Y12=0,"OK.",IF(Y12=" ","OK.",IF(OR(Y12=Y22,Y12=Y32,Y12=Y42,Y12='S2'!Y12,Y12='S3'!Y12,Y12='S1'!Y12,Y12='S5'!Y12,Y12='S6'!Y12,Y12='S7'!Y12,Y12='S8'!Y12),"CISSS!","OK."))))</f>
        <v>OK.</v>
      </c>
      <c r="Z62" s="271" t="str">
        <f>IF(Z12=".","OK.",IF(Z12=0,"OK.",IF(Z12=" ","OK.",IF(OR(Z12=Z22,Z12=Z32,Z12=Z42,Z12='S2'!Z12,Z12='S3'!Z12,Z12='S1'!Z12,Z12='S5'!Z12,Z12='S6'!Z12,Z12='S7'!Z12,Z12='S8'!Z12),"CISSS!","OK."))))</f>
        <v>OK.</v>
      </c>
      <c r="AA62" s="272" t="str">
        <f>IF(AA12=".","OK.",IF(AA12=0,"OK.",IF(AA12=" ","OK.",IF(OR(AA12=AA22,AA12=AA32,AA12=AA42,AA12='S2'!AA12,AA12='S3'!AA12,AA12='S1'!AA12,AA12='S5'!AA12,AA12='S6'!AA12,AA12='S7'!AA12,AA12='S8'!AA12),"CISSS!","OK."))))</f>
        <v>OK.</v>
      </c>
      <c r="AB62" s="323">
        <v>0.75</v>
      </c>
    </row>
    <row r="63" spans="1:28" ht="11.1" customHeight="1" x14ac:dyDescent="0.2">
      <c r="A63" s="1087"/>
      <c r="B63" s="1087"/>
      <c r="C63" s="61" t="str">
        <f>IF(C13=".","OK.",IF(C13=0,"OK.",IF(C13=" ","OK.",IF(OR(C13=C3,C13=C23,C13=C33,C13='S2'!C13,C13='S3'!C13,C13='S1'!C13,C13='S5'!C13,C13='S6'!C13,C13='S7'!C13,C13='S8'!C13),"CISSS!","OK."))))</f>
        <v>OK.</v>
      </c>
      <c r="D63" s="62" t="str">
        <f>IF(D13=".","OK.",IF(D13=0,"OK.",IF(D13=" ","OK.",IF(OR(D13=D3,D13=D23,D13=D33,D13='S2'!D13,D13='S3'!D13,D13='S1'!D13,D13='S5'!D13,D13='S6'!D13,D13='S7'!D13,D13='S8'!D13),"CISSS!","OK."))))</f>
        <v>OK.</v>
      </c>
      <c r="E63" s="62" t="str">
        <f>IF(E13=".","OK.",IF(E13=0,"OK.",IF(E13=" ","OK.",IF(OR(E13=E3,E13=E23,E13=E33,E13='S2'!E13,E13='S3'!E13,E13='S1'!E13,E13='S5'!E13,E13='S6'!E13,E13='S7'!E13,E13='S8'!E13),"CISSS!","OK."))))</f>
        <v>OK.</v>
      </c>
      <c r="F63" s="62" t="str">
        <f>IF(F13=".","OK.",IF(F13=0,"OK.",IF(F13=" ","OK.",IF(OR(F13=F3,F13=F23,F13=F33,F13='S2'!F13,F13='S3'!F13,F13='S1'!F13,F13='S5'!F13,F13='S6'!F13,F13='S7'!F13,F13='S8'!F13),"CISSS!","OK."))))</f>
        <v>OK.</v>
      </c>
      <c r="G63" s="63" t="str">
        <f>IF(G13=".","OK.",IF(G13=0,"OK.",IF(G13=" ","OK.",IF(OR(G13=G3,G13=G23,G13=G33,G13='S2'!G13,G13='S3'!G13,G13='S1'!G13,G13='S5'!G13,G13='S6'!G13,G13='S7'!G13,G13='S8'!G13),"CISSS!","OK."))))</f>
        <v>OK.</v>
      </c>
      <c r="H63" s="73" t="str">
        <f>IF(H13=".","OK.",IF(H13=0,"OK.",IF(H13=" ","OK.",IF(OR(H13=H3,H13=H23,H13=H33,H13='S2'!H13,H13='S3'!H13,H13='S1'!H13,H13='S5'!H13,H13='S6'!H13,H13='S7'!H13,H13='S8'!H13),"CISSS!","OK."))))</f>
        <v>OK.</v>
      </c>
      <c r="I63" s="74" t="str">
        <f>IF(I13=".","OK.",IF(I13=0,"OK.",IF(I13=" ","OK.",IF(OR(I13=I3,I13=I23,I13=I33,I13='S2'!I13,I13='S3'!I13,I13='S1'!I13,I13='S5'!I13,I13='S6'!I13,I13='S7'!I13,I13='S8'!I13),"CISSS!","OK."))))</f>
        <v>OK.</v>
      </c>
      <c r="J63" s="74" t="str">
        <f>IF(J13=".","OK.",IF(J13=0,"OK.",IF(J13=" ","OK.",IF(OR(J13=J3,J13=J23,J13=J33,J13='S2'!J13,J13='S3'!J13,J13='S1'!J13,J13='S5'!J13,J13='S6'!J13,J13='S7'!J13,J13='S8'!J13),"CISSS!","OK."))))</f>
        <v>OK.</v>
      </c>
      <c r="K63" s="74" t="str">
        <f>IF(K13=".","OK.",IF(K13=0,"OK.",IF(K13=" ","OK.",IF(OR(K13=K3,K13=K23,K13=K33,K13='S2'!K13,K13='S3'!K13,K13='S1'!K13,K13='S5'!K13,K13='S6'!K13,K13='S7'!K13,K13='S8'!K13),"CISSS!","OK."))))</f>
        <v>OK.</v>
      </c>
      <c r="L63" s="75" t="str">
        <f>IF(L13=".","OK.",IF(L13=0,"OK.",IF(L13=" ","OK.",IF(OR(L13=L3,L13=L23,L13=L33,L13='S2'!L13,L13='S3'!L13,L13='S1'!L13,L13='S5'!L13,L13='S6'!L13,L13='S7'!L13,L13='S8'!L13),"CISSS!","OK."))))</f>
        <v>OK.</v>
      </c>
      <c r="M63" s="64" t="str">
        <f>IF(M13=".","OK.",IF(M13=0,"OK.",IF(M13=" ","OK.",IF(OR(M13=M3,M13=M23,M13=M33,M13='S2'!M13,M13='S3'!M13,M13='S1'!M13,M13='S5'!M13,M13='S6'!M13,M13='S7'!M13,M13='S8'!M13),"CISSS!","OK."))))</f>
        <v>OK.</v>
      </c>
      <c r="N63" s="65" t="str">
        <f>IF(N13=".","OK.",IF(N13=0,"OK.",IF(N13=" ","OK.",IF(OR(N13=N3,N13=N23,N13=N33,N13='S2'!N13,N13='S3'!N13,N13='S1'!N13,N13='S5'!N13,N13='S6'!N13,N13='S7'!N13,N13='S8'!N13),"CISSS!","OK."))))</f>
        <v>OK.</v>
      </c>
      <c r="O63" s="65" t="str">
        <f>IF(O13=".","OK.",IF(O13=0,"OK.",IF(O13=" ","OK.",IF(OR(O13=O3,O13=O23,O13=O33,O13='S2'!O13,O13='S3'!O13,O13='S1'!O13,O13='S5'!O13,O13='S6'!O13,O13='S7'!O13,O13='S8'!O13),"CISSS!","OK."))))</f>
        <v>OK.</v>
      </c>
      <c r="P63" s="65" t="str">
        <f>IF(P13=".","OK.",IF(P13=0,"OK.",IF(P13=" ","OK.",IF(OR(P13=P3,P13=P23,P13=P33,P13='S2'!P13,P13='S3'!P13,P13='S1'!P13,P13='S5'!P13,P13='S6'!P13,P13='S7'!P13,P13='S8'!P13),"CISSS!","OK."))))</f>
        <v>OK.</v>
      </c>
      <c r="Q63" s="66" t="str">
        <f>IF(Q13=".","OK.",IF(Q13=0,"OK.",IF(Q13=" ","OK.",IF(OR(Q13=Q3,Q13=Q23,Q13=Q33,Q13='S2'!Q13,Q13='S3'!Q13,Q13='S1'!Q13,Q13='S5'!Q13,Q13='S6'!Q13,Q13='S7'!Q13,Q13='S8'!Q13),"CISSS!","OK."))))</f>
        <v>OK.</v>
      </c>
      <c r="R63" s="82" t="str">
        <f>IF(R13=".","OK.",IF(R13=0,"OK.",IF(R13=" ","OK.",IF(OR(R13=R3,R13=R23,R13=R33,R13='S2'!R13,R13='S3'!R13,R13='S1'!R13,R13='S5'!R13,R13='S6'!R13,R13='S7'!R13,R13='S8'!R13),"CISSS!","OK."))))</f>
        <v>OK.</v>
      </c>
      <c r="S63" s="83" t="str">
        <f>IF(S13=".","OK.",IF(S13=0,"OK.",IF(S13=" ","OK.",IF(OR(S13=S3,S13=S23,S13=S33,S13='S2'!S13,S13='S3'!S13,S13='S1'!S13,S13='S5'!S13,S13='S6'!S13,S13='S7'!S13,S13='S8'!S13),"CISSS!","OK."))))</f>
        <v>OK.</v>
      </c>
      <c r="T63" s="83" t="str">
        <f>IF(T13=".","OK.",IF(T13=0,"OK.",IF(T13=" ","OK.",IF(OR(T13=T3,T13=T23,T13=T33,T13='S2'!T13,T13='S3'!T13,T13='S1'!T13,T13='S5'!T13,T13='S6'!T13,T13='S7'!T13,T13='S8'!T13),"CISSS!","OK."))))</f>
        <v>OK.</v>
      </c>
      <c r="U63" s="83" t="str">
        <f>IF(U13=".","OK.",IF(U13=0,"OK.",IF(U13=" ","OK.",IF(OR(U13=U3,U13=U23,U13=U33,U13='S2'!U13,U13='S3'!U13,U13='S1'!U13,U13='S5'!U13,U13='S6'!U13,U13='S7'!U13,U13='S8'!U13),"CISSS!","OK."))))</f>
        <v>OK.</v>
      </c>
      <c r="V63" s="84" t="str">
        <f>IF(V13=".","OK.",IF(V13=0,"OK.",IF(V13=" ","OK.",IF(OR(V13=V3,V13=V23,V13=V33,V13='S2'!V13,V13='S3'!V13,V13='S1'!V13,V13='S5'!V13,V13='S6'!V13,V13='S7'!V13,V13='S8'!V13),"CISSS!","OK."))))</f>
        <v>OK.</v>
      </c>
      <c r="W63" s="264" t="str">
        <f>IF(W13=".","OK.",IF(W13=0,"OK.",IF(W13=" ","OK.",IF(OR(W13=W3,W13=W23,W13=W33,W13='S2'!W13,W13='S3'!W13,W13='S1'!W13,W13='S5'!W13,W13='S6'!W13,W13='S7'!W13,W13='S8'!W13),"CISSS!","OK."))))</f>
        <v>OK.</v>
      </c>
      <c r="X63" s="265" t="str">
        <f>IF(X13=".","OK.",IF(X13=0,"OK.",IF(X13=" ","OK.",IF(OR(X13=X3,X13=X23,X13=X33,X13='S2'!X13,X13='S3'!X13,X13='S1'!X13,X13='S5'!X13,X13='S6'!X13,X13='S7'!X13,X13='S8'!X13),"CISSS!","OK."))))</f>
        <v>OK.</v>
      </c>
      <c r="Y63" s="265" t="str">
        <f>IF(Y13=".","OK.",IF(Y13=0,"OK.",IF(Y13=" ","OK.",IF(OR(Y13=Y3,Y13=Y23,Y13=Y33,Y13='S2'!Y13,Y13='S3'!Y13,Y13='S1'!Y13,Y13='S5'!Y13,Y13='S6'!Y13,Y13='S7'!Y13,Y13='S8'!Y13),"CISSS!","OK."))))</f>
        <v>OK.</v>
      </c>
      <c r="Z63" s="265" t="str">
        <f>IF(Z13=".","OK.",IF(Z13=0,"OK.",IF(Z13=" ","OK.",IF(OR(Z13=Z3,Z13=Z23,Z13=Z33,Z13='S2'!Z13,Z13='S3'!Z13,Z13='S1'!Z13,Z13='S5'!Z13,Z13='S6'!Z13,Z13='S7'!Z13,Z13='S8'!Z13),"CISSS!","OK."))))</f>
        <v>OK.</v>
      </c>
      <c r="AA63" s="266" t="str">
        <f>IF(AA13=".","OK.",IF(AA13=0,"OK.",IF(AA13=" ","OK.",IF(OR(AA13=AA3,AA13=AA23,AA13=AA33,AA13='S2'!AA13,AA13='S3'!AA13,AA13='S1'!AA13,AA13='S5'!AA13,AA13='S6'!AA13,AA13='S7'!AA13,AA13='S8'!AA13),"CISSS!","OK."))))</f>
        <v>OK.</v>
      </c>
      <c r="AB63" s="299">
        <v>0.375</v>
      </c>
    </row>
    <row r="64" spans="1:28" ht="11.1" customHeight="1" x14ac:dyDescent="0.2">
      <c r="A64" s="1087"/>
      <c r="B64" s="1087"/>
      <c r="C64" s="55" t="str">
        <f>IF(C14=".","OK.",IF(C14=0,"OK.",IF(C14=" ","OK.",IF(OR(C14=C4,C14=C24,C14=C34,C14='S2'!C14,C14='S3'!C14,C14='S1'!C14,C14='S5'!C14,C14='S6'!C14,C14='S7'!C14,C14='S8'!C14),"CISSS!","OK."))))</f>
        <v>OK.</v>
      </c>
      <c r="D64" s="56" t="str">
        <f>IF(D14=".","OK.",IF(D14=0,"OK.",IF(D14=" ","OK.",IF(OR(D14=D4,D14=D24,D14=D34,D14='S2'!D14,D14='S3'!D14,D14='S1'!D14,D14='S5'!D14,D14='S6'!D14,D14='S7'!D14,D14='S8'!D14),"CISSS!","OK."))))</f>
        <v>OK.</v>
      </c>
      <c r="E64" s="56" t="str">
        <f>IF(E14=".","OK.",IF(E14=0,"OK.",IF(E14=" ","OK.",IF(OR(E14=E4,E14=E24,E14=E34,E14='S2'!E14,E14='S3'!E14,E14='S1'!E14,E14='S5'!E14,E14='S6'!E14,E14='S7'!E14,E14='S8'!E14),"CISSS!","OK."))))</f>
        <v>OK.</v>
      </c>
      <c r="F64" s="56" t="str">
        <f>IF(F14=".","OK.",IF(F14=0,"OK.",IF(F14=" ","OK.",IF(OR(F14=F4,F14=F24,F14=F34,F14='S2'!F14,F14='S3'!F14,F14='S1'!F14,F14='S5'!F14,F14='S6'!F14,F14='S7'!F14,F14='S8'!F14),"CISSS!","OK."))))</f>
        <v>OK.</v>
      </c>
      <c r="G64" s="57" t="str">
        <f>IF(G14=".","OK.",IF(G14=0,"OK.",IF(G14=" ","OK.",IF(OR(G14=G4,G14=G24,G14=G34,G14='S2'!G14,G14='S3'!G14,G14='S1'!G14,G14='S5'!G14,G14='S6'!G14,G14='S7'!G14,G14='S8'!G14),"CISSS!","OK."))))</f>
        <v>OK.</v>
      </c>
      <c r="H64" s="76" t="str">
        <f>IF(H14=".","OK.",IF(H14=0,"OK.",IF(H14=" ","OK.",IF(OR(H14=H4,H14=H24,H14=H34,H14='S2'!H14,H14='S3'!H14,H14='S1'!H14,H14='S5'!H14,H14='S6'!H14,H14='S7'!H14,H14='S8'!H14),"CISSS!","OK."))))</f>
        <v>OK.</v>
      </c>
      <c r="I64" s="77" t="str">
        <f>IF(I14=".","OK.",IF(I14=0,"OK.",IF(I14=" ","OK.",IF(OR(I14=I4,I14=I24,I14=I34,I14='S2'!I14,I14='S3'!I14,I14='S1'!I14,I14='S5'!I14,I14='S6'!I14,I14='S7'!I14,I14='S8'!I14),"CISSS!","OK."))))</f>
        <v>OK.</v>
      </c>
      <c r="J64" s="77" t="str">
        <f>IF(J14=".","OK.",IF(J14=0,"OK.",IF(J14=" ","OK.",IF(OR(J14=J4,J14=J24,J14=J34,J14='S2'!J14,J14='S3'!J14,J14='S1'!J14,J14='S5'!J14,J14='S6'!J14,J14='S7'!J14,J14='S8'!J14),"CISSS!","OK."))))</f>
        <v>OK.</v>
      </c>
      <c r="K64" s="77" t="str">
        <f>IF(K14=".","OK.",IF(K14=0,"OK.",IF(K14=" ","OK.",IF(OR(K14=K4,K14=K24,K14=K34,K14='S2'!K14,K14='S3'!K14,K14='S1'!K14,K14='S5'!K14,K14='S6'!K14,K14='S7'!K14,K14='S8'!K14),"CISSS!","OK."))))</f>
        <v>OK.</v>
      </c>
      <c r="L64" s="78" t="str">
        <f>IF(L14=".","OK.",IF(L14=0,"OK.",IF(L14=" ","OK.",IF(OR(L14=L4,L14=L24,L14=L34,L14='S2'!L14,L14='S3'!L14,L14='S1'!L14,L14='S5'!L14,L14='S6'!L14,L14='S7'!L14,L14='S8'!L14),"CISSS!","OK."))))</f>
        <v>OK.</v>
      </c>
      <c r="M64" s="67" t="str">
        <f>IF(M14=".","OK.",IF(M14=0,"OK.",IF(M14=" ","OK.",IF(OR(M14=M4,M14=M24,M14=M34,M14='S2'!M14,M14='S3'!M14,M14='S1'!M14,M14='S5'!M14,M14='S6'!M14,M14='S7'!M14,M14='S8'!M14),"CISSS!","OK."))))</f>
        <v>OK.</v>
      </c>
      <c r="N64" s="68" t="str">
        <f>IF(N14=".","OK.",IF(N14=0,"OK.",IF(N14=" ","OK.",IF(OR(N14=N4,N14=N24,N14=N34,N14='S2'!N14,N14='S3'!N14,N14='S1'!N14,N14='S5'!N14,N14='S6'!N14,N14='S7'!N14,N14='S8'!N14),"CISSS!","OK."))))</f>
        <v>OK.</v>
      </c>
      <c r="O64" s="68" t="str">
        <f>IF(O14=".","OK.",IF(O14=0,"OK.",IF(O14=" ","OK.",IF(OR(O14=O4,O14=O24,O14=O34,O14='S2'!O14,O14='S3'!O14,O14='S1'!O14,O14='S5'!O14,O14='S6'!O14,O14='S7'!O14,O14='S8'!O14),"CISSS!","OK."))))</f>
        <v>OK.</v>
      </c>
      <c r="P64" s="68" t="str">
        <f>IF(P14=".","OK.",IF(P14=0,"OK.",IF(P14=" ","OK.",IF(OR(P14=P4,P14=P24,P14=P34,P14='S2'!P14,P14='S3'!P14,P14='S1'!P14,P14='S5'!P14,P14='S6'!P14,P14='S7'!P14,P14='S8'!P14),"CISSS!","OK."))))</f>
        <v>OK.</v>
      </c>
      <c r="Q64" s="69" t="str">
        <f>IF(Q14=".","OK.",IF(Q14=0,"OK.",IF(Q14=" ","OK.",IF(OR(Q14=Q4,Q14=Q24,Q14=Q34,Q14='S2'!Q14,Q14='S3'!Q14,Q14='S1'!Q14,Q14='S5'!Q14,Q14='S6'!Q14,Q14='S7'!Q14,Q14='S8'!Q14),"CISSS!","OK."))))</f>
        <v>OK.</v>
      </c>
      <c r="R64" s="85" t="str">
        <f>IF(R14=".","OK.",IF(R14=0,"OK.",IF(R14=" ","OK.",IF(OR(R14=R4,R14=R24,R14=R34,R14='S2'!R14,R14='S3'!R14,R14='S1'!R14,R14='S5'!R14,R14='S6'!R14,R14='S7'!R14,R14='S8'!R14),"CISSS!","OK."))))</f>
        <v>OK.</v>
      </c>
      <c r="S64" s="86" t="str">
        <f>IF(S14=".","OK.",IF(S14=0,"OK.",IF(S14=" ","OK.",IF(OR(S14=S4,S14=S24,S14=S34,S14='S2'!S14,S14='S3'!S14,S14='S1'!S14,S14='S5'!S14,S14='S6'!S14,S14='S7'!S14,S14='S8'!S14),"CISSS!","OK."))))</f>
        <v>OK.</v>
      </c>
      <c r="T64" s="86" t="str">
        <f>IF(T14=".","OK.",IF(T14=0,"OK.",IF(T14=" ","OK.",IF(OR(T14=T4,T14=T24,T14=T34,T14='S2'!T14,T14='S3'!T14,T14='S1'!T14,T14='S5'!T14,T14='S6'!T14,T14='S7'!T14,T14='S8'!T14),"CISSS!","OK."))))</f>
        <v>OK.</v>
      </c>
      <c r="U64" s="86" t="str">
        <f>IF(U14=".","OK.",IF(U14=0,"OK.",IF(U14=" ","OK.",IF(OR(U14=U4,U14=U24,U14=U34,U14='S2'!U14,U14='S3'!U14,U14='S1'!U14,U14='S5'!U14,U14='S6'!U14,U14='S7'!U14,U14='S8'!U14),"CISSS!","OK."))))</f>
        <v>OK.</v>
      </c>
      <c r="V64" s="87" t="str">
        <f>IF(V14=".","OK.",IF(V14=0,"OK.",IF(V14=" ","OK.",IF(OR(V14=V4,V14=V24,V14=V34,V14='S2'!V14,V14='S3'!V14,V14='S1'!V14,V14='S5'!V14,V14='S6'!V14,V14='S7'!V14,V14='S8'!V14),"CISSS!","OK."))))</f>
        <v>OK.</v>
      </c>
      <c r="W64" s="267" t="str">
        <f>IF(W14=".","OK.",IF(W14=0,"OK.",IF(W14=" ","OK.",IF(OR(W14=W4,W14=W24,W14=W34,W14='S2'!W14,W14='S3'!W14,W14='S1'!W14,W14='S5'!W14,W14='S6'!W14,W14='S7'!W14,W14='S8'!W14),"CISSS!","OK."))))</f>
        <v>OK.</v>
      </c>
      <c r="X64" s="268" t="str">
        <f>IF(X14=".","OK.",IF(X14=0,"OK.",IF(X14=" ","OK.",IF(OR(X14=X4,X14=X24,X14=X34,X14='S2'!X14,X14='S3'!X14,X14='S1'!X14,X14='S5'!X14,X14='S6'!X14,X14='S7'!X14,X14='S8'!X14),"CISSS!","OK."))))</f>
        <v>OK.</v>
      </c>
      <c r="Y64" s="268" t="str">
        <f>IF(Y14=".","OK.",IF(Y14=0,"OK.",IF(Y14=" ","OK.",IF(OR(Y14=Y4,Y14=Y24,Y14=Y34,Y14='S2'!Y14,Y14='S3'!Y14,Y14='S1'!Y14,Y14='S5'!Y14,Y14='S6'!Y14,Y14='S7'!Y14,Y14='S8'!Y14),"CISSS!","OK."))))</f>
        <v>OK.</v>
      </c>
      <c r="Z64" s="268" t="str">
        <f>IF(Z14=".","OK.",IF(Z14=0,"OK.",IF(Z14=" ","OK.",IF(OR(Z14=Z4,Z14=Z24,Z14=Z34,Z14='S2'!Z14,Z14='S3'!Z14,Z14='S1'!Z14,Z14='S5'!Z14,Z14='S6'!Z14,Z14='S7'!Z14,Z14='S8'!Z14),"CISSS!","OK."))))</f>
        <v>OK.</v>
      </c>
      <c r="AA64" s="269" t="str">
        <f>IF(AA14=".","OK.",IF(AA14=0,"OK.",IF(AA14=" ","OK.",IF(OR(AA14=AA4,AA14=AA24,AA14=AA34,AA14='S2'!AA14,AA14='S3'!AA14,AA14='S1'!AA14,AA14='S5'!AA14,AA14='S6'!AA14,AA14='S7'!AA14,AA14='S8'!AA14),"CISSS!","OK."))))</f>
        <v>OK.</v>
      </c>
      <c r="AB64" s="299">
        <v>0.41666666666666669</v>
      </c>
    </row>
    <row r="65" spans="1:28" ht="11.1" customHeight="1" x14ac:dyDescent="0.2">
      <c r="A65" s="1087"/>
      <c r="B65" s="1087"/>
      <c r="C65" s="55" t="str">
        <f>IF(C15=".","OK.",IF(C15=0,"OK.",IF(C15=" ","OK.",IF(OR(C15=C5,C15=C25,C15=C35,C15='S2'!C15,C15='S3'!C15,C15='S1'!C15,C15='S5'!C15,C15='S6'!C15,C15='S7'!C15,C15='S8'!C15),"CISSS!","OK."))))</f>
        <v>OK.</v>
      </c>
      <c r="D65" s="56" t="str">
        <f>IF(D15=".","OK.",IF(D15=0,"OK.",IF(D15=" ","OK.",IF(OR(D15=D5,D15=D25,D15=D35,D15='S2'!D15,D15='S3'!D15,D15='S1'!D15,D15='S5'!D15,D15='S6'!D15,D15='S7'!D15,D15='S8'!D15),"CISSS!","OK."))))</f>
        <v>OK.</v>
      </c>
      <c r="E65" s="56" t="str">
        <f>IF(E15=".","OK.",IF(E15=0,"OK.",IF(E15=" ","OK.",IF(OR(E15=E5,E15=E25,E15=E35,E15='S2'!E15,E15='S3'!E15,E15='S1'!E15,E15='S5'!E15,E15='S6'!E15,E15='S7'!E15,E15='S8'!E15),"CISSS!","OK."))))</f>
        <v>OK.</v>
      </c>
      <c r="F65" s="56" t="str">
        <f>IF(F15=".","OK.",IF(F15=0,"OK.",IF(F15=" ","OK.",IF(OR(F15=F5,F15=F25,F15=F35,F15='S2'!F15,F15='S3'!F15,F15='S1'!F15,F15='S5'!F15,F15='S6'!F15,F15='S7'!F15,F15='S8'!F15),"CISSS!","OK."))))</f>
        <v>OK.</v>
      </c>
      <c r="G65" s="57" t="str">
        <f>IF(G15=".","OK.",IF(G15=0,"OK.",IF(G15=" ","OK.",IF(OR(G15=G5,G15=G25,G15=G35,G15='S2'!G15,G15='S3'!G15,G15='S1'!G15,G15='S5'!G15,G15='S6'!G15,G15='S7'!G15,G15='S8'!G15),"CISSS!","OK."))))</f>
        <v>OK.</v>
      </c>
      <c r="H65" s="76" t="str">
        <f>IF(H15=".","OK.",IF(H15=0,"OK.",IF(H15=" ","OK.",IF(OR(H15=H5,H15=H25,H15=H35,H15='S2'!H15,H15='S3'!H15,H15='S1'!H15,H15='S5'!H15,H15='S6'!H15,H15='S7'!H15,H15='S8'!H15),"CISSS!","OK."))))</f>
        <v>OK.</v>
      </c>
      <c r="I65" s="77" t="str">
        <f>IF(I15=".","OK.",IF(I15=0,"OK.",IF(I15=" ","OK.",IF(OR(I15=I5,I15=I25,I15=I35,I15='S2'!I15,I15='S3'!I15,I15='S1'!I15,I15='S5'!I15,I15='S6'!I15,I15='S7'!I15,I15='S8'!I15),"CISSS!","OK."))))</f>
        <v>OK.</v>
      </c>
      <c r="J65" s="77" t="str">
        <f>IF(J15=".","OK.",IF(J15=0,"OK.",IF(J15=" ","OK.",IF(OR(J15=J5,J15=J25,J15=J35,J15='S2'!J15,J15='S3'!J15,J15='S1'!J15,J15='S5'!J15,J15='S6'!J15,J15='S7'!J15,J15='S8'!J15),"CISSS!","OK."))))</f>
        <v>OK.</v>
      </c>
      <c r="K65" s="77" t="str">
        <f>IF(K15=".","OK.",IF(K15=0,"OK.",IF(K15=" ","OK.",IF(OR(K15=K5,K15=K25,K15=K35,K15='S2'!K15,K15='S3'!K15,K15='S1'!K15,K15='S5'!K15,K15='S6'!K15,K15='S7'!K15,K15='S8'!K15),"CISSS!","OK."))))</f>
        <v>OK.</v>
      </c>
      <c r="L65" s="78" t="str">
        <f>IF(L15=".","OK.",IF(L15=0,"OK.",IF(L15=" ","OK.",IF(OR(L15=L5,L15=L25,L15=L35,L15='S2'!L15,L15='S3'!L15,L15='S1'!L15,L15='S5'!L15,L15='S6'!L15,L15='S7'!L15,L15='S8'!L15),"CISSS!","OK."))))</f>
        <v>OK.</v>
      </c>
      <c r="M65" s="67" t="str">
        <f>IF(M15=".","OK.",IF(M15=0,"OK.",IF(M15=" ","OK.",IF(OR(M15=M5,M15=M25,M15=M35,M15='S2'!M15,M15='S3'!M15,M15='S1'!M15,M15='S5'!M15,M15='S6'!M15,M15='S7'!M15,M15='S8'!M15),"CISSS!","OK."))))</f>
        <v>OK.</v>
      </c>
      <c r="N65" s="68" t="str">
        <f>IF(N15=".","OK.",IF(N15=0,"OK.",IF(N15=" ","OK.",IF(OR(N15=N5,N15=N25,N15=N35,N15='S2'!N15,N15='S3'!N15,N15='S1'!N15,N15='S5'!N15,N15='S6'!N15,N15='S7'!N15,N15='S8'!N15),"CISSS!","OK."))))</f>
        <v>OK.</v>
      </c>
      <c r="O65" s="68" t="str">
        <f>IF(O15=".","OK.",IF(O15=0,"OK.",IF(O15=" ","OK.",IF(OR(O15=O5,O15=O25,O15=O35,O15='S2'!O15,O15='S3'!O15,O15='S1'!O15,O15='S5'!O15,O15='S6'!O15,O15='S7'!O15,O15='S8'!O15),"CISSS!","OK."))))</f>
        <v>OK.</v>
      </c>
      <c r="P65" s="68" t="str">
        <f>IF(P15=".","OK.",IF(P15=0,"OK.",IF(P15=" ","OK.",IF(OR(P15=P5,P15=P25,P15=P35,P15='S2'!P15,P15='S3'!P15,P15='S1'!P15,P15='S5'!P15,P15='S6'!P15,P15='S7'!P15,P15='S8'!P15),"CISSS!","OK."))))</f>
        <v>OK.</v>
      </c>
      <c r="Q65" s="69" t="str">
        <f>IF(Q15=".","OK.",IF(Q15=0,"OK.",IF(Q15=" ","OK.",IF(OR(Q15=Q5,Q15=Q25,Q15=Q35,Q15='S2'!Q15,Q15='S3'!Q15,Q15='S1'!Q15,Q15='S5'!Q15,Q15='S6'!Q15,Q15='S7'!Q15,Q15='S8'!Q15),"CISSS!","OK."))))</f>
        <v>OK.</v>
      </c>
      <c r="R65" s="85" t="str">
        <f>IF(R15=".","OK.",IF(R15=0,"OK.",IF(R15=" ","OK.",IF(OR(R15=R5,R15=R25,R15=R35,R15='S2'!R15,R15='S3'!R15,R15='S1'!R15,R15='S5'!R15,R15='S6'!R15,R15='S7'!R15,R15='S8'!R15),"CISSS!","OK."))))</f>
        <v>OK.</v>
      </c>
      <c r="S65" s="86" t="str">
        <f>IF(S15=".","OK.",IF(S15=0,"OK.",IF(S15=" ","OK.",IF(OR(S15=S5,S15=S25,S15=S35,S15='S2'!S15,S15='S3'!S15,S15='S1'!S15,S15='S5'!S15,S15='S6'!S15,S15='S7'!S15,S15='S8'!S15),"CISSS!","OK."))))</f>
        <v>OK.</v>
      </c>
      <c r="T65" s="86" t="str">
        <f>IF(T15=".","OK.",IF(T15=0,"OK.",IF(T15=" ","OK.",IF(OR(T15=T5,T15=T25,T15=T35,T15='S2'!T15,T15='S3'!T15,T15='S1'!T15,T15='S5'!T15,T15='S6'!T15,T15='S7'!T15,T15='S8'!T15),"CISSS!","OK."))))</f>
        <v>OK.</v>
      </c>
      <c r="U65" s="86" t="str">
        <f>IF(U15=".","OK.",IF(U15=0,"OK.",IF(U15=" ","OK.",IF(OR(U15=U5,U15=U25,U15=U35,U15='S2'!U15,U15='S3'!U15,U15='S1'!U15,U15='S5'!U15,U15='S6'!U15,U15='S7'!U15,U15='S8'!U15),"CISSS!","OK."))))</f>
        <v>OK.</v>
      </c>
      <c r="V65" s="87" t="str">
        <f>IF(V15=".","OK.",IF(V15=0,"OK.",IF(V15=" ","OK.",IF(OR(V15=V5,V15=V25,V15=V35,V15='S2'!V15,V15='S3'!V15,V15='S1'!V15,V15='S5'!V15,V15='S6'!V15,V15='S7'!V15,V15='S8'!V15),"CISSS!","OK."))))</f>
        <v>OK.</v>
      </c>
      <c r="W65" s="267" t="str">
        <f>IF(W15=".","OK.",IF(W15=0,"OK.",IF(W15=" ","OK.",IF(OR(W15=W5,W15=W25,W15=W35,W15='S2'!W15,W15='S3'!W15,W15='S1'!W15,W15='S5'!W15,W15='S6'!W15,W15='S7'!W15,W15='S8'!W15),"CISSS!","OK."))))</f>
        <v>OK.</v>
      </c>
      <c r="X65" s="268" t="str">
        <f>IF(X15=".","OK.",IF(X15=0,"OK.",IF(X15=" ","OK.",IF(OR(X15=X5,X15=X25,X15=X35,X15='S2'!X15,X15='S3'!X15,X15='S1'!X15,X15='S5'!X15,X15='S6'!X15,X15='S7'!X15,X15='S8'!X15),"CISSS!","OK."))))</f>
        <v>OK.</v>
      </c>
      <c r="Y65" s="268" t="str">
        <f>IF(Y15=".","OK.",IF(Y15=0,"OK.",IF(Y15=" ","OK.",IF(OR(Y15=Y5,Y15=Y25,Y15=Y35,Y15='S2'!Y15,Y15='S3'!Y15,Y15='S1'!Y15,Y15='S5'!Y15,Y15='S6'!Y15,Y15='S7'!Y15,Y15='S8'!Y15),"CISSS!","OK."))))</f>
        <v>OK.</v>
      </c>
      <c r="Z65" s="268" t="str">
        <f>IF(Z15=".","OK.",IF(Z15=0,"OK.",IF(Z15=" ","OK.",IF(OR(Z15=Z5,Z15=Z25,Z15=Z35,Z15='S2'!Z15,Z15='S3'!Z15,Z15='S1'!Z15,Z15='S5'!Z15,Z15='S6'!Z15,Z15='S7'!Z15,Z15='S8'!Z15),"CISSS!","OK."))))</f>
        <v>OK.</v>
      </c>
      <c r="AA65" s="269" t="str">
        <f>IF(AA15=".","OK.",IF(AA15=0,"OK.",IF(AA15=" ","OK.",IF(OR(AA15=AA5,AA15=AA25,AA15=AA35,AA15='S2'!AA15,AA15='S3'!AA15,AA15='S1'!AA15,AA15='S5'!AA15,AA15='S6'!AA15,AA15='S7'!AA15,AA15='S8'!AA15),"CISSS!","OK."))))</f>
        <v>OK.</v>
      </c>
      <c r="AB65" s="299">
        <v>0.45833333333333331</v>
      </c>
    </row>
    <row r="66" spans="1:28" ht="11.1" customHeight="1" x14ac:dyDescent="0.2">
      <c r="A66" s="1087"/>
      <c r="B66" s="1087"/>
      <c r="C66" s="55" t="str">
        <f>IF(C16=".","OK.",IF(C16=0,"OK.",IF(C16=" ","OK.",IF(OR(C16=C6,C16=C26,C16=C36,C16='S2'!C16,C16='S3'!C16,C16='S1'!C16,C16='S5'!C16,C16='S6'!C16,C16='S7'!C16,C16='S8'!C16),"CISSS!","OK."))))</f>
        <v>OK.</v>
      </c>
      <c r="D66" s="56" t="str">
        <f>IF(D16=".","OK.",IF(D16=0,"OK.",IF(D16=" ","OK.",IF(OR(D16=D6,D16=D26,D16=D36,D16='S2'!D16,D16='S3'!D16,D16='S1'!D16,D16='S5'!D16,D16='S6'!D16,D16='S7'!D16,D16='S8'!D16),"CISSS!","OK."))))</f>
        <v>OK.</v>
      </c>
      <c r="E66" s="56" t="str">
        <f>IF(E16=".","OK.",IF(E16=0,"OK.",IF(E16=" ","OK.",IF(OR(E16=E6,E16=E26,E16=E36,E16='S2'!E16,E16='S3'!E16,E16='S1'!E16,E16='S5'!E16,E16='S6'!E16,E16='S7'!E16,E16='S8'!E16),"CISSS!","OK."))))</f>
        <v>OK.</v>
      </c>
      <c r="F66" s="56" t="str">
        <f>IF(F16=".","OK.",IF(F16=0,"OK.",IF(F16=" ","OK.",IF(OR(F16=F6,F16=F26,F16=F36,F16='S2'!F16,F16='S3'!F16,F16='S1'!F16,F16='S5'!F16,F16='S6'!F16,F16='S7'!F16,F16='S8'!F16),"CISSS!","OK."))))</f>
        <v>OK.</v>
      </c>
      <c r="G66" s="57" t="str">
        <f>IF(G16=".","OK.",IF(G16=0,"OK.",IF(G16=" ","OK.",IF(OR(G16=G6,G16=G26,G16=G36,G16='S2'!G16,G16='S3'!G16,G16='S1'!G16,G16='S5'!G16,G16='S6'!G16,G16='S7'!G16,G16='S8'!G16),"CISSS!","OK."))))</f>
        <v>OK.</v>
      </c>
      <c r="H66" s="76" t="str">
        <f>IF(H16=".","OK.",IF(H16=0,"OK.",IF(H16=" ","OK.",IF(OR(H16=H6,H16=H26,H16=H36,H16='S2'!H16,H16='S3'!H16,H16='S1'!H16,H16='S5'!H16,H16='S6'!H16,H16='S7'!H16,H16='S8'!H16),"CISSS!","OK."))))</f>
        <v>OK.</v>
      </c>
      <c r="I66" s="77" t="str">
        <f>IF(I16=".","OK.",IF(I16=0,"OK.",IF(I16=" ","OK.",IF(OR(I16=I6,I16=I26,I16=I36,I16='S2'!I16,I16='S3'!I16,I16='S1'!I16,I16='S5'!I16,I16='S6'!I16,I16='S7'!I16,I16='S8'!I16),"CISSS!","OK."))))</f>
        <v>OK.</v>
      </c>
      <c r="J66" s="77" t="str">
        <f>IF(J16=".","OK.",IF(J16=0,"OK.",IF(J16=" ","OK.",IF(OR(J16=J6,J16=J26,J16=J36,J16='S2'!J16,J16='S3'!J16,J16='S1'!J16,J16='S5'!J16,J16='S6'!J16,J16='S7'!J16,J16='S8'!J16),"CISSS!","OK."))))</f>
        <v>OK.</v>
      </c>
      <c r="K66" s="77" t="str">
        <f>IF(K16=".","OK.",IF(K16=0,"OK.",IF(K16=" ","OK.",IF(OR(K16=K6,K16=K26,K16=K36,K16='S2'!K16,K16='S3'!K16,K16='S1'!K16,K16='S5'!K16,K16='S6'!K16,K16='S7'!K16,K16='S8'!K16),"CISSS!","OK."))))</f>
        <v>OK.</v>
      </c>
      <c r="L66" s="78" t="str">
        <f>IF(L16=".","OK.",IF(L16=0,"OK.",IF(L16=" ","OK.",IF(OR(L16=L6,L16=L26,L16=L36,L16='S2'!L16,L16='S3'!L16,L16='S1'!L16,L16='S5'!L16,L16='S6'!L16,L16='S7'!L16,L16='S8'!L16),"CISSS!","OK."))))</f>
        <v>OK.</v>
      </c>
      <c r="M66" s="67" t="str">
        <f>IF(M16=".","OK.",IF(M16=0,"OK.",IF(M16=" ","OK.",IF(OR(M16=M6,M16=M26,M16=M36,M16='S2'!M16,M16='S3'!M16,M16='S1'!M16,M16='S5'!M16,M16='S6'!M16,M16='S7'!M16,M16='S8'!M16),"CISSS!","OK."))))</f>
        <v>OK.</v>
      </c>
      <c r="N66" s="68" t="str">
        <f>IF(N16=".","OK.",IF(N16=0,"OK.",IF(N16=" ","OK.",IF(OR(N16=N6,N16=N26,N16=N36,N16='S2'!N16,N16='S3'!N16,N16='S1'!N16,N16='S5'!N16,N16='S6'!N16,N16='S7'!N16,N16='S8'!N16),"CISSS!","OK."))))</f>
        <v>OK.</v>
      </c>
      <c r="O66" s="68" t="str">
        <f>IF(O16=".","OK.",IF(O16=0,"OK.",IF(O16=" ","OK.",IF(OR(O16=O6,O16=O26,O16=O36,O16='S2'!O16,O16='S3'!O16,O16='S1'!O16,O16='S5'!O16,O16='S6'!O16,O16='S7'!O16,O16='S8'!O16),"CISSS!","OK."))))</f>
        <v>OK.</v>
      </c>
      <c r="P66" s="68" t="str">
        <f>IF(P16=".","OK.",IF(P16=0,"OK.",IF(P16=" ","OK.",IF(OR(P16=P6,P16=P26,P16=P36,P16='S2'!P16,P16='S3'!P16,P16='S1'!P16,P16='S5'!P16,P16='S6'!P16,P16='S7'!P16,P16='S8'!P16),"CISSS!","OK."))))</f>
        <v>OK.</v>
      </c>
      <c r="Q66" s="69" t="str">
        <f>IF(Q16=".","OK.",IF(Q16=0,"OK.",IF(Q16=" ","OK.",IF(OR(Q16=Q6,Q16=Q26,Q16=Q36,Q16='S2'!Q16,Q16='S3'!Q16,Q16='S1'!Q16,Q16='S5'!Q16,Q16='S6'!Q16,Q16='S7'!Q16,Q16='S8'!Q16),"CISSS!","OK."))))</f>
        <v>OK.</v>
      </c>
      <c r="R66" s="85" t="str">
        <f>IF(R16=".","OK.",IF(R16=0,"OK.",IF(R16=" ","OK.",IF(OR(R16=R6,R16=R26,R16=R36,R16='S2'!R16,R16='S3'!R16,R16='S1'!R16,R16='S5'!R16,R16='S6'!R16,R16='S7'!R16,R16='S8'!R16),"CISSS!","OK."))))</f>
        <v>OK.</v>
      </c>
      <c r="S66" s="86" t="str">
        <f>IF(S16=".","OK.",IF(S16=0,"OK.",IF(S16=" ","OK.",IF(OR(S16=S6,S16=S26,S16=S36,S16='S2'!S16,S16='S3'!S16,S16='S1'!S16,S16='S5'!S16,S16='S6'!S16,S16='S7'!S16,S16='S8'!S16),"CISSS!","OK."))))</f>
        <v>OK.</v>
      </c>
      <c r="T66" s="86" t="str">
        <f>IF(T16=".","OK.",IF(T16=0,"OK.",IF(T16=" ","OK.",IF(OR(T16=T6,T16=T26,T16=T36,T16='S2'!T16,T16='S3'!T16,T16='S1'!T16,T16='S5'!T16,T16='S6'!T16,T16='S7'!T16,T16='S8'!T16),"CISSS!","OK."))))</f>
        <v>OK.</v>
      </c>
      <c r="U66" s="86" t="str">
        <f>IF(U16=".","OK.",IF(U16=0,"OK.",IF(U16=" ","OK.",IF(OR(U16=U6,U16=U26,U16=U36,U16='S2'!U16,U16='S3'!U16,U16='S1'!U16,U16='S5'!U16,U16='S6'!U16,U16='S7'!U16,U16='S8'!U16),"CISSS!","OK."))))</f>
        <v>OK.</v>
      </c>
      <c r="V66" s="87" t="str">
        <f>IF(V16=".","OK.",IF(V16=0,"OK.",IF(V16=" ","OK.",IF(OR(V16=V6,V16=V26,V16=V36,V16='S2'!V16,V16='S3'!V16,V16='S1'!V16,V16='S5'!V16,V16='S6'!V16,V16='S7'!V16,V16='S8'!V16),"CISSS!","OK."))))</f>
        <v>OK.</v>
      </c>
      <c r="W66" s="267" t="str">
        <f>IF(W16=".","OK.",IF(W16=0,"OK.",IF(W16=" ","OK.",IF(OR(W16=W6,W16=W26,W16=W36,W16='S2'!W16,W16='S3'!W16,W16='S1'!W16,W16='S5'!W16,W16='S6'!W16,W16='S7'!W16,W16='S8'!W16),"CISSS!","OK."))))</f>
        <v>OK.</v>
      </c>
      <c r="X66" s="268" t="str">
        <f>IF(X16=".","OK.",IF(X16=0,"OK.",IF(X16=" ","OK.",IF(OR(X16=X6,X16=X26,X16=X36,X16='S2'!X16,X16='S3'!X16,X16='S1'!X16,X16='S5'!X16,X16='S6'!X16,X16='S7'!X16,X16='S8'!X16),"CISSS!","OK."))))</f>
        <v>OK.</v>
      </c>
      <c r="Y66" s="268" t="str">
        <f>IF(Y16=".","OK.",IF(Y16=0,"OK.",IF(Y16=" ","OK.",IF(OR(Y16=Y6,Y16=Y26,Y16=Y36,Y16='S2'!Y16,Y16='S3'!Y16,Y16='S1'!Y16,Y16='S5'!Y16,Y16='S6'!Y16,Y16='S7'!Y16,Y16='S8'!Y16),"CISSS!","OK."))))</f>
        <v>OK.</v>
      </c>
      <c r="Z66" s="268" t="str">
        <f>IF(Z16=".","OK.",IF(Z16=0,"OK.",IF(Z16=" ","OK.",IF(OR(Z16=Z6,Z16=Z26,Z16=Z36,Z16='S2'!Z16,Z16='S3'!Z16,Z16='S1'!Z16,Z16='S5'!Z16,Z16='S6'!Z16,Z16='S7'!Z16,Z16='S8'!Z16),"CISSS!","OK."))))</f>
        <v>OK.</v>
      </c>
      <c r="AA66" s="269" t="str">
        <f>IF(AA16=".","OK.",IF(AA16=0,"OK.",IF(AA16=" ","OK.",IF(OR(AA16=AA6,AA16=AA26,AA16=AA36,AA16='S2'!AA16,AA16='S3'!AA16,AA16='S1'!AA16,AA16='S5'!AA16,AA16='S6'!AA16,AA16='S7'!AA16,AA16='S8'!AA16),"CISSS!","OK."))))</f>
        <v>OK.</v>
      </c>
      <c r="AB66" s="299">
        <v>0.5</v>
      </c>
    </row>
    <row r="67" spans="1:28" ht="11.1" customHeight="1" x14ac:dyDescent="0.2">
      <c r="A67" s="1087"/>
      <c r="B67" s="1087"/>
      <c r="C67" s="55" t="str">
        <f>IF(C17=".","OK.",IF(C17=0,"OK.",IF(C17=" ","OK.",IF(OR(C17=C7,C17=C27,C17=C37,C17='S2'!C17,C17='S3'!C17,C17='S1'!C17,C17='S5'!C17,C17='S6'!C17,C17='S7'!C17,C17='S8'!C17),"CISSS!","OK."))))</f>
        <v>OK.</v>
      </c>
      <c r="D67" s="56" t="str">
        <f>IF(D17=".","OK.",IF(D17=0,"OK.",IF(D17=" ","OK.",IF(OR(D17=D7,D17=D27,D17=D37,D17='S2'!D17,D17='S3'!D17,D17='S1'!D17,D17='S5'!D17,D17='S6'!D17,D17='S7'!D17,D17='S8'!D17),"CISSS!","OK."))))</f>
        <v>OK.</v>
      </c>
      <c r="E67" s="56" t="str">
        <f>IF(E17=".","OK.",IF(E17=0,"OK.",IF(E17=" ","OK.",IF(OR(E17=E7,E17=E27,E17=E37,E17='S2'!E17,E17='S3'!E17,E17='S1'!E17,E17='S5'!E17,E17='S6'!E17,E17='S7'!E17,E17='S8'!E17),"CISSS!","OK."))))</f>
        <v>OK.</v>
      </c>
      <c r="F67" s="56" t="str">
        <f>IF(F17=".","OK.",IF(F17=0,"OK.",IF(F17=" ","OK.",IF(OR(F17=F7,F17=F27,F17=F37,F17='S2'!F17,F17='S3'!F17,F17='S1'!F17,F17='S5'!F17,F17='S6'!F17,F17='S7'!F17,F17='S8'!F17),"CISSS!","OK."))))</f>
        <v>OK.</v>
      </c>
      <c r="G67" s="57" t="str">
        <f>IF(G17=".","OK.",IF(G17=0,"OK.",IF(G17=" ","OK.",IF(OR(G17=G7,G17=G27,G17=G37,G17='S2'!G17,G17='S3'!G17,G17='S1'!G17,G17='S5'!G17,G17='S6'!G17,G17='S7'!G17,G17='S8'!G17),"CISSS!","OK."))))</f>
        <v>OK.</v>
      </c>
      <c r="H67" s="76" t="str">
        <f>IF(H17=".","OK.",IF(H17=0,"OK.",IF(H17=" ","OK.",IF(OR(H17=H7,H17=H27,H17=H37,H17='S2'!H17,H17='S3'!H17,H17='S1'!H17,H17='S5'!H17,H17='S6'!H17,H17='S7'!H17,H17='S8'!H17),"CISSS!","OK."))))</f>
        <v>OK.</v>
      </c>
      <c r="I67" s="77" t="str">
        <f>IF(I17=".","OK.",IF(I17=0,"OK.",IF(I17=" ","OK.",IF(OR(I17=I7,I17=I27,I17=I37,I17='S2'!I17,I17='S3'!I17,I17='S1'!I17,I17='S5'!I17,I17='S6'!I17,I17='S7'!I17,I17='S8'!I17),"CISSS!","OK."))))</f>
        <v>OK.</v>
      </c>
      <c r="J67" s="77" t="str">
        <f>IF(J17=".","OK.",IF(J17=0,"OK.",IF(J17=" ","OK.",IF(OR(J17=J7,J17=J27,J17=J37,J17='S2'!J17,J17='S3'!J17,J17='S1'!J17,J17='S5'!J17,J17='S6'!J17,J17='S7'!J17,J17='S8'!J17),"CISSS!","OK."))))</f>
        <v>OK.</v>
      </c>
      <c r="K67" s="77" t="str">
        <f>IF(K17=".","OK.",IF(K17=0,"OK.",IF(K17=" ","OK.",IF(OR(K17=K7,K17=K27,K17=K37,K17='S2'!K17,K17='S3'!K17,K17='S1'!K17,K17='S5'!K17,K17='S6'!K17,K17='S7'!K17,K17='S8'!K17),"CISSS!","OK."))))</f>
        <v>OK.</v>
      </c>
      <c r="L67" s="78" t="str">
        <f>IF(L17=".","OK.",IF(L17=0,"OK.",IF(L17=" ","OK.",IF(OR(L17=L7,L17=L27,L17=L37,L17='S2'!L17,L17='S3'!L17,L17='S1'!L17,L17='S5'!L17,L17='S6'!L17,L17='S7'!L17,L17='S8'!L17),"CISSS!","OK."))))</f>
        <v>OK.</v>
      </c>
      <c r="M67" s="67" t="str">
        <f>IF(M17=".","OK.",IF(M17=0,"OK.",IF(M17=" ","OK.",IF(OR(M17=M7,M17=M27,M17=M37,M17='S2'!M17,M17='S3'!M17,M17='S1'!M17,M17='S5'!M17,M17='S6'!M17,M17='S7'!M17,M17='S8'!M17),"CISSS!","OK."))))</f>
        <v>OK.</v>
      </c>
      <c r="N67" s="68" t="str">
        <f>IF(N17=".","OK.",IF(N17=0,"OK.",IF(N17=" ","OK.",IF(OR(N17=N7,N17=N27,N17=N37,N17='S2'!N17,N17='S3'!N17,N17='S1'!N17,N17='S5'!N17,N17='S6'!N17,N17='S7'!N17,N17='S8'!N17),"CISSS!","OK."))))</f>
        <v>OK.</v>
      </c>
      <c r="O67" s="68" t="str">
        <f>IF(O17=".","OK.",IF(O17=0,"OK.",IF(O17=" ","OK.",IF(OR(O17=O7,O17=O27,O17=O37,O17='S2'!O17,O17='S3'!O17,O17='S1'!O17,O17='S5'!O17,O17='S6'!O17,O17='S7'!O17,O17='S8'!O17),"CISSS!","OK."))))</f>
        <v>OK.</v>
      </c>
      <c r="P67" s="68" t="str">
        <f>IF(P17=".","OK.",IF(P17=0,"OK.",IF(P17=" ","OK.",IF(OR(P17=P7,P17=P27,P17=P37,P17='S2'!P17,P17='S3'!P17,P17='S1'!P17,P17='S5'!P17,P17='S6'!P17,P17='S7'!P17,P17='S8'!P17),"CISSS!","OK."))))</f>
        <v>OK.</v>
      </c>
      <c r="Q67" s="69" t="str">
        <f>IF(Q17=".","OK.",IF(Q17=0,"OK.",IF(Q17=" ","OK.",IF(OR(Q17=Q7,Q17=Q27,Q17=Q37,Q17='S2'!Q17,Q17='S3'!Q17,Q17='S1'!Q17,Q17='S5'!Q17,Q17='S6'!Q17,Q17='S7'!Q17,Q17='S8'!Q17),"CISSS!","OK."))))</f>
        <v>OK.</v>
      </c>
      <c r="R67" s="85" t="str">
        <f>IF(R17=".","OK.",IF(R17=0,"OK.",IF(R17=" ","OK.",IF(OR(R17=R7,R17=R27,R17=R37,R17='S2'!R17,R17='S3'!R17,R17='S1'!R17,R17='S5'!R17,R17='S6'!R17,R17='S7'!R17,R17='S8'!R17),"CISSS!","OK."))))</f>
        <v>OK.</v>
      </c>
      <c r="S67" s="86" t="str">
        <f>IF(S17=".","OK.",IF(S17=0,"OK.",IF(S17=" ","OK.",IF(OR(S17=S7,S17=S27,S17=S37,S17='S2'!S17,S17='S3'!S17,S17='S1'!S17,S17='S5'!S17,S17='S6'!S17,S17='S7'!S17,S17='S8'!S17),"CISSS!","OK."))))</f>
        <v>OK.</v>
      </c>
      <c r="T67" s="86" t="str">
        <f>IF(T17=".","OK.",IF(T17=0,"OK.",IF(T17=" ","OK.",IF(OR(T17=T7,T17=T27,T17=T37,T17='S2'!T17,T17='S3'!T17,T17='S1'!T17,T17='S5'!T17,T17='S6'!T17,T17='S7'!T17,T17='S8'!T17),"CISSS!","OK."))))</f>
        <v>OK.</v>
      </c>
      <c r="U67" s="86" t="str">
        <f>IF(U17=".","OK.",IF(U17=0,"OK.",IF(U17=" ","OK.",IF(OR(U17=U7,U17=U27,U17=U37,U17='S2'!U17,U17='S3'!U17,U17='S1'!U17,U17='S5'!U17,U17='S6'!U17,U17='S7'!U17,U17='S8'!U17),"CISSS!","OK."))))</f>
        <v>OK.</v>
      </c>
      <c r="V67" s="87" t="str">
        <f>IF(V17=".","OK.",IF(V17=0,"OK.",IF(V17=" ","OK.",IF(OR(V17=V7,V17=V27,V17=V37,V17='S2'!V17,V17='S3'!V17,V17='S1'!V17,V17='S5'!V17,V17='S6'!V17,V17='S7'!V17,V17='S8'!V17),"CISSS!","OK."))))</f>
        <v>OK.</v>
      </c>
      <c r="W67" s="267" t="str">
        <f>IF(W17=".","OK.",IF(W17=0,"OK.",IF(W17=" ","OK.",IF(OR(W17=W7,W17=W27,W17=W37,W17='S2'!W17,W17='S3'!W17,W17='S1'!W17,W17='S5'!W17,W17='S6'!W17,W17='S7'!W17,W17='S8'!W17),"CISSS!","OK."))))</f>
        <v>OK.</v>
      </c>
      <c r="X67" s="268" t="str">
        <f>IF(X17=".","OK.",IF(X17=0,"OK.",IF(X17=" ","OK.",IF(OR(X17=X7,X17=X27,X17=X37,X17='S2'!X17,X17='S3'!X17,X17='S1'!X17,X17='S5'!X17,X17='S6'!X17,X17='S7'!X17,X17='S8'!X17),"CISSS!","OK."))))</f>
        <v>OK.</v>
      </c>
      <c r="Y67" s="268" t="str">
        <f>IF(Y17=".","OK.",IF(Y17=0,"OK.",IF(Y17=" ","OK.",IF(OR(Y17=Y7,Y17=Y27,Y17=Y37,Y17='S2'!Y17,Y17='S3'!Y17,Y17='S1'!Y17,Y17='S5'!Y17,Y17='S6'!Y17,Y17='S7'!Y17,Y17='S8'!Y17),"CISSS!","OK."))))</f>
        <v>OK.</v>
      </c>
      <c r="Z67" s="268" t="str">
        <f>IF(Z17=".","OK.",IF(Z17=0,"OK.",IF(Z17=" ","OK.",IF(OR(Z17=Z7,Z17=Z27,Z17=Z37,Z17='S2'!Z17,Z17='S3'!Z17,Z17='S1'!Z17,Z17='S5'!Z17,Z17='S6'!Z17,Z17='S7'!Z17,Z17='S8'!Z17),"CISSS!","OK."))))</f>
        <v>OK.</v>
      </c>
      <c r="AA67" s="269" t="str">
        <f>IF(AA17=".","OK.",IF(AA17=0,"OK.",IF(AA17=" ","OK.",IF(OR(AA17=AA7,AA17=AA27,AA17=AA37,AA17='S2'!AA17,AA17='S3'!AA17,AA17='S1'!AA17,AA17='S5'!AA17,AA17='S6'!AA17,AA17='S7'!AA17,AA17='S8'!AA17),"CISSS!","OK."))))</f>
        <v>OK.</v>
      </c>
      <c r="AB67" s="299">
        <v>0.54166666666666663</v>
      </c>
    </row>
    <row r="68" spans="1:28" ht="11.1" customHeight="1" x14ac:dyDescent="0.2">
      <c r="A68" s="1087"/>
      <c r="B68" s="1087"/>
      <c r="C68" s="55" t="str">
        <f>IF(C18=".","OK.",IF(C18=0,"OK.",IF(C18=" ","OK.",IF(OR(C18=C8,C18=C28,C18=C38,C18='S2'!C18,C18='S3'!C18,C18='S1'!C18,C18='S5'!C18,C18='S6'!C18,C18='S7'!C18,C18='S8'!C18),"CISSS!","OK."))))</f>
        <v>OK.</v>
      </c>
      <c r="D68" s="56" t="str">
        <f>IF(D18=".","OK.",IF(D18=0,"OK.",IF(D18=" ","OK.",IF(OR(D18=D8,D18=D28,D18=D38,D18='S2'!D18,D18='S3'!D18,D18='S1'!D18,D18='S5'!D18,D18='S6'!D18,D18='S7'!D18,D18='S8'!D18),"CISSS!","OK."))))</f>
        <v>OK.</v>
      </c>
      <c r="E68" s="56" t="str">
        <f>IF(E18=".","OK.",IF(E18=0,"OK.",IF(E18=" ","OK.",IF(OR(E18=E8,E18=E28,E18=E38,E18='S2'!E18,E18='S3'!E18,E18='S1'!E18,E18='S5'!E18,E18='S6'!E18,E18='S7'!E18,E18='S8'!E18),"CISSS!","OK."))))</f>
        <v>OK.</v>
      </c>
      <c r="F68" s="56" t="str">
        <f>IF(F18=".","OK.",IF(F18=0,"OK.",IF(F18=" ","OK.",IF(OR(F18=F8,F18=F28,F18=F38,F18='S2'!F18,F18='S3'!F18,F18='S1'!F18,F18='S5'!F18,F18='S6'!F18,F18='S7'!F18,F18='S8'!F18),"CISSS!","OK."))))</f>
        <v>OK.</v>
      </c>
      <c r="G68" s="57" t="str">
        <f>IF(G18=".","OK.",IF(G18=0,"OK.",IF(G18=" ","OK.",IF(OR(G18=G8,G18=G28,G18=G38,G18='S2'!G18,G18='S3'!G18,G18='S1'!G18,G18='S5'!G18,G18='S6'!G18,G18='S7'!G18,G18='S8'!G18),"CISSS!","OK."))))</f>
        <v>OK.</v>
      </c>
      <c r="H68" s="76" t="str">
        <f>IF(H18=".","OK.",IF(H18=0,"OK.",IF(H18=" ","OK.",IF(OR(H18=H8,H18=H28,H18=H38,H18='S2'!H18,H18='S3'!H18,H18='S1'!H18,H18='S5'!H18,H18='S6'!H18,H18='S7'!H18,H18='S8'!H18),"CISSS!","OK."))))</f>
        <v>OK.</v>
      </c>
      <c r="I68" s="77" t="str">
        <f>IF(I18=".","OK.",IF(I18=0,"OK.",IF(I18=" ","OK.",IF(OR(I18=I8,I18=I28,I18=I38,I18='S2'!I18,I18='S3'!I18,I18='S1'!I18,I18='S5'!I18,I18='S6'!I18,I18='S7'!I18,I18='S8'!I18),"CISSS!","OK."))))</f>
        <v>OK.</v>
      </c>
      <c r="J68" s="77" t="str">
        <f>IF(J18=".","OK.",IF(J18=0,"OK.",IF(J18=" ","OK.",IF(OR(J18=J8,J18=J28,J18=J38,J18='S2'!J18,J18='S3'!J18,J18='S1'!J18,J18='S5'!J18,J18='S6'!J18,J18='S7'!J18,J18='S8'!J18),"CISSS!","OK."))))</f>
        <v>OK.</v>
      </c>
      <c r="K68" s="77" t="str">
        <f>IF(K18=".","OK.",IF(K18=0,"OK.",IF(K18=" ","OK.",IF(OR(K18=K8,K18=K28,K18=K38,K18='S2'!K18,K18='S3'!K18,K18='S1'!K18,K18='S5'!K18,K18='S6'!K18,K18='S7'!K18,K18='S8'!K18),"CISSS!","OK."))))</f>
        <v>OK.</v>
      </c>
      <c r="L68" s="78" t="str">
        <f>IF(L18=".","OK.",IF(L18=0,"OK.",IF(L18=" ","OK.",IF(OR(L18=L8,L18=L28,L18=L38,L18='S2'!L18,L18='S3'!L18,L18='S1'!L18,L18='S5'!L18,L18='S6'!L18,L18='S7'!L18,L18='S8'!L18),"CISSS!","OK."))))</f>
        <v>OK.</v>
      </c>
      <c r="M68" s="67" t="str">
        <f>IF(M18=".","OK.",IF(M18=0,"OK.",IF(M18=" ","OK.",IF(OR(M18=M8,M18=M28,M18=M38,M18='S2'!M18,M18='S3'!M18,M18='S1'!M18,M18='S5'!M18,M18='S6'!M18,M18='S7'!M18,M18='S8'!M18),"CISSS!","OK."))))</f>
        <v>OK.</v>
      </c>
      <c r="N68" s="68" t="str">
        <f>IF(N18=".","OK.",IF(N18=0,"OK.",IF(N18=" ","OK.",IF(OR(N18=N8,N18=N28,N18=N38,N18='S2'!N18,N18='S3'!N18,N18='S1'!N18,N18='S5'!N18,N18='S6'!N18,N18='S7'!N18,N18='S8'!N18),"CISSS!","OK."))))</f>
        <v>OK.</v>
      </c>
      <c r="O68" s="68" t="str">
        <f>IF(O18=".","OK.",IF(O18=0,"OK.",IF(O18=" ","OK.",IF(OR(O18=O8,O18=O28,O18=O38,O18='S2'!O18,O18='S3'!O18,O18='S1'!O18,O18='S5'!O18,O18='S6'!O18,O18='S7'!O18,O18='S8'!O18),"CISSS!","OK."))))</f>
        <v>OK.</v>
      </c>
      <c r="P68" s="68" t="str">
        <f>IF(P18=".","OK.",IF(P18=0,"OK.",IF(P18=" ","OK.",IF(OR(P18=P8,P18=P28,P18=P38,P18='S2'!P18,P18='S3'!P18,P18='S1'!P18,P18='S5'!P18,P18='S6'!P18,P18='S7'!P18,P18='S8'!P18),"CISSS!","OK."))))</f>
        <v>OK.</v>
      </c>
      <c r="Q68" s="69" t="str">
        <f>IF(Q18=".","OK.",IF(Q18=0,"OK.",IF(Q18=" ","OK.",IF(OR(Q18=Q8,Q18=Q28,Q18=Q38,Q18='S2'!Q18,Q18='S3'!Q18,Q18='S1'!Q18,Q18='S5'!Q18,Q18='S6'!Q18,Q18='S7'!Q18,Q18='S8'!Q18),"CISSS!","OK."))))</f>
        <v>OK.</v>
      </c>
      <c r="R68" s="85" t="str">
        <f>IF(R18=".","OK.",IF(R18=0,"OK.",IF(R18=" ","OK.",IF(OR(R18=R8,R18=R28,R18=R38,R18='S2'!R18,R18='S3'!R18,R18='S1'!R18,R18='S5'!R18,R18='S6'!R18,R18='S7'!R18,R18='S8'!R18),"CISSS!","OK."))))</f>
        <v>OK.</v>
      </c>
      <c r="S68" s="86" t="str">
        <f>IF(S18=".","OK.",IF(S18=0,"OK.",IF(S18=" ","OK.",IF(OR(S18=S8,S18=S28,S18=S38,S18='S2'!S18,S18='S3'!S18,S18='S1'!S18,S18='S5'!S18,S18='S6'!S18,S18='S7'!S18,S18='S8'!S18),"CISSS!","OK."))))</f>
        <v>OK.</v>
      </c>
      <c r="T68" s="86" t="str">
        <f>IF(T18=".","OK.",IF(T18=0,"OK.",IF(T18=" ","OK.",IF(OR(T18=T8,T18=T28,T18=T38,T18='S2'!T18,T18='S3'!T18,T18='S1'!T18,T18='S5'!T18,T18='S6'!T18,T18='S7'!T18,T18='S8'!T18),"CISSS!","OK."))))</f>
        <v>OK.</v>
      </c>
      <c r="U68" s="86" t="str">
        <f>IF(U18=".","OK.",IF(U18=0,"OK.",IF(U18=" ","OK.",IF(OR(U18=U8,U18=U28,U18=U38,U18='S2'!U18,U18='S3'!U18,U18='S1'!U18,U18='S5'!U18,U18='S6'!U18,U18='S7'!U18,U18='S8'!U18),"CISSS!","OK."))))</f>
        <v>OK.</v>
      </c>
      <c r="V68" s="87" t="str">
        <f>IF(V18=".","OK.",IF(V18=0,"OK.",IF(V18=" ","OK.",IF(OR(V18=V8,V18=V28,V18=V38,V18='S2'!V18,V18='S3'!V18,V18='S1'!V18,V18='S5'!V18,V18='S6'!V18,V18='S7'!V18,V18='S8'!V18),"CISSS!","OK."))))</f>
        <v>OK.</v>
      </c>
      <c r="W68" s="267" t="str">
        <f>IF(W18=".","OK.",IF(W18=0,"OK.",IF(W18=" ","OK.",IF(OR(W18=W8,W18=W28,W18=W38,W18='S2'!W18,W18='S3'!W18,W18='S1'!W18,W18='S5'!W18,W18='S6'!W18,W18='S7'!W18,W18='S8'!W18),"CISSS!","OK."))))</f>
        <v>OK.</v>
      </c>
      <c r="X68" s="268" t="str">
        <f>IF(X18=".","OK.",IF(X18=0,"OK.",IF(X18=" ","OK.",IF(OR(X18=X8,X18=X28,X18=X38,X18='S2'!X18,X18='S3'!X18,X18='S1'!X18,X18='S5'!X18,X18='S6'!X18,X18='S7'!X18,X18='S8'!X18),"CISSS!","OK."))))</f>
        <v>OK.</v>
      </c>
      <c r="Y68" s="268" t="str">
        <f>IF(Y18=".","OK.",IF(Y18=0,"OK.",IF(Y18=" ","OK.",IF(OR(Y18=Y8,Y18=Y28,Y18=Y38,Y18='S2'!Y18,Y18='S3'!Y18,Y18='S1'!Y18,Y18='S5'!Y18,Y18='S6'!Y18,Y18='S7'!Y18,Y18='S8'!Y18),"CISSS!","OK."))))</f>
        <v>OK.</v>
      </c>
      <c r="Z68" s="268" t="str">
        <f>IF(Z18=".","OK.",IF(Z18=0,"OK.",IF(Z18=" ","OK.",IF(OR(Z18=Z8,Z18=Z28,Z18=Z38,Z18='S2'!Z18,Z18='S3'!Z18,Z18='S1'!Z18,Z18='S5'!Z18,Z18='S6'!Z18,Z18='S7'!Z18,Z18='S8'!Z18),"CISSS!","OK."))))</f>
        <v>OK.</v>
      </c>
      <c r="AA68" s="269" t="str">
        <f>IF(AA18=".","OK.",IF(AA18=0,"OK.",IF(AA18=" ","OK.",IF(OR(AA18=AA8,AA18=AA28,AA18=AA38,AA18='S2'!AA18,AA18='S3'!AA18,AA18='S1'!AA18,AA18='S5'!AA18,AA18='S6'!AA18,AA18='S7'!AA18,AA18='S8'!AA18),"CISSS!","OK."))))</f>
        <v>OK.</v>
      </c>
      <c r="AB68" s="299">
        <v>0.58333333333333337</v>
      </c>
    </row>
    <row r="69" spans="1:28" ht="11.1" customHeight="1" x14ac:dyDescent="0.2">
      <c r="A69" s="1087"/>
      <c r="B69" s="1087"/>
      <c r="C69" s="55" t="str">
        <f>IF(C19=".","OK.",IF(C19=0,"OK.",IF(C19=" ","OK.",IF(OR(C19=C9,C19=C29,C19=C39,C19='S2'!C19,C19='S3'!C19,C19='S1'!C19,C19='S5'!C19,C19='S6'!C19,C19='S7'!C19,C19='S8'!C19),"CISSS!","OK."))))</f>
        <v>OK.</v>
      </c>
      <c r="D69" s="56" t="str">
        <f>IF(D19=".","OK.",IF(D19=0,"OK.",IF(D19=" ","OK.",IF(OR(D19=D9,D19=D29,D19=D39,D19='S2'!D19,D19='S3'!D19,D19='S1'!D19,D19='S5'!D19,D19='S6'!D19,D19='S7'!D19,D19='S8'!D19),"CISSS!","OK."))))</f>
        <v>OK.</v>
      </c>
      <c r="E69" s="56" t="str">
        <f>IF(E19=".","OK.",IF(E19=0,"OK.",IF(E19=" ","OK.",IF(OR(E19=E9,E19=E29,E19=E39,E19='S2'!E19,E19='S3'!E19,E19='S1'!E19,E19='S5'!E19,E19='S6'!E19,E19='S7'!E19,E19='S8'!E19),"CISSS!","OK."))))</f>
        <v>OK.</v>
      </c>
      <c r="F69" s="56" t="str">
        <f>IF(F19=".","OK.",IF(F19=0,"OK.",IF(F19=" ","OK.",IF(OR(F19=F9,F19=F29,F19=F39,F19='S2'!F19,F19='S3'!F19,F19='S1'!F19,F19='S5'!F19,F19='S6'!F19,F19='S7'!F19,F19='S8'!F19),"CISSS!","OK."))))</f>
        <v>OK.</v>
      </c>
      <c r="G69" s="57" t="str">
        <f>IF(G19=".","OK.",IF(G19=0,"OK.",IF(G19=" ","OK.",IF(OR(G19=G9,G19=G29,G19=G39,G19='S2'!G19,G19='S3'!G19,G19='S1'!G19,G19='S5'!G19,G19='S6'!G19,G19='S7'!G19,G19='S8'!G19),"CISSS!","OK."))))</f>
        <v>OK.</v>
      </c>
      <c r="H69" s="76" t="str">
        <f>IF(H19=".","OK.",IF(H19=0,"OK.",IF(H19=" ","OK.",IF(OR(H19=H9,H19=H29,H19=H39,H19='S2'!H19,H19='S3'!H19,H19='S1'!H19,H19='S5'!H19,H19='S6'!H19,H19='S7'!H19,H19='S8'!H19),"CISSS!","OK."))))</f>
        <v>OK.</v>
      </c>
      <c r="I69" s="77" t="str">
        <f>IF(I19=".","OK.",IF(I19=0,"OK.",IF(I19=" ","OK.",IF(OR(I19=I9,I19=I29,I19=I39,I19='S2'!I19,I19='S3'!I19,I19='S1'!I19,I19='S5'!I19,I19='S6'!I19,I19='S7'!I19,I19='S8'!I19),"CISSS!","OK."))))</f>
        <v>OK.</v>
      </c>
      <c r="J69" s="77" t="str">
        <f>IF(J19=".","OK.",IF(J19=0,"OK.",IF(J19=" ","OK.",IF(OR(J19=J9,J19=J29,J19=J39,J19='S2'!J19,J19='S3'!J19,J19='S1'!J19,J19='S5'!J19,J19='S6'!J19,J19='S7'!J19,J19='S8'!J19),"CISSS!","OK."))))</f>
        <v>OK.</v>
      </c>
      <c r="K69" s="77" t="str">
        <f>IF(K19=".","OK.",IF(K19=0,"OK.",IF(K19=" ","OK.",IF(OR(K19=K9,K19=K29,K19=K39,K19='S2'!K19,K19='S3'!K19,K19='S1'!K19,K19='S5'!K19,K19='S6'!K19,K19='S7'!K19,K19='S8'!K19),"CISSS!","OK."))))</f>
        <v>OK.</v>
      </c>
      <c r="L69" s="78" t="str">
        <f>IF(L19=".","OK.",IF(L19=0,"OK.",IF(L19=" ","OK.",IF(OR(L19=L9,L19=L29,L19=L39,L19='S2'!L19,L19='S3'!L19,L19='S1'!L19,L19='S5'!L19,L19='S6'!L19,L19='S7'!L19,L19='S8'!L19),"CISSS!","OK."))))</f>
        <v>OK.</v>
      </c>
      <c r="M69" s="67" t="str">
        <f>IF(M19=".","OK.",IF(M19=0,"OK.",IF(M19=" ","OK.",IF(OR(M19=M9,M19=M29,M19=M39,M19='S2'!M19,M19='S3'!M19,M19='S1'!M19,M19='S5'!M19,M19='S6'!M19,M19='S7'!M19,M19='S8'!M19),"CISSS!","OK."))))</f>
        <v>OK.</v>
      </c>
      <c r="N69" s="68" t="str">
        <f>IF(N19=".","OK.",IF(N19=0,"OK.",IF(N19=" ","OK.",IF(OR(N19=N9,N19=N29,N19=N39,N19='S2'!N19,N19='S3'!N19,N19='S1'!N19,N19='S5'!N19,N19='S6'!N19,N19='S7'!N19,N19='S8'!N19),"CISSS!","OK."))))</f>
        <v>OK.</v>
      </c>
      <c r="O69" s="68" t="str">
        <f>IF(O19=".","OK.",IF(O19=0,"OK.",IF(O19=" ","OK.",IF(OR(O19=O9,O19=O29,O19=O39,O19='S2'!O19,O19='S3'!O19,O19='S1'!O19,O19='S5'!O19,O19='S6'!O19,O19='S7'!O19,O19='S8'!O19),"CISSS!","OK."))))</f>
        <v>OK.</v>
      </c>
      <c r="P69" s="68" t="str">
        <f>IF(P19=".","OK.",IF(P19=0,"OK.",IF(P19=" ","OK.",IF(OR(P19=P9,P19=P29,P19=P39,P19='S2'!P19,P19='S3'!P19,P19='S1'!P19,P19='S5'!P19,P19='S6'!P19,P19='S7'!P19,P19='S8'!P19),"CISSS!","OK."))))</f>
        <v>OK.</v>
      </c>
      <c r="Q69" s="69" t="str">
        <f>IF(Q19=".","OK.",IF(Q19=0,"OK.",IF(Q19=" ","OK.",IF(OR(Q19=Q9,Q19=Q29,Q19=Q39,Q19='S2'!Q19,Q19='S3'!Q19,Q19='S1'!Q19,Q19='S5'!Q19,Q19='S6'!Q19,Q19='S7'!Q19,Q19='S8'!Q19),"CISSS!","OK."))))</f>
        <v>OK.</v>
      </c>
      <c r="R69" s="85" t="str">
        <f>IF(R19=".","OK.",IF(R19=0,"OK.",IF(R19=" ","OK.",IF(OR(R19=R9,R19=R29,R19=R39,R19='S2'!R19,R19='S3'!R19,R19='S1'!R19,R19='S5'!R19,R19='S6'!R19,R19='S7'!R19,R19='S8'!R19),"CISSS!","OK."))))</f>
        <v>OK.</v>
      </c>
      <c r="S69" s="86" t="str">
        <f>IF(S19=".","OK.",IF(S19=0,"OK.",IF(S19=" ","OK.",IF(OR(S19=S9,S19=S29,S19=S39,S19='S2'!S19,S19='S3'!S19,S19='S1'!S19,S19='S5'!S19,S19='S6'!S19,S19='S7'!S19,S19='S8'!S19),"CISSS!","OK."))))</f>
        <v>OK.</v>
      </c>
      <c r="T69" s="86" t="str">
        <f>IF(T19=".","OK.",IF(T19=0,"OK.",IF(T19=" ","OK.",IF(OR(T19=T9,T19=T29,T19=T39,T19='S2'!T19,T19='S3'!T19,T19='S1'!T19,T19='S5'!T19,T19='S6'!T19,T19='S7'!T19,T19='S8'!T19),"CISSS!","OK."))))</f>
        <v>OK.</v>
      </c>
      <c r="U69" s="86" t="str">
        <f>IF(U19=".","OK.",IF(U19=0,"OK.",IF(U19=" ","OK.",IF(OR(U19=U9,U19=U29,U19=U39,U19='S2'!U19,U19='S3'!U19,U19='S1'!U19,U19='S5'!U19,U19='S6'!U19,U19='S7'!U19,U19='S8'!U19),"CISSS!","OK."))))</f>
        <v>OK.</v>
      </c>
      <c r="V69" s="87" t="str">
        <f>IF(V19=".","OK.",IF(V19=0,"OK.",IF(V19=" ","OK.",IF(OR(V19=V9,V19=V29,V19=V39,V19='S2'!V19,V19='S3'!V19,V19='S1'!V19,V19='S5'!V19,V19='S6'!V19,V19='S7'!V19,V19='S8'!V19),"CISSS!","OK."))))</f>
        <v>OK.</v>
      </c>
      <c r="W69" s="267" t="str">
        <f>IF(W19=".","OK.",IF(W19=0,"OK.",IF(W19=" ","OK.",IF(OR(W19=W9,W19=W29,W19=W39,W19='S2'!W19,W19='S3'!W19,W19='S1'!W19,W19='S5'!W19,W19='S6'!W19,W19='S7'!W19,W19='S8'!W19),"CISSS!","OK."))))</f>
        <v>OK.</v>
      </c>
      <c r="X69" s="268" t="str">
        <f>IF(X19=".","OK.",IF(X19=0,"OK.",IF(X19=" ","OK.",IF(OR(X19=X9,X19=X29,X19=X39,X19='S2'!X19,X19='S3'!X19,X19='S1'!X19,X19='S5'!X19,X19='S6'!X19,X19='S7'!X19,X19='S8'!X19),"CISSS!","OK."))))</f>
        <v>OK.</v>
      </c>
      <c r="Y69" s="268" t="str">
        <f>IF(Y19=".","OK.",IF(Y19=0,"OK.",IF(Y19=" ","OK.",IF(OR(Y19=Y9,Y19=Y29,Y19=Y39,Y19='S2'!Y19,Y19='S3'!Y19,Y19='S1'!Y19,Y19='S5'!Y19,Y19='S6'!Y19,Y19='S7'!Y19,Y19='S8'!Y19),"CISSS!","OK."))))</f>
        <v>OK.</v>
      </c>
      <c r="Z69" s="268" t="str">
        <f>IF(Z19=".","OK.",IF(Z19=0,"OK.",IF(Z19=" ","OK.",IF(OR(Z19=Z9,Z19=Z29,Z19=Z39,Z19='S2'!Z19,Z19='S3'!Z19,Z19='S1'!Z19,Z19='S5'!Z19,Z19='S6'!Z19,Z19='S7'!Z19,Z19='S8'!Z19),"CISSS!","OK."))))</f>
        <v>OK.</v>
      </c>
      <c r="AA69" s="269" t="str">
        <f>IF(AA19=".","OK.",IF(AA19=0,"OK.",IF(AA19=" ","OK.",IF(OR(AA19=AA9,AA19=AA29,AA19=AA39,AA19='S2'!AA19,AA19='S3'!AA19,AA19='S1'!AA19,AA19='S5'!AA19,AA19='S6'!AA19,AA19='S7'!AA19,AA19='S8'!AA19),"CISSS!","OK."))))</f>
        <v>OK.</v>
      </c>
      <c r="AB69" s="299">
        <v>0.625</v>
      </c>
    </row>
    <row r="70" spans="1:28" ht="11.1" customHeight="1" x14ac:dyDescent="0.2">
      <c r="A70" s="1087"/>
      <c r="B70" s="1087"/>
      <c r="C70" s="55" t="str">
        <f>IF(C20=".","OK.",IF(C20=0,"OK.",IF(C20=" ","OK.",IF(OR(C20=C10,C20=C30,C20=C40,C20='S2'!C20,C20='S3'!C20,C20='S1'!C20,C20='S5'!C20,C20='S6'!C20,C20='S7'!C20,C20='S8'!C20),"CISSS!","OK."))))</f>
        <v>OK.</v>
      </c>
      <c r="D70" s="56" t="str">
        <f>IF(D20=".","OK.",IF(D20=0,"OK.",IF(D20=" ","OK.",IF(OR(D20=D10,D20=D30,D20=D40,D20='S2'!D20,D20='S3'!D20,D20='S1'!D20,D20='S5'!D20,D20='S6'!D20,D20='S7'!D20,D20='S8'!D20),"CISSS!","OK."))))</f>
        <v>OK.</v>
      </c>
      <c r="E70" s="56" t="str">
        <f>IF(E20=".","OK.",IF(E20=0,"OK.",IF(E20=" ","OK.",IF(OR(E20=E10,E20=E30,E20=E40,E20='S2'!E20,E20='S3'!E20,E20='S1'!E20,E20='S5'!E20,E20='S6'!E20,E20='S7'!E20,E20='S8'!E20),"CISSS!","OK."))))</f>
        <v>OK.</v>
      </c>
      <c r="F70" s="56" t="str">
        <f>IF(F20=".","OK.",IF(F20=0,"OK.",IF(F20=" ","OK.",IF(OR(F20=F10,F20=F30,F20=F40,F20='S2'!F20,F20='S3'!F20,F20='S1'!F20,F20='S5'!F20,F20='S6'!F20,F20='S7'!F20,F20='S8'!F20),"CISSS!","OK."))))</f>
        <v>OK.</v>
      </c>
      <c r="G70" s="57" t="str">
        <f>IF(G20=".","OK.",IF(G20=0,"OK.",IF(G20=" ","OK.",IF(OR(G20=G10,G20=G30,G20=G40,G20='S2'!G20,G20='S3'!G20,G20='S1'!G20,G20='S5'!G20,G20='S6'!G20,G20='S7'!G20,G20='S8'!G20),"CISSS!","OK."))))</f>
        <v>OK.</v>
      </c>
      <c r="H70" s="76" t="str">
        <f>IF(H20=".","OK.",IF(H20=0,"OK.",IF(H20=" ","OK.",IF(OR(H20=H10,H20=H30,H20=H40,H20='S2'!H20,H20='S3'!H20,H20='S1'!H20,H20='S5'!H20,H20='S6'!H20,H20='S7'!H20,H20='S8'!H20),"CISSS!","OK."))))</f>
        <v>OK.</v>
      </c>
      <c r="I70" s="77" t="str">
        <f>IF(I20=".","OK.",IF(I20=0,"OK.",IF(I20=" ","OK.",IF(OR(I20=I10,I20=I30,I20=I40,I20='S2'!I20,I20='S3'!I20,I20='S1'!I20,I20='S5'!I20,I20='S6'!I20,I20='S7'!I20,I20='S8'!I20),"CISSS!","OK."))))</f>
        <v>OK.</v>
      </c>
      <c r="J70" s="77" t="str">
        <f>IF(J20=".","OK.",IF(J20=0,"OK.",IF(J20=" ","OK.",IF(OR(J20=J10,J20=J30,J20=J40,J20='S2'!J20,J20='S3'!J20,J20='S1'!J20,J20='S5'!J20,J20='S6'!J20,J20='S7'!J20,J20='S8'!J20),"CISSS!","OK."))))</f>
        <v>OK.</v>
      </c>
      <c r="K70" s="77" t="str">
        <f>IF(K20=".","OK.",IF(K20=0,"OK.",IF(K20=" ","OK.",IF(OR(K20=K10,K20=K30,K20=K40,K20='S2'!K20,K20='S3'!K20,K20='S1'!K20,K20='S5'!K20,K20='S6'!K20,K20='S7'!K20,K20='S8'!K20),"CISSS!","OK."))))</f>
        <v>OK.</v>
      </c>
      <c r="L70" s="78" t="str">
        <f>IF(L20=".","OK.",IF(L20=0,"OK.",IF(L20=" ","OK.",IF(OR(L20=L10,L20=L30,L20=L40,L20='S2'!L20,L20='S3'!L20,L20='S1'!L20,L20='S5'!L20,L20='S6'!L20,L20='S7'!L20,L20='S8'!L20),"CISSS!","OK."))))</f>
        <v>OK.</v>
      </c>
      <c r="M70" s="67" t="str">
        <f>IF(M20=".","OK.",IF(M20=0,"OK.",IF(M20=" ","OK.",IF(OR(M20=M10,M20=M30,M20=M40,M20='S2'!M20,M20='S3'!M20,M20='S1'!M20,M20='S5'!M20,M20='S6'!M20,M20='S7'!M20,M20='S8'!M20),"CISSS!","OK."))))</f>
        <v>OK.</v>
      </c>
      <c r="N70" s="68" t="str">
        <f>IF(N20=".","OK.",IF(N20=0,"OK.",IF(N20=" ","OK.",IF(OR(N20=N10,N20=N30,N20=N40,N20='S2'!N20,N20='S3'!N20,N20='S1'!N20,N20='S5'!N20,N20='S6'!N20,N20='S7'!N20,N20='S8'!N20),"CISSS!","OK."))))</f>
        <v>OK.</v>
      </c>
      <c r="O70" s="68" t="str">
        <f>IF(O20=".","OK.",IF(O20=0,"OK.",IF(O20=" ","OK.",IF(OR(O20=O10,O20=O30,O20=O40,O20='S2'!O20,O20='S3'!O20,O20='S1'!O20,O20='S5'!O20,O20='S6'!O20,O20='S7'!O20,O20='S8'!O20),"CISSS!","OK."))))</f>
        <v>OK.</v>
      </c>
      <c r="P70" s="68" t="str">
        <f>IF(P20=".","OK.",IF(P20=0,"OK.",IF(P20=" ","OK.",IF(OR(P20=P10,P20=P30,P20=P40,P20='S2'!P20,P20='S3'!P20,P20='S1'!P20,P20='S5'!P20,P20='S6'!P20,P20='S7'!P20,P20='S8'!P20),"CISSS!","OK."))))</f>
        <v>OK.</v>
      </c>
      <c r="Q70" s="69" t="str">
        <f>IF(Q20=".","OK.",IF(Q20=0,"OK.",IF(Q20=" ","OK.",IF(OR(Q20=Q10,Q20=Q30,Q20=Q40,Q20='S2'!Q20,Q20='S3'!Q20,Q20='S1'!Q20,Q20='S5'!Q20,Q20='S6'!Q20,Q20='S7'!Q20,Q20='S8'!Q20),"CISSS!","OK."))))</f>
        <v>OK.</v>
      </c>
      <c r="R70" s="85" t="str">
        <f>IF(R20=".","OK.",IF(R20=0,"OK.",IF(R20=" ","OK.",IF(OR(R20=R10,R20=R30,R20=R40,R20='S2'!R20,R20='S3'!R20,R20='S1'!R20,R20='S5'!R20,R20='S6'!R20,R20='S7'!R20,R20='S8'!R20),"CISSS!","OK."))))</f>
        <v>OK.</v>
      </c>
      <c r="S70" s="86" t="str">
        <f>IF(S20=".","OK.",IF(S20=0,"OK.",IF(S20=" ","OK.",IF(OR(S20=S10,S20=S30,S20=S40,S20='S2'!S20,S20='S3'!S20,S20='S1'!S20,S20='S5'!S20,S20='S6'!S20,S20='S7'!S20,S20='S8'!S20),"CISSS!","OK."))))</f>
        <v>OK.</v>
      </c>
      <c r="T70" s="86" t="str">
        <f>IF(T20=".","OK.",IF(T20=0,"OK.",IF(T20=" ","OK.",IF(OR(T20=T10,T20=T30,T20=T40,T20='S2'!T20,T20='S3'!T20,T20='S1'!T20,T20='S5'!T20,T20='S6'!T20,T20='S7'!T20,T20='S8'!T20),"CISSS!","OK."))))</f>
        <v>OK.</v>
      </c>
      <c r="U70" s="86" t="str">
        <f>IF(U20=".","OK.",IF(U20=0,"OK.",IF(U20=" ","OK.",IF(OR(U20=U10,U20=U30,U20=U40,U20='S2'!U20,U20='S3'!U20,U20='S1'!U20,U20='S5'!U20,U20='S6'!U20,U20='S7'!U20,U20='S8'!U20),"CISSS!","OK."))))</f>
        <v>OK.</v>
      </c>
      <c r="V70" s="87" t="str">
        <f>IF(V20=".","OK.",IF(V20=0,"OK.",IF(V20=" ","OK.",IF(OR(V20=V10,V20=V30,V20=V40,V20='S2'!V20,V20='S3'!V20,V20='S1'!V20,V20='S5'!V20,V20='S6'!V20,V20='S7'!V20,V20='S8'!V20),"CISSS!","OK."))))</f>
        <v>OK.</v>
      </c>
      <c r="W70" s="267" t="str">
        <f>IF(W20=".","OK.",IF(W20=0,"OK.",IF(W20=" ","OK.",IF(OR(W20=W10,W20=W30,W20=W40,W20='S2'!W20,W20='S3'!W20,W20='S1'!W20,W20='S5'!W20,W20='S6'!W20,W20='S7'!W20,W20='S8'!W20),"CISSS!","OK."))))</f>
        <v>OK.</v>
      </c>
      <c r="X70" s="268" t="str">
        <f>IF(X20=".","OK.",IF(X20=0,"OK.",IF(X20=" ","OK.",IF(OR(X20=X10,X20=X30,X20=X40,X20='S2'!X20,X20='S3'!X20,X20='S1'!X20,X20='S5'!X20,X20='S6'!X20,X20='S7'!X20,X20='S8'!X20),"CISSS!","OK."))))</f>
        <v>OK.</v>
      </c>
      <c r="Y70" s="268" t="str">
        <f>IF(Y20=".","OK.",IF(Y20=0,"OK.",IF(Y20=" ","OK.",IF(OR(Y20=Y10,Y20=Y30,Y20=Y40,Y20='S2'!Y20,Y20='S3'!Y20,Y20='S1'!Y20,Y20='S5'!Y20,Y20='S6'!Y20,Y20='S7'!Y20,Y20='S8'!Y20),"CISSS!","OK."))))</f>
        <v>OK.</v>
      </c>
      <c r="Z70" s="268" t="str">
        <f>IF(Z20=".","OK.",IF(Z20=0,"OK.",IF(Z20=" ","OK.",IF(OR(Z20=Z10,Z20=Z30,Z20=Z40,Z20='S2'!Z20,Z20='S3'!Z20,Z20='S1'!Z20,Z20='S5'!Z20,Z20='S6'!Z20,Z20='S7'!Z20,Z20='S8'!Z20),"CISSS!","OK."))))</f>
        <v>OK.</v>
      </c>
      <c r="AA70" s="269" t="str">
        <f>IF(AA20=".","OK.",IF(AA20=0,"OK.",IF(AA20=" ","OK.",IF(OR(AA20=AA10,AA20=AA30,AA20=AA40,AA20='S2'!AA20,AA20='S3'!AA20,AA20='S1'!AA20,AA20='S5'!AA20,AA20='S6'!AA20,AA20='S7'!AA20,AA20='S8'!AA20),"CISSS!","OK."))))</f>
        <v>OK.</v>
      </c>
      <c r="AB70" s="299">
        <v>0.66666666666666663</v>
      </c>
    </row>
    <row r="71" spans="1:28" ht="11.1" customHeight="1" x14ac:dyDescent="0.2">
      <c r="A71" s="1087"/>
      <c r="B71" s="1087"/>
      <c r="C71" s="55" t="str">
        <f>IF(C21=".","OK.",IF(C21=0,"OK.",IF(C21=" ","OK.",IF(OR(C21=C11,C21=C31,C21=C41,C21='S2'!C21,C21='S3'!C21,C21='S1'!C21,C21='S5'!C21,C21='S6'!C21,C21='S7'!C21,C21='S8'!C21),"CISSS!","OK."))))</f>
        <v>OK.</v>
      </c>
      <c r="D71" s="56" t="str">
        <f>IF(D21=".","OK.",IF(D21=0,"OK.",IF(D21=" ","OK.",IF(OR(D21=D11,D21=D31,D21=D41,D21='S2'!D21,D21='S3'!D21,D21='S1'!D21,D21='S5'!D21,D21='S6'!D21,D21='S7'!D21,D21='S8'!D21),"CISSS!","OK."))))</f>
        <v>OK.</v>
      </c>
      <c r="E71" s="56" t="str">
        <f>IF(E21=".","OK.",IF(E21=0,"OK.",IF(E21=" ","OK.",IF(OR(E21=E11,E21=E31,E21=E41,E21='S2'!E21,E21='S3'!E21,E21='S1'!E21,E21='S5'!E21,E21='S6'!E21,E21='S7'!E21,E21='S8'!E21),"CISSS!","OK."))))</f>
        <v>OK.</v>
      </c>
      <c r="F71" s="56" t="str">
        <f>IF(F21=".","OK.",IF(F21=0,"OK.",IF(F21=" ","OK.",IF(OR(F21=F11,F21=F31,F21=F41,F21='S2'!F21,F21='S3'!F21,F21='S1'!F21,F21='S5'!F21,F21='S6'!F21,F21='S7'!F21,F21='S8'!F21),"CISSS!","OK."))))</f>
        <v>OK.</v>
      </c>
      <c r="G71" s="57" t="str">
        <f>IF(G21=".","OK.",IF(G21=0,"OK.",IF(G21=" ","OK.",IF(OR(G21=G11,G21=G31,G21=G41,G21='S2'!G21,G21='S3'!G21,G21='S1'!G21,G21='S5'!G21,G21='S6'!G21,G21='S7'!G21,G21='S8'!G21),"CISSS!","OK."))))</f>
        <v>OK.</v>
      </c>
      <c r="H71" s="76" t="str">
        <f>IF(H21=".","OK.",IF(H21=0,"OK.",IF(H21=" ","OK.",IF(OR(H21=H11,H21=H31,H21=H41,H21='S2'!H21,H21='S3'!H21,H21='S1'!H21,H21='S5'!H21,H21='S6'!H21,H21='S7'!H21,H21='S8'!H21),"CISSS!","OK."))))</f>
        <v>OK.</v>
      </c>
      <c r="I71" s="77" t="str">
        <f>IF(I21=".","OK.",IF(I21=0,"OK.",IF(I21=" ","OK.",IF(OR(I21=I11,I21=I31,I21=I41,I21='S2'!I21,I21='S3'!I21,I21='S1'!I21,I21='S5'!I21,I21='S6'!I21,I21='S7'!I21,I21='S8'!I21),"CISSS!","OK."))))</f>
        <v>OK.</v>
      </c>
      <c r="J71" s="77" t="str">
        <f>IF(J21=".","OK.",IF(J21=0,"OK.",IF(J21=" ","OK.",IF(OR(J21=J11,J21=J31,J21=J41,J21='S2'!J21,J21='S3'!J21,J21='S1'!J21,J21='S5'!J21,J21='S6'!J21,J21='S7'!J21,J21='S8'!J21),"CISSS!","OK."))))</f>
        <v>OK.</v>
      </c>
      <c r="K71" s="77" t="str">
        <f>IF(K21=".","OK.",IF(K21=0,"OK.",IF(K21=" ","OK.",IF(OR(K21=K11,K21=K31,K21=K41,K21='S2'!K21,K21='S3'!K21,K21='S1'!K21,K21='S5'!K21,K21='S6'!K21,K21='S7'!K21,K21='S8'!K21),"CISSS!","OK."))))</f>
        <v>OK.</v>
      </c>
      <c r="L71" s="78" t="str">
        <f>IF(L21=".","OK.",IF(L21=0,"OK.",IF(L21=" ","OK.",IF(OR(L21=L11,L21=L31,L21=L41,L21='S2'!L21,L21='S3'!L21,L21='S1'!L21,L21='S5'!L21,L21='S6'!L21,L21='S7'!L21,L21='S8'!L21),"CISSS!","OK."))))</f>
        <v>OK.</v>
      </c>
      <c r="M71" s="67" t="str">
        <f>IF(M21=".","OK.",IF(M21=0,"OK.",IF(M21=" ","OK.",IF(OR(M21=M11,M21=M31,M21=M41,M21='S2'!M21,M21='S3'!M21,M21='S1'!M21,M21='S5'!M21,M21='S6'!M21,M21='S7'!M21,M21='S8'!M21),"CISSS!","OK."))))</f>
        <v>OK.</v>
      </c>
      <c r="N71" s="68" t="str">
        <f>IF(N21=".","OK.",IF(N21=0,"OK.",IF(N21=" ","OK.",IF(OR(N21=N11,N21=N31,N21=N41,N21='S2'!N21,N21='S3'!N21,N21='S1'!N21,N21='S5'!N21,N21='S6'!N21,N21='S7'!N21,N21='S8'!N21),"CISSS!","OK."))))</f>
        <v>OK.</v>
      </c>
      <c r="O71" s="68" t="str">
        <f>IF(O21=".","OK.",IF(O21=0,"OK.",IF(O21=" ","OK.",IF(OR(O21=O11,O21=O31,O21=O41,O21='S2'!O21,O21='S3'!O21,O21='S1'!O21,O21='S5'!O21,O21='S6'!O21,O21='S7'!O21,O21='S8'!O21),"CISSS!","OK."))))</f>
        <v>OK.</v>
      </c>
      <c r="P71" s="68" t="str">
        <f>IF(P21=".","OK.",IF(P21=0,"OK.",IF(P21=" ","OK.",IF(OR(P21=P11,P21=P31,P21=P41,P21='S2'!P21,P21='S3'!P21,P21='S1'!P21,P21='S5'!P21,P21='S6'!P21,P21='S7'!P21,P21='S8'!P21),"CISSS!","OK."))))</f>
        <v>OK.</v>
      </c>
      <c r="Q71" s="69" t="str">
        <f>IF(Q21=".","OK.",IF(Q21=0,"OK.",IF(Q21=" ","OK.",IF(OR(Q21=Q11,Q21=Q31,Q21=Q41,Q21='S2'!Q21,Q21='S3'!Q21,Q21='S1'!Q21,Q21='S5'!Q21,Q21='S6'!Q21,Q21='S7'!Q21,Q21='S8'!Q21),"CISSS!","OK."))))</f>
        <v>OK.</v>
      </c>
      <c r="R71" s="85" t="str">
        <f>IF(R21=".","OK.",IF(R21=0,"OK.",IF(R21=" ","OK.",IF(OR(R21=R11,R21=R31,R21=R41,R21='S2'!R21,R21='S3'!R21,R21='S1'!R21,R21='S5'!R21,R21='S6'!R21,R21='S7'!R21,R21='S8'!R21),"CISSS!","OK."))))</f>
        <v>OK.</v>
      </c>
      <c r="S71" s="86" t="str">
        <f>IF(S21=".","OK.",IF(S21=0,"OK.",IF(S21=" ","OK.",IF(OR(S21=S11,S21=S31,S21=S41,S21='S2'!S21,S21='S3'!S21,S21='S1'!S21,S21='S5'!S21,S21='S6'!S21,S21='S7'!S21,S21='S8'!S21),"CISSS!","OK."))))</f>
        <v>OK.</v>
      </c>
      <c r="T71" s="86" t="str">
        <f>IF(T21=".","OK.",IF(T21=0,"OK.",IF(T21=" ","OK.",IF(OR(T21=T11,T21=T31,T21=T41,T21='S2'!T21,T21='S3'!T21,T21='S1'!T21,T21='S5'!T21,T21='S6'!T21,T21='S7'!T21,T21='S8'!T21),"CISSS!","OK."))))</f>
        <v>OK.</v>
      </c>
      <c r="U71" s="86" t="str">
        <f>IF(U21=".","OK.",IF(U21=0,"OK.",IF(U21=" ","OK.",IF(OR(U21=U11,U21=U31,U21=U41,U21='S2'!U21,U21='S3'!U21,U21='S1'!U21,U21='S5'!U21,U21='S6'!U21,U21='S7'!U21,U21='S8'!U21),"CISSS!","OK."))))</f>
        <v>OK.</v>
      </c>
      <c r="V71" s="87" t="str">
        <f>IF(V21=".","OK.",IF(V21=0,"OK.",IF(V21=" ","OK.",IF(OR(V21=V11,V21=V31,V21=V41,V21='S2'!V21,V21='S3'!V21,V21='S1'!V21,V21='S5'!V21,V21='S6'!V21,V21='S7'!V21,V21='S8'!V21),"CISSS!","OK."))))</f>
        <v>OK.</v>
      </c>
      <c r="W71" s="267" t="str">
        <f>IF(W21=".","OK.",IF(W21=0,"OK.",IF(W21=" ","OK.",IF(OR(W21=W11,W21=W31,W21=W41,W21='S2'!W21,W21='S3'!W21,W21='S1'!W21,W21='S5'!W21,W21='S6'!W21,W21='S7'!W21,W21='S8'!W21),"CISSS!","OK."))))</f>
        <v>OK.</v>
      </c>
      <c r="X71" s="268" t="str">
        <f>IF(X21=".","OK.",IF(X21=0,"OK.",IF(X21=" ","OK.",IF(OR(X21=X11,X21=X31,X21=X41,X21='S2'!X21,X21='S3'!X21,X21='S1'!X21,X21='S5'!X21,X21='S6'!X21,X21='S7'!X21,X21='S8'!X21),"CISSS!","OK."))))</f>
        <v>OK.</v>
      </c>
      <c r="Y71" s="268" t="str">
        <f>IF(Y21=".","OK.",IF(Y21=0,"OK.",IF(Y21=" ","OK.",IF(OR(Y21=Y11,Y21=Y31,Y21=Y41,Y21='S2'!Y21,Y21='S3'!Y21,Y21='S1'!Y21,Y21='S5'!Y21,Y21='S6'!Y21,Y21='S7'!Y21,Y21='S8'!Y21),"CISSS!","OK."))))</f>
        <v>OK.</v>
      </c>
      <c r="Z71" s="268" t="str">
        <f>IF(Z21=".","OK.",IF(Z21=0,"OK.",IF(Z21=" ","OK.",IF(OR(Z21=Z11,Z21=Z31,Z21=Z41,Z21='S2'!Z21,Z21='S3'!Z21,Z21='S1'!Z21,Z21='S5'!Z21,Z21='S6'!Z21,Z21='S7'!Z21,Z21='S8'!Z21),"CISSS!","OK."))))</f>
        <v>OK.</v>
      </c>
      <c r="AA71" s="269" t="str">
        <f>IF(AA21=".","OK.",IF(AA21=0,"OK.",IF(AA21=" ","OK.",IF(OR(AA21=AA11,AA21=AA31,AA21=AA41,AA21='S2'!AA21,AA21='S3'!AA21,AA21='S1'!AA21,AA21='S5'!AA21,AA21='S6'!AA21,AA21='S7'!AA21,AA21='S8'!AA21),"CISSS!","OK."))))</f>
        <v>OK.</v>
      </c>
      <c r="AB71" s="299">
        <v>0.70833333333333337</v>
      </c>
    </row>
    <row r="72" spans="1:28" ht="11.1" customHeight="1" thickBot="1" x14ac:dyDescent="0.25">
      <c r="A72" s="1087"/>
      <c r="B72" s="1087"/>
      <c r="C72" s="58" t="str">
        <f>IF(C22=".","OK.",IF(C22=0,"OK.",IF(C22=" ","OK.",IF(OR(C22=C12,C22=C32,C22=C42,C22='S2'!C22,C22='S3'!C22,C22='S1'!C22,C22='S5'!C22,C22='S6'!C22,C22='S7'!C22,C22='S8'!C22),"CISSS!","OK."))))</f>
        <v>OK.</v>
      </c>
      <c r="D72" s="59" t="str">
        <f>IF(D22=".","OK.",IF(D22=0,"OK.",IF(D22=" ","OK.",IF(OR(D22=D12,D22=D32,D22=D42,D22='S2'!D22,D22='S3'!D22,D22='S1'!D22,D22='S5'!D22,D22='S6'!D22,D22='S7'!D22,D22='S8'!D22),"CISSS!","OK."))))</f>
        <v>OK.</v>
      </c>
      <c r="E72" s="59" t="str">
        <f>IF(E22=".","OK.",IF(E22=0,"OK.",IF(E22=" ","OK.",IF(OR(E22=E12,E22=E32,E22=E42,E22='S2'!E22,E22='S3'!E22,E22='S1'!E22,E22='S5'!E22,E22='S6'!E22,E22='S7'!E22,E22='S8'!E22),"CISSS!","OK."))))</f>
        <v>OK.</v>
      </c>
      <c r="F72" s="59" t="str">
        <f>IF(F22=".","OK.",IF(F22=0,"OK.",IF(F22=" ","OK.",IF(OR(F22=F12,F22=F32,F22=F42,F22='S2'!F22,F22='S3'!F22,F22='S1'!F22,F22='S5'!F22,F22='S6'!F22,F22='S7'!F22,F22='S8'!F22),"CISSS!","OK."))))</f>
        <v>OK.</v>
      </c>
      <c r="G72" s="60" t="str">
        <f>IF(G22=".","OK.",IF(G22=0,"OK.",IF(G22=" ","OK.",IF(OR(G22=G12,G22=G32,G22=G42,G22='S2'!G22,G22='S3'!G22,G22='S1'!G22,G22='S5'!G22,G22='S6'!G22,G22='S7'!G22,G22='S8'!G22),"CISSS!","OK."))))</f>
        <v>OK.</v>
      </c>
      <c r="H72" s="79" t="str">
        <f>IF(H22=".","OK.",IF(H22=0,"OK.",IF(H22=" ","OK.",IF(OR(H22=H12,H22=H32,H22=H42,H22='S2'!H22,H22='S3'!H22,H22='S1'!H22,H22='S5'!H22,H22='S6'!H22,H22='S7'!H22,H22='S8'!H22),"CISSS!","OK."))))</f>
        <v>OK.</v>
      </c>
      <c r="I72" s="80" t="str">
        <f>IF(I22=".","OK.",IF(I22=0,"OK.",IF(I22=" ","OK.",IF(OR(I22=I12,I22=I32,I22=I42,I22='S2'!I22,I22='S3'!I22,I22='S1'!I22,I22='S5'!I22,I22='S6'!I22,I22='S7'!I22,I22='S8'!I22),"CISSS!","OK."))))</f>
        <v>OK.</v>
      </c>
      <c r="J72" s="80" t="str">
        <f>IF(J22=".","OK.",IF(J22=0,"OK.",IF(J22=" ","OK.",IF(OR(J22=J12,J22=J32,J22=J42,J22='S2'!J22,J22='S3'!J22,J22='S1'!J22,J22='S5'!J22,J22='S6'!J22,J22='S7'!J22,J22='S8'!J22),"CISSS!","OK."))))</f>
        <v>OK.</v>
      </c>
      <c r="K72" s="80" t="str">
        <f>IF(K22=".","OK.",IF(K22=0,"OK.",IF(K22=" ","OK.",IF(OR(K22=K12,K22=K32,K22=K42,K22='S2'!K22,K22='S3'!K22,K22='S1'!K22,K22='S5'!K22,K22='S6'!K22,K22='S7'!K22,K22='S8'!K22),"CISSS!","OK."))))</f>
        <v>OK.</v>
      </c>
      <c r="L72" s="81" t="str">
        <f>IF(L22=".","OK.",IF(L22=0,"OK.",IF(L22=" ","OK.",IF(OR(L22=L12,L22=L32,L22=L42,L22='S2'!L22,L22='S3'!L22,L22='S1'!L22,L22='S5'!L22,L22='S6'!L22,L22='S7'!L22,L22='S8'!L22),"CISSS!","OK."))))</f>
        <v>OK.</v>
      </c>
      <c r="M72" s="247" t="str">
        <f>IF(M22=".","OK.",IF(M22=0,"OK.",IF(M22=" ","OK.",IF(OR(M22=M12,M22=M32,M22=M42,M22='S2'!M22,M22='S3'!M22,M22='S1'!M22,M22='S5'!M22,M22='S6'!M22,M22='S7'!M22,M22='S8'!M22),"CISSS!","OK."))))</f>
        <v>OK.</v>
      </c>
      <c r="N72" s="248" t="str">
        <f>IF(N22=".","OK.",IF(N22=0,"OK.",IF(N22=" ","OK.",IF(OR(N22=N12,N22=N32,N22=N42,N22='S2'!N22,N22='S3'!N22,N22='S1'!N22,N22='S5'!N22,N22='S6'!N22,N22='S7'!N22,N22='S8'!N22),"CISSS!","OK."))))</f>
        <v>OK.</v>
      </c>
      <c r="O72" s="248" t="str">
        <f>IF(O22=".","OK.",IF(O22=0,"OK.",IF(O22=" ","OK.",IF(OR(O22=O12,O22=O32,O22=O42,O22='S2'!O22,O22='S3'!O22,O22='S1'!O22,O22='S5'!O22,O22='S6'!O22,O22='S7'!O22,O22='S8'!O22),"CISSS!","OK."))))</f>
        <v>OK.</v>
      </c>
      <c r="P72" s="248" t="str">
        <f>IF(P22=".","OK.",IF(P22=0,"OK.",IF(P22=" ","OK.",IF(OR(P22=P12,P22=P32,P22=P42,P22='S2'!P22,P22='S3'!P22,P22='S1'!P22,P22='S5'!P22,P22='S6'!P22,P22='S7'!P22,P22='S8'!P22),"CISSS!","OK."))))</f>
        <v>OK.</v>
      </c>
      <c r="Q72" s="249" t="str">
        <f>IF(Q22=".","OK.",IF(Q22=0,"OK.",IF(Q22=" ","OK.",IF(OR(Q22=Q12,Q22=Q32,Q22=Q42,Q22='S2'!Q22,Q22='S3'!Q22,Q22='S1'!Q22,Q22='S5'!Q22,Q22='S6'!Q22,Q22='S7'!Q22,Q22='S8'!Q22),"CISSS!","OK."))))</f>
        <v>OK.</v>
      </c>
      <c r="R72" s="88" t="str">
        <f>IF(R22=".","OK.",IF(R22=0,"OK.",IF(R22=" ","OK.",IF(OR(R22=R12,R22=R32,R22=R42,R22='S2'!R22,R22='S3'!R22,R22='S1'!R22,R22='S5'!R22,R22='S6'!R22,R22='S7'!R22,R22='S8'!R22),"CISSS!","OK."))))</f>
        <v>OK.</v>
      </c>
      <c r="S72" s="89" t="str">
        <f>IF(S22=".","OK.",IF(S22=0,"OK.",IF(S22=" ","OK.",IF(OR(S22=S12,S22=S32,S22=S42,S22='S2'!S22,S22='S3'!S22,S22='S1'!S22,S22='S5'!S22,S22='S6'!S22,S22='S7'!S22,S22='S8'!S22),"CISSS!","OK."))))</f>
        <v>OK.</v>
      </c>
      <c r="T72" s="89" t="str">
        <f>IF(T22=".","OK.",IF(T22=0,"OK.",IF(T22=" ","OK.",IF(OR(T22=T12,T22=T32,T22=T42,T22='S2'!T22,T22='S3'!T22,T22='S1'!T22,T22='S5'!T22,T22='S6'!T22,T22='S7'!T22,T22='S8'!T22),"CISSS!","OK."))))</f>
        <v>OK.</v>
      </c>
      <c r="U72" s="89" t="str">
        <f>IF(U22=".","OK.",IF(U22=0,"OK.",IF(U22=" ","OK.",IF(OR(U22=U12,U22=U32,U22=U42,U22='S2'!U22,U22='S3'!U22,U22='S1'!U22,U22='S5'!U22,U22='S6'!U22,U22='S7'!U22,U22='S8'!U22),"CISSS!","OK."))))</f>
        <v>OK.</v>
      </c>
      <c r="V72" s="90" t="str">
        <f>IF(V22=".","OK.",IF(V22=0,"OK.",IF(V22=" ","OK.",IF(OR(V22=V12,V22=V32,V22=V42,V22='S2'!V22,V22='S3'!V22,V22='S1'!V22,V22='S5'!V22,V22='S6'!V22,V22='S7'!V22,V22='S8'!V22),"CISSS!","OK."))))</f>
        <v>OK.</v>
      </c>
      <c r="W72" s="270" t="str">
        <f>IF(W22=".","OK.",IF(W22=0,"OK.",IF(W22=" ","OK.",IF(OR(W22=W12,W22=W32,W22=W42,W22='S2'!W22,W22='S3'!W22,W22='S1'!W22,W22='S5'!W22,W22='S6'!W22,W22='S7'!W22,W22='S8'!W22),"CISSS!","OK."))))</f>
        <v>OK.</v>
      </c>
      <c r="X72" s="271" t="str">
        <f>IF(X22=".","OK.",IF(X22=0,"OK.",IF(X22=" ","OK.",IF(OR(X22=X12,X22=X32,X22=X42,X22='S2'!X22,X22='S3'!X22,X22='S1'!X22,X22='S5'!X22,X22='S6'!X22,X22='S7'!X22,X22='S8'!X22),"CISSS!","OK."))))</f>
        <v>OK.</v>
      </c>
      <c r="Y72" s="271" t="str">
        <f>IF(Y22=".","OK.",IF(Y22=0,"OK.",IF(Y22=" ","OK.",IF(OR(Y22=Y12,Y22=Y32,Y22=Y42,Y22='S2'!Y22,Y22='S3'!Y22,Y22='S1'!Y22,Y22='S5'!Y22,Y22='S6'!Y22,Y22='S7'!Y22,Y22='S8'!Y22),"CISSS!","OK."))))</f>
        <v>OK.</v>
      </c>
      <c r="Z72" s="271" t="str">
        <f>IF(Z22=".","OK.",IF(Z22=0,"OK.",IF(Z22=" ","OK.",IF(OR(Z22=Z12,Z22=Z32,Z22=Z42,Z22='S2'!Z22,Z22='S3'!Z22,Z22='S1'!Z22,Z22='S5'!Z22,Z22='S6'!Z22,Z22='S7'!Z22,Z22='S8'!Z22),"CISSS!","OK."))))</f>
        <v>OK.</v>
      </c>
      <c r="AA72" s="272" t="str">
        <f>IF(AA22=".","OK.",IF(AA22=0,"OK.",IF(AA22=" ","OK.",IF(OR(AA22=AA12,AA22=AA32,AA22=AA42,AA22='S2'!AA22,AA22='S3'!AA22,AA22='S1'!AA22,AA22='S5'!AA22,AA22='S6'!AA22,AA22='S7'!AA22,AA22='S8'!AA22),"CISSS!","OK."))))</f>
        <v>OK.</v>
      </c>
      <c r="AB72" s="299">
        <v>0.75</v>
      </c>
    </row>
    <row r="73" spans="1:28" ht="11.1" customHeight="1" x14ac:dyDescent="0.2">
      <c r="A73" s="1087"/>
      <c r="B73" s="1087"/>
      <c r="C73" s="61" t="str">
        <f>IF(C23=".","OK.",IF(C23=0,"OK.",IF(C23=" ","OK.",IF(OR(C23=C3,C23=C13,C23=C33,C23='S2'!C23,C23='S3'!C23,C23='S1'!C23,C23='S5'!C23,C23='S6'!C23,C23='S7'!C23,C23='S8'!C23),"CISSS!","OK."))))</f>
        <v>OK.</v>
      </c>
      <c r="D73" s="62" t="str">
        <f>IF(D23=".","OK.",IF(D23=0,"OK.",IF(D23=" ","OK.",IF(OR(D23=D3,D23=D13,D23=D33,D23='S2'!D23,D23='S3'!D23,D23='S1'!D23,D23='S5'!D23,D23='S6'!D23,D23='S7'!D23,D23='S8'!D23),"CISSS!","OK."))))</f>
        <v>OK.</v>
      </c>
      <c r="E73" s="62" t="str">
        <f>IF(E23=".","OK.",IF(E23=0,"OK.",IF(E23=" ","OK.",IF(OR(E23=E3,E23=E13,E23=E33,E23='S2'!E23,E23='S3'!E23,E23='S1'!E23,E23='S5'!E23,E23='S6'!E23,E23='S7'!E23,E23='S8'!E23),"CISSS!","OK."))))</f>
        <v>OK.</v>
      </c>
      <c r="F73" s="62" t="str">
        <f>IF(F23=".","OK.",IF(F23=0,"OK.",IF(F23=" ","OK.",IF(OR(F23=F3,F23=F13,F23=F33,F23='S2'!F23,F23='S3'!F23,F23='S1'!F23,F23='S5'!F23,F23='S6'!F23,F23='S7'!F23,F23='S8'!F23),"CISSS!","OK."))))</f>
        <v>OK.</v>
      </c>
      <c r="G73" s="63" t="str">
        <f>IF(G23=".","OK.",IF(G23=0,"OK.",IF(G23=" ","OK.",IF(OR(G23=G3,G23=G13,G23=G33,G23='S2'!G23,G23='S3'!G23,G23='S1'!G23,G23='S5'!G23,G23='S6'!G23,G23='S7'!G23,G23='S8'!G23),"CISSS!","OK."))))</f>
        <v>OK.</v>
      </c>
      <c r="H73" s="73" t="str">
        <f>IF(H23=".","OK.",IF(H23=0,"OK.",IF(H23=" ","OK.",IF(OR(H23=H3,H23=H13,H23=H33,H23='S2'!H23,H23='S3'!H23,H23='S1'!H23,H23='S5'!H23,H23='S6'!H23,H23='S7'!H23,H23='S8'!H23),"CISSS!","OK."))))</f>
        <v>OK.</v>
      </c>
      <c r="I73" s="74" t="str">
        <f>IF(I23=".","OK.",IF(I23=0,"OK.",IF(I23=" ","OK.",IF(OR(I23=I3,I23=I13,I23=I33,I23='S2'!I23,I23='S3'!I23,I23='S1'!I23,I23='S5'!I23,I23='S6'!I23,I23='S7'!I23,I23='S8'!I23),"CISSS!","OK."))))</f>
        <v>OK.</v>
      </c>
      <c r="J73" s="74" t="str">
        <f>IF(J23=".","OK.",IF(J23=0,"OK.",IF(J23=" ","OK.",IF(OR(J23=J3,J23=J13,J23=J33,J23='S2'!J23,J23='S3'!J23,J23='S1'!J23,J23='S5'!J23,J23='S6'!J23,J23='S7'!J23,J23='S8'!J23),"CISSS!","OK."))))</f>
        <v>OK.</v>
      </c>
      <c r="K73" s="74" t="str">
        <f>IF(K23=".","OK.",IF(K23=0,"OK.",IF(K23=" ","OK.",IF(OR(K23=K3,K23=K13,K23=K33,K23='S2'!K23,K23='S3'!K23,K23='S1'!K23,K23='S5'!K23,K23='S6'!K23,K23='S7'!K23,K23='S8'!K23),"CISSS!","OK."))))</f>
        <v>OK.</v>
      </c>
      <c r="L73" s="75" t="str">
        <f>IF(L23=".","OK.",IF(L23=0,"OK.",IF(L23=" ","OK.",IF(OR(L23=L3,L23=L13,L23=L33,L23='S2'!L23,L23='S3'!L23,L23='S1'!L23,L23='S5'!L23,L23='S6'!L23,L23='S7'!L23,L23='S8'!L23),"CISSS!","OK."))))</f>
        <v>OK.</v>
      </c>
      <c r="M73" s="64" t="str">
        <f>IF(M23=".","OK.",IF(M23=0,"OK.",IF(M23=" ","OK.",IF(OR(M23=M3,M23=M13,M23=M33,M23='S2'!M23,M23='S3'!M23,M23='S1'!M23,M23='S5'!M23,M23='S6'!M23,M23='S7'!M23,M23='S8'!M23),"CISSS!","OK."))))</f>
        <v>OK.</v>
      </c>
      <c r="N73" s="65" t="str">
        <f>IF(N23=".","OK.",IF(N23=0,"OK.",IF(N23=" ","OK.",IF(OR(N23=N3,N23=N13,N23=N33,N23='S2'!N23,N23='S3'!N23,N23='S1'!N23,N23='S5'!N23,N23='S6'!N23,N23='S7'!N23,N23='S8'!N23),"CISSS!","OK."))))</f>
        <v>OK.</v>
      </c>
      <c r="O73" s="65" t="str">
        <f>IF(O23=".","OK.",IF(O23=0,"OK.",IF(O23=" ","OK.",IF(OR(O23=O3,O23=O13,O23=O33,O23='S2'!O23,O23='S3'!O23,O23='S1'!O23,O23='S5'!O23,O23='S6'!O23,O23='S7'!O23,O23='S8'!O23),"CISSS!","OK."))))</f>
        <v>OK.</v>
      </c>
      <c r="P73" s="65" t="str">
        <f>IF(P23=".","OK.",IF(P23=0,"OK.",IF(P23=" ","OK.",IF(OR(P23=P3,P23=P13,P23=P33,P23='S2'!P23,P23='S3'!P23,P23='S1'!P23,P23='S5'!P23,P23='S6'!P23,P23='S7'!P23,P23='S8'!P23),"CISSS!","OK."))))</f>
        <v>OK.</v>
      </c>
      <c r="Q73" s="66" t="str">
        <f>IF(Q23=".","OK.",IF(Q23=0,"OK.",IF(Q23=" ","OK.",IF(OR(Q23=Q3,Q23=Q13,Q23=Q33,Q23='S2'!Q23,Q23='S3'!Q23,Q23='S1'!Q23,Q23='S5'!Q23,Q23='S6'!Q23,Q23='S7'!Q23,Q23='S8'!Q23),"CISSS!","OK."))))</f>
        <v>OK.</v>
      </c>
      <c r="R73" s="82" t="str">
        <f>IF(R23=".","OK.",IF(R23=0,"OK.",IF(R23=" ","OK.",IF(OR(R23=R3,R23=R13,R23=R33,R23='S2'!R23,R23='S3'!R23,R23='S1'!R23,R23='S5'!R23,R23='S6'!R23,R23='S7'!R23,R23='S8'!R23),"CISSS!","OK."))))</f>
        <v>OK.</v>
      </c>
      <c r="S73" s="83" t="str">
        <f>IF(S23=".","OK.",IF(S23=0,"OK.",IF(S23=" ","OK.",IF(OR(S23=S3,S23=S13,S23=S33,S23='S2'!S23,S23='S3'!S23,S23='S1'!S23,S23='S5'!S23,S23='S6'!S23,S23='S7'!S23,S23='S8'!S23),"CISSS!","OK."))))</f>
        <v>OK.</v>
      </c>
      <c r="T73" s="83" t="str">
        <f>IF(T23=".","OK.",IF(T23=0,"OK.",IF(T23=" ","OK.",IF(OR(T23=T3,T23=T13,T23=T33,T23='S2'!T23,T23='S3'!T23,T23='S1'!T23,T23='S5'!T23,T23='S6'!T23,T23='S7'!T23,T23='S8'!T23),"CISSS!","OK."))))</f>
        <v>OK.</v>
      </c>
      <c r="U73" s="83" t="str">
        <f>IF(U23=".","OK.",IF(U23=0,"OK.",IF(U23=" ","OK.",IF(OR(U23=U3,U23=U13,U23=U33,U23='S2'!U23,U23='S3'!U23,U23='S1'!U23,U23='S5'!U23,U23='S6'!U23,U23='S7'!U23,U23='S8'!U23),"CISSS!","OK."))))</f>
        <v>OK.</v>
      </c>
      <c r="V73" s="84" t="str">
        <f>IF(V23=".","OK.",IF(V23=0,"OK.",IF(V23=" ","OK.",IF(OR(V23=V3,V23=V13,V23=V33,V23='S2'!V23,V23='S3'!V23,V23='S1'!V23,V23='S5'!V23,V23='S6'!V23,V23='S7'!V23,V23='S8'!V23),"CISSS!","OK."))))</f>
        <v>OK.</v>
      </c>
      <c r="W73" s="264" t="str">
        <f>IF(W23=".","OK.",IF(W23=0,"OK.",IF(W23=" ","OK.",IF(OR(W23=W3,W23=W13,W23=W33,W23='S2'!W23,W23='S3'!W23,W23='S1'!W23,W23='S5'!W23,W23='S6'!W23,W23='S7'!W23,W23='S8'!W23),"CISSS!","OK."))))</f>
        <v>OK.</v>
      </c>
      <c r="X73" s="265" t="str">
        <f>IF(X23=".","OK.",IF(X23=0,"OK.",IF(X23=" ","OK.",IF(OR(X23=X3,X23=X13,X23=X33,X23='S2'!X23,X23='S3'!X23,X23='S1'!X23,X23='S5'!X23,X23='S6'!X23,X23='S7'!X23,X23='S8'!X23),"CISSS!","OK."))))</f>
        <v>OK.</v>
      </c>
      <c r="Y73" s="265" t="str">
        <f>IF(Y23=".","OK.",IF(Y23=0,"OK.",IF(Y23=" ","OK.",IF(OR(Y23=Y3,Y23=Y13,Y23=Y33,Y23='S2'!Y23,Y23='S3'!Y23,Y23='S1'!Y23,Y23='S5'!Y23,Y23='S6'!Y23,Y23='S7'!Y23,Y23='S8'!Y23),"CISSS!","OK."))))</f>
        <v>OK.</v>
      </c>
      <c r="Z73" s="265" t="str">
        <f>IF(Z23=".","OK.",IF(Z23=0,"OK.",IF(Z23=" ","OK.",IF(OR(Z23=Z3,Z23=Z13,Z23=Z33,Z23='S2'!Z23,Z23='S3'!Z23,Z23='S1'!Z23,Z23='S5'!Z23,Z23='S6'!Z23,Z23='S7'!Z23,Z23='S8'!Z23),"CISSS!","OK."))))</f>
        <v>OK.</v>
      </c>
      <c r="AA73" s="266" t="str">
        <f>IF(AA23=".","OK.",IF(AA23=0,"OK.",IF(AA23=" ","OK.",IF(OR(AA23=AA3,AA23=AA13,AA23=AA33,AA23='S2'!AA23,AA23='S3'!AA23,AA23='S1'!AA23,AA23='S5'!AA23,AA23='S6'!AA23,AA23='S7'!AA23,AA23='S8'!AA23),"CISSS!","OK."))))</f>
        <v>OK.</v>
      </c>
      <c r="AB73" s="323">
        <v>0.375</v>
      </c>
    </row>
    <row r="74" spans="1:28" ht="11.1" customHeight="1" x14ac:dyDescent="0.2">
      <c r="A74" s="1087"/>
      <c r="B74" s="1087"/>
      <c r="C74" s="55" t="str">
        <f>IF(C24=".","OK.",IF(C24=0,"OK.",IF(C24=" ","OK.",IF(OR(C24=C4,C24=C14,C24=C34,C24='S2'!C24,C24='S3'!C24,C24='S1'!C24,C24='S5'!C24,C24='S6'!C24,C24='S7'!C24,C24='S8'!C24),"CISSS!","OK."))))</f>
        <v>OK.</v>
      </c>
      <c r="D74" s="56" t="str">
        <f>IF(D24=".","OK.",IF(D24=0,"OK.",IF(D24=" ","OK.",IF(OR(D24=D4,D24=D14,D24=D34,D24='S2'!D24,D24='S3'!D24,D24='S1'!D24,D24='S5'!D24,D24='S6'!D24,D24='S7'!D24,D24='S8'!D24),"CISSS!","OK."))))</f>
        <v>OK.</v>
      </c>
      <c r="E74" s="56" t="str">
        <f>IF(E24=".","OK.",IF(E24=0,"OK.",IF(E24=" ","OK.",IF(OR(E24=E4,E24=E14,E24=E34,E24='S2'!E24,E24='S3'!E24,E24='S1'!E24,E24='S5'!E24,E24='S6'!E24,E24='S7'!E24,E24='S8'!E24),"CISSS!","OK."))))</f>
        <v>OK.</v>
      </c>
      <c r="F74" s="56" t="str">
        <f>IF(F24=".","OK.",IF(F24=0,"OK.",IF(F24=" ","OK.",IF(OR(F24=F4,F24=F14,F24=F34,F24='S2'!F24,F24='S3'!F24,F24='S1'!F24,F24='S5'!F24,F24='S6'!F24,F24='S7'!F24,F24='S8'!F24),"CISSS!","OK."))))</f>
        <v>OK.</v>
      </c>
      <c r="G74" s="57" t="str">
        <f>IF(G24=".","OK.",IF(G24=0,"OK.",IF(G24=" ","OK.",IF(OR(G24=G4,G24=G14,G24=G34,G24='S2'!G24,G24='S3'!G24,G24='S1'!G24,G24='S5'!G24,G24='S6'!G24,G24='S7'!G24,G24='S8'!G24),"CISSS!","OK."))))</f>
        <v>OK.</v>
      </c>
      <c r="H74" s="76" t="str">
        <f>IF(H24=".","OK.",IF(H24=0,"OK.",IF(H24=" ","OK.",IF(OR(H24=H4,H24=H14,H24=H34,H24='S2'!H24,H24='S3'!H24,H24='S1'!H24,H24='S5'!H24,H24='S6'!H24,H24='S7'!H24,H24='S8'!H24),"CISSS!","OK."))))</f>
        <v>OK.</v>
      </c>
      <c r="I74" s="77" t="str">
        <f>IF(I24=".","OK.",IF(I24=0,"OK.",IF(I24=" ","OK.",IF(OR(I24=I4,I24=I14,I24=I34,I24='S2'!I24,I24='S3'!I24,I24='S1'!I24,I24='S5'!I24,I24='S6'!I24,I24='S7'!I24,I24='S8'!I24),"CISSS!","OK."))))</f>
        <v>OK.</v>
      </c>
      <c r="J74" s="77" t="str">
        <f>IF(J24=".","OK.",IF(J24=0,"OK.",IF(J24=" ","OK.",IF(OR(J24=J4,J24=J14,J24=J34,J24='S2'!J24,J24='S3'!J24,J24='S1'!J24,J24='S5'!J24,J24='S6'!J24,J24='S7'!J24,J24='S8'!J24),"CISSS!","OK."))))</f>
        <v>OK.</v>
      </c>
      <c r="K74" s="77" t="str">
        <f>IF(K24=".","OK.",IF(K24=0,"OK.",IF(K24=" ","OK.",IF(OR(K24=K4,K24=K14,K24=K34,K24='S2'!K24,K24='S3'!K24,K24='S1'!K24,K24='S5'!K24,K24='S6'!K24,K24='S7'!K24,K24='S8'!K24),"CISSS!","OK."))))</f>
        <v>OK.</v>
      </c>
      <c r="L74" s="78" t="str">
        <f>IF(L24=".","OK.",IF(L24=0,"OK.",IF(L24=" ","OK.",IF(OR(L24=L4,L24=L14,L24=L34,L24='S2'!L24,L24='S3'!L24,L24='S1'!L24,L24='S5'!L24,L24='S6'!L24,L24='S7'!L24,L24='S8'!L24),"CISSS!","OK."))))</f>
        <v>OK.</v>
      </c>
      <c r="M74" s="67" t="str">
        <f>IF(M24=".","OK.",IF(M24=0,"OK.",IF(M24=" ","OK.",IF(OR(M24=M4,M24=M14,M24=M34,M24='S2'!M24,M24='S3'!M24,M24='S1'!M24,M24='S5'!M24,M24='S6'!M24,M24='S7'!M24,M24='S8'!M24),"CISSS!","OK."))))</f>
        <v>OK.</v>
      </c>
      <c r="N74" s="68" t="str">
        <f>IF(N24=".","OK.",IF(N24=0,"OK.",IF(N24=" ","OK.",IF(OR(N24=N4,N24=N14,N24=N34,N24='S2'!N24,N24='S3'!N24,N24='S1'!N24,N24='S5'!N24,N24='S6'!N24,N24='S7'!N24,N24='S8'!N24),"CISSS!","OK."))))</f>
        <v>OK.</v>
      </c>
      <c r="O74" s="68" t="str">
        <f>IF(O24=".","OK.",IF(O24=0,"OK.",IF(O24=" ","OK.",IF(OR(O24=O4,O24=O14,O24=O34,O24='S2'!O24,O24='S3'!O24,O24='S1'!O24,O24='S5'!O24,O24='S6'!O24,O24='S7'!O24,O24='S8'!O24),"CISSS!","OK."))))</f>
        <v>OK.</v>
      </c>
      <c r="P74" s="68" t="str">
        <f>IF(P24=".","OK.",IF(P24=0,"OK.",IF(P24=" ","OK.",IF(OR(P24=P4,P24=P14,P24=P34,P24='S2'!P24,P24='S3'!P24,P24='S1'!P24,P24='S5'!P24,P24='S6'!P24,P24='S7'!P24,P24='S8'!P24),"CISSS!","OK."))))</f>
        <v>OK.</v>
      </c>
      <c r="Q74" s="69" t="str">
        <f>IF(Q24=".","OK.",IF(Q24=0,"OK.",IF(Q24=" ","OK.",IF(OR(Q24=Q4,Q24=Q14,Q24=Q34,Q24='S2'!Q24,Q24='S3'!Q24,Q24='S1'!Q24,Q24='S5'!Q24,Q24='S6'!Q24,Q24='S7'!Q24,Q24='S8'!Q24),"CISSS!","OK."))))</f>
        <v>OK.</v>
      </c>
      <c r="R74" s="85" t="str">
        <f>IF(R24=".","OK.",IF(R24=0,"OK.",IF(R24=" ","OK.",IF(OR(R24=R4,R24=R14,R24=R34,R24='S2'!R24,R24='S3'!R24,R24='S1'!R24,R24='S5'!R24,R24='S6'!R24,R24='S7'!R24,R24='S8'!R24),"CISSS!","OK."))))</f>
        <v>OK.</v>
      </c>
      <c r="S74" s="86" t="str">
        <f>IF(S24=".","OK.",IF(S24=0,"OK.",IF(S24=" ","OK.",IF(OR(S24=S4,S24=S14,S24=S34,S24='S2'!S24,S24='S3'!S24,S24='S1'!S24,S24='S5'!S24,S24='S6'!S24,S24='S7'!S24,S24='S8'!S24),"CISSS!","OK."))))</f>
        <v>OK.</v>
      </c>
      <c r="T74" s="86" t="str">
        <f>IF(T24=".","OK.",IF(T24=0,"OK.",IF(T24=" ","OK.",IF(OR(T24=T4,T24=T14,T24=T34,T24='S2'!T24,T24='S3'!T24,T24='S1'!T24,T24='S5'!T24,T24='S6'!T24,T24='S7'!T24,T24='S8'!T24),"CISSS!","OK."))))</f>
        <v>OK.</v>
      </c>
      <c r="U74" s="86" t="str">
        <f>IF(U24=".","OK.",IF(U24=0,"OK.",IF(U24=" ","OK.",IF(OR(U24=U4,U24=U14,U24=U34,U24='S2'!U24,U24='S3'!U24,U24='S1'!U24,U24='S5'!U24,U24='S6'!U24,U24='S7'!U24,U24='S8'!U24),"CISSS!","OK."))))</f>
        <v>OK.</v>
      </c>
      <c r="V74" s="87" t="str">
        <f>IF(V24=".","OK.",IF(V24=0,"OK.",IF(V24=" ","OK.",IF(OR(V24=V4,V24=V14,V24=V34,V24='S2'!V24,V24='S3'!V24,V24='S1'!V24,V24='S5'!V24,V24='S6'!V24,V24='S7'!V24,V24='S8'!V24),"CISSS!","OK."))))</f>
        <v>OK.</v>
      </c>
      <c r="W74" s="267" t="str">
        <f>IF(W24=".","OK.",IF(W24=0,"OK.",IF(W24=" ","OK.",IF(OR(W24=W4,W24=W14,W24=W34,W24='S2'!W24,W24='S3'!W24,W24='S1'!W24,W24='S5'!W24,W24='S6'!W24,W24='S7'!W24,W24='S8'!W24),"CISSS!","OK."))))</f>
        <v>OK.</v>
      </c>
      <c r="X74" s="268" t="str">
        <f>IF(X24=".","OK.",IF(X24=0,"OK.",IF(X24=" ","OK.",IF(OR(X24=X4,X24=X14,X24=X34,X24='S2'!X24,X24='S3'!X24,X24='S1'!X24,X24='S5'!X24,X24='S6'!X24,X24='S7'!X24,X24='S8'!X24),"CISSS!","OK."))))</f>
        <v>OK.</v>
      </c>
      <c r="Y74" s="268" t="str">
        <f>IF(Y24=".","OK.",IF(Y24=0,"OK.",IF(Y24=" ","OK.",IF(OR(Y24=Y4,Y24=Y14,Y24=Y34,Y24='S2'!Y24,Y24='S3'!Y24,Y24='S1'!Y24,Y24='S5'!Y24,Y24='S6'!Y24,Y24='S7'!Y24,Y24='S8'!Y24),"CISSS!","OK."))))</f>
        <v>OK.</v>
      </c>
      <c r="Z74" s="268" t="str">
        <f>IF(Z24=".","OK.",IF(Z24=0,"OK.",IF(Z24=" ","OK.",IF(OR(Z24=Z4,Z24=Z14,Z24=Z34,Z24='S2'!Z24,Z24='S3'!Z24,Z24='S1'!Z24,Z24='S5'!Z24,Z24='S6'!Z24,Z24='S7'!Z24,Z24='S8'!Z24),"CISSS!","OK."))))</f>
        <v>OK.</v>
      </c>
      <c r="AA74" s="269" t="str">
        <f>IF(AA24=".","OK.",IF(AA24=0,"OK.",IF(AA24=" ","OK.",IF(OR(AA24=AA4,AA24=AA14,AA24=AA34,AA24='S2'!AA24,AA24='S3'!AA24,AA24='S1'!AA24,AA24='S5'!AA24,AA24='S6'!AA24,AA24='S7'!AA24,AA24='S8'!AA24),"CISSS!","OK."))))</f>
        <v>OK.</v>
      </c>
      <c r="AB74" s="323">
        <v>0.41666666666666669</v>
      </c>
    </row>
    <row r="75" spans="1:28" ht="11.1" customHeight="1" x14ac:dyDescent="0.2">
      <c r="A75" s="1087"/>
      <c r="B75" s="1087"/>
      <c r="C75" s="55" t="str">
        <f>IF(C25=".","OK.",IF(C25=0,"OK.",IF(C25=" ","OK.",IF(OR(C25=C5,C25=C15,C25=C35,C25='S2'!C25,C25='S3'!C25,C25='S1'!C25,C25='S5'!C25,C25='S6'!C25,C25='S7'!C25,C25='S8'!C25),"CISSS!","OK."))))</f>
        <v>OK.</v>
      </c>
      <c r="D75" s="56" t="str">
        <f>IF(D25=".","OK.",IF(D25=0,"OK.",IF(D25=" ","OK.",IF(OR(D25=D5,D25=D15,D25=D35,D25='S2'!D25,D25='S3'!D25,D25='S1'!D25,D25='S5'!D25,D25='S6'!D25,D25='S7'!D25,D25='S8'!D25),"CISSS!","OK."))))</f>
        <v>OK.</v>
      </c>
      <c r="E75" s="56" t="str">
        <f>IF(E25=".","OK.",IF(E25=0,"OK.",IF(E25=" ","OK.",IF(OR(E25=E5,E25=E15,E25=E35,E25='S2'!E25,E25='S3'!E25,E25='S1'!E25,E25='S5'!E25,E25='S6'!E25,E25='S7'!E25,E25='S8'!E25),"CISSS!","OK."))))</f>
        <v>OK.</v>
      </c>
      <c r="F75" s="56" t="str">
        <f>IF(F25=".","OK.",IF(F25=0,"OK.",IF(F25=" ","OK.",IF(OR(F25=F5,F25=F15,F25=F35,F25='S2'!F25,F25='S3'!F25,F25='S1'!F25,F25='S5'!F25,F25='S6'!F25,F25='S7'!F25,F25='S8'!F25),"CISSS!","OK."))))</f>
        <v>OK.</v>
      </c>
      <c r="G75" s="57" t="str">
        <f>IF(G25=".","OK.",IF(G25=0,"OK.",IF(G25=" ","OK.",IF(OR(G25=G5,G25=G15,G25=G35,G25='S2'!G25,G25='S3'!G25,G25='S1'!G25,G25='S5'!G25,G25='S6'!G25,G25='S7'!G25,G25='S8'!G25),"CISSS!","OK."))))</f>
        <v>OK.</v>
      </c>
      <c r="H75" s="76" t="str">
        <f>IF(H25=".","OK.",IF(H25=0,"OK.",IF(H25=" ","OK.",IF(OR(H25=H5,H25=H15,H25=H35,H25='S2'!H25,H25='S3'!H25,H25='S1'!H25,H25='S5'!H25,H25='S6'!H25,H25='S7'!H25,H25='S8'!H25),"CISSS!","OK."))))</f>
        <v>OK.</v>
      </c>
      <c r="I75" s="77" t="str">
        <f>IF(I25=".","OK.",IF(I25=0,"OK.",IF(I25=" ","OK.",IF(OR(I25=I5,I25=I15,I25=I35,I25='S2'!I25,I25='S3'!I25,I25='S1'!I25,I25='S5'!I25,I25='S6'!I25,I25='S7'!I25,I25='S8'!I25),"CISSS!","OK."))))</f>
        <v>OK.</v>
      </c>
      <c r="J75" s="77" t="str">
        <f>IF(J25=".","OK.",IF(J25=0,"OK.",IF(J25=" ","OK.",IF(OR(J25=J5,J25=J15,J25=J35,J25='S2'!J25,J25='S3'!J25,J25='S1'!J25,J25='S5'!J25,J25='S6'!J25,J25='S7'!J25,J25='S8'!J25),"CISSS!","OK."))))</f>
        <v>OK.</v>
      </c>
      <c r="K75" s="77" t="str">
        <f>IF(K25=".","OK.",IF(K25=0,"OK.",IF(K25=" ","OK.",IF(OR(K25=K5,K25=K15,K25=K35,K25='S2'!K25,K25='S3'!K25,K25='S1'!K25,K25='S5'!K25,K25='S6'!K25,K25='S7'!K25,K25='S8'!K25),"CISSS!","OK."))))</f>
        <v>OK.</v>
      </c>
      <c r="L75" s="78" t="str">
        <f>IF(L25=".","OK.",IF(L25=0,"OK.",IF(L25=" ","OK.",IF(OR(L25=L5,L25=L15,L25=L35,L25='S2'!L25,L25='S3'!L25,L25='S1'!L25,L25='S5'!L25,L25='S6'!L25,L25='S7'!L25,L25='S8'!L25),"CISSS!","OK."))))</f>
        <v>OK.</v>
      </c>
      <c r="M75" s="67" t="str">
        <f>IF(M25=".","OK.",IF(M25=0,"OK.",IF(M25=" ","OK.",IF(OR(M25=M5,M25=M15,M25=M35,M25='S2'!M25,M25='S3'!M25,M25='S1'!M25,M25='S5'!M25,M25='S6'!M25,M25='S7'!M25,M25='S8'!M25),"CISSS!","OK."))))</f>
        <v>OK.</v>
      </c>
      <c r="N75" s="68" t="str">
        <f>IF(N25=".","OK.",IF(N25=0,"OK.",IF(N25=" ","OK.",IF(OR(N25=N5,N25=N15,N25=N35,N25='S2'!N25,N25='S3'!N25,N25='S1'!N25,N25='S5'!N25,N25='S6'!N25,N25='S7'!N25,N25='S8'!N25),"CISSS!","OK."))))</f>
        <v>OK.</v>
      </c>
      <c r="O75" s="68" t="str">
        <f>IF(O25=".","OK.",IF(O25=0,"OK.",IF(O25=" ","OK.",IF(OR(O25=O5,O25=O15,O25=O35,O25='S2'!O25,O25='S3'!O25,O25='S1'!O25,O25='S5'!O25,O25='S6'!O25,O25='S7'!O25,O25='S8'!O25),"CISSS!","OK."))))</f>
        <v>OK.</v>
      </c>
      <c r="P75" s="68" t="str">
        <f>IF(P25=".","OK.",IF(P25=0,"OK.",IF(P25=" ","OK.",IF(OR(P25=P5,P25=P15,P25=P35,P25='S2'!P25,P25='S3'!P25,P25='S1'!P25,P25='S5'!P25,P25='S6'!P25,P25='S7'!P25,P25='S8'!P25),"CISSS!","OK."))))</f>
        <v>OK.</v>
      </c>
      <c r="Q75" s="69" t="str">
        <f>IF(Q25=".","OK.",IF(Q25=0,"OK.",IF(Q25=" ","OK.",IF(OR(Q25=Q5,Q25=Q15,Q25=Q35,Q25='S2'!Q25,Q25='S3'!Q25,Q25='S1'!Q25,Q25='S5'!Q25,Q25='S6'!Q25,Q25='S7'!Q25,Q25='S8'!Q25),"CISSS!","OK."))))</f>
        <v>OK.</v>
      </c>
      <c r="R75" s="85" t="str">
        <f>IF(R25=".","OK.",IF(R25=0,"OK.",IF(R25=" ","OK.",IF(OR(R25=R5,R25=R15,R25=R35,R25='S2'!R25,R25='S3'!R25,R25='S1'!R25,R25='S5'!R25,R25='S6'!R25,R25='S7'!R25,R25='S8'!R25),"CISSS!","OK."))))</f>
        <v>OK.</v>
      </c>
      <c r="S75" s="86" t="str">
        <f>IF(S25=".","OK.",IF(S25=0,"OK.",IF(S25=" ","OK.",IF(OR(S25=S5,S25=S15,S25=S35,S25='S2'!S25,S25='S3'!S25,S25='S1'!S25,S25='S5'!S25,S25='S6'!S25,S25='S7'!S25,S25='S8'!S25),"CISSS!","OK."))))</f>
        <v>OK.</v>
      </c>
      <c r="T75" s="86" t="str">
        <f>IF(T25=".","OK.",IF(T25=0,"OK.",IF(T25=" ","OK.",IF(OR(T25=T5,T25=T15,T25=T35,T25='S2'!T25,T25='S3'!T25,T25='S1'!T25,T25='S5'!T25,T25='S6'!T25,T25='S7'!T25,T25='S8'!T25),"CISSS!","OK."))))</f>
        <v>OK.</v>
      </c>
      <c r="U75" s="86" t="str">
        <f>IF(U25=".","OK.",IF(U25=0,"OK.",IF(U25=" ","OK.",IF(OR(U25=U5,U25=U15,U25=U35,U25='S2'!U25,U25='S3'!U25,U25='S1'!U25,U25='S5'!U25,U25='S6'!U25,U25='S7'!U25,U25='S8'!U25),"CISSS!","OK."))))</f>
        <v>OK.</v>
      </c>
      <c r="V75" s="87" t="str">
        <f>IF(V25=".","OK.",IF(V25=0,"OK.",IF(V25=" ","OK.",IF(OR(V25=V5,V25=V15,V25=V35,V25='S2'!V25,V25='S3'!V25,V25='S1'!V25,V25='S5'!V25,V25='S6'!V25,V25='S7'!V25,V25='S8'!V25),"CISSS!","OK."))))</f>
        <v>OK.</v>
      </c>
      <c r="W75" s="267" t="str">
        <f>IF(W25=".","OK.",IF(W25=0,"OK.",IF(W25=" ","OK.",IF(OR(W25=W5,W25=W15,W25=W35,W25='S2'!W25,W25='S3'!W25,W25='S1'!W25,W25='S5'!W25,W25='S6'!W25,W25='S7'!W25,W25='S8'!W25),"CISSS!","OK."))))</f>
        <v>OK.</v>
      </c>
      <c r="X75" s="268" t="str">
        <f>IF(X25=".","OK.",IF(X25=0,"OK.",IF(X25=" ","OK.",IF(OR(X25=X5,X25=X15,X25=X35,X25='S2'!X25,X25='S3'!X25,X25='S1'!X25,X25='S5'!X25,X25='S6'!X25,X25='S7'!X25,X25='S8'!X25),"CISSS!","OK."))))</f>
        <v>OK.</v>
      </c>
      <c r="Y75" s="268" t="str">
        <f>IF(Y25=".","OK.",IF(Y25=0,"OK.",IF(Y25=" ","OK.",IF(OR(Y25=Y5,Y25=Y15,Y25=Y35,Y25='S2'!Y25,Y25='S3'!Y25,Y25='S1'!Y25,Y25='S5'!Y25,Y25='S6'!Y25,Y25='S7'!Y25,Y25='S8'!Y25),"CISSS!","OK."))))</f>
        <v>OK.</v>
      </c>
      <c r="Z75" s="268" t="str">
        <f>IF(Z25=".","OK.",IF(Z25=0,"OK.",IF(Z25=" ","OK.",IF(OR(Z25=Z5,Z25=Z15,Z25=Z35,Z25='S2'!Z25,Z25='S3'!Z25,Z25='S1'!Z25,Z25='S5'!Z25,Z25='S6'!Z25,Z25='S7'!Z25,Z25='S8'!Z25),"CISSS!","OK."))))</f>
        <v>OK.</v>
      </c>
      <c r="AA75" s="269" t="str">
        <f>IF(AA25=".","OK.",IF(AA25=0,"OK.",IF(AA25=" ","OK.",IF(OR(AA25=AA5,AA25=AA15,AA25=AA35,AA25='S2'!AA25,AA25='S3'!AA25,AA25='S1'!AA25,AA25='S5'!AA25,AA25='S6'!AA25,AA25='S7'!AA25,AA25='S8'!AA25),"CISSS!","OK."))))</f>
        <v>OK.</v>
      </c>
      <c r="AB75" s="323">
        <v>0.45833333333333331</v>
      </c>
    </row>
    <row r="76" spans="1:28" ht="11.1" customHeight="1" x14ac:dyDescent="0.2">
      <c r="A76" s="1087"/>
      <c r="B76" s="1087"/>
      <c r="C76" s="55" t="str">
        <f>IF(C26=".","OK.",IF(C26=0,"OK.",IF(C26=" ","OK.",IF(OR(C26=C6,C26=C16,C26=C36,C26='S2'!C26,C26='S3'!C26,C26='S1'!C26,C26='S5'!C26,C26='S6'!C26,C26='S7'!C26,C26='S8'!C26),"CISSS!","OK."))))</f>
        <v>OK.</v>
      </c>
      <c r="D76" s="56" t="str">
        <f>IF(D26=".","OK.",IF(D26=0,"OK.",IF(D26=" ","OK.",IF(OR(D26=D6,D26=D16,D26=D36,D26='S2'!D26,D26='S3'!D26,D26='S1'!D26,D26='S5'!D26,D26='S6'!D26,D26='S7'!D26,D26='S8'!D26),"CISSS!","OK."))))</f>
        <v>OK.</v>
      </c>
      <c r="E76" s="56" t="str">
        <f>IF(E26=".","OK.",IF(E26=0,"OK.",IF(E26=" ","OK.",IF(OR(E26=E6,E26=E16,E26=E36,E26='S2'!E26,E26='S3'!E26,E26='S1'!E26,E26='S5'!E26,E26='S6'!E26,E26='S7'!E26,E26='S8'!E26),"CISSS!","OK."))))</f>
        <v>OK.</v>
      </c>
      <c r="F76" s="56" t="str">
        <f>IF(F26=".","OK.",IF(F26=0,"OK.",IF(F26=" ","OK.",IF(OR(F26=F6,F26=F16,F26=F36,F26='S2'!F26,F26='S3'!F26,F26='S1'!F26,F26='S5'!F26,F26='S6'!F26,F26='S7'!F26,F26='S8'!F26),"CISSS!","OK."))))</f>
        <v>OK.</v>
      </c>
      <c r="G76" s="57" t="str">
        <f>IF(G26=".","OK.",IF(G26=0,"OK.",IF(G26=" ","OK.",IF(OR(G26=G6,G26=G16,G26=G36,G26='S2'!G26,G26='S3'!G26,G26='S1'!G26,G26='S5'!G26,G26='S6'!G26,G26='S7'!G26,G26='S8'!G26),"CISSS!","OK."))))</f>
        <v>OK.</v>
      </c>
      <c r="H76" s="76" t="str">
        <f>IF(H26=".","OK.",IF(H26=0,"OK.",IF(H26=" ","OK.",IF(OR(H26=H6,H26=H16,H26=H36,H26='S2'!H26,H26='S3'!H26,H26='S1'!H26,H26='S5'!H26,H26='S6'!H26,H26='S7'!H26,H26='S8'!H26),"CISSS!","OK."))))</f>
        <v>OK.</v>
      </c>
      <c r="I76" s="77" t="str">
        <f>IF(I26=".","OK.",IF(I26=0,"OK.",IF(I26=" ","OK.",IF(OR(I26=I6,I26=I16,I26=I36,I26='S2'!I26,I26='S3'!I26,I26='S1'!I26,I26='S5'!I26,I26='S6'!I26,I26='S7'!I26,I26='S8'!I26),"CISSS!","OK."))))</f>
        <v>OK.</v>
      </c>
      <c r="J76" s="77" t="str">
        <f>IF(J26=".","OK.",IF(J26=0,"OK.",IF(J26=" ","OK.",IF(OR(J26=J6,J26=J16,J26=J36,J26='S2'!J26,J26='S3'!J26,J26='S1'!J26,J26='S5'!J26,J26='S6'!J26,J26='S7'!J26,J26='S8'!J26),"CISSS!","OK."))))</f>
        <v>OK.</v>
      </c>
      <c r="K76" s="77" t="str">
        <f>IF(K26=".","OK.",IF(K26=0,"OK.",IF(K26=" ","OK.",IF(OR(K26=K6,K26=K16,K26=K36,K26='S2'!K26,K26='S3'!K26,K26='S1'!K26,K26='S5'!K26,K26='S6'!K26,K26='S7'!K26,K26='S8'!K26),"CISSS!","OK."))))</f>
        <v>OK.</v>
      </c>
      <c r="L76" s="78" t="str">
        <f>IF(L26=".","OK.",IF(L26=0,"OK.",IF(L26=" ","OK.",IF(OR(L26=L6,L26=L16,L26=L36,L26='S2'!L26,L26='S3'!L26,L26='S1'!L26,L26='S5'!L26,L26='S6'!L26,L26='S7'!L26,L26='S8'!L26),"CISSS!","OK."))))</f>
        <v>OK.</v>
      </c>
      <c r="M76" s="67" t="str">
        <f>IF(M26=".","OK.",IF(M26=0,"OK.",IF(M26=" ","OK.",IF(OR(M26=M6,M26=M16,M26=M36,M26='S2'!M26,M26='S3'!M26,M26='S1'!M26,M26='S5'!M26,M26='S6'!M26,M26='S7'!M26,M26='S8'!M26),"CISSS!","OK."))))</f>
        <v>OK.</v>
      </c>
      <c r="N76" s="68" t="str">
        <f>IF(N26=".","OK.",IF(N26=0,"OK.",IF(N26=" ","OK.",IF(OR(N26=N6,N26=N16,N26=N36,N26='S2'!N26,N26='S3'!N26,N26='S1'!N26,N26='S5'!N26,N26='S6'!N26,N26='S7'!N26,N26='S8'!N26),"CISSS!","OK."))))</f>
        <v>OK.</v>
      </c>
      <c r="O76" s="68" t="str">
        <f>IF(O26=".","OK.",IF(O26=0,"OK.",IF(O26=" ","OK.",IF(OR(O26=O6,O26=O16,O26=O36,O26='S2'!O26,O26='S3'!O26,O26='S1'!O26,O26='S5'!O26,O26='S6'!O26,O26='S7'!O26,O26='S8'!O26),"CISSS!","OK."))))</f>
        <v>OK.</v>
      </c>
      <c r="P76" s="68" t="str">
        <f>IF(P26=".","OK.",IF(P26=0,"OK.",IF(P26=" ","OK.",IF(OR(P26=P6,P26=P16,P26=P36,P26='S2'!P26,P26='S3'!P26,P26='S1'!P26,P26='S5'!P26,P26='S6'!P26,P26='S7'!P26,P26='S8'!P26),"CISSS!","OK."))))</f>
        <v>OK.</v>
      </c>
      <c r="Q76" s="69" t="str">
        <f>IF(Q26=".","OK.",IF(Q26=0,"OK.",IF(Q26=" ","OK.",IF(OR(Q26=Q6,Q26=Q16,Q26=Q36,Q26='S2'!Q26,Q26='S3'!Q26,Q26='S1'!Q26,Q26='S5'!Q26,Q26='S6'!Q26,Q26='S7'!Q26,Q26='S8'!Q26),"CISSS!","OK."))))</f>
        <v>OK.</v>
      </c>
      <c r="R76" s="85" t="str">
        <f>IF(R26=".","OK.",IF(R26=0,"OK.",IF(R26=" ","OK.",IF(OR(R26=R6,R26=R16,R26=R36,R26='S2'!R26,R26='S3'!R26,R26='S1'!R26,R26='S5'!R26,R26='S6'!R26,R26='S7'!R26,R26='S8'!R26),"CISSS!","OK."))))</f>
        <v>OK.</v>
      </c>
      <c r="S76" s="86" t="str">
        <f>IF(S26=".","OK.",IF(S26=0,"OK.",IF(S26=" ","OK.",IF(OR(S26=S6,S26=S16,S26=S36,S26='S2'!S26,S26='S3'!S26,S26='S1'!S26,S26='S5'!S26,S26='S6'!S26,S26='S7'!S26,S26='S8'!S26),"CISSS!","OK."))))</f>
        <v>OK.</v>
      </c>
      <c r="T76" s="86" t="str">
        <f>IF(T26=".","OK.",IF(T26=0,"OK.",IF(T26=" ","OK.",IF(OR(T26=T6,T26=T16,T26=T36,T26='S2'!T26,T26='S3'!T26,T26='S1'!T26,T26='S5'!T26,T26='S6'!T26,T26='S7'!T26,T26='S8'!T26),"CISSS!","OK."))))</f>
        <v>OK.</v>
      </c>
      <c r="U76" s="86" t="str">
        <f>IF(U26=".","OK.",IF(U26=0,"OK.",IF(U26=" ","OK.",IF(OR(U26=U6,U26=U16,U26=U36,U26='S2'!U26,U26='S3'!U26,U26='S1'!U26,U26='S5'!U26,U26='S6'!U26,U26='S7'!U26,U26='S8'!U26),"CISSS!","OK."))))</f>
        <v>OK.</v>
      </c>
      <c r="V76" s="87" t="str">
        <f>IF(V26=".","OK.",IF(V26=0,"OK.",IF(V26=" ","OK.",IF(OR(V26=V6,V26=V16,V26=V36,V26='S2'!V26,V26='S3'!V26,V26='S1'!V26,V26='S5'!V26,V26='S6'!V26,V26='S7'!V26,V26='S8'!V26),"CISSS!","OK."))))</f>
        <v>OK.</v>
      </c>
      <c r="W76" s="267" t="str">
        <f>IF(W26=".","OK.",IF(W26=0,"OK.",IF(W26=" ","OK.",IF(OR(W26=W6,W26=W16,W26=W36,W26='S2'!W26,W26='S3'!W26,W26='S1'!W26,W26='S5'!W26,W26='S6'!W26,W26='S7'!W26,W26='S8'!W26),"CISSS!","OK."))))</f>
        <v>OK.</v>
      </c>
      <c r="X76" s="268" t="str">
        <f>IF(X26=".","OK.",IF(X26=0,"OK.",IF(X26=" ","OK.",IF(OR(X26=X6,X26=X16,X26=X36,X26='S2'!X26,X26='S3'!X26,X26='S1'!X26,X26='S5'!X26,X26='S6'!X26,X26='S7'!X26,X26='S8'!X26),"CISSS!","OK."))))</f>
        <v>OK.</v>
      </c>
      <c r="Y76" s="268" t="str">
        <f>IF(Y26=".","OK.",IF(Y26=0,"OK.",IF(Y26=" ","OK.",IF(OR(Y26=Y6,Y26=Y16,Y26=Y36,Y26='S2'!Y26,Y26='S3'!Y26,Y26='S1'!Y26,Y26='S5'!Y26,Y26='S6'!Y26,Y26='S7'!Y26,Y26='S8'!Y26),"CISSS!","OK."))))</f>
        <v>OK.</v>
      </c>
      <c r="Z76" s="268" t="str">
        <f>IF(Z26=".","OK.",IF(Z26=0,"OK.",IF(Z26=" ","OK.",IF(OR(Z26=Z6,Z26=Z16,Z26=Z36,Z26='S2'!Z26,Z26='S3'!Z26,Z26='S1'!Z26,Z26='S5'!Z26,Z26='S6'!Z26,Z26='S7'!Z26,Z26='S8'!Z26),"CISSS!","OK."))))</f>
        <v>OK.</v>
      </c>
      <c r="AA76" s="269" t="str">
        <f>IF(AA26=".","OK.",IF(AA26=0,"OK.",IF(AA26=" ","OK.",IF(OR(AA26=AA6,AA26=AA16,AA26=AA36,AA26='S2'!AA26,AA26='S3'!AA26,AA26='S1'!AA26,AA26='S5'!AA26,AA26='S6'!AA26,AA26='S7'!AA26,AA26='S8'!AA26),"CISSS!","OK."))))</f>
        <v>OK.</v>
      </c>
      <c r="AB76" s="323">
        <v>0.5</v>
      </c>
    </row>
    <row r="77" spans="1:28" ht="11.1" customHeight="1" x14ac:dyDescent="0.2">
      <c r="A77" s="1087"/>
      <c r="B77" s="1087"/>
      <c r="C77" s="55" t="str">
        <f>IF(C27=".","OK.",IF(C27=0,"OK.",IF(C27=" ","OK.",IF(OR(C27=C7,C27=C17,C27=C37,C27='S2'!C27,C27='S3'!C27,C27='S1'!C27,C27='S5'!C27,C27='S6'!C27,C27='S7'!C27,C27='S8'!C27),"CISSS!","OK."))))</f>
        <v>OK.</v>
      </c>
      <c r="D77" s="56" t="str">
        <f>IF(D27=".","OK.",IF(D27=0,"OK.",IF(D27=" ","OK.",IF(OR(D27=D7,D27=D17,D27=D37,D27='S2'!D27,D27='S3'!D27,D27='S1'!D27,D27='S5'!D27,D27='S6'!D27,D27='S7'!D27,D27='S8'!D27),"CISSS!","OK."))))</f>
        <v>OK.</v>
      </c>
      <c r="E77" s="56" t="str">
        <f>IF(E27=".","OK.",IF(E27=0,"OK.",IF(E27=" ","OK.",IF(OR(E27=E7,E27=E17,E27=E37,E27='S2'!E27,E27='S3'!E27,E27='S1'!E27,E27='S5'!E27,E27='S6'!E27,E27='S7'!E27,E27='S8'!E27),"CISSS!","OK."))))</f>
        <v>OK.</v>
      </c>
      <c r="F77" s="56" t="str">
        <f>IF(F27=".","OK.",IF(F27=0,"OK.",IF(F27=" ","OK.",IF(OR(F27=F7,F27=F17,F27=F37,F27='S2'!F27,F27='S3'!F27,F27='S1'!F27,F27='S5'!F27,F27='S6'!F27,F27='S7'!F27,F27='S8'!F27),"CISSS!","OK."))))</f>
        <v>OK.</v>
      </c>
      <c r="G77" s="57" t="str">
        <f>IF(G27=".","OK.",IF(G27=0,"OK.",IF(G27=" ","OK.",IF(OR(G27=G7,G27=G17,G27=G37,G27='S2'!G27,G27='S3'!G27,G27='S1'!G27,G27='S5'!G27,G27='S6'!G27,G27='S7'!G27,G27='S8'!G27),"CISSS!","OK."))))</f>
        <v>OK.</v>
      </c>
      <c r="H77" s="76" t="str">
        <f>IF(H27=".","OK.",IF(H27=0,"OK.",IF(H27=" ","OK.",IF(OR(H27=H7,H27=H17,H27=H37,H27='S2'!H27,H27='S3'!H27,H27='S1'!H27,H27='S5'!H27,H27='S6'!H27,H27='S7'!H27,H27='S8'!H27),"CISSS!","OK."))))</f>
        <v>OK.</v>
      </c>
      <c r="I77" s="77" t="str">
        <f>IF(I27=".","OK.",IF(I27=0,"OK.",IF(I27=" ","OK.",IF(OR(I27=I7,I27=I17,I27=I37,I27='S2'!I27,I27='S3'!I27,I27='S1'!I27,I27='S5'!I27,I27='S6'!I27,I27='S7'!I27,I27='S8'!I27),"CISSS!","OK."))))</f>
        <v>OK.</v>
      </c>
      <c r="J77" s="77" t="str">
        <f>IF(J27=".","OK.",IF(J27=0,"OK.",IF(J27=" ","OK.",IF(OR(J27=J7,J27=J17,J27=J37,J27='S2'!J27,J27='S3'!J27,J27='S1'!J27,J27='S5'!J27,J27='S6'!J27,J27='S7'!J27,J27='S8'!J27),"CISSS!","OK."))))</f>
        <v>OK.</v>
      </c>
      <c r="K77" s="77" t="str">
        <f>IF(K27=".","OK.",IF(K27=0,"OK.",IF(K27=" ","OK.",IF(OR(K27=K7,K27=K17,K27=K37,K27='S2'!K27,K27='S3'!K27,K27='S1'!K27,K27='S5'!K27,K27='S6'!K27,K27='S7'!K27,K27='S8'!K27),"CISSS!","OK."))))</f>
        <v>OK.</v>
      </c>
      <c r="L77" s="78" t="str">
        <f>IF(L27=".","OK.",IF(L27=0,"OK.",IF(L27=" ","OK.",IF(OR(L27=L7,L27=L17,L27=L37,L27='S2'!L27,L27='S3'!L27,L27='S1'!L27,L27='S5'!L27,L27='S6'!L27,L27='S7'!L27,L27='S8'!L27),"CISSS!","OK."))))</f>
        <v>OK.</v>
      </c>
      <c r="M77" s="67" t="str">
        <f>IF(M27=".","OK.",IF(M27=0,"OK.",IF(M27=" ","OK.",IF(OR(M27=M7,M27=M17,M27=M37,M27='S2'!M27,M27='S3'!M27,M27='S1'!M27,M27='S5'!M27,M27='S6'!M27,M27='S7'!M27,M27='S8'!M27),"CISSS!","OK."))))</f>
        <v>OK.</v>
      </c>
      <c r="N77" s="68" t="str">
        <f>IF(N27=".","OK.",IF(N27=0,"OK.",IF(N27=" ","OK.",IF(OR(N27=N7,N27=N17,N27=N37,N27='S2'!N27,N27='S3'!N27,N27='S1'!N27,N27='S5'!N27,N27='S6'!N27,N27='S7'!N27,N27='S8'!N27),"CISSS!","OK."))))</f>
        <v>OK.</v>
      </c>
      <c r="O77" s="68" t="str">
        <f>IF(O27=".","OK.",IF(O27=0,"OK.",IF(O27=" ","OK.",IF(OR(O27=O7,O27=O17,O27=O37,O27='S2'!O27,O27='S3'!O27,O27='S1'!O27,O27='S5'!O27,O27='S6'!O27,O27='S7'!O27,O27='S8'!O27),"CISSS!","OK."))))</f>
        <v>OK.</v>
      </c>
      <c r="P77" s="68" t="str">
        <f>IF(P27=".","OK.",IF(P27=0,"OK.",IF(P27=" ","OK.",IF(OR(P27=P7,P27=P17,P27=P37,P27='S2'!P27,P27='S3'!P27,P27='S1'!P27,P27='S5'!P27,P27='S6'!P27,P27='S7'!P27,P27='S8'!P27),"CISSS!","OK."))))</f>
        <v>OK.</v>
      </c>
      <c r="Q77" s="69" t="str">
        <f>IF(Q27=".","OK.",IF(Q27=0,"OK.",IF(Q27=" ","OK.",IF(OR(Q27=Q7,Q27=Q17,Q27=Q37,Q27='S2'!Q27,Q27='S3'!Q27,Q27='S1'!Q27,Q27='S5'!Q27,Q27='S6'!Q27,Q27='S7'!Q27,Q27='S8'!Q27),"CISSS!","OK."))))</f>
        <v>OK.</v>
      </c>
      <c r="R77" s="85" t="str">
        <f>IF(R27=".","OK.",IF(R27=0,"OK.",IF(R27=" ","OK.",IF(OR(R27=R7,R27=R17,R27=R37,R27='S2'!R27,R27='S3'!R27,R27='S1'!R27,R27='S5'!R27,R27='S6'!R27,R27='S7'!R27,R27='S8'!R27),"CISSS!","OK."))))</f>
        <v>OK.</v>
      </c>
      <c r="S77" s="86" t="str">
        <f>IF(S27=".","OK.",IF(S27=0,"OK.",IF(S27=" ","OK.",IF(OR(S27=S7,S27=S17,S27=S37,S27='S2'!S27,S27='S3'!S27,S27='S1'!S27,S27='S5'!S27,S27='S6'!S27,S27='S7'!S27,S27='S8'!S27),"CISSS!","OK."))))</f>
        <v>OK.</v>
      </c>
      <c r="T77" s="86" t="str">
        <f>IF(T27=".","OK.",IF(T27=0,"OK.",IF(T27=" ","OK.",IF(OR(T27=T7,T27=T17,T27=T37,T27='S2'!T27,T27='S3'!T27,T27='S1'!T27,T27='S5'!T27,T27='S6'!T27,T27='S7'!T27,T27='S8'!T27),"CISSS!","OK."))))</f>
        <v>OK.</v>
      </c>
      <c r="U77" s="86" t="str">
        <f>IF(U27=".","OK.",IF(U27=0,"OK.",IF(U27=" ","OK.",IF(OR(U27=U7,U27=U17,U27=U37,U27='S2'!U27,U27='S3'!U27,U27='S1'!U27,U27='S5'!U27,U27='S6'!U27,U27='S7'!U27,U27='S8'!U27),"CISSS!","OK."))))</f>
        <v>OK.</v>
      </c>
      <c r="V77" s="87" t="str">
        <f>IF(V27=".","OK.",IF(V27=0,"OK.",IF(V27=" ","OK.",IF(OR(V27=V7,V27=V17,V27=V37,V27='S2'!V27,V27='S3'!V27,V27='S1'!V27,V27='S5'!V27,V27='S6'!V27,V27='S7'!V27,V27='S8'!V27),"CISSS!","OK."))))</f>
        <v>OK.</v>
      </c>
      <c r="W77" s="267" t="str">
        <f>IF(W27=".","OK.",IF(W27=0,"OK.",IF(W27=" ","OK.",IF(OR(W27=W7,W27=W17,W27=W37,W27='S2'!W27,W27='S3'!W27,W27='S1'!W27,W27='S5'!W27,W27='S6'!W27,W27='S7'!W27,W27='S8'!W27),"CISSS!","OK."))))</f>
        <v>OK.</v>
      </c>
      <c r="X77" s="268" t="str">
        <f>IF(X27=".","OK.",IF(X27=0,"OK.",IF(X27=" ","OK.",IF(OR(X27=X7,X27=X17,X27=X37,X27='S2'!X27,X27='S3'!X27,X27='S1'!X27,X27='S5'!X27,X27='S6'!X27,X27='S7'!X27,X27='S8'!X27),"CISSS!","OK."))))</f>
        <v>OK.</v>
      </c>
      <c r="Y77" s="268" t="str">
        <f>IF(Y27=".","OK.",IF(Y27=0,"OK.",IF(Y27=" ","OK.",IF(OR(Y27=Y7,Y27=Y17,Y27=Y37,Y27='S2'!Y27,Y27='S3'!Y27,Y27='S1'!Y27,Y27='S5'!Y27,Y27='S6'!Y27,Y27='S7'!Y27,Y27='S8'!Y27),"CISSS!","OK."))))</f>
        <v>OK.</v>
      </c>
      <c r="Z77" s="268" t="str">
        <f>IF(Z27=".","OK.",IF(Z27=0,"OK.",IF(Z27=" ","OK.",IF(OR(Z27=Z7,Z27=Z17,Z27=Z37,Z27='S2'!Z27,Z27='S3'!Z27,Z27='S1'!Z27,Z27='S5'!Z27,Z27='S6'!Z27,Z27='S7'!Z27,Z27='S8'!Z27),"CISSS!","OK."))))</f>
        <v>OK.</v>
      </c>
      <c r="AA77" s="269" t="str">
        <f>IF(AA27=".","OK.",IF(AA27=0,"OK.",IF(AA27=" ","OK.",IF(OR(AA27=AA7,AA27=AA17,AA27=AA37,AA27='S2'!AA27,AA27='S3'!AA27,AA27='S1'!AA27,AA27='S5'!AA27,AA27='S6'!AA27,AA27='S7'!AA27,AA27='S8'!AA27),"CISSS!","OK."))))</f>
        <v>OK.</v>
      </c>
      <c r="AB77" s="323">
        <v>0.54166666666666663</v>
      </c>
    </row>
    <row r="78" spans="1:28" ht="11.1" customHeight="1" x14ac:dyDescent="0.2">
      <c r="A78" s="1087"/>
      <c r="B78" s="1087"/>
      <c r="C78" s="55" t="str">
        <f>IF(C28=".","OK.",IF(C28=0,"OK.",IF(C28=" ","OK.",IF(OR(C28=C8,C28=C18,C28=C38,C28='S2'!C28,C28='S3'!C28,C28='S1'!C28,C28='S5'!C28,C28='S6'!C28,C28='S7'!C28,C28='S8'!C28),"CISSS!","OK."))))</f>
        <v>OK.</v>
      </c>
      <c r="D78" s="56" t="str">
        <f>IF(D28=".","OK.",IF(D28=0,"OK.",IF(D28=" ","OK.",IF(OR(D28=D8,D28=D18,D28=D38,D28='S2'!D28,D28='S3'!D28,D28='S1'!D28,D28='S5'!D28,D28='S6'!D28,D28='S7'!D28,D28='S8'!D28),"CISSS!","OK."))))</f>
        <v>OK.</v>
      </c>
      <c r="E78" s="56" t="str">
        <f>IF(E28=".","OK.",IF(E28=0,"OK.",IF(E28=" ","OK.",IF(OR(E28=E8,E28=E18,E28=E38,E28='S2'!E28,E28='S3'!E28,E28='S1'!E28,E28='S5'!E28,E28='S6'!E28,E28='S7'!E28,E28='S8'!E28),"CISSS!","OK."))))</f>
        <v>OK.</v>
      </c>
      <c r="F78" s="56" t="str">
        <f>IF(F28=".","OK.",IF(F28=0,"OK.",IF(F28=" ","OK.",IF(OR(F28=F8,F28=F18,F28=F38,F28='S2'!F28,F28='S3'!F28,F28='S1'!F28,F28='S5'!F28,F28='S6'!F28,F28='S7'!F28,F28='S8'!F28),"CISSS!","OK."))))</f>
        <v>OK.</v>
      </c>
      <c r="G78" s="57" t="str">
        <f>IF(G28=".","OK.",IF(G28=0,"OK.",IF(G28=" ","OK.",IF(OR(G28=G8,G28=G18,G28=G38,G28='S2'!G28,G28='S3'!G28,G28='S1'!G28,G28='S5'!G28,G28='S6'!G28,G28='S7'!G28,G28='S8'!G28),"CISSS!","OK."))))</f>
        <v>OK.</v>
      </c>
      <c r="H78" s="76" t="str">
        <f>IF(H28=".","OK.",IF(H28=0,"OK.",IF(H28=" ","OK.",IF(OR(H28=H8,H28=H18,H28=H38,H28='S2'!H28,H28='S3'!H28,H28='S1'!H28,H28='S5'!H28,H28='S6'!H28,H28='S7'!H28,H28='S8'!H28),"CISSS!","OK."))))</f>
        <v>OK.</v>
      </c>
      <c r="I78" s="77" t="str">
        <f>IF(I28=".","OK.",IF(I28=0,"OK.",IF(I28=" ","OK.",IF(OR(I28=I8,I28=I18,I28=I38,I28='S2'!I28,I28='S3'!I28,I28='S1'!I28,I28='S5'!I28,I28='S6'!I28,I28='S7'!I28,I28='S8'!I28),"CISSS!","OK."))))</f>
        <v>OK.</v>
      </c>
      <c r="J78" s="77" t="str">
        <f>IF(J28=".","OK.",IF(J28=0,"OK.",IF(J28=" ","OK.",IF(OR(J28=J8,J28=J18,J28=J38,J28='S2'!J28,J28='S3'!J28,J28='S1'!J28,J28='S5'!J28,J28='S6'!J28,J28='S7'!J28,J28='S8'!J28),"CISSS!","OK."))))</f>
        <v>OK.</v>
      </c>
      <c r="K78" s="77" t="str">
        <f>IF(K28=".","OK.",IF(K28=0,"OK.",IF(K28=" ","OK.",IF(OR(K28=K8,K28=K18,K28=K38,K28='S2'!K28,K28='S3'!K28,K28='S1'!K28,K28='S5'!K28,K28='S6'!K28,K28='S7'!K28,K28='S8'!K28),"CISSS!","OK."))))</f>
        <v>OK.</v>
      </c>
      <c r="L78" s="78" t="str">
        <f>IF(L28=".","OK.",IF(L28=0,"OK.",IF(L28=" ","OK.",IF(OR(L28=L8,L28=L18,L28=L38,L28='S2'!L28,L28='S3'!L28,L28='S1'!L28,L28='S5'!L28,L28='S6'!L28,L28='S7'!L28,L28='S8'!L28),"CISSS!","OK."))))</f>
        <v>OK.</v>
      </c>
      <c r="M78" s="67" t="str">
        <f>IF(M28=".","OK.",IF(M28=0,"OK.",IF(M28=" ","OK.",IF(OR(M28=M8,M28=M18,M28=M38,M28='S2'!M28,M28='S3'!M28,M28='S1'!M28,M28='S5'!M28,M28='S6'!M28,M28='S7'!M28,M28='S8'!M28),"CISSS!","OK."))))</f>
        <v>OK.</v>
      </c>
      <c r="N78" s="68" t="str">
        <f>IF(N28=".","OK.",IF(N28=0,"OK.",IF(N28=" ","OK.",IF(OR(N28=N8,N28=N18,N28=N38,N28='S2'!N28,N28='S3'!N28,N28='S1'!N28,N28='S5'!N28,N28='S6'!N28,N28='S7'!N28,N28='S8'!N28),"CISSS!","OK."))))</f>
        <v>OK.</v>
      </c>
      <c r="O78" s="68" t="str">
        <f>IF(O28=".","OK.",IF(O28=0,"OK.",IF(O28=" ","OK.",IF(OR(O28=O8,O28=O18,O28=O38,O28='S2'!O28,O28='S3'!O28,O28='S1'!O28,O28='S5'!O28,O28='S6'!O28,O28='S7'!O28,O28='S8'!O28),"CISSS!","OK."))))</f>
        <v>OK.</v>
      </c>
      <c r="P78" s="68" t="str">
        <f>IF(P28=".","OK.",IF(P28=0,"OK.",IF(P28=" ","OK.",IF(OR(P28=P8,P28=P18,P28=P38,P28='S2'!P28,P28='S3'!P28,P28='S1'!P28,P28='S5'!P28,P28='S6'!P28,P28='S7'!P28,P28='S8'!P28),"CISSS!","OK."))))</f>
        <v>OK.</v>
      </c>
      <c r="Q78" s="69" t="str">
        <f>IF(Q28=".","OK.",IF(Q28=0,"OK.",IF(Q28=" ","OK.",IF(OR(Q28=Q8,Q28=Q18,Q28=Q38,Q28='S2'!Q28,Q28='S3'!Q28,Q28='S1'!Q28,Q28='S5'!Q28,Q28='S6'!Q28,Q28='S7'!Q28,Q28='S8'!Q28),"CISSS!","OK."))))</f>
        <v>OK.</v>
      </c>
      <c r="R78" s="85" t="str">
        <f>IF(R28=".","OK.",IF(R28=0,"OK.",IF(R28=" ","OK.",IF(OR(R28=R8,R28=R18,R28=R38,R28='S2'!R28,R28='S3'!R28,R28='S1'!R28,R28='S5'!R28,R28='S6'!R28,R28='S7'!R28,R28='S8'!R28),"CISSS!","OK."))))</f>
        <v>OK.</v>
      </c>
      <c r="S78" s="86" t="str">
        <f>IF(S28=".","OK.",IF(S28=0,"OK.",IF(S28=" ","OK.",IF(OR(S28=S8,S28=S18,S28=S38,S28='S2'!S28,S28='S3'!S28,S28='S1'!S28,S28='S5'!S28,S28='S6'!S28,S28='S7'!S28,S28='S8'!S28),"CISSS!","OK."))))</f>
        <v>OK.</v>
      </c>
      <c r="T78" s="86" t="str">
        <f>IF(T28=".","OK.",IF(T28=0,"OK.",IF(T28=" ","OK.",IF(OR(T28=T8,T28=T18,T28=T38,T28='S2'!T28,T28='S3'!T28,T28='S1'!T28,T28='S5'!T28,T28='S6'!T28,T28='S7'!T28,T28='S8'!T28),"CISSS!","OK."))))</f>
        <v>OK.</v>
      </c>
      <c r="U78" s="86" t="str">
        <f>IF(U28=".","OK.",IF(U28=0,"OK.",IF(U28=" ","OK.",IF(OR(U28=U8,U28=U18,U28=U38,U28='S2'!U28,U28='S3'!U28,U28='S1'!U28,U28='S5'!U28,U28='S6'!U28,U28='S7'!U28,U28='S8'!U28),"CISSS!","OK."))))</f>
        <v>OK.</v>
      </c>
      <c r="V78" s="87" t="str">
        <f>IF(V28=".","OK.",IF(V28=0,"OK.",IF(V28=" ","OK.",IF(OR(V28=V8,V28=V18,V28=V38,V28='S2'!V28,V28='S3'!V28,V28='S1'!V28,V28='S5'!V28,V28='S6'!V28,V28='S7'!V28,V28='S8'!V28),"CISSS!","OK."))))</f>
        <v>OK.</v>
      </c>
      <c r="W78" s="267" t="str">
        <f>IF(W28=".","OK.",IF(W28=0,"OK.",IF(W28=" ","OK.",IF(OR(W28=W8,W28=W18,W28=W38,W28='S2'!W28,W28='S3'!W28,W28='S1'!W28,W28='S5'!W28,W28='S6'!W28,W28='S7'!W28,W28='S8'!W28),"CISSS!","OK."))))</f>
        <v>OK.</v>
      </c>
      <c r="X78" s="268" t="str">
        <f>IF(X28=".","OK.",IF(X28=0,"OK.",IF(X28=" ","OK.",IF(OR(X28=X8,X28=X18,X28=X38,X28='S2'!X28,X28='S3'!X28,X28='S1'!X28,X28='S5'!X28,X28='S6'!X28,X28='S7'!X28,X28='S8'!X28),"CISSS!","OK."))))</f>
        <v>OK.</v>
      </c>
      <c r="Y78" s="268" t="str">
        <f>IF(Y28=".","OK.",IF(Y28=0,"OK.",IF(Y28=" ","OK.",IF(OR(Y28=Y8,Y28=Y18,Y28=Y38,Y28='S2'!Y28,Y28='S3'!Y28,Y28='S1'!Y28,Y28='S5'!Y28,Y28='S6'!Y28,Y28='S7'!Y28,Y28='S8'!Y28),"CISSS!","OK."))))</f>
        <v>OK.</v>
      </c>
      <c r="Z78" s="268" t="str">
        <f>IF(Z28=".","OK.",IF(Z28=0,"OK.",IF(Z28=" ","OK.",IF(OR(Z28=Z8,Z28=Z18,Z28=Z38,Z28='S2'!Z28,Z28='S3'!Z28,Z28='S1'!Z28,Z28='S5'!Z28,Z28='S6'!Z28,Z28='S7'!Z28,Z28='S8'!Z28),"CISSS!","OK."))))</f>
        <v>OK.</v>
      </c>
      <c r="AA78" s="269" t="str">
        <f>IF(AA28=".","OK.",IF(AA28=0,"OK.",IF(AA28=" ","OK.",IF(OR(AA28=AA8,AA28=AA18,AA28=AA38,AA28='S2'!AA28,AA28='S3'!AA28,AA28='S1'!AA28,AA28='S5'!AA28,AA28='S6'!AA28,AA28='S7'!AA28,AA28='S8'!AA28),"CISSS!","OK."))))</f>
        <v>OK.</v>
      </c>
      <c r="AB78" s="323">
        <v>0.58333333333333337</v>
      </c>
    </row>
    <row r="79" spans="1:28" ht="11.1" customHeight="1" x14ac:dyDescent="0.2">
      <c r="A79" s="1087"/>
      <c r="B79" s="1087"/>
      <c r="C79" s="55" t="str">
        <f>IF(C29=".","OK.",IF(C29=0,"OK.",IF(C29=" ","OK.",IF(OR(C29=C9,C29=C19,C29=C39,C29='S2'!C29,C29='S3'!C29,C29='S1'!C29,C29='S5'!C29,C29='S6'!C29,C29='S7'!C29,C29='S8'!C29),"CISSS!","OK."))))</f>
        <v>OK.</v>
      </c>
      <c r="D79" s="56" t="str">
        <f>IF(D29=".","OK.",IF(D29=0,"OK.",IF(D29=" ","OK.",IF(OR(D29=D9,D29=D19,D29=D39,D29='S2'!D29,D29='S3'!D29,D29='S1'!D29,D29='S5'!D29,D29='S6'!D29,D29='S7'!D29,D29='S8'!D29),"CISSS!","OK."))))</f>
        <v>OK.</v>
      </c>
      <c r="E79" s="56" t="str">
        <f>IF(E29=".","OK.",IF(E29=0,"OK.",IF(E29=" ","OK.",IF(OR(E29=E9,E29=E19,E29=E39,E29='S2'!E29,E29='S3'!E29,E29='S1'!E29,E29='S5'!E29,E29='S6'!E29,E29='S7'!E29,E29='S8'!E29),"CISSS!","OK."))))</f>
        <v>OK.</v>
      </c>
      <c r="F79" s="56" t="str">
        <f>IF(F29=".","OK.",IF(F29=0,"OK.",IF(F29=" ","OK.",IF(OR(F29=F9,F29=F19,F29=F39,F29='S2'!F29,F29='S3'!F29,F29='S1'!F29,F29='S5'!F29,F29='S6'!F29,F29='S7'!F29,F29='S8'!F29),"CISSS!","OK."))))</f>
        <v>OK.</v>
      </c>
      <c r="G79" s="57" t="str">
        <f>IF(G29=".","OK.",IF(G29=0,"OK.",IF(G29=" ","OK.",IF(OR(G29=G9,G29=G19,G29=G39,G29='S2'!G29,G29='S3'!G29,G29='S1'!G29,G29='S5'!G29,G29='S6'!G29,G29='S7'!G29,G29='S8'!G29),"CISSS!","OK."))))</f>
        <v>OK.</v>
      </c>
      <c r="H79" s="76" t="str">
        <f>IF(H29=".","OK.",IF(H29=0,"OK.",IF(H29=" ","OK.",IF(OR(H29=H9,H29=H19,H29=H39,H29='S2'!H29,H29='S3'!H29,H29='S1'!H29,H29='S5'!H29,H29='S6'!H29,H29='S7'!H29,H29='S8'!H29),"CISSS!","OK."))))</f>
        <v>OK.</v>
      </c>
      <c r="I79" s="77" t="str">
        <f>IF(I29=".","OK.",IF(I29=0,"OK.",IF(I29=" ","OK.",IF(OR(I29=I9,I29=I19,I29=I39,I29='S2'!I29,I29='S3'!I29,I29='S1'!I29,I29='S5'!I29,I29='S6'!I29,I29='S7'!I29,I29='S8'!I29),"CISSS!","OK."))))</f>
        <v>OK.</v>
      </c>
      <c r="J79" s="77" t="str">
        <f>IF(J29=".","OK.",IF(J29=0,"OK.",IF(J29=" ","OK.",IF(OR(J29=J9,J29=J19,J29=J39,J29='S2'!J29,J29='S3'!J29,J29='S1'!J29,J29='S5'!J29,J29='S6'!J29,J29='S7'!J29,J29='S8'!J29),"CISSS!","OK."))))</f>
        <v>OK.</v>
      </c>
      <c r="K79" s="77" t="str">
        <f>IF(K29=".","OK.",IF(K29=0,"OK.",IF(K29=" ","OK.",IF(OR(K29=K9,K29=K19,K29=K39,K29='S2'!K29,K29='S3'!K29,K29='S1'!K29,K29='S5'!K29,K29='S6'!K29,K29='S7'!K29,K29='S8'!K29),"CISSS!","OK."))))</f>
        <v>OK.</v>
      </c>
      <c r="L79" s="78" t="str">
        <f>IF(L29=".","OK.",IF(L29=0,"OK.",IF(L29=" ","OK.",IF(OR(L29=L9,L29=L19,L29=L39,L29='S2'!L29,L29='S3'!L29,L29='S1'!L29,L29='S5'!L29,L29='S6'!L29,L29='S7'!L29,L29='S8'!L29),"CISSS!","OK."))))</f>
        <v>OK.</v>
      </c>
      <c r="M79" s="67" t="str">
        <f>IF(M29=".","OK.",IF(M29=0,"OK.",IF(M29=" ","OK.",IF(OR(M29=M9,M29=M19,M29=M39,M29='S2'!M29,M29='S3'!M29,M29='S1'!M29,M29='S5'!M29,M29='S6'!M29,M29='S7'!M29,M29='S8'!M29),"CISSS!","OK."))))</f>
        <v>OK.</v>
      </c>
      <c r="N79" s="68" t="str">
        <f>IF(N29=".","OK.",IF(N29=0,"OK.",IF(N29=" ","OK.",IF(OR(N29=N9,N29=N19,N29=N39,N29='S2'!N29,N29='S3'!N29,N29='S1'!N29,N29='S5'!N29,N29='S6'!N29,N29='S7'!N29,N29='S8'!N29),"CISSS!","OK."))))</f>
        <v>OK.</v>
      </c>
      <c r="O79" s="68" t="str">
        <f>IF(O29=".","OK.",IF(O29=0,"OK.",IF(O29=" ","OK.",IF(OR(O29=O9,O29=O19,O29=O39,O29='S2'!O29,O29='S3'!O29,O29='S1'!O29,O29='S5'!O29,O29='S6'!O29,O29='S7'!O29,O29='S8'!O29),"CISSS!","OK."))))</f>
        <v>OK.</v>
      </c>
      <c r="P79" s="68" t="str">
        <f>IF(P29=".","OK.",IF(P29=0,"OK.",IF(P29=" ","OK.",IF(OR(P29=P9,P29=P19,P29=P39,P29='S2'!P29,P29='S3'!P29,P29='S1'!P29,P29='S5'!P29,P29='S6'!P29,P29='S7'!P29,P29='S8'!P29),"CISSS!","OK."))))</f>
        <v>OK.</v>
      </c>
      <c r="Q79" s="69" t="str">
        <f>IF(Q29=".","OK.",IF(Q29=0,"OK.",IF(Q29=" ","OK.",IF(OR(Q29=Q9,Q29=Q19,Q29=Q39,Q29='S2'!Q29,Q29='S3'!Q29,Q29='S1'!Q29,Q29='S5'!Q29,Q29='S6'!Q29,Q29='S7'!Q29,Q29='S8'!Q29),"CISSS!","OK."))))</f>
        <v>OK.</v>
      </c>
      <c r="R79" s="85" t="str">
        <f>IF(R29=".","OK.",IF(R29=0,"OK.",IF(R29=" ","OK.",IF(OR(R29=R9,R29=R19,R29=R39,R29='S2'!R29,R29='S3'!R29,R29='S1'!R29,R29='S5'!R29,R29='S6'!R29,R29='S7'!R29,R29='S8'!R29),"CISSS!","OK."))))</f>
        <v>OK.</v>
      </c>
      <c r="S79" s="86" t="str">
        <f>IF(S29=".","OK.",IF(S29=0,"OK.",IF(S29=" ","OK.",IF(OR(S29=S9,S29=S19,S29=S39,S29='S2'!S29,S29='S3'!S29,S29='S1'!S29,S29='S5'!S29,S29='S6'!S29,S29='S7'!S29,S29='S8'!S29),"CISSS!","OK."))))</f>
        <v>OK.</v>
      </c>
      <c r="T79" s="86" t="str">
        <f>IF(T29=".","OK.",IF(T29=0,"OK.",IF(T29=" ","OK.",IF(OR(T29=T9,T29=T19,T29=T39,T29='S2'!T29,T29='S3'!T29,T29='S1'!T29,T29='S5'!T29,T29='S6'!T29,T29='S7'!T29,T29='S8'!T29),"CISSS!","OK."))))</f>
        <v>OK.</v>
      </c>
      <c r="U79" s="86" t="str">
        <f>IF(U29=".","OK.",IF(U29=0,"OK.",IF(U29=" ","OK.",IF(OR(U29=U9,U29=U19,U29=U39,U29='S2'!U29,U29='S3'!U29,U29='S1'!U29,U29='S5'!U29,U29='S6'!U29,U29='S7'!U29,U29='S8'!U29),"CISSS!","OK."))))</f>
        <v>OK.</v>
      </c>
      <c r="V79" s="87" t="str">
        <f>IF(V29=".","OK.",IF(V29=0,"OK.",IF(V29=" ","OK.",IF(OR(V29=V9,V29=V19,V29=V39,V29='S2'!V29,V29='S3'!V29,V29='S1'!V29,V29='S5'!V29,V29='S6'!V29,V29='S7'!V29,V29='S8'!V29),"CISSS!","OK."))))</f>
        <v>OK.</v>
      </c>
      <c r="W79" s="267" t="str">
        <f>IF(W29=".","OK.",IF(W29=0,"OK.",IF(W29=" ","OK.",IF(OR(W29=W9,W29=W19,W29=W39,W29='S2'!W29,W29='S3'!W29,W29='S1'!W29,W29='S5'!W29,W29='S6'!W29,W29='S7'!W29,W29='S8'!W29),"CISSS!","OK."))))</f>
        <v>OK.</v>
      </c>
      <c r="X79" s="268" t="str">
        <f>IF(X29=".","OK.",IF(X29=0,"OK.",IF(X29=" ","OK.",IF(OR(X29=X9,X29=X19,X29=X39,X29='S2'!X29,X29='S3'!X29,X29='S1'!X29,X29='S5'!X29,X29='S6'!X29,X29='S7'!X29,X29='S8'!X29),"CISSS!","OK."))))</f>
        <v>OK.</v>
      </c>
      <c r="Y79" s="268" t="str">
        <f>IF(Y29=".","OK.",IF(Y29=0,"OK.",IF(Y29=" ","OK.",IF(OR(Y29=Y9,Y29=Y19,Y29=Y39,Y29='S2'!Y29,Y29='S3'!Y29,Y29='S1'!Y29,Y29='S5'!Y29,Y29='S6'!Y29,Y29='S7'!Y29,Y29='S8'!Y29),"CISSS!","OK."))))</f>
        <v>OK.</v>
      </c>
      <c r="Z79" s="268" t="str">
        <f>IF(Z29=".","OK.",IF(Z29=0,"OK.",IF(Z29=" ","OK.",IF(OR(Z29=Z9,Z29=Z19,Z29=Z39,Z29='S2'!Z29,Z29='S3'!Z29,Z29='S1'!Z29,Z29='S5'!Z29,Z29='S6'!Z29,Z29='S7'!Z29,Z29='S8'!Z29),"CISSS!","OK."))))</f>
        <v>OK.</v>
      </c>
      <c r="AA79" s="269" t="str">
        <f>IF(AA29=".","OK.",IF(AA29=0,"OK.",IF(AA29=" ","OK.",IF(OR(AA29=AA9,AA29=AA19,AA29=AA39,AA29='S2'!AA29,AA29='S3'!AA29,AA29='S1'!AA29,AA29='S5'!AA29,AA29='S6'!AA29,AA29='S7'!AA29,AA29='S8'!AA29),"CISSS!","OK."))))</f>
        <v>OK.</v>
      </c>
      <c r="AB79" s="323">
        <v>0.625</v>
      </c>
    </row>
    <row r="80" spans="1:28" ht="11.1" customHeight="1" x14ac:dyDescent="0.2">
      <c r="A80" s="1087"/>
      <c r="B80" s="1087"/>
      <c r="C80" s="55" t="str">
        <f>IF(C30=".","OK.",IF(C30=0,"OK.",IF(C30=" ","OK.",IF(OR(C30=C10,C30=C20,C30=C40,C30='S2'!C30,C30='S3'!C30,C30='S1'!C30,C30='S5'!C30,C30='S6'!C30,C30='S7'!C30,C30='S8'!C30),"CISSS!","OK."))))</f>
        <v>OK.</v>
      </c>
      <c r="D80" s="56" t="str">
        <f>IF(D30=".","OK.",IF(D30=0,"OK.",IF(D30=" ","OK.",IF(OR(D30=D10,D30=D20,D30=D40,D30='S2'!D30,D30='S3'!D30,D30='S1'!D30,D30='S5'!D30,D30='S6'!D30,D30='S7'!D30,D30='S8'!D30),"CISSS!","OK."))))</f>
        <v>OK.</v>
      </c>
      <c r="E80" s="56" t="str">
        <f>IF(E30=".","OK.",IF(E30=0,"OK.",IF(E30=" ","OK.",IF(OR(E30=E10,E30=E20,E30=E40,E30='S2'!E30,E30='S3'!E30,E30='S1'!E30,E30='S5'!E30,E30='S6'!E30,E30='S7'!E30,E30='S8'!E30),"CISSS!","OK."))))</f>
        <v>OK.</v>
      </c>
      <c r="F80" s="56" t="str">
        <f>IF(F30=".","OK.",IF(F30=0,"OK.",IF(F30=" ","OK.",IF(OR(F30=F10,F30=F20,F30=F40,F30='S2'!F30,F30='S3'!F30,F30='S1'!F30,F30='S5'!F30,F30='S6'!F30,F30='S7'!F30,F30='S8'!F30),"CISSS!","OK."))))</f>
        <v>OK.</v>
      </c>
      <c r="G80" s="57" t="str">
        <f>IF(G30=".","OK.",IF(G30=0,"OK.",IF(G30=" ","OK.",IF(OR(G30=G10,G30=G20,G30=G40,G30='S2'!G30,G30='S3'!G30,G30='S1'!G30,G30='S5'!G30,G30='S6'!G30,G30='S7'!G30,G30='S8'!G30),"CISSS!","OK."))))</f>
        <v>OK.</v>
      </c>
      <c r="H80" s="76" t="str">
        <f>IF(H30=".","OK.",IF(H30=0,"OK.",IF(H30=" ","OK.",IF(OR(H30=H10,H30=H20,H30=H40,H30='S2'!H30,H30='S3'!H30,H30='S1'!H30,H30='S5'!H30,H30='S6'!H30,H30='S7'!H30,H30='S8'!H30),"CISSS!","OK."))))</f>
        <v>OK.</v>
      </c>
      <c r="I80" s="77" t="str">
        <f>IF(I30=".","OK.",IF(I30=0,"OK.",IF(I30=" ","OK.",IF(OR(I30=I10,I30=I20,I30=I40,I30='S2'!I30,I30='S3'!I30,I30='S1'!I30,I30='S5'!I30,I30='S6'!I30,I30='S7'!I30,I30='S8'!I30),"CISSS!","OK."))))</f>
        <v>OK.</v>
      </c>
      <c r="J80" s="77" t="str">
        <f>IF(J30=".","OK.",IF(J30=0,"OK.",IF(J30=" ","OK.",IF(OR(J30=J10,J30=J20,J30=J40,J30='S2'!J30,J30='S3'!J30,J30='S1'!J30,J30='S5'!J30,J30='S6'!J30,J30='S7'!J30,J30='S8'!J30),"CISSS!","OK."))))</f>
        <v>OK.</v>
      </c>
      <c r="K80" s="77" t="str">
        <f>IF(K30=".","OK.",IF(K30=0,"OK.",IF(K30=" ","OK.",IF(OR(K30=K10,K30=K20,K30=K40,K30='S2'!K30,K30='S3'!K30,K30='S1'!K30,K30='S5'!K30,K30='S6'!K30,K30='S7'!K30,K30='S8'!K30),"CISSS!","OK."))))</f>
        <v>OK.</v>
      </c>
      <c r="L80" s="78" t="str">
        <f>IF(L30=".","OK.",IF(L30=0,"OK.",IF(L30=" ","OK.",IF(OR(L30=L10,L30=L20,L30=L40,L30='S2'!L30,L30='S3'!L30,L30='S1'!L30,L30='S5'!L30,L30='S6'!L30,L30='S7'!L30,L30='S8'!L30),"CISSS!","OK."))))</f>
        <v>OK.</v>
      </c>
      <c r="M80" s="67" t="str">
        <f>IF(M30=".","OK.",IF(M30=0,"OK.",IF(M30=" ","OK.",IF(OR(M30=M10,M30=M20,M30=M40,M30='S2'!M30,M30='S3'!M30,M30='S1'!M30,M30='S5'!M30,M30='S6'!M30,M30='S7'!M30,M30='S8'!M30),"CISSS!","OK."))))</f>
        <v>OK.</v>
      </c>
      <c r="N80" s="68" t="str">
        <f>IF(N30=".","OK.",IF(N30=0,"OK.",IF(N30=" ","OK.",IF(OR(N30=N10,N30=N20,N30=N40,N30='S2'!N30,N30='S3'!N30,N30='S1'!N30,N30='S5'!N30,N30='S6'!N30,N30='S7'!N30,N30='S8'!N30),"CISSS!","OK."))))</f>
        <v>OK.</v>
      </c>
      <c r="O80" s="68" t="str">
        <f>IF(O30=".","OK.",IF(O30=0,"OK.",IF(O30=" ","OK.",IF(OR(O30=O10,O30=O20,O30=O40,O30='S2'!O30,O30='S3'!O30,O30='S1'!O30,O30='S5'!O30,O30='S6'!O30,O30='S7'!O30,O30='S8'!O30),"CISSS!","OK."))))</f>
        <v>OK.</v>
      </c>
      <c r="P80" s="68" t="str">
        <f>IF(P30=".","OK.",IF(P30=0,"OK.",IF(P30=" ","OK.",IF(OR(P30=P10,P30=P20,P30=P40,P30='S2'!P30,P30='S3'!P30,P30='S1'!P30,P30='S5'!P30,P30='S6'!P30,P30='S7'!P30,P30='S8'!P30),"CISSS!","OK."))))</f>
        <v>OK.</v>
      </c>
      <c r="Q80" s="69" t="str">
        <f>IF(Q30=".","OK.",IF(Q30=0,"OK.",IF(Q30=" ","OK.",IF(OR(Q30=Q10,Q30=Q20,Q30=Q40,Q30='S2'!Q30,Q30='S3'!Q30,Q30='S1'!Q30,Q30='S5'!Q30,Q30='S6'!Q30,Q30='S7'!Q30,Q30='S8'!Q30),"CISSS!","OK."))))</f>
        <v>OK.</v>
      </c>
      <c r="R80" s="85" t="str">
        <f>IF(R30=".","OK.",IF(R30=0,"OK.",IF(R30=" ","OK.",IF(OR(R30=R10,R30=R20,R30=R40,R30='S2'!R30,R30='S3'!R30,R30='S1'!R30,R30='S5'!R30,R30='S6'!R30,R30='S7'!R30,R30='S8'!R30),"CISSS!","OK."))))</f>
        <v>OK.</v>
      </c>
      <c r="S80" s="86" t="str">
        <f>IF(S30=".","OK.",IF(S30=0,"OK.",IF(S30=" ","OK.",IF(OR(S30=S10,S30=S20,S30=S40,S30='S2'!S30,S30='S3'!S30,S30='S1'!S30,S30='S5'!S30,S30='S6'!S30,S30='S7'!S30,S30='S8'!S30),"CISSS!","OK."))))</f>
        <v>OK.</v>
      </c>
      <c r="T80" s="86" t="str">
        <f>IF(T30=".","OK.",IF(T30=0,"OK.",IF(T30=" ","OK.",IF(OR(T30=T10,T30=T20,T30=T40,T30='S2'!T30,T30='S3'!T30,T30='S1'!T30,T30='S5'!T30,T30='S6'!T30,T30='S7'!T30,T30='S8'!T30),"CISSS!","OK."))))</f>
        <v>OK.</v>
      </c>
      <c r="U80" s="86" t="str">
        <f>IF(U30=".","OK.",IF(U30=0,"OK.",IF(U30=" ","OK.",IF(OR(U30=U10,U30=U20,U30=U40,U30='S2'!U30,U30='S3'!U30,U30='S1'!U30,U30='S5'!U30,U30='S6'!U30,U30='S7'!U30,U30='S8'!U30),"CISSS!","OK."))))</f>
        <v>OK.</v>
      </c>
      <c r="V80" s="87" t="str">
        <f>IF(V30=".","OK.",IF(V30=0,"OK.",IF(V30=" ","OK.",IF(OR(V30=V10,V30=V20,V30=V40,V30='S2'!V30,V30='S3'!V30,V30='S1'!V30,V30='S5'!V30,V30='S6'!V30,V30='S7'!V30,V30='S8'!V30),"CISSS!","OK."))))</f>
        <v>OK.</v>
      </c>
      <c r="W80" s="267" t="str">
        <f>IF(W30=".","OK.",IF(W30=0,"OK.",IF(W30=" ","OK.",IF(OR(W30=W10,W30=W20,W30=W40,W30='S2'!W30,W30='S3'!W30,W30='S1'!W30,W30='S5'!W30,W30='S6'!W30,W30='S7'!W30,W30='S8'!W30),"CISSS!","OK."))))</f>
        <v>OK.</v>
      </c>
      <c r="X80" s="268" t="str">
        <f>IF(X30=".","OK.",IF(X30=0,"OK.",IF(X30=" ","OK.",IF(OR(X30=X10,X30=X20,X30=X40,X30='S2'!X30,X30='S3'!X30,X30='S1'!X30,X30='S5'!X30,X30='S6'!X30,X30='S7'!X30,X30='S8'!X30),"CISSS!","OK."))))</f>
        <v>OK.</v>
      </c>
      <c r="Y80" s="268" t="str">
        <f>IF(Y30=".","OK.",IF(Y30=0,"OK.",IF(Y30=" ","OK.",IF(OR(Y30=Y10,Y30=Y20,Y30=Y40,Y30='S2'!Y30,Y30='S3'!Y30,Y30='S1'!Y30,Y30='S5'!Y30,Y30='S6'!Y30,Y30='S7'!Y30,Y30='S8'!Y30),"CISSS!","OK."))))</f>
        <v>OK.</v>
      </c>
      <c r="Z80" s="268" t="str">
        <f>IF(Z30=".","OK.",IF(Z30=0,"OK.",IF(Z30=" ","OK.",IF(OR(Z30=Z10,Z30=Z20,Z30=Z40,Z30='S2'!Z30,Z30='S3'!Z30,Z30='S1'!Z30,Z30='S5'!Z30,Z30='S6'!Z30,Z30='S7'!Z30,Z30='S8'!Z30),"CISSS!","OK."))))</f>
        <v>OK.</v>
      </c>
      <c r="AA80" s="269" t="str">
        <f>IF(AA30=".","OK.",IF(AA30=0,"OK.",IF(AA30=" ","OK.",IF(OR(AA30=AA10,AA30=AA20,AA30=AA40,AA30='S2'!AA30,AA30='S3'!AA30,AA30='S1'!AA30,AA30='S5'!AA30,AA30='S6'!AA30,AA30='S7'!AA30,AA30='S8'!AA30),"CISSS!","OK."))))</f>
        <v>OK.</v>
      </c>
      <c r="AB80" s="323">
        <v>0.66666666666666663</v>
      </c>
    </row>
    <row r="81" spans="1:28" ht="11.1" customHeight="1" x14ac:dyDescent="0.2">
      <c r="A81" s="1087"/>
      <c r="B81" s="1087"/>
      <c r="C81" s="55" t="str">
        <f>IF(C31=".","OK.",IF(C31=0,"OK.",IF(C31=" ","OK.",IF(OR(C31=C11,C31=C21,C31=C41,C31='S2'!C31,C31='S3'!C31,C31='S1'!C31,C31='S5'!C31,C31='S6'!C31,C31='S7'!C31,C31='S8'!C31),"CISSS!","OK."))))</f>
        <v>OK.</v>
      </c>
      <c r="D81" s="56" t="str">
        <f>IF(D31=".","OK.",IF(D31=0,"OK.",IF(D31=" ","OK.",IF(OR(D31=D11,D31=D21,D31=D41,D31='S2'!D31,D31='S3'!D31,D31='S1'!D31,D31='S5'!D31,D31='S6'!D31,D31='S7'!D31,D31='S8'!D31),"CISSS!","OK."))))</f>
        <v>OK.</v>
      </c>
      <c r="E81" s="56" t="str">
        <f>IF(E31=".","OK.",IF(E31=0,"OK.",IF(E31=" ","OK.",IF(OR(E31=E11,E31=E21,E31=E41,E31='S2'!E31,E31='S3'!E31,E31='S1'!E31,E31='S5'!E31,E31='S6'!E31,E31='S7'!E31,E31='S8'!E31),"CISSS!","OK."))))</f>
        <v>OK.</v>
      </c>
      <c r="F81" s="56" t="str">
        <f>IF(F31=".","OK.",IF(F31=0,"OK.",IF(F31=" ","OK.",IF(OR(F31=F11,F31=F21,F31=F41,F31='S2'!F31,F31='S3'!F31,F31='S1'!F31,F31='S5'!F31,F31='S6'!F31,F31='S7'!F31,F31='S8'!F31),"CISSS!","OK."))))</f>
        <v>OK.</v>
      </c>
      <c r="G81" s="57" t="str">
        <f>IF(G31=".","OK.",IF(G31=0,"OK.",IF(G31=" ","OK.",IF(OR(G31=G11,G31=G21,G31=G41,G31='S2'!G31,G31='S3'!G31,G31='S1'!G31,G31='S5'!G31,G31='S6'!G31,G31='S7'!G31,G31='S8'!G31),"CISSS!","OK."))))</f>
        <v>OK.</v>
      </c>
      <c r="H81" s="76" t="str">
        <f>IF(H31=".","OK.",IF(H31=0,"OK.",IF(H31=" ","OK.",IF(OR(H31=H11,H31=H21,H31=H41,H31='S2'!H31,H31='S3'!H31,H31='S1'!H31,H31='S5'!H31,H31='S6'!H31,H31='S7'!H31,H31='S8'!H31),"CISSS!","OK."))))</f>
        <v>OK.</v>
      </c>
      <c r="I81" s="77" t="str">
        <f>IF(I31=".","OK.",IF(I31=0,"OK.",IF(I31=" ","OK.",IF(OR(I31=I11,I31=I21,I31=I41,I31='S2'!I31,I31='S3'!I31,I31='S1'!I31,I31='S5'!I31,I31='S6'!I31,I31='S7'!I31,I31='S8'!I31),"CISSS!","OK."))))</f>
        <v>OK.</v>
      </c>
      <c r="J81" s="77" t="str">
        <f>IF(J31=".","OK.",IF(J31=0,"OK.",IF(J31=" ","OK.",IF(OR(J31=J11,J31=J21,J31=J41,J31='S2'!J31,J31='S3'!J31,J31='S1'!J31,J31='S5'!J31,J31='S6'!J31,J31='S7'!J31,J31='S8'!J31),"CISSS!","OK."))))</f>
        <v>OK.</v>
      </c>
      <c r="K81" s="77" t="str">
        <f>IF(K31=".","OK.",IF(K31=0,"OK.",IF(K31=" ","OK.",IF(OR(K31=K11,K31=K21,K31=K41,K31='S2'!K31,K31='S3'!K31,K31='S1'!K31,K31='S5'!K31,K31='S6'!K31,K31='S7'!K31,K31='S8'!K31),"CISSS!","OK."))))</f>
        <v>OK.</v>
      </c>
      <c r="L81" s="78" t="str">
        <f>IF(L31=".","OK.",IF(L31=0,"OK.",IF(L31=" ","OK.",IF(OR(L31=L11,L31=L21,L31=L41,L31='S2'!L31,L31='S3'!L31,L31='S1'!L31,L31='S5'!L31,L31='S6'!L31,L31='S7'!L31,L31='S8'!L31),"CISSS!","OK."))))</f>
        <v>OK.</v>
      </c>
      <c r="M81" s="67" t="str">
        <f>IF(M31=".","OK.",IF(M31=0,"OK.",IF(M31=" ","OK.",IF(OR(M31=M11,M31=M21,M31=M41,M31='S2'!M31,M31='S3'!M31,M31='S1'!M31,M31='S5'!M31,M31='S6'!M31,M31='S7'!M31,M31='S8'!M31),"CISSS!","OK."))))</f>
        <v>OK.</v>
      </c>
      <c r="N81" s="68" t="str">
        <f>IF(N31=".","OK.",IF(N31=0,"OK.",IF(N31=" ","OK.",IF(OR(N31=N11,N31=N21,N31=N41,N31='S2'!N31,N31='S3'!N31,N31='S1'!N31,N31='S5'!N31,N31='S6'!N31,N31='S7'!N31,N31='S8'!N31),"CISSS!","OK."))))</f>
        <v>OK.</v>
      </c>
      <c r="O81" s="68" t="str">
        <f>IF(O31=".","OK.",IF(O31=0,"OK.",IF(O31=" ","OK.",IF(OR(O31=O11,O31=O21,O31=O41,O31='S2'!O31,O31='S3'!O31,O31='S1'!O31,O31='S5'!O31,O31='S6'!O31,O31='S7'!O31,O31='S8'!O31),"CISSS!","OK."))))</f>
        <v>OK.</v>
      </c>
      <c r="P81" s="68" t="str">
        <f>IF(P31=".","OK.",IF(P31=0,"OK.",IF(P31=" ","OK.",IF(OR(P31=P11,P31=P21,P31=P41,P31='S2'!P31,P31='S3'!P31,P31='S1'!P31,P31='S5'!P31,P31='S6'!P31,P31='S7'!P31,P31='S8'!P31),"CISSS!","OK."))))</f>
        <v>OK.</v>
      </c>
      <c r="Q81" s="69" t="str">
        <f>IF(Q31=".","OK.",IF(Q31=0,"OK.",IF(Q31=" ","OK.",IF(OR(Q31=Q11,Q31=Q21,Q31=Q41,Q31='S2'!Q31,Q31='S3'!Q31,Q31='S1'!Q31,Q31='S5'!Q31,Q31='S6'!Q31,Q31='S7'!Q31,Q31='S8'!Q31),"CISSS!","OK."))))</f>
        <v>OK.</v>
      </c>
      <c r="R81" s="85" t="str">
        <f>IF(R31=".","OK.",IF(R31=0,"OK.",IF(R31=" ","OK.",IF(OR(R31=R11,R31=R21,R31=R41,R31='S2'!R31,R31='S3'!R31,R31='S1'!R31,R31='S5'!R31,R31='S6'!R31,R31='S7'!R31,R31='S8'!R31),"CISSS!","OK."))))</f>
        <v>OK.</v>
      </c>
      <c r="S81" s="86" t="str">
        <f>IF(S31=".","OK.",IF(S31=0,"OK.",IF(S31=" ","OK.",IF(OR(S31=S11,S31=S21,S31=S41,S31='S2'!S31,S31='S3'!S31,S31='S1'!S31,S31='S5'!S31,S31='S6'!S31,S31='S7'!S31,S31='S8'!S31),"CISSS!","OK."))))</f>
        <v>OK.</v>
      </c>
      <c r="T81" s="86" t="str">
        <f>IF(T31=".","OK.",IF(T31=0,"OK.",IF(T31=" ","OK.",IF(OR(T31=T11,T31=T21,T31=T41,T31='S2'!T31,T31='S3'!T31,T31='S1'!T31,T31='S5'!T31,T31='S6'!T31,T31='S7'!T31,T31='S8'!T31),"CISSS!","OK."))))</f>
        <v>OK.</v>
      </c>
      <c r="U81" s="86" t="str">
        <f>IF(U31=".","OK.",IF(U31=0,"OK.",IF(U31=" ","OK.",IF(OR(U31=U11,U31=U21,U31=U41,U31='S2'!U31,U31='S3'!U31,U31='S1'!U31,U31='S5'!U31,U31='S6'!U31,U31='S7'!U31,U31='S8'!U31),"CISSS!","OK."))))</f>
        <v>OK.</v>
      </c>
      <c r="V81" s="87" t="str">
        <f>IF(V31=".","OK.",IF(V31=0,"OK.",IF(V31=" ","OK.",IF(OR(V31=V11,V31=V21,V31=V41,V31='S2'!V31,V31='S3'!V31,V31='S1'!V31,V31='S5'!V31,V31='S6'!V31,V31='S7'!V31,V31='S8'!V31),"CISSS!","OK."))))</f>
        <v>OK.</v>
      </c>
      <c r="W81" s="267" t="str">
        <f>IF(W31=".","OK.",IF(W31=0,"OK.",IF(W31=" ","OK.",IF(OR(W31=W11,W31=W21,W31=W41,W31='S2'!W31,W31='S3'!W31,W31='S1'!W31,W31='S5'!W31,W31='S6'!W31,W31='S7'!W31,W31='S8'!W31),"CISSS!","OK."))))</f>
        <v>OK.</v>
      </c>
      <c r="X81" s="268" t="str">
        <f>IF(X31=".","OK.",IF(X31=0,"OK.",IF(X31=" ","OK.",IF(OR(X31=X11,X31=X21,X31=X41,X31='S2'!X31,X31='S3'!X31,X31='S1'!X31,X31='S5'!X31,X31='S6'!X31,X31='S7'!X31,X31='S8'!X31),"CISSS!","OK."))))</f>
        <v>OK.</v>
      </c>
      <c r="Y81" s="268" t="str">
        <f>IF(Y31=".","OK.",IF(Y31=0,"OK.",IF(Y31=" ","OK.",IF(OR(Y31=Y11,Y31=Y21,Y31=Y41,Y31='S2'!Y31,Y31='S3'!Y31,Y31='S1'!Y31,Y31='S5'!Y31,Y31='S6'!Y31,Y31='S7'!Y31,Y31='S8'!Y31),"CISSS!","OK."))))</f>
        <v>OK.</v>
      </c>
      <c r="Z81" s="268" t="str">
        <f>IF(Z31=".","OK.",IF(Z31=0,"OK.",IF(Z31=" ","OK.",IF(OR(Z31=Z11,Z31=Z21,Z31=Z41,Z31='S2'!Z31,Z31='S3'!Z31,Z31='S1'!Z31,Z31='S5'!Z31,Z31='S6'!Z31,Z31='S7'!Z31,Z31='S8'!Z31),"CISSS!","OK."))))</f>
        <v>OK.</v>
      </c>
      <c r="AA81" s="269" t="str">
        <f>IF(AA31=".","OK.",IF(AA31=0,"OK.",IF(AA31=" ","OK.",IF(OR(AA31=AA11,AA31=AA21,AA31=AA41,AA31='S2'!AA31,AA31='S3'!AA31,AA31='S1'!AA31,AA31='S5'!AA31,AA31='S6'!AA31,AA31='S7'!AA31,AA31='S8'!AA31),"CISSS!","OK."))))</f>
        <v>OK.</v>
      </c>
      <c r="AB81" s="323">
        <v>0.70833333333333337</v>
      </c>
    </row>
    <row r="82" spans="1:28" ht="11.1" customHeight="1" thickBot="1" x14ac:dyDescent="0.25">
      <c r="A82" s="1087"/>
      <c r="B82" s="1087"/>
      <c r="C82" s="58" t="str">
        <f>IF(C32=".","OK.",IF(C32=0,"OK.",IF(C32=" ","OK.",IF(OR(C32=C12,C32=C22,C32=C42,C32='S2'!C32,C32='S3'!C32,C32='S1'!C32,C32='S5'!C32,C32='S6'!C32,C32='S7'!C32,C32='S8'!C32),"CISSS!","OK."))))</f>
        <v>OK.</v>
      </c>
      <c r="D82" s="59" t="str">
        <f>IF(D32=".","OK.",IF(D32=0,"OK.",IF(D32=" ","OK.",IF(OR(D32=D12,D32=D22,D32=D42,D32='S2'!D32,D32='S3'!D32,D32='S1'!D32,D32='S5'!D32,D32='S6'!D32,D32='S7'!D32,D32='S8'!D32),"CISSS!","OK."))))</f>
        <v>OK.</v>
      </c>
      <c r="E82" s="59" t="str">
        <f>IF(E32=".","OK.",IF(E32=0,"OK.",IF(E32=" ","OK.",IF(OR(E32=E12,E32=E22,E32=E42,E32='S2'!E32,E32='S3'!E32,E32='S1'!E32,E32='S5'!E32,E32='S6'!E32,E32='S7'!E32,E32='S8'!E32),"CISSS!","OK."))))</f>
        <v>OK.</v>
      </c>
      <c r="F82" s="59" t="str">
        <f>IF(F32=".","OK.",IF(F32=0,"OK.",IF(F32=" ","OK.",IF(OR(F32=F12,F32=F22,F32=F42,F32='S2'!F32,F32='S3'!F32,F32='S1'!F32,F32='S5'!F32,F32='S6'!F32,F32='S7'!F32,F32='S8'!F32),"CISSS!","OK."))))</f>
        <v>OK.</v>
      </c>
      <c r="G82" s="60" t="str">
        <f>IF(G32=".","OK.",IF(G32=0,"OK.",IF(G32=" ","OK.",IF(OR(G32=G12,G32=G22,G32=G42,G32='S2'!G32,G32='S3'!G32,G32='S1'!G32,G32='S5'!G32,G32='S6'!G32,G32='S7'!G32,G32='S8'!G32),"CISSS!","OK."))))</f>
        <v>OK.</v>
      </c>
      <c r="H82" s="79" t="str">
        <f>IF(H32=".","OK.",IF(H32=0,"OK.",IF(H32=" ","OK.",IF(OR(H32=H12,H32=H22,H32=H42,H32='S2'!H32,H32='S3'!H32,H32='S1'!H32,H32='S5'!H32,H32='S6'!H32,H32='S7'!H32,H32='S8'!H32),"CISSS!","OK."))))</f>
        <v>OK.</v>
      </c>
      <c r="I82" s="80" t="str">
        <f>IF(I32=".","OK.",IF(I32=0,"OK.",IF(I32=" ","OK.",IF(OR(I32=I12,I32=I22,I32=I42,I32='S2'!I32,I32='S3'!I32,I32='S1'!I32,I32='S5'!I32,I32='S6'!I32,I32='S7'!I32,I32='S8'!I32),"CISSS!","OK."))))</f>
        <v>OK.</v>
      </c>
      <c r="J82" s="80" t="str">
        <f>IF(J32=".","OK.",IF(J32=0,"OK.",IF(J32=" ","OK.",IF(OR(J32=J12,J32=J22,J32=J42,J32='S2'!J32,J32='S3'!J32,J32='S1'!J32,J32='S5'!J32,J32='S6'!J32,J32='S7'!J32,J32='S8'!J32),"CISSS!","OK."))))</f>
        <v>OK.</v>
      </c>
      <c r="K82" s="80" t="str">
        <f>IF(K32=".","OK.",IF(K32=0,"OK.",IF(K32=" ","OK.",IF(OR(K32=K12,K32=K22,K32=K42,K32='S2'!K32,K32='S3'!K32,K32='S1'!K32,K32='S5'!K32,K32='S6'!K32,K32='S7'!K32,K32='S8'!K32),"CISSS!","OK."))))</f>
        <v>OK.</v>
      </c>
      <c r="L82" s="81" t="str">
        <f>IF(L32=".","OK.",IF(L32=0,"OK.",IF(L32=" ","OK.",IF(OR(L32=L12,L32=L22,L32=L42,L32='S2'!L32,L32='S3'!L32,L32='S1'!L32,L32='S5'!L32,L32='S6'!L32,L32='S7'!L32,L32='S8'!L32),"CISSS!","OK."))))</f>
        <v>OK.</v>
      </c>
      <c r="M82" s="247" t="str">
        <f>IF(M32=".","OK.",IF(M32=0,"OK.",IF(M32=" ","OK.",IF(OR(M32=M12,M32=M22,M32=M42,M32='S2'!M32,M32='S3'!M32,M32='S1'!M32,M32='S5'!M32,M32='S6'!M32,M32='S7'!M32,M32='S8'!M32),"CISSS!","OK."))))</f>
        <v>OK.</v>
      </c>
      <c r="N82" s="248" t="str">
        <f>IF(N32=".","OK.",IF(N32=0,"OK.",IF(N32=" ","OK.",IF(OR(N32=N12,N32=N22,N32=N42,N32='S2'!N32,N32='S3'!N32,N32='S1'!N32,N32='S5'!N32,N32='S6'!N32,N32='S7'!N32,N32='S8'!N32),"CISSS!","OK."))))</f>
        <v>OK.</v>
      </c>
      <c r="O82" s="248" t="str">
        <f>IF(O32=".","OK.",IF(O32=0,"OK.",IF(O32=" ","OK.",IF(OR(O32=O12,O32=O22,O32=O42,O32='S2'!O32,O32='S3'!O32,O32='S1'!O32,O32='S5'!O32,O32='S6'!O32,O32='S7'!O32,O32='S8'!O32),"CISSS!","OK."))))</f>
        <v>OK.</v>
      </c>
      <c r="P82" s="248" t="str">
        <f>IF(P32=".","OK.",IF(P32=0,"OK.",IF(P32=" ","OK.",IF(OR(P32=P12,P32=P22,P32=P42,P32='S2'!P32,P32='S3'!P32,P32='S1'!P32,P32='S5'!P32,P32='S6'!P32,P32='S7'!P32,P32='S8'!P32),"CISSS!","OK."))))</f>
        <v>OK.</v>
      </c>
      <c r="Q82" s="249" t="str">
        <f>IF(Q32=".","OK.",IF(Q32=0,"OK.",IF(Q32=" ","OK.",IF(OR(Q32=Q12,Q32=Q22,Q32=Q42,Q32='S2'!Q32,Q32='S3'!Q32,Q32='S1'!Q32,Q32='S5'!Q32,Q32='S6'!Q32,Q32='S7'!Q32,Q32='S8'!Q32),"CISSS!","OK."))))</f>
        <v>OK.</v>
      </c>
      <c r="R82" s="88" t="str">
        <f>IF(R32=".","OK.",IF(R32=0,"OK.",IF(R32=" ","OK.",IF(OR(R32=R12,R32=R22,R32=R42,R32='S2'!R32,R32='S3'!R32,R32='S1'!R32,R32='S5'!R32,R32='S6'!R32,R32='S7'!R32,R32='S8'!R32),"CISSS!","OK."))))</f>
        <v>OK.</v>
      </c>
      <c r="S82" s="89" t="str">
        <f>IF(S32=".","OK.",IF(S32=0,"OK.",IF(S32=" ","OK.",IF(OR(S32=S12,S32=S22,S32=S42,S32='S2'!S32,S32='S3'!S32,S32='S1'!S32,S32='S5'!S32,S32='S6'!S32,S32='S7'!S32,S32='S8'!S32),"CISSS!","OK."))))</f>
        <v>OK.</v>
      </c>
      <c r="T82" s="89" t="str">
        <f>IF(T32=".","OK.",IF(T32=0,"OK.",IF(T32=" ","OK.",IF(OR(T32=T12,T32=T22,T32=T42,T32='S2'!T32,T32='S3'!T32,T32='S1'!T32,T32='S5'!T32,T32='S6'!T32,T32='S7'!T32,T32='S8'!T32),"CISSS!","OK."))))</f>
        <v>OK.</v>
      </c>
      <c r="U82" s="89" t="str">
        <f>IF(U32=".","OK.",IF(U32=0,"OK.",IF(U32=" ","OK.",IF(OR(U32=U12,U32=U22,U32=U42,U32='S2'!U32,U32='S3'!U32,U32='S1'!U32,U32='S5'!U32,U32='S6'!U32,U32='S7'!U32,U32='S8'!U32),"CISSS!","OK."))))</f>
        <v>OK.</v>
      </c>
      <c r="V82" s="90" t="str">
        <f>IF(V32=".","OK.",IF(V32=0,"OK.",IF(V32=" ","OK.",IF(OR(V32=V12,V32=V22,V32=V42,V32='S2'!V32,V32='S3'!V32,V32='S1'!V32,V32='S5'!V32,V32='S6'!V32,V32='S7'!V32,V32='S8'!V32),"CISSS!","OK."))))</f>
        <v>OK.</v>
      </c>
      <c r="W82" s="270" t="str">
        <f>IF(W32=".","OK.",IF(W32=0,"OK.",IF(W32=" ","OK.",IF(OR(W32=W12,W32=W22,W32=W42,W32='S2'!W32,W32='S3'!W32,W32='S1'!W32,W32='S5'!W32,W32='S6'!W32,W32='S7'!W32,W32='S8'!W32),"CISSS!","OK."))))</f>
        <v>OK.</v>
      </c>
      <c r="X82" s="271" t="str">
        <f>IF(X32=".","OK.",IF(X32=0,"OK.",IF(X32=" ","OK.",IF(OR(X32=X12,X32=X22,X32=X42,X32='S2'!X32,X32='S3'!X32,X32='S1'!X32,X32='S5'!X32,X32='S6'!X32,X32='S7'!X32,X32='S8'!X32),"CISSS!","OK."))))</f>
        <v>OK.</v>
      </c>
      <c r="Y82" s="271" t="str">
        <f>IF(Y32=".","OK.",IF(Y32=0,"OK.",IF(Y32=" ","OK.",IF(OR(Y32=Y12,Y32=Y22,Y32=Y42,Y32='S2'!Y32,Y32='S3'!Y32,Y32='S1'!Y32,Y32='S5'!Y32,Y32='S6'!Y32,Y32='S7'!Y32,Y32='S8'!Y32),"CISSS!","OK."))))</f>
        <v>OK.</v>
      </c>
      <c r="Z82" s="271" t="str">
        <f>IF(Z32=".","OK.",IF(Z32=0,"OK.",IF(Z32=" ","OK.",IF(OR(Z32=Z12,Z32=Z22,Z32=Z42,Z32='S2'!Z32,Z32='S3'!Z32,Z32='S1'!Z32,Z32='S5'!Z32,Z32='S6'!Z32,Z32='S7'!Z32,Z32='S8'!Z32),"CISSS!","OK."))))</f>
        <v>OK.</v>
      </c>
      <c r="AA82" s="272" t="str">
        <f>IF(AA32=".","OK.",IF(AA32=0,"OK.",IF(AA32=" ","OK.",IF(OR(AA32=AA12,AA32=AA22,AA32=AA42,AA32='S2'!AA32,AA32='S3'!AA32,AA32='S1'!AA32,AA32='S5'!AA32,AA32='S6'!AA32,AA32='S7'!AA32,AA32='S8'!AA32),"CISSS!","OK."))))</f>
        <v>OK.</v>
      </c>
      <c r="AB82" s="323">
        <v>0.75</v>
      </c>
    </row>
    <row r="83" spans="1:28" ht="11.1" customHeight="1" x14ac:dyDescent="0.2">
      <c r="A83" s="1087"/>
      <c r="B83" s="1087"/>
      <c r="C83" s="61" t="str">
        <f>IF(C33=".","OK.",IF(C33=0,"OK.",IF(C33=" ","OK.",IF(OR(C33=C3,C33=C13,C33=C23,C33='S2'!C33,C33='S3'!C33,C33='S1'!C33,C33='S5'!C33,C33='S6'!C33,C33='S7'!C33,C33='S8'!C33),"CISSS!","OK."))))</f>
        <v>OK.</v>
      </c>
      <c r="D83" s="62" t="str">
        <f>IF(D33=".","OK.",IF(D33=0,"OK.",IF(D33=" ","OK.",IF(OR(D33=D3,D33=D13,D33=D23,D33='S2'!D33,D33='S3'!D33,D33='S1'!D33,D33='S5'!D33,D33='S6'!D33,D33='S7'!D33,D33='S8'!D33),"CISSS!","OK."))))</f>
        <v>OK.</v>
      </c>
      <c r="E83" s="62" t="str">
        <f>IF(E33=".","OK.",IF(E33=0,"OK.",IF(E33=" ","OK.",IF(OR(E33=E3,E33=E13,E33=E23,E33='S2'!E33,E33='S3'!E33,E33='S1'!E33,E33='S5'!E33,E33='S6'!E33,E33='S7'!E33,E33='S8'!E33),"CISSS!","OK."))))</f>
        <v>OK.</v>
      </c>
      <c r="F83" s="62" t="str">
        <f>IF(F33=".","OK.",IF(F33=0,"OK.",IF(F33=" ","OK.",IF(OR(F33=F3,F33=F13,F33=F23,F33='S2'!F33,F33='S3'!F33,F33='S1'!F33,F33='S5'!F33,F33='S6'!F33,F33='S7'!F33,F33='S8'!F33),"CISSS!","OK."))))</f>
        <v>OK.</v>
      </c>
      <c r="G83" s="63" t="str">
        <f>IF(G33=".","OK.",IF(G33=0,"OK.",IF(G33=" ","OK.",IF(OR(G33=G3,G33=G13,G33=G23,G33='S2'!G33,G33='S3'!G33,G33='S1'!G33,G33='S5'!G33,G33='S6'!G33,G33='S7'!G33,G33='S8'!G33),"CISSS!","OK."))))</f>
        <v>OK.</v>
      </c>
      <c r="H83" s="73" t="str">
        <f>IF(H33=".","OK.",IF(H33=0,"OK.",IF(H33=" ","OK.",IF(OR(H33=H3,H33=H13,H33=H23,H33='S2'!H33,H33='S3'!H33,H33='S1'!H33,H33='S5'!H33,H33='S6'!H33,H33='S7'!H33,H33='S8'!H33),"CISSS!","OK."))))</f>
        <v>OK.</v>
      </c>
      <c r="I83" s="74" t="str">
        <f>IF(I33=".","OK.",IF(I33=0,"OK.",IF(I33=" ","OK.",IF(OR(I33=I3,I33=I13,I33=I23,I33='S2'!I33,I33='S3'!I33,I33='S1'!I33,I33='S5'!I33,I33='S6'!I33,I33='S7'!I33,I33='S8'!I33),"CISSS!","OK."))))</f>
        <v>OK.</v>
      </c>
      <c r="J83" s="74" t="str">
        <f>IF(J33=".","OK.",IF(J33=0,"OK.",IF(J33=" ","OK.",IF(OR(J33=J3,J33=J13,J33=J23,J33='S2'!J33,J33='S3'!J33,J33='S1'!J33,J33='S5'!J33,J33='S6'!J33,J33='S7'!J33,J33='S8'!J33),"CISSS!","OK."))))</f>
        <v>OK.</v>
      </c>
      <c r="K83" s="74" t="str">
        <f>IF(K33=".","OK.",IF(K33=0,"OK.",IF(K33=" ","OK.",IF(OR(K33=K3,K33=K13,K33=K23,K33='S2'!K33,K33='S3'!K33,K33='S1'!K33,K33='S5'!K33,K33='S6'!K33,K33='S7'!K33,K33='S8'!K33),"CISSS!","OK."))))</f>
        <v>OK.</v>
      </c>
      <c r="L83" s="75" t="str">
        <f>IF(L33=".","OK.",IF(L33=0,"OK.",IF(L33=" ","OK.",IF(OR(L33=L3,L33=L13,L33=L23,L33='S2'!L33,L33='S3'!L33,L33='S1'!L33,L33='S5'!L33,L33='S6'!L33,L33='S7'!L33,L33='S8'!L33),"CISSS!","OK."))))</f>
        <v>OK.</v>
      </c>
      <c r="M83" s="64" t="str">
        <f>IF(M33=".","OK.",IF(M33=0,"OK.",IF(M33=" ","OK.",IF(OR(M33=M3,M33=M13,M33=M23,M33='S2'!M33,M33='S3'!M33,M33='S1'!M33,M33='S5'!M33,M33='S6'!M33,M33='S7'!M33,M33='S8'!M33),"CISSS!","OK."))))</f>
        <v>OK.</v>
      </c>
      <c r="N83" s="65" t="str">
        <f>IF(N33=".","OK.",IF(N33=0,"OK.",IF(N33=" ","OK.",IF(OR(N33=N3,N33=N13,N33=N23,N33='S2'!N33,N33='S3'!N33,N33='S1'!N33,N33='S5'!N33,N33='S6'!N33,N33='S7'!N33,N33='S8'!N33),"CISSS!","OK."))))</f>
        <v>OK.</v>
      </c>
      <c r="O83" s="65" t="str">
        <f>IF(O33=".","OK.",IF(O33=0,"OK.",IF(O33=" ","OK.",IF(OR(O33=O3,O33=O13,O33=O23,O33='S2'!O33,O33='S3'!O33,O33='S1'!O33,O33='S5'!O33,O33='S6'!O33,O33='S7'!O33,O33='S8'!O33),"CISSS!","OK."))))</f>
        <v>OK.</v>
      </c>
      <c r="P83" s="65" t="str">
        <f>IF(P33=".","OK.",IF(P33=0,"OK.",IF(P33=" ","OK.",IF(OR(P33=P3,P33=P13,P33=P23,P33='S2'!P33,P33='S3'!P33,P33='S1'!P33,P33='S5'!P33,P33='S6'!P33,P33='S7'!P33,P33='S8'!P33),"CISSS!","OK."))))</f>
        <v>OK.</v>
      </c>
      <c r="Q83" s="66" t="str">
        <f>IF(Q33=".","OK.",IF(Q33=0,"OK.",IF(Q33=" ","OK.",IF(OR(Q33=Q3,Q33=Q13,Q33=Q23,Q33='S2'!Q33,Q33='S3'!Q33,Q33='S1'!Q33,Q33='S5'!Q33,Q33='S6'!Q33,Q33='S7'!Q33,Q33='S8'!Q33),"CISSS!","OK."))))</f>
        <v>OK.</v>
      </c>
      <c r="R83" s="82" t="str">
        <f>IF(R33=".","OK.",IF(R33=0,"OK.",IF(R33=" ","OK.",IF(OR(R33=R3,R33=R13,R33=R23,R33='S2'!R33,R33='S3'!R33,R33='S1'!R33,R33='S5'!R33,R33='S6'!R33,R33='S7'!R33,R33='S8'!R33),"CISSS!","OK."))))</f>
        <v>OK.</v>
      </c>
      <c r="S83" s="83" t="str">
        <f>IF(S33=".","OK.",IF(S33=0,"OK.",IF(S33=" ","OK.",IF(OR(S33=S3,S33=S13,S33=S23,S33='S2'!S33,S33='S3'!S33,S33='S1'!S33,S33='S5'!S33,S33='S6'!S33,S33='S7'!S33,S33='S8'!S33),"CISSS!","OK."))))</f>
        <v>OK.</v>
      </c>
      <c r="T83" s="83" t="str">
        <f>IF(T33=".","OK.",IF(T33=0,"OK.",IF(T33=" ","OK.",IF(OR(T33=T3,T33=T13,T33=T23,T33='S2'!T33,T33='S3'!T33,T33='S1'!T33,T33='S5'!T33,T33='S6'!T33,T33='S7'!T33,T33='S8'!T33),"CISSS!","OK."))))</f>
        <v>OK.</v>
      </c>
      <c r="U83" s="83" t="str">
        <f>IF(U33=".","OK.",IF(U33=0,"OK.",IF(U33=" ","OK.",IF(OR(U33=U3,U33=U13,U33=U23,U33='S2'!U33,U33='S3'!U33,U33='S1'!U33,U33='S5'!U33,U33='S6'!U33,U33='S7'!U33,U33='S8'!U33),"CISSS!","OK."))))</f>
        <v>OK.</v>
      </c>
      <c r="V83" s="84" t="str">
        <f>IF(V33=".","OK.",IF(V33=0,"OK.",IF(V33=" ","OK.",IF(OR(V33=V3,V33=V13,V33=V23,V33='S2'!V33,V33='S3'!V33,V33='S1'!V33,V33='S5'!V33,V33='S6'!V33,V33='S7'!V33,V33='S8'!V33),"CISSS!","OK."))))</f>
        <v>OK.</v>
      </c>
      <c r="W83" s="264" t="str">
        <f>IF(W33=".","OK.",IF(W33=0,"OK.",IF(W33=" ","OK.",IF(OR(W33=W3,W33=W13,W33=W23,W33='S2'!W33,W33='S3'!W33,W33='S1'!W33,W33='S5'!W33,W33='S6'!W33,W33='S7'!W33,W33='S8'!W33),"CISSS!","OK."))))</f>
        <v>OK.</v>
      </c>
      <c r="X83" s="265" t="str">
        <f>IF(X33=".","OK.",IF(X33=0,"OK.",IF(X33=" ","OK.",IF(OR(X33=X3,X33=X13,X33=X23,X33='S2'!X33,X33='S3'!X33,X33='S1'!X33,X33='S5'!X33,X33='S6'!X33,X33='S7'!X33,X33='S8'!X33),"CISSS!","OK."))))</f>
        <v>OK.</v>
      </c>
      <c r="Y83" s="265" t="str">
        <f>IF(Y33=".","OK.",IF(Y33=0,"OK.",IF(Y33=" ","OK.",IF(OR(Y33=Y3,Y33=Y13,Y33=Y23,Y33='S2'!Y33,Y33='S3'!Y33,Y33='S1'!Y33,Y33='S5'!Y33,Y33='S6'!Y33,Y33='S7'!Y33,Y33='S8'!Y33),"CISSS!","OK."))))</f>
        <v>OK.</v>
      </c>
      <c r="Z83" s="265" t="str">
        <f>IF(Z33=".","OK.",IF(Z33=0,"OK.",IF(Z33=" ","OK.",IF(OR(Z33=Z3,Z33=Z13,Z33=Z23,Z33='S2'!Z33,Z33='S3'!Z33,Z33='S1'!Z33,Z33='S5'!Z33,Z33='S6'!Z33,Z33='S7'!Z33,Z33='S8'!Z33),"CISSS!","OK."))))</f>
        <v>OK.</v>
      </c>
      <c r="AA83" s="266" t="str">
        <f>IF(AA33=".","OK.",IF(AA33=0,"OK.",IF(AA33=" ","OK.",IF(OR(AA33=AA3,AA33=AA13,AA33=AA23,AA33='S2'!AA33,AA33='S3'!AA33,AA33='S1'!AA33,AA33='S5'!AA33,AA33='S6'!AA33,AA33='S7'!AA33,AA33='S8'!AA33),"CISSS!","OK."))))</f>
        <v>OK.</v>
      </c>
      <c r="AB83" s="299">
        <v>0.375</v>
      </c>
    </row>
    <row r="84" spans="1:28" ht="11.1" customHeight="1" x14ac:dyDescent="0.2">
      <c r="A84" s="1087"/>
      <c r="B84" s="1087"/>
      <c r="C84" s="55" t="str">
        <f>IF(C34=".","OK.",IF(C34=0,"OK.",IF(C34=" ","OK.",IF(OR(C34=C4,C34=C14,C34=C24,C34='S2'!C34,C34='S3'!C34,C34='S1'!C34,C34='S5'!C34,C34='S6'!C34,C34='S7'!C34,C34='S8'!C34),"CISSS!","OK."))))</f>
        <v>OK.</v>
      </c>
      <c r="D84" s="56" t="str">
        <f>IF(D34=".","OK.",IF(D34=0,"OK.",IF(D34=" ","OK.",IF(OR(D34=D4,D34=D14,D34=D24,D34='S2'!D34,D34='S3'!D34,D34='S1'!D34,D34='S5'!D34,D34='S6'!D34,D34='S7'!D34,D34='S8'!D34),"CISSS!","OK."))))</f>
        <v>OK.</v>
      </c>
      <c r="E84" s="56" t="str">
        <f>IF(E34=".","OK.",IF(E34=0,"OK.",IF(E34=" ","OK.",IF(OR(E34=E4,E34=E14,E34=E24,E34='S2'!E34,E34='S3'!E34,E34='S1'!E34,E34='S5'!E34,E34='S6'!E34,E34='S7'!E34,E34='S8'!E34),"CISSS!","OK."))))</f>
        <v>OK.</v>
      </c>
      <c r="F84" s="56" t="str">
        <f>IF(F34=".","OK.",IF(F34=0,"OK.",IF(F34=" ","OK.",IF(OR(F34=F4,F34=F14,F34=F24,F34='S2'!F34,F34='S3'!F34,F34='S1'!F34,F34='S5'!F34,F34='S6'!F34,F34='S7'!F34,F34='S8'!F34),"CISSS!","OK."))))</f>
        <v>OK.</v>
      </c>
      <c r="G84" s="57" t="str">
        <f>IF(G34=".","OK.",IF(G34=0,"OK.",IF(G34=" ","OK.",IF(OR(G34=G4,G34=G14,G34=G24,G34='S2'!G34,G34='S3'!G34,G34='S1'!G34,G34='S5'!G34,G34='S6'!G34,G34='S7'!G34,G34='S8'!G34),"CISSS!","OK."))))</f>
        <v>OK.</v>
      </c>
      <c r="H84" s="76" t="str">
        <f>IF(H34=".","OK.",IF(H34=0,"OK.",IF(H34=" ","OK.",IF(OR(H34=H4,H34=H14,H34=H24,H34='S2'!H34,H34='S3'!H34,H34='S1'!H34,H34='S5'!H34,H34='S6'!H34,H34='S7'!H34,H34='S8'!H34),"CISSS!","OK."))))</f>
        <v>OK.</v>
      </c>
      <c r="I84" s="77" t="str">
        <f>IF(I34=".","OK.",IF(I34=0,"OK.",IF(I34=" ","OK.",IF(OR(I34=I4,I34=I14,I34=I24,I34='S2'!I34,I34='S3'!I34,I34='S1'!I34,I34='S5'!I34,I34='S6'!I34,I34='S7'!I34,I34='S8'!I34),"CISSS!","OK."))))</f>
        <v>OK.</v>
      </c>
      <c r="J84" s="77" t="str">
        <f>IF(J34=".","OK.",IF(J34=0,"OK.",IF(J34=" ","OK.",IF(OR(J34=J4,J34=J14,J34=J24,J34='S2'!J34,J34='S3'!J34,J34='S1'!J34,J34='S5'!J34,J34='S6'!J34,J34='S7'!J34,J34='S8'!J34),"CISSS!","OK."))))</f>
        <v>OK.</v>
      </c>
      <c r="K84" s="77" t="str">
        <f>IF(K34=".","OK.",IF(K34=0,"OK.",IF(K34=" ","OK.",IF(OR(K34=K4,K34=K14,K34=K24,K34='S2'!K34,K34='S3'!K34,K34='S1'!K34,K34='S5'!K34,K34='S6'!K34,K34='S7'!K34,K34='S8'!K34),"CISSS!","OK."))))</f>
        <v>OK.</v>
      </c>
      <c r="L84" s="78" t="str">
        <f>IF(L34=".","OK.",IF(L34=0,"OK.",IF(L34=" ","OK.",IF(OR(L34=L4,L34=L14,L34=L24,L34='S2'!L34,L34='S3'!L34,L34='S1'!L34,L34='S5'!L34,L34='S6'!L34,L34='S7'!L34,L34='S8'!L34),"CISSS!","OK."))))</f>
        <v>OK.</v>
      </c>
      <c r="M84" s="67" t="str">
        <f>IF(M34=".","OK.",IF(M34=0,"OK.",IF(M34=" ","OK.",IF(OR(M34=M4,M34=M14,M34=M24,M34='S2'!M34,M34='S3'!M34,M34='S1'!M34,M34='S5'!M34,M34='S6'!M34,M34='S7'!M34,M34='S8'!M34),"CISSS!","OK."))))</f>
        <v>OK.</v>
      </c>
      <c r="N84" s="68" t="str">
        <f>IF(N34=".","OK.",IF(N34=0,"OK.",IF(N34=" ","OK.",IF(OR(N34=N4,N34=N14,N34=N24,N34='S2'!N34,N34='S3'!N34,N34='S1'!N34,N34='S5'!N34,N34='S6'!N34,N34='S7'!N34,N34='S8'!N34),"CISSS!","OK."))))</f>
        <v>OK.</v>
      </c>
      <c r="O84" s="68" t="str">
        <f>IF(O34=".","OK.",IF(O34=0,"OK.",IF(O34=" ","OK.",IF(OR(O34=O4,O34=O14,O34=O24,O34='S2'!O34,O34='S3'!O34,O34='S1'!O34,O34='S5'!O34,O34='S6'!O34,O34='S7'!O34,O34='S8'!O34),"CISSS!","OK."))))</f>
        <v>OK.</v>
      </c>
      <c r="P84" s="68" t="str">
        <f>IF(P34=".","OK.",IF(P34=0,"OK.",IF(P34=" ","OK.",IF(OR(P34=P4,P34=P14,P34=P24,P34='S2'!P34,P34='S3'!P34,P34='S1'!P34,P34='S5'!P34,P34='S6'!P34,P34='S7'!P34,P34='S8'!P34),"CISSS!","OK."))))</f>
        <v>OK.</v>
      </c>
      <c r="Q84" s="69" t="str">
        <f>IF(Q34=".","OK.",IF(Q34=0,"OK.",IF(Q34=" ","OK.",IF(OR(Q34=Q4,Q34=Q14,Q34=Q24,Q34='S2'!Q34,Q34='S3'!Q34,Q34='S1'!Q34,Q34='S5'!Q34,Q34='S6'!Q34,Q34='S7'!Q34,Q34='S8'!Q34),"CISSS!","OK."))))</f>
        <v>OK.</v>
      </c>
      <c r="R84" s="85" t="str">
        <f>IF(R34=".","OK.",IF(R34=0,"OK.",IF(R34=" ","OK.",IF(OR(R34=R4,R34=R14,R34=R24,R34='S2'!R34,R34='S3'!R34,R34='S1'!R34,R34='S5'!R34,R34='S6'!R34,R34='S7'!R34,R34='S8'!R34),"CISSS!","OK."))))</f>
        <v>OK.</v>
      </c>
      <c r="S84" s="86" t="str">
        <f>IF(S34=".","OK.",IF(S34=0,"OK.",IF(S34=" ","OK.",IF(OR(S34=S4,S34=S14,S34=S24,S34='S2'!S34,S34='S3'!S34,S34='S1'!S34,S34='S5'!S34,S34='S6'!S34,S34='S7'!S34,S34='S8'!S34),"CISSS!","OK."))))</f>
        <v>OK.</v>
      </c>
      <c r="T84" s="86" t="str">
        <f>IF(T34=".","OK.",IF(T34=0,"OK.",IF(T34=" ","OK.",IF(OR(T34=T4,T34=T14,T34=T24,T34='S2'!T34,T34='S3'!T34,T34='S1'!T34,T34='S5'!T34,T34='S6'!T34,T34='S7'!T34,T34='S8'!T34),"CISSS!","OK."))))</f>
        <v>OK.</v>
      </c>
      <c r="U84" s="86" t="str">
        <f>IF(U34=".","OK.",IF(U34=0,"OK.",IF(U34=" ","OK.",IF(OR(U34=U4,U34=U14,U34=U24,U34='S2'!U34,U34='S3'!U34,U34='S1'!U34,U34='S5'!U34,U34='S6'!U34,U34='S7'!U34,U34='S8'!U34),"CISSS!","OK."))))</f>
        <v>OK.</v>
      </c>
      <c r="V84" s="87" t="str">
        <f>IF(V34=".","OK.",IF(V34=0,"OK.",IF(V34=" ","OK.",IF(OR(V34=V4,V34=V14,V34=V24,V34='S2'!V34,V34='S3'!V34,V34='S1'!V34,V34='S5'!V34,V34='S6'!V34,V34='S7'!V34,V34='S8'!V34),"CISSS!","OK."))))</f>
        <v>OK.</v>
      </c>
      <c r="W84" s="267" t="str">
        <f>IF(W34=".","OK.",IF(W34=0,"OK.",IF(W34=" ","OK.",IF(OR(W34=W4,W34=W14,W34=W24,W34='S2'!W34,W34='S3'!W34,W34='S1'!W34,W34='S5'!W34,W34='S6'!W34,W34='S7'!W34,W34='S8'!W34),"CISSS!","OK."))))</f>
        <v>OK.</v>
      </c>
      <c r="X84" s="268" t="str">
        <f>IF(X34=".","OK.",IF(X34=0,"OK.",IF(X34=" ","OK.",IF(OR(X34=X4,X34=X14,X34=X24,X34='S2'!X34,X34='S3'!X34,X34='S1'!X34,X34='S5'!X34,X34='S6'!X34,X34='S7'!X34,X34='S8'!X34),"CISSS!","OK."))))</f>
        <v>OK.</v>
      </c>
      <c r="Y84" s="268" t="str">
        <f>IF(Y34=".","OK.",IF(Y34=0,"OK.",IF(Y34=" ","OK.",IF(OR(Y34=Y4,Y34=Y14,Y34=Y24,Y34='S2'!Y34,Y34='S3'!Y34,Y34='S1'!Y34,Y34='S5'!Y34,Y34='S6'!Y34,Y34='S7'!Y34,Y34='S8'!Y34),"CISSS!","OK."))))</f>
        <v>OK.</v>
      </c>
      <c r="Z84" s="268" t="str">
        <f>IF(Z34=".","OK.",IF(Z34=0,"OK.",IF(Z34=" ","OK.",IF(OR(Z34=Z4,Z34=Z14,Z34=Z24,Z34='S2'!Z34,Z34='S3'!Z34,Z34='S1'!Z34,Z34='S5'!Z34,Z34='S6'!Z34,Z34='S7'!Z34,Z34='S8'!Z34),"CISSS!","OK."))))</f>
        <v>OK.</v>
      </c>
      <c r="AA84" s="269" t="str">
        <f>IF(AA34=".","OK.",IF(AA34=0,"OK.",IF(AA34=" ","OK.",IF(OR(AA34=AA4,AA34=AA14,AA34=AA24,AA34='S2'!AA34,AA34='S3'!AA34,AA34='S1'!AA34,AA34='S5'!AA34,AA34='S6'!AA34,AA34='S7'!AA34,AA34='S8'!AA34),"CISSS!","OK."))))</f>
        <v>OK.</v>
      </c>
      <c r="AB84" s="299">
        <v>0.41666666666666669</v>
      </c>
    </row>
    <row r="85" spans="1:28" ht="11.1" customHeight="1" x14ac:dyDescent="0.2">
      <c r="A85" s="1087"/>
      <c r="B85" s="1087"/>
      <c r="C85" s="55" t="str">
        <f>IF(C35=".","OK.",IF(C35=0,"OK.",IF(C35=" ","OK.",IF(OR(C35=C5,C35=C15,C35=C25,C35='S2'!C35,C35='S3'!C35,C35='S1'!C35,C35='S5'!C35,C35='S6'!C35,C35='S7'!C35,C35='S8'!C35),"CISSS!","OK."))))</f>
        <v>OK.</v>
      </c>
      <c r="D85" s="56" t="str">
        <f>IF(D35=".","OK.",IF(D35=0,"OK.",IF(D35=" ","OK.",IF(OR(D35=D5,D35=D15,D35=D25,D35='S2'!D35,D35='S3'!D35,D35='S1'!D35,D35='S5'!D35,D35='S6'!D35,D35='S7'!D35,D35='S8'!D35),"CISSS!","OK."))))</f>
        <v>OK.</v>
      </c>
      <c r="E85" s="56" t="str">
        <f>IF(E35=".","OK.",IF(E35=0,"OK.",IF(E35=" ","OK.",IF(OR(E35=E5,E35=E15,E35=E25,E35='S2'!E35,E35='S3'!E35,E35='S1'!E35,E35='S5'!E35,E35='S6'!E35,E35='S7'!E35,E35='S8'!E35),"CISSS!","OK."))))</f>
        <v>OK.</v>
      </c>
      <c r="F85" s="56" t="str">
        <f>IF(F35=".","OK.",IF(F35=0,"OK.",IF(F35=" ","OK.",IF(OR(F35=F5,F35=F15,F35=F25,F35='S2'!F35,F35='S3'!F35,F35='S1'!F35,F35='S5'!F35,F35='S6'!F35,F35='S7'!F35,F35='S8'!F35),"CISSS!","OK."))))</f>
        <v>OK.</v>
      </c>
      <c r="G85" s="57" t="str">
        <f>IF(G35=".","OK.",IF(G35=0,"OK.",IF(G35=" ","OK.",IF(OR(G35=G5,G35=G15,G35=G25,G35='S2'!G35,G35='S3'!G35,G35='S1'!G35,G35='S5'!G35,G35='S6'!G35,G35='S7'!G35,G35='S8'!G35),"CISSS!","OK."))))</f>
        <v>OK.</v>
      </c>
      <c r="H85" s="76" t="str">
        <f>IF(H35=".","OK.",IF(H35=0,"OK.",IF(H35=" ","OK.",IF(OR(H35=H5,H35=H15,H35=H25,H35='S2'!H35,H35='S3'!H35,H35='S1'!H35,H35='S5'!H35,H35='S6'!H35,H35='S7'!H35,H35='S8'!H35),"CISSS!","OK."))))</f>
        <v>OK.</v>
      </c>
      <c r="I85" s="77" t="str">
        <f>IF(I35=".","OK.",IF(I35=0,"OK.",IF(I35=" ","OK.",IF(OR(I35=I5,I35=I15,I35=I25,I35='S2'!I35,I35='S3'!I35,I35='S1'!I35,I35='S5'!I35,I35='S6'!I35,I35='S7'!I35,I35='S8'!I35),"CISSS!","OK."))))</f>
        <v>OK.</v>
      </c>
      <c r="J85" s="77" t="str">
        <f>IF(J35=".","OK.",IF(J35=0,"OK.",IF(J35=" ","OK.",IF(OR(J35=J5,J35=J15,J35=J25,J35='S2'!J35,J35='S3'!J35,J35='S1'!J35,J35='S5'!J35,J35='S6'!J35,J35='S7'!J35,J35='S8'!J35),"CISSS!","OK."))))</f>
        <v>OK.</v>
      </c>
      <c r="K85" s="77" t="str">
        <f>IF(K35=".","OK.",IF(K35=0,"OK.",IF(K35=" ","OK.",IF(OR(K35=K5,K35=K15,K35=K25,K35='S2'!K35,K35='S3'!K35,K35='S1'!K35,K35='S5'!K35,K35='S6'!K35,K35='S7'!K35,K35='S8'!K35),"CISSS!","OK."))))</f>
        <v>OK.</v>
      </c>
      <c r="L85" s="78" t="str">
        <f>IF(L35=".","OK.",IF(L35=0,"OK.",IF(L35=" ","OK.",IF(OR(L35=L5,L35=L15,L35=L25,L35='S2'!L35,L35='S3'!L35,L35='S1'!L35,L35='S5'!L35,L35='S6'!L35,L35='S7'!L35,L35='S8'!L35),"CISSS!","OK."))))</f>
        <v>OK.</v>
      </c>
      <c r="M85" s="67" t="str">
        <f>IF(M35=".","OK.",IF(M35=0,"OK.",IF(M35=" ","OK.",IF(OR(M35=M5,M35=M15,M35=M25,M35='S2'!M35,M35='S3'!M35,M35='S1'!M35,M35='S5'!M35,M35='S6'!M35,M35='S7'!M35,M35='S8'!M35),"CISSS!","OK."))))</f>
        <v>OK.</v>
      </c>
      <c r="N85" s="68" t="str">
        <f>IF(N35=".","OK.",IF(N35=0,"OK.",IF(N35=" ","OK.",IF(OR(N35=N5,N35=N15,N35=N25,N35='S2'!N35,N35='S3'!N35,N35='S1'!N35,N35='S5'!N35,N35='S6'!N35,N35='S7'!N35,N35='S8'!N35),"CISSS!","OK."))))</f>
        <v>OK.</v>
      </c>
      <c r="O85" s="68" t="str">
        <f>IF(O35=".","OK.",IF(O35=0,"OK.",IF(O35=" ","OK.",IF(OR(O35=O5,O35=O15,O35=O25,O35='S2'!O35,O35='S3'!O35,O35='S1'!O35,O35='S5'!O35,O35='S6'!O35,O35='S7'!O35,O35='S8'!O35),"CISSS!","OK."))))</f>
        <v>OK.</v>
      </c>
      <c r="P85" s="68" t="str">
        <f>IF(P35=".","OK.",IF(P35=0,"OK.",IF(P35=" ","OK.",IF(OR(P35=P5,P35=P15,P35=P25,P35='S2'!P35,P35='S3'!P35,P35='S1'!P35,P35='S5'!P35,P35='S6'!P35,P35='S7'!P35,P35='S8'!P35),"CISSS!","OK."))))</f>
        <v>OK.</v>
      </c>
      <c r="Q85" s="69" t="str">
        <f>IF(Q35=".","OK.",IF(Q35=0,"OK.",IF(Q35=" ","OK.",IF(OR(Q35=Q5,Q35=Q15,Q35=Q25,Q35='S2'!Q35,Q35='S3'!Q35,Q35='S1'!Q35,Q35='S5'!Q35,Q35='S6'!Q35,Q35='S7'!Q35,Q35='S8'!Q35),"CISSS!","OK."))))</f>
        <v>OK.</v>
      </c>
      <c r="R85" s="85" t="str">
        <f>IF(R35=".","OK.",IF(R35=0,"OK.",IF(R35=" ","OK.",IF(OR(R35=R5,R35=R15,R35=R25,R35='S2'!R35,R35='S3'!R35,R35='S1'!R35,R35='S5'!R35,R35='S6'!R35,R35='S7'!R35,R35='S8'!R35),"CISSS!","OK."))))</f>
        <v>OK.</v>
      </c>
      <c r="S85" s="86" t="str">
        <f>IF(S35=".","OK.",IF(S35=0,"OK.",IF(S35=" ","OK.",IF(OR(S35=S5,S35=S15,S35=S25,S35='S2'!S35,S35='S3'!S35,S35='S1'!S35,S35='S5'!S35,S35='S6'!S35,S35='S7'!S35,S35='S8'!S35),"CISSS!","OK."))))</f>
        <v>OK.</v>
      </c>
      <c r="T85" s="86" t="str">
        <f>IF(T35=".","OK.",IF(T35=0,"OK.",IF(T35=" ","OK.",IF(OR(T35=T5,T35=T15,T35=T25,T35='S2'!T35,T35='S3'!T35,T35='S1'!T35,T35='S5'!T35,T35='S6'!T35,T35='S7'!T35,T35='S8'!T35),"CISSS!","OK."))))</f>
        <v>OK.</v>
      </c>
      <c r="U85" s="86" t="str">
        <f>IF(U35=".","OK.",IF(U35=0,"OK.",IF(U35=" ","OK.",IF(OR(U35=U5,U35=U15,U35=U25,U35='S2'!U35,U35='S3'!U35,U35='S1'!U35,U35='S5'!U35,U35='S6'!U35,U35='S7'!U35,U35='S8'!U35),"CISSS!","OK."))))</f>
        <v>OK.</v>
      </c>
      <c r="V85" s="87" t="str">
        <f>IF(V35=".","OK.",IF(V35=0,"OK.",IF(V35=" ","OK.",IF(OR(V35=V5,V35=V15,V35=V25,V35='S2'!V35,V35='S3'!V35,V35='S1'!V35,V35='S5'!V35,V35='S6'!V35,V35='S7'!V35,V35='S8'!V35),"CISSS!","OK."))))</f>
        <v>OK.</v>
      </c>
      <c r="W85" s="267" t="str">
        <f>IF(W35=".","OK.",IF(W35=0,"OK.",IF(W35=" ","OK.",IF(OR(W35=W5,W35=W15,W35=W25,W35='S2'!W35,W35='S3'!W35,W35='S1'!W35,W35='S5'!W35,W35='S6'!W35,W35='S7'!W35,W35='S8'!W35),"CISSS!","OK."))))</f>
        <v>OK.</v>
      </c>
      <c r="X85" s="268" t="str">
        <f>IF(X35=".","OK.",IF(X35=0,"OK.",IF(X35=" ","OK.",IF(OR(X35=X5,X35=X15,X35=X25,X35='S2'!X35,X35='S3'!X35,X35='S1'!X35,X35='S5'!X35,X35='S6'!X35,X35='S7'!X35,X35='S8'!X35),"CISSS!","OK."))))</f>
        <v>OK.</v>
      </c>
      <c r="Y85" s="268" t="str">
        <f>IF(Y35=".","OK.",IF(Y35=0,"OK.",IF(Y35=" ","OK.",IF(OR(Y35=Y5,Y35=Y15,Y35=Y25,Y35='S2'!Y35,Y35='S3'!Y35,Y35='S1'!Y35,Y35='S5'!Y35,Y35='S6'!Y35,Y35='S7'!Y35,Y35='S8'!Y35),"CISSS!","OK."))))</f>
        <v>OK.</v>
      </c>
      <c r="Z85" s="268" t="str">
        <f>IF(Z35=".","OK.",IF(Z35=0,"OK.",IF(Z35=" ","OK.",IF(OR(Z35=Z5,Z35=Z15,Z35=Z25,Z35='S2'!Z35,Z35='S3'!Z35,Z35='S1'!Z35,Z35='S5'!Z35,Z35='S6'!Z35,Z35='S7'!Z35,Z35='S8'!Z35),"CISSS!","OK."))))</f>
        <v>OK.</v>
      </c>
      <c r="AA85" s="269" t="str">
        <f>IF(AA35=".","OK.",IF(AA35=0,"OK.",IF(AA35=" ","OK.",IF(OR(AA35=AA5,AA35=AA15,AA35=AA25,AA35='S2'!AA35,AA35='S3'!AA35,AA35='S1'!AA35,AA35='S5'!AA35,AA35='S6'!AA35,AA35='S7'!AA35,AA35='S8'!AA35),"CISSS!","OK."))))</f>
        <v>OK.</v>
      </c>
      <c r="AB85" s="299">
        <v>0.45833333333333331</v>
      </c>
    </row>
    <row r="86" spans="1:28" ht="11.1" customHeight="1" x14ac:dyDescent="0.2">
      <c r="A86" s="1087"/>
      <c r="B86" s="1087"/>
      <c r="C86" s="55" t="str">
        <f>IF(C36=".","OK.",IF(C36=0,"OK.",IF(C36=" ","OK.",IF(OR(C36=C6,C36=C16,C36=C26,C36='S2'!C36,C36='S3'!C36,C36='S1'!C36,C36='S5'!C36,C36='S6'!C36,C36='S7'!C36,C36='S8'!C36),"CISSS!","OK."))))</f>
        <v>OK.</v>
      </c>
      <c r="D86" s="56" t="str">
        <f>IF(D36=".","OK.",IF(D36=0,"OK.",IF(D36=" ","OK.",IF(OR(D36=D6,D36=D16,D36=D26,D36='S2'!D36,D36='S3'!D36,D36='S1'!D36,D36='S5'!D36,D36='S6'!D36,D36='S7'!D36,D36='S8'!D36),"CISSS!","OK."))))</f>
        <v>OK.</v>
      </c>
      <c r="E86" s="56" t="str">
        <f>IF(E36=".","OK.",IF(E36=0,"OK.",IF(E36=" ","OK.",IF(OR(E36=E6,E36=E16,E36=E26,E36='S2'!E36,E36='S3'!E36,E36='S1'!E36,E36='S5'!E36,E36='S6'!E36,E36='S7'!E36,E36='S8'!E36),"CISSS!","OK."))))</f>
        <v>OK.</v>
      </c>
      <c r="F86" s="56" t="str">
        <f>IF(F36=".","OK.",IF(F36=0,"OK.",IF(F36=" ","OK.",IF(OR(F36=F6,F36=F16,F36=F26,F36='S2'!F36,F36='S3'!F36,F36='S1'!F36,F36='S5'!F36,F36='S6'!F36,F36='S7'!F36,F36='S8'!F36),"CISSS!","OK."))))</f>
        <v>OK.</v>
      </c>
      <c r="G86" s="57" t="str">
        <f>IF(G36=".","OK.",IF(G36=0,"OK.",IF(G36=" ","OK.",IF(OR(G36=G6,G36=G16,G36=G26,G36='S2'!G36,G36='S3'!G36,G36='S1'!G36,G36='S5'!G36,G36='S6'!G36,G36='S7'!G36,G36='S8'!G36),"CISSS!","OK."))))</f>
        <v>OK.</v>
      </c>
      <c r="H86" s="76" t="str">
        <f>IF(H36=".","OK.",IF(H36=0,"OK.",IF(H36=" ","OK.",IF(OR(H36=H6,H36=H16,H36=H26,H36='S2'!H36,H36='S3'!H36,H36='S1'!H36,H36='S5'!H36,H36='S6'!H36,H36='S7'!H36,H36='S8'!H36),"CISSS!","OK."))))</f>
        <v>OK.</v>
      </c>
      <c r="I86" s="77" t="str">
        <f>IF(I36=".","OK.",IF(I36=0,"OK.",IF(I36=" ","OK.",IF(OR(I36=I6,I36=I16,I36=I26,I36='S2'!I36,I36='S3'!I36,I36='S1'!I36,I36='S5'!I36,I36='S6'!I36,I36='S7'!I36,I36='S8'!I36),"CISSS!","OK."))))</f>
        <v>OK.</v>
      </c>
      <c r="J86" s="77" t="str">
        <f>IF(J36=".","OK.",IF(J36=0,"OK.",IF(J36=" ","OK.",IF(OR(J36=J6,J36=J16,J36=J26,J36='S2'!J36,J36='S3'!J36,J36='S1'!J36,J36='S5'!J36,J36='S6'!J36,J36='S7'!J36,J36='S8'!J36),"CISSS!","OK."))))</f>
        <v>OK.</v>
      </c>
      <c r="K86" s="77" t="str">
        <f>IF(K36=".","OK.",IF(K36=0,"OK.",IF(K36=" ","OK.",IF(OR(K36=K6,K36=K16,K36=K26,K36='S2'!K36,K36='S3'!K36,K36='S1'!K36,K36='S5'!K36,K36='S6'!K36,K36='S7'!K36,K36='S8'!K36),"CISSS!","OK."))))</f>
        <v>OK.</v>
      </c>
      <c r="L86" s="78" t="str">
        <f>IF(L36=".","OK.",IF(L36=0,"OK.",IF(L36=" ","OK.",IF(OR(L36=L6,L36=L16,L36=L26,L36='S2'!L36,L36='S3'!L36,L36='S1'!L36,L36='S5'!L36,L36='S6'!L36,L36='S7'!L36,L36='S8'!L36),"CISSS!","OK."))))</f>
        <v>OK.</v>
      </c>
      <c r="M86" s="67" t="str">
        <f>IF(M36=".","OK.",IF(M36=0,"OK.",IF(M36=" ","OK.",IF(OR(M36=M6,M36=M16,M36=M26,M36='S2'!M36,M36='S3'!M36,M36='S1'!M36,M36='S5'!M36,M36='S6'!M36,M36='S7'!M36,M36='S8'!M36),"CISSS!","OK."))))</f>
        <v>OK.</v>
      </c>
      <c r="N86" s="68" t="str">
        <f>IF(N36=".","OK.",IF(N36=0,"OK.",IF(N36=" ","OK.",IF(OR(N36=N6,N36=N16,N36=N26,N36='S2'!N36,N36='S3'!N36,N36='S1'!N36,N36='S5'!N36,N36='S6'!N36,N36='S7'!N36,N36='S8'!N36),"CISSS!","OK."))))</f>
        <v>OK.</v>
      </c>
      <c r="O86" s="68" t="str">
        <f>IF(O36=".","OK.",IF(O36=0,"OK.",IF(O36=" ","OK.",IF(OR(O36=O6,O36=O16,O36=O26,O36='S2'!O36,O36='S3'!O36,O36='S1'!O36,O36='S5'!O36,O36='S6'!O36,O36='S7'!O36,O36='S8'!O36),"CISSS!","OK."))))</f>
        <v>OK.</v>
      </c>
      <c r="P86" s="68" t="str">
        <f>IF(P36=".","OK.",IF(P36=0,"OK.",IF(P36=" ","OK.",IF(OR(P36=P6,P36=P16,P36=P26,P36='S2'!P36,P36='S3'!P36,P36='S1'!P36,P36='S5'!P36,P36='S6'!P36,P36='S7'!P36,P36='S8'!P36),"CISSS!","OK."))))</f>
        <v>OK.</v>
      </c>
      <c r="Q86" s="69" t="str">
        <f>IF(Q36=".","OK.",IF(Q36=0,"OK.",IF(Q36=" ","OK.",IF(OR(Q36=Q6,Q36=Q16,Q36=Q26,Q36='S2'!Q36,Q36='S3'!Q36,Q36='S1'!Q36,Q36='S5'!Q36,Q36='S6'!Q36,Q36='S7'!Q36,Q36='S8'!Q36),"CISSS!","OK."))))</f>
        <v>OK.</v>
      </c>
      <c r="R86" s="85" t="str">
        <f>IF(R36=".","OK.",IF(R36=0,"OK.",IF(R36=" ","OK.",IF(OR(R36=R6,R36=R16,R36=R26,R36='S2'!R36,R36='S3'!R36,R36='S1'!R36,R36='S5'!R36,R36='S6'!R36,R36='S7'!R36,R36='S8'!R36),"CISSS!","OK."))))</f>
        <v>OK.</v>
      </c>
      <c r="S86" s="86" t="str">
        <f>IF(S36=".","OK.",IF(S36=0,"OK.",IF(S36=" ","OK.",IF(OR(S36=S6,S36=S16,S36=S26,S36='S2'!S36,S36='S3'!S36,S36='S1'!S36,S36='S5'!S36,S36='S6'!S36,S36='S7'!S36,S36='S8'!S36),"CISSS!","OK."))))</f>
        <v>OK.</v>
      </c>
      <c r="T86" s="86" t="str">
        <f>IF(T36=".","OK.",IF(T36=0,"OK.",IF(T36=" ","OK.",IF(OR(T36=T6,T36=T16,T36=T26,T36='S2'!T36,T36='S3'!T36,T36='S1'!T36,T36='S5'!T36,T36='S6'!T36,T36='S7'!T36,T36='S8'!T36),"CISSS!","OK."))))</f>
        <v>OK.</v>
      </c>
      <c r="U86" s="86" t="str">
        <f>IF(U36=".","OK.",IF(U36=0,"OK.",IF(U36=" ","OK.",IF(OR(U36=U6,U36=U16,U36=U26,U36='S2'!U36,U36='S3'!U36,U36='S1'!U36,U36='S5'!U36,U36='S6'!U36,U36='S7'!U36,U36='S8'!U36),"CISSS!","OK."))))</f>
        <v>OK.</v>
      </c>
      <c r="V86" s="87" t="str">
        <f>IF(V36=".","OK.",IF(V36=0,"OK.",IF(V36=" ","OK.",IF(OR(V36=V6,V36=V16,V36=V26,V36='S2'!V36,V36='S3'!V36,V36='S1'!V36,V36='S5'!V36,V36='S6'!V36,V36='S7'!V36,V36='S8'!V36),"CISSS!","OK."))))</f>
        <v>OK.</v>
      </c>
      <c r="W86" s="267" t="str">
        <f>IF(W36=".","OK.",IF(W36=0,"OK.",IF(W36=" ","OK.",IF(OR(W36=W6,W36=W16,W36=W26,W36='S2'!W36,W36='S3'!W36,W36='S1'!W36,W36='S5'!W36,W36='S6'!W36,W36='S7'!W36,W36='S8'!W36),"CISSS!","OK."))))</f>
        <v>OK.</v>
      </c>
      <c r="X86" s="268" t="str">
        <f>IF(X36=".","OK.",IF(X36=0,"OK.",IF(X36=" ","OK.",IF(OR(X36=X6,X36=X16,X36=X26,X36='S2'!X36,X36='S3'!X36,X36='S1'!X36,X36='S5'!X36,X36='S6'!X36,X36='S7'!X36,X36='S8'!X36),"CISSS!","OK."))))</f>
        <v>OK.</v>
      </c>
      <c r="Y86" s="268" t="str">
        <f>IF(Y36=".","OK.",IF(Y36=0,"OK.",IF(Y36=" ","OK.",IF(OR(Y36=Y6,Y36=Y16,Y36=Y26,Y36='S2'!Y36,Y36='S3'!Y36,Y36='S1'!Y36,Y36='S5'!Y36,Y36='S6'!Y36,Y36='S7'!Y36,Y36='S8'!Y36),"CISSS!","OK."))))</f>
        <v>OK.</v>
      </c>
      <c r="Z86" s="268" t="str">
        <f>IF(Z36=".","OK.",IF(Z36=0,"OK.",IF(Z36=" ","OK.",IF(OR(Z36=Z6,Z36=Z16,Z36=Z26,Z36='S2'!Z36,Z36='S3'!Z36,Z36='S1'!Z36,Z36='S5'!Z36,Z36='S6'!Z36,Z36='S7'!Z36,Z36='S8'!Z36),"CISSS!","OK."))))</f>
        <v>OK.</v>
      </c>
      <c r="AA86" s="269" t="str">
        <f>IF(AA36=".","OK.",IF(AA36=0,"OK.",IF(AA36=" ","OK.",IF(OR(AA36=AA6,AA36=AA16,AA36=AA26,AA36='S2'!AA36,AA36='S3'!AA36,AA36='S1'!AA36,AA36='S5'!AA36,AA36='S6'!AA36,AA36='S7'!AA36,AA36='S8'!AA36),"CISSS!","OK."))))</f>
        <v>OK.</v>
      </c>
      <c r="AB86" s="299">
        <v>0.5</v>
      </c>
    </row>
    <row r="87" spans="1:28" ht="11.1" customHeight="1" x14ac:dyDescent="0.2">
      <c r="A87" s="1087"/>
      <c r="B87" s="1087"/>
      <c r="C87" s="55" t="str">
        <f>IF(C37=".","OK.",IF(C37=0,"OK.",IF(C37=" ","OK.",IF(OR(C37=C7,C37=C17,C37=C27,C37='S2'!C37,C37='S3'!C37,C37='S1'!C37,C37='S5'!C37,C37='S6'!C37,C37='S7'!C37,C37='S8'!C37),"CISSS!","OK."))))</f>
        <v>OK.</v>
      </c>
      <c r="D87" s="56" t="str">
        <f>IF(D37=".","OK.",IF(D37=0,"OK.",IF(D37=" ","OK.",IF(OR(D37=D7,D37=D17,D37=D27,D37='S2'!D37,D37='S3'!D37,D37='S1'!D37,D37='S5'!D37,D37='S6'!D37,D37='S7'!D37,D37='S8'!D37),"CISSS!","OK."))))</f>
        <v>OK.</v>
      </c>
      <c r="E87" s="56" t="str">
        <f>IF(E37=".","OK.",IF(E37=0,"OK.",IF(E37=" ","OK.",IF(OR(E37=E7,E37=E17,E37=E27,E37='S2'!E37,E37='S3'!E37,E37='S1'!E37,E37='S5'!E37,E37='S6'!E37,E37='S7'!E37,E37='S8'!E37),"CISSS!","OK."))))</f>
        <v>OK.</v>
      </c>
      <c r="F87" s="56" t="str">
        <f>IF(F37=".","OK.",IF(F37=0,"OK.",IF(F37=" ","OK.",IF(OR(F37=F7,F37=F17,F37=F27,F37='S2'!F37,F37='S3'!F37,F37='S1'!F37,F37='S5'!F37,F37='S6'!F37,F37='S7'!F37,F37='S8'!F37),"CISSS!","OK."))))</f>
        <v>OK.</v>
      </c>
      <c r="G87" s="57" t="str">
        <f>IF(G37=".","OK.",IF(G37=0,"OK.",IF(G37=" ","OK.",IF(OR(G37=G7,G37=G17,G37=G27,G37='S2'!G37,G37='S3'!G37,G37='S1'!G37,G37='S5'!G37,G37='S6'!G37,G37='S7'!G37,G37='S8'!G37),"CISSS!","OK."))))</f>
        <v>OK.</v>
      </c>
      <c r="H87" s="76" t="str">
        <f>IF(H37=".","OK.",IF(H37=0,"OK.",IF(H37=" ","OK.",IF(OR(H37=H7,H37=H17,H37=H27,H37='S2'!H37,H37='S3'!H37,H37='S1'!H37,H37='S5'!H37,H37='S6'!H37,H37='S7'!H37,H37='S8'!H37),"CISSS!","OK."))))</f>
        <v>OK.</v>
      </c>
      <c r="I87" s="77" t="str">
        <f>IF(I37=".","OK.",IF(I37=0,"OK.",IF(I37=" ","OK.",IF(OR(I37=I7,I37=I17,I37=I27,I37='S2'!I37,I37='S3'!I37,I37='S1'!I37,I37='S5'!I37,I37='S6'!I37,I37='S7'!I37,I37='S8'!I37),"CISSS!","OK."))))</f>
        <v>OK.</v>
      </c>
      <c r="J87" s="77" t="str">
        <f>IF(J37=".","OK.",IF(J37=0,"OK.",IF(J37=" ","OK.",IF(OR(J37=J7,J37=J17,J37=J27,J37='S2'!J37,J37='S3'!J37,J37='S1'!J37,J37='S5'!J37,J37='S6'!J37,J37='S7'!J37,J37='S8'!J37),"CISSS!","OK."))))</f>
        <v>OK.</v>
      </c>
      <c r="K87" s="77" t="str">
        <f>IF(K37=".","OK.",IF(K37=0,"OK.",IF(K37=" ","OK.",IF(OR(K37=K7,K37=K17,K37=K27,K37='S2'!K37,K37='S3'!K37,K37='S1'!K37,K37='S5'!K37,K37='S6'!K37,K37='S7'!K37,K37='S8'!K37),"CISSS!","OK."))))</f>
        <v>OK.</v>
      </c>
      <c r="L87" s="78" t="str">
        <f>IF(L37=".","OK.",IF(L37=0,"OK.",IF(L37=" ","OK.",IF(OR(L37=L7,L37=L17,L37=L27,L37='S2'!L37,L37='S3'!L37,L37='S1'!L37,L37='S5'!L37,L37='S6'!L37,L37='S7'!L37,L37='S8'!L37),"CISSS!","OK."))))</f>
        <v>OK.</v>
      </c>
      <c r="M87" s="67" t="str">
        <f>IF(M37=".","OK.",IF(M37=0,"OK.",IF(M37=" ","OK.",IF(OR(M37=M7,M37=M17,M37=M27,M37='S2'!M37,M37='S3'!M37,M37='S1'!M37,M37='S5'!M37,M37='S6'!M37,M37='S7'!M37,M37='S8'!M37),"CISSS!","OK."))))</f>
        <v>OK.</v>
      </c>
      <c r="N87" s="68" t="str">
        <f>IF(N37=".","OK.",IF(N37=0,"OK.",IF(N37=" ","OK.",IF(OR(N37=N7,N37=N17,N37=N27,N37='S2'!N37,N37='S3'!N37,N37='S1'!N37,N37='S5'!N37,N37='S6'!N37,N37='S7'!N37,N37='S8'!N37),"CISSS!","OK."))))</f>
        <v>OK.</v>
      </c>
      <c r="O87" s="68" t="str">
        <f>IF(O37=".","OK.",IF(O37=0,"OK.",IF(O37=" ","OK.",IF(OR(O37=O7,O37=O17,O37=O27,O37='S2'!O37,O37='S3'!O37,O37='S1'!O37,O37='S5'!O37,O37='S6'!O37,O37='S7'!O37,O37='S8'!O37),"CISSS!","OK."))))</f>
        <v>OK.</v>
      </c>
      <c r="P87" s="68" t="str">
        <f>IF(P37=".","OK.",IF(P37=0,"OK.",IF(P37=" ","OK.",IF(OR(P37=P7,P37=P17,P37=P27,P37='S2'!P37,P37='S3'!P37,P37='S1'!P37,P37='S5'!P37,P37='S6'!P37,P37='S7'!P37,P37='S8'!P37),"CISSS!","OK."))))</f>
        <v>OK.</v>
      </c>
      <c r="Q87" s="69" t="str">
        <f>IF(Q37=".","OK.",IF(Q37=0,"OK.",IF(Q37=" ","OK.",IF(OR(Q37=Q7,Q37=Q17,Q37=Q27,Q37='S2'!Q37,Q37='S3'!Q37,Q37='S1'!Q37,Q37='S5'!Q37,Q37='S6'!Q37,Q37='S7'!Q37,Q37='S8'!Q37),"CISSS!","OK."))))</f>
        <v>OK.</v>
      </c>
      <c r="R87" s="85" t="str">
        <f>IF(R37=".","OK.",IF(R37=0,"OK.",IF(R37=" ","OK.",IF(OR(R37=R7,R37=R17,R37=R27,R37='S2'!R37,R37='S3'!R37,R37='S1'!R37,R37='S5'!R37,R37='S6'!R37,R37='S7'!R37,R37='S8'!R37),"CISSS!","OK."))))</f>
        <v>OK.</v>
      </c>
      <c r="S87" s="86" t="str">
        <f>IF(S37=".","OK.",IF(S37=0,"OK.",IF(S37=" ","OK.",IF(OR(S37=S7,S37=S17,S37=S27,S37='S2'!S37,S37='S3'!S37,S37='S1'!S37,S37='S5'!S37,S37='S6'!S37,S37='S7'!S37,S37='S8'!S37),"CISSS!","OK."))))</f>
        <v>OK.</v>
      </c>
      <c r="T87" s="86" t="str">
        <f>IF(T37=".","OK.",IF(T37=0,"OK.",IF(T37=" ","OK.",IF(OR(T37=T7,T37=T17,T37=T27,T37='S2'!T37,T37='S3'!T37,T37='S1'!T37,T37='S5'!T37,T37='S6'!T37,T37='S7'!T37,T37='S8'!T37),"CISSS!","OK."))))</f>
        <v>OK.</v>
      </c>
      <c r="U87" s="86" t="str">
        <f>IF(U37=".","OK.",IF(U37=0,"OK.",IF(U37=" ","OK.",IF(OR(U37=U7,U37=U17,U37=U27,U37='S2'!U37,U37='S3'!U37,U37='S1'!U37,U37='S5'!U37,U37='S6'!U37,U37='S7'!U37,U37='S8'!U37),"CISSS!","OK."))))</f>
        <v>OK.</v>
      </c>
      <c r="V87" s="87" t="str">
        <f>IF(V37=".","OK.",IF(V37=0,"OK.",IF(V37=" ","OK.",IF(OR(V37=V7,V37=V17,V37=V27,V37='S2'!V37,V37='S3'!V37,V37='S1'!V37,V37='S5'!V37,V37='S6'!V37,V37='S7'!V37,V37='S8'!V37),"CISSS!","OK."))))</f>
        <v>OK.</v>
      </c>
      <c r="W87" s="267" t="str">
        <f>IF(W37=".","OK.",IF(W37=0,"OK.",IF(W37=" ","OK.",IF(OR(W37=W7,W37=W17,W37=W27,W37='S2'!W37,W37='S3'!W37,W37='S1'!W37,W37='S5'!W37,W37='S6'!W37,W37='S7'!W37,W37='S8'!W37),"CISSS!","OK."))))</f>
        <v>OK.</v>
      </c>
      <c r="X87" s="268" t="str">
        <f>IF(X37=".","OK.",IF(X37=0,"OK.",IF(X37=" ","OK.",IF(OR(X37=X7,X37=X17,X37=X27,X37='S2'!X37,X37='S3'!X37,X37='S1'!X37,X37='S5'!X37,X37='S6'!X37,X37='S7'!X37,X37='S8'!X37),"CISSS!","OK."))))</f>
        <v>OK.</v>
      </c>
      <c r="Y87" s="268" t="str">
        <f>IF(Y37=".","OK.",IF(Y37=0,"OK.",IF(Y37=" ","OK.",IF(OR(Y37=Y7,Y37=Y17,Y37=Y27,Y37='S2'!Y37,Y37='S3'!Y37,Y37='S1'!Y37,Y37='S5'!Y37,Y37='S6'!Y37,Y37='S7'!Y37,Y37='S8'!Y37),"CISSS!","OK."))))</f>
        <v>OK.</v>
      </c>
      <c r="Z87" s="268" t="str">
        <f>IF(Z37=".","OK.",IF(Z37=0,"OK.",IF(Z37=" ","OK.",IF(OR(Z37=Z7,Z37=Z17,Z37=Z27,Z37='S2'!Z37,Z37='S3'!Z37,Z37='S1'!Z37,Z37='S5'!Z37,Z37='S6'!Z37,Z37='S7'!Z37,Z37='S8'!Z37),"CISSS!","OK."))))</f>
        <v>OK.</v>
      </c>
      <c r="AA87" s="269" t="str">
        <f>IF(AA37=".","OK.",IF(AA37=0,"OK.",IF(AA37=" ","OK.",IF(OR(AA37=AA7,AA37=AA17,AA37=AA27,AA37='S2'!AA37,AA37='S3'!AA37,AA37='S1'!AA37,AA37='S5'!AA37,AA37='S6'!AA37,AA37='S7'!AA37,AA37='S8'!AA37),"CISSS!","OK."))))</f>
        <v>OK.</v>
      </c>
      <c r="AB87" s="299">
        <v>0.54166666666666663</v>
      </c>
    </row>
    <row r="88" spans="1:28" ht="11.1" customHeight="1" x14ac:dyDescent="0.2">
      <c r="A88" s="1087"/>
      <c r="B88" s="1087"/>
      <c r="C88" s="55" t="str">
        <f>IF(C38=".","OK.",IF(C38=0,"OK.",IF(C38=" ","OK.",IF(OR(C38=C8,C38=C18,C38=C28,C38='S2'!C38,C38='S3'!C38,C38='S1'!C38,C38='S5'!C38,C38='S6'!C38,C38='S7'!C38,C38='S8'!C38),"CISSS!","OK."))))</f>
        <v>OK.</v>
      </c>
      <c r="D88" s="56" t="str">
        <f>IF(D38=".","OK.",IF(D38=0,"OK.",IF(D38=" ","OK.",IF(OR(D38=D8,D38=D18,D38=D28,D38='S2'!D38,D38='S3'!D38,D38='S1'!D38,D38='S5'!D38,D38='S6'!D38,D38='S7'!D38,D38='S8'!D38),"CISSS!","OK."))))</f>
        <v>OK.</v>
      </c>
      <c r="E88" s="56" t="str">
        <f>IF(E38=".","OK.",IF(E38=0,"OK.",IF(E38=" ","OK.",IF(OR(E38=E8,E38=E18,E38=E28,E38='S2'!E38,E38='S3'!E38,E38='S1'!E38,E38='S5'!E38,E38='S6'!E38,E38='S7'!E38,E38='S8'!E38),"CISSS!","OK."))))</f>
        <v>OK.</v>
      </c>
      <c r="F88" s="56" t="str">
        <f>IF(F38=".","OK.",IF(F38=0,"OK.",IF(F38=" ","OK.",IF(OR(F38=F8,F38=F18,F38=F28,F38='S2'!F38,F38='S3'!F38,F38='S1'!F38,F38='S5'!F38,F38='S6'!F38,F38='S7'!F38,F38='S8'!F38),"CISSS!","OK."))))</f>
        <v>OK.</v>
      </c>
      <c r="G88" s="57" t="str">
        <f>IF(G38=".","OK.",IF(G38=0,"OK.",IF(G38=" ","OK.",IF(OR(G38=G8,G38=G18,G38=G28,G38='S2'!G38,G38='S3'!G38,G38='S1'!G38,G38='S5'!G38,G38='S6'!G38,G38='S7'!G38,G38='S8'!G38),"CISSS!","OK."))))</f>
        <v>OK.</v>
      </c>
      <c r="H88" s="76" t="str">
        <f>IF(H38=".","OK.",IF(H38=0,"OK.",IF(H38=" ","OK.",IF(OR(H38=H8,H38=H18,H38=H28,H38='S2'!H38,H38='S3'!H38,H38='S1'!H38,H38='S5'!H38,H38='S6'!H38,H38='S7'!H38,H38='S8'!H38),"CISSS!","OK."))))</f>
        <v>OK.</v>
      </c>
      <c r="I88" s="77" t="str">
        <f>IF(I38=".","OK.",IF(I38=0,"OK.",IF(I38=" ","OK.",IF(OR(I38=I8,I38=I18,I38=I28,I38='S2'!I38,I38='S3'!I38,I38='S1'!I38,I38='S5'!I38,I38='S6'!I38,I38='S7'!I38,I38='S8'!I38),"CISSS!","OK."))))</f>
        <v>OK.</v>
      </c>
      <c r="J88" s="77" t="str">
        <f>IF(J38=".","OK.",IF(J38=0,"OK.",IF(J38=" ","OK.",IF(OR(J38=J8,J38=J18,J38=J28,J38='S2'!J38,J38='S3'!J38,J38='S1'!J38,J38='S5'!J38,J38='S6'!J38,J38='S7'!J38,J38='S8'!J38),"CISSS!","OK."))))</f>
        <v>OK.</v>
      </c>
      <c r="K88" s="77" t="str">
        <f>IF(K38=".","OK.",IF(K38=0,"OK.",IF(K38=" ","OK.",IF(OR(K38=K8,K38=K18,K38=K28,K38='S2'!K38,K38='S3'!K38,K38='S1'!K38,K38='S5'!K38,K38='S6'!K38,K38='S7'!K38,K38='S8'!K38),"CISSS!","OK."))))</f>
        <v>OK.</v>
      </c>
      <c r="L88" s="78" t="str">
        <f>IF(L38=".","OK.",IF(L38=0,"OK.",IF(L38=" ","OK.",IF(OR(L38=L8,L38=L18,L38=L28,L38='S2'!L38,L38='S3'!L38,L38='S1'!L38,L38='S5'!L38,L38='S6'!L38,L38='S7'!L38,L38='S8'!L38),"CISSS!","OK."))))</f>
        <v>OK.</v>
      </c>
      <c r="M88" s="67" t="str">
        <f>IF(M38=".","OK.",IF(M38=0,"OK.",IF(M38=" ","OK.",IF(OR(M38=M8,M38=M18,M38=M28,M38='S2'!M38,M38='S3'!M38,M38='S1'!M38,M38='S5'!M38,M38='S6'!M38,M38='S7'!M38,M38='S8'!M38),"CISSS!","OK."))))</f>
        <v>OK.</v>
      </c>
      <c r="N88" s="68" t="str">
        <f>IF(N38=".","OK.",IF(N38=0,"OK.",IF(N38=" ","OK.",IF(OR(N38=N8,N38=N18,N38=N28,N38='S2'!N38,N38='S3'!N38,N38='S1'!N38,N38='S5'!N38,N38='S6'!N38,N38='S7'!N38,N38='S8'!N38),"CISSS!","OK."))))</f>
        <v>OK.</v>
      </c>
      <c r="O88" s="68" t="str">
        <f>IF(O38=".","OK.",IF(O38=0,"OK.",IF(O38=" ","OK.",IF(OR(O38=O8,O38=O18,O38=O28,O38='S2'!O38,O38='S3'!O38,O38='S1'!O38,O38='S5'!O38,O38='S6'!O38,O38='S7'!O38,O38='S8'!O38),"CISSS!","OK."))))</f>
        <v>OK.</v>
      </c>
      <c r="P88" s="68" t="str">
        <f>IF(P38=".","OK.",IF(P38=0,"OK.",IF(P38=" ","OK.",IF(OR(P38=P8,P38=P18,P38=P28,P38='S2'!P38,P38='S3'!P38,P38='S1'!P38,P38='S5'!P38,P38='S6'!P38,P38='S7'!P38,P38='S8'!P38),"CISSS!","OK."))))</f>
        <v>OK.</v>
      </c>
      <c r="Q88" s="69" t="str">
        <f>IF(Q38=".","OK.",IF(Q38=0,"OK.",IF(Q38=" ","OK.",IF(OR(Q38=Q8,Q38=Q18,Q38=Q28,Q38='S2'!Q38,Q38='S3'!Q38,Q38='S1'!Q38,Q38='S5'!Q38,Q38='S6'!Q38,Q38='S7'!Q38,Q38='S8'!Q38),"CISSS!","OK."))))</f>
        <v>OK.</v>
      </c>
      <c r="R88" s="85" t="str">
        <f>IF(R38=".","OK.",IF(R38=0,"OK.",IF(R38=" ","OK.",IF(OR(R38=R8,R38=R18,R38=R28,R38='S2'!R38,R38='S3'!R38,R38='S1'!R38,R38='S5'!R38,R38='S6'!R38,R38='S7'!R38,R38='S8'!R38),"CISSS!","OK."))))</f>
        <v>OK.</v>
      </c>
      <c r="S88" s="86" t="str">
        <f>IF(S38=".","OK.",IF(S38=0,"OK.",IF(S38=" ","OK.",IF(OR(S38=S8,S38=S18,S38=S28,S38='S2'!S38,S38='S3'!S38,S38='S1'!S38,S38='S5'!S38,S38='S6'!S38,S38='S7'!S38,S38='S8'!S38),"CISSS!","OK."))))</f>
        <v>OK.</v>
      </c>
      <c r="T88" s="86" t="str">
        <f>IF(T38=".","OK.",IF(T38=0,"OK.",IF(T38=" ","OK.",IF(OR(T38=T8,T38=T18,T38=T28,T38='S2'!T38,T38='S3'!T38,T38='S1'!T38,T38='S5'!T38,T38='S6'!T38,T38='S7'!T38,T38='S8'!T38),"CISSS!","OK."))))</f>
        <v>OK.</v>
      </c>
      <c r="U88" s="86" t="str">
        <f>IF(U38=".","OK.",IF(U38=0,"OK.",IF(U38=" ","OK.",IF(OR(U38=U8,U38=U18,U38=U28,U38='S2'!U38,U38='S3'!U38,U38='S1'!U38,U38='S5'!U38,U38='S6'!U38,U38='S7'!U38,U38='S8'!U38),"CISSS!","OK."))))</f>
        <v>OK.</v>
      </c>
      <c r="V88" s="87" t="str">
        <f>IF(V38=".","OK.",IF(V38=0,"OK.",IF(V38=" ","OK.",IF(OR(V38=V8,V38=V18,V38=V28,V38='S2'!V38,V38='S3'!V38,V38='S1'!V38,V38='S5'!V38,V38='S6'!V38,V38='S7'!V38,V38='S8'!V38),"CISSS!","OK."))))</f>
        <v>OK.</v>
      </c>
      <c r="W88" s="267" t="str">
        <f>IF(W38=".","OK.",IF(W38=0,"OK.",IF(W38=" ","OK.",IF(OR(W38=W8,W38=W18,W38=W28,W38='S2'!W38,W38='S3'!W38,W38='S1'!W38,W38='S5'!W38,W38='S6'!W38,W38='S7'!W38,W38='S8'!W38),"CISSS!","OK."))))</f>
        <v>OK.</v>
      </c>
      <c r="X88" s="268" t="str">
        <f>IF(X38=".","OK.",IF(X38=0,"OK.",IF(X38=" ","OK.",IF(OR(X38=X8,X38=X18,X38=X28,X38='S2'!X38,X38='S3'!X38,X38='S1'!X38,X38='S5'!X38,X38='S6'!X38,X38='S7'!X38,X38='S8'!X38),"CISSS!","OK."))))</f>
        <v>OK.</v>
      </c>
      <c r="Y88" s="268" t="str">
        <f>IF(Y38=".","OK.",IF(Y38=0,"OK.",IF(Y38=" ","OK.",IF(OR(Y38=Y8,Y38=Y18,Y38=Y28,Y38='S2'!Y38,Y38='S3'!Y38,Y38='S1'!Y38,Y38='S5'!Y38,Y38='S6'!Y38,Y38='S7'!Y38,Y38='S8'!Y38),"CISSS!","OK."))))</f>
        <v>OK.</v>
      </c>
      <c r="Z88" s="268" t="str">
        <f>IF(Z38=".","OK.",IF(Z38=0,"OK.",IF(Z38=" ","OK.",IF(OR(Z38=Z8,Z38=Z18,Z38=Z28,Z38='S2'!Z38,Z38='S3'!Z38,Z38='S1'!Z38,Z38='S5'!Z38,Z38='S6'!Z38,Z38='S7'!Z38,Z38='S8'!Z38),"CISSS!","OK."))))</f>
        <v>OK.</v>
      </c>
      <c r="AA88" s="269" t="str">
        <f>IF(AA38=".","OK.",IF(AA38=0,"OK.",IF(AA38=" ","OK.",IF(OR(AA38=AA8,AA38=AA18,AA38=AA28,AA38='S2'!AA38,AA38='S3'!AA38,AA38='S1'!AA38,AA38='S5'!AA38,AA38='S6'!AA38,AA38='S7'!AA38,AA38='S8'!AA38),"CISSS!","OK."))))</f>
        <v>OK.</v>
      </c>
      <c r="AB88" s="299">
        <v>0.58333333333333337</v>
      </c>
    </row>
    <row r="89" spans="1:28" ht="11.1" customHeight="1" x14ac:dyDescent="0.2">
      <c r="A89" s="1087"/>
      <c r="B89" s="1087"/>
      <c r="C89" s="55" t="str">
        <f>IF(C39=".","OK.",IF(C39=0,"OK.",IF(C39=" ","OK.",IF(OR(C39=C9,C39=C19,C39=C29,C39='S2'!C39,C39='S3'!C39,C39='S1'!C39,C39='S5'!C39,C39='S6'!C39,C39='S7'!C39,C39='S8'!C39),"CISSS!","OK."))))</f>
        <v>OK.</v>
      </c>
      <c r="D89" s="56" t="str">
        <f>IF(D39=".","OK.",IF(D39=0,"OK.",IF(D39=" ","OK.",IF(OR(D39=D9,D39=D19,D39=D29,D39='S2'!D39,D39='S3'!D39,D39='S1'!D39,D39='S5'!D39,D39='S6'!D39,D39='S7'!D39,D39='S8'!D39),"CISSS!","OK."))))</f>
        <v>OK.</v>
      </c>
      <c r="E89" s="56" t="str">
        <f>IF(E39=".","OK.",IF(E39=0,"OK.",IF(E39=" ","OK.",IF(OR(E39=E9,E39=E19,E39=E29,E39='S2'!E39,E39='S3'!E39,E39='S1'!E39,E39='S5'!E39,E39='S6'!E39,E39='S7'!E39,E39='S8'!E39),"CISSS!","OK."))))</f>
        <v>OK.</v>
      </c>
      <c r="F89" s="56" t="str">
        <f>IF(F39=".","OK.",IF(F39=0,"OK.",IF(F39=" ","OK.",IF(OR(F39=F9,F39=F19,F39=F29,F39='S2'!F39,F39='S3'!F39,F39='S1'!F39,F39='S5'!F39,F39='S6'!F39,F39='S7'!F39,F39='S8'!F39),"CISSS!","OK."))))</f>
        <v>OK.</v>
      </c>
      <c r="G89" s="57" t="str">
        <f>IF(G39=".","OK.",IF(G39=0,"OK.",IF(G39=" ","OK.",IF(OR(G39=G9,G39=G19,G39=G29,G39='S2'!G39,G39='S3'!G39,G39='S1'!G39,G39='S5'!G39,G39='S6'!G39,G39='S7'!G39,G39='S8'!G39),"CISSS!","OK."))))</f>
        <v>OK.</v>
      </c>
      <c r="H89" s="76" t="str">
        <f>IF(H39=".","OK.",IF(H39=0,"OK.",IF(H39=" ","OK.",IF(OR(H39=H9,H39=H19,H39=H29,H39='S2'!H39,H39='S3'!H39,H39='S1'!H39,H39='S5'!H39,H39='S6'!H39,H39='S7'!H39,H39='S8'!H39),"CISSS!","OK."))))</f>
        <v>OK.</v>
      </c>
      <c r="I89" s="77" t="str">
        <f>IF(I39=".","OK.",IF(I39=0,"OK.",IF(I39=" ","OK.",IF(OR(I39=I9,I39=I19,I39=I29,I39='S2'!I39,I39='S3'!I39,I39='S1'!I39,I39='S5'!I39,I39='S6'!I39,I39='S7'!I39,I39='S8'!I39),"CISSS!","OK."))))</f>
        <v>OK.</v>
      </c>
      <c r="J89" s="77" t="str">
        <f>IF(J39=".","OK.",IF(J39=0,"OK.",IF(J39=" ","OK.",IF(OR(J39=J9,J39=J19,J39=J29,J39='S2'!J39,J39='S3'!J39,J39='S1'!J39,J39='S5'!J39,J39='S6'!J39,J39='S7'!J39,J39='S8'!J39),"CISSS!","OK."))))</f>
        <v>OK.</v>
      </c>
      <c r="K89" s="77" t="str">
        <f>IF(K39=".","OK.",IF(K39=0,"OK.",IF(K39=" ","OK.",IF(OR(K39=K9,K39=K19,K39=K29,K39='S2'!K39,K39='S3'!K39,K39='S1'!K39,K39='S5'!K39,K39='S6'!K39,K39='S7'!K39,K39='S8'!K39),"CISSS!","OK."))))</f>
        <v>OK.</v>
      </c>
      <c r="L89" s="78" t="str">
        <f>IF(L39=".","OK.",IF(L39=0,"OK.",IF(L39=" ","OK.",IF(OR(L39=L9,L39=L19,L39=L29,L39='S2'!L39,L39='S3'!L39,L39='S1'!L39,L39='S5'!L39,L39='S6'!L39,L39='S7'!L39,L39='S8'!L39),"CISSS!","OK."))))</f>
        <v>OK.</v>
      </c>
      <c r="M89" s="67" t="str">
        <f>IF(M39=".","OK.",IF(M39=0,"OK.",IF(M39=" ","OK.",IF(OR(M39=M9,M39=M19,M39=M29,M39='S2'!M39,M39='S3'!M39,M39='S1'!M39,M39='S5'!M39,M39='S6'!M39,M39='S7'!M39,M39='S8'!M39),"CISSS!","OK."))))</f>
        <v>OK.</v>
      </c>
      <c r="N89" s="68" t="str">
        <f>IF(N39=".","OK.",IF(N39=0,"OK.",IF(N39=" ","OK.",IF(OR(N39=N9,N39=N19,N39=N29,N39='S2'!N39,N39='S3'!N39,N39='S1'!N39,N39='S5'!N39,N39='S6'!N39,N39='S7'!N39,N39='S8'!N39),"CISSS!","OK."))))</f>
        <v>OK.</v>
      </c>
      <c r="O89" s="68" t="str">
        <f>IF(O39=".","OK.",IF(O39=0,"OK.",IF(O39=" ","OK.",IF(OR(O39=O9,O39=O19,O39=O29,O39='S2'!O39,O39='S3'!O39,O39='S1'!O39,O39='S5'!O39,O39='S6'!O39,O39='S7'!O39,O39='S8'!O39),"CISSS!","OK."))))</f>
        <v>OK.</v>
      </c>
      <c r="P89" s="68" t="str">
        <f>IF(P39=".","OK.",IF(P39=0,"OK.",IF(P39=" ","OK.",IF(OR(P39=P9,P39=P19,P39=P29,P39='S2'!P39,P39='S3'!P39,P39='S1'!P39,P39='S5'!P39,P39='S6'!P39,P39='S7'!P39,P39='S8'!P39),"CISSS!","OK."))))</f>
        <v>OK.</v>
      </c>
      <c r="Q89" s="69" t="str">
        <f>IF(Q39=".","OK.",IF(Q39=0,"OK.",IF(Q39=" ","OK.",IF(OR(Q39=Q9,Q39=Q19,Q39=Q29,Q39='S2'!Q39,Q39='S3'!Q39,Q39='S1'!Q39,Q39='S5'!Q39,Q39='S6'!Q39,Q39='S7'!Q39,Q39='S8'!Q39),"CISSS!","OK."))))</f>
        <v>OK.</v>
      </c>
      <c r="R89" s="85" t="str">
        <f>IF(R39=".","OK.",IF(R39=0,"OK.",IF(R39=" ","OK.",IF(OR(R39=R9,R39=R19,R39=R29,R39='S2'!R39,R39='S3'!R39,R39='S1'!R39,R39='S5'!R39,R39='S6'!R39,R39='S7'!R39,R39='S8'!R39),"CISSS!","OK."))))</f>
        <v>OK.</v>
      </c>
      <c r="S89" s="86" t="str">
        <f>IF(S39=".","OK.",IF(S39=0,"OK.",IF(S39=" ","OK.",IF(OR(S39=S9,S39=S19,S39=S29,S39='S2'!S39,S39='S3'!S39,S39='S1'!S39,S39='S5'!S39,S39='S6'!S39,S39='S7'!S39,S39='S8'!S39),"CISSS!","OK."))))</f>
        <v>OK.</v>
      </c>
      <c r="T89" s="86" t="str">
        <f>IF(T39=".","OK.",IF(T39=0,"OK.",IF(T39=" ","OK.",IF(OR(T39=T9,T39=T19,T39=T29,T39='S2'!T39,T39='S3'!T39,T39='S1'!T39,T39='S5'!T39,T39='S6'!T39,T39='S7'!T39,T39='S8'!T39),"CISSS!","OK."))))</f>
        <v>OK.</v>
      </c>
      <c r="U89" s="86" t="str">
        <f>IF(U39=".","OK.",IF(U39=0,"OK.",IF(U39=" ","OK.",IF(OR(U39=U9,U39=U19,U39=U29,U39='S2'!U39,U39='S3'!U39,U39='S1'!U39,U39='S5'!U39,U39='S6'!U39,U39='S7'!U39,U39='S8'!U39),"CISSS!","OK."))))</f>
        <v>OK.</v>
      </c>
      <c r="V89" s="87" t="str">
        <f>IF(V39=".","OK.",IF(V39=0,"OK.",IF(V39=" ","OK.",IF(OR(V39=V9,V39=V19,V39=V29,V39='S2'!V39,V39='S3'!V39,V39='S1'!V39,V39='S5'!V39,V39='S6'!V39,V39='S7'!V39,V39='S8'!V39),"CISSS!","OK."))))</f>
        <v>OK.</v>
      </c>
      <c r="W89" s="267" t="str">
        <f>IF(W39=".","OK.",IF(W39=0,"OK.",IF(W39=" ","OK.",IF(OR(W39=W9,W39=W19,W39=W29,W39='S2'!W39,W39='S3'!W39,W39='S1'!W39,W39='S5'!W39,W39='S6'!W39,W39='S7'!W39,W39='S8'!W39),"CISSS!","OK."))))</f>
        <v>OK.</v>
      </c>
      <c r="X89" s="268" t="str">
        <f>IF(X39=".","OK.",IF(X39=0,"OK.",IF(X39=" ","OK.",IF(OR(X39=X9,X39=X19,X39=X29,X39='S2'!X39,X39='S3'!X39,X39='S1'!X39,X39='S5'!X39,X39='S6'!X39,X39='S7'!X39,X39='S8'!X39),"CISSS!","OK."))))</f>
        <v>OK.</v>
      </c>
      <c r="Y89" s="268" t="str">
        <f>IF(Y39=".","OK.",IF(Y39=0,"OK.",IF(Y39=" ","OK.",IF(OR(Y39=Y9,Y39=Y19,Y39=Y29,Y39='S2'!Y39,Y39='S3'!Y39,Y39='S1'!Y39,Y39='S5'!Y39,Y39='S6'!Y39,Y39='S7'!Y39,Y39='S8'!Y39),"CISSS!","OK."))))</f>
        <v>OK.</v>
      </c>
      <c r="Z89" s="268" t="str">
        <f>IF(Z39=".","OK.",IF(Z39=0,"OK.",IF(Z39=" ","OK.",IF(OR(Z39=Z9,Z39=Z19,Z39=Z29,Z39='S2'!Z39,Z39='S3'!Z39,Z39='S1'!Z39,Z39='S5'!Z39,Z39='S6'!Z39,Z39='S7'!Z39,Z39='S8'!Z39),"CISSS!","OK."))))</f>
        <v>OK.</v>
      </c>
      <c r="AA89" s="269" t="str">
        <f>IF(AA39=".","OK.",IF(AA39=0,"OK.",IF(AA39=" ","OK.",IF(OR(AA39=AA9,AA39=AA19,AA39=AA29,AA39='S2'!AA39,AA39='S3'!AA39,AA39='S1'!AA39,AA39='S5'!AA39,AA39='S6'!AA39,AA39='S7'!AA39,AA39='S8'!AA39),"CISSS!","OK."))))</f>
        <v>OK.</v>
      </c>
      <c r="AB89" s="299">
        <v>0.625</v>
      </c>
    </row>
    <row r="90" spans="1:28" ht="11.1" customHeight="1" x14ac:dyDescent="0.2">
      <c r="A90" s="1087"/>
      <c r="B90" s="1087"/>
      <c r="C90" s="55" t="str">
        <f>IF(C40=".","OK.",IF(C40=0,"OK.",IF(C40=" ","OK.",IF(OR(C40=C10,C40=C20,C40=C30,C40='S2'!C40,C40='S3'!C40,C40='S1'!C40,C40='S5'!C40,C40='S6'!C40,C40='S7'!C40,C40='S8'!C40),"CISSS!","OK."))))</f>
        <v>OK.</v>
      </c>
      <c r="D90" s="56" t="str">
        <f>IF(D40=".","OK.",IF(D40=0,"OK.",IF(D40=" ","OK.",IF(OR(D40=D10,D40=D20,D40=D30,D40='S2'!D40,D40='S3'!D40,D40='S1'!D40,D40='S5'!D40,D40='S6'!D40,D40='S7'!D40,D40='S8'!D40),"CISSS!","OK."))))</f>
        <v>OK.</v>
      </c>
      <c r="E90" s="56" t="str">
        <f>IF(E40=".","OK.",IF(E40=0,"OK.",IF(E40=" ","OK.",IF(OR(E40=E10,E40=E20,E40=E30,E40='S2'!E40,E40='S3'!E40,E40='S1'!E40,E40='S5'!E40,E40='S6'!E40,E40='S7'!E40,E40='S8'!E40),"CISSS!","OK."))))</f>
        <v>OK.</v>
      </c>
      <c r="F90" s="56" t="str">
        <f>IF(F40=".","OK.",IF(F40=0,"OK.",IF(F40=" ","OK.",IF(OR(F40=F10,F40=F20,F40=F30,F40='S2'!F40,F40='S3'!F40,F40='S1'!F40,F40='S5'!F40,F40='S6'!F40,F40='S7'!F40,F40='S8'!F40),"CISSS!","OK."))))</f>
        <v>OK.</v>
      </c>
      <c r="G90" s="57" t="str">
        <f>IF(G40=".","OK.",IF(G40=0,"OK.",IF(G40=" ","OK.",IF(OR(G40=G10,G40=G20,G40=G30,G40='S2'!G40,G40='S3'!G40,G40='S1'!G40,G40='S5'!G40,G40='S6'!G40,G40='S7'!G40,G40='S8'!G40),"CISSS!","OK."))))</f>
        <v>OK.</v>
      </c>
      <c r="H90" s="76" t="str">
        <f>IF(H40=".","OK.",IF(H40=0,"OK.",IF(H40=" ","OK.",IF(OR(H40=H10,H40=H20,H40=H30,H40='S2'!H40,H40='S3'!H40,H40='S1'!H40,H40='S5'!H40,H40='S6'!H40,H40='S7'!H40,H40='S8'!H40),"CISSS!","OK."))))</f>
        <v>OK.</v>
      </c>
      <c r="I90" s="77" t="str">
        <f>IF(I40=".","OK.",IF(I40=0,"OK.",IF(I40=" ","OK.",IF(OR(I40=I10,I40=I20,I40=I30,I40='S2'!I40,I40='S3'!I40,I40='S1'!I40,I40='S5'!I40,I40='S6'!I40,I40='S7'!I40,I40='S8'!I40),"CISSS!","OK."))))</f>
        <v>OK.</v>
      </c>
      <c r="J90" s="77" t="str">
        <f>IF(J40=".","OK.",IF(J40=0,"OK.",IF(J40=" ","OK.",IF(OR(J40=J10,J40=J20,J40=J30,J40='S2'!J40,J40='S3'!J40,J40='S1'!J40,J40='S5'!J40,J40='S6'!J40,J40='S7'!J40,J40='S8'!J40),"CISSS!","OK."))))</f>
        <v>OK.</v>
      </c>
      <c r="K90" s="77" t="str">
        <f>IF(K40=".","OK.",IF(K40=0,"OK.",IF(K40=" ","OK.",IF(OR(K40=K10,K40=K20,K40=K30,K40='S2'!K40,K40='S3'!K40,K40='S1'!K40,K40='S5'!K40,K40='S6'!K40,K40='S7'!K40,K40='S8'!K40),"CISSS!","OK."))))</f>
        <v>OK.</v>
      </c>
      <c r="L90" s="78" t="str">
        <f>IF(L40=".","OK.",IF(L40=0,"OK.",IF(L40=" ","OK.",IF(OR(L40=L10,L40=L20,L40=L30,L40='S2'!L40,L40='S3'!L40,L40='S1'!L40,L40='S5'!L40,L40='S6'!L40,L40='S7'!L40,L40='S8'!L40),"CISSS!","OK."))))</f>
        <v>OK.</v>
      </c>
      <c r="M90" s="67" t="str">
        <f>IF(M40=".","OK.",IF(M40=0,"OK.",IF(M40=" ","OK.",IF(OR(M40=M10,M40=M20,M40=M30,M40='S2'!M40,M40='S3'!M40,M40='S1'!M40,M40='S5'!M40,M40='S6'!M40,M40='S7'!M40,M40='S8'!M40),"CISSS!","OK."))))</f>
        <v>OK.</v>
      </c>
      <c r="N90" s="68" t="str">
        <f>IF(N40=".","OK.",IF(N40=0,"OK.",IF(N40=" ","OK.",IF(OR(N40=N10,N40=N20,N40=N30,N40='S2'!N40,N40='S3'!N40,N40='S1'!N40,N40='S5'!N40,N40='S6'!N40,N40='S7'!N40,N40='S8'!N40),"CISSS!","OK."))))</f>
        <v>OK.</v>
      </c>
      <c r="O90" s="68" t="str">
        <f>IF(O40=".","OK.",IF(O40=0,"OK.",IF(O40=" ","OK.",IF(OR(O40=O10,O40=O20,O40=O30,O40='S2'!O40,O40='S3'!O40,O40='S1'!O40,O40='S5'!O40,O40='S6'!O40,O40='S7'!O40,O40='S8'!O40),"CISSS!","OK."))))</f>
        <v>OK.</v>
      </c>
      <c r="P90" s="68" t="str">
        <f>IF(P40=".","OK.",IF(P40=0,"OK.",IF(P40=" ","OK.",IF(OR(P40=P10,P40=P20,P40=P30,P40='S2'!P40,P40='S3'!P40,P40='S1'!P40,P40='S5'!P40,P40='S6'!P40,P40='S7'!P40,P40='S8'!P40),"CISSS!","OK."))))</f>
        <v>OK.</v>
      </c>
      <c r="Q90" s="69" t="str">
        <f>IF(Q40=".","OK.",IF(Q40=0,"OK.",IF(Q40=" ","OK.",IF(OR(Q40=Q10,Q40=Q20,Q40=Q30,Q40='S2'!Q40,Q40='S3'!Q40,Q40='S1'!Q40,Q40='S5'!Q40,Q40='S6'!Q40,Q40='S7'!Q40,Q40='S8'!Q40),"CISSS!","OK."))))</f>
        <v>OK.</v>
      </c>
      <c r="R90" s="85" t="str">
        <f>IF(R40=".","OK.",IF(R40=0,"OK.",IF(R40=" ","OK.",IF(OR(R40=R10,R40=R20,R40=R30,R40='S2'!R40,R40='S3'!R40,R40='S1'!R40,R40='S5'!R40,R40='S6'!R40,R40='S7'!R40,R40='S8'!R40),"CISSS!","OK."))))</f>
        <v>OK.</v>
      </c>
      <c r="S90" s="86" t="str">
        <f>IF(S40=".","OK.",IF(S40=0,"OK.",IF(S40=" ","OK.",IF(OR(S40=S10,S40=S20,S40=S30,S40='S2'!S40,S40='S3'!S40,S40='S1'!S40,S40='S5'!S40,S40='S6'!S40,S40='S7'!S40,S40='S8'!S40),"CISSS!","OK."))))</f>
        <v>OK.</v>
      </c>
      <c r="T90" s="86" t="str">
        <f>IF(T40=".","OK.",IF(T40=0,"OK.",IF(T40=" ","OK.",IF(OR(T40=T10,T40=T20,T40=T30,T40='S2'!T40,T40='S3'!T40,T40='S1'!T40,T40='S5'!T40,T40='S6'!T40,T40='S7'!T40,T40='S8'!T40),"CISSS!","OK."))))</f>
        <v>OK.</v>
      </c>
      <c r="U90" s="86" t="str">
        <f>IF(U40=".","OK.",IF(U40=0,"OK.",IF(U40=" ","OK.",IF(OR(U40=U10,U40=U20,U40=U30,U40='S2'!U40,U40='S3'!U40,U40='S1'!U40,U40='S5'!U40,U40='S6'!U40,U40='S7'!U40,U40='S8'!U40),"CISSS!","OK."))))</f>
        <v>OK.</v>
      </c>
      <c r="V90" s="87" t="str">
        <f>IF(V40=".","OK.",IF(V40=0,"OK.",IF(V40=" ","OK.",IF(OR(V40=V10,V40=V20,V40=V30,V40='S2'!V40,V40='S3'!V40,V40='S1'!V40,V40='S5'!V40,V40='S6'!V40,V40='S7'!V40,V40='S8'!V40),"CISSS!","OK."))))</f>
        <v>OK.</v>
      </c>
      <c r="W90" s="267" t="str">
        <f>IF(W40=".","OK.",IF(W40=0,"OK.",IF(W40=" ","OK.",IF(OR(W40=W10,W40=W20,W40=W30,W40='S2'!W40,W40='S3'!W40,W40='S1'!W40,W40='S5'!W40,W40='S6'!W40,W40='S7'!W40,W40='S8'!W40),"CISSS!","OK."))))</f>
        <v>OK.</v>
      </c>
      <c r="X90" s="268" t="str">
        <f>IF(X40=".","OK.",IF(X40=0,"OK.",IF(X40=" ","OK.",IF(OR(X40=X10,X40=X20,X40=X30,X40='S2'!X40,X40='S3'!X40,X40='S1'!X40,X40='S5'!X40,X40='S6'!X40,X40='S7'!X40,X40='S8'!X40),"CISSS!","OK."))))</f>
        <v>OK.</v>
      </c>
      <c r="Y90" s="268" t="str">
        <f>IF(Y40=".","OK.",IF(Y40=0,"OK.",IF(Y40=" ","OK.",IF(OR(Y40=Y10,Y40=Y20,Y40=Y30,Y40='S2'!Y40,Y40='S3'!Y40,Y40='S1'!Y40,Y40='S5'!Y40,Y40='S6'!Y40,Y40='S7'!Y40,Y40='S8'!Y40),"CISSS!","OK."))))</f>
        <v>OK.</v>
      </c>
      <c r="Z90" s="268" t="str">
        <f>IF(Z40=".","OK.",IF(Z40=0,"OK.",IF(Z40=" ","OK.",IF(OR(Z40=Z10,Z40=Z20,Z40=Z30,Z40='S2'!Z40,Z40='S3'!Z40,Z40='S1'!Z40,Z40='S5'!Z40,Z40='S6'!Z40,Z40='S7'!Z40,Z40='S8'!Z40),"CISSS!","OK."))))</f>
        <v>OK.</v>
      </c>
      <c r="AA90" s="269" t="str">
        <f>IF(AA40=".","OK.",IF(AA40=0,"OK.",IF(AA40=" ","OK.",IF(OR(AA40=AA10,AA40=AA20,AA40=AA30,AA40='S2'!AA40,AA40='S3'!AA40,AA40='S1'!AA40,AA40='S5'!AA40,AA40='S6'!AA40,AA40='S7'!AA40,AA40='S8'!AA40),"CISSS!","OK."))))</f>
        <v>OK.</v>
      </c>
      <c r="AB90" s="299">
        <v>0.66666666666666663</v>
      </c>
    </row>
    <row r="91" spans="1:28" ht="11.1" customHeight="1" x14ac:dyDescent="0.2">
      <c r="A91" s="1087"/>
      <c r="B91" s="1087"/>
      <c r="C91" s="55" t="str">
        <f>IF(C41=".","OK.",IF(C41=0,"OK.",IF(C41=" ","OK.",IF(OR(C41=C11,C41=C21,C41=C31,C41='S2'!C41,C41='S3'!C41,C41='S1'!C41,C41='S5'!C41,C41='S6'!C41,C41='S7'!C41,C41='S8'!C41),"CISSS!","OK."))))</f>
        <v>OK.</v>
      </c>
      <c r="D91" s="56" t="str">
        <f>IF(D41=".","OK.",IF(D41=0,"OK.",IF(D41=" ","OK.",IF(OR(D41=D11,D41=D21,D41=D31,D41='S2'!D41,D41='S3'!D41,D41='S1'!D41,D41='S5'!D41,D41='S6'!D41,D41='S7'!D41,D41='S8'!D41),"CISSS!","OK."))))</f>
        <v>OK.</v>
      </c>
      <c r="E91" s="56" t="str">
        <f>IF(E41=".","OK.",IF(E41=0,"OK.",IF(E41=" ","OK.",IF(OR(E41=E11,E41=E21,E41=E31,E41='S2'!E41,E41='S3'!E41,E41='S1'!E41,E41='S5'!E41,E41='S6'!E41,E41='S7'!E41,E41='S8'!E41),"CISSS!","OK."))))</f>
        <v>OK.</v>
      </c>
      <c r="F91" s="56" t="str">
        <f>IF(F41=".","OK.",IF(F41=0,"OK.",IF(F41=" ","OK.",IF(OR(F41=F11,F41=F21,F41=F31,F41='S2'!F41,F41='S3'!F41,F41='S1'!F41,F41='S5'!F41,F41='S6'!F41,F41='S7'!F41,F41='S8'!F41),"CISSS!","OK."))))</f>
        <v>OK.</v>
      </c>
      <c r="G91" s="57" t="str">
        <f>IF(G41=".","OK.",IF(G41=0,"OK.",IF(G41=" ","OK.",IF(OR(G41=G11,G41=G21,G41=G31,G41='S2'!G41,G41='S3'!G41,G41='S1'!G41,G41='S5'!G41,G41='S6'!G41,G41='S7'!G41,G41='S8'!G41),"CISSS!","OK."))))</f>
        <v>OK.</v>
      </c>
      <c r="H91" s="76" t="str">
        <f>IF(H41=".","OK.",IF(H41=0,"OK.",IF(H41=" ","OK.",IF(OR(H41=H11,H41=H21,H41=H31,H41='S2'!H41,H41='S3'!H41,H41='S1'!H41,H41='S5'!H41,H41='S6'!H41,H41='S7'!H41,H41='S8'!H41),"CISSS!","OK."))))</f>
        <v>OK.</v>
      </c>
      <c r="I91" s="77" t="str">
        <f>IF(I41=".","OK.",IF(I41=0,"OK.",IF(I41=" ","OK.",IF(OR(I41=I11,I41=I21,I41=I31,I41='S2'!I41,I41='S3'!I41,I41='S1'!I41,I41='S5'!I41,I41='S6'!I41,I41='S7'!I41,I41='S8'!I41),"CISSS!","OK."))))</f>
        <v>OK.</v>
      </c>
      <c r="J91" s="77" t="str">
        <f>IF(J41=".","OK.",IF(J41=0,"OK.",IF(J41=" ","OK.",IF(OR(J41=J11,J41=J21,J41=J31,J41='S2'!J41,J41='S3'!J41,J41='S1'!J41,J41='S5'!J41,J41='S6'!J41,J41='S7'!J41,J41='S8'!J41),"CISSS!","OK."))))</f>
        <v>OK.</v>
      </c>
      <c r="K91" s="77" t="str">
        <f>IF(K41=".","OK.",IF(K41=0,"OK.",IF(K41=" ","OK.",IF(OR(K41=K11,K41=K21,K41=K31,K41='S2'!K41,K41='S3'!K41,K41='S1'!K41,K41='S5'!K41,K41='S6'!K41,K41='S7'!K41,K41='S8'!K41),"CISSS!","OK."))))</f>
        <v>OK.</v>
      </c>
      <c r="L91" s="78" t="str">
        <f>IF(L41=".","OK.",IF(L41=0,"OK.",IF(L41=" ","OK.",IF(OR(L41=L11,L41=L21,L41=L31,L41='S2'!L41,L41='S3'!L41,L41='S1'!L41,L41='S5'!L41,L41='S6'!L41,L41='S7'!L41,L41='S8'!L41),"CISSS!","OK."))))</f>
        <v>OK.</v>
      </c>
      <c r="M91" s="67" t="str">
        <f>IF(M41=".","OK.",IF(M41=0,"OK.",IF(M41=" ","OK.",IF(OR(M41=M11,M41=M21,M41=M31,M41='S2'!M41,M41='S3'!M41,M41='S1'!M41,M41='S5'!M41,M41='S6'!M41,M41='S7'!M41,M41='S8'!M41),"CISSS!","OK."))))</f>
        <v>OK.</v>
      </c>
      <c r="N91" s="68" t="str">
        <f>IF(N41=".","OK.",IF(N41=0,"OK.",IF(N41=" ","OK.",IF(OR(N41=N11,N41=N21,N41=N31,N41='S2'!N41,N41='S3'!N41,N41='S1'!N41,N41='S5'!N41,N41='S6'!N41,N41='S7'!N41,N41='S8'!N41),"CISSS!","OK."))))</f>
        <v>OK.</v>
      </c>
      <c r="O91" s="68" t="str">
        <f>IF(O41=".","OK.",IF(O41=0,"OK.",IF(O41=" ","OK.",IF(OR(O41=O11,O41=O21,O41=O31,O41='S2'!O41,O41='S3'!O41,O41='S1'!O41,O41='S5'!O41,O41='S6'!O41,O41='S7'!O41,O41='S8'!O41),"CISSS!","OK."))))</f>
        <v>OK.</v>
      </c>
      <c r="P91" s="68" t="str">
        <f>IF(P41=".","OK.",IF(P41=0,"OK.",IF(P41=" ","OK.",IF(OR(P41=P11,P41=P21,P41=P31,P41='S2'!P41,P41='S3'!P41,P41='S1'!P41,P41='S5'!P41,P41='S6'!P41,P41='S7'!P41,P41='S8'!P41),"CISSS!","OK."))))</f>
        <v>OK.</v>
      </c>
      <c r="Q91" s="69" t="str">
        <f>IF(Q41=".","OK.",IF(Q41=0,"OK.",IF(Q41=" ","OK.",IF(OR(Q41=Q11,Q41=Q21,Q41=Q31,Q41='S2'!Q41,Q41='S3'!Q41,Q41='S1'!Q41,Q41='S5'!Q41,Q41='S6'!Q41,Q41='S7'!Q41,Q41='S8'!Q41),"CISSS!","OK."))))</f>
        <v>OK.</v>
      </c>
      <c r="R91" s="85" t="str">
        <f>IF(R41=".","OK.",IF(R41=0,"OK.",IF(R41=" ","OK.",IF(OR(R41=R11,R41=R21,R41=R31,R41='S2'!R41,R41='S3'!R41,R41='S1'!R41,R41='S5'!R41,R41='S6'!R41,R41='S7'!R41,R41='S8'!R41),"CISSS!","OK."))))</f>
        <v>OK.</v>
      </c>
      <c r="S91" s="86" t="str">
        <f>IF(S41=".","OK.",IF(S41=0,"OK.",IF(S41=" ","OK.",IF(OR(S41=S11,S41=S21,S41=S31,S41='S2'!S41,S41='S3'!S41,S41='S1'!S41,S41='S5'!S41,S41='S6'!S41,S41='S7'!S41,S41='S8'!S41),"CISSS!","OK."))))</f>
        <v>OK.</v>
      </c>
      <c r="T91" s="86" t="str">
        <f>IF(T41=".","OK.",IF(T41=0,"OK.",IF(T41=" ","OK.",IF(OR(T41=T11,T41=T21,T41=T31,T41='S2'!T41,T41='S3'!T41,T41='S1'!T41,T41='S5'!T41,T41='S6'!T41,T41='S7'!T41,T41='S8'!T41),"CISSS!","OK."))))</f>
        <v>OK.</v>
      </c>
      <c r="U91" s="86" t="str">
        <f>IF(U41=".","OK.",IF(U41=0,"OK.",IF(U41=" ","OK.",IF(OR(U41=U11,U41=U21,U41=U31,U41='S2'!U41,U41='S3'!U41,U41='S1'!U41,U41='S5'!U41,U41='S6'!U41,U41='S7'!U41,U41='S8'!U41),"CISSS!","OK."))))</f>
        <v>OK.</v>
      </c>
      <c r="V91" s="87" t="str">
        <f>IF(V41=".","OK.",IF(V41=0,"OK.",IF(V41=" ","OK.",IF(OR(V41=V11,V41=V21,V41=V31,V41='S2'!V41,V41='S3'!V41,V41='S1'!V41,V41='S5'!V41,V41='S6'!V41,V41='S7'!V41,V41='S8'!V41),"CISSS!","OK."))))</f>
        <v>OK.</v>
      </c>
      <c r="W91" s="267" t="str">
        <f>IF(W41=".","OK.",IF(W41=0,"OK.",IF(W41=" ","OK.",IF(OR(W41=W11,W41=W21,W41=W31,W41='S2'!W41,W41='S3'!W41,W41='S1'!W41,W41='S5'!W41,W41='S6'!W41,W41='S7'!W41,W41='S8'!W41),"CISSS!","OK."))))</f>
        <v>OK.</v>
      </c>
      <c r="X91" s="268" t="str">
        <f>IF(X41=".","OK.",IF(X41=0,"OK.",IF(X41=" ","OK.",IF(OR(X41=X11,X41=X21,X41=X31,X41='S2'!X41,X41='S3'!X41,X41='S1'!X41,X41='S5'!X41,X41='S6'!X41,X41='S7'!X41,X41='S8'!X41),"CISSS!","OK."))))</f>
        <v>OK.</v>
      </c>
      <c r="Y91" s="268" t="str">
        <f>IF(Y41=".","OK.",IF(Y41=0,"OK.",IF(Y41=" ","OK.",IF(OR(Y41=Y11,Y41=Y21,Y41=Y31,Y41='S2'!Y41,Y41='S3'!Y41,Y41='S1'!Y41,Y41='S5'!Y41,Y41='S6'!Y41,Y41='S7'!Y41,Y41='S8'!Y41),"CISSS!","OK."))))</f>
        <v>OK.</v>
      </c>
      <c r="Z91" s="268" t="str">
        <f>IF(Z41=".","OK.",IF(Z41=0,"OK.",IF(Z41=" ","OK.",IF(OR(Z41=Z11,Z41=Z21,Z41=Z31,Z41='S2'!Z41,Z41='S3'!Z41,Z41='S1'!Z41,Z41='S5'!Z41,Z41='S6'!Z41,Z41='S7'!Z41,Z41='S8'!Z41),"CISSS!","OK."))))</f>
        <v>OK.</v>
      </c>
      <c r="AA91" s="269" t="str">
        <f>IF(AA41=".","OK.",IF(AA41=0,"OK.",IF(AA41=" ","OK.",IF(OR(AA41=AA11,AA41=AA21,AA41=AA31,AA41='S2'!AA41,AA41='S3'!AA41,AA41='S1'!AA41,AA41='S5'!AA41,AA41='S6'!AA41,AA41='S7'!AA41,AA41='S8'!AA41),"CISSS!","OK."))))</f>
        <v>OK.</v>
      </c>
      <c r="AB91" s="299">
        <v>0.70833333333333337</v>
      </c>
    </row>
    <row r="92" spans="1:28" ht="11.1" customHeight="1" thickBot="1" x14ac:dyDescent="0.25">
      <c r="A92" s="1087"/>
      <c r="B92" s="1087"/>
      <c r="C92" s="58" t="str">
        <f>IF(C42=".","OK.",IF(C42=0,"OK.",IF(C42=" ","OK.",IF(OR(C42=C12,C42=C22,C42=C32,C42='S2'!C42,C42='S3'!C42,C42='S1'!C42,C42='S5'!C42,C42='S6'!C42,C42='S7'!C42,C42='S8'!C42),"CISSS!","OK."))))</f>
        <v>OK.</v>
      </c>
      <c r="D92" s="59" t="str">
        <f>IF(D42=".","OK.",IF(D42=0,"OK.",IF(D42=" ","OK.",IF(OR(D42=D12,D42=D22,D42=D32,D42='S2'!D42,D42='S3'!D42,D42='S1'!D42,D42='S5'!D42,D42='S6'!D42,D42='S7'!D42,D42='S8'!D42),"CISSS!","OK."))))</f>
        <v>OK.</v>
      </c>
      <c r="E92" s="59" t="str">
        <f>IF(E42=".","OK.",IF(E42=0,"OK.",IF(E42=" ","OK.",IF(OR(E42=E12,E42=E22,E42=E32,E42='S2'!E42,E42='S3'!E42,E42='S1'!E42,E42='S5'!E42,E42='S6'!E42,E42='S7'!E42,E42='S8'!E42),"CISSS!","OK."))))</f>
        <v>OK.</v>
      </c>
      <c r="F92" s="59" t="str">
        <f>IF(F42=".","OK.",IF(F42=0,"OK.",IF(F42=" ","OK.",IF(OR(F42=F12,F42=F22,F42=F32,F42='S2'!F42,F42='S3'!F42,F42='S1'!F42,F42='S5'!F42,F42='S6'!F42,F42='S7'!F42,F42='S8'!F42),"CISSS!","OK."))))</f>
        <v>OK.</v>
      </c>
      <c r="G92" s="60" t="str">
        <f>IF(G42=".","OK.",IF(G42=0,"OK.",IF(G42=" ","OK.",IF(OR(G42=G12,G42=G22,G42=G32,G42='S2'!G42,G42='S3'!G42,G42='S1'!G42,G42='S5'!G42,G42='S6'!G42,G42='S7'!G42,G42='S8'!G42),"CISSS!","OK."))))</f>
        <v>OK.</v>
      </c>
      <c r="H92" s="79" t="str">
        <f>IF(H42=".","OK.",IF(H42=0,"OK.",IF(H42=" ","OK.",IF(OR(H42=H12,H42=H22,H42=H32,H42='S2'!H42,H42='S3'!H42,H42='S1'!H42,H42='S5'!H42,H42='S6'!H42,H42='S7'!H42,H42='S8'!H42),"CISSS!","OK."))))</f>
        <v>OK.</v>
      </c>
      <c r="I92" s="80" t="str">
        <f>IF(I42=".","OK.",IF(I42=0,"OK.",IF(I42=" ","OK.",IF(OR(I42=I12,I42=I22,I42=I32,I42='S2'!I42,I42='S3'!I42,I42='S1'!I42,I42='S5'!I42,I42='S6'!I42,I42='S7'!I42,I42='S8'!I42),"CISSS!","OK."))))</f>
        <v>OK.</v>
      </c>
      <c r="J92" s="80" t="str">
        <f>IF(J42=".","OK.",IF(J42=0,"OK.",IF(J42=" ","OK.",IF(OR(J42=J12,J42=J22,J42=J32,J42='S2'!J42,J42='S3'!J42,J42='S1'!J42,J42='S5'!J42,J42='S6'!J42,J42='S7'!J42,J42='S8'!J42),"CISSS!","OK."))))</f>
        <v>OK.</v>
      </c>
      <c r="K92" s="80" t="str">
        <f>IF(K42=".","OK.",IF(K42=0,"OK.",IF(K42=" ","OK.",IF(OR(K42=K12,K42=K22,K42=K32,K42='S2'!K42,K42='S3'!K42,K42='S1'!K42,K42='S5'!K42,K42='S6'!K42,K42='S7'!K42,K42='S8'!K42),"CISSS!","OK."))))</f>
        <v>OK.</v>
      </c>
      <c r="L92" s="81" t="str">
        <f>IF(L42=".","OK.",IF(L42=0,"OK.",IF(L42=" ","OK.",IF(OR(L42=L12,L42=L22,L42=L32,L42='S2'!L42,L42='S3'!L42,L42='S1'!L42,L42='S5'!L42,L42='S6'!L42,L42='S7'!L42,L42='S8'!L42),"CISSS!","OK."))))</f>
        <v>OK.</v>
      </c>
      <c r="M92" s="70" t="str">
        <f>IF(M42=".","OK.",IF(M42=0,"OK.",IF(M42=" ","OK.",IF(OR(M42=M12,M42=M22,M42=M32,M42='S2'!M42,M42='S3'!M42,M42='S1'!M42,M42='S5'!M42,M42='S6'!M42,M42='S7'!M42,M42='S8'!M42),"CISSS!","OK."))))</f>
        <v>OK.</v>
      </c>
      <c r="N92" s="71" t="str">
        <f>IF(N42=".","OK.",IF(N42=0,"OK.",IF(N42=" ","OK.",IF(OR(N42=N12,N42=N22,N42=N32,N42='S2'!N42,N42='S3'!N42,N42='S1'!N42,N42='S5'!N42,N42='S6'!N42,N42='S7'!N42,N42='S8'!N42),"CISSS!","OK."))))</f>
        <v>OK.</v>
      </c>
      <c r="O92" s="71" t="str">
        <f>IF(O42=".","OK.",IF(O42=0,"OK.",IF(O42=" ","OK.",IF(OR(O42=O12,O42=O22,O42=O32,O42='S2'!O42,O42='S3'!O42,O42='S1'!O42,O42='S5'!O42,O42='S6'!O42,O42='S7'!O42,O42='S8'!O42),"CISSS!","OK."))))</f>
        <v>OK.</v>
      </c>
      <c r="P92" s="71" t="str">
        <f>IF(P42=".","OK.",IF(P42=0,"OK.",IF(P42=" ","OK.",IF(OR(P42=P12,P42=P22,P42=P32,P42='S2'!P42,P42='S3'!P42,P42='S1'!P42,P42='S5'!P42,P42='S6'!P42,P42='S7'!P42,P42='S8'!P42),"CISSS!","OK."))))</f>
        <v>OK.</v>
      </c>
      <c r="Q92" s="72" t="str">
        <f>IF(Q42=".","OK.",IF(Q42=0,"OK.",IF(Q42=" ","OK.",IF(OR(Q42=Q12,Q42=Q22,Q42=Q32,Q42='S2'!Q42,Q42='S3'!Q42,Q42='S1'!Q42,Q42='S5'!Q42,Q42='S6'!Q42,Q42='S7'!Q42,Q42='S8'!Q42),"CISSS!","OK."))))</f>
        <v>OK.</v>
      </c>
      <c r="R92" s="88" t="str">
        <f>IF(R42=".","OK.",IF(R42=0,"OK.",IF(R42=" ","OK.",IF(OR(R42=R12,R42=R22,R42=R32,R42='S2'!R42,R42='S3'!R42,R42='S1'!R42,R42='S5'!R42,R42='S6'!R42,R42='S7'!R42,R42='S8'!R42),"CISSS!","OK."))))</f>
        <v>OK.</v>
      </c>
      <c r="S92" s="89" t="str">
        <f>IF(S42=".","OK.",IF(S42=0,"OK.",IF(S42=" ","OK.",IF(OR(S42=S12,S42=S22,S42=S32,S42='S2'!S42,S42='S3'!S42,S42='S1'!S42,S42='S5'!S42,S42='S6'!S42,S42='S7'!S42,S42='S8'!S42),"CISSS!","OK."))))</f>
        <v>OK.</v>
      </c>
      <c r="T92" s="89" t="str">
        <f>IF(T42=".","OK.",IF(T42=0,"OK.",IF(T42=" ","OK.",IF(OR(T42=T12,T42=T22,T42=T32,T42='S2'!T42,T42='S3'!T42,T42='S1'!T42,T42='S5'!T42,T42='S6'!T42,T42='S7'!T42,T42='S8'!T42),"CISSS!","OK."))))</f>
        <v>OK.</v>
      </c>
      <c r="U92" s="89" t="str">
        <f>IF(U42=".","OK.",IF(U42=0,"OK.",IF(U42=" ","OK.",IF(OR(U42=U12,U42=U22,U42=U32,U42='S2'!U42,U42='S3'!U42,U42='S1'!U42,U42='S5'!U42,U42='S6'!U42,U42='S7'!U42,U42='S8'!U42),"CISSS!","OK."))))</f>
        <v>OK.</v>
      </c>
      <c r="V92" s="90" t="str">
        <f>IF(V42=".","OK.",IF(V42=0,"OK.",IF(V42=" ","OK.",IF(OR(V42=V12,V42=V22,V42=V32,V42='S2'!V42,V42='S3'!V42,V42='S1'!V42,V42='S5'!V42,V42='S6'!V42,V42='S7'!V42,V42='S8'!V42),"CISSS!","OK."))))</f>
        <v>OK.</v>
      </c>
      <c r="W92" s="270" t="str">
        <f>IF(W42=".","OK.",IF(W42=0,"OK.",IF(W42=" ","OK.",IF(OR(W42=W12,W42=W22,W42=W32,W42='S2'!W42,W42='S3'!W42,W42='S1'!W42,W42='S5'!W42,W42='S6'!W42,W42='S7'!W42,W42='S8'!W42),"CISSS!","OK."))))</f>
        <v>OK.</v>
      </c>
      <c r="X92" s="271" t="str">
        <f>IF(X42=".","OK.",IF(X42=0,"OK.",IF(X42=" ","OK.",IF(OR(X42=X12,X42=X22,X42=X32,X42='S2'!X42,X42='S3'!X42,X42='S1'!X42,X42='S5'!X42,X42='S6'!X42,X42='S7'!X42,X42='S8'!X42),"CISSS!","OK."))))</f>
        <v>OK.</v>
      </c>
      <c r="Y92" s="271" t="str">
        <f>IF(Y42=".","OK.",IF(Y42=0,"OK.",IF(Y42=" ","OK.",IF(OR(Y42=Y12,Y42=Y22,Y42=Y32,Y42='S2'!Y42,Y42='S3'!Y42,Y42='S1'!Y42,Y42='S5'!Y42,Y42='S6'!Y42,Y42='S7'!Y42,Y42='S8'!Y42),"CISSS!","OK."))))</f>
        <v>OK.</v>
      </c>
      <c r="Z92" s="271" t="str">
        <f>IF(Z42=".","OK.",IF(Z42=0,"OK.",IF(Z42=" ","OK.",IF(OR(Z42=Z12,Z42=Z22,Z42=Z32,Z42='S2'!Z42,Z42='S3'!Z42,Z42='S1'!Z42,Z42='S5'!Z42,Z42='S6'!Z42,Z42='S7'!Z42,Z42='S8'!Z42),"CISSS!","OK."))))</f>
        <v>OK.</v>
      </c>
      <c r="AA92" s="272" t="str">
        <f>IF(AA42=".","OK.",IF(AA42=0,"OK.",IF(AA42=" ","OK.",IF(OR(AA42=AA12,AA42=AA22,AA42=AA32,AA42='S2'!AA42,AA42='S3'!AA42,AA42='S1'!AA42,AA42='S5'!AA42,AA42='S6'!AA42,AA42='S7'!AA42,AA42='S8'!AA42),"CISSS!","OK."))))</f>
        <v>OK.</v>
      </c>
      <c r="AB92" s="299">
        <v>0.75</v>
      </c>
    </row>
    <row r="93" spans="1:28" ht="11.1" customHeight="1" x14ac:dyDescent="0.2">
      <c r="C93" s="46" t="s">
        <v>148</v>
      </c>
      <c r="D93" s="46" t="s">
        <v>149</v>
      </c>
      <c r="E93" s="46" t="s">
        <v>150</v>
      </c>
      <c r="F93" s="46" t="s">
        <v>151</v>
      </c>
      <c r="G93" s="46" t="s">
        <v>152</v>
      </c>
      <c r="H93" s="47">
        <v>1</v>
      </c>
      <c r="I93" s="47">
        <v>2</v>
      </c>
      <c r="J93" s="47">
        <v>3</v>
      </c>
      <c r="K93" s="47">
        <v>4</v>
      </c>
      <c r="L93" s="47">
        <v>5</v>
      </c>
      <c r="M93" s="46" t="s">
        <v>148</v>
      </c>
      <c r="N93" s="46" t="s">
        <v>149</v>
      </c>
      <c r="O93" s="46" t="s">
        <v>150</v>
      </c>
      <c r="P93" s="46" t="s">
        <v>151</v>
      </c>
      <c r="Q93" s="46" t="s">
        <v>152</v>
      </c>
      <c r="R93" s="47">
        <v>6</v>
      </c>
      <c r="S93" s="47">
        <v>7</v>
      </c>
      <c r="T93" s="47">
        <v>8</v>
      </c>
      <c r="U93" s="47">
        <v>9</v>
      </c>
      <c r="V93" s="47">
        <v>10</v>
      </c>
      <c r="W93" s="46" t="s">
        <v>148</v>
      </c>
      <c r="X93" s="46" t="s">
        <v>149</v>
      </c>
      <c r="Y93" s="46" t="s">
        <v>150</v>
      </c>
      <c r="Z93" s="46" t="s">
        <v>151</v>
      </c>
      <c r="AA93" s="46" t="s">
        <v>152</v>
      </c>
      <c r="AB93" s="6"/>
    </row>
    <row r="94" spans="1:28" x14ac:dyDescent="0.2">
      <c r="H94" s="6"/>
      <c r="I94" s="6"/>
      <c r="J94" s="6"/>
      <c r="K94" s="6"/>
      <c r="L94" s="6"/>
      <c r="R94" s="6"/>
      <c r="S94" s="6"/>
      <c r="T94" s="6"/>
      <c r="U94" s="6"/>
      <c r="V94" s="6"/>
      <c r="W94" s="6"/>
      <c r="X94" s="6"/>
      <c r="Y94" s="6"/>
      <c r="Z94" s="6"/>
      <c r="AA94" s="6"/>
      <c r="AB94" s="6"/>
    </row>
  </sheetData>
  <customSheetViews>
    <customSheetView guid="{F10B78A4-32AB-4106-909F-99EF7F04057B}" scale="75" showRuler="0">
      <selection activeCell="J49" sqref="J49"/>
      <pageMargins left="0.75" right="0.75" top="1" bottom="1" header="0.5" footer="0.5"/>
      <headerFooter alignWithMargins="0"/>
    </customSheetView>
  </customSheetViews>
  <mergeCells count="12">
    <mergeCell ref="A2:B2"/>
    <mergeCell ref="W2:AA2"/>
    <mergeCell ref="A43:B52"/>
    <mergeCell ref="C2:G2"/>
    <mergeCell ref="H2:L2"/>
    <mergeCell ref="M2:Q2"/>
    <mergeCell ref="R2:V2"/>
    <mergeCell ref="A53:B92"/>
    <mergeCell ref="A3:B12"/>
    <mergeCell ref="A13:B22"/>
    <mergeCell ref="A23:B32"/>
    <mergeCell ref="A33:B42"/>
  </mergeCells>
  <phoneticPr fontId="10" type="noConversion"/>
  <conditionalFormatting sqref="C43:AA92">
    <cfRule type="cellIs" dxfId="34" priority="1" stopIfTrue="1" operator="equal">
      <formula>"OK."</formula>
    </cfRule>
    <cfRule type="cellIs" dxfId="33" priority="2" stopIfTrue="1" operator="equal">
      <formula>"CISSS!"</formula>
    </cfRule>
  </conditionalFormatting>
  <conditionalFormatting sqref="C93:AB94 C3:AA42">
    <cfRule type="cellIs" dxfId="32" priority="3" stopIfTrue="1" operator="equal">
      <formula>"."</formula>
    </cfRule>
    <cfRule type="cellIs" dxfId="31" priority="4" stopIfTrue="1" operator="equal">
      <formula>0</formula>
    </cfRule>
    <cfRule type="cellIs" dxfId="30" priority="5" stopIfTrue="1" operator="equal">
      <formula>" "</formula>
    </cfRule>
  </conditionalFormatting>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indexed="13"/>
  </sheetPr>
  <dimension ref="A1:AB94"/>
  <sheetViews>
    <sheetView topLeftCell="A6" zoomScale="25" zoomScaleNormal="25" workbookViewId="0">
      <selection activeCell="V7" sqref="V7"/>
    </sheetView>
  </sheetViews>
  <sheetFormatPr defaultRowHeight="12.75" x14ac:dyDescent="0.2"/>
  <cols>
    <col min="1" max="2" width="5.7109375" customWidth="1"/>
    <col min="3" max="7" width="15.7109375" style="6" customWidth="1"/>
    <col min="8" max="12" width="15.7109375" customWidth="1"/>
    <col min="13" max="17" width="15.7109375" style="6" customWidth="1"/>
    <col min="18" max="27" width="15.7109375" customWidth="1"/>
    <col min="28" max="28" width="6" bestFit="1" customWidth="1"/>
  </cols>
  <sheetData>
    <row r="1" spans="1:28" ht="15" customHeight="1" x14ac:dyDescent="0.2">
      <c r="A1" s="51"/>
      <c r="B1" s="51"/>
      <c r="C1" s="47">
        <v>1</v>
      </c>
      <c r="D1" s="47">
        <v>2</v>
      </c>
      <c r="E1" s="47">
        <v>3</v>
      </c>
      <c r="F1" s="47">
        <v>4</v>
      </c>
      <c r="G1" s="47">
        <v>5</v>
      </c>
      <c r="H1" s="46" t="s">
        <v>148</v>
      </c>
      <c r="I1" s="46" t="s">
        <v>149</v>
      </c>
      <c r="J1" s="46" t="s">
        <v>150</v>
      </c>
      <c r="K1" s="46" t="s">
        <v>151</v>
      </c>
      <c r="L1" s="46" t="s">
        <v>152</v>
      </c>
      <c r="M1" s="47">
        <v>1</v>
      </c>
      <c r="N1" s="47">
        <v>2</v>
      </c>
      <c r="O1" s="47">
        <v>3</v>
      </c>
      <c r="P1" s="47">
        <v>4</v>
      </c>
      <c r="Q1" s="47">
        <v>5</v>
      </c>
      <c r="R1" s="46" t="s">
        <v>148</v>
      </c>
      <c r="S1" s="46" t="s">
        <v>149</v>
      </c>
      <c r="T1" s="46" t="s">
        <v>150</v>
      </c>
      <c r="U1" s="46" t="s">
        <v>151</v>
      </c>
      <c r="V1" s="46" t="s">
        <v>152</v>
      </c>
      <c r="W1" s="47">
        <v>6</v>
      </c>
      <c r="X1" s="47">
        <v>7</v>
      </c>
      <c r="Y1" s="47">
        <v>8</v>
      </c>
      <c r="Z1" s="47">
        <v>9</v>
      </c>
      <c r="AA1" s="47">
        <v>10</v>
      </c>
      <c r="AB1" s="51"/>
    </row>
    <row r="2" spans="1:28" ht="15" customHeight="1" thickBot="1" x14ac:dyDescent="0.25">
      <c r="A2" s="1094" t="s">
        <v>264</v>
      </c>
      <c r="B2" s="1094"/>
      <c r="C2" s="1102" t="s">
        <v>157</v>
      </c>
      <c r="D2" s="1102"/>
      <c r="E2" s="1102"/>
      <c r="F2" s="1102"/>
      <c r="G2" s="1102"/>
      <c r="H2" s="1103" t="s">
        <v>159</v>
      </c>
      <c r="I2" s="1103"/>
      <c r="J2" s="1103"/>
      <c r="K2" s="1103"/>
      <c r="L2" s="1103"/>
      <c r="M2" s="1104" t="s">
        <v>158</v>
      </c>
      <c r="N2" s="1104"/>
      <c r="O2" s="1104"/>
      <c r="P2" s="1104"/>
      <c r="Q2" s="1104"/>
      <c r="R2" s="1105" t="s">
        <v>160</v>
      </c>
      <c r="S2" s="1105"/>
      <c r="T2" s="1105"/>
      <c r="U2" s="1105"/>
      <c r="V2" s="1105"/>
      <c r="W2" s="1095" t="s">
        <v>266</v>
      </c>
      <c r="X2" s="1095"/>
      <c r="Y2" s="1095"/>
      <c r="Z2" s="1095"/>
      <c r="AA2" s="1095"/>
      <c r="AB2" s="51"/>
    </row>
    <row r="3" spans="1:28" s="300" customFormat="1" ht="15" customHeight="1" x14ac:dyDescent="0.2">
      <c r="A3" s="1088">
        <v>1</v>
      </c>
      <c r="B3" s="1089"/>
      <c r="C3" s="332" t="str">
        <f>Section1Draft!$E$49</f>
        <v>ARCH 351.11</v>
      </c>
      <c r="D3" s="333" t="str">
        <f>Section1Draft!$F$49</f>
        <v>ARCH 337.11</v>
      </c>
      <c r="E3" s="333" t="str">
        <f>Section1Draft!$G$49</f>
        <v>ARCH 309.01</v>
      </c>
      <c r="F3" s="333">
        <f>Section1Draft!$H$49</f>
        <v>0</v>
      </c>
      <c r="G3" s="485">
        <f>Section1Draft!$I$49</f>
        <v>0</v>
      </c>
      <c r="H3" s="334" t="str">
        <f>IF(C3=0,0,VLOOKUP(C3,'Course List (program)'!$G$2:$L$100,3,FALSE))</f>
        <v>Yrd. Doç. Dr. Engin ÜNAL</v>
      </c>
      <c r="I3" s="335" t="str">
        <f>IF(D3=0,0,VLOOKUP(D3,'Course List (program)'!$G$2:$L$100,3,FALSE))</f>
        <v>Yrd. Doç. Dr. Kerem ERCOŞKUN</v>
      </c>
      <c r="J3" s="335" t="str">
        <f>IF(E3=0,0,VLOOKUP(E3,'Course List (program)'!$G$2:$L$100,3,FALSE))</f>
        <v>Doç. Dr. Füsun SEZEN</v>
      </c>
      <c r="K3" s="335">
        <f>IF(F3=0,0,VLOOKUP(F3,'Course List (program)'!$G$2:$L$100,3,FALSE))</f>
        <v>0</v>
      </c>
      <c r="L3" s="336">
        <f>IF(G3=0,0,VLOOKUP(G3,'Course List (program)'!$G$2:$L$100,3,FALSE))</f>
        <v>0</v>
      </c>
      <c r="M3" s="491">
        <f>IF(C3=0,0,VLOOKUP(C3,'Course List (program)'!$G$2:$L$100,6,FALSE))</f>
        <v>0</v>
      </c>
      <c r="N3" s="338" t="str">
        <f>IF(D3=0,0,VLOOKUP(D3,'Course List (program)'!$G$2:$L$100,6,FALSE))</f>
        <v>GSF.222</v>
      </c>
      <c r="O3" s="338">
        <f>IF(E3=0,0,VLOOKUP(E3,'Course List (program)'!$G$2:$L$100,6,FALSE))</f>
        <v>0</v>
      </c>
      <c r="P3" s="338">
        <f>IF(F3=0,0,VLOOKUP(F3,'Course List (program)'!$G$2:$L$100,6,FALSE))</f>
        <v>0</v>
      </c>
      <c r="Q3" s="339">
        <f>IF(G3=0,0,VLOOKUP(G3,'Course List (program)'!$G$2:$L$100,6,FALSE))</f>
        <v>0</v>
      </c>
      <c r="R3" s="340" t="str">
        <f>IF(C3=0,0,VLOOKUP(C3,'Course List (program)'!$G$2:$L$100,4,FALSE))</f>
        <v>Dicle KIZILDERE</v>
      </c>
      <c r="S3" s="341">
        <f>IF(D3=0,0,VLOOKUP(D3,'Course List (program)'!$G$2:$L$100,4,FALSE))</f>
        <v>0</v>
      </c>
      <c r="T3" s="341" t="str">
        <f>IF(E3=0,0,VLOOKUP(E3,'Course List (program)'!$G$2:$L$100,4,FALSE))</f>
        <v>Pelin KARAÇAR ERCOŞKUN</v>
      </c>
      <c r="U3" s="341">
        <f>IF(F3=0,0,VLOOKUP(F3,'Course List (program)'!$G$2:$L$100,4,FALSE))</f>
        <v>0</v>
      </c>
      <c r="V3" s="342">
        <f>IF(G3=0,0,VLOOKUP(G3,'Course List (program)'!$G$2:$L$100,4,FALSE))</f>
        <v>0</v>
      </c>
      <c r="W3" s="507">
        <f>IF(C3=0,0,VLOOKUP(C3,'Course List (program)'!$G$2:$L$100,5,FALSE))</f>
        <v>0</v>
      </c>
      <c r="X3" s="508">
        <f>IF(D3=0,0,VLOOKUP(D3,'Course List (program)'!$G$2:$L$100,5,FALSE))</f>
        <v>0</v>
      </c>
      <c r="Y3" s="508">
        <f>IF(E3=0,0,VLOOKUP(E3,'Course List (program)'!$G$2:$L$100,5,FALSE))</f>
        <v>0</v>
      </c>
      <c r="Z3" s="508">
        <f>IF(F3=0,0,VLOOKUP(F3,'Course List (program)'!$G$2:$L$100,5,FALSE))</f>
        <v>0</v>
      </c>
      <c r="AA3" s="509">
        <f>IF(G3=0,0,VLOOKUP(G3,'Course List (program)'!$G$2:$L$100,5,FALSE))</f>
        <v>0</v>
      </c>
      <c r="AB3" s="299">
        <v>0.375</v>
      </c>
    </row>
    <row r="4" spans="1:28" s="300" customFormat="1" ht="15" customHeight="1" x14ac:dyDescent="0.2">
      <c r="A4" s="1090"/>
      <c r="B4" s="1091"/>
      <c r="C4" s="343" t="str">
        <f>Section1Draft!$E$51</f>
        <v>ARCH 351.11</v>
      </c>
      <c r="D4" s="344" t="str">
        <f>Section1Draft!$F$51</f>
        <v>ARCH 337.11</v>
      </c>
      <c r="E4" s="344" t="str">
        <f>Section1Draft!$G$51</f>
        <v>ARCH 309.01</v>
      </c>
      <c r="F4" s="344">
        <f>Section1Draft!$H$51</f>
        <v>0</v>
      </c>
      <c r="G4" s="486">
        <f>Section1Draft!$I$51</f>
        <v>0</v>
      </c>
      <c r="H4" s="345" t="str">
        <f>IF(C4=0,0,VLOOKUP(C4,'Course List (program)'!$G$2:$L$100,3,FALSE))</f>
        <v>Yrd. Doç. Dr. Engin ÜNAL</v>
      </c>
      <c r="I4" s="346" t="str">
        <f>IF(D4=0,0,VLOOKUP(D4,'Course List (program)'!$G$2:$L$100,3,FALSE))</f>
        <v>Yrd. Doç. Dr. Kerem ERCOŞKUN</v>
      </c>
      <c r="J4" s="346" t="str">
        <f>IF(E4=0,0,VLOOKUP(E4,'Course List (program)'!$G$2:$L$100,3,FALSE))</f>
        <v>Doç. Dr. Füsun SEZEN</v>
      </c>
      <c r="K4" s="346">
        <f>IF(F4=0,0,VLOOKUP(F4,'Course List (program)'!$G$2:$L$100,3,FALSE))</f>
        <v>0</v>
      </c>
      <c r="L4" s="347">
        <f>IF(G4=0,0,VLOOKUP(G4,'Course List (program)'!$G$2:$L$100,3,FALSE))</f>
        <v>0</v>
      </c>
      <c r="M4" s="492">
        <f>IF(C4=0,0,VLOOKUP(C4,'Course List (program)'!$G$2:$L$100,6,FALSE))</f>
        <v>0</v>
      </c>
      <c r="N4" s="349" t="str">
        <f>IF(D4=0,0,VLOOKUP(D4,'Course List (program)'!$G$2:$L$100,6,FALSE))</f>
        <v>GSF.222</v>
      </c>
      <c r="O4" s="349">
        <f>IF(E4=0,0,VLOOKUP(E4,'Course List (program)'!$G$2:$L$100,6,FALSE))</f>
        <v>0</v>
      </c>
      <c r="P4" s="349">
        <f>IF(F4=0,0,VLOOKUP(F4,'Course List (program)'!$G$2:$L$100,6,FALSE))</f>
        <v>0</v>
      </c>
      <c r="Q4" s="350">
        <f>IF(G4=0,0,VLOOKUP(G4,'Course List (program)'!$G$2:$L$100,6,FALSE))</f>
        <v>0</v>
      </c>
      <c r="R4" s="351" t="str">
        <f>IF(C4=0,0,VLOOKUP(C4,'Course List (program)'!$G$2:$L$100,4,FALSE))</f>
        <v>Dicle KIZILDERE</v>
      </c>
      <c r="S4" s="352">
        <f>IF(D4=0,0,VLOOKUP(D4,'Course List (program)'!$G$2:$L$100,4,FALSE))</f>
        <v>0</v>
      </c>
      <c r="T4" s="352" t="str">
        <f>IF(E4=0,0,VLOOKUP(E4,'Course List (program)'!$G$2:$L$100,4,FALSE))</f>
        <v>Pelin KARAÇAR ERCOŞKUN</v>
      </c>
      <c r="U4" s="352">
        <f>IF(F4=0,0,VLOOKUP(F4,'Course List (program)'!$G$2:$L$100,4,FALSE))</f>
        <v>0</v>
      </c>
      <c r="V4" s="353">
        <f>IF(G4=0,0,VLOOKUP(G4,'Course List (program)'!$G$2:$L$100,4,FALSE))</f>
        <v>0</v>
      </c>
      <c r="W4" s="510">
        <f>IF(C4=0,0,VLOOKUP(C4,'Course List (program)'!$G$2:$L$100,5,FALSE))</f>
        <v>0</v>
      </c>
      <c r="X4" s="511">
        <f>IF(D4=0,0,VLOOKUP(D4,'Course List (program)'!$G$2:$L$100,5,FALSE))</f>
        <v>0</v>
      </c>
      <c r="Y4" s="511">
        <f>IF(E4=0,0,VLOOKUP(E4,'Course List (program)'!$G$2:$L$100,5,FALSE))</f>
        <v>0</v>
      </c>
      <c r="Z4" s="511">
        <f>IF(F4=0,0,VLOOKUP(F4,'Course List (program)'!$G$2:$L$100,5,FALSE))</f>
        <v>0</v>
      </c>
      <c r="AA4" s="512">
        <f>IF(G4=0,0,VLOOKUP(G4,'Course List (program)'!$G$2:$L$100,5,FALSE))</f>
        <v>0</v>
      </c>
      <c r="AB4" s="299">
        <v>0.41666666666666669</v>
      </c>
    </row>
    <row r="5" spans="1:28" s="300" customFormat="1" ht="15" customHeight="1" x14ac:dyDescent="0.2">
      <c r="A5" s="1090"/>
      <c r="B5" s="1091"/>
      <c r="C5" s="343" t="str">
        <f>Section1Draft!$E$53</f>
        <v>ARCH 351.11</v>
      </c>
      <c r="D5" s="344" t="str">
        <f>Section1Draft!$F$53</f>
        <v>ARCH 337.11</v>
      </c>
      <c r="E5" s="344" t="str">
        <f>Section1Draft!$G$53</f>
        <v>ARCH 309.01</v>
      </c>
      <c r="F5" s="344">
        <f>Section1Draft!$H$53</f>
        <v>0</v>
      </c>
      <c r="G5" s="486" t="str">
        <f>Section1Draft!$I$53</f>
        <v>ARCH 362.01</v>
      </c>
      <c r="H5" s="345" t="str">
        <f>IF(C5=0,0,VLOOKUP(C5,'Course List (program)'!$G$2:$L$100,3,FALSE))</f>
        <v>Yrd. Doç. Dr. Engin ÜNAL</v>
      </c>
      <c r="I5" s="346" t="str">
        <f>IF(D5=0,0,VLOOKUP(D5,'Course List (program)'!$G$2:$L$100,3,FALSE))</f>
        <v>Yrd. Doç. Dr. Kerem ERCOŞKUN</v>
      </c>
      <c r="J5" s="346" t="str">
        <f>IF(E5=0,0,VLOOKUP(E5,'Course List (program)'!$G$2:$L$100,3,FALSE))</f>
        <v>Doç. Dr. Füsun SEZEN</v>
      </c>
      <c r="K5" s="346">
        <f>IF(F5=0,0,VLOOKUP(F5,'Course List (program)'!$G$2:$L$100,3,FALSE))</f>
        <v>0</v>
      </c>
      <c r="L5" s="347" t="str">
        <f>IF(G5=0,0,VLOOKUP(G5,'Course List (program)'!$G$2:$L$100,3,FALSE))</f>
        <v>Doç. Dr. A. Dilek ÖZDEMİR</v>
      </c>
      <c r="M5" s="492">
        <f>IF(C5=0,0,VLOOKUP(C5,'Course List (program)'!$G$2:$L$100,6,FALSE))</f>
        <v>0</v>
      </c>
      <c r="N5" s="349" t="str">
        <f>IF(D5=0,0,VLOOKUP(D5,'Course List (program)'!$G$2:$L$100,6,FALSE))</f>
        <v>GSF.222</v>
      </c>
      <c r="O5" s="349">
        <f>IF(E5=0,0,VLOOKUP(E5,'Course List (program)'!$G$2:$L$100,6,FALSE))</f>
        <v>0</v>
      </c>
      <c r="P5" s="349">
        <f>IF(F5=0,0,VLOOKUP(F5,'Course List (program)'!$G$2:$L$100,6,FALSE))</f>
        <v>0</v>
      </c>
      <c r="Q5" s="350">
        <f>IF(G5=0,0,VLOOKUP(G5,'Course List (program)'!$G$2:$L$100,6,FALSE))</f>
        <v>0</v>
      </c>
      <c r="R5" s="351" t="str">
        <f>IF(C5=0,0,VLOOKUP(C5,'Course List (program)'!$G$2:$L$100,4,FALSE))</f>
        <v>Dicle KIZILDERE</v>
      </c>
      <c r="S5" s="352">
        <f>IF(D5=0,0,VLOOKUP(D5,'Course List (program)'!$G$2:$L$100,4,FALSE))</f>
        <v>0</v>
      </c>
      <c r="T5" s="352" t="str">
        <f>IF(E5=0,0,VLOOKUP(E5,'Course List (program)'!$G$2:$L$100,4,FALSE))</f>
        <v>Pelin KARAÇAR ERCOŞKUN</v>
      </c>
      <c r="U5" s="352">
        <f>IF(F5=0,0,VLOOKUP(F5,'Course List (program)'!$G$2:$L$100,4,FALSE))</f>
        <v>0</v>
      </c>
      <c r="V5" s="353">
        <f>IF(G5=0,0,VLOOKUP(G5,'Course List (program)'!$G$2:$L$100,4,FALSE))</f>
        <v>0</v>
      </c>
      <c r="W5" s="510">
        <f>IF(C5=0,0,VLOOKUP(C5,'Course List (program)'!$G$2:$L$100,5,FALSE))</f>
        <v>0</v>
      </c>
      <c r="X5" s="511">
        <f>IF(D5=0,0,VLOOKUP(D5,'Course List (program)'!$G$2:$L$100,5,FALSE))</f>
        <v>0</v>
      </c>
      <c r="Y5" s="511">
        <f>IF(E5=0,0,VLOOKUP(E5,'Course List (program)'!$G$2:$L$100,5,FALSE))</f>
        <v>0</v>
      </c>
      <c r="Z5" s="511">
        <f>IF(F5=0,0,VLOOKUP(F5,'Course List (program)'!$G$2:$L$100,5,FALSE))</f>
        <v>0</v>
      </c>
      <c r="AA5" s="512">
        <f>IF(G5=0,0,VLOOKUP(G5,'Course List (program)'!$G$2:$L$100,5,FALSE))</f>
        <v>0</v>
      </c>
      <c r="AB5" s="299">
        <v>0.45833333333333331</v>
      </c>
    </row>
    <row r="6" spans="1:28" s="300" customFormat="1" ht="15" customHeight="1" x14ac:dyDescent="0.2">
      <c r="A6" s="1090"/>
      <c r="B6" s="1091"/>
      <c r="C6" s="343" t="str">
        <f>Section1Draft!$E$55</f>
        <v>ARCH 351.11</v>
      </c>
      <c r="D6" s="344" t="str">
        <f>Section1Draft!$F$55</f>
        <v>ARCH 337.11</v>
      </c>
      <c r="E6" s="344" t="str">
        <f>Section1Draft!$G$55</f>
        <v>ARCH 362.01</v>
      </c>
      <c r="F6" s="344">
        <f>Section1Draft!$H$55</f>
        <v>0</v>
      </c>
      <c r="G6" s="486" t="str">
        <f>Section1Draft!$I$55</f>
        <v>ARCH 362.01</v>
      </c>
      <c r="H6" s="345" t="str">
        <f>IF(C6=0,0,VLOOKUP(C6,'Course List (program)'!$G$2:$L$100,3,FALSE))</f>
        <v>Yrd. Doç. Dr. Engin ÜNAL</v>
      </c>
      <c r="I6" s="346" t="str">
        <f>IF(D6=0,0,VLOOKUP(D6,'Course List (program)'!$G$2:$L$100,3,FALSE))</f>
        <v>Yrd. Doç. Dr. Kerem ERCOŞKUN</v>
      </c>
      <c r="J6" s="346" t="str">
        <f>IF(E6=0,0,VLOOKUP(E6,'Course List (program)'!$G$2:$L$100,3,FALSE))</f>
        <v>Doç. Dr. A. Dilek ÖZDEMİR</v>
      </c>
      <c r="K6" s="346">
        <f>IF(F6=0,0,VLOOKUP(F6,'Course List (program)'!$G$2:$L$100,3,FALSE))</f>
        <v>0</v>
      </c>
      <c r="L6" s="347" t="str">
        <f>IF(G6=0,0,VLOOKUP(G6,'Course List (program)'!$G$2:$L$100,3,FALSE))</f>
        <v>Doç. Dr. A. Dilek ÖZDEMİR</v>
      </c>
      <c r="M6" s="492">
        <f>IF(C6=0,0,VLOOKUP(C6,'Course List (program)'!$G$2:$L$100,6,FALSE))</f>
        <v>0</v>
      </c>
      <c r="N6" s="349" t="str">
        <f>IF(D6=0,0,VLOOKUP(D6,'Course List (program)'!$G$2:$L$100,6,FALSE))</f>
        <v>GSF.222</v>
      </c>
      <c r="O6" s="349">
        <f>IF(E6=0,0,VLOOKUP(E6,'Course List (program)'!$G$2:$L$100,6,FALSE))</f>
        <v>0</v>
      </c>
      <c r="P6" s="349">
        <f>IF(F6=0,0,VLOOKUP(F6,'Course List (program)'!$G$2:$L$100,6,FALSE))</f>
        <v>0</v>
      </c>
      <c r="Q6" s="350">
        <f>IF(G6=0,0,VLOOKUP(G6,'Course List (program)'!$G$2:$L$100,6,FALSE))</f>
        <v>0</v>
      </c>
      <c r="R6" s="351" t="str">
        <f>IF(C6=0,0,VLOOKUP(C6,'Course List (program)'!$G$2:$L$100,4,FALSE))</f>
        <v>Dicle KIZILDERE</v>
      </c>
      <c r="S6" s="352">
        <f>IF(D6=0,0,VLOOKUP(D6,'Course List (program)'!$G$2:$L$100,4,FALSE))</f>
        <v>0</v>
      </c>
      <c r="T6" s="352">
        <f>IF(E6=0,0,VLOOKUP(E6,'Course List (program)'!$G$2:$L$100,4,FALSE))</f>
        <v>0</v>
      </c>
      <c r="U6" s="352">
        <f>IF(F6=0,0,VLOOKUP(F6,'Course List (program)'!$G$2:$L$100,4,FALSE))</f>
        <v>0</v>
      </c>
      <c r="V6" s="353">
        <f>IF(G6=0,0,VLOOKUP(G6,'Course List (program)'!$G$2:$L$100,4,FALSE))</f>
        <v>0</v>
      </c>
      <c r="W6" s="510">
        <f>IF(C6=0,0,VLOOKUP(C6,'Course List (program)'!$G$2:$L$100,5,FALSE))</f>
        <v>0</v>
      </c>
      <c r="X6" s="511">
        <f>IF(D6=0,0,VLOOKUP(D6,'Course List (program)'!$G$2:$L$100,5,FALSE))</f>
        <v>0</v>
      </c>
      <c r="Y6" s="511">
        <f>IF(E6=0,0,VLOOKUP(E6,'Course List (program)'!$G$2:$L$100,5,FALSE))</f>
        <v>0</v>
      </c>
      <c r="Z6" s="511">
        <f>IF(F6=0,0,VLOOKUP(F6,'Course List (program)'!$G$2:$L$100,5,FALSE))</f>
        <v>0</v>
      </c>
      <c r="AA6" s="512">
        <f>IF(G6=0,0,VLOOKUP(G6,'Course List (program)'!$G$2:$L$100,5,FALSE))</f>
        <v>0</v>
      </c>
      <c r="AB6" s="299">
        <v>0.5</v>
      </c>
    </row>
    <row r="7" spans="1:28" s="300" customFormat="1" ht="15" customHeight="1" x14ac:dyDescent="0.2">
      <c r="A7" s="1090"/>
      <c r="B7" s="1091"/>
      <c r="C7" s="343">
        <f>Section1Draft!$E$57</f>
        <v>0</v>
      </c>
      <c r="D7" s="344">
        <f>Section1Draft!$F$57</f>
        <v>0</v>
      </c>
      <c r="E7" s="344">
        <f>Section1Draft!$G$57</f>
        <v>0</v>
      </c>
      <c r="F7" s="344">
        <f>Section1Draft!$H$57</f>
        <v>0</v>
      </c>
      <c r="G7" s="486">
        <f>Section1Draft!$I$57</f>
        <v>0</v>
      </c>
      <c r="H7" s="345">
        <f>IF(C7=0,0,VLOOKUP(C7,'Course List (program)'!$G$2:$L$100,3,FALSE))</f>
        <v>0</v>
      </c>
      <c r="I7" s="346">
        <f>IF(D7=0,0,VLOOKUP(D7,'Course List (program)'!$G$2:$L$100,3,FALSE))</f>
        <v>0</v>
      </c>
      <c r="J7" s="346">
        <f>IF(E7=0,0,VLOOKUP(E7,'Course List (program)'!$G$2:$L$100,3,FALSE))</f>
        <v>0</v>
      </c>
      <c r="K7" s="346">
        <f>IF(F7=0,0,VLOOKUP(F7,'Course List (program)'!$G$2:$L$100,3,FALSE))</f>
        <v>0</v>
      </c>
      <c r="L7" s="347">
        <f>IF(G7=0,0,VLOOKUP(G7,'Course List (program)'!$G$2:$L$100,3,FALSE))</f>
        <v>0</v>
      </c>
      <c r="M7" s="492">
        <f>IF(C7=0,0,VLOOKUP(C7,'Course List (program)'!$G$2:$L$100,6,FALSE))</f>
        <v>0</v>
      </c>
      <c r="N7" s="349">
        <f>IF(D7=0,0,VLOOKUP(D7,'Course List (program)'!$G$2:$L$100,6,FALSE))</f>
        <v>0</v>
      </c>
      <c r="O7" s="349">
        <f>IF(E7=0,0,VLOOKUP(E7,'Course List (program)'!$G$2:$L$100,6,FALSE))</f>
        <v>0</v>
      </c>
      <c r="P7" s="349">
        <f>IF(F7=0,0,VLOOKUP(F7,'Course List (program)'!$G$2:$L$100,6,FALSE))</f>
        <v>0</v>
      </c>
      <c r="Q7" s="350">
        <f>IF(G7=0,0,VLOOKUP(G7,'Course List (program)'!$G$2:$L$100,6,FALSE))</f>
        <v>0</v>
      </c>
      <c r="R7" s="351">
        <f>IF(C7=0,0,VLOOKUP(C7,'Course List (program)'!$G$2:$L$100,4,FALSE))</f>
        <v>0</v>
      </c>
      <c r="S7" s="352">
        <f>IF(D7=0,0,VLOOKUP(D7,'Course List (program)'!$G$2:$L$100,4,FALSE))</f>
        <v>0</v>
      </c>
      <c r="T7" s="352">
        <f>IF(E7=0,0,VLOOKUP(E7,'Course List (program)'!$G$2:$L$100,4,FALSE))</f>
        <v>0</v>
      </c>
      <c r="U7" s="352">
        <f>IF(F7=0,0,VLOOKUP(F7,'Course List (program)'!$G$2:$L$100,4,FALSE))</f>
        <v>0</v>
      </c>
      <c r="V7" s="353">
        <f>IF(G7=0,0,VLOOKUP(G7,'Course List (program)'!$G$2:$L$100,4,FALSE))</f>
        <v>0</v>
      </c>
      <c r="W7" s="510">
        <f>IF(C7=0,0,VLOOKUP(C7,'Course List (program)'!$G$2:$L$100,5,FALSE))</f>
        <v>0</v>
      </c>
      <c r="X7" s="511">
        <f>IF(D7=0,0,VLOOKUP(D7,'Course List (program)'!$G$2:$L$100,5,FALSE))</f>
        <v>0</v>
      </c>
      <c r="Y7" s="511">
        <f>IF(E7=0,0,VLOOKUP(E7,'Course List (program)'!$G$2:$L$100,5,FALSE))</f>
        <v>0</v>
      </c>
      <c r="Z7" s="511">
        <f>IF(F7=0,0,VLOOKUP(F7,'Course List (program)'!$G$2:$L$100,5,FALSE))</f>
        <v>0</v>
      </c>
      <c r="AA7" s="512">
        <f>IF(G7=0,0,VLOOKUP(G7,'Course List (program)'!$G$2:$L$100,5,FALSE))</f>
        <v>0</v>
      </c>
      <c r="AB7" s="299">
        <v>0.54166666666666663</v>
      </c>
    </row>
    <row r="8" spans="1:28" s="300" customFormat="1" ht="15" customHeight="1" x14ac:dyDescent="0.2">
      <c r="A8" s="1090"/>
      <c r="B8" s="1091"/>
      <c r="C8" s="343" t="str">
        <f>Section1Draft!$E$59</f>
        <v>ARCH 351.11</v>
      </c>
      <c r="D8" s="344" t="str">
        <f>Section1Draft!$F$59</f>
        <v>ARCH 341.11</v>
      </c>
      <c r="E8" s="344" t="str">
        <f>Section1Draft!$G$59</f>
        <v>ARCH 315.01</v>
      </c>
      <c r="F8" s="344">
        <f>Section1Draft!$H$59</f>
        <v>0</v>
      </c>
      <c r="G8" s="486">
        <f>Section1Draft!$I$59</f>
        <v>0</v>
      </c>
      <c r="H8" s="345" t="str">
        <f>IF(C8=0,0,VLOOKUP(C8,'Course List (program)'!$G$2:$L$100,3,FALSE))</f>
        <v>Yrd. Doç. Dr. Engin ÜNAL</v>
      </c>
      <c r="I8" s="346" t="str">
        <f>IF(D8=0,0,VLOOKUP(D8,'Course List (program)'!$G$2:$L$100,3,FALSE))</f>
        <v>Yrd. Doç. Dr. Engin ÜNAL</v>
      </c>
      <c r="J8" s="346" t="str">
        <f>IF(E8=0,0,VLOOKUP(E8,'Course List (program)'!$G$2:$L$100,3,FALSE))</f>
        <v>Yrd. Doç. Dr. Soner ŞAHİN</v>
      </c>
      <c r="K8" s="346">
        <f>IF(F8=0,0,VLOOKUP(F8,'Course List (program)'!$G$2:$L$100,3,FALSE))</f>
        <v>0</v>
      </c>
      <c r="L8" s="347">
        <f>IF(G8=0,0,VLOOKUP(G8,'Course List (program)'!$G$2:$L$100,3,FALSE))</f>
        <v>0</v>
      </c>
      <c r="M8" s="492">
        <f>IF(C8=0,0,VLOOKUP(C8,'Course List (program)'!$G$2:$L$100,6,FALSE))</f>
        <v>0</v>
      </c>
      <c r="N8" s="349">
        <f>IF(D8=0,0,VLOOKUP(D8,'Course List (program)'!$G$2:$L$100,6,FALSE))</f>
        <v>0</v>
      </c>
      <c r="O8" s="349">
        <f>IF(E8=0,0,VLOOKUP(E8,'Course List (program)'!$G$2:$L$100,6,FALSE))</f>
        <v>0</v>
      </c>
      <c r="P8" s="349">
        <f>IF(F8=0,0,VLOOKUP(F8,'Course List (program)'!$G$2:$L$100,6,FALSE))</f>
        <v>0</v>
      </c>
      <c r="Q8" s="350">
        <f>IF(G8=0,0,VLOOKUP(G8,'Course List (program)'!$G$2:$L$100,6,FALSE))</f>
        <v>0</v>
      </c>
      <c r="R8" s="351" t="str">
        <f>IF(C8=0,0,VLOOKUP(C8,'Course List (program)'!$G$2:$L$100,4,FALSE))</f>
        <v>Dicle KIZILDERE</v>
      </c>
      <c r="S8" s="352" t="str">
        <f>IF(D8=0,0,VLOOKUP(D8,'Course List (program)'!$G$2:$L$100,4,FALSE))</f>
        <v>Dicle KIZILDERE</v>
      </c>
      <c r="T8" s="352">
        <f>IF(E8=0,0,VLOOKUP(E8,'Course List (program)'!$G$2:$L$100,4,FALSE))</f>
        <v>0</v>
      </c>
      <c r="U8" s="352">
        <f>IF(F8=0,0,VLOOKUP(F8,'Course List (program)'!$G$2:$L$100,4,FALSE))</f>
        <v>0</v>
      </c>
      <c r="V8" s="353">
        <f>IF(G8=0,0,VLOOKUP(G8,'Course List (program)'!$G$2:$L$100,4,FALSE))</f>
        <v>0</v>
      </c>
      <c r="W8" s="510">
        <f>IF(C8=0,0,VLOOKUP(C8,'Course List (program)'!$G$2:$L$100,5,FALSE))</f>
        <v>0</v>
      </c>
      <c r="X8" s="511">
        <f>IF(D8=0,0,VLOOKUP(D8,'Course List (program)'!$G$2:$L$100,5,FALSE))</f>
        <v>0</v>
      </c>
      <c r="Y8" s="511">
        <f>IF(E8=0,0,VLOOKUP(E8,'Course List (program)'!$G$2:$L$100,5,FALSE))</f>
        <v>0</v>
      </c>
      <c r="Z8" s="511">
        <f>IF(F8=0,0,VLOOKUP(F8,'Course List (program)'!$G$2:$L$100,5,FALSE))</f>
        <v>0</v>
      </c>
      <c r="AA8" s="512">
        <f>IF(G8=0,0,VLOOKUP(G8,'Course List (program)'!$G$2:$L$100,5,FALSE))</f>
        <v>0</v>
      </c>
      <c r="AB8" s="299">
        <v>0.58333333333333337</v>
      </c>
    </row>
    <row r="9" spans="1:28" s="300" customFormat="1" ht="15" customHeight="1" x14ac:dyDescent="0.2">
      <c r="A9" s="1090"/>
      <c r="B9" s="1091"/>
      <c r="C9" s="343" t="str">
        <f>Section1Draft!$E$61</f>
        <v>ARCH 351.11</v>
      </c>
      <c r="D9" s="344" t="str">
        <f>Section1Draft!$F$61</f>
        <v>ARCH 341.11</v>
      </c>
      <c r="E9" s="344" t="str">
        <f>Section1Draft!$G$61</f>
        <v>ARCH 315.01</v>
      </c>
      <c r="F9" s="344">
        <f>Section1Draft!$H$61</f>
        <v>0</v>
      </c>
      <c r="G9" s="486">
        <f>Section1Draft!$I$61</f>
        <v>0</v>
      </c>
      <c r="H9" s="345" t="str">
        <f>IF(C9=0,0,VLOOKUP(C9,'Course List (program)'!$G$2:$L$100,3,FALSE))</f>
        <v>Yrd. Doç. Dr. Engin ÜNAL</v>
      </c>
      <c r="I9" s="346" t="str">
        <f>IF(D9=0,0,VLOOKUP(D9,'Course List (program)'!$G$2:$L$100,3,FALSE))</f>
        <v>Yrd. Doç. Dr. Engin ÜNAL</v>
      </c>
      <c r="J9" s="346" t="str">
        <f>IF(E9=0,0,VLOOKUP(E9,'Course List (program)'!$G$2:$L$100,3,FALSE))</f>
        <v>Yrd. Doç. Dr. Soner ŞAHİN</v>
      </c>
      <c r="K9" s="346">
        <f>IF(F9=0,0,VLOOKUP(F9,'Course List (program)'!$G$2:$L$100,3,FALSE))</f>
        <v>0</v>
      </c>
      <c r="L9" s="347">
        <f>IF(G9=0,0,VLOOKUP(G9,'Course List (program)'!$G$2:$L$100,3,FALSE))</f>
        <v>0</v>
      </c>
      <c r="M9" s="492">
        <f>IF(C9=0,0,VLOOKUP(C9,'Course List (program)'!$G$2:$L$100,6,FALSE))</f>
        <v>0</v>
      </c>
      <c r="N9" s="349">
        <f>IF(D9=0,0,VLOOKUP(D9,'Course List (program)'!$G$2:$L$100,6,FALSE))</f>
        <v>0</v>
      </c>
      <c r="O9" s="349">
        <f>IF(E9=0,0,VLOOKUP(E9,'Course List (program)'!$G$2:$L$100,6,FALSE))</f>
        <v>0</v>
      </c>
      <c r="P9" s="349">
        <f>IF(F9=0,0,VLOOKUP(F9,'Course List (program)'!$G$2:$L$100,6,FALSE))</f>
        <v>0</v>
      </c>
      <c r="Q9" s="350">
        <f>IF(G9=0,0,VLOOKUP(G9,'Course List (program)'!$G$2:$L$100,6,FALSE))</f>
        <v>0</v>
      </c>
      <c r="R9" s="351" t="str">
        <f>IF(C9=0,0,VLOOKUP(C9,'Course List (program)'!$G$2:$L$100,4,FALSE))</f>
        <v>Dicle KIZILDERE</v>
      </c>
      <c r="S9" s="352" t="str">
        <f>IF(D9=0,0,VLOOKUP(D9,'Course List (program)'!$G$2:$L$100,4,FALSE))</f>
        <v>Dicle KIZILDERE</v>
      </c>
      <c r="T9" s="352">
        <f>IF(E9=0,0,VLOOKUP(E9,'Course List (program)'!$G$2:$L$100,4,FALSE))</f>
        <v>0</v>
      </c>
      <c r="U9" s="352">
        <f>IF(F9=0,0,VLOOKUP(F9,'Course List (program)'!$G$2:$L$100,4,FALSE))</f>
        <v>0</v>
      </c>
      <c r="V9" s="353">
        <f>IF(G9=0,0,VLOOKUP(G9,'Course List (program)'!$G$2:$L$100,4,FALSE))</f>
        <v>0</v>
      </c>
      <c r="W9" s="510">
        <f>IF(C9=0,0,VLOOKUP(C9,'Course List (program)'!$G$2:$L$100,5,FALSE))</f>
        <v>0</v>
      </c>
      <c r="X9" s="511">
        <f>IF(D9=0,0,VLOOKUP(D9,'Course List (program)'!$G$2:$L$100,5,FALSE))</f>
        <v>0</v>
      </c>
      <c r="Y9" s="511">
        <f>IF(E9=0,0,VLOOKUP(E9,'Course List (program)'!$G$2:$L$100,5,FALSE))</f>
        <v>0</v>
      </c>
      <c r="Z9" s="511">
        <f>IF(F9=0,0,VLOOKUP(F9,'Course List (program)'!$G$2:$L$100,5,FALSE))</f>
        <v>0</v>
      </c>
      <c r="AA9" s="512">
        <f>IF(G9=0,0,VLOOKUP(G9,'Course List (program)'!$G$2:$L$100,5,FALSE))</f>
        <v>0</v>
      </c>
      <c r="AB9" s="299">
        <v>0.625</v>
      </c>
    </row>
    <row r="10" spans="1:28" s="300" customFormat="1" ht="15" customHeight="1" x14ac:dyDescent="0.2">
      <c r="A10" s="1090"/>
      <c r="B10" s="1091"/>
      <c r="C10" s="343" t="str">
        <f>Section1Draft!$E$63</f>
        <v>ARCH 351.11</v>
      </c>
      <c r="D10" s="344" t="str">
        <f>Section1Draft!$F$63</f>
        <v>ARCH 341.11</v>
      </c>
      <c r="E10" s="344" t="str">
        <f>Section1Draft!$G$63</f>
        <v>ARCH 315.01</v>
      </c>
      <c r="F10" s="344">
        <f>Section1Draft!$H$63</f>
        <v>0</v>
      </c>
      <c r="G10" s="486">
        <f>Section1Draft!$I$63</f>
        <v>0</v>
      </c>
      <c r="H10" s="345" t="str">
        <f>IF(C10=0,0,VLOOKUP(C10,'Course List (program)'!$G$2:$L$100,3,FALSE))</f>
        <v>Yrd. Doç. Dr. Engin ÜNAL</v>
      </c>
      <c r="I10" s="346" t="str">
        <f>IF(D10=0,0,VLOOKUP(D10,'Course List (program)'!$G$2:$L$100,3,FALSE))</f>
        <v>Yrd. Doç. Dr. Engin ÜNAL</v>
      </c>
      <c r="J10" s="346" t="str">
        <f>IF(E10=0,0,VLOOKUP(E10,'Course List (program)'!$G$2:$L$100,3,FALSE))</f>
        <v>Yrd. Doç. Dr. Soner ŞAHİN</v>
      </c>
      <c r="K10" s="346">
        <f>IF(F10=0,0,VLOOKUP(F10,'Course List (program)'!$G$2:$L$100,3,FALSE))</f>
        <v>0</v>
      </c>
      <c r="L10" s="347">
        <f>IF(G10=0,0,VLOOKUP(G10,'Course List (program)'!$G$2:$L$100,3,FALSE))</f>
        <v>0</v>
      </c>
      <c r="M10" s="492">
        <f>IF(C10=0,0,VLOOKUP(C10,'Course List (program)'!$G$2:$L$100,6,FALSE))</f>
        <v>0</v>
      </c>
      <c r="N10" s="349">
        <f>IF(D10=0,0,VLOOKUP(D10,'Course List (program)'!$G$2:$L$100,6,FALSE))</f>
        <v>0</v>
      </c>
      <c r="O10" s="349">
        <f>IF(E10=0,0,VLOOKUP(E10,'Course List (program)'!$G$2:$L$100,6,FALSE))</f>
        <v>0</v>
      </c>
      <c r="P10" s="349">
        <f>IF(F10=0,0,VLOOKUP(F10,'Course List (program)'!$G$2:$L$100,6,FALSE))</f>
        <v>0</v>
      </c>
      <c r="Q10" s="350">
        <f>IF(G10=0,0,VLOOKUP(G10,'Course List (program)'!$G$2:$L$100,6,FALSE))</f>
        <v>0</v>
      </c>
      <c r="R10" s="351" t="str">
        <f>IF(C10=0,0,VLOOKUP(C10,'Course List (program)'!$G$2:$L$100,4,FALSE))</f>
        <v>Dicle KIZILDERE</v>
      </c>
      <c r="S10" s="352" t="str">
        <f>IF(D10=0,0,VLOOKUP(D10,'Course List (program)'!$G$2:$L$100,4,FALSE))</f>
        <v>Dicle KIZILDERE</v>
      </c>
      <c r="T10" s="352">
        <f>IF(E10=0,0,VLOOKUP(E10,'Course List (program)'!$G$2:$L$100,4,FALSE))</f>
        <v>0</v>
      </c>
      <c r="U10" s="352">
        <f>IF(F10=0,0,VLOOKUP(F10,'Course List (program)'!$G$2:$L$100,4,FALSE))</f>
        <v>0</v>
      </c>
      <c r="V10" s="353">
        <f>IF(G10=0,0,VLOOKUP(G10,'Course List (program)'!$G$2:$L$100,4,FALSE))</f>
        <v>0</v>
      </c>
      <c r="W10" s="510">
        <f>IF(C10=0,0,VLOOKUP(C10,'Course List (program)'!$G$2:$L$100,5,FALSE))</f>
        <v>0</v>
      </c>
      <c r="X10" s="511">
        <f>IF(D10=0,0,VLOOKUP(D10,'Course List (program)'!$G$2:$L$100,5,FALSE))</f>
        <v>0</v>
      </c>
      <c r="Y10" s="511">
        <f>IF(E10=0,0,VLOOKUP(E10,'Course List (program)'!$G$2:$L$100,5,FALSE))</f>
        <v>0</v>
      </c>
      <c r="Z10" s="511">
        <f>IF(F10=0,0,VLOOKUP(F10,'Course List (program)'!$G$2:$L$100,5,FALSE))</f>
        <v>0</v>
      </c>
      <c r="AA10" s="512">
        <f>IF(G10=0,0,VLOOKUP(G10,'Course List (program)'!$G$2:$L$100,5,FALSE))</f>
        <v>0</v>
      </c>
      <c r="AB10" s="299">
        <v>0.66666666666666663</v>
      </c>
    </row>
    <row r="11" spans="1:28" s="300" customFormat="1" ht="15" customHeight="1" x14ac:dyDescent="0.2">
      <c r="A11" s="1090"/>
      <c r="B11" s="1091"/>
      <c r="C11" s="343" t="str">
        <f>Section1Draft!$E$65</f>
        <v>ARCH 351.11</v>
      </c>
      <c r="D11" s="344" t="str">
        <f>Section1Draft!$F$65</f>
        <v>ARCH 341.11</v>
      </c>
      <c r="E11" s="344">
        <f>Section1Draft!$G$65</f>
        <v>0</v>
      </c>
      <c r="F11" s="344">
        <f>Section1Draft!$H$65</f>
        <v>0</v>
      </c>
      <c r="G11" s="486">
        <f>Section1Draft!$I$65</f>
        <v>0</v>
      </c>
      <c r="H11" s="345" t="str">
        <f>IF(C11=0,0,VLOOKUP(C11,'Course List (program)'!$G$2:$L$100,3,FALSE))</f>
        <v>Yrd. Doç. Dr. Engin ÜNAL</v>
      </c>
      <c r="I11" s="346" t="str">
        <f>IF(D11=0,0,VLOOKUP(D11,'Course List (program)'!$G$2:$L$100,3,FALSE))</f>
        <v>Yrd. Doç. Dr. Engin ÜNAL</v>
      </c>
      <c r="J11" s="346">
        <f>IF(E11=0,0,VLOOKUP(E11,'Course List (program)'!$G$2:$L$100,3,FALSE))</f>
        <v>0</v>
      </c>
      <c r="K11" s="346">
        <f>IF(F11=0,0,VLOOKUP(F11,'Course List (program)'!$G$2:$L$100,3,FALSE))</f>
        <v>0</v>
      </c>
      <c r="L11" s="347">
        <f>IF(G11=0,0,VLOOKUP(G11,'Course List (program)'!$G$2:$L$100,3,FALSE))</f>
        <v>0</v>
      </c>
      <c r="M11" s="492">
        <f>IF(C11=0,0,VLOOKUP(C11,'Course List (program)'!$G$2:$L$100,6,FALSE))</f>
        <v>0</v>
      </c>
      <c r="N11" s="349">
        <f>IF(D11=0,0,VLOOKUP(D11,'Course List (program)'!$G$2:$L$100,6,FALSE))</f>
        <v>0</v>
      </c>
      <c r="O11" s="349">
        <f>IF(E11=0,0,VLOOKUP(E11,'Course List (program)'!$G$2:$L$100,6,FALSE))</f>
        <v>0</v>
      </c>
      <c r="P11" s="349">
        <f>IF(F11=0,0,VLOOKUP(F11,'Course List (program)'!$G$2:$L$100,6,FALSE))</f>
        <v>0</v>
      </c>
      <c r="Q11" s="350">
        <f>IF(G11=0,0,VLOOKUP(G11,'Course List (program)'!$G$2:$L$100,6,FALSE))</f>
        <v>0</v>
      </c>
      <c r="R11" s="351" t="str">
        <f>IF(C11=0,0,VLOOKUP(C11,'Course List (program)'!$G$2:$L$100,4,FALSE))</f>
        <v>Dicle KIZILDERE</v>
      </c>
      <c r="S11" s="352" t="str">
        <f>IF(D11=0,0,VLOOKUP(D11,'Course List (program)'!$G$2:$L$100,4,FALSE))</f>
        <v>Dicle KIZILDERE</v>
      </c>
      <c r="T11" s="352">
        <f>IF(E11=0,0,VLOOKUP(E11,'Course List (program)'!$G$2:$L$100,4,FALSE))</f>
        <v>0</v>
      </c>
      <c r="U11" s="352">
        <f>IF(F11=0,0,VLOOKUP(F11,'Course List (program)'!$G$2:$L$100,4,FALSE))</f>
        <v>0</v>
      </c>
      <c r="V11" s="353">
        <f>IF(G11=0,0,VLOOKUP(G11,'Course List (program)'!$G$2:$L$100,4,FALSE))</f>
        <v>0</v>
      </c>
      <c r="W11" s="510">
        <f>IF(C11=0,0,VLOOKUP(C11,'Course List (program)'!$G$2:$L$100,5,FALSE))</f>
        <v>0</v>
      </c>
      <c r="X11" s="511">
        <f>IF(D11=0,0,VLOOKUP(D11,'Course List (program)'!$G$2:$L$100,5,FALSE))</f>
        <v>0</v>
      </c>
      <c r="Y11" s="511">
        <f>IF(E11=0,0,VLOOKUP(E11,'Course List (program)'!$G$2:$L$100,5,FALSE))</f>
        <v>0</v>
      </c>
      <c r="Z11" s="511">
        <f>IF(F11=0,0,VLOOKUP(F11,'Course List (program)'!$G$2:$L$100,5,FALSE))</f>
        <v>0</v>
      </c>
      <c r="AA11" s="512">
        <f>IF(G11=0,0,VLOOKUP(G11,'Course List (program)'!$G$2:$L$100,5,FALSE))</f>
        <v>0</v>
      </c>
      <c r="AB11" s="299">
        <v>0.70833333333333337</v>
      </c>
    </row>
    <row r="12" spans="1:28" s="300" customFormat="1" ht="15" customHeight="1" thickBot="1" x14ac:dyDescent="0.25">
      <c r="A12" s="1092"/>
      <c r="B12" s="1093"/>
      <c r="C12" s="354">
        <f>Section1Draft!$E$67</f>
        <v>0</v>
      </c>
      <c r="D12" s="355">
        <f>Section1Draft!$F$67</f>
        <v>0</v>
      </c>
      <c r="E12" s="355">
        <f>Section1Draft!$G$67</f>
        <v>0</v>
      </c>
      <c r="F12" s="355">
        <f>Section1Draft!$H$67</f>
        <v>0</v>
      </c>
      <c r="G12" s="487">
        <f>Section1Draft!$I$67</f>
        <v>0</v>
      </c>
      <c r="H12" s="356">
        <f>IF(C12=0,0,VLOOKUP(C12,'Course List (program)'!$G$2:$L$100,3,FALSE))</f>
        <v>0</v>
      </c>
      <c r="I12" s="357">
        <f>IF(D12=0,0,VLOOKUP(D12,'Course List (program)'!$G$2:$L$100,3,FALSE))</f>
        <v>0</v>
      </c>
      <c r="J12" s="357">
        <f>IF(E12=0,0,VLOOKUP(E12,'Course List (program)'!$G$2:$L$100,3,FALSE))</f>
        <v>0</v>
      </c>
      <c r="K12" s="357">
        <f>IF(F12=0,0,VLOOKUP(F12,'Course List (program)'!$G$2:$L$100,3,FALSE))</f>
        <v>0</v>
      </c>
      <c r="L12" s="358">
        <f>IF(G12=0,0,VLOOKUP(G12,'Course List (program)'!$G$2:$L$100,3,FALSE))</f>
        <v>0</v>
      </c>
      <c r="M12" s="493">
        <f>IF(C12=0,0,VLOOKUP(C12,'Course List (program)'!$G$2:$L$100,6,FALSE))</f>
        <v>0</v>
      </c>
      <c r="N12" s="360">
        <f>IF(D12=0,0,VLOOKUP(D12,'Course List (program)'!$G$2:$L$100,6,FALSE))</f>
        <v>0</v>
      </c>
      <c r="O12" s="360">
        <f>IF(E12=0,0,VLOOKUP(E12,'Course List (program)'!$G$2:$L$100,6,FALSE))</f>
        <v>0</v>
      </c>
      <c r="P12" s="360">
        <f>IF(F12=0,0,VLOOKUP(F12,'Course List (program)'!$G$2:$L$100,6,FALSE))</f>
        <v>0</v>
      </c>
      <c r="Q12" s="361">
        <f>IF(G12=0,0,VLOOKUP(G12,'Course List (program)'!$G$2:$L$100,6,FALSE))</f>
        <v>0</v>
      </c>
      <c r="R12" s="362">
        <f>IF(C12=0,0,VLOOKUP(C12,'Course List (program)'!$G$2:$L$100,4,FALSE))</f>
        <v>0</v>
      </c>
      <c r="S12" s="363">
        <f>IF(D12=0,0,VLOOKUP(D12,'Course List (program)'!$G$2:$L$100,4,FALSE))</f>
        <v>0</v>
      </c>
      <c r="T12" s="363">
        <f>IF(E12=0,0,VLOOKUP(E12,'Course List (program)'!$G$2:$L$100,4,FALSE))</f>
        <v>0</v>
      </c>
      <c r="U12" s="363">
        <f>IF(F12=0,0,VLOOKUP(F12,'Course List (program)'!$G$2:$L$100,4,FALSE))</f>
        <v>0</v>
      </c>
      <c r="V12" s="364">
        <f>IF(G12=0,0,VLOOKUP(G12,'Course List (program)'!$G$2:$L$100,4,FALSE))</f>
        <v>0</v>
      </c>
      <c r="W12" s="513">
        <f>IF(C12=0,0,VLOOKUP(C12,'Course List (program)'!$G$2:$L$100,5,FALSE))</f>
        <v>0</v>
      </c>
      <c r="X12" s="514">
        <f>IF(D12=0,0,VLOOKUP(D12,'Course List (program)'!$G$2:$L$100,5,FALSE))</f>
        <v>0</v>
      </c>
      <c r="Y12" s="514">
        <f>IF(E12=0,0,VLOOKUP(E12,'Course List (program)'!$G$2:$L$100,5,FALSE))</f>
        <v>0</v>
      </c>
      <c r="Z12" s="514">
        <f>IF(F12=0,0,VLOOKUP(F12,'Course List (program)'!$G$2:$L$100,5,FALSE))</f>
        <v>0</v>
      </c>
      <c r="AA12" s="515">
        <f>IF(G12=0,0,VLOOKUP(G12,'Course List (program)'!$G$2:$L$100,5,FALSE))</f>
        <v>0</v>
      </c>
      <c r="AB12" s="299">
        <v>0.75</v>
      </c>
    </row>
    <row r="13" spans="1:28" s="300" customFormat="1" ht="15" customHeight="1" x14ac:dyDescent="0.2">
      <c r="A13" s="1088">
        <v>2</v>
      </c>
      <c r="B13" s="1089"/>
      <c r="C13" s="332">
        <f>Section2Draft!$E$49</f>
        <v>0</v>
      </c>
      <c r="D13" s="333">
        <f>Section2Draft!$F$49</f>
        <v>0</v>
      </c>
      <c r="E13" s="333">
        <f>Section2Draft!$G$49</f>
        <v>0</v>
      </c>
      <c r="F13" s="333" t="str">
        <f>Section2Draft!$H$49</f>
        <v>ARCH 351.12</v>
      </c>
      <c r="G13" s="485">
        <f>Section2Draft!$I$49</f>
        <v>0</v>
      </c>
      <c r="H13" s="334">
        <f>IF(C13=0,0,VLOOKUP(C13,'Course List (program)'!$G$2:$L$100,3,FALSE))</f>
        <v>0</v>
      </c>
      <c r="I13" s="335">
        <f>IF(D13=0,0,VLOOKUP(D13,'Course List (program)'!$G$2:$L$100,3,FALSE))</f>
        <v>0</v>
      </c>
      <c r="J13" s="335">
        <f>IF(E13=0,0,VLOOKUP(E13,'Course List (program)'!$G$2:$L$100,3,FALSE))</f>
        <v>0</v>
      </c>
      <c r="K13" s="335" t="str">
        <f>IF(F13=0,0,VLOOKUP(F13,'Course List (program)'!$G$2:$L$100,3,FALSE))</f>
        <v>Öğr. Gör. Ayla KARACABEY</v>
      </c>
      <c r="L13" s="336">
        <f>IF(G13=0,0,VLOOKUP(G13,'Course List (program)'!$G$2:$L$100,3,FALSE))</f>
        <v>0</v>
      </c>
      <c r="M13" s="337">
        <f>IF(C13=0,0,VLOOKUP(C13,'Course List (program)'!$G$2:$L$100,6,FALSE))</f>
        <v>0</v>
      </c>
      <c r="N13" s="338">
        <f>IF(D13=0,0,VLOOKUP(D13,'Course List (program)'!$G$2:$L$100,6,FALSE))</f>
        <v>0</v>
      </c>
      <c r="O13" s="338">
        <f>IF(E13=0,0,VLOOKUP(E13,'Course List (program)'!$G$2:$L$100,6,FALSE))</f>
        <v>0</v>
      </c>
      <c r="P13" s="338">
        <f>IF(F13=0,0,VLOOKUP(F13,'Course List (program)'!$G$2:$L$100,6,FALSE))</f>
        <v>0</v>
      </c>
      <c r="Q13" s="339">
        <f>IF(G13=0,0,VLOOKUP(G13,'Course List (program)'!$G$2:$L$100,6,FALSE))</f>
        <v>0</v>
      </c>
      <c r="R13" s="340">
        <f>IF(C13=0,0,VLOOKUP(C13,'Course List (program)'!$G$2:$L$100,4,FALSE))</f>
        <v>0</v>
      </c>
      <c r="S13" s="341">
        <f>IF(D13=0,0,VLOOKUP(D13,'Course List (program)'!$G$2:$L$100,4,FALSE))</f>
        <v>0</v>
      </c>
      <c r="T13" s="341">
        <f>IF(E13=0,0,VLOOKUP(E13,'Course List (program)'!$G$2:$L$100,4,FALSE))</f>
        <v>0</v>
      </c>
      <c r="U13" s="341">
        <f>IF(F13=0,0,VLOOKUP(F13,'Course List (program)'!$G$2:$L$100,4,FALSE))</f>
        <v>0</v>
      </c>
      <c r="V13" s="342">
        <f>IF(G13=0,0,VLOOKUP(G13,'Course List (program)'!$G$2:$L$100,4,FALSE))</f>
        <v>0</v>
      </c>
      <c r="W13" s="507">
        <f>IF(C13=0,0,VLOOKUP(C13,'Course List (program)'!$G$2:$L$100,5,FALSE))</f>
        <v>0</v>
      </c>
      <c r="X13" s="508">
        <f>IF(D13=0,0,VLOOKUP(D13,'Course List (program)'!$G$2:$L$100,5,FALSE))</f>
        <v>0</v>
      </c>
      <c r="Y13" s="508">
        <f>IF(E13=0,0,VLOOKUP(E13,'Course List (program)'!$G$2:$L$100,5,FALSE))</f>
        <v>0</v>
      </c>
      <c r="Z13" s="508">
        <f>IF(F13=0,0,VLOOKUP(F13,'Course List (program)'!$G$2:$L$100,5,FALSE))</f>
        <v>0</v>
      </c>
      <c r="AA13" s="509">
        <f>IF(G13=0,0,VLOOKUP(G13,'Course List (program)'!$G$2:$L$100,5,FALSE))</f>
        <v>0</v>
      </c>
      <c r="AB13" s="299">
        <v>0.79166666666666696</v>
      </c>
    </row>
    <row r="14" spans="1:28" s="300" customFormat="1" ht="15" customHeight="1" x14ac:dyDescent="0.2">
      <c r="A14" s="1090"/>
      <c r="B14" s="1091"/>
      <c r="C14" s="343">
        <f>Section2Draft!$E$51</f>
        <v>0</v>
      </c>
      <c r="D14" s="344">
        <f>Section2Draft!$F$51</f>
        <v>0</v>
      </c>
      <c r="E14" s="344">
        <f>Section2Draft!$G$51</f>
        <v>0</v>
      </c>
      <c r="F14" s="344" t="str">
        <f>Section2Draft!$H$51</f>
        <v>ARCH 351.12</v>
      </c>
      <c r="G14" s="486">
        <f>Section2Draft!$I$51</f>
        <v>0</v>
      </c>
      <c r="H14" s="345">
        <f>IF(C14=0,0,VLOOKUP(C14,'Course List (program)'!$G$2:$L$100,3,FALSE))</f>
        <v>0</v>
      </c>
      <c r="I14" s="346">
        <f>IF(D14=0,0,VLOOKUP(D14,'Course List (program)'!$G$2:$L$100,3,FALSE))</f>
        <v>0</v>
      </c>
      <c r="J14" s="346">
        <f>IF(E14=0,0,VLOOKUP(E14,'Course List (program)'!$G$2:$L$100,3,FALSE))</f>
        <v>0</v>
      </c>
      <c r="K14" s="346" t="str">
        <f>IF(F14=0,0,VLOOKUP(F14,'Course List (program)'!$G$2:$L$100,3,FALSE))</f>
        <v>Öğr. Gör. Ayla KARACABEY</v>
      </c>
      <c r="L14" s="347">
        <f>IF(G14=0,0,VLOOKUP(G14,'Course List (program)'!$G$2:$L$100,3,FALSE))</f>
        <v>0</v>
      </c>
      <c r="M14" s="348">
        <f>IF(C14=0,0,VLOOKUP(C14,'Course List (program)'!$G$2:$L$100,6,FALSE))</f>
        <v>0</v>
      </c>
      <c r="N14" s="349">
        <f>IF(D14=0,0,VLOOKUP(D14,'Course List (program)'!$G$2:$L$100,6,FALSE))</f>
        <v>0</v>
      </c>
      <c r="O14" s="349">
        <f>IF(E14=0,0,VLOOKUP(E14,'Course List (program)'!$G$2:$L$100,6,FALSE))</f>
        <v>0</v>
      </c>
      <c r="P14" s="349">
        <f>IF(F14=0,0,VLOOKUP(F14,'Course List (program)'!$G$2:$L$100,6,FALSE))</f>
        <v>0</v>
      </c>
      <c r="Q14" s="350">
        <f>IF(G14=0,0,VLOOKUP(G14,'Course List (program)'!$G$2:$L$100,6,FALSE))</f>
        <v>0</v>
      </c>
      <c r="R14" s="351">
        <f>IF(C14=0,0,VLOOKUP(C14,'Course List (program)'!$G$2:$L$100,4,FALSE))</f>
        <v>0</v>
      </c>
      <c r="S14" s="352">
        <f>IF(D14=0,0,VLOOKUP(D14,'Course List (program)'!$G$2:$L$100,4,FALSE))</f>
        <v>0</v>
      </c>
      <c r="T14" s="352">
        <f>IF(E14=0,0,VLOOKUP(E14,'Course List (program)'!$G$2:$L$100,4,FALSE))</f>
        <v>0</v>
      </c>
      <c r="U14" s="352">
        <f>IF(F14=0,0,VLOOKUP(F14,'Course List (program)'!$G$2:$L$100,4,FALSE))</f>
        <v>0</v>
      </c>
      <c r="V14" s="353">
        <f>IF(G14=0,0,VLOOKUP(G14,'Course List (program)'!$G$2:$L$100,4,FALSE))</f>
        <v>0</v>
      </c>
      <c r="W14" s="510">
        <f>IF(C14=0,0,VLOOKUP(C14,'Course List (program)'!$G$2:$L$100,5,FALSE))</f>
        <v>0</v>
      </c>
      <c r="X14" s="511">
        <f>IF(D14=0,0,VLOOKUP(D14,'Course List (program)'!$G$2:$L$100,5,FALSE))</f>
        <v>0</v>
      </c>
      <c r="Y14" s="511">
        <f>IF(E14=0,0,VLOOKUP(E14,'Course List (program)'!$G$2:$L$100,5,FALSE))</f>
        <v>0</v>
      </c>
      <c r="Z14" s="511">
        <f>IF(F14=0,0,VLOOKUP(F14,'Course List (program)'!$G$2:$L$100,5,FALSE))</f>
        <v>0</v>
      </c>
      <c r="AA14" s="512">
        <f>IF(G14=0,0,VLOOKUP(G14,'Course List (program)'!$G$2:$L$100,5,FALSE))</f>
        <v>0</v>
      </c>
      <c r="AB14" s="299">
        <v>0.83333333333333304</v>
      </c>
    </row>
    <row r="15" spans="1:28" s="300" customFormat="1" ht="15" customHeight="1" x14ac:dyDescent="0.2">
      <c r="A15" s="1090"/>
      <c r="B15" s="1091"/>
      <c r="C15" s="343">
        <f>Section2Draft!$E$53</f>
        <v>0</v>
      </c>
      <c r="D15" s="344">
        <f>Section2Draft!$F$53</f>
        <v>0</v>
      </c>
      <c r="E15" s="344">
        <f>Section2Draft!$G$53</f>
        <v>0</v>
      </c>
      <c r="F15" s="344" t="str">
        <f>Section2Draft!$H$53</f>
        <v>ARCH 351.12</v>
      </c>
      <c r="G15" s="486">
        <f>Section2Draft!$I$53</f>
        <v>0</v>
      </c>
      <c r="H15" s="345">
        <f>IF(C15=0,0,VLOOKUP(C15,'Course List (program)'!$G$2:$L$100,3,FALSE))</f>
        <v>0</v>
      </c>
      <c r="I15" s="346">
        <f>IF(D15=0,0,VLOOKUP(D15,'Course List (program)'!$G$2:$L$100,3,FALSE))</f>
        <v>0</v>
      </c>
      <c r="J15" s="346">
        <f>IF(E15=0,0,VLOOKUP(E15,'Course List (program)'!$G$2:$L$100,3,FALSE))</f>
        <v>0</v>
      </c>
      <c r="K15" s="346" t="str">
        <f>IF(F15=0,0,VLOOKUP(F15,'Course List (program)'!$G$2:$L$100,3,FALSE))</f>
        <v>Öğr. Gör. Ayla KARACABEY</v>
      </c>
      <c r="L15" s="347">
        <f>IF(G15=0,0,VLOOKUP(G15,'Course List (program)'!$G$2:$L$100,3,FALSE))</f>
        <v>0</v>
      </c>
      <c r="M15" s="348">
        <f>IF(C15=0,0,VLOOKUP(C15,'Course List (program)'!$G$2:$L$100,6,FALSE))</f>
        <v>0</v>
      </c>
      <c r="N15" s="349">
        <f>IF(D15=0,0,VLOOKUP(D15,'Course List (program)'!$G$2:$L$100,6,FALSE))</f>
        <v>0</v>
      </c>
      <c r="O15" s="349">
        <f>IF(E15=0,0,VLOOKUP(E15,'Course List (program)'!$G$2:$L$100,6,FALSE))</f>
        <v>0</v>
      </c>
      <c r="P15" s="349">
        <f>IF(F15=0,0,VLOOKUP(F15,'Course List (program)'!$G$2:$L$100,6,FALSE))</f>
        <v>0</v>
      </c>
      <c r="Q15" s="350">
        <f>IF(G15=0,0,VLOOKUP(G15,'Course List (program)'!$G$2:$L$100,6,FALSE))</f>
        <v>0</v>
      </c>
      <c r="R15" s="351">
        <f>IF(C15=0,0,VLOOKUP(C15,'Course List (program)'!$G$2:$L$100,4,FALSE))</f>
        <v>0</v>
      </c>
      <c r="S15" s="352">
        <f>IF(D15=0,0,VLOOKUP(D15,'Course List (program)'!$G$2:$L$100,4,FALSE))</f>
        <v>0</v>
      </c>
      <c r="T15" s="352">
        <f>IF(E15=0,0,VLOOKUP(E15,'Course List (program)'!$G$2:$L$100,4,FALSE))</f>
        <v>0</v>
      </c>
      <c r="U15" s="352">
        <f>IF(F15=0,0,VLOOKUP(F15,'Course List (program)'!$G$2:$L$100,4,FALSE))</f>
        <v>0</v>
      </c>
      <c r="V15" s="353">
        <f>IF(G15=0,0,VLOOKUP(G15,'Course List (program)'!$G$2:$L$100,4,FALSE))</f>
        <v>0</v>
      </c>
      <c r="W15" s="510">
        <f>IF(C15=0,0,VLOOKUP(C15,'Course List (program)'!$G$2:$L$100,5,FALSE))</f>
        <v>0</v>
      </c>
      <c r="X15" s="511">
        <f>IF(D15=0,0,VLOOKUP(D15,'Course List (program)'!$G$2:$L$100,5,FALSE))</f>
        <v>0</v>
      </c>
      <c r="Y15" s="511">
        <f>IF(E15=0,0,VLOOKUP(E15,'Course List (program)'!$G$2:$L$100,5,FALSE))</f>
        <v>0</v>
      </c>
      <c r="Z15" s="511">
        <f>IF(F15=0,0,VLOOKUP(F15,'Course List (program)'!$G$2:$L$100,5,FALSE))</f>
        <v>0</v>
      </c>
      <c r="AA15" s="512">
        <f>IF(G15=0,0,VLOOKUP(G15,'Course List (program)'!$G$2:$L$100,5,FALSE))</f>
        <v>0</v>
      </c>
      <c r="AB15" s="299">
        <v>0.875</v>
      </c>
    </row>
    <row r="16" spans="1:28" s="300" customFormat="1" ht="15" customHeight="1" x14ac:dyDescent="0.2">
      <c r="A16" s="1090"/>
      <c r="B16" s="1091"/>
      <c r="C16" s="343">
        <f>Section2Draft!$E$55</f>
        <v>0</v>
      </c>
      <c r="D16" s="344">
        <f>Section2Draft!$F$55</f>
        <v>0</v>
      </c>
      <c r="E16" s="344">
        <f>Section2Draft!$G$55</f>
        <v>0</v>
      </c>
      <c r="F16" s="344" t="str">
        <f>Section2Draft!$H$55</f>
        <v>ARCH 351.12</v>
      </c>
      <c r="G16" s="486">
        <f>Section2Draft!$I$55</f>
        <v>0</v>
      </c>
      <c r="H16" s="345">
        <f>IF(C16=0,0,VLOOKUP(C16,'Course List (program)'!$G$2:$L$100,3,FALSE))</f>
        <v>0</v>
      </c>
      <c r="I16" s="346">
        <f>IF(D16=0,0,VLOOKUP(D16,'Course List (program)'!$G$2:$L$100,3,FALSE))</f>
        <v>0</v>
      </c>
      <c r="J16" s="346">
        <f>IF(E16=0,0,VLOOKUP(E16,'Course List (program)'!$G$2:$L$100,3,FALSE))</f>
        <v>0</v>
      </c>
      <c r="K16" s="346" t="str">
        <f>IF(F16=0,0,VLOOKUP(F16,'Course List (program)'!$G$2:$L$100,3,FALSE))</f>
        <v>Öğr. Gör. Ayla KARACABEY</v>
      </c>
      <c r="L16" s="347">
        <f>IF(G16=0,0,VLOOKUP(G16,'Course List (program)'!$G$2:$L$100,3,FALSE))</f>
        <v>0</v>
      </c>
      <c r="M16" s="348">
        <f>IF(C16=0,0,VLOOKUP(C16,'Course List (program)'!$G$2:$L$100,6,FALSE))</f>
        <v>0</v>
      </c>
      <c r="N16" s="349">
        <f>IF(D16=0,0,VLOOKUP(D16,'Course List (program)'!$G$2:$L$100,6,FALSE))</f>
        <v>0</v>
      </c>
      <c r="O16" s="349">
        <f>IF(E16=0,0,VLOOKUP(E16,'Course List (program)'!$G$2:$L$100,6,FALSE))</f>
        <v>0</v>
      </c>
      <c r="P16" s="349">
        <f>IF(F16=0,0,VLOOKUP(F16,'Course List (program)'!$G$2:$L$100,6,FALSE))</f>
        <v>0</v>
      </c>
      <c r="Q16" s="350">
        <f>IF(G16=0,0,VLOOKUP(G16,'Course List (program)'!$G$2:$L$100,6,FALSE))</f>
        <v>0</v>
      </c>
      <c r="R16" s="351">
        <f>IF(C16=0,0,VLOOKUP(C16,'Course List (program)'!$G$2:$L$100,4,FALSE))</f>
        <v>0</v>
      </c>
      <c r="S16" s="352">
        <f>IF(D16=0,0,VLOOKUP(D16,'Course List (program)'!$G$2:$L$100,4,FALSE))</f>
        <v>0</v>
      </c>
      <c r="T16" s="352">
        <f>IF(E16=0,0,VLOOKUP(E16,'Course List (program)'!$G$2:$L$100,4,FALSE))</f>
        <v>0</v>
      </c>
      <c r="U16" s="352">
        <f>IF(F16=0,0,VLOOKUP(F16,'Course List (program)'!$G$2:$L$100,4,FALSE))</f>
        <v>0</v>
      </c>
      <c r="V16" s="353">
        <f>IF(G16=0,0,VLOOKUP(G16,'Course List (program)'!$G$2:$L$100,4,FALSE))</f>
        <v>0</v>
      </c>
      <c r="W16" s="510">
        <f>IF(C16=0,0,VLOOKUP(C16,'Course List (program)'!$G$2:$L$100,5,FALSE))</f>
        <v>0</v>
      </c>
      <c r="X16" s="511">
        <f>IF(D16=0,0,VLOOKUP(D16,'Course List (program)'!$G$2:$L$100,5,FALSE))</f>
        <v>0</v>
      </c>
      <c r="Y16" s="511">
        <f>IF(E16=0,0,VLOOKUP(E16,'Course List (program)'!$G$2:$L$100,5,FALSE))</f>
        <v>0</v>
      </c>
      <c r="Z16" s="511">
        <f>IF(F16=0,0,VLOOKUP(F16,'Course List (program)'!$G$2:$L$100,5,FALSE))</f>
        <v>0</v>
      </c>
      <c r="AA16" s="512">
        <f>IF(G16=0,0,VLOOKUP(G16,'Course List (program)'!$G$2:$L$100,5,FALSE))</f>
        <v>0</v>
      </c>
      <c r="AB16" s="299">
        <v>0.91666666666666696</v>
      </c>
    </row>
    <row r="17" spans="1:28" s="300" customFormat="1" ht="15" customHeight="1" x14ac:dyDescent="0.2">
      <c r="A17" s="1090"/>
      <c r="B17" s="1091"/>
      <c r="C17" s="343">
        <f>Section2Draft!$E$57</f>
        <v>0</v>
      </c>
      <c r="D17" s="344">
        <f>Section2Draft!$F$57</f>
        <v>0</v>
      </c>
      <c r="E17" s="344">
        <f>Section2Draft!$G$57</f>
        <v>0</v>
      </c>
      <c r="F17" s="344">
        <f>Section2Draft!$H$57</f>
        <v>0</v>
      </c>
      <c r="G17" s="486">
        <f>Section2Draft!$I$57</f>
        <v>0</v>
      </c>
      <c r="H17" s="345">
        <f>IF(C17=0,0,VLOOKUP(C17,'Course List (program)'!$G$2:$L$100,3,FALSE))</f>
        <v>0</v>
      </c>
      <c r="I17" s="346">
        <f>IF(D17=0,0,VLOOKUP(D17,'Course List (program)'!$G$2:$L$100,3,FALSE))</f>
        <v>0</v>
      </c>
      <c r="J17" s="346">
        <f>IF(E17=0,0,VLOOKUP(E17,'Course List (program)'!$G$2:$L$100,3,FALSE))</f>
        <v>0</v>
      </c>
      <c r="K17" s="346">
        <f>IF(F17=0,0,VLOOKUP(F17,'Course List (program)'!$G$2:$L$100,3,FALSE))</f>
        <v>0</v>
      </c>
      <c r="L17" s="347">
        <f>IF(G17=0,0,VLOOKUP(G17,'Course List (program)'!$G$2:$L$100,3,FALSE))</f>
        <v>0</v>
      </c>
      <c r="M17" s="348">
        <f>IF(C17=0,0,VLOOKUP(C17,'Course List (program)'!$G$2:$L$100,6,FALSE))</f>
        <v>0</v>
      </c>
      <c r="N17" s="349">
        <f>IF(D17=0,0,VLOOKUP(D17,'Course List (program)'!$G$2:$L$100,6,FALSE))</f>
        <v>0</v>
      </c>
      <c r="O17" s="349">
        <f>IF(E17=0,0,VLOOKUP(E17,'Course List (program)'!$G$2:$L$100,6,FALSE))</f>
        <v>0</v>
      </c>
      <c r="P17" s="349">
        <f>IF(F17=0,0,VLOOKUP(F17,'Course List (program)'!$G$2:$L$100,6,FALSE))</f>
        <v>0</v>
      </c>
      <c r="Q17" s="350">
        <f>IF(G17=0,0,VLOOKUP(G17,'Course List (program)'!$G$2:$L$100,6,FALSE))</f>
        <v>0</v>
      </c>
      <c r="R17" s="351">
        <f>IF(C17=0,0,VLOOKUP(C17,'Course List (program)'!$G$2:$L$100,4,FALSE))</f>
        <v>0</v>
      </c>
      <c r="S17" s="352">
        <f>IF(D17=0,0,VLOOKUP(D17,'Course List (program)'!$G$2:$L$100,4,FALSE))</f>
        <v>0</v>
      </c>
      <c r="T17" s="352">
        <f>IF(E17=0,0,VLOOKUP(E17,'Course List (program)'!$G$2:$L$100,4,FALSE))</f>
        <v>0</v>
      </c>
      <c r="U17" s="352">
        <f>IF(F17=0,0,VLOOKUP(F17,'Course List (program)'!$G$2:$L$100,4,FALSE))</f>
        <v>0</v>
      </c>
      <c r="V17" s="353">
        <f>IF(G17=0,0,VLOOKUP(G17,'Course List (program)'!$G$2:$L$100,4,FALSE))</f>
        <v>0</v>
      </c>
      <c r="W17" s="510">
        <f>IF(C17=0,0,VLOOKUP(C17,'Course List (program)'!$G$2:$L$100,5,FALSE))</f>
        <v>0</v>
      </c>
      <c r="X17" s="511">
        <f>IF(D17=0,0,VLOOKUP(D17,'Course List (program)'!$G$2:$L$100,5,FALSE))</f>
        <v>0</v>
      </c>
      <c r="Y17" s="511">
        <f>IF(E17=0,0,VLOOKUP(E17,'Course List (program)'!$G$2:$L$100,5,FALSE))</f>
        <v>0</v>
      </c>
      <c r="Z17" s="511">
        <f>IF(F17=0,0,VLOOKUP(F17,'Course List (program)'!$G$2:$L$100,5,FALSE))</f>
        <v>0</v>
      </c>
      <c r="AA17" s="512">
        <f>IF(G17=0,0,VLOOKUP(G17,'Course List (program)'!$G$2:$L$100,5,FALSE))</f>
        <v>0</v>
      </c>
      <c r="AB17" s="299">
        <v>0.95833333333333304</v>
      </c>
    </row>
    <row r="18" spans="1:28" s="300" customFormat="1" ht="15" customHeight="1" x14ac:dyDescent="0.2">
      <c r="A18" s="1090"/>
      <c r="B18" s="1091"/>
      <c r="C18" s="343">
        <f>Section2Draft!$E$59</f>
        <v>0</v>
      </c>
      <c r="D18" s="344">
        <f>Section2Draft!$F$59</f>
        <v>0</v>
      </c>
      <c r="E18" s="344">
        <f>Section2Draft!$G$59</f>
        <v>0</v>
      </c>
      <c r="F18" s="344" t="str">
        <f>Section2Draft!$H$59</f>
        <v>ARCH 351.12</v>
      </c>
      <c r="G18" s="486">
        <f>Section2Draft!$I$59</f>
        <v>0</v>
      </c>
      <c r="H18" s="345">
        <f>IF(C18=0,0,VLOOKUP(C18,'Course List (program)'!$G$2:$L$100,3,FALSE))</f>
        <v>0</v>
      </c>
      <c r="I18" s="346">
        <f>IF(D18=0,0,VLOOKUP(D18,'Course List (program)'!$G$2:$L$100,3,FALSE))</f>
        <v>0</v>
      </c>
      <c r="J18" s="346">
        <f>IF(E18=0,0,VLOOKUP(E18,'Course List (program)'!$G$2:$L$100,3,FALSE))</f>
        <v>0</v>
      </c>
      <c r="K18" s="346" t="str">
        <f>IF(F18=0,0,VLOOKUP(F18,'Course List (program)'!$G$2:$L$100,3,FALSE))</f>
        <v>Öğr. Gör. Ayla KARACABEY</v>
      </c>
      <c r="L18" s="347">
        <f>IF(G18=0,0,VLOOKUP(G18,'Course List (program)'!$G$2:$L$100,3,FALSE))</f>
        <v>0</v>
      </c>
      <c r="M18" s="348">
        <f>IF(C18=0,0,VLOOKUP(C18,'Course List (program)'!$G$2:$L$100,6,FALSE))</f>
        <v>0</v>
      </c>
      <c r="N18" s="349">
        <f>IF(D18=0,0,VLOOKUP(D18,'Course List (program)'!$G$2:$L$100,6,FALSE))</f>
        <v>0</v>
      </c>
      <c r="O18" s="349">
        <f>IF(E18=0,0,VLOOKUP(E18,'Course List (program)'!$G$2:$L$100,6,FALSE))</f>
        <v>0</v>
      </c>
      <c r="P18" s="349">
        <f>IF(F18=0,0,VLOOKUP(F18,'Course List (program)'!$G$2:$L$100,6,FALSE))</f>
        <v>0</v>
      </c>
      <c r="Q18" s="350">
        <f>IF(G18=0,0,VLOOKUP(G18,'Course List (program)'!$G$2:$L$100,6,FALSE))</f>
        <v>0</v>
      </c>
      <c r="R18" s="351">
        <f>IF(C18=0,0,VLOOKUP(C18,'Course List (program)'!$G$2:$L$100,4,FALSE))</f>
        <v>0</v>
      </c>
      <c r="S18" s="352">
        <f>IF(D18=0,0,VLOOKUP(D18,'Course List (program)'!$G$2:$L$100,4,FALSE))</f>
        <v>0</v>
      </c>
      <c r="T18" s="352">
        <f>IF(E18=0,0,VLOOKUP(E18,'Course List (program)'!$G$2:$L$100,4,FALSE))</f>
        <v>0</v>
      </c>
      <c r="U18" s="352">
        <f>IF(F18=0,0,VLOOKUP(F18,'Course List (program)'!$G$2:$L$100,4,FALSE))</f>
        <v>0</v>
      </c>
      <c r="V18" s="353">
        <f>IF(G18=0,0,VLOOKUP(G18,'Course List (program)'!$G$2:$L$100,4,FALSE))</f>
        <v>0</v>
      </c>
      <c r="W18" s="510">
        <f>IF(C18=0,0,VLOOKUP(C18,'Course List (program)'!$G$2:$L$100,5,FALSE))</f>
        <v>0</v>
      </c>
      <c r="X18" s="511">
        <f>IF(D18=0,0,VLOOKUP(D18,'Course List (program)'!$G$2:$L$100,5,FALSE))</f>
        <v>0</v>
      </c>
      <c r="Y18" s="511">
        <f>IF(E18=0,0,VLOOKUP(E18,'Course List (program)'!$G$2:$L$100,5,FALSE))</f>
        <v>0</v>
      </c>
      <c r="Z18" s="511">
        <f>IF(F18=0,0,VLOOKUP(F18,'Course List (program)'!$G$2:$L$100,5,FALSE))</f>
        <v>0</v>
      </c>
      <c r="AA18" s="512">
        <f>IF(G18=0,0,VLOOKUP(G18,'Course List (program)'!$G$2:$L$100,5,FALSE))</f>
        <v>0</v>
      </c>
      <c r="AB18" s="299">
        <v>1</v>
      </c>
    </row>
    <row r="19" spans="1:28" s="300" customFormat="1" ht="15" customHeight="1" x14ac:dyDescent="0.2">
      <c r="A19" s="1090"/>
      <c r="B19" s="1091"/>
      <c r="C19" s="343">
        <f>Section2Draft!$E$61</f>
        <v>0</v>
      </c>
      <c r="D19" s="344">
        <f>Section2Draft!$F$61</f>
        <v>0</v>
      </c>
      <c r="E19" s="344">
        <f>Section2Draft!$G$61</f>
        <v>0</v>
      </c>
      <c r="F19" s="344" t="str">
        <f>Section2Draft!$H$61</f>
        <v>ARCH 351.12</v>
      </c>
      <c r="G19" s="486">
        <f>Section2Draft!$I$61</f>
        <v>0</v>
      </c>
      <c r="H19" s="345">
        <f>IF(C19=0,0,VLOOKUP(C19,'Course List (program)'!$G$2:$L$100,3,FALSE))</f>
        <v>0</v>
      </c>
      <c r="I19" s="346">
        <f>IF(D19=0,0,VLOOKUP(D19,'Course List (program)'!$G$2:$L$100,3,FALSE))</f>
        <v>0</v>
      </c>
      <c r="J19" s="346">
        <f>IF(E19=0,0,VLOOKUP(E19,'Course List (program)'!$G$2:$L$100,3,FALSE))</f>
        <v>0</v>
      </c>
      <c r="K19" s="346" t="str">
        <f>IF(F19=0,0,VLOOKUP(F19,'Course List (program)'!$G$2:$L$100,3,FALSE))</f>
        <v>Öğr. Gör. Ayla KARACABEY</v>
      </c>
      <c r="L19" s="347">
        <f>IF(G19=0,0,VLOOKUP(G19,'Course List (program)'!$G$2:$L$100,3,FALSE))</f>
        <v>0</v>
      </c>
      <c r="M19" s="348">
        <f>IF(C19=0,0,VLOOKUP(C19,'Course List (program)'!$G$2:$L$100,6,FALSE))</f>
        <v>0</v>
      </c>
      <c r="N19" s="349">
        <f>IF(D19=0,0,VLOOKUP(D19,'Course List (program)'!$G$2:$L$100,6,FALSE))</f>
        <v>0</v>
      </c>
      <c r="O19" s="349">
        <f>IF(E19=0,0,VLOOKUP(E19,'Course List (program)'!$G$2:$L$100,6,FALSE))</f>
        <v>0</v>
      </c>
      <c r="P19" s="349">
        <f>IF(F19=0,0,VLOOKUP(F19,'Course List (program)'!$G$2:$L$100,6,FALSE))</f>
        <v>0</v>
      </c>
      <c r="Q19" s="350">
        <f>IF(G19=0,0,VLOOKUP(G19,'Course List (program)'!$G$2:$L$100,6,FALSE))</f>
        <v>0</v>
      </c>
      <c r="R19" s="351">
        <f>IF(C19=0,0,VLOOKUP(C19,'Course List (program)'!$G$2:$L$100,4,FALSE))</f>
        <v>0</v>
      </c>
      <c r="S19" s="352">
        <f>IF(D19=0,0,VLOOKUP(D19,'Course List (program)'!$G$2:$L$100,4,FALSE))</f>
        <v>0</v>
      </c>
      <c r="T19" s="352">
        <f>IF(E19=0,0,VLOOKUP(E19,'Course List (program)'!$G$2:$L$100,4,FALSE))</f>
        <v>0</v>
      </c>
      <c r="U19" s="352">
        <f>IF(F19=0,0,VLOOKUP(F19,'Course List (program)'!$G$2:$L$100,4,FALSE))</f>
        <v>0</v>
      </c>
      <c r="V19" s="353">
        <f>IF(G19=0,0,VLOOKUP(G19,'Course List (program)'!$G$2:$L$100,4,FALSE))</f>
        <v>0</v>
      </c>
      <c r="W19" s="510">
        <f>IF(C19=0,0,VLOOKUP(C19,'Course List (program)'!$G$2:$L$100,5,FALSE))</f>
        <v>0</v>
      </c>
      <c r="X19" s="511">
        <f>IF(D19=0,0,VLOOKUP(D19,'Course List (program)'!$G$2:$L$100,5,FALSE))</f>
        <v>0</v>
      </c>
      <c r="Y19" s="511">
        <f>IF(E19=0,0,VLOOKUP(E19,'Course List (program)'!$G$2:$L$100,5,FALSE))</f>
        <v>0</v>
      </c>
      <c r="Z19" s="511">
        <f>IF(F19=0,0,VLOOKUP(F19,'Course List (program)'!$G$2:$L$100,5,FALSE))</f>
        <v>0</v>
      </c>
      <c r="AA19" s="512">
        <f>IF(G19=0,0,VLOOKUP(G19,'Course List (program)'!$G$2:$L$100,5,FALSE))</f>
        <v>0</v>
      </c>
      <c r="AB19" s="299">
        <v>1.0416666666666701</v>
      </c>
    </row>
    <row r="20" spans="1:28" s="300" customFormat="1" ht="15" customHeight="1" x14ac:dyDescent="0.2">
      <c r="A20" s="1090"/>
      <c r="B20" s="1091"/>
      <c r="C20" s="343">
        <f>Section2Draft!$E$63</f>
        <v>0</v>
      </c>
      <c r="D20" s="344">
        <f>Section2Draft!$F$63</f>
        <v>0</v>
      </c>
      <c r="E20" s="344">
        <f>Section2Draft!$G$63</f>
        <v>0</v>
      </c>
      <c r="F20" s="344" t="str">
        <f>Section2Draft!$H$63</f>
        <v>ARCH 351.12</v>
      </c>
      <c r="G20" s="486">
        <f>Section2Draft!$I$63</f>
        <v>0</v>
      </c>
      <c r="H20" s="345">
        <f>IF(C20=0,0,VLOOKUP(C20,'Course List (program)'!$G$2:$L$100,3,FALSE))</f>
        <v>0</v>
      </c>
      <c r="I20" s="346">
        <f>IF(D20=0,0,VLOOKUP(D20,'Course List (program)'!$G$2:$L$100,3,FALSE))</f>
        <v>0</v>
      </c>
      <c r="J20" s="346">
        <f>IF(E20=0,0,VLOOKUP(E20,'Course List (program)'!$G$2:$L$100,3,FALSE))</f>
        <v>0</v>
      </c>
      <c r="K20" s="346" t="str">
        <f>IF(F20=0,0,VLOOKUP(F20,'Course List (program)'!$G$2:$L$100,3,FALSE))</f>
        <v>Öğr. Gör. Ayla KARACABEY</v>
      </c>
      <c r="L20" s="347">
        <f>IF(G20=0,0,VLOOKUP(G20,'Course List (program)'!$G$2:$L$100,3,FALSE))</f>
        <v>0</v>
      </c>
      <c r="M20" s="348">
        <f>IF(C20=0,0,VLOOKUP(C20,'Course List (program)'!$G$2:$L$100,6,FALSE))</f>
        <v>0</v>
      </c>
      <c r="N20" s="349">
        <f>IF(D20=0,0,VLOOKUP(D20,'Course List (program)'!$G$2:$L$100,6,FALSE))</f>
        <v>0</v>
      </c>
      <c r="O20" s="349">
        <f>IF(E20=0,0,VLOOKUP(E20,'Course List (program)'!$G$2:$L$100,6,FALSE))</f>
        <v>0</v>
      </c>
      <c r="P20" s="349">
        <f>IF(F20=0,0,VLOOKUP(F20,'Course List (program)'!$G$2:$L$100,6,FALSE))</f>
        <v>0</v>
      </c>
      <c r="Q20" s="350">
        <f>IF(G20=0,0,VLOOKUP(G20,'Course List (program)'!$G$2:$L$100,6,FALSE))</f>
        <v>0</v>
      </c>
      <c r="R20" s="351">
        <f>IF(C20=0,0,VLOOKUP(C20,'Course List (program)'!$G$2:$L$100,4,FALSE))</f>
        <v>0</v>
      </c>
      <c r="S20" s="352">
        <f>IF(D20=0,0,VLOOKUP(D20,'Course List (program)'!$G$2:$L$100,4,FALSE))</f>
        <v>0</v>
      </c>
      <c r="T20" s="352">
        <f>IF(E20=0,0,VLOOKUP(E20,'Course List (program)'!$G$2:$L$100,4,FALSE))</f>
        <v>0</v>
      </c>
      <c r="U20" s="352">
        <f>IF(F20=0,0,VLOOKUP(F20,'Course List (program)'!$G$2:$L$100,4,FALSE))</f>
        <v>0</v>
      </c>
      <c r="V20" s="353">
        <f>IF(G20=0,0,VLOOKUP(G20,'Course List (program)'!$G$2:$L$100,4,FALSE))</f>
        <v>0</v>
      </c>
      <c r="W20" s="510">
        <f>IF(C20=0,0,VLOOKUP(C20,'Course List (program)'!$G$2:$L$100,5,FALSE))</f>
        <v>0</v>
      </c>
      <c r="X20" s="511">
        <f>IF(D20=0,0,VLOOKUP(D20,'Course List (program)'!$G$2:$L$100,5,FALSE))</f>
        <v>0</v>
      </c>
      <c r="Y20" s="511">
        <f>IF(E20=0,0,VLOOKUP(E20,'Course List (program)'!$G$2:$L$100,5,FALSE))</f>
        <v>0</v>
      </c>
      <c r="Z20" s="511">
        <f>IF(F20=0,0,VLOOKUP(F20,'Course List (program)'!$G$2:$L$100,5,FALSE))</f>
        <v>0</v>
      </c>
      <c r="AA20" s="512">
        <f>IF(G20=0,0,VLOOKUP(G20,'Course List (program)'!$G$2:$L$100,5,FALSE))</f>
        <v>0</v>
      </c>
      <c r="AB20" s="299">
        <v>1.0833333333333299</v>
      </c>
    </row>
    <row r="21" spans="1:28" s="300" customFormat="1" ht="15" customHeight="1" x14ac:dyDescent="0.2">
      <c r="A21" s="1090"/>
      <c r="B21" s="1091"/>
      <c r="C21" s="343">
        <f>Section2Draft!$E$65</f>
        <v>0</v>
      </c>
      <c r="D21" s="344">
        <f>Section2Draft!$F$65</f>
        <v>0</v>
      </c>
      <c r="E21" s="344">
        <f>Section2Draft!$G$65</f>
        <v>0</v>
      </c>
      <c r="F21" s="344" t="str">
        <f>Section2Draft!$H$65</f>
        <v>ARCH 351.12</v>
      </c>
      <c r="G21" s="486">
        <f>Section2Draft!$I$65</f>
        <v>0</v>
      </c>
      <c r="H21" s="345">
        <f>IF(C21=0,0,VLOOKUP(C21,'Course List (program)'!$G$2:$L$100,3,FALSE))</f>
        <v>0</v>
      </c>
      <c r="I21" s="346">
        <f>IF(D21=0,0,VLOOKUP(D21,'Course List (program)'!$G$2:$L$100,3,FALSE))</f>
        <v>0</v>
      </c>
      <c r="J21" s="346">
        <f>IF(E21=0,0,VLOOKUP(E21,'Course List (program)'!$G$2:$L$100,3,FALSE))</f>
        <v>0</v>
      </c>
      <c r="K21" s="346" t="str">
        <f>IF(F21=0,0,VLOOKUP(F21,'Course List (program)'!$G$2:$L$100,3,FALSE))</f>
        <v>Öğr. Gör. Ayla KARACABEY</v>
      </c>
      <c r="L21" s="347">
        <f>IF(G21=0,0,VLOOKUP(G21,'Course List (program)'!$G$2:$L$100,3,FALSE))</f>
        <v>0</v>
      </c>
      <c r="M21" s="348">
        <f>IF(C21=0,0,VLOOKUP(C21,'Course List (program)'!$G$2:$L$100,6,FALSE))</f>
        <v>0</v>
      </c>
      <c r="N21" s="349">
        <f>IF(D21=0,0,VLOOKUP(D21,'Course List (program)'!$G$2:$L$100,6,FALSE))</f>
        <v>0</v>
      </c>
      <c r="O21" s="349">
        <f>IF(E21=0,0,VLOOKUP(E21,'Course List (program)'!$G$2:$L$100,6,FALSE))</f>
        <v>0</v>
      </c>
      <c r="P21" s="349">
        <f>IF(F21=0,0,VLOOKUP(F21,'Course List (program)'!$G$2:$L$100,6,FALSE))</f>
        <v>0</v>
      </c>
      <c r="Q21" s="350">
        <f>IF(G21=0,0,VLOOKUP(G21,'Course List (program)'!$G$2:$L$100,6,FALSE))</f>
        <v>0</v>
      </c>
      <c r="R21" s="351">
        <f>IF(C21=0,0,VLOOKUP(C21,'Course List (program)'!$G$2:$L$100,4,FALSE))</f>
        <v>0</v>
      </c>
      <c r="S21" s="352">
        <f>IF(D21=0,0,VLOOKUP(D21,'Course List (program)'!$G$2:$L$100,4,FALSE))</f>
        <v>0</v>
      </c>
      <c r="T21" s="352">
        <f>IF(E21=0,0,VLOOKUP(E21,'Course List (program)'!$G$2:$L$100,4,FALSE))</f>
        <v>0</v>
      </c>
      <c r="U21" s="352">
        <f>IF(F21=0,0,VLOOKUP(F21,'Course List (program)'!$G$2:$L$100,4,FALSE))</f>
        <v>0</v>
      </c>
      <c r="V21" s="353">
        <f>IF(G21=0,0,VLOOKUP(G21,'Course List (program)'!$G$2:$L$100,4,FALSE))</f>
        <v>0</v>
      </c>
      <c r="W21" s="510">
        <f>IF(C21=0,0,VLOOKUP(C21,'Course List (program)'!$G$2:$L$100,5,FALSE))</f>
        <v>0</v>
      </c>
      <c r="X21" s="511">
        <f>IF(D21=0,0,VLOOKUP(D21,'Course List (program)'!$G$2:$L$100,5,FALSE))</f>
        <v>0</v>
      </c>
      <c r="Y21" s="511">
        <f>IF(E21=0,0,VLOOKUP(E21,'Course List (program)'!$G$2:$L$100,5,FALSE))</f>
        <v>0</v>
      </c>
      <c r="Z21" s="511">
        <f>IF(F21=0,0,VLOOKUP(F21,'Course List (program)'!$G$2:$L$100,5,FALSE))</f>
        <v>0</v>
      </c>
      <c r="AA21" s="512">
        <f>IF(G21=0,0,VLOOKUP(G21,'Course List (program)'!$G$2:$L$100,5,FALSE))</f>
        <v>0</v>
      </c>
      <c r="AB21" s="299">
        <v>1.125</v>
      </c>
    </row>
    <row r="22" spans="1:28" s="300" customFormat="1" ht="15" customHeight="1" thickBot="1" x14ac:dyDescent="0.25">
      <c r="A22" s="1092"/>
      <c r="B22" s="1093"/>
      <c r="C22" s="354">
        <f>Section2Draft!$E$67</f>
        <v>0</v>
      </c>
      <c r="D22" s="355">
        <f>Section2Draft!$F$67</f>
        <v>0</v>
      </c>
      <c r="E22" s="355">
        <f>Section2Draft!$G$67</f>
        <v>0</v>
      </c>
      <c r="F22" s="355">
        <f>Section2Draft!$H$67</f>
        <v>0</v>
      </c>
      <c r="G22" s="487">
        <f>Section2Draft!$I$67</f>
        <v>0</v>
      </c>
      <c r="H22" s="356">
        <f>IF(C22=0,0,VLOOKUP(C22,'Course List (program)'!$G$2:$L$100,3,FALSE))</f>
        <v>0</v>
      </c>
      <c r="I22" s="357">
        <f>IF(D22=0,0,VLOOKUP(D22,'Course List (program)'!$G$2:$L$100,3,FALSE))</f>
        <v>0</v>
      </c>
      <c r="J22" s="357">
        <f>IF(E22=0,0,VLOOKUP(E22,'Course List (program)'!$G$2:$L$100,3,FALSE))</f>
        <v>0</v>
      </c>
      <c r="K22" s="357">
        <f>IF(F22=0,0,VLOOKUP(F22,'Course List (program)'!$G$2:$L$100,3,FALSE))</f>
        <v>0</v>
      </c>
      <c r="L22" s="358">
        <f>IF(G22=0,0,VLOOKUP(G22,'Course List (program)'!$G$2:$L$100,3,FALSE))</f>
        <v>0</v>
      </c>
      <c r="M22" s="359">
        <f>IF(C22=0,0,VLOOKUP(C22,'Course List (program)'!$G$2:$L$100,6,FALSE))</f>
        <v>0</v>
      </c>
      <c r="N22" s="360">
        <f>IF(D22=0,0,VLOOKUP(D22,'Course List (program)'!$G$2:$L$100,6,FALSE))</f>
        <v>0</v>
      </c>
      <c r="O22" s="360">
        <f>IF(E22=0,0,VLOOKUP(E22,'Course List (program)'!$G$2:$L$100,6,FALSE))</f>
        <v>0</v>
      </c>
      <c r="P22" s="360">
        <f>IF(F22=0,0,VLOOKUP(F22,'Course List (program)'!$G$2:$L$100,6,FALSE))</f>
        <v>0</v>
      </c>
      <c r="Q22" s="361">
        <f>IF(G22=0,0,VLOOKUP(G22,'Course List (program)'!$G$2:$L$100,6,FALSE))</f>
        <v>0</v>
      </c>
      <c r="R22" s="362">
        <f>IF(C22=0,0,VLOOKUP(C22,'Course List (program)'!$G$2:$L$100,4,FALSE))</f>
        <v>0</v>
      </c>
      <c r="S22" s="363">
        <f>IF(D22=0,0,VLOOKUP(D22,'Course List (program)'!$G$2:$L$100,4,FALSE))</f>
        <v>0</v>
      </c>
      <c r="T22" s="363">
        <f>IF(E22=0,0,VLOOKUP(E22,'Course List (program)'!$G$2:$L$100,4,FALSE))</f>
        <v>0</v>
      </c>
      <c r="U22" s="363">
        <f>IF(F22=0,0,VLOOKUP(F22,'Course List (program)'!$G$2:$L$100,4,FALSE))</f>
        <v>0</v>
      </c>
      <c r="V22" s="364">
        <f>IF(G22=0,0,VLOOKUP(G22,'Course List (program)'!$G$2:$L$100,4,FALSE))</f>
        <v>0</v>
      </c>
      <c r="W22" s="513">
        <f>IF(C22=0,0,VLOOKUP(C22,'Course List (program)'!$G$2:$L$100,5,FALSE))</f>
        <v>0</v>
      </c>
      <c r="X22" s="514">
        <f>IF(D22=0,0,VLOOKUP(D22,'Course List (program)'!$G$2:$L$100,5,FALSE))</f>
        <v>0</v>
      </c>
      <c r="Y22" s="514">
        <f>IF(E22=0,0,VLOOKUP(E22,'Course List (program)'!$G$2:$L$100,5,FALSE))</f>
        <v>0</v>
      </c>
      <c r="Z22" s="514">
        <f>IF(F22=0,0,VLOOKUP(F22,'Course List (program)'!$G$2:$L$100,5,FALSE))</f>
        <v>0</v>
      </c>
      <c r="AA22" s="515">
        <f>IF(G22=0,0,VLOOKUP(G22,'Course List (program)'!$G$2:$L$100,5,FALSE))</f>
        <v>0</v>
      </c>
      <c r="AB22" s="299">
        <v>1.1666666666666701</v>
      </c>
    </row>
    <row r="23" spans="1:28" s="300" customFormat="1" ht="15" customHeight="1" x14ac:dyDescent="0.2">
      <c r="A23" s="1088">
        <v>3</v>
      </c>
      <c r="B23" s="1089"/>
      <c r="C23" s="332">
        <f>Section3Draft!$E$49</f>
        <v>0</v>
      </c>
      <c r="D23" s="333">
        <f>Section3Draft!$F$49</f>
        <v>0</v>
      </c>
      <c r="E23" s="333">
        <f>Section3Draft!$G$49</f>
        <v>0</v>
      </c>
      <c r="F23" s="333">
        <f>Section3Draft!$H$49</f>
        <v>0</v>
      </c>
      <c r="G23" s="485">
        <f>Section3Draft!$I$49</f>
        <v>0</v>
      </c>
      <c r="H23" s="334">
        <f>IF(C23=0,0,VLOOKUP(C23,'Course List (program)'!$G$2:$L$100,3,FALSE))</f>
        <v>0</v>
      </c>
      <c r="I23" s="335">
        <f>IF(D23=0,0,VLOOKUP(D23,'Course List (program)'!$G$2:$L$100,3,FALSE))</f>
        <v>0</v>
      </c>
      <c r="J23" s="335">
        <f>IF(E23=0,0,VLOOKUP(E23,'Course List (program)'!$G$2:$L$100,3,FALSE))</f>
        <v>0</v>
      </c>
      <c r="K23" s="335">
        <f>IF(F23=0,0,VLOOKUP(F23,'Course List (program)'!$G$2:$L$100,3,FALSE))</f>
        <v>0</v>
      </c>
      <c r="L23" s="336">
        <f>IF(G23=0,0,VLOOKUP(G23,'Course List (program)'!$G$2:$L$100,3,FALSE))</f>
        <v>0</v>
      </c>
      <c r="M23" s="337">
        <f>IF(C23=0,0,VLOOKUP(C23,'Course List (program)'!$G$2:$L$100,6,FALSE))</f>
        <v>0</v>
      </c>
      <c r="N23" s="338">
        <f>IF(D23=0,0,VLOOKUP(D23,'Course List (program)'!$G$2:$L$100,6,FALSE))</f>
        <v>0</v>
      </c>
      <c r="O23" s="338">
        <f>IF(E23=0,0,VLOOKUP(E23,'Course List (program)'!$G$2:$L$100,6,FALSE))</f>
        <v>0</v>
      </c>
      <c r="P23" s="338">
        <f>IF(F23=0,0,VLOOKUP(F23,'Course List (program)'!$G$2:$L$100,6,FALSE))</f>
        <v>0</v>
      </c>
      <c r="Q23" s="339">
        <f>IF(G23=0,0,VLOOKUP(G23,'Course List (program)'!$G$2:$L$100,6,FALSE))</f>
        <v>0</v>
      </c>
      <c r="R23" s="340">
        <f>IF(C23=0,0,VLOOKUP(C23,'Course List (program)'!$G$2:$L$100,4,FALSE))</f>
        <v>0</v>
      </c>
      <c r="S23" s="341">
        <f>IF(D23=0,0,VLOOKUP(D23,'Course List (program)'!$G$2:$L$100,4,FALSE))</f>
        <v>0</v>
      </c>
      <c r="T23" s="341">
        <f>IF(E23=0,0,VLOOKUP(E23,'Course List (program)'!$G$2:$L$100,4,FALSE))</f>
        <v>0</v>
      </c>
      <c r="U23" s="341">
        <f>IF(F23=0,0,VLOOKUP(F23,'Course List (program)'!$G$2:$L$100,4,FALSE))</f>
        <v>0</v>
      </c>
      <c r="V23" s="342">
        <f>IF(G23=0,0,VLOOKUP(G23,'Course List (program)'!$G$2:$L$100,4,FALSE))</f>
        <v>0</v>
      </c>
      <c r="W23" s="507">
        <f>IF(C23=0,0,VLOOKUP(C23,'Course List (program)'!$G$2:$L$100,5,FALSE))</f>
        <v>0</v>
      </c>
      <c r="X23" s="508">
        <f>IF(D23=0,0,VLOOKUP(D23,'Course List (program)'!$G$2:$L$100,5,FALSE))</f>
        <v>0</v>
      </c>
      <c r="Y23" s="508">
        <f>IF(E23=0,0,VLOOKUP(E23,'Course List (program)'!$G$2:$L$100,5,FALSE))</f>
        <v>0</v>
      </c>
      <c r="Z23" s="508">
        <f>IF(F23=0,0,VLOOKUP(F23,'Course List (program)'!$G$2:$L$100,5,FALSE))</f>
        <v>0</v>
      </c>
      <c r="AA23" s="509">
        <f>IF(G23=0,0,VLOOKUP(G23,'Course List (program)'!$G$2:$L$100,5,FALSE))</f>
        <v>0</v>
      </c>
      <c r="AB23" s="299">
        <v>1.2083333333333299</v>
      </c>
    </row>
    <row r="24" spans="1:28" s="300" customFormat="1" ht="15" customHeight="1" x14ac:dyDescent="0.2">
      <c r="A24" s="1090"/>
      <c r="B24" s="1091"/>
      <c r="C24" s="343">
        <f>Section3Draft!$E$51</f>
        <v>0</v>
      </c>
      <c r="D24" s="344">
        <f>Section3Draft!$F$51</f>
        <v>0</v>
      </c>
      <c r="E24" s="344">
        <f>Section3Draft!$G$51</f>
        <v>0</v>
      </c>
      <c r="F24" s="344">
        <f>Section3Draft!$H$51</f>
        <v>0</v>
      </c>
      <c r="G24" s="486">
        <f>Section3Draft!$I$51</f>
        <v>0</v>
      </c>
      <c r="H24" s="345">
        <f>IF(C24=0,0,VLOOKUP(C24,'Course List (program)'!$G$2:$L$100,3,FALSE))</f>
        <v>0</v>
      </c>
      <c r="I24" s="346">
        <f>IF(D24=0,0,VLOOKUP(D24,'Course List (program)'!$G$2:$L$100,3,FALSE))</f>
        <v>0</v>
      </c>
      <c r="J24" s="346">
        <f>IF(E24=0,0,VLOOKUP(E24,'Course List (program)'!$G$2:$L$100,3,FALSE))</f>
        <v>0</v>
      </c>
      <c r="K24" s="346">
        <f>IF(F24=0,0,VLOOKUP(F24,'Course List (program)'!$G$2:$L$100,3,FALSE))</f>
        <v>0</v>
      </c>
      <c r="L24" s="347">
        <f>IF(G24=0,0,VLOOKUP(G24,'Course List (program)'!$G$2:$L$100,3,FALSE))</f>
        <v>0</v>
      </c>
      <c r="M24" s="348">
        <f>IF(C24=0,0,VLOOKUP(C24,'Course List (program)'!$G$2:$L$100,6,FALSE))</f>
        <v>0</v>
      </c>
      <c r="N24" s="349">
        <f>IF(D24=0,0,VLOOKUP(D24,'Course List (program)'!$G$2:$L$100,6,FALSE))</f>
        <v>0</v>
      </c>
      <c r="O24" s="349">
        <f>IF(E24=0,0,VLOOKUP(E24,'Course List (program)'!$G$2:$L$100,6,FALSE))</f>
        <v>0</v>
      </c>
      <c r="P24" s="349">
        <f>IF(F24=0,0,VLOOKUP(F24,'Course List (program)'!$G$2:$L$100,6,FALSE))</f>
        <v>0</v>
      </c>
      <c r="Q24" s="350">
        <f>IF(G24=0,0,VLOOKUP(G24,'Course List (program)'!$G$2:$L$100,6,FALSE))</f>
        <v>0</v>
      </c>
      <c r="R24" s="351">
        <f>IF(C24=0,0,VLOOKUP(C24,'Course List (program)'!$G$2:$L$100,4,FALSE))</f>
        <v>0</v>
      </c>
      <c r="S24" s="352">
        <f>IF(D24=0,0,VLOOKUP(D24,'Course List (program)'!$G$2:$L$100,4,FALSE))</f>
        <v>0</v>
      </c>
      <c r="T24" s="352">
        <f>IF(E24=0,0,VLOOKUP(E24,'Course List (program)'!$G$2:$L$100,4,FALSE))</f>
        <v>0</v>
      </c>
      <c r="U24" s="352">
        <f>IF(F24=0,0,VLOOKUP(F24,'Course List (program)'!$G$2:$L$100,4,FALSE))</f>
        <v>0</v>
      </c>
      <c r="V24" s="353">
        <f>IF(G24=0,0,VLOOKUP(G24,'Course List (program)'!$G$2:$L$100,4,FALSE))</f>
        <v>0</v>
      </c>
      <c r="W24" s="510">
        <f>IF(C24=0,0,VLOOKUP(C24,'Course List (program)'!$G$2:$L$100,5,FALSE))</f>
        <v>0</v>
      </c>
      <c r="X24" s="511">
        <f>IF(D24=0,0,VLOOKUP(D24,'Course List (program)'!$G$2:$L$100,5,FALSE))</f>
        <v>0</v>
      </c>
      <c r="Y24" s="511">
        <f>IF(E24=0,0,VLOOKUP(E24,'Course List (program)'!$G$2:$L$100,5,FALSE))</f>
        <v>0</v>
      </c>
      <c r="Z24" s="511">
        <f>IF(F24=0,0,VLOOKUP(F24,'Course List (program)'!$G$2:$L$100,5,FALSE))</f>
        <v>0</v>
      </c>
      <c r="AA24" s="512">
        <f>IF(G24=0,0,VLOOKUP(G24,'Course List (program)'!$G$2:$L$100,5,FALSE))</f>
        <v>0</v>
      </c>
      <c r="AB24" s="299">
        <v>1.25</v>
      </c>
    </row>
    <row r="25" spans="1:28" s="300" customFormat="1" ht="15" customHeight="1" x14ac:dyDescent="0.2">
      <c r="A25" s="1090"/>
      <c r="B25" s="1091"/>
      <c r="C25" s="343">
        <f>Section3Draft!$E$53</f>
        <v>0</v>
      </c>
      <c r="D25" s="344">
        <f>Section3Draft!$F$53</f>
        <v>0</v>
      </c>
      <c r="E25" s="344">
        <f>Section3Draft!$G$53</f>
        <v>0</v>
      </c>
      <c r="F25" s="344">
        <f>Section3Draft!$H$53</f>
        <v>0</v>
      </c>
      <c r="G25" s="486">
        <f>Section3Draft!$I$53</f>
        <v>0</v>
      </c>
      <c r="H25" s="345">
        <f>IF(C25=0,0,VLOOKUP(C25,'Course List (program)'!$G$2:$L$100,3,FALSE))</f>
        <v>0</v>
      </c>
      <c r="I25" s="346">
        <f>IF(D25=0,0,VLOOKUP(D25,'Course List (program)'!$G$2:$L$100,3,FALSE))</f>
        <v>0</v>
      </c>
      <c r="J25" s="346">
        <f>IF(E25=0,0,VLOOKUP(E25,'Course List (program)'!$G$2:$L$100,3,FALSE))</f>
        <v>0</v>
      </c>
      <c r="K25" s="346">
        <f>IF(F25=0,0,VLOOKUP(F25,'Course List (program)'!$G$2:$L$100,3,FALSE))</f>
        <v>0</v>
      </c>
      <c r="L25" s="347">
        <f>IF(G25=0,0,VLOOKUP(G25,'Course List (program)'!$G$2:$L$100,3,FALSE))</f>
        <v>0</v>
      </c>
      <c r="M25" s="348">
        <f>IF(C25=0,0,VLOOKUP(C25,'Course List (program)'!$G$2:$L$100,6,FALSE))</f>
        <v>0</v>
      </c>
      <c r="N25" s="349">
        <f>IF(D25=0,0,VLOOKUP(D25,'Course List (program)'!$G$2:$L$100,6,FALSE))</f>
        <v>0</v>
      </c>
      <c r="O25" s="349">
        <f>IF(E25=0,0,VLOOKUP(E25,'Course List (program)'!$G$2:$L$100,6,FALSE))</f>
        <v>0</v>
      </c>
      <c r="P25" s="349">
        <f>IF(F25=0,0,VLOOKUP(F25,'Course List (program)'!$G$2:$L$100,6,FALSE))</f>
        <v>0</v>
      </c>
      <c r="Q25" s="350">
        <f>IF(G25=0,0,VLOOKUP(G25,'Course List (program)'!$G$2:$L$100,6,FALSE))</f>
        <v>0</v>
      </c>
      <c r="R25" s="351">
        <f>IF(C25=0,0,VLOOKUP(C25,'Course List (program)'!$G$2:$L$100,4,FALSE))</f>
        <v>0</v>
      </c>
      <c r="S25" s="352">
        <f>IF(D25=0,0,VLOOKUP(D25,'Course List (program)'!$G$2:$L$100,4,FALSE))</f>
        <v>0</v>
      </c>
      <c r="T25" s="352">
        <f>IF(E25=0,0,VLOOKUP(E25,'Course List (program)'!$G$2:$L$100,4,FALSE))</f>
        <v>0</v>
      </c>
      <c r="U25" s="352">
        <f>IF(F25=0,0,VLOOKUP(F25,'Course List (program)'!$G$2:$L$100,4,FALSE))</f>
        <v>0</v>
      </c>
      <c r="V25" s="353">
        <f>IF(G25=0,0,VLOOKUP(G25,'Course List (program)'!$G$2:$L$100,4,FALSE))</f>
        <v>0</v>
      </c>
      <c r="W25" s="510">
        <f>IF(C25=0,0,VLOOKUP(C25,'Course List (program)'!$G$2:$L$100,5,FALSE))</f>
        <v>0</v>
      </c>
      <c r="X25" s="511">
        <f>IF(D25=0,0,VLOOKUP(D25,'Course List (program)'!$G$2:$L$100,5,FALSE))</f>
        <v>0</v>
      </c>
      <c r="Y25" s="511">
        <f>IF(E25=0,0,VLOOKUP(E25,'Course List (program)'!$G$2:$L$100,5,FALSE))</f>
        <v>0</v>
      </c>
      <c r="Z25" s="511">
        <f>IF(F25=0,0,VLOOKUP(F25,'Course List (program)'!$G$2:$L$100,5,FALSE))</f>
        <v>0</v>
      </c>
      <c r="AA25" s="512">
        <f>IF(G25=0,0,VLOOKUP(G25,'Course List (program)'!$G$2:$L$100,5,FALSE))</f>
        <v>0</v>
      </c>
      <c r="AB25" s="299">
        <v>1.2916666666666701</v>
      </c>
    </row>
    <row r="26" spans="1:28" s="300" customFormat="1" ht="15" customHeight="1" x14ac:dyDescent="0.2">
      <c r="A26" s="1090"/>
      <c r="B26" s="1091"/>
      <c r="C26" s="343">
        <f>Section3Draft!$E$55</f>
        <v>0</v>
      </c>
      <c r="D26" s="344">
        <f>Section3Draft!$F$55</f>
        <v>0</v>
      </c>
      <c r="E26" s="344">
        <f>Section3Draft!$G$55</f>
        <v>0</v>
      </c>
      <c r="F26" s="344">
        <f>Section3Draft!$H$55</f>
        <v>0</v>
      </c>
      <c r="G26" s="486">
        <f>Section3Draft!$I$55</f>
        <v>0</v>
      </c>
      <c r="H26" s="345">
        <f>IF(C26=0,0,VLOOKUP(C26,'Course List (program)'!$G$2:$L$100,3,FALSE))</f>
        <v>0</v>
      </c>
      <c r="I26" s="346">
        <f>IF(D26=0,0,VLOOKUP(D26,'Course List (program)'!$G$2:$L$100,3,FALSE))</f>
        <v>0</v>
      </c>
      <c r="J26" s="346">
        <f>IF(E26=0,0,VLOOKUP(E26,'Course List (program)'!$G$2:$L$100,3,FALSE))</f>
        <v>0</v>
      </c>
      <c r="K26" s="346">
        <f>IF(F26=0,0,VLOOKUP(F26,'Course List (program)'!$G$2:$L$100,3,FALSE))</f>
        <v>0</v>
      </c>
      <c r="L26" s="347">
        <f>IF(G26=0,0,VLOOKUP(G26,'Course List (program)'!$G$2:$L$100,3,FALSE))</f>
        <v>0</v>
      </c>
      <c r="M26" s="348">
        <f>IF(C26=0,0,VLOOKUP(C26,'Course List (program)'!$G$2:$L$100,6,FALSE))</f>
        <v>0</v>
      </c>
      <c r="N26" s="349">
        <f>IF(D26=0,0,VLOOKUP(D26,'Course List (program)'!$G$2:$L$100,6,FALSE))</f>
        <v>0</v>
      </c>
      <c r="O26" s="349">
        <f>IF(E26=0,0,VLOOKUP(E26,'Course List (program)'!$G$2:$L$100,6,FALSE))</f>
        <v>0</v>
      </c>
      <c r="P26" s="349">
        <f>IF(F26=0,0,VLOOKUP(F26,'Course List (program)'!$G$2:$L$100,6,FALSE))</f>
        <v>0</v>
      </c>
      <c r="Q26" s="350">
        <f>IF(G26=0,0,VLOOKUP(G26,'Course List (program)'!$G$2:$L$100,6,FALSE))</f>
        <v>0</v>
      </c>
      <c r="R26" s="351">
        <f>IF(C26=0,0,VLOOKUP(C26,'Course List (program)'!$G$2:$L$100,4,FALSE))</f>
        <v>0</v>
      </c>
      <c r="S26" s="352">
        <f>IF(D26=0,0,VLOOKUP(D26,'Course List (program)'!$G$2:$L$100,4,FALSE))</f>
        <v>0</v>
      </c>
      <c r="T26" s="352">
        <f>IF(E26=0,0,VLOOKUP(E26,'Course List (program)'!$G$2:$L$100,4,FALSE))</f>
        <v>0</v>
      </c>
      <c r="U26" s="352">
        <f>IF(F26=0,0,VLOOKUP(F26,'Course List (program)'!$G$2:$L$100,4,FALSE))</f>
        <v>0</v>
      </c>
      <c r="V26" s="353">
        <f>IF(G26=0,0,VLOOKUP(G26,'Course List (program)'!$G$2:$L$100,4,FALSE))</f>
        <v>0</v>
      </c>
      <c r="W26" s="510">
        <f>IF(C26=0,0,VLOOKUP(C26,'Course List (program)'!$G$2:$L$100,5,FALSE))</f>
        <v>0</v>
      </c>
      <c r="X26" s="511">
        <f>IF(D26=0,0,VLOOKUP(D26,'Course List (program)'!$G$2:$L$100,5,FALSE))</f>
        <v>0</v>
      </c>
      <c r="Y26" s="511">
        <f>IF(E26=0,0,VLOOKUP(E26,'Course List (program)'!$G$2:$L$100,5,FALSE))</f>
        <v>0</v>
      </c>
      <c r="Z26" s="511">
        <f>IF(F26=0,0,VLOOKUP(F26,'Course List (program)'!$G$2:$L$100,5,FALSE))</f>
        <v>0</v>
      </c>
      <c r="AA26" s="512">
        <f>IF(G26=0,0,VLOOKUP(G26,'Course List (program)'!$G$2:$L$100,5,FALSE))</f>
        <v>0</v>
      </c>
      <c r="AB26" s="299">
        <v>1.3333333333333299</v>
      </c>
    </row>
    <row r="27" spans="1:28" s="300" customFormat="1" ht="15" customHeight="1" x14ac:dyDescent="0.2">
      <c r="A27" s="1090"/>
      <c r="B27" s="1091"/>
      <c r="C27" s="343">
        <f>Section3Draft!$E$57</f>
        <v>0</v>
      </c>
      <c r="D27" s="344">
        <f>Section3Draft!$F$57</f>
        <v>0</v>
      </c>
      <c r="E27" s="344">
        <f>Section3Draft!$G$57</f>
        <v>0</v>
      </c>
      <c r="F27" s="344">
        <f>Section3Draft!$H$57</f>
        <v>0</v>
      </c>
      <c r="G27" s="486">
        <f>Section3Draft!$I$57</f>
        <v>0</v>
      </c>
      <c r="H27" s="345">
        <f>IF(C27=0,0,VLOOKUP(C27,'Course List (program)'!$G$2:$L$100,3,FALSE))</f>
        <v>0</v>
      </c>
      <c r="I27" s="346">
        <f>IF(D27=0,0,VLOOKUP(D27,'Course List (program)'!$G$2:$L$100,3,FALSE))</f>
        <v>0</v>
      </c>
      <c r="J27" s="346">
        <f>IF(E27=0,0,VLOOKUP(E27,'Course List (program)'!$G$2:$L$100,3,FALSE))</f>
        <v>0</v>
      </c>
      <c r="K27" s="346">
        <f>IF(F27=0,0,VLOOKUP(F27,'Course List (program)'!$G$2:$L$100,3,FALSE))</f>
        <v>0</v>
      </c>
      <c r="L27" s="347">
        <f>IF(G27=0,0,VLOOKUP(G27,'Course List (program)'!$G$2:$L$100,3,FALSE))</f>
        <v>0</v>
      </c>
      <c r="M27" s="348">
        <f>IF(C27=0,0,VLOOKUP(C27,'Course List (program)'!$G$2:$L$100,6,FALSE))</f>
        <v>0</v>
      </c>
      <c r="N27" s="349">
        <f>IF(D27=0,0,VLOOKUP(D27,'Course List (program)'!$G$2:$L$100,6,FALSE))</f>
        <v>0</v>
      </c>
      <c r="O27" s="349">
        <f>IF(E27=0,0,VLOOKUP(E27,'Course List (program)'!$G$2:$L$100,6,FALSE))</f>
        <v>0</v>
      </c>
      <c r="P27" s="349">
        <f>IF(F27=0,0,VLOOKUP(F27,'Course List (program)'!$G$2:$L$100,6,FALSE))</f>
        <v>0</v>
      </c>
      <c r="Q27" s="350">
        <f>IF(G27=0,0,VLOOKUP(G27,'Course List (program)'!$G$2:$L$100,6,FALSE))</f>
        <v>0</v>
      </c>
      <c r="R27" s="351">
        <f>IF(C27=0,0,VLOOKUP(C27,'Course List (program)'!$G$2:$L$100,4,FALSE))</f>
        <v>0</v>
      </c>
      <c r="S27" s="352">
        <f>IF(D27=0,0,VLOOKUP(D27,'Course List (program)'!$G$2:$L$100,4,FALSE))</f>
        <v>0</v>
      </c>
      <c r="T27" s="352">
        <f>IF(E27=0,0,VLOOKUP(E27,'Course List (program)'!$G$2:$L$100,4,FALSE))</f>
        <v>0</v>
      </c>
      <c r="U27" s="352">
        <f>IF(F27=0,0,VLOOKUP(F27,'Course List (program)'!$G$2:$L$100,4,FALSE))</f>
        <v>0</v>
      </c>
      <c r="V27" s="353">
        <f>IF(G27=0,0,VLOOKUP(G27,'Course List (program)'!$G$2:$L$100,4,FALSE))</f>
        <v>0</v>
      </c>
      <c r="W27" s="510">
        <f>IF(C27=0,0,VLOOKUP(C27,'Course List (program)'!$G$2:$L$100,5,FALSE))</f>
        <v>0</v>
      </c>
      <c r="X27" s="511">
        <f>IF(D27=0,0,VLOOKUP(D27,'Course List (program)'!$G$2:$L$100,5,FALSE))</f>
        <v>0</v>
      </c>
      <c r="Y27" s="511">
        <f>IF(E27=0,0,VLOOKUP(E27,'Course List (program)'!$G$2:$L$100,5,FALSE))</f>
        <v>0</v>
      </c>
      <c r="Z27" s="511">
        <f>IF(F27=0,0,VLOOKUP(F27,'Course List (program)'!$G$2:$L$100,5,FALSE))</f>
        <v>0</v>
      </c>
      <c r="AA27" s="512">
        <f>IF(G27=0,0,VLOOKUP(G27,'Course List (program)'!$G$2:$L$100,5,FALSE))</f>
        <v>0</v>
      </c>
      <c r="AB27" s="299">
        <v>1.375</v>
      </c>
    </row>
    <row r="28" spans="1:28" s="300" customFormat="1" ht="15" customHeight="1" x14ac:dyDescent="0.2">
      <c r="A28" s="1090"/>
      <c r="B28" s="1091"/>
      <c r="C28" s="343">
        <f>Section3Draft!$E$59</f>
        <v>0</v>
      </c>
      <c r="D28" s="344">
        <f>Section3Draft!$F$59</f>
        <v>0</v>
      </c>
      <c r="E28" s="344">
        <f>Section3Draft!$G$59</f>
        <v>0</v>
      </c>
      <c r="F28" s="344">
        <f>Section3Draft!$H$59</f>
        <v>0</v>
      </c>
      <c r="G28" s="486">
        <f>Section3Draft!$I$59</f>
        <v>0</v>
      </c>
      <c r="H28" s="345">
        <f>IF(C28=0,0,VLOOKUP(C28,'Course List (program)'!$G$2:$L$100,3,FALSE))</f>
        <v>0</v>
      </c>
      <c r="I28" s="346">
        <f>IF(D28=0,0,VLOOKUP(D28,'Course List (program)'!$G$2:$L$100,3,FALSE))</f>
        <v>0</v>
      </c>
      <c r="J28" s="346">
        <f>IF(E28=0,0,VLOOKUP(E28,'Course List (program)'!$G$2:$L$100,3,FALSE))</f>
        <v>0</v>
      </c>
      <c r="K28" s="346">
        <f>IF(F28=0,0,VLOOKUP(F28,'Course List (program)'!$G$2:$L$100,3,FALSE))</f>
        <v>0</v>
      </c>
      <c r="L28" s="347">
        <f>IF(G28=0,0,VLOOKUP(G28,'Course List (program)'!$G$2:$L$100,3,FALSE))</f>
        <v>0</v>
      </c>
      <c r="M28" s="348">
        <f>IF(C28=0,0,VLOOKUP(C28,'Course List (program)'!$G$2:$L$100,6,FALSE))</f>
        <v>0</v>
      </c>
      <c r="N28" s="349">
        <f>IF(D28=0,0,VLOOKUP(D28,'Course List (program)'!$G$2:$L$100,6,FALSE))</f>
        <v>0</v>
      </c>
      <c r="O28" s="349">
        <f>IF(E28=0,0,VLOOKUP(E28,'Course List (program)'!$G$2:$L$100,6,FALSE))</f>
        <v>0</v>
      </c>
      <c r="P28" s="349">
        <f>IF(F28=0,0,VLOOKUP(F28,'Course List (program)'!$G$2:$L$100,6,FALSE))</f>
        <v>0</v>
      </c>
      <c r="Q28" s="350">
        <f>IF(G28=0,0,VLOOKUP(G28,'Course List (program)'!$G$2:$L$100,6,FALSE))</f>
        <v>0</v>
      </c>
      <c r="R28" s="351">
        <f>IF(C28=0,0,VLOOKUP(C28,'Course List (program)'!$G$2:$L$100,4,FALSE))</f>
        <v>0</v>
      </c>
      <c r="S28" s="352">
        <f>IF(D28=0,0,VLOOKUP(D28,'Course List (program)'!$G$2:$L$100,4,FALSE))</f>
        <v>0</v>
      </c>
      <c r="T28" s="352">
        <f>IF(E28=0,0,VLOOKUP(E28,'Course List (program)'!$G$2:$L$100,4,FALSE))</f>
        <v>0</v>
      </c>
      <c r="U28" s="352">
        <f>IF(F28=0,0,VLOOKUP(F28,'Course List (program)'!$G$2:$L$100,4,FALSE))</f>
        <v>0</v>
      </c>
      <c r="V28" s="353">
        <f>IF(G28=0,0,VLOOKUP(G28,'Course List (program)'!$G$2:$L$100,4,FALSE))</f>
        <v>0</v>
      </c>
      <c r="W28" s="510">
        <f>IF(C28=0,0,VLOOKUP(C28,'Course List (program)'!$G$2:$L$100,5,FALSE))</f>
        <v>0</v>
      </c>
      <c r="X28" s="511">
        <f>IF(D28=0,0,VLOOKUP(D28,'Course List (program)'!$G$2:$L$100,5,FALSE))</f>
        <v>0</v>
      </c>
      <c r="Y28" s="511">
        <f>IF(E28=0,0,VLOOKUP(E28,'Course List (program)'!$G$2:$L$100,5,FALSE))</f>
        <v>0</v>
      </c>
      <c r="Z28" s="511">
        <f>IF(F28=0,0,VLOOKUP(F28,'Course List (program)'!$G$2:$L$100,5,FALSE))</f>
        <v>0</v>
      </c>
      <c r="AA28" s="512">
        <f>IF(G28=0,0,VLOOKUP(G28,'Course List (program)'!$G$2:$L$100,5,FALSE))</f>
        <v>0</v>
      </c>
      <c r="AB28" s="299">
        <v>1.4166666666666701</v>
      </c>
    </row>
    <row r="29" spans="1:28" s="300" customFormat="1" ht="15" customHeight="1" x14ac:dyDescent="0.2">
      <c r="A29" s="1090"/>
      <c r="B29" s="1091"/>
      <c r="C29" s="343">
        <f>Section3Draft!$E$61</f>
        <v>0</v>
      </c>
      <c r="D29" s="344">
        <f>Section3Draft!$F$61</f>
        <v>0</v>
      </c>
      <c r="E29" s="344">
        <f>Section3Draft!$G$61</f>
        <v>0</v>
      </c>
      <c r="F29" s="344">
        <f>Section3Draft!$H$61</f>
        <v>0</v>
      </c>
      <c r="G29" s="486">
        <f>Section3Draft!$I$61</f>
        <v>0</v>
      </c>
      <c r="H29" s="345">
        <f>IF(C29=0,0,VLOOKUP(C29,'Course List (program)'!$G$2:$L$100,3,FALSE))</f>
        <v>0</v>
      </c>
      <c r="I29" s="346">
        <f>IF(D29=0,0,VLOOKUP(D29,'Course List (program)'!$G$2:$L$100,3,FALSE))</f>
        <v>0</v>
      </c>
      <c r="J29" s="346">
        <f>IF(E29=0,0,VLOOKUP(E29,'Course List (program)'!$G$2:$L$100,3,FALSE))</f>
        <v>0</v>
      </c>
      <c r="K29" s="346">
        <f>IF(F29=0,0,VLOOKUP(F29,'Course List (program)'!$G$2:$L$100,3,FALSE))</f>
        <v>0</v>
      </c>
      <c r="L29" s="347">
        <f>IF(G29=0,0,VLOOKUP(G29,'Course List (program)'!$G$2:$L$100,3,FALSE))</f>
        <v>0</v>
      </c>
      <c r="M29" s="348">
        <f>IF(C29=0,0,VLOOKUP(C29,'Course List (program)'!$G$2:$L$100,6,FALSE))</f>
        <v>0</v>
      </c>
      <c r="N29" s="349">
        <f>IF(D29=0,0,VLOOKUP(D29,'Course List (program)'!$G$2:$L$100,6,FALSE))</f>
        <v>0</v>
      </c>
      <c r="O29" s="349">
        <f>IF(E29=0,0,VLOOKUP(E29,'Course List (program)'!$G$2:$L$100,6,FALSE))</f>
        <v>0</v>
      </c>
      <c r="P29" s="349">
        <f>IF(F29=0,0,VLOOKUP(F29,'Course List (program)'!$G$2:$L$100,6,FALSE))</f>
        <v>0</v>
      </c>
      <c r="Q29" s="350">
        <f>IF(G29=0,0,VLOOKUP(G29,'Course List (program)'!$G$2:$L$100,6,FALSE))</f>
        <v>0</v>
      </c>
      <c r="R29" s="351">
        <f>IF(C29=0,0,VLOOKUP(C29,'Course List (program)'!$G$2:$L$100,4,FALSE))</f>
        <v>0</v>
      </c>
      <c r="S29" s="352">
        <f>IF(D29=0,0,VLOOKUP(D29,'Course List (program)'!$G$2:$L$100,4,FALSE))</f>
        <v>0</v>
      </c>
      <c r="T29" s="352">
        <f>IF(E29=0,0,VLOOKUP(E29,'Course List (program)'!$G$2:$L$100,4,FALSE))</f>
        <v>0</v>
      </c>
      <c r="U29" s="352">
        <f>IF(F29=0,0,VLOOKUP(F29,'Course List (program)'!$G$2:$L$100,4,FALSE))</f>
        <v>0</v>
      </c>
      <c r="V29" s="353">
        <f>IF(G29=0,0,VLOOKUP(G29,'Course List (program)'!$G$2:$L$100,4,FALSE))</f>
        <v>0</v>
      </c>
      <c r="W29" s="510">
        <f>IF(C29=0,0,VLOOKUP(C29,'Course List (program)'!$G$2:$L$100,5,FALSE))</f>
        <v>0</v>
      </c>
      <c r="X29" s="511">
        <f>IF(D29=0,0,VLOOKUP(D29,'Course List (program)'!$G$2:$L$100,5,FALSE))</f>
        <v>0</v>
      </c>
      <c r="Y29" s="511">
        <f>IF(E29=0,0,VLOOKUP(E29,'Course List (program)'!$G$2:$L$100,5,FALSE))</f>
        <v>0</v>
      </c>
      <c r="Z29" s="511">
        <f>IF(F29=0,0,VLOOKUP(F29,'Course List (program)'!$G$2:$L$100,5,FALSE))</f>
        <v>0</v>
      </c>
      <c r="AA29" s="512">
        <f>IF(G29=0,0,VLOOKUP(G29,'Course List (program)'!$G$2:$L$100,5,FALSE))</f>
        <v>0</v>
      </c>
      <c r="AB29" s="299">
        <v>1.4583333333333299</v>
      </c>
    </row>
    <row r="30" spans="1:28" s="300" customFormat="1" ht="15" customHeight="1" x14ac:dyDescent="0.2">
      <c r="A30" s="1090"/>
      <c r="B30" s="1091"/>
      <c r="C30" s="343">
        <f>Section3Draft!$E$63</f>
        <v>0</v>
      </c>
      <c r="D30" s="344">
        <f>Section3Draft!$F$63</f>
        <v>0</v>
      </c>
      <c r="E30" s="344">
        <f>Section3Draft!$G$63</f>
        <v>0</v>
      </c>
      <c r="F30" s="344">
        <f>Section3Draft!$H$63</f>
        <v>0</v>
      </c>
      <c r="G30" s="486">
        <f>Section3Draft!$I$63</f>
        <v>0</v>
      </c>
      <c r="H30" s="345">
        <f>IF(C30=0,0,VLOOKUP(C30,'Course List (program)'!$G$2:$L$100,3,FALSE))</f>
        <v>0</v>
      </c>
      <c r="I30" s="346">
        <f>IF(D30=0,0,VLOOKUP(D30,'Course List (program)'!$G$2:$L$100,3,FALSE))</f>
        <v>0</v>
      </c>
      <c r="J30" s="346">
        <f>IF(E30=0,0,VLOOKUP(E30,'Course List (program)'!$G$2:$L$100,3,FALSE))</f>
        <v>0</v>
      </c>
      <c r="K30" s="346">
        <f>IF(F30=0,0,VLOOKUP(F30,'Course List (program)'!$G$2:$L$100,3,FALSE))</f>
        <v>0</v>
      </c>
      <c r="L30" s="347">
        <f>IF(G30=0,0,VLOOKUP(G30,'Course List (program)'!$G$2:$L$100,3,FALSE))</f>
        <v>0</v>
      </c>
      <c r="M30" s="348">
        <f>IF(C30=0,0,VLOOKUP(C30,'Course List (program)'!$G$2:$L$100,6,FALSE))</f>
        <v>0</v>
      </c>
      <c r="N30" s="349">
        <f>IF(D30=0,0,VLOOKUP(D30,'Course List (program)'!$G$2:$L$100,6,FALSE))</f>
        <v>0</v>
      </c>
      <c r="O30" s="349">
        <f>IF(E30=0,0,VLOOKUP(E30,'Course List (program)'!$G$2:$L$100,6,FALSE))</f>
        <v>0</v>
      </c>
      <c r="P30" s="349">
        <f>IF(F30=0,0,VLOOKUP(F30,'Course List (program)'!$G$2:$L$100,6,FALSE))</f>
        <v>0</v>
      </c>
      <c r="Q30" s="350">
        <f>IF(G30=0,0,VLOOKUP(G30,'Course List (program)'!$G$2:$L$100,6,FALSE))</f>
        <v>0</v>
      </c>
      <c r="R30" s="351">
        <f>IF(C30=0,0,VLOOKUP(C30,'Course List (program)'!$G$2:$L$100,4,FALSE))</f>
        <v>0</v>
      </c>
      <c r="S30" s="352">
        <f>IF(D30=0,0,VLOOKUP(D30,'Course List (program)'!$G$2:$L$100,4,FALSE))</f>
        <v>0</v>
      </c>
      <c r="T30" s="352">
        <f>IF(E30=0,0,VLOOKUP(E30,'Course List (program)'!$G$2:$L$100,4,FALSE))</f>
        <v>0</v>
      </c>
      <c r="U30" s="352">
        <f>IF(F30=0,0,VLOOKUP(F30,'Course List (program)'!$G$2:$L$100,4,FALSE))</f>
        <v>0</v>
      </c>
      <c r="V30" s="353">
        <f>IF(G30=0,0,VLOOKUP(G30,'Course List (program)'!$G$2:$L$100,4,FALSE))</f>
        <v>0</v>
      </c>
      <c r="W30" s="510">
        <f>IF(C30=0,0,VLOOKUP(C30,'Course List (program)'!$G$2:$L$100,5,FALSE))</f>
        <v>0</v>
      </c>
      <c r="X30" s="511">
        <f>IF(D30=0,0,VLOOKUP(D30,'Course List (program)'!$G$2:$L$100,5,FALSE))</f>
        <v>0</v>
      </c>
      <c r="Y30" s="511">
        <f>IF(E30=0,0,VLOOKUP(E30,'Course List (program)'!$G$2:$L$100,5,FALSE))</f>
        <v>0</v>
      </c>
      <c r="Z30" s="511">
        <f>IF(F30=0,0,VLOOKUP(F30,'Course List (program)'!$G$2:$L$100,5,FALSE))</f>
        <v>0</v>
      </c>
      <c r="AA30" s="512">
        <f>IF(G30=0,0,VLOOKUP(G30,'Course List (program)'!$G$2:$L$100,5,FALSE))</f>
        <v>0</v>
      </c>
      <c r="AB30" s="299">
        <v>1.5</v>
      </c>
    </row>
    <row r="31" spans="1:28" s="300" customFormat="1" ht="15" customHeight="1" x14ac:dyDescent="0.2">
      <c r="A31" s="1090"/>
      <c r="B31" s="1091"/>
      <c r="C31" s="343">
        <f>Section3Draft!$E$65</f>
        <v>0</v>
      </c>
      <c r="D31" s="344">
        <f>Section3Draft!$F$65</f>
        <v>0</v>
      </c>
      <c r="E31" s="344">
        <f>Section3Draft!$G$65</f>
        <v>0</v>
      </c>
      <c r="F31" s="344">
        <f>Section3Draft!$H$65</f>
        <v>0</v>
      </c>
      <c r="G31" s="486">
        <f>Section3Draft!$I$65</f>
        <v>0</v>
      </c>
      <c r="H31" s="345">
        <f>IF(C31=0,0,VLOOKUP(C31,'Course List (program)'!$G$2:$L$100,3,FALSE))</f>
        <v>0</v>
      </c>
      <c r="I31" s="346">
        <f>IF(D31=0,0,VLOOKUP(D31,'Course List (program)'!$G$2:$L$100,3,FALSE))</f>
        <v>0</v>
      </c>
      <c r="J31" s="346">
        <f>IF(E31=0,0,VLOOKUP(E31,'Course List (program)'!$G$2:$L$100,3,FALSE))</f>
        <v>0</v>
      </c>
      <c r="K31" s="346">
        <f>IF(F31=0,0,VLOOKUP(F31,'Course List (program)'!$G$2:$L$100,3,FALSE))</f>
        <v>0</v>
      </c>
      <c r="L31" s="347">
        <f>IF(G31=0,0,VLOOKUP(G31,'Course List (program)'!$G$2:$L$100,3,FALSE))</f>
        <v>0</v>
      </c>
      <c r="M31" s="348">
        <f>IF(C31=0,0,VLOOKUP(C31,'Course List (program)'!$G$2:$L$100,6,FALSE))</f>
        <v>0</v>
      </c>
      <c r="N31" s="349">
        <f>IF(D31=0,0,VLOOKUP(D31,'Course List (program)'!$G$2:$L$100,6,FALSE))</f>
        <v>0</v>
      </c>
      <c r="O31" s="349">
        <f>IF(E31=0,0,VLOOKUP(E31,'Course List (program)'!$G$2:$L$100,6,FALSE))</f>
        <v>0</v>
      </c>
      <c r="P31" s="349">
        <f>IF(F31=0,0,VLOOKUP(F31,'Course List (program)'!$G$2:$L$100,6,FALSE))</f>
        <v>0</v>
      </c>
      <c r="Q31" s="350">
        <f>IF(G31=0,0,VLOOKUP(G31,'Course List (program)'!$G$2:$L$100,6,FALSE))</f>
        <v>0</v>
      </c>
      <c r="R31" s="351">
        <f>IF(C31=0,0,VLOOKUP(C31,'Course List (program)'!$G$2:$L$100,4,FALSE))</f>
        <v>0</v>
      </c>
      <c r="S31" s="352">
        <f>IF(D31=0,0,VLOOKUP(D31,'Course List (program)'!$G$2:$L$100,4,FALSE))</f>
        <v>0</v>
      </c>
      <c r="T31" s="352">
        <f>IF(E31=0,0,VLOOKUP(E31,'Course List (program)'!$G$2:$L$100,4,FALSE))</f>
        <v>0</v>
      </c>
      <c r="U31" s="352">
        <f>IF(F31=0,0,VLOOKUP(F31,'Course List (program)'!$G$2:$L$100,4,FALSE))</f>
        <v>0</v>
      </c>
      <c r="V31" s="353">
        <f>IF(G31=0,0,VLOOKUP(G31,'Course List (program)'!$G$2:$L$100,4,FALSE))</f>
        <v>0</v>
      </c>
      <c r="W31" s="510">
        <f>IF(C31=0,0,VLOOKUP(C31,'Course List (program)'!$G$2:$L$100,5,FALSE))</f>
        <v>0</v>
      </c>
      <c r="X31" s="511">
        <f>IF(D31=0,0,VLOOKUP(D31,'Course List (program)'!$G$2:$L$100,5,FALSE))</f>
        <v>0</v>
      </c>
      <c r="Y31" s="511">
        <f>IF(E31=0,0,VLOOKUP(E31,'Course List (program)'!$G$2:$L$100,5,FALSE))</f>
        <v>0</v>
      </c>
      <c r="Z31" s="511">
        <f>IF(F31=0,0,VLOOKUP(F31,'Course List (program)'!$G$2:$L$100,5,FALSE))</f>
        <v>0</v>
      </c>
      <c r="AA31" s="512">
        <f>IF(G31=0,0,VLOOKUP(G31,'Course List (program)'!$G$2:$L$100,5,FALSE))</f>
        <v>0</v>
      </c>
      <c r="AB31" s="299">
        <v>1.5416666666666701</v>
      </c>
    </row>
    <row r="32" spans="1:28" s="300" customFormat="1" ht="15" customHeight="1" thickBot="1" x14ac:dyDescent="0.25">
      <c r="A32" s="1092"/>
      <c r="B32" s="1093"/>
      <c r="C32" s="354">
        <f>Section3Draft!$E$67</f>
        <v>0</v>
      </c>
      <c r="D32" s="355">
        <f>Section3Draft!$F$67</f>
        <v>0</v>
      </c>
      <c r="E32" s="355">
        <f>Section3Draft!$G$67</f>
        <v>0</v>
      </c>
      <c r="F32" s="355">
        <f>Section3Draft!$H$67</f>
        <v>0</v>
      </c>
      <c r="G32" s="487">
        <f>Section3Draft!$I$67</f>
        <v>0</v>
      </c>
      <c r="H32" s="356">
        <f>IF(C32=0,0,VLOOKUP(C32,'Course List (program)'!$G$2:$L$100,3,FALSE))</f>
        <v>0</v>
      </c>
      <c r="I32" s="357">
        <f>IF(D32=0,0,VLOOKUP(D32,'Course List (program)'!$G$2:$L$100,3,FALSE))</f>
        <v>0</v>
      </c>
      <c r="J32" s="357">
        <f>IF(E32=0,0,VLOOKUP(E32,'Course List (program)'!$G$2:$L$100,3,FALSE))</f>
        <v>0</v>
      </c>
      <c r="K32" s="357">
        <f>IF(F32=0,0,VLOOKUP(F32,'Course List (program)'!$G$2:$L$100,3,FALSE))</f>
        <v>0</v>
      </c>
      <c r="L32" s="358">
        <f>IF(G32=0,0,VLOOKUP(G32,'Course List (program)'!$G$2:$L$100,3,FALSE))</f>
        <v>0</v>
      </c>
      <c r="M32" s="359">
        <f>IF(C32=0,0,VLOOKUP(C32,'Course List (program)'!$G$2:$L$100,6,FALSE))</f>
        <v>0</v>
      </c>
      <c r="N32" s="360">
        <f>IF(D32=0,0,VLOOKUP(D32,'Course List (program)'!$G$2:$L$100,6,FALSE))</f>
        <v>0</v>
      </c>
      <c r="O32" s="360">
        <f>IF(E32=0,0,VLOOKUP(E32,'Course List (program)'!$G$2:$L$100,6,FALSE))</f>
        <v>0</v>
      </c>
      <c r="P32" s="360">
        <f>IF(F32=0,0,VLOOKUP(F32,'Course List (program)'!$G$2:$L$100,6,FALSE))</f>
        <v>0</v>
      </c>
      <c r="Q32" s="361">
        <f>IF(G32=0,0,VLOOKUP(G32,'Course List (program)'!$G$2:$L$100,6,FALSE))</f>
        <v>0</v>
      </c>
      <c r="R32" s="362">
        <f>IF(C32=0,0,VLOOKUP(C32,'Course List (program)'!$G$2:$L$100,4,FALSE))</f>
        <v>0</v>
      </c>
      <c r="S32" s="363">
        <f>IF(D32=0,0,VLOOKUP(D32,'Course List (program)'!$G$2:$L$100,4,FALSE))</f>
        <v>0</v>
      </c>
      <c r="T32" s="363">
        <f>IF(E32=0,0,VLOOKUP(E32,'Course List (program)'!$G$2:$L$100,4,FALSE))</f>
        <v>0</v>
      </c>
      <c r="U32" s="363">
        <f>IF(F32=0,0,VLOOKUP(F32,'Course List (program)'!$G$2:$L$100,4,FALSE))</f>
        <v>0</v>
      </c>
      <c r="V32" s="364">
        <f>IF(G32=0,0,VLOOKUP(G32,'Course List (program)'!$G$2:$L$100,4,FALSE))</f>
        <v>0</v>
      </c>
      <c r="W32" s="513">
        <f>IF(C32=0,0,VLOOKUP(C32,'Course List (program)'!$G$2:$L$100,5,FALSE))</f>
        <v>0</v>
      </c>
      <c r="X32" s="514">
        <f>IF(D32=0,0,VLOOKUP(D32,'Course List (program)'!$G$2:$L$100,5,FALSE))</f>
        <v>0</v>
      </c>
      <c r="Y32" s="514">
        <f>IF(E32=0,0,VLOOKUP(E32,'Course List (program)'!$G$2:$L$100,5,FALSE))</f>
        <v>0</v>
      </c>
      <c r="Z32" s="514">
        <f>IF(F32=0,0,VLOOKUP(F32,'Course List (program)'!$G$2:$L$100,5,FALSE))</f>
        <v>0</v>
      </c>
      <c r="AA32" s="515">
        <f>IF(G32=0,0,VLOOKUP(G32,'Course List (program)'!$G$2:$L$100,5,FALSE))</f>
        <v>0</v>
      </c>
      <c r="AB32" s="299">
        <v>1.5833333333333299</v>
      </c>
    </row>
    <row r="33" spans="1:28" s="300" customFormat="1" ht="15" customHeight="1" x14ac:dyDescent="0.2">
      <c r="A33" s="1088">
        <v>4</v>
      </c>
      <c r="B33" s="1089"/>
      <c r="C33" s="332">
        <f>Section4Draft!$E$49</f>
        <v>0</v>
      </c>
      <c r="D33" s="333">
        <f>Section4Draft!$F$49</f>
        <v>0</v>
      </c>
      <c r="E33" s="333">
        <f>Section4Draft!$G$49</f>
        <v>0</v>
      </c>
      <c r="F33" s="333">
        <f>Section4Draft!$H$49</f>
        <v>0</v>
      </c>
      <c r="G33" s="485">
        <f>Section4Draft!$I$49</f>
        <v>0</v>
      </c>
      <c r="H33" s="334">
        <f>IF(C33=0,0,VLOOKUP(C33,'Course List (program)'!$G$2:$L$100,3,FALSE))</f>
        <v>0</v>
      </c>
      <c r="I33" s="335">
        <f>IF(D33=0,0,VLOOKUP(D33,'Course List (program)'!$G$2:$L$100,3,FALSE))</f>
        <v>0</v>
      </c>
      <c r="J33" s="335">
        <f>IF(E33=0,0,VLOOKUP(E33,'Course List (program)'!$G$2:$L$100,3,FALSE))</f>
        <v>0</v>
      </c>
      <c r="K33" s="335">
        <f>IF(F33=0,0,VLOOKUP(F33,'Course List (program)'!$G$2:$L$100,3,FALSE))</f>
        <v>0</v>
      </c>
      <c r="L33" s="336">
        <f>IF(G33=0,0,VLOOKUP(G33,'Course List (program)'!$G$2:$L$100,3,FALSE))</f>
        <v>0</v>
      </c>
      <c r="M33" s="337">
        <f>IF(C33=0,0,VLOOKUP(C33,'Course List (program)'!$G$2:$L$100,6,FALSE))</f>
        <v>0</v>
      </c>
      <c r="N33" s="338">
        <f>IF(D33=0,0,VLOOKUP(D33,'Course List (program)'!$G$2:$L$100,6,FALSE))</f>
        <v>0</v>
      </c>
      <c r="O33" s="338">
        <f>IF(E33=0,0,VLOOKUP(E33,'Course List (program)'!$G$2:$L$100,6,FALSE))</f>
        <v>0</v>
      </c>
      <c r="P33" s="338">
        <f>IF(F33=0,0,VLOOKUP(F33,'Course List (program)'!$G$2:$L$100,6,FALSE))</f>
        <v>0</v>
      </c>
      <c r="Q33" s="339">
        <f>IF(G33=0,0,VLOOKUP(G33,'Course List (program)'!$G$2:$L$100,6,FALSE))</f>
        <v>0</v>
      </c>
      <c r="R33" s="340">
        <f>IF(C33=0,0,VLOOKUP(C33,'Course List (program)'!$G$2:$L$100,4,FALSE))</f>
        <v>0</v>
      </c>
      <c r="S33" s="341">
        <f>IF(D33=0,0,VLOOKUP(D33,'Course List (program)'!$G$2:$L$100,4,FALSE))</f>
        <v>0</v>
      </c>
      <c r="T33" s="341">
        <f>IF(E33=0,0,VLOOKUP(E33,'Course List (program)'!$G$2:$L$100,4,FALSE))</f>
        <v>0</v>
      </c>
      <c r="U33" s="341">
        <f>IF(F33=0,0,VLOOKUP(F33,'Course List (program)'!$G$2:$L$100,4,FALSE))</f>
        <v>0</v>
      </c>
      <c r="V33" s="342">
        <f>IF(G33=0,0,VLOOKUP(G33,'Course List (program)'!$G$2:$L$100,4,FALSE))</f>
        <v>0</v>
      </c>
      <c r="W33" s="507">
        <f>IF(C33=0,0,VLOOKUP(C33,'Course List (program)'!$G$2:$L$100,5,FALSE))</f>
        <v>0</v>
      </c>
      <c r="X33" s="508">
        <f>IF(D33=0,0,VLOOKUP(D33,'Course List (program)'!$G$2:$L$100,5,FALSE))</f>
        <v>0</v>
      </c>
      <c r="Y33" s="508">
        <f>IF(E33=0,0,VLOOKUP(E33,'Course List (program)'!$G$2:$L$100,5,FALSE))</f>
        <v>0</v>
      </c>
      <c r="Z33" s="508">
        <f>IF(F33=0,0,VLOOKUP(F33,'Course List (program)'!$G$2:$L$100,5,FALSE))</f>
        <v>0</v>
      </c>
      <c r="AA33" s="509">
        <f>IF(G33=0,0,VLOOKUP(G33,'Course List (program)'!$G$2:$L$100,5,FALSE))</f>
        <v>0</v>
      </c>
      <c r="AB33" s="299">
        <v>1.625</v>
      </c>
    </row>
    <row r="34" spans="1:28" s="300" customFormat="1" ht="15" customHeight="1" x14ac:dyDescent="0.2">
      <c r="A34" s="1090"/>
      <c r="B34" s="1091"/>
      <c r="C34" s="343">
        <f>Section4Draft!$E$51</f>
        <v>0</v>
      </c>
      <c r="D34" s="344">
        <f>Section4Draft!$F$51</f>
        <v>0</v>
      </c>
      <c r="E34" s="344">
        <f>Section4Draft!$G$51</f>
        <v>0</v>
      </c>
      <c r="F34" s="344">
        <f>Section4Draft!$H$51</f>
        <v>0</v>
      </c>
      <c r="G34" s="486">
        <f>Section4Draft!$I$51</f>
        <v>0</v>
      </c>
      <c r="H34" s="345">
        <f>IF(C34=0,0,VLOOKUP(C34,'Course List (program)'!$G$2:$L$100,3,FALSE))</f>
        <v>0</v>
      </c>
      <c r="I34" s="346">
        <f>IF(D34=0,0,VLOOKUP(D34,'Course List (program)'!$G$2:$L$100,3,FALSE))</f>
        <v>0</v>
      </c>
      <c r="J34" s="346">
        <f>IF(E34=0,0,VLOOKUP(E34,'Course List (program)'!$G$2:$L$100,3,FALSE))</f>
        <v>0</v>
      </c>
      <c r="K34" s="346">
        <f>IF(F34=0,0,VLOOKUP(F34,'Course List (program)'!$G$2:$L$100,3,FALSE))</f>
        <v>0</v>
      </c>
      <c r="L34" s="347">
        <f>IF(G34=0,0,VLOOKUP(G34,'Course List (program)'!$G$2:$L$100,3,FALSE))</f>
        <v>0</v>
      </c>
      <c r="M34" s="348">
        <f>IF(C34=0,0,VLOOKUP(C34,'Course List (program)'!$G$2:$L$100,6,FALSE))</f>
        <v>0</v>
      </c>
      <c r="N34" s="349">
        <f>IF(D34=0,0,VLOOKUP(D34,'Course List (program)'!$G$2:$L$100,6,FALSE))</f>
        <v>0</v>
      </c>
      <c r="O34" s="349">
        <f>IF(E34=0,0,VLOOKUP(E34,'Course List (program)'!$G$2:$L$100,6,FALSE))</f>
        <v>0</v>
      </c>
      <c r="P34" s="349">
        <f>IF(F34=0,0,VLOOKUP(F34,'Course List (program)'!$G$2:$L$100,6,FALSE))</f>
        <v>0</v>
      </c>
      <c r="Q34" s="350">
        <f>IF(G34=0,0,VLOOKUP(G34,'Course List (program)'!$G$2:$L$100,6,FALSE))</f>
        <v>0</v>
      </c>
      <c r="R34" s="351">
        <f>IF(C34=0,0,VLOOKUP(C34,'Course List (program)'!$G$2:$L$100,4,FALSE))</f>
        <v>0</v>
      </c>
      <c r="S34" s="352">
        <f>IF(D34=0,0,VLOOKUP(D34,'Course List (program)'!$G$2:$L$100,4,FALSE))</f>
        <v>0</v>
      </c>
      <c r="T34" s="352">
        <f>IF(E34=0,0,VLOOKUP(E34,'Course List (program)'!$G$2:$L$100,4,FALSE))</f>
        <v>0</v>
      </c>
      <c r="U34" s="352">
        <f>IF(F34=0,0,VLOOKUP(F34,'Course List (program)'!$G$2:$L$100,4,FALSE))</f>
        <v>0</v>
      </c>
      <c r="V34" s="353">
        <f>IF(G34=0,0,VLOOKUP(G34,'Course List (program)'!$G$2:$L$100,4,FALSE))</f>
        <v>0</v>
      </c>
      <c r="W34" s="510">
        <f>IF(C34=0,0,VLOOKUP(C34,'Course List (program)'!$G$2:$L$100,5,FALSE))</f>
        <v>0</v>
      </c>
      <c r="X34" s="511">
        <f>IF(D34=0,0,VLOOKUP(D34,'Course List (program)'!$G$2:$L$100,5,FALSE))</f>
        <v>0</v>
      </c>
      <c r="Y34" s="511">
        <f>IF(E34=0,0,VLOOKUP(E34,'Course List (program)'!$G$2:$L$100,5,FALSE))</f>
        <v>0</v>
      </c>
      <c r="Z34" s="511">
        <f>IF(F34=0,0,VLOOKUP(F34,'Course List (program)'!$G$2:$L$100,5,FALSE))</f>
        <v>0</v>
      </c>
      <c r="AA34" s="512">
        <f>IF(G34=0,0,VLOOKUP(G34,'Course List (program)'!$G$2:$L$100,5,FALSE))</f>
        <v>0</v>
      </c>
      <c r="AB34" s="299">
        <v>1.6666666666666701</v>
      </c>
    </row>
    <row r="35" spans="1:28" s="300" customFormat="1" ht="15" customHeight="1" x14ac:dyDescent="0.2">
      <c r="A35" s="1090"/>
      <c r="B35" s="1091"/>
      <c r="C35" s="343">
        <f>Section4Draft!$E$53</f>
        <v>0</v>
      </c>
      <c r="D35" s="344">
        <f>Section4Draft!$F$53</f>
        <v>0</v>
      </c>
      <c r="E35" s="344">
        <f>Section4Draft!$G$53</f>
        <v>0</v>
      </c>
      <c r="F35" s="344">
        <f>Section4Draft!$H$53</f>
        <v>0</v>
      </c>
      <c r="G35" s="486">
        <f>Section4Draft!$I$53</f>
        <v>0</v>
      </c>
      <c r="H35" s="345">
        <f>IF(C35=0,0,VLOOKUP(C35,'Course List (program)'!$G$2:$L$100,3,FALSE))</f>
        <v>0</v>
      </c>
      <c r="I35" s="346">
        <f>IF(D35=0,0,VLOOKUP(D35,'Course List (program)'!$G$2:$L$100,3,FALSE))</f>
        <v>0</v>
      </c>
      <c r="J35" s="346">
        <f>IF(E35=0,0,VLOOKUP(E35,'Course List (program)'!$G$2:$L$100,3,FALSE))</f>
        <v>0</v>
      </c>
      <c r="K35" s="346">
        <f>IF(F35=0,0,VLOOKUP(F35,'Course List (program)'!$G$2:$L$100,3,FALSE))</f>
        <v>0</v>
      </c>
      <c r="L35" s="347">
        <f>IF(G35=0,0,VLOOKUP(G35,'Course List (program)'!$G$2:$L$100,3,FALSE))</f>
        <v>0</v>
      </c>
      <c r="M35" s="348">
        <f>IF(C35=0,0,VLOOKUP(C35,'Course List (program)'!$G$2:$L$100,6,FALSE))</f>
        <v>0</v>
      </c>
      <c r="N35" s="349">
        <f>IF(D35=0,0,VLOOKUP(D35,'Course List (program)'!$G$2:$L$100,6,FALSE))</f>
        <v>0</v>
      </c>
      <c r="O35" s="349">
        <f>IF(E35=0,0,VLOOKUP(E35,'Course List (program)'!$G$2:$L$100,6,FALSE))</f>
        <v>0</v>
      </c>
      <c r="P35" s="349">
        <f>IF(F35=0,0,VLOOKUP(F35,'Course List (program)'!$G$2:$L$100,6,FALSE))</f>
        <v>0</v>
      </c>
      <c r="Q35" s="350">
        <f>IF(G35=0,0,VLOOKUP(G35,'Course List (program)'!$G$2:$L$100,6,FALSE))</f>
        <v>0</v>
      </c>
      <c r="R35" s="351">
        <f>IF(C35=0,0,VLOOKUP(C35,'Course List (program)'!$G$2:$L$100,4,FALSE))</f>
        <v>0</v>
      </c>
      <c r="S35" s="352">
        <f>IF(D35=0,0,VLOOKUP(D35,'Course List (program)'!$G$2:$L$100,4,FALSE))</f>
        <v>0</v>
      </c>
      <c r="T35" s="352">
        <f>IF(E35=0,0,VLOOKUP(E35,'Course List (program)'!$G$2:$L$100,4,FALSE))</f>
        <v>0</v>
      </c>
      <c r="U35" s="352">
        <f>IF(F35=0,0,VLOOKUP(F35,'Course List (program)'!$G$2:$L$100,4,FALSE))</f>
        <v>0</v>
      </c>
      <c r="V35" s="353">
        <f>IF(G35=0,0,VLOOKUP(G35,'Course List (program)'!$G$2:$L$100,4,FALSE))</f>
        <v>0</v>
      </c>
      <c r="W35" s="510">
        <f>IF(C35=0,0,VLOOKUP(C35,'Course List (program)'!$G$2:$L$100,5,FALSE))</f>
        <v>0</v>
      </c>
      <c r="X35" s="511">
        <f>IF(D35=0,0,VLOOKUP(D35,'Course List (program)'!$G$2:$L$100,5,FALSE))</f>
        <v>0</v>
      </c>
      <c r="Y35" s="511">
        <f>IF(E35=0,0,VLOOKUP(E35,'Course List (program)'!$G$2:$L$100,5,FALSE))</f>
        <v>0</v>
      </c>
      <c r="Z35" s="511">
        <f>IF(F35=0,0,VLOOKUP(F35,'Course List (program)'!$G$2:$L$100,5,FALSE))</f>
        <v>0</v>
      </c>
      <c r="AA35" s="512">
        <f>IF(G35=0,0,VLOOKUP(G35,'Course List (program)'!$G$2:$L$100,5,FALSE))</f>
        <v>0</v>
      </c>
      <c r="AB35" s="299">
        <v>1.7083333333333299</v>
      </c>
    </row>
    <row r="36" spans="1:28" s="300" customFormat="1" ht="15" customHeight="1" x14ac:dyDescent="0.2">
      <c r="A36" s="1090"/>
      <c r="B36" s="1091"/>
      <c r="C36" s="343">
        <f>Section4Draft!$E$55</f>
        <v>0</v>
      </c>
      <c r="D36" s="344">
        <f>Section4Draft!$F$55</f>
        <v>0</v>
      </c>
      <c r="E36" s="344">
        <f>Section4Draft!$G$55</f>
        <v>0</v>
      </c>
      <c r="F36" s="344">
        <f>Section4Draft!$H$55</f>
        <v>0</v>
      </c>
      <c r="G36" s="486">
        <f>Section4Draft!$I$55</f>
        <v>0</v>
      </c>
      <c r="H36" s="345">
        <f>IF(C36=0,0,VLOOKUP(C36,'Course List (program)'!$G$2:$L$100,3,FALSE))</f>
        <v>0</v>
      </c>
      <c r="I36" s="346">
        <f>IF(D36=0,0,VLOOKUP(D36,'Course List (program)'!$G$2:$L$100,3,FALSE))</f>
        <v>0</v>
      </c>
      <c r="J36" s="346">
        <f>IF(E36=0,0,VLOOKUP(E36,'Course List (program)'!$G$2:$L$100,3,FALSE))</f>
        <v>0</v>
      </c>
      <c r="K36" s="346">
        <f>IF(F36=0,0,VLOOKUP(F36,'Course List (program)'!$G$2:$L$100,3,FALSE))</f>
        <v>0</v>
      </c>
      <c r="L36" s="347">
        <f>IF(G36=0,0,VLOOKUP(G36,'Course List (program)'!$G$2:$L$100,3,FALSE))</f>
        <v>0</v>
      </c>
      <c r="M36" s="348">
        <f>IF(C36=0,0,VLOOKUP(C36,'Course List (program)'!$G$2:$L$100,6,FALSE))</f>
        <v>0</v>
      </c>
      <c r="N36" s="349">
        <f>IF(D36=0,0,VLOOKUP(D36,'Course List (program)'!$G$2:$L$100,6,FALSE))</f>
        <v>0</v>
      </c>
      <c r="O36" s="349">
        <f>IF(E36=0,0,VLOOKUP(E36,'Course List (program)'!$G$2:$L$100,6,FALSE))</f>
        <v>0</v>
      </c>
      <c r="P36" s="349">
        <f>IF(F36=0,0,VLOOKUP(F36,'Course List (program)'!$G$2:$L$100,6,FALSE))</f>
        <v>0</v>
      </c>
      <c r="Q36" s="350">
        <f>IF(G36=0,0,VLOOKUP(G36,'Course List (program)'!$G$2:$L$100,6,FALSE))</f>
        <v>0</v>
      </c>
      <c r="R36" s="351">
        <f>IF(C36=0,0,VLOOKUP(C36,'Course List (program)'!$G$2:$L$100,4,FALSE))</f>
        <v>0</v>
      </c>
      <c r="S36" s="352">
        <f>IF(D36=0,0,VLOOKUP(D36,'Course List (program)'!$G$2:$L$100,4,FALSE))</f>
        <v>0</v>
      </c>
      <c r="T36" s="352">
        <f>IF(E36=0,0,VLOOKUP(E36,'Course List (program)'!$G$2:$L$100,4,FALSE))</f>
        <v>0</v>
      </c>
      <c r="U36" s="352">
        <f>IF(F36=0,0,VLOOKUP(F36,'Course List (program)'!$G$2:$L$100,4,FALSE))</f>
        <v>0</v>
      </c>
      <c r="V36" s="353">
        <f>IF(G36=0,0,VLOOKUP(G36,'Course List (program)'!$G$2:$L$100,4,FALSE))</f>
        <v>0</v>
      </c>
      <c r="W36" s="510">
        <f>IF(C36=0,0,VLOOKUP(C36,'Course List (program)'!$G$2:$L$100,5,FALSE))</f>
        <v>0</v>
      </c>
      <c r="X36" s="511">
        <f>IF(D36=0,0,VLOOKUP(D36,'Course List (program)'!$G$2:$L$100,5,FALSE))</f>
        <v>0</v>
      </c>
      <c r="Y36" s="511">
        <f>IF(E36=0,0,VLOOKUP(E36,'Course List (program)'!$G$2:$L$100,5,FALSE))</f>
        <v>0</v>
      </c>
      <c r="Z36" s="511">
        <f>IF(F36=0,0,VLOOKUP(F36,'Course List (program)'!$G$2:$L$100,5,FALSE))</f>
        <v>0</v>
      </c>
      <c r="AA36" s="512">
        <f>IF(G36=0,0,VLOOKUP(G36,'Course List (program)'!$G$2:$L$100,5,FALSE))</f>
        <v>0</v>
      </c>
      <c r="AB36" s="299">
        <v>1.75</v>
      </c>
    </row>
    <row r="37" spans="1:28" s="300" customFormat="1" ht="15" customHeight="1" x14ac:dyDescent="0.2">
      <c r="A37" s="1090"/>
      <c r="B37" s="1091"/>
      <c r="C37" s="343">
        <f>Section4Draft!$E$57</f>
        <v>0</v>
      </c>
      <c r="D37" s="344">
        <f>Section4Draft!$F$57</f>
        <v>0</v>
      </c>
      <c r="E37" s="344">
        <f>Section4Draft!$G$57</f>
        <v>0</v>
      </c>
      <c r="F37" s="344">
        <f>Section4Draft!$H$57</f>
        <v>0</v>
      </c>
      <c r="G37" s="486">
        <f>Section4Draft!$I$57</f>
        <v>0</v>
      </c>
      <c r="H37" s="345">
        <f>IF(C37=0,0,VLOOKUP(C37,'Course List (program)'!$G$2:$L$100,3,FALSE))</f>
        <v>0</v>
      </c>
      <c r="I37" s="346">
        <f>IF(D37=0,0,VLOOKUP(D37,'Course List (program)'!$G$2:$L$100,3,FALSE))</f>
        <v>0</v>
      </c>
      <c r="J37" s="346">
        <f>IF(E37=0,0,VLOOKUP(E37,'Course List (program)'!$G$2:$L$100,3,FALSE))</f>
        <v>0</v>
      </c>
      <c r="K37" s="346">
        <f>IF(F37=0,0,VLOOKUP(F37,'Course List (program)'!$G$2:$L$100,3,FALSE))</f>
        <v>0</v>
      </c>
      <c r="L37" s="347">
        <f>IF(G37=0,0,VLOOKUP(G37,'Course List (program)'!$G$2:$L$100,3,FALSE))</f>
        <v>0</v>
      </c>
      <c r="M37" s="348">
        <f>IF(C37=0,0,VLOOKUP(C37,'Course List (program)'!$G$2:$L$100,6,FALSE))</f>
        <v>0</v>
      </c>
      <c r="N37" s="349">
        <f>IF(D37=0,0,VLOOKUP(D37,'Course List (program)'!$G$2:$L$100,6,FALSE))</f>
        <v>0</v>
      </c>
      <c r="O37" s="349">
        <f>IF(E37=0,0,VLOOKUP(E37,'Course List (program)'!$G$2:$L$100,6,FALSE))</f>
        <v>0</v>
      </c>
      <c r="P37" s="349">
        <f>IF(F37=0,0,VLOOKUP(F37,'Course List (program)'!$G$2:$L$100,6,FALSE))</f>
        <v>0</v>
      </c>
      <c r="Q37" s="350">
        <f>IF(G37=0,0,VLOOKUP(G37,'Course List (program)'!$G$2:$L$100,6,FALSE))</f>
        <v>0</v>
      </c>
      <c r="R37" s="351">
        <f>IF(C37=0,0,VLOOKUP(C37,'Course List (program)'!$G$2:$L$100,4,FALSE))</f>
        <v>0</v>
      </c>
      <c r="S37" s="352">
        <f>IF(D37=0,0,VLOOKUP(D37,'Course List (program)'!$G$2:$L$100,4,FALSE))</f>
        <v>0</v>
      </c>
      <c r="T37" s="352">
        <f>IF(E37=0,0,VLOOKUP(E37,'Course List (program)'!$G$2:$L$100,4,FALSE))</f>
        <v>0</v>
      </c>
      <c r="U37" s="352">
        <f>IF(F37=0,0,VLOOKUP(F37,'Course List (program)'!$G$2:$L$100,4,FALSE))</f>
        <v>0</v>
      </c>
      <c r="V37" s="353">
        <f>IF(G37=0,0,VLOOKUP(G37,'Course List (program)'!$G$2:$L$100,4,FALSE))</f>
        <v>0</v>
      </c>
      <c r="W37" s="510">
        <f>IF(C37=0,0,VLOOKUP(C37,'Course List (program)'!$G$2:$L$100,5,FALSE))</f>
        <v>0</v>
      </c>
      <c r="X37" s="511">
        <f>IF(D37=0,0,VLOOKUP(D37,'Course List (program)'!$G$2:$L$100,5,FALSE))</f>
        <v>0</v>
      </c>
      <c r="Y37" s="511">
        <f>IF(E37=0,0,VLOOKUP(E37,'Course List (program)'!$G$2:$L$100,5,FALSE))</f>
        <v>0</v>
      </c>
      <c r="Z37" s="511">
        <f>IF(F37=0,0,VLOOKUP(F37,'Course List (program)'!$G$2:$L$100,5,FALSE))</f>
        <v>0</v>
      </c>
      <c r="AA37" s="512">
        <f>IF(G37=0,0,VLOOKUP(G37,'Course List (program)'!$G$2:$L$100,5,FALSE))</f>
        <v>0</v>
      </c>
      <c r="AB37" s="299">
        <v>1.7916666666666701</v>
      </c>
    </row>
    <row r="38" spans="1:28" s="300" customFormat="1" ht="15" customHeight="1" x14ac:dyDescent="0.2">
      <c r="A38" s="1090"/>
      <c r="B38" s="1091"/>
      <c r="C38" s="343">
        <f>Section4Draft!$E$59</f>
        <v>0</v>
      </c>
      <c r="D38" s="344">
        <f>Section4Draft!$F$59</f>
        <v>0</v>
      </c>
      <c r="E38" s="344">
        <f>Section4Draft!$G$59</f>
        <v>0</v>
      </c>
      <c r="F38" s="344">
        <f>Section4Draft!$H$59</f>
        <v>0</v>
      </c>
      <c r="G38" s="486">
        <f>Section4Draft!$I$59</f>
        <v>0</v>
      </c>
      <c r="H38" s="345">
        <f>IF(C38=0,0,VLOOKUP(C38,'Course List (program)'!$G$2:$L$100,3,FALSE))</f>
        <v>0</v>
      </c>
      <c r="I38" s="346">
        <f>IF(D38=0,0,VLOOKUP(D38,'Course List (program)'!$G$2:$L$100,3,FALSE))</f>
        <v>0</v>
      </c>
      <c r="J38" s="346">
        <f>IF(E38=0,0,VLOOKUP(E38,'Course List (program)'!$G$2:$L$100,3,FALSE))</f>
        <v>0</v>
      </c>
      <c r="K38" s="346">
        <f>IF(F38=0,0,VLOOKUP(F38,'Course List (program)'!$G$2:$L$100,3,FALSE))</f>
        <v>0</v>
      </c>
      <c r="L38" s="347">
        <f>IF(G38=0,0,VLOOKUP(G38,'Course List (program)'!$G$2:$L$100,3,FALSE))</f>
        <v>0</v>
      </c>
      <c r="M38" s="348">
        <f>IF(C38=0,0,VLOOKUP(C38,'Course List (program)'!$G$2:$L$100,6,FALSE))</f>
        <v>0</v>
      </c>
      <c r="N38" s="349">
        <f>IF(D38=0,0,VLOOKUP(D38,'Course List (program)'!$G$2:$L$100,6,FALSE))</f>
        <v>0</v>
      </c>
      <c r="O38" s="349">
        <f>IF(E38=0,0,VLOOKUP(E38,'Course List (program)'!$G$2:$L$100,6,FALSE))</f>
        <v>0</v>
      </c>
      <c r="P38" s="349">
        <f>IF(F38=0,0,VLOOKUP(F38,'Course List (program)'!$G$2:$L$100,6,FALSE))</f>
        <v>0</v>
      </c>
      <c r="Q38" s="350">
        <f>IF(G38=0,0,VLOOKUP(G38,'Course List (program)'!$G$2:$L$100,6,FALSE))</f>
        <v>0</v>
      </c>
      <c r="R38" s="351">
        <f>IF(C38=0,0,VLOOKUP(C38,'Course List (program)'!$G$2:$L$100,4,FALSE))</f>
        <v>0</v>
      </c>
      <c r="S38" s="352">
        <f>IF(D38=0,0,VLOOKUP(D38,'Course List (program)'!$G$2:$L$100,4,FALSE))</f>
        <v>0</v>
      </c>
      <c r="T38" s="352">
        <f>IF(E38=0,0,VLOOKUP(E38,'Course List (program)'!$G$2:$L$100,4,FALSE))</f>
        <v>0</v>
      </c>
      <c r="U38" s="352">
        <f>IF(F38=0,0,VLOOKUP(F38,'Course List (program)'!$G$2:$L$100,4,FALSE))</f>
        <v>0</v>
      </c>
      <c r="V38" s="353">
        <f>IF(G38=0,0,VLOOKUP(G38,'Course List (program)'!$G$2:$L$100,4,FALSE))</f>
        <v>0</v>
      </c>
      <c r="W38" s="510">
        <f>IF(C38=0,0,VLOOKUP(C38,'Course List (program)'!$G$2:$L$100,5,FALSE))</f>
        <v>0</v>
      </c>
      <c r="X38" s="511">
        <f>IF(D38=0,0,VLOOKUP(D38,'Course List (program)'!$G$2:$L$100,5,FALSE))</f>
        <v>0</v>
      </c>
      <c r="Y38" s="511">
        <f>IF(E38=0,0,VLOOKUP(E38,'Course List (program)'!$G$2:$L$100,5,FALSE))</f>
        <v>0</v>
      </c>
      <c r="Z38" s="511">
        <f>IF(F38=0,0,VLOOKUP(F38,'Course List (program)'!$G$2:$L$100,5,FALSE))</f>
        <v>0</v>
      </c>
      <c r="AA38" s="512">
        <f>IF(G38=0,0,VLOOKUP(G38,'Course List (program)'!$G$2:$L$100,5,FALSE))</f>
        <v>0</v>
      </c>
      <c r="AB38" s="299">
        <v>1.8333333333333299</v>
      </c>
    </row>
    <row r="39" spans="1:28" s="300" customFormat="1" ht="15" customHeight="1" x14ac:dyDescent="0.2">
      <c r="A39" s="1090"/>
      <c r="B39" s="1091"/>
      <c r="C39" s="343">
        <f>Section4Draft!$E$61</f>
        <v>0</v>
      </c>
      <c r="D39" s="344">
        <f>Section4Draft!$F$61</f>
        <v>0</v>
      </c>
      <c r="E39" s="344">
        <f>Section4Draft!$G$61</f>
        <v>0</v>
      </c>
      <c r="F39" s="344">
        <f>Section4Draft!$H$61</f>
        <v>0</v>
      </c>
      <c r="G39" s="486">
        <f>Section4Draft!$I$61</f>
        <v>0</v>
      </c>
      <c r="H39" s="345">
        <f>IF(C39=0,0,VLOOKUP(C39,'Course List (program)'!$G$2:$L$100,3,FALSE))</f>
        <v>0</v>
      </c>
      <c r="I39" s="346">
        <f>IF(D39=0,0,VLOOKUP(D39,'Course List (program)'!$G$2:$L$100,3,FALSE))</f>
        <v>0</v>
      </c>
      <c r="J39" s="346">
        <f>IF(E39=0,0,VLOOKUP(E39,'Course List (program)'!$G$2:$L$100,3,FALSE))</f>
        <v>0</v>
      </c>
      <c r="K39" s="346">
        <f>IF(F39=0,0,VLOOKUP(F39,'Course List (program)'!$G$2:$L$100,3,FALSE))</f>
        <v>0</v>
      </c>
      <c r="L39" s="347">
        <f>IF(G39=0,0,VLOOKUP(G39,'Course List (program)'!$G$2:$L$100,3,FALSE))</f>
        <v>0</v>
      </c>
      <c r="M39" s="348">
        <f>IF(C39=0,0,VLOOKUP(C39,'Course List (program)'!$G$2:$L$100,6,FALSE))</f>
        <v>0</v>
      </c>
      <c r="N39" s="349">
        <f>IF(D39=0,0,VLOOKUP(D39,'Course List (program)'!$G$2:$L$100,6,FALSE))</f>
        <v>0</v>
      </c>
      <c r="O39" s="349">
        <f>IF(E39=0,0,VLOOKUP(E39,'Course List (program)'!$G$2:$L$100,6,FALSE))</f>
        <v>0</v>
      </c>
      <c r="P39" s="349">
        <f>IF(F39=0,0,VLOOKUP(F39,'Course List (program)'!$G$2:$L$100,6,FALSE))</f>
        <v>0</v>
      </c>
      <c r="Q39" s="350">
        <f>IF(G39=0,0,VLOOKUP(G39,'Course List (program)'!$G$2:$L$100,6,FALSE))</f>
        <v>0</v>
      </c>
      <c r="R39" s="351">
        <f>IF(C39=0,0,VLOOKUP(C39,'Course List (program)'!$G$2:$L$100,4,FALSE))</f>
        <v>0</v>
      </c>
      <c r="S39" s="352">
        <f>IF(D39=0,0,VLOOKUP(D39,'Course List (program)'!$G$2:$L$100,4,FALSE))</f>
        <v>0</v>
      </c>
      <c r="T39" s="352">
        <f>IF(E39=0,0,VLOOKUP(E39,'Course List (program)'!$G$2:$L$100,4,FALSE))</f>
        <v>0</v>
      </c>
      <c r="U39" s="352">
        <f>IF(F39=0,0,VLOOKUP(F39,'Course List (program)'!$G$2:$L$100,4,FALSE))</f>
        <v>0</v>
      </c>
      <c r="V39" s="353">
        <f>IF(G39=0,0,VLOOKUP(G39,'Course List (program)'!$G$2:$L$100,4,FALSE))</f>
        <v>0</v>
      </c>
      <c r="W39" s="510">
        <f>IF(C39=0,0,VLOOKUP(C39,'Course List (program)'!$G$2:$L$100,5,FALSE))</f>
        <v>0</v>
      </c>
      <c r="X39" s="511">
        <f>IF(D39=0,0,VLOOKUP(D39,'Course List (program)'!$G$2:$L$100,5,FALSE))</f>
        <v>0</v>
      </c>
      <c r="Y39" s="511">
        <f>IF(E39=0,0,VLOOKUP(E39,'Course List (program)'!$G$2:$L$100,5,FALSE))</f>
        <v>0</v>
      </c>
      <c r="Z39" s="511">
        <f>IF(F39=0,0,VLOOKUP(F39,'Course List (program)'!$G$2:$L$100,5,FALSE))</f>
        <v>0</v>
      </c>
      <c r="AA39" s="512">
        <f>IF(G39=0,0,VLOOKUP(G39,'Course List (program)'!$G$2:$L$100,5,FALSE))</f>
        <v>0</v>
      </c>
      <c r="AB39" s="299">
        <v>1.875</v>
      </c>
    </row>
    <row r="40" spans="1:28" s="300" customFormat="1" ht="15" customHeight="1" x14ac:dyDescent="0.2">
      <c r="A40" s="1090"/>
      <c r="B40" s="1091"/>
      <c r="C40" s="343">
        <f>Section4Draft!$E$63</f>
        <v>0</v>
      </c>
      <c r="D40" s="344">
        <f>Section4Draft!$F$63</f>
        <v>0</v>
      </c>
      <c r="E40" s="344">
        <f>Section4Draft!$G$63</f>
        <v>0</v>
      </c>
      <c r="F40" s="344">
        <f>Section4Draft!$H$63</f>
        <v>0</v>
      </c>
      <c r="G40" s="486">
        <f>Section4Draft!$I$63</f>
        <v>0</v>
      </c>
      <c r="H40" s="345">
        <f>IF(C40=0,0,VLOOKUP(C40,'Course List (program)'!$G$2:$L$100,3,FALSE))</f>
        <v>0</v>
      </c>
      <c r="I40" s="346">
        <f>IF(D40=0,0,VLOOKUP(D40,'Course List (program)'!$G$2:$L$100,3,FALSE))</f>
        <v>0</v>
      </c>
      <c r="J40" s="346">
        <f>IF(E40=0,0,VLOOKUP(E40,'Course List (program)'!$G$2:$L$100,3,FALSE))</f>
        <v>0</v>
      </c>
      <c r="K40" s="346">
        <f>IF(F40=0,0,VLOOKUP(F40,'Course List (program)'!$G$2:$L$100,3,FALSE))</f>
        <v>0</v>
      </c>
      <c r="L40" s="347">
        <f>IF(G40=0,0,VLOOKUP(G40,'Course List (program)'!$G$2:$L$100,3,FALSE))</f>
        <v>0</v>
      </c>
      <c r="M40" s="348">
        <f>IF(C40=0,0,VLOOKUP(C40,'Course List (program)'!$G$2:$L$100,6,FALSE))</f>
        <v>0</v>
      </c>
      <c r="N40" s="349">
        <f>IF(D40=0,0,VLOOKUP(D40,'Course List (program)'!$G$2:$L$100,6,FALSE))</f>
        <v>0</v>
      </c>
      <c r="O40" s="349">
        <f>IF(E40=0,0,VLOOKUP(E40,'Course List (program)'!$G$2:$L$100,6,FALSE))</f>
        <v>0</v>
      </c>
      <c r="P40" s="349">
        <f>IF(F40=0,0,VLOOKUP(F40,'Course List (program)'!$G$2:$L$100,6,FALSE))</f>
        <v>0</v>
      </c>
      <c r="Q40" s="350">
        <f>IF(G40=0,0,VLOOKUP(G40,'Course List (program)'!$G$2:$L$100,6,FALSE))</f>
        <v>0</v>
      </c>
      <c r="R40" s="351">
        <f>IF(C40=0,0,VLOOKUP(C40,'Course List (program)'!$G$2:$L$100,4,FALSE))</f>
        <v>0</v>
      </c>
      <c r="S40" s="352">
        <f>IF(D40=0,0,VLOOKUP(D40,'Course List (program)'!$G$2:$L$100,4,FALSE))</f>
        <v>0</v>
      </c>
      <c r="T40" s="352">
        <f>IF(E40=0,0,VLOOKUP(E40,'Course List (program)'!$G$2:$L$100,4,FALSE))</f>
        <v>0</v>
      </c>
      <c r="U40" s="352">
        <f>IF(F40=0,0,VLOOKUP(F40,'Course List (program)'!$G$2:$L$100,4,FALSE))</f>
        <v>0</v>
      </c>
      <c r="V40" s="353">
        <f>IF(G40=0,0,VLOOKUP(G40,'Course List (program)'!$G$2:$L$100,4,FALSE))</f>
        <v>0</v>
      </c>
      <c r="W40" s="510">
        <f>IF(C40=0,0,VLOOKUP(C40,'Course List (program)'!$G$2:$L$100,5,FALSE))</f>
        <v>0</v>
      </c>
      <c r="X40" s="511">
        <f>IF(D40=0,0,VLOOKUP(D40,'Course List (program)'!$G$2:$L$100,5,FALSE))</f>
        <v>0</v>
      </c>
      <c r="Y40" s="511">
        <f>IF(E40=0,0,VLOOKUP(E40,'Course List (program)'!$G$2:$L$100,5,FALSE))</f>
        <v>0</v>
      </c>
      <c r="Z40" s="511">
        <f>IF(F40=0,0,VLOOKUP(F40,'Course List (program)'!$G$2:$L$100,5,FALSE))</f>
        <v>0</v>
      </c>
      <c r="AA40" s="512">
        <f>IF(G40=0,0,VLOOKUP(G40,'Course List (program)'!$G$2:$L$100,5,FALSE))</f>
        <v>0</v>
      </c>
      <c r="AB40" s="299">
        <v>1.9166666666666701</v>
      </c>
    </row>
    <row r="41" spans="1:28" s="300" customFormat="1" ht="15" customHeight="1" x14ac:dyDescent="0.2">
      <c r="A41" s="1090"/>
      <c r="B41" s="1091"/>
      <c r="C41" s="343">
        <f>Section4Draft!$E$65</f>
        <v>0</v>
      </c>
      <c r="D41" s="344">
        <f>Section4Draft!$F$65</f>
        <v>0</v>
      </c>
      <c r="E41" s="344">
        <f>Section4Draft!$G$65</f>
        <v>0</v>
      </c>
      <c r="F41" s="344">
        <f>Section4Draft!$H$65</f>
        <v>0</v>
      </c>
      <c r="G41" s="486">
        <f>Section4Draft!$I$65</f>
        <v>0</v>
      </c>
      <c r="H41" s="345">
        <f>IF(C41=0,0,VLOOKUP(C41,'Course List (program)'!$G$2:$L$100,3,FALSE))</f>
        <v>0</v>
      </c>
      <c r="I41" s="346">
        <f>IF(D41=0,0,VLOOKUP(D41,'Course List (program)'!$G$2:$L$100,3,FALSE))</f>
        <v>0</v>
      </c>
      <c r="J41" s="346">
        <f>IF(E41=0,0,VLOOKUP(E41,'Course List (program)'!$G$2:$L$100,3,FALSE))</f>
        <v>0</v>
      </c>
      <c r="K41" s="346">
        <f>IF(F41=0,0,VLOOKUP(F41,'Course List (program)'!$G$2:$L$100,3,FALSE))</f>
        <v>0</v>
      </c>
      <c r="L41" s="347">
        <f>IF(G41=0,0,VLOOKUP(G41,'Course List (program)'!$G$2:$L$100,3,FALSE))</f>
        <v>0</v>
      </c>
      <c r="M41" s="348">
        <f>IF(C41=0,0,VLOOKUP(C41,'Course List (program)'!$G$2:$L$100,6,FALSE))</f>
        <v>0</v>
      </c>
      <c r="N41" s="349">
        <f>IF(D41=0,0,VLOOKUP(D41,'Course List (program)'!$G$2:$L$100,6,FALSE))</f>
        <v>0</v>
      </c>
      <c r="O41" s="349">
        <f>IF(E41=0,0,VLOOKUP(E41,'Course List (program)'!$G$2:$L$100,6,FALSE))</f>
        <v>0</v>
      </c>
      <c r="P41" s="349">
        <f>IF(F41=0,0,VLOOKUP(F41,'Course List (program)'!$G$2:$L$100,6,FALSE))</f>
        <v>0</v>
      </c>
      <c r="Q41" s="350">
        <f>IF(G41=0,0,VLOOKUP(G41,'Course List (program)'!$G$2:$L$100,6,FALSE))</f>
        <v>0</v>
      </c>
      <c r="R41" s="351">
        <f>IF(C41=0,0,VLOOKUP(C41,'Course List (program)'!$G$2:$L$100,4,FALSE))</f>
        <v>0</v>
      </c>
      <c r="S41" s="352">
        <f>IF(D41=0,0,VLOOKUP(D41,'Course List (program)'!$G$2:$L$100,4,FALSE))</f>
        <v>0</v>
      </c>
      <c r="T41" s="352">
        <f>IF(E41=0,0,VLOOKUP(E41,'Course List (program)'!$G$2:$L$100,4,FALSE))</f>
        <v>0</v>
      </c>
      <c r="U41" s="352">
        <f>IF(F41=0,0,VLOOKUP(F41,'Course List (program)'!$G$2:$L$100,4,FALSE))</f>
        <v>0</v>
      </c>
      <c r="V41" s="353">
        <f>IF(G41=0,0,VLOOKUP(G41,'Course List (program)'!$G$2:$L$100,4,FALSE))</f>
        <v>0</v>
      </c>
      <c r="W41" s="510">
        <f>IF(C41=0,0,VLOOKUP(C41,'Course List (program)'!$G$2:$L$100,5,FALSE))</f>
        <v>0</v>
      </c>
      <c r="X41" s="511">
        <f>IF(D41=0,0,VLOOKUP(D41,'Course List (program)'!$G$2:$L$100,5,FALSE))</f>
        <v>0</v>
      </c>
      <c r="Y41" s="511">
        <f>IF(E41=0,0,VLOOKUP(E41,'Course List (program)'!$G$2:$L$100,5,FALSE))</f>
        <v>0</v>
      </c>
      <c r="Z41" s="511">
        <f>IF(F41=0,0,VLOOKUP(F41,'Course List (program)'!$G$2:$L$100,5,FALSE))</f>
        <v>0</v>
      </c>
      <c r="AA41" s="512">
        <f>IF(G41=0,0,VLOOKUP(G41,'Course List (program)'!$G$2:$L$100,5,FALSE))</f>
        <v>0</v>
      </c>
      <c r="AB41" s="299">
        <v>1.9583333333333299</v>
      </c>
    </row>
    <row r="42" spans="1:28" s="300" customFormat="1" ht="15" customHeight="1" thickBot="1" x14ac:dyDescent="0.25">
      <c r="A42" s="1092"/>
      <c r="B42" s="1093"/>
      <c r="C42" s="354">
        <f>Section4Draft!$E$67</f>
        <v>0</v>
      </c>
      <c r="D42" s="355">
        <f>Section4Draft!$F$67</f>
        <v>0</v>
      </c>
      <c r="E42" s="355">
        <f>Section4Draft!$G$67</f>
        <v>0</v>
      </c>
      <c r="F42" s="355">
        <f>Section4Draft!$H$67</f>
        <v>0</v>
      </c>
      <c r="G42" s="487">
        <f>Section4Draft!$I$67</f>
        <v>0</v>
      </c>
      <c r="H42" s="356">
        <f>IF(C42=0,0,VLOOKUP(C42,'Course List (program)'!$G$2:$L$100,3,FALSE))</f>
        <v>0</v>
      </c>
      <c r="I42" s="357">
        <f>IF(D42=0,0,VLOOKUP(D42,'Course List (program)'!$G$2:$L$100,3,FALSE))</f>
        <v>0</v>
      </c>
      <c r="J42" s="357">
        <f>IF(E42=0,0,VLOOKUP(E42,'Course List (program)'!$G$2:$L$100,3,FALSE))</f>
        <v>0</v>
      </c>
      <c r="K42" s="357">
        <f>IF(F42=0,0,VLOOKUP(F42,'Course List (program)'!$G$2:$L$100,3,FALSE))</f>
        <v>0</v>
      </c>
      <c r="L42" s="358">
        <f>IF(G42=0,0,VLOOKUP(G42,'Course List (program)'!$G$2:$L$100,3,FALSE))</f>
        <v>0</v>
      </c>
      <c r="M42" s="359">
        <f>IF(C42=0,0,VLOOKUP(C42,'Course List (program)'!$G$2:$L$100,6,FALSE))</f>
        <v>0</v>
      </c>
      <c r="N42" s="360">
        <f>IF(D42=0,0,VLOOKUP(D42,'Course List (program)'!$G$2:$L$100,6,FALSE))</f>
        <v>0</v>
      </c>
      <c r="O42" s="360">
        <f>IF(E42=0,0,VLOOKUP(E42,'Course List (program)'!$G$2:$L$100,6,FALSE))</f>
        <v>0</v>
      </c>
      <c r="P42" s="360">
        <f>IF(F42=0,0,VLOOKUP(F42,'Course List (program)'!$G$2:$L$100,6,FALSE))</f>
        <v>0</v>
      </c>
      <c r="Q42" s="361">
        <f>IF(G42=0,0,VLOOKUP(G42,'Course List (program)'!$G$2:$L$100,6,FALSE))</f>
        <v>0</v>
      </c>
      <c r="R42" s="362">
        <f>IF(C42=0,0,VLOOKUP(C42,'Course List (program)'!$G$2:$L$100,4,FALSE))</f>
        <v>0</v>
      </c>
      <c r="S42" s="363">
        <f>IF(D42=0,0,VLOOKUP(D42,'Course List (program)'!$G$2:$L$100,4,FALSE))</f>
        <v>0</v>
      </c>
      <c r="T42" s="363">
        <f>IF(E42=0,0,VLOOKUP(E42,'Course List (program)'!$G$2:$L$100,4,FALSE))</f>
        <v>0</v>
      </c>
      <c r="U42" s="363">
        <f>IF(F42=0,0,VLOOKUP(F42,'Course List (program)'!$G$2:$L$100,4,FALSE))</f>
        <v>0</v>
      </c>
      <c r="V42" s="364">
        <f>IF(G42=0,0,VLOOKUP(G42,'Course List (program)'!$G$2:$L$100,4,FALSE))</f>
        <v>0</v>
      </c>
      <c r="W42" s="513">
        <f>IF(C42=0,0,VLOOKUP(C42,'Course List (program)'!$G$2:$L$100,5,FALSE))</f>
        <v>0</v>
      </c>
      <c r="X42" s="514">
        <f>IF(D42=0,0,VLOOKUP(D42,'Course List (program)'!$G$2:$L$100,5,FALSE))</f>
        <v>0</v>
      </c>
      <c r="Y42" s="514">
        <f>IF(E42=0,0,VLOOKUP(E42,'Course List (program)'!$G$2:$L$100,5,FALSE))</f>
        <v>0</v>
      </c>
      <c r="Z42" s="514">
        <f>IF(F42=0,0,VLOOKUP(F42,'Course List (program)'!$G$2:$L$100,5,FALSE))</f>
        <v>0</v>
      </c>
      <c r="AA42" s="515">
        <f>IF(G42=0,0,VLOOKUP(G42,'Course List (program)'!$G$2:$L$100,5,FALSE))</f>
        <v>0</v>
      </c>
      <c r="AB42" s="299">
        <v>2</v>
      </c>
    </row>
    <row r="43" spans="1:28" s="300" customFormat="1" ht="11.1" customHeight="1" x14ac:dyDescent="0.2">
      <c r="A43" s="1096" t="s">
        <v>267</v>
      </c>
      <c r="B43" s="1106"/>
      <c r="C43" s="61" t="str">
        <f ca="1">Mon!C173</f>
        <v>OK.</v>
      </c>
      <c r="D43" s="62" t="str">
        <f ca="1">Tue!D173</f>
        <v>OK.</v>
      </c>
      <c r="E43" s="62" t="str">
        <f ca="1">Wed!E173</f>
        <v>OK.</v>
      </c>
      <c r="F43" s="62" t="str">
        <f ca="1">Thu!F173</f>
        <v>OK.</v>
      </c>
      <c r="G43" s="63" t="str">
        <f ca="1">Fri!G173</f>
        <v>OK.</v>
      </c>
      <c r="H43" s="73" t="str">
        <f ca="1">Mon!H173</f>
        <v>OK.</v>
      </c>
      <c r="I43" s="74" t="str">
        <f ca="1">Tue!I173</f>
        <v>OK.</v>
      </c>
      <c r="J43" s="74" t="str">
        <f ca="1">Wed!J173</f>
        <v>OK.</v>
      </c>
      <c r="K43" s="74" t="str">
        <f ca="1">Thu!K173</f>
        <v>OK.</v>
      </c>
      <c r="L43" s="75" t="str">
        <f ca="1">Fri!L173</f>
        <v>OK.</v>
      </c>
      <c r="M43" s="64" t="str">
        <f ca="1">Mon!M173</f>
        <v>OK.</v>
      </c>
      <c r="N43" s="65" t="str">
        <f ca="1">Tue!N173</f>
        <v>OK.</v>
      </c>
      <c r="O43" s="65" t="str">
        <f ca="1">Wed!O173</f>
        <v>OK.</v>
      </c>
      <c r="P43" s="65" t="str">
        <f ca="1">Thu!P173</f>
        <v>OK.</v>
      </c>
      <c r="Q43" s="66" t="str">
        <f ca="1">Fri!Q173</f>
        <v>OK.</v>
      </c>
      <c r="R43" s="82" t="str">
        <f ca="1">Mon!R173</f>
        <v>OK.</v>
      </c>
      <c r="S43" s="83" t="str">
        <f ca="1">Tue!S173</f>
        <v>OK.</v>
      </c>
      <c r="T43" s="83" t="str">
        <f ca="1">Wed!T173</f>
        <v>OK.</v>
      </c>
      <c r="U43" s="83" t="str">
        <f ca="1">Thu!U173</f>
        <v>OK.</v>
      </c>
      <c r="V43" s="84" t="str">
        <f ca="1">Fri!V173</f>
        <v>OK.</v>
      </c>
      <c r="W43" s="264" t="str">
        <f ca="1">Mon!W173</f>
        <v>OK.</v>
      </c>
      <c r="X43" s="265" t="str">
        <f ca="1">Tue!X173</f>
        <v>OK.</v>
      </c>
      <c r="Y43" s="265" t="str">
        <f ca="1">Wed!Y173</f>
        <v>OK.</v>
      </c>
      <c r="Z43" s="265" t="str">
        <f ca="1">Thu!Z173</f>
        <v>OK.</v>
      </c>
      <c r="AA43" s="266" t="str">
        <f ca="1">Fri!AA173</f>
        <v>OK.</v>
      </c>
      <c r="AB43" s="299">
        <v>2.0416666666666701</v>
      </c>
    </row>
    <row r="44" spans="1:28" s="300" customFormat="1" ht="11.1" customHeight="1" x14ac:dyDescent="0.2">
      <c r="A44" s="1098"/>
      <c r="B44" s="1107"/>
      <c r="C44" s="55" t="str">
        <f ca="1">Mon!C174</f>
        <v>OK.</v>
      </c>
      <c r="D44" s="56" t="str">
        <f ca="1">Tue!D174</f>
        <v>OK.</v>
      </c>
      <c r="E44" s="56" t="str">
        <f ca="1">Wed!E174</f>
        <v>OK.</v>
      </c>
      <c r="F44" s="56" t="str">
        <f ca="1">Thu!F174</f>
        <v>OK.</v>
      </c>
      <c r="G44" s="57" t="str">
        <f ca="1">Fri!G174</f>
        <v>OK.</v>
      </c>
      <c r="H44" s="76" t="str">
        <f ca="1">Mon!H174</f>
        <v>OK.</v>
      </c>
      <c r="I44" s="77" t="str">
        <f ca="1">Tue!I174</f>
        <v>OK.</v>
      </c>
      <c r="J44" s="77" t="str">
        <f ca="1">Wed!J174</f>
        <v>OK.</v>
      </c>
      <c r="K44" s="77" t="str">
        <f ca="1">Thu!K174</f>
        <v>OK.</v>
      </c>
      <c r="L44" s="78" t="str">
        <f ca="1">Fri!L174</f>
        <v>OK.</v>
      </c>
      <c r="M44" s="67" t="str">
        <f ca="1">Mon!M174</f>
        <v>OK.</v>
      </c>
      <c r="N44" s="68" t="str">
        <f ca="1">Tue!N174</f>
        <v>OK.</v>
      </c>
      <c r="O44" s="68" t="str">
        <f ca="1">Wed!O174</f>
        <v>OK.</v>
      </c>
      <c r="P44" s="68" t="str">
        <f ca="1">Thu!P174</f>
        <v>OK.</v>
      </c>
      <c r="Q44" s="69" t="str">
        <f ca="1">Fri!Q174</f>
        <v>OK.</v>
      </c>
      <c r="R44" s="85" t="str">
        <f ca="1">Mon!R174</f>
        <v>OK.</v>
      </c>
      <c r="S44" s="86" t="str">
        <f ca="1">Tue!S174</f>
        <v>OK.</v>
      </c>
      <c r="T44" s="86" t="str">
        <f ca="1">Wed!T174</f>
        <v>OK.</v>
      </c>
      <c r="U44" s="86" t="str">
        <f ca="1">Thu!U174</f>
        <v>OK.</v>
      </c>
      <c r="V44" s="87" t="str">
        <f ca="1">Fri!V174</f>
        <v>OK.</v>
      </c>
      <c r="W44" s="267" t="str">
        <f ca="1">Mon!W174</f>
        <v>OK.</v>
      </c>
      <c r="X44" s="268" t="str">
        <f ca="1">Tue!X174</f>
        <v>OK.</v>
      </c>
      <c r="Y44" s="268" t="str">
        <f ca="1">Wed!Y174</f>
        <v>OK.</v>
      </c>
      <c r="Z44" s="268" t="str">
        <f ca="1">Thu!Z174</f>
        <v>OK.</v>
      </c>
      <c r="AA44" s="269" t="str">
        <f ca="1">Fri!AA174</f>
        <v>OK.</v>
      </c>
      <c r="AB44" s="299">
        <v>2.0833333333333299</v>
      </c>
    </row>
    <row r="45" spans="1:28" s="300" customFormat="1" ht="11.1" customHeight="1" x14ac:dyDescent="0.2">
      <c r="A45" s="1098"/>
      <c r="B45" s="1107"/>
      <c r="C45" s="55" t="str">
        <f ca="1">Mon!C175</f>
        <v>OK.</v>
      </c>
      <c r="D45" s="56" t="str">
        <f ca="1">Tue!D175</f>
        <v>OK.</v>
      </c>
      <c r="E45" s="56" t="str">
        <f ca="1">Wed!E175</f>
        <v>OK.</v>
      </c>
      <c r="F45" s="56" t="str">
        <f ca="1">Thu!F175</f>
        <v>OK.</v>
      </c>
      <c r="G45" s="57" t="str">
        <f ca="1">Fri!G175</f>
        <v>OK.</v>
      </c>
      <c r="H45" s="76" t="str">
        <f ca="1">Mon!H175</f>
        <v>OK.</v>
      </c>
      <c r="I45" s="77" t="str">
        <f ca="1">Tue!I175</f>
        <v>OK.</v>
      </c>
      <c r="J45" s="77" t="str">
        <f ca="1">Wed!J175</f>
        <v>OK.</v>
      </c>
      <c r="K45" s="77" t="str">
        <f ca="1">Thu!K175</f>
        <v>OK.</v>
      </c>
      <c r="L45" s="78" t="str">
        <f ca="1">Fri!L175</f>
        <v>OK.</v>
      </c>
      <c r="M45" s="67" t="str">
        <f ca="1">Mon!M175</f>
        <v>OK.</v>
      </c>
      <c r="N45" s="68" t="str">
        <f ca="1">Tue!N175</f>
        <v>OK.</v>
      </c>
      <c r="O45" s="68" t="str">
        <f ca="1">Wed!O175</f>
        <v>OK.</v>
      </c>
      <c r="P45" s="68" t="str">
        <f ca="1">Thu!P175</f>
        <v>OK.</v>
      </c>
      <c r="Q45" s="69" t="str">
        <f ca="1">Fri!Q175</f>
        <v>OK.</v>
      </c>
      <c r="R45" s="85" t="str">
        <f ca="1">Mon!R175</f>
        <v>OK.</v>
      </c>
      <c r="S45" s="86" t="str">
        <f ca="1">Tue!S175</f>
        <v>OK.</v>
      </c>
      <c r="T45" s="86" t="str">
        <f ca="1">Wed!T175</f>
        <v>OK.</v>
      </c>
      <c r="U45" s="86" t="str">
        <f ca="1">Thu!U175</f>
        <v>OK.</v>
      </c>
      <c r="V45" s="87" t="str">
        <f ca="1">Fri!V175</f>
        <v>OK.</v>
      </c>
      <c r="W45" s="267" t="str">
        <f ca="1">Mon!W175</f>
        <v>OK.</v>
      </c>
      <c r="X45" s="268" t="str">
        <f ca="1">Tue!X175</f>
        <v>OK.</v>
      </c>
      <c r="Y45" s="268" t="str">
        <f ca="1">Wed!Y175</f>
        <v>OK.</v>
      </c>
      <c r="Z45" s="268" t="str">
        <f ca="1">Thu!Z175</f>
        <v>OK.</v>
      </c>
      <c r="AA45" s="269" t="str">
        <f ca="1">Fri!AA175</f>
        <v>OK.</v>
      </c>
      <c r="AB45" s="299">
        <v>2.125</v>
      </c>
    </row>
    <row r="46" spans="1:28" s="300" customFormat="1" ht="11.1" customHeight="1" x14ac:dyDescent="0.2">
      <c r="A46" s="1098"/>
      <c r="B46" s="1107"/>
      <c r="C46" s="55" t="str">
        <f ca="1">Mon!C176</f>
        <v>OK.</v>
      </c>
      <c r="D46" s="56" t="str">
        <f ca="1">Tue!D176</f>
        <v>OK.</v>
      </c>
      <c r="E46" s="56" t="str">
        <f ca="1">Wed!E176</f>
        <v>OK.</v>
      </c>
      <c r="F46" s="56" t="str">
        <f ca="1">Thu!F176</f>
        <v>OK.</v>
      </c>
      <c r="G46" s="57" t="str">
        <f ca="1">Fri!G176</f>
        <v>OK.</v>
      </c>
      <c r="H46" s="76" t="str">
        <f ca="1">Mon!H176</f>
        <v>OK.</v>
      </c>
      <c r="I46" s="77" t="str">
        <f ca="1">Tue!I176</f>
        <v>OK.</v>
      </c>
      <c r="J46" s="77" t="str">
        <f ca="1">Wed!J176</f>
        <v>OK.</v>
      </c>
      <c r="K46" s="77" t="str">
        <f ca="1">Thu!K176</f>
        <v>OK.</v>
      </c>
      <c r="L46" s="78" t="str">
        <f ca="1">Fri!L176</f>
        <v>OK.</v>
      </c>
      <c r="M46" s="67" t="str">
        <f ca="1">Mon!M176</f>
        <v>OK.</v>
      </c>
      <c r="N46" s="68" t="str">
        <f ca="1">Tue!N176</f>
        <v>OK.</v>
      </c>
      <c r="O46" s="68" t="str">
        <f ca="1">Wed!O176</f>
        <v>OK.</v>
      </c>
      <c r="P46" s="68" t="str">
        <f ca="1">Thu!P176</f>
        <v>OK.</v>
      </c>
      <c r="Q46" s="69" t="str">
        <f ca="1">Fri!Q176</f>
        <v>OK.</v>
      </c>
      <c r="R46" s="85" t="str">
        <f ca="1">Mon!R176</f>
        <v>OK.</v>
      </c>
      <c r="S46" s="86" t="str">
        <f ca="1">Tue!S176</f>
        <v>OK.</v>
      </c>
      <c r="T46" s="86" t="str">
        <f ca="1">Wed!T176</f>
        <v>OK.</v>
      </c>
      <c r="U46" s="86" t="str">
        <f ca="1">Thu!U176</f>
        <v>OK.</v>
      </c>
      <c r="V46" s="87" t="str">
        <f ca="1">Fri!V176</f>
        <v>OK.</v>
      </c>
      <c r="W46" s="267" t="str">
        <f ca="1">Mon!W176</f>
        <v>OK.</v>
      </c>
      <c r="X46" s="268" t="str">
        <f ca="1">Tue!X176</f>
        <v>OK.</v>
      </c>
      <c r="Y46" s="268" t="str">
        <f ca="1">Wed!Y176</f>
        <v>OK.</v>
      </c>
      <c r="Z46" s="268" t="str">
        <f ca="1">Thu!Z176</f>
        <v>OK.</v>
      </c>
      <c r="AA46" s="269" t="str">
        <f ca="1">Fri!AA176</f>
        <v>OK.</v>
      </c>
      <c r="AB46" s="299">
        <v>2.1666666666666701</v>
      </c>
    </row>
    <row r="47" spans="1:28" s="300" customFormat="1" ht="11.1" customHeight="1" x14ac:dyDescent="0.2">
      <c r="A47" s="1098"/>
      <c r="B47" s="1107"/>
      <c r="C47" s="55" t="str">
        <f ca="1">Mon!C177</f>
        <v>OK.</v>
      </c>
      <c r="D47" s="56" t="str">
        <f ca="1">Tue!D177</f>
        <v>OK.</v>
      </c>
      <c r="E47" s="56" t="str">
        <f ca="1">Wed!E177</f>
        <v>OK.</v>
      </c>
      <c r="F47" s="56" t="str">
        <f ca="1">Thu!F177</f>
        <v>OK.</v>
      </c>
      <c r="G47" s="57" t="str">
        <f ca="1">Fri!G177</f>
        <v>OK.</v>
      </c>
      <c r="H47" s="76" t="str">
        <f ca="1">Mon!H177</f>
        <v>OK.</v>
      </c>
      <c r="I47" s="77" t="str">
        <f ca="1">Tue!I177</f>
        <v>OK.</v>
      </c>
      <c r="J47" s="77" t="str">
        <f ca="1">Wed!J177</f>
        <v>OK.</v>
      </c>
      <c r="K47" s="77" t="str">
        <f ca="1">Thu!K177</f>
        <v>OK.</v>
      </c>
      <c r="L47" s="78" t="str">
        <f ca="1">Fri!L177</f>
        <v>OK.</v>
      </c>
      <c r="M47" s="67" t="str">
        <f ca="1">Mon!M177</f>
        <v>OK.</v>
      </c>
      <c r="N47" s="68" t="str">
        <f ca="1">Tue!N177</f>
        <v>OK.</v>
      </c>
      <c r="O47" s="68" t="str">
        <f ca="1">Wed!O177</f>
        <v>OK.</v>
      </c>
      <c r="P47" s="68" t="str">
        <f ca="1">Thu!P177</f>
        <v>OK.</v>
      </c>
      <c r="Q47" s="69" t="str">
        <f ca="1">Fri!Q177</f>
        <v>OK.</v>
      </c>
      <c r="R47" s="85" t="str">
        <f ca="1">Mon!R177</f>
        <v>OK.</v>
      </c>
      <c r="S47" s="86" t="str">
        <f ca="1">Tue!S177</f>
        <v>OK.</v>
      </c>
      <c r="T47" s="86" t="str">
        <f ca="1">Wed!T177</f>
        <v>OK.</v>
      </c>
      <c r="U47" s="86" t="str">
        <f ca="1">Thu!U177</f>
        <v>OK.</v>
      </c>
      <c r="V47" s="87" t="str">
        <f ca="1">Fri!V177</f>
        <v>OK.</v>
      </c>
      <c r="W47" s="267" t="str">
        <f ca="1">Mon!W177</f>
        <v>OK.</v>
      </c>
      <c r="X47" s="268" t="str">
        <f ca="1">Tue!X177</f>
        <v>OK.</v>
      </c>
      <c r="Y47" s="268" t="str">
        <f ca="1">Wed!Y177</f>
        <v>OK.</v>
      </c>
      <c r="Z47" s="268" t="str">
        <f ca="1">Thu!Z177</f>
        <v>OK.</v>
      </c>
      <c r="AA47" s="269" t="str">
        <f ca="1">Fri!AA177</f>
        <v>OK.</v>
      </c>
      <c r="AB47" s="299">
        <v>2.2083333333333299</v>
      </c>
    </row>
    <row r="48" spans="1:28" s="300" customFormat="1" ht="11.1" customHeight="1" x14ac:dyDescent="0.2">
      <c r="A48" s="1098"/>
      <c r="B48" s="1107"/>
      <c r="C48" s="55" t="str">
        <f ca="1">Mon!C178</f>
        <v>OK.</v>
      </c>
      <c r="D48" s="56" t="str">
        <f ca="1">Tue!D178</f>
        <v>OK.</v>
      </c>
      <c r="E48" s="56" t="str">
        <f ca="1">Wed!E178</f>
        <v>OK.</v>
      </c>
      <c r="F48" s="56" t="str">
        <f ca="1">Thu!F178</f>
        <v>OK.</v>
      </c>
      <c r="G48" s="57" t="str">
        <f ca="1">Fri!G178</f>
        <v>OK.</v>
      </c>
      <c r="H48" s="76" t="str">
        <f ca="1">Mon!H178</f>
        <v>OK.</v>
      </c>
      <c r="I48" s="77" t="str">
        <f ca="1">Tue!I178</f>
        <v>OK.</v>
      </c>
      <c r="J48" s="77" t="str">
        <f ca="1">Wed!J178</f>
        <v>OK.</v>
      </c>
      <c r="K48" s="77" t="str">
        <f ca="1">Thu!K178</f>
        <v>OK.</v>
      </c>
      <c r="L48" s="78" t="str">
        <f ca="1">Fri!L178</f>
        <v>OK.</v>
      </c>
      <c r="M48" s="67" t="str">
        <f ca="1">Mon!M178</f>
        <v>OK.</v>
      </c>
      <c r="N48" s="68" t="str">
        <f ca="1">Tue!N178</f>
        <v>OK.</v>
      </c>
      <c r="O48" s="68" t="str">
        <f ca="1">Wed!O178</f>
        <v>OK.</v>
      </c>
      <c r="P48" s="68" t="str">
        <f ca="1">Thu!P178</f>
        <v>OK.</v>
      </c>
      <c r="Q48" s="69" t="str">
        <f ca="1">Fri!Q178</f>
        <v>OK.</v>
      </c>
      <c r="R48" s="85" t="str">
        <f ca="1">Mon!R178</f>
        <v>OK.</v>
      </c>
      <c r="S48" s="86" t="str">
        <f ca="1">Tue!S178</f>
        <v>OK.</v>
      </c>
      <c r="T48" s="86" t="str">
        <f ca="1">Wed!T178</f>
        <v>OK.</v>
      </c>
      <c r="U48" s="86" t="str">
        <f ca="1">Thu!U178</f>
        <v>OK.</v>
      </c>
      <c r="V48" s="87" t="str">
        <f ca="1">Fri!V178</f>
        <v>OK.</v>
      </c>
      <c r="W48" s="267" t="str">
        <f ca="1">Mon!W178</f>
        <v>OK.</v>
      </c>
      <c r="X48" s="268" t="str">
        <f ca="1">Tue!X178</f>
        <v>OK.</v>
      </c>
      <c r="Y48" s="268" t="str">
        <f ca="1">Wed!Y178</f>
        <v>OK.</v>
      </c>
      <c r="Z48" s="268" t="str">
        <f ca="1">Thu!Z178</f>
        <v>OK.</v>
      </c>
      <c r="AA48" s="269" t="str">
        <f ca="1">Fri!AA178</f>
        <v>OK.</v>
      </c>
      <c r="AB48" s="299">
        <v>2.25</v>
      </c>
    </row>
    <row r="49" spans="1:28" s="300" customFormat="1" ht="11.1" customHeight="1" x14ac:dyDescent="0.2">
      <c r="A49" s="1098"/>
      <c r="B49" s="1107"/>
      <c r="C49" s="55" t="str">
        <f ca="1">Mon!C179</f>
        <v>OK.</v>
      </c>
      <c r="D49" s="56" t="str">
        <f ca="1">Tue!D179</f>
        <v>OK.</v>
      </c>
      <c r="E49" s="56" t="str">
        <f ca="1">Wed!E179</f>
        <v>OK.</v>
      </c>
      <c r="F49" s="56" t="str">
        <f ca="1">Thu!F179</f>
        <v>OK.</v>
      </c>
      <c r="G49" s="57" t="str">
        <f ca="1">Fri!G179</f>
        <v>OK.</v>
      </c>
      <c r="H49" s="76" t="str">
        <f ca="1">Mon!H179</f>
        <v>OK.</v>
      </c>
      <c r="I49" s="77" t="str">
        <f ca="1">Tue!I179</f>
        <v>OK.</v>
      </c>
      <c r="J49" s="77" t="str">
        <f ca="1">Wed!J179</f>
        <v>OK.</v>
      </c>
      <c r="K49" s="77" t="str">
        <f ca="1">Thu!K179</f>
        <v>OK.</v>
      </c>
      <c r="L49" s="78" t="str">
        <f ca="1">Fri!L179</f>
        <v>OK.</v>
      </c>
      <c r="M49" s="67" t="str">
        <f ca="1">Mon!M179</f>
        <v>OK.</v>
      </c>
      <c r="N49" s="68" t="str">
        <f ca="1">Tue!N179</f>
        <v>OK.</v>
      </c>
      <c r="O49" s="68" t="str">
        <f ca="1">Wed!O179</f>
        <v>OK.</v>
      </c>
      <c r="P49" s="68" t="str">
        <f ca="1">Thu!P179</f>
        <v>OK.</v>
      </c>
      <c r="Q49" s="69" t="str">
        <f ca="1">Fri!Q179</f>
        <v>OK.</v>
      </c>
      <c r="R49" s="85" t="str">
        <f ca="1">Mon!R179</f>
        <v>OK.</v>
      </c>
      <c r="S49" s="86" t="str">
        <f ca="1">Tue!S179</f>
        <v>OK.</v>
      </c>
      <c r="T49" s="86" t="str">
        <f ca="1">Wed!T179</f>
        <v>OK.</v>
      </c>
      <c r="U49" s="86" t="str">
        <f ca="1">Thu!U179</f>
        <v>OK.</v>
      </c>
      <c r="V49" s="87" t="str">
        <f ca="1">Fri!V179</f>
        <v>OK.</v>
      </c>
      <c r="W49" s="267" t="str">
        <f ca="1">Mon!W179</f>
        <v>OK.</v>
      </c>
      <c r="X49" s="268" t="str">
        <f ca="1">Tue!X179</f>
        <v>OK.</v>
      </c>
      <c r="Y49" s="268" t="str">
        <f ca="1">Wed!Y179</f>
        <v>OK.</v>
      </c>
      <c r="Z49" s="268" t="str">
        <f ca="1">Thu!Z179</f>
        <v>OK.</v>
      </c>
      <c r="AA49" s="269" t="str">
        <f ca="1">Fri!AA179</f>
        <v>OK.</v>
      </c>
      <c r="AB49" s="299">
        <v>2.2916666666666701</v>
      </c>
    </row>
    <row r="50" spans="1:28" s="300" customFormat="1" ht="11.1" customHeight="1" x14ac:dyDescent="0.2">
      <c r="A50" s="1098"/>
      <c r="B50" s="1107"/>
      <c r="C50" s="55" t="str">
        <f ca="1">Mon!C180</f>
        <v>OK.</v>
      </c>
      <c r="D50" s="56" t="str">
        <f ca="1">Tue!D180</f>
        <v>OK.</v>
      </c>
      <c r="E50" s="56" t="str">
        <f ca="1">Wed!E180</f>
        <v>OK.</v>
      </c>
      <c r="F50" s="56" t="str">
        <f ca="1">Thu!F180</f>
        <v>OK.</v>
      </c>
      <c r="G50" s="57" t="str">
        <f ca="1">Fri!G180</f>
        <v>OK.</v>
      </c>
      <c r="H50" s="76" t="str">
        <f ca="1">Mon!H180</f>
        <v>OK.</v>
      </c>
      <c r="I50" s="77" t="str">
        <f ca="1">Tue!I180</f>
        <v>OK.</v>
      </c>
      <c r="J50" s="77" t="str">
        <f ca="1">Wed!J180</f>
        <v>OK.</v>
      </c>
      <c r="K50" s="77" t="str">
        <f ca="1">Thu!K180</f>
        <v>OK.</v>
      </c>
      <c r="L50" s="78" t="str">
        <f ca="1">Fri!L180</f>
        <v>OK.</v>
      </c>
      <c r="M50" s="67" t="str">
        <f ca="1">Mon!M180</f>
        <v>OK.</v>
      </c>
      <c r="N50" s="68" t="str">
        <f ca="1">Tue!N180</f>
        <v>OK.</v>
      </c>
      <c r="O50" s="68" t="str">
        <f ca="1">Wed!O180</f>
        <v>OK.</v>
      </c>
      <c r="P50" s="68" t="str">
        <f ca="1">Thu!P180</f>
        <v>OK.</v>
      </c>
      <c r="Q50" s="69" t="str">
        <f ca="1">Fri!Q180</f>
        <v>OK.</v>
      </c>
      <c r="R50" s="85" t="str">
        <f ca="1">Mon!R180</f>
        <v>OK.</v>
      </c>
      <c r="S50" s="86" t="str">
        <f ca="1">Tue!S180</f>
        <v>OK.</v>
      </c>
      <c r="T50" s="86" t="str">
        <f ca="1">Wed!T180</f>
        <v>OK.</v>
      </c>
      <c r="U50" s="86" t="str">
        <f ca="1">Thu!U180</f>
        <v>OK.</v>
      </c>
      <c r="V50" s="87" t="str">
        <f ca="1">Fri!V180</f>
        <v>OK.</v>
      </c>
      <c r="W50" s="267" t="str">
        <f ca="1">Mon!W180</f>
        <v>OK.</v>
      </c>
      <c r="X50" s="268" t="str">
        <f ca="1">Tue!X180</f>
        <v>OK.</v>
      </c>
      <c r="Y50" s="268" t="str">
        <f ca="1">Wed!Y180</f>
        <v>OK.</v>
      </c>
      <c r="Z50" s="268" t="str">
        <f ca="1">Thu!Z180</f>
        <v>OK.</v>
      </c>
      <c r="AA50" s="269" t="str">
        <f ca="1">Fri!AA180</f>
        <v>OK.</v>
      </c>
      <c r="AB50" s="299">
        <v>2.3333333333333299</v>
      </c>
    </row>
    <row r="51" spans="1:28" s="300" customFormat="1" ht="11.1" customHeight="1" x14ac:dyDescent="0.2">
      <c r="A51" s="1098"/>
      <c r="B51" s="1107"/>
      <c r="C51" s="55" t="str">
        <f ca="1">Mon!C181</f>
        <v>OK.</v>
      </c>
      <c r="D51" s="56" t="str">
        <f ca="1">Tue!D181</f>
        <v>OK.</v>
      </c>
      <c r="E51" s="56" t="str">
        <f ca="1">Wed!E181</f>
        <v>OK.</v>
      </c>
      <c r="F51" s="56" t="str">
        <f ca="1">Thu!F181</f>
        <v>OK.</v>
      </c>
      <c r="G51" s="57" t="str">
        <f ca="1">Fri!G181</f>
        <v>OK.</v>
      </c>
      <c r="H51" s="76" t="str">
        <f ca="1">Mon!H181</f>
        <v>OK.</v>
      </c>
      <c r="I51" s="77" t="str">
        <f ca="1">Tue!I181</f>
        <v>OK.</v>
      </c>
      <c r="J51" s="77" t="str">
        <f ca="1">Wed!J181</f>
        <v>OK.</v>
      </c>
      <c r="K51" s="77" t="str">
        <f ca="1">Thu!K181</f>
        <v>OK.</v>
      </c>
      <c r="L51" s="78" t="str">
        <f ca="1">Fri!L181</f>
        <v>OK.</v>
      </c>
      <c r="M51" s="67" t="str">
        <f ca="1">Mon!M181</f>
        <v>OK.</v>
      </c>
      <c r="N51" s="68" t="str">
        <f ca="1">Tue!N181</f>
        <v>OK.</v>
      </c>
      <c r="O51" s="68" t="str">
        <f ca="1">Wed!O181</f>
        <v>OK.</v>
      </c>
      <c r="P51" s="68" t="str">
        <f ca="1">Thu!P181</f>
        <v>OK.</v>
      </c>
      <c r="Q51" s="69" t="str">
        <f ca="1">Fri!Q181</f>
        <v>OK.</v>
      </c>
      <c r="R51" s="85" t="str">
        <f ca="1">Mon!R181</f>
        <v>OK.</v>
      </c>
      <c r="S51" s="86" t="str">
        <f ca="1">Tue!S181</f>
        <v>OK.</v>
      </c>
      <c r="T51" s="86" t="str">
        <f ca="1">Wed!T181</f>
        <v>OK.</v>
      </c>
      <c r="U51" s="86" t="str">
        <f ca="1">Thu!U181</f>
        <v>OK.</v>
      </c>
      <c r="V51" s="87" t="str">
        <f ca="1">Fri!V181</f>
        <v>OK.</v>
      </c>
      <c r="W51" s="267" t="str">
        <f ca="1">Mon!W181</f>
        <v>OK.</v>
      </c>
      <c r="X51" s="268" t="str">
        <f ca="1">Tue!X181</f>
        <v>OK.</v>
      </c>
      <c r="Y51" s="268" t="str">
        <f ca="1">Wed!Y181</f>
        <v>OK.</v>
      </c>
      <c r="Z51" s="268" t="str">
        <f ca="1">Thu!Z181</f>
        <v>OK.</v>
      </c>
      <c r="AA51" s="269" t="str">
        <f ca="1">Fri!AA181</f>
        <v>OK.</v>
      </c>
      <c r="AB51" s="299">
        <v>2.375</v>
      </c>
    </row>
    <row r="52" spans="1:28" s="300" customFormat="1" ht="11.1" customHeight="1" thickBot="1" x14ac:dyDescent="0.25">
      <c r="A52" s="1100"/>
      <c r="B52" s="1108"/>
      <c r="C52" s="58" t="str">
        <f ca="1">Mon!C182</f>
        <v>OK.</v>
      </c>
      <c r="D52" s="59" t="str">
        <f ca="1">Tue!D182</f>
        <v>OK.</v>
      </c>
      <c r="E52" s="59" t="str">
        <f ca="1">Wed!E182</f>
        <v>OK.</v>
      </c>
      <c r="F52" s="59" t="str">
        <f ca="1">Thu!F182</f>
        <v>OK.</v>
      </c>
      <c r="G52" s="60" t="str">
        <f ca="1">Fri!G182</f>
        <v>OK.</v>
      </c>
      <c r="H52" s="79" t="str">
        <f ca="1">Mon!H182</f>
        <v>OK.</v>
      </c>
      <c r="I52" s="80" t="str">
        <f ca="1">Tue!I182</f>
        <v>OK.</v>
      </c>
      <c r="J52" s="80" t="str">
        <f ca="1">Wed!J182</f>
        <v>OK.</v>
      </c>
      <c r="K52" s="80" t="str">
        <f ca="1">Thu!K182</f>
        <v>OK.</v>
      </c>
      <c r="L52" s="81" t="str">
        <f ca="1">Fri!L182</f>
        <v>OK.</v>
      </c>
      <c r="M52" s="70" t="str">
        <f ca="1">Mon!M182</f>
        <v>OK.</v>
      </c>
      <c r="N52" s="71" t="str">
        <f ca="1">Tue!N182</f>
        <v>OK.</v>
      </c>
      <c r="O52" s="71" t="str">
        <f ca="1">Wed!O182</f>
        <v>OK.</v>
      </c>
      <c r="P52" s="71" t="str">
        <f ca="1">Thu!P182</f>
        <v>OK.</v>
      </c>
      <c r="Q52" s="72" t="str">
        <f ca="1">Fri!Q182</f>
        <v>OK.</v>
      </c>
      <c r="R52" s="88" t="str">
        <f ca="1">Mon!R182</f>
        <v>OK.</v>
      </c>
      <c r="S52" s="89" t="str">
        <f ca="1">Tue!S182</f>
        <v>OK.</v>
      </c>
      <c r="T52" s="89" t="str">
        <f ca="1">Wed!T182</f>
        <v>OK.</v>
      </c>
      <c r="U52" s="89" t="str">
        <f ca="1">Thu!U182</f>
        <v>OK.</v>
      </c>
      <c r="V52" s="90" t="str">
        <f ca="1">Fri!V182</f>
        <v>OK.</v>
      </c>
      <c r="W52" s="270" t="str">
        <f ca="1">Mon!W182</f>
        <v>OK.</v>
      </c>
      <c r="X52" s="271" t="str">
        <f ca="1">Tue!X182</f>
        <v>OK.</v>
      </c>
      <c r="Y52" s="271" t="str">
        <f ca="1">Wed!Y182</f>
        <v>OK.</v>
      </c>
      <c r="Z52" s="271" t="str">
        <f ca="1">Thu!Z182</f>
        <v>OK.</v>
      </c>
      <c r="AA52" s="272" t="str">
        <f ca="1">Fri!AA182</f>
        <v>OK.</v>
      </c>
      <c r="AB52" s="299">
        <v>2.4166666666666701</v>
      </c>
    </row>
    <row r="53" spans="1:28" ht="11.1" customHeight="1" x14ac:dyDescent="0.2">
      <c r="A53" s="1087" t="s">
        <v>156</v>
      </c>
      <c r="B53" s="1087"/>
      <c r="C53" s="61" t="str">
        <f>IF(C3=".","OK.",IF(C3=0,"OK.",IF(C3=" ","OK.",IF(OR(C3=C13,C3=C23,C3=C33,C3='S2'!C3,C3='S3'!C3,C3='S4'!C3,C3='S1'!C3,C3='S6'!C3,C3='S7'!C3,C3='S8'!C3),"CISSS!","OK."))))</f>
        <v>OK.</v>
      </c>
      <c r="D53" s="62" t="str">
        <f>IF(D3=".","OK.",IF(D3=0,"OK.",IF(D3=" ","OK.",IF(OR(D3=D13,D3=D23,D3=D33,D3='S2'!D3,D3='S3'!D3,D3='S4'!D3,D3='S1'!D3,D3='S6'!D3,D3='S7'!D3,D3='S8'!D3),"CISSS!","OK."))))</f>
        <v>OK.</v>
      </c>
      <c r="E53" s="62" t="str">
        <f>IF(E3=".","OK.",IF(E3=0,"OK.",IF(E3=" ","OK.",IF(OR(E3=E13,E3=E23,E3=E33,E3='S2'!E3,E3='S3'!E3,E3='S4'!E3,E3='S1'!E3,E3='S6'!E3,E3='S7'!E3,E3='S8'!E3),"CISSS!","OK."))))</f>
        <v>OK.</v>
      </c>
      <c r="F53" s="62" t="str">
        <f>IF(F3=".","OK.",IF(F3=0,"OK.",IF(F3=" ","OK.",IF(OR(F3=F13,F3=F23,F3=F33,F3='S2'!F3,F3='S3'!F3,F3='S4'!F3,F3='S1'!F3,F3='S6'!F3,F3='S7'!F3,F3='S8'!F3),"CISSS!","OK."))))</f>
        <v>OK.</v>
      </c>
      <c r="G53" s="63" t="str">
        <f>IF(G3=".","OK.",IF(G3=0,"OK.",IF(G3=" ","OK.",IF(OR(G3=G13,G3=G23,G3=G33,G3='S2'!G3,G3='S3'!G3,G3='S4'!G3,G3='S1'!G3,G3='S6'!G3,G3='S7'!G3,G3='S8'!G3),"CISSS!","OK."))))</f>
        <v>OK.</v>
      </c>
      <c r="H53" s="73" t="str">
        <f>IF(H3=".","OK.",IF(H3=0,"OK.",IF(H3=" ","OK.",IF(OR(H3=H13,H3=H23,H3=H33,H3='S2'!H3,H3='S3'!H3,H3='S4'!H3,H3='S1'!H3,H3='S6'!H3,H3='S7'!H3,H3='S8'!H3),"CISSS!","OK."))))</f>
        <v>OK.</v>
      </c>
      <c r="I53" s="74" t="str">
        <f>IF(I3=".","OK.",IF(I3=0,"OK.",IF(I3=" ","OK.",IF(OR(I3=I13,I3=I23,I3=I33,I3='S2'!I3,I3='S3'!I3,I3='S4'!I3,I3='S1'!I3,I3='S6'!I3,I3='S7'!I3,I3='S8'!I3),"CISSS!","OK."))))</f>
        <v>OK.</v>
      </c>
      <c r="J53" s="74" t="str">
        <f>IF(J3=".","OK.",IF(J3=0,"OK.",IF(J3=" ","OK.",IF(OR(J3=J13,J3=J23,J3=J33,J3='S2'!J3,J3='S3'!J3,J3='S4'!J3,J3='S1'!J3,J3='S6'!J3,J3='S7'!J3,J3='S8'!J3),"CISSS!","OK."))))</f>
        <v>OK.</v>
      </c>
      <c r="K53" s="74" t="str">
        <f>IF(K3=".","OK.",IF(K3=0,"OK.",IF(K3=" ","OK.",IF(OR(K3=K13,K3=K23,K3=K33,K3='S2'!K3,K3='S3'!K3,K3='S4'!K3,K3='S1'!K3,K3='S6'!K3,K3='S7'!K3,K3='S8'!K3),"CISSS!","OK."))))</f>
        <v>OK.</v>
      </c>
      <c r="L53" s="75" t="str">
        <f>IF(L3=".","OK.",IF(L3=0,"OK.",IF(L3=" ","OK.",IF(OR(L3=L13,L3=L23,L3=L33,L3='S2'!L3,L3='S3'!L3,L3='S4'!L3,L3='S1'!L3,L3='S6'!L3,L3='S7'!L3,L3='S8'!L3),"CISSS!","OK."))))</f>
        <v>OK.</v>
      </c>
      <c r="M53" s="64" t="str">
        <f>IF(M3=".","OK.",IF(M3=0,"OK.",IF(M3=" ","OK.",IF(OR(M3=M13,M3=M23,M3=M33,M3='S2'!M3,M3='S3'!M3,M3='S4'!M3,M3='S1'!M3,M3='S6'!M3,M3='S7'!M3,M3='S8'!M3),"CISSS!","OK."))))</f>
        <v>OK.</v>
      </c>
      <c r="N53" s="65" t="str">
        <f>IF(N3=".","OK.",IF(N3=0,"OK.",IF(N3=" ","OK.",IF(OR(N3=N13,N3=N23,N3=N33,N3='S2'!N3,N3='S3'!N3,N3='S4'!N3,N3='S1'!N3,N3='S6'!N3,N3='S7'!N3,N3='S8'!N3),"CISSS!","OK."))))</f>
        <v>OK.</v>
      </c>
      <c r="O53" s="65" t="str">
        <f>IF(O3=".","OK.",IF(O3=0,"OK.",IF(O3=" ","OK.",IF(OR(O3=O13,O3=O23,O3=O33,O3='S2'!O3,O3='S3'!O3,O3='S4'!O3,O3='S1'!O3,O3='S6'!O3,O3='S7'!O3,O3='S8'!O3),"CISSS!","OK."))))</f>
        <v>OK.</v>
      </c>
      <c r="P53" s="65" t="str">
        <f>IF(P3=".","OK.",IF(P3=0,"OK.",IF(P3=" ","OK.",IF(OR(P3=P13,P3=P23,P3=P33,P3='S2'!P3,P3='S3'!P3,P3='S4'!P3,P3='S1'!P3,P3='S6'!P3,P3='S7'!P3,P3='S8'!P3),"CISSS!","OK."))))</f>
        <v>OK.</v>
      </c>
      <c r="Q53" s="66" t="str">
        <f>IF(Q3=".","OK.",IF(Q3=0,"OK.",IF(Q3=" ","OK.",IF(OR(Q3=Q13,Q3=Q23,Q3=Q33,Q3='S2'!Q3,Q3='S3'!Q3,Q3='S4'!Q3,Q3='S1'!Q3,Q3='S6'!Q3,Q3='S7'!Q3,Q3='S8'!Q3),"CISSS!","OK."))))</f>
        <v>OK.</v>
      </c>
      <c r="R53" s="82" t="str">
        <f>IF(R3=".","OK.",IF(R3=0,"OK.",IF(R3=" ","OK.",IF(OR(R3=R13,R3=R23,R3=R33,R3='S2'!R3,R3='S3'!R3,R3='S4'!R3,R3='S1'!R3,R3='S6'!R3,R3='S7'!R3,R3='S8'!R3),"CISSS!","OK."))))</f>
        <v>OK.</v>
      </c>
      <c r="S53" s="83" t="str">
        <f>IF(S3=".","OK.",IF(S3=0,"OK.",IF(S3=" ","OK.",IF(OR(S3=S13,S3=S23,S3=S33,S3='S2'!S3,S3='S3'!S3,S3='S4'!S3,S3='S1'!S3,S3='S6'!S3,S3='S7'!S3,S3='S8'!S3),"CISSS!","OK."))))</f>
        <v>OK.</v>
      </c>
      <c r="T53" s="83" t="str">
        <f>IF(T3=".","OK.",IF(T3=0,"OK.",IF(T3=" ","OK.",IF(OR(T3=T13,T3=T23,T3=T33,T3='S2'!T3,T3='S3'!T3,T3='S4'!T3,T3='S1'!T3,T3='S6'!T3,T3='S7'!T3,T3='S8'!T3),"CISSS!","OK."))))</f>
        <v>OK.</v>
      </c>
      <c r="U53" s="83" t="str">
        <f>IF(U3=".","OK.",IF(U3=0,"OK.",IF(U3=" ","OK.",IF(OR(U3=U13,U3=U23,U3=U33,U3='S2'!U3,U3='S3'!U3,U3='S4'!U3,U3='S1'!U3,U3='S6'!U3,U3='S7'!U3,U3='S8'!U3),"CISSS!","OK."))))</f>
        <v>OK.</v>
      </c>
      <c r="V53" s="84" t="str">
        <f>IF(V3=".","OK.",IF(V3=0,"OK.",IF(V3=" ","OK.",IF(OR(V3=V13,V3=V23,V3=V33,V3='S2'!V3,V3='S3'!V3,V3='S4'!V3,V3='S1'!V3,V3='S6'!V3,V3='S7'!V3,V3='S8'!V3),"CISSS!","OK."))))</f>
        <v>OK.</v>
      </c>
      <c r="W53" s="264" t="str">
        <f>IF(W3=".","OK.",IF(W3=0,"OK.",IF(W3=" ","OK.",IF(OR(W3=W13,W3=W23,W3=W33,W3='S2'!W3,W3='S3'!W3,W3='S4'!W3,W3='S1'!W3,W3='S6'!W3,W3='S7'!W3,W3='S8'!W3),"CISSS!","OK."))))</f>
        <v>OK.</v>
      </c>
      <c r="X53" s="265" t="str">
        <f>IF(X3=".","OK.",IF(X3=0,"OK.",IF(X3=" ","OK.",IF(OR(X3=X13,X3=X23,X3=X33,X3='S2'!X3,X3='S3'!X3,X3='S4'!X3,X3='S1'!X3,X3='S6'!X3,X3='S7'!X3,X3='S8'!X3),"CISSS!","OK."))))</f>
        <v>OK.</v>
      </c>
      <c r="Y53" s="265" t="str">
        <f>IF(Y3=".","OK.",IF(Y3=0,"OK.",IF(Y3=" ","OK.",IF(OR(Y3=Y13,Y3=Y23,Y3=Y33,Y3='S2'!Y3,Y3='S3'!Y3,Y3='S4'!Y3,Y3='S1'!Y3,Y3='S6'!Y3,Y3='S7'!Y3,Y3='S8'!Y3),"CISSS!","OK."))))</f>
        <v>OK.</v>
      </c>
      <c r="Z53" s="265" t="str">
        <f>IF(Z3=".","OK.",IF(Z3=0,"OK.",IF(Z3=" ","OK.",IF(OR(Z3=Z13,Z3=Z23,Z3=Z33,Z3='S2'!Z3,Z3='S3'!Z3,Z3='S4'!Z3,Z3='S1'!Z3,Z3='S6'!Z3,Z3='S7'!Z3,Z3='S8'!Z3),"CISSS!","OK."))))</f>
        <v>OK.</v>
      </c>
      <c r="AA53" s="266" t="str">
        <f>IF(AA3=".","OK.",IF(AA3=0,"OK.",IF(AA3=" ","OK.",IF(OR(AA3=AA13,AA3=AA23,AA3=AA33,AA3='S2'!AA3,AA3='S3'!AA3,AA3='S4'!AA3,AA3='S1'!AA3,AA3='S6'!AA3,AA3='S7'!AA3,AA3='S8'!AA3),"CISSS!","OK."))))</f>
        <v>OK.</v>
      </c>
      <c r="AB53" s="299">
        <v>2.4583333333333299</v>
      </c>
    </row>
    <row r="54" spans="1:28" ht="11.1" customHeight="1" x14ac:dyDescent="0.2">
      <c r="A54" s="1087"/>
      <c r="B54" s="1087"/>
      <c r="C54" s="55" t="str">
        <f>IF(C4=".","OK.",IF(C4=0,"OK.",IF(C4=" ","OK.",IF(OR(C4=C14,C4=C24,C4=C34,C4='S2'!C4,C4='S3'!C4,C4='S4'!C4,C4='S1'!C4,C4='S6'!C4,C4='S7'!C4,C4='S8'!C4),"CISSS!","OK."))))</f>
        <v>OK.</v>
      </c>
      <c r="D54" s="56" t="str">
        <f>IF(D4=".","OK.",IF(D4=0,"OK.",IF(D4=" ","OK.",IF(OR(D4=D14,D4=D24,D4=D34,D4='S2'!D4,D4='S3'!D4,D4='S4'!D4,D4='S1'!D4,D4='S6'!D4,D4='S7'!D4,D4='S8'!D4),"CISSS!","OK."))))</f>
        <v>OK.</v>
      </c>
      <c r="E54" s="56" t="str">
        <f>IF(E4=".","OK.",IF(E4=0,"OK.",IF(E4=" ","OK.",IF(OR(E4=E14,E4=E24,E4=E34,E4='S2'!E4,E4='S3'!E4,E4='S4'!E4,E4='S1'!E4,E4='S6'!E4,E4='S7'!E4,E4='S8'!E4),"CISSS!","OK."))))</f>
        <v>OK.</v>
      </c>
      <c r="F54" s="56" t="str">
        <f>IF(F4=".","OK.",IF(F4=0,"OK.",IF(F4=" ","OK.",IF(OR(F4=F14,F4=F24,F4=F34,F4='S2'!F4,F4='S3'!F4,F4='S4'!F4,F4='S1'!F4,F4='S6'!F4,F4='S7'!F4,F4='S8'!F4),"CISSS!","OK."))))</f>
        <v>OK.</v>
      </c>
      <c r="G54" s="57" t="str">
        <f>IF(G4=".","OK.",IF(G4=0,"OK.",IF(G4=" ","OK.",IF(OR(G4=G14,G4=G24,G4=G34,G4='S2'!G4,G4='S3'!G4,G4='S4'!G4,G4='S1'!G4,G4='S6'!G4,G4='S7'!G4,G4='S8'!G4),"CISSS!","OK."))))</f>
        <v>OK.</v>
      </c>
      <c r="H54" s="76" t="str">
        <f>IF(H4=".","OK.",IF(H4=0,"OK.",IF(H4=" ","OK.",IF(OR(H4=H14,H4=H24,H4=H34,H4='S2'!H4,H4='S3'!H4,H4='S4'!H4,H4='S1'!H4,H4='S6'!H4,H4='S7'!H4,H4='S8'!H4),"CISSS!","OK."))))</f>
        <v>OK.</v>
      </c>
      <c r="I54" s="77" t="str">
        <f>IF(I4=".","OK.",IF(I4=0,"OK.",IF(I4=" ","OK.",IF(OR(I4=I14,I4=I24,I4=I34,I4='S2'!I4,I4='S3'!I4,I4='S4'!I4,I4='S1'!I4,I4='S6'!I4,I4='S7'!I4,I4='S8'!I4),"CISSS!","OK."))))</f>
        <v>OK.</v>
      </c>
      <c r="J54" s="77" t="str">
        <f>IF(J4=".","OK.",IF(J4=0,"OK.",IF(J4=" ","OK.",IF(OR(J4=J14,J4=J24,J4=J34,J4='S2'!J4,J4='S3'!J4,J4='S4'!J4,J4='S1'!J4,J4='S6'!J4,J4='S7'!J4,J4='S8'!J4),"CISSS!","OK."))))</f>
        <v>OK.</v>
      </c>
      <c r="K54" s="77" t="str">
        <f>IF(K4=".","OK.",IF(K4=0,"OK.",IF(K4=" ","OK.",IF(OR(K4=K14,K4=K24,K4=K34,K4='S2'!K4,K4='S3'!K4,K4='S4'!K4,K4='S1'!K4,K4='S6'!K4,K4='S7'!K4,K4='S8'!K4),"CISSS!","OK."))))</f>
        <v>OK.</v>
      </c>
      <c r="L54" s="78" t="str">
        <f>IF(L4=".","OK.",IF(L4=0,"OK.",IF(L4=" ","OK.",IF(OR(L4=L14,L4=L24,L4=L34,L4='S2'!L4,L4='S3'!L4,L4='S4'!L4,L4='S1'!L4,L4='S6'!L4,L4='S7'!L4,L4='S8'!L4),"CISSS!","OK."))))</f>
        <v>OK.</v>
      </c>
      <c r="M54" s="67" t="str">
        <f>IF(M4=".","OK.",IF(M4=0,"OK.",IF(M4=" ","OK.",IF(OR(M4=M14,M4=M24,M4=M34,M4='S2'!M4,M4='S3'!M4,M4='S4'!M4,M4='S1'!M4,M4='S6'!M4,M4='S7'!M4,M4='S8'!M4),"CISSS!","OK."))))</f>
        <v>OK.</v>
      </c>
      <c r="N54" s="68" t="str">
        <f>IF(N4=".","OK.",IF(N4=0,"OK.",IF(N4=" ","OK.",IF(OR(N4=N14,N4=N24,N4=N34,N4='S2'!N4,N4='S3'!N4,N4='S4'!N4,N4='S1'!N4,N4='S6'!N4,N4='S7'!N4,N4='S8'!N4),"CISSS!","OK."))))</f>
        <v>OK.</v>
      </c>
      <c r="O54" s="68" t="str">
        <f>IF(O4=".","OK.",IF(O4=0,"OK.",IF(O4=" ","OK.",IF(OR(O4=O14,O4=O24,O4=O34,O4='S2'!O4,O4='S3'!O4,O4='S4'!O4,O4='S1'!O4,O4='S6'!O4,O4='S7'!O4,O4='S8'!O4),"CISSS!","OK."))))</f>
        <v>OK.</v>
      </c>
      <c r="P54" s="68" t="str">
        <f>IF(P4=".","OK.",IF(P4=0,"OK.",IF(P4=" ","OK.",IF(OR(P4=P14,P4=P24,P4=P34,P4='S2'!P4,P4='S3'!P4,P4='S4'!P4,P4='S1'!P4,P4='S6'!P4,P4='S7'!P4,P4='S8'!P4),"CISSS!","OK."))))</f>
        <v>OK.</v>
      </c>
      <c r="Q54" s="69" t="str">
        <f>IF(Q4=".","OK.",IF(Q4=0,"OK.",IF(Q4=" ","OK.",IF(OR(Q4=Q14,Q4=Q24,Q4=Q34,Q4='S2'!Q4,Q4='S3'!Q4,Q4='S4'!Q4,Q4='S1'!Q4,Q4='S6'!Q4,Q4='S7'!Q4,Q4='S8'!Q4),"CISSS!","OK."))))</f>
        <v>OK.</v>
      </c>
      <c r="R54" s="85" t="str">
        <f>IF(R4=".","OK.",IF(R4=0,"OK.",IF(R4=" ","OK.",IF(OR(R4=R14,R4=R24,R4=R34,R4='S2'!R4,R4='S3'!R4,R4='S4'!R4,R4='S1'!R4,R4='S6'!R4,R4='S7'!R4,R4='S8'!R4),"CISSS!","OK."))))</f>
        <v>OK.</v>
      </c>
      <c r="S54" s="86" t="str">
        <f>IF(S4=".","OK.",IF(S4=0,"OK.",IF(S4=" ","OK.",IF(OR(S4=S14,S4=S24,S4=S34,S4='S2'!S4,S4='S3'!S4,S4='S4'!S4,S4='S1'!S4,S4='S6'!S4,S4='S7'!S4,S4='S8'!S4),"CISSS!","OK."))))</f>
        <v>OK.</v>
      </c>
      <c r="T54" s="86" t="str">
        <f>IF(T4=".","OK.",IF(T4=0,"OK.",IF(T4=" ","OK.",IF(OR(T4=T14,T4=T24,T4=T34,T4='S2'!T4,T4='S3'!T4,T4='S4'!T4,T4='S1'!T4,T4='S6'!T4,T4='S7'!T4,T4='S8'!T4),"CISSS!","OK."))))</f>
        <v>OK.</v>
      </c>
      <c r="U54" s="86" t="str">
        <f>IF(U4=".","OK.",IF(U4=0,"OK.",IF(U4=" ","OK.",IF(OR(U4=U14,U4=U24,U4=U34,U4='S2'!U4,U4='S3'!U4,U4='S4'!U4,U4='S1'!U4,U4='S6'!U4,U4='S7'!U4,U4='S8'!U4),"CISSS!","OK."))))</f>
        <v>OK.</v>
      </c>
      <c r="V54" s="87" t="str">
        <f>IF(V4=".","OK.",IF(V4=0,"OK.",IF(V4=" ","OK.",IF(OR(V4=V14,V4=V24,V4=V34,V4='S2'!V4,V4='S3'!V4,V4='S4'!V4,V4='S1'!V4,V4='S6'!V4,V4='S7'!V4,V4='S8'!V4),"CISSS!","OK."))))</f>
        <v>OK.</v>
      </c>
      <c r="W54" s="267" t="str">
        <f>IF(W4=".","OK.",IF(W4=0,"OK.",IF(W4=" ","OK.",IF(OR(W4=W14,W4=W24,W4=W34,W4='S2'!W4,W4='S3'!W4,W4='S4'!W4,W4='S1'!W4,W4='S6'!W4,W4='S7'!W4,W4='S8'!W4),"CISSS!","OK."))))</f>
        <v>OK.</v>
      </c>
      <c r="X54" s="268" t="str">
        <f>IF(X4=".","OK.",IF(X4=0,"OK.",IF(X4=" ","OK.",IF(OR(X4=X14,X4=X24,X4=X34,X4='S2'!X4,X4='S3'!X4,X4='S4'!X4,X4='S1'!X4,X4='S6'!X4,X4='S7'!X4,X4='S8'!X4),"CISSS!","OK."))))</f>
        <v>OK.</v>
      </c>
      <c r="Y54" s="268" t="str">
        <f>IF(Y4=".","OK.",IF(Y4=0,"OK.",IF(Y4=" ","OK.",IF(OR(Y4=Y14,Y4=Y24,Y4=Y34,Y4='S2'!Y4,Y4='S3'!Y4,Y4='S4'!Y4,Y4='S1'!Y4,Y4='S6'!Y4,Y4='S7'!Y4,Y4='S8'!Y4),"CISSS!","OK."))))</f>
        <v>OK.</v>
      </c>
      <c r="Z54" s="268" t="str">
        <f>IF(Z4=".","OK.",IF(Z4=0,"OK.",IF(Z4=" ","OK.",IF(OR(Z4=Z14,Z4=Z24,Z4=Z34,Z4='S2'!Z4,Z4='S3'!Z4,Z4='S4'!Z4,Z4='S1'!Z4,Z4='S6'!Z4,Z4='S7'!Z4,Z4='S8'!Z4),"CISSS!","OK."))))</f>
        <v>OK.</v>
      </c>
      <c r="AA54" s="269" t="str">
        <f>IF(AA4=".","OK.",IF(AA4=0,"OK.",IF(AA4=" ","OK.",IF(OR(AA4=AA14,AA4=AA24,AA4=AA34,AA4='S2'!AA4,AA4='S3'!AA4,AA4='S4'!AA4,AA4='S1'!AA4,AA4='S6'!AA4,AA4='S7'!AA4,AA4='S8'!AA4),"CISSS!","OK."))))</f>
        <v>OK.</v>
      </c>
      <c r="AB54" s="299">
        <v>2.5</v>
      </c>
    </row>
    <row r="55" spans="1:28" ht="11.1" customHeight="1" x14ac:dyDescent="0.2">
      <c r="A55" s="1087"/>
      <c r="B55" s="1087"/>
      <c r="C55" s="55" t="str">
        <f>IF(C5=".","OK.",IF(C5=0,"OK.",IF(C5=" ","OK.",IF(OR(C5=C15,C5=C25,C5=C35,C5='S2'!C5,C5='S3'!C5,C5='S4'!C5,C5='S1'!C5,C5='S6'!C5,C5='S7'!C5,C5='S8'!C5),"CISSS!","OK."))))</f>
        <v>OK.</v>
      </c>
      <c r="D55" s="56" t="str">
        <f>IF(D5=".","OK.",IF(D5=0,"OK.",IF(D5=" ","OK.",IF(OR(D5=D15,D5=D25,D5=D35,D5='S2'!D5,D5='S3'!D5,D5='S4'!D5,D5='S1'!D5,D5='S6'!D5,D5='S7'!D5,D5='S8'!D5),"CISSS!","OK."))))</f>
        <v>OK.</v>
      </c>
      <c r="E55" s="56" t="str">
        <f>IF(E5=".","OK.",IF(E5=0,"OK.",IF(E5=" ","OK.",IF(OR(E5=E15,E5=E25,E5=E35,E5='S2'!E5,E5='S3'!E5,E5='S4'!E5,E5='S1'!E5,E5='S6'!E5,E5='S7'!E5,E5='S8'!E5),"CISSS!","OK."))))</f>
        <v>OK.</v>
      </c>
      <c r="F55" s="56" t="str">
        <f>IF(F5=".","OK.",IF(F5=0,"OK.",IF(F5=" ","OK.",IF(OR(F5=F15,F5=F25,F5=F35,F5='S2'!F5,F5='S3'!F5,F5='S4'!F5,F5='S1'!F5,F5='S6'!F5,F5='S7'!F5,F5='S8'!F5),"CISSS!","OK."))))</f>
        <v>OK.</v>
      </c>
      <c r="G55" s="57" t="str">
        <f>IF(G5=".","OK.",IF(G5=0,"OK.",IF(G5=" ","OK.",IF(OR(G5=G15,G5=G25,G5=G35,G5='S2'!G5,G5='S3'!G5,G5='S4'!G5,G5='S1'!G5,G5='S6'!G5,G5='S7'!G5,G5='S8'!G5),"CISSS!","OK."))))</f>
        <v>OK.</v>
      </c>
      <c r="H55" s="76" t="str">
        <f>IF(H5=".","OK.",IF(H5=0,"OK.",IF(H5=" ","OK.",IF(OR(H5=H15,H5=H25,H5=H35,H5='S2'!H5,H5='S3'!H5,H5='S4'!H5,H5='S1'!H5,H5='S6'!H5,H5='S7'!H5,H5='S8'!H5),"CISSS!","OK."))))</f>
        <v>OK.</v>
      </c>
      <c r="I55" s="77" t="str">
        <f>IF(I5=".","OK.",IF(I5=0,"OK.",IF(I5=" ","OK.",IF(OR(I5=I15,I5=I25,I5=I35,I5='S2'!I5,I5='S3'!I5,I5='S4'!I5,I5='S1'!I5,I5='S6'!I5,I5='S7'!I5,I5='S8'!I5),"CISSS!","OK."))))</f>
        <v>OK.</v>
      </c>
      <c r="J55" s="77" t="str">
        <f>IF(J5=".","OK.",IF(J5=0,"OK.",IF(J5=" ","OK.",IF(OR(J5=J15,J5=J25,J5=J35,J5='S2'!J5,J5='S3'!J5,J5='S4'!J5,J5='S1'!J5,J5='S6'!J5,J5='S7'!J5,J5='S8'!J5),"CISSS!","OK."))))</f>
        <v>OK.</v>
      </c>
      <c r="K55" s="77" t="str">
        <f>IF(K5=".","OK.",IF(K5=0,"OK.",IF(K5=" ","OK.",IF(OR(K5=K15,K5=K25,K5=K35,K5='S2'!K5,K5='S3'!K5,K5='S4'!K5,K5='S1'!K5,K5='S6'!K5,K5='S7'!K5,K5='S8'!K5),"CISSS!","OK."))))</f>
        <v>OK.</v>
      </c>
      <c r="L55" s="78" t="str">
        <f>IF(L5=".","OK.",IF(L5=0,"OK.",IF(L5=" ","OK.",IF(OR(L5=L15,L5=L25,L5=L35,L5='S2'!L5,L5='S3'!L5,L5='S4'!L5,L5='S1'!L5,L5='S6'!L5,L5='S7'!L5,L5='S8'!L5),"CISSS!","OK."))))</f>
        <v>OK.</v>
      </c>
      <c r="M55" s="67" t="str">
        <f>IF(M5=".","OK.",IF(M5=0,"OK.",IF(M5=" ","OK.",IF(OR(M5=M15,M5=M25,M5=M35,M5='S2'!M5,M5='S3'!M5,M5='S4'!M5,M5='S1'!M5,M5='S6'!M5,M5='S7'!M5,M5='S8'!M5),"CISSS!","OK."))))</f>
        <v>OK.</v>
      </c>
      <c r="N55" s="68" t="str">
        <f>IF(N5=".","OK.",IF(N5=0,"OK.",IF(N5=" ","OK.",IF(OR(N5=N15,N5=N25,N5=N35,N5='S2'!N5,N5='S3'!N5,N5='S4'!N5,N5='S1'!N5,N5='S6'!N5,N5='S7'!N5,N5='S8'!N5),"CISSS!","OK."))))</f>
        <v>OK.</v>
      </c>
      <c r="O55" s="68" t="str">
        <f>IF(O5=".","OK.",IF(O5=0,"OK.",IF(O5=" ","OK.",IF(OR(O5=O15,O5=O25,O5=O35,O5='S2'!O5,O5='S3'!O5,O5='S4'!O5,O5='S1'!O5,O5='S6'!O5,O5='S7'!O5,O5='S8'!O5),"CISSS!","OK."))))</f>
        <v>OK.</v>
      </c>
      <c r="P55" s="68" t="str">
        <f>IF(P5=".","OK.",IF(P5=0,"OK.",IF(P5=" ","OK.",IF(OR(P5=P15,P5=P25,P5=P35,P5='S2'!P5,P5='S3'!P5,P5='S4'!P5,P5='S1'!P5,P5='S6'!P5,P5='S7'!P5,P5='S8'!P5),"CISSS!","OK."))))</f>
        <v>OK.</v>
      </c>
      <c r="Q55" s="69" t="str">
        <f>IF(Q5=".","OK.",IF(Q5=0,"OK.",IF(Q5=" ","OK.",IF(OR(Q5=Q15,Q5=Q25,Q5=Q35,Q5='S2'!Q5,Q5='S3'!Q5,Q5='S4'!Q5,Q5='S1'!Q5,Q5='S6'!Q5,Q5='S7'!Q5,Q5='S8'!Q5),"CISSS!","OK."))))</f>
        <v>OK.</v>
      </c>
      <c r="R55" s="85" t="str">
        <f>IF(R5=".","OK.",IF(R5=0,"OK.",IF(R5=" ","OK.",IF(OR(R5=R15,R5=R25,R5=R35,R5='S2'!R5,R5='S3'!R5,R5='S4'!R5,R5='S1'!R5,R5='S6'!R5,R5='S7'!R5,R5='S8'!R5),"CISSS!","OK."))))</f>
        <v>OK.</v>
      </c>
      <c r="S55" s="86" t="str">
        <f>IF(S5=".","OK.",IF(S5=0,"OK.",IF(S5=" ","OK.",IF(OR(S5=S15,S5=S25,S5=S35,S5='S2'!S5,S5='S3'!S5,S5='S4'!S5,S5='S1'!S5,S5='S6'!S5,S5='S7'!S5,S5='S8'!S5),"CISSS!","OK."))))</f>
        <v>OK.</v>
      </c>
      <c r="T55" s="86" t="str">
        <f>IF(T5=".","OK.",IF(T5=0,"OK.",IF(T5=" ","OK.",IF(OR(T5=T15,T5=T25,T5=T35,T5='S2'!T5,T5='S3'!T5,T5='S4'!T5,T5='S1'!T5,T5='S6'!T5,T5='S7'!T5,T5='S8'!T5),"CISSS!","OK."))))</f>
        <v>OK.</v>
      </c>
      <c r="U55" s="86" t="str">
        <f>IF(U5=".","OK.",IF(U5=0,"OK.",IF(U5=" ","OK.",IF(OR(U5=U15,U5=U25,U5=U35,U5='S2'!U5,U5='S3'!U5,U5='S4'!U5,U5='S1'!U5,U5='S6'!U5,U5='S7'!U5,U5='S8'!U5),"CISSS!","OK."))))</f>
        <v>OK.</v>
      </c>
      <c r="V55" s="87" t="str">
        <f>IF(V5=".","OK.",IF(V5=0,"OK.",IF(V5=" ","OK.",IF(OR(V5=V15,V5=V25,V5=V35,V5='S2'!V5,V5='S3'!V5,V5='S4'!V5,V5='S1'!V5,V5='S6'!V5,V5='S7'!V5,V5='S8'!V5),"CISSS!","OK."))))</f>
        <v>OK.</v>
      </c>
      <c r="W55" s="267" t="str">
        <f>IF(W5=".","OK.",IF(W5=0,"OK.",IF(W5=" ","OK.",IF(OR(W5=W15,W5=W25,W5=W35,W5='S2'!W5,W5='S3'!W5,W5='S4'!W5,W5='S1'!W5,W5='S6'!W5,W5='S7'!W5,W5='S8'!W5),"CISSS!","OK."))))</f>
        <v>OK.</v>
      </c>
      <c r="X55" s="268" t="str">
        <f>IF(X5=".","OK.",IF(X5=0,"OK.",IF(X5=" ","OK.",IF(OR(X5=X15,X5=X25,X5=X35,X5='S2'!X5,X5='S3'!X5,X5='S4'!X5,X5='S1'!X5,X5='S6'!X5,X5='S7'!X5,X5='S8'!X5),"CISSS!","OK."))))</f>
        <v>OK.</v>
      </c>
      <c r="Y55" s="268" t="str">
        <f>IF(Y5=".","OK.",IF(Y5=0,"OK.",IF(Y5=" ","OK.",IF(OR(Y5=Y15,Y5=Y25,Y5=Y35,Y5='S2'!Y5,Y5='S3'!Y5,Y5='S4'!Y5,Y5='S1'!Y5,Y5='S6'!Y5,Y5='S7'!Y5,Y5='S8'!Y5),"CISSS!","OK."))))</f>
        <v>OK.</v>
      </c>
      <c r="Z55" s="268" t="str">
        <f>IF(Z5=".","OK.",IF(Z5=0,"OK.",IF(Z5=" ","OK.",IF(OR(Z5=Z15,Z5=Z25,Z5=Z35,Z5='S2'!Z5,Z5='S3'!Z5,Z5='S4'!Z5,Z5='S1'!Z5,Z5='S6'!Z5,Z5='S7'!Z5,Z5='S8'!Z5),"CISSS!","OK."))))</f>
        <v>OK.</v>
      </c>
      <c r="AA55" s="269" t="str">
        <f>IF(AA5=".","OK.",IF(AA5=0,"OK.",IF(AA5=" ","OK.",IF(OR(AA5=AA15,AA5=AA25,AA5=AA35,AA5='S2'!AA5,AA5='S3'!AA5,AA5='S4'!AA5,AA5='S1'!AA5,AA5='S6'!AA5,AA5='S7'!AA5,AA5='S8'!AA5),"CISSS!","OK."))))</f>
        <v>OK.</v>
      </c>
      <c r="AB55" s="299">
        <v>2.5416666666666701</v>
      </c>
    </row>
    <row r="56" spans="1:28" ht="11.1" customHeight="1" x14ac:dyDescent="0.2">
      <c r="A56" s="1087"/>
      <c r="B56" s="1087"/>
      <c r="C56" s="55" t="str">
        <f>IF(C6=".","OK.",IF(C6=0,"OK.",IF(C6=" ","OK.",IF(OR(C6=C16,C6=C26,C6=C36,C6='S2'!C6,C6='S3'!C6,C6='S4'!C6,C6='S1'!C6,C6='S6'!C6,C6='S7'!C6,C6='S8'!C6),"CISSS!","OK."))))</f>
        <v>OK.</v>
      </c>
      <c r="D56" s="56" t="str">
        <f>IF(D6=".","OK.",IF(D6=0,"OK.",IF(D6=" ","OK.",IF(OR(D6=D16,D6=D26,D6=D36,D6='S2'!D6,D6='S3'!D6,D6='S4'!D6,D6='S1'!D6,D6='S6'!D6,D6='S7'!D6,D6='S8'!D6),"CISSS!","OK."))))</f>
        <v>OK.</v>
      </c>
      <c r="E56" s="56" t="str">
        <f>IF(E6=".","OK.",IF(E6=0,"OK.",IF(E6=" ","OK.",IF(OR(E6=E16,E6=E26,E6=E36,E6='S2'!E6,E6='S3'!E6,E6='S4'!E6,E6='S1'!E6,E6='S6'!E6,E6='S7'!E6,E6='S8'!E6),"CISSS!","OK."))))</f>
        <v>OK.</v>
      </c>
      <c r="F56" s="56" t="str">
        <f>IF(F6=".","OK.",IF(F6=0,"OK.",IF(F6=" ","OK.",IF(OR(F6=F16,F6=F26,F6=F36,F6='S2'!F6,F6='S3'!F6,F6='S4'!F6,F6='S1'!F6,F6='S6'!F6,F6='S7'!F6,F6='S8'!F6),"CISSS!","OK."))))</f>
        <v>OK.</v>
      </c>
      <c r="G56" s="57" t="str">
        <f>IF(G6=".","OK.",IF(G6=0,"OK.",IF(G6=" ","OK.",IF(OR(G6=G16,G6=G26,G6=G36,G6='S2'!G6,G6='S3'!G6,G6='S4'!G6,G6='S1'!G6,G6='S6'!G6,G6='S7'!G6,G6='S8'!G6),"CISSS!","OK."))))</f>
        <v>OK.</v>
      </c>
      <c r="H56" s="76" t="str">
        <f>IF(H6=".","OK.",IF(H6=0,"OK.",IF(H6=" ","OK.",IF(OR(H6=H16,H6=H26,H6=H36,H6='S2'!H6,H6='S3'!H6,H6='S4'!H6,H6='S1'!H6,H6='S6'!H6,H6='S7'!H6,H6='S8'!H6),"CISSS!","OK."))))</f>
        <v>OK.</v>
      </c>
      <c r="I56" s="77" t="str">
        <f>IF(I6=".","OK.",IF(I6=0,"OK.",IF(I6=" ","OK.",IF(OR(I6=I16,I6=I26,I6=I36,I6='S2'!I6,I6='S3'!I6,I6='S4'!I6,I6='S1'!I6,I6='S6'!I6,I6='S7'!I6,I6='S8'!I6),"CISSS!","OK."))))</f>
        <v>OK.</v>
      </c>
      <c r="J56" s="77" t="str">
        <f>IF(J6=".","OK.",IF(J6=0,"OK.",IF(J6=" ","OK.",IF(OR(J6=J16,J6=J26,J6=J36,J6='S2'!J6,J6='S3'!J6,J6='S4'!J6,J6='S1'!J6,J6='S6'!J6,J6='S7'!J6,J6='S8'!J6),"CISSS!","OK."))))</f>
        <v>OK.</v>
      </c>
      <c r="K56" s="77" t="str">
        <f>IF(K6=".","OK.",IF(K6=0,"OK.",IF(K6=" ","OK.",IF(OR(K6=K16,K6=K26,K6=K36,K6='S2'!K6,K6='S3'!K6,K6='S4'!K6,K6='S1'!K6,K6='S6'!K6,K6='S7'!K6,K6='S8'!K6),"CISSS!","OK."))))</f>
        <v>OK.</v>
      </c>
      <c r="L56" s="78" t="str">
        <f>IF(L6=".","OK.",IF(L6=0,"OK.",IF(L6=" ","OK.",IF(OR(L6=L16,L6=L26,L6=L36,L6='S2'!L6,L6='S3'!L6,L6='S4'!L6,L6='S1'!L6,L6='S6'!L6,L6='S7'!L6,L6='S8'!L6),"CISSS!","OK."))))</f>
        <v>OK.</v>
      </c>
      <c r="M56" s="67" t="str">
        <f>IF(M6=".","OK.",IF(M6=0,"OK.",IF(M6=" ","OK.",IF(OR(M6=M16,M6=M26,M6=M36,M6='S2'!M6,M6='S3'!M6,M6='S4'!M6,M6='S1'!M6,M6='S6'!M6,M6='S7'!M6,M6='S8'!M6),"CISSS!","OK."))))</f>
        <v>OK.</v>
      </c>
      <c r="N56" s="68" t="str">
        <f>IF(N6=".","OK.",IF(N6=0,"OK.",IF(N6=" ","OK.",IF(OR(N6=N16,N6=N26,N6=N36,N6='S2'!N6,N6='S3'!N6,N6='S4'!N6,N6='S1'!N6,N6='S6'!N6,N6='S7'!N6,N6='S8'!N6),"CISSS!","OK."))))</f>
        <v>OK.</v>
      </c>
      <c r="O56" s="68" t="str">
        <f>IF(O6=".","OK.",IF(O6=0,"OK.",IF(O6=" ","OK.",IF(OR(O6=O16,O6=O26,O6=O36,O6='S2'!O6,O6='S3'!O6,O6='S4'!O6,O6='S1'!O6,O6='S6'!O6,O6='S7'!O6,O6='S8'!O6),"CISSS!","OK."))))</f>
        <v>OK.</v>
      </c>
      <c r="P56" s="68" t="str">
        <f>IF(P6=".","OK.",IF(P6=0,"OK.",IF(P6=" ","OK.",IF(OR(P6=P16,P6=P26,P6=P36,P6='S2'!P6,P6='S3'!P6,P6='S4'!P6,P6='S1'!P6,P6='S6'!P6,P6='S7'!P6,P6='S8'!P6),"CISSS!","OK."))))</f>
        <v>OK.</v>
      </c>
      <c r="Q56" s="69" t="str">
        <f>IF(Q6=".","OK.",IF(Q6=0,"OK.",IF(Q6=" ","OK.",IF(OR(Q6=Q16,Q6=Q26,Q6=Q36,Q6='S2'!Q6,Q6='S3'!Q6,Q6='S4'!Q6,Q6='S1'!Q6,Q6='S6'!Q6,Q6='S7'!Q6,Q6='S8'!Q6),"CISSS!","OK."))))</f>
        <v>OK.</v>
      </c>
      <c r="R56" s="85" t="str">
        <f>IF(R6=".","OK.",IF(R6=0,"OK.",IF(R6=" ","OK.",IF(OR(R6=R16,R6=R26,R6=R36,R6='S2'!R6,R6='S3'!R6,R6='S4'!R6,R6='S1'!R6,R6='S6'!R6,R6='S7'!R6,R6='S8'!R6),"CISSS!","OK."))))</f>
        <v>OK.</v>
      </c>
      <c r="S56" s="86" t="str">
        <f>IF(S6=".","OK.",IF(S6=0,"OK.",IF(S6=" ","OK.",IF(OR(S6=S16,S6=S26,S6=S36,S6='S2'!S6,S6='S3'!S6,S6='S4'!S6,S6='S1'!S6,S6='S6'!S6,S6='S7'!S6,S6='S8'!S6),"CISSS!","OK."))))</f>
        <v>OK.</v>
      </c>
      <c r="T56" s="86" t="str">
        <f>IF(T6=".","OK.",IF(T6=0,"OK.",IF(T6=" ","OK.",IF(OR(T6=T16,T6=T26,T6=T36,T6='S2'!T6,T6='S3'!T6,T6='S4'!T6,T6='S1'!T6,T6='S6'!T6,T6='S7'!T6,T6='S8'!T6),"CISSS!","OK."))))</f>
        <v>OK.</v>
      </c>
      <c r="U56" s="86" t="str">
        <f>IF(U6=".","OK.",IF(U6=0,"OK.",IF(U6=" ","OK.",IF(OR(U6=U16,U6=U26,U6=U36,U6='S2'!U6,U6='S3'!U6,U6='S4'!U6,U6='S1'!U6,U6='S6'!U6,U6='S7'!U6,U6='S8'!U6),"CISSS!","OK."))))</f>
        <v>OK.</v>
      </c>
      <c r="V56" s="87" t="str">
        <f>IF(V6=".","OK.",IF(V6=0,"OK.",IF(V6=" ","OK.",IF(OR(V6=V16,V6=V26,V6=V36,V6='S2'!V6,V6='S3'!V6,V6='S4'!V6,V6='S1'!V6,V6='S6'!V6,V6='S7'!V6,V6='S8'!V6),"CISSS!","OK."))))</f>
        <v>OK.</v>
      </c>
      <c r="W56" s="267" t="str">
        <f>IF(W6=".","OK.",IF(W6=0,"OK.",IF(W6=" ","OK.",IF(OR(W6=W16,W6=W26,W6=W36,W6='S2'!W6,W6='S3'!W6,W6='S4'!W6,W6='S1'!W6,W6='S6'!W6,W6='S7'!W6,W6='S8'!W6),"CISSS!","OK."))))</f>
        <v>OK.</v>
      </c>
      <c r="X56" s="268" t="str">
        <f>IF(X6=".","OK.",IF(X6=0,"OK.",IF(X6=" ","OK.",IF(OR(X6=X16,X6=X26,X6=X36,X6='S2'!X6,X6='S3'!X6,X6='S4'!X6,X6='S1'!X6,X6='S6'!X6,X6='S7'!X6,X6='S8'!X6),"CISSS!","OK."))))</f>
        <v>OK.</v>
      </c>
      <c r="Y56" s="268" t="str">
        <f>IF(Y6=".","OK.",IF(Y6=0,"OK.",IF(Y6=" ","OK.",IF(OR(Y6=Y16,Y6=Y26,Y6=Y36,Y6='S2'!Y6,Y6='S3'!Y6,Y6='S4'!Y6,Y6='S1'!Y6,Y6='S6'!Y6,Y6='S7'!Y6,Y6='S8'!Y6),"CISSS!","OK."))))</f>
        <v>OK.</v>
      </c>
      <c r="Z56" s="268" t="str">
        <f>IF(Z6=".","OK.",IF(Z6=0,"OK.",IF(Z6=" ","OK.",IF(OR(Z6=Z16,Z6=Z26,Z6=Z36,Z6='S2'!Z6,Z6='S3'!Z6,Z6='S4'!Z6,Z6='S1'!Z6,Z6='S6'!Z6,Z6='S7'!Z6,Z6='S8'!Z6),"CISSS!","OK."))))</f>
        <v>OK.</v>
      </c>
      <c r="AA56" s="269" t="str">
        <f>IF(AA6=".","OK.",IF(AA6=0,"OK.",IF(AA6=" ","OK.",IF(OR(AA6=AA16,AA6=AA26,AA6=AA36,AA6='S2'!AA6,AA6='S3'!AA6,AA6='S4'!AA6,AA6='S1'!AA6,AA6='S6'!AA6,AA6='S7'!AA6,AA6='S8'!AA6),"CISSS!","OK."))))</f>
        <v>OK.</v>
      </c>
      <c r="AB56" s="299">
        <v>2.5833333333333299</v>
      </c>
    </row>
    <row r="57" spans="1:28" ht="11.1" customHeight="1" x14ac:dyDescent="0.2">
      <c r="A57" s="1087"/>
      <c r="B57" s="1087"/>
      <c r="C57" s="55" t="str">
        <f>IF(C7=".","OK.",IF(C7=0,"OK.",IF(C7=" ","OK.",IF(OR(C7=C17,C7=C27,C7=C37,C7='S2'!C7,C7='S3'!C7,C7='S4'!C7,C7='S1'!C7,C7='S6'!C7,C7='S7'!C7,C7='S8'!C7),"CISSS!","OK."))))</f>
        <v>OK.</v>
      </c>
      <c r="D57" s="56" t="str">
        <f>IF(D7=".","OK.",IF(D7=0,"OK.",IF(D7=" ","OK.",IF(OR(D7=D17,D7=D27,D7=D37,D7='S2'!D7,D7='S3'!D7,D7='S4'!D7,D7='S1'!D7,D7='S6'!D7,D7='S7'!D7,D7='S8'!D7),"CISSS!","OK."))))</f>
        <v>OK.</v>
      </c>
      <c r="E57" s="56" t="str">
        <f>IF(E7=".","OK.",IF(E7=0,"OK.",IF(E7=" ","OK.",IF(OR(E7=E17,E7=E27,E7=E37,E7='S2'!E7,E7='S3'!E7,E7='S4'!E7,E7='S1'!E7,E7='S6'!E7,E7='S7'!E7,E7='S8'!E7),"CISSS!","OK."))))</f>
        <v>OK.</v>
      </c>
      <c r="F57" s="56" t="str">
        <f>IF(F7=".","OK.",IF(F7=0,"OK.",IF(F7=" ","OK.",IF(OR(F7=F17,F7=F27,F7=F37,F7='S2'!F7,F7='S3'!F7,F7='S4'!F7,F7='S1'!F7,F7='S6'!F7,F7='S7'!F7,F7='S8'!F7),"CISSS!","OK."))))</f>
        <v>OK.</v>
      </c>
      <c r="G57" s="57" t="str">
        <f>IF(G7=".","OK.",IF(G7=0,"OK.",IF(G7=" ","OK.",IF(OR(G7=G17,G7=G27,G7=G37,G7='S2'!G7,G7='S3'!G7,G7='S4'!G7,G7='S1'!G7,G7='S6'!G7,G7='S7'!G7,G7='S8'!G7),"CISSS!","OK."))))</f>
        <v>OK.</v>
      </c>
      <c r="H57" s="76" t="str">
        <f>IF(H7=".","OK.",IF(H7=0,"OK.",IF(H7=" ","OK.",IF(OR(H7=H17,H7=H27,H7=H37,H7='S2'!H7,H7='S3'!H7,H7='S4'!H7,H7='S1'!H7,H7='S6'!H7,H7='S7'!H7,H7='S8'!H7),"CISSS!","OK."))))</f>
        <v>OK.</v>
      </c>
      <c r="I57" s="77" t="str">
        <f>IF(I7=".","OK.",IF(I7=0,"OK.",IF(I7=" ","OK.",IF(OR(I7=I17,I7=I27,I7=I37,I7='S2'!I7,I7='S3'!I7,I7='S4'!I7,I7='S1'!I7,I7='S6'!I7,I7='S7'!I7,I7='S8'!I7),"CISSS!","OK."))))</f>
        <v>OK.</v>
      </c>
      <c r="J57" s="77" t="str">
        <f>IF(J7=".","OK.",IF(J7=0,"OK.",IF(J7=" ","OK.",IF(OR(J7=J17,J7=J27,J7=J37,J7='S2'!J7,J7='S3'!J7,J7='S4'!J7,J7='S1'!J7,J7='S6'!J7,J7='S7'!J7,J7='S8'!J7),"CISSS!","OK."))))</f>
        <v>OK.</v>
      </c>
      <c r="K57" s="77" t="str">
        <f>IF(K7=".","OK.",IF(K7=0,"OK.",IF(K7=" ","OK.",IF(OR(K7=K17,K7=K27,K7=K37,K7='S2'!K7,K7='S3'!K7,K7='S4'!K7,K7='S1'!K7,K7='S6'!K7,K7='S7'!K7,K7='S8'!K7),"CISSS!","OK."))))</f>
        <v>OK.</v>
      </c>
      <c r="L57" s="78" t="str">
        <f>IF(L7=".","OK.",IF(L7=0,"OK.",IF(L7=" ","OK.",IF(OR(L7=L17,L7=L27,L7=L37,L7='S2'!L7,L7='S3'!L7,L7='S4'!L7,L7='S1'!L7,L7='S6'!L7,L7='S7'!L7,L7='S8'!L7),"CISSS!","OK."))))</f>
        <v>OK.</v>
      </c>
      <c r="M57" s="67" t="str">
        <f>IF(M7=".","OK.",IF(M7=0,"OK.",IF(M7=" ","OK.",IF(OR(M7=M17,M7=M27,M7=M37,M7='S2'!M7,M7='S3'!M7,M7='S4'!M7,M7='S1'!M7,M7='S6'!M7,M7='S7'!M7,M7='S8'!M7),"CISSS!","OK."))))</f>
        <v>OK.</v>
      </c>
      <c r="N57" s="68" t="str">
        <f>IF(N7=".","OK.",IF(N7=0,"OK.",IF(N7=" ","OK.",IF(OR(N7=N17,N7=N27,N7=N37,N7='S2'!N7,N7='S3'!N7,N7='S4'!N7,N7='S1'!N7,N7='S6'!N7,N7='S7'!N7,N7='S8'!N7),"CISSS!","OK."))))</f>
        <v>OK.</v>
      </c>
      <c r="O57" s="68" t="str">
        <f>IF(O7=".","OK.",IF(O7=0,"OK.",IF(O7=" ","OK.",IF(OR(O7=O17,O7=O27,O7=O37,O7='S2'!O7,O7='S3'!O7,O7='S4'!O7,O7='S1'!O7,O7='S6'!O7,O7='S7'!O7,O7='S8'!O7),"CISSS!","OK."))))</f>
        <v>OK.</v>
      </c>
      <c r="P57" s="68" t="str">
        <f>IF(P7=".","OK.",IF(P7=0,"OK.",IF(P7=" ","OK.",IF(OR(P7=P17,P7=P27,P7=P37,P7='S2'!P7,P7='S3'!P7,P7='S4'!P7,P7='S1'!P7,P7='S6'!P7,P7='S7'!P7,P7='S8'!P7),"CISSS!","OK."))))</f>
        <v>OK.</v>
      </c>
      <c r="Q57" s="69" t="str">
        <f>IF(Q7=".","OK.",IF(Q7=0,"OK.",IF(Q7=" ","OK.",IF(OR(Q7=Q17,Q7=Q27,Q7=Q37,Q7='S2'!Q7,Q7='S3'!Q7,Q7='S4'!Q7,Q7='S1'!Q7,Q7='S6'!Q7,Q7='S7'!Q7,Q7='S8'!Q7),"CISSS!","OK."))))</f>
        <v>OK.</v>
      </c>
      <c r="R57" s="85" t="str">
        <f>IF(R7=".","OK.",IF(R7=0,"OK.",IF(R7=" ","OK.",IF(OR(R7=R17,R7=R27,R7=R37,R7='S2'!R7,R7='S3'!R7,R7='S4'!R7,R7='S1'!R7,R7='S6'!R7,R7='S7'!R7,R7='S8'!R7),"CISSS!","OK."))))</f>
        <v>OK.</v>
      </c>
      <c r="S57" s="86" t="str">
        <f>IF(S7=".","OK.",IF(S7=0,"OK.",IF(S7=" ","OK.",IF(OR(S7=S17,S7=S27,S7=S37,S7='S2'!S7,S7='S3'!S7,S7='S4'!S7,S7='S1'!S7,S7='S6'!S7,S7='S7'!S7,S7='S8'!S7),"CISSS!","OK."))))</f>
        <v>OK.</v>
      </c>
      <c r="T57" s="86" t="str">
        <f>IF(T7=".","OK.",IF(T7=0,"OK.",IF(T7=" ","OK.",IF(OR(T7=T17,T7=T27,T7=T37,T7='S2'!T7,T7='S3'!T7,T7='S4'!T7,T7='S1'!T7,T7='S6'!T7,T7='S7'!T7,T7='S8'!T7),"CISSS!","OK."))))</f>
        <v>OK.</v>
      </c>
      <c r="U57" s="86" t="str">
        <f>IF(U7=".","OK.",IF(U7=0,"OK.",IF(U7=" ","OK.",IF(OR(U7=U17,U7=U27,U7=U37,U7='S2'!U7,U7='S3'!U7,U7='S4'!U7,U7='S1'!U7,U7='S6'!U7,U7='S7'!U7,U7='S8'!U7),"CISSS!","OK."))))</f>
        <v>OK.</v>
      </c>
      <c r="V57" s="87" t="str">
        <f>IF(V7=".","OK.",IF(V7=0,"OK.",IF(V7=" ","OK.",IF(OR(V7=V17,V7=V27,V7=V37,V7='S2'!V7,V7='S3'!V7,V7='S4'!V7,V7='S1'!V7,V7='S6'!V7,V7='S7'!V7,V7='S8'!V7),"CISSS!","OK."))))</f>
        <v>OK.</v>
      </c>
      <c r="W57" s="267" t="str">
        <f>IF(W7=".","OK.",IF(W7=0,"OK.",IF(W7=" ","OK.",IF(OR(W7=W17,W7=W27,W7=W37,W7='S2'!W7,W7='S3'!W7,W7='S4'!W7,W7='S1'!W7,W7='S6'!W7,W7='S7'!W7,W7='S8'!W7),"CISSS!","OK."))))</f>
        <v>OK.</v>
      </c>
      <c r="X57" s="268" t="str">
        <f>IF(X7=".","OK.",IF(X7=0,"OK.",IF(X7=" ","OK.",IF(OR(X7=X17,X7=X27,X7=X37,X7='S2'!X7,X7='S3'!X7,X7='S4'!X7,X7='S1'!X7,X7='S6'!X7,X7='S7'!X7,X7='S8'!X7),"CISSS!","OK."))))</f>
        <v>OK.</v>
      </c>
      <c r="Y57" s="268" t="str">
        <f>IF(Y7=".","OK.",IF(Y7=0,"OK.",IF(Y7=" ","OK.",IF(OR(Y7=Y17,Y7=Y27,Y7=Y37,Y7='S2'!Y7,Y7='S3'!Y7,Y7='S4'!Y7,Y7='S1'!Y7,Y7='S6'!Y7,Y7='S7'!Y7,Y7='S8'!Y7),"CISSS!","OK."))))</f>
        <v>OK.</v>
      </c>
      <c r="Z57" s="268" t="str">
        <f>IF(Z7=".","OK.",IF(Z7=0,"OK.",IF(Z7=" ","OK.",IF(OR(Z7=Z17,Z7=Z27,Z7=Z37,Z7='S2'!Z7,Z7='S3'!Z7,Z7='S4'!Z7,Z7='S1'!Z7,Z7='S6'!Z7,Z7='S7'!Z7,Z7='S8'!Z7),"CISSS!","OK."))))</f>
        <v>OK.</v>
      </c>
      <c r="AA57" s="269" t="str">
        <f>IF(AA7=".","OK.",IF(AA7=0,"OK.",IF(AA7=" ","OK.",IF(OR(AA7=AA17,AA7=AA27,AA7=AA37,AA7='S2'!AA7,AA7='S3'!AA7,AA7='S4'!AA7,AA7='S1'!AA7,AA7='S6'!AA7,AA7='S7'!AA7,AA7='S8'!AA7),"CISSS!","OK."))))</f>
        <v>OK.</v>
      </c>
      <c r="AB57" s="299">
        <v>2.625</v>
      </c>
    </row>
    <row r="58" spans="1:28" ht="11.1" customHeight="1" x14ac:dyDescent="0.2">
      <c r="A58" s="1087"/>
      <c r="B58" s="1087"/>
      <c r="C58" s="55" t="str">
        <f>IF(C8=".","OK.",IF(C8=0,"OK.",IF(C8=" ","OK.",IF(OR(C8=C18,C8=C28,C8=C38,C8='S2'!C8,C8='S3'!C8,C8='S4'!C8,C8='S1'!C8,C8='S6'!C8,C8='S7'!C8,C8='S8'!C8),"CISSS!","OK."))))</f>
        <v>OK.</v>
      </c>
      <c r="D58" s="56" t="str">
        <f>IF(D8=".","OK.",IF(D8=0,"OK.",IF(D8=" ","OK.",IF(OR(D8=D18,D8=D28,D8=D38,D8='S2'!D8,D8='S3'!D8,D8='S4'!D8,D8='S1'!D8,D8='S6'!D8,D8='S7'!D8,D8='S8'!D8),"CISSS!","OK."))))</f>
        <v>OK.</v>
      </c>
      <c r="E58" s="56" t="str">
        <f>IF(E8=".","OK.",IF(E8=0,"OK.",IF(E8=" ","OK.",IF(OR(E8=E18,E8=E28,E8=E38,E8='S2'!E8,E8='S3'!E8,E8='S4'!E8,E8='S1'!E8,E8='S6'!E8,E8='S7'!E8,E8='S8'!E8),"CISSS!","OK."))))</f>
        <v>OK.</v>
      </c>
      <c r="F58" s="56" t="str">
        <f>IF(F8=".","OK.",IF(F8=0,"OK.",IF(F8=" ","OK.",IF(OR(F8=F18,F8=F28,F8=F38,F8='S2'!F8,F8='S3'!F8,F8='S4'!F8,F8='S1'!F8,F8='S6'!F8,F8='S7'!F8,F8='S8'!F8),"CISSS!","OK."))))</f>
        <v>OK.</v>
      </c>
      <c r="G58" s="57" t="str">
        <f>IF(G8=".","OK.",IF(G8=0,"OK.",IF(G8=" ","OK.",IF(OR(G8=G18,G8=G28,G8=G38,G8='S2'!G8,G8='S3'!G8,G8='S4'!G8,G8='S1'!G8,G8='S6'!G8,G8='S7'!G8,G8='S8'!G8),"CISSS!","OK."))))</f>
        <v>OK.</v>
      </c>
      <c r="H58" s="76" t="str">
        <f>IF(H8=".","OK.",IF(H8=0,"OK.",IF(H8=" ","OK.",IF(OR(H8=H18,H8=H28,H8=H38,H8='S2'!H8,H8='S3'!H8,H8='S4'!H8,H8='S1'!H8,H8='S6'!H8,H8='S7'!H8,H8='S8'!H8),"CISSS!","OK."))))</f>
        <v>OK.</v>
      </c>
      <c r="I58" s="77" t="str">
        <f>IF(I8=".","OK.",IF(I8=0,"OK.",IF(I8=" ","OK.",IF(OR(I8=I18,I8=I28,I8=I38,I8='S2'!I8,I8='S3'!I8,I8='S4'!I8,I8='S1'!I8,I8='S6'!I8,I8='S7'!I8,I8='S8'!I8),"CISSS!","OK."))))</f>
        <v>OK.</v>
      </c>
      <c r="J58" s="77" t="str">
        <f>IF(J8=".","OK.",IF(J8=0,"OK.",IF(J8=" ","OK.",IF(OR(J8=J18,J8=J28,J8=J38,J8='S2'!J8,J8='S3'!J8,J8='S4'!J8,J8='S1'!J8,J8='S6'!J8,J8='S7'!J8,J8='S8'!J8),"CISSS!","OK."))))</f>
        <v>OK.</v>
      </c>
      <c r="K58" s="77" t="str">
        <f>IF(K8=".","OK.",IF(K8=0,"OK.",IF(K8=" ","OK.",IF(OR(K8=K18,K8=K28,K8=K38,K8='S2'!K8,K8='S3'!K8,K8='S4'!K8,K8='S1'!K8,K8='S6'!K8,K8='S7'!K8,K8='S8'!K8),"CISSS!","OK."))))</f>
        <v>OK.</v>
      </c>
      <c r="L58" s="78" t="str">
        <f>IF(L8=".","OK.",IF(L8=0,"OK.",IF(L8=" ","OK.",IF(OR(L8=L18,L8=L28,L8=L38,L8='S2'!L8,L8='S3'!L8,L8='S4'!L8,L8='S1'!L8,L8='S6'!L8,L8='S7'!L8,L8='S8'!L8),"CISSS!","OK."))))</f>
        <v>OK.</v>
      </c>
      <c r="M58" s="67" t="str">
        <f>IF(M8=".","OK.",IF(M8=0,"OK.",IF(M8=" ","OK.",IF(OR(M8=M18,M8=M28,M8=M38,M8='S2'!M8,M8='S3'!M8,M8='S4'!M8,M8='S1'!M8,M8='S6'!M8,M8='S7'!M8,M8='S8'!M8),"CISSS!","OK."))))</f>
        <v>OK.</v>
      </c>
      <c r="N58" s="68" t="str">
        <f>IF(N8=".","OK.",IF(N8=0,"OK.",IF(N8=" ","OK.",IF(OR(N8=N18,N8=N28,N8=N38,N8='S2'!N8,N8='S3'!N8,N8='S4'!N8,N8='S1'!N8,N8='S6'!N8,N8='S7'!N8,N8='S8'!N8),"CISSS!","OK."))))</f>
        <v>OK.</v>
      </c>
      <c r="O58" s="68" t="str">
        <f>IF(O8=".","OK.",IF(O8=0,"OK.",IF(O8=" ","OK.",IF(OR(O8=O18,O8=O28,O8=O38,O8='S2'!O8,O8='S3'!O8,O8='S4'!O8,O8='S1'!O8,O8='S6'!O8,O8='S7'!O8,O8='S8'!O8),"CISSS!","OK."))))</f>
        <v>OK.</v>
      </c>
      <c r="P58" s="68" t="str">
        <f>IF(P8=".","OK.",IF(P8=0,"OK.",IF(P8=" ","OK.",IF(OR(P8=P18,P8=P28,P8=P38,P8='S2'!P8,P8='S3'!P8,P8='S4'!P8,P8='S1'!P8,P8='S6'!P8,P8='S7'!P8,P8='S8'!P8),"CISSS!","OK."))))</f>
        <v>OK.</v>
      </c>
      <c r="Q58" s="69" t="str">
        <f>IF(Q8=".","OK.",IF(Q8=0,"OK.",IF(Q8=" ","OK.",IF(OR(Q8=Q18,Q8=Q28,Q8=Q38,Q8='S2'!Q8,Q8='S3'!Q8,Q8='S4'!Q8,Q8='S1'!Q8,Q8='S6'!Q8,Q8='S7'!Q8,Q8='S8'!Q8),"CISSS!","OK."))))</f>
        <v>OK.</v>
      </c>
      <c r="R58" s="85" t="str">
        <f>IF(R8=".","OK.",IF(R8=0,"OK.",IF(R8=" ","OK.",IF(OR(R8=R18,R8=R28,R8=R38,R8='S2'!R8,R8='S3'!R8,R8='S4'!R8,R8='S1'!R8,R8='S6'!R8,R8='S7'!R8,R8='S8'!R8),"CISSS!","OK."))))</f>
        <v>OK.</v>
      </c>
      <c r="S58" s="86" t="str">
        <f>IF(S8=".","OK.",IF(S8=0,"OK.",IF(S8=" ","OK.",IF(OR(S8=S18,S8=S28,S8=S38,S8='S2'!S8,S8='S3'!S8,S8='S4'!S8,S8='S1'!S8,S8='S6'!S8,S8='S7'!S8,S8='S8'!S8),"CISSS!","OK."))))</f>
        <v>OK.</v>
      </c>
      <c r="T58" s="86" t="str">
        <f>IF(T8=".","OK.",IF(T8=0,"OK.",IF(T8=" ","OK.",IF(OR(T8=T18,T8=T28,T8=T38,T8='S2'!T8,T8='S3'!T8,T8='S4'!T8,T8='S1'!T8,T8='S6'!T8,T8='S7'!T8,T8='S8'!T8),"CISSS!","OK."))))</f>
        <v>OK.</v>
      </c>
      <c r="U58" s="86" t="str">
        <f>IF(U8=".","OK.",IF(U8=0,"OK.",IF(U8=" ","OK.",IF(OR(U8=U18,U8=U28,U8=U38,U8='S2'!U8,U8='S3'!U8,U8='S4'!U8,U8='S1'!U8,U8='S6'!U8,U8='S7'!U8,U8='S8'!U8),"CISSS!","OK."))))</f>
        <v>OK.</v>
      </c>
      <c r="V58" s="87" t="str">
        <f>IF(V8=".","OK.",IF(V8=0,"OK.",IF(V8=" ","OK.",IF(OR(V8=V18,V8=V28,V8=V38,V8='S2'!V8,V8='S3'!V8,V8='S4'!V8,V8='S1'!V8,V8='S6'!V8,V8='S7'!V8,V8='S8'!V8),"CISSS!","OK."))))</f>
        <v>OK.</v>
      </c>
      <c r="W58" s="267" t="str">
        <f>IF(W8=".","OK.",IF(W8=0,"OK.",IF(W8=" ","OK.",IF(OR(W8=W18,W8=W28,W8=W38,W8='S2'!W8,W8='S3'!W8,W8='S4'!W8,W8='S1'!W8,W8='S6'!W8,W8='S7'!W8,W8='S8'!W8),"CISSS!","OK."))))</f>
        <v>OK.</v>
      </c>
      <c r="X58" s="268" t="str">
        <f>IF(X8=".","OK.",IF(X8=0,"OK.",IF(X8=" ","OK.",IF(OR(X8=X18,X8=X28,X8=X38,X8='S2'!X8,X8='S3'!X8,X8='S4'!X8,X8='S1'!X8,X8='S6'!X8,X8='S7'!X8,X8='S8'!X8),"CISSS!","OK."))))</f>
        <v>OK.</v>
      </c>
      <c r="Y58" s="268" t="str">
        <f>IF(Y8=".","OK.",IF(Y8=0,"OK.",IF(Y8=" ","OK.",IF(OR(Y8=Y18,Y8=Y28,Y8=Y38,Y8='S2'!Y8,Y8='S3'!Y8,Y8='S4'!Y8,Y8='S1'!Y8,Y8='S6'!Y8,Y8='S7'!Y8,Y8='S8'!Y8),"CISSS!","OK."))))</f>
        <v>OK.</v>
      </c>
      <c r="Z58" s="268" t="str">
        <f>IF(Z8=".","OK.",IF(Z8=0,"OK.",IF(Z8=" ","OK.",IF(OR(Z8=Z18,Z8=Z28,Z8=Z38,Z8='S2'!Z8,Z8='S3'!Z8,Z8='S4'!Z8,Z8='S1'!Z8,Z8='S6'!Z8,Z8='S7'!Z8,Z8='S8'!Z8),"CISSS!","OK."))))</f>
        <v>OK.</v>
      </c>
      <c r="AA58" s="269" t="str">
        <f>IF(AA8=".","OK.",IF(AA8=0,"OK.",IF(AA8=" ","OK.",IF(OR(AA8=AA18,AA8=AA28,AA8=AA38,AA8='S2'!AA8,AA8='S3'!AA8,AA8='S4'!AA8,AA8='S1'!AA8,AA8='S6'!AA8,AA8='S7'!AA8,AA8='S8'!AA8),"CISSS!","OK."))))</f>
        <v>OK.</v>
      </c>
      <c r="AB58" s="299">
        <v>2.6666666666666701</v>
      </c>
    </row>
    <row r="59" spans="1:28" ht="11.1" customHeight="1" x14ac:dyDescent="0.2">
      <c r="A59" s="1087"/>
      <c r="B59" s="1087"/>
      <c r="C59" s="55" t="str">
        <f>IF(C9=".","OK.",IF(C9=0,"OK.",IF(C9=" ","OK.",IF(OR(C9=C19,C9=C29,C9=C39,C9='S2'!C9,C9='S3'!C9,C9='S4'!C9,C9='S1'!C9,C9='S6'!C9,C9='S7'!C9,C9='S8'!C9),"CISSS!","OK."))))</f>
        <v>OK.</v>
      </c>
      <c r="D59" s="56" t="str">
        <f>IF(D9=".","OK.",IF(D9=0,"OK.",IF(D9=" ","OK.",IF(OR(D9=D19,D9=D29,D9=D39,D9='S2'!D9,D9='S3'!D9,D9='S4'!D9,D9='S1'!D9,D9='S6'!D9,D9='S7'!D9,D9='S8'!D9),"CISSS!","OK."))))</f>
        <v>OK.</v>
      </c>
      <c r="E59" s="56" t="str">
        <f>IF(E9=".","OK.",IF(E9=0,"OK.",IF(E9=" ","OK.",IF(OR(E9=E19,E9=E29,E9=E39,E9='S2'!E9,E9='S3'!E9,E9='S4'!E9,E9='S1'!E9,E9='S6'!E9,E9='S7'!E9,E9='S8'!E9),"CISSS!","OK."))))</f>
        <v>OK.</v>
      </c>
      <c r="F59" s="56" t="str">
        <f>IF(F9=".","OK.",IF(F9=0,"OK.",IF(F9=" ","OK.",IF(OR(F9=F19,F9=F29,F9=F39,F9='S2'!F9,F9='S3'!F9,F9='S4'!F9,F9='S1'!F9,F9='S6'!F9,F9='S7'!F9,F9='S8'!F9),"CISSS!","OK."))))</f>
        <v>OK.</v>
      </c>
      <c r="G59" s="57" t="str">
        <f>IF(G9=".","OK.",IF(G9=0,"OK.",IF(G9=" ","OK.",IF(OR(G9=G19,G9=G29,G9=G39,G9='S2'!G9,G9='S3'!G9,G9='S4'!G9,G9='S1'!G9,G9='S6'!G9,G9='S7'!G9,G9='S8'!G9),"CISSS!","OK."))))</f>
        <v>OK.</v>
      </c>
      <c r="H59" s="76" t="str">
        <f>IF(H9=".","OK.",IF(H9=0,"OK.",IF(H9=" ","OK.",IF(OR(H9=H19,H9=H29,H9=H39,H9='S2'!H9,H9='S3'!H9,H9='S4'!H9,H9='S1'!H9,H9='S6'!H9,H9='S7'!H9,H9='S8'!H9),"CISSS!","OK."))))</f>
        <v>OK.</v>
      </c>
      <c r="I59" s="77" t="str">
        <f>IF(I9=".","OK.",IF(I9=0,"OK.",IF(I9=" ","OK.",IF(OR(I9=I19,I9=I29,I9=I39,I9='S2'!I9,I9='S3'!I9,I9='S4'!I9,I9='S1'!I9,I9='S6'!I9,I9='S7'!I9,I9='S8'!I9),"CISSS!","OK."))))</f>
        <v>OK.</v>
      </c>
      <c r="J59" s="77" t="str">
        <f>IF(J9=".","OK.",IF(J9=0,"OK.",IF(J9=" ","OK.",IF(OR(J9=J19,J9=J29,J9=J39,J9='S2'!J9,J9='S3'!J9,J9='S4'!J9,J9='S1'!J9,J9='S6'!J9,J9='S7'!J9,J9='S8'!J9),"CISSS!","OK."))))</f>
        <v>OK.</v>
      </c>
      <c r="K59" s="77" t="str">
        <f>IF(K9=".","OK.",IF(K9=0,"OK.",IF(K9=" ","OK.",IF(OR(K9=K19,K9=K29,K9=K39,K9='S2'!K9,K9='S3'!K9,K9='S4'!K9,K9='S1'!K9,K9='S6'!K9,K9='S7'!K9,K9='S8'!K9),"CISSS!","OK."))))</f>
        <v>OK.</v>
      </c>
      <c r="L59" s="78" t="str">
        <f>IF(L9=".","OK.",IF(L9=0,"OK.",IF(L9=" ","OK.",IF(OR(L9=L19,L9=L29,L9=L39,L9='S2'!L9,L9='S3'!L9,L9='S4'!L9,L9='S1'!L9,L9='S6'!L9,L9='S7'!L9,L9='S8'!L9),"CISSS!","OK."))))</f>
        <v>OK.</v>
      </c>
      <c r="M59" s="67" t="str">
        <f>IF(M9=".","OK.",IF(M9=0,"OK.",IF(M9=" ","OK.",IF(OR(M9=M19,M9=M29,M9=M39,M9='S2'!M9,M9='S3'!M9,M9='S4'!M9,M9='S1'!M9,M9='S6'!M9,M9='S7'!M9,M9='S8'!M9),"CISSS!","OK."))))</f>
        <v>OK.</v>
      </c>
      <c r="N59" s="68" t="str">
        <f>IF(N9=".","OK.",IF(N9=0,"OK.",IF(N9=" ","OK.",IF(OR(N9=N19,N9=N29,N9=N39,N9='S2'!N9,N9='S3'!N9,N9='S4'!N9,N9='S1'!N9,N9='S6'!N9,N9='S7'!N9,N9='S8'!N9),"CISSS!","OK."))))</f>
        <v>OK.</v>
      </c>
      <c r="O59" s="68" t="str">
        <f>IF(O9=".","OK.",IF(O9=0,"OK.",IF(O9=" ","OK.",IF(OR(O9=O19,O9=O29,O9=O39,O9='S2'!O9,O9='S3'!O9,O9='S4'!O9,O9='S1'!O9,O9='S6'!O9,O9='S7'!O9,O9='S8'!O9),"CISSS!","OK."))))</f>
        <v>OK.</v>
      </c>
      <c r="P59" s="68" t="str">
        <f>IF(P9=".","OK.",IF(P9=0,"OK.",IF(P9=" ","OK.",IF(OR(P9=P19,P9=P29,P9=P39,P9='S2'!P9,P9='S3'!P9,P9='S4'!P9,P9='S1'!P9,P9='S6'!P9,P9='S7'!P9,P9='S8'!P9),"CISSS!","OK."))))</f>
        <v>OK.</v>
      </c>
      <c r="Q59" s="69" t="str">
        <f>IF(Q9=".","OK.",IF(Q9=0,"OK.",IF(Q9=" ","OK.",IF(OR(Q9=Q19,Q9=Q29,Q9=Q39,Q9='S2'!Q9,Q9='S3'!Q9,Q9='S4'!Q9,Q9='S1'!Q9,Q9='S6'!Q9,Q9='S7'!Q9,Q9='S8'!Q9),"CISSS!","OK."))))</f>
        <v>OK.</v>
      </c>
      <c r="R59" s="85" t="str">
        <f>IF(R9=".","OK.",IF(R9=0,"OK.",IF(R9=" ","OK.",IF(OR(R9=R19,R9=R29,R9=R39,R9='S2'!R9,R9='S3'!R9,R9='S4'!R9,R9='S1'!R9,R9='S6'!R9,R9='S7'!R9,R9='S8'!R9),"CISSS!","OK."))))</f>
        <v>OK.</v>
      </c>
      <c r="S59" s="86" t="str">
        <f>IF(S9=".","OK.",IF(S9=0,"OK.",IF(S9=" ","OK.",IF(OR(S9=S19,S9=S29,S9=S39,S9='S2'!S9,S9='S3'!S9,S9='S4'!S9,S9='S1'!S9,S9='S6'!S9,S9='S7'!S9,S9='S8'!S9),"CISSS!","OK."))))</f>
        <v>OK.</v>
      </c>
      <c r="T59" s="86" t="str">
        <f>IF(T9=".","OK.",IF(T9=0,"OK.",IF(T9=" ","OK.",IF(OR(T9=T19,T9=T29,T9=T39,T9='S2'!T9,T9='S3'!T9,T9='S4'!T9,T9='S1'!T9,T9='S6'!T9,T9='S7'!T9,T9='S8'!T9),"CISSS!","OK."))))</f>
        <v>OK.</v>
      </c>
      <c r="U59" s="86" t="str">
        <f>IF(U9=".","OK.",IF(U9=0,"OK.",IF(U9=" ","OK.",IF(OR(U9=U19,U9=U29,U9=U39,U9='S2'!U9,U9='S3'!U9,U9='S4'!U9,U9='S1'!U9,U9='S6'!U9,U9='S7'!U9,U9='S8'!U9),"CISSS!","OK."))))</f>
        <v>OK.</v>
      </c>
      <c r="V59" s="87" t="str">
        <f>IF(V9=".","OK.",IF(V9=0,"OK.",IF(V9=" ","OK.",IF(OR(V9=V19,V9=V29,V9=V39,V9='S2'!V9,V9='S3'!V9,V9='S4'!V9,V9='S1'!V9,V9='S6'!V9,V9='S7'!V9,V9='S8'!V9),"CISSS!","OK."))))</f>
        <v>OK.</v>
      </c>
      <c r="W59" s="267" t="str">
        <f>IF(W9=".","OK.",IF(W9=0,"OK.",IF(W9=" ","OK.",IF(OR(W9=W19,W9=W29,W9=W39,W9='S2'!W9,W9='S3'!W9,W9='S4'!W9,W9='S1'!W9,W9='S6'!W9,W9='S7'!W9,W9='S8'!W9),"CISSS!","OK."))))</f>
        <v>OK.</v>
      </c>
      <c r="X59" s="268" t="str">
        <f>IF(X9=".","OK.",IF(X9=0,"OK.",IF(X9=" ","OK.",IF(OR(X9=X19,X9=X29,X9=X39,X9='S2'!X9,X9='S3'!X9,X9='S4'!X9,X9='S1'!X9,X9='S6'!X9,X9='S7'!X9,X9='S8'!X9),"CISSS!","OK."))))</f>
        <v>OK.</v>
      </c>
      <c r="Y59" s="268" t="str">
        <f>IF(Y9=".","OK.",IF(Y9=0,"OK.",IF(Y9=" ","OK.",IF(OR(Y9=Y19,Y9=Y29,Y9=Y39,Y9='S2'!Y9,Y9='S3'!Y9,Y9='S4'!Y9,Y9='S1'!Y9,Y9='S6'!Y9,Y9='S7'!Y9,Y9='S8'!Y9),"CISSS!","OK."))))</f>
        <v>OK.</v>
      </c>
      <c r="Z59" s="268" t="str">
        <f>IF(Z9=".","OK.",IF(Z9=0,"OK.",IF(Z9=" ","OK.",IF(OR(Z9=Z19,Z9=Z29,Z9=Z39,Z9='S2'!Z9,Z9='S3'!Z9,Z9='S4'!Z9,Z9='S1'!Z9,Z9='S6'!Z9,Z9='S7'!Z9,Z9='S8'!Z9),"CISSS!","OK."))))</f>
        <v>OK.</v>
      </c>
      <c r="AA59" s="269" t="str">
        <f>IF(AA9=".","OK.",IF(AA9=0,"OK.",IF(AA9=" ","OK.",IF(OR(AA9=AA19,AA9=AA29,AA9=AA39,AA9='S2'!AA9,AA9='S3'!AA9,AA9='S4'!AA9,AA9='S1'!AA9,AA9='S6'!AA9,AA9='S7'!AA9,AA9='S8'!AA9),"CISSS!","OK."))))</f>
        <v>OK.</v>
      </c>
      <c r="AB59" s="299">
        <v>2.7083333333333299</v>
      </c>
    </row>
    <row r="60" spans="1:28" ht="11.1" customHeight="1" x14ac:dyDescent="0.2">
      <c r="A60" s="1087"/>
      <c r="B60" s="1087"/>
      <c r="C60" s="55" t="str">
        <f>IF(C10=".","OK.",IF(C10=0,"OK.",IF(C10=" ","OK.",IF(OR(C10=C20,C10=C30,C10=C40,C10='S2'!C10,C10='S3'!C10,C10='S4'!C10,C10='S1'!C10,C10='S6'!C10,C10='S7'!C10,C10='S8'!C10),"CISSS!","OK."))))</f>
        <v>OK.</v>
      </c>
      <c r="D60" s="56" t="str">
        <f>IF(D10=".","OK.",IF(D10=0,"OK.",IF(D10=" ","OK.",IF(OR(D10=D20,D10=D30,D10=D40,D10='S2'!D10,D10='S3'!D10,D10='S4'!D10,D10='S1'!D10,D10='S6'!D10,D10='S7'!D10,D10='S8'!D10),"CISSS!","OK."))))</f>
        <v>OK.</v>
      </c>
      <c r="E60" s="56" t="str">
        <f>IF(E10=".","OK.",IF(E10=0,"OK.",IF(E10=" ","OK.",IF(OR(E10=E20,E10=E30,E10=E40,E10='S2'!E10,E10='S3'!E10,E10='S4'!E10,E10='S1'!E10,E10='S6'!E10,E10='S7'!E10,E10='S8'!E10),"CISSS!","OK."))))</f>
        <v>OK.</v>
      </c>
      <c r="F60" s="56" t="str">
        <f>IF(F10=".","OK.",IF(F10=0,"OK.",IF(F10=" ","OK.",IF(OR(F10=F20,F10=F30,F10=F40,F10='S2'!F10,F10='S3'!F10,F10='S4'!F10,F10='S1'!F10,F10='S6'!F10,F10='S7'!F10,F10='S8'!F10),"CISSS!","OK."))))</f>
        <v>OK.</v>
      </c>
      <c r="G60" s="57" t="str">
        <f>IF(G10=".","OK.",IF(G10=0,"OK.",IF(G10=" ","OK.",IF(OR(G10=G20,G10=G30,G10=G40,G10='S2'!G10,G10='S3'!G10,G10='S4'!G10,G10='S1'!G10,G10='S6'!G10,G10='S7'!G10,G10='S8'!G10),"CISSS!","OK."))))</f>
        <v>OK.</v>
      </c>
      <c r="H60" s="76" t="str">
        <f>IF(H10=".","OK.",IF(H10=0,"OK.",IF(H10=" ","OK.",IF(OR(H10=H20,H10=H30,H10=H40,H10='S2'!H10,H10='S3'!H10,H10='S4'!H10,H10='S1'!H10,H10='S6'!H10,H10='S7'!H10,H10='S8'!H10),"CISSS!","OK."))))</f>
        <v>OK.</v>
      </c>
      <c r="I60" s="77" t="str">
        <f>IF(I10=".","OK.",IF(I10=0,"OK.",IF(I10=" ","OK.",IF(OR(I10=I20,I10=I30,I10=I40,I10='S2'!I10,I10='S3'!I10,I10='S4'!I10,I10='S1'!I10,I10='S6'!I10,I10='S7'!I10,I10='S8'!I10),"CISSS!","OK."))))</f>
        <v>OK.</v>
      </c>
      <c r="J60" s="77" t="str">
        <f>IF(J10=".","OK.",IF(J10=0,"OK.",IF(J10=" ","OK.",IF(OR(J10=J20,J10=J30,J10=J40,J10='S2'!J10,J10='S3'!J10,J10='S4'!J10,J10='S1'!J10,J10='S6'!J10,J10='S7'!J10,J10='S8'!J10),"CISSS!","OK."))))</f>
        <v>OK.</v>
      </c>
      <c r="K60" s="77" t="str">
        <f>IF(K10=".","OK.",IF(K10=0,"OK.",IF(K10=" ","OK.",IF(OR(K10=K20,K10=K30,K10=K40,K10='S2'!K10,K10='S3'!K10,K10='S4'!K10,K10='S1'!K10,K10='S6'!K10,K10='S7'!K10,K10='S8'!K10),"CISSS!","OK."))))</f>
        <v>OK.</v>
      </c>
      <c r="L60" s="78" t="str">
        <f>IF(L10=".","OK.",IF(L10=0,"OK.",IF(L10=" ","OK.",IF(OR(L10=L20,L10=L30,L10=L40,L10='S2'!L10,L10='S3'!L10,L10='S4'!L10,L10='S1'!L10,L10='S6'!L10,L10='S7'!L10,L10='S8'!L10),"CISSS!","OK."))))</f>
        <v>OK.</v>
      </c>
      <c r="M60" s="67" t="str">
        <f>IF(M10=".","OK.",IF(M10=0,"OK.",IF(M10=" ","OK.",IF(OR(M10=M20,M10=M30,M10=M40,M10='S2'!M10,M10='S3'!M10,M10='S4'!M10,M10='S1'!M10,M10='S6'!M10,M10='S7'!M10,M10='S8'!M10),"CISSS!","OK."))))</f>
        <v>OK.</v>
      </c>
      <c r="N60" s="68" t="str">
        <f>IF(N10=".","OK.",IF(N10=0,"OK.",IF(N10=" ","OK.",IF(OR(N10=N20,N10=N30,N10=N40,N10='S2'!N10,N10='S3'!N10,N10='S4'!N10,N10='S1'!N10,N10='S6'!N10,N10='S7'!N10,N10='S8'!N10),"CISSS!","OK."))))</f>
        <v>OK.</v>
      </c>
      <c r="O60" s="68" t="str">
        <f>IF(O10=".","OK.",IF(O10=0,"OK.",IF(O10=" ","OK.",IF(OR(O10=O20,O10=O30,O10=O40,O10='S2'!O10,O10='S3'!O10,O10='S4'!O10,O10='S1'!O10,O10='S6'!O10,O10='S7'!O10,O10='S8'!O10),"CISSS!","OK."))))</f>
        <v>OK.</v>
      </c>
      <c r="P60" s="68" t="str">
        <f>IF(P10=".","OK.",IF(P10=0,"OK.",IF(P10=" ","OK.",IF(OR(P10=P20,P10=P30,P10=P40,P10='S2'!P10,P10='S3'!P10,P10='S4'!P10,P10='S1'!P10,P10='S6'!P10,P10='S7'!P10,P10='S8'!P10),"CISSS!","OK."))))</f>
        <v>OK.</v>
      </c>
      <c r="Q60" s="69" t="str">
        <f>IF(Q10=".","OK.",IF(Q10=0,"OK.",IF(Q10=" ","OK.",IF(OR(Q10=Q20,Q10=Q30,Q10=Q40,Q10='S2'!Q10,Q10='S3'!Q10,Q10='S4'!Q10,Q10='S1'!Q10,Q10='S6'!Q10,Q10='S7'!Q10,Q10='S8'!Q10),"CISSS!","OK."))))</f>
        <v>OK.</v>
      </c>
      <c r="R60" s="85" t="str">
        <f>IF(R10=".","OK.",IF(R10=0,"OK.",IF(R10=" ","OK.",IF(OR(R10=R20,R10=R30,R10=R40,R10='S2'!R10,R10='S3'!R10,R10='S4'!R10,R10='S1'!R10,R10='S6'!R10,R10='S7'!R10,R10='S8'!R10),"CISSS!","OK."))))</f>
        <v>OK.</v>
      </c>
      <c r="S60" s="86" t="str">
        <f>IF(S10=".","OK.",IF(S10=0,"OK.",IF(S10=" ","OK.",IF(OR(S10=S20,S10=S30,S10=S40,S10='S2'!S10,S10='S3'!S10,S10='S4'!S10,S10='S1'!S10,S10='S6'!S10,S10='S7'!S10,S10='S8'!S10),"CISSS!","OK."))))</f>
        <v>OK.</v>
      </c>
      <c r="T60" s="86" t="str">
        <f>IF(T10=".","OK.",IF(T10=0,"OK.",IF(T10=" ","OK.",IF(OR(T10=T20,T10=T30,T10=T40,T10='S2'!T10,T10='S3'!T10,T10='S4'!T10,T10='S1'!T10,T10='S6'!T10,T10='S7'!T10,T10='S8'!T10),"CISSS!","OK."))))</f>
        <v>OK.</v>
      </c>
      <c r="U60" s="86" t="str">
        <f>IF(U10=".","OK.",IF(U10=0,"OK.",IF(U10=" ","OK.",IF(OR(U10=U20,U10=U30,U10=U40,U10='S2'!U10,U10='S3'!U10,U10='S4'!U10,U10='S1'!U10,U10='S6'!U10,U10='S7'!U10,U10='S8'!U10),"CISSS!","OK."))))</f>
        <v>OK.</v>
      </c>
      <c r="V60" s="87" t="str">
        <f>IF(V10=".","OK.",IF(V10=0,"OK.",IF(V10=" ","OK.",IF(OR(V10=V20,V10=V30,V10=V40,V10='S2'!V10,V10='S3'!V10,V10='S4'!V10,V10='S1'!V10,V10='S6'!V10,V10='S7'!V10,V10='S8'!V10),"CISSS!","OK."))))</f>
        <v>OK.</v>
      </c>
      <c r="W60" s="267" t="str">
        <f>IF(W10=".","OK.",IF(W10=0,"OK.",IF(W10=" ","OK.",IF(OR(W10=W20,W10=W30,W10=W40,W10='S2'!W10,W10='S3'!W10,W10='S4'!W10,W10='S1'!W10,W10='S6'!W10,W10='S7'!W10,W10='S8'!W10),"CISSS!","OK."))))</f>
        <v>OK.</v>
      </c>
      <c r="X60" s="268" t="str">
        <f>IF(X10=".","OK.",IF(X10=0,"OK.",IF(X10=" ","OK.",IF(OR(X10=X20,X10=X30,X10=X40,X10='S2'!X10,X10='S3'!X10,X10='S4'!X10,X10='S1'!X10,X10='S6'!X10,X10='S7'!X10,X10='S8'!X10),"CISSS!","OK."))))</f>
        <v>OK.</v>
      </c>
      <c r="Y60" s="268" t="str">
        <f>IF(Y10=".","OK.",IF(Y10=0,"OK.",IF(Y10=" ","OK.",IF(OR(Y10=Y20,Y10=Y30,Y10=Y40,Y10='S2'!Y10,Y10='S3'!Y10,Y10='S4'!Y10,Y10='S1'!Y10,Y10='S6'!Y10,Y10='S7'!Y10,Y10='S8'!Y10),"CISSS!","OK."))))</f>
        <v>OK.</v>
      </c>
      <c r="Z60" s="268" t="str">
        <f>IF(Z10=".","OK.",IF(Z10=0,"OK.",IF(Z10=" ","OK.",IF(OR(Z10=Z20,Z10=Z30,Z10=Z40,Z10='S2'!Z10,Z10='S3'!Z10,Z10='S4'!Z10,Z10='S1'!Z10,Z10='S6'!Z10,Z10='S7'!Z10,Z10='S8'!Z10),"CISSS!","OK."))))</f>
        <v>OK.</v>
      </c>
      <c r="AA60" s="269" t="str">
        <f>IF(AA10=".","OK.",IF(AA10=0,"OK.",IF(AA10=" ","OK.",IF(OR(AA10=AA20,AA10=AA30,AA10=AA40,AA10='S2'!AA10,AA10='S3'!AA10,AA10='S4'!AA10,AA10='S1'!AA10,AA10='S6'!AA10,AA10='S7'!AA10,AA10='S8'!AA10),"CISSS!","OK."))))</f>
        <v>OK.</v>
      </c>
      <c r="AB60" s="299">
        <v>2.75</v>
      </c>
    </row>
    <row r="61" spans="1:28" ht="11.1" customHeight="1" x14ac:dyDescent="0.2">
      <c r="A61" s="1087"/>
      <c r="B61" s="1087"/>
      <c r="C61" s="55" t="str">
        <f>IF(C11=".","OK.",IF(C11=0,"OK.",IF(C11=" ","OK.",IF(OR(C11=C21,C11=C31,C11=C41,C11='S2'!C11,C11='S3'!C11,C11='S4'!C11,C11='S1'!C11,C11='S6'!C11,C11='S7'!C11,C11='S8'!C11),"CISSS!","OK."))))</f>
        <v>OK.</v>
      </c>
      <c r="D61" s="56" t="str">
        <f>IF(D11=".","OK.",IF(D11=0,"OK.",IF(D11=" ","OK.",IF(OR(D11=D21,D11=D31,D11=D41,D11='S2'!D11,D11='S3'!D11,D11='S4'!D11,D11='S1'!D11,D11='S6'!D11,D11='S7'!D11,D11='S8'!D11),"CISSS!","OK."))))</f>
        <v>OK.</v>
      </c>
      <c r="E61" s="56" t="str">
        <f>IF(E11=".","OK.",IF(E11=0,"OK.",IF(E11=" ","OK.",IF(OR(E11=E21,E11=E31,E11=E41,E11='S2'!E11,E11='S3'!E11,E11='S4'!E11,E11='S1'!E11,E11='S6'!E11,E11='S7'!E11,E11='S8'!E11),"CISSS!","OK."))))</f>
        <v>OK.</v>
      </c>
      <c r="F61" s="56" t="str">
        <f>IF(F11=".","OK.",IF(F11=0,"OK.",IF(F11=" ","OK.",IF(OR(F11=F21,F11=F31,F11=F41,F11='S2'!F11,F11='S3'!F11,F11='S4'!F11,F11='S1'!F11,F11='S6'!F11,F11='S7'!F11,F11='S8'!F11),"CISSS!","OK."))))</f>
        <v>OK.</v>
      </c>
      <c r="G61" s="57" t="str">
        <f>IF(G11=".","OK.",IF(G11=0,"OK.",IF(G11=" ","OK.",IF(OR(G11=G21,G11=G31,G11=G41,G11='S2'!G11,G11='S3'!G11,G11='S4'!G11,G11='S1'!G11,G11='S6'!G11,G11='S7'!G11,G11='S8'!G11),"CISSS!","OK."))))</f>
        <v>OK.</v>
      </c>
      <c r="H61" s="76" t="str">
        <f>IF(H11=".","OK.",IF(H11=0,"OK.",IF(H11=" ","OK.",IF(OR(H11=H21,H11=H31,H11=H41,H11='S2'!H11,H11='S3'!H11,H11='S4'!H11,H11='S1'!H11,H11='S6'!H11,H11='S7'!H11,H11='S8'!H11),"CISSS!","OK."))))</f>
        <v>OK.</v>
      </c>
      <c r="I61" s="77" t="str">
        <f>IF(I11=".","OK.",IF(I11=0,"OK.",IF(I11=" ","OK.",IF(OR(I11=I21,I11=I31,I11=I41,I11='S2'!I11,I11='S3'!I11,I11='S4'!I11,I11='S1'!I11,I11='S6'!I11,I11='S7'!I11,I11='S8'!I11),"CISSS!","OK."))))</f>
        <v>OK.</v>
      </c>
      <c r="J61" s="77" t="str">
        <f>IF(J11=".","OK.",IF(J11=0,"OK.",IF(J11=" ","OK.",IF(OR(J11=J21,J11=J31,J11=J41,J11='S2'!J11,J11='S3'!J11,J11='S4'!J11,J11='S1'!J11,J11='S6'!J11,J11='S7'!J11,J11='S8'!J11),"CISSS!","OK."))))</f>
        <v>OK.</v>
      </c>
      <c r="K61" s="77" t="str">
        <f>IF(K11=".","OK.",IF(K11=0,"OK.",IF(K11=" ","OK.",IF(OR(K11=K21,K11=K31,K11=K41,K11='S2'!K11,K11='S3'!K11,K11='S4'!K11,K11='S1'!K11,K11='S6'!K11,K11='S7'!K11,K11='S8'!K11),"CISSS!","OK."))))</f>
        <v>OK.</v>
      </c>
      <c r="L61" s="78" t="str">
        <f>IF(L11=".","OK.",IF(L11=0,"OK.",IF(L11=" ","OK.",IF(OR(L11=L21,L11=L31,L11=L41,L11='S2'!L11,L11='S3'!L11,L11='S4'!L11,L11='S1'!L11,L11='S6'!L11,L11='S7'!L11,L11='S8'!L11),"CISSS!","OK."))))</f>
        <v>OK.</v>
      </c>
      <c r="M61" s="67" t="str">
        <f>IF(M11=".","OK.",IF(M11=0,"OK.",IF(M11=" ","OK.",IF(OR(M11=M21,M11=M31,M11=M41,M11='S2'!M11,M11='S3'!M11,M11='S4'!M11,M11='S1'!M11,M11='S6'!M11,M11='S7'!M11,M11='S8'!M11),"CISSS!","OK."))))</f>
        <v>OK.</v>
      </c>
      <c r="N61" s="68" t="str">
        <f>IF(N11=".","OK.",IF(N11=0,"OK.",IF(N11=" ","OK.",IF(OR(N11=N21,N11=N31,N11=N41,N11='S2'!N11,N11='S3'!N11,N11='S4'!N11,N11='S1'!N11,N11='S6'!N11,N11='S7'!N11,N11='S8'!N11),"CISSS!","OK."))))</f>
        <v>OK.</v>
      </c>
      <c r="O61" s="68" t="str">
        <f>IF(O11=".","OK.",IF(O11=0,"OK.",IF(O11=" ","OK.",IF(OR(O11=O21,O11=O31,O11=O41,O11='S2'!O11,O11='S3'!O11,O11='S4'!O11,O11='S1'!O11,O11='S6'!O11,O11='S7'!O11,O11='S8'!O11),"CISSS!","OK."))))</f>
        <v>OK.</v>
      </c>
      <c r="P61" s="68" t="str">
        <f>IF(P11=".","OK.",IF(P11=0,"OK.",IF(P11=" ","OK.",IF(OR(P11=P21,P11=P31,P11=P41,P11='S2'!P11,P11='S3'!P11,P11='S4'!P11,P11='S1'!P11,P11='S6'!P11,P11='S7'!P11,P11='S8'!P11),"CISSS!","OK."))))</f>
        <v>OK.</v>
      </c>
      <c r="Q61" s="69" t="str">
        <f>IF(Q11=".","OK.",IF(Q11=0,"OK.",IF(Q11=" ","OK.",IF(OR(Q11=Q21,Q11=Q31,Q11=Q41,Q11='S2'!Q11,Q11='S3'!Q11,Q11='S4'!Q11,Q11='S1'!Q11,Q11='S6'!Q11,Q11='S7'!Q11,Q11='S8'!Q11),"CISSS!","OK."))))</f>
        <v>OK.</v>
      </c>
      <c r="R61" s="85" t="str">
        <f>IF(R11=".","OK.",IF(R11=0,"OK.",IF(R11=" ","OK.",IF(OR(R11=R21,R11=R31,R11=R41,R11='S2'!R11,R11='S3'!R11,R11='S4'!R11,R11='S1'!R11,R11='S6'!R11,R11='S7'!R11,R11='S8'!R11),"CISSS!","OK."))))</f>
        <v>OK.</v>
      </c>
      <c r="S61" s="86" t="str">
        <f>IF(S11=".","OK.",IF(S11=0,"OK.",IF(S11=" ","OK.",IF(OR(S11=S21,S11=S31,S11=S41,S11='S2'!S11,S11='S3'!S11,S11='S4'!S11,S11='S1'!S11,S11='S6'!S11,S11='S7'!S11,S11='S8'!S11),"CISSS!","OK."))))</f>
        <v>OK.</v>
      </c>
      <c r="T61" s="86" t="str">
        <f>IF(T11=".","OK.",IF(T11=0,"OK.",IF(T11=" ","OK.",IF(OR(T11=T21,T11=T31,T11=T41,T11='S2'!T11,T11='S3'!T11,T11='S4'!T11,T11='S1'!T11,T11='S6'!T11,T11='S7'!T11,T11='S8'!T11),"CISSS!","OK."))))</f>
        <v>OK.</v>
      </c>
      <c r="U61" s="86" t="str">
        <f>IF(U11=".","OK.",IF(U11=0,"OK.",IF(U11=" ","OK.",IF(OR(U11=U21,U11=U31,U11=U41,U11='S2'!U11,U11='S3'!U11,U11='S4'!U11,U11='S1'!U11,U11='S6'!U11,U11='S7'!U11,U11='S8'!U11),"CISSS!","OK."))))</f>
        <v>OK.</v>
      </c>
      <c r="V61" s="87" t="str">
        <f>IF(V11=".","OK.",IF(V11=0,"OK.",IF(V11=" ","OK.",IF(OR(V11=V21,V11=V31,V11=V41,V11='S2'!V11,V11='S3'!V11,V11='S4'!V11,V11='S1'!V11,V11='S6'!V11,V11='S7'!V11,V11='S8'!V11),"CISSS!","OK."))))</f>
        <v>OK.</v>
      </c>
      <c r="W61" s="267" t="str">
        <f>IF(W11=".","OK.",IF(W11=0,"OK.",IF(W11=" ","OK.",IF(OR(W11=W21,W11=W31,W11=W41,W11='S2'!W11,W11='S3'!W11,W11='S4'!W11,W11='S1'!W11,W11='S6'!W11,W11='S7'!W11,W11='S8'!W11),"CISSS!","OK."))))</f>
        <v>OK.</v>
      </c>
      <c r="X61" s="268" t="str">
        <f>IF(X11=".","OK.",IF(X11=0,"OK.",IF(X11=" ","OK.",IF(OR(X11=X21,X11=X31,X11=X41,X11='S2'!X11,X11='S3'!X11,X11='S4'!X11,X11='S1'!X11,X11='S6'!X11,X11='S7'!X11,X11='S8'!X11),"CISSS!","OK."))))</f>
        <v>OK.</v>
      </c>
      <c r="Y61" s="268" t="str">
        <f>IF(Y11=".","OK.",IF(Y11=0,"OK.",IF(Y11=" ","OK.",IF(OR(Y11=Y21,Y11=Y31,Y11=Y41,Y11='S2'!Y11,Y11='S3'!Y11,Y11='S4'!Y11,Y11='S1'!Y11,Y11='S6'!Y11,Y11='S7'!Y11,Y11='S8'!Y11),"CISSS!","OK."))))</f>
        <v>OK.</v>
      </c>
      <c r="Z61" s="268" t="str">
        <f>IF(Z11=".","OK.",IF(Z11=0,"OK.",IF(Z11=" ","OK.",IF(OR(Z11=Z21,Z11=Z31,Z11=Z41,Z11='S2'!Z11,Z11='S3'!Z11,Z11='S4'!Z11,Z11='S1'!Z11,Z11='S6'!Z11,Z11='S7'!Z11,Z11='S8'!Z11),"CISSS!","OK."))))</f>
        <v>OK.</v>
      </c>
      <c r="AA61" s="269" t="str">
        <f>IF(AA11=".","OK.",IF(AA11=0,"OK.",IF(AA11=" ","OK.",IF(OR(AA11=AA21,AA11=AA31,AA11=AA41,AA11='S2'!AA11,AA11='S3'!AA11,AA11='S4'!AA11,AA11='S1'!AA11,AA11='S6'!AA11,AA11='S7'!AA11,AA11='S8'!AA11),"CISSS!","OK."))))</f>
        <v>OK.</v>
      </c>
      <c r="AB61" s="299">
        <v>2.7916666666666701</v>
      </c>
    </row>
    <row r="62" spans="1:28" ht="11.1" customHeight="1" thickBot="1" x14ac:dyDescent="0.25">
      <c r="A62" s="1087"/>
      <c r="B62" s="1087"/>
      <c r="C62" s="58" t="str">
        <f>IF(C12=".","OK.",IF(C12=0,"OK.",IF(C12=" ","OK.",IF(OR(C12=C22,C12=C32,C12=C42,C12='S2'!C12,C12='S3'!C12,C12='S4'!C12,C12='S1'!C12,C12='S6'!C12,C12='S7'!C12,C12='S8'!C12),"CISSS!","OK."))))</f>
        <v>OK.</v>
      </c>
      <c r="D62" s="59" t="str">
        <f>IF(D12=".","OK.",IF(D12=0,"OK.",IF(D12=" ","OK.",IF(OR(D12=D22,D12=D32,D12=D42,D12='S2'!D12,D12='S3'!D12,D12='S4'!D12,D12='S1'!D12,D12='S6'!D12,D12='S7'!D12,D12='S8'!D12),"CISSS!","OK."))))</f>
        <v>OK.</v>
      </c>
      <c r="E62" s="59" t="str">
        <f>IF(E12=".","OK.",IF(E12=0,"OK.",IF(E12=" ","OK.",IF(OR(E12=E22,E12=E32,E12=E42,E12='S2'!E12,E12='S3'!E12,E12='S4'!E12,E12='S1'!E12,E12='S6'!E12,E12='S7'!E12,E12='S8'!E12),"CISSS!","OK."))))</f>
        <v>OK.</v>
      </c>
      <c r="F62" s="59" t="str">
        <f>IF(F12=".","OK.",IF(F12=0,"OK.",IF(F12=" ","OK.",IF(OR(F12=F22,F12=F32,F12=F42,F12='S2'!F12,F12='S3'!F12,F12='S4'!F12,F12='S1'!F12,F12='S6'!F12,F12='S7'!F12,F12='S8'!F12),"CISSS!","OK."))))</f>
        <v>OK.</v>
      </c>
      <c r="G62" s="60" t="str">
        <f>IF(G12=".","OK.",IF(G12=0,"OK.",IF(G12=" ","OK.",IF(OR(G12=G22,G12=G32,G12=G42,G12='S2'!G12,G12='S3'!G12,G12='S4'!G12,G12='S1'!G12,G12='S6'!G12,G12='S7'!G12,G12='S8'!G12),"CISSS!","OK."))))</f>
        <v>OK.</v>
      </c>
      <c r="H62" s="79" t="str">
        <f>IF(H12=".","OK.",IF(H12=0,"OK.",IF(H12=" ","OK.",IF(OR(H12=H22,H12=H32,H12=H42,H12='S2'!H12,H12='S3'!H12,H12='S4'!H12,H12='S1'!H12,H12='S6'!H12,H12='S7'!H12,H12='S8'!H12),"CISSS!","OK."))))</f>
        <v>OK.</v>
      </c>
      <c r="I62" s="80" t="str">
        <f>IF(I12=".","OK.",IF(I12=0,"OK.",IF(I12=" ","OK.",IF(OR(I12=I22,I12=I32,I12=I42,I12='S2'!I12,I12='S3'!I12,I12='S4'!I12,I12='S1'!I12,I12='S6'!I12,I12='S7'!I12,I12='S8'!I12),"CISSS!","OK."))))</f>
        <v>OK.</v>
      </c>
      <c r="J62" s="80" t="str">
        <f>IF(J12=".","OK.",IF(J12=0,"OK.",IF(J12=" ","OK.",IF(OR(J12=J22,J12=J32,J12=J42,J12='S2'!J12,J12='S3'!J12,J12='S4'!J12,J12='S1'!J12,J12='S6'!J12,J12='S7'!J12,J12='S8'!J12),"CISSS!","OK."))))</f>
        <v>OK.</v>
      </c>
      <c r="K62" s="80" t="str">
        <f>IF(K12=".","OK.",IF(K12=0,"OK.",IF(K12=" ","OK.",IF(OR(K12=K22,K12=K32,K12=K42,K12='S2'!K12,K12='S3'!K12,K12='S4'!K12,K12='S1'!K12,K12='S6'!K12,K12='S7'!K12,K12='S8'!K12),"CISSS!","OK."))))</f>
        <v>OK.</v>
      </c>
      <c r="L62" s="81" t="str">
        <f>IF(L12=".","OK.",IF(L12=0,"OK.",IF(L12=" ","OK.",IF(OR(L12=L22,L12=L32,L12=L42,L12='S2'!L12,L12='S3'!L12,L12='S4'!L12,L12='S1'!L12,L12='S6'!L12,L12='S7'!L12,L12='S8'!L12),"CISSS!","OK."))))</f>
        <v>OK.</v>
      </c>
      <c r="M62" s="247" t="str">
        <f>IF(M12=".","OK.",IF(M12=0,"OK.",IF(M12=" ","OK.",IF(OR(M12=M22,M12=M32,M12=M42,M12='S2'!M12,M12='S3'!M12,M12='S4'!M12,M12='S1'!M12,M12='S6'!M12,M12='S7'!M12,M12='S8'!M12),"CISSS!","OK."))))</f>
        <v>OK.</v>
      </c>
      <c r="N62" s="248" t="str">
        <f>IF(N12=".","OK.",IF(N12=0,"OK.",IF(N12=" ","OK.",IF(OR(N12=N22,N12=N32,N12=N42,N12='S2'!N12,N12='S3'!N12,N12='S4'!N12,N12='S1'!N12,N12='S6'!N12,N12='S7'!N12,N12='S8'!N12),"CISSS!","OK."))))</f>
        <v>OK.</v>
      </c>
      <c r="O62" s="248" t="str">
        <f>IF(O12=".","OK.",IF(O12=0,"OK.",IF(O12=" ","OK.",IF(OR(O12=O22,O12=O32,O12=O42,O12='S2'!O12,O12='S3'!O12,O12='S4'!O12,O12='S1'!O12,O12='S6'!O12,O12='S7'!O12,O12='S8'!O12),"CISSS!","OK."))))</f>
        <v>OK.</v>
      </c>
      <c r="P62" s="248" t="str">
        <f>IF(P12=".","OK.",IF(P12=0,"OK.",IF(P12=" ","OK.",IF(OR(P12=P22,P12=P32,P12=P42,P12='S2'!P12,P12='S3'!P12,P12='S4'!P12,P12='S1'!P12,P12='S6'!P12,P12='S7'!P12,P12='S8'!P12),"CISSS!","OK."))))</f>
        <v>OK.</v>
      </c>
      <c r="Q62" s="249" t="str">
        <f>IF(Q12=".","OK.",IF(Q12=0,"OK.",IF(Q12=" ","OK.",IF(OR(Q12=Q22,Q12=Q32,Q12=Q42,Q12='S2'!Q12,Q12='S3'!Q12,Q12='S4'!Q12,Q12='S1'!Q12,Q12='S6'!Q12,Q12='S7'!Q12,Q12='S8'!Q12),"CISSS!","OK."))))</f>
        <v>OK.</v>
      </c>
      <c r="R62" s="88" t="str">
        <f>IF(R12=".","OK.",IF(R12=0,"OK.",IF(R12=" ","OK.",IF(OR(R12=R22,R12=R32,R12=R42,R12='S2'!R12,R12='S3'!R12,R12='S4'!R12,R12='S1'!R12,R12='S6'!R12,R12='S7'!R12,R12='S8'!R12),"CISSS!","OK."))))</f>
        <v>OK.</v>
      </c>
      <c r="S62" s="89" t="str">
        <f>IF(S12=".","OK.",IF(S12=0,"OK.",IF(S12=" ","OK.",IF(OR(S12=S22,S12=S32,S12=S42,S12='S2'!S12,S12='S3'!S12,S12='S4'!S12,S12='S1'!S12,S12='S6'!S12,S12='S7'!S12,S12='S8'!S12),"CISSS!","OK."))))</f>
        <v>OK.</v>
      </c>
      <c r="T62" s="89" t="str">
        <f>IF(T12=".","OK.",IF(T12=0,"OK.",IF(T12=" ","OK.",IF(OR(T12=T22,T12=T32,T12=T42,T12='S2'!T12,T12='S3'!T12,T12='S4'!T12,T12='S1'!T12,T12='S6'!T12,T12='S7'!T12,T12='S8'!T12),"CISSS!","OK."))))</f>
        <v>OK.</v>
      </c>
      <c r="U62" s="89" t="str">
        <f>IF(U12=".","OK.",IF(U12=0,"OK.",IF(U12=" ","OK.",IF(OR(U12=U22,U12=U32,U12=U42,U12='S2'!U12,U12='S3'!U12,U12='S4'!U12,U12='S1'!U12,U12='S6'!U12,U12='S7'!U12,U12='S8'!U12),"CISSS!","OK."))))</f>
        <v>OK.</v>
      </c>
      <c r="V62" s="90" t="str">
        <f>IF(V12=".","OK.",IF(V12=0,"OK.",IF(V12=" ","OK.",IF(OR(V12=V22,V12=V32,V12=V42,V12='S2'!V12,V12='S3'!V12,V12='S4'!V12,V12='S1'!V12,V12='S6'!V12,V12='S7'!V12,V12='S8'!V12),"CISSS!","OK."))))</f>
        <v>OK.</v>
      </c>
      <c r="W62" s="270" t="str">
        <f>IF(W12=".","OK.",IF(W12=0,"OK.",IF(W12=" ","OK.",IF(OR(W12=W22,W12=W32,W12=W42,W12='S2'!W12,W12='S3'!W12,W12='S4'!W12,W12='S1'!W12,W12='S6'!W12,W12='S7'!W12,W12='S8'!W12),"CISSS!","OK."))))</f>
        <v>OK.</v>
      </c>
      <c r="X62" s="271" t="str">
        <f>IF(X12=".","OK.",IF(X12=0,"OK.",IF(X12=" ","OK.",IF(OR(X12=X22,X12=X32,X12=X42,X12='S2'!X12,X12='S3'!X12,X12='S4'!X12,X12='S1'!X12,X12='S6'!X12,X12='S7'!X12,X12='S8'!X12),"CISSS!","OK."))))</f>
        <v>OK.</v>
      </c>
      <c r="Y62" s="271" t="str">
        <f>IF(Y12=".","OK.",IF(Y12=0,"OK.",IF(Y12=" ","OK.",IF(OR(Y12=Y22,Y12=Y32,Y12=Y42,Y12='S2'!Y12,Y12='S3'!Y12,Y12='S4'!Y12,Y12='S1'!Y12,Y12='S6'!Y12,Y12='S7'!Y12,Y12='S8'!Y12),"CISSS!","OK."))))</f>
        <v>OK.</v>
      </c>
      <c r="Z62" s="271" t="str">
        <f>IF(Z12=".","OK.",IF(Z12=0,"OK.",IF(Z12=" ","OK.",IF(OR(Z12=Z22,Z12=Z32,Z12=Z42,Z12='S2'!Z12,Z12='S3'!Z12,Z12='S4'!Z12,Z12='S1'!Z12,Z12='S6'!Z12,Z12='S7'!Z12,Z12='S8'!Z12),"CISSS!","OK."))))</f>
        <v>OK.</v>
      </c>
      <c r="AA62" s="272" t="str">
        <f>IF(AA12=".","OK.",IF(AA12=0,"OK.",IF(AA12=" ","OK.",IF(OR(AA12=AA22,AA12=AA32,AA12=AA42,AA12='S2'!AA12,AA12='S3'!AA12,AA12='S4'!AA12,AA12='S1'!AA12,AA12='S6'!AA12,AA12='S7'!AA12,AA12='S8'!AA12),"CISSS!","OK."))))</f>
        <v>OK.</v>
      </c>
      <c r="AB62" s="299">
        <v>2.8333333333333299</v>
      </c>
    </row>
    <row r="63" spans="1:28" ht="11.1" customHeight="1" x14ac:dyDescent="0.2">
      <c r="A63" s="1087"/>
      <c r="B63" s="1087"/>
      <c r="C63" s="61" t="str">
        <f>IF(C13=".","OK.",IF(C13=0,"OK.",IF(C13=" ","OK.",IF(OR(C13=C3,C13=C23,C13=C33,C13='S2'!C13,C13='S3'!C13,C13='S4'!C13,C13='S1'!C13,C13='S6'!C13,C13='S7'!C13,C13='S8'!C13),"CISSS!","OK."))))</f>
        <v>OK.</v>
      </c>
      <c r="D63" s="62" t="str">
        <f>IF(D13=".","OK.",IF(D13=0,"OK.",IF(D13=" ","OK.",IF(OR(D13=D3,D13=D23,D13=D33,D13='S2'!D13,D13='S3'!D13,D13='S4'!D13,D13='S1'!D13,D13='S6'!D13,D13='S7'!D13,D13='S8'!D13),"CISSS!","OK."))))</f>
        <v>OK.</v>
      </c>
      <c r="E63" s="62" t="str">
        <f>IF(E13=".","OK.",IF(E13=0,"OK.",IF(E13=" ","OK.",IF(OR(E13=E3,E13=E23,E13=E33,E13='S2'!E13,E13='S3'!E13,E13='S4'!E13,E13='S1'!E13,E13='S6'!E13,E13='S7'!E13,E13='S8'!E13),"CISSS!","OK."))))</f>
        <v>OK.</v>
      </c>
      <c r="F63" s="62" t="str">
        <f>IF(F13=".","OK.",IF(F13=0,"OK.",IF(F13=" ","OK.",IF(OR(F13=F3,F13=F23,F13=F33,F13='S2'!F13,F13='S3'!F13,F13='S4'!F13,F13='S1'!F13,F13='S6'!F13,F13='S7'!F13,F13='S8'!F13),"CISSS!","OK."))))</f>
        <v>OK.</v>
      </c>
      <c r="G63" s="63" t="str">
        <f>IF(G13=".","OK.",IF(G13=0,"OK.",IF(G13=" ","OK.",IF(OR(G13=G3,G13=G23,G13=G33,G13='S2'!G13,G13='S3'!G13,G13='S4'!G13,G13='S1'!G13,G13='S6'!G13,G13='S7'!G13,G13='S8'!G13),"CISSS!","OK."))))</f>
        <v>OK.</v>
      </c>
      <c r="H63" s="73" t="str">
        <f>IF(H13=".","OK.",IF(H13=0,"OK.",IF(H13=" ","OK.",IF(OR(H13=H3,H13=H23,H13=H33,H13='S2'!H13,H13='S3'!H13,H13='S4'!H13,H13='S1'!H13,H13='S6'!H13,H13='S7'!H13,H13='S8'!H13),"CISSS!","OK."))))</f>
        <v>OK.</v>
      </c>
      <c r="I63" s="74" t="str">
        <f>IF(I13=".","OK.",IF(I13=0,"OK.",IF(I13=" ","OK.",IF(OR(I13=I3,I13=I23,I13=I33,I13='S2'!I13,I13='S3'!I13,I13='S4'!I13,I13='S1'!I13,I13='S6'!I13,I13='S7'!I13,I13='S8'!I13),"CISSS!","OK."))))</f>
        <v>OK.</v>
      </c>
      <c r="J63" s="74" t="str">
        <f>IF(J13=".","OK.",IF(J13=0,"OK.",IF(J13=" ","OK.",IF(OR(J13=J3,J13=J23,J13=J33,J13='S2'!J13,J13='S3'!J13,J13='S4'!J13,J13='S1'!J13,J13='S6'!J13,J13='S7'!J13,J13='S8'!J13),"CISSS!","OK."))))</f>
        <v>OK.</v>
      </c>
      <c r="K63" s="74" t="str">
        <f>IF(K13=".","OK.",IF(K13=0,"OK.",IF(K13=" ","OK.",IF(OR(K13=K3,K13=K23,K13=K33,K13='S2'!K13,K13='S3'!K13,K13='S4'!K13,K13='S1'!K13,K13='S6'!K13,K13='S7'!K13,K13='S8'!K13),"CISSS!","OK."))))</f>
        <v>OK.</v>
      </c>
      <c r="L63" s="75" t="str">
        <f>IF(L13=".","OK.",IF(L13=0,"OK.",IF(L13=" ","OK.",IF(OR(L13=L3,L13=L23,L13=L33,L13='S2'!L13,L13='S3'!L13,L13='S4'!L13,L13='S1'!L13,L13='S6'!L13,L13='S7'!L13,L13='S8'!L13),"CISSS!","OK."))))</f>
        <v>OK.</v>
      </c>
      <c r="M63" s="64" t="str">
        <f>IF(M13=".","OK.",IF(M13=0,"OK.",IF(M13=" ","OK.",IF(OR(M13=M3,M13=M23,M13=M33,M13='S2'!M13,M13='S3'!M13,M13='S4'!M13,M13='S1'!M13,M13='S6'!M13,M13='S7'!M13,M13='S8'!M13),"CISSS!","OK."))))</f>
        <v>OK.</v>
      </c>
      <c r="N63" s="65" t="str">
        <f>IF(N13=".","OK.",IF(N13=0,"OK.",IF(N13=" ","OK.",IF(OR(N13=N3,N13=N23,N13=N33,N13='S2'!N13,N13='S3'!N13,N13='S4'!N13,N13='S1'!N13,N13='S6'!N13,N13='S7'!N13,N13='S8'!N13),"CISSS!","OK."))))</f>
        <v>OK.</v>
      </c>
      <c r="O63" s="65" t="str">
        <f>IF(O13=".","OK.",IF(O13=0,"OK.",IF(O13=" ","OK.",IF(OR(O13=O3,O13=O23,O13=O33,O13='S2'!O13,O13='S3'!O13,O13='S4'!O13,O13='S1'!O13,O13='S6'!O13,O13='S7'!O13,O13='S8'!O13),"CISSS!","OK."))))</f>
        <v>OK.</v>
      </c>
      <c r="P63" s="65" t="str">
        <f>IF(P13=".","OK.",IF(P13=0,"OK.",IF(P13=" ","OK.",IF(OR(P13=P3,P13=P23,P13=P33,P13='S2'!P13,P13='S3'!P13,P13='S4'!P13,P13='S1'!P13,P13='S6'!P13,P13='S7'!P13,P13='S8'!P13),"CISSS!","OK."))))</f>
        <v>OK.</v>
      </c>
      <c r="Q63" s="66" t="str">
        <f>IF(Q13=".","OK.",IF(Q13=0,"OK.",IF(Q13=" ","OK.",IF(OR(Q13=Q3,Q13=Q23,Q13=Q33,Q13='S2'!Q13,Q13='S3'!Q13,Q13='S4'!Q13,Q13='S1'!Q13,Q13='S6'!Q13,Q13='S7'!Q13,Q13='S8'!Q13),"CISSS!","OK."))))</f>
        <v>OK.</v>
      </c>
      <c r="R63" s="82" t="str">
        <f>IF(R13=".","OK.",IF(R13=0,"OK.",IF(R13=" ","OK.",IF(OR(R13=R3,R13=R23,R13=R33,R13='S2'!R13,R13='S3'!R13,R13='S4'!R13,R13='S1'!R13,R13='S6'!R13,R13='S7'!R13,R13='S8'!R13),"CISSS!","OK."))))</f>
        <v>OK.</v>
      </c>
      <c r="S63" s="83" t="str">
        <f>IF(S13=".","OK.",IF(S13=0,"OK.",IF(S13=" ","OK.",IF(OR(S13=S3,S13=S23,S13=S33,S13='S2'!S13,S13='S3'!S13,S13='S4'!S13,S13='S1'!S13,S13='S6'!S13,S13='S7'!S13,S13='S8'!S13),"CISSS!","OK."))))</f>
        <v>OK.</v>
      </c>
      <c r="T63" s="83" t="str">
        <f>IF(T13=".","OK.",IF(T13=0,"OK.",IF(T13=" ","OK.",IF(OR(T13=T3,T13=T23,T13=T33,T13='S2'!T13,T13='S3'!T13,T13='S4'!T13,T13='S1'!T13,T13='S6'!T13,T13='S7'!T13,T13='S8'!T13),"CISSS!","OK."))))</f>
        <v>OK.</v>
      </c>
      <c r="U63" s="83" t="str">
        <f>IF(U13=".","OK.",IF(U13=0,"OK.",IF(U13=" ","OK.",IF(OR(U13=U3,U13=U23,U13=U33,U13='S2'!U13,U13='S3'!U13,U13='S4'!U13,U13='S1'!U13,U13='S6'!U13,U13='S7'!U13,U13='S8'!U13),"CISSS!","OK."))))</f>
        <v>OK.</v>
      </c>
      <c r="V63" s="84" t="str">
        <f>IF(V13=".","OK.",IF(V13=0,"OK.",IF(V13=" ","OK.",IF(OR(V13=V3,V13=V23,V13=V33,V13='S2'!V13,V13='S3'!V13,V13='S4'!V13,V13='S1'!V13,V13='S6'!V13,V13='S7'!V13,V13='S8'!V13),"CISSS!","OK."))))</f>
        <v>OK.</v>
      </c>
      <c r="W63" s="264" t="str">
        <f>IF(W13=".","OK.",IF(W13=0,"OK.",IF(W13=" ","OK.",IF(OR(W13=W3,W13=W23,W13=W33,W13='S2'!W13,W13='S3'!W13,W13='S4'!W13,W13='S1'!W13,W13='S6'!W13,W13='S7'!W13,W13='S8'!W13),"CISSS!","OK."))))</f>
        <v>OK.</v>
      </c>
      <c r="X63" s="265" t="str">
        <f>IF(X13=".","OK.",IF(X13=0,"OK.",IF(X13=" ","OK.",IF(OR(X13=X3,X13=X23,X13=X33,X13='S2'!X13,X13='S3'!X13,X13='S4'!X13,X13='S1'!X13,X13='S6'!X13,X13='S7'!X13,X13='S8'!X13),"CISSS!","OK."))))</f>
        <v>OK.</v>
      </c>
      <c r="Y63" s="265" t="str">
        <f>IF(Y13=".","OK.",IF(Y13=0,"OK.",IF(Y13=" ","OK.",IF(OR(Y13=Y3,Y13=Y23,Y13=Y33,Y13='S2'!Y13,Y13='S3'!Y13,Y13='S4'!Y13,Y13='S1'!Y13,Y13='S6'!Y13,Y13='S7'!Y13,Y13='S8'!Y13),"CISSS!","OK."))))</f>
        <v>OK.</v>
      </c>
      <c r="Z63" s="265" t="str">
        <f>IF(Z13=".","OK.",IF(Z13=0,"OK.",IF(Z13=" ","OK.",IF(OR(Z13=Z3,Z13=Z23,Z13=Z33,Z13='S2'!Z13,Z13='S3'!Z13,Z13='S4'!Z13,Z13='S1'!Z13,Z13='S6'!Z13,Z13='S7'!Z13,Z13='S8'!Z13),"CISSS!","OK."))))</f>
        <v>OK.</v>
      </c>
      <c r="AA63" s="266" t="str">
        <f>IF(AA13=".","OK.",IF(AA13=0,"OK.",IF(AA13=" ","OK.",IF(OR(AA13=AA3,AA13=AA23,AA13=AA33,AA13='S2'!AA13,AA13='S3'!AA13,AA13='S4'!AA13,AA13='S1'!AA13,AA13='S6'!AA13,AA13='S7'!AA13,AA13='S8'!AA13),"CISSS!","OK."))))</f>
        <v>OK.</v>
      </c>
      <c r="AB63" s="299">
        <v>2.875</v>
      </c>
    </row>
    <row r="64" spans="1:28" ht="11.1" customHeight="1" x14ac:dyDescent="0.2">
      <c r="A64" s="1087"/>
      <c r="B64" s="1087"/>
      <c r="C64" s="55" t="str">
        <f>IF(C14=".","OK.",IF(C14=0,"OK.",IF(C14=" ","OK.",IF(OR(C14=C4,C14=C24,C14=C34,C14='S2'!C14,C14='S3'!C14,C14='S4'!C14,C14='S1'!C14,C14='S6'!C14,C14='S7'!C14,C14='S8'!C14),"CISSS!","OK."))))</f>
        <v>OK.</v>
      </c>
      <c r="D64" s="56" t="str">
        <f>IF(D14=".","OK.",IF(D14=0,"OK.",IF(D14=" ","OK.",IF(OR(D14=D4,D14=D24,D14=D34,D14='S2'!D14,D14='S3'!D14,D14='S4'!D14,D14='S1'!D14,D14='S6'!D14,D14='S7'!D14,D14='S8'!D14),"CISSS!","OK."))))</f>
        <v>OK.</v>
      </c>
      <c r="E64" s="56" t="str">
        <f>IF(E14=".","OK.",IF(E14=0,"OK.",IF(E14=" ","OK.",IF(OR(E14=E4,E14=E24,E14=E34,E14='S2'!E14,E14='S3'!E14,E14='S4'!E14,E14='S1'!E14,E14='S6'!E14,E14='S7'!E14,E14='S8'!E14),"CISSS!","OK."))))</f>
        <v>OK.</v>
      </c>
      <c r="F64" s="56" t="str">
        <f>IF(F14=".","OK.",IF(F14=0,"OK.",IF(F14=" ","OK.",IF(OR(F14=F4,F14=F24,F14=F34,F14='S2'!F14,F14='S3'!F14,F14='S4'!F14,F14='S1'!F14,F14='S6'!F14,F14='S7'!F14,F14='S8'!F14),"CISSS!","OK."))))</f>
        <v>OK.</v>
      </c>
      <c r="G64" s="57" t="str">
        <f>IF(G14=".","OK.",IF(G14=0,"OK.",IF(G14=" ","OK.",IF(OR(G14=G4,G14=G24,G14=G34,G14='S2'!G14,G14='S3'!G14,G14='S4'!G14,G14='S1'!G14,G14='S6'!G14,G14='S7'!G14,G14='S8'!G14),"CISSS!","OK."))))</f>
        <v>OK.</v>
      </c>
      <c r="H64" s="76" t="str">
        <f>IF(H14=".","OK.",IF(H14=0,"OK.",IF(H14=" ","OK.",IF(OR(H14=H4,H14=H24,H14=H34,H14='S2'!H14,H14='S3'!H14,H14='S4'!H14,H14='S1'!H14,H14='S6'!H14,H14='S7'!H14,H14='S8'!H14),"CISSS!","OK."))))</f>
        <v>OK.</v>
      </c>
      <c r="I64" s="77" t="str">
        <f>IF(I14=".","OK.",IF(I14=0,"OK.",IF(I14=" ","OK.",IF(OR(I14=I4,I14=I24,I14=I34,I14='S2'!I14,I14='S3'!I14,I14='S4'!I14,I14='S1'!I14,I14='S6'!I14,I14='S7'!I14,I14='S8'!I14),"CISSS!","OK."))))</f>
        <v>OK.</v>
      </c>
      <c r="J64" s="77" t="str">
        <f>IF(J14=".","OK.",IF(J14=0,"OK.",IF(J14=" ","OK.",IF(OR(J14=J4,J14=J24,J14=J34,J14='S2'!J14,J14='S3'!J14,J14='S4'!J14,J14='S1'!J14,J14='S6'!J14,J14='S7'!J14,J14='S8'!J14),"CISSS!","OK."))))</f>
        <v>OK.</v>
      </c>
      <c r="K64" s="77" t="str">
        <f>IF(K14=".","OK.",IF(K14=0,"OK.",IF(K14=" ","OK.",IF(OR(K14=K4,K14=K24,K14=K34,K14='S2'!K14,K14='S3'!K14,K14='S4'!K14,K14='S1'!K14,K14='S6'!K14,K14='S7'!K14,K14='S8'!K14),"CISSS!","OK."))))</f>
        <v>OK.</v>
      </c>
      <c r="L64" s="78" t="str">
        <f>IF(L14=".","OK.",IF(L14=0,"OK.",IF(L14=" ","OK.",IF(OR(L14=L4,L14=L24,L14=L34,L14='S2'!L14,L14='S3'!L14,L14='S4'!L14,L14='S1'!L14,L14='S6'!L14,L14='S7'!L14,L14='S8'!L14),"CISSS!","OK."))))</f>
        <v>OK.</v>
      </c>
      <c r="M64" s="67" t="str">
        <f>IF(M14=".","OK.",IF(M14=0,"OK.",IF(M14=" ","OK.",IF(OR(M14=M4,M14=M24,M14=M34,M14='S2'!M14,M14='S3'!M14,M14='S4'!M14,M14='S1'!M14,M14='S6'!M14,M14='S7'!M14,M14='S8'!M14),"CISSS!","OK."))))</f>
        <v>OK.</v>
      </c>
      <c r="N64" s="68" t="str">
        <f>IF(N14=".","OK.",IF(N14=0,"OK.",IF(N14=" ","OK.",IF(OR(N14=N4,N14=N24,N14=N34,N14='S2'!N14,N14='S3'!N14,N14='S4'!N14,N14='S1'!N14,N14='S6'!N14,N14='S7'!N14,N14='S8'!N14),"CISSS!","OK."))))</f>
        <v>OK.</v>
      </c>
      <c r="O64" s="68" t="str">
        <f>IF(O14=".","OK.",IF(O14=0,"OK.",IF(O14=" ","OK.",IF(OR(O14=O4,O14=O24,O14=O34,O14='S2'!O14,O14='S3'!O14,O14='S4'!O14,O14='S1'!O14,O14='S6'!O14,O14='S7'!O14,O14='S8'!O14),"CISSS!","OK."))))</f>
        <v>OK.</v>
      </c>
      <c r="P64" s="68" t="str">
        <f>IF(P14=".","OK.",IF(P14=0,"OK.",IF(P14=" ","OK.",IF(OR(P14=P4,P14=P24,P14=P34,P14='S2'!P14,P14='S3'!P14,P14='S4'!P14,P14='S1'!P14,P14='S6'!P14,P14='S7'!P14,P14='S8'!P14),"CISSS!","OK."))))</f>
        <v>OK.</v>
      </c>
      <c r="Q64" s="69" t="str">
        <f>IF(Q14=".","OK.",IF(Q14=0,"OK.",IF(Q14=" ","OK.",IF(OR(Q14=Q4,Q14=Q24,Q14=Q34,Q14='S2'!Q14,Q14='S3'!Q14,Q14='S4'!Q14,Q14='S1'!Q14,Q14='S6'!Q14,Q14='S7'!Q14,Q14='S8'!Q14),"CISSS!","OK."))))</f>
        <v>OK.</v>
      </c>
      <c r="R64" s="85" t="str">
        <f>IF(R14=".","OK.",IF(R14=0,"OK.",IF(R14=" ","OK.",IF(OR(R14=R4,R14=R24,R14=R34,R14='S2'!R14,R14='S3'!R14,R14='S4'!R14,R14='S1'!R14,R14='S6'!R14,R14='S7'!R14,R14='S8'!R14),"CISSS!","OK."))))</f>
        <v>OK.</v>
      </c>
      <c r="S64" s="86" t="str">
        <f>IF(S14=".","OK.",IF(S14=0,"OK.",IF(S14=" ","OK.",IF(OR(S14=S4,S14=S24,S14=S34,S14='S2'!S14,S14='S3'!S14,S14='S4'!S14,S14='S1'!S14,S14='S6'!S14,S14='S7'!S14,S14='S8'!S14),"CISSS!","OK."))))</f>
        <v>OK.</v>
      </c>
      <c r="T64" s="86" t="str">
        <f>IF(T14=".","OK.",IF(T14=0,"OK.",IF(T14=" ","OK.",IF(OR(T14=T4,T14=T24,T14=T34,T14='S2'!T14,T14='S3'!T14,T14='S4'!T14,T14='S1'!T14,T14='S6'!T14,T14='S7'!T14,T14='S8'!T14),"CISSS!","OK."))))</f>
        <v>OK.</v>
      </c>
      <c r="U64" s="86" t="str">
        <f>IF(U14=".","OK.",IF(U14=0,"OK.",IF(U14=" ","OK.",IF(OR(U14=U4,U14=U24,U14=U34,U14='S2'!U14,U14='S3'!U14,U14='S4'!U14,U14='S1'!U14,U14='S6'!U14,U14='S7'!U14,U14='S8'!U14),"CISSS!","OK."))))</f>
        <v>OK.</v>
      </c>
      <c r="V64" s="87" t="str">
        <f>IF(V14=".","OK.",IF(V14=0,"OK.",IF(V14=" ","OK.",IF(OR(V14=V4,V14=V24,V14=V34,V14='S2'!V14,V14='S3'!V14,V14='S4'!V14,V14='S1'!V14,V14='S6'!V14,V14='S7'!V14,V14='S8'!V14),"CISSS!","OK."))))</f>
        <v>OK.</v>
      </c>
      <c r="W64" s="267" t="str">
        <f>IF(W14=".","OK.",IF(W14=0,"OK.",IF(W14=" ","OK.",IF(OR(W14=W4,W14=W24,W14=W34,W14='S2'!W14,W14='S3'!W14,W14='S4'!W14,W14='S1'!W14,W14='S6'!W14,W14='S7'!W14,W14='S8'!W14),"CISSS!","OK."))))</f>
        <v>OK.</v>
      </c>
      <c r="X64" s="268" t="str">
        <f>IF(X14=".","OK.",IF(X14=0,"OK.",IF(X14=" ","OK.",IF(OR(X14=X4,X14=X24,X14=X34,X14='S2'!X14,X14='S3'!X14,X14='S4'!X14,X14='S1'!X14,X14='S6'!X14,X14='S7'!X14,X14='S8'!X14),"CISSS!","OK."))))</f>
        <v>OK.</v>
      </c>
      <c r="Y64" s="268" t="str">
        <f>IF(Y14=".","OK.",IF(Y14=0,"OK.",IF(Y14=" ","OK.",IF(OR(Y14=Y4,Y14=Y24,Y14=Y34,Y14='S2'!Y14,Y14='S3'!Y14,Y14='S4'!Y14,Y14='S1'!Y14,Y14='S6'!Y14,Y14='S7'!Y14,Y14='S8'!Y14),"CISSS!","OK."))))</f>
        <v>OK.</v>
      </c>
      <c r="Z64" s="268" t="str">
        <f>IF(Z14=".","OK.",IF(Z14=0,"OK.",IF(Z14=" ","OK.",IF(OR(Z14=Z4,Z14=Z24,Z14=Z34,Z14='S2'!Z14,Z14='S3'!Z14,Z14='S4'!Z14,Z14='S1'!Z14,Z14='S6'!Z14,Z14='S7'!Z14,Z14='S8'!Z14),"CISSS!","OK."))))</f>
        <v>OK.</v>
      </c>
      <c r="AA64" s="269" t="str">
        <f>IF(AA14=".","OK.",IF(AA14=0,"OK.",IF(AA14=" ","OK.",IF(OR(AA14=AA4,AA14=AA24,AA14=AA34,AA14='S2'!AA14,AA14='S3'!AA14,AA14='S4'!AA14,AA14='S1'!AA14,AA14='S6'!AA14,AA14='S7'!AA14,AA14='S8'!AA14),"CISSS!","OK."))))</f>
        <v>OK.</v>
      </c>
      <c r="AB64" s="299">
        <v>2.9166666666666701</v>
      </c>
    </row>
    <row r="65" spans="1:28" ht="11.1" customHeight="1" x14ac:dyDescent="0.2">
      <c r="A65" s="1087"/>
      <c r="B65" s="1087"/>
      <c r="C65" s="55" t="str">
        <f>IF(C15=".","OK.",IF(C15=0,"OK.",IF(C15=" ","OK.",IF(OR(C15=C5,C15=C25,C15=C35,C15='S2'!C15,C15='S3'!C15,C15='S4'!C15,C15='S1'!C15,C15='S6'!C15,C15='S7'!C15,C15='S8'!C15),"CISSS!","OK."))))</f>
        <v>OK.</v>
      </c>
      <c r="D65" s="56" t="str">
        <f>IF(D15=".","OK.",IF(D15=0,"OK.",IF(D15=" ","OK.",IF(OR(D15=D5,D15=D25,D15=D35,D15='S2'!D15,D15='S3'!D15,D15='S4'!D15,D15='S1'!D15,D15='S6'!D15,D15='S7'!D15,D15='S8'!D15),"CISSS!","OK."))))</f>
        <v>OK.</v>
      </c>
      <c r="E65" s="56" t="str">
        <f>IF(E15=".","OK.",IF(E15=0,"OK.",IF(E15=" ","OK.",IF(OR(E15=E5,E15=E25,E15=E35,E15='S2'!E15,E15='S3'!E15,E15='S4'!E15,E15='S1'!E15,E15='S6'!E15,E15='S7'!E15,E15='S8'!E15),"CISSS!","OK."))))</f>
        <v>OK.</v>
      </c>
      <c r="F65" s="56" t="str">
        <f>IF(F15=".","OK.",IF(F15=0,"OK.",IF(F15=" ","OK.",IF(OR(F15=F5,F15=F25,F15=F35,F15='S2'!F15,F15='S3'!F15,F15='S4'!F15,F15='S1'!F15,F15='S6'!F15,F15='S7'!F15,F15='S8'!F15),"CISSS!","OK."))))</f>
        <v>OK.</v>
      </c>
      <c r="G65" s="57" t="str">
        <f>IF(G15=".","OK.",IF(G15=0,"OK.",IF(G15=" ","OK.",IF(OR(G15=G5,G15=G25,G15=G35,G15='S2'!G15,G15='S3'!G15,G15='S4'!G15,G15='S1'!G15,G15='S6'!G15,G15='S7'!G15,G15='S8'!G15),"CISSS!","OK."))))</f>
        <v>OK.</v>
      </c>
      <c r="H65" s="76" t="str">
        <f>IF(H15=".","OK.",IF(H15=0,"OK.",IF(H15=" ","OK.",IF(OR(H15=H5,H15=H25,H15=H35,H15='S2'!H15,H15='S3'!H15,H15='S4'!H15,H15='S1'!H15,H15='S6'!H15,H15='S7'!H15,H15='S8'!H15),"CISSS!","OK."))))</f>
        <v>OK.</v>
      </c>
      <c r="I65" s="77" t="str">
        <f>IF(I15=".","OK.",IF(I15=0,"OK.",IF(I15=" ","OK.",IF(OR(I15=I5,I15=I25,I15=I35,I15='S2'!I15,I15='S3'!I15,I15='S4'!I15,I15='S1'!I15,I15='S6'!I15,I15='S7'!I15,I15='S8'!I15),"CISSS!","OK."))))</f>
        <v>OK.</v>
      </c>
      <c r="J65" s="77" t="str">
        <f>IF(J15=".","OK.",IF(J15=0,"OK.",IF(J15=" ","OK.",IF(OR(J15=J5,J15=J25,J15=J35,J15='S2'!J15,J15='S3'!J15,J15='S4'!J15,J15='S1'!J15,J15='S6'!J15,J15='S7'!J15,J15='S8'!J15),"CISSS!","OK."))))</f>
        <v>OK.</v>
      </c>
      <c r="K65" s="77" t="str">
        <f>IF(K15=".","OK.",IF(K15=0,"OK.",IF(K15=" ","OK.",IF(OR(K15=K5,K15=K25,K15=K35,K15='S2'!K15,K15='S3'!K15,K15='S4'!K15,K15='S1'!K15,K15='S6'!K15,K15='S7'!K15,K15='S8'!K15),"CISSS!","OK."))))</f>
        <v>OK.</v>
      </c>
      <c r="L65" s="78" t="str">
        <f>IF(L15=".","OK.",IF(L15=0,"OK.",IF(L15=" ","OK.",IF(OR(L15=L5,L15=L25,L15=L35,L15='S2'!L15,L15='S3'!L15,L15='S4'!L15,L15='S1'!L15,L15='S6'!L15,L15='S7'!L15,L15='S8'!L15),"CISSS!","OK."))))</f>
        <v>OK.</v>
      </c>
      <c r="M65" s="67" t="str">
        <f>IF(M15=".","OK.",IF(M15=0,"OK.",IF(M15=" ","OK.",IF(OR(M15=M5,M15=M25,M15=M35,M15='S2'!M15,M15='S3'!M15,M15='S4'!M15,M15='S1'!M15,M15='S6'!M15,M15='S7'!M15,M15='S8'!M15),"CISSS!","OK."))))</f>
        <v>OK.</v>
      </c>
      <c r="N65" s="68" t="str">
        <f>IF(N15=".","OK.",IF(N15=0,"OK.",IF(N15=" ","OK.",IF(OR(N15=N5,N15=N25,N15=N35,N15='S2'!N15,N15='S3'!N15,N15='S4'!N15,N15='S1'!N15,N15='S6'!N15,N15='S7'!N15,N15='S8'!N15),"CISSS!","OK."))))</f>
        <v>OK.</v>
      </c>
      <c r="O65" s="68" t="str">
        <f>IF(O15=".","OK.",IF(O15=0,"OK.",IF(O15=" ","OK.",IF(OR(O15=O5,O15=O25,O15=O35,O15='S2'!O15,O15='S3'!O15,O15='S4'!O15,O15='S1'!O15,O15='S6'!O15,O15='S7'!O15,O15='S8'!O15),"CISSS!","OK."))))</f>
        <v>OK.</v>
      </c>
      <c r="P65" s="68" t="str">
        <f>IF(P15=".","OK.",IF(P15=0,"OK.",IF(P15=" ","OK.",IF(OR(P15=P5,P15=P25,P15=P35,P15='S2'!P15,P15='S3'!P15,P15='S4'!P15,P15='S1'!P15,P15='S6'!P15,P15='S7'!P15,P15='S8'!P15),"CISSS!","OK."))))</f>
        <v>OK.</v>
      </c>
      <c r="Q65" s="69" t="str">
        <f>IF(Q15=".","OK.",IF(Q15=0,"OK.",IF(Q15=" ","OK.",IF(OR(Q15=Q5,Q15=Q25,Q15=Q35,Q15='S2'!Q15,Q15='S3'!Q15,Q15='S4'!Q15,Q15='S1'!Q15,Q15='S6'!Q15,Q15='S7'!Q15,Q15='S8'!Q15),"CISSS!","OK."))))</f>
        <v>OK.</v>
      </c>
      <c r="R65" s="85" t="str">
        <f>IF(R15=".","OK.",IF(R15=0,"OK.",IF(R15=" ","OK.",IF(OR(R15=R5,R15=R25,R15=R35,R15='S2'!R15,R15='S3'!R15,R15='S4'!R15,R15='S1'!R15,R15='S6'!R15,R15='S7'!R15,R15='S8'!R15),"CISSS!","OK."))))</f>
        <v>OK.</v>
      </c>
      <c r="S65" s="86" t="str">
        <f>IF(S15=".","OK.",IF(S15=0,"OK.",IF(S15=" ","OK.",IF(OR(S15=S5,S15=S25,S15=S35,S15='S2'!S15,S15='S3'!S15,S15='S4'!S15,S15='S1'!S15,S15='S6'!S15,S15='S7'!S15,S15='S8'!S15),"CISSS!","OK."))))</f>
        <v>OK.</v>
      </c>
      <c r="T65" s="86" t="str">
        <f>IF(T15=".","OK.",IF(T15=0,"OK.",IF(T15=" ","OK.",IF(OR(T15=T5,T15=T25,T15=T35,T15='S2'!T15,T15='S3'!T15,T15='S4'!T15,T15='S1'!T15,T15='S6'!T15,T15='S7'!T15,T15='S8'!T15),"CISSS!","OK."))))</f>
        <v>OK.</v>
      </c>
      <c r="U65" s="86" t="str">
        <f>IF(U15=".","OK.",IF(U15=0,"OK.",IF(U15=" ","OK.",IF(OR(U15=U5,U15=U25,U15=U35,U15='S2'!U15,U15='S3'!U15,U15='S4'!U15,U15='S1'!U15,U15='S6'!U15,U15='S7'!U15,U15='S8'!U15),"CISSS!","OK."))))</f>
        <v>OK.</v>
      </c>
      <c r="V65" s="87" t="str">
        <f>IF(V15=".","OK.",IF(V15=0,"OK.",IF(V15=" ","OK.",IF(OR(V15=V5,V15=V25,V15=V35,V15='S2'!V15,V15='S3'!V15,V15='S4'!V15,V15='S1'!V15,V15='S6'!V15,V15='S7'!V15,V15='S8'!V15),"CISSS!","OK."))))</f>
        <v>OK.</v>
      </c>
      <c r="W65" s="267" t="str">
        <f>IF(W15=".","OK.",IF(W15=0,"OK.",IF(W15=" ","OK.",IF(OR(W15=W5,W15=W25,W15=W35,W15='S2'!W15,W15='S3'!W15,W15='S4'!W15,W15='S1'!W15,W15='S6'!W15,W15='S7'!W15,W15='S8'!W15),"CISSS!","OK."))))</f>
        <v>OK.</v>
      </c>
      <c r="X65" s="268" t="str">
        <f>IF(X15=".","OK.",IF(X15=0,"OK.",IF(X15=" ","OK.",IF(OR(X15=X5,X15=X25,X15=X35,X15='S2'!X15,X15='S3'!X15,X15='S4'!X15,X15='S1'!X15,X15='S6'!X15,X15='S7'!X15,X15='S8'!X15),"CISSS!","OK."))))</f>
        <v>OK.</v>
      </c>
      <c r="Y65" s="268" t="str">
        <f>IF(Y15=".","OK.",IF(Y15=0,"OK.",IF(Y15=" ","OK.",IF(OR(Y15=Y5,Y15=Y25,Y15=Y35,Y15='S2'!Y15,Y15='S3'!Y15,Y15='S4'!Y15,Y15='S1'!Y15,Y15='S6'!Y15,Y15='S7'!Y15,Y15='S8'!Y15),"CISSS!","OK."))))</f>
        <v>OK.</v>
      </c>
      <c r="Z65" s="268" t="str">
        <f>IF(Z15=".","OK.",IF(Z15=0,"OK.",IF(Z15=" ","OK.",IF(OR(Z15=Z5,Z15=Z25,Z15=Z35,Z15='S2'!Z15,Z15='S3'!Z15,Z15='S4'!Z15,Z15='S1'!Z15,Z15='S6'!Z15,Z15='S7'!Z15,Z15='S8'!Z15),"CISSS!","OK."))))</f>
        <v>OK.</v>
      </c>
      <c r="AA65" s="269" t="str">
        <f>IF(AA15=".","OK.",IF(AA15=0,"OK.",IF(AA15=" ","OK.",IF(OR(AA15=AA5,AA15=AA25,AA15=AA35,AA15='S2'!AA15,AA15='S3'!AA15,AA15='S4'!AA15,AA15='S1'!AA15,AA15='S6'!AA15,AA15='S7'!AA15,AA15='S8'!AA15),"CISSS!","OK."))))</f>
        <v>OK.</v>
      </c>
      <c r="AB65" s="299">
        <v>2.9583333333333299</v>
      </c>
    </row>
    <row r="66" spans="1:28" ht="11.1" customHeight="1" x14ac:dyDescent="0.2">
      <c r="A66" s="1087"/>
      <c r="B66" s="1087"/>
      <c r="C66" s="55" t="str">
        <f>IF(C16=".","OK.",IF(C16=0,"OK.",IF(C16=" ","OK.",IF(OR(C16=C6,C16=C26,C16=C36,C16='S2'!C16,C16='S3'!C16,C16='S4'!C16,C16='S1'!C16,C16='S6'!C16,C16='S7'!C16,C16='S8'!C16),"CISSS!","OK."))))</f>
        <v>OK.</v>
      </c>
      <c r="D66" s="56" t="str">
        <f>IF(D16=".","OK.",IF(D16=0,"OK.",IF(D16=" ","OK.",IF(OR(D16=D6,D16=D26,D16=D36,D16='S2'!D16,D16='S3'!D16,D16='S4'!D16,D16='S1'!D16,D16='S6'!D16,D16='S7'!D16,D16='S8'!D16),"CISSS!","OK."))))</f>
        <v>OK.</v>
      </c>
      <c r="E66" s="56" t="str">
        <f>IF(E16=".","OK.",IF(E16=0,"OK.",IF(E16=" ","OK.",IF(OR(E16=E6,E16=E26,E16=E36,E16='S2'!E16,E16='S3'!E16,E16='S4'!E16,E16='S1'!E16,E16='S6'!E16,E16='S7'!E16,E16='S8'!E16),"CISSS!","OK."))))</f>
        <v>OK.</v>
      </c>
      <c r="F66" s="56" t="str">
        <f>IF(F16=".","OK.",IF(F16=0,"OK.",IF(F16=" ","OK.",IF(OR(F16=F6,F16=F26,F16=F36,F16='S2'!F16,F16='S3'!F16,F16='S4'!F16,F16='S1'!F16,F16='S6'!F16,F16='S7'!F16,F16='S8'!F16),"CISSS!","OK."))))</f>
        <v>OK.</v>
      </c>
      <c r="G66" s="57" t="str">
        <f>IF(G16=".","OK.",IF(G16=0,"OK.",IF(G16=" ","OK.",IF(OR(G16=G6,G16=G26,G16=G36,G16='S2'!G16,G16='S3'!G16,G16='S4'!G16,G16='S1'!G16,G16='S6'!G16,G16='S7'!G16,G16='S8'!G16),"CISSS!","OK."))))</f>
        <v>OK.</v>
      </c>
      <c r="H66" s="76" t="str">
        <f>IF(H16=".","OK.",IF(H16=0,"OK.",IF(H16=" ","OK.",IF(OR(H16=H6,H16=H26,H16=H36,H16='S2'!H16,H16='S3'!H16,H16='S4'!H16,H16='S1'!H16,H16='S6'!H16,H16='S7'!H16,H16='S8'!H16),"CISSS!","OK."))))</f>
        <v>OK.</v>
      </c>
      <c r="I66" s="77" t="str">
        <f>IF(I16=".","OK.",IF(I16=0,"OK.",IF(I16=" ","OK.",IF(OR(I16=I6,I16=I26,I16=I36,I16='S2'!I16,I16='S3'!I16,I16='S4'!I16,I16='S1'!I16,I16='S6'!I16,I16='S7'!I16,I16='S8'!I16),"CISSS!","OK."))))</f>
        <v>OK.</v>
      </c>
      <c r="J66" s="77" t="str">
        <f>IF(J16=".","OK.",IF(J16=0,"OK.",IF(J16=" ","OK.",IF(OR(J16=J6,J16=J26,J16=J36,J16='S2'!J16,J16='S3'!J16,J16='S4'!J16,J16='S1'!J16,J16='S6'!J16,J16='S7'!J16,J16='S8'!J16),"CISSS!","OK."))))</f>
        <v>OK.</v>
      </c>
      <c r="K66" s="77" t="str">
        <f>IF(K16=".","OK.",IF(K16=0,"OK.",IF(K16=" ","OK.",IF(OR(K16=K6,K16=K26,K16=K36,K16='S2'!K16,K16='S3'!K16,K16='S4'!K16,K16='S1'!K16,K16='S6'!K16,K16='S7'!K16,K16='S8'!K16),"CISSS!","OK."))))</f>
        <v>OK.</v>
      </c>
      <c r="L66" s="78" t="str">
        <f>IF(L16=".","OK.",IF(L16=0,"OK.",IF(L16=" ","OK.",IF(OR(L16=L6,L16=L26,L16=L36,L16='S2'!L16,L16='S3'!L16,L16='S4'!L16,L16='S1'!L16,L16='S6'!L16,L16='S7'!L16,L16='S8'!L16),"CISSS!","OK."))))</f>
        <v>OK.</v>
      </c>
      <c r="M66" s="67" t="str">
        <f>IF(M16=".","OK.",IF(M16=0,"OK.",IF(M16=" ","OK.",IF(OR(M16=M6,M16=M26,M16=M36,M16='S2'!M16,M16='S3'!M16,M16='S4'!M16,M16='S1'!M16,M16='S6'!M16,M16='S7'!M16,M16='S8'!M16),"CISSS!","OK."))))</f>
        <v>OK.</v>
      </c>
      <c r="N66" s="68" t="str">
        <f>IF(N16=".","OK.",IF(N16=0,"OK.",IF(N16=" ","OK.",IF(OR(N16=N6,N16=N26,N16=N36,N16='S2'!N16,N16='S3'!N16,N16='S4'!N16,N16='S1'!N16,N16='S6'!N16,N16='S7'!N16,N16='S8'!N16),"CISSS!","OK."))))</f>
        <v>OK.</v>
      </c>
      <c r="O66" s="68" t="str">
        <f>IF(O16=".","OK.",IF(O16=0,"OK.",IF(O16=" ","OK.",IF(OR(O16=O6,O16=O26,O16=O36,O16='S2'!O16,O16='S3'!O16,O16='S4'!O16,O16='S1'!O16,O16='S6'!O16,O16='S7'!O16,O16='S8'!O16),"CISSS!","OK."))))</f>
        <v>OK.</v>
      </c>
      <c r="P66" s="68" t="str">
        <f>IF(P16=".","OK.",IF(P16=0,"OK.",IF(P16=" ","OK.",IF(OR(P16=P6,P16=P26,P16=P36,P16='S2'!P16,P16='S3'!P16,P16='S4'!P16,P16='S1'!P16,P16='S6'!P16,P16='S7'!P16,P16='S8'!P16),"CISSS!","OK."))))</f>
        <v>OK.</v>
      </c>
      <c r="Q66" s="69" t="str">
        <f>IF(Q16=".","OK.",IF(Q16=0,"OK.",IF(Q16=" ","OK.",IF(OR(Q16=Q6,Q16=Q26,Q16=Q36,Q16='S2'!Q16,Q16='S3'!Q16,Q16='S4'!Q16,Q16='S1'!Q16,Q16='S6'!Q16,Q16='S7'!Q16,Q16='S8'!Q16),"CISSS!","OK."))))</f>
        <v>OK.</v>
      </c>
      <c r="R66" s="85" t="str">
        <f>IF(R16=".","OK.",IF(R16=0,"OK.",IF(R16=" ","OK.",IF(OR(R16=R6,R16=R26,R16=R36,R16='S2'!R16,R16='S3'!R16,R16='S4'!R16,R16='S1'!R16,R16='S6'!R16,R16='S7'!R16,R16='S8'!R16),"CISSS!","OK."))))</f>
        <v>OK.</v>
      </c>
      <c r="S66" s="86" t="str">
        <f>IF(S16=".","OK.",IF(S16=0,"OK.",IF(S16=" ","OK.",IF(OR(S16=S6,S16=S26,S16=S36,S16='S2'!S16,S16='S3'!S16,S16='S4'!S16,S16='S1'!S16,S16='S6'!S16,S16='S7'!S16,S16='S8'!S16),"CISSS!","OK."))))</f>
        <v>OK.</v>
      </c>
      <c r="T66" s="86" t="str">
        <f>IF(T16=".","OK.",IF(T16=0,"OK.",IF(T16=" ","OK.",IF(OR(T16=T6,T16=T26,T16=T36,T16='S2'!T16,T16='S3'!T16,T16='S4'!T16,T16='S1'!T16,T16='S6'!T16,T16='S7'!T16,T16='S8'!T16),"CISSS!","OK."))))</f>
        <v>OK.</v>
      </c>
      <c r="U66" s="86" t="str">
        <f>IF(U16=".","OK.",IF(U16=0,"OK.",IF(U16=" ","OK.",IF(OR(U16=U6,U16=U26,U16=U36,U16='S2'!U16,U16='S3'!U16,U16='S4'!U16,U16='S1'!U16,U16='S6'!U16,U16='S7'!U16,U16='S8'!U16),"CISSS!","OK."))))</f>
        <v>OK.</v>
      </c>
      <c r="V66" s="87" t="str">
        <f>IF(V16=".","OK.",IF(V16=0,"OK.",IF(V16=" ","OK.",IF(OR(V16=V6,V16=V26,V16=V36,V16='S2'!V16,V16='S3'!V16,V16='S4'!V16,V16='S1'!V16,V16='S6'!V16,V16='S7'!V16,V16='S8'!V16),"CISSS!","OK."))))</f>
        <v>OK.</v>
      </c>
      <c r="W66" s="267" t="str">
        <f>IF(W16=".","OK.",IF(W16=0,"OK.",IF(W16=" ","OK.",IF(OR(W16=W6,W16=W26,W16=W36,W16='S2'!W16,W16='S3'!W16,W16='S4'!W16,W16='S1'!W16,W16='S6'!W16,W16='S7'!W16,W16='S8'!W16),"CISSS!","OK."))))</f>
        <v>OK.</v>
      </c>
      <c r="X66" s="268" t="str">
        <f>IF(X16=".","OK.",IF(X16=0,"OK.",IF(X16=" ","OK.",IF(OR(X16=X6,X16=X26,X16=X36,X16='S2'!X16,X16='S3'!X16,X16='S4'!X16,X16='S1'!X16,X16='S6'!X16,X16='S7'!X16,X16='S8'!X16),"CISSS!","OK."))))</f>
        <v>OK.</v>
      </c>
      <c r="Y66" s="268" t="str">
        <f>IF(Y16=".","OK.",IF(Y16=0,"OK.",IF(Y16=" ","OK.",IF(OR(Y16=Y6,Y16=Y26,Y16=Y36,Y16='S2'!Y16,Y16='S3'!Y16,Y16='S4'!Y16,Y16='S1'!Y16,Y16='S6'!Y16,Y16='S7'!Y16,Y16='S8'!Y16),"CISSS!","OK."))))</f>
        <v>OK.</v>
      </c>
      <c r="Z66" s="268" t="str">
        <f>IF(Z16=".","OK.",IF(Z16=0,"OK.",IF(Z16=" ","OK.",IF(OR(Z16=Z6,Z16=Z26,Z16=Z36,Z16='S2'!Z16,Z16='S3'!Z16,Z16='S4'!Z16,Z16='S1'!Z16,Z16='S6'!Z16,Z16='S7'!Z16,Z16='S8'!Z16),"CISSS!","OK."))))</f>
        <v>OK.</v>
      </c>
      <c r="AA66" s="269" t="str">
        <f>IF(AA16=".","OK.",IF(AA16=0,"OK.",IF(AA16=" ","OK.",IF(OR(AA16=AA6,AA16=AA26,AA16=AA36,AA16='S2'!AA16,AA16='S3'!AA16,AA16='S4'!AA16,AA16='S1'!AA16,AA16='S6'!AA16,AA16='S7'!AA16,AA16='S8'!AA16),"CISSS!","OK."))))</f>
        <v>OK.</v>
      </c>
      <c r="AB66" s="299">
        <v>3</v>
      </c>
    </row>
    <row r="67" spans="1:28" ht="11.1" customHeight="1" x14ac:dyDescent="0.2">
      <c r="A67" s="1087"/>
      <c r="B67" s="1087"/>
      <c r="C67" s="55" t="str">
        <f>IF(C17=".","OK.",IF(C17=0,"OK.",IF(C17=" ","OK.",IF(OR(C17=C7,C17=C27,C17=C37,C17='S2'!C17,C17='S3'!C17,C17='S4'!C17,C17='S1'!C17,C17='S6'!C17,C17='S7'!C17,C17='S8'!C17),"CISSS!","OK."))))</f>
        <v>OK.</v>
      </c>
      <c r="D67" s="56" t="str">
        <f>IF(D17=".","OK.",IF(D17=0,"OK.",IF(D17=" ","OK.",IF(OR(D17=D7,D17=D27,D17=D37,D17='S2'!D17,D17='S3'!D17,D17='S4'!D17,D17='S1'!D17,D17='S6'!D17,D17='S7'!D17,D17='S8'!D17),"CISSS!","OK."))))</f>
        <v>OK.</v>
      </c>
      <c r="E67" s="56" t="str">
        <f>IF(E17=".","OK.",IF(E17=0,"OK.",IF(E17=" ","OK.",IF(OR(E17=E7,E17=E27,E17=E37,E17='S2'!E17,E17='S3'!E17,E17='S4'!E17,E17='S1'!E17,E17='S6'!E17,E17='S7'!E17,E17='S8'!E17),"CISSS!","OK."))))</f>
        <v>OK.</v>
      </c>
      <c r="F67" s="56" t="str">
        <f>IF(F17=".","OK.",IF(F17=0,"OK.",IF(F17=" ","OK.",IF(OR(F17=F7,F17=F27,F17=F37,F17='S2'!F17,F17='S3'!F17,F17='S4'!F17,F17='S1'!F17,F17='S6'!F17,F17='S7'!F17,F17='S8'!F17),"CISSS!","OK."))))</f>
        <v>OK.</v>
      </c>
      <c r="G67" s="57" t="str">
        <f>IF(G17=".","OK.",IF(G17=0,"OK.",IF(G17=" ","OK.",IF(OR(G17=G7,G17=G27,G17=G37,G17='S2'!G17,G17='S3'!G17,G17='S4'!G17,G17='S1'!G17,G17='S6'!G17,G17='S7'!G17,G17='S8'!G17),"CISSS!","OK."))))</f>
        <v>OK.</v>
      </c>
      <c r="H67" s="76" t="str">
        <f>IF(H17=".","OK.",IF(H17=0,"OK.",IF(H17=" ","OK.",IF(OR(H17=H7,H17=H27,H17=H37,H17='S2'!H17,H17='S3'!H17,H17='S4'!H17,H17='S1'!H17,H17='S6'!H17,H17='S7'!H17,H17='S8'!H17),"CISSS!","OK."))))</f>
        <v>OK.</v>
      </c>
      <c r="I67" s="77" t="str">
        <f>IF(I17=".","OK.",IF(I17=0,"OK.",IF(I17=" ","OK.",IF(OR(I17=I7,I17=I27,I17=I37,I17='S2'!I17,I17='S3'!I17,I17='S4'!I17,I17='S1'!I17,I17='S6'!I17,I17='S7'!I17,I17='S8'!I17),"CISSS!","OK."))))</f>
        <v>OK.</v>
      </c>
      <c r="J67" s="77" t="str">
        <f>IF(J17=".","OK.",IF(J17=0,"OK.",IF(J17=" ","OK.",IF(OR(J17=J7,J17=J27,J17=J37,J17='S2'!J17,J17='S3'!J17,J17='S4'!J17,J17='S1'!J17,J17='S6'!J17,J17='S7'!J17,J17='S8'!J17),"CISSS!","OK."))))</f>
        <v>OK.</v>
      </c>
      <c r="K67" s="77" t="str">
        <f>IF(K17=".","OK.",IF(K17=0,"OK.",IF(K17=" ","OK.",IF(OR(K17=K7,K17=K27,K17=K37,K17='S2'!K17,K17='S3'!K17,K17='S4'!K17,K17='S1'!K17,K17='S6'!K17,K17='S7'!K17,K17='S8'!K17),"CISSS!","OK."))))</f>
        <v>OK.</v>
      </c>
      <c r="L67" s="78" t="str">
        <f>IF(L17=".","OK.",IF(L17=0,"OK.",IF(L17=" ","OK.",IF(OR(L17=L7,L17=L27,L17=L37,L17='S2'!L17,L17='S3'!L17,L17='S4'!L17,L17='S1'!L17,L17='S6'!L17,L17='S7'!L17,L17='S8'!L17),"CISSS!","OK."))))</f>
        <v>OK.</v>
      </c>
      <c r="M67" s="67" t="str">
        <f>IF(M17=".","OK.",IF(M17=0,"OK.",IF(M17=" ","OK.",IF(OR(M17=M7,M17=M27,M17=M37,M17='S2'!M17,M17='S3'!M17,M17='S4'!M17,M17='S1'!M17,M17='S6'!M17,M17='S7'!M17,M17='S8'!M17),"CISSS!","OK."))))</f>
        <v>OK.</v>
      </c>
      <c r="N67" s="68" t="str">
        <f>IF(N17=".","OK.",IF(N17=0,"OK.",IF(N17=" ","OK.",IF(OR(N17=N7,N17=N27,N17=N37,N17='S2'!N17,N17='S3'!N17,N17='S4'!N17,N17='S1'!N17,N17='S6'!N17,N17='S7'!N17,N17='S8'!N17),"CISSS!","OK."))))</f>
        <v>OK.</v>
      </c>
      <c r="O67" s="68" t="str">
        <f>IF(O17=".","OK.",IF(O17=0,"OK.",IF(O17=" ","OK.",IF(OR(O17=O7,O17=O27,O17=O37,O17='S2'!O17,O17='S3'!O17,O17='S4'!O17,O17='S1'!O17,O17='S6'!O17,O17='S7'!O17,O17='S8'!O17),"CISSS!","OK."))))</f>
        <v>OK.</v>
      </c>
      <c r="P67" s="68" t="str">
        <f>IF(P17=".","OK.",IF(P17=0,"OK.",IF(P17=" ","OK.",IF(OR(P17=P7,P17=P27,P17=P37,P17='S2'!P17,P17='S3'!P17,P17='S4'!P17,P17='S1'!P17,P17='S6'!P17,P17='S7'!P17,P17='S8'!P17),"CISSS!","OK."))))</f>
        <v>OK.</v>
      </c>
      <c r="Q67" s="69" t="str">
        <f>IF(Q17=".","OK.",IF(Q17=0,"OK.",IF(Q17=" ","OK.",IF(OR(Q17=Q7,Q17=Q27,Q17=Q37,Q17='S2'!Q17,Q17='S3'!Q17,Q17='S4'!Q17,Q17='S1'!Q17,Q17='S6'!Q17,Q17='S7'!Q17,Q17='S8'!Q17),"CISSS!","OK."))))</f>
        <v>OK.</v>
      </c>
      <c r="R67" s="85" t="str">
        <f>IF(R17=".","OK.",IF(R17=0,"OK.",IF(R17=" ","OK.",IF(OR(R17=R7,R17=R27,R17=R37,R17='S2'!R17,R17='S3'!R17,R17='S4'!R17,R17='S1'!R17,R17='S6'!R17,R17='S7'!R17,R17='S8'!R17),"CISSS!","OK."))))</f>
        <v>OK.</v>
      </c>
      <c r="S67" s="86" t="str">
        <f>IF(S17=".","OK.",IF(S17=0,"OK.",IF(S17=" ","OK.",IF(OR(S17=S7,S17=S27,S17=S37,S17='S2'!S17,S17='S3'!S17,S17='S4'!S17,S17='S1'!S17,S17='S6'!S17,S17='S7'!S17,S17='S8'!S17),"CISSS!","OK."))))</f>
        <v>OK.</v>
      </c>
      <c r="T67" s="86" t="str">
        <f>IF(T17=".","OK.",IF(T17=0,"OK.",IF(T17=" ","OK.",IF(OR(T17=T7,T17=T27,T17=T37,T17='S2'!T17,T17='S3'!T17,T17='S4'!T17,T17='S1'!T17,T17='S6'!T17,T17='S7'!T17,T17='S8'!T17),"CISSS!","OK."))))</f>
        <v>OK.</v>
      </c>
      <c r="U67" s="86" t="str">
        <f>IF(U17=".","OK.",IF(U17=0,"OK.",IF(U17=" ","OK.",IF(OR(U17=U7,U17=U27,U17=U37,U17='S2'!U17,U17='S3'!U17,U17='S4'!U17,U17='S1'!U17,U17='S6'!U17,U17='S7'!U17,U17='S8'!U17),"CISSS!","OK."))))</f>
        <v>OK.</v>
      </c>
      <c r="V67" s="87" t="str">
        <f>IF(V17=".","OK.",IF(V17=0,"OK.",IF(V17=" ","OK.",IF(OR(V17=V7,V17=V27,V17=V37,V17='S2'!V17,V17='S3'!V17,V17='S4'!V17,V17='S1'!V17,V17='S6'!V17,V17='S7'!V17,V17='S8'!V17),"CISSS!","OK."))))</f>
        <v>OK.</v>
      </c>
      <c r="W67" s="267" t="str">
        <f>IF(W17=".","OK.",IF(W17=0,"OK.",IF(W17=" ","OK.",IF(OR(W17=W7,W17=W27,W17=W37,W17='S2'!W17,W17='S3'!W17,W17='S4'!W17,W17='S1'!W17,W17='S6'!W17,W17='S7'!W17,W17='S8'!W17),"CISSS!","OK."))))</f>
        <v>OK.</v>
      </c>
      <c r="X67" s="268" t="str">
        <f>IF(X17=".","OK.",IF(X17=0,"OK.",IF(X17=" ","OK.",IF(OR(X17=X7,X17=X27,X17=X37,X17='S2'!X17,X17='S3'!X17,X17='S4'!X17,X17='S1'!X17,X17='S6'!X17,X17='S7'!X17,X17='S8'!X17),"CISSS!","OK."))))</f>
        <v>OK.</v>
      </c>
      <c r="Y67" s="268" t="str">
        <f>IF(Y17=".","OK.",IF(Y17=0,"OK.",IF(Y17=" ","OK.",IF(OR(Y17=Y7,Y17=Y27,Y17=Y37,Y17='S2'!Y17,Y17='S3'!Y17,Y17='S4'!Y17,Y17='S1'!Y17,Y17='S6'!Y17,Y17='S7'!Y17,Y17='S8'!Y17),"CISSS!","OK."))))</f>
        <v>OK.</v>
      </c>
      <c r="Z67" s="268" t="str">
        <f>IF(Z17=".","OK.",IF(Z17=0,"OK.",IF(Z17=" ","OK.",IF(OR(Z17=Z7,Z17=Z27,Z17=Z37,Z17='S2'!Z17,Z17='S3'!Z17,Z17='S4'!Z17,Z17='S1'!Z17,Z17='S6'!Z17,Z17='S7'!Z17,Z17='S8'!Z17),"CISSS!","OK."))))</f>
        <v>OK.</v>
      </c>
      <c r="AA67" s="269" t="str">
        <f>IF(AA17=".","OK.",IF(AA17=0,"OK.",IF(AA17=" ","OK.",IF(OR(AA17=AA7,AA17=AA27,AA17=AA37,AA17='S2'!AA17,AA17='S3'!AA17,AA17='S4'!AA17,AA17='S1'!AA17,AA17='S6'!AA17,AA17='S7'!AA17,AA17='S8'!AA17),"CISSS!","OK."))))</f>
        <v>OK.</v>
      </c>
      <c r="AB67" s="299">
        <v>3.0416666666666701</v>
      </c>
    </row>
    <row r="68" spans="1:28" ht="11.1" customHeight="1" x14ac:dyDescent="0.2">
      <c r="A68" s="1087"/>
      <c r="B68" s="1087"/>
      <c r="C68" s="55" t="str">
        <f>IF(C18=".","OK.",IF(C18=0,"OK.",IF(C18=" ","OK.",IF(OR(C18=C8,C18=C28,C18=C38,C18='S2'!C18,C18='S3'!C18,C18='S4'!C18,C18='S1'!C18,C18='S6'!C18,C18='S7'!C18,C18='S8'!C18),"CISSS!","OK."))))</f>
        <v>OK.</v>
      </c>
      <c r="D68" s="56" t="str">
        <f>IF(D18=".","OK.",IF(D18=0,"OK.",IF(D18=" ","OK.",IF(OR(D18=D8,D18=D28,D18=D38,D18='S2'!D18,D18='S3'!D18,D18='S4'!D18,D18='S1'!D18,D18='S6'!D18,D18='S7'!D18,D18='S8'!D18),"CISSS!","OK."))))</f>
        <v>OK.</v>
      </c>
      <c r="E68" s="56" t="str">
        <f>IF(E18=".","OK.",IF(E18=0,"OK.",IF(E18=" ","OK.",IF(OR(E18=E8,E18=E28,E18=E38,E18='S2'!E18,E18='S3'!E18,E18='S4'!E18,E18='S1'!E18,E18='S6'!E18,E18='S7'!E18,E18='S8'!E18),"CISSS!","OK."))))</f>
        <v>OK.</v>
      </c>
      <c r="F68" s="56" t="str">
        <f>IF(F18=".","OK.",IF(F18=0,"OK.",IF(F18=" ","OK.",IF(OR(F18=F8,F18=F28,F18=F38,F18='S2'!F18,F18='S3'!F18,F18='S4'!F18,F18='S1'!F18,F18='S6'!F18,F18='S7'!F18,F18='S8'!F18),"CISSS!","OK."))))</f>
        <v>OK.</v>
      </c>
      <c r="G68" s="57" t="str">
        <f>IF(G18=".","OK.",IF(G18=0,"OK.",IF(G18=" ","OK.",IF(OR(G18=G8,G18=G28,G18=G38,G18='S2'!G18,G18='S3'!G18,G18='S4'!G18,G18='S1'!G18,G18='S6'!G18,G18='S7'!G18,G18='S8'!G18),"CISSS!","OK."))))</f>
        <v>OK.</v>
      </c>
      <c r="H68" s="76" t="str">
        <f>IF(H18=".","OK.",IF(H18=0,"OK.",IF(H18=" ","OK.",IF(OR(H18=H8,H18=H28,H18=H38,H18='S2'!H18,H18='S3'!H18,H18='S4'!H18,H18='S1'!H18,H18='S6'!H18,H18='S7'!H18,H18='S8'!H18),"CISSS!","OK."))))</f>
        <v>OK.</v>
      </c>
      <c r="I68" s="77" t="str">
        <f>IF(I18=".","OK.",IF(I18=0,"OK.",IF(I18=" ","OK.",IF(OR(I18=I8,I18=I28,I18=I38,I18='S2'!I18,I18='S3'!I18,I18='S4'!I18,I18='S1'!I18,I18='S6'!I18,I18='S7'!I18,I18='S8'!I18),"CISSS!","OK."))))</f>
        <v>OK.</v>
      </c>
      <c r="J68" s="77" t="str">
        <f>IF(J18=".","OK.",IF(J18=0,"OK.",IF(J18=" ","OK.",IF(OR(J18=J8,J18=J28,J18=J38,J18='S2'!J18,J18='S3'!J18,J18='S4'!J18,J18='S1'!J18,J18='S6'!J18,J18='S7'!J18,J18='S8'!J18),"CISSS!","OK."))))</f>
        <v>OK.</v>
      </c>
      <c r="K68" s="77" t="str">
        <f>IF(K18=".","OK.",IF(K18=0,"OK.",IF(K18=" ","OK.",IF(OR(K18=K8,K18=K28,K18=K38,K18='S2'!K18,K18='S3'!K18,K18='S4'!K18,K18='S1'!K18,K18='S6'!K18,K18='S7'!K18,K18='S8'!K18),"CISSS!","OK."))))</f>
        <v>OK.</v>
      </c>
      <c r="L68" s="78" t="str">
        <f>IF(L18=".","OK.",IF(L18=0,"OK.",IF(L18=" ","OK.",IF(OR(L18=L8,L18=L28,L18=L38,L18='S2'!L18,L18='S3'!L18,L18='S4'!L18,L18='S1'!L18,L18='S6'!L18,L18='S7'!L18,L18='S8'!L18),"CISSS!","OK."))))</f>
        <v>OK.</v>
      </c>
      <c r="M68" s="67" t="str">
        <f>IF(M18=".","OK.",IF(M18=0,"OK.",IF(M18=" ","OK.",IF(OR(M18=M8,M18=M28,M18=M38,M18='S2'!M18,M18='S3'!M18,M18='S4'!M18,M18='S1'!M18,M18='S6'!M18,M18='S7'!M18,M18='S8'!M18),"CISSS!","OK."))))</f>
        <v>OK.</v>
      </c>
      <c r="N68" s="68" t="str">
        <f>IF(N18=".","OK.",IF(N18=0,"OK.",IF(N18=" ","OK.",IF(OR(N18=N8,N18=N28,N18=N38,N18='S2'!N18,N18='S3'!N18,N18='S4'!N18,N18='S1'!N18,N18='S6'!N18,N18='S7'!N18,N18='S8'!N18),"CISSS!","OK."))))</f>
        <v>OK.</v>
      </c>
      <c r="O68" s="68" t="str">
        <f>IF(O18=".","OK.",IF(O18=0,"OK.",IF(O18=" ","OK.",IF(OR(O18=O8,O18=O28,O18=O38,O18='S2'!O18,O18='S3'!O18,O18='S4'!O18,O18='S1'!O18,O18='S6'!O18,O18='S7'!O18,O18='S8'!O18),"CISSS!","OK."))))</f>
        <v>OK.</v>
      </c>
      <c r="P68" s="68" t="str">
        <f>IF(P18=".","OK.",IF(P18=0,"OK.",IF(P18=" ","OK.",IF(OR(P18=P8,P18=P28,P18=P38,P18='S2'!P18,P18='S3'!P18,P18='S4'!P18,P18='S1'!P18,P18='S6'!P18,P18='S7'!P18,P18='S8'!P18),"CISSS!","OK."))))</f>
        <v>OK.</v>
      </c>
      <c r="Q68" s="69" t="str">
        <f>IF(Q18=".","OK.",IF(Q18=0,"OK.",IF(Q18=" ","OK.",IF(OR(Q18=Q8,Q18=Q28,Q18=Q38,Q18='S2'!Q18,Q18='S3'!Q18,Q18='S4'!Q18,Q18='S1'!Q18,Q18='S6'!Q18,Q18='S7'!Q18,Q18='S8'!Q18),"CISSS!","OK."))))</f>
        <v>OK.</v>
      </c>
      <c r="R68" s="85" t="str">
        <f>IF(R18=".","OK.",IF(R18=0,"OK.",IF(R18=" ","OK.",IF(OR(R18=R8,R18=R28,R18=R38,R18='S2'!R18,R18='S3'!R18,R18='S4'!R18,R18='S1'!R18,R18='S6'!R18,R18='S7'!R18,R18='S8'!R18),"CISSS!","OK."))))</f>
        <v>OK.</v>
      </c>
      <c r="S68" s="86" t="str">
        <f>IF(S18=".","OK.",IF(S18=0,"OK.",IF(S18=" ","OK.",IF(OR(S18=S8,S18=S28,S18=S38,S18='S2'!S18,S18='S3'!S18,S18='S4'!S18,S18='S1'!S18,S18='S6'!S18,S18='S7'!S18,S18='S8'!S18),"CISSS!","OK."))))</f>
        <v>OK.</v>
      </c>
      <c r="T68" s="86" t="str">
        <f>IF(T18=".","OK.",IF(T18=0,"OK.",IF(T18=" ","OK.",IF(OR(T18=T8,T18=T28,T18=T38,T18='S2'!T18,T18='S3'!T18,T18='S4'!T18,T18='S1'!T18,T18='S6'!T18,T18='S7'!T18,T18='S8'!T18),"CISSS!","OK."))))</f>
        <v>OK.</v>
      </c>
      <c r="U68" s="86" t="str">
        <f>IF(U18=".","OK.",IF(U18=0,"OK.",IF(U18=" ","OK.",IF(OR(U18=U8,U18=U28,U18=U38,U18='S2'!U18,U18='S3'!U18,U18='S4'!U18,U18='S1'!U18,U18='S6'!U18,U18='S7'!U18,U18='S8'!U18),"CISSS!","OK."))))</f>
        <v>OK.</v>
      </c>
      <c r="V68" s="87" t="str">
        <f>IF(V18=".","OK.",IF(V18=0,"OK.",IF(V18=" ","OK.",IF(OR(V18=V8,V18=V28,V18=V38,V18='S2'!V18,V18='S3'!V18,V18='S4'!V18,V18='S1'!V18,V18='S6'!V18,V18='S7'!V18,V18='S8'!V18),"CISSS!","OK."))))</f>
        <v>OK.</v>
      </c>
      <c r="W68" s="267" t="str">
        <f>IF(W18=".","OK.",IF(W18=0,"OK.",IF(W18=" ","OK.",IF(OR(W18=W8,W18=W28,W18=W38,W18='S2'!W18,W18='S3'!W18,W18='S4'!W18,W18='S1'!W18,W18='S6'!W18,W18='S7'!W18,W18='S8'!W18),"CISSS!","OK."))))</f>
        <v>OK.</v>
      </c>
      <c r="X68" s="268" t="str">
        <f>IF(X18=".","OK.",IF(X18=0,"OK.",IF(X18=" ","OK.",IF(OR(X18=X8,X18=X28,X18=X38,X18='S2'!X18,X18='S3'!X18,X18='S4'!X18,X18='S1'!X18,X18='S6'!X18,X18='S7'!X18,X18='S8'!X18),"CISSS!","OK."))))</f>
        <v>OK.</v>
      </c>
      <c r="Y68" s="268" t="str">
        <f>IF(Y18=".","OK.",IF(Y18=0,"OK.",IF(Y18=" ","OK.",IF(OR(Y18=Y8,Y18=Y28,Y18=Y38,Y18='S2'!Y18,Y18='S3'!Y18,Y18='S4'!Y18,Y18='S1'!Y18,Y18='S6'!Y18,Y18='S7'!Y18,Y18='S8'!Y18),"CISSS!","OK."))))</f>
        <v>OK.</v>
      </c>
      <c r="Z68" s="268" t="str">
        <f>IF(Z18=".","OK.",IF(Z18=0,"OK.",IF(Z18=" ","OK.",IF(OR(Z18=Z8,Z18=Z28,Z18=Z38,Z18='S2'!Z18,Z18='S3'!Z18,Z18='S4'!Z18,Z18='S1'!Z18,Z18='S6'!Z18,Z18='S7'!Z18,Z18='S8'!Z18),"CISSS!","OK."))))</f>
        <v>OK.</v>
      </c>
      <c r="AA68" s="269" t="str">
        <f>IF(AA18=".","OK.",IF(AA18=0,"OK.",IF(AA18=" ","OK.",IF(OR(AA18=AA8,AA18=AA28,AA18=AA38,AA18='S2'!AA18,AA18='S3'!AA18,AA18='S4'!AA18,AA18='S1'!AA18,AA18='S6'!AA18,AA18='S7'!AA18,AA18='S8'!AA18),"CISSS!","OK."))))</f>
        <v>OK.</v>
      </c>
      <c r="AB68" s="299">
        <v>3.0833333333333299</v>
      </c>
    </row>
    <row r="69" spans="1:28" ht="11.1" customHeight="1" x14ac:dyDescent="0.2">
      <c r="A69" s="1087"/>
      <c r="B69" s="1087"/>
      <c r="C69" s="55" t="str">
        <f>IF(C19=".","OK.",IF(C19=0,"OK.",IF(C19=" ","OK.",IF(OR(C19=C9,C19=C29,C19=C39,C19='S2'!C19,C19='S3'!C19,C19='S4'!C19,C19='S1'!C19,C19='S6'!C19,C19='S7'!C19,C19='S8'!C19),"CISSS!","OK."))))</f>
        <v>OK.</v>
      </c>
      <c r="D69" s="56" t="str">
        <f>IF(D19=".","OK.",IF(D19=0,"OK.",IF(D19=" ","OK.",IF(OR(D19=D9,D19=D29,D19=D39,D19='S2'!D19,D19='S3'!D19,D19='S4'!D19,D19='S1'!D19,D19='S6'!D19,D19='S7'!D19,D19='S8'!D19),"CISSS!","OK."))))</f>
        <v>OK.</v>
      </c>
      <c r="E69" s="56" t="str">
        <f>IF(E19=".","OK.",IF(E19=0,"OK.",IF(E19=" ","OK.",IF(OR(E19=E9,E19=E29,E19=E39,E19='S2'!E19,E19='S3'!E19,E19='S4'!E19,E19='S1'!E19,E19='S6'!E19,E19='S7'!E19,E19='S8'!E19),"CISSS!","OK."))))</f>
        <v>OK.</v>
      </c>
      <c r="F69" s="56" t="str">
        <f>IF(F19=".","OK.",IF(F19=0,"OK.",IF(F19=" ","OK.",IF(OR(F19=F9,F19=F29,F19=F39,F19='S2'!F19,F19='S3'!F19,F19='S4'!F19,F19='S1'!F19,F19='S6'!F19,F19='S7'!F19,F19='S8'!F19),"CISSS!","OK."))))</f>
        <v>OK.</v>
      </c>
      <c r="G69" s="57" t="str">
        <f>IF(G19=".","OK.",IF(G19=0,"OK.",IF(G19=" ","OK.",IF(OR(G19=G9,G19=G29,G19=G39,G19='S2'!G19,G19='S3'!G19,G19='S4'!G19,G19='S1'!G19,G19='S6'!G19,G19='S7'!G19,G19='S8'!G19),"CISSS!","OK."))))</f>
        <v>OK.</v>
      </c>
      <c r="H69" s="76" t="str">
        <f>IF(H19=".","OK.",IF(H19=0,"OK.",IF(H19=" ","OK.",IF(OR(H19=H9,H19=H29,H19=H39,H19='S2'!H19,H19='S3'!H19,H19='S4'!H19,H19='S1'!H19,H19='S6'!H19,H19='S7'!H19,H19='S8'!H19),"CISSS!","OK."))))</f>
        <v>OK.</v>
      </c>
      <c r="I69" s="77" t="str">
        <f>IF(I19=".","OK.",IF(I19=0,"OK.",IF(I19=" ","OK.",IF(OR(I19=I9,I19=I29,I19=I39,I19='S2'!I19,I19='S3'!I19,I19='S4'!I19,I19='S1'!I19,I19='S6'!I19,I19='S7'!I19,I19='S8'!I19),"CISSS!","OK."))))</f>
        <v>OK.</v>
      </c>
      <c r="J69" s="77" t="str">
        <f>IF(J19=".","OK.",IF(J19=0,"OK.",IF(J19=" ","OK.",IF(OR(J19=J9,J19=J29,J19=J39,J19='S2'!J19,J19='S3'!J19,J19='S4'!J19,J19='S1'!J19,J19='S6'!J19,J19='S7'!J19,J19='S8'!J19),"CISSS!","OK."))))</f>
        <v>OK.</v>
      </c>
      <c r="K69" s="77" t="str">
        <f>IF(K19=".","OK.",IF(K19=0,"OK.",IF(K19=" ","OK.",IF(OR(K19=K9,K19=K29,K19=K39,K19='S2'!K19,K19='S3'!K19,K19='S4'!K19,K19='S1'!K19,K19='S6'!K19,K19='S7'!K19,K19='S8'!K19),"CISSS!","OK."))))</f>
        <v>OK.</v>
      </c>
      <c r="L69" s="78" t="str">
        <f>IF(L19=".","OK.",IF(L19=0,"OK.",IF(L19=" ","OK.",IF(OR(L19=L9,L19=L29,L19=L39,L19='S2'!L19,L19='S3'!L19,L19='S4'!L19,L19='S1'!L19,L19='S6'!L19,L19='S7'!L19,L19='S8'!L19),"CISSS!","OK."))))</f>
        <v>OK.</v>
      </c>
      <c r="M69" s="67" t="str">
        <f>IF(M19=".","OK.",IF(M19=0,"OK.",IF(M19=" ","OK.",IF(OR(M19=M9,M19=M29,M19=M39,M19='S2'!M19,M19='S3'!M19,M19='S4'!M19,M19='S1'!M19,M19='S6'!M19,M19='S7'!M19,M19='S8'!M19),"CISSS!","OK."))))</f>
        <v>OK.</v>
      </c>
      <c r="N69" s="68" t="str">
        <f>IF(N19=".","OK.",IF(N19=0,"OK.",IF(N19=" ","OK.",IF(OR(N19=N9,N19=N29,N19=N39,N19='S2'!N19,N19='S3'!N19,N19='S4'!N19,N19='S1'!N19,N19='S6'!N19,N19='S7'!N19,N19='S8'!N19),"CISSS!","OK."))))</f>
        <v>OK.</v>
      </c>
      <c r="O69" s="68" t="str">
        <f>IF(O19=".","OK.",IF(O19=0,"OK.",IF(O19=" ","OK.",IF(OR(O19=O9,O19=O29,O19=O39,O19='S2'!O19,O19='S3'!O19,O19='S4'!O19,O19='S1'!O19,O19='S6'!O19,O19='S7'!O19,O19='S8'!O19),"CISSS!","OK."))))</f>
        <v>OK.</v>
      </c>
      <c r="P69" s="68" t="str">
        <f>IF(P19=".","OK.",IF(P19=0,"OK.",IF(P19=" ","OK.",IF(OR(P19=P9,P19=P29,P19=P39,P19='S2'!P19,P19='S3'!P19,P19='S4'!P19,P19='S1'!P19,P19='S6'!P19,P19='S7'!P19,P19='S8'!P19),"CISSS!","OK."))))</f>
        <v>OK.</v>
      </c>
      <c r="Q69" s="69" t="str">
        <f>IF(Q19=".","OK.",IF(Q19=0,"OK.",IF(Q19=" ","OK.",IF(OR(Q19=Q9,Q19=Q29,Q19=Q39,Q19='S2'!Q19,Q19='S3'!Q19,Q19='S4'!Q19,Q19='S1'!Q19,Q19='S6'!Q19,Q19='S7'!Q19,Q19='S8'!Q19),"CISSS!","OK."))))</f>
        <v>OK.</v>
      </c>
      <c r="R69" s="85" t="str">
        <f>IF(R19=".","OK.",IF(R19=0,"OK.",IF(R19=" ","OK.",IF(OR(R19=R9,R19=R29,R19=R39,R19='S2'!R19,R19='S3'!R19,R19='S4'!R19,R19='S1'!R19,R19='S6'!R19,R19='S7'!R19,R19='S8'!R19),"CISSS!","OK."))))</f>
        <v>OK.</v>
      </c>
      <c r="S69" s="86" t="str">
        <f>IF(S19=".","OK.",IF(S19=0,"OK.",IF(S19=" ","OK.",IF(OR(S19=S9,S19=S29,S19=S39,S19='S2'!S19,S19='S3'!S19,S19='S4'!S19,S19='S1'!S19,S19='S6'!S19,S19='S7'!S19,S19='S8'!S19),"CISSS!","OK."))))</f>
        <v>OK.</v>
      </c>
      <c r="T69" s="86" t="str">
        <f>IF(T19=".","OK.",IF(T19=0,"OK.",IF(T19=" ","OK.",IF(OR(T19=T9,T19=T29,T19=T39,T19='S2'!T19,T19='S3'!T19,T19='S4'!T19,T19='S1'!T19,T19='S6'!T19,T19='S7'!T19,T19='S8'!T19),"CISSS!","OK."))))</f>
        <v>OK.</v>
      </c>
      <c r="U69" s="86" t="str">
        <f>IF(U19=".","OK.",IF(U19=0,"OK.",IF(U19=" ","OK.",IF(OR(U19=U9,U19=U29,U19=U39,U19='S2'!U19,U19='S3'!U19,U19='S4'!U19,U19='S1'!U19,U19='S6'!U19,U19='S7'!U19,U19='S8'!U19),"CISSS!","OK."))))</f>
        <v>OK.</v>
      </c>
      <c r="V69" s="87" t="str">
        <f>IF(V19=".","OK.",IF(V19=0,"OK.",IF(V19=" ","OK.",IF(OR(V19=V9,V19=V29,V19=V39,V19='S2'!V19,V19='S3'!V19,V19='S4'!V19,V19='S1'!V19,V19='S6'!V19,V19='S7'!V19,V19='S8'!V19),"CISSS!","OK."))))</f>
        <v>OK.</v>
      </c>
      <c r="W69" s="267" t="str">
        <f>IF(W19=".","OK.",IF(W19=0,"OK.",IF(W19=" ","OK.",IF(OR(W19=W9,W19=W29,W19=W39,W19='S2'!W19,W19='S3'!W19,W19='S4'!W19,W19='S1'!W19,W19='S6'!W19,W19='S7'!W19,W19='S8'!W19),"CISSS!","OK."))))</f>
        <v>OK.</v>
      </c>
      <c r="X69" s="268" t="str">
        <f>IF(X19=".","OK.",IF(X19=0,"OK.",IF(X19=" ","OK.",IF(OR(X19=X9,X19=X29,X19=X39,X19='S2'!X19,X19='S3'!X19,X19='S4'!X19,X19='S1'!X19,X19='S6'!X19,X19='S7'!X19,X19='S8'!X19),"CISSS!","OK."))))</f>
        <v>OK.</v>
      </c>
      <c r="Y69" s="268" t="str">
        <f>IF(Y19=".","OK.",IF(Y19=0,"OK.",IF(Y19=" ","OK.",IF(OR(Y19=Y9,Y19=Y29,Y19=Y39,Y19='S2'!Y19,Y19='S3'!Y19,Y19='S4'!Y19,Y19='S1'!Y19,Y19='S6'!Y19,Y19='S7'!Y19,Y19='S8'!Y19),"CISSS!","OK."))))</f>
        <v>OK.</v>
      </c>
      <c r="Z69" s="268" t="str">
        <f>IF(Z19=".","OK.",IF(Z19=0,"OK.",IF(Z19=" ","OK.",IF(OR(Z19=Z9,Z19=Z29,Z19=Z39,Z19='S2'!Z19,Z19='S3'!Z19,Z19='S4'!Z19,Z19='S1'!Z19,Z19='S6'!Z19,Z19='S7'!Z19,Z19='S8'!Z19),"CISSS!","OK."))))</f>
        <v>OK.</v>
      </c>
      <c r="AA69" s="269" t="str">
        <f>IF(AA19=".","OK.",IF(AA19=0,"OK.",IF(AA19=" ","OK.",IF(OR(AA19=AA9,AA19=AA29,AA19=AA39,AA19='S2'!AA19,AA19='S3'!AA19,AA19='S4'!AA19,AA19='S1'!AA19,AA19='S6'!AA19,AA19='S7'!AA19,AA19='S8'!AA19),"CISSS!","OK."))))</f>
        <v>OK.</v>
      </c>
      <c r="AB69" s="299">
        <v>3.125</v>
      </c>
    </row>
    <row r="70" spans="1:28" ht="11.1" customHeight="1" x14ac:dyDescent="0.2">
      <c r="A70" s="1087"/>
      <c r="B70" s="1087"/>
      <c r="C70" s="55" t="str">
        <f>IF(C20=".","OK.",IF(C20=0,"OK.",IF(C20=" ","OK.",IF(OR(C20=C10,C20=C30,C20=C40,C20='S2'!C20,C20='S3'!C20,C20='S4'!C20,C20='S1'!C20,C20='S6'!C20,C20='S7'!C20,C20='S8'!C20),"CISSS!","OK."))))</f>
        <v>OK.</v>
      </c>
      <c r="D70" s="56" t="str">
        <f>IF(D20=".","OK.",IF(D20=0,"OK.",IF(D20=" ","OK.",IF(OR(D20=D10,D20=D30,D20=D40,D20='S2'!D20,D20='S3'!D20,D20='S4'!D20,D20='S1'!D20,D20='S6'!D20,D20='S7'!D20,D20='S8'!D20),"CISSS!","OK."))))</f>
        <v>OK.</v>
      </c>
      <c r="E70" s="56" t="str">
        <f>IF(E20=".","OK.",IF(E20=0,"OK.",IF(E20=" ","OK.",IF(OR(E20=E10,E20=E30,E20=E40,E20='S2'!E20,E20='S3'!E20,E20='S4'!E20,E20='S1'!E20,E20='S6'!E20,E20='S7'!E20,E20='S8'!E20),"CISSS!","OK."))))</f>
        <v>OK.</v>
      </c>
      <c r="F70" s="56" t="str">
        <f>IF(F20=".","OK.",IF(F20=0,"OK.",IF(F20=" ","OK.",IF(OR(F20=F10,F20=F30,F20=F40,F20='S2'!F20,F20='S3'!F20,F20='S4'!F20,F20='S1'!F20,F20='S6'!F20,F20='S7'!F20,F20='S8'!F20),"CISSS!","OK."))))</f>
        <v>OK.</v>
      </c>
      <c r="G70" s="57" t="str">
        <f>IF(G20=".","OK.",IF(G20=0,"OK.",IF(G20=" ","OK.",IF(OR(G20=G10,G20=G30,G20=G40,G20='S2'!G20,G20='S3'!G20,G20='S4'!G20,G20='S1'!G20,G20='S6'!G20,G20='S7'!G20,G20='S8'!G20),"CISSS!","OK."))))</f>
        <v>OK.</v>
      </c>
      <c r="H70" s="76" t="str">
        <f>IF(H20=".","OK.",IF(H20=0,"OK.",IF(H20=" ","OK.",IF(OR(H20=H10,H20=H30,H20=H40,H20='S2'!H20,H20='S3'!H20,H20='S4'!H20,H20='S1'!H20,H20='S6'!H20,H20='S7'!H20,H20='S8'!H20),"CISSS!","OK."))))</f>
        <v>OK.</v>
      </c>
      <c r="I70" s="77" t="str">
        <f>IF(I20=".","OK.",IF(I20=0,"OK.",IF(I20=" ","OK.",IF(OR(I20=I10,I20=I30,I20=I40,I20='S2'!I20,I20='S3'!I20,I20='S4'!I20,I20='S1'!I20,I20='S6'!I20,I20='S7'!I20,I20='S8'!I20),"CISSS!","OK."))))</f>
        <v>OK.</v>
      </c>
      <c r="J70" s="77" t="str">
        <f>IF(J20=".","OK.",IF(J20=0,"OK.",IF(J20=" ","OK.",IF(OR(J20=J10,J20=J30,J20=J40,J20='S2'!J20,J20='S3'!J20,J20='S4'!J20,J20='S1'!J20,J20='S6'!J20,J20='S7'!J20,J20='S8'!J20),"CISSS!","OK."))))</f>
        <v>OK.</v>
      </c>
      <c r="K70" s="77" t="str">
        <f>IF(K20=".","OK.",IF(K20=0,"OK.",IF(K20=" ","OK.",IF(OR(K20=K10,K20=K30,K20=K40,K20='S2'!K20,K20='S3'!K20,K20='S4'!K20,K20='S1'!K20,K20='S6'!K20,K20='S7'!K20,K20='S8'!K20),"CISSS!","OK."))))</f>
        <v>OK.</v>
      </c>
      <c r="L70" s="78" t="str">
        <f>IF(L20=".","OK.",IF(L20=0,"OK.",IF(L20=" ","OK.",IF(OR(L20=L10,L20=L30,L20=L40,L20='S2'!L20,L20='S3'!L20,L20='S4'!L20,L20='S1'!L20,L20='S6'!L20,L20='S7'!L20,L20='S8'!L20),"CISSS!","OK."))))</f>
        <v>OK.</v>
      </c>
      <c r="M70" s="67" t="str">
        <f>IF(M20=".","OK.",IF(M20=0,"OK.",IF(M20=" ","OK.",IF(OR(M20=M10,M20=M30,M20=M40,M20='S2'!M20,M20='S3'!M20,M20='S4'!M20,M20='S1'!M20,M20='S6'!M20,M20='S7'!M20,M20='S8'!M20),"CISSS!","OK."))))</f>
        <v>OK.</v>
      </c>
      <c r="N70" s="68" t="str">
        <f>IF(N20=".","OK.",IF(N20=0,"OK.",IF(N20=" ","OK.",IF(OR(N20=N10,N20=N30,N20=N40,N20='S2'!N20,N20='S3'!N20,N20='S4'!N20,N20='S1'!N20,N20='S6'!N20,N20='S7'!N20,N20='S8'!N20),"CISSS!","OK."))))</f>
        <v>OK.</v>
      </c>
      <c r="O70" s="68" t="str">
        <f>IF(O20=".","OK.",IF(O20=0,"OK.",IF(O20=" ","OK.",IF(OR(O20=O10,O20=O30,O20=O40,O20='S2'!O20,O20='S3'!O20,O20='S4'!O20,O20='S1'!O20,O20='S6'!O20,O20='S7'!O20,O20='S8'!O20),"CISSS!","OK."))))</f>
        <v>OK.</v>
      </c>
      <c r="P70" s="68" t="str">
        <f>IF(P20=".","OK.",IF(P20=0,"OK.",IF(P20=" ","OK.",IF(OR(P20=P10,P20=P30,P20=P40,P20='S2'!P20,P20='S3'!P20,P20='S4'!P20,P20='S1'!P20,P20='S6'!P20,P20='S7'!P20,P20='S8'!P20),"CISSS!","OK."))))</f>
        <v>OK.</v>
      </c>
      <c r="Q70" s="69" t="str">
        <f>IF(Q20=".","OK.",IF(Q20=0,"OK.",IF(Q20=" ","OK.",IF(OR(Q20=Q10,Q20=Q30,Q20=Q40,Q20='S2'!Q20,Q20='S3'!Q20,Q20='S4'!Q20,Q20='S1'!Q20,Q20='S6'!Q20,Q20='S7'!Q20,Q20='S8'!Q20),"CISSS!","OK."))))</f>
        <v>OK.</v>
      </c>
      <c r="R70" s="85" t="str">
        <f>IF(R20=".","OK.",IF(R20=0,"OK.",IF(R20=" ","OK.",IF(OR(R20=R10,R20=R30,R20=R40,R20='S2'!R20,R20='S3'!R20,R20='S4'!R20,R20='S1'!R20,R20='S6'!R20,R20='S7'!R20,R20='S8'!R20),"CISSS!","OK."))))</f>
        <v>OK.</v>
      </c>
      <c r="S70" s="86" t="str">
        <f>IF(S20=".","OK.",IF(S20=0,"OK.",IF(S20=" ","OK.",IF(OR(S20=S10,S20=S30,S20=S40,S20='S2'!S20,S20='S3'!S20,S20='S4'!S20,S20='S1'!S20,S20='S6'!S20,S20='S7'!S20,S20='S8'!S20),"CISSS!","OK."))))</f>
        <v>OK.</v>
      </c>
      <c r="T70" s="86" t="str">
        <f>IF(T20=".","OK.",IF(T20=0,"OK.",IF(T20=" ","OK.",IF(OR(T20=T10,T20=T30,T20=T40,T20='S2'!T20,T20='S3'!T20,T20='S4'!T20,T20='S1'!T20,T20='S6'!T20,T20='S7'!T20,T20='S8'!T20),"CISSS!","OK."))))</f>
        <v>OK.</v>
      </c>
      <c r="U70" s="86" t="str">
        <f>IF(U20=".","OK.",IF(U20=0,"OK.",IF(U20=" ","OK.",IF(OR(U20=U10,U20=U30,U20=U40,U20='S2'!U20,U20='S3'!U20,U20='S4'!U20,U20='S1'!U20,U20='S6'!U20,U20='S7'!U20,U20='S8'!U20),"CISSS!","OK."))))</f>
        <v>OK.</v>
      </c>
      <c r="V70" s="87" t="str">
        <f>IF(V20=".","OK.",IF(V20=0,"OK.",IF(V20=" ","OK.",IF(OR(V20=V10,V20=V30,V20=V40,V20='S2'!V20,V20='S3'!V20,V20='S4'!V20,V20='S1'!V20,V20='S6'!V20,V20='S7'!V20,V20='S8'!V20),"CISSS!","OK."))))</f>
        <v>OK.</v>
      </c>
      <c r="W70" s="267" t="str">
        <f>IF(W20=".","OK.",IF(W20=0,"OK.",IF(W20=" ","OK.",IF(OR(W20=W10,W20=W30,W20=W40,W20='S2'!W20,W20='S3'!W20,W20='S4'!W20,W20='S1'!W20,W20='S6'!W20,W20='S7'!W20,W20='S8'!W20),"CISSS!","OK."))))</f>
        <v>OK.</v>
      </c>
      <c r="X70" s="268" t="str">
        <f>IF(X20=".","OK.",IF(X20=0,"OK.",IF(X20=" ","OK.",IF(OR(X20=X10,X20=X30,X20=X40,X20='S2'!X20,X20='S3'!X20,X20='S4'!X20,X20='S1'!X20,X20='S6'!X20,X20='S7'!X20,X20='S8'!X20),"CISSS!","OK."))))</f>
        <v>OK.</v>
      </c>
      <c r="Y70" s="268" t="str">
        <f>IF(Y20=".","OK.",IF(Y20=0,"OK.",IF(Y20=" ","OK.",IF(OR(Y20=Y10,Y20=Y30,Y20=Y40,Y20='S2'!Y20,Y20='S3'!Y20,Y20='S4'!Y20,Y20='S1'!Y20,Y20='S6'!Y20,Y20='S7'!Y20,Y20='S8'!Y20),"CISSS!","OK."))))</f>
        <v>OK.</v>
      </c>
      <c r="Z70" s="268" t="str">
        <f>IF(Z20=".","OK.",IF(Z20=0,"OK.",IF(Z20=" ","OK.",IF(OR(Z20=Z10,Z20=Z30,Z20=Z40,Z20='S2'!Z20,Z20='S3'!Z20,Z20='S4'!Z20,Z20='S1'!Z20,Z20='S6'!Z20,Z20='S7'!Z20,Z20='S8'!Z20),"CISSS!","OK."))))</f>
        <v>OK.</v>
      </c>
      <c r="AA70" s="269" t="str">
        <f>IF(AA20=".","OK.",IF(AA20=0,"OK.",IF(AA20=" ","OK.",IF(OR(AA20=AA10,AA20=AA30,AA20=AA40,AA20='S2'!AA20,AA20='S3'!AA20,AA20='S4'!AA20,AA20='S1'!AA20,AA20='S6'!AA20,AA20='S7'!AA20,AA20='S8'!AA20),"CISSS!","OK."))))</f>
        <v>OK.</v>
      </c>
      <c r="AB70" s="299">
        <v>3.1666666666666701</v>
      </c>
    </row>
    <row r="71" spans="1:28" ht="11.1" customHeight="1" x14ac:dyDescent="0.2">
      <c r="A71" s="1087"/>
      <c r="B71" s="1087"/>
      <c r="C71" s="55" t="str">
        <f>IF(C21=".","OK.",IF(C21=0,"OK.",IF(C21=" ","OK.",IF(OR(C21=C11,C21=C31,C21=C41,C21='S2'!C21,C21='S3'!C21,C21='S4'!C21,C21='S1'!C21,C21='S6'!C21,C21='S7'!C21,C21='S8'!C21),"CISSS!","OK."))))</f>
        <v>OK.</v>
      </c>
      <c r="D71" s="56" t="str">
        <f>IF(D21=".","OK.",IF(D21=0,"OK.",IF(D21=" ","OK.",IF(OR(D21=D11,D21=D31,D21=D41,D21='S2'!D21,D21='S3'!D21,D21='S4'!D21,D21='S1'!D21,D21='S6'!D21,D21='S7'!D21,D21='S8'!D21),"CISSS!","OK."))))</f>
        <v>OK.</v>
      </c>
      <c r="E71" s="56" t="str">
        <f>IF(E21=".","OK.",IF(E21=0,"OK.",IF(E21=" ","OK.",IF(OR(E21=E11,E21=E31,E21=E41,E21='S2'!E21,E21='S3'!E21,E21='S4'!E21,E21='S1'!E21,E21='S6'!E21,E21='S7'!E21,E21='S8'!E21),"CISSS!","OK."))))</f>
        <v>OK.</v>
      </c>
      <c r="F71" s="56" t="str">
        <f>IF(F21=".","OK.",IF(F21=0,"OK.",IF(F21=" ","OK.",IF(OR(F21=F11,F21=F31,F21=F41,F21='S2'!F21,F21='S3'!F21,F21='S4'!F21,F21='S1'!F21,F21='S6'!F21,F21='S7'!F21,F21='S8'!F21),"CISSS!","OK."))))</f>
        <v>OK.</v>
      </c>
      <c r="G71" s="57" t="str">
        <f>IF(G21=".","OK.",IF(G21=0,"OK.",IF(G21=" ","OK.",IF(OR(G21=G11,G21=G31,G21=G41,G21='S2'!G21,G21='S3'!G21,G21='S4'!G21,G21='S1'!G21,G21='S6'!G21,G21='S7'!G21,G21='S8'!G21),"CISSS!","OK."))))</f>
        <v>OK.</v>
      </c>
      <c r="H71" s="76" t="str">
        <f>IF(H21=".","OK.",IF(H21=0,"OK.",IF(H21=" ","OK.",IF(OR(H21=H11,H21=H31,H21=H41,H21='S2'!H21,H21='S3'!H21,H21='S4'!H21,H21='S1'!H21,H21='S6'!H21,H21='S7'!H21,H21='S8'!H21),"CISSS!","OK."))))</f>
        <v>OK.</v>
      </c>
      <c r="I71" s="77" t="str">
        <f>IF(I21=".","OK.",IF(I21=0,"OK.",IF(I21=" ","OK.",IF(OR(I21=I11,I21=I31,I21=I41,I21='S2'!I21,I21='S3'!I21,I21='S4'!I21,I21='S1'!I21,I21='S6'!I21,I21='S7'!I21,I21='S8'!I21),"CISSS!","OK."))))</f>
        <v>OK.</v>
      </c>
      <c r="J71" s="77" t="str">
        <f>IF(J21=".","OK.",IF(J21=0,"OK.",IF(J21=" ","OK.",IF(OR(J21=J11,J21=J31,J21=J41,J21='S2'!J21,J21='S3'!J21,J21='S4'!J21,J21='S1'!J21,J21='S6'!J21,J21='S7'!J21,J21='S8'!J21),"CISSS!","OK."))))</f>
        <v>OK.</v>
      </c>
      <c r="K71" s="77" t="str">
        <f>IF(K21=".","OK.",IF(K21=0,"OK.",IF(K21=" ","OK.",IF(OR(K21=K11,K21=K31,K21=K41,K21='S2'!K21,K21='S3'!K21,K21='S4'!K21,K21='S1'!K21,K21='S6'!K21,K21='S7'!K21,K21='S8'!K21),"CISSS!","OK."))))</f>
        <v>OK.</v>
      </c>
      <c r="L71" s="78" t="str">
        <f>IF(L21=".","OK.",IF(L21=0,"OK.",IF(L21=" ","OK.",IF(OR(L21=L11,L21=L31,L21=L41,L21='S2'!L21,L21='S3'!L21,L21='S4'!L21,L21='S1'!L21,L21='S6'!L21,L21='S7'!L21,L21='S8'!L21),"CISSS!","OK."))))</f>
        <v>OK.</v>
      </c>
      <c r="M71" s="67" t="str">
        <f>IF(M21=".","OK.",IF(M21=0,"OK.",IF(M21=" ","OK.",IF(OR(M21=M11,M21=M31,M21=M41,M21='S2'!M21,M21='S3'!M21,M21='S4'!M21,M21='S1'!M21,M21='S6'!M21,M21='S7'!M21,M21='S8'!M21),"CISSS!","OK."))))</f>
        <v>OK.</v>
      </c>
      <c r="N71" s="68" t="str">
        <f>IF(N21=".","OK.",IF(N21=0,"OK.",IF(N21=" ","OK.",IF(OR(N21=N11,N21=N31,N21=N41,N21='S2'!N21,N21='S3'!N21,N21='S4'!N21,N21='S1'!N21,N21='S6'!N21,N21='S7'!N21,N21='S8'!N21),"CISSS!","OK."))))</f>
        <v>OK.</v>
      </c>
      <c r="O71" s="68" t="str">
        <f>IF(O21=".","OK.",IF(O21=0,"OK.",IF(O21=" ","OK.",IF(OR(O21=O11,O21=O31,O21=O41,O21='S2'!O21,O21='S3'!O21,O21='S4'!O21,O21='S1'!O21,O21='S6'!O21,O21='S7'!O21,O21='S8'!O21),"CISSS!","OK."))))</f>
        <v>OK.</v>
      </c>
      <c r="P71" s="68" t="str">
        <f>IF(P21=".","OK.",IF(P21=0,"OK.",IF(P21=" ","OK.",IF(OR(P21=P11,P21=P31,P21=P41,P21='S2'!P21,P21='S3'!P21,P21='S4'!P21,P21='S1'!P21,P21='S6'!P21,P21='S7'!P21,P21='S8'!P21),"CISSS!","OK."))))</f>
        <v>OK.</v>
      </c>
      <c r="Q71" s="69" t="str">
        <f>IF(Q21=".","OK.",IF(Q21=0,"OK.",IF(Q21=" ","OK.",IF(OR(Q21=Q11,Q21=Q31,Q21=Q41,Q21='S2'!Q21,Q21='S3'!Q21,Q21='S4'!Q21,Q21='S1'!Q21,Q21='S6'!Q21,Q21='S7'!Q21,Q21='S8'!Q21),"CISSS!","OK."))))</f>
        <v>OK.</v>
      </c>
      <c r="R71" s="85" t="str">
        <f>IF(R21=".","OK.",IF(R21=0,"OK.",IF(R21=" ","OK.",IF(OR(R21=R11,R21=R31,R21=R41,R21='S2'!R21,R21='S3'!R21,R21='S4'!R21,R21='S1'!R21,R21='S6'!R21,R21='S7'!R21,R21='S8'!R21),"CISSS!","OK."))))</f>
        <v>OK.</v>
      </c>
      <c r="S71" s="86" t="str">
        <f>IF(S21=".","OK.",IF(S21=0,"OK.",IF(S21=" ","OK.",IF(OR(S21=S11,S21=S31,S21=S41,S21='S2'!S21,S21='S3'!S21,S21='S4'!S21,S21='S1'!S21,S21='S6'!S21,S21='S7'!S21,S21='S8'!S21),"CISSS!","OK."))))</f>
        <v>OK.</v>
      </c>
      <c r="T71" s="86" t="str">
        <f>IF(T21=".","OK.",IF(T21=0,"OK.",IF(T21=" ","OK.",IF(OR(T21=T11,T21=T31,T21=T41,T21='S2'!T21,T21='S3'!T21,T21='S4'!T21,T21='S1'!T21,T21='S6'!T21,T21='S7'!T21,T21='S8'!T21),"CISSS!","OK."))))</f>
        <v>OK.</v>
      </c>
      <c r="U71" s="86" t="str">
        <f>IF(U21=".","OK.",IF(U21=0,"OK.",IF(U21=" ","OK.",IF(OR(U21=U11,U21=U31,U21=U41,U21='S2'!U21,U21='S3'!U21,U21='S4'!U21,U21='S1'!U21,U21='S6'!U21,U21='S7'!U21,U21='S8'!U21),"CISSS!","OK."))))</f>
        <v>OK.</v>
      </c>
      <c r="V71" s="87" t="str">
        <f>IF(V21=".","OK.",IF(V21=0,"OK.",IF(V21=" ","OK.",IF(OR(V21=V11,V21=V31,V21=V41,V21='S2'!V21,V21='S3'!V21,V21='S4'!V21,V21='S1'!V21,V21='S6'!V21,V21='S7'!V21,V21='S8'!V21),"CISSS!","OK."))))</f>
        <v>OK.</v>
      </c>
      <c r="W71" s="267" t="str">
        <f>IF(W21=".","OK.",IF(W21=0,"OK.",IF(W21=" ","OK.",IF(OR(W21=W11,W21=W31,W21=W41,W21='S2'!W21,W21='S3'!W21,W21='S4'!W21,W21='S1'!W21,W21='S6'!W21,W21='S7'!W21,W21='S8'!W21),"CISSS!","OK."))))</f>
        <v>OK.</v>
      </c>
      <c r="X71" s="268" t="str">
        <f>IF(X21=".","OK.",IF(X21=0,"OK.",IF(X21=" ","OK.",IF(OR(X21=X11,X21=X31,X21=X41,X21='S2'!X21,X21='S3'!X21,X21='S4'!X21,X21='S1'!X21,X21='S6'!X21,X21='S7'!X21,X21='S8'!X21),"CISSS!","OK."))))</f>
        <v>OK.</v>
      </c>
      <c r="Y71" s="268" t="str">
        <f>IF(Y21=".","OK.",IF(Y21=0,"OK.",IF(Y21=" ","OK.",IF(OR(Y21=Y11,Y21=Y31,Y21=Y41,Y21='S2'!Y21,Y21='S3'!Y21,Y21='S4'!Y21,Y21='S1'!Y21,Y21='S6'!Y21,Y21='S7'!Y21,Y21='S8'!Y21),"CISSS!","OK."))))</f>
        <v>OK.</v>
      </c>
      <c r="Z71" s="268" t="str">
        <f>IF(Z21=".","OK.",IF(Z21=0,"OK.",IF(Z21=" ","OK.",IF(OR(Z21=Z11,Z21=Z31,Z21=Z41,Z21='S2'!Z21,Z21='S3'!Z21,Z21='S4'!Z21,Z21='S1'!Z21,Z21='S6'!Z21,Z21='S7'!Z21,Z21='S8'!Z21),"CISSS!","OK."))))</f>
        <v>OK.</v>
      </c>
      <c r="AA71" s="269" t="str">
        <f>IF(AA21=".","OK.",IF(AA21=0,"OK.",IF(AA21=" ","OK.",IF(OR(AA21=AA11,AA21=AA31,AA21=AA41,AA21='S2'!AA21,AA21='S3'!AA21,AA21='S4'!AA21,AA21='S1'!AA21,AA21='S6'!AA21,AA21='S7'!AA21,AA21='S8'!AA21),"CISSS!","OK."))))</f>
        <v>OK.</v>
      </c>
      <c r="AB71" s="299">
        <v>3.2083333333333299</v>
      </c>
    </row>
    <row r="72" spans="1:28" ht="11.1" customHeight="1" thickBot="1" x14ac:dyDescent="0.25">
      <c r="A72" s="1087"/>
      <c r="B72" s="1087"/>
      <c r="C72" s="58" t="str">
        <f>IF(C22=".","OK.",IF(C22=0,"OK.",IF(C22=" ","OK.",IF(OR(C22=C12,C22=C32,C22=C42,C22='S2'!C22,C22='S3'!C22,C22='S4'!C22,C22='S1'!C22,C22='S6'!C22,C22='S7'!C22,C22='S8'!C22),"CISSS!","OK."))))</f>
        <v>OK.</v>
      </c>
      <c r="D72" s="59" t="str">
        <f>IF(D22=".","OK.",IF(D22=0,"OK.",IF(D22=" ","OK.",IF(OR(D22=D12,D22=D32,D22=D42,D22='S2'!D22,D22='S3'!D22,D22='S4'!D22,D22='S1'!D22,D22='S6'!D22,D22='S7'!D22,D22='S8'!D22),"CISSS!","OK."))))</f>
        <v>OK.</v>
      </c>
      <c r="E72" s="59" t="str">
        <f>IF(E22=".","OK.",IF(E22=0,"OK.",IF(E22=" ","OK.",IF(OR(E22=E12,E22=E32,E22=E42,E22='S2'!E22,E22='S3'!E22,E22='S4'!E22,E22='S1'!E22,E22='S6'!E22,E22='S7'!E22,E22='S8'!E22),"CISSS!","OK."))))</f>
        <v>OK.</v>
      </c>
      <c r="F72" s="59" t="str">
        <f>IF(F22=".","OK.",IF(F22=0,"OK.",IF(F22=" ","OK.",IF(OR(F22=F12,F22=F32,F22=F42,F22='S2'!F22,F22='S3'!F22,F22='S4'!F22,F22='S1'!F22,F22='S6'!F22,F22='S7'!F22,F22='S8'!F22),"CISSS!","OK."))))</f>
        <v>OK.</v>
      </c>
      <c r="G72" s="60" t="str">
        <f>IF(G22=".","OK.",IF(G22=0,"OK.",IF(G22=" ","OK.",IF(OR(G22=G12,G22=G32,G22=G42,G22='S2'!G22,G22='S3'!G22,G22='S4'!G22,G22='S1'!G22,G22='S6'!G22,G22='S7'!G22,G22='S8'!G22),"CISSS!","OK."))))</f>
        <v>OK.</v>
      </c>
      <c r="H72" s="79" t="str">
        <f>IF(H22=".","OK.",IF(H22=0,"OK.",IF(H22=" ","OK.",IF(OR(H22=H12,H22=H32,H22=H42,H22='S2'!H22,H22='S3'!H22,H22='S4'!H22,H22='S1'!H22,H22='S6'!H22,H22='S7'!H22,H22='S8'!H22),"CISSS!","OK."))))</f>
        <v>OK.</v>
      </c>
      <c r="I72" s="80" t="str">
        <f>IF(I22=".","OK.",IF(I22=0,"OK.",IF(I22=" ","OK.",IF(OR(I22=I12,I22=I32,I22=I42,I22='S2'!I22,I22='S3'!I22,I22='S4'!I22,I22='S1'!I22,I22='S6'!I22,I22='S7'!I22,I22='S8'!I22),"CISSS!","OK."))))</f>
        <v>OK.</v>
      </c>
      <c r="J72" s="80" t="str">
        <f>IF(J22=".","OK.",IF(J22=0,"OK.",IF(J22=" ","OK.",IF(OR(J22=J12,J22=J32,J22=J42,J22='S2'!J22,J22='S3'!J22,J22='S4'!J22,J22='S1'!J22,J22='S6'!J22,J22='S7'!J22,J22='S8'!J22),"CISSS!","OK."))))</f>
        <v>OK.</v>
      </c>
      <c r="K72" s="80" t="str">
        <f>IF(K22=".","OK.",IF(K22=0,"OK.",IF(K22=" ","OK.",IF(OR(K22=K12,K22=K32,K22=K42,K22='S2'!K22,K22='S3'!K22,K22='S4'!K22,K22='S1'!K22,K22='S6'!K22,K22='S7'!K22,K22='S8'!K22),"CISSS!","OK."))))</f>
        <v>OK.</v>
      </c>
      <c r="L72" s="81" t="str">
        <f>IF(L22=".","OK.",IF(L22=0,"OK.",IF(L22=" ","OK.",IF(OR(L22=L12,L22=L32,L22=L42,L22='S2'!L22,L22='S3'!L22,L22='S4'!L22,L22='S1'!L22,L22='S6'!L22,L22='S7'!L22,L22='S8'!L22),"CISSS!","OK."))))</f>
        <v>OK.</v>
      </c>
      <c r="M72" s="247" t="str">
        <f>IF(M22=".","OK.",IF(M22=0,"OK.",IF(M22=" ","OK.",IF(OR(M22=M12,M22=M32,M22=M42,M22='S2'!M22,M22='S3'!M22,M22='S4'!M22,M22='S1'!M22,M22='S6'!M22,M22='S7'!M22,M22='S8'!M22),"CISSS!","OK."))))</f>
        <v>OK.</v>
      </c>
      <c r="N72" s="248" t="str">
        <f>IF(N22=".","OK.",IF(N22=0,"OK.",IF(N22=" ","OK.",IF(OR(N22=N12,N22=N32,N22=N42,N22='S2'!N22,N22='S3'!N22,N22='S4'!N22,N22='S1'!N22,N22='S6'!N22,N22='S7'!N22,N22='S8'!N22),"CISSS!","OK."))))</f>
        <v>OK.</v>
      </c>
      <c r="O72" s="248" t="str">
        <f>IF(O22=".","OK.",IF(O22=0,"OK.",IF(O22=" ","OK.",IF(OR(O22=O12,O22=O32,O22=O42,O22='S2'!O22,O22='S3'!O22,O22='S4'!O22,O22='S1'!O22,O22='S6'!O22,O22='S7'!O22,O22='S8'!O22),"CISSS!","OK."))))</f>
        <v>OK.</v>
      </c>
      <c r="P72" s="248" t="str">
        <f>IF(P22=".","OK.",IF(P22=0,"OK.",IF(P22=" ","OK.",IF(OR(P22=P12,P22=P32,P22=P42,P22='S2'!P22,P22='S3'!P22,P22='S4'!P22,P22='S1'!P22,P22='S6'!P22,P22='S7'!P22,P22='S8'!P22),"CISSS!","OK."))))</f>
        <v>OK.</v>
      </c>
      <c r="Q72" s="249" t="str">
        <f>IF(Q22=".","OK.",IF(Q22=0,"OK.",IF(Q22=" ","OK.",IF(OR(Q22=Q12,Q22=Q32,Q22=Q42,Q22='S2'!Q22,Q22='S3'!Q22,Q22='S4'!Q22,Q22='S1'!Q22,Q22='S6'!Q22,Q22='S7'!Q22,Q22='S8'!Q22),"CISSS!","OK."))))</f>
        <v>OK.</v>
      </c>
      <c r="R72" s="88" t="str">
        <f>IF(R22=".","OK.",IF(R22=0,"OK.",IF(R22=" ","OK.",IF(OR(R22=R12,R22=R32,R22=R42,R22='S2'!R22,R22='S3'!R22,R22='S4'!R22,R22='S1'!R22,R22='S6'!R22,R22='S7'!R22,R22='S8'!R22),"CISSS!","OK."))))</f>
        <v>OK.</v>
      </c>
      <c r="S72" s="89" t="str">
        <f>IF(S22=".","OK.",IF(S22=0,"OK.",IF(S22=" ","OK.",IF(OR(S22=S12,S22=S32,S22=S42,S22='S2'!S22,S22='S3'!S22,S22='S4'!S22,S22='S1'!S22,S22='S6'!S22,S22='S7'!S22,S22='S8'!S22),"CISSS!","OK."))))</f>
        <v>OK.</v>
      </c>
      <c r="T72" s="89" t="str">
        <f>IF(T22=".","OK.",IF(T22=0,"OK.",IF(T22=" ","OK.",IF(OR(T22=T12,T22=T32,T22=T42,T22='S2'!T22,T22='S3'!T22,T22='S4'!T22,T22='S1'!T22,T22='S6'!T22,T22='S7'!T22,T22='S8'!T22),"CISSS!","OK."))))</f>
        <v>OK.</v>
      </c>
      <c r="U72" s="89" t="str">
        <f>IF(U22=".","OK.",IF(U22=0,"OK.",IF(U22=" ","OK.",IF(OR(U22=U12,U22=U32,U22=U42,U22='S2'!U22,U22='S3'!U22,U22='S4'!U22,U22='S1'!U22,U22='S6'!U22,U22='S7'!U22,U22='S8'!U22),"CISSS!","OK."))))</f>
        <v>OK.</v>
      </c>
      <c r="V72" s="90" t="str">
        <f>IF(V22=".","OK.",IF(V22=0,"OK.",IF(V22=" ","OK.",IF(OR(V22=V12,V22=V32,V22=V42,V22='S2'!V22,V22='S3'!V22,V22='S4'!V22,V22='S1'!V22,V22='S6'!V22,V22='S7'!V22,V22='S8'!V22),"CISSS!","OK."))))</f>
        <v>OK.</v>
      </c>
      <c r="W72" s="270" t="str">
        <f>IF(W22=".","OK.",IF(W22=0,"OK.",IF(W22=" ","OK.",IF(OR(W22=W12,W22=W32,W22=W42,W22='S2'!W22,W22='S3'!W22,W22='S4'!W22,W22='S1'!W22,W22='S6'!W22,W22='S7'!W22,W22='S8'!W22),"CISSS!","OK."))))</f>
        <v>OK.</v>
      </c>
      <c r="X72" s="271" t="str">
        <f>IF(X22=".","OK.",IF(X22=0,"OK.",IF(X22=" ","OK.",IF(OR(X22=X12,X22=X32,X22=X42,X22='S2'!X22,X22='S3'!X22,X22='S4'!X22,X22='S1'!X22,X22='S6'!X22,X22='S7'!X22,X22='S8'!X22),"CISSS!","OK."))))</f>
        <v>OK.</v>
      </c>
      <c r="Y72" s="271" t="str">
        <f>IF(Y22=".","OK.",IF(Y22=0,"OK.",IF(Y22=" ","OK.",IF(OR(Y22=Y12,Y22=Y32,Y22=Y42,Y22='S2'!Y22,Y22='S3'!Y22,Y22='S4'!Y22,Y22='S1'!Y22,Y22='S6'!Y22,Y22='S7'!Y22,Y22='S8'!Y22),"CISSS!","OK."))))</f>
        <v>OK.</v>
      </c>
      <c r="Z72" s="271" t="str">
        <f>IF(Z22=".","OK.",IF(Z22=0,"OK.",IF(Z22=" ","OK.",IF(OR(Z22=Z12,Z22=Z32,Z22=Z42,Z22='S2'!Z22,Z22='S3'!Z22,Z22='S4'!Z22,Z22='S1'!Z22,Z22='S6'!Z22,Z22='S7'!Z22,Z22='S8'!Z22),"CISSS!","OK."))))</f>
        <v>OK.</v>
      </c>
      <c r="AA72" s="272" t="str">
        <f>IF(AA22=".","OK.",IF(AA22=0,"OK.",IF(AA22=" ","OK.",IF(OR(AA22=AA12,AA22=AA32,AA22=AA42,AA22='S2'!AA22,AA22='S3'!AA22,AA22='S4'!AA22,AA22='S1'!AA22,AA22='S6'!AA22,AA22='S7'!AA22,AA22='S8'!AA22),"CISSS!","OK."))))</f>
        <v>OK.</v>
      </c>
      <c r="AB72" s="299">
        <v>3.25</v>
      </c>
    </row>
    <row r="73" spans="1:28" ht="11.1" customHeight="1" x14ac:dyDescent="0.2">
      <c r="A73" s="1087"/>
      <c r="B73" s="1087"/>
      <c r="C73" s="61" t="str">
        <f>IF(C23=".","OK.",IF(C23=0,"OK.",IF(C23=" ","OK.",IF(OR(C23=C3,C23=C13,C23=C33,C23='S2'!C23,C23='S3'!C23,C23='S4'!C23,C23='S1'!C23,C23='S6'!C23,C23='S7'!C23,C23='S8'!C23),"CISSS!","OK."))))</f>
        <v>OK.</v>
      </c>
      <c r="D73" s="62" t="str">
        <f>IF(D23=".","OK.",IF(D23=0,"OK.",IF(D23=" ","OK.",IF(OR(D23=D3,D23=D13,D23=D33,D23='S2'!D23,D23='S3'!D23,D23='S4'!D23,D23='S1'!D23,D23='S6'!D23,D23='S7'!D23,D23='S8'!D23),"CISSS!","OK."))))</f>
        <v>OK.</v>
      </c>
      <c r="E73" s="62" t="str">
        <f>IF(E23=".","OK.",IF(E23=0,"OK.",IF(E23=" ","OK.",IF(OR(E23=E3,E23=E13,E23=E33,E23='S2'!E23,E23='S3'!E23,E23='S4'!E23,E23='S1'!E23,E23='S6'!E23,E23='S7'!E23,E23='S8'!E23),"CISSS!","OK."))))</f>
        <v>OK.</v>
      </c>
      <c r="F73" s="62" t="str">
        <f>IF(F23=".","OK.",IF(F23=0,"OK.",IF(F23=" ","OK.",IF(OR(F23=F3,F23=F13,F23=F33,F23='S2'!F23,F23='S3'!F23,F23='S4'!F23,F23='S1'!F23,F23='S6'!F23,F23='S7'!F23,F23='S8'!F23),"CISSS!","OK."))))</f>
        <v>OK.</v>
      </c>
      <c r="G73" s="63" t="str">
        <f>IF(G23=".","OK.",IF(G23=0,"OK.",IF(G23=" ","OK.",IF(OR(G23=G3,G23=G13,G23=G33,G23='S2'!G23,G23='S3'!G23,G23='S4'!G23,G23='S1'!G23,G23='S6'!G23,G23='S7'!G23,G23='S8'!G23),"CISSS!","OK."))))</f>
        <v>OK.</v>
      </c>
      <c r="H73" s="73" t="str">
        <f>IF(H23=".","OK.",IF(H23=0,"OK.",IF(H23=" ","OK.",IF(OR(H23=H3,H23=H13,H23=H33,H23='S2'!H23,H23='S3'!H23,H23='S4'!H23,H23='S1'!H23,H23='S6'!H23,H23='S7'!H23,H23='S8'!H23),"CISSS!","OK."))))</f>
        <v>OK.</v>
      </c>
      <c r="I73" s="74" t="str">
        <f>IF(I23=".","OK.",IF(I23=0,"OK.",IF(I23=" ","OK.",IF(OR(I23=I3,I23=I13,I23=I33,I23='S2'!I23,I23='S3'!I23,I23='S4'!I23,I23='S1'!I23,I23='S6'!I23,I23='S7'!I23,I23='S8'!I23),"CISSS!","OK."))))</f>
        <v>OK.</v>
      </c>
      <c r="J73" s="74" t="str">
        <f>IF(J23=".","OK.",IF(J23=0,"OK.",IF(J23=" ","OK.",IF(OR(J23=J3,J23=J13,J23=J33,J23='S2'!J23,J23='S3'!J23,J23='S4'!J23,J23='S1'!J23,J23='S6'!J23,J23='S7'!J23,J23='S8'!J23),"CISSS!","OK."))))</f>
        <v>OK.</v>
      </c>
      <c r="K73" s="74" t="str">
        <f>IF(K23=".","OK.",IF(K23=0,"OK.",IF(K23=" ","OK.",IF(OR(K23=K3,K23=K13,K23=K33,K23='S2'!K23,K23='S3'!K23,K23='S4'!K23,K23='S1'!K23,K23='S6'!K23,K23='S7'!K23,K23='S8'!K23),"CISSS!","OK."))))</f>
        <v>OK.</v>
      </c>
      <c r="L73" s="75" t="str">
        <f>IF(L23=".","OK.",IF(L23=0,"OK.",IF(L23=" ","OK.",IF(OR(L23=L3,L23=L13,L23=L33,L23='S2'!L23,L23='S3'!L23,L23='S4'!L23,L23='S1'!L23,L23='S6'!L23,L23='S7'!L23,L23='S8'!L23),"CISSS!","OK."))))</f>
        <v>OK.</v>
      </c>
      <c r="M73" s="64" t="str">
        <f>IF(M23=".","OK.",IF(M23=0,"OK.",IF(M23=" ","OK.",IF(OR(M23=M3,M23=M13,M23=M33,M23='S2'!M23,M23='S3'!M23,M23='S4'!M23,M23='S1'!M23,M23='S6'!M23,M23='S7'!M23,M23='S8'!M23),"CISSS!","OK."))))</f>
        <v>OK.</v>
      </c>
      <c r="N73" s="65" t="str">
        <f>IF(N23=".","OK.",IF(N23=0,"OK.",IF(N23=" ","OK.",IF(OR(N23=N3,N23=N13,N23=N33,N23='S2'!N23,N23='S3'!N23,N23='S4'!N23,N23='S1'!N23,N23='S6'!N23,N23='S7'!N23,N23='S8'!N23),"CISSS!","OK."))))</f>
        <v>OK.</v>
      </c>
      <c r="O73" s="65" t="str">
        <f>IF(O23=".","OK.",IF(O23=0,"OK.",IF(O23=" ","OK.",IF(OR(O23=O3,O23=O13,O23=O33,O23='S2'!O23,O23='S3'!O23,O23='S4'!O23,O23='S1'!O23,O23='S6'!O23,O23='S7'!O23,O23='S8'!O23),"CISSS!","OK."))))</f>
        <v>OK.</v>
      </c>
      <c r="P73" s="65" t="str">
        <f>IF(P23=".","OK.",IF(P23=0,"OK.",IF(P23=" ","OK.",IF(OR(P23=P3,P23=P13,P23=P33,P23='S2'!P23,P23='S3'!P23,P23='S4'!P23,P23='S1'!P23,P23='S6'!P23,P23='S7'!P23,P23='S8'!P23),"CISSS!","OK."))))</f>
        <v>OK.</v>
      </c>
      <c r="Q73" s="66" t="str">
        <f>IF(Q23=".","OK.",IF(Q23=0,"OK.",IF(Q23=" ","OK.",IF(OR(Q23=Q3,Q23=Q13,Q23=Q33,Q23='S2'!Q23,Q23='S3'!Q23,Q23='S4'!Q23,Q23='S1'!Q23,Q23='S6'!Q23,Q23='S7'!Q23,Q23='S8'!Q23),"CISSS!","OK."))))</f>
        <v>OK.</v>
      </c>
      <c r="R73" s="82" t="str">
        <f>IF(R23=".","OK.",IF(R23=0,"OK.",IF(R23=" ","OK.",IF(OR(R23=R3,R23=R13,R23=R33,R23='S2'!R23,R23='S3'!R23,R23='S4'!R23,R23='S1'!R23,R23='S6'!R23,R23='S7'!R23,R23='S8'!R23),"CISSS!","OK."))))</f>
        <v>OK.</v>
      </c>
      <c r="S73" s="83" t="str">
        <f>IF(S23=".","OK.",IF(S23=0,"OK.",IF(S23=" ","OK.",IF(OR(S23=S3,S23=S13,S23=S33,S23='S2'!S23,S23='S3'!S23,S23='S4'!S23,S23='S1'!S23,S23='S6'!S23,S23='S7'!S23,S23='S8'!S23),"CISSS!","OK."))))</f>
        <v>OK.</v>
      </c>
      <c r="T73" s="83" t="str">
        <f>IF(T23=".","OK.",IF(T23=0,"OK.",IF(T23=" ","OK.",IF(OR(T23=T3,T23=T13,T23=T33,T23='S2'!T23,T23='S3'!T23,T23='S4'!T23,T23='S1'!T23,T23='S6'!T23,T23='S7'!T23,T23='S8'!T23),"CISSS!","OK."))))</f>
        <v>OK.</v>
      </c>
      <c r="U73" s="83" t="str">
        <f>IF(U23=".","OK.",IF(U23=0,"OK.",IF(U23=" ","OK.",IF(OR(U23=U3,U23=U13,U23=U33,U23='S2'!U23,U23='S3'!U23,U23='S4'!U23,U23='S1'!U23,U23='S6'!U23,U23='S7'!U23,U23='S8'!U23),"CISSS!","OK."))))</f>
        <v>OK.</v>
      </c>
      <c r="V73" s="84" t="str">
        <f>IF(V23=".","OK.",IF(V23=0,"OK.",IF(V23=" ","OK.",IF(OR(V23=V3,V23=V13,V23=V33,V23='S2'!V23,V23='S3'!V23,V23='S4'!V23,V23='S1'!V23,V23='S6'!V23,V23='S7'!V23,V23='S8'!V23),"CISSS!","OK."))))</f>
        <v>OK.</v>
      </c>
      <c r="W73" s="264" t="str">
        <f>IF(W23=".","OK.",IF(W23=0,"OK.",IF(W23=" ","OK.",IF(OR(W23=W3,W23=W13,W23=W33,W23='S2'!W23,W23='S3'!W23,W23='S4'!W23,W23='S1'!W23,W23='S6'!W23,W23='S7'!W23,W23='S8'!W23),"CISSS!","OK."))))</f>
        <v>OK.</v>
      </c>
      <c r="X73" s="265" t="str">
        <f>IF(X23=".","OK.",IF(X23=0,"OK.",IF(X23=" ","OK.",IF(OR(X23=X3,X23=X13,X23=X33,X23='S2'!X23,X23='S3'!X23,X23='S4'!X23,X23='S1'!X23,X23='S6'!X23,X23='S7'!X23,X23='S8'!X23),"CISSS!","OK."))))</f>
        <v>OK.</v>
      </c>
      <c r="Y73" s="265" t="str">
        <f>IF(Y23=".","OK.",IF(Y23=0,"OK.",IF(Y23=" ","OK.",IF(OR(Y23=Y3,Y23=Y13,Y23=Y33,Y23='S2'!Y23,Y23='S3'!Y23,Y23='S4'!Y23,Y23='S1'!Y23,Y23='S6'!Y23,Y23='S7'!Y23,Y23='S8'!Y23),"CISSS!","OK."))))</f>
        <v>OK.</v>
      </c>
      <c r="Z73" s="265" t="str">
        <f>IF(Z23=".","OK.",IF(Z23=0,"OK.",IF(Z23=" ","OK.",IF(OR(Z23=Z3,Z23=Z13,Z23=Z33,Z23='S2'!Z23,Z23='S3'!Z23,Z23='S4'!Z23,Z23='S1'!Z23,Z23='S6'!Z23,Z23='S7'!Z23,Z23='S8'!Z23),"CISSS!","OK."))))</f>
        <v>OK.</v>
      </c>
      <c r="AA73" s="266" t="str">
        <f>IF(AA23=".","OK.",IF(AA23=0,"OK.",IF(AA23=" ","OK.",IF(OR(AA23=AA3,AA23=AA13,AA23=AA33,AA23='S2'!AA23,AA23='S3'!AA23,AA23='S4'!AA23,AA23='S1'!AA23,AA23='S6'!AA23,AA23='S7'!AA23,AA23='S8'!AA23),"CISSS!","OK."))))</f>
        <v>OK.</v>
      </c>
      <c r="AB73" s="299">
        <v>3.2916666666666701</v>
      </c>
    </row>
    <row r="74" spans="1:28" ht="11.1" customHeight="1" x14ac:dyDescent="0.2">
      <c r="A74" s="1087"/>
      <c r="B74" s="1087"/>
      <c r="C74" s="55" t="str">
        <f>IF(C24=".","OK.",IF(C24=0,"OK.",IF(C24=" ","OK.",IF(OR(C24=C4,C24=C14,C24=C34,C24='S2'!C24,C24='S3'!C24,C24='S4'!C24,C24='S1'!C24,C24='S6'!C24,C24='S7'!C24,C24='S8'!C24),"CISSS!","OK."))))</f>
        <v>OK.</v>
      </c>
      <c r="D74" s="56" t="str">
        <f>IF(D24=".","OK.",IF(D24=0,"OK.",IF(D24=" ","OK.",IF(OR(D24=D4,D24=D14,D24=D34,D24='S2'!D24,D24='S3'!D24,D24='S4'!D24,D24='S1'!D24,D24='S6'!D24,D24='S7'!D24,D24='S8'!D24),"CISSS!","OK."))))</f>
        <v>OK.</v>
      </c>
      <c r="E74" s="56" t="str">
        <f>IF(E24=".","OK.",IF(E24=0,"OK.",IF(E24=" ","OK.",IF(OR(E24=E4,E24=E14,E24=E34,E24='S2'!E24,E24='S3'!E24,E24='S4'!E24,E24='S1'!E24,E24='S6'!E24,E24='S7'!E24,E24='S8'!E24),"CISSS!","OK."))))</f>
        <v>OK.</v>
      </c>
      <c r="F74" s="56" t="str">
        <f>IF(F24=".","OK.",IF(F24=0,"OK.",IF(F24=" ","OK.",IF(OR(F24=F4,F24=F14,F24=F34,F24='S2'!F24,F24='S3'!F24,F24='S4'!F24,F24='S1'!F24,F24='S6'!F24,F24='S7'!F24,F24='S8'!F24),"CISSS!","OK."))))</f>
        <v>OK.</v>
      </c>
      <c r="G74" s="57" t="str">
        <f>IF(G24=".","OK.",IF(G24=0,"OK.",IF(G24=" ","OK.",IF(OR(G24=G4,G24=G14,G24=G34,G24='S2'!G24,G24='S3'!G24,G24='S4'!G24,G24='S1'!G24,G24='S6'!G24,G24='S7'!G24,G24='S8'!G24),"CISSS!","OK."))))</f>
        <v>OK.</v>
      </c>
      <c r="H74" s="76" t="str">
        <f>IF(H24=".","OK.",IF(H24=0,"OK.",IF(H24=" ","OK.",IF(OR(H24=H4,H24=H14,H24=H34,H24='S2'!H24,H24='S3'!H24,H24='S4'!H24,H24='S1'!H24,H24='S6'!H24,H24='S7'!H24,H24='S8'!H24),"CISSS!","OK."))))</f>
        <v>OK.</v>
      </c>
      <c r="I74" s="77" t="str">
        <f>IF(I24=".","OK.",IF(I24=0,"OK.",IF(I24=" ","OK.",IF(OR(I24=I4,I24=I14,I24=I34,I24='S2'!I24,I24='S3'!I24,I24='S4'!I24,I24='S1'!I24,I24='S6'!I24,I24='S7'!I24,I24='S8'!I24),"CISSS!","OK."))))</f>
        <v>OK.</v>
      </c>
      <c r="J74" s="77" t="str">
        <f>IF(J24=".","OK.",IF(J24=0,"OK.",IF(J24=" ","OK.",IF(OR(J24=J4,J24=J14,J24=J34,J24='S2'!J24,J24='S3'!J24,J24='S4'!J24,J24='S1'!J24,J24='S6'!J24,J24='S7'!J24,J24='S8'!J24),"CISSS!","OK."))))</f>
        <v>OK.</v>
      </c>
      <c r="K74" s="77" t="str">
        <f>IF(K24=".","OK.",IF(K24=0,"OK.",IF(K24=" ","OK.",IF(OR(K24=K4,K24=K14,K24=K34,K24='S2'!K24,K24='S3'!K24,K24='S4'!K24,K24='S1'!K24,K24='S6'!K24,K24='S7'!K24,K24='S8'!K24),"CISSS!","OK."))))</f>
        <v>OK.</v>
      </c>
      <c r="L74" s="78" t="str">
        <f>IF(L24=".","OK.",IF(L24=0,"OK.",IF(L24=" ","OK.",IF(OR(L24=L4,L24=L14,L24=L34,L24='S2'!L24,L24='S3'!L24,L24='S4'!L24,L24='S1'!L24,L24='S6'!L24,L24='S7'!L24,L24='S8'!L24),"CISSS!","OK."))))</f>
        <v>OK.</v>
      </c>
      <c r="M74" s="67" t="str">
        <f>IF(M24=".","OK.",IF(M24=0,"OK.",IF(M24=" ","OK.",IF(OR(M24=M4,M24=M14,M24=M34,M24='S2'!M24,M24='S3'!M24,M24='S4'!M24,M24='S1'!M24,M24='S6'!M24,M24='S7'!M24,M24='S8'!M24),"CISSS!","OK."))))</f>
        <v>OK.</v>
      </c>
      <c r="N74" s="68" t="str">
        <f>IF(N24=".","OK.",IF(N24=0,"OK.",IF(N24=" ","OK.",IF(OR(N24=N4,N24=N14,N24=N34,N24='S2'!N24,N24='S3'!N24,N24='S4'!N24,N24='S1'!N24,N24='S6'!N24,N24='S7'!N24,N24='S8'!N24),"CISSS!","OK."))))</f>
        <v>OK.</v>
      </c>
      <c r="O74" s="68" t="str">
        <f>IF(O24=".","OK.",IF(O24=0,"OK.",IF(O24=" ","OK.",IF(OR(O24=O4,O24=O14,O24=O34,O24='S2'!O24,O24='S3'!O24,O24='S4'!O24,O24='S1'!O24,O24='S6'!O24,O24='S7'!O24,O24='S8'!O24),"CISSS!","OK."))))</f>
        <v>OK.</v>
      </c>
      <c r="P74" s="68" t="str">
        <f>IF(P24=".","OK.",IF(P24=0,"OK.",IF(P24=" ","OK.",IF(OR(P24=P4,P24=P14,P24=P34,P24='S2'!P24,P24='S3'!P24,P24='S4'!P24,P24='S1'!P24,P24='S6'!P24,P24='S7'!P24,P24='S8'!P24),"CISSS!","OK."))))</f>
        <v>OK.</v>
      </c>
      <c r="Q74" s="69" t="str">
        <f>IF(Q24=".","OK.",IF(Q24=0,"OK.",IF(Q24=" ","OK.",IF(OR(Q24=Q4,Q24=Q14,Q24=Q34,Q24='S2'!Q24,Q24='S3'!Q24,Q24='S4'!Q24,Q24='S1'!Q24,Q24='S6'!Q24,Q24='S7'!Q24,Q24='S8'!Q24),"CISSS!","OK."))))</f>
        <v>OK.</v>
      </c>
      <c r="R74" s="85" t="str">
        <f>IF(R24=".","OK.",IF(R24=0,"OK.",IF(R24=" ","OK.",IF(OR(R24=R4,R24=R14,R24=R34,R24='S2'!R24,R24='S3'!R24,R24='S4'!R24,R24='S1'!R24,R24='S6'!R24,R24='S7'!R24,R24='S8'!R24),"CISSS!","OK."))))</f>
        <v>OK.</v>
      </c>
      <c r="S74" s="86" t="str">
        <f>IF(S24=".","OK.",IF(S24=0,"OK.",IF(S24=" ","OK.",IF(OR(S24=S4,S24=S14,S24=S34,S24='S2'!S24,S24='S3'!S24,S24='S4'!S24,S24='S1'!S24,S24='S6'!S24,S24='S7'!S24,S24='S8'!S24),"CISSS!","OK."))))</f>
        <v>OK.</v>
      </c>
      <c r="T74" s="86" t="str">
        <f>IF(T24=".","OK.",IF(T24=0,"OK.",IF(T24=" ","OK.",IF(OR(T24=T4,T24=T14,T24=T34,T24='S2'!T24,T24='S3'!T24,T24='S4'!T24,T24='S1'!T24,T24='S6'!T24,T24='S7'!T24,T24='S8'!T24),"CISSS!","OK."))))</f>
        <v>OK.</v>
      </c>
      <c r="U74" s="86" t="str">
        <f>IF(U24=".","OK.",IF(U24=0,"OK.",IF(U24=" ","OK.",IF(OR(U24=U4,U24=U14,U24=U34,U24='S2'!U24,U24='S3'!U24,U24='S4'!U24,U24='S1'!U24,U24='S6'!U24,U24='S7'!U24,U24='S8'!U24),"CISSS!","OK."))))</f>
        <v>OK.</v>
      </c>
      <c r="V74" s="87" t="str">
        <f>IF(V24=".","OK.",IF(V24=0,"OK.",IF(V24=" ","OK.",IF(OR(V24=V4,V24=V14,V24=V34,V24='S2'!V24,V24='S3'!V24,V24='S4'!V24,V24='S1'!V24,V24='S6'!V24,V24='S7'!V24,V24='S8'!V24),"CISSS!","OK."))))</f>
        <v>OK.</v>
      </c>
      <c r="W74" s="267" t="str">
        <f>IF(W24=".","OK.",IF(W24=0,"OK.",IF(W24=" ","OK.",IF(OR(W24=W4,W24=W14,W24=W34,W24='S2'!W24,W24='S3'!W24,W24='S4'!W24,W24='S1'!W24,W24='S6'!W24,W24='S7'!W24,W24='S8'!W24),"CISSS!","OK."))))</f>
        <v>OK.</v>
      </c>
      <c r="X74" s="268" t="str">
        <f>IF(X24=".","OK.",IF(X24=0,"OK.",IF(X24=" ","OK.",IF(OR(X24=X4,X24=X14,X24=X34,X24='S2'!X24,X24='S3'!X24,X24='S4'!X24,X24='S1'!X24,X24='S6'!X24,X24='S7'!X24,X24='S8'!X24),"CISSS!","OK."))))</f>
        <v>OK.</v>
      </c>
      <c r="Y74" s="268" t="str">
        <f>IF(Y24=".","OK.",IF(Y24=0,"OK.",IF(Y24=" ","OK.",IF(OR(Y24=Y4,Y24=Y14,Y24=Y34,Y24='S2'!Y24,Y24='S3'!Y24,Y24='S4'!Y24,Y24='S1'!Y24,Y24='S6'!Y24,Y24='S7'!Y24,Y24='S8'!Y24),"CISSS!","OK."))))</f>
        <v>OK.</v>
      </c>
      <c r="Z74" s="268" t="str">
        <f>IF(Z24=".","OK.",IF(Z24=0,"OK.",IF(Z24=" ","OK.",IF(OR(Z24=Z4,Z24=Z14,Z24=Z34,Z24='S2'!Z24,Z24='S3'!Z24,Z24='S4'!Z24,Z24='S1'!Z24,Z24='S6'!Z24,Z24='S7'!Z24,Z24='S8'!Z24),"CISSS!","OK."))))</f>
        <v>OK.</v>
      </c>
      <c r="AA74" s="269" t="str">
        <f>IF(AA24=".","OK.",IF(AA24=0,"OK.",IF(AA24=" ","OK.",IF(OR(AA24=AA4,AA24=AA14,AA24=AA34,AA24='S2'!AA24,AA24='S3'!AA24,AA24='S4'!AA24,AA24='S1'!AA24,AA24='S6'!AA24,AA24='S7'!AA24,AA24='S8'!AA24),"CISSS!","OK."))))</f>
        <v>OK.</v>
      </c>
      <c r="AB74" s="299">
        <v>3.3333333333333299</v>
      </c>
    </row>
    <row r="75" spans="1:28" ht="11.1" customHeight="1" x14ac:dyDescent="0.2">
      <c r="A75" s="1087"/>
      <c r="B75" s="1087"/>
      <c r="C75" s="55" t="str">
        <f>IF(C25=".","OK.",IF(C25=0,"OK.",IF(C25=" ","OK.",IF(OR(C25=C5,C25=C15,C25=C35,C25='S2'!C25,C25='S3'!C25,C25='S4'!C25,C25='S1'!C25,C25='S6'!C25,C25='S7'!C25,C25='S8'!C25),"CISSS!","OK."))))</f>
        <v>OK.</v>
      </c>
      <c r="D75" s="56" t="str">
        <f>IF(D25=".","OK.",IF(D25=0,"OK.",IF(D25=" ","OK.",IF(OR(D25=D5,D25=D15,D25=D35,D25='S2'!D25,D25='S3'!D25,D25='S4'!D25,D25='S1'!D25,D25='S6'!D25,D25='S7'!D25,D25='S8'!D25),"CISSS!","OK."))))</f>
        <v>OK.</v>
      </c>
      <c r="E75" s="56" t="str">
        <f>IF(E25=".","OK.",IF(E25=0,"OK.",IF(E25=" ","OK.",IF(OR(E25=E5,E25=E15,E25=E35,E25='S2'!E25,E25='S3'!E25,E25='S4'!E25,E25='S1'!E25,E25='S6'!E25,E25='S7'!E25,E25='S8'!E25),"CISSS!","OK."))))</f>
        <v>OK.</v>
      </c>
      <c r="F75" s="56" t="str">
        <f>IF(F25=".","OK.",IF(F25=0,"OK.",IF(F25=" ","OK.",IF(OR(F25=F5,F25=F15,F25=F35,F25='S2'!F25,F25='S3'!F25,F25='S4'!F25,F25='S1'!F25,F25='S6'!F25,F25='S7'!F25,F25='S8'!F25),"CISSS!","OK."))))</f>
        <v>OK.</v>
      </c>
      <c r="G75" s="57" t="str">
        <f>IF(G25=".","OK.",IF(G25=0,"OK.",IF(G25=" ","OK.",IF(OR(G25=G5,G25=G15,G25=G35,G25='S2'!G25,G25='S3'!G25,G25='S4'!G25,G25='S1'!G25,G25='S6'!G25,G25='S7'!G25,G25='S8'!G25),"CISSS!","OK."))))</f>
        <v>OK.</v>
      </c>
      <c r="H75" s="76" t="str">
        <f>IF(H25=".","OK.",IF(H25=0,"OK.",IF(H25=" ","OK.",IF(OR(H25=H5,H25=H15,H25=H35,H25='S2'!H25,H25='S3'!H25,H25='S4'!H25,H25='S1'!H25,H25='S6'!H25,H25='S7'!H25,H25='S8'!H25),"CISSS!","OK."))))</f>
        <v>OK.</v>
      </c>
      <c r="I75" s="77" t="str">
        <f>IF(I25=".","OK.",IF(I25=0,"OK.",IF(I25=" ","OK.",IF(OR(I25=I5,I25=I15,I25=I35,I25='S2'!I25,I25='S3'!I25,I25='S4'!I25,I25='S1'!I25,I25='S6'!I25,I25='S7'!I25,I25='S8'!I25),"CISSS!","OK."))))</f>
        <v>OK.</v>
      </c>
      <c r="J75" s="77" t="str">
        <f>IF(J25=".","OK.",IF(J25=0,"OK.",IF(J25=" ","OK.",IF(OR(J25=J5,J25=J15,J25=J35,J25='S2'!J25,J25='S3'!J25,J25='S4'!J25,J25='S1'!J25,J25='S6'!J25,J25='S7'!J25,J25='S8'!J25),"CISSS!","OK."))))</f>
        <v>OK.</v>
      </c>
      <c r="K75" s="77" t="str">
        <f>IF(K25=".","OK.",IF(K25=0,"OK.",IF(K25=" ","OK.",IF(OR(K25=K5,K25=K15,K25=K35,K25='S2'!K25,K25='S3'!K25,K25='S4'!K25,K25='S1'!K25,K25='S6'!K25,K25='S7'!K25,K25='S8'!K25),"CISSS!","OK."))))</f>
        <v>OK.</v>
      </c>
      <c r="L75" s="78" t="str">
        <f>IF(L25=".","OK.",IF(L25=0,"OK.",IF(L25=" ","OK.",IF(OR(L25=L5,L25=L15,L25=L35,L25='S2'!L25,L25='S3'!L25,L25='S4'!L25,L25='S1'!L25,L25='S6'!L25,L25='S7'!L25,L25='S8'!L25),"CISSS!","OK."))))</f>
        <v>OK.</v>
      </c>
      <c r="M75" s="67" t="str">
        <f>IF(M25=".","OK.",IF(M25=0,"OK.",IF(M25=" ","OK.",IF(OR(M25=M5,M25=M15,M25=M35,M25='S2'!M25,M25='S3'!M25,M25='S4'!M25,M25='S1'!M25,M25='S6'!M25,M25='S7'!M25,M25='S8'!M25),"CISSS!","OK."))))</f>
        <v>OK.</v>
      </c>
      <c r="N75" s="68" t="str">
        <f>IF(N25=".","OK.",IF(N25=0,"OK.",IF(N25=" ","OK.",IF(OR(N25=N5,N25=N15,N25=N35,N25='S2'!N25,N25='S3'!N25,N25='S4'!N25,N25='S1'!N25,N25='S6'!N25,N25='S7'!N25,N25='S8'!N25),"CISSS!","OK."))))</f>
        <v>OK.</v>
      </c>
      <c r="O75" s="68" t="str">
        <f>IF(O25=".","OK.",IF(O25=0,"OK.",IF(O25=" ","OK.",IF(OR(O25=O5,O25=O15,O25=O35,O25='S2'!O25,O25='S3'!O25,O25='S4'!O25,O25='S1'!O25,O25='S6'!O25,O25='S7'!O25,O25='S8'!O25),"CISSS!","OK."))))</f>
        <v>OK.</v>
      </c>
      <c r="P75" s="68" t="str">
        <f>IF(P25=".","OK.",IF(P25=0,"OK.",IF(P25=" ","OK.",IF(OR(P25=P5,P25=P15,P25=P35,P25='S2'!P25,P25='S3'!P25,P25='S4'!P25,P25='S1'!P25,P25='S6'!P25,P25='S7'!P25,P25='S8'!P25),"CISSS!","OK."))))</f>
        <v>OK.</v>
      </c>
      <c r="Q75" s="69" t="str">
        <f>IF(Q25=".","OK.",IF(Q25=0,"OK.",IF(Q25=" ","OK.",IF(OR(Q25=Q5,Q25=Q15,Q25=Q35,Q25='S2'!Q25,Q25='S3'!Q25,Q25='S4'!Q25,Q25='S1'!Q25,Q25='S6'!Q25,Q25='S7'!Q25,Q25='S8'!Q25),"CISSS!","OK."))))</f>
        <v>OK.</v>
      </c>
      <c r="R75" s="85" t="str">
        <f>IF(R25=".","OK.",IF(R25=0,"OK.",IF(R25=" ","OK.",IF(OR(R25=R5,R25=R15,R25=R35,R25='S2'!R25,R25='S3'!R25,R25='S4'!R25,R25='S1'!R25,R25='S6'!R25,R25='S7'!R25,R25='S8'!R25),"CISSS!","OK."))))</f>
        <v>OK.</v>
      </c>
      <c r="S75" s="86" t="str">
        <f>IF(S25=".","OK.",IF(S25=0,"OK.",IF(S25=" ","OK.",IF(OR(S25=S5,S25=S15,S25=S35,S25='S2'!S25,S25='S3'!S25,S25='S4'!S25,S25='S1'!S25,S25='S6'!S25,S25='S7'!S25,S25='S8'!S25),"CISSS!","OK."))))</f>
        <v>OK.</v>
      </c>
      <c r="T75" s="86" t="str">
        <f>IF(T25=".","OK.",IF(T25=0,"OK.",IF(T25=" ","OK.",IF(OR(T25=T5,T25=T15,T25=T35,T25='S2'!T25,T25='S3'!T25,T25='S4'!T25,T25='S1'!T25,T25='S6'!T25,T25='S7'!T25,T25='S8'!T25),"CISSS!","OK."))))</f>
        <v>OK.</v>
      </c>
      <c r="U75" s="86" t="str">
        <f>IF(U25=".","OK.",IF(U25=0,"OK.",IF(U25=" ","OK.",IF(OR(U25=U5,U25=U15,U25=U35,U25='S2'!U25,U25='S3'!U25,U25='S4'!U25,U25='S1'!U25,U25='S6'!U25,U25='S7'!U25,U25='S8'!U25),"CISSS!","OK."))))</f>
        <v>OK.</v>
      </c>
      <c r="V75" s="87" t="str">
        <f>IF(V25=".","OK.",IF(V25=0,"OK.",IF(V25=" ","OK.",IF(OR(V25=V5,V25=V15,V25=V35,V25='S2'!V25,V25='S3'!V25,V25='S4'!V25,V25='S1'!V25,V25='S6'!V25,V25='S7'!V25,V25='S8'!V25),"CISSS!","OK."))))</f>
        <v>OK.</v>
      </c>
      <c r="W75" s="267" t="str">
        <f>IF(W25=".","OK.",IF(W25=0,"OK.",IF(W25=" ","OK.",IF(OR(W25=W5,W25=W15,W25=W35,W25='S2'!W25,W25='S3'!W25,W25='S4'!W25,W25='S1'!W25,W25='S6'!W25,W25='S7'!W25,W25='S8'!W25),"CISSS!","OK."))))</f>
        <v>OK.</v>
      </c>
      <c r="X75" s="268" t="str">
        <f>IF(X25=".","OK.",IF(X25=0,"OK.",IF(X25=" ","OK.",IF(OR(X25=X5,X25=X15,X25=X35,X25='S2'!X25,X25='S3'!X25,X25='S4'!X25,X25='S1'!X25,X25='S6'!X25,X25='S7'!X25,X25='S8'!X25),"CISSS!","OK."))))</f>
        <v>OK.</v>
      </c>
      <c r="Y75" s="268" t="str">
        <f>IF(Y25=".","OK.",IF(Y25=0,"OK.",IF(Y25=" ","OK.",IF(OR(Y25=Y5,Y25=Y15,Y25=Y35,Y25='S2'!Y25,Y25='S3'!Y25,Y25='S4'!Y25,Y25='S1'!Y25,Y25='S6'!Y25,Y25='S7'!Y25,Y25='S8'!Y25),"CISSS!","OK."))))</f>
        <v>OK.</v>
      </c>
      <c r="Z75" s="268" t="str">
        <f>IF(Z25=".","OK.",IF(Z25=0,"OK.",IF(Z25=" ","OK.",IF(OR(Z25=Z5,Z25=Z15,Z25=Z35,Z25='S2'!Z25,Z25='S3'!Z25,Z25='S4'!Z25,Z25='S1'!Z25,Z25='S6'!Z25,Z25='S7'!Z25,Z25='S8'!Z25),"CISSS!","OK."))))</f>
        <v>OK.</v>
      </c>
      <c r="AA75" s="269" t="str">
        <f>IF(AA25=".","OK.",IF(AA25=0,"OK.",IF(AA25=" ","OK.",IF(OR(AA25=AA5,AA25=AA15,AA25=AA35,AA25='S2'!AA25,AA25='S3'!AA25,AA25='S4'!AA25,AA25='S1'!AA25,AA25='S6'!AA25,AA25='S7'!AA25,AA25='S8'!AA25),"CISSS!","OK."))))</f>
        <v>OK.</v>
      </c>
      <c r="AB75" s="299">
        <v>3.375</v>
      </c>
    </row>
    <row r="76" spans="1:28" ht="11.1" customHeight="1" x14ac:dyDescent="0.2">
      <c r="A76" s="1087"/>
      <c r="B76" s="1087"/>
      <c r="C76" s="55" t="str">
        <f>IF(C26=".","OK.",IF(C26=0,"OK.",IF(C26=" ","OK.",IF(OR(C26=C6,C26=C16,C26=C36,C26='S2'!C26,C26='S3'!C26,C26='S4'!C26,C26='S1'!C26,C26='S6'!C26,C26='S7'!C26,C26='S8'!C26),"CISSS!","OK."))))</f>
        <v>OK.</v>
      </c>
      <c r="D76" s="56" t="str">
        <f>IF(D26=".","OK.",IF(D26=0,"OK.",IF(D26=" ","OK.",IF(OR(D26=D6,D26=D16,D26=D36,D26='S2'!D26,D26='S3'!D26,D26='S4'!D26,D26='S1'!D26,D26='S6'!D26,D26='S7'!D26,D26='S8'!D26),"CISSS!","OK."))))</f>
        <v>OK.</v>
      </c>
      <c r="E76" s="56" t="str">
        <f>IF(E26=".","OK.",IF(E26=0,"OK.",IF(E26=" ","OK.",IF(OR(E26=E6,E26=E16,E26=E36,E26='S2'!E26,E26='S3'!E26,E26='S4'!E26,E26='S1'!E26,E26='S6'!E26,E26='S7'!E26,E26='S8'!E26),"CISSS!","OK."))))</f>
        <v>OK.</v>
      </c>
      <c r="F76" s="56" t="str">
        <f>IF(F26=".","OK.",IF(F26=0,"OK.",IF(F26=" ","OK.",IF(OR(F26=F6,F26=F16,F26=F36,F26='S2'!F26,F26='S3'!F26,F26='S4'!F26,F26='S1'!F26,F26='S6'!F26,F26='S7'!F26,F26='S8'!F26),"CISSS!","OK."))))</f>
        <v>OK.</v>
      </c>
      <c r="G76" s="57" t="str">
        <f>IF(G26=".","OK.",IF(G26=0,"OK.",IF(G26=" ","OK.",IF(OR(G26=G6,G26=G16,G26=G36,G26='S2'!G26,G26='S3'!G26,G26='S4'!G26,G26='S1'!G26,G26='S6'!G26,G26='S7'!G26,G26='S8'!G26),"CISSS!","OK."))))</f>
        <v>OK.</v>
      </c>
      <c r="H76" s="76" t="str">
        <f>IF(H26=".","OK.",IF(H26=0,"OK.",IF(H26=" ","OK.",IF(OR(H26=H6,H26=H16,H26=H36,H26='S2'!H26,H26='S3'!H26,H26='S4'!H26,H26='S1'!H26,H26='S6'!H26,H26='S7'!H26,H26='S8'!H26),"CISSS!","OK."))))</f>
        <v>OK.</v>
      </c>
      <c r="I76" s="77" t="str">
        <f>IF(I26=".","OK.",IF(I26=0,"OK.",IF(I26=" ","OK.",IF(OR(I26=I6,I26=I16,I26=I36,I26='S2'!I26,I26='S3'!I26,I26='S4'!I26,I26='S1'!I26,I26='S6'!I26,I26='S7'!I26,I26='S8'!I26),"CISSS!","OK."))))</f>
        <v>OK.</v>
      </c>
      <c r="J76" s="77" t="str">
        <f>IF(J26=".","OK.",IF(J26=0,"OK.",IF(J26=" ","OK.",IF(OR(J26=J6,J26=J16,J26=J36,J26='S2'!J26,J26='S3'!J26,J26='S4'!J26,J26='S1'!J26,J26='S6'!J26,J26='S7'!J26,J26='S8'!J26),"CISSS!","OK."))))</f>
        <v>OK.</v>
      </c>
      <c r="K76" s="77" t="str">
        <f>IF(K26=".","OK.",IF(K26=0,"OK.",IF(K26=" ","OK.",IF(OR(K26=K6,K26=K16,K26=K36,K26='S2'!K26,K26='S3'!K26,K26='S4'!K26,K26='S1'!K26,K26='S6'!K26,K26='S7'!K26,K26='S8'!K26),"CISSS!","OK."))))</f>
        <v>OK.</v>
      </c>
      <c r="L76" s="78" t="str">
        <f>IF(L26=".","OK.",IF(L26=0,"OK.",IF(L26=" ","OK.",IF(OR(L26=L6,L26=L16,L26=L36,L26='S2'!L26,L26='S3'!L26,L26='S4'!L26,L26='S1'!L26,L26='S6'!L26,L26='S7'!L26,L26='S8'!L26),"CISSS!","OK."))))</f>
        <v>OK.</v>
      </c>
      <c r="M76" s="67" t="str">
        <f>IF(M26=".","OK.",IF(M26=0,"OK.",IF(M26=" ","OK.",IF(OR(M26=M6,M26=M16,M26=M36,M26='S2'!M26,M26='S3'!M26,M26='S4'!M26,M26='S1'!M26,M26='S6'!M26,M26='S7'!M26,M26='S8'!M26),"CISSS!","OK."))))</f>
        <v>OK.</v>
      </c>
      <c r="N76" s="68" t="str">
        <f>IF(N26=".","OK.",IF(N26=0,"OK.",IF(N26=" ","OK.",IF(OR(N26=N6,N26=N16,N26=N36,N26='S2'!N26,N26='S3'!N26,N26='S4'!N26,N26='S1'!N26,N26='S6'!N26,N26='S7'!N26,N26='S8'!N26),"CISSS!","OK."))))</f>
        <v>OK.</v>
      </c>
      <c r="O76" s="68" t="str">
        <f>IF(O26=".","OK.",IF(O26=0,"OK.",IF(O26=" ","OK.",IF(OR(O26=O6,O26=O16,O26=O36,O26='S2'!O26,O26='S3'!O26,O26='S4'!O26,O26='S1'!O26,O26='S6'!O26,O26='S7'!O26,O26='S8'!O26),"CISSS!","OK."))))</f>
        <v>OK.</v>
      </c>
      <c r="P76" s="68" t="str">
        <f>IF(P26=".","OK.",IF(P26=0,"OK.",IF(P26=" ","OK.",IF(OR(P26=P6,P26=P16,P26=P36,P26='S2'!P26,P26='S3'!P26,P26='S4'!P26,P26='S1'!P26,P26='S6'!P26,P26='S7'!P26,P26='S8'!P26),"CISSS!","OK."))))</f>
        <v>OK.</v>
      </c>
      <c r="Q76" s="69" t="str">
        <f>IF(Q26=".","OK.",IF(Q26=0,"OK.",IF(Q26=" ","OK.",IF(OR(Q26=Q6,Q26=Q16,Q26=Q36,Q26='S2'!Q26,Q26='S3'!Q26,Q26='S4'!Q26,Q26='S1'!Q26,Q26='S6'!Q26,Q26='S7'!Q26,Q26='S8'!Q26),"CISSS!","OK."))))</f>
        <v>OK.</v>
      </c>
      <c r="R76" s="85" t="str">
        <f>IF(R26=".","OK.",IF(R26=0,"OK.",IF(R26=" ","OK.",IF(OR(R26=R6,R26=R16,R26=R36,R26='S2'!R26,R26='S3'!R26,R26='S4'!R26,R26='S1'!R26,R26='S6'!R26,R26='S7'!R26,R26='S8'!R26),"CISSS!","OK."))))</f>
        <v>OK.</v>
      </c>
      <c r="S76" s="86" t="str">
        <f>IF(S26=".","OK.",IF(S26=0,"OK.",IF(S26=" ","OK.",IF(OR(S26=S6,S26=S16,S26=S36,S26='S2'!S26,S26='S3'!S26,S26='S4'!S26,S26='S1'!S26,S26='S6'!S26,S26='S7'!S26,S26='S8'!S26),"CISSS!","OK."))))</f>
        <v>OK.</v>
      </c>
      <c r="T76" s="86" t="str">
        <f>IF(T26=".","OK.",IF(T26=0,"OK.",IF(T26=" ","OK.",IF(OR(T26=T6,T26=T16,T26=T36,T26='S2'!T26,T26='S3'!T26,T26='S4'!T26,T26='S1'!T26,T26='S6'!T26,T26='S7'!T26,T26='S8'!T26),"CISSS!","OK."))))</f>
        <v>OK.</v>
      </c>
      <c r="U76" s="86" t="str">
        <f>IF(U26=".","OK.",IF(U26=0,"OK.",IF(U26=" ","OK.",IF(OR(U26=U6,U26=U16,U26=U36,U26='S2'!U26,U26='S3'!U26,U26='S4'!U26,U26='S1'!U26,U26='S6'!U26,U26='S7'!U26,U26='S8'!U26),"CISSS!","OK."))))</f>
        <v>OK.</v>
      </c>
      <c r="V76" s="87" t="str">
        <f>IF(V26=".","OK.",IF(V26=0,"OK.",IF(V26=" ","OK.",IF(OR(V26=V6,V26=V16,V26=V36,V26='S2'!V26,V26='S3'!V26,V26='S4'!V26,V26='S1'!V26,V26='S6'!V26,V26='S7'!V26,V26='S8'!V26),"CISSS!","OK."))))</f>
        <v>OK.</v>
      </c>
      <c r="W76" s="267" t="str">
        <f>IF(W26=".","OK.",IF(W26=0,"OK.",IF(W26=" ","OK.",IF(OR(W26=W6,W26=W16,W26=W36,W26='S2'!W26,W26='S3'!W26,W26='S4'!W26,W26='S1'!W26,W26='S6'!W26,W26='S7'!W26,W26='S8'!W26),"CISSS!","OK."))))</f>
        <v>OK.</v>
      </c>
      <c r="X76" s="268" t="str">
        <f>IF(X26=".","OK.",IF(X26=0,"OK.",IF(X26=" ","OK.",IF(OR(X26=X6,X26=X16,X26=X36,X26='S2'!X26,X26='S3'!X26,X26='S4'!X26,X26='S1'!X26,X26='S6'!X26,X26='S7'!X26,X26='S8'!X26),"CISSS!","OK."))))</f>
        <v>OK.</v>
      </c>
      <c r="Y76" s="268" t="str">
        <f>IF(Y26=".","OK.",IF(Y26=0,"OK.",IF(Y26=" ","OK.",IF(OR(Y26=Y6,Y26=Y16,Y26=Y36,Y26='S2'!Y26,Y26='S3'!Y26,Y26='S4'!Y26,Y26='S1'!Y26,Y26='S6'!Y26,Y26='S7'!Y26,Y26='S8'!Y26),"CISSS!","OK."))))</f>
        <v>OK.</v>
      </c>
      <c r="Z76" s="268" t="str">
        <f>IF(Z26=".","OK.",IF(Z26=0,"OK.",IF(Z26=" ","OK.",IF(OR(Z26=Z6,Z26=Z16,Z26=Z36,Z26='S2'!Z26,Z26='S3'!Z26,Z26='S4'!Z26,Z26='S1'!Z26,Z26='S6'!Z26,Z26='S7'!Z26,Z26='S8'!Z26),"CISSS!","OK."))))</f>
        <v>OK.</v>
      </c>
      <c r="AA76" s="269" t="str">
        <f>IF(AA26=".","OK.",IF(AA26=0,"OK.",IF(AA26=" ","OK.",IF(OR(AA26=AA6,AA26=AA16,AA26=AA36,AA26='S2'!AA26,AA26='S3'!AA26,AA26='S4'!AA26,AA26='S1'!AA26,AA26='S6'!AA26,AA26='S7'!AA26,AA26='S8'!AA26),"CISSS!","OK."))))</f>
        <v>OK.</v>
      </c>
      <c r="AB76" s="299">
        <v>3.4166666666666701</v>
      </c>
    </row>
    <row r="77" spans="1:28" ht="11.1" customHeight="1" x14ac:dyDescent="0.2">
      <c r="A77" s="1087"/>
      <c r="B77" s="1087"/>
      <c r="C77" s="55" t="str">
        <f>IF(C27=".","OK.",IF(C27=0,"OK.",IF(C27=" ","OK.",IF(OR(C27=C7,C27=C17,C27=C37,C27='S2'!C27,C27='S3'!C27,C27='S4'!C27,C27='S1'!C27,C27='S6'!C27,C27='S7'!C27,C27='S8'!C27),"CISSS!","OK."))))</f>
        <v>OK.</v>
      </c>
      <c r="D77" s="56" t="str">
        <f>IF(D27=".","OK.",IF(D27=0,"OK.",IF(D27=" ","OK.",IF(OR(D27=D7,D27=D17,D27=D37,D27='S2'!D27,D27='S3'!D27,D27='S4'!D27,D27='S1'!D27,D27='S6'!D27,D27='S7'!D27,D27='S8'!D27),"CISSS!","OK."))))</f>
        <v>OK.</v>
      </c>
      <c r="E77" s="56" t="str">
        <f>IF(E27=".","OK.",IF(E27=0,"OK.",IF(E27=" ","OK.",IF(OR(E27=E7,E27=E17,E27=E37,E27='S2'!E27,E27='S3'!E27,E27='S4'!E27,E27='S1'!E27,E27='S6'!E27,E27='S7'!E27,E27='S8'!E27),"CISSS!","OK."))))</f>
        <v>OK.</v>
      </c>
      <c r="F77" s="56" t="str">
        <f>IF(F27=".","OK.",IF(F27=0,"OK.",IF(F27=" ","OK.",IF(OR(F27=F7,F27=F17,F27=F37,F27='S2'!F27,F27='S3'!F27,F27='S4'!F27,F27='S1'!F27,F27='S6'!F27,F27='S7'!F27,F27='S8'!F27),"CISSS!","OK."))))</f>
        <v>OK.</v>
      </c>
      <c r="G77" s="57" t="str">
        <f>IF(G27=".","OK.",IF(G27=0,"OK.",IF(G27=" ","OK.",IF(OR(G27=G7,G27=G17,G27=G37,G27='S2'!G27,G27='S3'!G27,G27='S4'!G27,G27='S1'!G27,G27='S6'!G27,G27='S7'!G27,G27='S8'!G27),"CISSS!","OK."))))</f>
        <v>OK.</v>
      </c>
      <c r="H77" s="76" t="str">
        <f>IF(H27=".","OK.",IF(H27=0,"OK.",IF(H27=" ","OK.",IF(OR(H27=H7,H27=H17,H27=H37,H27='S2'!H27,H27='S3'!H27,H27='S4'!H27,H27='S1'!H27,H27='S6'!H27,H27='S7'!H27,H27='S8'!H27),"CISSS!","OK."))))</f>
        <v>OK.</v>
      </c>
      <c r="I77" s="77" t="str">
        <f>IF(I27=".","OK.",IF(I27=0,"OK.",IF(I27=" ","OK.",IF(OR(I27=I7,I27=I17,I27=I37,I27='S2'!I27,I27='S3'!I27,I27='S4'!I27,I27='S1'!I27,I27='S6'!I27,I27='S7'!I27,I27='S8'!I27),"CISSS!","OK."))))</f>
        <v>OK.</v>
      </c>
      <c r="J77" s="77" t="str">
        <f>IF(J27=".","OK.",IF(J27=0,"OK.",IF(J27=" ","OK.",IF(OR(J27=J7,J27=J17,J27=J37,J27='S2'!J27,J27='S3'!J27,J27='S4'!J27,J27='S1'!J27,J27='S6'!J27,J27='S7'!J27,J27='S8'!J27),"CISSS!","OK."))))</f>
        <v>OK.</v>
      </c>
      <c r="K77" s="77" t="str">
        <f>IF(K27=".","OK.",IF(K27=0,"OK.",IF(K27=" ","OK.",IF(OR(K27=K7,K27=K17,K27=K37,K27='S2'!K27,K27='S3'!K27,K27='S4'!K27,K27='S1'!K27,K27='S6'!K27,K27='S7'!K27,K27='S8'!K27),"CISSS!","OK."))))</f>
        <v>OK.</v>
      </c>
      <c r="L77" s="78" t="str">
        <f>IF(L27=".","OK.",IF(L27=0,"OK.",IF(L27=" ","OK.",IF(OR(L27=L7,L27=L17,L27=L37,L27='S2'!L27,L27='S3'!L27,L27='S4'!L27,L27='S1'!L27,L27='S6'!L27,L27='S7'!L27,L27='S8'!L27),"CISSS!","OK."))))</f>
        <v>OK.</v>
      </c>
      <c r="M77" s="67" t="str">
        <f>IF(M27=".","OK.",IF(M27=0,"OK.",IF(M27=" ","OK.",IF(OR(M27=M7,M27=M17,M27=M37,M27='S2'!M27,M27='S3'!M27,M27='S4'!M27,M27='S1'!M27,M27='S6'!M27,M27='S7'!M27,M27='S8'!M27),"CISSS!","OK."))))</f>
        <v>OK.</v>
      </c>
      <c r="N77" s="68" t="str">
        <f>IF(N27=".","OK.",IF(N27=0,"OK.",IF(N27=" ","OK.",IF(OR(N27=N7,N27=N17,N27=N37,N27='S2'!N27,N27='S3'!N27,N27='S4'!N27,N27='S1'!N27,N27='S6'!N27,N27='S7'!N27,N27='S8'!N27),"CISSS!","OK."))))</f>
        <v>OK.</v>
      </c>
      <c r="O77" s="68" t="str">
        <f>IF(O27=".","OK.",IF(O27=0,"OK.",IF(O27=" ","OK.",IF(OR(O27=O7,O27=O17,O27=O37,O27='S2'!O27,O27='S3'!O27,O27='S4'!O27,O27='S1'!O27,O27='S6'!O27,O27='S7'!O27,O27='S8'!O27),"CISSS!","OK."))))</f>
        <v>OK.</v>
      </c>
      <c r="P77" s="68" t="str">
        <f>IF(P27=".","OK.",IF(P27=0,"OK.",IF(P27=" ","OK.",IF(OR(P27=P7,P27=P17,P27=P37,P27='S2'!P27,P27='S3'!P27,P27='S4'!P27,P27='S1'!P27,P27='S6'!P27,P27='S7'!P27,P27='S8'!P27),"CISSS!","OK."))))</f>
        <v>OK.</v>
      </c>
      <c r="Q77" s="69" t="str">
        <f>IF(Q27=".","OK.",IF(Q27=0,"OK.",IF(Q27=" ","OK.",IF(OR(Q27=Q7,Q27=Q17,Q27=Q37,Q27='S2'!Q27,Q27='S3'!Q27,Q27='S4'!Q27,Q27='S1'!Q27,Q27='S6'!Q27,Q27='S7'!Q27,Q27='S8'!Q27),"CISSS!","OK."))))</f>
        <v>OK.</v>
      </c>
      <c r="R77" s="85" t="str">
        <f>IF(R27=".","OK.",IF(R27=0,"OK.",IF(R27=" ","OK.",IF(OR(R27=R7,R27=R17,R27=R37,R27='S2'!R27,R27='S3'!R27,R27='S4'!R27,R27='S1'!R27,R27='S6'!R27,R27='S7'!R27,R27='S8'!R27),"CISSS!","OK."))))</f>
        <v>OK.</v>
      </c>
      <c r="S77" s="86" t="str">
        <f>IF(S27=".","OK.",IF(S27=0,"OK.",IF(S27=" ","OK.",IF(OR(S27=S7,S27=S17,S27=S37,S27='S2'!S27,S27='S3'!S27,S27='S4'!S27,S27='S1'!S27,S27='S6'!S27,S27='S7'!S27,S27='S8'!S27),"CISSS!","OK."))))</f>
        <v>OK.</v>
      </c>
      <c r="T77" s="86" t="str">
        <f>IF(T27=".","OK.",IF(T27=0,"OK.",IF(T27=" ","OK.",IF(OR(T27=T7,T27=T17,T27=T37,T27='S2'!T27,T27='S3'!T27,T27='S4'!T27,T27='S1'!T27,T27='S6'!T27,T27='S7'!T27,T27='S8'!T27),"CISSS!","OK."))))</f>
        <v>OK.</v>
      </c>
      <c r="U77" s="86" t="str">
        <f>IF(U27=".","OK.",IF(U27=0,"OK.",IF(U27=" ","OK.",IF(OR(U27=U7,U27=U17,U27=U37,U27='S2'!U27,U27='S3'!U27,U27='S4'!U27,U27='S1'!U27,U27='S6'!U27,U27='S7'!U27,U27='S8'!U27),"CISSS!","OK."))))</f>
        <v>OK.</v>
      </c>
      <c r="V77" s="87" t="str">
        <f>IF(V27=".","OK.",IF(V27=0,"OK.",IF(V27=" ","OK.",IF(OR(V27=V7,V27=V17,V27=V37,V27='S2'!V27,V27='S3'!V27,V27='S4'!V27,V27='S1'!V27,V27='S6'!V27,V27='S7'!V27,V27='S8'!V27),"CISSS!","OK."))))</f>
        <v>OK.</v>
      </c>
      <c r="W77" s="267" t="str">
        <f>IF(W27=".","OK.",IF(W27=0,"OK.",IF(W27=" ","OK.",IF(OR(W27=W7,W27=W17,W27=W37,W27='S2'!W27,W27='S3'!W27,W27='S4'!W27,W27='S1'!W27,W27='S6'!W27,W27='S7'!W27,W27='S8'!W27),"CISSS!","OK."))))</f>
        <v>OK.</v>
      </c>
      <c r="X77" s="268" t="str">
        <f>IF(X27=".","OK.",IF(X27=0,"OK.",IF(X27=" ","OK.",IF(OR(X27=X7,X27=X17,X27=X37,X27='S2'!X27,X27='S3'!X27,X27='S4'!X27,X27='S1'!X27,X27='S6'!X27,X27='S7'!X27,X27='S8'!X27),"CISSS!","OK."))))</f>
        <v>OK.</v>
      </c>
      <c r="Y77" s="268" t="str">
        <f>IF(Y27=".","OK.",IF(Y27=0,"OK.",IF(Y27=" ","OK.",IF(OR(Y27=Y7,Y27=Y17,Y27=Y37,Y27='S2'!Y27,Y27='S3'!Y27,Y27='S4'!Y27,Y27='S1'!Y27,Y27='S6'!Y27,Y27='S7'!Y27,Y27='S8'!Y27),"CISSS!","OK."))))</f>
        <v>OK.</v>
      </c>
      <c r="Z77" s="268" t="str">
        <f>IF(Z27=".","OK.",IF(Z27=0,"OK.",IF(Z27=" ","OK.",IF(OR(Z27=Z7,Z27=Z17,Z27=Z37,Z27='S2'!Z27,Z27='S3'!Z27,Z27='S4'!Z27,Z27='S1'!Z27,Z27='S6'!Z27,Z27='S7'!Z27,Z27='S8'!Z27),"CISSS!","OK."))))</f>
        <v>OK.</v>
      </c>
      <c r="AA77" s="269" t="str">
        <f>IF(AA27=".","OK.",IF(AA27=0,"OK.",IF(AA27=" ","OK.",IF(OR(AA27=AA7,AA27=AA17,AA27=AA37,AA27='S2'!AA27,AA27='S3'!AA27,AA27='S4'!AA27,AA27='S1'!AA27,AA27='S6'!AA27,AA27='S7'!AA27,AA27='S8'!AA27),"CISSS!","OK."))))</f>
        <v>OK.</v>
      </c>
      <c r="AB77" s="299">
        <v>3.4583333333333299</v>
      </c>
    </row>
    <row r="78" spans="1:28" ht="11.1" customHeight="1" x14ac:dyDescent="0.2">
      <c r="A78" s="1087"/>
      <c r="B78" s="1087"/>
      <c r="C78" s="55" t="str">
        <f>IF(C28=".","OK.",IF(C28=0,"OK.",IF(C28=" ","OK.",IF(OR(C28=C8,C28=C18,C28=C38,C28='S2'!C28,C28='S3'!C28,C28='S4'!C28,C28='S1'!C28,C28='S6'!C28,C28='S7'!C28,C28='S8'!C28),"CISSS!","OK."))))</f>
        <v>OK.</v>
      </c>
      <c r="D78" s="56" t="str">
        <f>IF(D28=".","OK.",IF(D28=0,"OK.",IF(D28=" ","OK.",IF(OR(D28=D8,D28=D18,D28=D38,D28='S2'!D28,D28='S3'!D28,D28='S4'!D28,D28='S1'!D28,D28='S6'!D28,D28='S7'!D28,D28='S8'!D28),"CISSS!","OK."))))</f>
        <v>OK.</v>
      </c>
      <c r="E78" s="56" t="str">
        <f>IF(E28=".","OK.",IF(E28=0,"OK.",IF(E28=" ","OK.",IF(OR(E28=E8,E28=E18,E28=E38,E28='S2'!E28,E28='S3'!E28,E28='S4'!E28,E28='S1'!E28,E28='S6'!E28,E28='S7'!E28,E28='S8'!E28),"CISSS!","OK."))))</f>
        <v>OK.</v>
      </c>
      <c r="F78" s="56" t="str">
        <f>IF(F28=".","OK.",IF(F28=0,"OK.",IF(F28=" ","OK.",IF(OR(F28=F8,F28=F18,F28=F38,F28='S2'!F28,F28='S3'!F28,F28='S4'!F28,F28='S1'!F28,F28='S6'!F28,F28='S7'!F28,F28='S8'!F28),"CISSS!","OK."))))</f>
        <v>OK.</v>
      </c>
      <c r="G78" s="57" t="str">
        <f>IF(G28=".","OK.",IF(G28=0,"OK.",IF(G28=" ","OK.",IF(OR(G28=G8,G28=G18,G28=G38,G28='S2'!G28,G28='S3'!G28,G28='S4'!G28,G28='S1'!G28,G28='S6'!G28,G28='S7'!G28,G28='S8'!G28),"CISSS!","OK."))))</f>
        <v>OK.</v>
      </c>
      <c r="H78" s="76" t="str">
        <f>IF(H28=".","OK.",IF(H28=0,"OK.",IF(H28=" ","OK.",IF(OR(H28=H8,H28=H18,H28=H38,H28='S2'!H28,H28='S3'!H28,H28='S4'!H28,H28='S1'!H28,H28='S6'!H28,H28='S7'!H28,H28='S8'!H28),"CISSS!","OK."))))</f>
        <v>OK.</v>
      </c>
      <c r="I78" s="77" t="str">
        <f>IF(I28=".","OK.",IF(I28=0,"OK.",IF(I28=" ","OK.",IF(OR(I28=I8,I28=I18,I28=I38,I28='S2'!I28,I28='S3'!I28,I28='S4'!I28,I28='S1'!I28,I28='S6'!I28,I28='S7'!I28,I28='S8'!I28),"CISSS!","OK."))))</f>
        <v>OK.</v>
      </c>
      <c r="J78" s="77" t="str">
        <f>IF(J28=".","OK.",IF(J28=0,"OK.",IF(J28=" ","OK.",IF(OR(J28=J8,J28=J18,J28=J38,J28='S2'!J28,J28='S3'!J28,J28='S4'!J28,J28='S1'!J28,J28='S6'!J28,J28='S7'!J28,J28='S8'!J28),"CISSS!","OK."))))</f>
        <v>OK.</v>
      </c>
      <c r="K78" s="77" t="str">
        <f>IF(K28=".","OK.",IF(K28=0,"OK.",IF(K28=" ","OK.",IF(OR(K28=K8,K28=K18,K28=K38,K28='S2'!K28,K28='S3'!K28,K28='S4'!K28,K28='S1'!K28,K28='S6'!K28,K28='S7'!K28,K28='S8'!K28),"CISSS!","OK."))))</f>
        <v>OK.</v>
      </c>
      <c r="L78" s="78" t="str">
        <f>IF(L28=".","OK.",IF(L28=0,"OK.",IF(L28=" ","OK.",IF(OR(L28=L8,L28=L18,L28=L38,L28='S2'!L28,L28='S3'!L28,L28='S4'!L28,L28='S1'!L28,L28='S6'!L28,L28='S7'!L28,L28='S8'!L28),"CISSS!","OK."))))</f>
        <v>OK.</v>
      </c>
      <c r="M78" s="67" t="str">
        <f>IF(M28=".","OK.",IF(M28=0,"OK.",IF(M28=" ","OK.",IF(OR(M28=M8,M28=M18,M28=M38,M28='S2'!M28,M28='S3'!M28,M28='S4'!M28,M28='S1'!M28,M28='S6'!M28,M28='S7'!M28,M28='S8'!M28),"CISSS!","OK."))))</f>
        <v>OK.</v>
      </c>
      <c r="N78" s="68" t="str">
        <f>IF(N28=".","OK.",IF(N28=0,"OK.",IF(N28=" ","OK.",IF(OR(N28=N8,N28=N18,N28=N38,N28='S2'!N28,N28='S3'!N28,N28='S4'!N28,N28='S1'!N28,N28='S6'!N28,N28='S7'!N28,N28='S8'!N28),"CISSS!","OK."))))</f>
        <v>OK.</v>
      </c>
      <c r="O78" s="68" t="str">
        <f>IF(O28=".","OK.",IF(O28=0,"OK.",IF(O28=" ","OK.",IF(OR(O28=O8,O28=O18,O28=O38,O28='S2'!O28,O28='S3'!O28,O28='S4'!O28,O28='S1'!O28,O28='S6'!O28,O28='S7'!O28,O28='S8'!O28),"CISSS!","OK."))))</f>
        <v>OK.</v>
      </c>
      <c r="P78" s="68" t="str">
        <f>IF(P28=".","OK.",IF(P28=0,"OK.",IF(P28=" ","OK.",IF(OR(P28=P8,P28=P18,P28=P38,P28='S2'!P28,P28='S3'!P28,P28='S4'!P28,P28='S1'!P28,P28='S6'!P28,P28='S7'!P28,P28='S8'!P28),"CISSS!","OK."))))</f>
        <v>OK.</v>
      </c>
      <c r="Q78" s="69" t="str">
        <f>IF(Q28=".","OK.",IF(Q28=0,"OK.",IF(Q28=" ","OK.",IF(OR(Q28=Q8,Q28=Q18,Q28=Q38,Q28='S2'!Q28,Q28='S3'!Q28,Q28='S4'!Q28,Q28='S1'!Q28,Q28='S6'!Q28,Q28='S7'!Q28,Q28='S8'!Q28),"CISSS!","OK."))))</f>
        <v>OK.</v>
      </c>
      <c r="R78" s="85" t="str">
        <f>IF(R28=".","OK.",IF(R28=0,"OK.",IF(R28=" ","OK.",IF(OR(R28=R8,R28=R18,R28=R38,R28='S2'!R28,R28='S3'!R28,R28='S4'!R28,R28='S1'!R28,R28='S6'!R28,R28='S7'!R28,R28='S8'!R28),"CISSS!","OK."))))</f>
        <v>OK.</v>
      </c>
      <c r="S78" s="86" t="str">
        <f>IF(S28=".","OK.",IF(S28=0,"OK.",IF(S28=" ","OK.",IF(OR(S28=S8,S28=S18,S28=S38,S28='S2'!S28,S28='S3'!S28,S28='S4'!S28,S28='S1'!S28,S28='S6'!S28,S28='S7'!S28,S28='S8'!S28),"CISSS!","OK."))))</f>
        <v>OK.</v>
      </c>
      <c r="T78" s="86" t="str">
        <f>IF(T28=".","OK.",IF(T28=0,"OK.",IF(T28=" ","OK.",IF(OR(T28=T8,T28=T18,T28=T38,T28='S2'!T28,T28='S3'!T28,T28='S4'!T28,T28='S1'!T28,T28='S6'!T28,T28='S7'!T28,T28='S8'!T28),"CISSS!","OK."))))</f>
        <v>OK.</v>
      </c>
      <c r="U78" s="86" t="str">
        <f>IF(U28=".","OK.",IF(U28=0,"OK.",IF(U28=" ","OK.",IF(OR(U28=U8,U28=U18,U28=U38,U28='S2'!U28,U28='S3'!U28,U28='S4'!U28,U28='S1'!U28,U28='S6'!U28,U28='S7'!U28,U28='S8'!U28),"CISSS!","OK."))))</f>
        <v>OK.</v>
      </c>
      <c r="V78" s="87" t="str">
        <f>IF(V28=".","OK.",IF(V28=0,"OK.",IF(V28=" ","OK.",IF(OR(V28=V8,V28=V18,V28=V38,V28='S2'!V28,V28='S3'!V28,V28='S4'!V28,V28='S1'!V28,V28='S6'!V28,V28='S7'!V28,V28='S8'!V28),"CISSS!","OK."))))</f>
        <v>OK.</v>
      </c>
      <c r="W78" s="267" t="str">
        <f>IF(W28=".","OK.",IF(W28=0,"OK.",IF(W28=" ","OK.",IF(OR(W28=W8,W28=W18,W28=W38,W28='S2'!W28,W28='S3'!W28,W28='S4'!W28,W28='S1'!W28,W28='S6'!W28,W28='S7'!W28,W28='S8'!W28),"CISSS!","OK."))))</f>
        <v>OK.</v>
      </c>
      <c r="X78" s="268" t="str">
        <f>IF(X28=".","OK.",IF(X28=0,"OK.",IF(X28=" ","OK.",IF(OR(X28=X8,X28=X18,X28=X38,X28='S2'!X28,X28='S3'!X28,X28='S4'!X28,X28='S1'!X28,X28='S6'!X28,X28='S7'!X28,X28='S8'!X28),"CISSS!","OK."))))</f>
        <v>OK.</v>
      </c>
      <c r="Y78" s="268" t="str">
        <f>IF(Y28=".","OK.",IF(Y28=0,"OK.",IF(Y28=" ","OK.",IF(OR(Y28=Y8,Y28=Y18,Y28=Y38,Y28='S2'!Y28,Y28='S3'!Y28,Y28='S4'!Y28,Y28='S1'!Y28,Y28='S6'!Y28,Y28='S7'!Y28,Y28='S8'!Y28),"CISSS!","OK."))))</f>
        <v>OK.</v>
      </c>
      <c r="Z78" s="268" t="str">
        <f>IF(Z28=".","OK.",IF(Z28=0,"OK.",IF(Z28=" ","OK.",IF(OR(Z28=Z8,Z28=Z18,Z28=Z38,Z28='S2'!Z28,Z28='S3'!Z28,Z28='S4'!Z28,Z28='S1'!Z28,Z28='S6'!Z28,Z28='S7'!Z28,Z28='S8'!Z28),"CISSS!","OK."))))</f>
        <v>OK.</v>
      </c>
      <c r="AA78" s="269" t="str">
        <f>IF(AA28=".","OK.",IF(AA28=0,"OK.",IF(AA28=" ","OK.",IF(OR(AA28=AA8,AA28=AA18,AA28=AA38,AA28='S2'!AA28,AA28='S3'!AA28,AA28='S4'!AA28,AA28='S1'!AA28,AA28='S6'!AA28,AA28='S7'!AA28,AA28='S8'!AA28),"CISSS!","OK."))))</f>
        <v>OK.</v>
      </c>
      <c r="AB78" s="299">
        <v>3.5</v>
      </c>
    </row>
    <row r="79" spans="1:28" ht="11.1" customHeight="1" x14ac:dyDescent="0.2">
      <c r="A79" s="1087"/>
      <c r="B79" s="1087"/>
      <c r="C79" s="55" t="str">
        <f>IF(C29=".","OK.",IF(C29=0,"OK.",IF(C29=" ","OK.",IF(OR(C29=C9,C29=C19,C29=C39,C29='S2'!C29,C29='S3'!C29,C29='S4'!C29,C29='S1'!C29,C29='S6'!C29,C29='S7'!C29,C29='S8'!C29),"CISSS!","OK."))))</f>
        <v>OK.</v>
      </c>
      <c r="D79" s="56" t="str">
        <f>IF(D29=".","OK.",IF(D29=0,"OK.",IF(D29=" ","OK.",IF(OR(D29=D9,D29=D19,D29=D39,D29='S2'!D29,D29='S3'!D29,D29='S4'!D29,D29='S1'!D29,D29='S6'!D29,D29='S7'!D29,D29='S8'!D29),"CISSS!","OK."))))</f>
        <v>OK.</v>
      </c>
      <c r="E79" s="56" t="str">
        <f>IF(E29=".","OK.",IF(E29=0,"OK.",IF(E29=" ","OK.",IF(OR(E29=E9,E29=E19,E29=E39,E29='S2'!E29,E29='S3'!E29,E29='S4'!E29,E29='S1'!E29,E29='S6'!E29,E29='S7'!E29,E29='S8'!E29),"CISSS!","OK."))))</f>
        <v>OK.</v>
      </c>
      <c r="F79" s="56" t="str">
        <f>IF(F29=".","OK.",IF(F29=0,"OK.",IF(F29=" ","OK.",IF(OR(F29=F9,F29=F19,F29=F39,F29='S2'!F29,F29='S3'!F29,F29='S4'!F29,F29='S1'!F29,F29='S6'!F29,F29='S7'!F29,F29='S8'!F29),"CISSS!","OK."))))</f>
        <v>OK.</v>
      </c>
      <c r="G79" s="57" t="str">
        <f>IF(G29=".","OK.",IF(G29=0,"OK.",IF(G29=" ","OK.",IF(OR(G29=G9,G29=G19,G29=G39,G29='S2'!G29,G29='S3'!G29,G29='S4'!G29,G29='S1'!G29,G29='S6'!G29,G29='S7'!G29,G29='S8'!G29),"CISSS!","OK."))))</f>
        <v>OK.</v>
      </c>
      <c r="H79" s="76" t="str">
        <f>IF(H29=".","OK.",IF(H29=0,"OK.",IF(H29=" ","OK.",IF(OR(H29=H9,H29=H19,H29=H39,H29='S2'!H29,H29='S3'!H29,H29='S4'!H29,H29='S1'!H29,H29='S6'!H29,H29='S7'!H29,H29='S8'!H29),"CISSS!","OK."))))</f>
        <v>OK.</v>
      </c>
      <c r="I79" s="77" t="str">
        <f>IF(I29=".","OK.",IF(I29=0,"OK.",IF(I29=" ","OK.",IF(OR(I29=I9,I29=I19,I29=I39,I29='S2'!I29,I29='S3'!I29,I29='S4'!I29,I29='S1'!I29,I29='S6'!I29,I29='S7'!I29,I29='S8'!I29),"CISSS!","OK."))))</f>
        <v>OK.</v>
      </c>
      <c r="J79" s="77" t="str">
        <f>IF(J29=".","OK.",IF(J29=0,"OK.",IF(J29=" ","OK.",IF(OR(J29=J9,J29=J19,J29=J39,J29='S2'!J29,J29='S3'!J29,J29='S4'!J29,J29='S1'!J29,J29='S6'!J29,J29='S7'!J29,J29='S8'!J29),"CISSS!","OK."))))</f>
        <v>OK.</v>
      </c>
      <c r="K79" s="77" t="str">
        <f>IF(K29=".","OK.",IF(K29=0,"OK.",IF(K29=" ","OK.",IF(OR(K29=K9,K29=K19,K29=K39,K29='S2'!K29,K29='S3'!K29,K29='S4'!K29,K29='S1'!K29,K29='S6'!K29,K29='S7'!K29,K29='S8'!K29),"CISSS!","OK."))))</f>
        <v>OK.</v>
      </c>
      <c r="L79" s="78" t="str">
        <f>IF(L29=".","OK.",IF(L29=0,"OK.",IF(L29=" ","OK.",IF(OR(L29=L9,L29=L19,L29=L39,L29='S2'!L29,L29='S3'!L29,L29='S4'!L29,L29='S1'!L29,L29='S6'!L29,L29='S7'!L29,L29='S8'!L29),"CISSS!","OK."))))</f>
        <v>OK.</v>
      </c>
      <c r="M79" s="67" t="str">
        <f>IF(M29=".","OK.",IF(M29=0,"OK.",IF(M29=" ","OK.",IF(OR(M29=M9,M29=M19,M29=M39,M29='S2'!M29,M29='S3'!M29,M29='S4'!M29,M29='S1'!M29,M29='S6'!M29,M29='S7'!M29,M29='S8'!M29),"CISSS!","OK."))))</f>
        <v>OK.</v>
      </c>
      <c r="N79" s="68" t="str">
        <f>IF(N29=".","OK.",IF(N29=0,"OK.",IF(N29=" ","OK.",IF(OR(N29=N9,N29=N19,N29=N39,N29='S2'!N29,N29='S3'!N29,N29='S4'!N29,N29='S1'!N29,N29='S6'!N29,N29='S7'!N29,N29='S8'!N29),"CISSS!","OK."))))</f>
        <v>OK.</v>
      </c>
      <c r="O79" s="68" t="str">
        <f>IF(O29=".","OK.",IF(O29=0,"OK.",IF(O29=" ","OK.",IF(OR(O29=O9,O29=O19,O29=O39,O29='S2'!O29,O29='S3'!O29,O29='S4'!O29,O29='S1'!O29,O29='S6'!O29,O29='S7'!O29,O29='S8'!O29),"CISSS!","OK."))))</f>
        <v>OK.</v>
      </c>
      <c r="P79" s="68" t="str">
        <f>IF(P29=".","OK.",IF(P29=0,"OK.",IF(P29=" ","OK.",IF(OR(P29=P9,P29=P19,P29=P39,P29='S2'!P29,P29='S3'!P29,P29='S4'!P29,P29='S1'!P29,P29='S6'!P29,P29='S7'!P29,P29='S8'!P29),"CISSS!","OK."))))</f>
        <v>OK.</v>
      </c>
      <c r="Q79" s="69" t="str">
        <f>IF(Q29=".","OK.",IF(Q29=0,"OK.",IF(Q29=" ","OK.",IF(OR(Q29=Q9,Q29=Q19,Q29=Q39,Q29='S2'!Q29,Q29='S3'!Q29,Q29='S4'!Q29,Q29='S1'!Q29,Q29='S6'!Q29,Q29='S7'!Q29,Q29='S8'!Q29),"CISSS!","OK."))))</f>
        <v>OK.</v>
      </c>
      <c r="R79" s="85" t="str">
        <f>IF(R29=".","OK.",IF(R29=0,"OK.",IF(R29=" ","OK.",IF(OR(R29=R9,R29=R19,R29=R39,R29='S2'!R29,R29='S3'!R29,R29='S4'!R29,R29='S1'!R29,R29='S6'!R29,R29='S7'!R29,R29='S8'!R29),"CISSS!","OK."))))</f>
        <v>OK.</v>
      </c>
      <c r="S79" s="86" t="str">
        <f>IF(S29=".","OK.",IF(S29=0,"OK.",IF(S29=" ","OK.",IF(OR(S29=S9,S29=S19,S29=S39,S29='S2'!S29,S29='S3'!S29,S29='S4'!S29,S29='S1'!S29,S29='S6'!S29,S29='S7'!S29,S29='S8'!S29),"CISSS!","OK."))))</f>
        <v>OK.</v>
      </c>
      <c r="T79" s="86" t="str">
        <f>IF(T29=".","OK.",IF(T29=0,"OK.",IF(T29=" ","OK.",IF(OR(T29=T9,T29=T19,T29=T39,T29='S2'!T29,T29='S3'!T29,T29='S4'!T29,T29='S1'!T29,T29='S6'!T29,T29='S7'!T29,T29='S8'!T29),"CISSS!","OK."))))</f>
        <v>OK.</v>
      </c>
      <c r="U79" s="86" t="str">
        <f>IF(U29=".","OK.",IF(U29=0,"OK.",IF(U29=" ","OK.",IF(OR(U29=U9,U29=U19,U29=U39,U29='S2'!U29,U29='S3'!U29,U29='S4'!U29,U29='S1'!U29,U29='S6'!U29,U29='S7'!U29,U29='S8'!U29),"CISSS!","OK."))))</f>
        <v>OK.</v>
      </c>
      <c r="V79" s="87" t="str">
        <f>IF(V29=".","OK.",IF(V29=0,"OK.",IF(V29=" ","OK.",IF(OR(V29=V9,V29=V19,V29=V39,V29='S2'!V29,V29='S3'!V29,V29='S4'!V29,V29='S1'!V29,V29='S6'!V29,V29='S7'!V29,V29='S8'!V29),"CISSS!","OK."))))</f>
        <v>OK.</v>
      </c>
      <c r="W79" s="267" t="str">
        <f>IF(W29=".","OK.",IF(W29=0,"OK.",IF(W29=" ","OK.",IF(OR(W29=W9,W29=W19,W29=W39,W29='S2'!W29,W29='S3'!W29,W29='S4'!W29,W29='S1'!W29,W29='S6'!W29,W29='S7'!W29,W29='S8'!W29),"CISSS!","OK."))))</f>
        <v>OK.</v>
      </c>
      <c r="X79" s="268" t="str">
        <f>IF(X29=".","OK.",IF(X29=0,"OK.",IF(X29=" ","OK.",IF(OR(X29=X9,X29=X19,X29=X39,X29='S2'!X29,X29='S3'!X29,X29='S4'!X29,X29='S1'!X29,X29='S6'!X29,X29='S7'!X29,X29='S8'!X29),"CISSS!","OK."))))</f>
        <v>OK.</v>
      </c>
      <c r="Y79" s="268" t="str">
        <f>IF(Y29=".","OK.",IF(Y29=0,"OK.",IF(Y29=" ","OK.",IF(OR(Y29=Y9,Y29=Y19,Y29=Y39,Y29='S2'!Y29,Y29='S3'!Y29,Y29='S4'!Y29,Y29='S1'!Y29,Y29='S6'!Y29,Y29='S7'!Y29,Y29='S8'!Y29),"CISSS!","OK."))))</f>
        <v>OK.</v>
      </c>
      <c r="Z79" s="268" t="str">
        <f>IF(Z29=".","OK.",IF(Z29=0,"OK.",IF(Z29=" ","OK.",IF(OR(Z29=Z9,Z29=Z19,Z29=Z39,Z29='S2'!Z29,Z29='S3'!Z29,Z29='S4'!Z29,Z29='S1'!Z29,Z29='S6'!Z29,Z29='S7'!Z29,Z29='S8'!Z29),"CISSS!","OK."))))</f>
        <v>OK.</v>
      </c>
      <c r="AA79" s="269" t="str">
        <f>IF(AA29=".","OK.",IF(AA29=0,"OK.",IF(AA29=" ","OK.",IF(OR(AA29=AA9,AA29=AA19,AA29=AA39,AA29='S2'!AA29,AA29='S3'!AA29,AA29='S4'!AA29,AA29='S1'!AA29,AA29='S6'!AA29,AA29='S7'!AA29,AA29='S8'!AA29),"CISSS!","OK."))))</f>
        <v>OK.</v>
      </c>
      <c r="AB79" s="299">
        <v>3.5416666666666701</v>
      </c>
    </row>
    <row r="80" spans="1:28" ht="11.1" customHeight="1" x14ac:dyDescent="0.2">
      <c r="A80" s="1087"/>
      <c r="B80" s="1087"/>
      <c r="C80" s="55" t="str">
        <f>IF(C30=".","OK.",IF(C30=0,"OK.",IF(C30=" ","OK.",IF(OR(C30=C10,C30=C20,C30=C40,C30='S2'!C30,C30='S3'!C30,C30='S4'!C30,C30='S1'!C30,C30='S6'!C30,C30='S7'!C30,C30='S8'!C30),"CISSS!","OK."))))</f>
        <v>OK.</v>
      </c>
      <c r="D80" s="56" t="str">
        <f>IF(D30=".","OK.",IF(D30=0,"OK.",IF(D30=" ","OK.",IF(OR(D30=D10,D30=D20,D30=D40,D30='S2'!D30,D30='S3'!D30,D30='S4'!D30,D30='S1'!D30,D30='S6'!D30,D30='S7'!D30,D30='S8'!D30),"CISSS!","OK."))))</f>
        <v>OK.</v>
      </c>
      <c r="E80" s="56" t="str">
        <f>IF(E30=".","OK.",IF(E30=0,"OK.",IF(E30=" ","OK.",IF(OR(E30=E10,E30=E20,E30=E40,E30='S2'!E30,E30='S3'!E30,E30='S4'!E30,E30='S1'!E30,E30='S6'!E30,E30='S7'!E30,E30='S8'!E30),"CISSS!","OK."))))</f>
        <v>OK.</v>
      </c>
      <c r="F80" s="56" t="str">
        <f>IF(F30=".","OK.",IF(F30=0,"OK.",IF(F30=" ","OK.",IF(OR(F30=F10,F30=F20,F30=F40,F30='S2'!F30,F30='S3'!F30,F30='S4'!F30,F30='S1'!F30,F30='S6'!F30,F30='S7'!F30,F30='S8'!F30),"CISSS!","OK."))))</f>
        <v>OK.</v>
      </c>
      <c r="G80" s="57" t="str">
        <f>IF(G30=".","OK.",IF(G30=0,"OK.",IF(G30=" ","OK.",IF(OR(G30=G10,G30=G20,G30=G40,G30='S2'!G30,G30='S3'!G30,G30='S4'!G30,G30='S1'!G30,G30='S6'!G30,G30='S7'!G30,G30='S8'!G30),"CISSS!","OK."))))</f>
        <v>OK.</v>
      </c>
      <c r="H80" s="76" t="str">
        <f>IF(H30=".","OK.",IF(H30=0,"OK.",IF(H30=" ","OK.",IF(OR(H30=H10,H30=H20,H30=H40,H30='S2'!H30,H30='S3'!H30,H30='S4'!H30,H30='S1'!H30,H30='S6'!H30,H30='S7'!H30,H30='S8'!H30),"CISSS!","OK."))))</f>
        <v>OK.</v>
      </c>
      <c r="I80" s="77" t="str">
        <f>IF(I30=".","OK.",IF(I30=0,"OK.",IF(I30=" ","OK.",IF(OR(I30=I10,I30=I20,I30=I40,I30='S2'!I30,I30='S3'!I30,I30='S4'!I30,I30='S1'!I30,I30='S6'!I30,I30='S7'!I30,I30='S8'!I30),"CISSS!","OK."))))</f>
        <v>OK.</v>
      </c>
      <c r="J80" s="77" t="str">
        <f>IF(J30=".","OK.",IF(J30=0,"OK.",IF(J30=" ","OK.",IF(OR(J30=J10,J30=J20,J30=J40,J30='S2'!J30,J30='S3'!J30,J30='S4'!J30,J30='S1'!J30,J30='S6'!J30,J30='S7'!J30,J30='S8'!J30),"CISSS!","OK."))))</f>
        <v>OK.</v>
      </c>
      <c r="K80" s="77" t="str">
        <f>IF(K30=".","OK.",IF(K30=0,"OK.",IF(K30=" ","OK.",IF(OR(K30=K10,K30=K20,K30=K40,K30='S2'!K30,K30='S3'!K30,K30='S4'!K30,K30='S1'!K30,K30='S6'!K30,K30='S7'!K30,K30='S8'!K30),"CISSS!","OK."))))</f>
        <v>OK.</v>
      </c>
      <c r="L80" s="78" t="str">
        <f>IF(L30=".","OK.",IF(L30=0,"OK.",IF(L30=" ","OK.",IF(OR(L30=L10,L30=L20,L30=L40,L30='S2'!L30,L30='S3'!L30,L30='S4'!L30,L30='S1'!L30,L30='S6'!L30,L30='S7'!L30,L30='S8'!L30),"CISSS!","OK."))))</f>
        <v>OK.</v>
      </c>
      <c r="M80" s="67" t="str">
        <f>IF(M30=".","OK.",IF(M30=0,"OK.",IF(M30=" ","OK.",IF(OR(M30=M10,M30=M20,M30=M40,M30='S2'!M30,M30='S3'!M30,M30='S4'!M30,M30='S1'!M30,M30='S6'!M30,M30='S7'!M30,M30='S8'!M30),"CISSS!","OK."))))</f>
        <v>OK.</v>
      </c>
      <c r="N80" s="68" t="str">
        <f>IF(N30=".","OK.",IF(N30=0,"OK.",IF(N30=" ","OK.",IF(OR(N30=N10,N30=N20,N30=N40,N30='S2'!N30,N30='S3'!N30,N30='S4'!N30,N30='S1'!N30,N30='S6'!N30,N30='S7'!N30,N30='S8'!N30),"CISSS!","OK."))))</f>
        <v>OK.</v>
      </c>
      <c r="O80" s="68" t="str">
        <f>IF(O30=".","OK.",IF(O30=0,"OK.",IF(O30=" ","OK.",IF(OR(O30=O10,O30=O20,O30=O40,O30='S2'!O30,O30='S3'!O30,O30='S4'!O30,O30='S1'!O30,O30='S6'!O30,O30='S7'!O30,O30='S8'!O30),"CISSS!","OK."))))</f>
        <v>OK.</v>
      </c>
      <c r="P80" s="68" t="str">
        <f>IF(P30=".","OK.",IF(P30=0,"OK.",IF(P30=" ","OK.",IF(OR(P30=P10,P30=P20,P30=P40,P30='S2'!P30,P30='S3'!P30,P30='S4'!P30,P30='S1'!P30,P30='S6'!P30,P30='S7'!P30,P30='S8'!P30),"CISSS!","OK."))))</f>
        <v>OK.</v>
      </c>
      <c r="Q80" s="69" t="str">
        <f>IF(Q30=".","OK.",IF(Q30=0,"OK.",IF(Q30=" ","OK.",IF(OR(Q30=Q10,Q30=Q20,Q30=Q40,Q30='S2'!Q30,Q30='S3'!Q30,Q30='S4'!Q30,Q30='S1'!Q30,Q30='S6'!Q30,Q30='S7'!Q30,Q30='S8'!Q30),"CISSS!","OK."))))</f>
        <v>OK.</v>
      </c>
      <c r="R80" s="85" t="str">
        <f>IF(R30=".","OK.",IF(R30=0,"OK.",IF(R30=" ","OK.",IF(OR(R30=R10,R30=R20,R30=R40,R30='S2'!R30,R30='S3'!R30,R30='S4'!R30,R30='S1'!R30,R30='S6'!R30,R30='S7'!R30,R30='S8'!R30),"CISSS!","OK."))))</f>
        <v>OK.</v>
      </c>
      <c r="S80" s="86" t="str">
        <f>IF(S30=".","OK.",IF(S30=0,"OK.",IF(S30=" ","OK.",IF(OR(S30=S10,S30=S20,S30=S40,S30='S2'!S30,S30='S3'!S30,S30='S4'!S30,S30='S1'!S30,S30='S6'!S30,S30='S7'!S30,S30='S8'!S30),"CISSS!","OK."))))</f>
        <v>OK.</v>
      </c>
      <c r="T80" s="86" t="str">
        <f>IF(T30=".","OK.",IF(T30=0,"OK.",IF(T30=" ","OK.",IF(OR(T30=T10,T30=T20,T30=T40,T30='S2'!T30,T30='S3'!T30,T30='S4'!T30,T30='S1'!T30,T30='S6'!T30,T30='S7'!T30,T30='S8'!T30),"CISSS!","OK."))))</f>
        <v>OK.</v>
      </c>
      <c r="U80" s="86" t="str">
        <f>IF(U30=".","OK.",IF(U30=0,"OK.",IF(U30=" ","OK.",IF(OR(U30=U10,U30=U20,U30=U40,U30='S2'!U30,U30='S3'!U30,U30='S4'!U30,U30='S1'!U30,U30='S6'!U30,U30='S7'!U30,U30='S8'!U30),"CISSS!","OK."))))</f>
        <v>OK.</v>
      </c>
      <c r="V80" s="87" t="str">
        <f>IF(V30=".","OK.",IF(V30=0,"OK.",IF(V30=" ","OK.",IF(OR(V30=V10,V30=V20,V30=V40,V30='S2'!V30,V30='S3'!V30,V30='S4'!V30,V30='S1'!V30,V30='S6'!V30,V30='S7'!V30,V30='S8'!V30),"CISSS!","OK."))))</f>
        <v>OK.</v>
      </c>
      <c r="W80" s="267" t="str">
        <f>IF(W30=".","OK.",IF(W30=0,"OK.",IF(W30=" ","OK.",IF(OR(W30=W10,W30=W20,W30=W40,W30='S2'!W30,W30='S3'!W30,W30='S4'!W30,W30='S1'!W30,W30='S6'!W30,W30='S7'!W30,W30='S8'!W30),"CISSS!","OK."))))</f>
        <v>OK.</v>
      </c>
      <c r="X80" s="268" t="str">
        <f>IF(X30=".","OK.",IF(X30=0,"OK.",IF(X30=" ","OK.",IF(OR(X30=X10,X30=X20,X30=X40,X30='S2'!X30,X30='S3'!X30,X30='S4'!X30,X30='S1'!X30,X30='S6'!X30,X30='S7'!X30,X30='S8'!X30),"CISSS!","OK."))))</f>
        <v>OK.</v>
      </c>
      <c r="Y80" s="268" t="str">
        <f>IF(Y30=".","OK.",IF(Y30=0,"OK.",IF(Y30=" ","OK.",IF(OR(Y30=Y10,Y30=Y20,Y30=Y40,Y30='S2'!Y30,Y30='S3'!Y30,Y30='S4'!Y30,Y30='S1'!Y30,Y30='S6'!Y30,Y30='S7'!Y30,Y30='S8'!Y30),"CISSS!","OK."))))</f>
        <v>OK.</v>
      </c>
      <c r="Z80" s="268" t="str">
        <f>IF(Z30=".","OK.",IF(Z30=0,"OK.",IF(Z30=" ","OK.",IF(OR(Z30=Z10,Z30=Z20,Z30=Z40,Z30='S2'!Z30,Z30='S3'!Z30,Z30='S4'!Z30,Z30='S1'!Z30,Z30='S6'!Z30,Z30='S7'!Z30,Z30='S8'!Z30),"CISSS!","OK."))))</f>
        <v>OK.</v>
      </c>
      <c r="AA80" s="269" t="str">
        <f>IF(AA30=".","OK.",IF(AA30=0,"OK.",IF(AA30=" ","OK.",IF(OR(AA30=AA10,AA30=AA20,AA30=AA40,AA30='S2'!AA30,AA30='S3'!AA30,AA30='S4'!AA30,AA30='S1'!AA30,AA30='S6'!AA30,AA30='S7'!AA30,AA30='S8'!AA30),"CISSS!","OK."))))</f>
        <v>OK.</v>
      </c>
      <c r="AB80" s="299">
        <v>3.5833333333333299</v>
      </c>
    </row>
    <row r="81" spans="1:28" ht="11.1" customHeight="1" x14ac:dyDescent="0.2">
      <c r="A81" s="1087"/>
      <c r="B81" s="1087"/>
      <c r="C81" s="55" t="str">
        <f>IF(C31=".","OK.",IF(C31=0,"OK.",IF(C31=" ","OK.",IF(OR(C31=C11,C31=C21,C31=C41,C31='S2'!C31,C31='S3'!C31,C31='S4'!C31,C31='S1'!C31,C31='S6'!C31,C31='S7'!C31,C31='S8'!C31),"CISSS!","OK."))))</f>
        <v>OK.</v>
      </c>
      <c r="D81" s="56" t="str">
        <f>IF(D31=".","OK.",IF(D31=0,"OK.",IF(D31=" ","OK.",IF(OR(D31=D11,D31=D21,D31=D41,D31='S2'!D31,D31='S3'!D31,D31='S4'!D31,D31='S1'!D31,D31='S6'!D31,D31='S7'!D31,D31='S8'!D31),"CISSS!","OK."))))</f>
        <v>OK.</v>
      </c>
      <c r="E81" s="56" t="str">
        <f>IF(E31=".","OK.",IF(E31=0,"OK.",IF(E31=" ","OK.",IF(OR(E31=E11,E31=E21,E31=E41,E31='S2'!E31,E31='S3'!E31,E31='S4'!E31,E31='S1'!E31,E31='S6'!E31,E31='S7'!E31,E31='S8'!E31),"CISSS!","OK."))))</f>
        <v>OK.</v>
      </c>
      <c r="F81" s="56" t="str">
        <f>IF(F31=".","OK.",IF(F31=0,"OK.",IF(F31=" ","OK.",IF(OR(F31=F11,F31=F21,F31=F41,F31='S2'!F31,F31='S3'!F31,F31='S4'!F31,F31='S1'!F31,F31='S6'!F31,F31='S7'!F31,F31='S8'!F31),"CISSS!","OK."))))</f>
        <v>OK.</v>
      </c>
      <c r="G81" s="57" t="str">
        <f>IF(G31=".","OK.",IF(G31=0,"OK.",IF(G31=" ","OK.",IF(OR(G31=G11,G31=G21,G31=G41,G31='S2'!G31,G31='S3'!G31,G31='S4'!G31,G31='S1'!G31,G31='S6'!G31,G31='S7'!G31,G31='S8'!G31),"CISSS!","OK."))))</f>
        <v>OK.</v>
      </c>
      <c r="H81" s="76" t="str">
        <f>IF(H31=".","OK.",IF(H31=0,"OK.",IF(H31=" ","OK.",IF(OR(H31=H11,H31=H21,H31=H41,H31='S2'!H31,H31='S3'!H31,H31='S4'!H31,H31='S1'!H31,H31='S6'!H31,H31='S7'!H31,H31='S8'!H31),"CISSS!","OK."))))</f>
        <v>OK.</v>
      </c>
      <c r="I81" s="77" t="str">
        <f>IF(I31=".","OK.",IF(I31=0,"OK.",IF(I31=" ","OK.",IF(OR(I31=I11,I31=I21,I31=I41,I31='S2'!I31,I31='S3'!I31,I31='S4'!I31,I31='S1'!I31,I31='S6'!I31,I31='S7'!I31,I31='S8'!I31),"CISSS!","OK."))))</f>
        <v>OK.</v>
      </c>
      <c r="J81" s="77" t="str">
        <f>IF(J31=".","OK.",IF(J31=0,"OK.",IF(J31=" ","OK.",IF(OR(J31=J11,J31=J21,J31=J41,J31='S2'!J31,J31='S3'!J31,J31='S4'!J31,J31='S1'!J31,J31='S6'!J31,J31='S7'!J31,J31='S8'!J31),"CISSS!","OK."))))</f>
        <v>OK.</v>
      </c>
      <c r="K81" s="77" t="str">
        <f>IF(K31=".","OK.",IF(K31=0,"OK.",IF(K31=" ","OK.",IF(OR(K31=K11,K31=K21,K31=K41,K31='S2'!K31,K31='S3'!K31,K31='S4'!K31,K31='S1'!K31,K31='S6'!K31,K31='S7'!K31,K31='S8'!K31),"CISSS!","OK."))))</f>
        <v>OK.</v>
      </c>
      <c r="L81" s="78" t="str">
        <f>IF(L31=".","OK.",IF(L31=0,"OK.",IF(L31=" ","OK.",IF(OR(L31=L11,L31=L21,L31=L41,L31='S2'!L31,L31='S3'!L31,L31='S4'!L31,L31='S1'!L31,L31='S6'!L31,L31='S7'!L31,L31='S8'!L31),"CISSS!","OK."))))</f>
        <v>OK.</v>
      </c>
      <c r="M81" s="67" t="str">
        <f>IF(M31=".","OK.",IF(M31=0,"OK.",IF(M31=" ","OK.",IF(OR(M31=M11,M31=M21,M31=M41,M31='S2'!M31,M31='S3'!M31,M31='S4'!M31,M31='S1'!M31,M31='S6'!M31,M31='S7'!M31,M31='S8'!M31),"CISSS!","OK."))))</f>
        <v>OK.</v>
      </c>
      <c r="N81" s="68" t="str">
        <f>IF(N31=".","OK.",IF(N31=0,"OK.",IF(N31=" ","OK.",IF(OR(N31=N11,N31=N21,N31=N41,N31='S2'!N31,N31='S3'!N31,N31='S4'!N31,N31='S1'!N31,N31='S6'!N31,N31='S7'!N31,N31='S8'!N31),"CISSS!","OK."))))</f>
        <v>OK.</v>
      </c>
      <c r="O81" s="68" t="str">
        <f>IF(O31=".","OK.",IF(O31=0,"OK.",IF(O31=" ","OK.",IF(OR(O31=O11,O31=O21,O31=O41,O31='S2'!O31,O31='S3'!O31,O31='S4'!O31,O31='S1'!O31,O31='S6'!O31,O31='S7'!O31,O31='S8'!O31),"CISSS!","OK."))))</f>
        <v>OK.</v>
      </c>
      <c r="P81" s="68" t="str">
        <f>IF(P31=".","OK.",IF(P31=0,"OK.",IF(P31=" ","OK.",IF(OR(P31=P11,P31=P21,P31=P41,P31='S2'!P31,P31='S3'!P31,P31='S4'!P31,P31='S1'!P31,P31='S6'!P31,P31='S7'!P31,P31='S8'!P31),"CISSS!","OK."))))</f>
        <v>OK.</v>
      </c>
      <c r="Q81" s="69" t="str">
        <f>IF(Q31=".","OK.",IF(Q31=0,"OK.",IF(Q31=" ","OK.",IF(OR(Q31=Q11,Q31=Q21,Q31=Q41,Q31='S2'!Q31,Q31='S3'!Q31,Q31='S4'!Q31,Q31='S1'!Q31,Q31='S6'!Q31,Q31='S7'!Q31,Q31='S8'!Q31),"CISSS!","OK."))))</f>
        <v>OK.</v>
      </c>
      <c r="R81" s="85" t="str">
        <f>IF(R31=".","OK.",IF(R31=0,"OK.",IF(R31=" ","OK.",IF(OR(R31=R11,R31=R21,R31=R41,R31='S2'!R31,R31='S3'!R31,R31='S4'!R31,R31='S1'!R31,R31='S6'!R31,R31='S7'!R31,R31='S8'!R31),"CISSS!","OK."))))</f>
        <v>OK.</v>
      </c>
      <c r="S81" s="86" t="str">
        <f>IF(S31=".","OK.",IF(S31=0,"OK.",IF(S31=" ","OK.",IF(OR(S31=S11,S31=S21,S31=S41,S31='S2'!S31,S31='S3'!S31,S31='S4'!S31,S31='S1'!S31,S31='S6'!S31,S31='S7'!S31,S31='S8'!S31),"CISSS!","OK."))))</f>
        <v>OK.</v>
      </c>
      <c r="T81" s="86" t="str">
        <f>IF(T31=".","OK.",IF(T31=0,"OK.",IF(T31=" ","OK.",IF(OR(T31=T11,T31=T21,T31=T41,T31='S2'!T31,T31='S3'!T31,T31='S4'!T31,T31='S1'!T31,T31='S6'!T31,T31='S7'!T31,T31='S8'!T31),"CISSS!","OK."))))</f>
        <v>OK.</v>
      </c>
      <c r="U81" s="86" t="str">
        <f>IF(U31=".","OK.",IF(U31=0,"OK.",IF(U31=" ","OK.",IF(OR(U31=U11,U31=U21,U31=U41,U31='S2'!U31,U31='S3'!U31,U31='S4'!U31,U31='S1'!U31,U31='S6'!U31,U31='S7'!U31,U31='S8'!U31),"CISSS!","OK."))))</f>
        <v>OK.</v>
      </c>
      <c r="V81" s="87" t="str">
        <f>IF(V31=".","OK.",IF(V31=0,"OK.",IF(V31=" ","OK.",IF(OR(V31=V11,V31=V21,V31=V41,V31='S2'!V31,V31='S3'!V31,V31='S4'!V31,V31='S1'!V31,V31='S6'!V31,V31='S7'!V31,V31='S8'!V31),"CISSS!","OK."))))</f>
        <v>OK.</v>
      </c>
      <c r="W81" s="267" t="str">
        <f>IF(W31=".","OK.",IF(W31=0,"OK.",IF(W31=" ","OK.",IF(OR(W31=W11,W31=W21,W31=W41,W31='S2'!W31,W31='S3'!W31,W31='S4'!W31,W31='S1'!W31,W31='S6'!W31,W31='S7'!W31,W31='S8'!W31),"CISSS!","OK."))))</f>
        <v>OK.</v>
      </c>
      <c r="X81" s="268" t="str">
        <f>IF(X31=".","OK.",IF(X31=0,"OK.",IF(X31=" ","OK.",IF(OR(X31=X11,X31=X21,X31=X41,X31='S2'!X31,X31='S3'!X31,X31='S4'!X31,X31='S1'!X31,X31='S6'!X31,X31='S7'!X31,X31='S8'!X31),"CISSS!","OK."))))</f>
        <v>OK.</v>
      </c>
      <c r="Y81" s="268" t="str">
        <f>IF(Y31=".","OK.",IF(Y31=0,"OK.",IF(Y31=" ","OK.",IF(OR(Y31=Y11,Y31=Y21,Y31=Y41,Y31='S2'!Y31,Y31='S3'!Y31,Y31='S4'!Y31,Y31='S1'!Y31,Y31='S6'!Y31,Y31='S7'!Y31,Y31='S8'!Y31),"CISSS!","OK."))))</f>
        <v>OK.</v>
      </c>
      <c r="Z81" s="268" t="str">
        <f>IF(Z31=".","OK.",IF(Z31=0,"OK.",IF(Z31=" ","OK.",IF(OR(Z31=Z11,Z31=Z21,Z31=Z41,Z31='S2'!Z31,Z31='S3'!Z31,Z31='S4'!Z31,Z31='S1'!Z31,Z31='S6'!Z31,Z31='S7'!Z31,Z31='S8'!Z31),"CISSS!","OK."))))</f>
        <v>OK.</v>
      </c>
      <c r="AA81" s="269" t="str">
        <f>IF(AA31=".","OK.",IF(AA31=0,"OK.",IF(AA31=" ","OK.",IF(OR(AA31=AA11,AA31=AA21,AA31=AA41,AA31='S2'!AA31,AA31='S3'!AA31,AA31='S4'!AA31,AA31='S1'!AA31,AA31='S6'!AA31,AA31='S7'!AA31,AA31='S8'!AA31),"CISSS!","OK."))))</f>
        <v>OK.</v>
      </c>
      <c r="AB81" s="299">
        <v>3.625</v>
      </c>
    </row>
    <row r="82" spans="1:28" ht="11.1" customHeight="1" thickBot="1" x14ac:dyDescent="0.25">
      <c r="A82" s="1087"/>
      <c r="B82" s="1087"/>
      <c r="C82" s="58" t="str">
        <f>IF(C32=".","OK.",IF(C32=0,"OK.",IF(C32=" ","OK.",IF(OR(C32=C12,C32=C22,C32=C42,C32='S2'!C32,C32='S3'!C32,C32='S4'!C32,C32='S1'!C32,C32='S6'!C32,C32='S7'!C32,C32='S8'!C32),"CISSS!","OK."))))</f>
        <v>OK.</v>
      </c>
      <c r="D82" s="59" t="str">
        <f>IF(D32=".","OK.",IF(D32=0,"OK.",IF(D32=" ","OK.",IF(OR(D32=D12,D32=D22,D32=D42,D32='S2'!D32,D32='S3'!D32,D32='S4'!D32,D32='S1'!D32,D32='S6'!D32,D32='S7'!D32,D32='S8'!D32),"CISSS!","OK."))))</f>
        <v>OK.</v>
      </c>
      <c r="E82" s="59" t="str">
        <f>IF(E32=".","OK.",IF(E32=0,"OK.",IF(E32=" ","OK.",IF(OR(E32=E12,E32=E22,E32=E42,E32='S2'!E32,E32='S3'!E32,E32='S4'!E32,E32='S1'!E32,E32='S6'!E32,E32='S7'!E32,E32='S8'!E32),"CISSS!","OK."))))</f>
        <v>OK.</v>
      </c>
      <c r="F82" s="59" t="str">
        <f>IF(F32=".","OK.",IF(F32=0,"OK.",IF(F32=" ","OK.",IF(OR(F32=F12,F32=F22,F32=F42,F32='S2'!F32,F32='S3'!F32,F32='S4'!F32,F32='S1'!F32,F32='S6'!F32,F32='S7'!F32,F32='S8'!F32),"CISSS!","OK."))))</f>
        <v>OK.</v>
      </c>
      <c r="G82" s="60" t="str">
        <f>IF(G32=".","OK.",IF(G32=0,"OK.",IF(G32=" ","OK.",IF(OR(G32=G12,G32=G22,G32=G42,G32='S2'!G32,G32='S3'!G32,G32='S4'!G32,G32='S1'!G32,G32='S6'!G32,G32='S7'!G32,G32='S8'!G32),"CISSS!","OK."))))</f>
        <v>OK.</v>
      </c>
      <c r="H82" s="79" t="str">
        <f>IF(H32=".","OK.",IF(H32=0,"OK.",IF(H32=" ","OK.",IF(OR(H32=H12,H32=H22,H32=H42,H32='S2'!H32,H32='S3'!H32,H32='S4'!H32,H32='S1'!H32,H32='S6'!H32,H32='S7'!H32,H32='S8'!H32),"CISSS!","OK."))))</f>
        <v>OK.</v>
      </c>
      <c r="I82" s="80" t="str">
        <f>IF(I32=".","OK.",IF(I32=0,"OK.",IF(I32=" ","OK.",IF(OR(I32=I12,I32=I22,I32=I42,I32='S2'!I32,I32='S3'!I32,I32='S4'!I32,I32='S1'!I32,I32='S6'!I32,I32='S7'!I32,I32='S8'!I32),"CISSS!","OK."))))</f>
        <v>OK.</v>
      </c>
      <c r="J82" s="80" t="str">
        <f>IF(J32=".","OK.",IF(J32=0,"OK.",IF(J32=" ","OK.",IF(OR(J32=J12,J32=J22,J32=J42,J32='S2'!J32,J32='S3'!J32,J32='S4'!J32,J32='S1'!J32,J32='S6'!J32,J32='S7'!J32,J32='S8'!J32),"CISSS!","OK."))))</f>
        <v>OK.</v>
      </c>
      <c r="K82" s="80" t="str">
        <f>IF(K32=".","OK.",IF(K32=0,"OK.",IF(K32=" ","OK.",IF(OR(K32=K12,K32=K22,K32=K42,K32='S2'!K32,K32='S3'!K32,K32='S4'!K32,K32='S1'!K32,K32='S6'!K32,K32='S7'!K32,K32='S8'!K32),"CISSS!","OK."))))</f>
        <v>OK.</v>
      </c>
      <c r="L82" s="81" t="str">
        <f>IF(L32=".","OK.",IF(L32=0,"OK.",IF(L32=" ","OK.",IF(OR(L32=L12,L32=L22,L32=L42,L32='S2'!L32,L32='S3'!L32,L32='S4'!L32,L32='S1'!L32,L32='S6'!L32,L32='S7'!L32,L32='S8'!L32),"CISSS!","OK."))))</f>
        <v>OK.</v>
      </c>
      <c r="M82" s="247" t="str">
        <f>IF(M32=".","OK.",IF(M32=0,"OK.",IF(M32=" ","OK.",IF(OR(M32=M12,M32=M22,M32=M42,M32='S2'!M32,M32='S3'!M32,M32='S4'!M32,M32='S1'!M32,M32='S6'!M32,M32='S7'!M32,M32='S8'!M32),"CISSS!","OK."))))</f>
        <v>OK.</v>
      </c>
      <c r="N82" s="248" t="str">
        <f>IF(N32=".","OK.",IF(N32=0,"OK.",IF(N32=" ","OK.",IF(OR(N32=N12,N32=N22,N32=N42,N32='S2'!N32,N32='S3'!N32,N32='S4'!N32,N32='S1'!N32,N32='S6'!N32,N32='S7'!N32,N32='S8'!N32),"CISSS!","OK."))))</f>
        <v>OK.</v>
      </c>
      <c r="O82" s="248" t="str">
        <f>IF(O32=".","OK.",IF(O32=0,"OK.",IF(O32=" ","OK.",IF(OR(O32=O12,O32=O22,O32=O42,O32='S2'!O32,O32='S3'!O32,O32='S4'!O32,O32='S1'!O32,O32='S6'!O32,O32='S7'!O32,O32='S8'!O32),"CISSS!","OK."))))</f>
        <v>OK.</v>
      </c>
      <c r="P82" s="248" t="str">
        <f>IF(P32=".","OK.",IF(P32=0,"OK.",IF(P32=" ","OK.",IF(OR(P32=P12,P32=P22,P32=P42,P32='S2'!P32,P32='S3'!P32,P32='S4'!P32,P32='S1'!P32,P32='S6'!P32,P32='S7'!P32,P32='S8'!P32),"CISSS!","OK."))))</f>
        <v>OK.</v>
      </c>
      <c r="Q82" s="249" t="str">
        <f>IF(Q32=".","OK.",IF(Q32=0,"OK.",IF(Q32=" ","OK.",IF(OR(Q32=Q12,Q32=Q22,Q32=Q42,Q32='S2'!Q32,Q32='S3'!Q32,Q32='S4'!Q32,Q32='S1'!Q32,Q32='S6'!Q32,Q32='S7'!Q32,Q32='S8'!Q32),"CISSS!","OK."))))</f>
        <v>OK.</v>
      </c>
      <c r="R82" s="88" t="str">
        <f>IF(R32=".","OK.",IF(R32=0,"OK.",IF(R32=" ","OK.",IF(OR(R32=R12,R32=R22,R32=R42,R32='S2'!R32,R32='S3'!R32,R32='S4'!R32,R32='S1'!R32,R32='S6'!R32,R32='S7'!R32,R32='S8'!R32),"CISSS!","OK."))))</f>
        <v>OK.</v>
      </c>
      <c r="S82" s="89" t="str">
        <f>IF(S32=".","OK.",IF(S32=0,"OK.",IF(S32=" ","OK.",IF(OR(S32=S12,S32=S22,S32=S42,S32='S2'!S32,S32='S3'!S32,S32='S4'!S32,S32='S1'!S32,S32='S6'!S32,S32='S7'!S32,S32='S8'!S32),"CISSS!","OK."))))</f>
        <v>OK.</v>
      </c>
      <c r="T82" s="89" t="str">
        <f>IF(T32=".","OK.",IF(T32=0,"OK.",IF(T32=" ","OK.",IF(OR(T32=T12,T32=T22,T32=T42,T32='S2'!T32,T32='S3'!T32,T32='S4'!T32,T32='S1'!T32,T32='S6'!T32,T32='S7'!T32,T32='S8'!T32),"CISSS!","OK."))))</f>
        <v>OK.</v>
      </c>
      <c r="U82" s="89" t="str">
        <f>IF(U32=".","OK.",IF(U32=0,"OK.",IF(U32=" ","OK.",IF(OR(U32=U12,U32=U22,U32=U42,U32='S2'!U32,U32='S3'!U32,U32='S4'!U32,U32='S1'!U32,U32='S6'!U32,U32='S7'!U32,U32='S8'!U32),"CISSS!","OK."))))</f>
        <v>OK.</v>
      </c>
      <c r="V82" s="90" t="str">
        <f>IF(V32=".","OK.",IF(V32=0,"OK.",IF(V32=" ","OK.",IF(OR(V32=V12,V32=V22,V32=V42,V32='S2'!V32,V32='S3'!V32,V32='S4'!V32,V32='S1'!V32,V32='S6'!V32,V32='S7'!V32,V32='S8'!V32),"CISSS!","OK."))))</f>
        <v>OK.</v>
      </c>
      <c r="W82" s="270" t="str">
        <f>IF(W32=".","OK.",IF(W32=0,"OK.",IF(W32=" ","OK.",IF(OR(W32=W12,W32=W22,W32=W42,W32='S2'!W32,W32='S3'!W32,W32='S4'!W32,W32='S1'!W32,W32='S6'!W32,W32='S7'!W32,W32='S8'!W32),"CISSS!","OK."))))</f>
        <v>OK.</v>
      </c>
      <c r="X82" s="271" t="str">
        <f>IF(X32=".","OK.",IF(X32=0,"OK.",IF(X32=" ","OK.",IF(OR(X32=X12,X32=X22,X32=X42,X32='S2'!X32,X32='S3'!X32,X32='S4'!X32,X32='S1'!X32,X32='S6'!X32,X32='S7'!X32,X32='S8'!X32),"CISSS!","OK."))))</f>
        <v>OK.</v>
      </c>
      <c r="Y82" s="271" t="str">
        <f>IF(Y32=".","OK.",IF(Y32=0,"OK.",IF(Y32=" ","OK.",IF(OR(Y32=Y12,Y32=Y22,Y32=Y42,Y32='S2'!Y32,Y32='S3'!Y32,Y32='S4'!Y32,Y32='S1'!Y32,Y32='S6'!Y32,Y32='S7'!Y32,Y32='S8'!Y32),"CISSS!","OK."))))</f>
        <v>OK.</v>
      </c>
      <c r="Z82" s="271" t="str">
        <f>IF(Z32=".","OK.",IF(Z32=0,"OK.",IF(Z32=" ","OK.",IF(OR(Z32=Z12,Z32=Z22,Z32=Z42,Z32='S2'!Z32,Z32='S3'!Z32,Z32='S4'!Z32,Z32='S1'!Z32,Z32='S6'!Z32,Z32='S7'!Z32,Z32='S8'!Z32),"CISSS!","OK."))))</f>
        <v>OK.</v>
      </c>
      <c r="AA82" s="272" t="str">
        <f>IF(AA32=".","OK.",IF(AA32=0,"OK.",IF(AA32=" ","OK.",IF(OR(AA32=AA12,AA32=AA22,AA32=AA42,AA32='S2'!AA32,AA32='S3'!AA32,AA32='S4'!AA32,AA32='S1'!AA32,AA32='S6'!AA32,AA32='S7'!AA32,AA32='S8'!AA32),"CISSS!","OK."))))</f>
        <v>OK.</v>
      </c>
      <c r="AB82" s="299">
        <v>3.6666666666666701</v>
      </c>
    </row>
    <row r="83" spans="1:28" ht="11.1" customHeight="1" x14ac:dyDescent="0.2">
      <c r="A83" s="1087"/>
      <c r="B83" s="1087"/>
      <c r="C83" s="61" t="str">
        <f>IF(C33=".","OK.",IF(C33=0,"OK.",IF(C33=" ","OK.",IF(OR(C33=C3,C33=C13,C33=C23,C33='S2'!C33,C33='S3'!C33,C33='S4'!C33,C33='S1'!C33,C33='S6'!C33,C33='S7'!C33,C33='S8'!C33),"CISSS!","OK."))))</f>
        <v>OK.</v>
      </c>
      <c r="D83" s="62" t="str">
        <f>IF(D33=".","OK.",IF(D33=0,"OK.",IF(D33=" ","OK.",IF(OR(D33=D3,D33=D13,D33=D23,D33='S2'!D33,D33='S3'!D33,D33='S4'!D33,D33='S1'!D33,D33='S6'!D33,D33='S7'!D33,D33='S8'!D33),"CISSS!","OK."))))</f>
        <v>OK.</v>
      </c>
      <c r="E83" s="62" t="str">
        <f>IF(E33=".","OK.",IF(E33=0,"OK.",IF(E33=" ","OK.",IF(OR(E33=E3,E33=E13,E33=E23,E33='S2'!E33,E33='S3'!E33,E33='S4'!E33,E33='S1'!E33,E33='S6'!E33,E33='S7'!E33,E33='S8'!E33),"CISSS!","OK."))))</f>
        <v>OK.</v>
      </c>
      <c r="F83" s="62" t="str">
        <f>IF(F33=".","OK.",IF(F33=0,"OK.",IF(F33=" ","OK.",IF(OR(F33=F3,F33=F13,F33=F23,F33='S2'!F33,F33='S3'!F33,F33='S4'!F33,F33='S1'!F33,F33='S6'!F33,F33='S7'!F33,F33='S8'!F33),"CISSS!","OK."))))</f>
        <v>OK.</v>
      </c>
      <c r="G83" s="63" t="str">
        <f>IF(G33=".","OK.",IF(G33=0,"OK.",IF(G33=" ","OK.",IF(OR(G33=G3,G33=G13,G33=G23,G33='S2'!G33,G33='S3'!G33,G33='S4'!G33,G33='S1'!G33,G33='S6'!G33,G33='S7'!G33,G33='S8'!G33),"CISSS!","OK."))))</f>
        <v>OK.</v>
      </c>
      <c r="H83" s="73" t="str">
        <f>IF(H33=".","OK.",IF(H33=0,"OK.",IF(H33=" ","OK.",IF(OR(H33=H3,H33=H13,H33=H23,H33='S2'!H33,H33='S3'!H33,H33='S4'!H33,H33='S1'!H33,H33='S6'!H33,H33='S7'!H33,H33='S8'!H33),"CISSS!","OK."))))</f>
        <v>OK.</v>
      </c>
      <c r="I83" s="74" t="str">
        <f>IF(I33=".","OK.",IF(I33=0,"OK.",IF(I33=" ","OK.",IF(OR(I33=I3,I33=I13,I33=I23,I33='S2'!I33,I33='S3'!I33,I33='S4'!I33,I33='S1'!I33,I33='S6'!I33,I33='S7'!I33,I33='S8'!I33),"CISSS!","OK."))))</f>
        <v>OK.</v>
      </c>
      <c r="J83" s="74" t="str">
        <f>IF(J33=".","OK.",IF(J33=0,"OK.",IF(J33=" ","OK.",IF(OR(J33=J3,J33=J13,J33=J23,J33='S2'!J33,J33='S3'!J33,J33='S4'!J33,J33='S1'!J33,J33='S6'!J33,J33='S7'!J33,J33='S8'!J33),"CISSS!","OK."))))</f>
        <v>OK.</v>
      </c>
      <c r="K83" s="74" t="str">
        <f>IF(K33=".","OK.",IF(K33=0,"OK.",IF(K33=" ","OK.",IF(OR(K33=K3,K33=K13,K33=K23,K33='S2'!K33,K33='S3'!K33,K33='S4'!K33,K33='S1'!K33,K33='S6'!K33,K33='S7'!K33,K33='S8'!K33),"CISSS!","OK."))))</f>
        <v>OK.</v>
      </c>
      <c r="L83" s="75" t="str">
        <f>IF(L33=".","OK.",IF(L33=0,"OK.",IF(L33=" ","OK.",IF(OR(L33=L3,L33=L13,L33=L23,L33='S2'!L33,L33='S3'!L33,L33='S4'!L33,L33='S1'!L33,L33='S6'!L33,L33='S7'!L33,L33='S8'!L33),"CISSS!","OK."))))</f>
        <v>OK.</v>
      </c>
      <c r="M83" s="64" t="str">
        <f>IF(M33=".","OK.",IF(M33=0,"OK.",IF(M33=" ","OK.",IF(OR(M33=M3,M33=M13,M33=M23,M33='S2'!M33,M33='S3'!M33,M33='S4'!M33,M33='S1'!M33,M33='S6'!M33,M33='S7'!M33,M33='S8'!M33),"CISSS!","OK."))))</f>
        <v>OK.</v>
      </c>
      <c r="N83" s="65" t="str">
        <f>IF(N33=".","OK.",IF(N33=0,"OK.",IF(N33=" ","OK.",IF(OR(N33=N3,N33=N13,N33=N23,N33='S2'!N33,N33='S3'!N33,N33='S4'!N33,N33='S1'!N33,N33='S6'!N33,N33='S7'!N33,N33='S8'!N33),"CISSS!","OK."))))</f>
        <v>OK.</v>
      </c>
      <c r="O83" s="65" t="str">
        <f>IF(O33=".","OK.",IF(O33=0,"OK.",IF(O33=" ","OK.",IF(OR(O33=O3,O33=O13,O33=O23,O33='S2'!O33,O33='S3'!O33,O33='S4'!O33,O33='S1'!O33,O33='S6'!O33,O33='S7'!O33,O33='S8'!O33),"CISSS!","OK."))))</f>
        <v>OK.</v>
      </c>
      <c r="P83" s="65" t="str">
        <f>IF(P33=".","OK.",IF(P33=0,"OK.",IF(P33=" ","OK.",IF(OR(P33=P3,P33=P13,P33=P23,P33='S2'!P33,P33='S3'!P33,P33='S4'!P33,P33='S1'!P33,P33='S6'!P33,P33='S7'!P33,P33='S8'!P33),"CISSS!","OK."))))</f>
        <v>OK.</v>
      </c>
      <c r="Q83" s="66" t="str">
        <f>IF(Q33=".","OK.",IF(Q33=0,"OK.",IF(Q33=" ","OK.",IF(OR(Q33=Q3,Q33=Q13,Q33=Q23,Q33='S2'!Q33,Q33='S3'!Q33,Q33='S4'!Q33,Q33='S1'!Q33,Q33='S6'!Q33,Q33='S7'!Q33,Q33='S8'!Q33),"CISSS!","OK."))))</f>
        <v>OK.</v>
      </c>
      <c r="R83" s="82" t="str">
        <f>IF(R33=".","OK.",IF(R33=0,"OK.",IF(R33=" ","OK.",IF(OR(R33=R3,R33=R13,R33=R23,R33='S2'!R33,R33='S3'!R33,R33='S4'!R33,R33='S1'!R33,R33='S6'!R33,R33='S7'!R33,R33='S8'!R33),"CISSS!","OK."))))</f>
        <v>OK.</v>
      </c>
      <c r="S83" s="83" t="str">
        <f>IF(S33=".","OK.",IF(S33=0,"OK.",IF(S33=" ","OK.",IF(OR(S33=S3,S33=S13,S33=S23,S33='S2'!S33,S33='S3'!S33,S33='S4'!S33,S33='S1'!S33,S33='S6'!S33,S33='S7'!S33,S33='S8'!S33),"CISSS!","OK."))))</f>
        <v>OK.</v>
      </c>
      <c r="T83" s="83" t="str">
        <f>IF(T33=".","OK.",IF(T33=0,"OK.",IF(T33=" ","OK.",IF(OR(T33=T3,T33=T13,T33=T23,T33='S2'!T33,T33='S3'!T33,T33='S4'!T33,T33='S1'!T33,T33='S6'!T33,T33='S7'!T33,T33='S8'!T33),"CISSS!","OK."))))</f>
        <v>OK.</v>
      </c>
      <c r="U83" s="83" t="str">
        <f>IF(U33=".","OK.",IF(U33=0,"OK.",IF(U33=" ","OK.",IF(OR(U33=U3,U33=U13,U33=U23,U33='S2'!U33,U33='S3'!U33,U33='S4'!U33,U33='S1'!U33,U33='S6'!U33,U33='S7'!U33,U33='S8'!U33),"CISSS!","OK."))))</f>
        <v>OK.</v>
      </c>
      <c r="V83" s="84" t="str">
        <f>IF(V33=".","OK.",IF(V33=0,"OK.",IF(V33=" ","OK.",IF(OR(V33=V3,V33=V13,V33=V23,V33='S2'!V33,V33='S3'!V33,V33='S4'!V33,V33='S1'!V33,V33='S6'!V33,V33='S7'!V33,V33='S8'!V33),"CISSS!","OK."))))</f>
        <v>OK.</v>
      </c>
      <c r="W83" s="264" t="str">
        <f>IF(W33=".","OK.",IF(W33=0,"OK.",IF(W33=" ","OK.",IF(OR(W33=W3,W33=W13,W33=W23,W33='S2'!W33,W33='S3'!W33,W33='S4'!W33,W33='S1'!W33,W33='S6'!W33,W33='S7'!W33,W33='S8'!W33),"CISSS!","OK."))))</f>
        <v>OK.</v>
      </c>
      <c r="X83" s="265" t="str">
        <f>IF(X33=".","OK.",IF(X33=0,"OK.",IF(X33=" ","OK.",IF(OR(X33=X3,X33=X13,X33=X23,X33='S2'!X33,X33='S3'!X33,X33='S4'!X33,X33='S1'!X33,X33='S6'!X33,X33='S7'!X33,X33='S8'!X33),"CISSS!","OK."))))</f>
        <v>OK.</v>
      </c>
      <c r="Y83" s="265" t="str">
        <f>IF(Y33=".","OK.",IF(Y33=0,"OK.",IF(Y33=" ","OK.",IF(OR(Y33=Y3,Y33=Y13,Y33=Y23,Y33='S2'!Y33,Y33='S3'!Y33,Y33='S4'!Y33,Y33='S1'!Y33,Y33='S6'!Y33,Y33='S7'!Y33,Y33='S8'!Y33),"CISSS!","OK."))))</f>
        <v>OK.</v>
      </c>
      <c r="Z83" s="265" t="str">
        <f>IF(Z33=".","OK.",IF(Z33=0,"OK.",IF(Z33=" ","OK.",IF(OR(Z33=Z3,Z33=Z13,Z33=Z23,Z33='S2'!Z33,Z33='S3'!Z33,Z33='S4'!Z33,Z33='S1'!Z33,Z33='S6'!Z33,Z33='S7'!Z33,Z33='S8'!Z33),"CISSS!","OK."))))</f>
        <v>OK.</v>
      </c>
      <c r="AA83" s="266" t="str">
        <f>IF(AA33=".","OK.",IF(AA33=0,"OK.",IF(AA33=" ","OK.",IF(OR(AA33=AA3,AA33=AA13,AA33=AA23,AA33='S2'!AA33,AA33='S3'!AA33,AA33='S4'!AA33,AA33='S1'!AA33,AA33='S6'!AA33,AA33='S7'!AA33,AA33='S8'!AA33),"CISSS!","OK."))))</f>
        <v>OK.</v>
      </c>
      <c r="AB83" s="299">
        <v>3.7083333333333299</v>
      </c>
    </row>
    <row r="84" spans="1:28" ht="11.1" customHeight="1" x14ac:dyDescent="0.2">
      <c r="A84" s="1087"/>
      <c r="B84" s="1087"/>
      <c r="C84" s="55" t="str">
        <f>IF(C34=".","OK.",IF(C34=0,"OK.",IF(C34=" ","OK.",IF(OR(C34=C4,C34=C14,C34=C24,C34='S2'!C34,C34='S3'!C34,C34='S4'!C34,C34='S1'!C34,C34='S6'!C34,C34='S7'!C34,C34='S8'!C34),"CISSS!","OK."))))</f>
        <v>OK.</v>
      </c>
      <c r="D84" s="56" t="str">
        <f>IF(D34=".","OK.",IF(D34=0,"OK.",IF(D34=" ","OK.",IF(OR(D34=D4,D34=D14,D34=D24,D34='S2'!D34,D34='S3'!D34,D34='S4'!D34,D34='S1'!D34,D34='S6'!D34,D34='S7'!D34,D34='S8'!D34),"CISSS!","OK."))))</f>
        <v>OK.</v>
      </c>
      <c r="E84" s="56" t="str">
        <f>IF(E34=".","OK.",IF(E34=0,"OK.",IF(E34=" ","OK.",IF(OR(E34=E4,E34=E14,E34=E24,E34='S2'!E34,E34='S3'!E34,E34='S4'!E34,E34='S1'!E34,E34='S6'!E34,E34='S7'!E34,E34='S8'!E34),"CISSS!","OK."))))</f>
        <v>OK.</v>
      </c>
      <c r="F84" s="56" t="str">
        <f>IF(F34=".","OK.",IF(F34=0,"OK.",IF(F34=" ","OK.",IF(OR(F34=F4,F34=F14,F34=F24,F34='S2'!F34,F34='S3'!F34,F34='S4'!F34,F34='S1'!F34,F34='S6'!F34,F34='S7'!F34,F34='S8'!F34),"CISSS!","OK."))))</f>
        <v>OK.</v>
      </c>
      <c r="G84" s="57" t="str">
        <f>IF(G34=".","OK.",IF(G34=0,"OK.",IF(G34=" ","OK.",IF(OR(G34=G4,G34=G14,G34=G24,G34='S2'!G34,G34='S3'!G34,G34='S4'!G34,G34='S1'!G34,G34='S6'!G34,G34='S7'!G34,G34='S8'!G34),"CISSS!","OK."))))</f>
        <v>OK.</v>
      </c>
      <c r="H84" s="76" t="str">
        <f>IF(H34=".","OK.",IF(H34=0,"OK.",IF(H34=" ","OK.",IF(OR(H34=H4,H34=H14,H34=H24,H34='S2'!H34,H34='S3'!H34,H34='S4'!H34,H34='S1'!H34,H34='S6'!H34,H34='S7'!H34,H34='S8'!H34),"CISSS!","OK."))))</f>
        <v>OK.</v>
      </c>
      <c r="I84" s="77" t="str">
        <f>IF(I34=".","OK.",IF(I34=0,"OK.",IF(I34=" ","OK.",IF(OR(I34=I4,I34=I14,I34=I24,I34='S2'!I34,I34='S3'!I34,I34='S4'!I34,I34='S1'!I34,I34='S6'!I34,I34='S7'!I34,I34='S8'!I34),"CISSS!","OK."))))</f>
        <v>OK.</v>
      </c>
      <c r="J84" s="77" t="str">
        <f>IF(J34=".","OK.",IF(J34=0,"OK.",IF(J34=" ","OK.",IF(OR(J34=J4,J34=J14,J34=J24,J34='S2'!J34,J34='S3'!J34,J34='S4'!J34,J34='S1'!J34,J34='S6'!J34,J34='S7'!J34,J34='S8'!J34),"CISSS!","OK."))))</f>
        <v>OK.</v>
      </c>
      <c r="K84" s="77" t="str">
        <f>IF(K34=".","OK.",IF(K34=0,"OK.",IF(K34=" ","OK.",IF(OR(K34=K4,K34=K14,K34=K24,K34='S2'!K34,K34='S3'!K34,K34='S4'!K34,K34='S1'!K34,K34='S6'!K34,K34='S7'!K34,K34='S8'!K34),"CISSS!","OK."))))</f>
        <v>OK.</v>
      </c>
      <c r="L84" s="78" t="str">
        <f>IF(L34=".","OK.",IF(L34=0,"OK.",IF(L34=" ","OK.",IF(OR(L34=L4,L34=L14,L34=L24,L34='S2'!L34,L34='S3'!L34,L34='S4'!L34,L34='S1'!L34,L34='S6'!L34,L34='S7'!L34,L34='S8'!L34),"CISSS!","OK."))))</f>
        <v>OK.</v>
      </c>
      <c r="M84" s="67" t="str">
        <f>IF(M34=".","OK.",IF(M34=0,"OK.",IF(M34=" ","OK.",IF(OR(M34=M4,M34=M14,M34=M24,M34='S2'!M34,M34='S3'!M34,M34='S4'!M34,M34='S1'!M34,M34='S6'!M34,M34='S7'!M34,M34='S8'!M34),"CISSS!","OK."))))</f>
        <v>OK.</v>
      </c>
      <c r="N84" s="68" t="str">
        <f>IF(N34=".","OK.",IF(N34=0,"OK.",IF(N34=" ","OK.",IF(OR(N34=N4,N34=N14,N34=N24,N34='S2'!N34,N34='S3'!N34,N34='S4'!N34,N34='S1'!N34,N34='S6'!N34,N34='S7'!N34,N34='S8'!N34),"CISSS!","OK."))))</f>
        <v>OK.</v>
      </c>
      <c r="O84" s="68" t="str">
        <f>IF(O34=".","OK.",IF(O34=0,"OK.",IF(O34=" ","OK.",IF(OR(O34=O4,O34=O14,O34=O24,O34='S2'!O34,O34='S3'!O34,O34='S4'!O34,O34='S1'!O34,O34='S6'!O34,O34='S7'!O34,O34='S8'!O34),"CISSS!","OK."))))</f>
        <v>OK.</v>
      </c>
      <c r="P84" s="68" t="str">
        <f>IF(P34=".","OK.",IF(P34=0,"OK.",IF(P34=" ","OK.",IF(OR(P34=P4,P34=P14,P34=P24,P34='S2'!P34,P34='S3'!P34,P34='S4'!P34,P34='S1'!P34,P34='S6'!P34,P34='S7'!P34,P34='S8'!P34),"CISSS!","OK."))))</f>
        <v>OK.</v>
      </c>
      <c r="Q84" s="69" t="str">
        <f>IF(Q34=".","OK.",IF(Q34=0,"OK.",IF(Q34=" ","OK.",IF(OR(Q34=Q4,Q34=Q14,Q34=Q24,Q34='S2'!Q34,Q34='S3'!Q34,Q34='S4'!Q34,Q34='S1'!Q34,Q34='S6'!Q34,Q34='S7'!Q34,Q34='S8'!Q34),"CISSS!","OK."))))</f>
        <v>OK.</v>
      </c>
      <c r="R84" s="85" t="str">
        <f>IF(R34=".","OK.",IF(R34=0,"OK.",IF(R34=" ","OK.",IF(OR(R34=R4,R34=R14,R34=R24,R34='S2'!R34,R34='S3'!R34,R34='S4'!R34,R34='S1'!R34,R34='S6'!R34,R34='S7'!R34,R34='S8'!R34),"CISSS!","OK."))))</f>
        <v>OK.</v>
      </c>
      <c r="S84" s="86" t="str">
        <f>IF(S34=".","OK.",IF(S34=0,"OK.",IF(S34=" ","OK.",IF(OR(S34=S4,S34=S14,S34=S24,S34='S2'!S34,S34='S3'!S34,S34='S4'!S34,S34='S1'!S34,S34='S6'!S34,S34='S7'!S34,S34='S8'!S34),"CISSS!","OK."))))</f>
        <v>OK.</v>
      </c>
      <c r="T84" s="86" t="str">
        <f>IF(T34=".","OK.",IF(T34=0,"OK.",IF(T34=" ","OK.",IF(OR(T34=T4,T34=T14,T34=T24,T34='S2'!T34,T34='S3'!T34,T34='S4'!T34,T34='S1'!T34,T34='S6'!T34,T34='S7'!T34,T34='S8'!T34),"CISSS!","OK."))))</f>
        <v>OK.</v>
      </c>
      <c r="U84" s="86" t="str">
        <f>IF(U34=".","OK.",IF(U34=0,"OK.",IF(U34=" ","OK.",IF(OR(U34=U4,U34=U14,U34=U24,U34='S2'!U34,U34='S3'!U34,U34='S4'!U34,U34='S1'!U34,U34='S6'!U34,U34='S7'!U34,U34='S8'!U34),"CISSS!","OK."))))</f>
        <v>OK.</v>
      </c>
      <c r="V84" s="87" t="str">
        <f>IF(V34=".","OK.",IF(V34=0,"OK.",IF(V34=" ","OK.",IF(OR(V34=V4,V34=V14,V34=V24,V34='S2'!V34,V34='S3'!V34,V34='S4'!V34,V34='S1'!V34,V34='S6'!V34,V34='S7'!V34,V34='S8'!V34),"CISSS!","OK."))))</f>
        <v>OK.</v>
      </c>
      <c r="W84" s="267" t="str">
        <f>IF(W34=".","OK.",IF(W34=0,"OK.",IF(W34=" ","OK.",IF(OR(W34=W4,W34=W14,W34=W24,W34='S2'!W34,W34='S3'!W34,W34='S4'!W34,W34='S1'!W34,W34='S6'!W34,W34='S7'!W34,W34='S8'!W34),"CISSS!","OK."))))</f>
        <v>OK.</v>
      </c>
      <c r="X84" s="268" t="str">
        <f>IF(X34=".","OK.",IF(X34=0,"OK.",IF(X34=" ","OK.",IF(OR(X34=X4,X34=X14,X34=X24,X34='S2'!X34,X34='S3'!X34,X34='S4'!X34,X34='S1'!X34,X34='S6'!X34,X34='S7'!X34,X34='S8'!X34),"CISSS!","OK."))))</f>
        <v>OK.</v>
      </c>
      <c r="Y84" s="268" t="str">
        <f>IF(Y34=".","OK.",IF(Y34=0,"OK.",IF(Y34=" ","OK.",IF(OR(Y34=Y4,Y34=Y14,Y34=Y24,Y34='S2'!Y34,Y34='S3'!Y34,Y34='S4'!Y34,Y34='S1'!Y34,Y34='S6'!Y34,Y34='S7'!Y34,Y34='S8'!Y34),"CISSS!","OK."))))</f>
        <v>OK.</v>
      </c>
      <c r="Z84" s="268" t="str">
        <f>IF(Z34=".","OK.",IF(Z34=0,"OK.",IF(Z34=" ","OK.",IF(OR(Z34=Z4,Z34=Z14,Z34=Z24,Z34='S2'!Z34,Z34='S3'!Z34,Z34='S4'!Z34,Z34='S1'!Z34,Z34='S6'!Z34,Z34='S7'!Z34,Z34='S8'!Z34),"CISSS!","OK."))))</f>
        <v>OK.</v>
      </c>
      <c r="AA84" s="269" t="str">
        <f>IF(AA34=".","OK.",IF(AA34=0,"OK.",IF(AA34=" ","OK.",IF(OR(AA34=AA4,AA34=AA14,AA34=AA24,AA34='S2'!AA34,AA34='S3'!AA34,AA34='S4'!AA34,AA34='S1'!AA34,AA34='S6'!AA34,AA34='S7'!AA34,AA34='S8'!AA34),"CISSS!","OK."))))</f>
        <v>OK.</v>
      </c>
      <c r="AB84" s="299">
        <v>3.75</v>
      </c>
    </row>
    <row r="85" spans="1:28" ht="11.1" customHeight="1" x14ac:dyDescent="0.2">
      <c r="A85" s="1087"/>
      <c r="B85" s="1087"/>
      <c r="C85" s="55" t="str">
        <f>IF(C35=".","OK.",IF(C35=0,"OK.",IF(C35=" ","OK.",IF(OR(C35=C5,C35=C15,C35=C25,C35='S2'!C35,C35='S3'!C35,C35='S4'!C35,C35='S1'!C35,C35='S6'!C35,C35='S7'!C35,C35='S8'!C35),"CISSS!","OK."))))</f>
        <v>OK.</v>
      </c>
      <c r="D85" s="56" t="str">
        <f>IF(D35=".","OK.",IF(D35=0,"OK.",IF(D35=" ","OK.",IF(OR(D35=D5,D35=D15,D35=D25,D35='S2'!D35,D35='S3'!D35,D35='S4'!D35,D35='S1'!D35,D35='S6'!D35,D35='S7'!D35,D35='S8'!D35),"CISSS!","OK."))))</f>
        <v>OK.</v>
      </c>
      <c r="E85" s="56" t="str">
        <f>IF(E35=".","OK.",IF(E35=0,"OK.",IF(E35=" ","OK.",IF(OR(E35=E5,E35=E15,E35=E25,E35='S2'!E35,E35='S3'!E35,E35='S4'!E35,E35='S1'!E35,E35='S6'!E35,E35='S7'!E35,E35='S8'!E35),"CISSS!","OK."))))</f>
        <v>OK.</v>
      </c>
      <c r="F85" s="56" t="str">
        <f>IF(F35=".","OK.",IF(F35=0,"OK.",IF(F35=" ","OK.",IF(OR(F35=F5,F35=F15,F35=F25,F35='S2'!F35,F35='S3'!F35,F35='S4'!F35,F35='S1'!F35,F35='S6'!F35,F35='S7'!F35,F35='S8'!F35),"CISSS!","OK."))))</f>
        <v>OK.</v>
      </c>
      <c r="G85" s="57" t="str">
        <f>IF(G35=".","OK.",IF(G35=0,"OK.",IF(G35=" ","OK.",IF(OR(G35=G5,G35=G15,G35=G25,G35='S2'!G35,G35='S3'!G35,G35='S4'!G35,G35='S1'!G35,G35='S6'!G35,G35='S7'!G35,G35='S8'!G35),"CISSS!","OK."))))</f>
        <v>OK.</v>
      </c>
      <c r="H85" s="76" t="str">
        <f>IF(H35=".","OK.",IF(H35=0,"OK.",IF(H35=" ","OK.",IF(OR(H35=H5,H35=H15,H35=H25,H35='S2'!H35,H35='S3'!H35,H35='S4'!H35,H35='S1'!H35,H35='S6'!H35,H35='S7'!H35,H35='S8'!H35),"CISSS!","OK."))))</f>
        <v>OK.</v>
      </c>
      <c r="I85" s="77" t="str">
        <f>IF(I35=".","OK.",IF(I35=0,"OK.",IF(I35=" ","OK.",IF(OR(I35=I5,I35=I15,I35=I25,I35='S2'!I35,I35='S3'!I35,I35='S4'!I35,I35='S1'!I35,I35='S6'!I35,I35='S7'!I35,I35='S8'!I35),"CISSS!","OK."))))</f>
        <v>OK.</v>
      </c>
      <c r="J85" s="77" t="str">
        <f>IF(J35=".","OK.",IF(J35=0,"OK.",IF(J35=" ","OK.",IF(OR(J35=J5,J35=J15,J35=J25,J35='S2'!J35,J35='S3'!J35,J35='S4'!J35,J35='S1'!J35,J35='S6'!J35,J35='S7'!J35,J35='S8'!J35),"CISSS!","OK."))))</f>
        <v>OK.</v>
      </c>
      <c r="K85" s="77" t="str">
        <f>IF(K35=".","OK.",IF(K35=0,"OK.",IF(K35=" ","OK.",IF(OR(K35=K5,K35=K15,K35=K25,K35='S2'!K35,K35='S3'!K35,K35='S4'!K35,K35='S1'!K35,K35='S6'!K35,K35='S7'!K35,K35='S8'!K35),"CISSS!","OK."))))</f>
        <v>OK.</v>
      </c>
      <c r="L85" s="78" t="str">
        <f>IF(L35=".","OK.",IF(L35=0,"OK.",IF(L35=" ","OK.",IF(OR(L35=L5,L35=L15,L35=L25,L35='S2'!L35,L35='S3'!L35,L35='S4'!L35,L35='S1'!L35,L35='S6'!L35,L35='S7'!L35,L35='S8'!L35),"CISSS!","OK."))))</f>
        <v>OK.</v>
      </c>
      <c r="M85" s="67" t="str">
        <f>IF(M35=".","OK.",IF(M35=0,"OK.",IF(M35=" ","OK.",IF(OR(M35=M5,M35=M15,M35=M25,M35='S2'!M35,M35='S3'!M35,M35='S4'!M35,M35='S1'!M35,M35='S6'!M35,M35='S7'!M35,M35='S8'!M35),"CISSS!","OK."))))</f>
        <v>OK.</v>
      </c>
      <c r="N85" s="68" t="str">
        <f>IF(N35=".","OK.",IF(N35=0,"OK.",IF(N35=" ","OK.",IF(OR(N35=N5,N35=N15,N35=N25,N35='S2'!N35,N35='S3'!N35,N35='S4'!N35,N35='S1'!N35,N35='S6'!N35,N35='S7'!N35,N35='S8'!N35),"CISSS!","OK."))))</f>
        <v>OK.</v>
      </c>
      <c r="O85" s="68" t="str">
        <f>IF(O35=".","OK.",IF(O35=0,"OK.",IF(O35=" ","OK.",IF(OR(O35=O5,O35=O15,O35=O25,O35='S2'!O35,O35='S3'!O35,O35='S4'!O35,O35='S1'!O35,O35='S6'!O35,O35='S7'!O35,O35='S8'!O35),"CISSS!","OK."))))</f>
        <v>OK.</v>
      </c>
      <c r="P85" s="68" t="str">
        <f>IF(P35=".","OK.",IF(P35=0,"OK.",IF(P35=" ","OK.",IF(OR(P35=P5,P35=P15,P35=P25,P35='S2'!P35,P35='S3'!P35,P35='S4'!P35,P35='S1'!P35,P35='S6'!P35,P35='S7'!P35,P35='S8'!P35),"CISSS!","OK."))))</f>
        <v>OK.</v>
      </c>
      <c r="Q85" s="69" t="str">
        <f>IF(Q35=".","OK.",IF(Q35=0,"OK.",IF(Q35=" ","OK.",IF(OR(Q35=Q5,Q35=Q15,Q35=Q25,Q35='S2'!Q35,Q35='S3'!Q35,Q35='S4'!Q35,Q35='S1'!Q35,Q35='S6'!Q35,Q35='S7'!Q35,Q35='S8'!Q35),"CISSS!","OK."))))</f>
        <v>OK.</v>
      </c>
      <c r="R85" s="85" t="str">
        <f>IF(R35=".","OK.",IF(R35=0,"OK.",IF(R35=" ","OK.",IF(OR(R35=R5,R35=R15,R35=R25,R35='S2'!R35,R35='S3'!R35,R35='S4'!R35,R35='S1'!R35,R35='S6'!R35,R35='S7'!R35,R35='S8'!R35),"CISSS!","OK."))))</f>
        <v>OK.</v>
      </c>
      <c r="S85" s="86" t="str">
        <f>IF(S35=".","OK.",IF(S35=0,"OK.",IF(S35=" ","OK.",IF(OR(S35=S5,S35=S15,S35=S25,S35='S2'!S35,S35='S3'!S35,S35='S4'!S35,S35='S1'!S35,S35='S6'!S35,S35='S7'!S35,S35='S8'!S35),"CISSS!","OK."))))</f>
        <v>OK.</v>
      </c>
      <c r="T85" s="86" t="str">
        <f>IF(T35=".","OK.",IF(T35=0,"OK.",IF(T35=" ","OK.",IF(OR(T35=T5,T35=T15,T35=T25,T35='S2'!T35,T35='S3'!T35,T35='S4'!T35,T35='S1'!T35,T35='S6'!T35,T35='S7'!T35,T35='S8'!T35),"CISSS!","OK."))))</f>
        <v>OK.</v>
      </c>
      <c r="U85" s="86" t="str">
        <f>IF(U35=".","OK.",IF(U35=0,"OK.",IF(U35=" ","OK.",IF(OR(U35=U5,U35=U15,U35=U25,U35='S2'!U35,U35='S3'!U35,U35='S4'!U35,U35='S1'!U35,U35='S6'!U35,U35='S7'!U35,U35='S8'!U35),"CISSS!","OK."))))</f>
        <v>OK.</v>
      </c>
      <c r="V85" s="87" t="str">
        <f>IF(V35=".","OK.",IF(V35=0,"OK.",IF(V35=" ","OK.",IF(OR(V35=V5,V35=V15,V35=V25,V35='S2'!V35,V35='S3'!V35,V35='S4'!V35,V35='S1'!V35,V35='S6'!V35,V35='S7'!V35,V35='S8'!V35),"CISSS!","OK."))))</f>
        <v>OK.</v>
      </c>
      <c r="W85" s="267" t="str">
        <f>IF(W35=".","OK.",IF(W35=0,"OK.",IF(W35=" ","OK.",IF(OR(W35=W5,W35=W15,W35=W25,W35='S2'!W35,W35='S3'!W35,W35='S4'!W35,W35='S1'!W35,W35='S6'!W35,W35='S7'!W35,W35='S8'!W35),"CISSS!","OK."))))</f>
        <v>OK.</v>
      </c>
      <c r="X85" s="268" t="str">
        <f>IF(X35=".","OK.",IF(X35=0,"OK.",IF(X35=" ","OK.",IF(OR(X35=X5,X35=X15,X35=X25,X35='S2'!X35,X35='S3'!X35,X35='S4'!X35,X35='S1'!X35,X35='S6'!X35,X35='S7'!X35,X35='S8'!X35),"CISSS!","OK."))))</f>
        <v>OK.</v>
      </c>
      <c r="Y85" s="268" t="str">
        <f>IF(Y35=".","OK.",IF(Y35=0,"OK.",IF(Y35=" ","OK.",IF(OR(Y35=Y5,Y35=Y15,Y35=Y25,Y35='S2'!Y35,Y35='S3'!Y35,Y35='S4'!Y35,Y35='S1'!Y35,Y35='S6'!Y35,Y35='S7'!Y35,Y35='S8'!Y35),"CISSS!","OK."))))</f>
        <v>OK.</v>
      </c>
      <c r="Z85" s="268" t="str">
        <f>IF(Z35=".","OK.",IF(Z35=0,"OK.",IF(Z35=" ","OK.",IF(OR(Z35=Z5,Z35=Z15,Z35=Z25,Z35='S2'!Z35,Z35='S3'!Z35,Z35='S4'!Z35,Z35='S1'!Z35,Z35='S6'!Z35,Z35='S7'!Z35,Z35='S8'!Z35),"CISSS!","OK."))))</f>
        <v>OK.</v>
      </c>
      <c r="AA85" s="269" t="str">
        <f>IF(AA35=".","OK.",IF(AA35=0,"OK.",IF(AA35=" ","OK.",IF(OR(AA35=AA5,AA35=AA15,AA35=AA25,AA35='S2'!AA35,AA35='S3'!AA35,AA35='S4'!AA35,AA35='S1'!AA35,AA35='S6'!AA35,AA35='S7'!AA35,AA35='S8'!AA35),"CISSS!","OK."))))</f>
        <v>OK.</v>
      </c>
      <c r="AB85" s="299">
        <v>3.7916666666666701</v>
      </c>
    </row>
    <row r="86" spans="1:28" ht="11.1" customHeight="1" x14ac:dyDescent="0.2">
      <c r="A86" s="1087"/>
      <c r="B86" s="1087"/>
      <c r="C86" s="55" t="str">
        <f>IF(C36=".","OK.",IF(C36=0,"OK.",IF(C36=" ","OK.",IF(OR(C36=C6,C36=C16,C36=C26,C36='S2'!C36,C36='S3'!C36,C36='S4'!C36,C36='S1'!C36,C36='S6'!C36,C36='S7'!C36,C36='S8'!C36),"CISSS!","OK."))))</f>
        <v>OK.</v>
      </c>
      <c r="D86" s="56" t="str">
        <f>IF(D36=".","OK.",IF(D36=0,"OK.",IF(D36=" ","OK.",IF(OR(D36=D6,D36=D16,D36=D26,D36='S2'!D36,D36='S3'!D36,D36='S4'!D36,D36='S1'!D36,D36='S6'!D36,D36='S7'!D36,D36='S8'!D36),"CISSS!","OK."))))</f>
        <v>OK.</v>
      </c>
      <c r="E86" s="56" t="str">
        <f>IF(E36=".","OK.",IF(E36=0,"OK.",IF(E36=" ","OK.",IF(OR(E36=E6,E36=E16,E36=E26,E36='S2'!E36,E36='S3'!E36,E36='S4'!E36,E36='S1'!E36,E36='S6'!E36,E36='S7'!E36,E36='S8'!E36),"CISSS!","OK."))))</f>
        <v>OK.</v>
      </c>
      <c r="F86" s="56" t="str">
        <f>IF(F36=".","OK.",IF(F36=0,"OK.",IF(F36=" ","OK.",IF(OR(F36=F6,F36=F16,F36=F26,F36='S2'!F36,F36='S3'!F36,F36='S4'!F36,F36='S1'!F36,F36='S6'!F36,F36='S7'!F36,F36='S8'!F36),"CISSS!","OK."))))</f>
        <v>OK.</v>
      </c>
      <c r="G86" s="57" t="str">
        <f>IF(G36=".","OK.",IF(G36=0,"OK.",IF(G36=" ","OK.",IF(OR(G36=G6,G36=G16,G36=G26,G36='S2'!G36,G36='S3'!G36,G36='S4'!G36,G36='S1'!G36,G36='S6'!G36,G36='S7'!G36,G36='S8'!G36),"CISSS!","OK."))))</f>
        <v>OK.</v>
      </c>
      <c r="H86" s="76" t="str">
        <f>IF(H36=".","OK.",IF(H36=0,"OK.",IF(H36=" ","OK.",IF(OR(H36=H6,H36=H16,H36=H26,H36='S2'!H36,H36='S3'!H36,H36='S4'!H36,H36='S1'!H36,H36='S6'!H36,H36='S7'!H36,H36='S8'!H36),"CISSS!","OK."))))</f>
        <v>OK.</v>
      </c>
      <c r="I86" s="77" t="str">
        <f>IF(I36=".","OK.",IF(I36=0,"OK.",IF(I36=" ","OK.",IF(OR(I36=I6,I36=I16,I36=I26,I36='S2'!I36,I36='S3'!I36,I36='S4'!I36,I36='S1'!I36,I36='S6'!I36,I36='S7'!I36,I36='S8'!I36),"CISSS!","OK."))))</f>
        <v>OK.</v>
      </c>
      <c r="J86" s="77" t="str">
        <f>IF(J36=".","OK.",IF(J36=0,"OK.",IF(J36=" ","OK.",IF(OR(J36=J6,J36=J16,J36=J26,J36='S2'!J36,J36='S3'!J36,J36='S4'!J36,J36='S1'!J36,J36='S6'!J36,J36='S7'!J36,J36='S8'!J36),"CISSS!","OK."))))</f>
        <v>OK.</v>
      </c>
      <c r="K86" s="77" t="str">
        <f>IF(K36=".","OK.",IF(K36=0,"OK.",IF(K36=" ","OK.",IF(OR(K36=K6,K36=K16,K36=K26,K36='S2'!K36,K36='S3'!K36,K36='S4'!K36,K36='S1'!K36,K36='S6'!K36,K36='S7'!K36,K36='S8'!K36),"CISSS!","OK."))))</f>
        <v>OK.</v>
      </c>
      <c r="L86" s="78" t="str">
        <f>IF(L36=".","OK.",IF(L36=0,"OK.",IF(L36=" ","OK.",IF(OR(L36=L6,L36=L16,L36=L26,L36='S2'!L36,L36='S3'!L36,L36='S4'!L36,L36='S1'!L36,L36='S6'!L36,L36='S7'!L36,L36='S8'!L36),"CISSS!","OK."))))</f>
        <v>OK.</v>
      </c>
      <c r="M86" s="67" t="str">
        <f>IF(M36=".","OK.",IF(M36=0,"OK.",IF(M36=" ","OK.",IF(OR(M36=M6,M36=M16,M36=M26,M36='S2'!M36,M36='S3'!M36,M36='S4'!M36,M36='S1'!M36,M36='S6'!M36,M36='S7'!M36,M36='S8'!M36),"CISSS!","OK."))))</f>
        <v>OK.</v>
      </c>
      <c r="N86" s="68" t="str">
        <f>IF(N36=".","OK.",IF(N36=0,"OK.",IF(N36=" ","OK.",IF(OR(N36=N6,N36=N16,N36=N26,N36='S2'!N36,N36='S3'!N36,N36='S4'!N36,N36='S1'!N36,N36='S6'!N36,N36='S7'!N36,N36='S8'!N36),"CISSS!","OK."))))</f>
        <v>OK.</v>
      </c>
      <c r="O86" s="68" t="str">
        <f>IF(O36=".","OK.",IF(O36=0,"OK.",IF(O36=" ","OK.",IF(OR(O36=O6,O36=O16,O36=O26,O36='S2'!O36,O36='S3'!O36,O36='S4'!O36,O36='S1'!O36,O36='S6'!O36,O36='S7'!O36,O36='S8'!O36),"CISSS!","OK."))))</f>
        <v>OK.</v>
      </c>
      <c r="P86" s="68" t="str">
        <f>IF(P36=".","OK.",IF(P36=0,"OK.",IF(P36=" ","OK.",IF(OR(P36=P6,P36=P16,P36=P26,P36='S2'!P36,P36='S3'!P36,P36='S4'!P36,P36='S1'!P36,P36='S6'!P36,P36='S7'!P36,P36='S8'!P36),"CISSS!","OK."))))</f>
        <v>OK.</v>
      </c>
      <c r="Q86" s="69" t="str">
        <f>IF(Q36=".","OK.",IF(Q36=0,"OK.",IF(Q36=" ","OK.",IF(OR(Q36=Q6,Q36=Q16,Q36=Q26,Q36='S2'!Q36,Q36='S3'!Q36,Q36='S4'!Q36,Q36='S1'!Q36,Q36='S6'!Q36,Q36='S7'!Q36,Q36='S8'!Q36),"CISSS!","OK."))))</f>
        <v>OK.</v>
      </c>
      <c r="R86" s="85" t="str">
        <f>IF(R36=".","OK.",IF(R36=0,"OK.",IF(R36=" ","OK.",IF(OR(R36=R6,R36=R16,R36=R26,R36='S2'!R36,R36='S3'!R36,R36='S4'!R36,R36='S1'!R36,R36='S6'!R36,R36='S7'!R36,R36='S8'!R36),"CISSS!","OK."))))</f>
        <v>OK.</v>
      </c>
      <c r="S86" s="86" t="str">
        <f>IF(S36=".","OK.",IF(S36=0,"OK.",IF(S36=" ","OK.",IF(OR(S36=S6,S36=S16,S36=S26,S36='S2'!S36,S36='S3'!S36,S36='S4'!S36,S36='S1'!S36,S36='S6'!S36,S36='S7'!S36,S36='S8'!S36),"CISSS!","OK."))))</f>
        <v>OK.</v>
      </c>
      <c r="T86" s="86" t="str">
        <f>IF(T36=".","OK.",IF(T36=0,"OK.",IF(T36=" ","OK.",IF(OR(T36=T6,T36=T16,T36=T26,T36='S2'!T36,T36='S3'!T36,T36='S4'!T36,T36='S1'!T36,T36='S6'!T36,T36='S7'!T36,T36='S8'!T36),"CISSS!","OK."))))</f>
        <v>OK.</v>
      </c>
      <c r="U86" s="86" t="str">
        <f>IF(U36=".","OK.",IF(U36=0,"OK.",IF(U36=" ","OK.",IF(OR(U36=U6,U36=U16,U36=U26,U36='S2'!U36,U36='S3'!U36,U36='S4'!U36,U36='S1'!U36,U36='S6'!U36,U36='S7'!U36,U36='S8'!U36),"CISSS!","OK."))))</f>
        <v>OK.</v>
      </c>
      <c r="V86" s="87" t="str">
        <f>IF(V36=".","OK.",IF(V36=0,"OK.",IF(V36=" ","OK.",IF(OR(V36=V6,V36=V16,V36=V26,V36='S2'!V36,V36='S3'!V36,V36='S4'!V36,V36='S1'!V36,V36='S6'!V36,V36='S7'!V36,V36='S8'!V36),"CISSS!","OK."))))</f>
        <v>OK.</v>
      </c>
      <c r="W86" s="267" t="str">
        <f>IF(W36=".","OK.",IF(W36=0,"OK.",IF(W36=" ","OK.",IF(OR(W36=W6,W36=W16,W36=W26,W36='S2'!W36,W36='S3'!W36,W36='S4'!W36,W36='S1'!W36,W36='S6'!W36,W36='S7'!W36,W36='S8'!W36),"CISSS!","OK."))))</f>
        <v>OK.</v>
      </c>
      <c r="X86" s="268" t="str">
        <f>IF(X36=".","OK.",IF(X36=0,"OK.",IF(X36=" ","OK.",IF(OR(X36=X6,X36=X16,X36=X26,X36='S2'!X36,X36='S3'!X36,X36='S4'!X36,X36='S1'!X36,X36='S6'!X36,X36='S7'!X36,X36='S8'!X36),"CISSS!","OK."))))</f>
        <v>OK.</v>
      </c>
      <c r="Y86" s="268" t="str">
        <f>IF(Y36=".","OK.",IF(Y36=0,"OK.",IF(Y36=" ","OK.",IF(OR(Y36=Y6,Y36=Y16,Y36=Y26,Y36='S2'!Y36,Y36='S3'!Y36,Y36='S4'!Y36,Y36='S1'!Y36,Y36='S6'!Y36,Y36='S7'!Y36,Y36='S8'!Y36),"CISSS!","OK."))))</f>
        <v>OK.</v>
      </c>
      <c r="Z86" s="268" t="str">
        <f>IF(Z36=".","OK.",IF(Z36=0,"OK.",IF(Z36=" ","OK.",IF(OR(Z36=Z6,Z36=Z16,Z36=Z26,Z36='S2'!Z36,Z36='S3'!Z36,Z36='S4'!Z36,Z36='S1'!Z36,Z36='S6'!Z36,Z36='S7'!Z36,Z36='S8'!Z36),"CISSS!","OK."))))</f>
        <v>OK.</v>
      </c>
      <c r="AA86" s="269" t="str">
        <f>IF(AA36=".","OK.",IF(AA36=0,"OK.",IF(AA36=" ","OK.",IF(OR(AA36=AA6,AA36=AA16,AA36=AA26,AA36='S2'!AA36,AA36='S3'!AA36,AA36='S4'!AA36,AA36='S1'!AA36,AA36='S6'!AA36,AA36='S7'!AA36,AA36='S8'!AA36),"CISSS!","OK."))))</f>
        <v>OK.</v>
      </c>
      <c r="AB86" s="299">
        <v>3.8333333333333299</v>
      </c>
    </row>
    <row r="87" spans="1:28" ht="11.1" customHeight="1" x14ac:dyDescent="0.2">
      <c r="A87" s="1087"/>
      <c r="B87" s="1087"/>
      <c r="C87" s="55" t="str">
        <f>IF(C37=".","OK.",IF(C37=0,"OK.",IF(C37=" ","OK.",IF(OR(C37=C7,C37=C17,C37=C27,C37='S2'!C37,C37='S3'!C37,C37='S4'!C37,C37='S1'!C37,C37='S6'!C37,C37='S7'!C37,C37='S8'!C37),"CISSS!","OK."))))</f>
        <v>OK.</v>
      </c>
      <c r="D87" s="56" t="str">
        <f>IF(D37=".","OK.",IF(D37=0,"OK.",IF(D37=" ","OK.",IF(OR(D37=D7,D37=D17,D37=D27,D37='S2'!D37,D37='S3'!D37,D37='S4'!D37,D37='S1'!D37,D37='S6'!D37,D37='S7'!D37,D37='S8'!D37),"CISSS!","OK."))))</f>
        <v>OK.</v>
      </c>
      <c r="E87" s="56" t="str">
        <f>IF(E37=".","OK.",IF(E37=0,"OK.",IF(E37=" ","OK.",IF(OR(E37=E7,E37=E17,E37=E27,E37='S2'!E37,E37='S3'!E37,E37='S4'!E37,E37='S1'!E37,E37='S6'!E37,E37='S7'!E37,E37='S8'!E37),"CISSS!","OK."))))</f>
        <v>OK.</v>
      </c>
      <c r="F87" s="56" t="str">
        <f>IF(F37=".","OK.",IF(F37=0,"OK.",IF(F37=" ","OK.",IF(OR(F37=F7,F37=F17,F37=F27,F37='S2'!F37,F37='S3'!F37,F37='S4'!F37,F37='S1'!F37,F37='S6'!F37,F37='S7'!F37,F37='S8'!F37),"CISSS!","OK."))))</f>
        <v>OK.</v>
      </c>
      <c r="G87" s="57" t="str">
        <f>IF(G37=".","OK.",IF(G37=0,"OK.",IF(G37=" ","OK.",IF(OR(G37=G7,G37=G17,G37=G27,G37='S2'!G37,G37='S3'!G37,G37='S4'!G37,G37='S1'!G37,G37='S6'!G37,G37='S7'!G37,G37='S8'!G37),"CISSS!","OK."))))</f>
        <v>OK.</v>
      </c>
      <c r="H87" s="76" t="str">
        <f>IF(H37=".","OK.",IF(H37=0,"OK.",IF(H37=" ","OK.",IF(OR(H37=H7,H37=H17,H37=H27,H37='S2'!H37,H37='S3'!H37,H37='S4'!H37,H37='S1'!H37,H37='S6'!H37,H37='S7'!H37,H37='S8'!H37),"CISSS!","OK."))))</f>
        <v>OK.</v>
      </c>
      <c r="I87" s="77" t="str">
        <f>IF(I37=".","OK.",IF(I37=0,"OK.",IF(I37=" ","OK.",IF(OR(I37=I7,I37=I17,I37=I27,I37='S2'!I37,I37='S3'!I37,I37='S4'!I37,I37='S1'!I37,I37='S6'!I37,I37='S7'!I37,I37='S8'!I37),"CISSS!","OK."))))</f>
        <v>OK.</v>
      </c>
      <c r="J87" s="77" t="str">
        <f>IF(J37=".","OK.",IF(J37=0,"OK.",IF(J37=" ","OK.",IF(OR(J37=J7,J37=J17,J37=J27,J37='S2'!J37,J37='S3'!J37,J37='S4'!J37,J37='S1'!J37,J37='S6'!J37,J37='S7'!J37,J37='S8'!J37),"CISSS!","OK."))))</f>
        <v>OK.</v>
      </c>
      <c r="K87" s="77" t="str">
        <f>IF(K37=".","OK.",IF(K37=0,"OK.",IF(K37=" ","OK.",IF(OR(K37=K7,K37=K17,K37=K27,K37='S2'!K37,K37='S3'!K37,K37='S4'!K37,K37='S1'!K37,K37='S6'!K37,K37='S7'!K37,K37='S8'!K37),"CISSS!","OK."))))</f>
        <v>OK.</v>
      </c>
      <c r="L87" s="78" t="str">
        <f>IF(L37=".","OK.",IF(L37=0,"OK.",IF(L37=" ","OK.",IF(OR(L37=L7,L37=L17,L37=L27,L37='S2'!L37,L37='S3'!L37,L37='S4'!L37,L37='S1'!L37,L37='S6'!L37,L37='S7'!L37,L37='S8'!L37),"CISSS!","OK."))))</f>
        <v>OK.</v>
      </c>
      <c r="M87" s="67" t="str">
        <f>IF(M37=".","OK.",IF(M37=0,"OK.",IF(M37=" ","OK.",IF(OR(M37=M7,M37=M17,M37=M27,M37='S2'!M37,M37='S3'!M37,M37='S4'!M37,M37='S1'!M37,M37='S6'!M37,M37='S7'!M37,M37='S8'!M37),"CISSS!","OK."))))</f>
        <v>OK.</v>
      </c>
      <c r="N87" s="68" t="str">
        <f>IF(N37=".","OK.",IF(N37=0,"OK.",IF(N37=" ","OK.",IF(OR(N37=N7,N37=N17,N37=N27,N37='S2'!N37,N37='S3'!N37,N37='S4'!N37,N37='S1'!N37,N37='S6'!N37,N37='S7'!N37,N37='S8'!N37),"CISSS!","OK."))))</f>
        <v>OK.</v>
      </c>
      <c r="O87" s="68" t="str">
        <f>IF(O37=".","OK.",IF(O37=0,"OK.",IF(O37=" ","OK.",IF(OR(O37=O7,O37=O17,O37=O27,O37='S2'!O37,O37='S3'!O37,O37='S4'!O37,O37='S1'!O37,O37='S6'!O37,O37='S7'!O37,O37='S8'!O37),"CISSS!","OK."))))</f>
        <v>OK.</v>
      </c>
      <c r="P87" s="68" t="str">
        <f>IF(P37=".","OK.",IF(P37=0,"OK.",IF(P37=" ","OK.",IF(OR(P37=P7,P37=P17,P37=P27,P37='S2'!P37,P37='S3'!P37,P37='S4'!P37,P37='S1'!P37,P37='S6'!P37,P37='S7'!P37,P37='S8'!P37),"CISSS!","OK."))))</f>
        <v>OK.</v>
      </c>
      <c r="Q87" s="69" t="str">
        <f>IF(Q37=".","OK.",IF(Q37=0,"OK.",IF(Q37=" ","OK.",IF(OR(Q37=Q7,Q37=Q17,Q37=Q27,Q37='S2'!Q37,Q37='S3'!Q37,Q37='S4'!Q37,Q37='S1'!Q37,Q37='S6'!Q37,Q37='S7'!Q37,Q37='S8'!Q37),"CISSS!","OK."))))</f>
        <v>OK.</v>
      </c>
      <c r="R87" s="85" t="str">
        <f>IF(R37=".","OK.",IF(R37=0,"OK.",IF(R37=" ","OK.",IF(OR(R37=R7,R37=R17,R37=R27,R37='S2'!R37,R37='S3'!R37,R37='S4'!R37,R37='S1'!R37,R37='S6'!R37,R37='S7'!R37,R37='S8'!R37),"CISSS!","OK."))))</f>
        <v>OK.</v>
      </c>
      <c r="S87" s="86" t="str">
        <f>IF(S37=".","OK.",IF(S37=0,"OK.",IF(S37=" ","OK.",IF(OR(S37=S7,S37=S17,S37=S27,S37='S2'!S37,S37='S3'!S37,S37='S4'!S37,S37='S1'!S37,S37='S6'!S37,S37='S7'!S37,S37='S8'!S37),"CISSS!","OK."))))</f>
        <v>OK.</v>
      </c>
      <c r="T87" s="86" t="str">
        <f>IF(T37=".","OK.",IF(T37=0,"OK.",IF(T37=" ","OK.",IF(OR(T37=T7,T37=T17,T37=T27,T37='S2'!T37,T37='S3'!T37,T37='S4'!T37,T37='S1'!T37,T37='S6'!T37,T37='S7'!T37,T37='S8'!T37),"CISSS!","OK."))))</f>
        <v>OK.</v>
      </c>
      <c r="U87" s="86" t="str">
        <f>IF(U37=".","OK.",IF(U37=0,"OK.",IF(U37=" ","OK.",IF(OR(U37=U7,U37=U17,U37=U27,U37='S2'!U37,U37='S3'!U37,U37='S4'!U37,U37='S1'!U37,U37='S6'!U37,U37='S7'!U37,U37='S8'!U37),"CISSS!","OK."))))</f>
        <v>OK.</v>
      </c>
      <c r="V87" s="87" t="str">
        <f>IF(V37=".","OK.",IF(V37=0,"OK.",IF(V37=" ","OK.",IF(OR(V37=V7,V37=V17,V37=V27,V37='S2'!V37,V37='S3'!V37,V37='S4'!V37,V37='S1'!V37,V37='S6'!V37,V37='S7'!V37,V37='S8'!V37),"CISSS!","OK."))))</f>
        <v>OK.</v>
      </c>
      <c r="W87" s="267" t="str">
        <f>IF(W37=".","OK.",IF(W37=0,"OK.",IF(W37=" ","OK.",IF(OR(W37=W7,W37=W17,W37=W27,W37='S2'!W37,W37='S3'!W37,W37='S4'!W37,W37='S1'!W37,W37='S6'!W37,W37='S7'!W37,W37='S8'!W37),"CISSS!","OK."))))</f>
        <v>OK.</v>
      </c>
      <c r="X87" s="268" t="str">
        <f>IF(X37=".","OK.",IF(X37=0,"OK.",IF(X37=" ","OK.",IF(OR(X37=X7,X37=X17,X37=X27,X37='S2'!X37,X37='S3'!X37,X37='S4'!X37,X37='S1'!X37,X37='S6'!X37,X37='S7'!X37,X37='S8'!X37),"CISSS!","OK."))))</f>
        <v>OK.</v>
      </c>
      <c r="Y87" s="268" t="str">
        <f>IF(Y37=".","OK.",IF(Y37=0,"OK.",IF(Y37=" ","OK.",IF(OR(Y37=Y7,Y37=Y17,Y37=Y27,Y37='S2'!Y37,Y37='S3'!Y37,Y37='S4'!Y37,Y37='S1'!Y37,Y37='S6'!Y37,Y37='S7'!Y37,Y37='S8'!Y37),"CISSS!","OK."))))</f>
        <v>OK.</v>
      </c>
      <c r="Z87" s="268" t="str">
        <f>IF(Z37=".","OK.",IF(Z37=0,"OK.",IF(Z37=" ","OK.",IF(OR(Z37=Z7,Z37=Z17,Z37=Z27,Z37='S2'!Z37,Z37='S3'!Z37,Z37='S4'!Z37,Z37='S1'!Z37,Z37='S6'!Z37,Z37='S7'!Z37,Z37='S8'!Z37),"CISSS!","OK."))))</f>
        <v>OK.</v>
      </c>
      <c r="AA87" s="269" t="str">
        <f>IF(AA37=".","OK.",IF(AA37=0,"OK.",IF(AA37=" ","OK.",IF(OR(AA37=AA7,AA37=AA17,AA37=AA27,AA37='S2'!AA37,AA37='S3'!AA37,AA37='S4'!AA37,AA37='S1'!AA37,AA37='S6'!AA37,AA37='S7'!AA37,AA37='S8'!AA37),"CISSS!","OK."))))</f>
        <v>OK.</v>
      </c>
      <c r="AB87" s="299">
        <v>3.875</v>
      </c>
    </row>
    <row r="88" spans="1:28" ht="11.1" customHeight="1" x14ac:dyDescent="0.2">
      <c r="A88" s="1087"/>
      <c r="B88" s="1087"/>
      <c r="C88" s="55" t="str">
        <f>IF(C38=".","OK.",IF(C38=0,"OK.",IF(C38=" ","OK.",IF(OR(C38=C8,C38=C18,C38=C28,C38='S2'!C38,C38='S3'!C38,C38='S4'!C38,C38='S1'!C38,C38='S6'!C38,C38='S7'!C38,C38='S8'!C38),"CISSS!","OK."))))</f>
        <v>OK.</v>
      </c>
      <c r="D88" s="56" t="str">
        <f>IF(D38=".","OK.",IF(D38=0,"OK.",IF(D38=" ","OK.",IF(OR(D38=D8,D38=D18,D38=D28,D38='S2'!D38,D38='S3'!D38,D38='S4'!D38,D38='S1'!D38,D38='S6'!D38,D38='S7'!D38,D38='S8'!D38),"CISSS!","OK."))))</f>
        <v>OK.</v>
      </c>
      <c r="E88" s="56" t="str">
        <f>IF(E38=".","OK.",IF(E38=0,"OK.",IF(E38=" ","OK.",IF(OR(E38=E8,E38=E18,E38=E28,E38='S2'!E38,E38='S3'!E38,E38='S4'!E38,E38='S1'!E38,E38='S6'!E38,E38='S7'!E38,E38='S8'!E38),"CISSS!","OK."))))</f>
        <v>OK.</v>
      </c>
      <c r="F88" s="56" t="str">
        <f>IF(F38=".","OK.",IF(F38=0,"OK.",IF(F38=" ","OK.",IF(OR(F38=F8,F38=F18,F38=F28,F38='S2'!F38,F38='S3'!F38,F38='S4'!F38,F38='S1'!F38,F38='S6'!F38,F38='S7'!F38,F38='S8'!F38),"CISSS!","OK."))))</f>
        <v>OK.</v>
      </c>
      <c r="G88" s="57" t="str">
        <f>IF(G38=".","OK.",IF(G38=0,"OK.",IF(G38=" ","OK.",IF(OR(G38=G8,G38=G18,G38=G28,G38='S2'!G38,G38='S3'!G38,G38='S4'!G38,G38='S1'!G38,G38='S6'!G38,G38='S7'!G38,G38='S8'!G38),"CISSS!","OK."))))</f>
        <v>OK.</v>
      </c>
      <c r="H88" s="76" t="str">
        <f>IF(H38=".","OK.",IF(H38=0,"OK.",IF(H38=" ","OK.",IF(OR(H38=H8,H38=H18,H38=H28,H38='S2'!H38,H38='S3'!H38,H38='S4'!H38,H38='S1'!H38,H38='S6'!H38,H38='S7'!H38,H38='S8'!H38),"CISSS!","OK."))))</f>
        <v>OK.</v>
      </c>
      <c r="I88" s="77" t="str">
        <f>IF(I38=".","OK.",IF(I38=0,"OK.",IF(I38=" ","OK.",IF(OR(I38=I8,I38=I18,I38=I28,I38='S2'!I38,I38='S3'!I38,I38='S4'!I38,I38='S1'!I38,I38='S6'!I38,I38='S7'!I38,I38='S8'!I38),"CISSS!","OK."))))</f>
        <v>OK.</v>
      </c>
      <c r="J88" s="77" t="str">
        <f>IF(J38=".","OK.",IF(J38=0,"OK.",IF(J38=" ","OK.",IF(OR(J38=J8,J38=J18,J38=J28,J38='S2'!J38,J38='S3'!J38,J38='S4'!J38,J38='S1'!J38,J38='S6'!J38,J38='S7'!J38,J38='S8'!J38),"CISSS!","OK."))))</f>
        <v>OK.</v>
      </c>
      <c r="K88" s="77" t="str">
        <f>IF(K38=".","OK.",IF(K38=0,"OK.",IF(K38=" ","OK.",IF(OR(K38=K8,K38=K18,K38=K28,K38='S2'!K38,K38='S3'!K38,K38='S4'!K38,K38='S1'!K38,K38='S6'!K38,K38='S7'!K38,K38='S8'!K38),"CISSS!","OK."))))</f>
        <v>OK.</v>
      </c>
      <c r="L88" s="78" t="str">
        <f>IF(L38=".","OK.",IF(L38=0,"OK.",IF(L38=" ","OK.",IF(OR(L38=L8,L38=L18,L38=L28,L38='S2'!L38,L38='S3'!L38,L38='S4'!L38,L38='S1'!L38,L38='S6'!L38,L38='S7'!L38,L38='S8'!L38),"CISSS!","OK."))))</f>
        <v>OK.</v>
      </c>
      <c r="M88" s="67" t="str">
        <f>IF(M38=".","OK.",IF(M38=0,"OK.",IF(M38=" ","OK.",IF(OR(M38=M8,M38=M18,M38=M28,M38='S2'!M38,M38='S3'!M38,M38='S4'!M38,M38='S1'!M38,M38='S6'!M38,M38='S7'!M38,M38='S8'!M38),"CISSS!","OK."))))</f>
        <v>OK.</v>
      </c>
      <c r="N88" s="68" t="str">
        <f>IF(N38=".","OK.",IF(N38=0,"OK.",IF(N38=" ","OK.",IF(OR(N38=N8,N38=N18,N38=N28,N38='S2'!N38,N38='S3'!N38,N38='S4'!N38,N38='S1'!N38,N38='S6'!N38,N38='S7'!N38,N38='S8'!N38),"CISSS!","OK."))))</f>
        <v>OK.</v>
      </c>
      <c r="O88" s="68" t="str">
        <f>IF(O38=".","OK.",IF(O38=0,"OK.",IF(O38=" ","OK.",IF(OR(O38=O8,O38=O18,O38=O28,O38='S2'!O38,O38='S3'!O38,O38='S4'!O38,O38='S1'!O38,O38='S6'!O38,O38='S7'!O38,O38='S8'!O38),"CISSS!","OK."))))</f>
        <v>OK.</v>
      </c>
      <c r="P88" s="68" t="str">
        <f>IF(P38=".","OK.",IF(P38=0,"OK.",IF(P38=" ","OK.",IF(OR(P38=P8,P38=P18,P38=P28,P38='S2'!P38,P38='S3'!P38,P38='S4'!P38,P38='S1'!P38,P38='S6'!P38,P38='S7'!P38,P38='S8'!P38),"CISSS!","OK."))))</f>
        <v>OK.</v>
      </c>
      <c r="Q88" s="69" t="str">
        <f>IF(Q38=".","OK.",IF(Q38=0,"OK.",IF(Q38=" ","OK.",IF(OR(Q38=Q8,Q38=Q18,Q38=Q28,Q38='S2'!Q38,Q38='S3'!Q38,Q38='S4'!Q38,Q38='S1'!Q38,Q38='S6'!Q38,Q38='S7'!Q38,Q38='S8'!Q38),"CISSS!","OK."))))</f>
        <v>OK.</v>
      </c>
      <c r="R88" s="85" t="str">
        <f>IF(R38=".","OK.",IF(R38=0,"OK.",IF(R38=" ","OK.",IF(OR(R38=R8,R38=R18,R38=R28,R38='S2'!R38,R38='S3'!R38,R38='S4'!R38,R38='S1'!R38,R38='S6'!R38,R38='S7'!R38,R38='S8'!R38),"CISSS!","OK."))))</f>
        <v>OK.</v>
      </c>
      <c r="S88" s="86" t="str">
        <f>IF(S38=".","OK.",IF(S38=0,"OK.",IF(S38=" ","OK.",IF(OR(S38=S8,S38=S18,S38=S28,S38='S2'!S38,S38='S3'!S38,S38='S4'!S38,S38='S1'!S38,S38='S6'!S38,S38='S7'!S38,S38='S8'!S38),"CISSS!","OK."))))</f>
        <v>OK.</v>
      </c>
      <c r="T88" s="86" t="str">
        <f>IF(T38=".","OK.",IF(T38=0,"OK.",IF(T38=" ","OK.",IF(OR(T38=T8,T38=T18,T38=T28,T38='S2'!T38,T38='S3'!T38,T38='S4'!T38,T38='S1'!T38,T38='S6'!T38,T38='S7'!T38,T38='S8'!T38),"CISSS!","OK."))))</f>
        <v>OK.</v>
      </c>
      <c r="U88" s="86" t="str">
        <f>IF(U38=".","OK.",IF(U38=0,"OK.",IF(U38=" ","OK.",IF(OR(U38=U8,U38=U18,U38=U28,U38='S2'!U38,U38='S3'!U38,U38='S4'!U38,U38='S1'!U38,U38='S6'!U38,U38='S7'!U38,U38='S8'!U38),"CISSS!","OK."))))</f>
        <v>OK.</v>
      </c>
      <c r="V88" s="87" t="str">
        <f>IF(V38=".","OK.",IF(V38=0,"OK.",IF(V38=" ","OK.",IF(OR(V38=V8,V38=V18,V38=V28,V38='S2'!V38,V38='S3'!V38,V38='S4'!V38,V38='S1'!V38,V38='S6'!V38,V38='S7'!V38,V38='S8'!V38),"CISSS!","OK."))))</f>
        <v>OK.</v>
      </c>
      <c r="W88" s="267" t="str">
        <f>IF(W38=".","OK.",IF(W38=0,"OK.",IF(W38=" ","OK.",IF(OR(W38=W8,W38=W18,W38=W28,W38='S2'!W38,W38='S3'!W38,W38='S4'!W38,W38='S1'!W38,W38='S6'!W38,W38='S7'!W38,W38='S8'!W38),"CISSS!","OK."))))</f>
        <v>OK.</v>
      </c>
      <c r="X88" s="268" t="str">
        <f>IF(X38=".","OK.",IF(X38=0,"OK.",IF(X38=" ","OK.",IF(OR(X38=X8,X38=X18,X38=X28,X38='S2'!X38,X38='S3'!X38,X38='S4'!X38,X38='S1'!X38,X38='S6'!X38,X38='S7'!X38,X38='S8'!X38),"CISSS!","OK."))))</f>
        <v>OK.</v>
      </c>
      <c r="Y88" s="268" t="str">
        <f>IF(Y38=".","OK.",IF(Y38=0,"OK.",IF(Y38=" ","OK.",IF(OR(Y38=Y8,Y38=Y18,Y38=Y28,Y38='S2'!Y38,Y38='S3'!Y38,Y38='S4'!Y38,Y38='S1'!Y38,Y38='S6'!Y38,Y38='S7'!Y38,Y38='S8'!Y38),"CISSS!","OK."))))</f>
        <v>OK.</v>
      </c>
      <c r="Z88" s="268" t="str">
        <f>IF(Z38=".","OK.",IF(Z38=0,"OK.",IF(Z38=" ","OK.",IF(OR(Z38=Z8,Z38=Z18,Z38=Z28,Z38='S2'!Z38,Z38='S3'!Z38,Z38='S4'!Z38,Z38='S1'!Z38,Z38='S6'!Z38,Z38='S7'!Z38,Z38='S8'!Z38),"CISSS!","OK."))))</f>
        <v>OK.</v>
      </c>
      <c r="AA88" s="269" t="str">
        <f>IF(AA38=".","OK.",IF(AA38=0,"OK.",IF(AA38=" ","OK.",IF(OR(AA38=AA8,AA38=AA18,AA38=AA28,AA38='S2'!AA38,AA38='S3'!AA38,AA38='S4'!AA38,AA38='S1'!AA38,AA38='S6'!AA38,AA38='S7'!AA38,AA38='S8'!AA38),"CISSS!","OK."))))</f>
        <v>OK.</v>
      </c>
      <c r="AB88" s="299">
        <v>3.9166666666666701</v>
      </c>
    </row>
    <row r="89" spans="1:28" ht="11.1" customHeight="1" x14ac:dyDescent="0.2">
      <c r="A89" s="1087"/>
      <c r="B89" s="1087"/>
      <c r="C89" s="55" t="str">
        <f>IF(C39=".","OK.",IF(C39=0,"OK.",IF(C39=" ","OK.",IF(OR(C39=C9,C39=C19,C39=C29,C39='S2'!C39,C39='S3'!C39,C39='S4'!C39,C39='S1'!C39,C39='S6'!C39,C39='S7'!C39,C39='S8'!C39),"CISSS!","OK."))))</f>
        <v>OK.</v>
      </c>
      <c r="D89" s="56" t="str">
        <f>IF(D39=".","OK.",IF(D39=0,"OK.",IF(D39=" ","OK.",IF(OR(D39=D9,D39=D19,D39=D29,D39='S2'!D39,D39='S3'!D39,D39='S4'!D39,D39='S1'!D39,D39='S6'!D39,D39='S7'!D39,D39='S8'!D39),"CISSS!","OK."))))</f>
        <v>OK.</v>
      </c>
      <c r="E89" s="56" t="str">
        <f>IF(E39=".","OK.",IF(E39=0,"OK.",IF(E39=" ","OK.",IF(OR(E39=E9,E39=E19,E39=E29,E39='S2'!E39,E39='S3'!E39,E39='S4'!E39,E39='S1'!E39,E39='S6'!E39,E39='S7'!E39,E39='S8'!E39),"CISSS!","OK."))))</f>
        <v>OK.</v>
      </c>
      <c r="F89" s="56" t="str">
        <f>IF(F39=".","OK.",IF(F39=0,"OK.",IF(F39=" ","OK.",IF(OR(F39=F9,F39=F19,F39=F29,F39='S2'!F39,F39='S3'!F39,F39='S4'!F39,F39='S1'!F39,F39='S6'!F39,F39='S7'!F39,F39='S8'!F39),"CISSS!","OK."))))</f>
        <v>OK.</v>
      </c>
      <c r="G89" s="57" t="str">
        <f>IF(G39=".","OK.",IF(G39=0,"OK.",IF(G39=" ","OK.",IF(OR(G39=G9,G39=G19,G39=G29,G39='S2'!G39,G39='S3'!G39,G39='S4'!G39,G39='S1'!G39,G39='S6'!G39,G39='S7'!G39,G39='S8'!G39),"CISSS!","OK."))))</f>
        <v>OK.</v>
      </c>
      <c r="H89" s="76" t="str">
        <f>IF(H39=".","OK.",IF(H39=0,"OK.",IF(H39=" ","OK.",IF(OR(H39=H9,H39=H19,H39=H29,H39='S2'!H39,H39='S3'!H39,H39='S4'!H39,H39='S1'!H39,H39='S6'!H39,H39='S7'!H39,H39='S8'!H39),"CISSS!","OK."))))</f>
        <v>OK.</v>
      </c>
      <c r="I89" s="77" t="str">
        <f>IF(I39=".","OK.",IF(I39=0,"OK.",IF(I39=" ","OK.",IF(OR(I39=I9,I39=I19,I39=I29,I39='S2'!I39,I39='S3'!I39,I39='S4'!I39,I39='S1'!I39,I39='S6'!I39,I39='S7'!I39,I39='S8'!I39),"CISSS!","OK."))))</f>
        <v>OK.</v>
      </c>
      <c r="J89" s="77" t="str">
        <f>IF(J39=".","OK.",IF(J39=0,"OK.",IF(J39=" ","OK.",IF(OR(J39=J9,J39=J19,J39=J29,J39='S2'!J39,J39='S3'!J39,J39='S4'!J39,J39='S1'!J39,J39='S6'!J39,J39='S7'!J39,J39='S8'!J39),"CISSS!","OK."))))</f>
        <v>OK.</v>
      </c>
      <c r="K89" s="77" t="str">
        <f>IF(K39=".","OK.",IF(K39=0,"OK.",IF(K39=" ","OK.",IF(OR(K39=K9,K39=K19,K39=K29,K39='S2'!K39,K39='S3'!K39,K39='S4'!K39,K39='S1'!K39,K39='S6'!K39,K39='S7'!K39,K39='S8'!K39),"CISSS!","OK."))))</f>
        <v>OK.</v>
      </c>
      <c r="L89" s="78" t="str">
        <f>IF(L39=".","OK.",IF(L39=0,"OK.",IF(L39=" ","OK.",IF(OR(L39=L9,L39=L19,L39=L29,L39='S2'!L39,L39='S3'!L39,L39='S4'!L39,L39='S1'!L39,L39='S6'!L39,L39='S7'!L39,L39='S8'!L39),"CISSS!","OK."))))</f>
        <v>OK.</v>
      </c>
      <c r="M89" s="67" t="str">
        <f>IF(M39=".","OK.",IF(M39=0,"OK.",IF(M39=" ","OK.",IF(OR(M39=M9,M39=M19,M39=M29,M39='S2'!M39,M39='S3'!M39,M39='S4'!M39,M39='S1'!M39,M39='S6'!M39,M39='S7'!M39,M39='S8'!M39),"CISSS!","OK."))))</f>
        <v>OK.</v>
      </c>
      <c r="N89" s="68" t="str">
        <f>IF(N39=".","OK.",IF(N39=0,"OK.",IF(N39=" ","OK.",IF(OR(N39=N9,N39=N19,N39=N29,N39='S2'!N39,N39='S3'!N39,N39='S4'!N39,N39='S1'!N39,N39='S6'!N39,N39='S7'!N39,N39='S8'!N39),"CISSS!","OK."))))</f>
        <v>OK.</v>
      </c>
      <c r="O89" s="68" t="str">
        <f>IF(O39=".","OK.",IF(O39=0,"OK.",IF(O39=" ","OK.",IF(OR(O39=O9,O39=O19,O39=O29,O39='S2'!O39,O39='S3'!O39,O39='S4'!O39,O39='S1'!O39,O39='S6'!O39,O39='S7'!O39,O39='S8'!O39),"CISSS!","OK."))))</f>
        <v>OK.</v>
      </c>
      <c r="P89" s="68" t="str">
        <f>IF(P39=".","OK.",IF(P39=0,"OK.",IF(P39=" ","OK.",IF(OR(P39=P9,P39=P19,P39=P29,P39='S2'!P39,P39='S3'!P39,P39='S4'!P39,P39='S1'!P39,P39='S6'!P39,P39='S7'!P39,P39='S8'!P39),"CISSS!","OK."))))</f>
        <v>OK.</v>
      </c>
      <c r="Q89" s="69" t="str">
        <f>IF(Q39=".","OK.",IF(Q39=0,"OK.",IF(Q39=" ","OK.",IF(OR(Q39=Q9,Q39=Q19,Q39=Q29,Q39='S2'!Q39,Q39='S3'!Q39,Q39='S4'!Q39,Q39='S1'!Q39,Q39='S6'!Q39,Q39='S7'!Q39,Q39='S8'!Q39),"CISSS!","OK."))))</f>
        <v>OK.</v>
      </c>
      <c r="R89" s="85" t="str">
        <f>IF(R39=".","OK.",IF(R39=0,"OK.",IF(R39=" ","OK.",IF(OR(R39=R9,R39=R19,R39=R29,R39='S2'!R39,R39='S3'!R39,R39='S4'!R39,R39='S1'!R39,R39='S6'!R39,R39='S7'!R39,R39='S8'!R39),"CISSS!","OK."))))</f>
        <v>OK.</v>
      </c>
      <c r="S89" s="86" t="str">
        <f>IF(S39=".","OK.",IF(S39=0,"OK.",IF(S39=" ","OK.",IF(OR(S39=S9,S39=S19,S39=S29,S39='S2'!S39,S39='S3'!S39,S39='S4'!S39,S39='S1'!S39,S39='S6'!S39,S39='S7'!S39,S39='S8'!S39),"CISSS!","OK."))))</f>
        <v>OK.</v>
      </c>
      <c r="T89" s="86" t="str">
        <f>IF(T39=".","OK.",IF(T39=0,"OK.",IF(T39=" ","OK.",IF(OR(T39=T9,T39=T19,T39=T29,T39='S2'!T39,T39='S3'!T39,T39='S4'!T39,T39='S1'!T39,T39='S6'!T39,T39='S7'!T39,T39='S8'!T39),"CISSS!","OK."))))</f>
        <v>OK.</v>
      </c>
      <c r="U89" s="86" t="str">
        <f>IF(U39=".","OK.",IF(U39=0,"OK.",IF(U39=" ","OK.",IF(OR(U39=U9,U39=U19,U39=U29,U39='S2'!U39,U39='S3'!U39,U39='S4'!U39,U39='S1'!U39,U39='S6'!U39,U39='S7'!U39,U39='S8'!U39),"CISSS!","OK."))))</f>
        <v>OK.</v>
      </c>
      <c r="V89" s="87" t="str">
        <f>IF(V39=".","OK.",IF(V39=0,"OK.",IF(V39=" ","OK.",IF(OR(V39=V9,V39=V19,V39=V29,V39='S2'!V39,V39='S3'!V39,V39='S4'!V39,V39='S1'!V39,V39='S6'!V39,V39='S7'!V39,V39='S8'!V39),"CISSS!","OK."))))</f>
        <v>OK.</v>
      </c>
      <c r="W89" s="267" t="str">
        <f>IF(W39=".","OK.",IF(W39=0,"OK.",IF(W39=" ","OK.",IF(OR(W39=W9,W39=W19,W39=W29,W39='S2'!W39,W39='S3'!W39,W39='S4'!W39,W39='S1'!W39,W39='S6'!W39,W39='S7'!W39,W39='S8'!W39),"CISSS!","OK."))))</f>
        <v>OK.</v>
      </c>
      <c r="X89" s="268" t="str">
        <f>IF(X39=".","OK.",IF(X39=0,"OK.",IF(X39=" ","OK.",IF(OR(X39=X9,X39=X19,X39=X29,X39='S2'!X39,X39='S3'!X39,X39='S4'!X39,X39='S1'!X39,X39='S6'!X39,X39='S7'!X39,X39='S8'!X39),"CISSS!","OK."))))</f>
        <v>OK.</v>
      </c>
      <c r="Y89" s="268" t="str">
        <f>IF(Y39=".","OK.",IF(Y39=0,"OK.",IF(Y39=" ","OK.",IF(OR(Y39=Y9,Y39=Y19,Y39=Y29,Y39='S2'!Y39,Y39='S3'!Y39,Y39='S4'!Y39,Y39='S1'!Y39,Y39='S6'!Y39,Y39='S7'!Y39,Y39='S8'!Y39),"CISSS!","OK."))))</f>
        <v>OK.</v>
      </c>
      <c r="Z89" s="268" t="str">
        <f>IF(Z39=".","OK.",IF(Z39=0,"OK.",IF(Z39=" ","OK.",IF(OR(Z39=Z9,Z39=Z19,Z39=Z29,Z39='S2'!Z39,Z39='S3'!Z39,Z39='S4'!Z39,Z39='S1'!Z39,Z39='S6'!Z39,Z39='S7'!Z39,Z39='S8'!Z39),"CISSS!","OK."))))</f>
        <v>OK.</v>
      </c>
      <c r="AA89" s="269" t="str">
        <f>IF(AA39=".","OK.",IF(AA39=0,"OK.",IF(AA39=" ","OK.",IF(OR(AA39=AA9,AA39=AA19,AA39=AA29,AA39='S2'!AA39,AA39='S3'!AA39,AA39='S4'!AA39,AA39='S1'!AA39,AA39='S6'!AA39,AA39='S7'!AA39,AA39='S8'!AA39),"CISSS!","OK."))))</f>
        <v>OK.</v>
      </c>
      <c r="AB89" s="299">
        <v>3.9583333333333299</v>
      </c>
    </row>
    <row r="90" spans="1:28" ht="11.1" customHeight="1" x14ac:dyDescent="0.2">
      <c r="A90" s="1087"/>
      <c r="B90" s="1087"/>
      <c r="C90" s="55" t="str">
        <f>IF(C40=".","OK.",IF(C40=0,"OK.",IF(C40=" ","OK.",IF(OR(C40=C10,C40=C20,C40=C30,C40='S2'!C40,C40='S3'!C40,C40='S4'!C40,C40='S1'!C40,C40='S6'!C40,C40='S7'!C40,C40='S8'!C40),"CISSS!","OK."))))</f>
        <v>OK.</v>
      </c>
      <c r="D90" s="56" t="str">
        <f>IF(D40=".","OK.",IF(D40=0,"OK.",IF(D40=" ","OK.",IF(OR(D40=D10,D40=D20,D40=D30,D40='S2'!D40,D40='S3'!D40,D40='S4'!D40,D40='S1'!D40,D40='S6'!D40,D40='S7'!D40,D40='S8'!D40),"CISSS!","OK."))))</f>
        <v>OK.</v>
      </c>
      <c r="E90" s="56" t="str">
        <f>IF(E40=".","OK.",IF(E40=0,"OK.",IF(E40=" ","OK.",IF(OR(E40=E10,E40=E20,E40=E30,E40='S2'!E40,E40='S3'!E40,E40='S4'!E40,E40='S1'!E40,E40='S6'!E40,E40='S7'!E40,E40='S8'!E40),"CISSS!","OK."))))</f>
        <v>OK.</v>
      </c>
      <c r="F90" s="56" t="str">
        <f>IF(F40=".","OK.",IF(F40=0,"OK.",IF(F40=" ","OK.",IF(OR(F40=F10,F40=F20,F40=F30,F40='S2'!F40,F40='S3'!F40,F40='S4'!F40,F40='S1'!F40,F40='S6'!F40,F40='S7'!F40,F40='S8'!F40),"CISSS!","OK."))))</f>
        <v>OK.</v>
      </c>
      <c r="G90" s="57" t="str">
        <f>IF(G40=".","OK.",IF(G40=0,"OK.",IF(G40=" ","OK.",IF(OR(G40=G10,G40=G20,G40=G30,G40='S2'!G40,G40='S3'!G40,G40='S4'!G40,G40='S1'!G40,G40='S6'!G40,G40='S7'!G40,G40='S8'!G40),"CISSS!","OK."))))</f>
        <v>OK.</v>
      </c>
      <c r="H90" s="76" t="str">
        <f>IF(H40=".","OK.",IF(H40=0,"OK.",IF(H40=" ","OK.",IF(OR(H40=H10,H40=H20,H40=H30,H40='S2'!H40,H40='S3'!H40,H40='S4'!H40,H40='S1'!H40,H40='S6'!H40,H40='S7'!H40,H40='S8'!H40),"CISSS!","OK."))))</f>
        <v>OK.</v>
      </c>
      <c r="I90" s="77" t="str">
        <f>IF(I40=".","OK.",IF(I40=0,"OK.",IF(I40=" ","OK.",IF(OR(I40=I10,I40=I20,I40=I30,I40='S2'!I40,I40='S3'!I40,I40='S4'!I40,I40='S1'!I40,I40='S6'!I40,I40='S7'!I40,I40='S8'!I40),"CISSS!","OK."))))</f>
        <v>OK.</v>
      </c>
      <c r="J90" s="77" t="str">
        <f>IF(J40=".","OK.",IF(J40=0,"OK.",IF(J40=" ","OK.",IF(OR(J40=J10,J40=J20,J40=J30,J40='S2'!J40,J40='S3'!J40,J40='S4'!J40,J40='S1'!J40,J40='S6'!J40,J40='S7'!J40,J40='S8'!J40),"CISSS!","OK."))))</f>
        <v>OK.</v>
      </c>
      <c r="K90" s="77" t="str">
        <f>IF(K40=".","OK.",IF(K40=0,"OK.",IF(K40=" ","OK.",IF(OR(K40=K10,K40=K20,K40=K30,K40='S2'!K40,K40='S3'!K40,K40='S4'!K40,K40='S1'!K40,K40='S6'!K40,K40='S7'!K40,K40='S8'!K40),"CISSS!","OK."))))</f>
        <v>OK.</v>
      </c>
      <c r="L90" s="78" t="str">
        <f>IF(L40=".","OK.",IF(L40=0,"OK.",IF(L40=" ","OK.",IF(OR(L40=L10,L40=L20,L40=L30,L40='S2'!L40,L40='S3'!L40,L40='S4'!L40,L40='S1'!L40,L40='S6'!L40,L40='S7'!L40,L40='S8'!L40),"CISSS!","OK."))))</f>
        <v>OK.</v>
      </c>
      <c r="M90" s="67" t="str">
        <f>IF(M40=".","OK.",IF(M40=0,"OK.",IF(M40=" ","OK.",IF(OR(M40=M10,M40=M20,M40=M30,M40='S2'!M40,M40='S3'!M40,M40='S4'!M40,M40='S1'!M40,M40='S6'!M40,M40='S7'!M40,M40='S8'!M40),"CISSS!","OK."))))</f>
        <v>OK.</v>
      </c>
      <c r="N90" s="68" t="str">
        <f>IF(N40=".","OK.",IF(N40=0,"OK.",IF(N40=" ","OK.",IF(OR(N40=N10,N40=N20,N40=N30,N40='S2'!N40,N40='S3'!N40,N40='S4'!N40,N40='S1'!N40,N40='S6'!N40,N40='S7'!N40,N40='S8'!N40),"CISSS!","OK."))))</f>
        <v>OK.</v>
      </c>
      <c r="O90" s="68" t="str">
        <f>IF(O40=".","OK.",IF(O40=0,"OK.",IF(O40=" ","OK.",IF(OR(O40=O10,O40=O20,O40=O30,O40='S2'!O40,O40='S3'!O40,O40='S4'!O40,O40='S1'!O40,O40='S6'!O40,O40='S7'!O40,O40='S8'!O40),"CISSS!","OK."))))</f>
        <v>OK.</v>
      </c>
      <c r="P90" s="68" t="str">
        <f>IF(P40=".","OK.",IF(P40=0,"OK.",IF(P40=" ","OK.",IF(OR(P40=P10,P40=P20,P40=P30,P40='S2'!P40,P40='S3'!P40,P40='S4'!P40,P40='S1'!P40,P40='S6'!P40,P40='S7'!P40,P40='S8'!P40),"CISSS!","OK."))))</f>
        <v>OK.</v>
      </c>
      <c r="Q90" s="69" t="str">
        <f>IF(Q40=".","OK.",IF(Q40=0,"OK.",IF(Q40=" ","OK.",IF(OR(Q40=Q10,Q40=Q20,Q40=Q30,Q40='S2'!Q40,Q40='S3'!Q40,Q40='S4'!Q40,Q40='S1'!Q40,Q40='S6'!Q40,Q40='S7'!Q40,Q40='S8'!Q40),"CISSS!","OK."))))</f>
        <v>OK.</v>
      </c>
      <c r="R90" s="85" t="str">
        <f>IF(R40=".","OK.",IF(R40=0,"OK.",IF(R40=" ","OK.",IF(OR(R40=R10,R40=R20,R40=R30,R40='S2'!R40,R40='S3'!R40,R40='S4'!R40,R40='S1'!R40,R40='S6'!R40,R40='S7'!R40,R40='S8'!R40),"CISSS!","OK."))))</f>
        <v>OK.</v>
      </c>
      <c r="S90" s="86" t="str">
        <f>IF(S40=".","OK.",IF(S40=0,"OK.",IF(S40=" ","OK.",IF(OR(S40=S10,S40=S20,S40=S30,S40='S2'!S40,S40='S3'!S40,S40='S4'!S40,S40='S1'!S40,S40='S6'!S40,S40='S7'!S40,S40='S8'!S40),"CISSS!","OK."))))</f>
        <v>OK.</v>
      </c>
      <c r="T90" s="86" t="str">
        <f>IF(T40=".","OK.",IF(T40=0,"OK.",IF(T40=" ","OK.",IF(OR(T40=T10,T40=T20,T40=T30,T40='S2'!T40,T40='S3'!T40,T40='S4'!T40,T40='S1'!T40,T40='S6'!T40,T40='S7'!T40,T40='S8'!T40),"CISSS!","OK."))))</f>
        <v>OK.</v>
      </c>
      <c r="U90" s="86" t="str">
        <f>IF(U40=".","OK.",IF(U40=0,"OK.",IF(U40=" ","OK.",IF(OR(U40=U10,U40=U20,U40=U30,U40='S2'!U40,U40='S3'!U40,U40='S4'!U40,U40='S1'!U40,U40='S6'!U40,U40='S7'!U40,U40='S8'!U40),"CISSS!","OK."))))</f>
        <v>OK.</v>
      </c>
      <c r="V90" s="87" t="str">
        <f>IF(V40=".","OK.",IF(V40=0,"OK.",IF(V40=" ","OK.",IF(OR(V40=V10,V40=V20,V40=V30,V40='S2'!V40,V40='S3'!V40,V40='S4'!V40,V40='S1'!V40,V40='S6'!V40,V40='S7'!V40,V40='S8'!V40),"CISSS!","OK."))))</f>
        <v>OK.</v>
      </c>
      <c r="W90" s="267" t="str">
        <f>IF(W40=".","OK.",IF(W40=0,"OK.",IF(W40=" ","OK.",IF(OR(W40=W10,W40=W20,W40=W30,W40='S2'!W40,W40='S3'!W40,W40='S4'!W40,W40='S1'!W40,W40='S6'!W40,W40='S7'!W40,W40='S8'!W40),"CISSS!","OK."))))</f>
        <v>OK.</v>
      </c>
      <c r="X90" s="268" t="str">
        <f>IF(X40=".","OK.",IF(X40=0,"OK.",IF(X40=" ","OK.",IF(OR(X40=X10,X40=X20,X40=X30,X40='S2'!X40,X40='S3'!X40,X40='S4'!X40,X40='S1'!X40,X40='S6'!X40,X40='S7'!X40,X40='S8'!X40),"CISSS!","OK."))))</f>
        <v>OK.</v>
      </c>
      <c r="Y90" s="268" t="str">
        <f>IF(Y40=".","OK.",IF(Y40=0,"OK.",IF(Y40=" ","OK.",IF(OR(Y40=Y10,Y40=Y20,Y40=Y30,Y40='S2'!Y40,Y40='S3'!Y40,Y40='S4'!Y40,Y40='S1'!Y40,Y40='S6'!Y40,Y40='S7'!Y40,Y40='S8'!Y40),"CISSS!","OK."))))</f>
        <v>OK.</v>
      </c>
      <c r="Z90" s="268" t="str">
        <f>IF(Z40=".","OK.",IF(Z40=0,"OK.",IF(Z40=" ","OK.",IF(OR(Z40=Z10,Z40=Z20,Z40=Z30,Z40='S2'!Z40,Z40='S3'!Z40,Z40='S4'!Z40,Z40='S1'!Z40,Z40='S6'!Z40,Z40='S7'!Z40,Z40='S8'!Z40),"CISSS!","OK."))))</f>
        <v>OK.</v>
      </c>
      <c r="AA90" s="269" t="str">
        <f>IF(AA40=".","OK.",IF(AA40=0,"OK.",IF(AA40=" ","OK.",IF(OR(AA40=AA10,AA40=AA20,AA40=AA30,AA40='S2'!AA40,AA40='S3'!AA40,AA40='S4'!AA40,AA40='S1'!AA40,AA40='S6'!AA40,AA40='S7'!AA40,AA40='S8'!AA40),"CISSS!","OK."))))</f>
        <v>OK.</v>
      </c>
      <c r="AB90" s="299">
        <v>4</v>
      </c>
    </row>
    <row r="91" spans="1:28" ht="11.1" customHeight="1" x14ac:dyDescent="0.2">
      <c r="A91" s="1087"/>
      <c r="B91" s="1087"/>
      <c r="C91" s="55" t="str">
        <f>IF(C41=".","OK.",IF(C41=0,"OK.",IF(C41=" ","OK.",IF(OR(C41=C11,C41=C21,C41=C31,C41='S2'!C41,C41='S3'!C41,C41='S4'!C41,C41='S1'!C41,C41='S6'!C41,C41='S7'!C41,C41='S8'!C41),"CISSS!","OK."))))</f>
        <v>OK.</v>
      </c>
      <c r="D91" s="56" t="str">
        <f>IF(D41=".","OK.",IF(D41=0,"OK.",IF(D41=" ","OK.",IF(OR(D41=D11,D41=D21,D41=D31,D41='S2'!D41,D41='S3'!D41,D41='S4'!D41,D41='S1'!D41,D41='S6'!D41,D41='S7'!D41,D41='S8'!D41),"CISSS!","OK."))))</f>
        <v>OK.</v>
      </c>
      <c r="E91" s="56" t="str">
        <f>IF(E41=".","OK.",IF(E41=0,"OK.",IF(E41=" ","OK.",IF(OR(E41=E11,E41=E21,E41=E31,E41='S2'!E41,E41='S3'!E41,E41='S4'!E41,E41='S1'!E41,E41='S6'!E41,E41='S7'!E41,E41='S8'!E41),"CISSS!","OK."))))</f>
        <v>OK.</v>
      </c>
      <c r="F91" s="56" t="str">
        <f>IF(F41=".","OK.",IF(F41=0,"OK.",IF(F41=" ","OK.",IF(OR(F41=F11,F41=F21,F41=F31,F41='S2'!F41,F41='S3'!F41,F41='S4'!F41,F41='S1'!F41,F41='S6'!F41,F41='S7'!F41,F41='S8'!F41),"CISSS!","OK."))))</f>
        <v>OK.</v>
      </c>
      <c r="G91" s="57" t="str">
        <f>IF(G41=".","OK.",IF(G41=0,"OK.",IF(G41=" ","OK.",IF(OR(G41=G11,G41=G21,G41=G31,G41='S2'!G41,G41='S3'!G41,G41='S4'!G41,G41='S1'!G41,G41='S6'!G41,G41='S7'!G41,G41='S8'!G41),"CISSS!","OK."))))</f>
        <v>OK.</v>
      </c>
      <c r="H91" s="76" t="str">
        <f>IF(H41=".","OK.",IF(H41=0,"OK.",IF(H41=" ","OK.",IF(OR(H41=H11,H41=H21,H41=H31,H41='S2'!H41,H41='S3'!H41,H41='S4'!H41,H41='S1'!H41,H41='S6'!H41,H41='S7'!H41,H41='S8'!H41),"CISSS!","OK."))))</f>
        <v>OK.</v>
      </c>
      <c r="I91" s="77" t="str">
        <f>IF(I41=".","OK.",IF(I41=0,"OK.",IF(I41=" ","OK.",IF(OR(I41=I11,I41=I21,I41=I31,I41='S2'!I41,I41='S3'!I41,I41='S4'!I41,I41='S1'!I41,I41='S6'!I41,I41='S7'!I41,I41='S8'!I41),"CISSS!","OK."))))</f>
        <v>OK.</v>
      </c>
      <c r="J91" s="77" t="str">
        <f>IF(J41=".","OK.",IF(J41=0,"OK.",IF(J41=" ","OK.",IF(OR(J41=J11,J41=J21,J41=J31,J41='S2'!J41,J41='S3'!J41,J41='S4'!J41,J41='S1'!J41,J41='S6'!J41,J41='S7'!J41,J41='S8'!J41),"CISSS!","OK."))))</f>
        <v>OK.</v>
      </c>
      <c r="K91" s="77" t="str">
        <f>IF(K41=".","OK.",IF(K41=0,"OK.",IF(K41=" ","OK.",IF(OR(K41=K11,K41=K21,K41=K31,K41='S2'!K41,K41='S3'!K41,K41='S4'!K41,K41='S1'!K41,K41='S6'!K41,K41='S7'!K41,K41='S8'!K41),"CISSS!","OK."))))</f>
        <v>OK.</v>
      </c>
      <c r="L91" s="78" t="str">
        <f>IF(L41=".","OK.",IF(L41=0,"OK.",IF(L41=" ","OK.",IF(OR(L41=L11,L41=L21,L41=L31,L41='S2'!L41,L41='S3'!L41,L41='S4'!L41,L41='S1'!L41,L41='S6'!L41,L41='S7'!L41,L41='S8'!L41),"CISSS!","OK."))))</f>
        <v>OK.</v>
      </c>
      <c r="M91" s="67" t="str">
        <f>IF(M41=".","OK.",IF(M41=0,"OK.",IF(M41=" ","OK.",IF(OR(M41=M11,M41=M21,M41=M31,M41='S2'!M41,M41='S3'!M41,M41='S4'!M41,M41='S1'!M41,M41='S6'!M41,M41='S7'!M41,M41='S8'!M41),"CISSS!","OK."))))</f>
        <v>OK.</v>
      </c>
      <c r="N91" s="68" t="str">
        <f>IF(N41=".","OK.",IF(N41=0,"OK.",IF(N41=" ","OK.",IF(OR(N41=N11,N41=N21,N41=N31,N41='S2'!N41,N41='S3'!N41,N41='S4'!N41,N41='S1'!N41,N41='S6'!N41,N41='S7'!N41,N41='S8'!N41),"CISSS!","OK."))))</f>
        <v>OK.</v>
      </c>
      <c r="O91" s="68" t="str">
        <f>IF(O41=".","OK.",IF(O41=0,"OK.",IF(O41=" ","OK.",IF(OR(O41=O11,O41=O21,O41=O31,O41='S2'!O41,O41='S3'!O41,O41='S4'!O41,O41='S1'!O41,O41='S6'!O41,O41='S7'!O41,O41='S8'!O41),"CISSS!","OK."))))</f>
        <v>OK.</v>
      </c>
      <c r="P91" s="68" t="str">
        <f>IF(P41=".","OK.",IF(P41=0,"OK.",IF(P41=" ","OK.",IF(OR(P41=P11,P41=P21,P41=P31,P41='S2'!P41,P41='S3'!P41,P41='S4'!P41,P41='S1'!P41,P41='S6'!P41,P41='S7'!P41,P41='S8'!P41),"CISSS!","OK."))))</f>
        <v>OK.</v>
      </c>
      <c r="Q91" s="69" t="str">
        <f>IF(Q41=".","OK.",IF(Q41=0,"OK.",IF(Q41=" ","OK.",IF(OR(Q41=Q11,Q41=Q21,Q41=Q31,Q41='S2'!Q41,Q41='S3'!Q41,Q41='S4'!Q41,Q41='S1'!Q41,Q41='S6'!Q41,Q41='S7'!Q41,Q41='S8'!Q41),"CISSS!","OK."))))</f>
        <v>OK.</v>
      </c>
      <c r="R91" s="85" t="str">
        <f>IF(R41=".","OK.",IF(R41=0,"OK.",IF(R41=" ","OK.",IF(OR(R41=R11,R41=R21,R41=R31,R41='S2'!R41,R41='S3'!R41,R41='S4'!R41,R41='S1'!R41,R41='S6'!R41,R41='S7'!R41,R41='S8'!R41),"CISSS!","OK."))))</f>
        <v>OK.</v>
      </c>
      <c r="S91" s="86" t="str">
        <f>IF(S41=".","OK.",IF(S41=0,"OK.",IF(S41=" ","OK.",IF(OR(S41=S11,S41=S21,S41=S31,S41='S2'!S41,S41='S3'!S41,S41='S4'!S41,S41='S1'!S41,S41='S6'!S41,S41='S7'!S41,S41='S8'!S41),"CISSS!","OK."))))</f>
        <v>OK.</v>
      </c>
      <c r="T91" s="86" t="str">
        <f>IF(T41=".","OK.",IF(T41=0,"OK.",IF(T41=" ","OK.",IF(OR(T41=T11,T41=T21,T41=T31,T41='S2'!T41,T41='S3'!T41,T41='S4'!T41,T41='S1'!T41,T41='S6'!T41,T41='S7'!T41,T41='S8'!T41),"CISSS!","OK."))))</f>
        <v>OK.</v>
      </c>
      <c r="U91" s="86" t="str">
        <f>IF(U41=".","OK.",IF(U41=0,"OK.",IF(U41=" ","OK.",IF(OR(U41=U11,U41=U21,U41=U31,U41='S2'!U41,U41='S3'!U41,U41='S4'!U41,U41='S1'!U41,U41='S6'!U41,U41='S7'!U41,U41='S8'!U41),"CISSS!","OK."))))</f>
        <v>OK.</v>
      </c>
      <c r="V91" s="87" t="str">
        <f>IF(V41=".","OK.",IF(V41=0,"OK.",IF(V41=" ","OK.",IF(OR(V41=V11,V41=V21,V41=V31,V41='S2'!V41,V41='S3'!V41,V41='S4'!V41,V41='S1'!V41,V41='S6'!V41,V41='S7'!V41,V41='S8'!V41),"CISSS!","OK."))))</f>
        <v>OK.</v>
      </c>
      <c r="W91" s="267" t="str">
        <f>IF(W41=".","OK.",IF(W41=0,"OK.",IF(W41=" ","OK.",IF(OR(W41=W11,W41=W21,W41=W31,W41='S2'!W41,W41='S3'!W41,W41='S4'!W41,W41='S1'!W41,W41='S6'!W41,W41='S7'!W41,W41='S8'!W41),"CISSS!","OK."))))</f>
        <v>OK.</v>
      </c>
      <c r="X91" s="268" t="str">
        <f>IF(X41=".","OK.",IF(X41=0,"OK.",IF(X41=" ","OK.",IF(OR(X41=X11,X41=X21,X41=X31,X41='S2'!X41,X41='S3'!X41,X41='S4'!X41,X41='S1'!X41,X41='S6'!X41,X41='S7'!X41,X41='S8'!X41),"CISSS!","OK."))))</f>
        <v>OK.</v>
      </c>
      <c r="Y91" s="268" t="str">
        <f>IF(Y41=".","OK.",IF(Y41=0,"OK.",IF(Y41=" ","OK.",IF(OR(Y41=Y11,Y41=Y21,Y41=Y31,Y41='S2'!Y41,Y41='S3'!Y41,Y41='S4'!Y41,Y41='S1'!Y41,Y41='S6'!Y41,Y41='S7'!Y41,Y41='S8'!Y41),"CISSS!","OK."))))</f>
        <v>OK.</v>
      </c>
      <c r="Z91" s="268" t="str">
        <f>IF(Z41=".","OK.",IF(Z41=0,"OK.",IF(Z41=" ","OK.",IF(OR(Z41=Z11,Z41=Z21,Z41=Z31,Z41='S2'!Z41,Z41='S3'!Z41,Z41='S4'!Z41,Z41='S1'!Z41,Z41='S6'!Z41,Z41='S7'!Z41,Z41='S8'!Z41),"CISSS!","OK."))))</f>
        <v>OK.</v>
      </c>
      <c r="AA91" s="269" t="str">
        <f>IF(AA41=".","OK.",IF(AA41=0,"OK.",IF(AA41=" ","OK.",IF(OR(AA41=AA11,AA41=AA21,AA41=AA31,AA41='S2'!AA41,AA41='S3'!AA41,AA41='S4'!AA41,AA41='S1'!AA41,AA41='S6'!AA41,AA41='S7'!AA41,AA41='S8'!AA41),"CISSS!","OK."))))</f>
        <v>OK.</v>
      </c>
      <c r="AB91" s="299">
        <v>4.0416666666666696</v>
      </c>
    </row>
    <row r="92" spans="1:28" ht="11.1" customHeight="1" thickBot="1" x14ac:dyDescent="0.25">
      <c r="A92" s="1087"/>
      <c r="B92" s="1087"/>
      <c r="C92" s="58" t="str">
        <f>IF(C42=".","OK.",IF(C42=0,"OK.",IF(C42=" ","OK.",IF(OR(C42=C12,C42=C22,C42=C32,C42='S2'!C42,C42='S3'!C42,C42='S4'!C42,C42='S1'!C42,C42='S6'!C42,C42='S7'!C42,C42='S8'!C42),"CISSS!","OK."))))</f>
        <v>OK.</v>
      </c>
      <c r="D92" s="59" t="str">
        <f>IF(D42=".","OK.",IF(D42=0,"OK.",IF(D42=" ","OK.",IF(OR(D42=D12,D42=D22,D42=D32,D42='S2'!D42,D42='S3'!D42,D42='S4'!D42,D42='S1'!D42,D42='S6'!D42,D42='S7'!D42,D42='S8'!D42),"CISSS!","OK."))))</f>
        <v>OK.</v>
      </c>
      <c r="E92" s="59" t="str">
        <f>IF(E42=".","OK.",IF(E42=0,"OK.",IF(E42=" ","OK.",IF(OR(E42=E12,E42=E22,E42=E32,E42='S2'!E42,E42='S3'!E42,E42='S4'!E42,E42='S1'!E42,E42='S6'!E42,E42='S7'!E42,E42='S8'!E42),"CISSS!","OK."))))</f>
        <v>OK.</v>
      </c>
      <c r="F92" s="59" t="str">
        <f>IF(F42=".","OK.",IF(F42=0,"OK.",IF(F42=" ","OK.",IF(OR(F42=F12,F42=F22,F42=F32,F42='S2'!F42,F42='S3'!F42,F42='S4'!F42,F42='S1'!F42,F42='S6'!F42,F42='S7'!F42,F42='S8'!F42),"CISSS!","OK."))))</f>
        <v>OK.</v>
      </c>
      <c r="G92" s="60" t="str">
        <f>IF(G42=".","OK.",IF(G42=0,"OK.",IF(G42=" ","OK.",IF(OR(G42=G12,G42=G22,G42=G32,G42='S2'!G42,G42='S3'!G42,G42='S4'!G42,G42='S1'!G42,G42='S6'!G42,G42='S7'!G42,G42='S8'!G42),"CISSS!","OK."))))</f>
        <v>OK.</v>
      </c>
      <c r="H92" s="79" t="str">
        <f>IF(H42=".","OK.",IF(H42=0,"OK.",IF(H42=" ","OK.",IF(OR(H42=H12,H42=H22,H42=H32,H42='S2'!H42,H42='S3'!H42,H42='S4'!H42,H42='S1'!H42,H42='S6'!H42,H42='S7'!H42,H42='S8'!H42),"CISSS!","OK."))))</f>
        <v>OK.</v>
      </c>
      <c r="I92" s="80" t="str">
        <f>IF(I42=".","OK.",IF(I42=0,"OK.",IF(I42=" ","OK.",IF(OR(I42=I12,I42=I22,I42=I32,I42='S2'!I42,I42='S3'!I42,I42='S4'!I42,I42='S1'!I42,I42='S6'!I42,I42='S7'!I42,I42='S8'!I42),"CISSS!","OK."))))</f>
        <v>OK.</v>
      </c>
      <c r="J92" s="80" t="str">
        <f>IF(J42=".","OK.",IF(J42=0,"OK.",IF(J42=" ","OK.",IF(OR(J42=J12,J42=J22,J42=J32,J42='S2'!J42,J42='S3'!J42,J42='S4'!J42,J42='S1'!J42,J42='S6'!J42,J42='S7'!J42,J42='S8'!J42),"CISSS!","OK."))))</f>
        <v>OK.</v>
      </c>
      <c r="K92" s="80" t="str">
        <f>IF(K42=".","OK.",IF(K42=0,"OK.",IF(K42=" ","OK.",IF(OR(K42=K12,K42=K22,K42=K32,K42='S2'!K42,K42='S3'!K42,K42='S4'!K42,K42='S1'!K42,K42='S6'!K42,K42='S7'!K42,K42='S8'!K42),"CISSS!","OK."))))</f>
        <v>OK.</v>
      </c>
      <c r="L92" s="81" t="str">
        <f>IF(L42=".","OK.",IF(L42=0,"OK.",IF(L42=" ","OK.",IF(OR(L42=L12,L42=L22,L42=L32,L42='S2'!L42,L42='S3'!L42,L42='S4'!L42,L42='S1'!L42,L42='S6'!L42,L42='S7'!L42,L42='S8'!L42),"CISSS!","OK."))))</f>
        <v>OK.</v>
      </c>
      <c r="M92" s="70" t="str">
        <f>IF(M42=".","OK.",IF(M42=0,"OK.",IF(M42=" ","OK.",IF(OR(M42=M12,M42=M22,M42=M32,M42='S2'!M42,M42='S3'!M42,M42='S4'!M42,M42='S1'!M42,M42='S6'!M42,M42='S7'!M42,M42='S8'!M42),"CISSS!","OK."))))</f>
        <v>OK.</v>
      </c>
      <c r="N92" s="71" t="str">
        <f>IF(N42=".","OK.",IF(N42=0,"OK.",IF(N42=" ","OK.",IF(OR(N42=N12,N42=N22,N42=N32,N42='S2'!N42,N42='S3'!N42,N42='S4'!N42,N42='S1'!N42,N42='S6'!N42,N42='S7'!N42,N42='S8'!N42),"CISSS!","OK."))))</f>
        <v>OK.</v>
      </c>
      <c r="O92" s="71" t="str">
        <f>IF(O42=".","OK.",IF(O42=0,"OK.",IF(O42=" ","OK.",IF(OR(O42=O12,O42=O22,O42=O32,O42='S2'!O42,O42='S3'!O42,O42='S4'!O42,O42='S1'!O42,O42='S6'!O42,O42='S7'!O42,O42='S8'!O42),"CISSS!","OK."))))</f>
        <v>OK.</v>
      </c>
      <c r="P92" s="71" t="str">
        <f>IF(P42=".","OK.",IF(P42=0,"OK.",IF(P42=" ","OK.",IF(OR(P42=P12,P42=P22,P42=P32,P42='S2'!P42,P42='S3'!P42,P42='S4'!P42,P42='S1'!P42,P42='S6'!P42,P42='S7'!P42,P42='S8'!P42),"CISSS!","OK."))))</f>
        <v>OK.</v>
      </c>
      <c r="Q92" s="72" t="str">
        <f>IF(Q42=".","OK.",IF(Q42=0,"OK.",IF(Q42=" ","OK.",IF(OR(Q42=Q12,Q42=Q22,Q42=Q32,Q42='S2'!Q42,Q42='S3'!Q42,Q42='S4'!Q42,Q42='S1'!Q42,Q42='S6'!Q42,Q42='S7'!Q42,Q42='S8'!Q42),"CISSS!","OK."))))</f>
        <v>OK.</v>
      </c>
      <c r="R92" s="88" t="str">
        <f>IF(R42=".","OK.",IF(R42=0,"OK.",IF(R42=" ","OK.",IF(OR(R42=R12,R42=R22,R42=R32,R42='S2'!R42,R42='S3'!R42,R42='S4'!R42,R42='S1'!R42,R42='S6'!R42,R42='S7'!R42,R42='S8'!R42),"CISSS!","OK."))))</f>
        <v>OK.</v>
      </c>
      <c r="S92" s="89" t="str">
        <f>IF(S42=".","OK.",IF(S42=0,"OK.",IF(S42=" ","OK.",IF(OR(S42=S12,S42=S22,S42=S32,S42='S2'!S42,S42='S3'!S42,S42='S4'!S42,S42='S1'!S42,S42='S6'!S42,S42='S7'!S42,S42='S8'!S42),"CISSS!","OK."))))</f>
        <v>OK.</v>
      </c>
      <c r="T92" s="89" t="str">
        <f>IF(T42=".","OK.",IF(T42=0,"OK.",IF(T42=" ","OK.",IF(OR(T42=T12,T42=T22,T42=T32,T42='S2'!T42,T42='S3'!T42,T42='S4'!T42,T42='S1'!T42,T42='S6'!T42,T42='S7'!T42,T42='S8'!T42),"CISSS!","OK."))))</f>
        <v>OK.</v>
      </c>
      <c r="U92" s="89" t="str">
        <f>IF(U42=".","OK.",IF(U42=0,"OK.",IF(U42=" ","OK.",IF(OR(U42=U12,U42=U22,U42=U32,U42='S2'!U42,U42='S3'!U42,U42='S4'!U42,U42='S1'!U42,U42='S6'!U42,U42='S7'!U42,U42='S8'!U42),"CISSS!","OK."))))</f>
        <v>OK.</v>
      </c>
      <c r="V92" s="90" t="str">
        <f>IF(V42=".","OK.",IF(V42=0,"OK.",IF(V42=" ","OK.",IF(OR(V42=V12,V42=V22,V42=V32,V42='S2'!V42,V42='S3'!V42,V42='S4'!V42,V42='S1'!V42,V42='S6'!V42,V42='S7'!V42,V42='S8'!V42),"CISSS!","OK."))))</f>
        <v>OK.</v>
      </c>
      <c r="W92" s="270" t="str">
        <f>IF(W42=".","OK.",IF(W42=0,"OK.",IF(W42=" ","OK.",IF(OR(W42=W12,W42=W22,W42=W32,W42='S2'!W42,W42='S3'!W42,W42='S4'!W42,W42='S1'!W42,W42='S6'!W42,W42='S7'!W42,W42='S8'!W42),"CISSS!","OK."))))</f>
        <v>OK.</v>
      </c>
      <c r="X92" s="271" t="str">
        <f>IF(X42=".","OK.",IF(X42=0,"OK.",IF(X42=" ","OK.",IF(OR(X42=X12,X42=X22,X42=X32,X42='S2'!X42,X42='S3'!X42,X42='S4'!X42,X42='S1'!X42,X42='S6'!X42,X42='S7'!X42,X42='S8'!X42),"CISSS!","OK."))))</f>
        <v>OK.</v>
      </c>
      <c r="Y92" s="271" t="str">
        <f>IF(Y42=".","OK.",IF(Y42=0,"OK.",IF(Y42=" ","OK.",IF(OR(Y42=Y12,Y42=Y22,Y42=Y32,Y42='S2'!Y42,Y42='S3'!Y42,Y42='S4'!Y42,Y42='S1'!Y42,Y42='S6'!Y42,Y42='S7'!Y42,Y42='S8'!Y42),"CISSS!","OK."))))</f>
        <v>OK.</v>
      </c>
      <c r="Z92" s="271" t="str">
        <f>IF(Z42=".","OK.",IF(Z42=0,"OK.",IF(Z42=" ","OK.",IF(OR(Z42=Z12,Z42=Z22,Z42=Z32,Z42='S2'!Z42,Z42='S3'!Z42,Z42='S4'!Z42,Z42='S1'!Z42,Z42='S6'!Z42,Z42='S7'!Z42,Z42='S8'!Z42),"CISSS!","OK."))))</f>
        <v>OK.</v>
      </c>
      <c r="AA92" s="272" t="str">
        <f>IF(AA42=".","OK.",IF(AA42=0,"OK.",IF(AA42=" ","OK.",IF(OR(AA42=AA12,AA42=AA22,AA42=AA32,AA42='S2'!AA42,AA42='S3'!AA42,AA42='S4'!AA42,AA42='S1'!AA42,AA42='S6'!AA42,AA42='S7'!AA42,AA42='S8'!AA42),"CISSS!","OK."))))</f>
        <v>OK.</v>
      </c>
      <c r="AB92" s="299">
        <v>4.0833333333333304</v>
      </c>
    </row>
    <row r="93" spans="1:28" ht="11.1" customHeight="1" x14ac:dyDescent="0.2">
      <c r="C93" s="46" t="s">
        <v>148</v>
      </c>
      <c r="D93" s="46" t="s">
        <v>149</v>
      </c>
      <c r="E93" s="46" t="s">
        <v>150</v>
      </c>
      <c r="F93" s="46" t="s">
        <v>151</v>
      </c>
      <c r="G93" s="46" t="s">
        <v>152</v>
      </c>
      <c r="H93" s="47">
        <v>1</v>
      </c>
      <c r="I93" s="47">
        <v>2</v>
      </c>
      <c r="J93" s="47">
        <v>3</v>
      </c>
      <c r="K93" s="47">
        <v>4</v>
      </c>
      <c r="L93" s="47">
        <v>5</v>
      </c>
      <c r="M93" s="46" t="s">
        <v>148</v>
      </c>
      <c r="N93" s="46" t="s">
        <v>149</v>
      </c>
      <c r="O93" s="46" t="s">
        <v>150</v>
      </c>
      <c r="P93" s="46" t="s">
        <v>151</v>
      </c>
      <c r="Q93" s="46" t="s">
        <v>152</v>
      </c>
      <c r="R93" s="47">
        <v>6</v>
      </c>
      <c r="S93" s="47">
        <v>7</v>
      </c>
      <c r="T93" s="47">
        <v>8</v>
      </c>
      <c r="U93" s="47">
        <v>9</v>
      </c>
      <c r="V93" s="47">
        <v>10</v>
      </c>
      <c r="W93" s="46" t="s">
        <v>148</v>
      </c>
      <c r="X93" s="46" t="s">
        <v>149</v>
      </c>
      <c r="Y93" s="46" t="s">
        <v>150</v>
      </c>
      <c r="Z93" s="46" t="s">
        <v>151</v>
      </c>
      <c r="AA93" s="46" t="s">
        <v>152</v>
      </c>
      <c r="AB93" s="6"/>
    </row>
    <row r="94" spans="1:28" x14ac:dyDescent="0.2">
      <c r="H94" s="6"/>
      <c r="I94" s="6"/>
      <c r="J94" s="6"/>
      <c r="K94" s="6"/>
      <c r="L94" s="6"/>
      <c r="R94" s="6"/>
      <c r="S94" s="6"/>
      <c r="T94" s="6"/>
      <c r="U94" s="6"/>
      <c r="V94" s="6"/>
      <c r="W94" s="6"/>
      <c r="X94" s="6"/>
      <c r="Y94" s="6"/>
      <c r="Z94" s="6"/>
      <c r="AA94" s="6"/>
      <c r="AB94" s="6"/>
    </row>
  </sheetData>
  <customSheetViews>
    <customSheetView guid="{F10B78A4-32AB-4106-909F-99EF7F04057B}" scale="75" showRuler="0">
      <selection activeCell="J49" sqref="J49"/>
      <pageMargins left="0.75" right="0.75" top="1" bottom="1" header="0.5" footer="0.5"/>
      <headerFooter alignWithMargins="0"/>
    </customSheetView>
  </customSheetViews>
  <mergeCells count="12">
    <mergeCell ref="A2:B2"/>
    <mergeCell ref="W2:AA2"/>
    <mergeCell ref="A43:B52"/>
    <mergeCell ref="C2:G2"/>
    <mergeCell ref="H2:L2"/>
    <mergeCell ref="M2:Q2"/>
    <mergeCell ref="R2:V2"/>
    <mergeCell ref="A53:B92"/>
    <mergeCell ref="A3:B12"/>
    <mergeCell ref="A13:B22"/>
    <mergeCell ref="A23:B32"/>
    <mergeCell ref="A33:B42"/>
  </mergeCells>
  <phoneticPr fontId="10" type="noConversion"/>
  <conditionalFormatting sqref="C43:AA92">
    <cfRule type="cellIs" dxfId="29" priority="1" stopIfTrue="1" operator="equal">
      <formula>"OK."</formula>
    </cfRule>
    <cfRule type="cellIs" dxfId="28" priority="2" stopIfTrue="1" operator="equal">
      <formula>"CISSS!"</formula>
    </cfRule>
  </conditionalFormatting>
  <conditionalFormatting sqref="C93:AB94 C3:AA42">
    <cfRule type="cellIs" dxfId="27" priority="3" stopIfTrue="1" operator="equal">
      <formula>"."</formula>
    </cfRule>
    <cfRule type="cellIs" dxfId="26" priority="4" stopIfTrue="1" operator="equal">
      <formula>0</formula>
    </cfRule>
    <cfRule type="cellIs" dxfId="25" priority="5" stopIfTrue="1" operator="equal">
      <formula>" "</formula>
    </cfRule>
  </conditionalFormatting>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indexed="13"/>
  </sheetPr>
  <dimension ref="A1:AB94"/>
  <sheetViews>
    <sheetView topLeftCell="G8" zoomScale="40" zoomScaleNormal="40" workbookViewId="0">
      <selection activeCell="V7" sqref="V7"/>
    </sheetView>
  </sheetViews>
  <sheetFormatPr defaultRowHeight="12.75" x14ac:dyDescent="0.2"/>
  <cols>
    <col min="1" max="2" width="5.7109375" customWidth="1"/>
    <col min="3" max="7" width="15.7109375" style="6" customWidth="1"/>
    <col min="8" max="12" width="15.7109375" customWidth="1"/>
    <col min="13" max="17" width="15.7109375" style="6" customWidth="1"/>
    <col min="18" max="27" width="15.7109375" customWidth="1"/>
    <col min="28" max="28" width="6" bestFit="1" customWidth="1"/>
  </cols>
  <sheetData>
    <row r="1" spans="1:28" ht="15" customHeight="1" x14ac:dyDescent="0.2">
      <c r="A1" s="51"/>
      <c r="B1" s="51"/>
      <c r="C1" s="47">
        <v>1</v>
      </c>
      <c r="D1" s="47">
        <v>2</v>
      </c>
      <c r="E1" s="47">
        <v>3</v>
      </c>
      <c r="F1" s="47">
        <v>4</v>
      </c>
      <c r="G1" s="47">
        <v>5</v>
      </c>
      <c r="H1" s="46" t="s">
        <v>148</v>
      </c>
      <c r="I1" s="46" t="s">
        <v>149</v>
      </c>
      <c r="J1" s="46" t="s">
        <v>150</v>
      </c>
      <c r="K1" s="46" t="s">
        <v>151</v>
      </c>
      <c r="L1" s="46" t="s">
        <v>152</v>
      </c>
      <c r="M1" s="47">
        <v>1</v>
      </c>
      <c r="N1" s="47">
        <v>2</v>
      </c>
      <c r="O1" s="47">
        <v>3</v>
      </c>
      <c r="P1" s="47">
        <v>4</v>
      </c>
      <c r="Q1" s="47">
        <v>5</v>
      </c>
      <c r="R1" s="46" t="s">
        <v>148</v>
      </c>
      <c r="S1" s="46" t="s">
        <v>149</v>
      </c>
      <c r="T1" s="46" t="s">
        <v>150</v>
      </c>
      <c r="U1" s="46" t="s">
        <v>151</v>
      </c>
      <c r="V1" s="46" t="s">
        <v>152</v>
      </c>
      <c r="W1" s="47">
        <v>6</v>
      </c>
      <c r="X1" s="47">
        <v>7</v>
      </c>
      <c r="Y1" s="47">
        <v>8</v>
      </c>
      <c r="Z1" s="47">
        <v>9</v>
      </c>
      <c r="AA1" s="47">
        <v>10</v>
      </c>
      <c r="AB1" s="51"/>
    </row>
    <row r="2" spans="1:28" ht="15" customHeight="1" thickBot="1" x14ac:dyDescent="0.25">
      <c r="A2" s="1094" t="s">
        <v>264</v>
      </c>
      <c r="B2" s="1094"/>
      <c r="C2" s="1102" t="s">
        <v>157</v>
      </c>
      <c r="D2" s="1102"/>
      <c r="E2" s="1102"/>
      <c r="F2" s="1102"/>
      <c r="G2" s="1102"/>
      <c r="H2" s="1103" t="s">
        <v>159</v>
      </c>
      <c r="I2" s="1103"/>
      <c r="J2" s="1103"/>
      <c r="K2" s="1103"/>
      <c r="L2" s="1103"/>
      <c r="M2" s="1104" t="s">
        <v>158</v>
      </c>
      <c r="N2" s="1104"/>
      <c r="O2" s="1104"/>
      <c r="P2" s="1104"/>
      <c r="Q2" s="1104"/>
      <c r="R2" s="1105" t="s">
        <v>160</v>
      </c>
      <c r="S2" s="1105"/>
      <c r="T2" s="1105"/>
      <c r="U2" s="1105"/>
      <c r="V2" s="1105"/>
      <c r="W2" s="1095" t="s">
        <v>266</v>
      </c>
      <c r="X2" s="1095"/>
      <c r="Y2" s="1095"/>
      <c r="Z2" s="1095"/>
      <c r="AA2" s="1095"/>
      <c r="AB2" s="51"/>
    </row>
    <row r="3" spans="1:28" s="300" customFormat="1" ht="15" customHeight="1" x14ac:dyDescent="0.2">
      <c r="A3" s="1088">
        <v>1</v>
      </c>
      <c r="B3" s="1089"/>
      <c r="C3" s="332">
        <f>Section1Draft!$L$49</f>
        <v>0</v>
      </c>
      <c r="D3" s="333">
        <f>Section1Draft!$M$49</f>
        <v>0</v>
      </c>
      <c r="E3" s="333" t="str">
        <f>Section1Draft!$N$49</f>
        <v>ARCH 342.01</v>
      </c>
      <c r="F3" s="333" t="str">
        <f>Section1Draft!$O$49</f>
        <v>ARCH 352.11</v>
      </c>
      <c r="G3" s="485" t="str">
        <f>Section1Draft!$P$49</f>
        <v>ARCH 338.11</v>
      </c>
      <c r="H3" s="334">
        <f>IF(C3=0,0,VLOOKUP(C3,'Course List (program)'!$G$2:$L$100,3,FALSE))</f>
        <v>0</v>
      </c>
      <c r="I3" s="335">
        <f>IF(D3=0,0,VLOOKUP(D3,'Course List (program)'!$G$2:$L$100,3,FALSE))</f>
        <v>0</v>
      </c>
      <c r="J3" s="335" t="str">
        <f>IF(E3=0,0,VLOOKUP(E3,'Course List (program)'!$G$2:$L$100,3,FALSE))</f>
        <v>Prof. Dr. Nesrin YARDIMCI</v>
      </c>
      <c r="K3" s="335" t="str">
        <f>IF(F3=0,0,VLOOKUP(F3,'Course List (program)'!$G$2:$L$100,3,FALSE))</f>
        <v>Prof. Dr. Oya PAKDİL</v>
      </c>
      <c r="L3" s="336" t="str">
        <f>IF(G3=0,0,VLOOKUP(G3,'Course List (program)'!$G$2:$L$100,3,FALSE))</f>
        <v>Yrd. Doç. Dr. Togan TONG</v>
      </c>
      <c r="M3" s="491">
        <f>IF(C3=0,0,VLOOKUP(C3,'Course List (program)'!$G$2:$L$100,6,FALSE))</f>
        <v>0</v>
      </c>
      <c r="N3" s="338">
        <f>IF(D3=0,0,VLOOKUP(D3,'Course List (program)'!$G$2:$L$100,6,FALSE))</f>
        <v>0</v>
      </c>
      <c r="O3" s="338">
        <f>IF(E3=0,0,VLOOKUP(E3,'Course List (program)'!$G$2:$L$100,6,FALSE))</f>
        <v>0</v>
      </c>
      <c r="P3" s="338">
        <f>IF(F3=0,0,VLOOKUP(F3,'Course List (program)'!$G$2:$L$100,6,FALSE))</f>
        <v>0</v>
      </c>
      <c r="Q3" s="339" t="str">
        <f>IF(G3=0,0,VLOOKUP(G3,'Course List (program)'!$G$2:$L$100,6,FALSE))</f>
        <v>GSF.222</v>
      </c>
      <c r="R3" s="340">
        <f>IF(C3=0,0,VLOOKUP(C3,'Course List (program)'!$G$2:$L$100,4,FALSE))</f>
        <v>0</v>
      </c>
      <c r="S3" s="341">
        <f>IF(D3=0,0,VLOOKUP(D3,'Course List (program)'!$G$2:$L$100,4,FALSE))</f>
        <v>0</v>
      </c>
      <c r="T3" s="341">
        <f>IF(E3=0,0,VLOOKUP(E3,'Course List (program)'!$G$2:$L$100,4,FALSE))</f>
        <v>0</v>
      </c>
      <c r="U3" s="341">
        <f>IF(F3=0,0,VLOOKUP(F3,'Course List (program)'!$G$2:$L$100,4,FALSE))</f>
        <v>0</v>
      </c>
      <c r="V3" s="342">
        <f>IF(G3=0,0,VLOOKUP(G3,'Course List (program)'!$G$2:$L$100,4,FALSE))</f>
        <v>0</v>
      </c>
      <c r="W3" s="507">
        <f>IF(C3=0,0,VLOOKUP(C3,'Course List (program)'!$G$2:$L$100,5,FALSE))</f>
        <v>0</v>
      </c>
      <c r="X3" s="508">
        <f>IF(D3=0,0,VLOOKUP(D3,'Course List (program)'!$G$2:$L$100,5,FALSE))</f>
        <v>0</v>
      </c>
      <c r="Y3" s="508">
        <f>IF(E3=0,0,VLOOKUP(E3,'Course List (program)'!$G$2:$L$100,5,FALSE))</f>
        <v>0</v>
      </c>
      <c r="Z3" s="508">
        <f>IF(F3=0,0,VLOOKUP(F3,'Course List (program)'!$G$2:$L$100,5,FALSE))</f>
        <v>0</v>
      </c>
      <c r="AA3" s="509">
        <f>IF(G3=0,0,VLOOKUP(G3,'Course List (program)'!$G$2:$L$100,5,FALSE))</f>
        <v>0</v>
      </c>
      <c r="AB3" s="299">
        <v>0.375</v>
      </c>
    </row>
    <row r="4" spans="1:28" s="300" customFormat="1" ht="15" customHeight="1" x14ac:dyDescent="0.2">
      <c r="A4" s="1090"/>
      <c r="B4" s="1091"/>
      <c r="C4" s="343">
        <f>Section1Draft!$L$51</f>
        <v>0</v>
      </c>
      <c r="D4" s="344">
        <f>Section1Draft!$M$51</f>
        <v>0</v>
      </c>
      <c r="E4" s="344" t="str">
        <f>Section1Draft!$N$51</f>
        <v>ARCH 342.01</v>
      </c>
      <c r="F4" s="344" t="str">
        <f>Section1Draft!$O$51</f>
        <v>ARCH 352.11</v>
      </c>
      <c r="G4" s="486" t="str">
        <f>Section1Draft!$P$51</f>
        <v>ARCH 338.11</v>
      </c>
      <c r="H4" s="345">
        <f>IF(C4=0,0,VLOOKUP(C4,'Course List (program)'!$G$2:$L$100,3,FALSE))</f>
        <v>0</v>
      </c>
      <c r="I4" s="346">
        <f>IF(D4=0,0,VLOOKUP(D4,'Course List (program)'!$G$2:$L$100,3,FALSE))</f>
        <v>0</v>
      </c>
      <c r="J4" s="346" t="str">
        <f>IF(E4=0,0,VLOOKUP(E4,'Course List (program)'!$G$2:$L$100,3,FALSE))</f>
        <v>Prof. Dr. Nesrin YARDIMCI</v>
      </c>
      <c r="K4" s="346" t="str">
        <f>IF(F4=0,0,VLOOKUP(F4,'Course List (program)'!$G$2:$L$100,3,FALSE))</f>
        <v>Prof. Dr. Oya PAKDİL</v>
      </c>
      <c r="L4" s="347" t="str">
        <f>IF(G4=0,0,VLOOKUP(G4,'Course List (program)'!$G$2:$L$100,3,FALSE))</f>
        <v>Yrd. Doç. Dr. Togan TONG</v>
      </c>
      <c r="M4" s="492">
        <f>IF(C4=0,0,VLOOKUP(C4,'Course List (program)'!$G$2:$L$100,6,FALSE))</f>
        <v>0</v>
      </c>
      <c r="N4" s="349">
        <f>IF(D4=0,0,VLOOKUP(D4,'Course List (program)'!$G$2:$L$100,6,FALSE))</f>
        <v>0</v>
      </c>
      <c r="O4" s="349">
        <f>IF(E4=0,0,VLOOKUP(E4,'Course List (program)'!$G$2:$L$100,6,FALSE))</f>
        <v>0</v>
      </c>
      <c r="P4" s="349">
        <f>IF(F4=0,0,VLOOKUP(F4,'Course List (program)'!$G$2:$L$100,6,FALSE))</f>
        <v>0</v>
      </c>
      <c r="Q4" s="350" t="str">
        <f>IF(G4=0,0,VLOOKUP(G4,'Course List (program)'!$G$2:$L$100,6,FALSE))</f>
        <v>GSF.222</v>
      </c>
      <c r="R4" s="351">
        <f>IF(C4=0,0,VLOOKUP(C4,'Course List (program)'!$G$2:$L$100,4,FALSE))</f>
        <v>0</v>
      </c>
      <c r="S4" s="352">
        <f>IF(D4=0,0,VLOOKUP(D4,'Course List (program)'!$G$2:$L$100,4,FALSE))</f>
        <v>0</v>
      </c>
      <c r="T4" s="352">
        <f>IF(E4=0,0,VLOOKUP(E4,'Course List (program)'!$G$2:$L$100,4,FALSE))</f>
        <v>0</v>
      </c>
      <c r="U4" s="352">
        <f>IF(F4=0,0,VLOOKUP(F4,'Course List (program)'!$G$2:$L$100,4,FALSE))</f>
        <v>0</v>
      </c>
      <c r="V4" s="353">
        <f>IF(G4=0,0,VLOOKUP(G4,'Course List (program)'!$G$2:$L$100,4,FALSE))</f>
        <v>0</v>
      </c>
      <c r="W4" s="510">
        <f>IF(C4=0,0,VLOOKUP(C4,'Course List (program)'!$G$2:$L$100,5,FALSE))</f>
        <v>0</v>
      </c>
      <c r="X4" s="511">
        <f>IF(D4=0,0,VLOOKUP(D4,'Course List (program)'!$G$2:$L$100,5,FALSE))</f>
        <v>0</v>
      </c>
      <c r="Y4" s="511">
        <f>IF(E4=0,0,VLOOKUP(E4,'Course List (program)'!$G$2:$L$100,5,FALSE))</f>
        <v>0</v>
      </c>
      <c r="Z4" s="511">
        <f>IF(F4=0,0,VLOOKUP(F4,'Course List (program)'!$G$2:$L$100,5,FALSE))</f>
        <v>0</v>
      </c>
      <c r="AA4" s="512">
        <f>IF(G4=0,0,VLOOKUP(G4,'Course List (program)'!$G$2:$L$100,5,FALSE))</f>
        <v>0</v>
      </c>
      <c r="AB4" s="299">
        <v>0.41666666666666669</v>
      </c>
    </row>
    <row r="5" spans="1:28" s="300" customFormat="1" ht="15" customHeight="1" x14ac:dyDescent="0.2">
      <c r="A5" s="1090"/>
      <c r="B5" s="1091"/>
      <c r="C5" s="343">
        <f>Section1Draft!$L$53</f>
        <v>0</v>
      </c>
      <c r="D5" s="344">
        <f>Section1Draft!$M$53</f>
        <v>0</v>
      </c>
      <c r="E5" s="344" t="str">
        <f>Section1Draft!$N$53</f>
        <v>ARCH 316.01</v>
      </c>
      <c r="F5" s="344" t="str">
        <f>Section1Draft!$O$53</f>
        <v>ARCH 352.11</v>
      </c>
      <c r="G5" s="486" t="str">
        <f>Section1Draft!$P$53</f>
        <v>ARCH 338.11</v>
      </c>
      <c r="H5" s="345">
        <f>IF(C5=0,0,VLOOKUP(C5,'Course List (program)'!$G$2:$L$100,3,FALSE))</f>
        <v>0</v>
      </c>
      <c r="I5" s="346">
        <f>IF(D5=0,0,VLOOKUP(D5,'Course List (program)'!$G$2:$L$100,3,FALSE))</f>
        <v>0</v>
      </c>
      <c r="J5" s="346" t="str">
        <f>IF(E5=0,0,VLOOKUP(E5,'Course List (program)'!$G$2:$L$100,3,FALSE))</f>
        <v>Yrd. Doç. Dr. Soner ŞAHİN</v>
      </c>
      <c r="K5" s="346" t="str">
        <f>IF(F5=0,0,VLOOKUP(F5,'Course List (program)'!$G$2:$L$100,3,FALSE))</f>
        <v>Prof. Dr. Oya PAKDİL</v>
      </c>
      <c r="L5" s="347" t="str">
        <f>IF(G5=0,0,VLOOKUP(G5,'Course List (program)'!$G$2:$L$100,3,FALSE))</f>
        <v>Yrd. Doç. Dr. Togan TONG</v>
      </c>
      <c r="M5" s="492">
        <f>IF(C5=0,0,VLOOKUP(C5,'Course List (program)'!$G$2:$L$100,6,FALSE))</f>
        <v>0</v>
      </c>
      <c r="N5" s="349">
        <f>IF(D5=0,0,VLOOKUP(D5,'Course List (program)'!$G$2:$L$100,6,FALSE))</f>
        <v>0</v>
      </c>
      <c r="O5" s="349">
        <f>IF(E5=0,0,VLOOKUP(E5,'Course List (program)'!$G$2:$L$100,6,FALSE))</f>
        <v>0</v>
      </c>
      <c r="P5" s="349">
        <f>IF(F5=0,0,VLOOKUP(F5,'Course List (program)'!$G$2:$L$100,6,FALSE))</f>
        <v>0</v>
      </c>
      <c r="Q5" s="350" t="str">
        <f>IF(G5=0,0,VLOOKUP(G5,'Course List (program)'!$G$2:$L$100,6,FALSE))</f>
        <v>GSF.222</v>
      </c>
      <c r="R5" s="351">
        <f>IF(C5=0,0,VLOOKUP(C5,'Course List (program)'!$G$2:$L$100,4,FALSE))</f>
        <v>0</v>
      </c>
      <c r="S5" s="352">
        <f>IF(D5=0,0,VLOOKUP(D5,'Course List (program)'!$G$2:$L$100,4,FALSE))</f>
        <v>0</v>
      </c>
      <c r="T5" s="352">
        <f>IF(E5=0,0,VLOOKUP(E5,'Course List (program)'!$G$2:$L$100,4,FALSE))</f>
        <v>0</v>
      </c>
      <c r="U5" s="352">
        <f>IF(F5=0,0,VLOOKUP(F5,'Course List (program)'!$G$2:$L$100,4,FALSE))</f>
        <v>0</v>
      </c>
      <c r="V5" s="353">
        <f>IF(G5=0,0,VLOOKUP(G5,'Course List (program)'!$G$2:$L$100,4,FALSE))</f>
        <v>0</v>
      </c>
      <c r="W5" s="510">
        <f>IF(C5=0,0,VLOOKUP(C5,'Course List (program)'!$G$2:$L$100,5,FALSE))</f>
        <v>0</v>
      </c>
      <c r="X5" s="511">
        <f>IF(D5=0,0,VLOOKUP(D5,'Course List (program)'!$G$2:$L$100,5,FALSE))</f>
        <v>0</v>
      </c>
      <c r="Y5" s="511">
        <f>IF(E5=0,0,VLOOKUP(E5,'Course List (program)'!$G$2:$L$100,5,FALSE))</f>
        <v>0</v>
      </c>
      <c r="Z5" s="511">
        <f>IF(F5=0,0,VLOOKUP(F5,'Course List (program)'!$G$2:$L$100,5,FALSE))</f>
        <v>0</v>
      </c>
      <c r="AA5" s="512">
        <f>IF(G5=0,0,VLOOKUP(G5,'Course List (program)'!$G$2:$L$100,5,FALSE))</f>
        <v>0</v>
      </c>
      <c r="AB5" s="299">
        <v>0.45833333333333331</v>
      </c>
    </row>
    <row r="6" spans="1:28" s="300" customFormat="1" ht="15" customHeight="1" x14ac:dyDescent="0.2">
      <c r="A6" s="1090"/>
      <c r="B6" s="1091"/>
      <c r="C6" s="343">
        <f>Section1Draft!$L$55</f>
        <v>0</v>
      </c>
      <c r="D6" s="344">
        <f>Section1Draft!$M$55</f>
        <v>0</v>
      </c>
      <c r="E6" s="344" t="str">
        <f>Section1Draft!$N$55</f>
        <v>ARCH 316.01</v>
      </c>
      <c r="F6" s="344" t="str">
        <f>Section1Draft!$O$55</f>
        <v>ARCH 352.11</v>
      </c>
      <c r="G6" s="486" t="str">
        <f>Section1Draft!$P$55</f>
        <v>ARCH 338.11</v>
      </c>
      <c r="H6" s="345">
        <f>IF(C6=0,0,VLOOKUP(C6,'Course List (program)'!$G$2:$L$100,3,FALSE))</f>
        <v>0</v>
      </c>
      <c r="I6" s="346">
        <f>IF(D6=0,0,VLOOKUP(D6,'Course List (program)'!$G$2:$L$100,3,FALSE))</f>
        <v>0</v>
      </c>
      <c r="J6" s="346" t="str">
        <f>IF(E6=0,0,VLOOKUP(E6,'Course List (program)'!$G$2:$L$100,3,FALSE))</f>
        <v>Yrd. Doç. Dr. Soner ŞAHİN</v>
      </c>
      <c r="K6" s="346" t="str">
        <f>IF(F6=0,0,VLOOKUP(F6,'Course List (program)'!$G$2:$L$100,3,FALSE))</f>
        <v>Prof. Dr. Oya PAKDİL</v>
      </c>
      <c r="L6" s="347" t="str">
        <f>IF(G6=0,0,VLOOKUP(G6,'Course List (program)'!$G$2:$L$100,3,FALSE))</f>
        <v>Yrd. Doç. Dr. Togan TONG</v>
      </c>
      <c r="M6" s="492">
        <f>IF(C6=0,0,VLOOKUP(C6,'Course List (program)'!$G$2:$L$100,6,FALSE))</f>
        <v>0</v>
      </c>
      <c r="N6" s="349">
        <f>IF(D6=0,0,VLOOKUP(D6,'Course List (program)'!$G$2:$L$100,6,FALSE))</f>
        <v>0</v>
      </c>
      <c r="O6" s="349">
        <f>IF(E6=0,0,VLOOKUP(E6,'Course List (program)'!$G$2:$L$100,6,FALSE))</f>
        <v>0</v>
      </c>
      <c r="P6" s="349">
        <f>IF(F6=0,0,VLOOKUP(F6,'Course List (program)'!$G$2:$L$100,6,FALSE))</f>
        <v>0</v>
      </c>
      <c r="Q6" s="350" t="str">
        <f>IF(G6=0,0,VLOOKUP(G6,'Course List (program)'!$G$2:$L$100,6,FALSE))</f>
        <v>GSF.222</v>
      </c>
      <c r="R6" s="351">
        <f>IF(C6=0,0,VLOOKUP(C6,'Course List (program)'!$G$2:$L$100,4,FALSE))</f>
        <v>0</v>
      </c>
      <c r="S6" s="352">
        <f>IF(D6=0,0,VLOOKUP(D6,'Course List (program)'!$G$2:$L$100,4,FALSE))</f>
        <v>0</v>
      </c>
      <c r="T6" s="352">
        <f>IF(E6=0,0,VLOOKUP(E6,'Course List (program)'!$G$2:$L$100,4,FALSE))</f>
        <v>0</v>
      </c>
      <c r="U6" s="352">
        <f>IF(F6=0,0,VLOOKUP(F6,'Course List (program)'!$G$2:$L$100,4,FALSE))</f>
        <v>0</v>
      </c>
      <c r="V6" s="353">
        <f>IF(G6=0,0,VLOOKUP(G6,'Course List (program)'!$G$2:$L$100,4,FALSE))</f>
        <v>0</v>
      </c>
      <c r="W6" s="510">
        <f>IF(C6=0,0,VLOOKUP(C6,'Course List (program)'!$G$2:$L$100,5,FALSE))</f>
        <v>0</v>
      </c>
      <c r="X6" s="511">
        <f>IF(D6=0,0,VLOOKUP(D6,'Course List (program)'!$G$2:$L$100,5,FALSE))</f>
        <v>0</v>
      </c>
      <c r="Y6" s="511">
        <f>IF(E6=0,0,VLOOKUP(E6,'Course List (program)'!$G$2:$L$100,5,FALSE))</f>
        <v>0</v>
      </c>
      <c r="Z6" s="511">
        <f>IF(F6=0,0,VLOOKUP(F6,'Course List (program)'!$G$2:$L$100,5,FALSE))</f>
        <v>0</v>
      </c>
      <c r="AA6" s="512">
        <f>IF(G6=0,0,VLOOKUP(G6,'Course List (program)'!$G$2:$L$100,5,FALSE))</f>
        <v>0</v>
      </c>
      <c r="AB6" s="299">
        <v>0.5</v>
      </c>
    </row>
    <row r="7" spans="1:28" s="300" customFormat="1" ht="15" customHeight="1" x14ac:dyDescent="0.2">
      <c r="A7" s="1090"/>
      <c r="B7" s="1091"/>
      <c r="C7" s="343">
        <f>Section1Draft!$L$57</f>
        <v>0</v>
      </c>
      <c r="D7" s="344">
        <f>Section1Draft!$M$57</f>
        <v>0</v>
      </c>
      <c r="E7" s="344" t="str">
        <f>Section1Draft!$N$57</f>
        <v>ARCH 316.01</v>
      </c>
      <c r="F7" s="344">
        <f>Section1Draft!$O$57</f>
        <v>0</v>
      </c>
      <c r="G7" s="486">
        <f>Section1Draft!$P$57</f>
        <v>0</v>
      </c>
      <c r="H7" s="345">
        <f>IF(C7=0,0,VLOOKUP(C7,'Course List (program)'!$G$2:$L$100,3,FALSE))</f>
        <v>0</v>
      </c>
      <c r="I7" s="346">
        <f>IF(D7=0,0,VLOOKUP(D7,'Course List (program)'!$G$2:$L$100,3,FALSE))</f>
        <v>0</v>
      </c>
      <c r="J7" s="346" t="str">
        <f>IF(E7=0,0,VLOOKUP(E7,'Course List (program)'!$G$2:$L$100,3,FALSE))</f>
        <v>Yrd. Doç. Dr. Soner ŞAHİN</v>
      </c>
      <c r="K7" s="346">
        <f>IF(F7=0,0,VLOOKUP(F7,'Course List (program)'!$G$2:$L$100,3,FALSE))</f>
        <v>0</v>
      </c>
      <c r="L7" s="347">
        <f>IF(G7=0,0,VLOOKUP(G7,'Course List (program)'!$G$2:$L$100,3,FALSE))</f>
        <v>0</v>
      </c>
      <c r="M7" s="492">
        <f>IF(C7=0,0,VLOOKUP(C7,'Course List (program)'!$G$2:$L$100,6,FALSE))</f>
        <v>0</v>
      </c>
      <c r="N7" s="349">
        <f>IF(D7=0,0,VLOOKUP(D7,'Course List (program)'!$G$2:$L$100,6,FALSE))</f>
        <v>0</v>
      </c>
      <c r="O7" s="349">
        <f>IF(E7=0,0,VLOOKUP(E7,'Course List (program)'!$G$2:$L$100,6,FALSE))</f>
        <v>0</v>
      </c>
      <c r="P7" s="349">
        <f>IF(F7=0,0,VLOOKUP(F7,'Course List (program)'!$G$2:$L$100,6,FALSE))</f>
        <v>0</v>
      </c>
      <c r="Q7" s="350">
        <f>IF(G7=0,0,VLOOKUP(G7,'Course List (program)'!$G$2:$L$100,6,FALSE))</f>
        <v>0</v>
      </c>
      <c r="R7" s="351">
        <f>IF(C7=0,0,VLOOKUP(C7,'Course List (program)'!$G$2:$L$100,4,FALSE))</f>
        <v>0</v>
      </c>
      <c r="S7" s="352">
        <f>IF(D7=0,0,VLOOKUP(D7,'Course List (program)'!$G$2:$L$100,4,FALSE))</f>
        <v>0</v>
      </c>
      <c r="T7" s="352">
        <f>IF(E7=0,0,VLOOKUP(E7,'Course List (program)'!$G$2:$L$100,4,FALSE))</f>
        <v>0</v>
      </c>
      <c r="U7" s="352">
        <f>IF(F7=0,0,VLOOKUP(F7,'Course List (program)'!$G$2:$L$100,4,FALSE))</f>
        <v>0</v>
      </c>
      <c r="V7" s="353">
        <f>IF(G7=0,0,VLOOKUP(G7,'Course List (program)'!$G$2:$L$100,4,FALSE))</f>
        <v>0</v>
      </c>
      <c r="W7" s="510">
        <f>IF(C7=0,0,VLOOKUP(C7,'Course List (program)'!$G$2:$L$100,5,FALSE))</f>
        <v>0</v>
      </c>
      <c r="X7" s="511">
        <f>IF(D7=0,0,VLOOKUP(D7,'Course List (program)'!$G$2:$L$100,5,FALSE))</f>
        <v>0</v>
      </c>
      <c r="Y7" s="511">
        <f>IF(E7=0,0,VLOOKUP(E7,'Course List (program)'!$G$2:$L$100,5,FALSE))</f>
        <v>0</v>
      </c>
      <c r="Z7" s="511">
        <f>IF(F7=0,0,VLOOKUP(F7,'Course List (program)'!$G$2:$L$100,5,FALSE))</f>
        <v>0</v>
      </c>
      <c r="AA7" s="512">
        <f>IF(G7=0,0,VLOOKUP(G7,'Course List (program)'!$G$2:$L$100,5,FALSE))</f>
        <v>0</v>
      </c>
      <c r="AB7" s="299">
        <v>0.54166666666666663</v>
      </c>
    </row>
    <row r="8" spans="1:28" s="300" customFormat="1" ht="15" customHeight="1" x14ac:dyDescent="0.2">
      <c r="A8" s="1090"/>
      <c r="B8" s="1091"/>
      <c r="C8" s="343">
        <f>Section1Draft!$L$59</f>
        <v>0</v>
      </c>
      <c r="D8" s="344">
        <f>Section1Draft!$M$59</f>
        <v>0</v>
      </c>
      <c r="E8" s="344" t="str">
        <f>Section1Draft!$N$59</f>
        <v>ARCH 467.11</v>
      </c>
      <c r="F8" s="344" t="str">
        <f>Section1Draft!$O$59</f>
        <v>ARCH 352.11</v>
      </c>
      <c r="G8" s="486">
        <f>Section1Draft!$P$59</f>
        <v>0</v>
      </c>
      <c r="H8" s="345">
        <f>IF(C8=0,0,VLOOKUP(C8,'Course List (program)'!$G$2:$L$100,3,FALSE))</f>
        <v>0</v>
      </c>
      <c r="I8" s="346">
        <f>IF(D8=0,0,VLOOKUP(D8,'Course List (program)'!$G$2:$L$100,3,FALSE))</f>
        <v>0</v>
      </c>
      <c r="J8" s="346" t="str">
        <f>IF(E8=0,0,VLOOKUP(E8,'Course List (program)'!$G$2:$L$100,3,FALSE))</f>
        <v>Doç. Dr. A. Dilek ÖZDEMİR</v>
      </c>
      <c r="K8" s="346" t="str">
        <f>IF(F8=0,0,VLOOKUP(F8,'Course List (program)'!$G$2:$L$100,3,FALSE))</f>
        <v>Prof. Dr. Oya PAKDİL</v>
      </c>
      <c r="L8" s="347">
        <f>IF(G8=0,0,VLOOKUP(G8,'Course List (program)'!$G$2:$L$100,3,FALSE))</f>
        <v>0</v>
      </c>
      <c r="M8" s="492">
        <f>IF(C8=0,0,VLOOKUP(C8,'Course List (program)'!$G$2:$L$100,6,FALSE))</f>
        <v>0</v>
      </c>
      <c r="N8" s="349">
        <f>IF(D8=0,0,VLOOKUP(D8,'Course List (program)'!$G$2:$L$100,6,FALSE))</f>
        <v>0</v>
      </c>
      <c r="O8" s="349">
        <f>IF(E8=0,0,VLOOKUP(E8,'Course List (program)'!$G$2:$L$100,6,FALSE))</f>
        <v>0</v>
      </c>
      <c r="P8" s="349">
        <f>IF(F8=0,0,VLOOKUP(F8,'Course List (program)'!$G$2:$L$100,6,FALSE))</f>
        <v>0</v>
      </c>
      <c r="Q8" s="350">
        <f>IF(G8=0,0,VLOOKUP(G8,'Course List (program)'!$G$2:$L$100,6,FALSE))</f>
        <v>0</v>
      </c>
      <c r="R8" s="351">
        <f>IF(C8=0,0,VLOOKUP(C8,'Course List (program)'!$G$2:$L$100,4,FALSE))</f>
        <v>0</v>
      </c>
      <c r="S8" s="352">
        <f>IF(D8=0,0,VLOOKUP(D8,'Course List (program)'!$G$2:$L$100,4,FALSE))</f>
        <v>0</v>
      </c>
      <c r="T8" s="352" t="str">
        <f>IF(E8=0,0,VLOOKUP(E8,'Course List (program)'!$G$2:$L$100,4,FALSE))</f>
        <v>Zeynep YAZICIOĞLU HALU</v>
      </c>
      <c r="U8" s="352">
        <f>IF(F8=0,0,VLOOKUP(F8,'Course List (program)'!$G$2:$L$100,4,FALSE))</f>
        <v>0</v>
      </c>
      <c r="V8" s="353">
        <f>IF(G8=0,0,VLOOKUP(G8,'Course List (program)'!$G$2:$L$100,4,FALSE))</f>
        <v>0</v>
      </c>
      <c r="W8" s="510">
        <f>IF(C8=0,0,VLOOKUP(C8,'Course List (program)'!$G$2:$L$100,5,FALSE))</f>
        <v>0</v>
      </c>
      <c r="X8" s="511">
        <f>IF(D8=0,0,VLOOKUP(D8,'Course List (program)'!$G$2:$L$100,5,FALSE))</f>
        <v>0</v>
      </c>
      <c r="Y8" s="511">
        <f>IF(E8=0,0,VLOOKUP(E8,'Course List (program)'!$G$2:$L$100,5,FALSE))</f>
        <v>0</v>
      </c>
      <c r="Z8" s="511">
        <f>IF(F8=0,0,VLOOKUP(F8,'Course List (program)'!$G$2:$L$100,5,FALSE))</f>
        <v>0</v>
      </c>
      <c r="AA8" s="512">
        <f>IF(G8=0,0,VLOOKUP(G8,'Course List (program)'!$G$2:$L$100,5,FALSE))</f>
        <v>0</v>
      </c>
      <c r="AB8" s="299">
        <v>0.58333333333333337</v>
      </c>
    </row>
    <row r="9" spans="1:28" s="300" customFormat="1" ht="15" customHeight="1" x14ac:dyDescent="0.2">
      <c r="A9" s="1090"/>
      <c r="B9" s="1091"/>
      <c r="C9" s="343">
        <f>Section1Draft!$L$61</f>
        <v>0</v>
      </c>
      <c r="D9" s="344">
        <f>Section1Draft!$M$61</f>
        <v>0</v>
      </c>
      <c r="E9" s="344" t="str">
        <f>Section1Draft!$N$61</f>
        <v>ARCH 467.11</v>
      </c>
      <c r="F9" s="344" t="str">
        <f>Section1Draft!$O$61</f>
        <v>ARCH 352.11</v>
      </c>
      <c r="G9" s="486">
        <f>Section1Draft!$P$61</f>
        <v>0</v>
      </c>
      <c r="H9" s="345">
        <f>IF(C9=0,0,VLOOKUP(C9,'Course List (program)'!$G$2:$L$100,3,FALSE))</f>
        <v>0</v>
      </c>
      <c r="I9" s="346">
        <f>IF(D9=0,0,VLOOKUP(D9,'Course List (program)'!$G$2:$L$100,3,FALSE))</f>
        <v>0</v>
      </c>
      <c r="J9" s="346" t="str">
        <f>IF(E9=0,0,VLOOKUP(E9,'Course List (program)'!$G$2:$L$100,3,FALSE))</f>
        <v>Doç. Dr. A. Dilek ÖZDEMİR</v>
      </c>
      <c r="K9" s="346" t="str">
        <f>IF(F9=0,0,VLOOKUP(F9,'Course List (program)'!$G$2:$L$100,3,FALSE))</f>
        <v>Prof. Dr. Oya PAKDİL</v>
      </c>
      <c r="L9" s="347">
        <f>IF(G9=0,0,VLOOKUP(G9,'Course List (program)'!$G$2:$L$100,3,FALSE))</f>
        <v>0</v>
      </c>
      <c r="M9" s="492">
        <f>IF(C9=0,0,VLOOKUP(C9,'Course List (program)'!$G$2:$L$100,6,FALSE))</f>
        <v>0</v>
      </c>
      <c r="N9" s="349">
        <f>IF(D9=0,0,VLOOKUP(D9,'Course List (program)'!$G$2:$L$100,6,FALSE))</f>
        <v>0</v>
      </c>
      <c r="O9" s="349">
        <f>IF(E9=0,0,VLOOKUP(E9,'Course List (program)'!$G$2:$L$100,6,FALSE))</f>
        <v>0</v>
      </c>
      <c r="P9" s="349">
        <f>IF(F9=0,0,VLOOKUP(F9,'Course List (program)'!$G$2:$L$100,6,FALSE))</f>
        <v>0</v>
      </c>
      <c r="Q9" s="350">
        <f>IF(G9=0,0,VLOOKUP(G9,'Course List (program)'!$G$2:$L$100,6,FALSE))</f>
        <v>0</v>
      </c>
      <c r="R9" s="351">
        <f>IF(C9=0,0,VLOOKUP(C9,'Course List (program)'!$G$2:$L$100,4,FALSE))</f>
        <v>0</v>
      </c>
      <c r="S9" s="352">
        <f>IF(D9=0,0,VLOOKUP(D9,'Course List (program)'!$G$2:$L$100,4,FALSE))</f>
        <v>0</v>
      </c>
      <c r="T9" s="352" t="str">
        <f>IF(E9=0,0,VLOOKUP(E9,'Course List (program)'!$G$2:$L$100,4,FALSE))</f>
        <v>Zeynep YAZICIOĞLU HALU</v>
      </c>
      <c r="U9" s="352">
        <f>IF(F9=0,0,VLOOKUP(F9,'Course List (program)'!$G$2:$L$100,4,FALSE))</f>
        <v>0</v>
      </c>
      <c r="V9" s="353">
        <f>IF(G9=0,0,VLOOKUP(G9,'Course List (program)'!$G$2:$L$100,4,FALSE))</f>
        <v>0</v>
      </c>
      <c r="W9" s="510">
        <f>IF(C9=0,0,VLOOKUP(C9,'Course List (program)'!$G$2:$L$100,5,FALSE))</f>
        <v>0</v>
      </c>
      <c r="X9" s="511">
        <f>IF(D9=0,0,VLOOKUP(D9,'Course List (program)'!$G$2:$L$100,5,FALSE))</f>
        <v>0</v>
      </c>
      <c r="Y9" s="511">
        <f>IF(E9=0,0,VLOOKUP(E9,'Course List (program)'!$G$2:$L$100,5,FALSE))</f>
        <v>0</v>
      </c>
      <c r="Z9" s="511">
        <f>IF(F9=0,0,VLOOKUP(F9,'Course List (program)'!$G$2:$L$100,5,FALSE))</f>
        <v>0</v>
      </c>
      <c r="AA9" s="512">
        <f>IF(G9=0,0,VLOOKUP(G9,'Course List (program)'!$G$2:$L$100,5,FALSE))</f>
        <v>0</v>
      </c>
      <c r="AB9" s="299">
        <v>0.625</v>
      </c>
    </row>
    <row r="10" spans="1:28" s="300" customFormat="1" ht="15" customHeight="1" x14ac:dyDescent="0.2">
      <c r="A10" s="1090"/>
      <c r="B10" s="1091"/>
      <c r="C10" s="343">
        <f>Section1Draft!$L$63</f>
        <v>0</v>
      </c>
      <c r="D10" s="344">
        <f>Section1Draft!$M$63</f>
        <v>0</v>
      </c>
      <c r="E10" s="344" t="str">
        <f>Section1Draft!$N$63</f>
        <v>ARCH 467.11</v>
      </c>
      <c r="F10" s="344" t="str">
        <f>Section1Draft!$O$63</f>
        <v>ARCH 352.11</v>
      </c>
      <c r="G10" s="486" t="str">
        <f>Section1Draft!$P$63</f>
        <v>HTR 302.0A</v>
      </c>
      <c r="H10" s="345">
        <f>IF(C10=0,0,VLOOKUP(C10,'Course List (program)'!$G$2:$L$100,3,FALSE))</f>
        <v>0</v>
      </c>
      <c r="I10" s="346">
        <f>IF(D10=0,0,VLOOKUP(D10,'Course List (program)'!$G$2:$L$100,3,FALSE))</f>
        <v>0</v>
      </c>
      <c r="J10" s="346" t="str">
        <f>IF(E10=0,0,VLOOKUP(E10,'Course List (program)'!$G$2:$L$100,3,FALSE))</f>
        <v>Doç. Dr. A. Dilek ÖZDEMİR</v>
      </c>
      <c r="K10" s="346" t="str">
        <f>IF(F10=0,0,VLOOKUP(F10,'Course List (program)'!$G$2:$L$100,3,FALSE))</f>
        <v>Prof. Dr. Oya PAKDİL</v>
      </c>
      <c r="L10" s="347" t="str">
        <f>IF(G10=0,0,VLOOKUP(G10,'Course List (program)'!$G$2:$L$100,3,FALSE))</f>
        <v>Rectorate4</v>
      </c>
      <c r="M10" s="492">
        <f>IF(C10=0,0,VLOOKUP(C10,'Course List (program)'!$G$2:$L$100,6,FALSE))</f>
        <v>0</v>
      </c>
      <c r="N10" s="349">
        <f>IF(D10=0,0,VLOOKUP(D10,'Course List (program)'!$G$2:$L$100,6,FALSE))</f>
        <v>0</v>
      </c>
      <c r="O10" s="349">
        <f>IF(E10=0,0,VLOOKUP(E10,'Course List (program)'!$G$2:$L$100,6,FALSE))</f>
        <v>0</v>
      </c>
      <c r="P10" s="349">
        <f>IF(F10=0,0,VLOOKUP(F10,'Course List (program)'!$G$2:$L$100,6,FALSE))</f>
        <v>0</v>
      </c>
      <c r="Q10" s="350">
        <f>IF(G10=0,0,VLOOKUP(G10,'Course List (program)'!$G$2:$L$100,6,FALSE))</f>
        <v>0</v>
      </c>
      <c r="R10" s="351">
        <f>IF(C10=0,0,VLOOKUP(C10,'Course List (program)'!$G$2:$L$100,4,FALSE))</f>
        <v>0</v>
      </c>
      <c r="S10" s="352">
        <f>IF(D10=0,0,VLOOKUP(D10,'Course List (program)'!$G$2:$L$100,4,FALSE))</f>
        <v>0</v>
      </c>
      <c r="T10" s="352" t="str">
        <f>IF(E10=0,0,VLOOKUP(E10,'Course List (program)'!$G$2:$L$100,4,FALSE))</f>
        <v>Zeynep YAZICIOĞLU HALU</v>
      </c>
      <c r="U10" s="352">
        <f>IF(F10=0,0,VLOOKUP(F10,'Course List (program)'!$G$2:$L$100,4,FALSE))</f>
        <v>0</v>
      </c>
      <c r="V10" s="353">
        <f>IF(G10=0,0,VLOOKUP(G10,'Course List (program)'!$G$2:$L$100,4,FALSE))</f>
        <v>0</v>
      </c>
      <c r="W10" s="510">
        <f>IF(C10=0,0,VLOOKUP(C10,'Course List (program)'!$G$2:$L$100,5,FALSE))</f>
        <v>0</v>
      </c>
      <c r="X10" s="511">
        <f>IF(D10=0,0,VLOOKUP(D10,'Course List (program)'!$G$2:$L$100,5,FALSE))</f>
        <v>0</v>
      </c>
      <c r="Y10" s="511">
        <f>IF(E10=0,0,VLOOKUP(E10,'Course List (program)'!$G$2:$L$100,5,FALSE))</f>
        <v>0</v>
      </c>
      <c r="Z10" s="511">
        <f>IF(F10=0,0,VLOOKUP(F10,'Course List (program)'!$G$2:$L$100,5,FALSE))</f>
        <v>0</v>
      </c>
      <c r="AA10" s="512">
        <f>IF(G10=0,0,VLOOKUP(G10,'Course List (program)'!$G$2:$L$100,5,FALSE))</f>
        <v>0</v>
      </c>
      <c r="AB10" s="299">
        <v>0.66666666666666663</v>
      </c>
    </row>
    <row r="11" spans="1:28" s="300" customFormat="1" ht="15" customHeight="1" x14ac:dyDescent="0.2">
      <c r="A11" s="1090"/>
      <c r="B11" s="1091"/>
      <c r="C11" s="343">
        <f>Section1Draft!$L$65</f>
        <v>0</v>
      </c>
      <c r="D11" s="344">
        <f>Section1Draft!$M$65</f>
        <v>0</v>
      </c>
      <c r="E11" s="344" t="str">
        <f>Section1Draft!$N$65</f>
        <v>ARCH 467.11</v>
      </c>
      <c r="F11" s="344" t="str">
        <f>Section1Draft!$O$65</f>
        <v>ARCH 352.11</v>
      </c>
      <c r="G11" s="486" t="str">
        <f>Section1Draft!$P$65</f>
        <v>HTR 302.0A</v>
      </c>
      <c r="H11" s="345">
        <f>IF(C11=0,0,VLOOKUP(C11,'Course List (program)'!$G$2:$L$100,3,FALSE))</f>
        <v>0</v>
      </c>
      <c r="I11" s="346">
        <f>IF(D11=0,0,VLOOKUP(D11,'Course List (program)'!$G$2:$L$100,3,FALSE))</f>
        <v>0</v>
      </c>
      <c r="J11" s="346" t="str">
        <f>IF(E11=0,0,VLOOKUP(E11,'Course List (program)'!$G$2:$L$100,3,FALSE))</f>
        <v>Doç. Dr. A. Dilek ÖZDEMİR</v>
      </c>
      <c r="K11" s="346" t="str">
        <f>IF(F11=0,0,VLOOKUP(F11,'Course List (program)'!$G$2:$L$100,3,FALSE))</f>
        <v>Prof. Dr. Oya PAKDİL</v>
      </c>
      <c r="L11" s="347" t="str">
        <f>IF(G11=0,0,VLOOKUP(G11,'Course List (program)'!$G$2:$L$100,3,FALSE))</f>
        <v>Rectorate4</v>
      </c>
      <c r="M11" s="492">
        <f>IF(C11=0,0,VLOOKUP(C11,'Course List (program)'!$G$2:$L$100,6,FALSE))</f>
        <v>0</v>
      </c>
      <c r="N11" s="349">
        <f>IF(D11=0,0,VLOOKUP(D11,'Course List (program)'!$G$2:$L$100,6,FALSE))</f>
        <v>0</v>
      </c>
      <c r="O11" s="349">
        <f>IF(E11=0,0,VLOOKUP(E11,'Course List (program)'!$G$2:$L$100,6,FALSE))</f>
        <v>0</v>
      </c>
      <c r="P11" s="349">
        <f>IF(F11=0,0,VLOOKUP(F11,'Course List (program)'!$G$2:$L$100,6,FALSE))</f>
        <v>0</v>
      </c>
      <c r="Q11" s="350">
        <f>IF(G11=0,0,VLOOKUP(G11,'Course List (program)'!$G$2:$L$100,6,FALSE))</f>
        <v>0</v>
      </c>
      <c r="R11" s="351">
        <f>IF(C11=0,0,VLOOKUP(C11,'Course List (program)'!$G$2:$L$100,4,FALSE))</f>
        <v>0</v>
      </c>
      <c r="S11" s="352">
        <f>IF(D11=0,0,VLOOKUP(D11,'Course List (program)'!$G$2:$L$100,4,FALSE))</f>
        <v>0</v>
      </c>
      <c r="T11" s="352" t="str">
        <f>IF(E11=0,0,VLOOKUP(E11,'Course List (program)'!$G$2:$L$100,4,FALSE))</f>
        <v>Zeynep YAZICIOĞLU HALU</v>
      </c>
      <c r="U11" s="352">
        <f>IF(F11=0,0,VLOOKUP(F11,'Course List (program)'!$G$2:$L$100,4,FALSE))</f>
        <v>0</v>
      </c>
      <c r="V11" s="353">
        <f>IF(G11=0,0,VLOOKUP(G11,'Course List (program)'!$G$2:$L$100,4,FALSE))</f>
        <v>0</v>
      </c>
      <c r="W11" s="510">
        <f>IF(C11=0,0,VLOOKUP(C11,'Course List (program)'!$G$2:$L$100,5,FALSE))</f>
        <v>0</v>
      </c>
      <c r="X11" s="511">
        <f>IF(D11=0,0,VLOOKUP(D11,'Course List (program)'!$G$2:$L$100,5,FALSE))</f>
        <v>0</v>
      </c>
      <c r="Y11" s="511">
        <f>IF(E11=0,0,VLOOKUP(E11,'Course List (program)'!$G$2:$L$100,5,FALSE))</f>
        <v>0</v>
      </c>
      <c r="Z11" s="511">
        <f>IF(F11=0,0,VLOOKUP(F11,'Course List (program)'!$G$2:$L$100,5,FALSE))</f>
        <v>0</v>
      </c>
      <c r="AA11" s="512">
        <f>IF(G11=0,0,VLOOKUP(G11,'Course List (program)'!$G$2:$L$100,5,FALSE))</f>
        <v>0</v>
      </c>
      <c r="AB11" s="299">
        <v>0.70833333333333337</v>
      </c>
    </row>
    <row r="12" spans="1:28" s="300" customFormat="1" ht="15" customHeight="1" thickBot="1" x14ac:dyDescent="0.25">
      <c r="A12" s="1092"/>
      <c r="B12" s="1093"/>
      <c r="C12" s="354">
        <f>Section1Draft!$L$67</f>
        <v>0</v>
      </c>
      <c r="D12" s="355">
        <f>Section1Draft!$M$67</f>
        <v>0</v>
      </c>
      <c r="E12" s="355">
        <f>Section1Draft!$N$67</f>
        <v>0</v>
      </c>
      <c r="F12" s="355">
        <f>Section1Draft!$O$67</f>
        <v>0</v>
      </c>
      <c r="G12" s="487">
        <f>Section1Draft!$P$67</f>
        <v>0</v>
      </c>
      <c r="H12" s="356">
        <f>IF(C12=0,0,VLOOKUP(C12,'Course List (program)'!$G$2:$L$100,3,FALSE))</f>
        <v>0</v>
      </c>
      <c r="I12" s="357">
        <f>IF(D12=0,0,VLOOKUP(D12,'Course List (program)'!$G$2:$L$100,3,FALSE))</f>
        <v>0</v>
      </c>
      <c r="J12" s="357">
        <f>IF(E12=0,0,VLOOKUP(E12,'Course List (program)'!$G$2:$L$100,3,FALSE))</f>
        <v>0</v>
      </c>
      <c r="K12" s="357">
        <f>IF(F12=0,0,VLOOKUP(F12,'Course List (program)'!$G$2:$L$100,3,FALSE))</f>
        <v>0</v>
      </c>
      <c r="L12" s="358">
        <f>IF(G12=0,0,VLOOKUP(G12,'Course List (program)'!$G$2:$L$100,3,FALSE))</f>
        <v>0</v>
      </c>
      <c r="M12" s="493">
        <f>IF(C12=0,0,VLOOKUP(C12,'Course List (program)'!$G$2:$L$100,6,FALSE))</f>
        <v>0</v>
      </c>
      <c r="N12" s="360">
        <f>IF(D12=0,0,VLOOKUP(D12,'Course List (program)'!$G$2:$L$100,6,FALSE))</f>
        <v>0</v>
      </c>
      <c r="O12" s="360">
        <f>IF(E12=0,0,VLOOKUP(E12,'Course List (program)'!$G$2:$L$100,6,FALSE))</f>
        <v>0</v>
      </c>
      <c r="P12" s="360">
        <f>IF(F12=0,0,VLOOKUP(F12,'Course List (program)'!$G$2:$L$100,6,FALSE))</f>
        <v>0</v>
      </c>
      <c r="Q12" s="361">
        <f>IF(G12=0,0,VLOOKUP(G12,'Course List (program)'!$G$2:$L$100,6,FALSE))</f>
        <v>0</v>
      </c>
      <c r="R12" s="362">
        <f>IF(C12=0,0,VLOOKUP(C12,'Course List (program)'!$G$2:$L$100,4,FALSE))</f>
        <v>0</v>
      </c>
      <c r="S12" s="363">
        <f>IF(D12=0,0,VLOOKUP(D12,'Course List (program)'!$G$2:$L$100,4,FALSE))</f>
        <v>0</v>
      </c>
      <c r="T12" s="363">
        <f>IF(E12=0,0,VLOOKUP(E12,'Course List (program)'!$G$2:$L$100,4,FALSE))</f>
        <v>0</v>
      </c>
      <c r="U12" s="363">
        <f>IF(F12=0,0,VLOOKUP(F12,'Course List (program)'!$G$2:$L$100,4,FALSE))</f>
        <v>0</v>
      </c>
      <c r="V12" s="364">
        <f>IF(G12=0,0,VLOOKUP(G12,'Course List (program)'!$G$2:$L$100,4,FALSE))</f>
        <v>0</v>
      </c>
      <c r="W12" s="513">
        <f>IF(C12=0,0,VLOOKUP(C12,'Course List (program)'!$G$2:$L$100,5,FALSE))</f>
        <v>0</v>
      </c>
      <c r="X12" s="514">
        <f>IF(D12=0,0,VLOOKUP(D12,'Course List (program)'!$G$2:$L$100,5,FALSE))</f>
        <v>0</v>
      </c>
      <c r="Y12" s="514">
        <f>IF(E12=0,0,VLOOKUP(E12,'Course List (program)'!$G$2:$L$100,5,FALSE))</f>
        <v>0</v>
      </c>
      <c r="Z12" s="514">
        <f>IF(F12=0,0,VLOOKUP(F12,'Course List (program)'!$G$2:$L$100,5,FALSE))</f>
        <v>0</v>
      </c>
      <c r="AA12" s="515">
        <f>IF(G12=0,0,VLOOKUP(G12,'Course List (program)'!$G$2:$L$100,5,FALSE))</f>
        <v>0</v>
      </c>
      <c r="AB12" s="299">
        <v>0.75</v>
      </c>
    </row>
    <row r="13" spans="1:28" s="300" customFormat="1" ht="15" customHeight="1" x14ac:dyDescent="0.2">
      <c r="A13" s="1088">
        <v>2</v>
      </c>
      <c r="B13" s="1089"/>
      <c r="C13" s="332">
        <f>Section2Draft!$L$49</f>
        <v>0</v>
      </c>
      <c r="D13" s="333">
        <f>Section2Draft!$M$49</f>
        <v>0</v>
      </c>
      <c r="E13" s="333">
        <f>Section2Draft!$N$49</f>
        <v>0</v>
      </c>
      <c r="F13" s="333" t="str">
        <f>Section2Draft!$O$49</f>
        <v>ARCH 352.12</v>
      </c>
      <c r="G13" s="485" t="str">
        <f>Section2Draft!$P$49</f>
        <v>ARCH 467.12</v>
      </c>
      <c r="H13" s="334">
        <f>IF(C13=0,0,VLOOKUP(C13,'Course List (program)'!$G$2:$L$100,3,FALSE))</f>
        <v>0</v>
      </c>
      <c r="I13" s="335">
        <f>IF(D13=0,0,VLOOKUP(D13,'Course List (program)'!$G$2:$L$100,3,FALSE))</f>
        <v>0</v>
      </c>
      <c r="J13" s="335">
        <f>IF(E13=0,0,VLOOKUP(E13,'Course List (program)'!$G$2:$L$100,3,FALSE))</f>
        <v>0</v>
      </c>
      <c r="K13" s="335" t="str">
        <f>IF(F13=0,0,VLOOKUP(F13,'Course List (program)'!$G$2:$L$100,3,FALSE))</f>
        <v>Prof. Dr. Şahap ÇAKIN</v>
      </c>
      <c r="L13" s="336" t="str">
        <f>IF(G13=0,0,VLOOKUP(G13,'Course List (program)'!$G$2:$L$100,3,FALSE))</f>
        <v>Prof. Dr. Güzin KONUK</v>
      </c>
      <c r="M13" s="337">
        <f>IF(C13=0,0,VLOOKUP(C13,'Course List (program)'!$G$2:$L$100,6,FALSE))</f>
        <v>0</v>
      </c>
      <c r="N13" s="338">
        <f>IF(D13=0,0,VLOOKUP(D13,'Course List (program)'!$G$2:$L$100,6,FALSE))</f>
        <v>0</v>
      </c>
      <c r="O13" s="338">
        <f>IF(E13=0,0,VLOOKUP(E13,'Course List (program)'!$G$2:$L$100,6,FALSE))</f>
        <v>0</v>
      </c>
      <c r="P13" s="338">
        <f>IF(F13=0,0,VLOOKUP(F13,'Course List (program)'!$G$2:$L$100,6,FALSE))</f>
        <v>0</v>
      </c>
      <c r="Q13" s="339">
        <f>IF(G13=0,0,VLOOKUP(G13,'Course List (program)'!$G$2:$L$100,6,FALSE))</f>
        <v>0</v>
      </c>
      <c r="R13" s="340">
        <f>IF(C13=0,0,VLOOKUP(C13,'Course List (program)'!$G$2:$L$100,4,FALSE))</f>
        <v>0</v>
      </c>
      <c r="S13" s="341">
        <f>IF(D13=0,0,VLOOKUP(D13,'Course List (program)'!$G$2:$L$100,4,FALSE))</f>
        <v>0</v>
      </c>
      <c r="T13" s="341">
        <f>IF(E13=0,0,VLOOKUP(E13,'Course List (program)'!$G$2:$L$100,4,FALSE))</f>
        <v>0</v>
      </c>
      <c r="U13" s="341">
        <f>IF(F13=0,0,VLOOKUP(F13,'Course List (program)'!$G$2:$L$100,4,FALSE))</f>
        <v>0</v>
      </c>
      <c r="V13" s="342">
        <f>IF(G13=0,0,VLOOKUP(G13,'Course List (program)'!$G$2:$L$100,4,FALSE))</f>
        <v>0</v>
      </c>
      <c r="W13" s="507">
        <f>IF(C13=0,0,VLOOKUP(C13,'Course List (program)'!$G$2:$L$100,5,FALSE))</f>
        <v>0</v>
      </c>
      <c r="X13" s="508">
        <f>IF(D13=0,0,VLOOKUP(D13,'Course List (program)'!$G$2:$L$100,5,FALSE))</f>
        <v>0</v>
      </c>
      <c r="Y13" s="508">
        <f>IF(E13=0,0,VLOOKUP(E13,'Course List (program)'!$G$2:$L$100,5,FALSE))</f>
        <v>0</v>
      </c>
      <c r="Z13" s="508">
        <f>IF(F13=0,0,VLOOKUP(F13,'Course List (program)'!$G$2:$L$100,5,FALSE))</f>
        <v>0</v>
      </c>
      <c r="AA13" s="509">
        <f>IF(G13=0,0,VLOOKUP(G13,'Course List (program)'!$G$2:$L$100,5,FALSE))</f>
        <v>0</v>
      </c>
      <c r="AB13" s="323">
        <v>0.375</v>
      </c>
    </row>
    <row r="14" spans="1:28" s="300" customFormat="1" ht="15" customHeight="1" x14ac:dyDescent="0.2">
      <c r="A14" s="1090"/>
      <c r="B14" s="1091"/>
      <c r="C14" s="343">
        <f>Section2Draft!$L$51</f>
        <v>0</v>
      </c>
      <c r="D14" s="344">
        <f>Section2Draft!$M$51</f>
        <v>0</v>
      </c>
      <c r="E14" s="344">
        <f>Section2Draft!$N$51</f>
        <v>0</v>
      </c>
      <c r="F14" s="344" t="str">
        <f>Section2Draft!$O$51</f>
        <v>ARCH 352.12</v>
      </c>
      <c r="G14" s="486" t="str">
        <f>Section2Draft!$P$51</f>
        <v>ARCH 467.12</v>
      </c>
      <c r="H14" s="345">
        <f>IF(C14=0,0,VLOOKUP(C14,'Course List (program)'!$G$2:$L$100,3,FALSE))</f>
        <v>0</v>
      </c>
      <c r="I14" s="346">
        <f>IF(D14=0,0,VLOOKUP(D14,'Course List (program)'!$G$2:$L$100,3,FALSE))</f>
        <v>0</v>
      </c>
      <c r="J14" s="346">
        <f>IF(E14=0,0,VLOOKUP(E14,'Course List (program)'!$G$2:$L$100,3,FALSE))</f>
        <v>0</v>
      </c>
      <c r="K14" s="346" t="str">
        <f>IF(F14=0,0,VLOOKUP(F14,'Course List (program)'!$G$2:$L$100,3,FALSE))</f>
        <v>Prof. Dr. Şahap ÇAKIN</v>
      </c>
      <c r="L14" s="347" t="str">
        <f>IF(G14=0,0,VLOOKUP(G14,'Course List (program)'!$G$2:$L$100,3,FALSE))</f>
        <v>Prof. Dr. Güzin KONUK</v>
      </c>
      <c r="M14" s="348">
        <f>IF(C14=0,0,VLOOKUP(C14,'Course List (program)'!$G$2:$L$100,6,FALSE))</f>
        <v>0</v>
      </c>
      <c r="N14" s="349">
        <f>IF(D14=0,0,VLOOKUP(D14,'Course List (program)'!$G$2:$L$100,6,FALSE))</f>
        <v>0</v>
      </c>
      <c r="O14" s="349">
        <f>IF(E14=0,0,VLOOKUP(E14,'Course List (program)'!$G$2:$L$100,6,FALSE))</f>
        <v>0</v>
      </c>
      <c r="P14" s="349">
        <f>IF(F14=0,0,VLOOKUP(F14,'Course List (program)'!$G$2:$L$100,6,FALSE))</f>
        <v>0</v>
      </c>
      <c r="Q14" s="350">
        <f>IF(G14=0,0,VLOOKUP(G14,'Course List (program)'!$G$2:$L$100,6,FALSE))</f>
        <v>0</v>
      </c>
      <c r="R14" s="351">
        <f>IF(C14=0,0,VLOOKUP(C14,'Course List (program)'!$G$2:$L$100,4,FALSE))</f>
        <v>0</v>
      </c>
      <c r="S14" s="352">
        <f>IF(D14=0,0,VLOOKUP(D14,'Course List (program)'!$G$2:$L$100,4,FALSE))</f>
        <v>0</v>
      </c>
      <c r="T14" s="352">
        <f>IF(E14=0,0,VLOOKUP(E14,'Course List (program)'!$G$2:$L$100,4,FALSE))</f>
        <v>0</v>
      </c>
      <c r="U14" s="352">
        <f>IF(F14=0,0,VLOOKUP(F14,'Course List (program)'!$G$2:$L$100,4,FALSE))</f>
        <v>0</v>
      </c>
      <c r="V14" s="353">
        <f>IF(G14=0,0,VLOOKUP(G14,'Course List (program)'!$G$2:$L$100,4,FALSE))</f>
        <v>0</v>
      </c>
      <c r="W14" s="510">
        <f>IF(C14=0,0,VLOOKUP(C14,'Course List (program)'!$G$2:$L$100,5,FALSE))</f>
        <v>0</v>
      </c>
      <c r="X14" s="511">
        <f>IF(D14=0,0,VLOOKUP(D14,'Course List (program)'!$G$2:$L$100,5,FALSE))</f>
        <v>0</v>
      </c>
      <c r="Y14" s="511">
        <f>IF(E14=0,0,VLOOKUP(E14,'Course List (program)'!$G$2:$L$100,5,FALSE))</f>
        <v>0</v>
      </c>
      <c r="Z14" s="511">
        <f>IF(F14=0,0,VLOOKUP(F14,'Course List (program)'!$G$2:$L$100,5,FALSE))</f>
        <v>0</v>
      </c>
      <c r="AA14" s="512">
        <f>IF(G14=0,0,VLOOKUP(G14,'Course List (program)'!$G$2:$L$100,5,FALSE))</f>
        <v>0</v>
      </c>
      <c r="AB14" s="323">
        <v>0.41666666666666669</v>
      </c>
    </row>
    <row r="15" spans="1:28" s="300" customFormat="1" ht="15" customHeight="1" x14ac:dyDescent="0.2">
      <c r="A15" s="1090"/>
      <c r="B15" s="1091"/>
      <c r="C15" s="343">
        <f>Section2Draft!$L$53</f>
        <v>0</v>
      </c>
      <c r="D15" s="344">
        <f>Section2Draft!$M$53</f>
        <v>0</v>
      </c>
      <c r="E15" s="344">
        <f>Section2Draft!$N$53</f>
        <v>0</v>
      </c>
      <c r="F15" s="344" t="str">
        <f>Section2Draft!$O$53</f>
        <v>ARCH 352.12</v>
      </c>
      <c r="G15" s="486" t="str">
        <f>Section2Draft!$P$53</f>
        <v>ARCH 467.12</v>
      </c>
      <c r="H15" s="345">
        <f>IF(C15=0,0,VLOOKUP(C15,'Course List (program)'!$G$2:$L$100,3,FALSE))</f>
        <v>0</v>
      </c>
      <c r="I15" s="346">
        <f>IF(D15=0,0,VLOOKUP(D15,'Course List (program)'!$G$2:$L$100,3,FALSE))</f>
        <v>0</v>
      </c>
      <c r="J15" s="346">
        <f>IF(E15=0,0,VLOOKUP(E15,'Course List (program)'!$G$2:$L$100,3,FALSE))</f>
        <v>0</v>
      </c>
      <c r="K15" s="346" t="str">
        <f>IF(F15=0,0,VLOOKUP(F15,'Course List (program)'!$G$2:$L$100,3,FALSE))</f>
        <v>Prof. Dr. Şahap ÇAKIN</v>
      </c>
      <c r="L15" s="347" t="str">
        <f>IF(G15=0,0,VLOOKUP(G15,'Course List (program)'!$G$2:$L$100,3,FALSE))</f>
        <v>Prof. Dr. Güzin KONUK</v>
      </c>
      <c r="M15" s="348">
        <f>IF(C15=0,0,VLOOKUP(C15,'Course List (program)'!$G$2:$L$100,6,FALSE))</f>
        <v>0</v>
      </c>
      <c r="N15" s="349">
        <f>IF(D15=0,0,VLOOKUP(D15,'Course List (program)'!$G$2:$L$100,6,FALSE))</f>
        <v>0</v>
      </c>
      <c r="O15" s="349">
        <f>IF(E15=0,0,VLOOKUP(E15,'Course List (program)'!$G$2:$L$100,6,FALSE))</f>
        <v>0</v>
      </c>
      <c r="P15" s="349">
        <f>IF(F15=0,0,VLOOKUP(F15,'Course List (program)'!$G$2:$L$100,6,FALSE))</f>
        <v>0</v>
      </c>
      <c r="Q15" s="350">
        <f>IF(G15=0,0,VLOOKUP(G15,'Course List (program)'!$G$2:$L$100,6,FALSE))</f>
        <v>0</v>
      </c>
      <c r="R15" s="351">
        <f>IF(C15=0,0,VLOOKUP(C15,'Course List (program)'!$G$2:$L$100,4,FALSE))</f>
        <v>0</v>
      </c>
      <c r="S15" s="352">
        <f>IF(D15=0,0,VLOOKUP(D15,'Course List (program)'!$G$2:$L$100,4,FALSE))</f>
        <v>0</v>
      </c>
      <c r="T15" s="352">
        <f>IF(E15=0,0,VLOOKUP(E15,'Course List (program)'!$G$2:$L$100,4,FALSE))</f>
        <v>0</v>
      </c>
      <c r="U15" s="352">
        <f>IF(F15=0,0,VLOOKUP(F15,'Course List (program)'!$G$2:$L$100,4,FALSE))</f>
        <v>0</v>
      </c>
      <c r="V15" s="353">
        <f>IF(G15=0,0,VLOOKUP(G15,'Course List (program)'!$G$2:$L$100,4,FALSE))</f>
        <v>0</v>
      </c>
      <c r="W15" s="510">
        <f>IF(C15=0,0,VLOOKUP(C15,'Course List (program)'!$G$2:$L$100,5,FALSE))</f>
        <v>0</v>
      </c>
      <c r="X15" s="511">
        <f>IF(D15=0,0,VLOOKUP(D15,'Course List (program)'!$G$2:$L$100,5,FALSE))</f>
        <v>0</v>
      </c>
      <c r="Y15" s="511">
        <f>IF(E15=0,0,VLOOKUP(E15,'Course List (program)'!$G$2:$L$100,5,FALSE))</f>
        <v>0</v>
      </c>
      <c r="Z15" s="511">
        <f>IF(F15=0,0,VLOOKUP(F15,'Course List (program)'!$G$2:$L$100,5,FALSE))</f>
        <v>0</v>
      </c>
      <c r="AA15" s="512">
        <f>IF(G15=0,0,VLOOKUP(G15,'Course List (program)'!$G$2:$L$100,5,FALSE))</f>
        <v>0</v>
      </c>
      <c r="AB15" s="323">
        <v>0.45833333333333331</v>
      </c>
    </row>
    <row r="16" spans="1:28" s="300" customFormat="1" ht="15" customHeight="1" x14ac:dyDescent="0.2">
      <c r="A16" s="1090"/>
      <c r="B16" s="1091"/>
      <c r="C16" s="343">
        <f>Section2Draft!$L$55</f>
        <v>0</v>
      </c>
      <c r="D16" s="344">
        <f>Section2Draft!$M$55</f>
        <v>0</v>
      </c>
      <c r="E16" s="344">
        <f>Section2Draft!$N$55</f>
        <v>0</v>
      </c>
      <c r="F16" s="344" t="str">
        <f>Section2Draft!$O$55</f>
        <v>ARCH 352.12</v>
      </c>
      <c r="G16" s="486" t="str">
        <f>Section2Draft!$P$55</f>
        <v>ARCH 467.12</v>
      </c>
      <c r="H16" s="345">
        <f>IF(C16=0,0,VLOOKUP(C16,'Course List (program)'!$G$2:$L$100,3,FALSE))</f>
        <v>0</v>
      </c>
      <c r="I16" s="346">
        <f>IF(D16=0,0,VLOOKUP(D16,'Course List (program)'!$G$2:$L$100,3,FALSE))</f>
        <v>0</v>
      </c>
      <c r="J16" s="346">
        <f>IF(E16=0,0,VLOOKUP(E16,'Course List (program)'!$G$2:$L$100,3,FALSE))</f>
        <v>0</v>
      </c>
      <c r="K16" s="346" t="str">
        <f>IF(F16=0,0,VLOOKUP(F16,'Course List (program)'!$G$2:$L$100,3,FALSE))</f>
        <v>Prof. Dr. Şahap ÇAKIN</v>
      </c>
      <c r="L16" s="347" t="str">
        <f>IF(G16=0,0,VLOOKUP(G16,'Course List (program)'!$G$2:$L$100,3,FALSE))</f>
        <v>Prof. Dr. Güzin KONUK</v>
      </c>
      <c r="M16" s="348">
        <f>IF(C16=0,0,VLOOKUP(C16,'Course List (program)'!$G$2:$L$100,6,FALSE))</f>
        <v>0</v>
      </c>
      <c r="N16" s="349">
        <f>IF(D16=0,0,VLOOKUP(D16,'Course List (program)'!$G$2:$L$100,6,FALSE))</f>
        <v>0</v>
      </c>
      <c r="O16" s="349">
        <f>IF(E16=0,0,VLOOKUP(E16,'Course List (program)'!$G$2:$L$100,6,FALSE))</f>
        <v>0</v>
      </c>
      <c r="P16" s="349">
        <f>IF(F16=0,0,VLOOKUP(F16,'Course List (program)'!$G$2:$L$100,6,FALSE))</f>
        <v>0</v>
      </c>
      <c r="Q16" s="350">
        <f>IF(G16=0,0,VLOOKUP(G16,'Course List (program)'!$G$2:$L$100,6,FALSE))</f>
        <v>0</v>
      </c>
      <c r="R16" s="351">
        <f>IF(C16=0,0,VLOOKUP(C16,'Course List (program)'!$G$2:$L$100,4,FALSE))</f>
        <v>0</v>
      </c>
      <c r="S16" s="352">
        <f>IF(D16=0,0,VLOOKUP(D16,'Course List (program)'!$G$2:$L$100,4,FALSE))</f>
        <v>0</v>
      </c>
      <c r="T16" s="352">
        <f>IF(E16=0,0,VLOOKUP(E16,'Course List (program)'!$G$2:$L$100,4,FALSE))</f>
        <v>0</v>
      </c>
      <c r="U16" s="352">
        <f>IF(F16=0,0,VLOOKUP(F16,'Course List (program)'!$G$2:$L$100,4,FALSE))</f>
        <v>0</v>
      </c>
      <c r="V16" s="353">
        <f>IF(G16=0,0,VLOOKUP(G16,'Course List (program)'!$G$2:$L$100,4,FALSE))</f>
        <v>0</v>
      </c>
      <c r="W16" s="510">
        <f>IF(C16=0,0,VLOOKUP(C16,'Course List (program)'!$G$2:$L$100,5,FALSE))</f>
        <v>0</v>
      </c>
      <c r="X16" s="511">
        <f>IF(D16=0,0,VLOOKUP(D16,'Course List (program)'!$G$2:$L$100,5,FALSE))</f>
        <v>0</v>
      </c>
      <c r="Y16" s="511">
        <f>IF(E16=0,0,VLOOKUP(E16,'Course List (program)'!$G$2:$L$100,5,FALSE))</f>
        <v>0</v>
      </c>
      <c r="Z16" s="511">
        <f>IF(F16=0,0,VLOOKUP(F16,'Course List (program)'!$G$2:$L$100,5,FALSE))</f>
        <v>0</v>
      </c>
      <c r="AA16" s="512">
        <f>IF(G16=0,0,VLOOKUP(G16,'Course List (program)'!$G$2:$L$100,5,FALSE))</f>
        <v>0</v>
      </c>
      <c r="AB16" s="323">
        <v>0.5</v>
      </c>
    </row>
    <row r="17" spans="1:28" s="300" customFormat="1" ht="15" customHeight="1" x14ac:dyDescent="0.2">
      <c r="A17" s="1090"/>
      <c r="B17" s="1091"/>
      <c r="C17" s="343">
        <f>Section2Draft!$L$57</f>
        <v>0</v>
      </c>
      <c r="D17" s="344">
        <f>Section2Draft!$M$57</f>
        <v>0</v>
      </c>
      <c r="E17" s="344">
        <f>Section2Draft!$N$57</f>
        <v>0</v>
      </c>
      <c r="F17" s="344">
        <f>Section2Draft!$O$57</f>
        <v>0</v>
      </c>
      <c r="G17" s="486">
        <f>Section2Draft!$P$57</f>
        <v>0</v>
      </c>
      <c r="H17" s="345">
        <f>IF(C17=0,0,VLOOKUP(C17,'Course List (program)'!$G$2:$L$100,3,FALSE))</f>
        <v>0</v>
      </c>
      <c r="I17" s="346">
        <f>IF(D17=0,0,VLOOKUP(D17,'Course List (program)'!$G$2:$L$100,3,FALSE))</f>
        <v>0</v>
      </c>
      <c r="J17" s="346">
        <f>IF(E17=0,0,VLOOKUP(E17,'Course List (program)'!$G$2:$L$100,3,FALSE))</f>
        <v>0</v>
      </c>
      <c r="K17" s="346">
        <f>IF(F17=0,0,VLOOKUP(F17,'Course List (program)'!$G$2:$L$100,3,FALSE))</f>
        <v>0</v>
      </c>
      <c r="L17" s="347">
        <f>IF(G17=0,0,VLOOKUP(G17,'Course List (program)'!$G$2:$L$100,3,FALSE))</f>
        <v>0</v>
      </c>
      <c r="M17" s="348">
        <f>IF(C17=0,0,VLOOKUP(C17,'Course List (program)'!$G$2:$L$100,6,FALSE))</f>
        <v>0</v>
      </c>
      <c r="N17" s="349">
        <f>IF(D17=0,0,VLOOKUP(D17,'Course List (program)'!$G$2:$L$100,6,FALSE))</f>
        <v>0</v>
      </c>
      <c r="O17" s="349">
        <f>IF(E17=0,0,VLOOKUP(E17,'Course List (program)'!$G$2:$L$100,6,FALSE))</f>
        <v>0</v>
      </c>
      <c r="P17" s="349">
        <f>IF(F17=0,0,VLOOKUP(F17,'Course List (program)'!$G$2:$L$100,6,FALSE))</f>
        <v>0</v>
      </c>
      <c r="Q17" s="350">
        <f>IF(G17=0,0,VLOOKUP(G17,'Course List (program)'!$G$2:$L$100,6,FALSE))</f>
        <v>0</v>
      </c>
      <c r="R17" s="351">
        <f>IF(C17=0,0,VLOOKUP(C17,'Course List (program)'!$G$2:$L$100,4,FALSE))</f>
        <v>0</v>
      </c>
      <c r="S17" s="352">
        <f>IF(D17=0,0,VLOOKUP(D17,'Course List (program)'!$G$2:$L$100,4,FALSE))</f>
        <v>0</v>
      </c>
      <c r="T17" s="352">
        <f>IF(E17=0,0,VLOOKUP(E17,'Course List (program)'!$G$2:$L$100,4,FALSE))</f>
        <v>0</v>
      </c>
      <c r="U17" s="352">
        <f>IF(F17=0,0,VLOOKUP(F17,'Course List (program)'!$G$2:$L$100,4,FALSE))</f>
        <v>0</v>
      </c>
      <c r="V17" s="353">
        <f>IF(G17=0,0,VLOOKUP(G17,'Course List (program)'!$G$2:$L$100,4,FALSE))</f>
        <v>0</v>
      </c>
      <c r="W17" s="510">
        <f>IF(C17=0,0,VLOOKUP(C17,'Course List (program)'!$G$2:$L$100,5,FALSE))</f>
        <v>0</v>
      </c>
      <c r="X17" s="511">
        <f>IF(D17=0,0,VLOOKUP(D17,'Course List (program)'!$G$2:$L$100,5,FALSE))</f>
        <v>0</v>
      </c>
      <c r="Y17" s="511">
        <f>IF(E17=0,0,VLOOKUP(E17,'Course List (program)'!$G$2:$L$100,5,FALSE))</f>
        <v>0</v>
      </c>
      <c r="Z17" s="511">
        <f>IF(F17=0,0,VLOOKUP(F17,'Course List (program)'!$G$2:$L$100,5,FALSE))</f>
        <v>0</v>
      </c>
      <c r="AA17" s="512">
        <f>IF(G17=0,0,VLOOKUP(G17,'Course List (program)'!$G$2:$L$100,5,FALSE))</f>
        <v>0</v>
      </c>
      <c r="AB17" s="323">
        <v>0.54166666666666663</v>
      </c>
    </row>
    <row r="18" spans="1:28" s="300" customFormat="1" ht="15" customHeight="1" x14ac:dyDescent="0.2">
      <c r="A18" s="1090"/>
      <c r="B18" s="1091"/>
      <c r="C18" s="343">
        <f>Section2Draft!$L$59</f>
        <v>0</v>
      </c>
      <c r="D18" s="344" t="str">
        <f>Section2Draft!$M$59</f>
        <v>ARCH 307.01</v>
      </c>
      <c r="E18" s="344">
        <f>Section2Draft!$N$59</f>
        <v>0</v>
      </c>
      <c r="F18" s="344" t="str">
        <f>Section2Draft!$O$59</f>
        <v>ARCH 352.12</v>
      </c>
      <c r="G18" s="486" t="str">
        <f>Section2Draft!$P$59</f>
        <v>ARCH 338.12</v>
      </c>
      <c r="H18" s="345">
        <f>IF(C18=0,0,VLOOKUP(C18,'Course List (program)'!$G$2:$L$100,3,FALSE))</f>
        <v>0</v>
      </c>
      <c r="I18" s="346" t="str">
        <f>IF(D18=0,0,VLOOKUP(D18,'Course List (program)'!$G$2:$L$100,3,FALSE))</f>
        <v>Yrd. Doç. Dr. Kerem ERCOŞKUN</v>
      </c>
      <c r="J18" s="346">
        <f>IF(E18=0,0,VLOOKUP(E18,'Course List (program)'!$G$2:$L$100,3,FALSE))</f>
        <v>0</v>
      </c>
      <c r="K18" s="346" t="str">
        <f>IF(F18=0,0,VLOOKUP(F18,'Course List (program)'!$G$2:$L$100,3,FALSE))</f>
        <v>Prof. Dr. Şahap ÇAKIN</v>
      </c>
      <c r="L18" s="347" t="str">
        <f>IF(G18=0,0,VLOOKUP(G18,'Course List (program)'!$G$2:$L$100,3,FALSE))</f>
        <v>Yrd. Doç. Dr. Togan TONG</v>
      </c>
      <c r="M18" s="348">
        <f>IF(C18=0,0,VLOOKUP(C18,'Course List (program)'!$G$2:$L$100,6,FALSE))</f>
        <v>0</v>
      </c>
      <c r="N18" s="349">
        <f>IF(D18=0,0,VLOOKUP(D18,'Course List (program)'!$G$2:$L$100,6,FALSE))</f>
        <v>0</v>
      </c>
      <c r="O18" s="349">
        <f>IF(E18=0,0,VLOOKUP(E18,'Course List (program)'!$G$2:$L$100,6,FALSE))</f>
        <v>0</v>
      </c>
      <c r="P18" s="349">
        <f>IF(F18=0,0,VLOOKUP(F18,'Course List (program)'!$G$2:$L$100,6,FALSE))</f>
        <v>0</v>
      </c>
      <c r="Q18" s="350" t="str">
        <f>IF(G18=0,0,VLOOKUP(G18,'Course List (program)'!$G$2:$L$100,6,FALSE))</f>
        <v>GSF.222</v>
      </c>
      <c r="R18" s="351">
        <f>IF(C18=0,0,VLOOKUP(C18,'Course List (program)'!$G$2:$L$100,4,FALSE))</f>
        <v>0</v>
      </c>
      <c r="S18" s="352">
        <f>IF(D18=0,0,VLOOKUP(D18,'Course List (program)'!$G$2:$L$100,4,FALSE))</f>
        <v>0</v>
      </c>
      <c r="T18" s="352">
        <f>IF(E18=0,0,VLOOKUP(E18,'Course List (program)'!$G$2:$L$100,4,FALSE))</f>
        <v>0</v>
      </c>
      <c r="U18" s="352">
        <f>IF(F18=0,0,VLOOKUP(F18,'Course List (program)'!$G$2:$L$100,4,FALSE))</f>
        <v>0</v>
      </c>
      <c r="V18" s="353">
        <f>IF(G18=0,0,VLOOKUP(G18,'Course List (program)'!$G$2:$L$100,4,FALSE))</f>
        <v>0</v>
      </c>
      <c r="W18" s="510">
        <f>IF(C18=0,0,VLOOKUP(C18,'Course List (program)'!$G$2:$L$100,5,FALSE))</f>
        <v>0</v>
      </c>
      <c r="X18" s="511">
        <f>IF(D18=0,0,VLOOKUP(D18,'Course List (program)'!$G$2:$L$100,5,FALSE))</f>
        <v>0</v>
      </c>
      <c r="Y18" s="511">
        <f>IF(E18=0,0,VLOOKUP(E18,'Course List (program)'!$G$2:$L$100,5,FALSE))</f>
        <v>0</v>
      </c>
      <c r="Z18" s="511">
        <f>IF(F18=0,0,VLOOKUP(F18,'Course List (program)'!$G$2:$L$100,5,FALSE))</f>
        <v>0</v>
      </c>
      <c r="AA18" s="512">
        <f>IF(G18=0,0,VLOOKUP(G18,'Course List (program)'!$G$2:$L$100,5,FALSE))</f>
        <v>0</v>
      </c>
      <c r="AB18" s="323">
        <v>0.58333333333333337</v>
      </c>
    </row>
    <row r="19" spans="1:28" s="300" customFormat="1" ht="15" customHeight="1" x14ac:dyDescent="0.2">
      <c r="A19" s="1090"/>
      <c r="B19" s="1091"/>
      <c r="C19" s="343">
        <f>Section2Draft!$L$61</f>
        <v>0</v>
      </c>
      <c r="D19" s="344" t="str">
        <f>Section2Draft!$M$61</f>
        <v>ARCH 307.01</v>
      </c>
      <c r="E19" s="344">
        <f>Section2Draft!$N$61</f>
        <v>0</v>
      </c>
      <c r="F19" s="344" t="str">
        <f>Section2Draft!$O$61</f>
        <v>ARCH 352.12</v>
      </c>
      <c r="G19" s="486" t="str">
        <f>Section2Draft!$P$61</f>
        <v>ARCH 338.12</v>
      </c>
      <c r="H19" s="345">
        <f>IF(C19=0,0,VLOOKUP(C19,'Course List (program)'!$G$2:$L$100,3,FALSE))</f>
        <v>0</v>
      </c>
      <c r="I19" s="346" t="str">
        <f>IF(D19=0,0,VLOOKUP(D19,'Course List (program)'!$G$2:$L$100,3,FALSE))</f>
        <v>Yrd. Doç. Dr. Kerem ERCOŞKUN</v>
      </c>
      <c r="J19" s="346">
        <f>IF(E19=0,0,VLOOKUP(E19,'Course List (program)'!$G$2:$L$100,3,FALSE))</f>
        <v>0</v>
      </c>
      <c r="K19" s="346" t="str">
        <f>IF(F19=0,0,VLOOKUP(F19,'Course List (program)'!$G$2:$L$100,3,FALSE))</f>
        <v>Prof. Dr. Şahap ÇAKIN</v>
      </c>
      <c r="L19" s="347" t="str">
        <f>IF(G19=0,0,VLOOKUP(G19,'Course List (program)'!$G$2:$L$100,3,FALSE))</f>
        <v>Yrd. Doç. Dr. Togan TONG</v>
      </c>
      <c r="M19" s="348">
        <f>IF(C19=0,0,VLOOKUP(C19,'Course List (program)'!$G$2:$L$100,6,FALSE))</f>
        <v>0</v>
      </c>
      <c r="N19" s="349">
        <f>IF(D19=0,0,VLOOKUP(D19,'Course List (program)'!$G$2:$L$100,6,FALSE))</f>
        <v>0</v>
      </c>
      <c r="O19" s="349">
        <f>IF(E19=0,0,VLOOKUP(E19,'Course List (program)'!$G$2:$L$100,6,FALSE))</f>
        <v>0</v>
      </c>
      <c r="P19" s="349">
        <f>IF(F19=0,0,VLOOKUP(F19,'Course List (program)'!$G$2:$L$100,6,FALSE))</f>
        <v>0</v>
      </c>
      <c r="Q19" s="350" t="str">
        <f>IF(G19=0,0,VLOOKUP(G19,'Course List (program)'!$G$2:$L$100,6,FALSE))</f>
        <v>GSF.222</v>
      </c>
      <c r="R19" s="351">
        <f>IF(C19=0,0,VLOOKUP(C19,'Course List (program)'!$G$2:$L$100,4,FALSE))</f>
        <v>0</v>
      </c>
      <c r="S19" s="352">
        <f>IF(D19=0,0,VLOOKUP(D19,'Course List (program)'!$G$2:$L$100,4,FALSE))</f>
        <v>0</v>
      </c>
      <c r="T19" s="352">
        <f>IF(E19=0,0,VLOOKUP(E19,'Course List (program)'!$G$2:$L$100,4,FALSE))</f>
        <v>0</v>
      </c>
      <c r="U19" s="352">
        <f>IF(F19=0,0,VLOOKUP(F19,'Course List (program)'!$G$2:$L$100,4,FALSE))</f>
        <v>0</v>
      </c>
      <c r="V19" s="353">
        <f>IF(G19=0,0,VLOOKUP(G19,'Course List (program)'!$G$2:$L$100,4,FALSE))</f>
        <v>0</v>
      </c>
      <c r="W19" s="510">
        <f>IF(C19=0,0,VLOOKUP(C19,'Course List (program)'!$G$2:$L$100,5,FALSE))</f>
        <v>0</v>
      </c>
      <c r="X19" s="511">
        <f>IF(D19=0,0,VLOOKUP(D19,'Course List (program)'!$G$2:$L$100,5,FALSE))</f>
        <v>0</v>
      </c>
      <c r="Y19" s="511">
        <f>IF(E19=0,0,VLOOKUP(E19,'Course List (program)'!$G$2:$L$100,5,FALSE))</f>
        <v>0</v>
      </c>
      <c r="Z19" s="511">
        <f>IF(F19=0,0,VLOOKUP(F19,'Course List (program)'!$G$2:$L$100,5,FALSE))</f>
        <v>0</v>
      </c>
      <c r="AA19" s="512">
        <f>IF(G19=0,0,VLOOKUP(G19,'Course List (program)'!$G$2:$L$100,5,FALSE))</f>
        <v>0</v>
      </c>
      <c r="AB19" s="323">
        <v>0.625</v>
      </c>
    </row>
    <row r="20" spans="1:28" s="300" customFormat="1" ht="15" customHeight="1" x14ac:dyDescent="0.2">
      <c r="A20" s="1090"/>
      <c r="B20" s="1091"/>
      <c r="C20" s="343" t="str">
        <f>Section2Draft!$L$63</f>
        <v>HTR 302.0A</v>
      </c>
      <c r="D20" s="344" t="str">
        <f>Section2Draft!$M$63</f>
        <v>ARCH 307.01</v>
      </c>
      <c r="E20" s="344">
        <f>Section2Draft!$N$63</f>
        <v>0</v>
      </c>
      <c r="F20" s="344" t="str">
        <f>Section2Draft!$O$63</f>
        <v>ARCH 352.12</v>
      </c>
      <c r="G20" s="486" t="str">
        <f>Section2Draft!$P$63</f>
        <v>ARCH 338.12</v>
      </c>
      <c r="H20" s="345" t="str">
        <f>IF(C20=0,0,VLOOKUP(C20,'Course List (program)'!$G$2:$L$100,3,FALSE))</f>
        <v>Rectorate4</v>
      </c>
      <c r="I20" s="346" t="str">
        <f>IF(D20=0,0,VLOOKUP(D20,'Course List (program)'!$G$2:$L$100,3,FALSE))</f>
        <v>Yrd. Doç. Dr. Kerem ERCOŞKUN</v>
      </c>
      <c r="J20" s="346">
        <f>IF(E20=0,0,VLOOKUP(E20,'Course List (program)'!$G$2:$L$100,3,FALSE))</f>
        <v>0</v>
      </c>
      <c r="K20" s="346" t="str">
        <f>IF(F20=0,0,VLOOKUP(F20,'Course List (program)'!$G$2:$L$100,3,FALSE))</f>
        <v>Prof. Dr. Şahap ÇAKIN</v>
      </c>
      <c r="L20" s="347" t="str">
        <f>IF(G20=0,0,VLOOKUP(G20,'Course List (program)'!$G$2:$L$100,3,FALSE))</f>
        <v>Yrd. Doç. Dr. Togan TONG</v>
      </c>
      <c r="M20" s="348">
        <f>IF(C20=0,0,VLOOKUP(C20,'Course List (program)'!$G$2:$L$100,6,FALSE))</f>
        <v>0</v>
      </c>
      <c r="N20" s="349">
        <f>IF(D20=0,0,VLOOKUP(D20,'Course List (program)'!$G$2:$L$100,6,FALSE))</f>
        <v>0</v>
      </c>
      <c r="O20" s="349">
        <f>IF(E20=0,0,VLOOKUP(E20,'Course List (program)'!$G$2:$L$100,6,FALSE))</f>
        <v>0</v>
      </c>
      <c r="P20" s="349">
        <f>IF(F20=0,0,VLOOKUP(F20,'Course List (program)'!$G$2:$L$100,6,FALSE))</f>
        <v>0</v>
      </c>
      <c r="Q20" s="350" t="str">
        <f>IF(G20=0,0,VLOOKUP(G20,'Course List (program)'!$G$2:$L$100,6,FALSE))</f>
        <v>GSF.222</v>
      </c>
      <c r="R20" s="351">
        <f>IF(C20=0,0,VLOOKUP(C20,'Course List (program)'!$G$2:$L$100,4,FALSE))</f>
        <v>0</v>
      </c>
      <c r="S20" s="352">
        <f>IF(D20=0,0,VLOOKUP(D20,'Course List (program)'!$G$2:$L$100,4,FALSE))</f>
        <v>0</v>
      </c>
      <c r="T20" s="352">
        <f>IF(E20=0,0,VLOOKUP(E20,'Course List (program)'!$G$2:$L$100,4,FALSE))</f>
        <v>0</v>
      </c>
      <c r="U20" s="352">
        <f>IF(F20=0,0,VLOOKUP(F20,'Course List (program)'!$G$2:$L$100,4,FALSE))</f>
        <v>0</v>
      </c>
      <c r="V20" s="353">
        <f>IF(G20=0,0,VLOOKUP(G20,'Course List (program)'!$G$2:$L$100,4,FALSE))</f>
        <v>0</v>
      </c>
      <c r="W20" s="510">
        <f>IF(C20=0,0,VLOOKUP(C20,'Course List (program)'!$G$2:$L$100,5,FALSE))</f>
        <v>0</v>
      </c>
      <c r="X20" s="511">
        <f>IF(D20=0,0,VLOOKUP(D20,'Course List (program)'!$G$2:$L$100,5,FALSE))</f>
        <v>0</v>
      </c>
      <c r="Y20" s="511">
        <f>IF(E20=0,0,VLOOKUP(E20,'Course List (program)'!$G$2:$L$100,5,FALSE))</f>
        <v>0</v>
      </c>
      <c r="Z20" s="511">
        <f>IF(F20=0,0,VLOOKUP(F20,'Course List (program)'!$G$2:$L$100,5,FALSE))</f>
        <v>0</v>
      </c>
      <c r="AA20" s="512">
        <f>IF(G20=0,0,VLOOKUP(G20,'Course List (program)'!$G$2:$L$100,5,FALSE))</f>
        <v>0</v>
      </c>
      <c r="AB20" s="323">
        <v>0.66666666666666663</v>
      </c>
    </row>
    <row r="21" spans="1:28" s="300" customFormat="1" ht="15" customHeight="1" x14ac:dyDescent="0.2">
      <c r="A21" s="1090"/>
      <c r="B21" s="1091"/>
      <c r="C21" s="343" t="str">
        <f>Section2Draft!$L$65</f>
        <v>HTR 302.0A</v>
      </c>
      <c r="D21" s="344">
        <f>Section2Draft!$M$65</f>
        <v>0</v>
      </c>
      <c r="E21" s="344">
        <f>Section2Draft!$N$65</f>
        <v>0</v>
      </c>
      <c r="F21" s="344" t="str">
        <f>Section2Draft!$O$65</f>
        <v>ARCH 352.12</v>
      </c>
      <c r="G21" s="486" t="str">
        <f>Section2Draft!$P$65</f>
        <v>ARCH 338.12</v>
      </c>
      <c r="H21" s="345" t="str">
        <f>IF(C21=0,0,VLOOKUP(C21,'Course List (program)'!$G$2:$L$100,3,FALSE))</f>
        <v>Rectorate4</v>
      </c>
      <c r="I21" s="346">
        <f>IF(D21=0,0,VLOOKUP(D21,'Course List (program)'!$G$2:$L$100,3,FALSE))</f>
        <v>0</v>
      </c>
      <c r="J21" s="346">
        <f>IF(E21=0,0,VLOOKUP(E21,'Course List (program)'!$G$2:$L$100,3,FALSE))</f>
        <v>0</v>
      </c>
      <c r="K21" s="346" t="str">
        <f>IF(F21=0,0,VLOOKUP(F21,'Course List (program)'!$G$2:$L$100,3,FALSE))</f>
        <v>Prof. Dr. Şahap ÇAKIN</v>
      </c>
      <c r="L21" s="347" t="str">
        <f>IF(G21=0,0,VLOOKUP(G21,'Course List (program)'!$G$2:$L$100,3,FALSE))</f>
        <v>Yrd. Doç. Dr. Togan TONG</v>
      </c>
      <c r="M21" s="348">
        <f>IF(C21=0,0,VLOOKUP(C21,'Course List (program)'!$G$2:$L$100,6,FALSE))</f>
        <v>0</v>
      </c>
      <c r="N21" s="349">
        <f>IF(D21=0,0,VLOOKUP(D21,'Course List (program)'!$G$2:$L$100,6,FALSE))</f>
        <v>0</v>
      </c>
      <c r="O21" s="349">
        <f>IF(E21=0,0,VLOOKUP(E21,'Course List (program)'!$G$2:$L$100,6,FALSE))</f>
        <v>0</v>
      </c>
      <c r="P21" s="349">
        <f>IF(F21=0,0,VLOOKUP(F21,'Course List (program)'!$G$2:$L$100,6,FALSE))</f>
        <v>0</v>
      </c>
      <c r="Q21" s="350" t="str">
        <f>IF(G21=0,0,VLOOKUP(G21,'Course List (program)'!$G$2:$L$100,6,FALSE))</f>
        <v>GSF.222</v>
      </c>
      <c r="R21" s="351">
        <f>IF(C21=0,0,VLOOKUP(C21,'Course List (program)'!$G$2:$L$100,4,FALSE))</f>
        <v>0</v>
      </c>
      <c r="S21" s="352">
        <f>IF(D21=0,0,VLOOKUP(D21,'Course List (program)'!$G$2:$L$100,4,FALSE))</f>
        <v>0</v>
      </c>
      <c r="T21" s="352">
        <f>IF(E21=0,0,VLOOKUP(E21,'Course List (program)'!$G$2:$L$100,4,FALSE))</f>
        <v>0</v>
      </c>
      <c r="U21" s="352">
        <f>IF(F21=0,0,VLOOKUP(F21,'Course List (program)'!$G$2:$L$100,4,FALSE))</f>
        <v>0</v>
      </c>
      <c r="V21" s="353">
        <f>IF(G21=0,0,VLOOKUP(G21,'Course List (program)'!$G$2:$L$100,4,FALSE))</f>
        <v>0</v>
      </c>
      <c r="W21" s="510">
        <f>IF(C21=0,0,VLOOKUP(C21,'Course List (program)'!$G$2:$L$100,5,FALSE))</f>
        <v>0</v>
      </c>
      <c r="X21" s="511">
        <f>IF(D21=0,0,VLOOKUP(D21,'Course List (program)'!$G$2:$L$100,5,FALSE))</f>
        <v>0</v>
      </c>
      <c r="Y21" s="511">
        <f>IF(E21=0,0,VLOOKUP(E21,'Course List (program)'!$G$2:$L$100,5,FALSE))</f>
        <v>0</v>
      </c>
      <c r="Z21" s="511">
        <f>IF(F21=0,0,VLOOKUP(F21,'Course List (program)'!$G$2:$L$100,5,FALSE))</f>
        <v>0</v>
      </c>
      <c r="AA21" s="512">
        <f>IF(G21=0,0,VLOOKUP(G21,'Course List (program)'!$G$2:$L$100,5,FALSE))</f>
        <v>0</v>
      </c>
      <c r="AB21" s="323">
        <v>0.70833333333333337</v>
      </c>
    </row>
    <row r="22" spans="1:28" s="300" customFormat="1" ht="15" customHeight="1" thickBot="1" x14ac:dyDescent="0.25">
      <c r="A22" s="1092"/>
      <c r="B22" s="1093"/>
      <c r="C22" s="354">
        <f>Section2Draft!$L$67</f>
        <v>0</v>
      </c>
      <c r="D22" s="355">
        <f>Section2Draft!$M$67</f>
        <v>0</v>
      </c>
      <c r="E22" s="355">
        <f>Section2Draft!$N$67</f>
        <v>0</v>
      </c>
      <c r="F22" s="355">
        <f>Section2Draft!$O$67</f>
        <v>0</v>
      </c>
      <c r="G22" s="487">
        <f>Section2Draft!$P$67</f>
        <v>0</v>
      </c>
      <c r="H22" s="356">
        <f>IF(C22=0,0,VLOOKUP(C22,'Course List (program)'!$G$2:$L$100,3,FALSE))</f>
        <v>0</v>
      </c>
      <c r="I22" s="357">
        <f>IF(D22=0,0,VLOOKUP(D22,'Course List (program)'!$G$2:$L$100,3,FALSE))</f>
        <v>0</v>
      </c>
      <c r="J22" s="357">
        <f>IF(E22=0,0,VLOOKUP(E22,'Course List (program)'!$G$2:$L$100,3,FALSE))</f>
        <v>0</v>
      </c>
      <c r="K22" s="357">
        <f>IF(F22=0,0,VLOOKUP(F22,'Course List (program)'!$G$2:$L$100,3,FALSE))</f>
        <v>0</v>
      </c>
      <c r="L22" s="358">
        <f>IF(G22=0,0,VLOOKUP(G22,'Course List (program)'!$G$2:$L$100,3,FALSE))</f>
        <v>0</v>
      </c>
      <c r="M22" s="359">
        <f>IF(C22=0,0,VLOOKUP(C22,'Course List (program)'!$G$2:$L$100,6,FALSE))</f>
        <v>0</v>
      </c>
      <c r="N22" s="360">
        <f>IF(D22=0,0,VLOOKUP(D22,'Course List (program)'!$G$2:$L$100,6,FALSE))</f>
        <v>0</v>
      </c>
      <c r="O22" s="360">
        <f>IF(E22=0,0,VLOOKUP(E22,'Course List (program)'!$G$2:$L$100,6,FALSE))</f>
        <v>0</v>
      </c>
      <c r="P22" s="360">
        <f>IF(F22=0,0,VLOOKUP(F22,'Course List (program)'!$G$2:$L$100,6,FALSE))</f>
        <v>0</v>
      </c>
      <c r="Q22" s="361">
        <f>IF(G22=0,0,VLOOKUP(G22,'Course List (program)'!$G$2:$L$100,6,FALSE))</f>
        <v>0</v>
      </c>
      <c r="R22" s="362">
        <f>IF(C22=0,0,VLOOKUP(C22,'Course List (program)'!$G$2:$L$100,4,FALSE))</f>
        <v>0</v>
      </c>
      <c r="S22" s="363">
        <f>IF(D22=0,0,VLOOKUP(D22,'Course List (program)'!$G$2:$L$100,4,FALSE))</f>
        <v>0</v>
      </c>
      <c r="T22" s="363">
        <f>IF(E22=0,0,VLOOKUP(E22,'Course List (program)'!$G$2:$L$100,4,FALSE))</f>
        <v>0</v>
      </c>
      <c r="U22" s="363">
        <f>IF(F22=0,0,VLOOKUP(F22,'Course List (program)'!$G$2:$L$100,4,FALSE))</f>
        <v>0</v>
      </c>
      <c r="V22" s="364">
        <f>IF(G22=0,0,VLOOKUP(G22,'Course List (program)'!$G$2:$L$100,4,FALSE))</f>
        <v>0</v>
      </c>
      <c r="W22" s="513">
        <f>IF(C22=0,0,VLOOKUP(C22,'Course List (program)'!$G$2:$L$100,5,FALSE))</f>
        <v>0</v>
      </c>
      <c r="X22" s="514">
        <f>IF(D22=0,0,VLOOKUP(D22,'Course List (program)'!$G$2:$L$100,5,FALSE))</f>
        <v>0</v>
      </c>
      <c r="Y22" s="514">
        <f>IF(E22=0,0,VLOOKUP(E22,'Course List (program)'!$G$2:$L$100,5,FALSE))</f>
        <v>0</v>
      </c>
      <c r="Z22" s="514">
        <f>IF(F22=0,0,VLOOKUP(F22,'Course List (program)'!$G$2:$L$100,5,FALSE))</f>
        <v>0</v>
      </c>
      <c r="AA22" s="515">
        <f>IF(G22=0,0,VLOOKUP(G22,'Course List (program)'!$G$2:$L$100,5,FALSE))</f>
        <v>0</v>
      </c>
      <c r="AB22" s="323">
        <v>0.75</v>
      </c>
    </row>
    <row r="23" spans="1:28" s="300" customFormat="1" ht="15" customHeight="1" x14ac:dyDescent="0.2">
      <c r="A23" s="1088">
        <v>3</v>
      </c>
      <c r="B23" s="1089"/>
      <c r="C23" s="332">
        <f>Section3Draft!$L$49</f>
        <v>0</v>
      </c>
      <c r="D23" s="333">
        <f>Section3Draft!$M$49</f>
        <v>0</v>
      </c>
      <c r="E23" s="333">
        <f>Section3Draft!$N$49</f>
        <v>0</v>
      </c>
      <c r="F23" s="333" t="str">
        <f>Section3Draft!$O$49</f>
        <v>ARCH 352.13</v>
      </c>
      <c r="G23" s="485">
        <f>Section3Draft!$P$49</f>
        <v>0</v>
      </c>
      <c r="H23" s="334">
        <f>IF(C23=0,0,VLOOKUP(C23,'Course List (program)'!$G$2:$L$100,3,FALSE))</f>
        <v>0</v>
      </c>
      <c r="I23" s="335">
        <f>IF(D23=0,0,VLOOKUP(D23,'Course List (program)'!$G$2:$L$100,3,FALSE))</f>
        <v>0</v>
      </c>
      <c r="J23" s="335">
        <f>IF(E23=0,0,VLOOKUP(E23,'Course List (program)'!$G$2:$L$100,3,FALSE))</f>
        <v>0</v>
      </c>
      <c r="K23" s="335" t="str">
        <f>IF(F23=0,0,VLOOKUP(F23,'Course List (program)'!$G$2:$L$100,3,FALSE))</f>
        <v>Öğr. Gör. Erdal ÖZYURT</v>
      </c>
      <c r="L23" s="336">
        <f>IF(G23=0,0,VLOOKUP(G23,'Course List (program)'!$G$2:$L$100,3,FALSE))</f>
        <v>0</v>
      </c>
      <c r="M23" s="337">
        <f>IF(C23=0,0,VLOOKUP(C23,'Course List (program)'!$G$2:$L$100,6,FALSE))</f>
        <v>0</v>
      </c>
      <c r="N23" s="338">
        <f>IF(D23=0,0,VLOOKUP(D23,'Course List (program)'!$G$2:$L$100,6,FALSE))</f>
        <v>0</v>
      </c>
      <c r="O23" s="338">
        <f>IF(E23=0,0,VLOOKUP(E23,'Course List (program)'!$G$2:$L$100,6,FALSE))</f>
        <v>0</v>
      </c>
      <c r="P23" s="338">
        <f>IF(F23=0,0,VLOOKUP(F23,'Course List (program)'!$G$2:$L$100,6,FALSE))</f>
        <v>0</v>
      </c>
      <c r="Q23" s="339">
        <f>IF(G23=0,0,VLOOKUP(G23,'Course List (program)'!$G$2:$L$100,6,FALSE))</f>
        <v>0</v>
      </c>
      <c r="R23" s="340">
        <f>IF(C23=0,0,VLOOKUP(C23,'Course List (program)'!$G$2:$L$100,4,FALSE))</f>
        <v>0</v>
      </c>
      <c r="S23" s="341">
        <f>IF(D23=0,0,VLOOKUP(D23,'Course List (program)'!$G$2:$L$100,4,FALSE))</f>
        <v>0</v>
      </c>
      <c r="T23" s="341">
        <f>IF(E23=0,0,VLOOKUP(E23,'Course List (program)'!$G$2:$L$100,4,FALSE))</f>
        <v>0</v>
      </c>
      <c r="U23" s="341">
        <f>IF(F23=0,0,VLOOKUP(F23,'Course List (program)'!$G$2:$L$100,4,FALSE))</f>
        <v>0</v>
      </c>
      <c r="V23" s="342">
        <f>IF(G23=0,0,VLOOKUP(G23,'Course List (program)'!$G$2:$L$100,4,FALSE))</f>
        <v>0</v>
      </c>
      <c r="W23" s="507">
        <f>IF(C23=0,0,VLOOKUP(C23,'Course List (program)'!$G$2:$L$100,5,FALSE))</f>
        <v>0</v>
      </c>
      <c r="X23" s="508">
        <f>IF(D23=0,0,VLOOKUP(D23,'Course List (program)'!$G$2:$L$100,5,FALSE))</f>
        <v>0</v>
      </c>
      <c r="Y23" s="508">
        <f>IF(E23=0,0,VLOOKUP(E23,'Course List (program)'!$G$2:$L$100,5,FALSE))</f>
        <v>0</v>
      </c>
      <c r="Z23" s="508">
        <f>IF(F23=0,0,VLOOKUP(F23,'Course List (program)'!$G$2:$L$100,5,FALSE))</f>
        <v>0</v>
      </c>
      <c r="AA23" s="509">
        <f>IF(G23=0,0,VLOOKUP(G23,'Course List (program)'!$G$2:$L$100,5,FALSE))</f>
        <v>0</v>
      </c>
      <c r="AB23" s="299">
        <v>0.375</v>
      </c>
    </row>
    <row r="24" spans="1:28" s="300" customFormat="1" ht="15" customHeight="1" x14ac:dyDescent="0.2">
      <c r="A24" s="1090"/>
      <c r="B24" s="1091"/>
      <c r="C24" s="343">
        <f>Section3Draft!$L$51</f>
        <v>0</v>
      </c>
      <c r="D24" s="344">
        <f>Section3Draft!$M$51</f>
        <v>0</v>
      </c>
      <c r="E24" s="344">
        <f>Section3Draft!$N$51</f>
        <v>0</v>
      </c>
      <c r="F24" s="344" t="str">
        <f>Section3Draft!$O$51</f>
        <v>ARCH 352.13</v>
      </c>
      <c r="G24" s="486">
        <f>Section3Draft!$P$51</f>
        <v>0</v>
      </c>
      <c r="H24" s="345">
        <f>IF(C24=0,0,VLOOKUP(C24,'Course List (program)'!$G$2:$L$100,3,FALSE))</f>
        <v>0</v>
      </c>
      <c r="I24" s="346">
        <f>IF(D24=0,0,VLOOKUP(D24,'Course List (program)'!$G$2:$L$100,3,FALSE))</f>
        <v>0</v>
      </c>
      <c r="J24" s="346">
        <f>IF(E24=0,0,VLOOKUP(E24,'Course List (program)'!$G$2:$L$100,3,FALSE))</f>
        <v>0</v>
      </c>
      <c r="K24" s="346" t="str">
        <f>IF(F24=0,0,VLOOKUP(F24,'Course List (program)'!$G$2:$L$100,3,FALSE))</f>
        <v>Öğr. Gör. Erdal ÖZYURT</v>
      </c>
      <c r="L24" s="347">
        <f>IF(G24=0,0,VLOOKUP(G24,'Course List (program)'!$G$2:$L$100,3,FALSE))</f>
        <v>0</v>
      </c>
      <c r="M24" s="348">
        <f>IF(C24=0,0,VLOOKUP(C24,'Course List (program)'!$G$2:$L$100,6,FALSE))</f>
        <v>0</v>
      </c>
      <c r="N24" s="349">
        <f>IF(D24=0,0,VLOOKUP(D24,'Course List (program)'!$G$2:$L$100,6,FALSE))</f>
        <v>0</v>
      </c>
      <c r="O24" s="349">
        <f>IF(E24=0,0,VLOOKUP(E24,'Course List (program)'!$G$2:$L$100,6,FALSE))</f>
        <v>0</v>
      </c>
      <c r="P24" s="349">
        <f>IF(F24=0,0,VLOOKUP(F24,'Course List (program)'!$G$2:$L$100,6,FALSE))</f>
        <v>0</v>
      </c>
      <c r="Q24" s="350">
        <f>IF(G24=0,0,VLOOKUP(G24,'Course List (program)'!$G$2:$L$100,6,FALSE))</f>
        <v>0</v>
      </c>
      <c r="R24" s="351">
        <f>IF(C24=0,0,VLOOKUP(C24,'Course List (program)'!$G$2:$L$100,4,FALSE))</f>
        <v>0</v>
      </c>
      <c r="S24" s="352">
        <f>IF(D24=0,0,VLOOKUP(D24,'Course List (program)'!$G$2:$L$100,4,FALSE))</f>
        <v>0</v>
      </c>
      <c r="T24" s="352">
        <f>IF(E24=0,0,VLOOKUP(E24,'Course List (program)'!$G$2:$L$100,4,FALSE))</f>
        <v>0</v>
      </c>
      <c r="U24" s="352">
        <f>IF(F24=0,0,VLOOKUP(F24,'Course List (program)'!$G$2:$L$100,4,FALSE))</f>
        <v>0</v>
      </c>
      <c r="V24" s="353">
        <f>IF(G24=0,0,VLOOKUP(G24,'Course List (program)'!$G$2:$L$100,4,FALSE))</f>
        <v>0</v>
      </c>
      <c r="W24" s="510">
        <f>IF(C24=0,0,VLOOKUP(C24,'Course List (program)'!$G$2:$L$100,5,FALSE))</f>
        <v>0</v>
      </c>
      <c r="X24" s="511">
        <f>IF(D24=0,0,VLOOKUP(D24,'Course List (program)'!$G$2:$L$100,5,FALSE))</f>
        <v>0</v>
      </c>
      <c r="Y24" s="511">
        <f>IF(E24=0,0,VLOOKUP(E24,'Course List (program)'!$G$2:$L$100,5,FALSE))</f>
        <v>0</v>
      </c>
      <c r="Z24" s="511">
        <f>IF(F24=0,0,VLOOKUP(F24,'Course List (program)'!$G$2:$L$100,5,FALSE))</f>
        <v>0</v>
      </c>
      <c r="AA24" s="512">
        <f>IF(G24=0,0,VLOOKUP(G24,'Course List (program)'!$G$2:$L$100,5,FALSE))</f>
        <v>0</v>
      </c>
      <c r="AB24" s="299">
        <v>0.41666666666666669</v>
      </c>
    </row>
    <row r="25" spans="1:28" s="300" customFormat="1" ht="15" customHeight="1" x14ac:dyDescent="0.2">
      <c r="A25" s="1090"/>
      <c r="B25" s="1091"/>
      <c r="C25" s="343">
        <f>Section3Draft!$L$53</f>
        <v>0</v>
      </c>
      <c r="D25" s="344">
        <f>Section3Draft!$M$53</f>
        <v>0</v>
      </c>
      <c r="E25" s="344" t="str">
        <f>Section3Draft!$N$53</f>
        <v>ARCH 364.01</v>
      </c>
      <c r="F25" s="344" t="str">
        <f>Section3Draft!$O$53</f>
        <v>ARCH 352.13</v>
      </c>
      <c r="G25" s="486">
        <f>Section3Draft!$P$53</f>
        <v>0</v>
      </c>
      <c r="H25" s="345">
        <f>IF(C25=0,0,VLOOKUP(C25,'Course List (program)'!$G$2:$L$100,3,FALSE))</f>
        <v>0</v>
      </c>
      <c r="I25" s="346">
        <f>IF(D25=0,0,VLOOKUP(D25,'Course List (program)'!$G$2:$L$100,3,FALSE))</f>
        <v>0</v>
      </c>
      <c r="J25" s="346" t="str">
        <f>IF(E25=0,0,VLOOKUP(E25,'Course List (program)'!$G$2:$L$100,3,FALSE))</f>
        <v>Doç. Dr. Çiğdem POLATOĞLU</v>
      </c>
      <c r="K25" s="346" t="str">
        <f>IF(F25=0,0,VLOOKUP(F25,'Course List (program)'!$G$2:$L$100,3,FALSE))</f>
        <v>Öğr. Gör. Erdal ÖZYURT</v>
      </c>
      <c r="L25" s="347">
        <f>IF(G25=0,0,VLOOKUP(G25,'Course List (program)'!$G$2:$L$100,3,FALSE))</f>
        <v>0</v>
      </c>
      <c r="M25" s="348">
        <f>IF(C25=0,0,VLOOKUP(C25,'Course List (program)'!$G$2:$L$100,6,FALSE))</f>
        <v>0</v>
      </c>
      <c r="N25" s="349">
        <f>IF(D25=0,0,VLOOKUP(D25,'Course List (program)'!$G$2:$L$100,6,FALSE))</f>
        <v>0</v>
      </c>
      <c r="O25" s="349">
        <f>IF(E25=0,0,VLOOKUP(E25,'Course List (program)'!$G$2:$L$100,6,FALSE))</f>
        <v>0</v>
      </c>
      <c r="P25" s="349">
        <f>IF(F25=0,0,VLOOKUP(F25,'Course List (program)'!$G$2:$L$100,6,FALSE))</f>
        <v>0</v>
      </c>
      <c r="Q25" s="350">
        <f>IF(G25=0,0,VLOOKUP(G25,'Course List (program)'!$G$2:$L$100,6,FALSE))</f>
        <v>0</v>
      </c>
      <c r="R25" s="351">
        <f>IF(C25=0,0,VLOOKUP(C25,'Course List (program)'!$G$2:$L$100,4,FALSE))</f>
        <v>0</v>
      </c>
      <c r="S25" s="352">
        <f>IF(D25=0,0,VLOOKUP(D25,'Course List (program)'!$G$2:$L$100,4,FALSE))</f>
        <v>0</v>
      </c>
      <c r="T25" s="352">
        <f>IF(E25=0,0,VLOOKUP(E25,'Course List (program)'!$G$2:$L$100,4,FALSE))</f>
        <v>0</v>
      </c>
      <c r="U25" s="352">
        <f>IF(F25=0,0,VLOOKUP(F25,'Course List (program)'!$G$2:$L$100,4,FALSE))</f>
        <v>0</v>
      </c>
      <c r="V25" s="353">
        <f>IF(G25=0,0,VLOOKUP(G25,'Course List (program)'!$G$2:$L$100,4,FALSE))</f>
        <v>0</v>
      </c>
      <c r="W25" s="510">
        <f>IF(C25=0,0,VLOOKUP(C25,'Course List (program)'!$G$2:$L$100,5,FALSE))</f>
        <v>0</v>
      </c>
      <c r="X25" s="511">
        <f>IF(D25=0,0,VLOOKUP(D25,'Course List (program)'!$G$2:$L$100,5,FALSE))</f>
        <v>0</v>
      </c>
      <c r="Y25" s="511">
        <f>IF(E25=0,0,VLOOKUP(E25,'Course List (program)'!$G$2:$L$100,5,FALSE))</f>
        <v>0</v>
      </c>
      <c r="Z25" s="511">
        <f>IF(F25=0,0,VLOOKUP(F25,'Course List (program)'!$G$2:$L$100,5,FALSE))</f>
        <v>0</v>
      </c>
      <c r="AA25" s="512">
        <f>IF(G25=0,0,VLOOKUP(G25,'Course List (program)'!$G$2:$L$100,5,FALSE))</f>
        <v>0</v>
      </c>
      <c r="AB25" s="299">
        <v>0.45833333333333331</v>
      </c>
    </row>
    <row r="26" spans="1:28" s="300" customFormat="1" ht="15" customHeight="1" x14ac:dyDescent="0.2">
      <c r="A26" s="1090"/>
      <c r="B26" s="1091"/>
      <c r="C26" s="343">
        <f>Section3Draft!$L$55</f>
        <v>0</v>
      </c>
      <c r="D26" s="344">
        <f>Section3Draft!$M$55</f>
        <v>0</v>
      </c>
      <c r="E26" s="344" t="str">
        <f>Section3Draft!$N$55</f>
        <v>ARCH 364.01</v>
      </c>
      <c r="F26" s="344" t="str">
        <f>Section3Draft!$O$55</f>
        <v>ARCH 352.13</v>
      </c>
      <c r="G26" s="486">
        <f>Section3Draft!$P$55</f>
        <v>0</v>
      </c>
      <c r="H26" s="345">
        <f>IF(C26=0,0,VLOOKUP(C26,'Course List (program)'!$G$2:$L$100,3,FALSE))</f>
        <v>0</v>
      </c>
      <c r="I26" s="346">
        <f>IF(D26=0,0,VLOOKUP(D26,'Course List (program)'!$G$2:$L$100,3,FALSE))</f>
        <v>0</v>
      </c>
      <c r="J26" s="346" t="str">
        <f>IF(E26=0,0,VLOOKUP(E26,'Course List (program)'!$G$2:$L$100,3,FALSE))</f>
        <v>Doç. Dr. Çiğdem POLATOĞLU</v>
      </c>
      <c r="K26" s="346" t="str">
        <f>IF(F26=0,0,VLOOKUP(F26,'Course List (program)'!$G$2:$L$100,3,FALSE))</f>
        <v>Öğr. Gör. Erdal ÖZYURT</v>
      </c>
      <c r="L26" s="347">
        <f>IF(G26=0,0,VLOOKUP(G26,'Course List (program)'!$G$2:$L$100,3,FALSE))</f>
        <v>0</v>
      </c>
      <c r="M26" s="348">
        <f>IF(C26=0,0,VLOOKUP(C26,'Course List (program)'!$G$2:$L$100,6,FALSE))</f>
        <v>0</v>
      </c>
      <c r="N26" s="349">
        <f>IF(D26=0,0,VLOOKUP(D26,'Course List (program)'!$G$2:$L$100,6,FALSE))</f>
        <v>0</v>
      </c>
      <c r="O26" s="349">
        <f>IF(E26=0,0,VLOOKUP(E26,'Course List (program)'!$G$2:$L$100,6,FALSE))</f>
        <v>0</v>
      </c>
      <c r="P26" s="349">
        <f>IF(F26=0,0,VLOOKUP(F26,'Course List (program)'!$G$2:$L$100,6,FALSE))</f>
        <v>0</v>
      </c>
      <c r="Q26" s="350">
        <f>IF(G26=0,0,VLOOKUP(G26,'Course List (program)'!$G$2:$L$100,6,FALSE))</f>
        <v>0</v>
      </c>
      <c r="R26" s="351">
        <f>IF(C26=0,0,VLOOKUP(C26,'Course List (program)'!$G$2:$L$100,4,FALSE))</f>
        <v>0</v>
      </c>
      <c r="S26" s="352">
        <f>IF(D26=0,0,VLOOKUP(D26,'Course List (program)'!$G$2:$L$100,4,FALSE))</f>
        <v>0</v>
      </c>
      <c r="T26" s="352">
        <f>IF(E26=0,0,VLOOKUP(E26,'Course List (program)'!$G$2:$L$100,4,FALSE))</f>
        <v>0</v>
      </c>
      <c r="U26" s="352">
        <f>IF(F26=0,0,VLOOKUP(F26,'Course List (program)'!$G$2:$L$100,4,FALSE))</f>
        <v>0</v>
      </c>
      <c r="V26" s="353">
        <f>IF(G26=0,0,VLOOKUP(G26,'Course List (program)'!$G$2:$L$100,4,FALSE))</f>
        <v>0</v>
      </c>
      <c r="W26" s="510">
        <f>IF(C26=0,0,VLOOKUP(C26,'Course List (program)'!$G$2:$L$100,5,FALSE))</f>
        <v>0</v>
      </c>
      <c r="X26" s="511">
        <f>IF(D26=0,0,VLOOKUP(D26,'Course List (program)'!$G$2:$L$100,5,FALSE))</f>
        <v>0</v>
      </c>
      <c r="Y26" s="511">
        <f>IF(E26=0,0,VLOOKUP(E26,'Course List (program)'!$G$2:$L$100,5,FALSE))</f>
        <v>0</v>
      </c>
      <c r="Z26" s="511">
        <f>IF(F26=0,0,VLOOKUP(F26,'Course List (program)'!$G$2:$L$100,5,FALSE))</f>
        <v>0</v>
      </c>
      <c r="AA26" s="512">
        <f>IF(G26=0,0,VLOOKUP(G26,'Course List (program)'!$G$2:$L$100,5,FALSE))</f>
        <v>0</v>
      </c>
      <c r="AB26" s="299">
        <v>0.5</v>
      </c>
    </row>
    <row r="27" spans="1:28" s="300" customFormat="1" ht="15" customHeight="1" x14ac:dyDescent="0.2">
      <c r="A27" s="1090"/>
      <c r="B27" s="1091"/>
      <c r="C27" s="343">
        <f>Section3Draft!$L$57</f>
        <v>0</v>
      </c>
      <c r="D27" s="344">
        <f>Section3Draft!$M$57</f>
        <v>0</v>
      </c>
      <c r="E27" s="344" t="str">
        <f>Section3Draft!$N$57</f>
        <v>ARCH 364.01</v>
      </c>
      <c r="F27" s="344">
        <f>Section3Draft!$O$57</f>
        <v>0</v>
      </c>
      <c r="G27" s="486">
        <f>Section3Draft!$P$57</f>
        <v>0</v>
      </c>
      <c r="H27" s="345">
        <f>IF(C27=0,0,VLOOKUP(C27,'Course List (program)'!$G$2:$L$100,3,FALSE))</f>
        <v>0</v>
      </c>
      <c r="I27" s="346">
        <f>IF(D27=0,0,VLOOKUP(D27,'Course List (program)'!$G$2:$L$100,3,FALSE))</f>
        <v>0</v>
      </c>
      <c r="J27" s="346" t="str">
        <f>IF(E27=0,0,VLOOKUP(E27,'Course List (program)'!$G$2:$L$100,3,FALSE))</f>
        <v>Doç. Dr. Çiğdem POLATOĞLU</v>
      </c>
      <c r="K27" s="346">
        <f>IF(F27=0,0,VLOOKUP(F27,'Course List (program)'!$G$2:$L$100,3,FALSE))</f>
        <v>0</v>
      </c>
      <c r="L27" s="347">
        <f>IF(G27=0,0,VLOOKUP(G27,'Course List (program)'!$G$2:$L$100,3,FALSE))</f>
        <v>0</v>
      </c>
      <c r="M27" s="348">
        <f>IF(C27=0,0,VLOOKUP(C27,'Course List (program)'!$G$2:$L$100,6,FALSE))</f>
        <v>0</v>
      </c>
      <c r="N27" s="349">
        <f>IF(D27=0,0,VLOOKUP(D27,'Course List (program)'!$G$2:$L$100,6,FALSE))</f>
        <v>0</v>
      </c>
      <c r="O27" s="349">
        <f>IF(E27=0,0,VLOOKUP(E27,'Course List (program)'!$G$2:$L$100,6,FALSE))</f>
        <v>0</v>
      </c>
      <c r="P27" s="349">
        <f>IF(F27=0,0,VLOOKUP(F27,'Course List (program)'!$G$2:$L$100,6,FALSE))</f>
        <v>0</v>
      </c>
      <c r="Q27" s="350">
        <f>IF(G27=0,0,VLOOKUP(G27,'Course List (program)'!$G$2:$L$100,6,FALSE))</f>
        <v>0</v>
      </c>
      <c r="R27" s="351">
        <f>IF(C27=0,0,VLOOKUP(C27,'Course List (program)'!$G$2:$L$100,4,FALSE))</f>
        <v>0</v>
      </c>
      <c r="S27" s="352">
        <f>IF(D27=0,0,VLOOKUP(D27,'Course List (program)'!$G$2:$L$100,4,FALSE))</f>
        <v>0</v>
      </c>
      <c r="T27" s="352">
        <f>IF(E27=0,0,VLOOKUP(E27,'Course List (program)'!$G$2:$L$100,4,FALSE))</f>
        <v>0</v>
      </c>
      <c r="U27" s="352">
        <f>IF(F27=0,0,VLOOKUP(F27,'Course List (program)'!$G$2:$L$100,4,FALSE))</f>
        <v>0</v>
      </c>
      <c r="V27" s="353">
        <f>IF(G27=0,0,VLOOKUP(G27,'Course List (program)'!$G$2:$L$100,4,FALSE))</f>
        <v>0</v>
      </c>
      <c r="W27" s="510">
        <f>IF(C27=0,0,VLOOKUP(C27,'Course List (program)'!$G$2:$L$100,5,FALSE))</f>
        <v>0</v>
      </c>
      <c r="X27" s="511">
        <f>IF(D27=0,0,VLOOKUP(D27,'Course List (program)'!$G$2:$L$100,5,FALSE))</f>
        <v>0</v>
      </c>
      <c r="Y27" s="511">
        <f>IF(E27=0,0,VLOOKUP(E27,'Course List (program)'!$G$2:$L$100,5,FALSE))</f>
        <v>0</v>
      </c>
      <c r="Z27" s="511">
        <f>IF(F27=0,0,VLOOKUP(F27,'Course List (program)'!$G$2:$L$100,5,FALSE))</f>
        <v>0</v>
      </c>
      <c r="AA27" s="512">
        <f>IF(G27=0,0,VLOOKUP(G27,'Course List (program)'!$G$2:$L$100,5,FALSE))</f>
        <v>0</v>
      </c>
      <c r="AB27" s="299">
        <v>0.54166666666666663</v>
      </c>
    </row>
    <row r="28" spans="1:28" s="300" customFormat="1" ht="15" customHeight="1" x14ac:dyDescent="0.2">
      <c r="A28" s="1090"/>
      <c r="B28" s="1091"/>
      <c r="C28" s="343">
        <f>Section3Draft!$L$59</f>
        <v>0</v>
      </c>
      <c r="D28" s="344">
        <f>Section3Draft!$M$59</f>
        <v>0</v>
      </c>
      <c r="E28" s="344">
        <f>Section3Draft!$N$59</f>
        <v>0</v>
      </c>
      <c r="F28" s="344" t="str">
        <f>Section3Draft!$O$59</f>
        <v>ARCH 352.13</v>
      </c>
      <c r="G28" s="486">
        <f>Section3Draft!$P$59</f>
        <v>0</v>
      </c>
      <c r="H28" s="345">
        <f>IF(C28=0,0,VLOOKUP(C28,'Course List (program)'!$G$2:$L$100,3,FALSE))</f>
        <v>0</v>
      </c>
      <c r="I28" s="346">
        <f>IF(D28=0,0,VLOOKUP(D28,'Course List (program)'!$G$2:$L$100,3,FALSE))</f>
        <v>0</v>
      </c>
      <c r="J28" s="346">
        <f>IF(E28=0,0,VLOOKUP(E28,'Course List (program)'!$G$2:$L$100,3,FALSE))</f>
        <v>0</v>
      </c>
      <c r="K28" s="346" t="str">
        <f>IF(F28=0,0,VLOOKUP(F28,'Course List (program)'!$G$2:$L$100,3,FALSE))</f>
        <v>Öğr. Gör. Erdal ÖZYURT</v>
      </c>
      <c r="L28" s="347">
        <f>IF(G28=0,0,VLOOKUP(G28,'Course List (program)'!$G$2:$L$100,3,FALSE))</f>
        <v>0</v>
      </c>
      <c r="M28" s="348">
        <f>IF(C28=0,0,VLOOKUP(C28,'Course List (program)'!$G$2:$L$100,6,FALSE))</f>
        <v>0</v>
      </c>
      <c r="N28" s="349">
        <f>IF(D28=0,0,VLOOKUP(D28,'Course List (program)'!$G$2:$L$100,6,FALSE))</f>
        <v>0</v>
      </c>
      <c r="O28" s="349">
        <f>IF(E28=0,0,VLOOKUP(E28,'Course List (program)'!$G$2:$L$100,6,FALSE))</f>
        <v>0</v>
      </c>
      <c r="P28" s="349">
        <f>IF(F28=0,0,VLOOKUP(F28,'Course List (program)'!$G$2:$L$100,6,FALSE))</f>
        <v>0</v>
      </c>
      <c r="Q28" s="350">
        <f>IF(G28=0,0,VLOOKUP(G28,'Course List (program)'!$G$2:$L$100,6,FALSE))</f>
        <v>0</v>
      </c>
      <c r="R28" s="351">
        <f>IF(C28=0,0,VLOOKUP(C28,'Course List (program)'!$G$2:$L$100,4,FALSE))</f>
        <v>0</v>
      </c>
      <c r="S28" s="352">
        <f>IF(D28=0,0,VLOOKUP(D28,'Course List (program)'!$G$2:$L$100,4,FALSE))</f>
        <v>0</v>
      </c>
      <c r="T28" s="352">
        <f>IF(E28=0,0,VLOOKUP(E28,'Course List (program)'!$G$2:$L$100,4,FALSE))</f>
        <v>0</v>
      </c>
      <c r="U28" s="352">
        <f>IF(F28=0,0,VLOOKUP(F28,'Course List (program)'!$G$2:$L$100,4,FALSE))</f>
        <v>0</v>
      </c>
      <c r="V28" s="353">
        <f>IF(G28=0,0,VLOOKUP(G28,'Course List (program)'!$G$2:$L$100,4,FALSE))</f>
        <v>0</v>
      </c>
      <c r="W28" s="510">
        <f>IF(C28=0,0,VLOOKUP(C28,'Course List (program)'!$G$2:$L$100,5,FALSE))</f>
        <v>0</v>
      </c>
      <c r="X28" s="511">
        <f>IF(D28=0,0,VLOOKUP(D28,'Course List (program)'!$G$2:$L$100,5,FALSE))</f>
        <v>0</v>
      </c>
      <c r="Y28" s="511">
        <f>IF(E28=0,0,VLOOKUP(E28,'Course List (program)'!$G$2:$L$100,5,FALSE))</f>
        <v>0</v>
      </c>
      <c r="Z28" s="511">
        <f>IF(F28=0,0,VLOOKUP(F28,'Course List (program)'!$G$2:$L$100,5,FALSE))</f>
        <v>0</v>
      </c>
      <c r="AA28" s="512">
        <f>IF(G28=0,0,VLOOKUP(G28,'Course List (program)'!$G$2:$L$100,5,FALSE))</f>
        <v>0</v>
      </c>
      <c r="AB28" s="299">
        <v>0.58333333333333337</v>
      </c>
    </row>
    <row r="29" spans="1:28" s="300" customFormat="1" ht="15" customHeight="1" x14ac:dyDescent="0.2">
      <c r="A29" s="1090"/>
      <c r="B29" s="1091"/>
      <c r="C29" s="343">
        <f>Section3Draft!$L$61</f>
        <v>0</v>
      </c>
      <c r="D29" s="344">
        <f>Section3Draft!$M$61</f>
        <v>0</v>
      </c>
      <c r="E29" s="344">
        <f>Section3Draft!$N$61</f>
        <v>0</v>
      </c>
      <c r="F29" s="344" t="str">
        <f>Section3Draft!$O$61</f>
        <v>ARCH 352.13</v>
      </c>
      <c r="G29" s="486">
        <f>Section3Draft!$P$61</f>
        <v>0</v>
      </c>
      <c r="H29" s="345">
        <f>IF(C29=0,0,VLOOKUP(C29,'Course List (program)'!$G$2:$L$100,3,FALSE))</f>
        <v>0</v>
      </c>
      <c r="I29" s="346">
        <f>IF(D29=0,0,VLOOKUP(D29,'Course List (program)'!$G$2:$L$100,3,FALSE))</f>
        <v>0</v>
      </c>
      <c r="J29" s="346">
        <f>IF(E29=0,0,VLOOKUP(E29,'Course List (program)'!$G$2:$L$100,3,FALSE))</f>
        <v>0</v>
      </c>
      <c r="K29" s="346" t="str">
        <f>IF(F29=0,0,VLOOKUP(F29,'Course List (program)'!$G$2:$L$100,3,FALSE))</f>
        <v>Öğr. Gör. Erdal ÖZYURT</v>
      </c>
      <c r="L29" s="347">
        <f>IF(G29=0,0,VLOOKUP(G29,'Course List (program)'!$G$2:$L$100,3,FALSE))</f>
        <v>0</v>
      </c>
      <c r="M29" s="348">
        <f>IF(C29=0,0,VLOOKUP(C29,'Course List (program)'!$G$2:$L$100,6,FALSE))</f>
        <v>0</v>
      </c>
      <c r="N29" s="349">
        <f>IF(D29=0,0,VLOOKUP(D29,'Course List (program)'!$G$2:$L$100,6,FALSE))</f>
        <v>0</v>
      </c>
      <c r="O29" s="349">
        <f>IF(E29=0,0,VLOOKUP(E29,'Course List (program)'!$G$2:$L$100,6,FALSE))</f>
        <v>0</v>
      </c>
      <c r="P29" s="349">
        <f>IF(F29=0,0,VLOOKUP(F29,'Course List (program)'!$G$2:$L$100,6,FALSE))</f>
        <v>0</v>
      </c>
      <c r="Q29" s="350">
        <f>IF(G29=0,0,VLOOKUP(G29,'Course List (program)'!$G$2:$L$100,6,FALSE))</f>
        <v>0</v>
      </c>
      <c r="R29" s="351">
        <f>IF(C29=0,0,VLOOKUP(C29,'Course List (program)'!$G$2:$L$100,4,FALSE))</f>
        <v>0</v>
      </c>
      <c r="S29" s="352">
        <f>IF(D29=0,0,VLOOKUP(D29,'Course List (program)'!$G$2:$L$100,4,FALSE))</f>
        <v>0</v>
      </c>
      <c r="T29" s="352">
        <f>IF(E29=0,0,VLOOKUP(E29,'Course List (program)'!$G$2:$L$100,4,FALSE))</f>
        <v>0</v>
      </c>
      <c r="U29" s="352">
        <f>IF(F29=0,0,VLOOKUP(F29,'Course List (program)'!$G$2:$L$100,4,FALSE))</f>
        <v>0</v>
      </c>
      <c r="V29" s="353">
        <f>IF(G29=0,0,VLOOKUP(G29,'Course List (program)'!$G$2:$L$100,4,FALSE))</f>
        <v>0</v>
      </c>
      <c r="W29" s="510">
        <f>IF(C29=0,0,VLOOKUP(C29,'Course List (program)'!$G$2:$L$100,5,FALSE))</f>
        <v>0</v>
      </c>
      <c r="X29" s="511">
        <f>IF(D29=0,0,VLOOKUP(D29,'Course List (program)'!$G$2:$L$100,5,FALSE))</f>
        <v>0</v>
      </c>
      <c r="Y29" s="511">
        <f>IF(E29=0,0,VLOOKUP(E29,'Course List (program)'!$G$2:$L$100,5,FALSE))</f>
        <v>0</v>
      </c>
      <c r="Z29" s="511">
        <f>IF(F29=0,0,VLOOKUP(F29,'Course List (program)'!$G$2:$L$100,5,FALSE))</f>
        <v>0</v>
      </c>
      <c r="AA29" s="512">
        <f>IF(G29=0,0,VLOOKUP(G29,'Course List (program)'!$G$2:$L$100,5,FALSE))</f>
        <v>0</v>
      </c>
      <c r="AB29" s="299">
        <v>0.625</v>
      </c>
    </row>
    <row r="30" spans="1:28" s="300" customFormat="1" ht="15" customHeight="1" x14ac:dyDescent="0.2">
      <c r="A30" s="1090"/>
      <c r="B30" s="1091"/>
      <c r="C30" s="343">
        <f>Section3Draft!$L$63</f>
        <v>0</v>
      </c>
      <c r="D30" s="344">
        <f>Section3Draft!$M$63</f>
        <v>0</v>
      </c>
      <c r="E30" s="344">
        <f>Section3Draft!$N$63</f>
        <v>0</v>
      </c>
      <c r="F30" s="344" t="str">
        <f>Section3Draft!$O$63</f>
        <v>ARCH 352.13</v>
      </c>
      <c r="G30" s="486">
        <f>Section3Draft!$P$63</f>
        <v>0</v>
      </c>
      <c r="H30" s="345">
        <f>IF(C30=0,0,VLOOKUP(C30,'Course List (program)'!$G$2:$L$100,3,FALSE))</f>
        <v>0</v>
      </c>
      <c r="I30" s="346">
        <f>IF(D30=0,0,VLOOKUP(D30,'Course List (program)'!$G$2:$L$100,3,FALSE))</f>
        <v>0</v>
      </c>
      <c r="J30" s="346">
        <f>IF(E30=0,0,VLOOKUP(E30,'Course List (program)'!$G$2:$L$100,3,FALSE))</f>
        <v>0</v>
      </c>
      <c r="K30" s="346" t="str">
        <f>IF(F30=0,0,VLOOKUP(F30,'Course List (program)'!$G$2:$L$100,3,FALSE))</f>
        <v>Öğr. Gör. Erdal ÖZYURT</v>
      </c>
      <c r="L30" s="347">
        <f>IF(G30=0,0,VLOOKUP(G30,'Course List (program)'!$G$2:$L$100,3,FALSE))</f>
        <v>0</v>
      </c>
      <c r="M30" s="348">
        <f>IF(C30=0,0,VLOOKUP(C30,'Course List (program)'!$G$2:$L$100,6,FALSE))</f>
        <v>0</v>
      </c>
      <c r="N30" s="349">
        <f>IF(D30=0,0,VLOOKUP(D30,'Course List (program)'!$G$2:$L$100,6,FALSE))</f>
        <v>0</v>
      </c>
      <c r="O30" s="349">
        <f>IF(E30=0,0,VLOOKUP(E30,'Course List (program)'!$G$2:$L$100,6,FALSE))</f>
        <v>0</v>
      </c>
      <c r="P30" s="349">
        <f>IF(F30=0,0,VLOOKUP(F30,'Course List (program)'!$G$2:$L$100,6,FALSE))</f>
        <v>0</v>
      </c>
      <c r="Q30" s="350">
        <f>IF(G30=0,0,VLOOKUP(G30,'Course List (program)'!$G$2:$L$100,6,FALSE))</f>
        <v>0</v>
      </c>
      <c r="R30" s="351">
        <f>IF(C30=0,0,VLOOKUP(C30,'Course List (program)'!$G$2:$L$100,4,FALSE))</f>
        <v>0</v>
      </c>
      <c r="S30" s="352">
        <f>IF(D30=0,0,VLOOKUP(D30,'Course List (program)'!$G$2:$L$100,4,FALSE))</f>
        <v>0</v>
      </c>
      <c r="T30" s="352">
        <f>IF(E30=0,0,VLOOKUP(E30,'Course List (program)'!$G$2:$L$100,4,FALSE))</f>
        <v>0</v>
      </c>
      <c r="U30" s="352">
        <f>IF(F30=0,0,VLOOKUP(F30,'Course List (program)'!$G$2:$L$100,4,FALSE))</f>
        <v>0</v>
      </c>
      <c r="V30" s="353">
        <f>IF(G30=0,0,VLOOKUP(G30,'Course List (program)'!$G$2:$L$100,4,FALSE))</f>
        <v>0</v>
      </c>
      <c r="W30" s="510">
        <f>IF(C30=0,0,VLOOKUP(C30,'Course List (program)'!$G$2:$L$100,5,FALSE))</f>
        <v>0</v>
      </c>
      <c r="X30" s="511">
        <f>IF(D30=0,0,VLOOKUP(D30,'Course List (program)'!$G$2:$L$100,5,FALSE))</f>
        <v>0</v>
      </c>
      <c r="Y30" s="511">
        <f>IF(E30=0,0,VLOOKUP(E30,'Course List (program)'!$G$2:$L$100,5,FALSE))</f>
        <v>0</v>
      </c>
      <c r="Z30" s="511">
        <f>IF(F30=0,0,VLOOKUP(F30,'Course List (program)'!$G$2:$L$100,5,FALSE))</f>
        <v>0</v>
      </c>
      <c r="AA30" s="512">
        <f>IF(G30=0,0,VLOOKUP(G30,'Course List (program)'!$G$2:$L$100,5,FALSE))</f>
        <v>0</v>
      </c>
      <c r="AB30" s="299">
        <v>0.66666666666666663</v>
      </c>
    </row>
    <row r="31" spans="1:28" s="300" customFormat="1" ht="15" customHeight="1" x14ac:dyDescent="0.2">
      <c r="A31" s="1090"/>
      <c r="B31" s="1091"/>
      <c r="C31" s="343">
        <f>Section3Draft!$L$65</f>
        <v>0</v>
      </c>
      <c r="D31" s="344">
        <f>Section3Draft!$M$65</f>
        <v>0</v>
      </c>
      <c r="E31" s="344">
        <f>Section3Draft!$N$65</f>
        <v>0</v>
      </c>
      <c r="F31" s="344" t="str">
        <f>Section3Draft!$O$65</f>
        <v>ARCH 352.13</v>
      </c>
      <c r="G31" s="486">
        <f>Section3Draft!$P$65</f>
        <v>0</v>
      </c>
      <c r="H31" s="345">
        <f>IF(C31=0,0,VLOOKUP(C31,'Course List (program)'!$G$2:$L$100,3,FALSE))</f>
        <v>0</v>
      </c>
      <c r="I31" s="346">
        <f>IF(D31=0,0,VLOOKUP(D31,'Course List (program)'!$G$2:$L$100,3,FALSE))</f>
        <v>0</v>
      </c>
      <c r="J31" s="346">
        <f>IF(E31=0,0,VLOOKUP(E31,'Course List (program)'!$G$2:$L$100,3,FALSE))</f>
        <v>0</v>
      </c>
      <c r="K31" s="346" t="str">
        <f>IF(F31=0,0,VLOOKUP(F31,'Course List (program)'!$G$2:$L$100,3,FALSE))</f>
        <v>Öğr. Gör. Erdal ÖZYURT</v>
      </c>
      <c r="L31" s="347">
        <f>IF(G31=0,0,VLOOKUP(G31,'Course List (program)'!$G$2:$L$100,3,FALSE))</f>
        <v>0</v>
      </c>
      <c r="M31" s="348">
        <f>IF(C31=0,0,VLOOKUP(C31,'Course List (program)'!$G$2:$L$100,6,FALSE))</f>
        <v>0</v>
      </c>
      <c r="N31" s="349">
        <f>IF(D31=0,0,VLOOKUP(D31,'Course List (program)'!$G$2:$L$100,6,FALSE))</f>
        <v>0</v>
      </c>
      <c r="O31" s="349">
        <f>IF(E31=0,0,VLOOKUP(E31,'Course List (program)'!$G$2:$L$100,6,FALSE))</f>
        <v>0</v>
      </c>
      <c r="P31" s="349">
        <f>IF(F31=0,0,VLOOKUP(F31,'Course List (program)'!$G$2:$L$100,6,FALSE))</f>
        <v>0</v>
      </c>
      <c r="Q31" s="350">
        <f>IF(G31=0,0,VLOOKUP(G31,'Course List (program)'!$G$2:$L$100,6,FALSE))</f>
        <v>0</v>
      </c>
      <c r="R31" s="351">
        <f>IF(C31=0,0,VLOOKUP(C31,'Course List (program)'!$G$2:$L$100,4,FALSE))</f>
        <v>0</v>
      </c>
      <c r="S31" s="352">
        <f>IF(D31=0,0,VLOOKUP(D31,'Course List (program)'!$G$2:$L$100,4,FALSE))</f>
        <v>0</v>
      </c>
      <c r="T31" s="352">
        <f>IF(E31=0,0,VLOOKUP(E31,'Course List (program)'!$G$2:$L$100,4,FALSE))</f>
        <v>0</v>
      </c>
      <c r="U31" s="352">
        <f>IF(F31=0,0,VLOOKUP(F31,'Course List (program)'!$G$2:$L$100,4,FALSE))</f>
        <v>0</v>
      </c>
      <c r="V31" s="353">
        <f>IF(G31=0,0,VLOOKUP(G31,'Course List (program)'!$G$2:$L$100,4,FALSE))</f>
        <v>0</v>
      </c>
      <c r="W31" s="510">
        <f>IF(C31=0,0,VLOOKUP(C31,'Course List (program)'!$G$2:$L$100,5,FALSE))</f>
        <v>0</v>
      </c>
      <c r="X31" s="511">
        <f>IF(D31=0,0,VLOOKUP(D31,'Course List (program)'!$G$2:$L$100,5,FALSE))</f>
        <v>0</v>
      </c>
      <c r="Y31" s="511">
        <f>IF(E31=0,0,VLOOKUP(E31,'Course List (program)'!$G$2:$L$100,5,FALSE))</f>
        <v>0</v>
      </c>
      <c r="Z31" s="511">
        <f>IF(F31=0,0,VLOOKUP(F31,'Course List (program)'!$G$2:$L$100,5,FALSE))</f>
        <v>0</v>
      </c>
      <c r="AA31" s="512">
        <f>IF(G31=0,0,VLOOKUP(G31,'Course List (program)'!$G$2:$L$100,5,FALSE))</f>
        <v>0</v>
      </c>
      <c r="AB31" s="299">
        <v>0.70833333333333337</v>
      </c>
    </row>
    <row r="32" spans="1:28" s="300" customFormat="1" ht="15" customHeight="1" thickBot="1" x14ac:dyDescent="0.25">
      <c r="A32" s="1092"/>
      <c r="B32" s="1093"/>
      <c r="C32" s="354">
        <f>Section3Draft!$L$67</f>
        <v>0</v>
      </c>
      <c r="D32" s="355">
        <f>Section3Draft!$M$67</f>
        <v>0</v>
      </c>
      <c r="E32" s="355">
        <f>Section3Draft!$N$67</f>
        <v>0</v>
      </c>
      <c r="F32" s="355">
        <f>Section3Draft!$O$67</f>
        <v>0</v>
      </c>
      <c r="G32" s="487">
        <f>Section3Draft!$P$67</f>
        <v>0</v>
      </c>
      <c r="H32" s="356">
        <f>IF(C32=0,0,VLOOKUP(C32,'Course List (program)'!$G$2:$L$100,3,FALSE))</f>
        <v>0</v>
      </c>
      <c r="I32" s="357">
        <f>IF(D32=0,0,VLOOKUP(D32,'Course List (program)'!$G$2:$L$100,3,FALSE))</f>
        <v>0</v>
      </c>
      <c r="J32" s="357">
        <f>IF(E32=0,0,VLOOKUP(E32,'Course List (program)'!$G$2:$L$100,3,FALSE))</f>
        <v>0</v>
      </c>
      <c r="K32" s="357">
        <f>IF(F32=0,0,VLOOKUP(F32,'Course List (program)'!$G$2:$L$100,3,FALSE))</f>
        <v>0</v>
      </c>
      <c r="L32" s="358">
        <f>IF(G32=0,0,VLOOKUP(G32,'Course List (program)'!$G$2:$L$100,3,FALSE))</f>
        <v>0</v>
      </c>
      <c r="M32" s="359">
        <f>IF(C32=0,0,VLOOKUP(C32,'Course List (program)'!$G$2:$L$100,6,FALSE))</f>
        <v>0</v>
      </c>
      <c r="N32" s="360">
        <f>IF(D32=0,0,VLOOKUP(D32,'Course List (program)'!$G$2:$L$100,6,FALSE))</f>
        <v>0</v>
      </c>
      <c r="O32" s="360">
        <f>IF(E32=0,0,VLOOKUP(E32,'Course List (program)'!$G$2:$L$100,6,FALSE))</f>
        <v>0</v>
      </c>
      <c r="P32" s="360">
        <f>IF(F32=0,0,VLOOKUP(F32,'Course List (program)'!$G$2:$L$100,6,FALSE))</f>
        <v>0</v>
      </c>
      <c r="Q32" s="361">
        <f>IF(G32=0,0,VLOOKUP(G32,'Course List (program)'!$G$2:$L$100,6,FALSE))</f>
        <v>0</v>
      </c>
      <c r="R32" s="362">
        <f>IF(C32=0,0,VLOOKUP(C32,'Course List (program)'!$G$2:$L$100,4,FALSE))</f>
        <v>0</v>
      </c>
      <c r="S32" s="363">
        <f>IF(D32=0,0,VLOOKUP(D32,'Course List (program)'!$G$2:$L$100,4,FALSE))</f>
        <v>0</v>
      </c>
      <c r="T32" s="363">
        <f>IF(E32=0,0,VLOOKUP(E32,'Course List (program)'!$G$2:$L$100,4,FALSE))</f>
        <v>0</v>
      </c>
      <c r="U32" s="363">
        <f>IF(F32=0,0,VLOOKUP(F32,'Course List (program)'!$G$2:$L$100,4,FALSE))</f>
        <v>0</v>
      </c>
      <c r="V32" s="364">
        <f>IF(G32=0,0,VLOOKUP(G32,'Course List (program)'!$G$2:$L$100,4,FALSE))</f>
        <v>0</v>
      </c>
      <c r="W32" s="513">
        <f>IF(C32=0,0,VLOOKUP(C32,'Course List (program)'!$G$2:$L$100,5,FALSE))</f>
        <v>0</v>
      </c>
      <c r="X32" s="514">
        <f>IF(D32=0,0,VLOOKUP(D32,'Course List (program)'!$G$2:$L$100,5,FALSE))</f>
        <v>0</v>
      </c>
      <c r="Y32" s="514">
        <f>IF(E32=0,0,VLOOKUP(E32,'Course List (program)'!$G$2:$L$100,5,FALSE))</f>
        <v>0</v>
      </c>
      <c r="Z32" s="514">
        <f>IF(F32=0,0,VLOOKUP(F32,'Course List (program)'!$G$2:$L$100,5,FALSE))</f>
        <v>0</v>
      </c>
      <c r="AA32" s="515">
        <f>IF(G32=0,0,VLOOKUP(G32,'Course List (program)'!$G$2:$L$100,5,FALSE))</f>
        <v>0</v>
      </c>
      <c r="AB32" s="299">
        <v>0.75</v>
      </c>
    </row>
    <row r="33" spans="1:28" s="300" customFormat="1" ht="15" customHeight="1" x14ac:dyDescent="0.2">
      <c r="A33" s="1088">
        <v>4</v>
      </c>
      <c r="B33" s="1089"/>
      <c r="C33" s="332">
        <f>Section4Draft!$L$49</f>
        <v>0</v>
      </c>
      <c r="D33" s="333">
        <f>Section4Draft!$M$49</f>
        <v>0</v>
      </c>
      <c r="E33" s="333">
        <f>Section4Draft!$N$49</f>
        <v>0</v>
      </c>
      <c r="F33" s="333" t="str">
        <f>Section4Draft!$O$49</f>
        <v>ARCH 308.01</v>
      </c>
      <c r="G33" s="485">
        <f>Section4Draft!$P$49</f>
        <v>0</v>
      </c>
      <c r="H33" s="334">
        <f>IF(C33=0,0,VLOOKUP(C33,'Course List (program)'!$G$2:$L$100,3,FALSE))</f>
        <v>0</v>
      </c>
      <c r="I33" s="335">
        <f>IF(D33=0,0,VLOOKUP(D33,'Course List (program)'!$G$2:$L$100,3,FALSE))</f>
        <v>0</v>
      </c>
      <c r="J33" s="335">
        <f>IF(E33=0,0,VLOOKUP(E33,'Course List (program)'!$G$2:$L$100,3,FALSE))</f>
        <v>0</v>
      </c>
      <c r="K33" s="335" t="str">
        <f>IF(F33=0,0,VLOOKUP(F33,'Course List (program)'!$G$2:$L$100,3,FALSE))</f>
        <v>Yrd. Doç. Dr. Mari ITO ALPTÜRER</v>
      </c>
      <c r="L33" s="336">
        <f>IF(G33=0,0,VLOOKUP(G33,'Course List (program)'!$G$2:$L$100,3,FALSE))</f>
        <v>0</v>
      </c>
      <c r="M33" s="337">
        <f>IF(C33=0,0,VLOOKUP(C33,'Course List (program)'!$G$2:$L$100,6,FALSE))</f>
        <v>0</v>
      </c>
      <c r="N33" s="338">
        <f>IF(D33=0,0,VLOOKUP(D33,'Course List (program)'!$G$2:$L$100,6,FALSE))</f>
        <v>0</v>
      </c>
      <c r="O33" s="338">
        <f>IF(E33=0,0,VLOOKUP(E33,'Course List (program)'!$G$2:$L$100,6,FALSE))</f>
        <v>0</v>
      </c>
      <c r="P33" s="338">
        <f>IF(F33=0,0,VLOOKUP(F33,'Course List (program)'!$G$2:$L$100,6,FALSE))</f>
        <v>0</v>
      </c>
      <c r="Q33" s="339">
        <f>IF(G33=0,0,VLOOKUP(G33,'Course List (program)'!$G$2:$L$100,6,FALSE))</f>
        <v>0</v>
      </c>
      <c r="R33" s="340">
        <f>IF(C33=0,0,VLOOKUP(C33,'Course List (program)'!$G$2:$L$100,4,FALSE))</f>
        <v>0</v>
      </c>
      <c r="S33" s="341">
        <f>IF(D33=0,0,VLOOKUP(D33,'Course List (program)'!$G$2:$L$100,4,FALSE))</f>
        <v>0</v>
      </c>
      <c r="T33" s="341">
        <f>IF(E33=0,0,VLOOKUP(E33,'Course List (program)'!$G$2:$L$100,4,FALSE))</f>
        <v>0</v>
      </c>
      <c r="U33" s="341">
        <f>IF(F33=0,0,VLOOKUP(F33,'Course List (program)'!$G$2:$L$100,4,FALSE))</f>
        <v>0</v>
      </c>
      <c r="V33" s="342">
        <f>IF(G33=0,0,VLOOKUP(G33,'Course List (program)'!$G$2:$L$100,4,FALSE))</f>
        <v>0</v>
      </c>
      <c r="W33" s="507">
        <f>IF(C33=0,0,VLOOKUP(C33,'Course List (program)'!$G$2:$L$100,5,FALSE))</f>
        <v>0</v>
      </c>
      <c r="X33" s="508">
        <f>IF(D33=0,0,VLOOKUP(D33,'Course List (program)'!$G$2:$L$100,5,FALSE))</f>
        <v>0</v>
      </c>
      <c r="Y33" s="508">
        <f>IF(E33=0,0,VLOOKUP(E33,'Course List (program)'!$G$2:$L$100,5,FALSE))</f>
        <v>0</v>
      </c>
      <c r="Z33" s="508">
        <f>IF(F33=0,0,VLOOKUP(F33,'Course List (program)'!$G$2:$L$100,5,FALSE))</f>
        <v>0</v>
      </c>
      <c r="AA33" s="509">
        <f>IF(G33=0,0,VLOOKUP(G33,'Course List (program)'!$G$2:$L$100,5,FALSE))</f>
        <v>0</v>
      </c>
      <c r="AB33" s="323">
        <v>0.375</v>
      </c>
    </row>
    <row r="34" spans="1:28" s="300" customFormat="1" ht="15" customHeight="1" x14ac:dyDescent="0.2">
      <c r="A34" s="1090"/>
      <c r="B34" s="1091"/>
      <c r="C34" s="343">
        <f>Section4Draft!$L$51</f>
        <v>0</v>
      </c>
      <c r="D34" s="344">
        <f>Section4Draft!$M$51</f>
        <v>0</v>
      </c>
      <c r="E34" s="344">
        <f>Section4Draft!$N$51</f>
        <v>0</v>
      </c>
      <c r="F34" s="344" t="str">
        <f>Section4Draft!$O$51</f>
        <v>ARCH 308.01</v>
      </c>
      <c r="G34" s="486">
        <f>Section4Draft!$P$51</f>
        <v>0</v>
      </c>
      <c r="H34" s="345">
        <f>IF(C34=0,0,VLOOKUP(C34,'Course List (program)'!$G$2:$L$100,3,FALSE))</f>
        <v>0</v>
      </c>
      <c r="I34" s="346">
        <f>IF(D34=0,0,VLOOKUP(D34,'Course List (program)'!$G$2:$L$100,3,FALSE))</f>
        <v>0</v>
      </c>
      <c r="J34" s="346">
        <f>IF(E34=0,0,VLOOKUP(E34,'Course List (program)'!$G$2:$L$100,3,FALSE))</f>
        <v>0</v>
      </c>
      <c r="K34" s="346" t="str">
        <f>IF(F34=0,0,VLOOKUP(F34,'Course List (program)'!$G$2:$L$100,3,FALSE))</f>
        <v>Yrd. Doç. Dr. Mari ITO ALPTÜRER</v>
      </c>
      <c r="L34" s="347">
        <f>IF(G34=0,0,VLOOKUP(G34,'Course List (program)'!$G$2:$L$100,3,FALSE))</f>
        <v>0</v>
      </c>
      <c r="M34" s="348">
        <f>IF(C34=0,0,VLOOKUP(C34,'Course List (program)'!$G$2:$L$100,6,FALSE))</f>
        <v>0</v>
      </c>
      <c r="N34" s="349">
        <f>IF(D34=0,0,VLOOKUP(D34,'Course List (program)'!$G$2:$L$100,6,FALSE))</f>
        <v>0</v>
      </c>
      <c r="O34" s="349">
        <f>IF(E34=0,0,VLOOKUP(E34,'Course List (program)'!$G$2:$L$100,6,FALSE))</f>
        <v>0</v>
      </c>
      <c r="P34" s="349">
        <f>IF(F34=0,0,VLOOKUP(F34,'Course List (program)'!$G$2:$L$100,6,FALSE))</f>
        <v>0</v>
      </c>
      <c r="Q34" s="350">
        <f>IF(G34=0,0,VLOOKUP(G34,'Course List (program)'!$G$2:$L$100,6,FALSE))</f>
        <v>0</v>
      </c>
      <c r="R34" s="351">
        <f>IF(C34=0,0,VLOOKUP(C34,'Course List (program)'!$G$2:$L$100,4,FALSE))</f>
        <v>0</v>
      </c>
      <c r="S34" s="352">
        <f>IF(D34=0,0,VLOOKUP(D34,'Course List (program)'!$G$2:$L$100,4,FALSE))</f>
        <v>0</v>
      </c>
      <c r="T34" s="352">
        <f>IF(E34=0,0,VLOOKUP(E34,'Course List (program)'!$G$2:$L$100,4,FALSE))</f>
        <v>0</v>
      </c>
      <c r="U34" s="352">
        <f>IF(F34=0,0,VLOOKUP(F34,'Course List (program)'!$G$2:$L$100,4,FALSE))</f>
        <v>0</v>
      </c>
      <c r="V34" s="353">
        <f>IF(G34=0,0,VLOOKUP(G34,'Course List (program)'!$G$2:$L$100,4,FALSE))</f>
        <v>0</v>
      </c>
      <c r="W34" s="510">
        <f>IF(C34=0,0,VLOOKUP(C34,'Course List (program)'!$G$2:$L$100,5,FALSE))</f>
        <v>0</v>
      </c>
      <c r="X34" s="511">
        <f>IF(D34=0,0,VLOOKUP(D34,'Course List (program)'!$G$2:$L$100,5,FALSE))</f>
        <v>0</v>
      </c>
      <c r="Y34" s="511">
        <f>IF(E34=0,0,VLOOKUP(E34,'Course List (program)'!$G$2:$L$100,5,FALSE))</f>
        <v>0</v>
      </c>
      <c r="Z34" s="511">
        <f>IF(F34=0,0,VLOOKUP(F34,'Course List (program)'!$G$2:$L$100,5,FALSE))</f>
        <v>0</v>
      </c>
      <c r="AA34" s="512">
        <f>IF(G34=0,0,VLOOKUP(G34,'Course List (program)'!$G$2:$L$100,5,FALSE))</f>
        <v>0</v>
      </c>
      <c r="AB34" s="323">
        <v>0.41666666666666669</v>
      </c>
    </row>
    <row r="35" spans="1:28" s="300" customFormat="1" ht="15" customHeight="1" x14ac:dyDescent="0.2">
      <c r="A35" s="1090"/>
      <c r="B35" s="1091"/>
      <c r="C35" s="343">
        <f>Section4Draft!$L$53</f>
        <v>0</v>
      </c>
      <c r="D35" s="344">
        <f>Section4Draft!$M$53</f>
        <v>0</v>
      </c>
      <c r="E35" s="344">
        <f>Section4Draft!$N$53</f>
        <v>0</v>
      </c>
      <c r="F35" s="344" t="str">
        <f>Section4Draft!$O$53</f>
        <v>ARCH 308.01</v>
      </c>
      <c r="G35" s="486">
        <f>Section4Draft!$P$53</f>
        <v>0</v>
      </c>
      <c r="H35" s="345">
        <f>IF(C35=0,0,VLOOKUP(C35,'Course List (program)'!$G$2:$L$100,3,FALSE))</f>
        <v>0</v>
      </c>
      <c r="I35" s="346">
        <f>IF(D35=0,0,VLOOKUP(D35,'Course List (program)'!$G$2:$L$100,3,FALSE))</f>
        <v>0</v>
      </c>
      <c r="J35" s="346">
        <f>IF(E35=0,0,VLOOKUP(E35,'Course List (program)'!$G$2:$L$100,3,FALSE))</f>
        <v>0</v>
      </c>
      <c r="K35" s="346" t="str">
        <f>IF(F35=0,0,VLOOKUP(F35,'Course List (program)'!$G$2:$L$100,3,FALSE))</f>
        <v>Yrd. Doç. Dr. Mari ITO ALPTÜRER</v>
      </c>
      <c r="L35" s="347">
        <f>IF(G35=0,0,VLOOKUP(G35,'Course List (program)'!$G$2:$L$100,3,FALSE))</f>
        <v>0</v>
      </c>
      <c r="M35" s="348">
        <f>IF(C35=0,0,VLOOKUP(C35,'Course List (program)'!$G$2:$L$100,6,FALSE))</f>
        <v>0</v>
      </c>
      <c r="N35" s="349">
        <f>IF(D35=0,0,VLOOKUP(D35,'Course List (program)'!$G$2:$L$100,6,FALSE))</f>
        <v>0</v>
      </c>
      <c r="O35" s="349">
        <f>IF(E35=0,0,VLOOKUP(E35,'Course List (program)'!$G$2:$L$100,6,FALSE))</f>
        <v>0</v>
      </c>
      <c r="P35" s="349">
        <f>IF(F35=0,0,VLOOKUP(F35,'Course List (program)'!$G$2:$L$100,6,FALSE))</f>
        <v>0</v>
      </c>
      <c r="Q35" s="350">
        <f>IF(G35=0,0,VLOOKUP(G35,'Course List (program)'!$G$2:$L$100,6,FALSE))</f>
        <v>0</v>
      </c>
      <c r="R35" s="351">
        <f>IF(C35=0,0,VLOOKUP(C35,'Course List (program)'!$G$2:$L$100,4,FALSE))</f>
        <v>0</v>
      </c>
      <c r="S35" s="352">
        <f>IF(D35=0,0,VLOOKUP(D35,'Course List (program)'!$G$2:$L$100,4,FALSE))</f>
        <v>0</v>
      </c>
      <c r="T35" s="352">
        <f>IF(E35=0,0,VLOOKUP(E35,'Course List (program)'!$G$2:$L$100,4,FALSE))</f>
        <v>0</v>
      </c>
      <c r="U35" s="352">
        <f>IF(F35=0,0,VLOOKUP(F35,'Course List (program)'!$G$2:$L$100,4,FALSE))</f>
        <v>0</v>
      </c>
      <c r="V35" s="353">
        <f>IF(G35=0,0,VLOOKUP(G35,'Course List (program)'!$G$2:$L$100,4,FALSE))</f>
        <v>0</v>
      </c>
      <c r="W35" s="510">
        <f>IF(C35=0,0,VLOOKUP(C35,'Course List (program)'!$G$2:$L$100,5,FALSE))</f>
        <v>0</v>
      </c>
      <c r="X35" s="511">
        <f>IF(D35=0,0,VLOOKUP(D35,'Course List (program)'!$G$2:$L$100,5,FALSE))</f>
        <v>0</v>
      </c>
      <c r="Y35" s="511">
        <f>IF(E35=0,0,VLOOKUP(E35,'Course List (program)'!$G$2:$L$100,5,FALSE))</f>
        <v>0</v>
      </c>
      <c r="Z35" s="511">
        <f>IF(F35=0,0,VLOOKUP(F35,'Course List (program)'!$G$2:$L$100,5,FALSE))</f>
        <v>0</v>
      </c>
      <c r="AA35" s="512">
        <f>IF(G35=0,0,VLOOKUP(G35,'Course List (program)'!$G$2:$L$100,5,FALSE))</f>
        <v>0</v>
      </c>
      <c r="AB35" s="323">
        <v>0.45833333333333331</v>
      </c>
    </row>
    <row r="36" spans="1:28" s="300" customFormat="1" ht="15" customHeight="1" x14ac:dyDescent="0.2">
      <c r="A36" s="1090"/>
      <c r="B36" s="1091"/>
      <c r="C36" s="343">
        <f>Section4Draft!$L$55</f>
        <v>0</v>
      </c>
      <c r="D36" s="344">
        <f>Section4Draft!$M$55</f>
        <v>0</v>
      </c>
      <c r="E36" s="344">
        <f>Section4Draft!$N$55</f>
        <v>0</v>
      </c>
      <c r="F36" s="344">
        <f>Section4Draft!$O$55</f>
        <v>0</v>
      </c>
      <c r="G36" s="486">
        <f>Section4Draft!$P$55</f>
        <v>0</v>
      </c>
      <c r="H36" s="345">
        <f>IF(C36=0,0,VLOOKUP(C36,'Course List (program)'!$G$2:$L$100,3,FALSE))</f>
        <v>0</v>
      </c>
      <c r="I36" s="346">
        <f>IF(D36=0,0,VLOOKUP(D36,'Course List (program)'!$G$2:$L$100,3,FALSE))</f>
        <v>0</v>
      </c>
      <c r="J36" s="346">
        <f>IF(E36=0,0,VLOOKUP(E36,'Course List (program)'!$G$2:$L$100,3,FALSE))</f>
        <v>0</v>
      </c>
      <c r="K36" s="346">
        <f>IF(F36=0,0,VLOOKUP(F36,'Course List (program)'!$G$2:$L$100,3,FALSE))</f>
        <v>0</v>
      </c>
      <c r="L36" s="347">
        <f>IF(G36=0,0,VLOOKUP(G36,'Course List (program)'!$G$2:$L$100,3,FALSE))</f>
        <v>0</v>
      </c>
      <c r="M36" s="348">
        <f>IF(C36=0,0,VLOOKUP(C36,'Course List (program)'!$G$2:$L$100,6,FALSE))</f>
        <v>0</v>
      </c>
      <c r="N36" s="349">
        <f>IF(D36=0,0,VLOOKUP(D36,'Course List (program)'!$G$2:$L$100,6,FALSE))</f>
        <v>0</v>
      </c>
      <c r="O36" s="349">
        <f>IF(E36=0,0,VLOOKUP(E36,'Course List (program)'!$G$2:$L$100,6,FALSE))</f>
        <v>0</v>
      </c>
      <c r="P36" s="349">
        <f>IF(F36=0,0,VLOOKUP(F36,'Course List (program)'!$G$2:$L$100,6,FALSE))</f>
        <v>0</v>
      </c>
      <c r="Q36" s="350">
        <f>IF(G36=0,0,VLOOKUP(G36,'Course List (program)'!$G$2:$L$100,6,FALSE))</f>
        <v>0</v>
      </c>
      <c r="R36" s="351">
        <f>IF(C36=0,0,VLOOKUP(C36,'Course List (program)'!$G$2:$L$100,4,FALSE))</f>
        <v>0</v>
      </c>
      <c r="S36" s="352">
        <f>IF(D36=0,0,VLOOKUP(D36,'Course List (program)'!$G$2:$L$100,4,FALSE))</f>
        <v>0</v>
      </c>
      <c r="T36" s="352">
        <f>IF(E36=0,0,VLOOKUP(E36,'Course List (program)'!$G$2:$L$100,4,FALSE))</f>
        <v>0</v>
      </c>
      <c r="U36" s="352">
        <f>IF(F36=0,0,VLOOKUP(F36,'Course List (program)'!$G$2:$L$100,4,FALSE))</f>
        <v>0</v>
      </c>
      <c r="V36" s="353">
        <f>IF(G36=0,0,VLOOKUP(G36,'Course List (program)'!$G$2:$L$100,4,FALSE))</f>
        <v>0</v>
      </c>
      <c r="W36" s="510">
        <f>IF(C36=0,0,VLOOKUP(C36,'Course List (program)'!$G$2:$L$100,5,FALSE))</f>
        <v>0</v>
      </c>
      <c r="X36" s="511">
        <f>IF(D36=0,0,VLOOKUP(D36,'Course List (program)'!$G$2:$L$100,5,FALSE))</f>
        <v>0</v>
      </c>
      <c r="Y36" s="511">
        <f>IF(E36=0,0,VLOOKUP(E36,'Course List (program)'!$G$2:$L$100,5,FALSE))</f>
        <v>0</v>
      </c>
      <c r="Z36" s="511">
        <f>IF(F36=0,0,VLOOKUP(F36,'Course List (program)'!$G$2:$L$100,5,FALSE))</f>
        <v>0</v>
      </c>
      <c r="AA36" s="512">
        <f>IF(G36=0,0,VLOOKUP(G36,'Course List (program)'!$G$2:$L$100,5,FALSE))</f>
        <v>0</v>
      </c>
      <c r="AB36" s="323">
        <v>0.5</v>
      </c>
    </row>
    <row r="37" spans="1:28" s="300" customFormat="1" ht="15" customHeight="1" x14ac:dyDescent="0.2">
      <c r="A37" s="1090"/>
      <c r="B37" s="1091"/>
      <c r="C37" s="343">
        <f>Section4Draft!$L$57</f>
        <v>0</v>
      </c>
      <c r="D37" s="344">
        <f>Section4Draft!$M$57</f>
        <v>0</v>
      </c>
      <c r="E37" s="344">
        <f>Section4Draft!$N$57</f>
        <v>0</v>
      </c>
      <c r="F37" s="344">
        <f>Section4Draft!$O$57</f>
        <v>0</v>
      </c>
      <c r="G37" s="486">
        <f>Section4Draft!$P$57</f>
        <v>0</v>
      </c>
      <c r="H37" s="345">
        <f>IF(C37=0,0,VLOOKUP(C37,'Course List (program)'!$G$2:$L$100,3,FALSE))</f>
        <v>0</v>
      </c>
      <c r="I37" s="346">
        <f>IF(D37=0,0,VLOOKUP(D37,'Course List (program)'!$G$2:$L$100,3,FALSE))</f>
        <v>0</v>
      </c>
      <c r="J37" s="346">
        <f>IF(E37=0,0,VLOOKUP(E37,'Course List (program)'!$G$2:$L$100,3,FALSE))</f>
        <v>0</v>
      </c>
      <c r="K37" s="346">
        <f>IF(F37=0,0,VLOOKUP(F37,'Course List (program)'!$G$2:$L$100,3,FALSE))</f>
        <v>0</v>
      </c>
      <c r="L37" s="347">
        <f>IF(G37=0,0,VLOOKUP(G37,'Course List (program)'!$G$2:$L$100,3,FALSE))</f>
        <v>0</v>
      </c>
      <c r="M37" s="348">
        <f>IF(C37=0,0,VLOOKUP(C37,'Course List (program)'!$G$2:$L$100,6,FALSE))</f>
        <v>0</v>
      </c>
      <c r="N37" s="349">
        <f>IF(D37=0,0,VLOOKUP(D37,'Course List (program)'!$G$2:$L$100,6,FALSE))</f>
        <v>0</v>
      </c>
      <c r="O37" s="349">
        <f>IF(E37=0,0,VLOOKUP(E37,'Course List (program)'!$G$2:$L$100,6,FALSE))</f>
        <v>0</v>
      </c>
      <c r="P37" s="349">
        <f>IF(F37=0,0,VLOOKUP(F37,'Course List (program)'!$G$2:$L$100,6,FALSE))</f>
        <v>0</v>
      </c>
      <c r="Q37" s="350">
        <f>IF(G37=0,0,VLOOKUP(G37,'Course List (program)'!$G$2:$L$100,6,FALSE))</f>
        <v>0</v>
      </c>
      <c r="R37" s="351">
        <f>IF(C37=0,0,VLOOKUP(C37,'Course List (program)'!$G$2:$L$100,4,FALSE))</f>
        <v>0</v>
      </c>
      <c r="S37" s="352">
        <f>IF(D37=0,0,VLOOKUP(D37,'Course List (program)'!$G$2:$L$100,4,FALSE))</f>
        <v>0</v>
      </c>
      <c r="T37" s="352">
        <f>IF(E37=0,0,VLOOKUP(E37,'Course List (program)'!$G$2:$L$100,4,FALSE))</f>
        <v>0</v>
      </c>
      <c r="U37" s="352">
        <f>IF(F37=0,0,VLOOKUP(F37,'Course List (program)'!$G$2:$L$100,4,FALSE))</f>
        <v>0</v>
      </c>
      <c r="V37" s="353">
        <f>IF(G37=0,0,VLOOKUP(G37,'Course List (program)'!$G$2:$L$100,4,FALSE))</f>
        <v>0</v>
      </c>
      <c r="W37" s="510">
        <f>IF(C37=0,0,VLOOKUP(C37,'Course List (program)'!$G$2:$L$100,5,FALSE))</f>
        <v>0</v>
      </c>
      <c r="X37" s="511">
        <f>IF(D37=0,0,VLOOKUP(D37,'Course List (program)'!$G$2:$L$100,5,FALSE))</f>
        <v>0</v>
      </c>
      <c r="Y37" s="511">
        <f>IF(E37=0,0,VLOOKUP(E37,'Course List (program)'!$G$2:$L$100,5,FALSE))</f>
        <v>0</v>
      </c>
      <c r="Z37" s="511">
        <f>IF(F37=0,0,VLOOKUP(F37,'Course List (program)'!$G$2:$L$100,5,FALSE))</f>
        <v>0</v>
      </c>
      <c r="AA37" s="512">
        <f>IF(G37=0,0,VLOOKUP(G37,'Course List (program)'!$G$2:$L$100,5,FALSE))</f>
        <v>0</v>
      </c>
      <c r="AB37" s="323">
        <v>0.54166666666666663</v>
      </c>
    </row>
    <row r="38" spans="1:28" s="300" customFormat="1" ht="15" customHeight="1" x14ac:dyDescent="0.2">
      <c r="A38" s="1090"/>
      <c r="B38" s="1091"/>
      <c r="C38" s="343">
        <f>Section4Draft!$L$59</f>
        <v>0</v>
      </c>
      <c r="D38" s="344">
        <f>Section4Draft!$M$59</f>
        <v>0</v>
      </c>
      <c r="E38" s="344">
        <f>Section4Draft!$N$59</f>
        <v>0</v>
      </c>
      <c r="F38" s="344">
        <f>Section4Draft!$O$59</f>
        <v>0</v>
      </c>
      <c r="G38" s="486">
        <f>Section4Draft!$P$59</f>
        <v>0</v>
      </c>
      <c r="H38" s="345">
        <f>IF(C38=0,0,VLOOKUP(C38,'Course List (program)'!$G$2:$L$100,3,FALSE))</f>
        <v>0</v>
      </c>
      <c r="I38" s="346">
        <f>IF(D38=0,0,VLOOKUP(D38,'Course List (program)'!$G$2:$L$100,3,FALSE))</f>
        <v>0</v>
      </c>
      <c r="J38" s="346">
        <f>IF(E38=0,0,VLOOKUP(E38,'Course List (program)'!$G$2:$L$100,3,FALSE))</f>
        <v>0</v>
      </c>
      <c r="K38" s="346">
        <f>IF(F38=0,0,VLOOKUP(F38,'Course List (program)'!$G$2:$L$100,3,FALSE))</f>
        <v>0</v>
      </c>
      <c r="L38" s="347">
        <f>IF(G38=0,0,VLOOKUP(G38,'Course List (program)'!$G$2:$L$100,3,FALSE))</f>
        <v>0</v>
      </c>
      <c r="M38" s="348">
        <f>IF(C38=0,0,VLOOKUP(C38,'Course List (program)'!$G$2:$L$100,6,FALSE))</f>
        <v>0</v>
      </c>
      <c r="N38" s="349">
        <f>IF(D38=0,0,VLOOKUP(D38,'Course List (program)'!$G$2:$L$100,6,FALSE))</f>
        <v>0</v>
      </c>
      <c r="O38" s="349">
        <f>IF(E38=0,0,VLOOKUP(E38,'Course List (program)'!$G$2:$L$100,6,FALSE))</f>
        <v>0</v>
      </c>
      <c r="P38" s="349">
        <f>IF(F38=0,0,VLOOKUP(F38,'Course List (program)'!$G$2:$L$100,6,FALSE))</f>
        <v>0</v>
      </c>
      <c r="Q38" s="350">
        <f>IF(G38=0,0,VLOOKUP(G38,'Course List (program)'!$G$2:$L$100,6,FALSE))</f>
        <v>0</v>
      </c>
      <c r="R38" s="351">
        <f>IF(C38=0,0,VLOOKUP(C38,'Course List (program)'!$G$2:$L$100,4,FALSE))</f>
        <v>0</v>
      </c>
      <c r="S38" s="352">
        <f>IF(D38=0,0,VLOOKUP(D38,'Course List (program)'!$G$2:$L$100,4,FALSE))</f>
        <v>0</v>
      </c>
      <c r="T38" s="352">
        <f>IF(E38=0,0,VLOOKUP(E38,'Course List (program)'!$G$2:$L$100,4,FALSE))</f>
        <v>0</v>
      </c>
      <c r="U38" s="352">
        <f>IF(F38=0,0,VLOOKUP(F38,'Course List (program)'!$G$2:$L$100,4,FALSE))</f>
        <v>0</v>
      </c>
      <c r="V38" s="353">
        <f>IF(G38=0,0,VLOOKUP(G38,'Course List (program)'!$G$2:$L$100,4,FALSE))</f>
        <v>0</v>
      </c>
      <c r="W38" s="510">
        <f>IF(C38=0,0,VLOOKUP(C38,'Course List (program)'!$G$2:$L$100,5,FALSE))</f>
        <v>0</v>
      </c>
      <c r="X38" s="511">
        <f>IF(D38=0,0,VLOOKUP(D38,'Course List (program)'!$G$2:$L$100,5,FALSE))</f>
        <v>0</v>
      </c>
      <c r="Y38" s="511">
        <f>IF(E38=0,0,VLOOKUP(E38,'Course List (program)'!$G$2:$L$100,5,FALSE))</f>
        <v>0</v>
      </c>
      <c r="Z38" s="511">
        <f>IF(F38=0,0,VLOOKUP(F38,'Course List (program)'!$G$2:$L$100,5,FALSE))</f>
        <v>0</v>
      </c>
      <c r="AA38" s="512">
        <f>IF(G38=0,0,VLOOKUP(G38,'Course List (program)'!$G$2:$L$100,5,FALSE))</f>
        <v>0</v>
      </c>
      <c r="AB38" s="323">
        <v>0.58333333333333337</v>
      </c>
    </row>
    <row r="39" spans="1:28" s="300" customFormat="1" ht="15" customHeight="1" x14ac:dyDescent="0.2">
      <c r="A39" s="1090"/>
      <c r="B39" s="1091"/>
      <c r="C39" s="343">
        <f>Section4Draft!$L$61</f>
        <v>0</v>
      </c>
      <c r="D39" s="344">
        <f>Section4Draft!$M$61</f>
        <v>0</v>
      </c>
      <c r="E39" s="344">
        <f>Section4Draft!$N$61</f>
        <v>0</v>
      </c>
      <c r="F39" s="344">
        <f>Section4Draft!$O$61</f>
        <v>0</v>
      </c>
      <c r="G39" s="486">
        <f>Section4Draft!$P$61</f>
        <v>0</v>
      </c>
      <c r="H39" s="345">
        <f>IF(C39=0,0,VLOOKUP(C39,'Course List (program)'!$G$2:$L$100,3,FALSE))</f>
        <v>0</v>
      </c>
      <c r="I39" s="346">
        <f>IF(D39=0,0,VLOOKUP(D39,'Course List (program)'!$G$2:$L$100,3,FALSE))</f>
        <v>0</v>
      </c>
      <c r="J39" s="346">
        <f>IF(E39=0,0,VLOOKUP(E39,'Course List (program)'!$G$2:$L$100,3,FALSE))</f>
        <v>0</v>
      </c>
      <c r="K39" s="346">
        <f>IF(F39=0,0,VLOOKUP(F39,'Course List (program)'!$G$2:$L$100,3,FALSE))</f>
        <v>0</v>
      </c>
      <c r="L39" s="347">
        <f>IF(G39=0,0,VLOOKUP(G39,'Course List (program)'!$G$2:$L$100,3,FALSE))</f>
        <v>0</v>
      </c>
      <c r="M39" s="348">
        <f>IF(C39=0,0,VLOOKUP(C39,'Course List (program)'!$G$2:$L$100,6,FALSE))</f>
        <v>0</v>
      </c>
      <c r="N39" s="349">
        <f>IF(D39=0,0,VLOOKUP(D39,'Course List (program)'!$G$2:$L$100,6,FALSE))</f>
        <v>0</v>
      </c>
      <c r="O39" s="349">
        <f>IF(E39=0,0,VLOOKUP(E39,'Course List (program)'!$G$2:$L$100,6,FALSE))</f>
        <v>0</v>
      </c>
      <c r="P39" s="349">
        <f>IF(F39=0,0,VLOOKUP(F39,'Course List (program)'!$G$2:$L$100,6,FALSE))</f>
        <v>0</v>
      </c>
      <c r="Q39" s="350">
        <f>IF(G39=0,0,VLOOKUP(G39,'Course List (program)'!$G$2:$L$100,6,FALSE))</f>
        <v>0</v>
      </c>
      <c r="R39" s="351">
        <f>IF(C39=0,0,VLOOKUP(C39,'Course List (program)'!$G$2:$L$100,4,FALSE))</f>
        <v>0</v>
      </c>
      <c r="S39" s="352">
        <f>IF(D39=0,0,VLOOKUP(D39,'Course List (program)'!$G$2:$L$100,4,FALSE))</f>
        <v>0</v>
      </c>
      <c r="T39" s="352">
        <f>IF(E39=0,0,VLOOKUP(E39,'Course List (program)'!$G$2:$L$100,4,FALSE))</f>
        <v>0</v>
      </c>
      <c r="U39" s="352">
        <f>IF(F39=0,0,VLOOKUP(F39,'Course List (program)'!$G$2:$L$100,4,FALSE))</f>
        <v>0</v>
      </c>
      <c r="V39" s="353">
        <f>IF(G39=0,0,VLOOKUP(G39,'Course List (program)'!$G$2:$L$100,4,FALSE))</f>
        <v>0</v>
      </c>
      <c r="W39" s="510">
        <f>IF(C39=0,0,VLOOKUP(C39,'Course List (program)'!$G$2:$L$100,5,FALSE))</f>
        <v>0</v>
      </c>
      <c r="X39" s="511">
        <f>IF(D39=0,0,VLOOKUP(D39,'Course List (program)'!$G$2:$L$100,5,FALSE))</f>
        <v>0</v>
      </c>
      <c r="Y39" s="511">
        <f>IF(E39=0,0,VLOOKUP(E39,'Course List (program)'!$G$2:$L$100,5,FALSE))</f>
        <v>0</v>
      </c>
      <c r="Z39" s="511">
        <f>IF(F39=0,0,VLOOKUP(F39,'Course List (program)'!$G$2:$L$100,5,FALSE))</f>
        <v>0</v>
      </c>
      <c r="AA39" s="512">
        <f>IF(G39=0,0,VLOOKUP(G39,'Course List (program)'!$G$2:$L$100,5,FALSE))</f>
        <v>0</v>
      </c>
      <c r="AB39" s="323">
        <v>0.625</v>
      </c>
    </row>
    <row r="40" spans="1:28" s="300" customFormat="1" ht="15" customHeight="1" x14ac:dyDescent="0.2">
      <c r="A40" s="1090"/>
      <c r="B40" s="1091"/>
      <c r="C40" s="343">
        <f>Section4Draft!$L$63</f>
        <v>0</v>
      </c>
      <c r="D40" s="344">
        <f>Section4Draft!$M$63</f>
        <v>0</v>
      </c>
      <c r="E40" s="344">
        <f>Section4Draft!$N$63</f>
        <v>0</v>
      </c>
      <c r="F40" s="344">
        <f>Section4Draft!$O$63</f>
        <v>0</v>
      </c>
      <c r="G40" s="486">
        <f>Section4Draft!$P$63</f>
        <v>0</v>
      </c>
      <c r="H40" s="345">
        <f>IF(C40=0,0,VLOOKUP(C40,'Course List (program)'!$G$2:$L$100,3,FALSE))</f>
        <v>0</v>
      </c>
      <c r="I40" s="346">
        <f>IF(D40=0,0,VLOOKUP(D40,'Course List (program)'!$G$2:$L$100,3,FALSE))</f>
        <v>0</v>
      </c>
      <c r="J40" s="346">
        <f>IF(E40=0,0,VLOOKUP(E40,'Course List (program)'!$G$2:$L$100,3,FALSE))</f>
        <v>0</v>
      </c>
      <c r="K40" s="346">
        <f>IF(F40=0,0,VLOOKUP(F40,'Course List (program)'!$G$2:$L$100,3,FALSE))</f>
        <v>0</v>
      </c>
      <c r="L40" s="347">
        <f>IF(G40=0,0,VLOOKUP(G40,'Course List (program)'!$G$2:$L$100,3,FALSE))</f>
        <v>0</v>
      </c>
      <c r="M40" s="348">
        <f>IF(C40=0,0,VLOOKUP(C40,'Course List (program)'!$G$2:$L$100,6,FALSE))</f>
        <v>0</v>
      </c>
      <c r="N40" s="349">
        <f>IF(D40=0,0,VLOOKUP(D40,'Course List (program)'!$G$2:$L$100,6,FALSE))</f>
        <v>0</v>
      </c>
      <c r="O40" s="349">
        <f>IF(E40=0,0,VLOOKUP(E40,'Course List (program)'!$G$2:$L$100,6,FALSE))</f>
        <v>0</v>
      </c>
      <c r="P40" s="349">
        <f>IF(F40=0,0,VLOOKUP(F40,'Course List (program)'!$G$2:$L$100,6,FALSE))</f>
        <v>0</v>
      </c>
      <c r="Q40" s="350">
        <f>IF(G40=0,0,VLOOKUP(G40,'Course List (program)'!$G$2:$L$100,6,FALSE))</f>
        <v>0</v>
      </c>
      <c r="R40" s="351">
        <f>IF(C40=0,0,VLOOKUP(C40,'Course List (program)'!$G$2:$L$100,4,FALSE))</f>
        <v>0</v>
      </c>
      <c r="S40" s="352">
        <f>IF(D40=0,0,VLOOKUP(D40,'Course List (program)'!$G$2:$L$100,4,FALSE))</f>
        <v>0</v>
      </c>
      <c r="T40" s="352">
        <f>IF(E40=0,0,VLOOKUP(E40,'Course List (program)'!$G$2:$L$100,4,FALSE))</f>
        <v>0</v>
      </c>
      <c r="U40" s="352">
        <f>IF(F40=0,0,VLOOKUP(F40,'Course List (program)'!$G$2:$L$100,4,FALSE))</f>
        <v>0</v>
      </c>
      <c r="V40" s="353">
        <f>IF(G40=0,0,VLOOKUP(G40,'Course List (program)'!$G$2:$L$100,4,FALSE))</f>
        <v>0</v>
      </c>
      <c r="W40" s="510">
        <f>IF(C40=0,0,VLOOKUP(C40,'Course List (program)'!$G$2:$L$100,5,FALSE))</f>
        <v>0</v>
      </c>
      <c r="X40" s="511">
        <f>IF(D40=0,0,VLOOKUP(D40,'Course List (program)'!$G$2:$L$100,5,FALSE))</f>
        <v>0</v>
      </c>
      <c r="Y40" s="511">
        <f>IF(E40=0,0,VLOOKUP(E40,'Course List (program)'!$G$2:$L$100,5,FALSE))</f>
        <v>0</v>
      </c>
      <c r="Z40" s="511">
        <f>IF(F40=0,0,VLOOKUP(F40,'Course List (program)'!$G$2:$L$100,5,FALSE))</f>
        <v>0</v>
      </c>
      <c r="AA40" s="512">
        <f>IF(G40=0,0,VLOOKUP(G40,'Course List (program)'!$G$2:$L$100,5,FALSE))</f>
        <v>0</v>
      </c>
      <c r="AB40" s="323">
        <v>0.66666666666666663</v>
      </c>
    </row>
    <row r="41" spans="1:28" s="300" customFormat="1" ht="15" customHeight="1" x14ac:dyDescent="0.2">
      <c r="A41" s="1090"/>
      <c r="B41" s="1091"/>
      <c r="C41" s="343">
        <f>Section4Draft!$L$65</f>
        <v>0</v>
      </c>
      <c r="D41" s="344">
        <f>Section4Draft!$M$65</f>
        <v>0</v>
      </c>
      <c r="E41" s="344">
        <f>Section4Draft!$N$65</f>
        <v>0</v>
      </c>
      <c r="F41" s="344">
        <f>Section4Draft!$O$65</f>
        <v>0</v>
      </c>
      <c r="G41" s="486">
        <f>Section4Draft!$P$65</f>
        <v>0</v>
      </c>
      <c r="H41" s="345">
        <f>IF(C41=0,0,VLOOKUP(C41,'Course List (program)'!$G$2:$L$100,3,FALSE))</f>
        <v>0</v>
      </c>
      <c r="I41" s="346">
        <f>IF(D41=0,0,VLOOKUP(D41,'Course List (program)'!$G$2:$L$100,3,FALSE))</f>
        <v>0</v>
      </c>
      <c r="J41" s="346">
        <f>IF(E41=0,0,VLOOKUP(E41,'Course List (program)'!$G$2:$L$100,3,FALSE))</f>
        <v>0</v>
      </c>
      <c r="K41" s="346">
        <f>IF(F41=0,0,VLOOKUP(F41,'Course List (program)'!$G$2:$L$100,3,FALSE))</f>
        <v>0</v>
      </c>
      <c r="L41" s="347">
        <f>IF(G41=0,0,VLOOKUP(G41,'Course List (program)'!$G$2:$L$100,3,FALSE))</f>
        <v>0</v>
      </c>
      <c r="M41" s="348">
        <f>IF(C41=0,0,VLOOKUP(C41,'Course List (program)'!$G$2:$L$100,6,FALSE))</f>
        <v>0</v>
      </c>
      <c r="N41" s="349">
        <f>IF(D41=0,0,VLOOKUP(D41,'Course List (program)'!$G$2:$L$100,6,FALSE))</f>
        <v>0</v>
      </c>
      <c r="O41" s="349">
        <f>IF(E41=0,0,VLOOKUP(E41,'Course List (program)'!$G$2:$L$100,6,FALSE))</f>
        <v>0</v>
      </c>
      <c r="P41" s="349">
        <f>IF(F41=0,0,VLOOKUP(F41,'Course List (program)'!$G$2:$L$100,6,FALSE))</f>
        <v>0</v>
      </c>
      <c r="Q41" s="350">
        <f>IF(G41=0,0,VLOOKUP(G41,'Course List (program)'!$G$2:$L$100,6,FALSE))</f>
        <v>0</v>
      </c>
      <c r="R41" s="351">
        <f>IF(C41=0,0,VLOOKUP(C41,'Course List (program)'!$G$2:$L$100,4,FALSE))</f>
        <v>0</v>
      </c>
      <c r="S41" s="352">
        <f>IF(D41=0,0,VLOOKUP(D41,'Course List (program)'!$G$2:$L$100,4,FALSE))</f>
        <v>0</v>
      </c>
      <c r="T41" s="352">
        <f>IF(E41=0,0,VLOOKUP(E41,'Course List (program)'!$G$2:$L$100,4,FALSE))</f>
        <v>0</v>
      </c>
      <c r="U41" s="352">
        <f>IF(F41=0,0,VLOOKUP(F41,'Course List (program)'!$G$2:$L$100,4,FALSE))</f>
        <v>0</v>
      </c>
      <c r="V41" s="353">
        <f>IF(G41=0,0,VLOOKUP(G41,'Course List (program)'!$G$2:$L$100,4,FALSE))</f>
        <v>0</v>
      </c>
      <c r="W41" s="510">
        <f>IF(C41=0,0,VLOOKUP(C41,'Course List (program)'!$G$2:$L$100,5,FALSE))</f>
        <v>0</v>
      </c>
      <c r="X41" s="511">
        <f>IF(D41=0,0,VLOOKUP(D41,'Course List (program)'!$G$2:$L$100,5,FALSE))</f>
        <v>0</v>
      </c>
      <c r="Y41" s="511">
        <f>IF(E41=0,0,VLOOKUP(E41,'Course List (program)'!$G$2:$L$100,5,FALSE))</f>
        <v>0</v>
      </c>
      <c r="Z41" s="511">
        <f>IF(F41=0,0,VLOOKUP(F41,'Course List (program)'!$G$2:$L$100,5,FALSE))</f>
        <v>0</v>
      </c>
      <c r="AA41" s="512">
        <f>IF(G41=0,0,VLOOKUP(G41,'Course List (program)'!$G$2:$L$100,5,FALSE))</f>
        <v>0</v>
      </c>
      <c r="AB41" s="323">
        <v>0.70833333333333337</v>
      </c>
    </row>
    <row r="42" spans="1:28" s="300" customFormat="1" ht="15" customHeight="1" thickBot="1" x14ac:dyDescent="0.25">
      <c r="A42" s="1092"/>
      <c r="B42" s="1093"/>
      <c r="C42" s="354">
        <f>Section4Draft!$L$67</f>
        <v>0</v>
      </c>
      <c r="D42" s="355">
        <f>Section4Draft!$M$67</f>
        <v>0</v>
      </c>
      <c r="E42" s="355">
        <f>Section4Draft!$N$67</f>
        <v>0</v>
      </c>
      <c r="F42" s="355">
        <f>Section4Draft!$O$67</f>
        <v>0</v>
      </c>
      <c r="G42" s="487">
        <f>Section4Draft!$P$67</f>
        <v>0</v>
      </c>
      <c r="H42" s="356">
        <f>IF(C42=0,0,VLOOKUP(C42,'Course List (program)'!$G$2:$L$100,3,FALSE))</f>
        <v>0</v>
      </c>
      <c r="I42" s="357">
        <f>IF(D42=0,0,VLOOKUP(D42,'Course List (program)'!$G$2:$L$100,3,FALSE))</f>
        <v>0</v>
      </c>
      <c r="J42" s="357">
        <f>IF(E42=0,0,VLOOKUP(E42,'Course List (program)'!$G$2:$L$100,3,FALSE))</f>
        <v>0</v>
      </c>
      <c r="K42" s="357">
        <f>IF(F42=0,0,VLOOKUP(F42,'Course List (program)'!$G$2:$L$100,3,FALSE))</f>
        <v>0</v>
      </c>
      <c r="L42" s="358">
        <f>IF(G42=0,0,VLOOKUP(G42,'Course List (program)'!$G$2:$L$100,3,FALSE))</f>
        <v>0</v>
      </c>
      <c r="M42" s="359">
        <f>IF(C42=0,0,VLOOKUP(C42,'Course List (program)'!$G$2:$L$100,6,FALSE))</f>
        <v>0</v>
      </c>
      <c r="N42" s="360">
        <f>IF(D42=0,0,VLOOKUP(D42,'Course List (program)'!$G$2:$L$100,6,FALSE))</f>
        <v>0</v>
      </c>
      <c r="O42" s="360">
        <f>IF(E42=0,0,VLOOKUP(E42,'Course List (program)'!$G$2:$L$100,6,FALSE))</f>
        <v>0</v>
      </c>
      <c r="P42" s="360">
        <f>IF(F42=0,0,VLOOKUP(F42,'Course List (program)'!$G$2:$L$100,6,FALSE))</f>
        <v>0</v>
      </c>
      <c r="Q42" s="361">
        <f>IF(G42=0,0,VLOOKUP(G42,'Course List (program)'!$G$2:$L$100,6,FALSE))</f>
        <v>0</v>
      </c>
      <c r="R42" s="362">
        <f>IF(C42=0,0,VLOOKUP(C42,'Course List (program)'!$G$2:$L$100,4,FALSE))</f>
        <v>0</v>
      </c>
      <c r="S42" s="363">
        <f>IF(D42=0,0,VLOOKUP(D42,'Course List (program)'!$G$2:$L$100,4,FALSE))</f>
        <v>0</v>
      </c>
      <c r="T42" s="363">
        <f>IF(E42=0,0,VLOOKUP(E42,'Course List (program)'!$G$2:$L$100,4,FALSE))</f>
        <v>0</v>
      </c>
      <c r="U42" s="363">
        <f>IF(F42=0,0,VLOOKUP(F42,'Course List (program)'!$G$2:$L$100,4,FALSE))</f>
        <v>0</v>
      </c>
      <c r="V42" s="364">
        <f>IF(G42=0,0,VLOOKUP(G42,'Course List (program)'!$G$2:$L$100,4,FALSE))</f>
        <v>0</v>
      </c>
      <c r="W42" s="513">
        <f>IF(C42=0,0,VLOOKUP(C42,'Course List (program)'!$G$2:$L$100,5,FALSE))</f>
        <v>0</v>
      </c>
      <c r="X42" s="514">
        <f>IF(D42=0,0,VLOOKUP(D42,'Course List (program)'!$G$2:$L$100,5,FALSE))</f>
        <v>0</v>
      </c>
      <c r="Y42" s="514">
        <f>IF(E42=0,0,VLOOKUP(E42,'Course List (program)'!$G$2:$L$100,5,FALSE))</f>
        <v>0</v>
      </c>
      <c r="Z42" s="514">
        <f>IF(F42=0,0,VLOOKUP(F42,'Course List (program)'!$G$2:$L$100,5,FALSE))</f>
        <v>0</v>
      </c>
      <c r="AA42" s="515">
        <f>IF(G42=0,0,VLOOKUP(G42,'Course List (program)'!$G$2:$L$100,5,FALSE))</f>
        <v>0</v>
      </c>
      <c r="AB42" s="323">
        <v>0.75</v>
      </c>
    </row>
    <row r="43" spans="1:28" s="300" customFormat="1" ht="11.1" customHeight="1" x14ac:dyDescent="0.2">
      <c r="A43" s="1096" t="s">
        <v>267</v>
      </c>
      <c r="B43" s="1106"/>
      <c r="C43" s="61" t="str">
        <f ca="1">Mon!C183</f>
        <v>OK.</v>
      </c>
      <c r="D43" s="62" t="str">
        <f ca="1">Tue!D183</f>
        <v>OK.</v>
      </c>
      <c r="E43" s="62" t="str">
        <f ca="1">Wed!E183</f>
        <v>OK.</v>
      </c>
      <c r="F43" s="62" t="str">
        <f ca="1">Thu!F183</f>
        <v>OK.</v>
      </c>
      <c r="G43" s="63" t="str">
        <f ca="1">Fri!G183</f>
        <v>OK.</v>
      </c>
      <c r="H43" s="73" t="str">
        <f ca="1">Mon!H183</f>
        <v>OK.</v>
      </c>
      <c r="I43" s="74" t="str">
        <f ca="1">Tue!I183</f>
        <v>OK.</v>
      </c>
      <c r="J43" s="74" t="str">
        <f ca="1">Wed!J183</f>
        <v>OK.</v>
      </c>
      <c r="K43" s="74" t="str">
        <f ca="1">Thu!K183</f>
        <v>OK.</v>
      </c>
      <c r="L43" s="75" t="str">
        <f ca="1">Fri!L183</f>
        <v>OK.</v>
      </c>
      <c r="M43" s="64" t="str">
        <f ca="1">Mon!M183</f>
        <v>OK.</v>
      </c>
      <c r="N43" s="65" t="str">
        <f ca="1">Tue!N183</f>
        <v>OK.</v>
      </c>
      <c r="O43" s="65" t="str">
        <f ca="1">Wed!O183</f>
        <v>OK.</v>
      </c>
      <c r="P43" s="65" t="str">
        <f ca="1">Thu!P183</f>
        <v>OK.</v>
      </c>
      <c r="Q43" s="66" t="str">
        <f ca="1">Fri!Q183</f>
        <v>OK.</v>
      </c>
      <c r="R43" s="82" t="str">
        <f ca="1">Mon!R183</f>
        <v>OK.</v>
      </c>
      <c r="S43" s="83" t="str">
        <f ca="1">Tue!S183</f>
        <v>OK.</v>
      </c>
      <c r="T43" s="83" t="str">
        <f ca="1">Wed!T183</f>
        <v>OK.</v>
      </c>
      <c r="U43" s="83" t="str">
        <f ca="1">Thu!U183</f>
        <v>OK.</v>
      </c>
      <c r="V43" s="84" t="str">
        <f ca="1">Fri!V183</f>
        <v>OK.</v>
      </c>
      <c r="W43" s="264" t="str">
        <f ca="1">Mon!W183</f>
        <v>OK.</v>
      </c>
      <c r="X43" s="265" t="str">
        <f ca="1">Tue!X183</f>
        <v>OK.</v>
      </c>
      <c r="Y43" s="265" t="str">
        <f ca="1">Wed!Y183</f>
        <v>OK.</v>
      </c>
      <c r="Z43" s="265" t="str">
        <f ca="1">Thu!Z183</f>
        <v>OK.</v>
      </c>
      <c r="AA43" s="266" t="str">
        <f ca="1">Fri!AA183</f>
        <v>OK.</v>
      </c>
      <c r="AB43" s="299">
        <v>0.375</v>
      </c>
    </row>
    <row r="44" spans="1:28" s="300" customFormat="1" ht="11.1" customHeight="1" x14ac:dyDescent="0.2">
      <c r="A44" s="1098"/>
      <c r="B44" s="1107"/>
      <c r="C44" s="55" t="str">
        <f ca="1">Mon!C184</f>
        <v>OK.</v>
      </c>
      <c r="D44" s="56" t="str">
        <f ca="1">Tue!D184</f>
        <v>OK.</v>
      </c>
      <c r="E44" s="56" t="str">
        <f ca="1">Wed!E184</f>
        <v>OK.</v>
      </c>
      <c r="F44" s="56" t="str">
        <f ca="1">Thu!F184</f>
        <v>OK.</v>
      </c>
      <c r="G44" s="57" t="str">
        <f ca="1">Fri!G184</f>
        <v>OK.</v>
      </c>
      <c r="H44" s="76" t="str">
        <f ca="1">Mon!H184</f>
        <v>OK.</v>
      </c>
      <c r="I44" s="77" t="str">
        <f ca="1">Tue!I184</f>
        <v>OK.</v>
      </c>
      <c r="J44" s="77" t="str">
        <f ca="1">Wed!J184</f>
        <v>OK.</v>
      </c>
      <c r="K44" s="77" t="str">
        <f ca="1">Thu!K184</f>
        <v>OK.</v>
      </c>
      <c r="L44" s="78" t="str">
        <f ca="1">Fri!L184</f>
        <v>OK.</v>
      </c>
      <c r="M44" s="67" t="str">
        <f ca="1">Mon!M184</f>
        <v>OK.</v>
      </c>
      <c r="N44" s="68" t="str">
        <f ca="1">Tue!N184</f>
        <v>OK.</v>
      </c>
      <c r="O44" s="68" t="str">
        <f ca="1">Wed!O184</f>
        <v>OK.</v>
      </c>
      <c r="P44" s="68" t="str">
        <f ca="1">Thu!P184</f>
        <v>OK.</v>
      </c>
      <c r="Q44" s="69" t="str">
        <f ca="1">Fri!Q184</f>
        <v>OK.</v>
      </c>
      <c r="R44" s="85" t="str">
        <f ca="1">Mon!R184</f>
        <v>OK.</v>
      </c>
      <c r="S44" s="86" t="str">
        <f ca="1">Tue!S184</f>
        <v>OK.</v>
      </c>
      <c r="T44" s="86" t="str">
        <f ca="1">Wed!T184</f>
        <v>OK.</v>
      </c>
      <c r="U44" s="86" t="str">
        <f ca="1">Thu!U184</f>
        <v>OK.</v>
      </c>
      <c r="V44" s="87" t="str">
        <f ca="1">Fri!V184</f>
        <v>OK.</v>
      </c>
      <c r="W44" s="267" t="str">
        <f ca="1">Mon!W184</f>
        <v>OK.</v>
      </c>
      <c r="X44" s="268" t="str">
        <f ca="1">Tue!X184</f>
        <v>OK.</v>
      </c>
      <c r="Y44" s="268" t="str">
        <f ca="1">Wed!Y184</f>
        <v>OK.</v>
      </c>
      <c r="Z44" s="268" t="str">
        <f ca="1">Thu!Z184</f>
        <v>OK.</v>
      </c>
      <c r="AA44" s="269" t="str">
        <f ca="1">Fri!AA184</f>
        <v>OK.</v>
      </c>
      <c r="AB44" s="299">
        <v>0.41666666666666669</v>
      </c>
    </row>
    <row r="45" spans="1:28" s="300" customFormat="1" ht="11.1" customHeight="1" x14ac:dyDescent="0.2">
      <c r="A45" s="1098"/>
      <c r="B45" s="1107"/>
      <c r="C45" s="55" t="str">
        <f ca="1">Mon!C185</f>
        <v>OK.</v>
      </c>
      <c r="D45" s="56" t="str">
        <f ca="1">Tue!D185</f>
        <v>OK.</v>
      </c>
      <c r="E45" s="56" t="str">
        <f ca="1">Wed!E185</f>
        <v>OK.</v>
      </c>
      <c r="F45" s="56" t="str">
        <f ca="1">Thu!F185</f>
        <v>OK.</v>
      </c>
      <c r="G45" s="57" t="str">
        <f ca="1">Fri!G185</f>
        <v>OK.</v>
      </c>
      <c r="H45" s="76" t="str">
        <f ca="1">Mon!H185</f>
        <v>OK.</v>
      </c>
      <c r="I45" s="77" t="str">
        <f ca="1">Tue!I185</f>
        <v>OK.</v>
      </c>
      <c r="J45" s="77" t="str">
        <f ca="1">Wed!J185</f>
        <v>OK.</v>
      </c>
      <c r="K45" s="77" t="str">
        <f ca="1">Thu!K185</f>
        <v>OK.</v>
      </c>
      <c r="L45" s="78" t="str">
        <f ca="1">Fri!L185</f>
        <v>OK.</v>
      </c>
      <c r="M45" s="67" t="str">
        <f ca="1">Mon!M185</f>
        <v>OK.</v>
      </c>
      <c r="N45" s="68" t="str">
        <f ca="1">Tue!N185</f>
        <v>OK.</v>
      </c>
      <c r="O45" s="68" t="str">
        <f ca="1">Wed!O185</f>
        <v>OK.</v>
      </c>
      <c r="P45" s="68" t="str">
        <f ca="1">Thu!P185</f>
        <v>OK.</v>
      </c>
      <c r="Q45" s="69" t="str">
        <f ca="1">Fri!Q185</f>
        <v>OK.</v>
      </c>
      <c r="R45" s="85" t="str">
        <f ca="1">Mon!R185</f>
        <v>OK.</v>
      </c>
      <c r="S45" s="86" t="str">
        <f ca="1">Tue!S185</f>
        <v>OK.</v>
      </c>
      <c r="T45" s="86" t="str">
        <f ca="1">Wed!T185</f>
        <v>OK.</v>
      </c>
      <c r="U45" s="86" t="str">
        <f ca="1">Thu!U185</f>
        <v>OK.</v>
      </c>
      <c r="V45" s="87" t="str">
        <f ca="1">Fri!V185</f>
        <v>OK.</v>
      </c>
      <c r="W45" s="267" t="str">
        <f ca="1">Mon!W185</f>
        <v>OK.</v>
      </c>
      <c r="X45" s="268" t="str">
        <f ca="1">Tue!X185</f>
        <v>OK.</v>
      </c>
      <c r="Y45" s="268" t="str">
        <f ca="1">Wed!Y185</f>
        <v>OK.</v>
      </c>
      <c r="Z45" s="268" t="str">
        <f ca="1">Thu!Z185</f>
        <v>OK.</v>
      </c>
      <c r="AA45" s="269" t="str">
        <f ca="1">Fri!AA185</f>
        <v>OK.</v>
      </c>
      <c r="AB45" s="299">
        <v>0.45833333333333331</v>
      </c>
    </row>
    <row r="46" spans="1:28" s="300" customFormat="1" ht="11.1" customHeight="1" x14ac:dyDescent="0.2">
      <c r="A46" s="1098"/>
      <c r="B46" s="1107"/>
      <c r="C46" s="55" t="str">
        <f ca="1">Mon!C186</f>
        <v>OK.</v>
      </c>
      <c r="D46" s="56" t="str">
        <f ca="1">Tue!D186</f>
        <v>OK.</v>
      </c>
      <c r="E46" s="56" t="str">
        <f ca="1">Wed!E186</f>
        <v>OK.</v>
      </c>
      <c r="F46" s="56" t="str">
        <f ca="1">Thu!F186</f>
        <v>OK.</v>
      </c>
      <c r="G46" s="57" t="str">
        <f ca="1">Fri!G186</f>
        <v>OK.</v>
      </c>
      <c r="H46" s="76" t="str">
        <f ca="1">Mon!H186</f>
        <v>OK.</v>
      </c>
      <c r="I46" s="77" t="str">
        <f ca="1">Tue!I186</f>
        <v>OK.</v>
      </c>
      <c r="J46" s="77" t="str">
        <f ca="1">Wed!J186</f>
        <v>OK.</v>
      </c>
      <c r="K46" s="77" t="str">
        <f ca="1">Thu!K186</f>
        <v>OK.</v>
      </c>
      <c r="L46" s="78" t="str">
        <f ca="1">Fri!L186</f>
        <v>OK.</v>
      </c>
      <c r="M46" s="67" t="str">
        <f ca="1">Mon!M186</f>
        <v>OK.</v>
      </c>
      <c r="N46" s="68" t="str">
        <f ca="1">Tue!N186</f>
        <v>OK.</v>
      </c>
      <c r="O46" s="68" t="str">
        <f ca="1">Wed!O186</f>
        <v>OK.</v>
      </c>
      <c r="P46" s="68" t="str">
        <f ca="1">Thu!P186</f>
        <v>OK.</v>
      </c>
      <c r="Q46" s="69" t="str">
        <f ca="1">Fri!Q186</f>
        <v>OK.</v>
      </c>
      <c r="R46" s="85" t="str">
        <f ca="1">Mon!R186</f>
        <v>OK.</v>
      </c>
      <c r="S46" s="86" t="str">
        <f ca="1">Tue!S186</f>
        <v>OK.</v>
      </c>
      <c r="T46" s="86" t="str">
        <f ca="1">Wed!T186</f>
        <v>OK.</v>
      </c>
      <c r="U46" s="86" t="str">
        <f ca="1">Thu!U186</f>
        <v>OK.</v>
      </c>
      <c r="V46" s="87" t="str">
        <f ca="1">Fri!V186</f>
        <v>OK.</v>
      </c>
      <c r="W46" s="267" t="str">
        <f ca="1">Mon!W186</f>
        <v>OK.</v>
      </c>
      <c r="X46" s="268" t="str">
        <f ca="1">Tue!X186</f>
        <v>OK.</v>
      </c>
      <c r="Y46" s="268" t="str">
        <f ca="1">Wed!Y186</f>
        <v>OK.</v>
      </c>
      <c r="Z46" s="268" t="str">
        <f ca="1">Thu!Z186</f>
        <v>OK.</v>
      </c>
      <c r="AA46" s="269" t="str">
        <f ca="1">Fri!AA186</f>
        <v>OK.</v>
      </c>
      <c r="AB46" s="299">
        <v>0.5</v>
      </c>
    </row>
    <row r="47" spans="1:28" s="300" customFormat="1" ht="11.1" customHeight="1" x14ac:dyDescent="0.2">
      <c r="A47" s="1098"/>
      <c r="B47" s="1107"/>
      <c r="C47" s="55" t="str">
        <f ca="1">Mon!C187</f>
        <v>OK.</v>
      </c>
      <c r="D47" s="56" t="str">
        <f ca="1">Tue!D187</f>
        <v>OK.</v>
      </c>
      <c r="E47" s="56" t="str">
        <f ca="1">Wed!E187</f>
        <v>OK.</v>
      </c>
      <c r="F47" s="56" t="str">
        <f ca="1">Thu!F187</f>
        <v>OK.</v>
      </c>
      <c r="G47" s="57" t="str">
        <f ca="1">Fri!G187</f>
        <v>OK.</v>
      </c>
      <c r="H47" s="76" t="str">
        <f ca="1">Mon!H187</f>
        <v>OK.</v>
      </c>
      <c r="I47" s="77" t="str">
        <f ca="1">Tue!I187</f>
        <v>OK.</v>
      </c>
      <c r="J47" s="77" t="str">
        <f ca="1">Wed!J187</f>
        <v>OK.</v>
      </c>
      <c r="K47" s="77" t="str">
        <f ca="1">Thu!K187</f>
        <v>OK.</v>
      </c>
      <c r="L47" s="78" t="str">
        <f ca="1">Fri!L187</f>
        <v>OK.</v>
      </c>
      <c r="M47" s="67" t="str">
        <f ca="1">Mon!M187</f>
        <v>OK.</v>
      </c>
      <c r="N47" s="68" t="str">
        <f ca="1">Tue!N187</f>
        <v>OK.</v>
      </c>
      <c r="O47" s="68" t="str">
        <f ca="1">Wed!O187</f>
        <v>OK.</v>
      </c>
      <c r="P47" s="68" t="str">
        <f ca="1">Thu!P187</f>
        <v>OK.</v>
      </c>
      <c r="Q47" s="69" t="str">
        <f ca="1">Fri!Q187</f>
        <v>OK.</v>
      </c>
      <c r="R47" s="85" t="str">
        <f ca="1">Mon!R187</f>
        <v>OK.</v>
      </c>
      <c r="S47" s="86" t="str">
        <f ca="1">Tue!S187</f>
        <v>OK.</v>
      </c>
      <c r="T47" s="86" t="str">
        <f ca="1">Wed!T187</f>
        <v>OK.</v>
      </c>
      <c r="U47" s="86" t="str">
        <f ca="1">Thu!U187</f>
        <v>OK.</v>
      </c>
      <c r="V47" s="87" t="str">
        <f ca="1">Fri!V187</f>
        <v>OK.</v>
      </c>
      <c r="W47" s="267" t="str">
        <f ca="1">Mon!W187</f>
        <v>OK.</v>
      </c>
      <c r="X47" s="268" t="str">
        <f ca="1">Tue!X187</f>
        <v>OK.</v>
      </c>
      <c r="Y47" s="268" t="str">
        <f ca="1">Wed!Y187</f>
        <v>OK.</v>
      </c>
      <c r="Z47" s="268" t="str">
        <f ca="1">Thu!Z187</f>
        <v>OK.</v>
      </c>
      <c r="AA47" s="269" t="str">
        <f ca="1">Fri!AA187</f>
        <v>OK.</v>
      </c>
      <c r="AB47" s="299">
        <v>0.54166666666666663</v>
      </c>
    </row>
    <row r="48" spans="1:28" s="300" customFormat="1" ht="11.1" customHeight="1" x14ac:dyDescent="0.2">
      <c r="A48" s="1098"/>
      <c r="B48" s="1107"/>
      <c r="C48" s="55" t="str">
        <f ca="1">Mon!C188</f>
        <v>OK.</v>
      </c>
      <c r="D48" s="56" t="str">
        <f ca="1">Tue!D188</f>
        <v>OK.</v>
      </c>
      <c r="E48" s="56" t="str">
        <f ca="1">Wed!E188</f>
        <v>OK.</v>
      </c>
      <c r="F48" s="56" t="str">
        <f ca="1">Thu!F188</f>
        <v>OK.</v>
      </c>
      <c r="G48" s="57" t="str">
        <f ca="1">Fri!G188</f>
        <v>OK.</v>
      </c>
      <c r="H48" s="76" t="str">
        <f ca="1">Mon!H188</f>
        <v>OK.</v>
      </c>
      <c r="I48" s="77" t="str">
        <f ca="1">Tue!I188</f>
        <v>OK.</v>
      </c>
      <c r="J48" s="77" t="str">
        <f ca="1">Wed!J188</f>
        <v>OK.</v>
      </c>
      <c r="K48" s="77" t="str">
        <f ca="1">Thu!K188</f>
        <v>OK.</v>
      </c>
      <c r="L48" s="78" t="str">
        <f ca="1">Fri!L188</f>
        <v>OK.</v>
      </c>
      <c r="M48" s="67" t="str">
        <f ca="1">Mon!M188</f>
        <v>OK.</v>
      </c>
      <c r="N48" s="68" t="str">
        <f ca="1">Tue!N188</f>
        <v>OK.</v>
      </c>
      <c r="O48" s="68" t="str">
        <f ca="1">Wed!O188</f>
        <v>OK.</v>
      </c>
      <c r="P48" s="68" t="str">
        <f ca="1">Thu!P188</f>
        <v>OK.</v>
      </c>
      <c r="Q48" s="69" t="str">
        <f ca="1">Fri!Q188</f>
        <v>OK.</v>
      </c>
      <c r="R48" s="85" t="str">
        <f ca="1">Mon!R188</f>
        <v>OK.</v>
      </c>
      <c r="S48" s="86" t="str">
        <f ca="1">Tue!S188</f>
        <v>OK.</v>
      </c>
      <c r="T48" s="86" t="str">
        <f ca="1">Wed!T188</f>
        <v>OK.</v>
      </c>
      <c r="U48" s="86" t="str">
        <f ca="1">Thu!U188</f>
        <v>OK.</v>
      </c>
      <c r="V48" s="87" t="str">
        <f ca="1">Fri!V188</f>
        <v>OK.</v>
      </c>
      <c r="W48" s="267" t="str">
        <f ca="1">Mon!W188</f>
        <v>OK.</v>
      </c>
      <c r="X48" s="268" t="str">
        <f ca="1">Tue!X188</f>
        <v>OK.</v>
      </c>
      <c r="Y48" s="268" t="str">
        <f ca="1">Wed!Y188</f>
        <v>OK.</v>
      </c>
      <c r="Z48" s="268" t="str">
        <f ca="1">Thu!Z188</f>
        <v>OK.</v>
      </c>
      <c r="AA48" s="269" t="str">
        <f ca="1">Fri!AA188</f>
        <v>OK.</v>
      </c>
      <c r="AB48" s="299">
        <v>0.58333333333333337</v>
      </c>
    </row>
    <row r="49" spans="1:28" s="300" customFormat="1" ht="11.1" customHeight="1" x14ac:dyDescent="0.2">
      <c r="A49" s="1098"/>
      <c r="B49" s="1107"/>
      <c r="C49" s="55" t="str">
        <f ca="1">Mon!C189</f>
        <v>OK.</v>
      </c>
      <c r="D49" s="56" t="str">
        <f ca="1">Tue!D189</f>
        <v>OK.</v>
      </c>
      <c r="E49" s="56" t="str">
        <f ca="1">Wed!E189</f>
        <v>OK.</v>
      </c>
      <c r="F49" s="56" t="str">
        <f ca="1">Thu!F189</f>
        <v>OK.</v>
      </c>
      <c r="G49" s="57" t="str">
        <f ca="1">Fri!G189</f>
        <v>OK.</v>
      </c>
      <c r="H49" s="76" t="str">
        <f ca="1">Mon!H189</f>
        <v>OK.</v>
      </c>
      <c r="I49" s="77" t="str">
        <f ca="1">Tue!I189</f>
        <v>OK.</v>
      </c>
      <c r="J49" s="77" t="str">
        <f ca="1">Wed!J189</f>
        <v>OK.</v>
      </c>
      <c r="K49" s="77" t="str">
        <f ca="1">Thu!K189</f>
        <v>OK.</v>
      </c>
      <c r="L49" s="78" t="str">
        <f ca="1">Fri!L189</f>
        <v>OK.</v>
      </c>
      <c r="M49" s="67" t="str">
        <f ca="1">Mon!M189</f>
        <v>OK.</v>
      </c>
      <c r="N49" s="68" t="str">
        <f ca="1">Tue!N189</f>
        <v>OK.</v>
      </c>
      <c r="O49" s="68" t="str">
        <f ca="1">Wed!O189</f>
        <v>OK.</v>
      </c>
      <c r="P49" s="68" t="str">
        <f ca="1">Thu!P189</f>
        <v>OK.</v>
      </c>
      <c r="Q49" s="69" t="str">
        <f ca="1">Fri!Q189</f>
        <v>OK.</v>
      </c>
      <c r="R49" s="85" t="str">
        <f ca="1">Mon!R189</f>
        <v>OK.</v>
      </c>
      <c r="S49" s="86" t="str">
        <f ca="1">Tue!S189</f>
        <v>OK.</v>
      </c>
      <c r="T49" s="86" t="str">
        <f ca="1">Wed!T189</f>
        <v>OK.</v>
      </c>
      <c r="U49" s="86" t="str">
        <f ca="1">Thu!U189</f>
        <v>OK.</v>
      </c>
      <c r="V49" s="87" t="str">
        <f ca="1">Fri!V189</f>
        <v>OK.</v>
      </c>
      <c r="W49" s="267" t="str">
        <f ca="1">Mon!W189</f>
        <v>OK.</v>
      </c>
      <c r="X49" s="268" t="str">
        <f ca="1">Tue!X189</f>
        <v>OK.</v>
      </c>
      <c r="Y49" s="268" t="str">
        <f ca="1">Wed!Y189</f>
        <v>OK.</v>
      </c>
      <c r="Z49" s="268" t="str">
        <f ca="1">Thu!Z189</f>
        <v>OK.</v>
      </c>
      <c r="AA49" s="269" t="str">
        <f ca="1">Fri!AA189</f>
        <v>OK.</v>
      </c>
      <c r="AB49" s="299">
        <v>0.625</v>
      </c>
    </row>
    <row r="50" spans="1:28" s="300" customFormat="1" ht="11.1" customHeight="1" x14ac:dyDescent="0.2">
      <c r="A50" s="1098"/>
      <c r="B50" s="1107"/>
      <c r="C50" s="55" t="str">
        <f ca="1">Mon!C190</f>
        <v>OK.</v>
      </c>
      <c r="D50" s="56" t="str">
        <f ca="1">Tue!D190</f>
        <v>OK.</v>
      </c>
      <c r="E50" s="56" t="str">
        <f ca="1">Wed!E190</f>
        <v>OK.</v>
      </c>
      <c r="F50" s="56" t="str">
        <f ca="1">Thu!F190</f>
        <v>OK.</v>
      </c>
      <c r="G50" s="57" t="str">
        <f ca="1">Fri!G190</f>
        <v>OK.</v>
      </c>
      <c r="H50" s="76" t="str">
        <f ca="1">Mon!H190</f>
        <v>OK.</v>
      </c>
      <c r="I50" s="77" t="str">
        <f ca="1">Tue!I190</f>
        <v>OK.</v>
      </c>
      <c r="J50" s="77" t="str">
        <f ca="1">Wed!J190</f>
        <v>OK.</v>
      </c>
      <c r="K50" s="77" t="str">
        <f ca="1">Thu!K190</f>
        <v>OK.</v>
      </c>
      <c r="L50" s="78" t="str">
        <f ca="1">Fri!L190</f>
        <v>OK.</v>
      </c>
      <c r="M50" s="67" t="str">
        <f ca="1">Mon!M190</f>
        <v>OK.</v>
      </c>
      <c r="N50" s="68" t="str">
        <f ca="1">Tue!N190</f>
        <v>OK.</v>
      </c>
      <c r="O50" s="68" t="str">
        <f ca="1">Wed!O190</f>
        <v>OK.</v>
      </c>
      <c r="P50" s="68" t="str">
        <f ca="1">Thu!P190</f>
        <v>OK.</v>
      </c>
      <c r="Q50" s="69" t="str">
        <f ca="1">Fri!Q190</f>
        <v>OK.</v>
      </c>
      <c r="R50" s="85" t="str">
        <f ca="1">Mon!R190</f>
        <v>OK.</v>
      </c>
      <c r="S50" s="86" t="str">
        <f ca="1">Tue!S190</f>
        <v>OK.</v>
      </c>
      <c r="T50" s="86" t="str">
        <f ca="1">Wed!T190</f>
        <v>OK.</v>
      </c>
      <c r="U50" s="86" t="str">
        <f ca="1">Thu!U190</f>
        <v>OK.</v>
      </c>
      <c r="V50" s="87" t="str">
        <f ca="1">Fri!V190</f>
        <v>OK.</v>
      </c>
      <c r="W50" s="267" t="str">
        <f ca="1">Mon!W190</f>
        <v>OK.</v>
      </c>
      <c r="X50" s="268" t="str">
        <f ca="1">Tue!X190</f>
        <v>OK.</v>
      </c>
      <c r="Y50" s="268" t="str">
        <f ca="1">Wed!Y190</f>
        <v>OK.</v>
      </c>
      <c r="Z50" s="268" t="str">
        <f ca="1">Thu!Z190</f>
        <v>OK.</v>
      </c>
      <c r="AA50" s="269" t="str">
        <f ca="1">Fri!AA190</f>
        <v>OK.</v>
      </c>
      <c r="AB50" s="299">
        <v>0.66666666666666663</v>
      </c>
    </row>
    <row r="51" spans="1:28" s="300" customFormat="1" ht="11.1" customHeight="1" x14ac:dyDescent="0.2">
      <c r="A51" s="1098"/>
      <c r="B51" s="1107"/>
      <c r="C51" s="55" t="str">
        <f ca="1">Mon!C191</f>
        <v>OK.</v>
      </c>
      <c r="D51" s="56" t="str">
        <f ca="1">Tue!D191</f>
        <v>OK.</v>
      </c>
      <c r="E51" s="56" t="str">
        <f ca="1">Wed!E191</f>
        <v>OK.</v>
      </c>
      <c r="F51" s="56" t="str">
        <f ca="1">Thu!F191</f>
        <v>OK.</v>
      </c>
      <c r="G51" s="57" t="str">
        <f ca="1">Fri!G191</f>
        <v>OK.</v>
      </c>
      <c r="H51" s="76" t="str">
        <f ca="1">Mon!H191</f>
        <v>OK.</v>
      </c>
      <c r="I51" s="77" t="str">
        <f ca="1">Tue!I191</f>
        <v>OK.</v>
      </c>
      <c r="J51" s="77" t="str">
        <f ca="1">Wed!J191</f>
        <v>OK.</v>
      </c>
      <c r="K51" s="77" t="str">
        <f ca="1">Thu!K191</f>
        <v>OK.</v>
      </c>
      <c r="L51" s="78" t="str">
        <f ca="1">Fri!L191</f>
        <v>OK.</v>
      </c>
      <c r="M51" s="67" t="str">
        <f ca="1">Mon!M191</f>
        <v>OK.</v>
      </c>
      <c r="N51" s="68" t="str">
        <f ca="1">Tue!N191</f>
        <v>OK.</v>
      </c>
      <c r="O51" s="68" t="str">
        <f ca="1">Wed!O191</f>
        <v>OK.</v>
      </c>
      <c r="P51" s="68" t="str">
        <f ca="1">Thu!P191</f>
        <v>OK.</v>
      </c>
      <c r="Q51" s="69" t="str">
        <f ca="1">Fri!Q191</f>
        <v>OK.</v>
      </c>
      <c r="R51" s="85" t="str">
        <f ca="1">Mon!R191</f>
        <v>OK.</v>
      </c>
      <c r="S51" s="86" t="str">
        <f ca="1">Tue!S191</f>
        <v>OK.</v>
      </c>
      <c r="T51" s="86" t="str">
        <f ca="1">Wed!T191</f>
        <v>OK.</v>
      </c>
      <c r="U51" s="86" t="str">
        <f ca="1">Thu!U191</f>
        <v>OK.</v>
      </c>
      <c r="V51" s="87" t="str">
        <f ca="1">Fri!V191</f>
        <v>OK.</v>
      </c>
      <c r="W51" s="267" t="str">
        <f ca="1">Mon!W191</f>
        <v>OK.</v>
      </c>
      <c r="X51" s="268" t="str">
        <f ca="1">Tue!X191</f>
        <v>OK.</v>
      </c>
      <c r="Y51" s="268" t="str">
        <f ca="1">Wed!Y191</f>
        <v>OK.</v>
      </c>
      <c r="Z51" s="268" t="str">
        <f ca="1">Thu!Z191</f>
        <v>OK.</v>
      </c>
      <c r="AA51" s="269" t="str">
        <f ca="1">Fri!AA191</f>
        <v>OK.</v>
      </c>
      <c r="AB51" s="299">
        <v>0.70833333333333337</v>
      </c>
    </row>
    <row r="52" spans="1:28" s="300" customFormat="1" ht="11.1" customHeight="1" thickBot="1" x14ac:dyDescent="0.25">
      <c r="A52" s="1100"/>
      <c r="B52" s="1108"/>
      <c r="C52" s="58" t="str">
        <f ca="1">Mon!C192</f>
        <v>OK.</v>
      </c>
      <c r="D52" s="59" t="str">
        <f ca="1">Tue!D192</f>
        <v>OK.</v>
      </c>
      <c r="E52" s="59" t="str">
        <f ca="1">Wed!E192</f>
        <v>OK.</v>
      </c>
      <c r="F52" s="59" t="str">
        <f ca="1">Thu!F192</f>
        <v>OK.</v>
      </c>
      <c r="G52" s="60" t="str">
        <f ca="1">Fri!G192</f>
        <v>OK.</v>
      </c>
      <c r="H52" s="79" t="str">
        <f ca="1">Mon!H192</f>
        <v>OK.</v>
      </c>
      <c r="I52" s="80" t="str">
        <f ca="1">Tue!I192</f>
        <v>OK.</v>
      </c>
      <c r="J52" s="80" t="str">
        <f ca="1">Wed!J192</f>
        <v>OK.</v>
      </c>
      <c r="K52" s="80" t="str">
        <f ca="1">Thu!K192</f>
        <v>OK.</v>
      </c>
      <c r="L52" s="81" t="str">
        <f ca="1">Fri!L192</f>
        <v>OK.</v>
      </c>
      <c r="M52" s="70" t="str">
        <f ca="1">Mon!M192</f>
        <v>OK.</v>
      </c>
      <c r="N52" s="71" t="str">
        <f ca="1">Tue!N192</f>
        <v>OK.</v>
      </c>
      <c r="O52" s="71" t="str">
        <f ca="1">Wed!O192</f>
        <v>OK.</v>
      </c>
      <c r="P52" s="71" t="str">
        <f ca="1">Thu!P192</f>
        <v>OK.</v>
      </c>
      <c r="Q52" s="72" t="str">
        <f ca="1">Fri!Q192</f>
        <v>OK.</v>
      </c>
      <c r="R52" s="88" t="str">
        <f ca="1">Mon!R192</f>
        <v>OK.</v>
      </c>
      <c r="S52" s="89" t="str">
        <f ca="1">Tue!S192</f>
        <v>OK.</v>
      </c>
      <c r="T52" s="89" t="str">
        <f ca="1">Wed!T192</f>
        <v>OK.</v>
      </c>
      <c r="U52" s="89" t="str">
        <f ca="1">Thu!U192</f>
        <v>OK.</v>
      </c>
      <c r="V52" s="90" t="str">
        <f ca="1">Fri!V192</f>
        <v>OK.</v>
      </c>
      <c r="W52" s="270" t="str">
        <f ca="1">Mon!W192</f>
        <v>OK.</v>
      </c>
      <c r="X52" s="271" t="str">
        <f ca="1">Tue!X192</f>
        <v>OK.</v>
      </c>
      <c r="Y52" s="271" t="str">
        <f ca="1">Wed!Y192</f>
        <v>OK.</v>
      </c>
      <c r="Z52" s="271" t="str">
        <f ca="1">Thu!Z192</f>
        <v>OK.</v>
      </c>
      <c r="AA52" s="272" t="str">
        <f ca="1">Fri!AA192</f>
        <v>OK.</v>
      </c>
      <c r="AB52" s="299">
        <v>0.75</v>
      </c>
    </row>
    <row r="53" spans="1:28" ht="11.1" customHeight="1" x14ac:dyDescent="0.2">
      <c r="A53" s="1087" t="s">
        <v>156</v>
      </c>
      <c r="B53" s="1087"/>
      <c r="C53" s="61" t="str">
        <f>IF(C3=".","OK.",IF(C3=0,"OK.",IF(C3=" ","OK.",IF(OR(C3=C13,C3=C23,C3=C33,C3='S2'!C3,C3='S3'!C3,C3='S4'!C3,C3='S5'!C3,C3='S1'!C3,C3='S7'!C3,C3='S8'!C3),"CISSS!","OK."))))</f>
        <v>OK.</v>
      </c>
      <c r="D53" s="62" t="str">
        <f>IF(D3=".","OK.",IF(D3=0,"OK.",IF(D3=" ","OK.",IF(OR(D3=D13,D3=D23,D3=D33,D3='S2'!D3,D3='S3'!D3,D3='S4'!D3,D3='S5'!D3,D3='S1'!D3,D3='S7'!D3,D3='S8'!D3),"CISSS!","OK."))))</f>
        <v>OK.</v>
      </c>
      <c r="E53" s="62" t="str">
        <f>IF(E3=".","OK.",IF(E3=0,"OK.",IF(E3=" ","OK.",IF(OR(E3=E13,E3=E23,E3=E33,E3='S2'!E3,E3='S3'!E3,E3='S4'!E3,E3='S5'!E3,E3='S1'!E3,E3='S7'!E3,E3='S8'!E3),"CISSS!","OK."))))</f>
        <v>OK.</v>
      </c>
      <c r="F53" s="62" t="str">
        <f>IF(F3=".","OK.",IF(F3=0,"OK.",IF(F3=" ","OK.",IF(OR(F3=F13,F3=F23,F3=F33,F3='S2'!F3,F3='S3'!F3,F3='S4'!F3,F3='S5'!F3,F3='S1'!F3,F3='S7'!F3,F3='S8'!F3),"CISSS!","OK."))))</f>
        <v>OK.</v>
      </c>
      <c r="G53" s="63" t="str">
        <f>IF(G3=".","OK.",IF(G3=0,"OK.",IF(G3=" ","OK.",IF(OR(G3=G13,G3=G23,G3=G33,G3='S2'!G3,G3='S3'!G3,G3='S4'!G3,G3='S5'!G3,G3='S1'!G3,G3='S7'!G3,G3='S8'!G3),"CISSS!","OK."))))</f>
        <v>OK.</v>
      </c>
      <c r="H53" s="73" t="str">
        <f>IF(H3=".","OK.",IF(H3=0,"OK.",IF(H3=" ","OK.",IF(OR(H3=H13,H3=H23,H3=H33,H3='S2'!H3,H3='S3'!H3,H3='S4'!H3,H3='S5'!H3,H3='S1'!H3,H3='S7'!H3,H3='S8'!H3),"CISSS!","OK."))))</f>
        <v>OK.</v>
      </c>
      <c r="I53" s="74" t="str">
        <f>IF(I3=".","OK.",IF(I3=0,"OK.",IF(I3=" ","OK.",IF(OR(I3=I13,I3=I23,I3=I33,I3='S2'!I3,I3='S3'!I3,I3='S4'!I3,I3='S5'!I3,I3='S1'!I3,I3='S7'!I3,I3='S8'!I3),"CISSS!","OK."))))</f>
        <v>OK.</v>
      </c>
      <c r="J53" s="74" t="str">
        <f>IF(J3=".","OK.",IF(J3=0,"OK.",IF(J3=" ","OK.",IF(OR(J3=J13,J3=J23,J3=J33,J3='S2'!J3,J3='S3'!J3,J3='S4'!J3,J3='S5'!J3,J3='S1'!J3,J3='S7'!J3,J3='S8'!J3),"CISSS!","OK."))))</f>
        <v>OK.</v>
      </c>
      <c r="K53" s="74" t="str">
        <f>IF(K3=".","OK.",IF(K3=0,"OK.",IF(K3=" ","OK.",IF(OR(K3=K13,K3=K23,K3=K33,K3='S2'!K3,K3='S3'!K3,K3='S4'!K3,K3='S5'!K3,K3='S1'!K3,K3='S7'!K3,K3='S8'!K3),"CISSS!","OK."))))</f>
        <v>OK.</v>
      </c>
      <c r="L53" s="75" t="str">
        <f>IF(L3=".","OK.",IF(L3=0,"OK.",IF(L3=" ","OK.",IF(OR(L3=L13,L3=L23,L3=L33,L3='S2'!L3,L3='S3'!L3,L3='S4'!L3,L3='S5'!L3,L3='S1'!L3,L3='S7'!L3,L3='S8'!L3),"CISSS!","OK."))))</f>
        <v>OK.</v>
      </c>
      <c r="M53" s="64" t="str">
        <f>IF(M3=".","OK.",IF(M3=0,"OK.",IF(M3=" ","OK.",IF(OR(M3=M13,M3=M23,M3=M33,M3='S2'!M3,M3='S3'!M3,M3='S4'!M3,M3='S5'!M3,M3='S1'!M3,M3='S7'!M3,M3='S8'!M3),"CISSS!","OK."))))</f>
        <v>OK.</v>
      </c>
      <c r="N53" s="65" t="str">
        <f>IF(N3=".","OK.",IF(N3=0,"OK.",IF(N3=" ","OK.",IF(OR(N3=N13,N3=N23,N3=N33,N3='S2'!N3,N3='S3'!N3,N3='S4'!N3,N3='S5'!N3,N3='S1'!N3,N3='S7'!N3,N3='S8'!N3),"CISSS!","OK."))))</f>
        <v>OK.</v>
      </c>
      <c r="O53" s="65" t="str">
        <f>IF(O3=".","OK.",IF(O3=0,"OK.",IF(O3=" ","OK.",IF(OR(O3=O13,O3=O23,O3=O33,O3='S2'!O3,O3='S3'!O3,O3='S4'!O3,O3='S5'!O3,O3='S1'!O3,O3='S7'!O3,O3='S8'!O3),"CISSS!","OK."))))</f>
        <v>OK.</v>
      </c>
      <c r="P53" s="65" t="str">
        <f>IF(P3=".","OK.",IF(P3=0,"OK.",IF(P3=" ","OK.",IF(OR(P3=P13,P3=P23,P3=P33,P3='S2'!P3,P3='S3'!P3,P3='S4'!P3,P3='S5'!P3,P3='S1'!P3,P3='S7'!P3,P3='S8'!P3),"CISSS!","OK."))))</f>
        <v>OK.</v>
      </c>
      <c r="Q53" s="66" t="str">
        <f>IF(Q3=".","OK.",IF(Q3=0,"OK.",IF(Q3=" ","OK.",IF(OR(Q3=Q13,Q3=Q23,Q3=Q33,Q3='S2'!Q3,Q3='S3'!Q3,Q3='S4'!Q3,Q3='S5'!Q3,Q3='S1'!Q3,Q3='S7'!Q3,Q3='S8'!Q3),"CISSS!","OK."))))</f>
        <v>OK.</v>
      </c>
      <c r="R53" s="82" t="str">
        <f>IF(R3=".","OK.",IF(R3=0,"OK.",IF(R3=" ","OK.",IF(OR(R3=R13,R3=R23,R3=R33,R3='S2'!R3,R3='S3'!R3,R3='S4'!R3,R3='S5'!R3,R3='S1'!R3,R3='S7'!R3,R3='S8'!R3),"CISSS!","OK."))))</f>
        <v>OK.</v>
      </c>
      <c r="S53" s="83" t="str">
        <f>IF(S3=".","OK.",IF(S3=0,"OK.",IF(S3=" ","OK.",IF(OR(S3=S13,S3=S23,S3=S33,S3='S2'!S3,S3='S3'!S3,S3='S4'!S3,S3='S5'!S3,S3='S1'!S3,S3='S7'!S3,S3='S8'!S3),"CISSS!","OK."))))</f>
        <v>OK.</v>
      </c>
      <c r="T53" s="83" t="str">
        <f>IF(T3=".","OK.",IF(T3=0,"OK.",IF(T3=" ","OK.",IF(OR(T3=T13,T3=T23,T3=T33,T3='S2'!T3,T3='S3'!T3,T3='S4'!T3,T3='S5'!T3,T3='S1'!T3,T3='S7'!T3,T3='S8'!T3),"CISSS!","OK."))))</f>
        <v>OK.</v>
      </c>
      <c r="U53" s="83" t="str">
        <f>IF(U3=".","OK.",IF(U3=0,"OK.",IF(U3=" ","OK.",IF(OR(U3=U13,U3=U23,U3=U33,U3='S2'!U3,U3='S3'!U3,U3='S4'!U3,U3='S5'!U3,U3='S1'!U3,U3='S7'!U3,U3='S8'!U3),"CISSS!","OK."))))</f>
        <v>OK.</v>
      </c>
      <c r="V53" s="84" t="str">
        <f>IF(V3=".","OK.",IF(V3=0,"OK.",IF(V3=" ","OK.",IF(OR(V3=V13,V3=V23,V3=V33,V3='S2'!V3,V3='S3'!V3,V3='S4'!V3,V3='S5'!V3,V3='S1'!V3,V3='S7'!V3,V3='S8'!V3),"CISSS!","OK."))))</f>
        <v>OK.</v>
      </c>
      <c r="W53" s="264" t="str">
        <f>IF(W3=".","OK.",IF(W3=0,"OK.",IF(W3=" ","OK.",IF(OR(W3=W13,W3=W23,W3=W33,W3='S2'!W3,W3='S3'!W3,W3='S4'!W3,W3='S5'!W3,W3='S1'!W3,W3='S7'!W3,W3='S8'!W3),"CISSS!","OK."))))</f>
        <v>OK.</v>
      </c>
      <c r="X53" s="265" t="str">
        <f>IF(X3=".","OK.",IF(X3=0,"OK.",IF(X3=" ","OK.",IF(OR(X3=X13,X3=X23,X3=X33,X3='S2'!X3,X3='S3'!X3,X3='S4'!X3,X3='S5'!X3,X3='S1'!X3,X3='S7'!X3,X3='S8'!X3),"CISSS!","OK."))))</f>
        <v>OK.</v>
      </c>
      <c r="Y53" s="265" t="str">
        <f>IF(Y3=".","OK.",IF(Y3=0,"OK.",IF(Y3=" ","OK.",IF(OR(Y3=Y13,Y3=Y23,Y3=Y33,Y3='S2'!Y3,Y3='S3'!Y3,Y3='S4'!Y3,Y3='S5'!Y3,Y3='S1'!Y3,Y3='S7'!Y3,Y3='S8'!Y3),"CISSS!","OK."))))</f>
        <v>OK.</v>
      </c>
      <c r="Z53" s="265" t="str">
        <f>IF(Z3=".","OK.",IF(Z3=0,"OK.",IF(Z3=" ","OK.",IF(OR(Z3=Z13,Z3=Z23,Z3=Z33,Z3='S2'!Z3,Z3='S3'!Z3,Z3='S4'!Z3,Z3='S5'!Z3,Z3='S1'!Z3,Z3='S7'!Z3,Z3='S8'!Z3),"CISSS!","OK."))))</f>
        <v>OK.</v>
      </c>
      <c r="AA53" s="266" t="str">
        <f>IF(AA3=".","OK.",IF(AA3=0,"OK.",IF(AA3=" ","OK.",IF(OR(AA3=AA13,AA3=AA23,AA3=AA33,AA3='S2'!AA3,AA3='S3'!AA3,AA3='S4'!AA3,AA3='S5'!AA3,AA3='S1'!AA3,AA3='S7'!AA3,AA3='S8'!AA3),"CISSS!","OK."))))</f>
        <v>OK.</v>
      </c>
      <c r="AB53" s="323">
        <v>0.375</v>
      </c>
    </row>
    <row r="54" spans="1:28" ht="11.1" customHeight="1" x14ac:dyDescent="0.2">
      <c r="A54" s="1087"/>
      <c r="B54" s="1087"/>
      <c r="C54" s="55" t="str">
        <f>IF(C4=".","OK.",IF(C4=0,"OK.",IF(C4=" ","OK.",IF(OR(C4=C14,C4=C24,C4=C34,C4='S2'!C4,C4='S3'!C4,C4='S4'!C4,C4='S5'!C4,C4='S1'!C4,C4='S7'!C4,C4='S8'!C4),"CISSS!","OK."))))</f>
        <v>OK.</v>
      </c>
      <c r="D54" s="56" t="str">
        <f>IF(D4=".","OK.",IF(D4=0,"OK.",IF(D4=" ","OK.",IF(OR(D4=D14,D4=D24,D4=D34,D4='S2'!D4,D4='S3'!D4,D4='S4'!D4,D4='S5'!D4,D4='S1'!D4,D4='S7'!D4,D4='S8'!D4),"CISSS!","OK."))))</f>
        <v>OK.</v>
      </c>
      <c r="E54" s="56" t="str">
        <f>IF(E4=".","OK.",IF(E4=0,"OK.",IF(E4=" ","OK.",IF(OR(E4=E14,E4=E24,E4=E34,E4='S2'!E4,E4='S3'!E4,E4='S4'!E4,E4='S5'!E4,E4='S1'!E4,E4='S7'!E4,E4='S8'!E4),"CISSS!","OK."))))</f>
        <v>OK.</v>
      </c>
      <c r="F54" s="56" t="str">
        <f>IF(F4=".","OK.",IF(F4=0,"OK.",IF(F4=" ","OK.",IF(OR(F4=F14,F4=F24,F4=F34,F4='S2'!F4,F4='S3'!F4,F4='S4'!F4,F4='S5'!F4,F4='S1'!F4,F4='S7'!F4,F4='S8'!F4),"CISSS!","OK."))))</f>
        <v>OK.</v>
      </c>
      <c r="G54" s="57" t="str">
        <f>IF(G4=".","OK.",IF(G4=0,"OK.",IF(G4=" ","OK.",IF(OR(G4=G14,G4=G24,G4=G34,G4='S2'!G4,G4='S3'!G4,G4='S4'!G4,G4='S5'!G4,G4='S1'!G4,G4='S7'!G4,G4='S8'!G4),"CISSS!","OK."))))</f>
        <v>OK.</v>
      </c>
      <c r="H54" s="76" t="str">
        <f>IF(H4=".","OK.",IF(H4=0,"OK.",IF(H4=" ","OK.",IF(OR(H4=H14,H4=H24,H4=H34,H4='S2'!H4,H4='S3'!H4,H4='S4'!H4,H4='S5'!H4,H4='S1'!H4,H4='S7'!H4,H4='S8'!H4),"CISSS!","OK."))))</f>
        <v>OK.</v>
      </c>
      <c r="I54" s="77" t="str">
        <f>IF(I4=".","OK.",IF(I4=0,"OK.",IF(I4=" ","OK.",IF(OR(I4=I14,I4=I24,I4=I34,I4='S2'!I4,I4='S3'!I4,I4='S4'!I4,I4='S5'!I4,I4='S1'!I4,I4='S7'!I4,I4='S8'!I4),"CISSS!","OK."))))</f>
        <v>OK.</v>
      </c>
      <c r="J54" s="77" t="str">
        <f>IF(J4=".","OK.",IF(J4=0,"OK.",IF(J4=" ","OK.",IF(OR(J4=J14,J4=J24,J4=J34,J4='S2'!J4,J4='S3'!J4,J4='S4'!J4,J4='S5'!J4,J4='S1'!J4,J4='S7'!J4,J4='S8'!J4),"CISSS!","OK."))))</f>
        <v>OK.</v>
      </c>
      <c r="K54" s="77" t="str">
        <f>IF(K4=".","OK.",IF(K4=0,"OK.",IF(K4=" ","OK.",IF(OR(K4=K14,K4=K24,K4=K34,K4='S2'!K4,K4='S3'!K4,K4='S4'!K4,K4='S5'!K4,K4='S1'!K4,K4='S7'!K4,K4='S8'!K4),"CISSS!","OK."))))</f>
        <v>OK.</v>
      </c>
      <c r="L54" s="78" t="str">
        <f>IF(L4=".","OK.",IF(L4=0,"OK.",IF(L4=" ","OK.",IF(OR(L4=L14,L4=L24,L4=L34,L4='S2'!L4,L4='S3'!L4,L4='S4'!L4,L4='S5'!L4,L4='S1'!L4,L4='S7'!L4,L4='S8'!L4),"CISSS!","OK."))))</f>
        <v>OK.</v>
      </c>
      <c r="M54" s="67" t="str">
        <f>IF(M4=".","OK.",IF(M4=0,"OK.",IF(M4=" ","OK.",IF(OR(M4=M14,M4=M24,M4=M34,M4='S2'!M4,M4='S3'!M4,M4='S4'!M4,M4='S5'!M4,M4='S1'!M4,M4='S7'!M4,M4='S8'!M4),"CISSS!","OK."))))</f>
        <v>OK.</v>
      </c>
      <c r="N54" s="68" t="str">
        <f>IF(N4=".","OK.",IF(N4=0,"OK.",IF(N4=" ","OK.",IF(OR(N4=N14,N4=N24,N4=N34,N4='S2'!N4,N4='S3'!N4,N4='S4'!N4,N4='S5'!N4,N4='S1'!N4,N4='S7'!N4,N4='S8'!N4),"CISSS!","OK."))))</f>
        <v>OK.</v>
      </c>
      <c r="O54" s="68" t="str">
        <f>IF(O4=".","OK.",IF(O4=0,"OK.",IF(O4=" ","OK.",IF(OR(O4=O14,O4=O24,O4=O34,O4='S2'!O4,O4='S3'!O4,O4='S4'!O4,O4='S5'!O4,O4='S1'!O4,O4='S7'!O4,O4='S8'!O4),"CISSS!","OK."))))</f>
        <v>OK.</v>
      </c>
      <c r="P54" s="68" t="str">
        <f>IF(P4=".","OK.",IF(P4=0,"OK.",IF(P4=" ","OK.",IF(OR(P4=P14,P4=P24,P4=P34,P4='S2'!P4,P4='S3'!P4,P4='S4'!P4,P4='S5'!P4,P4='S1'!P4,P4='S7'!P4,P4='S8'!P4),"CISSS!","OK."))))</f>
        <v>OK.</v>
      </c>
      <c r="Q54" s="69" t="str">
        <f>IF(Q4=".","OK.",IF(Q4=0,"OK.",IF(Q4=" ","OK.",IF(OR(Q4=Q14,Q4=Q24,Q4=Q34,Q4='S2'!Q4,Q4='S3'!Q4,Q4='S4'!Q4,Q4='S5'!Q4,Q4='S1'!Q4,Q4='S7'!Q4,Q4='S8'!Q4),"CISSS!","OK."))))</f>
        <v>OK.</v>
      </c>
      <c r="R54" s="85" t="str">
        <f>IF(R4=".","OK.",IF(R4=0,"OK.",IF(R4=" ","OK.",IF(OR(R4=R14,R4=R24,R4=R34,R4='S2'!R4,R4='S3'!R4,R4='S4'!R4,R4='S5'!R4,R4='S1'!R4,R4='S7'!R4,R4='S8'!R4),"CISSS!","OK."))))</f>
        <v>OK.</v>
      </c>
      <c r="S54" s="86" t="str">
        <f>IF(S4=".","OK.",IF(S4=0,"OK.",IF(S4=" ","OK.",IF(OR(S4=S14,S4=S24,S4=S34,S4='S2'!S4,S4='S3'!S4,S4='S4'!S4,S4='S5'!S4,S4='S1'!S4,S4='S7'!S4,S4='S8'!S4),"CISSS!","OK."))))</f>
        <v>OK.</v>
      </c>
      <c r="T54" s="86" t="str">
        <f>IF(T4=".","OK.",IF(T4=0,"OK.",IF(T4=" ","OK.",IF(OR(T4=T14,T4=T24,T4=T34,T4='S2'!T4,T4='S3'!T4,T4='S4'!T4,T4='S5'!T4,T4='S1'!T4,T4='S7'!T4,T4='S8'!T4),"CISSS!","OK."))))</f>
        <v>OK.</v>
      </c>
      <c r="U54" s="86" t="str">
        <f>IF(U4=".","OK.",IF(U4=0,"OK.",IF(U4=" ","OK.",IF(OR(U4=U14,U4=U24,U4=U34,U4='S2'!U4,U4='S3'!U4,U4='S4'!U4,U4='S5'!U4,U4='S1'!U4,U4='S7'!U4,U4='S8'!U4),"CISSS!","OK."))))</f>
        <v>OK.</v>
      </c>
      <c r="V54" s="87" t="str">
        <f>IF(V4=".","OK.",IF(V4=0,"OK.",IF(V4=" ","OK.",IF(OR(V4=V14,V4=V24,V4=V34,V4='S2'!V4,V4='S3'!V4,V4='S4'!V4,V4='S5'!V4,V4='S1'!V4,V4='S7'!V4,V4='S8'!V4),"CISSS!","OK."))))</f>
        <v>OK.</v>
      </c>
      <c r="W54" s="267" t="str">
        <f>IF(W4=".","OK.",IF(W4=0,"OK.",IF(W4=" ","OK.",IF(OR(W4=W14,W4=W24,W4=W34,W4='S2'!W4,W4='S3'!W4,W4='S4'!W4,W4='S5'!W4,W4='S1'!W4,W4='S7'!W4,W4='S8'!W4),"CISSS!","OK."))))</f>
        <v>OK.</v>
      </c>
      <c r="X54" s="268" t="str">
        <f>IF(X4=".","OK.",IF(X4=0,"OK.",IF(X4=" ","OK.",IF(OR(X4=X14,X4=X24,X4=X34,X4='S2'!X4,X4='S3'!X4,X4='S4'!X4,X4='S5'!X4,X4='S1'!X4,X4='S7'!X4,X4='S8'!X4),"CISSS!","OK."))))</f>
        <v>OK.</v>
      </c>
      <c r="Y54" s="268" t="str">
        <f>IF(Y4=".","OK.",IF(Y4=0,"OK.",IF(Y4=" ","OK.",IF(OR(Y4=Y14,Y4=Y24,Y4=Y34,Y4='S2'!Y4,Y4='S3'!Y4,Y4='S4'!Y4,Y4='S5'!Y4,Y4='S1'!Y4,Y4='S7'!Y4,Y4='S8'!Y4),"CISSS!","OK."))))</f>
        <v>OK.</v>
      </c>
      <c r="Z54" s="268" t="str">
        <f>IF(Z4=".","OK.",IF(Z4=0,"OK.",IF(Z4=" ","OK.",IF(OR(Z4=Z14,Z4=Z24,Z4=Z34,Z4='S2'!Z4,Z4='S3'!Z4,Z4='S4'!Z4,Z4='S5'!Z4,Z4='S1'!Z4,Z4='S7'!Z4,Z4='S8'!Z4),"CISSS!","OK."))))</f>
        <v>OK.</v>
      </c>
      <c r="AA54" s="269" t="str">
        <f>IF(AA4=".","OK.",IF(AA4=0,"OK.",IF(AA4=" ","OK.",IF(OR(AA4=AA14,AA4=AA24,AA4=AA34,AA4='S2'!AA4,AA4='S3'!AA4,AA4='S4'!AA4,AA4='S5'!AA4,AA4='S1'!AA4,AA4='S7'!AA4,AA4='S8'!AA4),"CISSS!","OK."))))</f>
        <v>OK.</v>
      </c>
      <c r="AB54" s="323">
        <v>0.41666666666666669</v>
      </c>
    </row>
    <row r="55" spans="1:28" ht="11.1" customHeight="1" x14ac:dyDescent="0.2">
      <c r="A55" s="1087"/>
      <c r="B55" s="1087"/>
      <c r="C55" s="55" t="str">
        <f>IF(C5=".","OK.",IF(C5=0,"OK.",IF(C5=" ","OK.",IF(OR(C5=C15,C5=C25,C5=C35,C5='S2'!C5,C5='S3'!C5,C5='S4'!C5,C5='S5'!C5,C5='S1'!C5,C5='S7'!C5,C5='S8'!C5),"CISSS!","OK."))))</f>
        <v>OK.</v>
      </c>
      <c r="D55" s="56" t="str">
        <f>IF(D5=".","OK.",IF(D5=0,"OK.",IF(D5=" ","OK.",IF(OR(D5=D15,D5=D25,D5=D35,D5='S2'!D5,D5='S3'!D5,D5='S4'!D5,D5='S5'!D5,D5='S1'!D5,D5='S7'!D5,D5='S8'!D5),"CISSS!","OK."))))</f>
        <v>OK.</v>
      </c>
      <c r="E55" s="56" t="str">
        <f>IF(E5=".","OK.",IF(E5=0,"OK.",IF(E5=" ","OK.",IF(OR(E5=E15,E5=E25,E5=E35,E5='S2'!E5,E5='S3'!E5,E5='S4'!E5,E5='S5'!E5,E5='S1'!E5,E5='S7'!E5,E5='S8'!E5),"CISSS!","OK."))))</f>
        <v>OK.</v>
      </c>
      <c r="F55" s="56" t="str">
        <f>IF(F5=".","OK.",IF(F5=0,"OK.",IF(F5=" ","OK.",IF(OR(F5=F15,F5=F25,F5=F35,F5='S2'!F5,F5='S3'!F5,F5='S4'!F5,F5='S5'!F5,F5='S1'!F5,F5='S7'!F5,F5='S8'!F5),"CISSS!","OK."))))</f>
        <v>OK.</v>
      </c>
      <c r="G55" s="57" t="str">
        <f>IF(G5=".","OK.",IF(G5=0,"OK.",IF(G5=" ","OK.",IF(OR(G5=G15,G5=G25,G5=G35,G5='S2'!G5,G5='S3'!G5,G5='S4'!G5,G5='S5'!G5,G5='S1'!G5,G5='S7'!G5,G5='S8'!G5),"CISSS!","OK."))))</f>
        <v>OK.</v>
      </c>
      <c r="H55" s="76" t="str">
        <f>IF(H5=".","OK.",IF(H5=0,"OK.",IF(H5=" ","OK.",IF(OR(H5=H15,H5=H25,H5=H35,H5='S2'!H5,H5='S3'!H5,H5='S4'!H5,H5='S5'!H5,H5='S1'!H5,H5='S7'!H5,H5='S8'!H5),"CISSS!","OK."))))</f>
        <v>OK.</v>
      </c>
      <c r="I55" s="77" t="str">
        <f>IF(I5=".","OK.",IF(I5=0,"OK.",IF(I5=" ","OK.",IF(OR(I5=I15,I5=I25,I5=I35,I5='S2'!I5,I5='S3'!I5,I5='S4'!I5,I5='S5'!I5,I5='S1'!I5,I5='S7'!I5,I5='S8'!I5),"CISSS!","OK."))))</f>
        <v>OK.</v>
      </c>
      <c r="J55" s="77" t="str">
        <f>IF(J5=".","OK.",IF(J5=0,"OK.",IF(J5=" ","OK.",IF(OR(J5=J15,J5=J25,J5=J35,J5='S2'!J5,J5='S3'!J5,J5='S4'!J5,J5='S5'!J5,J5='S1'!J5,J5='S7'!J5,J5='S8'!J5),"CISSS!","OK."))))</f>
        <v>OK.</v>
      </c>
      <c r="K55" s="77" t="str">
        <f>IF(K5=".","OK.",IF(K5=0,"OK.",IF(K5=" ","OK.",IF(OR(K5=K15,K5=K25,K5=K35,K5='S2'!K5,K5='S3'!K5,K5='S4'!K5,K5='S5'!K5,K5='S1'!K5,K5='S7'!K5,K5='S8'!K5),"CISSS!","OK."))))</f>
        <v>OK.</v>
      </c>
      <c r="L55" s="78" t="str">
        <f>IF(L5=".","OK.",IF(L5=0,"OK.",IF(L5=" ","OK.",IF(OR(L5=L15,L5=L25,L5=L35,L5='S2'!L5,L5='S3'!L5,L5='S4'!L5,L5='S5'!L5,L5='S1'!L5,L5='S7'!L5,L5='S8'!L5),"CISSS!","OK."))))</f>
        <v>OK.</v>
      </c>
      <c r="M55" s="67" t="str">
        <f>IF(M5=".","OK.",IF(M5=0,"OK.",IF(M5=" ","OK.",IF(OR(M5=M15,M5=M25,M5=M35,M5='S2'!M5,M5='S3'!M5,M5='S4'!M5,M5='S5'!M5,M5='S1'!M5,M5='S7'!M5,M5='S8'!M5),"CISSS!","OK."))))</f>
        <v>OK.</v>
      </c>
      <c r="N55" s="68" t="str">
        <f>IF(N5=".","OK.",IF(N5=0,"OK.",IF(N5=" ","OK.",IF(OR(N5=N15,N5=N25,N5=N35,N5='S2'!N5,N5='S3'!N5,N5='S4'!N5,N5='S5'!N5,N5='S1'!N5,N5='S7'!N5,N5='S8'!N5),"CISSS!","OK."))))</f>
        <v>OK.</v>
      </c>
      <c r="O55" s="68" t="str">
        <f>IF(O5=".","OK.",IF(O5=0,"OK.",IF(O5=" ","OK.",IF(OR(O5=O15,O5=O25,O5=O35,O5='S2'!O5,O5='S3'!O5,O5='S4'!O5,O5='S5'!O5,O5='S1'!O5,O5='S7'!O5,O5='S8'!O5),"CISSS!","OK."))))</f>
        <v>OK.</v>
      </c>
      <c r="P55" s="68" t="str">
        <f>IF(P5=".","OK.",IF(P5=0,"OK.",IF(P5=" ","OK.",IF(OR(P5=P15,P5=P25,P5=P35,P5='S2'!P5,P5='S3'!P5,P5='S4'!P5,P5='S5'!P5,P5='S1'!P5,P5='S7'!P5,P5='S8'!P5),"CISSS!","OK."))))</f>
        <v>OK.</v>
      </c>
      <c r="Q55" s="69" t="str">
        <f>IF(Q5=".","OK.",IF(Q5=0,"OK.",IF(Q5=" ","OK.",IF(OR(Q5=Q15,Q5=Q25,Q5=Q35,Q5='S2'!Q5,Q5='S3'!Q5,Q5='S4'!Q5,Q5='S5'!Q5,Q5='S1'!Q5,Q5='S7'!Q5,Q5='S8'!Q5),"CISSS!","OK."))))</f>
        <v>OK.</v>
      </c>
      <c r="R55" s="85" t="str">
        <f>IF(R5=".","OK.",IF(R5=0,"OK.",IF(R5=" ","OK.",IF(OR(R5=R15,R5=R25,R5=R35,R5='S2'!R5,R5='S3'!R5,R5='S4'!R5,R5='S5'!R5,R5='S1'!R5,R5='S7'!R5,R5='S8'!R5),"CISSS!","OK."))))</f>
        <v>OK.</v>
      </c>
      <c r="S55" s="86" t="str">
        <f>IF(S5=".","OK.",IF(S5=0,"OK.",IF(S5=" ","OK.",IF(OR(S5=S15,S5=S25,S5=S35,S5='S2'!S5,S5='S3'!S5,S5='S4'!S5,S5='S5'!S5,S5='S1'!S5,S5='S7'!S5,S5='S8'!S5),"CISSS!","OK."))))</f>
        <v>OK.</v>
      </c>
      <c r="T55" s="86" t="str">
        <f>IF(T5=".","OK.",IF(T5=0,"OK.",IF(T5=" ","OK.",IF(OR(T5=T15,T5=T25,T5=T35,T5='S2'!T5,T5='S3'!T5,T5='S4'!T5,T5='S5'!T5,T5='S1'!T5,T5='S7'!T5,T5='S8'!T5),"CISSS!","OK."))))</f>
        <v>OK.</v>
      </c>
      <c r="U55" s="86" t="str">
        <f>IF(U5=".","OK.",IF(U5=0,"OK.",IF(U5=" ","OK.",IF(OR(U5=U15,U5=U25,U5=U35,U5='S2'!U5,U5='S3'!U5,U5='S4'!U5,U5='S5'!U5,U5='S1'!U5,U5='S7'!U5,U5='S8'!U5),"CISSS!","OK."))))</f>
        <v>OK.</v>
      </c>
      <c r="V55" s="87" t="str">
        <f>IF(V5=".","OK.",IF(V5=0,"OK.",IF(V5=" ","OK.",IF(OR(V5=V15,V5=V25,V5=V35,V5='S2'!V5,V5='S3'!V5,V5='S4'!V5,V5='S5'!V5,V5='S1'!V5,V5='S7'!V5,V5='S8'!V5),"CISSS!","OK."))))</f>
        <v>OK.</v>
      </c>
      <c r="W55" s="267" t="str">
        <f>IF(W5=".","OK.",IF(W5=0,"OK.",IF(W5=" ","OK.",IF(OR(W5=W15,W5=W25,W5=W35,W5='S2'!W5,W5='S3'!W5,W5='S4'!W5,W5='S5'!W5,W5='S1'!W5,W5='S7'!W5,W5='S8'!W5),"CISSS!","OK."))))</f>
        <v>OK.</v>
      </c>
      <c r="X55" s="268" t="str">
        <f>IF(X5=".","OK.",IF(X5=0,"OK.",IF(X5=" ","OK.",IF(OR(X5=X15,X5=X25,X5=X35,X5='S2'!X5,X5='S3'!X5,X5='S4'!X5,X5='S5'!X5,X5='S1'!X5,X5='S7'!X5,X5='S8'!X5),"CISSS!","OK."))))</f>
        <v>OK.</v>
      </c>
      <c r="Y55" s="268" t="str">
        <f>IF(Y5=".","OK.",IF(Y5=0,"OK.",IF(Y5=" ","OK.",IF(OR(Y5=Y15,Y5=Y25,Y5=Y35,Y5='S2'!Y5,Y5='S3'!Y5,Y5='S4'!Y5,Y5='S5'!Y5,Y5='S1'!Y5,Y5='S7'!Y5,Y5='S8'!Y5),"CISSS!","OK."))))</f>
        <v>OK.</v>
      </c>
      <c r="Z55" s="268" t="str">
        <f>IF(Z5=".","OK.",IF(Z5=0,"OK.",IF(Z5=" ","OK.",IF(OR(Z5=Z15,Z5=Z25,Z5=Z35,Z5='S2'!Z5,Z5='S3'!Z5,Z5='S4'!Z5,Z5='S5'!Z5,Z5='S1'!Z5,Z5='S7'!Z5,Z5='S8'!Z5),"CISSS!","OK."))))</f>
        <v>OK.</v>
      </c>
      <c r="AA55" s="269" t="str">
        <f>IF(AA5=".","OK.",IF(AA5=0,"OK.",IF(AA5=" ","OK.",IF(OR(AA5=AA15,AA5=AA25,AA5=AA35,AA5='S2'!AA5,AA5='S3'!AA5,AA5='S4'!AA5,AA5='S5'!AA5,AA5='S1'!AA5,AA5='S7'!AA5,AA5='S8'!AA5),"CISSS!","OK."))))</f>
        <v>OK.</v>
      </c>
      <c r="AB55" s="323">
        <v>0.45833333333333331</v>
      </c>
    </row>
    <row r="56" spans="1:28" ht="11.1" customHeight="1" x14ac:dyDescent="0.2">
      <c r="A56" s="1087"/>
      <c r="B56" s="1087"/>
      <c r="C56" s="55" t="str">
        <f>IF(C6=".","OK.",IF(C6=0,"OK.",IF(C6=" ","OK.",IF(OR(C6=C16,C6=C26,C6=C36,C6='S2'!C6,C6='S3'!C6,C6='S4'!C6,C6='S5'!C6,C6='S1'!C6,C6='S7'!C6,C6='S8'!C6),"CISSS!","OK."))))</f>
        <v>OK.</v>
      </c>
      <c r="D56" s="56" t="str">
        <f>IF(D6=".","OK.",IF(D6=0,"OK.",IF(D6=" ","OK.",IF(OR(D6=D16,D6=D26,D6=D36,D6='S2'!D6,D6='S3'!D6,D6='S4'!D6,D6='S5'!D6,D6='S1'!D6,D6='S7'!D6,D6='S8'!D6),"CISSS!","OK."))))</f>
        <v>OK.</v>
      </c>
      <c r="E56" s="56" t="str">
        <f>IF(E6=".","OK.",IF(E6=0,"OK.",IF(E6=" ","OK.",IF(OR(E6=E16,E6=E26,E6=E36,E6='S2'!E6,E6='S3'!E6,E6='S4'!E6,E6='S5'!E6,E6='S1'!E6,E6='S7'!E6,E6='S8'!E6),"CISSS!","OK."))))</f>
        <v>OK.</v>
      </c>
      <c r="F56" s="56" t="str">
        <f>IF(F6=".","OK.",IF(F6=0,"OK.",IF(F6=" ","OK.",IF(OR(F6=F16,F6=F26,F6=F36,F6='S2'!F6,F6='S3'!F6,F6='S4'!F6,F6='S5'!F6,F6='S1'!F6,F6='S7'!F6,F6='S8'!F6),"CISSS!","OK."))))</f>
        <v>OK.</v>
      </c>
      <c r="G56" s="57" t="str">
        <f>IF(G6=".","OK.",IF(G6=0,"OK.",IF(G6=" ","OK.",IF(OR(G6=G16,G6=G26,G6=G36,G6='S2'!G6,G6='S3'!G6,G6='S4'!G6,G6='S5'!G6,G6='S1'!G6,G6='S7'!G6,G6='S8'!G6),"CISSS!","OK."))))</f>
        <v>OK.</v>
      </c>
      <c r="H56" s="76" t="str">
        <f>IF(H6=".","OK.",IF(H6=0,"OK.",IF(H6=" ","OK.",IF(OR(H6=H16,H6=H26,H6=H36,H6='S2'!H6,H6='S3'!H6,H6='S4'!H6,H6='S5'!H6,H6='S1'!H6,H6='S7'!H6,H6='S8'!H6),"CISSS!","OK."))))</f>
        <v>OK.</v>
      </c>
      <c r="I56" s="77" t="str">
        <f>IF(I6=".","OK.",IF(I6=0,"OK.",IF(I6=" ","OK.",IF(OR(I6=I16,I6=I26,I6=I36,I6='S2'!I6,I6='S3'!I6,I6='S4'!I6,I6='S5'!I6,I6='S1'!I6,I6='S7'!I6,I6='S8'!I6),"CISSS!","OK."))))</f>
        <v>OK.</v>
      </c>
      <c r="J56" s="77" t="str">
        <f>IF(J6=".","OK.",IF(J6=0,"OK.",IF(J6=" ","OK.",IF(OR(J6=J16,J6=J26,J6=J36,J6='S2'!J6,J6='S3'!J6,J6='S4'!J6,J6='S5'!J6,J6='S1'!J6,J6='S7'!J6,J6='S8'!J6),"CISSS!","OK."))))</f>
        <v>OK.</v>
      </c>
      <c r="K56" s="77" t="str">
        <f>IF(K6=".","OK.",IF(K6=0,"OK.",IF(K6=" ","OK.",IF(OR(K6=K16,K6=K26,K6=K36,K6='S2'!K6,K6='S3'!K6,K6='S4'!K6,K6='S5'!K6,K6='S1'!K6,K6='S7'!K6,K6='S8'!K6),"CISSS!","OK."))))</f>
        <v>OK.</v>
      </c>
      <c r="L56" s="78" t="str">
        <f>IF(L6=".","OK.",IF(L6=0,"OK.",IF(L6=" ","OK.",IF(OR(L6=L16,L6=L26,L6=L36,L6='S2'!L6,L6='S3'!L6,L6='S4'!L6,L6='S5'!L6,L6='S1'!L6,L6='S7'!L6,L6='S8'!L6),"CISSS!","OK."))))</f>
        <v>OK.</v>
      </c>
      <c r="M56" s="67" t="str">
        <f>IF(M6=".","OK.",IF(M6=0,"OK.",IF(M6=" ","OK.",IF(OR(M6=M16,M6=M26,M6=M36,M6='S2'!M6,M6='S3'!M6,M6='S4'!M6,M6='S5'!M6,M6='S1'!M6,M6='S7'!M6,M6='S8'!M6),"CISSS!","OK."))))</f>
        <v>OK.</v>
      </c>
      <c r="N56" s="68" t="str">
        <f>IF(N6=".","OK.",IF(N6=0,"OK.",IF(N6=" ","OK.",IF(OR(N6=N16,N6=N26,N6=N36,N6='S2'!N6,N6='S3'!N6,N6='S4'!N6,N6='S5'!N6,N6='S1'!N6,N6='S7'!N6,N6='S8'!N6),"CISSS!","OK."))))</f>
        <v>OK.</v>
      </c>
      <c r="O56" s="68" t="str">
        <f>IF(O6=".","OK.",IF(O6=0,"OK.",IF(O6=" ","OK.",IF(OR(O6=O16,O6=O26,O6=O36,O6='S2'!O6,O6='S3'!O6,O6='S4'!O6,O6='S5'!O6,O6='S1'!O6,O6='S7'!O6,O6='S8'!O6),"CISSS!","OK."))))</f>
        <v>OK.</v>
      </c>
      <c r="P56" s="68" t="str">
        <f>IF(P6=".","OK.",IF(P6=0,"OK.",IF(P6=" ","OK.",IF(OR(P6=P16,P6=P26,P6=P36,P6='S2'!P6,P6='S3'!P6,P6='S4'!P6,P6='S5'!P6,P6='S1'!P6,P6='S7'!P6,P6='S8'!P6),"CISSS!","OK."))))</f>
        <v>OK.</v>
      </c>
      <c r="Q56" s="69" t="str">
        <f>IF(Q6=".","OK.",IF(Q6=0,"OK.",IF(Q6=" ","OK.",IF(OR(Q6=Q16,Q6=Q26,Q6=Q36,Q6='S2'!Q6,Q6='S3'!Q6,Q6='S4'!Q6,Q6='S5'!Q6,Q6='S1'!Q6,Q6='S7'!Q6,Q6='S8'!Q6),"CISSS!","OK."))))</f>
        <v>OK.</v>
      </c>
      <c r="R56" s="85" t="str">
        <f>IF(R6=".","OK.",IF(R6=0,"OK.",IF(R6=" ","OK.",IF(OR(R6=R16,R6=R26,R6=R36,R6='S2'!R6,R6='S3'!R6,R6='S4'!R6,R6='S5'!R6,R6='S1'!R6,R6='S7'!R6,R6='S8'!R6),"CISSS!","OK."))))</f>
        <v>OK.</v>
      </c>
      <c r="S56" s="86" t="str">
        <f>IF(S6=".","OK.",IF(S6=0,"OK.",IF(S6=" ","OK.",IF(OR(S6=S16,S6=S26,S6=S36,S6='S2'!S6,S6='S3'!S6,S6='S4'!S6,S6='S5'!S6,S6='S1'!S6,S6='S7'!S6,S6='S8'!S6),"CISSS!","OK."))))</f>
        <v>OK.</v>
      </c>
      <c r="T56" s="86" t="str">
        <f>IF(T6=".","OK.",IF(T6=0,"OK.",IF(T6=" ","OK.",IF(OR(T6=T16,T6=T26,T6=T36,T6='S2'!T6,T6='S3'!T6,T6='S4'!T6,T6='S5'!T6,T6='S1'!T6,T6='S7'!T6,T6='S8'!T6),"CISSS!","OK."))))</f>
        <v>OK.</v>
      </c>
      <c r="U56" s="86" t="str">
        <f>IF(U6=".","OK.",IF(U6=0,"OK.",IF(U6=" ","OK.",IF(OR(U6=U16,U6=U26,U6=U36,U6='S2'!U6,U6='S3'!U6,U6='S4'!U6,U6='S5'!U6,U6='S1'!U6,U6='S7'!U6,U6='S8'!U6),"CISSS!","OK."))))</f>
        <v>OK.</v>
      </c>
      <c r="V56" s="87" t="str">
        <f>IF(V6=".","OK.",IF(V6=0,"OK.",IF(V6=" ","OK.",IF(OR(V6=V16,V6=V26,V6=V36,V6='S2'!V6,V6='S3'!V6,V6='S4'!V6,V6='S5'!V6,V6='S1'!V6,V6='S7'!V6,V6='S8'!V6),"CISSS!","OK."))))</f>
        <v>OK.</v>
      </c>
      <c r="W56" s="267" t="str">
        <f>IF(W6=".","OK.",IF(W6=0,"OK.",IF(W6=" ","OK.",IF(OR(W6=W16,W6=W26,W6=W36,W6='S2'!W6,W6='S3'!W6,W6='S4'!W6,W6='S5'!W6,W6='S1'!W6,W6='S7'!W6,W6='S8'!W6),"CISSS!","OK."))))</f>
        <v>OK.</v>
      </c>
      <c r="X56" s="268" t="str">
        <f>IF(X6=".","OK.",IF(X6=0,"OK.",IF(X6=" ","OK.",IF(OR(X6=X16,X6=X26,X6=X36,X6='S2'!X6,X6='S3'!X6,X6='S4'!X6,X6='S5'!X6,X6='S1'!X6,X6='S7'!X6,X6='S8'!X6),"CISSS!","OK."))))</f>
        <v>OK.</v>
      </c>
      <c r="Y56" s="268" t="str">
        <f>IF(Y6=".","OK.",IF(Y6=0,"OK.",IF(Y6=" ","OK.",IF(OR(Y6=Y16,Y6=Y26,Y6=Y36,Y6='S2'!Y6,Y6='S3'!Y6,Y6='S4'!Y6,Y6='S5'!Y6,Y6='S1'!Y6,Y6='S7'!Y6,Y6='S8'!Y6),"CISSS!","OK."))))</f>
        <v>OK.</v>
      </c>
      <c r="Z56" s="268" t="str">
        <f>IF(Z6=".","OK.",IF(Z6=0,"OK.",IF(Z6=" ","OK.",IF(OR(Z6=Z16,Z6=Z26,Z6=Z36,Z6='S2'!Z6,Z6='S3'!Z6,Z6='S4'!Z6,Z6='S5'!Z6,Z6='S1'!Z6,Z6='S7'!Z6,Z6='S8'!Z6),"CISSS!","OK."))))</f>
        <v>OK.</v>
      </c>
      <c r="AA56" s="269" t="str">
        <f>IF(AA6=".","OK.",IF(AA6=0,"OK.",IF(AA6=" ","OK.",IF(OR(AA6=AA16,AA6=AA26,AA6=AA36,AA6='S2'!AA6,AA6='S3'!AA6,AA6='S4'!AA6,AA6='S5'!AA6,AA6='S1'!AA6,AA6='S7'!AA6,AA6='S8'!AA6),"CISSS!","OK."))))</f>
        <v>OK.</v>
      </c>
      <c r="AB56" s="323">
        <v>0.5</v>
      </c>
    </row>
    <row r="57" spans="1:28" ht="11.1" customHeight="1" x14ac:dyDescent="0.2">
      <c r="A57" s="1087"/>
      <c r="B57" s="1087"/>
      <c r="C57" s="55" t="str">
        <f>IF(C7=".","OK.",IF(C7=0,"OK.",IF(C7=" ","OK.",IF(OR(C7=C17,C7=C27,C7=C37,C7='S2'!C7,C7='S3'!C7,C7='S4'!C7,C7='S5'!C7,C7='S1'!C7,C7='S7'!C7,C7='S8'!C7),"CISSS!","OK."))))</f>
        <v>OK.</v>
      </c>
      <c r="D57" s="56" t="str">
        <f>IF(D7=".","OK.",IF(D7=0,"OK.",IF(D7=" ","OK.",IF(OR(D7=D17,D7=D27,D7=D37,D7='S2'!D7,D7='S3'!D7,D7='S4'!D7,D7='S5'!D7,D7='S1'!D7,D7='S7'!D7,D7='S8'!D7),"CISSS!","OK."))))</f>
        <v>OK.</v>
      </c>
      <c r="E57" s="56" t="str">
        <f>IF(E7=".","OK.",IF(E7=0,"OK.",IF(E7=" ","OK.",IF(OR(E7=E17,E7=E27,E7=E37,E7='S2'!E7,E7='S3'!E7,E7='S4'!E7,E7='S5'!E7,E7='S1'!E7,E7='S7'!E7,E7='S8'!E7),"CISSS!","OK."))))</f>
        <v>OK.</v>
      </c>
      <c r="F57" s="56" t="str">
        <f>IF(F7=".","OK.",IF(F7=0,"OK.",IF(F7=" ","OK.",IF(OR(F7=F17,F7=F27,F7=F37,F7='S2'!F7,F7='S3'!F7,F7='S4'!F7,F7='S5'!F7,F7='S1'!F7,F7='S7'!F7,F7='S8'!F7),"CISSS!","OK."))))</f>
        <v>OK.</v>
      </c>
      <c r="G57" s="57" t="str">
        <f>IF(G7=".","OK.",IF(G7=0,"OK.",IF(G7=" ","OK.",IF(OR(G7=G17,G7=G27,G7=G37,G7='S2'!G7,G7='S3'!G7,G7='S4'!G7,G7='S5'!G7,G7='S1'!G7,G7='S7'!G7,G7='S8'!G7),"CISSS!","OK."))))</f>
        <v>OK.</v>
      </c>
      <c r="H57" s="76" t="str">
        <f>IF(H7=".","OK.",IF(H7=0,"OK.",IF(H7=" ","OK.",IF(OR(H7=H17,H7=H27,H7=H37,H7='S2'!H7,H7='S3'!H7,H7='S4'!H7,H7='S5'!H7,H7='S1'!H7,H7='S7'!H7,H7='S8'!H7),"CISSS!","OK."))))</f>
        <v>OK.</v>
      </c>
      <c r="I57" s="77" t="str">
        <f>IF(I7=".","OK.",IF(I7=0,"OK.",IF(I7=" ","OK.",IF(OR(I7=I17,I7=I27,I7=I37,I7='S2'!I7,I7='S3'!I7,I7='S4'!I7,I7='S5'!I7,I7='S1'!I7,I7='S7'!I7,I7='S8'!I7),"CISSS!","OK."))))</f>
        <v>OK.</v>
      </c>
      <c r="J57" s="77" t="str">
        <f>IF(J7=".","OK.",IF(J7=0,"OK.",IF(J7=" ","OK.",IF(OR(J7=J17,J7=J27,J7=J37,J7='S2'!J7,J7='S3'!J7,J7='S4'!J7,J7='S5'!J7,J7='S1'!J7,J7='S7'!J7,J7='S8'!J7),"CISSS!","OK."))))</f>
        <v>OK.</v>
      </c>
      <c r="K57" s="77" t="str">
        <f>IF(K7=".","OK.",IF(K7=0,"OK.",IF(K7=" ","OK.",IF(OR(K7=K17,K7=K27,K7=K37,K7='S2'!K7,K7='S3'!K7,K7='S4'!K7,K7='S5'!K7,K7='S1'!K7,K7='S7'!K7,K7='S8'!K7),"CISSS!","OK."))))</f>
        <v>OK.</v>
      </c>
      <c r="L57" s="78" t="str">
        <f>IF(L7=".","OK.",IF(L7=0,"OK.",IF(L7=" ","OK.",IF(OR(L7=L17,L7=L27,L7=L37,L7='S2'!L7,L7='S3'!L7,L7='S4'!L7,L7='S5'!L7,L7='S1'!L7,L7='S7'!L7,L7='S8'!L7),"CISSS!","OK."))))</f>
        <v>OK.</v>
      </c>
      <c r="M57" s="67" t="str">
        <f>IF(M7=".","OK.",IF(M7=0,"OK.",IF(M7=" ","OK.",IF(OR(M7=M17,M7=M27,M7=M37,M7='S2'!M7,M7='S3'!M7,M7='S4'!M7,M7='S5'!M7,M7='S1'!M7,M7='S7'!M7,M7='S8'!M7),"CISSS!","OK."))))</f>
        <v>OK.</v>
      </c>
      <c r="N57" s="68" t="str">
        <f>IF(N7=".","OK.",IF(N7=0,"OK.",IF(N7=" ","OK.",IF(OR(N7=N17,N7=N27,N7=N37,N7='S2'!N7,N7='S3'!N7,N7='S4'!N7,N7='S5'!N7,N7='S1'!N7,N7='S7'!N7,N7='S8'!N7),"CISSS!","OK."))))</f>
        <v>OK.</v>
      </c>
      <c r="O57" s="68" t="str">
        <f>IF(O7=".","OK.",IF(O7=0,"OK.",IF(O7=" ","OK.",IF(OR(O7=O17,O7=O27,O7=O37,O7='S2'!O7,O7='S3'!O7,O7='S4'!O7,O7='S5'!O7,O7='S1'!O7,O7='S7'!O7,O7='S8'!O7),"CISSS!","OK."))))</f>
        <v>OK.</v>
      </c>
      <c r="P57" s="68" t="str">
        <f>IF(P7=".","OK.",IF(P7=0,"OK.",IF(P7=" ","OK.",IF(OR(P7=P17,P7=P27,P7=P37,P7='S2'!P7,P7='S3'!P7,P7='S4'!P7,P7='S5'!P7,P7='S1'!P7,P7='S7'!P7,P7='S8'!P7),"CISSS!","OK."))))</f>
        <v>OK.</v>
      </c>
      <c r="Q57" s="69" t="str">
        <f>IF(Q7=".","OK.",IF(Q7=0,"OK.",IF(Q7=" ","OK.",IF(OR(Q7=Q17,Q7=Q27,Q7=Q37,Q7='S2'!Q7,Q7='S3'!Q7,Q7='S4'!Q7,Q7='S5'!Q7,Q7='S1'!Q7,Q7='S7'!Q7,Q7='S8'!Q7),"CISSS!","OK."))))</f>
        <v>OK.</v>
      </c>
      <c r="R57" s="85" t="str">
        <f>IF(R7=".","OK.",IF(R7=0,"OK.",IF(R7=" ","OK.",IF(OR(R7=R17,R7=R27,R7=R37,R7='S2'!R7,R7='S3'!R7,R7='S4'!R7,R7='S5'!R7,R7='S1'!R7,R7='S7'!R7,R7='S8'!R7),"CISSS!","OK."))))</f>
        <v>OK.</v>
      </c>
      <c r="S57" s="86" t="str">
        <f>IF(S7=".","OK.",IF(S7=0,"OK.",IF(S7=" ","OK.",IF(OR(S7=S17,S7=S27,S7=S37,S7='S2'!S7,S7='S3'!S7,S7='S4'!S7,S7='S5'!S7,S7='S1'!S7,S7='S7'!S7,S7='S8'!S7),"CISSS!","OK."))))</f>
        <v>OK.</v>
      </c>
      <c r="T57" s="86" t="str">
        <f>IF(T7=".","OK.",IF(T7=0,"OK.",IF(T7=" ","OK.",IF(OR(T7=T17,T7=T27,T7=T37,T7='S2'!T7,T7='S3'!T7,T7='S4'!T7,T7='S5'!T7,T7='S1'!T7,T7='S7'!T7,T7='S8'!T7),"CISSS!","OK."))))</f>
        <v>OK.</v>
      </c>
      <c r="U57" s="86" t="str">
        <f>IF(U7=".","OK.",IF(U7=0,"OK.",IF(U7=" ","OK.",IF(OR(U7=U17,U7=U27,U7=U37,U7='S2'!U7,U7='S3'!U7,U7='S4'!U7,U7='S5'!U7,U7='S1'!U7,U7='S7'!U7,U7='S8'!U7),"CISSS!","OK."))))</f>
        <v>OK.</v>
      </c>
      <c r="V57" s="87" t="str">
        <f>IF(V7=".","OK.",IF(V7=0,"OK.",IF(V7=" ","OK.",IF(OR(V7=V17,V7=V27,V7=V37,V7='S2'!V7,V7='S3'!V7,V7='S4'!V7,V7='S5'!V7,V7='S1'!V7,V7='S7'!V7,V7='S8'!V7),"CISSS!","OK."))))</f>
        <v>OK.</v>
      </c>
      <c r="W57" s="267" t="str">
        <f>IF(W7=".","OK.",IF(W7=0,"OK.",IF(W7=" ","OK.",IF(OR(W7=W17,W7=W27,W7=W37,W7='S2'!W7,W7='S3'!W7,W7='S4'!W7,W7='S5'!W7,W7='S1'!W7,W7='S7'!W7,W7='S8'!W7),"CISSS!","OK."))))</f>
        <v>OK.</v>
      </c>
      <c r="X57" s="268" t="str">
        <f>IF(X7=".","OK.",IF(X7=0,"OK.",IF(X7=" ","OK.",IF(OR(X7=X17,X7=X27,X7=X37,X7='S2'!X7,X7='S3'!X7,X7='S4'!X7,X7='S5'!X7,X7='S1'!X7,X7='S7'!X7,X7='S8'!X7),"CISSS!","OK."))))</f>
        <v>OK.</v>
      </c>
      <c r="Y57" s="268" t="str">
        <f>IF(Y7=".","OK.",IF(Y7=0,"OK.",IF(Y7=" ","OK.",IF(OR(Y7=Y17,Y7=Y27,Y7=Y37,Y7='S2'!Y7,Y7='S3'!Y7,Y7='S4'!Y7,Y7='S5'!Y7,Y7='S1'!Y7,Y7='S7'!Y7,Y7='S8'!Y7),"CISSS!","OK."))))</f>
        <v>OK.</v>
      </c>
      <c r="Z57" s="268" t="str">
        <f>IF(Z7=".","OK.",IF(Z7=0,"OK.",IF(Z7=" ","OK.",IF(OR(Z7=Z17,Z7=Z27,Z7=Z37,Z7='S2'!Z7,Z7='S3'!Z7,Z7='S4'!Z7,Z7='S5'!Z7,Z7='S1'!Z7,Z7='S7'!Z7,Z7='S8'!Z7),"CISSS!","OK."))))</f>
        <v>OK.</v>
      </c>
      <c r="AA57" s="269" t="str">
        <f>IF(AA7=".","OK.",IF(AA7=0,"OK.",IF(AA7=" ","OK.",IF(OR(AA7=AA17,AA7=AA27,AA7=AA37,AA7='S2'!AA7,AA7='S3'!AA7,AA7='S4'!AA7,AA7='S5'!AA7,AA7='S1'!AA7,AA7='S7'!AA7,AA7='S8'!AA7),"CISSS!","OK."))))</f>
        <v>OK.</v>
      </c>
      <c r="AB57" s="323">
        <v>0.54166666666666663</v>
      </c>
    </row>
    <row r="58" spans="1:28" ht="11.1" customHeight="1" x14ac:dyDescent="0.2">
      <c r="A58" s="1087"/>
      <c r="B58" s="1087"/>
      <c r="C58" s="55" t="str">
        <f>IF(C8=".","OK.",IF(C8=0,"OK.",IF(C8=" ","OK.",IF(OR(C8=C18,C8=C28,C8=C38,C8='S2'!C8,C8='S3'!C8,C8='S4'!C8,C8='S5'!C8,C8='S1'!C8,C8='S7'!C8,C8='S8'!C8),"CISSS!","OK."))))</f>
        <v>OK.</v>
      </c>
      <c r="D58" s="56" t="str">
        <f>IF(D8=".","OK.",IF(D8=0,"OK.",IF(D8=" ","OK.",IF(OR(D8=D18,D8=D28,D8=D38,D8='S2'!D8,D8='S3'!D8,D8='S4'!D8,D8='S5'!D8,D8='S1'!D8,D8='S7'!D8,D8='S8'!D8),"CISSS!","OK."))))</f>
        <v>OK.</v>
      </c>
      <c r="E58" s="56" t="str">
        <f>IF(E8=".","OK.",IF(E8=0,"OK.",IF(E8=" ","OK.",IF(OR(E8=E18,E8=E28,E8=E38,E8='S2'!E8,E8='S3'!E8,E8='S4'!E8,E8='S5'!E8,E8='S1'!E8,E8='S7'!E8,E8='S8'!E8),"CISSS!","OK."))))</f>
        <v>OK.</v>
      </c>
      <c r="F58" s="56" t="str">
        <f>IF(F8=".","OK.",IF(F8=0,"OK.",IF(F8=" ","OK.",IF(OR(F8=F18,F8=F28,F8=F38,F8='S2'!F8,F8='S3'!F8,F8='S4'!F8,F8='S5'!F8,F8='S1'!F8,F8='S7'!F8,F8='S8'!F8),"CISSS!","OK."))))</f>
        <v>OK.</v>
      </c>
      <c r="G58" s="57" t="str">
        <f>IF(G8=".","OK.",IF(G8=0,"OK.",IF(G8=" ","OK.",IF(OR(G8=G18,G8=G28,G8=G38,G8='S2'!G8,G8='S3'!G8,G8='S4'!G8,G8='S5'!G8,G8='S1'!G8,G8='S7'!G8,G8='S8'!G8),"CISSS!","OK."))))</f>
        <v>OK.</v>
      </c>
      <c r="H58" s="76" t="str">
        <f>IF(H8=".","OK.",IF(H8=0,"OK.",IF(H8=" ","OK.",IF(OR(H8=H18,H8=H28,H8=H38,H8='S2'!H8,H8='S3'!H8,H8='S4'!H8,H8='S5'!H8,H8='S1'!H8,H8='S7'!H8,H8='S8'!H8),"CISSS!","OK."))))</f>
        <v>OK.</v>
      </c>
      <c r="I58" s="77" t="str">
        <f>IF(I8=".","OK.",IF(I8=0,"OK.",IF(I8=" ","OK.",IF(OR(I8=I18,I8=I28,I8=I38,I8='S2'!I8,I8='S3'!I8,I8='S4'!I8,I8='S5'!I8,I8='S1'!I8,I8='S7'!I8,I8='S8'!I8),"CISSS!","OK."))))</f>
        <v>OK.</v>
      </c>
      <c r="J58" s="77" t="str">
        <f>IF(J8=".","OK.",IF(J8=0,"OK.",IF(J8=" ","OK.",IF(OR(J8=J18,J8=J28,J8=J38,J8='S2'!J8,J8='S3'!J8,J8='S4'!J8,J8='S5'!J8,J8='S1'!J8,J8='S7'!J8,J8='S8'!J8),"CISSS!","OK."))))</f>
        <v>OK.</v>
      </c>
      <c r="K58" s="77" t="str">
        <f>IF(K8=".","OK.",IF(K8=0,"OK.",IF(K8=" ","OK.",IF(OR(K8=K18,K8=K28,K8=K38,K8='S2'!K8,K8='S3'!K8,K8='S4'!K8,K8='S5'!K8,K8='S1'!K8,K8='S7'!K8,K8='S8'!K8),"CISSS!","OK."))))</f>
        <v>OK.</v>
      </c>
      <c r="L58" s="78" t="str">
        <f>IF(L8=".","OK.",IF(L8=0,"OK.",IF(L8=" ","OK.",IF(OR(L8=L18,L8=L28,L8=L38,L8='S2'!L8,L8='S3'!L8,L8='S4'!L8,L8='S5'!L8,L8='S1'!L8,L8='S7'!L8,L8='S8'!L8),"CISSS!","OK."))))</f>
        <v>OK.</v>
      </c>
      <c r="M58" s="67" t="str">
        <f>IF(M8=".","OK.",IF(M8=0,"OK.",IF(M8=" ","OK.",IF(OR(M8=M18,M8=M28,M8=M38,M8='S2'!M8,M8='S3'!M8,M8='S4'!M8,M8='S5'!M8,M8='S1'!M8,M8='S7'!M8,M8='S8'!M8),"CISSS!","OK."))))</f>
        <v>OK.</v>
      </c>
      <c r="N58" s="68" t="str">
        <f>IF(N8=".","OK.",IF(N8=0,"OK.",IF(N8=" ","OK.",IF(OR(N8=N18,N8=N28,N8=N38,N8='S2'!N8,N8='S3'!N8,N8='S4'!N8,N8='S5'!N8,N8='S1'!N8,N8='S7'!N8,N8='S8'!N8),"CISSS!","OK."))))</f>
        <v>OK.</v>
      </c>
      <c r="O58" s="68" t="str">
        <f>IF(O8=".","OK.",IF(O8=0,"OK.",IF(O8=" ","OK.",IF(OR(O8=O18,O8=O28,O8=O38,O8='S2'!O8,O8='S3'!O8,O8='S4'!O8,O8='S5'!O8,O8='S1'!O8,O8='S7'!O8,O8='S8'!O8),"CISSS!","OK."))))</f>
        <v>OK.</v>
      </c>
      <c r="P58" s="68" t="str">
        <f>IF(P8=".","OK.",IF(P8=0,"OK.",IF(P8=" ","OK.",IF(OR(P8=P18,P8=P28,P8=P38,P8='S2'!P8,P8='S3'!P8,P8='S4'!P8,P8='S5'!P8,P8='S1'!P8,P8='S7'!P8,P8='S8'!P8),"CISSS!","OK."))))</f>
        <v>OK.</v>
      </c>
      <c r="Q58" s="69" t="str">
        <f>IF(Q8=".","OK.",IF(Q8=0,"OK.",IF(Q8=" ","OK.",IF(OR(Q8=Q18,Q8=Q28,Q8=Q38,Q8='S2'!Q8,Q8='S3'!Q8,Q8='S4'!Q8,Q8='S5'!Q8,Q8='S1'!Q8,Q8='S7'!Q8,Q8='S8'!Q8),"CISSS!","OK."))))</f>
        <v>OK.</v>
      </c>
      <c r="R58" s="85" t="str">
        <f>IF(R8=".","OK.",IF(R8=0,"OK.",IF(R8=" ","OK.",IF(OR(R8=R18,R8=R28,R8=R38,R8='S2'!R8,R8='S3'!R8,R8='S4'!R8,R8='S5'!R8,R8='S1'!R8,R8='S7'!R8,R8='S8'!R8),"CISSS!","OK."))))</f>
        <v>OK.</v>
      </c>
      <c r="S58" s="86" t="str">
        <f>IF(S8=".","OK.",IF(S8=0,"OK.",IF(S8=" ","OK.",IF(OR(S8=S18,S8=S28,S8=S38,S8='S2'!S8,S8='S3'!S8,S8='S4'!S8,S8='S5'!S8,S8='S1'!S8,S8='S7'!S8,S8='S8'!S8),"CISSS!","OK."))))</f>
        <v>OK.</v>
      </c>
      <c r="T58" s="86" t="str">
        <f>IF(T8=".","OK.",IF(T8=0,"OK.",IF(T8=" ","OK.",IF(OR(T8=T18,T8=T28,T8=T38,T8='S2'!T8,T8='S3'!T8,T8='S4'!T8,T8='S5'!T8,T8='S1'!T8,T8='S7'!T8,T8='S8'!T8),"CISSS!","OK."))))</f>
        <v>OK.</v>
      </c>
      <c r="U58" s="86" t="str">
        <f>IF(U8=".","OK.",IF(U8=0,"OK.",IF(U8=" ","OK.",IF(OR(U8=U18,U8=U28,U8=U38,U8='S2'!U8,U8='S3'!U8,U8='S4'!U8,U8='S5'!U8,U8='S1'!U8,U8='S7'!U8,U8='S8'!U8),"CISSS!","OK."))))</f>
        <v>OK.</v>
      </c>
      <c r="V58" s="87" t="str">
        <f>IF(V8=".","OK.",IF(V8=0,"OK.",IF(V8=" ","OK.",IF(OR(V8=V18,V8=V28,V8=V38,V8='S2'!V8,V8='S3'!V8,V8='S4'!V8,V8='S5'!V8,V8='S1'!V8,V8='S7'!V8,V8='S8'!V8),"CISSS!","OK."))))</f>
        <v>OK.</v>
      </c>
      <c r="W58" s="267" t="str">
        <f>IF(W8=".","OK.",IF(W8=0,"OK.",IF(W8=" ","OK.",IF(OR(W8=W18,W8=W28,W8=W38,W8='S2'!W8,W8='S3'!W8,W8='S4'!W8,W8='S5'!W8,W8='S1'!W8,W8='S7'!W8,W8='S8'!W8),"CISSS!","OK."))))</f>
        <v>OK.</v>
      </c>
      <c r="X58" s="268" t="str">
        <f>IF(X8=".","OK.",IF(X8=0,"OK.",IF(X8=" ","OK.",IF(OR(X8=X18,X8=X28,X8=X38,X8='S2'!X8,X8='S3'!X8,X8='S4'!X8,X8='S5'!X8,X8='S1'!X8,X8='S7'!X8,X8='S8'!X8),"CISSS!","OK."))))</f>
        <v>OK.</v>
      </c>
      <c r="Y58" s="268" t="str">
        <f>IF(Y8=".","OK.",IF(Y8=0,"OK.",IF(Y8=" ","OK.",IF(OR(Y8=Y18,Y8=Y28,Y8=Y38,Y8='S2'!Y8,Y8='S3'!Y8,Y8='S4'!Y8,Y8='S5'!Y8,Y8='S1'!Y8,Y8='S7'!Y8,Y8='S8'!Y8),"CISSS!","OK."))))</f>
        <v>OK.</v>
      </c>
      <c r="Z58" s="268" t="str">
        <f>IF(Z8=".","OK.",IF(Z8=0,"OK.",IF(Z8=" ","OK.",IF(OR(Z8=Z18,Z8=Z28,Z8=Z38,Z8='S2'!Z8,Z8='S3'!Z8,Z8='S4'!Z8,Z8='S5'!Z8,Z8='S1'!Z8,Z8='S7'!Z8,Z8='S8'!Z8),"CISSS!","OK."))))</f>
        <v>OK.</v>
      </c>
      <c r="AA58" s="269" t="str">
        <f>IF(AA8=".","OK.",IF(AA8=0,"OK.",IF(AA8=" ","OK.",IF(OR(AA8=AA18,AA8=AA28,AA8=AA38,AA8='S2'!AA8,AA8='S3'!AA8,AA8='S4'!AA8,AA8='S5'!AA8,AA8='S1'!AA8,AA8='S7'!AA8,AA8='S8'!AA8),"CISSS!","OK."))))</f>
        <v>OK.</v>
      </c>
      <c r="AB58" s="323">
        <v>0.58333333333333337</v>
      </c>
    </row>
    <row r="59" spans="1:28" ht="11.1" customHeight="1" x14ac:dyDescent="0.2">
      <c r="A59" s="1087"/>
      <c r="B59" s="1087"/>
      <c r="C59" s="55" t="str">
        <f>IF(C9=".","OK.",IF(C9=0,"OK.",IF(C9=" ","OK.",IF(OR(C9=C19,C9=C29,C9=C39,C9='S2'!C9,C9='S3'!C9,C9='S4'!C9,C9='S5'!C9,C9='S1'!C9,C9='S7'!C9,C9='S8'!C9),"CISSS!","OK."))))</f>
        <v>OK.</v>
      </c>
      <c r="D59" s="56" t="str">
        <f>IF(D9=".","OK.",IF(D9=0,"OK.",IF(D9=" ","OK.",IF(OR(D9=D19,D9=D29,D9=D39,D9='S2'!D9,D9='S3'!D9,D9='S4'!D9,D9='S5'!D9,D9='S1'!D9,D9='S7'!D9,D9='S8'!D9),"CISSS!","OK."))))</f>
        <v>OK.</v>
      </c>
      <c r="E59" s="56" t="str">
        <f>IF(E9=".","OK.",IF(E9=0,"OK.",IF(E9=" ","OK.",IF(OR(E9=E19,E9=E29,E9=E39,E9='S2'!E9,E9='S3'!E9,E9='S4'!E9,E9='S5'!E9,E9='S1'!E9,E9='S7'!E9,E9='S8'!E9),"CISSS!","OK."))))</f>
        <v>OK.</v>
      </c>
      <c r="F59" s="56" t="str">
        <f>IF(F9=".","OK.",IF(F9=0,"OK.",IF(F9=" ","OK.",IF(OR(F9=F19,F9=F29,F9=F39,F9='S2'!F9,F9='S3'!F9,F9='S4'!F9,F9='S5'!F9,F9='S1'!F9,F9='S7'!F9,F9='S8'!F9),"CISSS!","OK."))))</f>
        <v>OK.</v>
      </c>
      <c r="G59" s="57" t="str">
        <f>IF(G9=".","OK.",IF(G9=0,"OK.",IF(G9=" ","OK.",IF(OR(G9=G19,G9=G29,G9=G39,G9='S2'!G9,G9='S3'!G9,G9='S4'!G9,G9='S5'!G9,G9='S1'!G9,G9='S7'!G9,G9='S8'!G9),"CISSS!","OK."))))</f>
        <v>OK.</v>
      </c>
      <c r="H59" s="76" t="str">
        <f>IF(H9=".","OK.",IF(H9=0,"OK.",IF(H9=" ","OK.",IF(OR(H9=H19,H9=H29,H9=H39,H9='S2'!H9,H9='S3'!H9,H9='S4'!H9,H9='S5'!H9,H9='S1'!H9,H9='S7'!H9,H9='S8'!H9),"CISSS!","OK."))))</f>
        <v>OK.</v>
      </c>
      <c r="I59" s="77" t="str">
        <f>IF(I9=".","OK.",IF(I9=0,"OK.",IF(I9=" ","OK.",IF(OR(I9=I19,I9=I29,I9=I39,I9='S2'!I9,I9='S3'!I9,I9='S4'!I9,I9='S5'!I9,I9='S1'!I9,I9='S7'!I9,I9='S8'!I9),"CISSS!","OK."))))</f>
        <v>OK.</v>
      </c>
      <c r="J59" s="77" t="str">
        <f>IF(J9=".","OK.",IF(J9=0,"OK.",IF(J9=" ","OK.",IF(OR(J9=J19,J9=J29,J9=J39,J9='S2'!J9,J9='S3'!J9,J9='S4'!J9,J9='S5'!J9,J9='S1'!J9,J9='S7'!J9,J9='S8'!J9),"CISSS!","OK."))))</f>
        <v>OK.</v>
      </c>
      <c r="K59" s="77" t="str">
        <f>IF(K9=".","OK.",IF(K9=0,"OK.",IF(K9=" ","OK.",IF(OR(K9=K19,K9=K29,K9=K39,K9='S2'!K9,K9='S3'!K9,K9='S4'!K9,K9='S5'!K9,K9='S1'!K9,K9='S7'!K9,K9='S8'!K9),"CISSS!","OK."))))</f>
        <v>OK.</v>
      </c>
      <c r="L59" s="78" t="str">
        <f>IF(L9=".","OK.",IF(L9=0,"OK.",IF(L9=" ","OK.",IF(OR(L9=L19,L9=L29,L9=L39,L9='S2'!L9,L9='S3'!L9,L9='S4'!L9,L9='S5'!L9,L9='S1'!L9,L9='S7'!L9,L9='S8'!L9),"CISSS!","OK."))))</f>
        <v>OK.</v>
      </c>
      <c r="M59" s="67" t="str">
        <f>IF(M9=".","OK.",IF(M9=0,"OK.",IF(M9=" ","OK.",IF(OR(M9=M19,M9=M29,M9=M39,M9='S2'!M9,M9='S3'!M9,M9='S4'!M9,M9='S5'!M9,M9='S1'!M9,M9='S7'!M9,M9='S8'!M9),"CISSS!","OK."))))</f>
        <v>OK.</v>
      </c>
      <c r="N59" s="68" t="str">
        <f>IF(N9=".","OK.",IF(N9=0,"OK.",IF(N9=" ","OK.",IF(OR(N9=N19,N9=N29,N9=N39,N9='S2'!N9,N9='S3'!N9,N9='S4'!N9,N9='S5'!N9,N9='S1'!N9,N9='S7'!N9,N9='S8'!N9),"CISSS!","OK."))))</f>
        <v>OK.</v>
      </c>
      <c r="O59" s="68" t="str">
        <f>IF(O9=".","OK.",IF(O9=0,"OK.",IF(O9=" ","OK.",IF(OR(O9=O19,O9=O29,O9=O39,O9='S2'!O9,O9='S3'!O9,O9='S4'!O9,O9='S5'!O9,O9='S1'!O9,O9='S7'!O9,O9='S8'!O9),"CISSS!","OK."))))</f>
        <v>OK.</v>
      </c>
      <c r="P59" s="68" t="str">
        <f>IF(P9=".","OK.",IF(P9=0,"OK.",IF(P9=" ","OK.",IF(OR(P9=P19,P9=P29,P9=P39,P9='S2'!P9,P9='S3'!P9,P9='S4'!P9,P9='S5'!P9,P9='S1'!P9,P9='S7'!P9,P9='S8'!P9),"CISSS!","OK."))))</f>
        <v>OK.</v>
      </c>
      <c r="Q59" s="69" t="str">
        <f>IF(Q9=".","OK.",IF(Q9=0,"OK.",IF(Q9=" ","OK.",IF(OR(Q9=Q19,Q9=Q29,Q9=Q39,Q9='S2'!Q9,Q9='S3'!Q9,Q9='S4'!Q9,Q9='S5'!Q9,Q9='S1'!Q9,Q9='S7'!Q9,Q9='S8'!Q9),"CISSS!","OK."))))</f>
        <v>OK.</v>
      </c>
      <c r="R59" s="85" t="str">
        <f>IF(R9=".","OK.",IF(R9=0,"OK.",IF(R9=" ","OK.",IF(OR(R9=R19,R9=R29,R9=R39,R9='S2'!R9,R9='S3'!R9,R9='S4'!R9,R9='S5'!R9,R9='S1'!R9,R9='S7'!R9,R9='S8'!R9),"CISSS!","OK."))))</f>
        <v>OK.</v>
      </c>
      <c r="S59" s="86" t="str">
        <f>IF(S9=".","OK.",IF(S9=0,"OK.",IF(S9=" ","OK.",IF(OR(S9=S19,S9=S29,S9=S39,S9='S2'!S9,S9='S3'!S9,S9='S4'!S9,S9='S5'!S9,S9='S1'!S9,S9='S7'!S9,S9='S8'!S9),"CISSS!","OK."))))</f>
        <v>OK.</v>
      </c>
      <c r="T59" s="86" t="str">
        <f>IF(T9=".","OK.",IF(T9=0,"OK.",IF(T9=" ","OK.",IF(OR(T9=T19,T9=T29,T9=T39,T9='S2'!T9,T9='S3'!T9,T9='S4'!T9,T9='S5'!T9,T9='S1'!T9,T9='S7'!T9,T9='S8'!T9),"CISSS!","OK."))))</f>
        <v>OK.</v>
      </c>
      <c r="U59" s="86" t="str">
        <f>IF(U9=".","OK.",IF(U9=0,"OK.",IF(U9=" ","OK.",IF(OR(U9=U19,U9=U29,U9=U39,U9='S2'!U9,U9='S3'!U9,U9='S4'!U9,U9='S5'!U9,U9='S1'!U9,U9='S7'!U9,U9='S8'!U9),"CISSS!","OK."))))</f>
        <v>OK.</v>
      </c>
      <c r="V59" s="87" t="str">
        <f>IF(V9=".","OK.",IF(V9=0,"OK.",IF(V9=" ","OK.",IF(OR(V9=V19,V9=V29,V9=V39,V9='S2'!V9,V9='S3'!V9,V9='S4'!V9,V9='S5'!V9,V9='S1'!V9,V9='S7'!V9,V9='S8'!V9),"CISSS!","OK."))))</f>
        <v>OK.</v>
      </c>
      <c r="W59" s="267" t="str">
        <f>IF(W9=".","OK.",IF(W9=0,"OK.",IF(W9=" ","OK.",IF(OR(W9=W19,W9=W29,W9=W39,W9='S2'!W9,W9='S3'!W9,W9='S4'!W9,W9='S5'!W9,W9='S1'!W9,W9='S7'!W9,W9='S8'!W9),"CISSS!","OK."))))</f>
        <v>OK.</v>
      </c>
      <c r="X59" s="268" t="str">
        <f>IF(X9=".","OK.",IF(X9=0,"OK.",IF(X9=" ","OK.",IF(OR(X9=X19,X9=X29,X9=X39,X9='S2'!X9,X9='S3'!X9,X9='S4'!X9,X9='S5'!X9,X9='S1'!X9,X9='S7'!X9,X9='S8'!X9),"CISSS!","OK."))))</f>
        <v>OK.</v>
      </c>
      <c r="Y59" s="268" t="str">
        <f>IF(Y9=".","OK.",IF(Y9=0,"OK.",IF(Y9=" ","OK.",IF(OR(Y9=Y19,Y9=Y29,Y9=Y39,Y9='S2'!Y9,Y9='S3'!Y9,Y9='S4'!Y9,Y9='S5'!Y9,Y9='S1'!Y9,Y9='S7'!Y9,Y9='S8'!Y9),"CISSS!","OK."))))</f>
        <v>OK.</v>
      </c>
      <c r="Z59" s="268" t="str">
        <f>IF(Z9=".","OK.",IF(Z9=0,"OK.",IF(Z9=" ","OK.",IF(OR(Z9=Z19,Z9=Z29,Z9=Z39,Z9='S2'!Z9,Z9='S3'!Z9,Z9='S4'!Z9,Z9='S5'!Z9,Z9='S1'!Z9,Z9='S7'!Z9,Z9='S8'!Z9),"CISSS!","OK."))))</f>
        <v>OK.</v>
      </c>
      <c r="AA59" s="269" t="str">
        <f>IF(AA9=".","OK.",IF(AA9=0,"OK.",IF(AA9=" ","OK.",IF(OR(AA9=AA19,AA9=AA29,AA9=AA39,AA9='S2'!AA9,AA9='S3'!AA9,AA9='S4'!AA9,AA9='S5'!AA9,AA9='S1'!AA9,AA9='S7'!AA9,AA9='S8'!AA9),"CISSS!","OK."))))</f>
        <v>OK.</v>
      </c>
      <c r="AB59" s="323">
        <v>0.625</v>
      </c>
    </row>
    <row r="60" spans="1:28" ht="11.1" customHeight="1" x14ac:dyDescent="0.2">
      <c r="A60" s="1087"/>
      <c r="B60" s="1087"/>
      <c r="C60" s="55" t="str">
        <f>IF(C10=".","OK.",IF(C10=0,"OK.",IF(C10=" ","OK.",IF(OR(C10=C20,C10=C30,C10=C40,C10='S2'!C10,C10='S3'!C10,C10='S4'!C10,C10='S5'!C10,C10='S1'!C10,C10='S7'!C10,C10='S8'!C10),"CISSS!","OK."))))</f>
        <v>OK.</v>
      </c>
      <c r="D60" s="56" t="str">
        <f>IF(D10=".","OK.",IF(D10=0,"OK.",IF(D10=" ","OK.",IF(OR(D10=D20,D10=D30,D10=D40,D10='S2'!D10,D10='S3'!D10,D10='S4'!D10,D10='S5'!D10,D10='S1'!D10,D10='S7'!D10,D10='S8'!D10),"CISSS!","OK."))))</f>
        <v>OK.</v>
      </c>
      <c r="E60" s="56" t="str">
        <f>IF(E10=".","OK.",IF(E10=0,"OK.",IF(E10=" ","OK.",IF(OR(E10=E20,E10=E30,E10=E40,E10='S2'!E10,E10='S3'!E10,E10='S4'!E10,E10='S5'!E10,E10='S1'!E10,E10='S7'!E10,E10='S8'!E10),"CISSS!","OK."))))</f>
        <v>OK.</v>
      </c>
      <c r="F60" s="56" t="str">
        <f>IF(F10=".","OK.",IF(F10=0,"OK.",IF(F10=" ","OK.",IF(OR(F10=F20,F10=F30,F10=F40,F10='S2'!F10,F10='S3'!F10,F10='S4'!F10,F10='S5'!F10,F10='S1'!F10,F10='S7'!F10,F10='S8'!F10),"CISSS!","OK."))))</f>
        <v>OK.</v>
      </c>
      <c r="G60" s="57" t="str">
        <f>IF(G10=".","OK.",IF(G10=0,"OK.",IF(G10=" ","OK.",IF(OR(G10=G20,G10=G30,G10=G40,G10='S2'!G10,G10='S3'!G10,G10='S4'!G10,G10='S5'!G10,G10='S1'!G10,G10='S7'!G10,G10='S8'!G10),"CISSS!","OK."))))</f>
        <v>OK.</v>
      </c>
      <c r="H60" s="76" t="str">
        <f>IF(H10=".","OK.",IF(H10=0,"OK.",IF(H10=" ","OK.",IF(OR(H10=H20,H10=H30,H10=H40,H10='S2'!H10,H10='S3'!H10,H10='S4'!H10,H10='S5'!H10,H10='S1'!H10,H10='S7'!H10,H10='S8'!H10),"CISSS!","OK."))))</f>
        <v>OK.</v>
      </c>
      <c r="I60" s="77" t="str">
        <f>IF(I10=".","OK.",IF(I10=0,"OK.",IF(I10=" ","OK.",IF(OR(I10=I20,I10=I30,I10=I40,I10='S2'!I10,I10='S3'!I10,I10='S4'!I10,I10='S5'!I10,I10='S1'!I10,I10='S7'!I10,I10='S8'!I10),"CISSS!","OK."))))</f>
        <v>OK.</v>
      </c>
      <c r="J60" s="77" t="str">
        <f>IF(J10=".","OK.",IF(J10=0,"OK.",IF(J10=" ","OK.",IF(OR(J10=J20,J10=J30,J10=J40,J10='S2'!J10,J10='S3'!J10,J10='S4'!J10,J10='S5'!J10,J10='S1'!J10,J10='S7'!J10,J10='S8'!J10),"CISSS!","OK."))))</f>
        <v>OK.</v>
      </c>
      <c r="K60" s="77" t="str">
        <f>IF(K10=".","OK.",IF(K10=0,"OK.",IF(K10=" ","OK.",IF(OR(K10=K20,K10=K30,K10=K40,K10='S2'!K10,K10='S3'!K10,K10='S4'!K10,K10='S5'!K10,K10='S1'!K10,K10='S7'!K10,K10='S8'!K10),"CISSS!","OK."))))</f>
        <v>OK.</v>
      </c>
      <c r="L60" s="78" t="str">
        <f>IF(L10=".","OK.",IF(L10=0,"OK.",IF(L10=" ","OK.",IF(OR(L10=L20,L10=L30,L10=L40,L10='S2'!L10,L10='S3'!L10,L10='S4'!L10,L10='S5'!L10,L10='S1'!L10,L10='S7'!L10,L10='S8'!L10),"CISSS!","OK."))))</f>
        <v>OK.</v>
      </c>
      <c r="M60" s="67" t="str">
        <f>IF(M10=".","OK.",IF(M10=0,"OK.",IF(M10=" ","OK.",IF(OR(M10=M20,M10=M30,M10=M40,M10='S2'!M10,M10='S3'!M10,M10='S4'!M10,M10='S5'!M10,M10='S1'!M10,M10='S7'!M10,M10='S8'!M10),"CISSS!","OK."))))</f>
        <v>OK.</v>
      </c>
      <c r="N60" s="68" t="str">
        <f>IF(N10=".","OK.",IF(N10=0,"OK.",IF(N10=" ","OK.",IF(OR(N10=N20,N10=N30,N10=N40,N10='S2'!N10,N10='S3'!N10,N10='S4'!N10,N10='S5'!N10,N10='S1'!N10,N10='S7'!N10,N10='S8'!N10),"CISSS!","OK."))))</f>
        <v>OK.</v>
      </c>
      <c r="O60" s="68" t="str">
        <f>IF(O10=".","OK.",IF(O10=0,"OK.",IF(O10=" ","OK.",IF(OR(O10=O20,O10=O30,O10=O40,O10='S2'!O10,O10='S3'!O10,O10='S4'!O10,O10='S5'!O10,O10='S1'!O10,O10='S7'!O10,O10='S8'!O10),"CISSS!","OK."))))</f>
        <v>OK.</v>
      </c>
      <c r="P60" s="68" t="str">
        <f>IF(P10=".","OK.",IF(P10=0,"OK.",IF(P10=" ","OK.",IF(OR(P10=P20,P10=P30,P10=P40,P10='S2'!P10,P10='S3'!P10,P10='S4'!P10,P10='S5'!P10,P10='S1'!P10,P10='S7'!P10,P10='S8'!P10),"CISSS!","OK."))))</f>
        <v>OK.</v>
      </c>
      <c r="Q60" s="69" t="str">
        <f>IF(Q10=".","OK.",IF(Q10=0,"OK.",IF(Q10=" ","OK.",IF(OR(Q10=Q20,Q10=Q30,Q10=Q40,Q10='S2'!Q10,Q10='S3'!Q10,Q10='S4'!Q10,Q10='S5'!Q10,Q10='S1'!Q10,Q10='S7'!Q10,Q10='S8'!Q10),"CISSS!","OK."))))</f>
        <v>OK.</v>
      </c>
      <c r="R60" s="85" t="str">
        <f>IF(R10=".","OK.",IF(R10=0,"OK.",IF(R10=" ","OK.",IF(OR(R10=R20,R10=R30,R10=R40,R10='S2'!R10,R10='S3'!R10,R10='S4'!R10,R10='S5'!R10,R10='S1'!R10,R10='S7'!R10,R10='S8'!R10),"CISSS!","OK."))))</f>
        <v>OK.</v>
      </c>
      <c r="S60" s="86" t="str">
        <f>IF(S10=".","OK.",IF(S10=0,"OK.",IF(S10=" ","OK.",IF(OR(S10=S20,S10=S30,S10=S40,S10='S2'!S10,S10='S3'!S10,S10='S4'!S10,S10='S5'!S10,S10='S1'!S10,S10='S7'!S10,S10='S8'!S10),"CISSS!","OK."))))</f>
        <v>OK.</v>
      </c>
      <c r="T60" s="86" t="str">
        <f>IF(T10=".","OK.",IF(T10=0,"OK.",IF(T10=" ","OK.",IF(OR(T10=T20,T10=T30,T10=T40,T10='S2'!T10,T10='S3'!T10,T10='S4'!T10,T10='S5'!T10,T10='S1'!T10,T10='S7'!T10,T10='S8'!T10),"CISSS!","OK."))))</f>
        <v>OK.</v>
      </c>
      <c r="U60" s="86" t="str">
        <f>IF(U10=".","OK.",IF(U10=0,"OK.",IF(U10=" ","OK.",IF(OR(U10=U20,U10=U30,U10=U40,U10='S2'!U10,U10='S3'!U10,U10='S4'!U10,U10='S5'!U10,U10='S1'!U10,U10='S7'!U10,U10='S8'!U10),"CISSS!","OK."))))</f>
        <v>OK.</v>
      </c>
      <c r="V60" s="87" t="str">
        <f>IF(V10=".","OK.",IF(V10=0,"OK.",IF(V10=" ","OK.",IF(OR(V10=V20,V10=V30,V10=V40,V10='S2'!V10,V10='S3'!V10,V10='S4'!V10,V10='S5'!V10,V10='S1'!V10,V10='S7'!V10,V10='S8'!V10),"CISSS!","OK."))))</f>
        <v>OK.</v>
      </c>
      <c r="W60" s="267" t="str">
        <f>IF(W10=".","OK.",IF(W10=0,"OK.",IF(W10=" ","OK.",IF(OR(W10=W20,W10=W30,W10=W40,W10='S2'!W10,W10='S3'!W10,W10='S4'!W10,W10='S5'!W10,W10='S1'!W10,W10='S7'!W10,W10='S8'!W10),"CISSS!","OK."))))</f>
        <v>OK.</v>
      </c>
      <c r="X60" s="268" t="str">
        <f>IF(X10=".","OK.",IF(X10=0,"OK.",IF(X10=" ","OK.",IF(OR(X10=X20,X10=X30,X10=X40,X10='S2'!X10,X10='S3'!X10,X10='S4'!X10,X10='S5'!X10,X10='S1'!X10,X10='S7'!X10,X10='S8'!X10),"CISSS!","OK."))))</f>
        <v>OK.</v>
      </c>
      <c r="Y60" s="268" t="str">
        <f>IF(Y10=".","OK.",IF(Y10=0,"OK.",IF(Y10=" ","OK.",IF(OR(Y10=Y20,Y10=Y30,Y10=Y40,Y10='S2'!Y10,Y10='S3'!Y10,Y10='S4'!Y10,Y10='S5'!Y10,Y10='S1'!Y10,Y10='S7'!Y10,Y10='S8'!Y10),"CISSS!","OK."))))</f>
        <v>OK.</v>
      </c>
      <c r="Z60" s="268" t="str">
        <f>IF(Z10=".","OK.",IF(Z10=0,"OK.",IF(Z10=" ","OK.",IF(OR(Z10=Z20,Z10=Z30,Z10=Z40,Z10='S2'!Z10,Z10='S3'!Z10,Z10='S4'!Z10,Z10='S5'!Z10,Z10='S1'!Z10,Z10='S7'!Z10,Z10='S8'!Z10),"CISSS!","OK."))))</f>
        <v>OK.</v>
      </c>
      <c r="AA60" s="269" t="str">
        <f>IF(AA10=".","OK.",IF(AA10=0,"OK.",IF(AA10=" ","OK.",IF(OR(AA10=AA20,AA10=AA30,AA10=AA40,AA10='S2'!AA10,AA10='S3'!AA10,AA10='S4'!AA10,AA10='S5'!AA10,AA10='S1'!AA10,AA10='S7'!AA10,AA10='S8'!AA10),"CISSS!","OK."))))</f>
        <v>OK.</v>
      </c>
      <c r="AB60" s="323">
        <v>0.66666666666666663</v>
      </c>
    </row>
    <row r="61" spans="1:28" ht="11.1" customHeight="1" x14ac:dyDescent="0.2">
      <c r="A61" s="1087"/>
      <c r="B61" s="1087"/>
      <c r="C61" s="55" t="str">
        <f>IF(C11=".","OK.",IF(C11=0,"OK.",IF(C11=" ","OK.",IF(OR(C11=C21,C11=C31,C11=C41,C11='S2'!C11,C11='S3'!C11,C11='S4'!C11,C11='S5'!C11,C11='S1'!C11,C11='S7'!C11,C11='S8'!C11),"CISSS!","OK."))))</f>
        <v>OK.</v>
      </c>
      <c r="D61" s="56" t="str">
        <f>IF(D11=".","OK.",IF(D11=0,"OK.",IF(D11=" ","OK.",IF(OR(D11=D21,D11=D31,D11=D41,D11='S2'!D11,D11='S3'!D11,D11='S4'!D11,D11='S5'!D11,D11='S1'!D11,D11='S7'!D11,D11='S8'!D11),"CISSS!","OK."))))</f>
        <v>OK.</v>
      </c>
      <c r="E61" s="56" t="str">
        <f>IF(E11=".","OK.",IF(E11=0,"OK.",IF(E11=" ","OK.",IF(OR(E11=E21,E11=E31,E11=E41,E11='S2'!E11,E11='S3'!E11,E11='S4'!E11,E11='S5'!E11,E11='S1'!E11,E11='S7'!E11,E11='S8'!E11),"CISSS!","OK."))))</f>
        <v>OK.</v>
      </c>
      <c r="F61" s="56" t="str">
        <f>IF(F11=".","OK.",IF(F11=0,"OK.",IF(F11=" ","OK.",IF(OR(F11=F21,F11=F31,F11=F41,F11='S2'!F11,F11='S3'!F11,F11='S4'!F11,F11='S5'!F11,F11='S1'!F11,F11='S7'!F11,F11='S8'!F11),"CISSS!","OK."))))</f>
        <v>OK.</v>
      </c>
      <c r="G61" s="57" t="str">
        <f>IF(G11=".","OK.",IF(G11=0,"OK.",IF(G11=" ","OK.",IF(OR(G11=G21,G11=G31,G11=G41,G11='S2'!G11,G11='S3'!G11,G11='S4'!G11,G11='S5'!G11,G11='S1'!G11,G11='S7'!G11,G11='S8'!G11),"CISSS!","OK."))))</f>
        <v>OK.</v>
      </c>
      <c r="H61" s="76" t="str">
        <f>IF(H11=".","OK.",IF(H11=0,"OK.",IF(H11=" ","OK.",IF(OR(H11=H21,H11=H31,H11=H41,H11='S2'!H11,H11='S3'!H11,H11='S4'!H11,H11='S5'!H11,H11='S1'!H11,H11='S7'!H11,H11='S8'!H11),"CISSS!","OK."))))</f>
        <v>OK.</v>
      </c>
      <c r="I61" s="77" t="str">
        <f>IF(I11=".","OK.",IF(I11=0,"OK.",IF(I11=" ","OK.",IF(OR(I11=I21,I11=I31,I11=I41,I11='S2'!I11,I11='S3'!I11,I11='S4'!I11,I11='S5'!I11,I11='S1'!I11,I11='S7'!I11,I11='S8'!I11),"CISSS!","OK."))))</f>
        <v>OK.</v>
      </c>
      <c r="J61" s="77" t="str">
        <f>IF(J11=".","OK.",IF(J11=0,"OK.",IF(J11=" ","OK.",IF(OR(J11=J21,J11=J31,J11=J41,J11='S2'!J11,J11='S3'!J11,J11='S4'!J11,J11='S5'!J11,J11='S1'!J11,J11='S7'!J11,J11='S8'!J11),"CISSS!","OK."))))</f>
        <v>OK.</v>
      </c>
      <c r="K61" s="77" t="str">
        <f>IF(K11=".","OK.",IF(K11=0,"OK.",IF(K11=" ","OK.",IF(OR(K11=K21,K11=K31,K11=K41,K11='S2'!K11,K11='S3'!K11,K11='S4'!K11,K11='S5'!K11,K11='S1'!K11,K11='S7'!K11,K11='S8'!K11),"CISSS!","OK."))))</f>
        <v>OK.</v>
      </c>
      <c r="L61" s="78" t="str">
        <f>IF(L11=".","OK.",IF(L11=0,"OK.",IF(L11=" ","OK.",IF(OR(L11=L21,L11=L31,L11=L41,L11='S2'!L11,L11='S3'!L11,L11='S4'!L11,L11='S5'!L11,L11='S1'!L11,L11='S7'!L11,L11='S8'!L11),"CISSS!","OK."))))</f>
        <v>OK.</v>
      </c>
      <c r="M61" s="67" t="str">
        <f>IF(M11=".","OK.",IF(M11=0,"OK.",IF(M11=" ","OK.",IF(OR(M11=M21,M11=M31,M11=M41,M11='S2'!M11,M11='S3'!M11,M11='S4'!M11,M11='S5'!M11,M11='S1'!M11,M11='S7'!M11,M11='S8'!M11),"CISSS!","OK."))))</f>
        <v>OK.</v>
      </c>
      <c r="N61" s="68" t="str">
        <f>IF(N11=".","OK.",IF(N11=0,"OK.",IF(N11=" ","OK.",IF(OR(N11=N21,N11=N31,N11=N41,N11='S2'!N11,N11='S3'!N11,N11='S4'!N11,N11='S5'!N11,N11='S1'!N11,N11='S7'!N11,N11='S8'!N11),"CISSS!","OK."))))</f>
        <v>OK.</v>
      </c>
      <c r="O61" s="68" t="str">
        <f>IF(O11=".","OK.",IF(O11=0,"OK.",IF(O11=" ","OK.",IF(OR(O11=O21,O11=O31,O11=O41,O11='S2'!O11,O11='S3'!O11,O11='S4'!O11,O11='S5'!O11,O11='S1'!O11,O11='S7'!O11,O11='S8'!O11),"CISSS!","OK."))))</f>
        <v>OK.</v>
      </c>
      <c r="P61" s="68" t="str">
        <f>IF(P11=".","OK.",IF(P11=0,"OK.",IF(P11=" ","OK.",IF(OR(P11=P21,P11=P31,P11=P41,P11='S2'!P11,P11='S3'!P11,P11='S4'!P11,P11='S5'!P11,P11='S1'!P11,P11='S7'!P11,P11='S8'!P11),"CISSS!","OK."))))</f>
        <v>OK.</v>
      </c>
      <c r="Q61" s="69" t="str">
        <f>IF(Q11=".","OK.",IF(Q11=0,"OK.",IF(Q11=" ","OK.",IF(OR(Q11=Q21,Q11=Q31,Q11=Q41,Q11='S2'!Q11,Q11='S3'!Q11,Q11='S4'!Q11,Q11='S5'!Q11,Q11='S1'!Q11,Q11='S7'!Q11,Q11='S8'!Q11),"CISSS!","OK."))))</f>
        <v>OK.</v>
      </c>
      <c r="R61" s="85" t="str">
        <f>IF(R11=".","OK.",IF(R11=0,"OK.",IF(R11=" ","OK.",IF(OR(R11=R21,R11=R31,R11=R41,R11='S2'!R11,R11='S3'!R11,R11='S4'!R11,R11='S5'!R11,R11='S1'!R11,R11='S7'!R11,R11='S8'!R11),"CISSS!","OK."))))</f>
        <v>OK.</v>
      </c>
      <c r="S61" s="86" t="str">
        <f>IF(S11=".","OK.",IF(S11=0,"OK.",IF(S11=" ","OK.",IF(OR(S11=S21,S11=S31,S11=S41,S11='S2'!S11,S11='S3'!S11,S11='S4'!S11,S11='S5'!S11,S11='S1'!S11,S11='S7'!S11,S11='S8'!S11),"CISSS!","OK."))))</f>
        <v>OK.</v>
      </c>
      <c r="T61" s="86" t="str">
        <f>IF(T11=".","OK.",IF(T11=0,"OK.",IF(T11=" ","OK.",IF(OR(T11=T21,T11=T31,T11=T41,T11='S2'!T11,T11='S3'!T11,T11='S4'!T11,T11='S5'!T11,T11='S1'!T11,T11='S7'!T11,T11='S8'!T11),"CISSS!","OK."))))</f>
        <v>OK.</v>
      </c>
      <c r="U61" s="86" t="str">
        <f>IF(U11=".","OK.",IF(U11=0,"OK.",IF(U11=" ","OK.",IF(OR(U11=U21,U11=U31,U11=U41,U11='S2'!U11,U11='S3'!U11,U11='S4'!U11,U11='S5'!U11,U11='S1'!U11,U11='S7'!U11,U11='S8'!U11),"CISSS!","OK."))))</f>
        <v>OK.</v>
      </c>
      <c r="V61" s="87" t="str">
        <f>IF(V11=".","OK.",IF(V11=0,"OK.",IF(V11=" ","OK.",IF(OR(V11=V21,V11=V31,V11=V41,V11='S2'!V11,V11='S3'!V11,V11='S4'!V11,V11='S5'!V11,V11='S1'!V11,V11='S7'!V11,V11='S8'!V11),"CISSS!","OK."))))</f>
        <v>OK.</v>
      </c>
      <c r="W61" s="267" t="str">
        <f>IF(W11=".","OK.",IF(W11=0,"OK.",IF(W11=" ","OK.",IF(OR(W11=W21,W11=W31,W11=W41,W11='S2'!W11,W11='S3'!W11,W11='S4'!W11,W11='S5'!W11,W11='S1'!W11,W11='S7'!W11,W11='S8'!W11),"CISSS!","OK."))))</f>
        <v>OK.</v>
      </c>
      <c r="X61" s="268" t="str">
        <f>IF(X11=".","OK.",IF(X11=0,"OK.",IF(X11=" ","OK.",IF(OR(X11=X21,X11=X31,X11=X41,X11='S2'!X11,X11='S3'!X11,X11='S4'!X11,X11='S5'!X11,X11='S1'!X11,X11='S7'!X11,X11='S8'!X11),"CISSS!","OK."))))</f>
        <v>OK.</v>
      </c>
      <c r="Y61" s="268" t="str">
        <f>IF(Y11=".","OK.",IF(Y11=0,"OK.",IF(Y11=" ","OK.",IF(OR(Y11=Y21,Y11=Y31,Y11=Y41,Y11='S2'!Y11,Y11='S3'!Y11,Y11='S4'!Y11,Y11='S5'!Y11,Y11='S1'!Y11,Y11='S7'!Y11,Y11='S8'!Y11),"CISSS!","OK."))))</f>
        <v>OK.</v>
      </c>
      <c r="Z61" s="268" t="str">
        <f>IF(Z11=".","OK.",IF(Z11=0,"OK.",IF(Z11=" ","OK.",IF(OR(Z11=Z21,Z11=Z31,Z11=Z41,Z11='S2'!Z11,Z11='S3'!Z11,Z11='S4'!Z11,Z11='S5'!Z11,Z11='S1'!Z11,Z11='S7'!Z11,Z11='S8'!Z11),"CISSS!","OK."))))</f>
        <v>OK.</v>
      </c>
      <c r="AA61" s="269" t="str">
        <f>IF(AA11=".","OK.",IF(AA11=0,"OK.",IF(AA11=" ","OK.",IF(OR(AA11=AA21,AA11=AA31,AA11=AA41,AA11='S2'!AA11,AA11='S3'!AA11,AA11='S4'!AA11,AA11='S5'!AA11,AA11='S1'!AA11,AA11='S7'!AA11,AA11='S8'!AA11),"CISSS!","OK."))))</f>
        <v>OK.</v>
      </c>
      <c r="AB61" s="323">
        <v>0.70833333333333337</v>
      </c>
    </row>
    <row r="62" spans="1:28" ht="11.1" customHeight="1" thickBot="1" x14ac:dyDescent="0.25">
      <c r="A62" s="1087"/>
      <c r="B62" s="1087"/>
      <c r="C62" s="58" t="str">
        <f>IF(C12=".","OK.",IF(C12=0,"OK.",IF(C12=" ","OK.",IF(OR(C12=C22,C12=C32,C12=C42,C12='S2'!C12,C12='S3'!C12,C12='S4'!C12,C12='S5'!C12,C12='S1'!C12,C12='S7'!C12,C12='S8'!C12),"CISSS!","OK."))))</f>
        <v>OK.</v>
      </c>
      <c r="D62" s="59" t="str">
        <f>IF(D12=".","OK.",IF(D12=0,"OK.",IF(D12=" ","OK.",IF(OR(D12=D22,D12=D32,D12=D42,D12='S2'!D12,D12='S3'!D12,D12='S4'!D12,D12='S5'!D12,D12='S1'!D12,D12='S7'!D12,D12='S8'!D12),"CISSS!","OK."))))</f>
        <v>OK.</v>
      </c>
      <c r="E62" s="59" t="str">
        <f>IF(E12=".","OK.",IF(E12=0,"OK.",IF(E12=" ","OK.",IF(OR(E12=E22,E12=E32,E12=E42,E12='S2'!E12,E12='S3'!E12,E12='S4'!E12,E12='S5'!E12,E12='S1'!E12,E12='S7'!E12,E12='S8'!E12),"CISSS!","OK."))))</f>
        <v>OK.</v>
      </c>
      <c r="F62" s="59" t="str">
        <f>IF(F12=".","OK.",IF(F12=0,"OK.",IF(F12=" ","OK.",IF(OR(F12=F22,F12=F32,F12=F42,F12='S2'!F12,F12='S3'!F12,F12='S4'!F12,F12='S5'!F12,F12='S1'!F12,F12='S7'!F12,F12='S8'!F12),"CISSS!","OK."))))</f>
        <v>OK.</v>
      </c>
      <c r="G62" s="60" t="str">
        <f>IF(G12=".","OK.",IF(G12=0,"OK.",IF(G12=" ","OK.",IF(OR(G12=G22,G12=G32,G12=G42,G12='S2'!G12,G12='S3'!G12,G12='S4'!G12,G12='S5'!G12,G12='S1'!G12,G12='S7'!G12,G12='S8'!G12),"CISSS!","OK."))))</f>
        <v>OK.</v>
      </c>
      <c r="H62" s="79" t="str">
        <f>IF(H12=".","OK.",IF(H12=0,"OK.",IF(H12=" ","OK.",IF(OR(H12=H22,H12=H32,H12=H42,H12='S2'!H12,H12='S3'!H12,H12='S4'!H12,H12='S5'!H12,H12='S1'!H12,H12='S7'!H12,H12='S8'!H12),"CISSS!","OK."))))</f>
        <v>OK.</v>
      </c>
      <c r="I62" s="80" t="str">
        <f>IF(I12=".","OK.",IF(I12=0,"OK.",IF(I12=" ","OK.",IF(OR(I12=I22,I12=I32,I12=I42,I12='S2'!I12,I12='S3'!I12,I12='S4'!I12,I12='S5'!I12,I12='S1'!I12,I12='S7'!I12,I12='S8'!I12),"CISSS!","OK."))))</f>
        <v>OK.</v>
      </c>
      <c r="J62" s="80" t="str">
        <f>IF(J12=".","OK.",IF(J12=0,"OK.",IF(J12=" ","OK.",IF(OR(J12=J22,J12=J32,J12=J42,J12='S2'!J12,J12='S3'!J12,J12='S4'!J12,J12='S5'!J12,J12='S1'!J12,J12='S7'!J12,J12='S8'!J12),"CISSS!","OK."))))</f>
        <v>OK.</v>
      </c>
      <c r="K62" s="80" t="str">
        <f>IF(K12=".","OK.",IF(K12=0,"OK.",IF(K12=" ","OK.",IF(OR(K12=K22,K12=K32,K12=K42,K12='S2'!K12,K12='S3'!K12,K12='S4'!K12,K12='S5'!K12,K12='S1'!K12,K12='S7'!K12,K12='S8'!K12),"CISSS!","OK."))))</f>
        <v>OK.</v>
      </c>
      <c r="L62" s="81" t="str">
        <f>IF(L12=".","OK.",IF(L12=0,"OK.",IF(L12=" ","OK.",IF(OR(L12=L22,L12=L32,L12=L42,L12='S2'!L12,L12='S3'!L12,L12='S4'!L12,L12='S5'!L12,L12='S1'!L12,L12='S7'!L12,L12='S8'!L12),"CISSS!","OK."))))</f>
        <v>OK.</v>
      </c>
      <c r="M62" s="247" t="str">
        <f>IF(M12=".","OK.",IF(M12=0,"OK.",IF(M12=" ","OK.",IF(OR(M12=M22,M12=M32,M12=M42,M12='S2'!M12,M12='S3'!M12,M12='S4'!M12,M12='S5'!M12,M12='S1'!M12,M12='S7'!M12,M12='S8'!M12),"CISSS!","OK."))))</f>
        <v>OK.</v>
      </c>
      <c r="N62" s="248" t="str">
        <f>IF(N12=".","OK.",IF(N12=0,"OK.",IF(N12=" ","OK.",IF(OR(N12=N22,N12=N32,N12=N42,N12='S2'!N12,N12='S3'!N12,N12='S4'!N12,N12='S5'!N12,N12='S1'!N12,N12='S7'!N12,N12='S8'!N12),"CISSS!","OK."))))</f>
        <v>OK.</v>
      </c>
      <c r="O62" s="248" t="str">
        <f>IF(O12=".","OK.",IF(O12=0,"OK.",IF(O12=" ","OK.",IF(OR(O12=O22,O12=O32,O12=O42,O12='S2'!O12,O12='S3'!O12,O12='S4'!O12,O12='S5'!O12,O12='S1'!O12,O12='S7'!O12,O12='S8'!O12),"CISSS!","OK."))))</f>
        <v>OK.</v>
      </c>
      <c r="P62" s="248" t="str">
        <f>IF(P12=".","OK.",IF(P12=0,"OK.",IF(P12=" ","OK.",IF(OR(P12=P22,P12=P32,P12=P42,P12='S2'!P12,P12='S3'!P12,P12='S4'!P12,P12='S5'!P12,P12='S1'!P12,P12='S7'!P12,P12='S8'!P12),"CISSS!","OK."))))</f>
        <v>OK.</v>
      </c>
      <c r="Q62" s="249" t="str">
        <f>IF(Q12=".","OK.",IF(Q12=0,"OK.",IF(Q12=" ","OK.",IF(OR(Q12=Q22,Q12=Q32,Q12=Q42,Q12='S2'!Q12,Q12='S3'!Q12,Q12='S4'!Q12,Q12='S5'!Q12,Q12='S1'!Q12,Q12='S7'!Q12,Q12='S8'!Q12),"CISSS!","OK."))))</f>
        <v>OK.</v>
      </c>
      <c r="R62" s="88" t="str">
        <f>IF(R12=".","OK.",IF(R12=0,"OK.",IF(R12=" ","OK.",IF(OR(R12=R22,R12=R32,R12=R42,R12='S2'!R12,R12='S3'!R12,R12='S4'!R12,R12='S5'!R12,R12='S1'!R12,R12='S7'!R12,R12='S8'!R12),"CISSS!","OK."))))</f>
        <v>OK.</v>
      </c>
      <c r="S62" s="89" t="str">
        <f>IF(S12=".","OK.",IF(S12=0,"OK.",IF(S12=" ","OK.",IF(OR(S12=S22,S12=S32,S12=S42,S12='S2'!S12,S12='S3'!S12,S12='S4'!S12,S12='S5'!S12,S12='S1'!S12,S12='S7'!S12,S12='S8'!S12),"CISSS!","OK."))))</f>
        <v>OK.</v>
      </c>
      <c r="T62" s="89" t="str">
        <f>IF(T12=".","OK.",IF(T12=0,"OK.",IF(T12=" ","OK.",IF(OR(T12=T22,T12=T32,T12=T42,T12='S2'!T12,T12='S3'!T12,T12='S4'!T12,T12='S5'!T12,T12='S1'!T12,T12='S7'!T12,T12='S8'!T12),"CISSS!","OK."))))</f>
        <v>OK.</v>
      </c>
      <c r="U62" s="89" t="str">
        <f>IF(U12=".","OK.",IF(U12=0,"OK.",IF(U12=" ","OK.",IF(OR(U12=U22,U12=U32,U12=U42,U12='S2'!U12,U12='S3'!U12,U12='S4'!U12,U12='S5'!U12,U12='S1'!U12,U12='S7'!U12,U12='S8'!U12),"CISSS!","OK."))))</f>
        <v>OK.</v>
      </c>
      <c r="V62" s="90" t="str">
        <f>IF(V12=".","OK.",IF(V12=0,"OK.",IF(V12=" ","OK.",IF(OR(V12=V22,V12=V32,V12=V42,V12='S2'!V12,V12='S3'!V12,V12='S4'!V12,V12='S5'!V12,V12='S1'!V12,V12='S7'!V12,V12='S8'!V12),"CISSS!","OK."))))</f>
        <v>OK.</v>
      </c>
      <c r="W62" s="270" t="str">
        <f>IF(W12=".","OK.",IF(W12=0,"OK.",IF(W12=" ","OK.",IF(OR(W12=W22,W12=W32,W12=W42,W12='S2'!W12,W12='S3'!W12,W12='S4'!W12,W12='S5'!W12,W12='S1'!W12,W12='S7'!W12,W12='S8'!W12),"CISSS!","OK."))))</f>
        <v>OK.</v>
      </c>
      <c r="X62" s="271" t="str">
        <f>IF(X12=".","OK.",IF(X12=0,"OK.",IF(X12=" ","OK.",IF(OR(X12=X22,X12=X32,X12=X42,X12='S2'!X12,X12='S3'!X12,X12='S4'!X12,X12='S5'!X12,X12='S1'!X12,X12='S7'!X12,X12='S8'!X12),"CISSS!","OK."))))</f>
        <v>OK.</v>
      </c>
      <c r="Y62" s="271" t="str">
        <f>IF(Y12=".","OK.",IF(Y12=0,"OK.",IF(Y12=" ","OK.",IF(OR(Y12=Y22,Y12=Y32,Y12=Y42,Y12='S2'!Y12,Y12='S3'!Y12,Y12='S4'!Y12,Y12='S5'!Y12,Y12='S1'!Y12,Y12='S7'!Y12,Y12='S8'!Y12),"CISSS!","OK."))))</f>
        <v>OK.</v>
      </c>
      <c r="Z62" s="271" t="str">
        <f>IF(Z12=".","OK.",IF(Z12=0,"OK.",IF(Z12=" ","OK.",IF(OR(Z12=Z22,Z12=Z32,Z12=Z42,Z12='S2'!Z12,Z12='S3'!Z12,Z12='S4'!Z12,Z12='S5'!Z12,Z12='S1'!Z12,Z12='S7'!Z12,Z12='S8'!Z12),"CISSS!","OK."))))</f>
        <v>OK.</v>
      </c>
      <c r="AA62" s="272" t="str">
        <f>IF(AA12=".","OK.",IF(AA12=0,"OK.",IF(AA12=" ","OK.",IF(OR(AA12=AA22,AA12=AA32,AA12=AA42,AA12='S2'!AA12,AA12='S3'!AA12,AA12='S4'!AA12,AA12='S5'!AA12,AA12='S1'!AA12,AA12='S7'!AA12,AA12='S8'!AA12),"CISSS!","OK."))))</f>
        <v>OK.</v>
      </c>
      <c r="AB62" s="323">
        <v>0.75</v>
      </c>
    </row>
    <row r="63" spans="1:28" ht="11.1" customHeight="1" x14ac:dyDescent="0.2">
      <c r="A63" s="1087"/>
      <c r="B63" s="1087"/>
      <c r="C63" s="61" t="str">
        <f>IF(C13=".","OK.",IF(C13=0,"OK.",IF(C13=" ","OK.",IF(OR(C13=C3,C13=C23,C13=C33,C13='S2'!C13,C13='S3'!C13,C13='S4'!C13,C13='S5'!C13,C13='S1'!C13,C13='S7'!C13,C13='S8'!C13),"CISSS!","OK."))))</f>
        <v>OK.</v>
      </c>
      <c r="D63" s="62" t="str">
        <f>IF(D13=".","OK.",IF(D13=0,"OK.",IF(D13=" ","OK.",IF(OR(D13=D3,D13=D23,D13=D33,D13='S2'!D13,D13='S3'!D13,D13='S4'!D13,D13='S5'!D13,D13='S1'!D13,D13='S7'!D13,D13='S8'!D13),"CISSS!","OK."))))</f>
        <v>OK.</v>
      </c>
      <c r="E63" s="62" t="str">
        <f>IF(E13=".","OK.",IF(E13=0,"OK.",IF(E13=" ","OK.",IF(OR(E13=E3,E13=E23,E13=E33,E13='S2'!E13,E13='S3'!E13,E13='S4'!E13,E13='S5'!E13,E13='S1'!E13,E13='S7'!E13,E13='S8'!E13),"CISSS!","OK."))))</f>
        <v>OK.</v>
      </c>
      <c r="F63" s="62" t="str">
        <f>IF(F13=".","OK.",IF(F13=0,"OK.",IF(F13=" ","OK.",IF(OR(F13=F3,F13=F23,F13=F33,F13='S2'!F13,F13='S3'!F13,F13='S4'!F13,F13='S5'!F13,F13='S1'!F13,F13='S7'!F13,F13='S8'!F13),"CISSS!","OK."))))</f>
        <v>OK.</v>
      </c>
      <c r="G63" s="63" t="str">
        <f>IF(G13=".","OK.",IF(G13=0,"OK.",IF(G13=" ","OK.",IF(OR(G13=G3,G13=G23,G13=G33,G13='S2'!G13,G13='S3'!G13,G13='S4'!G13,G13='S5'!G13,G13='S1'!G13,G13='S7'!G13,G13='S8'!G13),"CISSS!","OK."))))</f>
        <v>OK.</v>
      </c>
      <c r="H63" s="73" t="str">
        <f>IF(H13=".","OK.",IF(H13=0,"OK.",IF(H13=" ","OK.",IF(OR(H13=H3,H13=H23,H13=H33,H13='S2'!H13,H13='S3'!H13,H13='S4'!H13,H13='S5'!H13,H13='S1'!H13,H13='S7'!H13,H13='S8'!H13),"CISSS!","OK."))))</f>
        <v>OK.</v>
      </c>
      <c r="I63" s="74" t="str">
        <f>IF(I13=".","OK.",IF(I13=0,"OK.",IF(I13=" ","OK.",IF(OR(I13=I3,I13=I23,I13=I33,I13='S2'!I13,I13='S3'!I13,I13='S4'!I13,I13='S5'!I13,I13='S1'!I13,I13='S7'!I13,I13='S8'!I13),"CISSS!","OK."))))</f>
        <v>OK.</v>
      </c>
      <c r="J63" s="74" t="str">
        <f>IF(J13=".","OK.",IF(J13=0,"OK.",IF(J13=" ","OK.",IF(OR(J13=J3,J13=J23,J13=J33,J13='S2'!J13,J13='S3'!J13,J13='S4'!J13,J13='S5'!J13,J13='S1'!J13,J13='S7'!J13,J13='S8'!J13),"CISSS!","OK."))))</f>
        <v>OK.</v>
      </c>
      <c r="K63" s="74" t="str">
        <f>IF(K13=".","OK.",IF(K13=0,"OK.",IF(K13=" ","OK.",IF(OR(K13=K3,K13=K23,K13=K33,K13='S2'!K13,K13='S3'!K13,K13='S4'!K13,K13='S5'!K13,K13='S1'!K13,K13='S7'!K13,K13='S8'!K13),"CISSS!","OK."))))</f>
        <v>OK.</v>
      </c>
      <c r="L63" s="75" t="str">
        <f>IF(L13=".","OK.",IF(L13=0,"OK.",IF(L13=" ","OK.",IF(OR(L13=L3,L13=L23,L13=L33,L13='S2'!L13,L13='S3'!L13,L13='S4'!L13,L13='S5'!L13,L13='S1'!L13,L13='S7'!L13,L13='S8'!L13),"CISSS!","OK."))))</f>
        <v>OK.</v>
      </c>
      <c r="M63" s="64" t="str">
        <f>IF(M13=".","OK.",IF(M13=0,"OK.",IF(M13=" ","OK.",IF(OR(M13=M3,M13=M23,M13=M33,M13='S2'!M13,M13='S3'!M13,M13='S4'!M13,M13='S5'!M13,M13='S1'!M13,M13='S7'!M13,M13='S8'!M13),"CISSS!","OK."))))</f>
        <v>OK.</v>
      </c>
      <c r="N63" s="65" t="str">
        <f>IF(N13=".","OK.",IF(N13=0,"OK.",IF(N13=" ","OK.",IF(OR(N13=N3,N13=N23,N13=N33,N13='S2'!N13,N13='S3'!N13,N13='S4'!N13,N13='S5'!N13,N13='S1'!N13,N13='S7'!N13,N13='S8'!N13),"CISSS!","OK."))))</f>
        <v>OK.</v>
      </c>
      <c r="O63" s="65" t="str">
        <f>IF(O13=".","OK.",IF(O13=0,"OK.",IF(O13=" ","OK.",IF(OR(O13=O3,O13=O23,O13=O33,O13='S2'!O13,O13='S3'!O13,O13='S4'!O13,O13='S5'!O13,O13='S1'!O13,O13='S7'!O13,O13='S8'!O13),"CISSS!","OK."))))</f>
        <v>OK.</v>
      </c>
      <c r="P63" s="65" t="str">
        <f>IF(P13=".","OK.",IF(P13=0,"OK.",IF(P13=" ","OK.",IF(OR(P13=P3,P13=P23,P13=P33,P13='S2'!P13,P13='S3'!P13,P13='S4'!P13,P13='S5'!P13,P13='S1'!P13,P13='S7'!P13,P13='S8'!P13),"CISSS!","OK."))))</f>
        <v>OK.</v>
      </c>
      <c r="Q63" s="66" t="str">
        <f>IF(Q13=".","OK.",IF(Q13=0,"OK.",IF(Q13=" ","OK.",IF(OR(Q13=Q3,Q13=Q23,Q13=Q33,Q13='S2'!Q13,Q13='S3'!Q13,Q13='S4'!Q13,Q13='S5'!Q13,Q13='S1'!Q13,Q13='S7'!Q13,Q13='S8'!Q13),"CISSS!","OK."))))</f>
        <v>OK.</v>
      </c>
      <c r="R63" s="82" t="str">
        <f>IF(R13=".","OK.",IF(R13=0,"OK.",IF(R13=" ","OK.",IF(OR(R13=R3,R13=R23,R13=R33,R13='S2'!R13,R13='S3'!R13,R13='S4'!R13,R13='S5'!R13,R13='S1'!R13,R13='S7'!R13,R13='S8'!R13),"CISSS!","OK."))))</f>
        <v>OK.</v>
      </c>
      <c r="S63" s="83" t="str">
        <f>IF(S13=".","OK.",IF(S13=0,"OK.",IF(S13=" ","OK.",IF(OR(S13=S3,S13=S23,S13=S33,S13='S2'!S13,S13='S3'!S13,S13='S4'!S13,S13='S5'!S13,S13='S1'!S13,S13='S7'!S13,S13='S8'!S13),"CISSS!","OK."))))</f>
        <v>OK.</v>
      </c>
      <c r="T63" s="83" t="str">
        <f>IF(T13=".","OK.",IF(T13=0,"OK.",IF(T13=" ","OK.",IF(OR(T13=T3,T13=T23,T13=T33,T13='S2'!T13,T13='S3'!T13,T13='S4'!T13,T13='S5'!T13,T13='S1'!T13,T13='S7'!T13,T13='S8'!T13),"CISSS!","OK."))))</f>
        <v>OK.</v>
      </c>
      <c r="U63" s="83" t="str">
        <f>IF(U13=".","OK.",IF(U13=0,"OK.",IF(U13=" ","OK.",IF(OR(U13=U3,U13=U23,U13=U33,U13='S2'!U13,U13='S3'!U13,U13='S4'!U13,U13='S5'!U13,U13='S1'!U13,U13='S7'!U13,U13='S8'!U13),"CISSS!","OK."))))</f>
        <v>OK.</v>
      </c>
      <c r="V63" s="84" t="str">
        <f>IF(V13=".","OK.",IF(V13=0,"OK.",IF(V13=" ","OK.",IF(OR(V13=V3,V13=V23,V13=V33,V13='S2'!V13,V13='S3'!V13,V13='S4'!V13,V13='S5'!V13,V13='S1'!V13,V13='S7'!V13,V13='S8'!V13),"CISSS!","OK."))))</f>
        <v>OK.</v>
      </c>
      <c r="W63" s="264" t="str">
        <f>IF(W13=".","OK.",IF(W13=0,"OK.",IF(W13=" ","OK.",IF(OR(W13=W3,W13=W23,W13=W33,W13='S2'!W13,W13='S3'!W13,W13='S4'!W13,W13='S5'!W13,W13='S1'!W13,W13='S7'!W13,W13='S8'!W13),"CISSS!","OK."))))</f>
        <v>OK.</v>
      </c>
      <c r="X63" s="265" t="str">
        <f>IF(X13=".","OK.",IF(X13=0,"OK.",IF(X13=" ","OK.",IF(OR(X13=X3,X13=X23,X13=X33,X13='S2'!X13,X13='S3'!X13,X13='S4'!X13,X13='S5'!X13,X13='S1'!X13,X13='S7'!X13,X13='S8'!X13),"CISSS!","OK."))))</f>
        <v>OK.</v>
      </c>
      <c r="Y63" s="265" t="str">
        <f>IF(Y13=".","OK.",IF(Y13=0,"OK.",IF(Y13=" ","OK.",IF(OR(Y13=Y3,Y13=Y23,Y13=Y33,Y13='S2'!Y13,Y13='S3'!Y13,Y13='S4'!Y13,Y13='S5'!Y13,Y13='S1'!Y13,Y13='S7'!Y13,Y13='S8'!Y13),"CISSS!","OK."))))</f>
        <v>OK.</v>
      </c>
      <c r="Z63" s="265" t="str">
        <f>IF(Z13=".","OK.",IF(Z13=0,"OK.",IF(Z13=" ","OK.",IF(OR(Z13=Z3,Z13=Z23,Z13=Z33,Z13='S2'!Z13,Z13='S3'!Z13,Z13='S4'!Z13,Z13='S5'!Z13,Z13='S1'!Z13,Z13='S7'!Z13,Z13='S8'!Z13),"CISSS!","OK."))))</f>
        <v>OK.</v>
      </c>
      <c r="AA63" s="266" t="str">
        <f>IF(AA13=".","OK.",IF(AA13=0,"OK.",IF(AA13=" ","OK.",IF(OR(AA13=AA3,AA13=AA23,AA13=AA33,AA13='S2'!AA13,AA13='S3'!AA13,AA13='S4'!AA13,AA13='S5'!AA13,AA13='S1'!AA13,AA13='S7'!AA13,AA13='S8'!AA13),"CISSS!","OK."))))</f>
        <v>OK.</v>
      </c>
      <c r="AB63" s="299">
        <v>0.375</v>
      </c>
    </row>
    <row r="64" spans="1:28" ht="11.1" customHeight="1" x14ac:dyDescent="0.2">
      <c r="A64" s="1087"/>
      <c r="B64" s="1087"/>
      <c r="C64" s="55" t="str">
        <f>IF(C14=".","OK.",IF(C14=0,"OK.",IF(C14=" ","OK.",IF(OR(C14=C4,C14=C24,C14=C34,C14='S2'!C14,C14='S3'!C14,C14='S4'!C14,C14='S5'!C14,C14='S1'!C14,C14='S7'!C14,C14='S8'!C14),"CISSS!","OK."))))</f>
        <v>OK.</v>
      </c>
      <c r="D64" s="56" t="str">
        <f>IF(D14=".","OK.",IF(D14=0,"OK.",IF(D14=" ","OK.",IF(OR(D14=D4,D14=D24,D14=D34,D14='S2'!D14,D14='S3'!D14,D14='S4'!D14,D14='S5'!D14,D14='S1'!D14,D14='S7'!D14,D14='S8'!D14),"CISSS!","OK."))))</f>
        <v>OK.</v>
      </c>
      <c r="E64" s="56" t="str">
        <f>IF(E14=".","OK.",IF(E14=0,"OK.",IF(E14=" ","OK.",IF(OR(E14=E4,E14=E24,E14=E34,E14='S2'!E14,E14='S3'!E14,E14='S4'!E14,E14='S5'!E14,E14='S1'!E14,E14='S7'!E14,E14='S8'!E14),"CISSS!","OK."))))</f>
        <v>OK.</v>
      </c>
      <c r="F64" s="56" t="str">
        <f>IF(F14=".","OK.",IF(F14=0,"OK.",IF(F14=" ","OK.",IF(OR(F14=F4,F14=F24,F14=F34,F14='S2'!F14,F14='S3'!F14,F14='S4'!F14,F14='S5'!F14,F14='S1'!F14,F14='S7'!F14,F14='S8'!F14),"CISSS!","OK."))))</f>
        <v>OK.</v>
      </c>
      <c r="G64" s="57" t="str">
        <f>IF(G14=".","OK.",IF(G14=0,"OK.",IF(G14=" ","OK.",IF(OR(G14=G4,G14=G24,G14=G34,G14='S2'!G14,G14='S3'!G14,G14='S4'!G14,G14='S5'!G14,G14='S1'!G14,G14='S7'!G14,G14='S8'!G14),"CISSS!","OK."))))</f>
        <v>OK.</v>
      </c>
      <c r="H64" s="76" t="str">
        <f>IF(H14=".","OK.",IF(H14=0,"OK.",IF(H14=" ","OK.",IF(OR(H14=H4,H14=H24,H14=H34,H14='S2'!H14,H14='S3'!H14,H14='S4'!H14,H14='S5'!H14,H14='S1'!H14,H14='S7'!H14,H14='S8'!H14),"CISSS!","OK."))))</f>
        <v>OK.</v>
      </c>
      <c r="I64" s="77" t="str">
        <f>IF(I14=".","OK.",IF(I14=0,"OK.",IF(I14=" ","OK.",IF(OR(I14=I4,I14=I24,I14=I34,I14='S2'!I14,I14='S3'!I14,I14='S4'!I14,I14='S5'!I14,I14='S1'!I14,I14='S7'!I14,I14='S8'!I14),"CISSS!","OK."))))</f>
        <v>OK.</v>
      </c>
      <c r="J64" s="77" t="str">
        <f>IF(J14=".","OK.",IF(J14=0,"OK.",IF(J14=" ","OK.",IF(OR(J14=J4,J14=J24,J14=J34,J14='S2'!J14,J14='S3'!J14,J14='S4'!J14,J14='S5'!J14,J14='S1'!J14,J14='S7'!J14,J14='S8'!J14),"CISSS!","OK."))))</f>
        <v>OK.</v>
      </c>
      <c r="K64" s="77" t="str">
        <f>IF(K14=".","OK.",IF(K14=0,"OK.",IF(K14=" ","OK.",IF(OR(K14=K4,K14=K24,K14=K34,K14='S2'!K14,K14='S3'!K14,K14='S4'!K14,K14='S5'!K14,K14='S1'!K14,K14='S7'!K14,K14='S8'!K14),"CISSS!","OK."))))</f>
        <v>OK.</v>
      </c>
      <c r="L64" s="78" t="str">
        <f>IF(L14=".","OK.",IF(L14=0,"OK.",IF(L14=" ","OK.",IF(OR(L14=L4,L14=L24,L14=L34,L14='S2'!L14,L14='S3'!L14,L14='S4'!L14,L14='S5'!L14,L14='S1'!L14,L14='S7'!L14,L14='S8'!L14),"CISSS!","OK."))))</f>
        <v>OK.</v>
      </c>
      <c r="M64" s="67" t="str">
        <f>IF(M14=".","OK.",IF(M14=0,"OK.",IF(M14=" ","OK.",IF(OR(M14=M4,M14=M24,M14=M34,M14='S2'!M14,M14='S3'!M14,M14='S4'!M14,M14='S5'!M14,M14='S1'!M14,M14='S7'!M14,M14='S8'!M14),"CISSS!","OK."))))</f>
        <v>OK.</v>
      </c>
      <c r="N64" s="68" t="str">
        <f>IF(N14=".","OK.",IF(N14=0,"OK.",IF(N14=" ","OK.",IF(OR(N14=N4,N14=N24,N14=N34,N14='S2'!N14,N14='S3'!N14,N14='S4'!N14,N14='S5'!N14,N14='S1'!N14,N14='S7'!N14,N14='S8'!N14),"CISSS!","OK."))))</f>
        <v>OK.</v>
      </c>
      <c r="O64" s="68" t="str">
        <f>IF(O14=".","OK.",IF(O14=0,"OK.",IF(O14=" ","OK.",IF(OR(O14=O4,O14=O24,O14=O34,O14='S2'!O14,O14='S3'!O14,O14='S4'!O14,O14='S5'!O14,O14='S1'!O14,O14='S7'!O14,O14='S8'!O14),"CISSS!","OK."))))</f>
        <v>OK.</v>
      </c>
      <c r="P64" s="68" t="str">
        <f>IF(P14=".","OK.",IF(P14=0,"OK.",IF(P14=" ","OK.",IF(OR(P14=P4,P14=P24,P14=P34,P14='S2'!P14,P14='S3'!P14,P14='S4'!P14,P14='S5'!P14,P14='S1'!P14,P14='S7'!P14,P14='S8'!P14),"CISSS!","OK."))))</f>
        <v>OK.</v>
      </c>
      <c r="Q64" s="69" t="str">
        <f>IF(Q14=".","OK.",IF(Q14=0,"OK.",IF(Q14=" ","OK.",IF(OR(Q14=Q4,Q14=Q24,Q14=Q34,Q14='S2'!Q14,Q14='S3'!Q14,Q14='S4'!Q14,Q14='S5'!Q14,Q14='S1'!Q14,Q14='S7'!Q14,Q14='S8'!Q14),"CISSS!","OK."))))</f>
        <v>OK.</v>
      </c>
      <c r="R64" s="85" t="str">
        <f>IF(R14=".","OK.",IF(R14=0,"OK.",IF(R14=" ","OK.",IF(OR(R14=R4,R14=R24,R14=R34,R14='S2'!R14,R14='S3'!R14,R14='S4'!R14,R14='S5'!R14,R14='S1'!R14,R14='S7'!R14,R14='S8'!R14),"CISSS!","OK."))))</f>
        <v>OK.</v>
      </c>
      <c r="S64" s="86" t="str">
        <f>IF(S14=".","OK.",IF(S14=0,"OK.",IF(S14=" ","OK.",IF(OR(S14=S4,S14=S24,S14=S34,S14='S2'!S14,S14='S3'!S14,S14='S4'!S14,S14='S5'!S14,S14='S1'!S14,S14='S7'!S14,S14='S8'!S14),"CISSS!","OK."))))</f>
        <v>OK.</v>
      </c>
      <c r="T64" s="86" t="str">
        <f>IF(T14=".","OK.",IF(T14=0,"OK.",IF(T14=" ","OK.",IF(OR(T14=T4,T14=T24,T14=T34,T14='S2'!T14,T14='S3'!T14,T14='S4'!T14,T14='S5'!T14,T14='S1'!T14,T14='S7'!T14,T14='S8'!T14),"CISSS!","OK."))))</f>
        <v>OK.</v>
      </c>
      <c r="U64" s="86" t="str">
        <f>IF(U14=".","OK.",IF(U14=0,"OK.",IF(U14=" ","OK.",IF(OR(U14=U4,U14=U24,U14=U34,U14='S2'!U14,U14='S3'!U14,U14='S4'!U14,U14='S5'!U14,U14='S1'!U14,U14='S7'!U14,U14='S8'!U14),"CISSS!","OK."))))</f>
        <v>OK.</v>
      </c>
      <c r="V64" s="87" t="str">
        <f>IF(V14=".","OK.",IF(V14=0,"OK.",IF(V14=" ","OK.",IF(OR(V14=V4,V14=V24,V14=V34,V14='S2'!V14,V14='S3'!V14,V14='S4'!V14,V14='S5'!V14,V14='S1'!V14,V14='S7'!V14,V14='S8'!V14),"CISSS!","OK."))))</f>
        <v>OK.</v>
      </c>
      <c r="W64" s="267" t="str">
        <f>IF(W14=".","OK.",IF(W14=0,"OK.",IF(W14=" ","OK.",IF(OR(W14=W4,W14=W24,W14=W34,W14='S2'!W14,W14='S3'!W14,W14='S4'!W14,W14='S5'!W14,W14='S1'!W14,W14='S7'!W14,W14='S8'!W14),"CISSS!","OK."))))</f>
        <v>OK.</v>
      </c>
      <c r="X64" s="268" t="str">
        <f>IF(X14=".","OK.",IF(X14=0,"OK.",IF(X14=" ","OK.",IF(OR(X14=X4,X14=X24,X14=X34,X14='S2'!X14,X14='S3'!X14,X14='S4'!X14,X14='S5'!X14,X14='S1'!X14,X14='S7'!X14,X14='S8'!X14),"CISSS!","OK."))))</f>
        <v>OK.</v>
      </c>
      <c r="Y64" s="268" t="str">
        <f>IF(Y14=".","OK.",IF(Y14=0,"OK.",IF(Y14=" ","OK.",IF(OR(Y14=Y4,Y14=Y24,Y14=Y34,Y14='S2'!Y14,Y14='S3'!Y14,Y14='S4'!Y14,Y14='S5'!Y14,Y14='S1'!Y14,Y14='S7'!Y14,Y14='S8'!Y14),"CISSS!","OK."))))</f>
        <v>OK.</v>
      </c>
      <c r="Z64" s="268" t="str">
        <f>IF(Z14=".","OK.",IF(Z14=0,"OK.",IF(Z14=" ","OK.",IF(OR(Z14=Z4,Z14=Z24,Z14=Z34,Z14='S2'!Z14,Z14='S3'!Z14,Z14='S4'!Z14,Z14='S5'!Z14,Z14='S1'!Z14,Z14='S7'!Z14,Z14='S8'!Z14),"CISSS!","OK."))))</f>
        <v>OK.</v>
      </c>
      <c r="AA64" s="269" t="str">
        <f>IF(AA14=".","OK.",IF(AA14=0,"OK.",IF(AA14=" ","OK.",IF(OR(AA14=AA4,AA14=AA24,AA14=AA34,AA14='S2'!AA14,AA14='S3'!AA14,AA14='S4'!AA14,AA14='S5'!AA14,AA14='S1'!AA14,AA14='S7'!AA14,AA14='S8'!AA14),"CISSS!","OK."))))</f>
        <v>OK.</v>
      </c>
      <c r="AB64" s="299">
        <v>0.41666666666666669</v>
      </c>
    </row>
    <row r="65" spans="1:28" ht="11.1" customHeight="1" x14ac:dyDescent="0.2">
      <c r="A65" s="1087"/>
      <c r="B65" s="1087"/>
      <c r="C65" s="55" t="str">
        <f>IF(C15=".","OK.",IF(C15=0,"OK.",IF(C15=" ","OK.",IF(OR(C15=C5,C15=C25,C15=C35,C15='S2'!C15,C15='S3'!C15,C15='S4'!C15,C15='S5'!C15,C15='S1'!C15,C15='S7'!C15,C15='S8'!C15),"CISSS!","OK."))))</f>
        <v>OK.</v>
      </c>
      <c r="D65" s="56" t="str">
        <f>IF(D15=".","OK.",IF(D15=0,"OK.",IF(D15=" ","OK.",IF(OR(D15=D5,D15=D25,D15=D35,D15='S2'!D15,D15='S3'!D15,D15='S4'!D15,D15='S5'!D15,D15='S1'!D15,D15='S7'!D15,D15='S8'!D15),"CISSS!","OK."))))</f>
        <v>OK.</v>
      </c>
      <c r="E65" s="56" t="str">
        <f>IF(E15=".","OK.",IF(E15=0,"OK.",IF(E15=" ","OK.",IF(OR(E15=E5,E15=E25,E15=E35,E15='S2'!E15,E15='S3'!E15,E15='S4'!E15,E15='S5'!E15,E15='S1'!E15,E15='S7'!E15,E15='S8'!E15),"CISSS!","OK."))))</f>
        <v>OK.</v>
      </c>
      <c r="F65" s="56" t="str">
        <f>IF(F15=".","OK.",IF(F15=0,"OK.",IF(F15=" ","OK.",IF(OR(F15=F5,F15=F25,F15=F35,F15='S2'!F15,F15='S3'!F15,F15='S4'!F15,F15='S5'!F15,F15='S1'!F15,F15='S7'!F15,F15='S8'!F15),"CISSS!","OK."))))</f>
        <v>OK.</v>
      </c>
      <c r="G65" s="57" t="str">
        <f>IF(G15=".","OK.",IF(G15=0,"OK.",IF(G15=" ","OK.",IF(OR(G15=G5,G15=G25,G15=G35,G15='S2'!G15,G15='S3'!G15,G15='S4'!G15,G15='S5'!G15,G15='S1'!G15,G15='S7'!G15,G15='S8'!G15),"CISSS!","OK."))))</f>
        <v>OK.</v>
      </c>
      <c r="H65" s="76" t="str">
        <f>IF(H15=".","OK.",IF(H15=0,"OK.",IF(H15=" ","OK.",IF(OR(H15=H5,H15=H25,H15=H35,H15='S2'!H15,H15='S3'!H15,H15='S4'!H15,H15='S5'!H15,H15='S1'!H15,H15='S7'!H15,H15='S8'!H15),"CISSS!","OK."))))</f>
        <v>OK.</v>
      </c>
      <c r="I65" s="77" t="str">
        <f>IF(I15=".","OK.",IF(I15=0,"OK.",IF(I15=" ","OK.",IF(OR(I15=I5,I15=I25,I15=I35,I15='S2'!I15,I15='S3'!I15,I15='S4'!I15,I15='S5'!I15,I15='S1'!I15,I15='S7'!I15,I15='S8'!I15),"CISSS!","OK."))))</f>
        <v>OK.</v>
      </c>
      <c r="J65" s="77" t="str">
        <f>IF(J15=".","OK.",IF(J15=0,"OK.",IF(J15=" ","OK.",IF(OR(J15=J5,J15=J25,J15=J35,J15='S2'!J15,J15='S3'!J15,J15='S4'!J15,J15='S5'!J15,J15='S1'!J15,J15='S7'!J15,J15='S8'!J15),"CISSS!","OK."))))</f>
        <v>OK.</v>
      </c>
      <c r="K65" s="77" t="str">
        <f>IF(K15=".","OK.",IF(K15=0,"OK.",IF(K15=" ","OK.",IF(OR(K15=K5,K15=K25,K15=K35,K15='S2'!K15,K15='S3'!K15,K15='S4'!K15,K15='S5'!K15,K15='S1'!K15,K15='S7'!K15,K15='S8'!K15),"CISSS!","OK."))))</f>
        <v>OK.</v>
      </c>
      <c r="L65" s="78" t="str">
        <f>IF(L15=".","OK.",IF(L15=0,"OK.",IF(L15=" ","OK.",IF(OR(L15=L5,L15=L25,L15=L35,L15='S2'!L15,L15='S3'!L15,L15='S4'!L15,L15='S5'!L15,L15='S1'!L15,L15='S7'!L15,L15='S8'!L15),"CISSS!","OK."))))</f>
        <v>OK.</v>
      </c>
      <c r="M65" s="67" t="str">
        <f>IF(M15=".","OK.",IF(M15=0,"OK.",IF(M15=" ","OK.",IF(OR(M15=M5,M15=M25,M15=M35,M15='S2'!M15,M15='S3'!M15,M15='S4'!M15,M15='S5'!M15,M15='S1'!M15,M15='S7'!M15,M15='S8'!M15),"CISSS!","OK."))))</f>
        <v>OK.</v>
      </c>
      <c r="N65" s="68" t="str">
        <f>IF(N15=".","OK.",IF(N15=0,"OK.",IF(N15=" ","OK.",IF(OR(N15=N5,N15=N25,N15=N35,N15='S2'!N15,N15='S3'!N15,N15='S4'!N15,N15='S5'!N15,N15='S1'!N15,N15='S7'!N15,N15='S8'!N15),"CISSS!","OK."))))</f>
        <v>OK.</v>
      </c>
      <c r="O65" s="68" t="str">
        <f>IF(O15=".","OK.",IF(O15=0,"OK.",IF(O15=" ","OK.",IF(OR(O15=O5,O15=O25,O15=O35,O15='S2'!O15,O15='S3'!O15,O15='S4'!O15,O15='S5'!O15,O15='S1'!O15,O15='S7'!O15,O15='S8'!O15),"CISSS!","OK."))))</f>
        <v>OK.</v>
      </c>
      <c r="P65" s="68" t="str">
        <f>IF(P15=".","OK.",IF(P15=0,"OK.",IF(P15=" ","OK.",IF(OR(P15=P5,P15=P25,P15=P35,P15='S2'!P15,P15='S3'!P15,P15='S4'!P15,P15='S5'!P15,P15='S1'!P15,P15='S7'!P15,P15='S8'!P15),"CISSS!","OK."))))</f>
        <v>OK.</v>
      </c>
      <c r="Q65" s="69" t="str">
        <f>IF(Q15=".","OK.",IF(Q15=0,"OK.",IF(Q15=" ","OK.",IF(OR(Q15=Q5,Q15=Q25,Q15=Q35,Q15='S2'!Q15,Q15='S3'!Q15,Q15='S4'!Q15,Q15='S5'!Q15,Q15='S1'!Q15,Q15='S7'!Q15,Q15='S8'!Q15),"CISSS!","OK."))))</f>
        <v>OK.</v>
      </c>
      <c r="R65" s="85" t="str">
        <f>IF(R15=".","OK.",IF(R15=0,"OK.",IF(R15=" ","OK.",IF(OR(R15=R5,R15=R25,R15=R35,R15='S2'!R15,R15='S3'!R15,R15='S4'!R15,R15='S5'!R15,R15='S1'!R15,R15='S7'!R15,R15='S8'!R15),"CISSS!","OK."))))</f>
        <v>OK.</v>
      </c>
      <c r="S65" s="86" t="str">
        <f>IF(S15=".","OK.",IF(S15=0,"OK.",IF(S15=" ","OK.",IF(OR(S15=S5,S15=S25,S15=S35,S15='S2'!S15,S15='S3'!S15,S15='S4'!S15,S15='S5'!S15,S15='S1'!S15,S15='S7'!S15,S15='S8'!S15),"CISSS!","OK."))))</f>
        <v>OK.</v>
      </c>
      <c r="T65" s="86" t="str">
        <f>IF(T15=".","OK.",IF(T15=0,"OK.",IF(T15=" ","OK.",IF(OR(T15=T5,T15=T25,T15=T35,T15='S2'!T15,T15='S3'!T15,T15='S4'!T15,T15='S5'!T15,T15='S1'!T15,T15='S7'!T15,T15='S8'!T15),"CISSS!","OK."))))</f>
        <v>OK.</v>
      </c>
      <c r="U65" s="86" t="str">
        <f>IF(U15=".","OK.",IF(U15=0,"OK.",IF(U15=" ","OK.",IF(OR(U15=U5,U15=U25,U15=U35,U15='S2'!U15,U15='S3'!U15,U15='S4'!U15,U15='S5'!U15,U15='S1'!U15,U15='S7'!U15,U15='S8'!U15),"CISSS!","OK."))))</f>
        <v>OK.</v>
      </c>
      <c r="V65" s="87" t="str">
        <f>IF(V15=".","OK.",IF(V15=0,"OK.",IF(V15=" ","OK.",IF(OR(V15=V5,V15=V25,V15=V35,V15='S2'!V15,V15='S3'!V15,V15='S4'!V15,V15='S5'!V15,V15='S1'!V15,V15='S7'!V15,V15='S8'!V15),"CISSS!","OK."))))</f>
        <v>OK.</v>
      </c>
      <c r="W65" s="267" t="str">
        <f>IF(W15=".","OK.",IF(W15=0,"OK.",IF(W15=" ","OK.",IF(OR(W15=W5,W15=W25,W15=W35,W15='S2'!W15,W15='S3'!W15,W15='S4'!W15,W15='S5'!W15,W15='S1'!W15,W15='S7'!W15,W15='S8'!W15),"CISSS!","OK."))))</f>
        <v>OK.</v>
      </c>
      <c r="X65" s="268" t="str">
        <f>IF(X15=".","OK.",IF(X15=0,"OK.",IF(X15=" ","OK.",IF(OR(X15=X5,X15=X25,X15=X35,X15='S2'!X15,X15='S3'!X15,X15='S4'!X15,X15='S5'!X15,X15='S1'!X15,X15='S7'!X15,X15='S8'!X15),"CISSS!","OK."))))</f>
        <v>OK.</v>
      </c>
      <c r="Y65" s="268" t="str">
        <f>IF(Y15=".","OK.",IF(Y15=0,"OK.",IF(Y15=" ","OK.",IF(OR(Y15=Y5,Y15=Y25,Y15=Y35,Y15='S2'!Y15,Y15='S3'!Y15,Y15='S4'!Y15,Y15='S5'!Y15,Y15='S1'!Y15,Y15='S7'!Y15,Y15='S8'!Y15),"CISSS!","OK."))))</f>
        <v>OK.</v>
      </c>
      <c r="Z65" s="268" t="str">
        <f>IF(Z15=".","OK.",IF(Z15=0,"OK.",IF(Z15=" ","OK.",IF(OR(Z15=Z5,Z15=Z25,Z15=Z35,Z15='S2'!Z15,Z15='S3'!Z15,Z15='S4'!Z15,Z15='S5'!Z15,Z15='S1'!Z15,Z15='S7'!Z15,Z15='S8'!Z15),"CISSS!","OK."))))</f>
        <v>OK.</v>
      </c>
      <c r="AA65" s="269" t="str">
        <f>IF(AA15=".","OK.",IF(AA15=0,"OK.",IF(AA15=" ","OK.",IF(OR(AA15=AA5,AA15=AA25,AA15=AA35,AA15='S2'!AA15,AA15='S3'!AA15,AA15='S4'!AA15,AA15='S5'!AA15,AA15='S1'!AA15,AA15='S7'!AA15,AA15='S8'!AA15),"CISSS!","OK."))))</f>
        <v>OK.</v>
      </c>
      <c r="AB65" s="299">
        <v>0.45833333333333331</v>
      </c>
    </row>
    <row r="66" spans="1:28" ht="11.1" customHeight="1" x14ac:dyDescent="0.2">
      <c r="A66" s="1087"/>
      <c r="B66" s="1087"/>
      <c r="C66" s="55" t="str">
        <f>IF(C16=".","OK.",IF(C16=0,"OK.",IF(C16=" ","OK.",IF(OR(C16=C6,C16=C26,C16=C36,C16='S2'!C16,C16='S3'!C16,C16='S4'!C16,C16='S5'!C16,C16='S1'!C16,C16='S7'!C16,C16='S8'!C16),"CISSS!","OK."))))</f>
        <v>OK.</v>
      </c>
      <c r="D66" s="56" t="str">
        <f>IF(D16=".","OK.",IF(D16=0,"OK.",IF(D16=" ","OK.",IF(OR(D16=D6,D16=D26,D16=D36,D16='S2'!D16,D16='S3'!D16,D16='S4'!D16,D16='S5'!D16,D16='S1'!D16,D16='S7'!D16,D16='S8'!D16),"CISSS!","OK."))))</f>
        <v>OK.</v>
      </c>
      <c r="E66" s="56" t="str">
        <f>IF(E16=".","OK.",IF(E16=0,"OK.",IF(E16=" ","OK.",IF(OR(E16=E6,E16=E26,E16=E36,E16='S2'!E16,E16='S3'!E16,E16='S4'!E16,E16='S5'!E16,E16='S1'!E16,E16='S7'!E16,E16='S8'!E16),"CISSS!","OK."))))</f>
        <v>OK.</v>
      </c>
      <c r="F66" s="56" t="str">
        <f>IF(F16=".","OK.",IF(F16=0,"OK.",IF(F16=" ","OK.",IF(OR(F16=F6,F16=F26,F16=F36,F16='S2'!F16,F16='S3'!F16,F16='S4'!F16,F16='S5'!F16,F16='S1'!F16,F16='S7'!F16,F16='S8'!F16),"CISSS!","OK."))))</f>
        <v>OK.</v>
      </c>
      <c r="G66" s="57" t="str">
        <f>IF(G16=".","OK.",IF(G16=0,"OK.",IF(G16=" ","OK.",IF(OR(G16=G6,G16=G26,G16=G36,G16='S2'!G16,G16='S3'!G16,G16='S4'!G16,G16='S5'!G16,G16='S1'!G16,G16='S7'!G16,G16='S8'!G16),"CISSS!","OK."))))</f>
        <v>OK.</v>
      </c>
      <c r="H66" s="76" t="str">
        <f>IF(H16=".","OK.",IF(H16=0,"OK.",IF(H16=" ","OK.",IF(OR(H16=H6,H16=H26,H16=H36,H16='S2'!H16,H16='S3'!H16,H16='S4'!H16,H16='S5'!H16,H16='S1'!H16,H16='S7'!H16,H16='S8'!H16),"CISSS!","OK."))))</f>
        <v>OK.</v>
      </c>
      <c r="I66" s="77" t="str">
        <f>IF(I16=".","OK.",IF(I16=0,"OK.",IF(I16=" ","OK.",IF(OR(I16=I6,I16=I26,I16=I36,I16='S2'!I16,I16='S3'!I16,I16='S4'!I16,I16='S5'!I16,I16='S1'!I16,I16='S7'!I16,I16='S8'!I16),"CISSS!","OK."))))</f>
        <v>OK.</v>
      </c>
      <c r="J66" s="77" t="str">
        <f>IF(J16=".","OK.",IF(J16=0,"OK.",IF(J16=" ","OK.",IF(OR(J16=J6,J16=J26,J16=J36,J16='S2'!J16,J16='S3'!J16,J16='S4'!J16,J16='S5'!J16,J16='S1'!J16,J16='S7'!J16,J16='S8'!J16),"CISSS!","OK."))))</f>
        <v>OK.</v>
      </c>
      <c r="K66" s="77" t="str">
        <f>IF(K16=".","OK.",IF(K16=0,"OK.",IF(K16=" ","OK.",IF(OR(K16=K6,K16=K26,K16=K36,K16='S2'!K16,K16='S3'!K16,K16='S4'!K16,K16='S5'!K16,K16='S1'!K16,K16='S7'!K16,K16='S8'!K16),"CISSS!","OK."))))</f>
        <v>OK.</v>
      </c>
      <c r="L66" s="78" t="str">
        <f>IF(L16=".","OK.",IF(L16=0,"OK.",IF(L16=" ","OK.",IF(OR(L16=L6,L16=L26,L16=L36,L16='S2'!L16,L16='S3'!L16,L16='S4'!L16,L16='S5'!L16,L16='S1'!L16,L16='S7'!L16,L16='S8'!L16),"CISSS!","OK."))))</f>
        <v>OK.</v>
      </c>
      <c r="M66" s="67" t="str">
        <f>IF(M16=".","OK.",IF(M16=0,"OK.",IF(M16=" ","OK.",IF(OR(M16=M6,M16=M26,M16=M36,M16='S2'!M16,M16='S3'!M16,M16='S4'!M16,M16='S5'!M16,M16='S1'!M16,M16='S7'!M16,M16='S8'!M16),"CISSS!","OK."))))</f>
        <v>OK.</v>
      </c>
      <c r="N66" s="68" t="str">
        <f>IF(N16=".","OK.",IF(N16=0,"OK.",IF(N16=" ","OK.",IF(OR(N16=N6,N16=N26,N16=N36,N16='S2'!N16,N16='S3'!N16,N16='S4'!N16,N16='S5'!N16,N16='S1'!N16,N16='S7'!N16,N16='S8'!N16),"CISSS!","OK."))))</f>
        <v>OK.</v>
      </c>
      <c r="O66" s="68" t="str">
        <f>IF(O16=".","OK.",IF(O16=0,"OK.",IF(O16=" ","OK.",IF(OR(O16=O6,O16=O26,O16=O36,O16='S2'!O16,O16='S3'!O16,O16='S4'!O16,O16='S5'!O16,O16='S1'!O16,O16='S7'!O16,O16='S8'!O16),"CISSS!","OK."))))</f>
        <v>OK.</v>
      </c>
      <c r="P66" s="68" t="str">
        <f>IF(P16=".","OK.",IF(P16=0,"OK.",IF(P16=" ","OK.",IF(OR(P16=P6,P16=P26,P16=P36,P16='S2'!P16,P16='S3'!P16,P16='S4'!P16,P16='S5'!P16,P16='S1'!P16,P16='S7'!P16,P16='S8'!P16),"CISSS!","OK."))))</f>
        <v>OK.</v>
      </c>
      <c r="Q66" s="69" t="str">
        <f>IF(Q16=".","OK.",IF(Q16=0,"OK.",IF(Q16=" ","OK.",IF(OR(Q16=Q6,Q16=Q26,Q16=Q36,Q16='S2'!Q16,Q16='S3'!Q16,Q16='S4'!Q16,Q16='S5'!Q16,Q16='S1'!Q16,Q16='S7'!Q16,Q16='S8'!Q16),"CISSS!","OK."))))</f>
        <v>OK.</v>
      </c>
      <c r="R66" s="85" t="str">
        <f>IF(R16=".","OK.",IF(R16=0,"OK.",IF(R16=" ","OK.",IF(OR(R16=R6,R16=R26,R16=R36,R16='S2'!R16,R16='S3'!R16,R16='S4'!R16,R16='S5'!R16,R16='S1'!R16,R16='S7'!R16,R16='S8'!R16),"CISSS!","OK."))))</f>
        <v>OK.</v>
      </c>
      <c r="S66" s="86" t="str">
        <f>IF(S16=".","OK.",IF(S16=0,"OK.",IF(S16=" ","OK.",IF(OR(S16=S6,S16=S26,S16=S36,S16='S2'!S16,S16='S3'!S16,S16='S4'!S16,S16='S5'!S16,S16='S1'!S16,S16='S7'!S16,S16='S8'!S16),"CISSS!","OK."))))</f>
        <v>OK.</v>
      </c>
      <c r="T66" s="86" t="str">
        <f>IF(T16=".","OK.",IF(T16=0,"OK.",IF(T16=" ","OK.",IF(OR(T16=T6,T16=T26,T16=T36,T16='S2'!T16,T16='S3'!T16,T16='S4'!T16,T16='S5'!T16,T16='S1'!T16,T16='S7'!T16,T16='S8'!T16),"CISSS!","OK."))))</f>
        <v>OK.</v>
      </c>
      <c r="U66" s="86" t="str">
        <f>IF(U16=".","OK.",IF(U16=0,"OK.",IF(U16=" ","OK.",IF(OR(U16=U6,U16=U26,U16=U36,U16='S2'!U16,U16='S3'!U16,U16='S4'!U16,U16='S5'!U16,U16='S1'!U16,U16='S7'!U16,U16='S8'!U16),"CISSS!","OK."))))</f>
        <v>OK.</v>
      </c>
      <c r="V66" s="87" t="str">
        <f>IF(V16=".","OK.",IF(V16=0,"OK.",IF(V16=" ","OK.",IF(OR(V16=V6,V16=V26,V16=V36,V16='S2'!V16,V16='S3'!V16,V16='S4'!V16,V16='S5'!V16,V16='S1'!V16,V16='S7'!V16,V16='S8'!V16),"CISSS!","OK."))))</f>
        <v>OK.</v>
      </c>
      <c r="W66" s="267" t="str">
        <f>IF(W16=".","OK.",IF(W16=0,"OK.",IF(W16=" ","OK.",IF(OR(W16=W6,W16=W26,W16=W36,W16='S2'!W16,W16='S3'!W16,W16='S4'!W16,W16='S5'!W16,W16='S1'!W16,W16='S7'!W16,W16='S8'!W16),"CISSS!","OK."))))</f>
        <v>OK.</v>
      </c>
      <c r="X66" s="268" t="str">
        <f>IF(X16=".","OK.",IF(X16=0,"OK.",IF(X16=" ","OK.",IF(OR(X16=X6,X16=X26,X16=X36,X16='S2'!X16,X16='S3'!X16,X16='S4'!X16,X16='S5'!X16,X16='S1'!X16,X16='S7'!X16,X16='S8'!X16),"CISSS!","OK."))))</f>
        <v>OK.</v>
      </c>
      <c r="Y66" s="268" t="str">
        <f>IF(Y16=".","OK.",IF(Y16=0,"OK.",IF(Y16=" ","OK.",IF(OR(Y16=Y6,Y16=Y26,Y16=Y36,Y16='S2'!Y16,Y16='S3'!Y16,Y16='S4'!Y16,Y16='S5'!Y16,Y16='S1'!Y16,Y16='S7'!Y16,Y16='S8'!Y16),"CISSS!","OK."))))</f>
        <v>OK.</v>
      </c>
      <c r="Z66" s="268" t="str">
        <f>IF(Z16=".","OK.",IF(Z16=0,"OK.",IF(Z16=" ","OK.",IF(OR(Z16=Z6,Z16=Z26,Z16=Z36,Z16='S2'!Z16,Z16='S3'!Z16,Z16='S4'!Z16,Z16='S5'!Z16,Z16='S1'!Z16,Z16='S7'!Z16,Z16='S8'!Z16),"CISSS!","OK."))))</f>
        <v>OK.</v>
      </c>
      <c r="AA66" s="269" t="str">
        <f>IF(AA16=".","OK.",IF(AA16=0,"OK.",IF(AA16=" ","OK.",IF(OR(AA16=AA6,AA16=AA26,AA16=AA36,AA16='S2'!AA16,AA16='S3'!AA16,AA16='S4'!AA16,AA16='S5'!AA16,AA16='S1'!AA16,AA16='S7'!AA16,AA16='S8'!AA16),"CISSS!","OK."))))</f>
        <v>OK.</v>
      </c>
      <c r="AB66" s="299">
        <v>0.5</v>
      </c>
    </row>
    <row r="67" spans="1:28" ht="11.1" customHeight="1" x14ac:dyDescent="0.2">
      <c r="A67" s="1087"/>
      <c r="B67" s="1087"/>
      <c r="C67" s="55" t="str">
        <f>IF(C17=".","OK.",IF(C17=0,"OK.",IF(C17=" ","OK.",IF(OR(C17=C7,C17=C27,C17=C37,C17='S2'!C17,C17='S3'!C17,C17='S4'!C17,C17='S5'!C17,C17='S1'!C17,C17='S7'!C17,C17='S8'!C17),"CISSS!","OK."))))</f>
        <v>OK.</v>
      </c>
      <c r="D67" s="56" t="str">
        <f>IF(D17=".","OK.",IF(D17=0,"OK.",IF(D17=" ","OK.",IF(OR(D17=D7,D17=D27,D17=D37,D17='S2'!D17,D17='S3'!D17,D17='S4'!D17,D17='S5'!D17,D17='S1'!D17,D17='S7'!D17,D17='S8'!D17),"CISSS!","OK."))))</f>
        <v>OK.</v>
      </c>
      <c r="E67" s="56" t="str">
        <f>IF(E17=".","OK.",IF(E17=0,"OK.",IF(E17=" ","OK.",IF(OR(E17=E7,E17=E27,E17=E37,E17='S2'!E17,E17='S3'!E17,E17='S4'!E17,E17='S5'!E17,E17='S1'!E17,E17='S7'!E17,E17='S8'!E17),"CISSS!","OK."))))</f>
        <v>OK.</v>
      </c>
      <c r="F67" s="56" t="str">
        <f>IF(F17=".","OK.",IF(F17=0,"OK.",IF(F17=" ","OK.",IF(OR(F17=F7,F17=F27,F17=F37,F17='S2'!F17,F17='S3'!F17,F17='S4'!F17,F17='S5'!F17,F17='S1'!F17,F17='S7'!F17,F17='S8'!F17),"CISSS!","OK."))))</f>
        <v>OK.</v>
      </c>
      <c r="G67" s="57" t="str">
        <f>IF(G17=".","OK.",IF(G17=0,"OK.",IF(G17=" ","OK.",IF(OR(G17=G7,G17=G27,G17=G37,G17='S2'!G17,G17='S3'!G17,G17='S4'!G17,G17='S5'!G17,G17='S1'!G17,G17='S7'!G17,G17='S8'!G17),"CISSS!","OK."))))</f>
        <v>OK.</v>
      </c>
      <c r="H67" s="76" t="str">
        <f>IF(H17=".","OK.",IF(H17=0,"OK.",IF(H17=" ","OK.",IF(OR(H17=H7,H17=H27,H17=H37,H17='S2'!H17,H17='S3'!H17,H17='S4'!H17,H17='S5'!H17,H17='S1'!H17,H17='S7'!H17,H17='S8'!H17),"CISSS!","OK."))))</f>
        <v>OK.</v>
      </c>
      <c r="I67" s="77" t="str">
        <f>IF(I17=".","OK.",IF(I17=0,"OK.",IF(I17=" ","OK.",IF(OR(I17=I7,I17=I27,I17=I37,I17='S2'!I17,I17='S3'!I17,I17='S4'!I17,I17='S5'!I17,I17='S1'!I17,I17='S7'!I17,I17='S8'!I17),"CISSS!","OK."))))</f>
        <v>OK.</v>
      </c>
      <c r="J67" s="77" t="str">
        <f>IF(J17=".","OK.",IF(J17=0,"OK.",IF(J17=" ","OK.",IF(OR(J17=J7,J17=J27,J17=J37,J17='S2'!J17,J17='S3'!J17,J17='S4'!J17,J17='S5'!J17,J17='S1'!J17,J17='S7'!J17,J17='S8'!J17),"CISSS!","OK."))))</f>
        <v>OK.</v>
      </c>
      <c r="K67" s="77" t="str">
        <f>IF(K17=".","OK.",IF(K17=0,"OK.",IF(K17=" ","OK.",IF(OR(K17=K7,K17=K27,K17=K37,K17='S2'!K17,K17='S3'!K17,K17='S4'!K17,K17='S5'!K17,K17='S1'!K17,K17='S7'!K17,K17='S8'!K17),"CISSS!","OK."))))</f>
        <v>OK.</v>
      </c>
      <c r="L67" s="78" t="str">
        <f>IF(L17=".","OK.",IF(L17=0,"OK.",IF(L17=" ","OK.",IF(OR(L17=L7,L17=L27,L17=L37,L17='S2'!L17,L17='S3'!L17,L17='S4'!L17,L17='S5'!L17,L17='S1'!L17,L17='S7'!L17,L17='S8'!L17),"CISSS!","OK."))))</f>
        <v>OK.</v>
      </c>
      <c r="M67" s="67" t="str">
        <f>IF(M17=".","OK.",IF(M17=0,"OK.",IF(M17=" ","OK.",IF(OR(M17=M7,M17=M27,M17=M37,M17='S2'!M17,M17='S3'!M17,M17='S4'!M17,M17='S5'!M17,M17='S1'!M17,M17='S7'!M17,M17='S8'!M17),"CISSS!","OK."))))</f>
        <v>OK.</v>
      </c>
      <c r="N67" s="68" t="str">
        <f>IF(N17=".","OK.",IF(N17=0,"OK.",IF(N17=" ","OK.",IF(OR(N17=N7,N17=N27,N17=N37,N17='S2'!N17,N17='S3'!N17,N17='S4'!N17,N17='S5'!N17,N17='S1'!N17,N17='S7'!N17,N17='S8'!N17),"CISSS!","OK."))))</f>
        <v>OK.</v>
      </c>
      <c r="O67" s="68" t="str">
        <f>IF(O17=".","OK.",IF(O17=0,"OK.",IF(O17=" ","OK.",IF(OR(O17=O7,O17=O27,O17=O37,O17='S2'!O17,O17='S3'!O17,O17='S4'!O17,O17='S5'!O17,O17='S1'!O17,O17='S7'!O17,O17='S8'!O17),"CISSS!","OK."))))</f>
        <v>OK.</v>
      </c>
      <c r="P67" s="68" t="str">
        <f>IF(P17=".","OK.",IF(P17=0,"OK.",IF(P17=" ","OK.",IF(OR(P17=P7,P17=P27,P17=P37,P17='S2'!P17,P17='S3'!P17,P17='S4'!P17,P17='S5'!P17,P17='S1'!P17,P17='S7'!P17,P17='S8'!P17),"CISSS!","OK."))))</f>
        <v>OK.</v>
      </c>
      <c r="Q67" s="69" t="str">
        <f>IF(Q17=".","OK.",IF(Q17=0,"OK.",IF(Q17=" ","OK.",IF(OR(Q17=Q7,Q17=Q27,Q17=Q37,Q17='S2'!Q17,Q17='S3'!Q17,Q17='S4'!Q17,Q17='S5'!Q17,Q17='S1'!Q17,Q17='S7'!Q17,Q17='S8'!Q17),"CISSS!","OK."))))</f>
        <v>OK.</v>
      </c>
      <c r="R67" s="85" t="str">
        <f>IF(R17=".","OK.",IF(R17=0,"OK.",IF(R17=" ","OK.",IF(OR(R17=R7,R17=R27,R17=R37,R17='S2'!R17,R17='S3'!R17,R17='S4'!R17,R17='S5'!R17,R17='S1'!R17,R17='S7'!R17,R17='S8'!R17),"CISSS!","OK."))))</f>
        <v>OK.</v>
      </c>
      <c r="S67" s="86" t="str">
        <f>IF(S17=".","OK.",IF(S17=0,"OK.",IF(S17=" ","OK.",IF(OR(S17=S7,S17=S27,S17=S37,S17='S2'!S17,S17='S3'!S17,S17='S4'!S17,S17='S5'!S17,S17='S1'!S17,S17='S7'!S17,S17='S8'!S17),"CISSS!","OK."))))</f>
        <v>OK.</v>
      </c>
      <c r="T67" s="86" t="str">
        <f>IF(T17=".","OK.",IF(T17=0,"OK.",IF(T17=" ","OK.",IF(OR(T17=T7,T17=T27,T17=T37,T17='S2'!T17,T17='S3'!T17,T17='S4'!T17,T17='S5'!T17,T17='S1'!T17,T17='S7'!T17,T17='S8'!T17),"CISSS!","OK."))))</f>
        <v>OK.</v>
      </c>
      <c r="U67" s="86" t="str">
        <f>IF(U17=".","OK.",IF(U17=0,"OK.",IF(U17=" ","OK.",IF(OR(U17=U7,U17=U27,U17=U37,U17='S2'!U17,U17='S3'!U17,U17='S4'!U17,U17='S5'!U17,U17='S1'!U17,U17='S7'!U17,U17='S8'!U17),"CISSS!","OK."))))</f>
        <v>OK.</v>
      </c>
      <c r="V67" s="87" t="str">
        <f>IF(V17=".","OK.",IF(V17=0,"OK.",IF(V17=" ","OK.",IF(OR(V17=V7,V17=V27,V17=V37,V17='S2'!V17,V17='S3'!V17,V17='S4'!V17,V17='S5'!V17,V17='S1'!V17,V17='S7'!V17,V17='S8'!V17),"CISSS!","OK."))))</f>
        <v>OK.</v>
      </c>
      <c r="W67" s="267" t="str">
        <f>IF(W17=".","OK.",IF(W17=0,"OK.",IF(W17=" ","OK.",IF(OR(W17=W7,W17=W27,W17=W37,W17='S2'!W17,W17='S3'!W17,W17='S4'!W17,W17='S5'!W17,W17='S1'!W17,W17='S7'!W17,W17='S8'!W17),"CISSS!","OK."))))</f>
        <v>OK.</v>
      </c>
      <c r="X67" s="268" t="str">
        <f>IF(X17=".","OK.",IF(X17=0,"OK.",IF(X17=" ","OK.",IF(OR(X17=X7,X17=X27,X17=X37,X17='S2'!X17,X17='S3'!X17,X17='S4'!X17,X17='S5'!X17,X17='S1'!X17,X17='S7'!X17,X17='S8'!X17),"CISSS!","OK."))))</f>
        <v>OK.</v>
      </c>
      <c r="Y67" s="268" t="str">
        <f>IF(Y17=".","OK.",IF(Y17=0,"OK.",IF(Y17=" ","OK.",IF(OR(Y17=Y7,Y17=Y27,Y17=Y37,Y17='S2'!Y17,Y17='S3'!Y17,Y17='S4'!Y17,Y17='S5'!Y17,Y17='S1'!Y17,Y17='S7'!Y17,Y17='S8'!Y17),"CISSS!","OK."))))</f>
        <v>OK.</v>
      </c>
      <c r="Z67" s="268" t="str">
        <f>IF(Z17=".","OK.",IF(Z17=0,"OK.",IF(Z17=" ","OK.",IF(OR(Z17=Z7,Z17=Z27,Z17=Z37,Z17='S2'!Z17,Z17='S3'!Z17,Z17='S4'!Z17,Z17='S5'!Z17,Z17='S1'!Z17,Z17='S7'!Z17,Z17='S8'!Z17),"CISSS!","OK."))))</f>
        <v>OK.</v>
      </c>
      <c r="AA67" s="269" t="str">
        <f>IF(AA17=".","OK.",IF(AA17=0,"OK.",IF(AA17=" ","OK.",IF(OR(AA17=AA7,AA17=AA27,AA17=AA37,AA17='S2'!AA17,AA17='S3'!AA17,AA17='S4'!AA17,AA17='S5'!AA17,AA17='S1'!AA17,AA17='S7'!AA17,AA17='S8'!AA17),"CISSS!","OK."))))</f>
        <v>OK.</v>
      </c>
      <c r="AB67" s="299">
        <v>0.54166666666666663</v>
      </c>
    </row>
    <row r="68" spans="1:28" ht="11.1" customHeight="1" x14ac:dyDescent="0.2">
      <c r="A68" s="1087"/>
      <c r="B68" s="1087"/>
      <c r="C68" s="55" t="str">
        <f>IF(C18=".","OK.",IF(C18=0,"OK.",IF(C18=" ","OK.",IF(OR(C18=C8,C18=C28,C18=C38,C18='S2'!C18,C18='S3'!C18,C18='S4'!C18,C18='S5'!C18,C18='S1'!C18,C18='S7'!C18,C18='S8'!C18),"CISSS!","OK."))))</f>
        <v>OK.</v>
      </c>
      <c r="D68" s="56" t="str">
        <f>IF(D18=".","OK.",IF(D18=0,"OK.",IF(D18=" ","OK.",IF(OR(D18=D8,D18=D28,D18=D38,D18='S2'!D18,D18='S3'!D18,D18='S4'!D18,D18='S5'!D18,D18='S1'!D18,D18='S7'!D18,D18='S8'!D18),"CISSS!","OK."))))</f>
        <v>OK.</v>
      </c>
      <c r="E68" s="56" t="str">
        <f>IF(E18=".","OK.",IF(E18=0,"OK.",IF(E18=" ","OK.",IF(OR(E18=E8,E18=E28,E18=E38,E18='S2'!E18,E18='S3'!E18,E18='S4'!E18,E18='S5'!E18,E18='S1'!E18,E18='S7'!E18,E18='S8'!E18),"CISSS!","OK."))))</f>
        <v>OK.</v>
      </c>
      <c r="F68" s="56" t="str">
        <f>IF(F18=".","OK.",IF(F18=0,"OK.",IF(F18=" ","OK.",IF(OR(F18=F8,F18=F28,F18=F38,F18='S2'!F18,F18='S3'!F18,F18='S4'!F18,F18='S5'!F18,F18='S1'!F18,F18='S7'!F18,F18='S8'!F18),"CISSS!","OK."))))</f>
        <v>OK.</v>
      </c>
      <c r="G68" s="57" t="str">
        <f>IF(G18=".","OK.",IF(G18=0,"OK.",IF(G18=" ","OK.",IF(OR(G18=G8,G18=G28,G18=G38,G18='S2'!G18,G18='S3'!G18,G18='S4'!G18,G18='S5'!G18,G18='S1'!G18,G18='S7'!G18,G18='S8'!G18),"CISSS!","OK."))))</f>
        <v>OK.</v>
      </c>
      <c r="H68" s="76" t="str">
        <f>IF(H18=".","OK.",IF(H18=0,"OK.",IF(H18=" ","OK.",IF(OR(H18=H8,H18=H28,H18=H38,H18='S2'!H18,H18='S3'!H18,H18='S4'!H18,H18='S5'!H18,H18='S1'!H18,H18='S7'!H18,H18='S8'!H18),"CISSS!","OK."))))</f>
        <v>OK.</v>
      </c>
      <c r="I68" s="77" t="str">
        <f>IF(I18=".","OK.",IF(I18=0,"OK.",IF(I18=" ","OK.",IF(OR(I18=I8,I18=I28,I18=I38,I18='S2'!I18,I18='S3'!I18,I18='S4'!I18,I18='S5'!I18,I18='S1'!I18,I18='S7'!I18,I18='S8'!I18),"CISSS!","OK."))))</f>
        <v>OK.</v>
      </c>
      <c r="J68" s="77" t="str">
        <f>IF(J18=".","OK.",IF(J18=0,"OK.",IF(J18=" ","OK.",IF(OR(J18=J8,J18=J28,J18=J38,J18='S2'!J18,J18='S3'!J18,J18='S4'!J18,J18='S5'!J18,J18='S1'!J18,J18='S7'!J18,J18='S8'!J18),"CISSS!","OK."))))</f>
        <v>OK.</v>
      </c>
      <c r="K68" s="77" t="str">
        <f>IF(K18=".","OK.",IF(K18=0,"OK.",IF(K18=" ","OK.",IF(OR(K18=K8,K18=K28,K18=K38,K18='S2'!K18,K18='S3'!K18,K18='S4'!K18,K18='S5'!K18,K18='S1'!K18,K18='S7'!K18,K18='S8'!K18),"CISSS!","OK."))))</f>
        <v>OK.</v>
      </c>
      <c r="L68" s="78" t="str">
        <f>IF(L18=".","OK.",IF(L18=0,"OK.",IF(L18=" ","OK.",IF(OR(L18=L8,L18=L28,L18=L38,L18='S2'!L18,L18='S3'!L18,L18='S4'!L18,L18='S5'!L18,L18='S1'!L18,L18='S7'!L18,L18='S8'!L18),"CISSS!","OK."))))</f>
        <v>OK.</v>
      </c>
      <c r="M68" s="67" t="str">
        <f>IF(M18=".","OK.",IF(M18=0,"OK.",IF(M18=" ","OK.",IF(OR(M18=M8,M18=M28,M18=M38,M18='S2'!M18,M18='S3'!M18,M18='S4'!M18,M18='S5'!M18,M18='S1'!M18,M18='S7'!M18,M18='S8'!M18),"CISSS!","OK."))))</f>
        <v>OK.</v>
      </c>
      <c r="N68" s="68" t="str">
        <f>IF(N18=".","OK.",IF(N18=0,"OK.",IF(N18=" ","OK.",IF(OR(N18=N8,N18=N28,N18=N38,N18='S2'!N18,N18='S3'!N18,N18='S4'!N18,N18='S5'!N18,N18='S1'!N18,N18='S7'!N18,N18='S8'!N18),"CISSS!","OK."))))</f>
        <v>OK.</v>
      </c>
      <c r="O68" s="68" t="str">
        <f>IF(O18=".","OK.",IF(O18=0,"OK.",IF(O18=" ","OK.",IF(OR(O18=O8,O18=O28,O18=O38,O18='S2'!O18,O18='S3'!O18,O18='S4'!O18,O18='S5'!O18,O18='S1'!O18,O18='S7'!O18,O18='S8'!O18),"CISSS!","OK."))))</f>
        <v>OK.</v>
      </c>
      <c r="P68" s="68" t="str">
        <f>IF(P18=".","OK.",IF(P18=0,"OK.",IF(P18=" ","OK.",IF(OR(P18=P8,P18=P28,P18=P38,P18='S2'!P18,P18='S3'!P18,P18='S4'!P18,P18='S5'!P18,P18='S1'!P18,P18='S7'!P18,P18='S8'!P18),"CISSS!","OK."))))</f>
        <v>OK.</v>
      </c>
      <c r="Q68" s="69" t="str">
        <f>IF(Q18=".","OK.",IF(Q18=0,"OK.",IF(Q18=" ","OK.",IF(OR(Q18=Q8,Q18=Q28,Q18=Q38,Q18='S2'!Q18,Q18='S3'!Q18,Q18='S4'!Q18,Q18='S5'!Q18,Q18='S1'!Q18,Q18='S7'!Q18,Q18='S8'!Q18),"CISSS!","OK."))))</f>
        <v>OK.</v>
      </c>
      <c r="R68" s="85" t="str">
        <f>IF(R18=".","OK.",IF(R18=0,"OK.",IF(R18=" ","OK.",IF(OR(R18=R8,R18=R28,R18=R38,R18='S2'!R18,R18='S3'!R18,R18='S4'!R18,R18='S5'!R18,R18='S1'!R18,R18='S7'!R18,R18='S8'!R18),"CISSS!","OK."))))</f>
        <v>OK.</v>
      </c>
      <c r="S68" s="86" t="str">
        <f>IF(S18=".","OK.",IF(S18=0,"OK.",IF(S18=" ","OK.",IF(OR(S18=S8,S18=S28,S18=S38,S18='S2'!S18,S18='S3'!S18,S18='S4'!S18,S18='S5'!S18,S18='S1'!S18,S18='S7'!S18,S18='S8'!S18),"CISSS!","OK."))))</f>
        <v>OK.</v>
      </c>
      <c r="T68" s="86" t="str">
        <f>IF(T18=".","OK.",IF(T18=0,"OK.",IF(T18=" ","OK.",IF(OR(T18=T8,T18=T28,T18=T38,T18='S2'!T18,T18='S3'!T18,T18='S4'!T18,T18='S5'!T18,T18='S1'!T18,T18='S7'!T18,T18='S8'!T18),"CISSS!","OK."))))</f>
        <v>OK.</v>
      </c>
      <c r="U68" s="86" t="str">
        <f>IF(U18=".","OK.",IF(U18=0,"OK.",IF(U18=" ","OK.",IF(OR(U18=U8,U18=U28,U18=U38,U18='S2'!U18,U18='S3'!U18,U18='S4'!U18,U18='S5'!U18,U18='S1'!U18,U18='S7'!U18,U18='S8'!U18),"CISSS!","OK."))))</f>
        <v>OK.</v>
      </c>
      <c r="V68" s="87" t="str">
        <f>IF(V18=".","OK.",IF(V18=0,"OK.",IF(V18=" ","OK.",IF(OR(V18=V8,V18=V28,V18=V38,V18='S2'!V18,V18='S3'!V18,V18='S4'!V18,V18='S5'!V18,V18='S1'!V18,V18='S7'!V18,V18='S8'!V18),"CISSS!","OK."))))</f>
        <v>OK.</v>
      </c>
      <c r="W68" s="267" t="str">
        <f>IF(W18=".","OK.",IF(W18=0,"OK.",IF(W18=" ","OK.",IF(OR(W18=W8,W18=W28,W18=W38,W18='S2'!W18,W18='S3'!W18,W18='S4'!W18,W18='S5'!W18,W18='S1'!W18,W18='S7'!W18,W18='S8'!W18),"CISSS!","OK."))))</f>
        <v>OK.</v>
      </c>
      <c r="X68" s="268" t="str">
        <f>IF(X18=".","OK.",IF(X18=0,"OK.",IF(X18=" ","OK.",IF(OR(X18=X8,X18=X28,X18=X38,X18='S2'!X18,X18='S3'!X18,X18='S4'!X18,X18='S5'!X18,X18='S1'!X18,X18='S7'!X18,X18='S8'!X18),"CISSS!","OK."))))</f>
        <v>OK.</v>
      </c>
      <c r="Y68" s="268" t="str">
        <f>IF(Y18=".","OK.",IF(Y18=0,"OK.",IF(Y18=" ","OK.",IF(OR(Y18=Y8,Y18=Y28,Y18=Y38,Y18='S2'!Y18,Y18='S3'!Y18,Y18='S4'!Y18,Y18='S5'!Y18,Y18='S1'!Y18,Y18='S7'!Y18,Y18='S8'!Y18),"CISSS!","OK."))))</f>
        <v>OK.</v>
      </c>
      <c r="Z68" s="268" t="str">
        <f>IF(Z18=".","OK.",IF(Z18=0,"OK.",IF(Z18=" ","OK.",IF(OR(Z18=Z8,Z18=Z28,Z18=Z38,Z18='S2'!Z18,Z18='S3'!Z18,Z18='S4'!Z18,Z18='S5'!Z18,Z18='S1'!Z18,Z18='S7'!Z18,Z18='S8'!Z18),"CISSS!","OK."))))</f>
        <v>OK.</v>
      </c>
      <c r="AA68" s="269" t="str">
        <f>IF(AA18=".","OK.",IF(AA18=0,"OK.",IF(AA18=" ","OK.",IF(OR(AA18=AA8,AA18=AA28,AA18=AA38,AA18='S2'!AA18,AA18='S3'!AA18,AA18='S4'!AA18,AA18='S5'!AA18,AA18='S1'!AA18,AA18='S7'!AA18,AA18='S8'!AA18),"CISSS!","OK."))))</f>
        <v>OK.</v>
      </c>
      <c r="AB68" s="299">
        <v>0.58333333333333337</v>
      </c>
    </row>
    <row r="69" spans="1:28" ht="11.1" customHeight="1" x14ac:dyDescent="0.2">
      <c r="A69" s="1087"/>
      <c r="B69" s="1087"/>
      <c r="C69" s="55" t="str">
        <f>IF(C19=".","OK.",IF(C19=0,"OK.",IF(C19=" ","OK.",IF(OR(C19=C9,C19=C29,C19=C39,C19='S2'!C19,C19='S3'!C19,C19='S4'!C19,C19='S5'!C19,C19='S1'!C19,C19='S7'!C19,C19='S8'!C19),"CISSS!","OK."))))</f>
        <v>OK.</v>
      </c>
      <c r="D69" s="56" t="str">
        <f>IF(D19=".","OK.",IF(D19=0,"OK.",IF(D19=" ","OK.",IF(OR(D19=D9,D19=D29,D19=D39,D19='S2'!D19,D19='S3'!D19,D19='S4'!D19,D19='S5'!D19,D19='S1'!D19,D19='S7'!D19,D19='S8'!D19),"CISSS!","OK."))))</f>
        <v>OK.</v>
      </c>
      <c r="E69" s="56" t="str">
        <f>IF(E19=".","OK.",IF(E19=0,"OK.",IF(E19=" ","OK.",IF(OR(E19=E9,E19=E29,E19=E39,E19='S2'!E19,E19='S3'!E19,E19='S4'!E19,E19='S5'!E19,E19='S1'!E19,E19='S7'!E19,E19='S8'!E19),"CISSS!","OK."))))</f>
        <v>OK.</v>
      </c>
      <c r="F69" s="56" t="str">
        <f>IF(F19=".","OK.",IF(F19=0,"OK.",IF(F19=" ","OK.",IF(OR(F19=F9,F19=F29,F19=F39,F19='S2'!F19,F19='S3'!F19,F19='S4'!F19,F19='S5'!F19,F19='S1'!F19,F19='S7'!F19,F19='S8'!F19),"CISSS!","OK."))))</f>
        <v>OK.</v>
      </c>
      <c r="G69" s="57" t="str">
        <f>IF(G19=".","OK.",IF(G19=0,"OK.",IF(G19=" ","OK.",IF(OR(G19=G9,G19=G29,G19=G39,G19='S2'!G19,G19='S3'!G19,G19='S4'!G19,G19='S5'!G19,G19='S1'!G19,G19='S7'!G19,G19='S8'!G19),"CISSS!","OK."))))</f>
        <v>OK.</v>
      </c>
      <c r="H69" s="76" t="str">
        <f>IF(H19=".","OK.",IF(H19=0,"OK.",IF(H19=" ","OK.",IF(OR(H19=H9,H19=H29,H19=H39,H19='S2'!H19,H19='S3'!H19,H19='S4'!H19,H19='S5'!H19,H19='S1'!H19,H19='S7'!H19,H19='S8'!H19),"CISSS!","OK."))))</f>
        <v>OK.</v>
      </c>
      <c r="I69" s="77" t="str">
        <f>IF(I19=".","OK.",IF(I19=0,"OK.",IF(I19=" ","OK.",IF(OR(I19=I9,I19=I29,I19=I39,I19='S2'!I19,I19='S3'!I19,I19='S4'!I19,I19='S5'!I19,I19='S1'!I19,I19='S7'!I19,I19='S8'!I19),"CISSS!","OK."))))</f>
        <v>OK.</v>
      </c>
      <c r="J69" s="77" t="str">
        <f>IF(J19=".","OK.",IF(J19=0,"OK.",IF(J19=" ","OK.",IF(OR(J19=J9,J19=J29,J19=J39,J19='S2'!J19,J19='S3'!J19,J19='S4'!J19,J19='S5'!J19,J19='S1'!J19,J19='S7'!J19,J19='S8'!J19),"CISSS!","OK."))))</f>
        <v>OK.</v>
      </c>
      <c r="K69" s="77" t="str">
        <f>IF(K19=".","OK.",IF(K19=0,"OK.",IF(K19=" ","OK.",IF(OR(K19=K9,K19=K29,K19=K39,K19='S2'!K19,K19='S3'!K19,K19='S4'!K19,K19='S5'!K19,K19='S1'!K19,K19='S7'!K19,K19='S8'!K19),"CISSS!","OK."))))</f>
        <v>OK.</v>
      </c>
      <c r="L69" s="78" t="str">
        <f>IF(L19=".","OK.",IF(L19=0,"OK.",IF(L19=" ","OK.",IF(OR(L19=L9,L19=L29,L19=L39,L19='S2'!L19,L19='S3'!L19,L19='S4'!L19,L19='S5'!L19,L19='S1'!L19,L19='S7'!L19,L19='S8'!L19),"CISSS!","OK."))))</f>
        <v>OK.</v>
      </c>
      <c r="M69" s="67" t="str">
        <f>IF(M19=".","OK.",IF(M19=0,"OK.",IF(M19=" ","OK.",IF(OR(M19=M9,M19=M29,M19=M39,M19='S2'!M19,M19='S3'!M19,M19='S4'!M19,M19='S5'!M19,M19='S1'!M19,M19='S7'!M19,M19='S8'!M19),"CISSS!","OK."))))</f>
        <v>OK.</v>
      </c>
      <c r="N69" s="68" t="str">
        <f>IF(N19=".","OK.",IF(N19=0,"OK.",IF(N19=" ","OK.",IF(OR(N19=N9,N19=N29,N19=N39,N19='S2'!N19,N19='S3'!N19,N19='S4'!N19,N19='S5'!N19,N19='S1'!N19,N19='S7'!N19,N19='S8'!N19),"CISSS!","OK."))))</f>
        <v>OK.</v>
      </c>
      <c r="O69" s="68" t="str">
        <f>IF(O19=".","OK.",IF(O19=0,"OK.",IF(O19=" ","OK.",IF(OR(O19=O9,O19=O29,O19=O39,O19='S2'!O19,O19='S3'!O19,O19='S4'!O19,O19='S5'!O19,O19='S1'!O19,O19='S7'!O19,O19='S8'!O19),"CISSS!","OK."))))</f>
        <v>OK.</v>
      </c>
      <c r="P69" s="68" t="str">
        <f>IF(P19=".","OK.",IF(P19=0,"OK.",IF(P19=" ","OK.",IF(OR(P19=P9,P19=P29,P19=P39,P19='S2'!P19,P19='S3'!P19,P19='S4'!P19,P19='S5'!P19,P19='S1'!P19,P19='S7'!P19,P19='S8'!P19),"CISSS!","OK."))))</f>
        <v>OK.</v>
      </c>
      <c r="Q69" s="69" t="str">
        <f>IF(Q19=".","OK.",IF(Q19=0,"OK.",IF(Q19=" ","OK.",IF(OR(Q19=Q9,Q19=Q29,Q19=Q39,Q19='S2'!Q19,Q19='S3'!Q19,Q19='S4'!Q19,Q19='S5'!Q19,Q19='S1'!Q19,Q19='S7'!Q19,Q19='S8'!Q19),"CISSS!","OK."))))</f>
        <v>OK.</v>
      </c>
      <c r="R69" s="85" t="str">
        <f>IF(R19=".","OK.",IF(R19=0,"OK.",IF(R19=" ","OK.",IF(OR(R19=R9,R19=R29,R19=R39,R19='S2'!R19,R19='S3'!R19,R19='S4'!R19,R19='S5'!R19,R19='S1'!R19,R19='S7'!R19,R19='S8'!R19),"CISSS!","OK."))))</f>
        <v>OK.</v>
      </c>
      <c r="S69" s="86" t="str">
        <f>IF(S19=".","OK.",IF(S19=0,"OK.",IF(S19=" ","OK.",IF(OR(S19=S9,S19=S29,S19=S39,S19='S2'!S19,S19='S3'!S19,S19='S4'!S19,S19='S5'!S19,S19='S1'!S19,S19='S7'!S19,S19='S8'!S19),"CISSS!","OK."))))</f>
        <v>OK.</v>
      </c>
      <c r="T69" s="86" t="str">
        <f>IF(T19=".","OK.",IF(T19=0,"OK.",IF(T19=" ","OK.",IF(OR(T19=T9,T19=T29,T19=T39,T19='S2'!T19,T19='S3'!T19,T19='S4'!T19,T19='S5'!T19,T19='S1'!T19,T19='S7'!T19,T19='S8'!T19),"CISSS!","OK."))))</f>
        <v>OK.</v>
      </c>
      <c r="U69" s="86" t="str">
        <f>IF(U19=".","OK.",IF(U19=0,"OK.",IF(U19=" ","OK.",IF(OR(U19=U9,U19=U29,U19=U39,U19='S2'!U19,U19='S3'!U19,U19='S4'!U19,U19='S5'!U19,U19='S1'!U19,U19='S7'!U19,U19='S8'!U19),"CISSS!","OK."))))</f>
        <v>OK.</v>
      </c>
      <c r="V69" s="87" t="str">
        <f>IF(V19=".","OK.",IF(V19=0,"OK.",IF(V19=" ","OK.",IF(OR(V19=V9,V19=V29,V19=V39,V19='S2'!V19,V19='S3'!V19,V19='S4'!V19,V19='S5'!V19,V19='S1'!V19,V19='S7'!V19,V19='S8'!V19),"CISSS!","OK."))))</f>
        <v>OK.</v>
      </c>
      <c r="W69" s="267" t="str">
        <f>IF(W19=".","OK.",IF(W19=0,"OK.",IF(W19=" ","OK.",IF(OR(W19=W9,W19=W29,W19=W39,W19='S2'!W19,W19='S3'!W19,W19='S4'!W19,W19='S5'!W19,W19='S1'!W19,W19='S7'!W19,W19='S8'!W19),"CISSS!","OK."))))</f>
        <v>OK.</v>
      </c>
      <c r="X69" s="268" t="str">
        <f>IF(X19=".","OK.",IF(X19=0,"OK.",IF(X19=" ","OK.",IF(OR(X19=X9,X19=X29,X19=X39,X19='S2'!X19,X19='S3'!X19,X19='S4'!X19,X19='S5'!X19,X19='S1'!X19,X19='S7'!X19,X19='S8'!X19),"CISSS!","OK."))))</f>
        <v>OK.</v>
      </c>
      <c r="Y69" s="268" t="str">
        <f>IF(Y19=".","OK.",IF(Y19=0,"OK.",IF(Y19=" ","OK.",IF(OR(Y19=Y9,Y19=Y29,Y19=Y39,Y19='S2'!Y19,Y19='S3'!Y19,Y19='S4'!Y19,Y19='S5'!Y19,Y19='S1'!Y19,Y19='S7'!Y19,Y19='S8'!Y19),"CISSS!","OK."))))</f>
        <v>OK.</v>
      </c>
      <c r="Z69" s="268" t="str">
        <f>IF(Z19=".","OK.",IF(Z19=0,"OK.",IF(Z19=" ","OK.",IF(OR(Z19=Z9,Z19=Z29,Z19=Z39,Z19='S2'!Z19,Z19='S3'!Z19,Z19='S4'!Z19,Z19='S5'!Z19,Z19='S1'!Z19,Z19='S7'!Z19,Z19='S8'!Z19),"CISSS!","OK."))))</f>
        <v>OK.</v>
      </c>
      <c r="AA69" s="269" t="str">
        <f>IF(AA19=".","OK.",IF(AA19=0,"OK.",IF(AA19=" ","OK.",IF(OR(AA19=AA9,AA19=AA29,AA19=AA39,AA19='S2'!AA19,AA19='S3'!AA19,AA19='S4'!AA19,AA19='S5'!AA19,AA19='S1'!AA19,AA19='S7'!AA19,AA19='S8'!AA19),"CISSS!","OK."))))</f>
        <v>OK.</v>
      </c>
      <c r="AB69" s="299">
        <v>0.625</v>
      </c>
    </row>
    <row r="70" spans="1:28" ht="11.1" customHeight="1" x14ac:dyDescent="0.2">
      <c r="A70" s="1087"/>
      <c r="B70" s="1087"/>
      <c r="C70" s="55" t="str">
        <f>IF(C20=".","OK.",IF(C20=0,"OK.",IF(C20=" ","OK.",IF(OR(C20=C10,C20=C30,C20=C40,C20='S2'!C20,C20='S3'!C20,C20='S4'!C20,C20='S5'!C20,C20='S1'!C20,C20='S7'!C20,C20='S8'!C20),"CISSS!","OK."))))</f>
        <v>OK.</v>
      </c>
      <c r="D70" s="56" t="str">
        <f>IF(D20=".","OK.",IF(D20=0,"OK.",IF(D20=" ","OK.",IF(OR(D20=D10,D20=D30,D20=D40,D20='S2'!D20,D20='S3'!D20,D20='S4'!D20,D20='S5'!D20,D20='S1'!D20,D20='S7'!D20,D20='S8'!D20),"CISSS!","OK."))))</f>
        <v>OK.</v>
      </c>
      <c r="E70" s="56" t="str">
        <f>IF(E20=".","OK.",IF(E20=0,"OK.",IF(E20=" ","OK.",IF(OR(E20=E10,E20=E30,E20=E40,E20='S2'!E20,E20='S3'!E20,E20='S4'!E20,E20='S5'!E20,E20='S1'!E20,E20='S7'!E20,E20='S8'!E20),"CISSS!","OK."))))</f>
        <v>OK.</v>
      </c>
      <c r="F70" s="56" t="str">
        <f>IF(F20=".","OK.",IF(F20=0,"OK.",IF(F20=" ","OK.",IF(OR(F20=F10,F20=F30,F20=F40,F20='S2'!F20,F20='S3'!F20,F20='S4'!F20,F20='S5'!F20,F20='S1'!F20,F20='S7'!F20,F20='S8'!F20),"CISSS!","OK."))))</f>
        <v>OK.</v>
      </c>
      <c r="G70" s="57" t="str">
        <f>IF(G20=".","OK.",IF(G20=0,"OK.",IF(G20=" ","OK.",IF(OR(G20=G10,G20=G30,G20=G40,G20='S2'!G20,G20='S3'!G20,G20='S4'!G20,G20='S5'!G20,G20='S1'!G20,G20='S7'!G20,G20='S8'!G20),"CISSS!","OK."))))</f>
        <v>OK.</v>
      </c>
      <c r="H70" s="76" t="str">
        <f>IF(H20=".","OK.",IF(H20=0,"OK.",IF(H20=" ","OK.",IF(OR(H20=H10,H20=H30,H20=H40,H20='S2'!H20,H20='S3'!H20,H20='S4'!H20,H20='S5'!H20,H20='S1'!H20,H20='S7'!H20,H20='S8'!H20),"CISSS!","OK."))))</f>
        <v>OK.</v>
      </c>
      <c r="I70" s="77" t="str">
        <f>IF(I20=".","OK.",IF(I20=0,"OK.",IF(I20=" ","OK.",IF(OR(I20=I10,I20=I30,I20=I40,I20='S2'!I20,I20='S3'!I20,I20='S4'!I20,I20='S5'!I20,I20='S1'!I20,I20='S7'!I20,I20='S8'!I20),"CISSS!","OK."))))</f>
        <v>OK.</v>
      </c>
      <c r="J70" s="77" t="str">
        <f>IF(J20=".","OK.",IF(J20=0,"OK.",IF(J20=" ","OK.",IF(OR(J20=J10,J20=J30,J20=J40,J20='S2'!J20,J20='S3'!J20,J20='S4'!J20,J20='S5'!J20,J20='S1'!J20,J20='S7'!J20,J20='S8'!J20),"CISSS!","OK."))))</f>
        <v>OK.</v>
      </c>
      <c r="K70" s="77" t="str">
        <f>IF(K20=".","OK.",IF(K20=0,"OK.",IF(K20=" ","OK.",IF(OR(K20=K10,K20=K30,K20=K40,K20='S2'!K20,K20='S3'!K20,K20='S4'!K20,K20='S5'!K20,K20='S1'!K20,K20='S7'!K20,K20='S8'!K20),"CISSS!","OK."))))</f>
        <v>OK.</v>
      </c>
      <c r="L70" s="78" t="str">
        <f>IF(L20=".","OK.",IF(L20=0,"OK.",IF(L20=" ","OK.",IF(OR(L20=L10,L20=L30,L20=L40,L20='S2'!L20,L20='S3'!L20,L20='S4'!L20,L20='S5'!L20,L20='S1'!L20,L20='S7'!L20,L20='S8'!L20),"CISSS!","OK."))))</f>
        <v>OK.</v>
      </c>
      <c r="M70" s="67" t="str">
        <f>IF(M20=".","OK.",IF(M20=0,"OK.",IF(M20=" ","OK.",IF(OR(M20=M10,M20=M30,M20=M40,M20='S2'!M20,M20='S3'!M20,M20='S4'!M20,M20='S5'!M20,M20='S1'!M20,M20='S7'!M20,M20='S8'!M20),"CISSS!","OK."))))</f>
        <v>OK.</v>
      </c>
      <c r="N70" s="68" t="str">
        <f>IF(N20=".","OK.",IF(N20=0,"OK.",IF(N20=" ","OK.",IF(OR(N20=N10,N20=N30,N20=N40,N20='S2'!N20,N20='S3'!N20,N20='S4'!N20,N20='S5'!N20,N20='S1'!N20,N20='S7'!N20,N20='S8'!N20),"CISSS!","OK."))))</f>
        <v>OK.</v>
      </c>
      <c r="O70" s="68" t="str">
        <f>IF(O20=".","OK.",IF(O20=0,"OK.",IF(O20=" ","OK.",IF(OR(O20=O10,O20=O30,O20=O40,O20='S2'!O20,O20='S3'!O20,O20='S4'!O20,O20='S5'!O20,O20='S1'!O20,O20='S7'!O20,O20='S8'!O20),"CISSS!","OK."))))</f>
        <v>OK.</v>
      </c>
      <c r="P70" s="68" t="str">
        <f>IF(P20=".","OK.",IF(P20=0,"OK.",IF(P20=" ","OK.",IF(OR(P20=P10,P20=P30,P20=P40,P20='S2'!P20,P20='S3'!P20,P20='S4'!P20,P20='S5'!P20,P20='S1'!P20,P20='S7'!P20,P20='S8'!P20),"CISSS!","OK."))))</f>
        <v>OK.</v>
      </c>
      <c r="Q70" s="69" t="str">
        <f>IF(Q20=".","OK.",IF(Q20=0,"OK.",IF(Q20=" ","OK.",IF(OR(Q20=Q10,Q20=Q30,Q20=Q40,Q20='S2'!Q20,Q20='S3'!Q20,Q20='S4'!Q20,Q20='S5'!Q20,Q20='S1'!Q20,Q20='S7'!Q20,Q20='S8'!Q20),"CISSS!","OK."))))</f>
        <v>OK.</v>
      </c>
      <c r="R70" s="85" t="str">
        <f>IF(R20=".","OK.",IF(R20=0,"OK.",IF(R20=" ","OK.",IF(OR(R20=R10,R20=R30,R20=R40,R20='S2'!R20,R20='S3'!R20,R20='S4'!R20,R20='S5'!R20,R20='S1'!R20,R20='S7'!R20,R20='S8'!R20),"CISSS!","OK."))))</f>
        <v>OK.</v>
      </c>
      <c r="S70" s="86" t="str">
        <f>IF(S20=".","OK.",IF(S20=0,"OK.",IF(S20=" ","OK.",IF(OR(S20=S10,S20=S30,S20=S40,S20='S2'!S20,S20='S3'!S20,S20='S4'!S20,S20='S5'!S20,S20='S1'!S20,S20='S7'!S20,S20='S8'!S20),"CISSS!","OK."))))</f>
        <v>OK.</v>
      </c>
      <c r="T70" s="86" t="str">
        <f>IF(T20=".","OK.",IF(T20=0,"OK.",IF(T20=" ","OK.",IF(OR(T20=T10,T20=T30,T20=T40,T20='S2'!T20,T20='S3'!T20,T20='S4'!T20,T20='S5'!T20,T20='S1'!T20,T20='S7'!T20,T20='S8'!T20),"CISSS!","OK."))))</f>
        <v>OK.</v>
      </c>
      <c r="U70" s="86" t="str">
        <f>IF(U20=".","OK.",IF(U20=0,"OK.",IF(U20=" ","OK.",IF(OR(U20=U10,U20=U30,U20=U40,U20='S2'!U20,U20='S3'!U20,U20='S4'!U20,U20='S5'!U20,U20='S1'!U20,U20='S7'!U20,U20='S8'!U20),"CISSS!","OK."))))</f>
        <v>OK.</v>
      </c>
      <c r="V70" s="87" t="str">
        <f>IF(V20=".","OK.",IF(V20=0,"OK.",IF(V20=" ","OK.",IF(OR(V20=V10,V20=V30,V20=V40,V20='S2'!V20,V20='S3'!V20,V20='S4'!V20,V20='S5'!V20,V20='S1'!V20,V20='S7'!V20,V20='S8'!V20),"CISSS!","OK."))))</f>
        <v>OK.</v>
      </c>
      <c r="W70" s="267" t="str">
        <f>IF(W20=".","OK.",IF(W20=0,"OK.",IF(W20=" ","OK.",IF(OR(W20=W10,W20=W30,W20=W40,W20='S2'!W20,W20='S3'!W20,W20='S4'!W20,W20='S5'!W20,W20='S1'!W20,W20='S7'!W20,W20='S8'!W20),"CISSS!","OK."))))</f>
        <v>OK.</v>
      </c>
      <c r="X70" s="268" t="str">
        <f>IF(X20=".","OK.",IF(X20=0,"OK.",IF(X20=" ","OK.",IF(OR(X20=X10,X20=X30,X20=X40,X20='S2'!X20,X20='S3'!X20,X20='S4'!X20,X20='S5'!X20,X20='S1'!X20,X20='S7'!X20,X20='S8'!X20),"CISSS!","OK."))))</f>
        <v>OK.</v>
      </c>
      <c r="Y70" s="268" t="str">
        <f>IF(Y20=".","OK.",IF(Y20=0,"OK.",IF(Y20=" ","OK.",IF(OR(Y20=Y10,Y20=Y30,Y20=Y40,Y20='S2'!Y20,Y20='S3'!Y20,Y20='S4'!Y20,Y20='S5'!Y20,Y20='S1'!Y20,Y20='S7'!Y20,Y20='S8'!Y20),"CISSS!","OK."))))</f>
        <v>OK.</v>
      </c>
      <c r="Z70" s="268" t="str">
        <f>IF(Z20=".","OK.",IF(Z20=0,"OK.",IF(Z20=" ","OK.",IF(OR(Z20=Z10,Z20=Z30,Z20=Z40,Z20='S2'!Z20,Z20='S3'!Z20,Z20='S4'!Z20,Z20='S5'!Z20,Z20='S1'!Z20,Z20='S7'!Z20,Z20='S8'!Z20),"CISSS!","OK."))))</f>
        <v>OK.</v>
      </c>
      <c r="AA70" s="269" t="str">
        <f>IF(AA20=".","OK.",IF(AA20=0,"OK.",IF(AA20=" ","OK.",IF(OR(AA20=AA10,AA20=AA30,AA20=AA40,AA20='S2'!AA20,AA20='S3'!AA20,AA20='S4'!AA20,AA20='S5'!AA20,AA20='S1'!AA20,AA20='S7'!AA20,AA20='S8'!AA20),"CISSS!","OK."))))</f>
        <v>OK.</v>
      </c>
      <c r="AB70" s="299">
        <v>0.66666666666666663</v>
      </c>
    </row>
    <row r="71" spans="1:28" ht="11.1" customHeight="1" x14ac:dyDescent="0.2">
      <c r="A71" s="1087"/>
      <c r="B71" s="1087"/>
      <c r="C71" s="55" t="str">
        <f>IF(C21=".","OK.",IF(C21=0,"OK.",IF(C21=" ","OK.",IF(OR(C21=C11,C21=C31,C21=C41,C21='S2'!C21,C21='S3'!C21,C21='S4'!C21,C21='S5'!C21,C21='S1'!C21,C21='S7'!C21,C21='S8'!C21),"CISSS!","OK."))))</f>
        <v>OK.</v>
      </c>
      <c r="D71" s="56" t="str">
        <f>IF(D21=".","OK.",IF(D21=0,"OK.",IF(D21=" ","OK.",IF(OR(D21=D11,D21=D31,D21=D41,D21='S2'!D21,D21='S3'!D21,D21='S4'!D21,D21='S5'!D21,D21='S1'!D21,D21='S7'!D21,D21='S8'!D21),"CISSS!","OK."))))</f>
        <v>OK.</v>
      </c>
      <c r="E71" s="56" t="str">
        <f>IF(E21=".","OK.",IF(E21=0,"OK.",IF(E21=" ","OK.",IF(OR(E21=E11,E21=E31,E21=E41,E21='S2'!E21,E21='S3'!E21,E21='S4'!E21,E21='S5'!E21,E21='S1'!E21,E21='S7'!E21,E21='S8'!E21),"CISSS!","OK."))))</f>
        <v>OK.</v>
      </c>
      <c r="F71" s="56" t="str">
        <f>IF(F21=".","OK.",IF(F21=0,"OK.",IF(F21=" ","OK.",IF(OR(F21=F11,F21=F31,F21=F41,F21='S2'!F21,F21='S3'!F21,F21='S4'!F21,F21='S5'!F21,F21='S1'!F21,F21='S7'!F21,F21='S8'!F21),"CISSS!","OK."))))</f>
        <v>OK.</v>
      </c>
      <c r="G71" s="57" t="str">
        <f>IF(G21=".","OK.",IF(G21=0,"OK.",IF(G21=" ","OK.",IF(OR(G21=G11,G21=G31,G21=G41,G21='S2'!G21,G21='S3'!G21,G21='S4'!G21,G21='S5'!G21,G21='S1'!G21,G21='S7'!G21,G21='S8'!G21),"CISSS!","OK."))))</f>
        <v>OK.</v>
      </c>
      <c r="H71" s="76" t="str">
        <f>IF(H21=".","OK.",IF(H21=0,"OK.",IF(H21=" ","OK.",IF(OR(H21=H11,H21=H31,H21=H41,H21='S2'!H21,H21='S3'!H21,H21='S4'!H21,H21='S5'!H21,H21='S1'!H21,H21='S7'!H21,H21='S8'!H21),"CISSS!","OK."))))</f>
        <v>OK.</v>
      </c>
      <c r="I71" s="77" t="str">
        <f>IF(I21=".","OK.",IF(I21=0,"OK.",IF(I21=" ","OK.",IF(OR(I21=I11,I21=I31,I21=I41,I21='S2'!I21,I21='S3'!I21,I21='S4'!I21,I21='S5'!I21,I21='S1'!I21,I21='S7'!I21,I21='S8'!I21),"CISSS!","OK."))))</f>
        <v>OK.</v>
      </c>
      <c r="J71" s="77" t="str">
        <f>IF(J21=".","OK.",IF(J21=0,"OK.",IF(J21=" ","OK.",IF(OR(J21=J11,J21=J31,J21=J41,J21='S2'!J21,J21='S3'!J21,J21='S4'!J21,J21='S5'!J21,J21='S1'!J21,J21='S7'!J21,J21='S8'!J21),"CISSS!","OK."))))</f>
        <v>OK.</v>
      </c>
      <c r="K71" s="77" t="str">
        <f>IF(K21=".","OK.",IF(K21=0,"OK.",IF(K21=" ","OK.",IF(OR(K21=K11,K21=K31,K21=K41,K21='S2'!K21,K21='S3'!K21,K21='S4'!K21,K21='S5'!K21,K21='S1'!K21,K21='S7'!K21,K21='S8'!K21),"CISSS!","OK."))))</f>
        <v>OK.</v>
      </c>
      <c r="L71" s="78" t="str">
        <f>IF(L21=".","OK.",IF(L21=0,"OK.",IF(L21=" ","OK.",IF(OR(L21=L11,L21=L31,L21=L41,L21='S2'!L21,L21='S3'!L21,L21='S4'!L21,L21='S5'!L21,L21='S1'!L21,L21='S7'!L21,L21='S8'!L21),"CISSS!","OK."))))</f>
        <v>OK.</v>
      </c>
      <c r="M71" s="67" t="str">
        <f>IF(M21=".","OK.",IF(M21=0,"OK.",IF(M21=" ","OK.",IF(OR(M21=M11,M21=M31,M21=M41,M21='S2'!M21,M21='S3'!M21,M21='S4'!M21,M21='S5'!M21,M21='S1'!M21,M21='S7'!M21,M21='S8'!M21),"CISSS!","OK."))))</f>
        <v>OK.</v>
      </c>
      <c r="N71" s="68" t="str">
        <f>IF(N21=".","OK.",IF(N21=0,"OK.",IF(N21=" ","OK.",IF(OR(N21=N11,N21=N31,N21=N41,N21='S2'!N21,N21='S3'!N21,N21='S4'!N21,N21='S5'!N21,N21='S1'!N21,N21='S7'!N21,N21='S8'!N21),"CISSS!","OK."))))</f>
        <v>OK.</v>
      </c>
      <c r="O71" s="68" t="str">
        <f>IF(O21=".","OK.",IF(O21=0,"OK.",IF(O21=" ","OK.",IF(OR(O21=O11,O21=O31,O21=O41,O21='S2'!O21,O21='S3'!O21,O21='S4'!O21,O21='S5'!O21,O21='S1'!O21,O21='S7'!O21,O21='S8'!O21),"CISSS!","OK."))))</f>
        <v>OK.</v>
      </c>
      <c r="P71" s="68" t="str">
        <f>IF(P21=".","OK.",IF(P21=0,"OK.",IF(P21=" ","OK.",IF(OR(P21=P11,P21=P31,P21=P41,P21='S2'!P21,P21='S3'!P21,P21='S4'!P21,P21='S5'!P21,P21='S1'!P21,P21='S7'!P21,P21='S8'!P21),"CISSS!","OK."))))</f>
        <v>OK.</v>
      </c>
      <c r="Q71" s="69" t="str">
        <f>IF(Q21=".","OK.",IF(Q21=0,"OK.",IF(Q21=" ","OK.",IF(OR(Q21=Q11,Q21=Q31,Q21=Q41,Q21='S2'!Q21,Q21='S3'!Q21,Q21='S4'!Q21,Q21='S5'!Q21,Q21='S1'!Q21,Q21='S7'!Q21,Q21='S8'!Q21),"CISSS!","OK."))))</f>
        <v>OK.</v>
      </c>
      <c r="R71" s="85" t="str">
        <f>IF(R21=".","OK.",IF(R21=0,"OK.",IF(R21=" ","OK.",IF(OR(R21=R11,R21=R31,R21=R41,R21='S2'!R21,R21='S3'!R21,R21='S4'!R21,R21='S5'!R21,R21='S1'!R21,R21='S7'!R21,R21='S8'!R21),"CISSS!","OK."))))</f>
        <v>OK.</v>
      </c>
      <c r="S71" s="86" t="str">
        <f>IF(S21=".","OK.",IF(S21=0,"OK.",IF(S21=" ","OK.",IF(OR(S21=S11,S21=S31,S21=S41,S21='S2'!S21,S21='S3'!S21,S21='S4'!S21,S21='S5'!S21,S21='S1'!S21,S21='S7'!S21,S21='S8'!S21),"CISSS!","OK."))))</f>
        <v>OK.</v>
      </c>
      <c r="T71" s="86" t="str">
        <f>IF(T21=".","OK.",IF(T21=0,"OK.",IF(T21=" ","OK.",IF(OR(T21=T11,T21=T31,T21=T41,T21='S2'!T21,T21='S3'!T21,T21='S4'!T21,T21='S5'!T21,T21='S1'!T21,T21='S7'!T21,T21='S8'!T21),"CISSS!","OK."))))</f>
        <v>OK.</v>
      </c>
      <c r="U71" s="86" t="str">
        <f>IF(U21=".","OK.",IF(U21=0,"OK.",IF(U21=" ","OK.",IF(OR(U21=U11,U21=U31,U21=U41,U21='S2'!U21,U21='S3'!U21,U21='S4'!U21,U21='S5'!U21,U21='S1'!U21,U21='S7'!U21,U21='S8'!U21),"CISSS!","OK."))))</f>
        <v>OK.</v>
      </c>
      <c r="V71" s="87" t="str">
        <f>IF(V21=".","OK.",IF(V21=0,"OK.",IF(V21=" ","OK.",IF(OR(V21=V11,V21=V31,V21=V41,V21='S2'!V21,V21='S3'!V21,V21='S4'!V21,V21='S5'!V21,V21='S1'!V21,V21='S7'!V21,V21='S8'!V21),"CISSS!","OK."))))</f>
        <v>OK.</v>
      </c>
      <c r="W71" s="267" t="str">
        <f>IF(W21=".","OK.",IF(W21=0,"OK.",IF(W21=" ","OK.",IF(OR(W21=W11,W21=W31,W21=W41,W21='S2'!W21,W21='S3'!W21,W21='S4'!W21,W21='S5'!W21,W21='S1'!W21,W21='S7'!W21,W21='S8'!W21),"CISSS!","OK."))))</f>
        <v>OK.</v>
      </c>
      <c r="X71" s="268" t="str">
        <f>IF(X21=".","OK.",IF(X21=0,"OK.",IF(X21=" ","OK.",IF(OR(X21=X11,X21=X31,X21=X41,X21='S2'!X21,X21='S3'!X21,X21='S4'!X21,X21='S5'!X21,X21='S1'!X21,X21='S7'!X21,X21='S8'!X21),"CISSS!","OK."))))</f>
        <v>OK.</v>
      </c>
      <c r="Y71" s="268" t="str">
        <f>IF(Y21=".","OK.",IF(Y21=0,"OK.",IF(Y21=" ","OK.",IF(OR(Y21=Y11,Y21=Y31,Y21=Y41,Y21='S2'!Y21,Y21='S3'!Y21,Y21='S4'!Y21,Y21='S5'!Y21,Y21='S1'!Y21,Y21='S7'!Y21,Y21='S8'!Y21),"CISSS!","OK."))))</f>
        <v>OK.</v>
      </c>
      <c r="Z71" s="268" t="str">
        <f>IF(Z21=".","OK.",IF(Z21=0,"OK.",IF(Z21=" ","OK.",IF(OR(Z21=Z11,Z21=Z31,Z21=Z41,Z21='S2'!Z21,Z21='S3'!Z21,Z21='S4'!Z21,Z21='S5'!Z21,Z21='S1'!Z21,Z21='S7'!Z21,Z21='S8'!Z21),"CISSS!","OK."))))</f>
        <v>OK.</v>
      </c>
      <c r="AA71" s="269" t="str">
        <f>IF(AA21=".","OK.",IF(AA21=0,"OK.",IF(AA21=" ","OK.",IF(OR(AA21=AA11,AA21=AA31,AA21=AA41,AA21='S2'!AA21,AA21='S3'!AA21,AA21='S4'!AA21,AA21='S5'!AA21,AA21='S1'!AA21,AA21='S7'!AA21,AA21='S8'!AA21),"CISSS!","OK."))))</f>
        <v>OK.</v>
      </c>
      <c r="AB71" s="299">
        <v>0.70833333333333337</v>
      </c>
    </row>
    <row r="72" spans="1:28" ht="11.1" customHeight="1" thickBot="1" x14ac:dyDescent="0.25">
      <c r="A72" s="1087"/>
      <c r="B72" s="1087"/>
      <c r="C72" s="58" t="str">
        <f>IF(C22=".","OK.",IF(C22=0,"OK.",IF(C22=" ","OK.",IF(OR(C22=C12,C22=C32,C22=C42,C22='S2'!C22,C22='S3'!C22,C22='S4'!C22,C22='S5'!C22,C22='S1'!C22,C22='S7'!C22,C22='S8'!C22),"CISSS!","OK."))))</f>
        <v>OK.</v>
      </c>
      <c r="D72" s="59" t="str">
        <f>IF(D22=".","OK.",IF(D22=0,"OK.",IF(D22=" ","OK.",IF(OR(D22=D12,D22=D32,D22=D42,D22='S2'!D22,D22='S3'!D22,D22='S4'!D22,D22='S5'!D22,D22='S1'!D22,D22='S7'!D22,D22='S8'!D22),"CISSS!","OK."))))</f>
        <v>OK.</v>
      </c>
      <c r="E72" s="59" t="str">
        <f>IF(E22=".","OK.",IF(E22=0,"OK.",IF(E22=" ","OK.",IF(OR(E22=E12,E22=E32,E22=E42,E22='S2'!E22,E22='S3'!E22,E22='S4'!E22,E22='S5'!E22,E22='S1'!E22,E22='S7'!E22,E22='S8'!E22),"CISSS!","OK."))))</f>
        <v>OK.</v>
      </c>
      <c r="F72" s="59" t="str">
        <f>IF(F22=".","OK.",IF(F22=0,"OK.",IF(F22=" ","OK.",IF(OR(F22=F12,F22=F32,F22=F42,F22='S2'!F22,F22='S3'!F22,F22='S4'!F22,F22='S5'!F22,F22='S1'!F22,F22='S7'!F22,F22='S8'!F22),"CISSS!","OK."))))</f>
        <v>OK.</v>
      </c>
      <c r="G72" s="60" t="str">
        <f>IF(G22=".","OK.",IF(G22=0,"OK.",IF(G22=" ","OK.",IF(OR(G22=G12,G22=G32,G22=G42,G22='S2'!G22,G22='S3'!G22,G22='S4'!G22,G22='S5'!G22,G22='S1'!G22,G22='S7'!G22,G22='S8'!G22),"CISSS!","OK."))))</f>
        <v>OK.</v>
      </c>
      <c r="H72" s="79" t="str">
        <f>IF(H22=".","OK.",IF(H22=0,"OK.",IF(H22=" ","OK.",IF(OR(H22=H12,H22=H32,H22=H42,H22='S2'!H22,H22='S3'!H22,H22='S4'!H22,H22='S5'!H22,H22='S1'!H22,H22='S7'!H22,H22='S8'!H22),"CISSS!","OK."))))</f>
        <v>OK.</v>
      </c>
      <c r="I72" s="80" t="str">
        <f>IF(I22=".","OK.",IF(I22=0,"OK.",IF(I22=" ","OK.",IF(OR(I22=I12,I22=I32,I22=I42,I22='S2'!I22,I22='S3'!I22,I22='S4'!I22,I22='S5'!I22,I22='S1'!I22,I22='S7'!I22,I22='S8'!I22),"CISSS!","OK."))))</f>
        <v>OK.</v>
      </c>
      <c r="J72" s="80" t="str">
        <f>IF(J22=".","OK.",IF(J22=0,"OK.",IF(J22=" ","OK.",IF(OR(J22=J12,J22=J32,J22=J42,J22='S2'!J22,J22='S3'!J22,J22='S4'!J22,J22='S5'!J22,J22='S1'!J22,J22='S7'!J22,J22='S8'!J22),"CISSS!","OK."))))</f>
        <v>OK.</v>
      </c>
      <c r="K72" s="80" t="str">
        <f>IF(K22=".","OK.",IF(K22=0,"OK.",IF(K22=" ","OK.",IF(OR(K22=K12,K22=K32,K22=K42,K22='S2'!K22,K22='S3'!K22,K22='S4'!K22,K22='S5'!K22,K22='S1'!K22,K22='S7'!K22,K22='S8'!K22),"CISSS!","OK."))))</f>
        <v>OK.</v>
      </c>
      <c r="L72" s="81" t="str">
        <f>IF(L22=".","OK.",IF(L22=0,"OK.",IF(L22=" ","OK.",IF(OR(L22=L12,L22=L32,L22=L42,L22='S2'!L22,L22='S3'!L22,L22='S4'!L22,L22='S5'!L22,L22='S1'!L22,L22='S7'!L22,L22='S8'!L22),"CISSS!","OK."))))</f>
        <v>OK.</v>
      </c>
      <c r="M72" s="247" t="str">
        <f>IF(M22=".","OK.",IF(M22=0,"OK.",IF(M22=" ","OK.",IF(OR(M22=M12,M22=M32,M22=M42,M22='S2'!M22,M22='S3'!M22,M22='S4'!M22,M22='S5'!M22,M22='S1'!M22,M22='S7'!M22,M22='S8'!M22),"CISSS!","OK."))))</f>
        <v>OK.</v>
      </c>
      <c r="N72" s="248" t="str">
        <f>IF(N22=".","OK.",IF(N22=0,"OK.",IF(N22=" ","OK.",IF(OR(N22=N12,N22=N32,N22=N42,N22='S2'!N22,N22='S3'!N22,N22='S4'!N22,N22='S5'!N22,N22='S1'!N22,N22='S7'!N22,N22='S8'!N22),"CISSS!","OK."))))</f>
        <v>OK.</v>
      </c>
      <c r="O72" s="248" t="str">
        <f>IF(O22=".","OK.",IF(O22=0,"OK.",IF(O22=" ","OK.",IF(OR(O22=O12,O22=O32,O22=O42,O22='S2'!O22,O22='S3'!O22,O22='S4'!O22,O22='S5'!O22,O22='S1'!O22,O22='S7'!O22,O22='S8'!O22),"CISSS!","OK."))))</f>
        <v>OK.</v>
      </c>
      <c r="P72" s="248" t="str">
        <f>IF(P22=".","OK.",IF(P22=0,"OK.",IF(P22=" ","OK.",IF(OR(P22=P12,P22=P32,P22=P42,P22='S2'!P22,P22='S3'!P22,P22='S4'!P22,P22='S5'!P22,P22='S1'!P22,P22='S7'!P22,P22='S8'!P22),"CISSS!","OK."))))</f>
        <v>OK.</v>
      </c>
      <c r="Q72" s="249" t="str">
        <f>IF(Q22=".","OK.",IF(Q22=0,"OK.",IF(Q22=" ","OK.",IF(OR(Q22=Q12,Q22=Q32,Q22=Q42,Q22='S2'!Q22,Q22='S3'!Q22,Q22='S4'!Q22,Q22='S5'!Q22,Q22='S1'!Q22,Q22='S7'!Q22,Q22='S8'!Q22),"CISSS!","OK."))))</f>
        <v>OK.</v>
      </c>
      <c r="R72" s="88" t="str">
        <f>IF(R22=".","OK.",IF(R22=0,"OK.",IF(R22=" ","OK.",IF(OR(R22=R12,R22=R32,R22=R42,R22='S2'!R22,R22='S3'!R22,R22='S4'!R22,R22='S5'!R22,R22='S1'!R22,R22='S7'!R22,R22='S8'!R22),"CISSS!","OK."))))</f>
        <v>OK.</v>
      </c>
      <c r="S72" s="89" t="str">
        <f>IF(S22=".","OK.",IF(S22=0,"OK.",IF(S22=" ","OK.",IF(OR(S22=S12,S22=S32,S22=S42,S22='S2'!S22,S22='S3'!S22,S22='S4'!S22,S22='S5'!S22,S22='S1'!S22,S22='S7'!S22,S22='S8'!S22),"CISSS!","OK."))))</f>
        <v>OK.</v>
      </c>
      <c r="T72" s="89" t="str">
        <f>IF(T22=".","OK.",IF(T22=0,"OK.",IF(T22=" ","OK.",IF(OR(T22=T12,T22=T32,T22=T42,T22='S2'!T22,T22='S3'!T22,T22='S4'!T22,T22='S5'!T22,T22='S1'!T22,T22='S7'!T22,T22='S8'!T22),"CISSS!","OK."))))</f>
        <v>OK.</v>
      </c>
      <c r="U72" s="89" t="str">
        <f>IF(U22=".","OK.",IF(U22=0,"OK.",IF(U22=" ","OK.",IF(OR(U22=U12,U22=U32,U22=U42,U22='S2'!U22,U22='S3'!U22,U22='S4'!U22,U22='S5'!U22,U22='S1'!U22,U22='S7'!U22,U22='S8'!U22),"CISSS!","OK."))))</f>
        <v>OK.</v>
      </c>
      <c r="V72" s="90" t="str">
        <f>IF(V22=".","OK.",IF(V22=0,"OK.",IF(V22=" ","OK.",IF(OR(V22=V12,V22=V32,V22=V42,V22='S2'!V22,V22='S3'!V22,V22='S4'!V22,V22='S5'!V22,V22='S1'!V22,V22='S7'!V22,V22='S8'!V22),"CISSS!","OK."))))</f>
        <v>OK.</v>
      </c>
      <c r="W72" s="270" t="str">
        <f>IF(W22=".","OK.",IF(W22=0,"OK.",IF(W22=" ","OK.",IF(OR(W22=W12,W22=W32,W22=W42,W22='S2'!W22,W22='S3'!W22,W22='S4'!W22,W22='S5'!W22,W22='S1'!W22,W22='S7'!W22,W22='S8'!W22),"CISSS!","OK."))))</f>
        <v>OK.</v>
      </c>
      <c r="X72" s="271" t="str">
        <f>IF(X22=".","OK.",IF(X22=0,"OK.",IF(X22=" ","OK.",IF(OR(X22=X12,X22=X32,X22=X42,X22='S2'!X22,X22='S3'!X22,X22='S4'!X22,X22='S5'!X22,X22='S1'!X22,X22='S7'!X22,X22='S8'!X22),"CISSS!","OK."))))</f>
        <v>OK.</v>
      </c>
      <c r="Y72" s="271" t="str">
        <f>IF(Y22=".","OK.",IF(Y22=0,"OK.",IF(Y22=" ","OK.",IF(OR(Y22=Y12,Y22=Y32,Y22=Y42,Y22='S2'!Y22,Y22='S3'!Y22,Y22='S4'!Y22,Y22='S5'!Y22,Y22='S1'!Y22,Y22='S7'!Y22,Y22='S8'!Y22),"CISSS!","OK."))))</f>
        <v>OK.</v>
      </c>
      <c r="Z72" s="271" t="str">
        <f>IF(Z22=".","OK.",IF(Z22=0,"OK.",IF(Z22=" ","OK.",IF(OR(Z22=Z12,Z22=Z32,Z22=Z42,Z22='S2'!Z22,Z22='S3'!Z22,Z22='S4'!Z22,Z22='S5'!Z22,Z22='S1'!Z22,Z22='S7'!Z22,Z22='S8'!Z22),"CISSS!","OK."))))</f>
        <v>OK.</v>
      </c>
      <c r="AA72" s="272" t="str">
        <f>IF(AA22=".","OK.",IF(AA22=0,"OK.",IF(AA22=" ","OK.",IF(OR(AA22=AA12,AA22=AA32,AA22=AA42,AA22='S2'!AA22,AA22='S3'!AA22,AA22='S4'!AA22,AA22='S5'!AA22,AA22='S1'!AA22,AA22='S7'!AA22,AA22='S8'!AA22),"CISSS!","OK."))))</f>
        <v>OK.</v>
      </c>
      <c r="AB72" s="299">
        <v>0.75</v>
      </c>
    </row>
    <row r="73" spans="1:28" ht="11.1" customHeight="1" x14ac:dyDescent="0.2">
      <c r="A73" s="1087"/>
      <c r="B73" s="1087"/>
      <c r="C73" s="61" t="str">
        <f>IF(C23=".","OK.",IF(C23=0,"OK.",IF(C23=" ","OK.",IF(OR(C23=C3,C23=C13,C23=C33,C23='S2'!C23,C23='S3'!C23,C23='S4'!C23,C23='S5'!C23,C23='S1'!C23,C23='S7'!C23,C23='S8'!C23),"CISSS!","OK."))))</f>
        <v>OK.</v>
      </c>
      <c r="D73" s="62" t="str">
        <f>IF(D23=".","OK.",IF(D23=0,"OK.",IF(D23=" ","OK.",IF(OR(D23=D3,D23=D13,D23=D33,D23='S2'!D23,D23='S3'!D23,D23='S4'!D23,D23='S5'!D23,D23='S1'!D23,D23='S7'!D23,D23='S8'!D23),"CISSS!","OK."))))</f>
        <v>OK.</v>
      </c>
      <c r="E73" s="62" t="str">
        <f>IF(E23=".","OK.",IF(E23=0,"OK.",IF(E23=" ","OK.",IF(OR(E23=E3,E23=E13,E23=E33,E23='S2'!E23,E23='S3'!E23,E23='S4'!E23,E23='S5'!E23,E23='S1'!E23,E23='S7'!E23,E23='S8'!E23),"CISSS!","OK."))))</f>
        <v>OK.</v>
      </c>
      <c r="F73" s="62" t="str">
        <f>IF(F23=".","OK.",IF(F23=0,"OK.",IF(F23=" ","OK.",IF(OR(F23=F3,F23=F13,F23=F33,F23='S2'!F23,F23='S3'!F23,F23='S4'!F23,F23='S5'!F23,F23='S1'!F23,F23='S7'!F23,F23='S8'!F23),"CISSS!","OK."))))</f>
        <v>OK.</v>
      </c>
      <c r="G73" s="63" t="str">
        <f>IF(G23=".","OK.",IF(G23=0,"OK.",IF(G23=" ","OK.",IF(OR(G23=G3,G23=G13,G23=G33,G23='S2'!G23,G23='S3'!G23,G23='S4'!G23,G23='S5'!G23,G23='S1'!G23,G23='S7'!G23,G23='S8'!G23),"CISSS!","OK."))))</f>
        <v>OK.</v>
      </c>
      <c r="H73" s="73" t="str">
        <f>IF(H23=".","OK.",IF(H23=0,"OK.",IF(H23=" ","OK.",IF(OR(H23=H3,H23=H13,H23=H33,H23='S2'!H23,H23='S3'!H23,H23='S4'!H23,H23='S5'!H23,H23='S1'!H23,H23='S7'!H23,H23='S8'!H23),"CISSS!","OK."))))</f>
        <v>OK.</v>
      </c>
      <c r="I73" s="74" t="str">
        <f>IF(I23=".","OK.",IF(I23=0,"OK.",IF(I23=" ","OK.",IF(OR(I23=I3,I23=I13,I23=I33,I23='S2'!I23,I23='S3'!I23,I23='S4'!I23,I23='S5'!I23,I23='S1'!I23,I23='S7'!I23,I23='S8'!I23),"CISSS!","OK."))))</f>
        <v>OK.</v>
      </c>
      <c r="J73" s="74" t="str">
        <f>IF(J23=".","OK.",IF(J23=0,"OK.",IF(J23=" ","OK.",IF(OR(J23=J3,J23=J13,J23=J33,J23='S2'!J23,J23='S3'!J23,J23='S4'!J23,J23='S5'!J23,J23='S1'!J23,J23='S7'!J23,J23='S8'!J23),"CISSS!","OK."))))</f>
        <v>OK.</v>
      </c>
      <c r="K73" s="74" t="str">
        <f>IF(K23=".","OK.",IF(K23=0,"OK.",IF(K23=" ","OK.",IF(OR(K23=K3,K23=K13,K23=K33,K23='S2'!K23,K23='S3'!K23,K23='S4'!K23,K23='S5'!K23,K23='S1'!K23,K23='S7'!K23,K23='S8'!K23),"CISSS!","OK."))))</f>
        <v>OK.</v>
      </c>
      <c r="L73" s="75" t="str">
        <f>IF(L23=".","OK.",IF(L23=0,"OK.",IF(L23=" ","OK.",IF(OR(L23=L3,L23=L13,L23=L33,L23='S2'!L23,L23='S3'!L23,L23='S4'!L23,L23='S5'!L23,L23='S1'!L23,L23='S7'!L23,L23='S8'!L23),"CISSS!","OK."))))</f>
        <v>OK.</v>
      </c>
      <c r="M73" s="64" t="str">
        <f>IF(M23=".","OK.",IF(M23=0,"OK.",IF(M23=" ","OK.",IF(OR(M23=M3,M23=M13,M23=M33,M23='S2'!M23,M23='S3'!M23,M23='S4'!M23,M23='S5'!M23,M23='S1'!M23,M23='S7'!M23,M23='S8'!M23),"CISSS!","OK."))))</f>
        <v>OK.</v>
      </c>
      <c r="N73" s="65" t="str">
        <f>IF(N23=".","OK.",IF(N23=0,"OK.",IF(N23=" ","OK.",IF(OR(N23=N3,N23=N13,N23=N33,N23='S2'!N23,N23='S3'!N23,N23='S4'!N23,N23='S5'!N23,N23='S1'!N23,N23='S7'!N23,N23='S8'!N23),"CISSS!","OK."))))</f>
        <v>OK.</v>
      </c>
      <c r="O73" s="65" t="str">
        <f>IF(O23=".","OK.",IF(O23=0,"OK.",IF(O23=" ","OK.",IF(OR(O23=O3,O23=O13,O23=O33,O23='S2'!O23,O23='S3'!O23,O23='S4'!O23,O23='S5'!O23,O23='S1'!O23,O23='S7'!O23,O23='S8'!O23),"CISSS!","OK."))))</f>
        <v>OK.</v>
      </c>
      <c r="P73" s="65" t="str">
        <f>IF(P23=".","OK.",IF(P23=0,"OK.",IF(P23=" ","OK.",IF(OR(P23=P3,P23=P13,P23=P33,P23='S2'!P23,P23='S3'!P23,P23='S4'!P23,P23='S5'!P23,P23='S1'!P23,P23='S7'!P23,P23='S8'!P23),"CISSS!","OK."))))</f>
        <v>OK.</v>
      </c>
      <c r="Q73" s="66" t="str">
        <f>IF(Q23=".","OK.",IF(Q23=0,"OK.",IF(Q23=" ","OK.",IF(OR(Q23=Q3,Q23=Q13,Q23=Q33,Q23='S2'!Q23,Q23='S3'!Q23,Q23='S4'!Q23,Q23='S5'!Q23,Q23='S1'!Q23,Q23='S7'!Q23,Q23='S8'!Q23),"CISSS!","OK."))))</f>
        <v>OK.</v>
      </c>
      <c r="R73" s="82" t="str">
        <f>IF(R23=".","OK.",IF(R23=0,"OK.",IF(R23=" ","OK.",IF(OR(R23=R3,R23=R13,R23=R33,R23='S2'!R23,R23='S3'!R23,R23='S4'!R23,R23='S5'!R23,R23='S1'!R23,R23='S7'!R23,R23='S8'!R23),"CISSS!","OK."))))</f>
        <v>OK.</v>
      </c>
      <c r="S73" s="83" t="str">
        <f>IF(S23=".","OK.",IF(S23=0,"OK.",IF(S23=" ","OK.",IF(OR(S23=S3,S23=S13,S23=S33,S23='S2'!S23,S23='S3'!S23,S23='S4'!S23,S23='S5'!S23,S23='S1'!S23,S23='S7'!S23,S23='S8'!S23),"CISSS!","OK."))))</f>
        <v>OK.</v>
      </c>
      <c r="T73" s="83" t="str">
        <f>IF(T23=".","OK.",IF(T23=0,"OK.",IF(T23=" ","OK.",IF(OR(T23=T3,T23=T13,T23=T33,T23='S2'!T23,T23='S3'!T23,T23='S4'!T23,T23='S5'!T23,T23='S1'!T23,T23='S7'!T23,T23='S8'!T23),"CISSS!","OK."))))</f>
        <v>OK.</v>
      </c>
      <c r="U73" s="83" t="str">
        <f>IF(U23=".","OK.",IF(U23=0,"OK.",IF(U23=" ","OK.",IF(OR(U23=U3,U23=U13,U23=U33,U23='S2'!U23,U23='S3'!U23,U23='S4'!U23,U23='S5'!U23,U23='S1'!U23,U23='S7'!U23,U23='S8'!U23),"CISSS!","OK."))))</f>
        <v>OK.</v>
      </c>
      <c r="V73" s="84" t="str">
        <f>IF(V23=".","OK.",IF(V23=0,"OK.",IF(V23=" ","OK.",IF(OR(V23=V3,V23=V13,V23=V33,V23='S2'!V23,V23='S3'!V23,V23='S4'!V23,V23='S5'!V23,V23='S1'!V23,V23='S7'!V23,V23='S8'!V23),"CISSS!","OK."))))</f>
        <v>OK.</v>
      </c>
      <c r="W73" s="264" t="str">
        <f>IF(W23=".","OK.",IF(W23=0,"OK.",IF(W23=" ","OK.",IF(OR(W23=W3,W23=W13,W23=W33,W23='S2'!W23,W23='S3'!W23,W23='S4'!W23,W23='S5'!W23,W23='S1'!W23,W23='S7'!W23,W23='S8'!W23),"CISSS!","OK."))))</f>
        <v>OK.</v>
      </c>
      <c r="X73" s="265" t="str">
        <f>IF(X23=".","OK.",IF(X23=0,"OK.",IF(X23=" ","OK.",IF(OR(X23=X3,X23=X13,X23=X33,X23='S2'!X23,X23='S3'!X23,X23='S4'!X23,X23='S5'!X23,X23='S1'!X23,X23='S7'!X23,X23='S8'!X23),"CISSS!","OK."))))</f>
        <v>OK.</v>
      </c>
      <c r="Y73" s="265" t="str">
        <f>IF(Y23=".","OK.",IF(Y23=0,"OK.",IF(Y23=" ","OK.",IF(OR(Y23=Y3,Y23=Y13,Y23=Y33,Y23='S2'!Y23,Y23='S3'!Y23,Y23='S4'!Y23,Y23='S5'!Y23,Y23='S1'!Y23,Y23='S7'!Y23,Y23='S8'!Y23),"CISSS!","OK."))))</f>
        <v>OK.</v>
      </c>
      <c r="Z73" s="265" t="str">
        <f>IF(Z23=".","OK.",IF(Z23=0,"OK.",IF(Z23=" ","OK.",IF(OR(Z23=Z3,Z23=Z13,Z23=Z33,Z23='S2'!Z23,Z23='S3'!Z23,Z23='S4'!Z23,Z23='S5'!Z23,Z23='S1'!Z23,Z23='S7'!Z23,Z23='S8'!Z23),"CISSS!","OK."))))</f>
        <v>OK.</v>
      </c>
      <c r="AA73" s="266" t="str">
        <f>IF(AA23=".","OK.",IF(AA23=0,"OK.",IF(AA23=" ","OK.",IF(OR(AA23=AA3,AA23=AA13,AA23=AA33,AA23='S2'!AA23,AA23='S3'!AA23,AA23='S4'!AA23,AA23='S5'!AA23,AA23='S1'!AA23,AA23='S7'!AA23,AA23='S8'!AA23),"CISSS!","OK."))))</f>
        <v>OK.</v>
      </c>
      <c r="AB73" s="323">
        <v>0.375</v>
      </c>
    </row>
    <row r="74" spans="1:28" ht="11.1" customHeight="1" x14ac:dyDescent="0.2">
      <c r="A74" s="1087"/>
      <c r="B74" s="1087"/>
      <c r="C74" s="55" t="str">
        <f>IF(C24=".","OK.",IF(C24=0,"OK.",IF(C24=" ","OK.",IF(OR(C24=C4,C24=C14,C24=C34,C24='S2'!C24,C24='S3'!C24,C24='S4'!C24,C24='S5'!C24,C24='S1'!C24,C24='S7'!C24,C24='S8'!C24),"CISSS!","OK."))))</f>
        <v>OK.</v>
      </c>
      <c r="D74" s="56" t="str">
        <f>IF(D24=".","OK.",IF(D24=0,"OK.",IF(D24=" ","OK.",IF(OR(D24=D4,D24=D14,D24=D34,D24='S2'!D24,D24='S3'!D24,D24='S4'!D24,D24='S5'!D24,D24='S1'!D24,D24='S7'!D24,D24='S8'!D24),"CISSS!","OK."))))</f>
        <v>OK.</v>
      </c>
      <c r="E74" s="56" t="str">
        <f>IF(E24=".","OK.",IF(E24=0,"OK.",IF(E24=" ","OK.",IF(OR(E24=E4,E24=E14,E24=E34,E24='S2'!E24,E24='S3'!E24,E24='S4'!E24,E24='S5'!E24,E24='S1'!E24,E24='S7'!E24,E24='S8'!E24),"CISSS!","OK."))))</f>
        <v>OK.</v>
      </c>
      <c r="F74" s="56" t="str">
        <f>IF(F24=".","OK.",IF(F24=0,"OK.",IF(F24=" ","OK.",IF(OR(F24=F4,F24=F14,F24=F34,F24='S2'!F24,F24='S3'!F24,F24='S4'!F24,F24='S5'!F24,F24='S1'!F24,F24='S7'!F24,F24='S8'!F24),"CISSS!","OK."))))</f>
        <v>OK.</v>
      </c>
      <c r="G74" s="57" t="str">
        <f>IF(G24=".","OK.",IF(G24=0,"OK.",IF(G24=" ","OK.",IF(OR(G24=G4,G24=G14,G24=G34,G24='S2'!G24,G24='S3'!G24,G24='S4'!G24,G24='S5'!G24,G24='S1'!G24,G24='S7'!G24,G24='S8'!G24),"CISSS!","OK."))))</f>
        <v>OK.</v>
      </c>
      <c r="H74" s="76" t="str">
        <f>IF(H24=".","OK.",IF(H24=0,"OK.",IF(H24=" ","OK.",IF(OR(H24=H4,H24=H14,H24=H34,H24='S2'!H24,H24='S3'!H24,H24='S4'!H24,H24='S5'!H24,H24='S1'!H24,H24='S7'!H24,H24='S8'!H24),"CISSS!","OK."))))</f>
        <v>OK.</v>
      </c>
      <c r="I74" s="77" t="str">
        <f>IF(I24=".","OK.",IF(I24=0,"OK.",IF(I24=" ","OK.",IF(OR(I24=I4,I24=I14,I24=I34,I24='S2'!I24,I24='S3'!I24,I24='S4'!I24,I24='S5'!I24,I24='S1'!I24,I24='S7'!I24,I24='S8'!I24),"CISSS!","OK."))))</f>
        <v>OK.</v>
      </c>
      <c r="J74" s="77" t="str">
        <f>IF(J24=".","OK.",IF(J24=0,"OK.",IF(J24=" ","OK.",IF(OR(J24=J4,J24=J14,J24=J34,J24='S2'!J24,J24='S3'!J24,J24='S4'!J24,J24='S5'!J24,J24='S1'!J24,J24='S7'!J24,J24='S8'!J24),"CISSS!","OK."))))</f>
        <v>OK.</v>
      </c>
      <c r="K74" s="77" t="str">
        <f>IF(K24=".","OK.",IF(K24=0,"OK.",IF(K24=" ","OK.",IF(OR(K24=K4,K24=K14,K24=K34,K24='S2'!K24,K24='S3'!K24,K24='S4'!K24,K24='S5'!K24,K24='S1'!K24,K24='S7'!K24,K24='S8'!K24),"CISSS!","OK."))))</f>
        <v>OK.</v>
      </c>
      <c r="L74" s="78" t="str">
        <f>IF(L24=".","OK.",IF(L24=0,"OK.",IF(L24=" ","OK.",IF(OR(L24=L4,L24=L14,L24=L34,L24='S2'!L24,L24='S3'!L24,L24='S4'!L24,L24='S5'!L24,L24='S1'!L24,L24='S7'!L24,L24='S8'!L24),"CISSS!","OK."))))</f>
        <v>OK.</v>
      </c>
      <c r="M74" s="67" t="str">
        <f>IF(M24=".","OK.",IF(M24=0,"OK.",IF(M24=" ","OK.",IF(OR(M24=M4,M24=M14,M24=M34,M24='S2'!M24,M24='S3'!M24,M24='S4'!M24,M24='S5'!M24,M24='S1'!M24,M24='S7'!M24,M24='S8'!M24),"CISSS!","OK."))))</f>
        <v>OK.</v>
      </c>
      <c r="N74" s="68" t="str">
        <f>IF(N24=".","OK.",IF(N24=0,"OK.",IF(N24=" ","OK.",IF(OR(N24=N4,N24=N14,N24=N34,N24='S2'!N24,N24='S3'!N24,N24='S4'!N24,N24='S5'!N24,N24='S1'!N24,N24='S7'!N24,N24='S8'!N24),"CISSS!","OK."))))</f>
        <v>OK.</v>
      </c>
      <c r="O74" s="68" t="str">
        <f>IF(O24=".","OK.",IF(O24=0,"OK.",IF(O24=" ","OK.",IF(OR(O24=O4,O24=O14,O24=O34,O24='S2'!O24,O24='S3'!O24,O24='S4'!O24,O24='S5'!O24,O24='S1'!O24,O24='S7'!O24,O24='S8'!O24),"CISSS!","OK."))))</f>
        <v>OK.</v>
      </c>
      <c r="P74" s="68" t="str">
        <f>IF(P24=".","OK.",IF(P24=0,"OK.",IF(P24=" ","OK.",IF(OR(P24=P4,P24=P14,P24=P34,P24='S2'!P24,P24='S3'!P24,P24='S4'!P24,P24='S5'!P24,P24='S1'!P24,P24='S7'!P24,P24='S8'!P24),"CISSS!","OK."))))</f>
        <v>OK.</v>
      </c>
      <c r="Q74" s="69" t="str">
        <f>IF(Q24=".","OK.",IF(Q24=0,"OK.",IF(Q24=" ","OK.",IF(OR(Q24=Q4,Q24=Q14,Q24=Q34,Q24='S2'!Q24,Q24='S3'!Q24,Q24='S4'!Q24,Q24='S5'!Q24,Q24='S1'!Q24,Q24='S7'!Q24,Q24='S8'!Q24),"CISSS!","OK."))))</f>
        <v>OK.</v>
      </c>
      <c r="R74" s="85" t="str">
        <f>IF(R24=".","OK.",IF(R24=0,"OK.",IF(R24=" ","OK.",IF(OR(R24=R4,R24=R14,R24=R34,R24='S2'!R24,R24='S3'!R24,R24='S4'!R24,R24='S5'!R24,R24='S1'!R24,R24='S7'!R24,R24='S8'!R24),"CISSS!","OK."))))</f>
        <v>OK.</v>
      </c>
      <c r="S74" s="86" t="str">
        <f>IF(S24=".","OK.",IF(S24=0,"OK.",IF(S24=" ","OK.",IF(OR(S24=S4,S24=S14,S24=S34,S24='S2'!S24,S24='S3'!S24,S24='S4'!S24,S24='S5'!S24,S24='S1'!S24,S24='S7'!S24,S24='S8'!S24),"CISSS!","OK."))))</f>
        <v>OK.</v>
      </c>
      <c r="T74" s="86" t="str">
        <f>IF(T24=".","OK.",IF(T24=0,"OK.",IF(T24=" ","OK.",IF(OR(T24=T4,T24=T14,T24=T34,T24='S2'!T24,T24='S3'!T24,T24='S4'!T24,T24='S5'!T24,T24='S1'!T24,T24='S7'!T24,T24='S8'!T24),"CISSS!","OK."))))</f>
        <v>OK.</v>
      </c>
      <c r="U74" s="86" t="str">
        <f>IF(U24=".","OK.",IF(U24=0,"OK.",IF(U24=" ","OK.",IF(OR(U24=U4,U24=U14,U24=U34,U24='S2'!U24,U24='S3'!U24,U24='S4'!U24,U24='S5'!U24,U24='S1'!U24,U24='S7'!U24,U24='S8'!U24),"CISSS!","OK."))))</f>
        <v>OK.</v>
      </c>
      <c r="V74" s="87" t="str">
        <f>IF(V24=".","OK.",IF(V24=0,"OK.",IF(V24=" ","OK.",IF(OR(V24=V4,V24=V14,V24=V34,V24='S2'!V24,V24='S3'!V24,V24='S4'!V24,V24='S5'!V24,V24='S1'!V24,V24='S7'!V24,V24='S8'!V24),"CISSS!","OK."))))</f>
        <v>OK.</v>
      </c>
      <c r="W74" s="267" t="str">
        <f>IF(W24=".","OK.",IF(W24=0,"OK.",IF(W24=" ","OK.",IF(OR(W24=W4,W24=W14,W24=W34,W24='S2'!W24,W24='S3'!W24,W24='S4'!W24,W24='S5'!W24,W24='S1'!W24,W24='S7'!W24,W24='S8'!W24),"CISSS!","OK."))))</f>
        <v>OK.</v>
      </c>
      <c r="X74" s="268" t="str">
        <f>IF(X24=".","OK.",IF(X24=0,"OK.",IF(X24=" ","OK.",IF(OR(X24=X4,X24=X14,X24=X34,X24='S2'!X24,X24='S3'!X24,X24='S4'!X24,X24='S5'!X24,X24='S1'!X24,X24='S7'!X24,X24='S8'!X24),"CISSS!","OK."))))</f>
        <v>OK.</v>
      </c>
      <c r="Y74" s="268" t="str">
        <f>IF(Y24=".","OK.",IF(Y24=0,"OK.",IF(Y24=" ","OK.",IF(OR(Y24=Y4,Y24=Y14,Y24=Y34,Y24='S2'!Y24,Y24='S3'!Y24,Y24='S4'!Y24,Y24='S5'!Y24,Y24='S1'!Y24,Y24='S7'!Y24,Y24='S8'!Y24),"CISSS!","OK."))))</f>
        <v>OK.</v>
      </c>
      <c r="Z74" s="268" t="str">
        <f>IF(Z24=".","OK.",IF(Z24=0,"OK.",IF(Z24=" ","OK.",IF(OR(Z24=Z4,Z24=Z14,Z24=Z34,Z24='S2'!Z24,Z24='S3'!Z24,Z24='S4'!Z24,Z24='S5'!Z24,Z24='S1'!Z24,Z24='S7'!Z24,Z24='S8'!Z24),"CISSS!","OK."))))</f>
        <v>OK.</v>
      </c>
      <c r="AA74" s="269" t="str">
        <f>IF(AA24=".","OK.",IF(AA24=0,"OK.",IF(AA24=" ","OK.",IF(OR(AA24=AA4,AA24=AA14,AA24=AA34,AA24='S2'!AA24,AA24='S3'!AA24,AA24='S4'!AA24,AA24='S5'!AA24,AA24='S1'!AA24,AA24='S7'!AA24,AA24='S8'!AA24),"CISSS!","OK."))))</f>
        <v>OK.</v>
      </c>
      <c r="AB74" s="323">
        <v>0.41666666666666669</v>
      </c>
    </row>
    <row r="75" spans="1:28" ht="11.1" customHeight="1" x14ac:dyDescent="0.2">
      <c r="A75" s="1087"/>
      <c r="B75" s="1087"/>
      <c r="C75" s="55" t="str">
        <f>IF(C25=".","OK.",IF(C25=0,"OK.",IF(C25=" ","OK.",IF(OR(C25=C5,C25=C15,C25=C35,C25='S2'!C25,C25='S3'!C25,C25='S4'!C25,C25='S5'!C25,C25='S1'!C25,C25='S7'!C25,C25='S8'!C25),"CISSS!","OK."))))</f>
        <v>OK.</v>
      </c>
      <c r="D75" s="56" t="str">
        <f>IF(D25=".","OK.",IF(D25=0,"OK.",IF(D25=" ","OK.",IF(OR(D25=D5,D25=D15,D25=D35,D25='S2'!D25,D25='S3'!D25,D25='S4'!D25,D25='S5'!D25,D25='S1'!D25,D25='S7'!D25,D25='S8'!D25),"CISSS!","OK."))))</f>
        <v>OK.</v>
      </c>
      <c r="E75" s="56" t="str">
        <f>IF(E25=".","OK.",IF(E25=0,"OK.",IF(E25=" ","OK.",IF(OR(E25=E5,E25=E15,E25=E35,E25='S2'!E25,E25='S3'!E25,E25='S4'!E25,E25='S5'!E25,E25='S1'!E25,E25='S7'!E25,E25='S8'!E25),"CISSS!","OK."))))</f>
        <v>OK.</v>
      </c>
      <c r="F75" s="56" t="str">
        <f>IF(F25=".","OK.",IF(F25=0,"OK.",IF(F25=" ","OK.",IF(OR(F25=F5,F25=F15,F25=F35,F25='S2'!F25,F25='S3'!F25,F25='S4'!F25,F25='S5'!F25,F25='S1'!F25,F25='S7'!F25,F25='S8'!F25),"CISSS!","OK."))))</f>
        <v>OK.</v>
      </c>
      <c r="G75" s="57" t="str">
        <f>IF(G25=".","OK.",IF(G25=0,"OK.",IF(G25=" ","OK.",IF(OR(G25=G5,G25=G15,G25=G35,G25='S2'!G25,G25='S3'!G25,G25='S4'!G25,G25='S5'!G25,G25='S1'!G25,G25='S7'!G25,G25='S8'!G25),"CISSS!","OK."))))</f>
        <v>OK.</v>
      </c>
      <c r="H75" s="76" t="str">
        <f>IF(H25=".","OK.",IF(H25=0,"OK.",IF(H25=" ","OK.",IF(OR(H25=H5,H25=H15,H25=H35,H25='S2'!H25,H25='S3'!H25,H25='S4'!H25,H25='S5'!H25,H25='S1'!H25,H25='S7'!H25,H25='S8'!H25),"CISSS!","OK."))))</f>
        <v>OK.</v>
      </c>
      <c r="I75" s="77" t="str">
        <f>IF(I25=".","OK.",IF(I25=0,"OK.",IF(I25=" ","OK.",IF(OR(I25=I5,I25=I15,I25=I35,I25='S2'!I25,I25='S3'!I25,I25='S4'!I25,I25='S5'!I25,I25='S1'!I25,I25='S7'!I25,I25='S8'!I25),"CISSS!","OK."))))</f>
        <v>OK.</v>
      </c>
      <c r="J75" s="77" t="str">
        <f>IF(J25=".","OK.",IF(J25=0,"OK.",IF(J25=" ","OK.",IF(OR(J25=J5,J25=J15,J25=J35,J25='S2'!J25,J25='S3'!J25,J25='S4'!J25,J25='S5'!J25,J25='S1'!J25,J25='S7'!J25,J25='S8'!J25),"CISSS!","OK."))))</f>
        <v>OK.</v>
      </c>
      <c r="K75" s="77" t="str">
        <f>IF(K25=".","OK.",IF(K25=0,"OK.",IF(K25=" ","OK.",IF(OR(K25=K5,K25=K15,K25=K35,K25='S2'!K25,K25='S3'!K25,K25='S4'!K25,K25='S5'!K25,K25='S1'!K25,K25='S7'!K25,K25='S8'!K25),"CISSS!","OK."))))</f>
        <v>OK.</v>
      </c>
      <c r="L75" s="78" t="str">
        <f>IF(L25=".","OK.",IF(L25=0,"OK.",IF(L25=" ","OK.",IF(OR(L25=L5,L25=L15,L25=L35,L25='S2'!L25,L25='S3'!L25,L25='S4'!L25,L25='S5'!L25,L25='S1'!L25,L25='S7'!L25,L25='S8'!L25),"CISSS!","OK."))))</f>
        <v>OK.</v>
      </c>
      <c r="M75" s="67" t="str">
        <f>IF(M25=".","OK.",IF(M25=0,"OK.",IF(M25=" ","OK.",IF(OR(M25=M5,M25=M15,M25=M35,M25='S2'!M25,M25='S3'!M25,M25='S4'!M25,M25='S5'!M25,M25='S1'!M25,M25='S7'!M25,M25='S8'!M25),"CISSS!","OK."))))</f>
        <v>OK.</v>
      </c>
      <c r="N75" s="68" t="str">
        <f>IF(N25=".","OK.",IF(N25=0,"OK.",IF(N25=" ","OK.",IF(OR(N25=N5,N25=N15,N25=N35,N25='S2'!N25,N25='S3'!N25,N25='S4'!N25,N25='S5'!N25,N25='S1'!N25,N25='S7'!N25,N25='S8'!N25),"CISSS!","OK."))))</f>
        <v>OK.</v>
      </c>
      <c r="O75" s="68" t="str">
        <f>IF(O25=".","OK.",IF(O25=0,"OK.",IF(O25=" ","OK.",IF(OR(O25=O5,O25=O15,O25=O35,O25='S2'!O25,O25='S3'!O25,O25='S4'!O25,O25='S5'!O25,O25='S1'!O25,O25='S7'!O25,O25='S8'!O25),"CISSS!","OK."))))</f>
        <v>OK.</v>
      </c>
      <c r="P75" s="68" t="str">
        <f>IF(P25=".","OK.",IF(P25=0,"OK.",IF(P25=" ","OK.",IF(OR(P25=P5,P25=P15,P25=P35,P25='S2'!P25,P25='S3'!P25,P25='S4'!P25,P25='S5'!P25,P25='S1'!P25,P25='S7'!P25,P25='S8'!P25),"CISSS!","OK."))))</f>
        <v>OK.</v>
      </c>
      <c r="Q75" s="69" t="str">
        <f>IF(Q25=".","OK.",IF(Q25=0,"OK.",IF(Q25=" ","OK.",IF(OR(Q25=Q5,Q25=Q15,Q25=Q35,Q25='S2'!Q25,Q25='S3'!Q25,Q25='S4'!Q25,Q25='S5'!Q25,Q25='S1'!Q25,Q25='S7'!Q25,Q25='S8'!Q25),"CISSS!","OK."))))</f>
        <v>OK.</v>
      </c>
      <c r="R75" s="85" t="str">
        <f>IF(R25=".","OK.",IF(R25=0,"OK.",IF(R25=" ","OK.",IF(OR(R25=R5,R25=R15,R25=R35,R25='S2'!R25,R25='S3'!R25,R25='S4'!R25,R25='S5'!R25,R25='S1'!R25,R25='S7'!R25,R25='S8'!R25),"CISSS!","OK."))))</f>
        <v>OK.</v>
      </c>
      <c r="S75" s="86" t="str">
        <f>IF(S25=".","OK.",IF(S25=0,"OK.",IF(S25=" ","OK.",IF(OR(S25=S5,S25=S15,S25=S35,S25='S2'!S25,S25='S3'!S25,S25='S4'!S25,S25='S5'!S25,S25='S1'!S25,S25='S7'!S25,S25='S8'!S25),"CISSS!","OK."))))</f>
        <v>OK.</v>
      </c>
      <c r="T75" s="86" t="str">
        <f>IF(T25=".","OK.",IF(T25=0,"OK.",IF(T25=" ","OK.",IF(OR(T25=T5,T25=T15,T25=T35,T25='S2'!T25,T25='S3'!T25,T25='S4'!T25,T25='S5'!T25,T25='S1'!T25,T25='S7'!T25,T25='S8'!T25),"CISSS!","OK."))))</f>
        <v>OK.</v>
      </c>
      <c r="U75" s="86" t="str">
        <f>IF(U25=".","OK.",IF(U25=0,"OK.",IF(U25=" ","OK.",IF(OR(U25=U5,U25=U15,U25=U35,U25='S2'!U25,U25='S3'!U25,U25='S4'!U25,U25='S5'!U25,U25='S1'!U25,U25='S7'!U25,U25='S8'!U25),"CISSS!","OK."))))</f>
        <v>OK.</v>
      </c>
      <c r="V75" s="87" t="str">
        <f>IF(V25=".","OK.",IF(V25=0,"OK.",IF(V25=" ","OK.",IF(OR(V25=V5,V25=V15,V25=V35,V25='S2'!V25,V25='S3'!V25,V25='S4'!V25,V25='S5'!V25,V25='S1'!V25,V25='S7'!V25,V25='S8'!V25),"CISSS!","OK."))))</f>
        <v>OK.</v>
      </c>
      <c r="W75" s="267" t="str">
        <f>IF(W25=".","OK.",IF(W25=0,"OK.",IF(W25=" ","OK.",IF(OR(W25=W5,W25=W15,W25=W35,W25='S2'!W25,W25='S3'!W25,W25='S4'!W25,W25='S5'!W25,W25='S1'!W25,W25='S7'!W25,W25='S8'!W25),"CISSS!","OK."))))</f>
        <v>OK.</v>
      </c>
      <c r="X75" s="268" t="str">
        <f>IF(X25=".","OK.",IF(X25=0,"OK.",IF(X25=" ","OK.",IF(OR(X25=X5,X25=X15,X25=X35,X25='S2'!X25,X25='S3'!X25,X25='S4'!X25,X25='S5'!X25,X25='S1'!X25,X25='S7'!X25,X25='S8'!X25),"CISSS!","OK."))))</f>
        <v>OK.</v>
      </c>
      <c r="Y75" s="268" t="str">
        <f>IF(Y25=".","OK.",IF(Y25=0,"OK.",IF(Y25=" ","OK.",IF(OR(Y25=Y5,Y25=Y15,Y25=Y35,Y25='S2'!Y25,Y25='S3'!Y25,Y25='S4'!Y25,Y25='S5'!Y25,Y25='S1'!Y25,Y25='S7'!Y25,Y25='S8'!Y25),"CISSS!","OK."))))</f>
        <v>OK.</v>
      </c>
      <c r="Z75" s="268" t="str">
        <f>IF(Z25=".","OK.",IF(Z25=0,"OK.",IF(Z25=" ","OK.",IF(OR(Z25=Z5,Z25=Z15,Z25=Z35,Z25='S2'!Z25,Z25='S3'!Z25,Z25='S4'!Z25,Z25='S5'!Z25,Z25='S1'!Z25,Z25='S7'!Z25,Z25='S8'!Z25),"CISSS!","OK."))))</f>
        <v>OK.</v>
      </c>
      <c r="AA75" s="269" t="str">
        <f>IF(AA25=".","OK.",IF(AA25=0,"OK.",IF(AA25=" ","OK.",IF(OR(AA25=AA5,AA25=AA15,AA25=AA35,AA25='S2'!AA25,AA25='S3'!AA25,AA25='S4'!AA25,AA25='S5'!AA25,AA25='S1'!AA25,AA25='S7'!AA25,AA25='S8'!AA25),"CISSS!","OK."))))</f>
        <v>OK.</v>
      </c>
      <c r="AB75" s="323">
        <v>0.45833333333333331</v>
      </c>
    </row>
    <row r="76" spans="1:28" ht="11.1" customHeight="1" x14ac:dyDescent="0.2">
      <c r="A76" s="1087"/>
      <c r="B76" s="1087"/>
      <c r="C76" s="55" t="str">
        <f>IF(C26=".","OK.",IF(C26=0,"OK.",IF(C26=" ","OK.",IF(OR(C26=C6,C26=C16,C26=C36,C26='S2'!C26,C26='S3'!C26,C26='S4'!C26,C26='S5'!C26,C26='S1'!C26,C26='S7'!C26,C26='S8'!C26),"CISSS!","OK."))))</f>
        <v>OK.</v>
      </c>
      <c r="D76" s="56" t="str">
        <f>IF(D26=".","OK.",IF(D26=0,"OK.",IF(D26=" ","OK.",IF(OR(D26=D6,D26=D16,D26=D36,D26='S2'!D26,D26='S3'!D26,D26='S4'!D26,D26='S5'!D26,D26='S1'!D26,D26='S7'!D26,D26='S8'!D26),"CISSS!","OK."))))</f>
        <v>OK.</v>
      </c>
      <c r="E76" s="56" t="str">
        <f>IF(E26=".","OK.",IF(E26=0,"OK.",IF(E26=" ","OK.",IF(OR(E26=E6,E26=E16,E26=E36,E26='S2'!E26,E26='S3'!E26,E26='S4'!E26,E26='S5'!E26,E26='S1'!E26,E26='S7'!E26,E26='S8'!E26),"CISSS!","OK."))))</f>
        <v>OK.</v>
      </c>
      <c r="F76" s="56" t="str">
        <f>IF(F26=".","OK.",IF(F26=0,"OK.",IF(F26=" ","OK.",IF(OR(F26=F6,F26=F16,F26=F36,F26='S2'!F26,F26='S3'!F26,F26='S4'!F26,F26='S5'!F26,F26='S1'!F26,F26='S7'!F26,F26='S8'!F26),"CISSS!","OK."))))</f>
        <v>OK.</v>
      </c>
      <c r="G76" s="57" t="str">
        <f>IF(G26=".","OK.",IF(G26=0,"OK.",IF(G26=" ","OK.",IF(OR(G26=G6,G26=G16,G26=G36,G26='S2'!G26,G26='S3'!G26,G26='S4'!G26,G26='S5'!G26,G26='S1'!G26,G26='S7'!G26,G26='S8'!G26),"CISSS!","OK."))))</f>
        <v>OK.</v>
      </c>
      <c r="H76" s="76" t="str">
        <f>IF(H26=".","OK.",IF(H26=0,"OK.",IF(H26=" ","OK.",IF(OR(H26=H6,H26=H16,H26=H36,H26='S2'!H26,H26='S3'!H26,H26='S4'!H26,H26='S5'!H26,H26='S1'!H26,H26='S7'!H26,H26='S8'!H26),"CISSS!","OK."))))</f>
        <v>OK.</v>
      </c>
      <c r="I76" s="77" t="str">
        <f>IF(I26=".","OK.",IF(I26=0,"OK.",IF(I26=" ","OK.",IF(OR(I26=I6,I26=I16,I26=I36,I26='S2'!I26,I26='S3'!I26,I26='S4'!I26,I26='S5'!I26,I26='S1'!I26,I26='S7'!I26,I26='S8'!I26),"CISSS!","OK."))))</f>
        <v>OK.</v>
      </c>
      <c r="J76" s="77" t="str">
        <f>IF(J26=".","OK.",IF(J26=0,"OK.",IF(J26=" ","OK.",IF(OR(J26=J6,J26=J16,J26=J36,J26='S2'!J26,J26='S3'!J26,J26='S4'!J26,J26='S5'!J26,J26='S1'!J26,J26='S7'!J26,J26='S8'!J26),"CISSS!","OK."))))</f>
        <v>OK.</v>
      </c>
      <c r="K76" s="77" t="str">
        <f>IF(K26=".","OK.",IF(K26=0,"OK.",IF(K26=" ","OK.",IF(OR(K26=K6,K26=K16,K26=K36,K26='S2'!K26,K26='S3'!K26,K26='S4'!K26,K26='S5'!K26,K26='S1'!K26,K26='S7'!K26,K26='S8'!K26),"CISSS!","OK."))))</f>
        <v>OK.</v>
      </c>
      <c r="L76" s="78" t="str">
        <f>IF(L26=".","OK.",IF(L26=0,"OK.",IF(L26=" ","OK.",IF(OR(L26=L6,L26=L16,L26=L36,L26='S2'!L26,L26='S3'!L26,L26='S4'!L26,L26='S5'!L26,L26='S1'!L26,L26='S7'!L26,L26='S8'!L26),"CISSS!","OK."))))</f>
        <v>OK.</v>
      </c>
      <c r="M76" s="67" t="str">
        <f>IF(M26=".","OK.",IF(M26=0,"OK.",IF(M26=" ","OK.",IF(OR(M26=M6,M26=M16,M26=M36,M26='S2'!M26,M26='S3'!M26,M26='S4'!M26,M26='S5'!M26,M26='S1'!M26,M26='S7'!M26,M26='S8'!M26),"CISSS!","OK."))))</f>
        <v>OK.</v>
      </c>
      <c r="N76" s="68" t="str">
        <f>IF(N26=".","OK.",IF(N26=0,"OK.",IF(N26=" ","OK.",IF(OR(N26=N6,N26=N16,N26=N36,N26='S2'!N26,N26='S3'!N26,N26='S4'!N26,N26='S5'!N26,N26='S1'!N26,N26='S7'!N26,N26='S8'!N26),"CISSS!","OK."))))</f>
        <v>OK.</v>
      </c>
      <c r="O76" s="68" t="str">
        <f>IF(O26=".","OK.",IF(O26=0,"OK.",IF(O26=" ","OK.",IF(OR(O26=O6,O26=O16,O26=O36,O26='S2'!O26,O26='S3'!O26,O26='S4'!O26,O26='S5'!O26,O26='S1'!O26,O26='S7'!O26,O26='S8'!O26),"CISSS!","OK."))))</f>
        <v>OK.</v>
      </c>
      <c r="P76" s="68" t="str">
        <f>IF(P26=".","OK.",IF(P26=0,"OK.",IF(P26=" ","OK.",IF(OR(P26=P6,P26=P16,P26=P36,P26='S2'!P26,P26='S3'!P26,P26='S4'!P26,P26='S5'!P26,P26='S1'!P26,P26='S7'!P26,P26='S8'!P26),"CISSS!","OK."))))</f>
        <v>OK.</v>
      </c>
      <c r="Q76" s="69" t="str">
        <f>IF(Q26=".","OK.",IF(Q26=0,"OK.",IF(Q26=" ","OK.",IF(OR(Q26=Q6,Q26=Q16,Q26=Q36,Q26='S2'!Q26,Q26='S3'!Q26,Q26='S4'!Q26,Q26='S5'!Q26,Q26='S1'!Q26,Q26='S7'!Q26,Q26='S8'!Q26),"CISSS!","OK."))))</f>
        <v>OK.</v>
      </c>
      <c r="R76" s="85" t="str">
        <f>IF(R26=".","OK.",IF(R26=0,"OK.",IF(R26=" ","OK.",IF(OR(R26=R6,R26=R16,R26=R36,R26='S2'!R26,R26='S3'!R26,R26='S4'!R26,R26='S5'!R26,R26='S1'!R26,R26='S7'!R26,R26='S8'!R26),"CISSS!","OK."))))</f>
        <v>OK.</v>
      </c>
      <c r="S76" s="86" t="str">
        <f>IF(S26=".","OK.",IF(S26=0,"OK.",IF(S26=" ","OK.",IF(OR(S26=S6,S26=S16,S26=S36,S26='S2'!S26,S26='S3'!S26,S26='S4'!S26,S26='S5'!S26,S26='S1'!S26,S26='S7'!S26,S26='S8'!S26),"CISSS!","OK."))))</f>
        <v>OK.</v>
      </c>
      <c r="T76" s="86" t="str">
        <f>IF(T26=".","OK.",IF(T26=0,"OK.",IF(T26=" ","OK.",IF(OR(T26=T6,T26=T16,T26=T36,T26='S2'!T26,T26='S3'!T26,T26='S4'!T26,T26='S5'!T26,T26='S1'!T26,T26='S7'!T26,T26='S8'!T26),"CISSS!","OK."))))</f>
        <v>OK.</v>
      </c>
      <c r="U76" s="86" t="str">
        <f>IF(U26=".","OK.",IF(U26=0,"OK.",IF(U26=" ","OK.",IF(OR(U26=U6,U26=U16,U26=U36,U26='S2'!U26,U26='S3'!U26,U26='S4'!U26,U26='S5'!U26,U26='S1'!U26,U26='S7'!U26,U26='S8'!U26),"CISSS!","OK."))))</f>
        <v>OK.</v>
      </c>
      <c r="V76" s="87" t="str">
        <f>IF(V26=".","OK.",IF(V26=0,"OK.",IF(V26=" ","OK.",IF(OR(V26=V6,V26=V16,V26=V36,V26='S2'!V26,V26='S3'!V26,V26='S4'!V26,V26='S5'!V26,V26='S1'!V26,V26='S7'!V26,V26='S8'!V26),"CISSS!","OK."))))</f>
        <v>OK.</v>
      </c>
      <c r="W76" s="267" t="str">
        <f>IF(W26=".","OK.",IF(W26=0,"OK.",IF(W26=" ","OK.",IF(OR(W26=W6,W26=W16,W26=W36,W26='S2'!W26,W26='S3'!W26,W26='S4'!W26,W26='S5'!W26,W26='S1'!W26,W26='S7'!W26,W26='S8'!W26),"CISSS!","OK."))))</f>
        <v>OK.</v>
      </c>
      <c r="X76" s="268" t="str">
        <f>IF(X26=".","OK.",IF(X26=0,"OK.",IF(X26=" ","OK.",IF(OR(X26=X6,X26=X16,X26=X36,X26='S2'!X26,X26='S3'!X26,X26='S4'!X26,X26='S5'!X26,X26='S1'!X26,X26='S7'!X26,X26='S8'!X26),"CISSS!","OK."))))</f>
        <v>OK.</v>
      </c>
      <c r="Y76" s="268" t="str">
        <f>IF(Y26=".","OK.",IF(Y26=0,"OK.",IF(Y26=" ","OK.",IF(OR(Y26=Y6,Y26=Y16,Y26=Y36,Y26='S2'!Y26,Y26='S3'!Y26,Y26='S4'!Y26,Y26='S5'!Y26,Y26='S1'!Y26,Y26='S7'!Y26,Y26='S8'!Y26),"CISSS!","OK."))))</f>
        <v>OK.</v>
      </c>
      <c r="Z76" s="268" t="str">
        <f>IF(Z26=".","OK.",IF(Z26=0,"OK.",IF(Z26=" ","OK.",IF(OR(Z26=Z6,Z26=Z16,Z26=Z36,Z26='S2'!Z26,Z26='S3'!Z26,Z26='S4'!Z26,Z26='S5'!Z26,Z26='S1'!Z26,Z26='S7'!Z26,Z26='S8'!Z26),"CISSS!","OK."))))</f>
        <v>OK.</v>
      </c>
      <c r="AA76" s="269" t="str">
        <f>IF(AA26=".","OK.",IF(AA26=0,"OK.",IF(AA26=" ","OK.",IF(OR(AA26=AA6,AA26=AA16,AA26=AA36,AA26='S2'!AA26,AA26='S3'!AA26,AA26='S4'!AA26,AA26='S5'!AA26,AA26='S1'!AA26,AA26='S7'!AA26,AA26='S8'!AA26),"CISSS!","OK."))))</f>
        <v>OK.</v>
      </c>
      <c r="AB76" s="323">
        <v>0.5</v>
      </c>
    </row>
    <row r="77" spans="1:28" ht="11.1" customHeight="1" x14ac:dyDescent="0.2">
      <c r="A77" s="1087"/>
      <c r="B77" s="1087"/>
      <c r="C77" s="55" t="str">
        <f>IF(C27=".","OK.",IF(C27=0,"OK.",IF(C27=" ","OK.",IF(OR(C27=C7,C27=C17,C27=C37,C27='S2'!C27,C27='S3'!C27,C27='S4'!C27,C27='S5'!C27,C27='S1'!C27,C27='S7'!C27,C27='S8'!C27),"CISSS!","OK."))))</f>
        <v>OK.</v>
      </c>
      <c r="D77" s="56" t="str">
        <f>IF(D27=".","OK.",IF(D27=0,"OK.",IF(D27=" ","OK.",IF(OR(D27=D7,D27=D17,D27=D37,D27='S2'!D27,D27='S3'!D27,D27='S4'!D27,D27='S5'!D27,D27='S1'!D27,D27='S7'!D27,D27='S8'!D27),"CISSS!","OK."))))</f>
        <v>OK.</v>
      </c>
      <c r="E77" s="56" t="str">
        <f>IF(E27=".","OK.",IF(E27=0,"OK.",IF(E27=" ","OK.",IF(OR(E27=E7,E27=E17,E27=E37,E27='S2'!E27,E27='S3'!E27,E27='S4'!E27,E27='S5'!E27,E27='S1'!E27,E27='S7'!E27,E27='S8'!E27),"CISSS!","OK."))))</f>
        <v>OK.</v>
      </c>
      <c r="F77" s="56" t="str">
        <f>IF(F27=".","OK.",IF(F27=0,"OK.",IF(F27=" ","OK.",IF(OR(F27=F7,F27=F17,F27=F37,F27='S2'!F27,F27='S3'!F27,F27='S4'!F27,F27='S5'!F27,F27='S1'!F27,F27='S7'!F27,F27='S8'!F27),"CISSS!","OK."))))</f>
        <v>OK.</v>
      </c>
      <c r="G77" s="57" t="str">
        <f>IF(G27=".","OK.",IF(G27=0,"OK.",IF(G27=" ","OK.",IF(OR(G27=G7,G27=G17,G27=G37,G27='S2'!G27,G27='S3'!G27,G27='S4'!G27,G27='S5'!G27,G27='S1'!G27,G27='S7'!G27,G27='S8'!G27),"CISSS!","OK."))))</f>
        <v>OK.</v>
      </c>
      <c r="H77" s="76" t="str">
        <f>IF(H27=".","OK.",IF(H27=0,"OK.",IF(H27=" ","OK.",IF(OR(H27=H7,H27=H17,H27=H37,H27='S2'!H27,H27='S3'!H27,H27='S4'!H27,H27='S5'!H27,H27='S1'!H27,H27='S7'!H27,H27='S8'!H27),"CISSS!","OK."))))</f>
        <v>OK.</v>
      </c>
      <c r="I77" s="77" t="str">
        <f>IF(I27=".","OK.",IF(I27=0,"OK.",IF(I27=" ","OK.",IF(OR(I27=I7,I27=I17,I27=I37,I27='S2'!I27,I27='S3'!I27,I27='S4'!I27,I27='S5'!I27,I27='S1'!I27,I27='S7'!I27,I27='S8'!I27),"CISSS!","OK."))))</f>
        <v>OK.</v>
      </c>
      <c r="J77" s="77" t="str">
        <f>IF(J27=".","OK.",IF(J27=0,"OK.",IF(J27=" ","OK.",IF(OR(J27=J7,J27=J17,J27=J37,J27='S2'!J27,J27='S3'!J27,J27='S4'!J27,J27='S5'!J27,J27='S1'!J27,J27='S7'!J27,J27='S8'!J27),"CISSS!","OK."))))</f>
        <v>OK.</v>
      </c>
      <c r="K77" s="77" t="str">
        <f>IF(K27=".","OK.",IF(K27=0,"OK.",IF(K27=" ","OK.",IF(OR(K27=K7,K27=K17,K27=K37,K27='S2'!K27,K27='S3'!K27,K27='S4'!K27,K27='S5'!K27,K27='S1'!K27,K27='S7'!K27,K27='S8'!K27),"CISSS!","OK."))))</f>
        <v>OK.</v>
      </c>
      <c r="L77" s="78" t="str">
        <f>IF(L27=".","OK.",IF(L27=0,"OK.",IF(L27=" ","OK.",IF(OR(L27=L7,L27=L17,L27=L37,L27='S2'!L27,L27='S3'!L27,L27='S4'!L27,L27='S5'!L27,L27='S1'!L27,L27='S7'!L27,L27='S8'!L27),"CISSS!","OK."))))</f>
        <v>OK.</v>
      </c>
      <c r="M77" s="67" t="str">
        <f>IF(M27=".","OK.",IF(M27=0,"OK.",IF(M27=" ","OK.",IF(OR(M27=M7,M27=M17,M27=M37,M27='S2'!M27,M27='S3'!M27,M27='S4'!M27,M27='S5'!M27,M27='S1'!M27,M27='S7'!M27,M27='S8'!M27),"CISSS!","OK."))))</f>
        <v>OK.</v>
      </c>
      <c r="N77" s="68" t="str">
        <f>IF(N27=".","OK.",IF(N27=0,"OK.",IF(N27=" ","OK.",IF(OR(N27=N7,N27=N17,N27=N37,N27='S2'!N27,N27='S3'!N27,N27='S4'!N27,N27='S5'!N27,N27='S1'!N27,N27='S7'!N27,N27='S8'!N27),"CISSS!","OK."))))</f>
        <v>OK.</v>
      </c>
      <c r="O77" s="68" t="str">
        <f>IF(O27=".","OK.",IF(O27=0,"OK.",IF(O27=" ","OK.",IF(OR(O27=O7,O27=O17,O27=O37,O27='S2'!O27,O27='S3'!O27,O27='S4'!O27,O27='S5'!O27,O27='S1'!O27,O27='S7'!O27,O27='S8'!O27),"CISSS!","OK."))))</f>
        <v>OK.</v>
      </c>
      <c r="P77" s="68" t="str">
        <f>IF(P27=".","OK.",IF(P27=0,"OK.",IF(P27=" ","OK.",IF(OR(P27=P7,P27=P17,P27=P37,P27='S2'!P27,P27='S3'!P27,P27='S4'!P27,P27='S5'!P27,P27='S1'!P27,P27='S7'!P27,P27='S8'!P27),"CISSS!","OK."))))</f>
        <v>OK.</v>
      </c>
      <c r="Q77" s="69" t="str">
        <f>IF(Q27=".","OK.",IF(Q27=0,"OK.",IF(Q27=" ","OK.",IF(OR(Q27=Q7,Q27=Q17,Q27=Q37,Q27='S2'!Q27,Q27='S3'!Q27,Q27='S4'!Q27,Q27='S5'!Q27,Q27='S1'!Q27,Q27='S7'!Q27,Q27='S8'!Q27),"CISSS!","OK."))))</f>
        <v>OK.</v>
      </c>
      <c r="R77" s="85" t="str">
        <f>IF(R27=".","OK.",IF(R27=0,"OK.",IF(R27=" ","OK.",IF(OR(R27=R7,R27=R17,R27=R37,R27='S2'!R27,R27='S3'!R27,R27='S4'!R27,R27='S5'!R27,R27='S1'!R27,R27='S7'!R27,R27='S8'!R27),"CISSS!","OK."))))</f>
        <v>OK.</v>
      </c>
      <c r="S77" s="86" t="str">
        <f>IF(S27=".","OK.",IF(S27=0,"OK.",IF(S27=" ","OK.",IF(OR(S27=S7,S27=S17,S27=S37,S27='S2'!S27,S27='S3'!S27,S27='S4'!S27,S27='S5'!S27,S27='S1'!S27,S27='S7'!S27,S27='S8'!S27),"CISSS!","OK."))))</f>
        <v>OK.</v>
      </c>
      <c r="T77" s="86" t="str">
        <f>IF(T27=".","OK.",IF(T27=0,"OK.",IF(T27=" ","OK.",IF(OR(T27=T7,T27=T17,T27=T37,T27='S2'!T27,T27='S3'!T27,T27='S4'!T27,T27='S5'!T27,T27='S1'!T27,T27='S7'!T27,T27='S8'!T27),"CISSS!","OK."))))</f>
        <v>OK.</v>
      </c>
      <c r="U77" s="86" t="str">
        <f>IF(U27=".","OK.",IF(U27=0,"OK.",IF(U27=" ","OK.",IF(OR(U27=U7,U27=U17,U27=U37,U27='S2'!U27,U27='S3'!U27,U27='S4'!U27,U27='S5'!U27,U27='S1'!U27,U27='S7'!U27,U27='S8'!U27),"CISSS!","OK."))))</f>
        <v>OK.</v>
      </c>
      <c r="V77" s="87" t="str">
        <f>IF(V27=".","OK.",IF(V27=0,"OK.",IF(V27=" ","OK.",IF(OR(V27=V7,V27=V17,V27=V37,V27='S2'!V27,V27='S3'!V27,V27='S4'!V27,V27='S5'!V27,V27='S1'!V27,V27='S7'!V27,V27='S8'!V27),"CISSS!","OK."))))</f>
        <v>OK.</v>
      </c>
      <c r="W77" s="267" t="str">
        <f>IF(W27=".","OK.",IF(W27=0,"OK.",IF(W27=" ","OK.",IF(OR(W27=W7,W27=W17,W27=W37,W27='S2'!W27,W27='S3'!W27,W27='S4'!W27,W27='S5'!W27,W27='S1'!W27,W27='S7'!W27,W27='S8'!W27),"CISSS!","OK."))))</f>
        <v>OK.</v>
      </c>
      <c r="X77" s="268" t="str">
        <f>IF(X27=".","OK.",IF(X27=0,"OK.",IF(X27=" ","OK.",IF(OR(X27=X7,X27=X17,X27=X37,X27='S2'!X27,X27='S3'!X27,X27='S4'!X27,X27='S5'!X27,X27='S1'!X27,X27='S7'!X27,X27='S8'!X27),"CISSS!","OK."))))</f>
        <v>OK.</v>
      </c>
      <c r="Y77" s="268" t="str">
        <f>IF(Y27=".","OK.",IF(Y27=0,"OK.",IF(Y27=" ","OK.",IF(OR(Y27=Y7,Y27=Y17,Y27=Y37,Y27='S2'!Y27,Y27='S3'!Y27,Y27='S4'!Y27,Y27='S5'!Y27,Y27='S1'!Y27,Y27='S7'!Y27,Y27='S8'!Y27),"CISSS!","OK."))))</f>
        <v>OK.</v>
      </c>
      <c r="Z77" s="268" t="str">
        <f>IF(Z27=".","OK.",IF(Z27=0,"OK.",IF(Z27=" ","OK.",IF(OR(Z27=Z7,Z27=Z17,Z27=Z37,Z27='S2'!Z27,Z27='S3'!Z27,Z27='S4'!Z27,Z27='S5'!Z27,Z27='S1'!Z27,Z27='S7'!Z27,Z27='S8'!Z27),"CISSS!","OK."))))</f>
        <v>OK.</v>
      </c>
      <c r="AA77" s="269" t="str">
        <f>IF(AA27=".","OK.",IF(AA27=0,"OK.",IF(AA27=" ","OK.",IF(OR(AA27=AA7,AA27=AA17,AA27=AA37,AA27='S2'!AA27,AA27='S3'!AA27,AA27='S4'!AA27,AA27='S5'!AA27,AA27='S1'!AA27,AA27='S7'!AA27,AA27='S8'!AA27),"CISSS!","OK."))))</f>
        <v>OK.</v>
      </c>
      <c r="AB77" s="323">
        <v>0.54166666666666663</v>
      </c>
    </row>
    <row r="78" spans="1:28" ht="11.1" customHeight="1" x14ac:dyDescent="0.2">
      <c r="A78" s="1087"/>
      <c r="B78" s="1087"/>
      <c r="C78" s="55" t="str">
        <f>IF(C28=".","OK.",IF(C28=0,"OK.",IF(C28=" ","OK.",IF(OR(C28=C8,C28=C18,C28=C38,C28='S2'!C28,C28='S3'!C28,C28='S4'!C28,C28='S5'!C28,C28='S1'!C28,C28='S7'!C28,C28='S8'!C28),"CISSS!","OK."))))</f>
        <v>OK.</v>
      </c>
      <c r="D78" s="56" t="str">
        <f>IF(D28=".","OK.",IF(D28=0,"OK.",IF(D28=" ","OK.",IF(OR(D28=D8,D28=D18,D28=D38,D28='S2'!D28,D28='S3'!D28,D28='S4'!D28,D28='S5'!D28,D28='S1'!D28,D28='S7'!D28,D28='S8'!D28),"CISSS!","OK."))))</f>
        <v>OK.</v>
      </c>
      <c r="E78" s="56" t="str">
        <f>IF(E28=".","OK.",IF(E28=0,"OK.",IF(E28=" ","OK.",IF(OR(E28=E8,E28=E18,E28=E38,E28='S2'!E28,E28='S3'!E28,E28='S4'!E28,E28='S5'!E28,E28='S1'!E28,E28='S7'!E28,E28='S8'!E28),"CISSS!","OK."))))</f>
        <v>OK.</v>
      </c>
      <c r="F78" s="56" t="str">
        <f>IF(F28=".","OK.",IF(F28=0,"OK.",IF(F28=" ","OK.",IF(OR(F28=F8,F28=F18,F28=F38,F28='S2'!F28,F28='S3'!F28,F28='S4'!F28,F28='S5'!F28,F28='S1'!F28,F28='S7'!F28,F28='S8'!F28),"CISSS!","OK."))))</f>
        <v>OK.</v>
      </c>
      <c r="G78" s="57" t="str">
        <f>IF(G28=".","OK.",IF(G28=0,"OK.",IF(G28=" ","OK.",IF(OR(G28=G8,G28=G18,G28=G38,G28='S2'!G28,G28='S3'!G28,G28='S4'!G28,G28='S5'!G28,G28='S1'!G28,G28='S7'!G28,G28='S8'!G28),"CISSS!","OK."))))</f>
        <v>OK.</v>
      </c>
      <c r="H78" s="76" t="str">
        <f>IF(H28=".","OK.",IF(H28=0,"OK.",IF(H28=" ","OK.",IF(OR(H28=H8,H28=H18,H28=H38,H28='S2'!H28,H28='S3'!H28,H28='S4'!H28,H28='S5'!H28,H28='S1'!H28,H28='S7'!H28,H28='S8'!H28),"CISSS!","OK."))))</f>
        <v>OK.</v>
      </c>
      <c r="I78" s="77" t="str">
        <f>IF(I28=".","OK.",IF(I28=0,"OK.",IF(I28=" ","OK.",IF(OR(I28=I8,I28=I18,I28=I38,I28='S2'!I28,I28='S3'!I28,I28='S4'!I28,I28='S5'!I28,I28='S1'!I28,I28='S7'!I28,I28='S8'!I28),"CISSS!","OK."))))</f>
        <v>OK.</v>
      </c>
      <c r="J78" s="77" t="str">
        <f>IF(J28=".","OK.",IF(J28=0,"OK.",IF(J28=" ","OK.",IF(OR(J28=J8,J28=J18,J28=J38,J28='S2'!J28,J28='S3'!J28,J28='S4'!J28,J28='S5'!J28,J28='S1'!J28,J28='S7'!J28,J28='S8'!J28),"CISSS!","OK."))))</f>
        <v>OK.</v>
      </c>
      <c r="K78" s="77" t="str">
        <f>IF(K28=".","OK.",IF(K28=0,"OK.",IF(K28=" ","OK.",IF(OR(K28=K8,K28=K18,K28=K38,K28='S2'!K28,K28='S3'!K28,K28='S4'!K28,K28='S5'!K28,K28='S1'!K28,K28='S7'!K28,K28='S8'!K28),"CISSS!","OK."))))</f>
        <v>OK.</v>
      </c>
      <c r="L78" s="78" t="str">
        <f>IF(L28=".","OK.",IF(L28=0,"OK.",IF(L28=" ","OK.",IF(OR(L28=L8,L28=L18,L28=L38,L28='S2'!L28,L28='S3'!L28,L28='S4'!L28,L28='S5'!L28,L28='S1'!L28,L28='S7'!L28,L28='S8'!L28),"CISSS!","OK."))))</f>
        <v>OK.</v>
      </c>
      <c r="M78" s="67" t="str">
        <f>IF(M28=".","OK.",IF(M28=0,"OK.",IF(M28=" ","OK.",IF(OR(M28=M8,M28=M18,M28=M38,M28='S2'!M28,M28='S3'!M28,M28='S4'!M28,M28='S5'!M28,M28='S1'!M28,M28='S7'!M28,M28='S8'!M28),"CISSS!","OK."))))</f>
        <v>OK.</v>
      </c>
      <c r="N78" s="68" t="str">
        <f>IF(N28=".","OK.",IF(N28=0,"OK.",IF(N28=" ","OK.",IF(OR(N28=N8,N28=N18,N28=N38,N28='S2'!N28,N28='S3'!N28,N28='S4'!N28,N28='S5'!N28,N28='S1'!N28,N28='S7'!N28,N28='S8'!N28),"CISSS!","OK."))))</f>
        <v>OK.</v>
      </c>
      <c r="O78" s="68" t="str">
        <f>IF(O28=".","OK.",IF(O28=0,"OK.",IF(O28=" ","OK.",IF(OR(O28=O8,O28=O18,O28=O38,O28='S2'!O28,O28='S3'!O28,O28='S4'!O28,O28='S5'!O28,O28='S1'!O28,O28='S7'!O28,O28='S8'!O28),"CISSS!","OK."))))</f>
        <v>OK.</v>
      </c>
      <c r="P78" s="68" t="str">
        <f>IF(P28=".","OK.",IF(P28=0,"OK.",IF(P28=" ","OK.",IF(OR(P28=P8,P28=P18,P28=P38,P28='S2'!P28,P28='S3'!P28,P28='S4'!P28,P28='S5'!P28,P28='S1'!P28,P28='S7'!P28,P28='S8'!P28),"CISSS!","OK."))))</f>
        <v>OK.</v>
      </c>
      <c r="Q78" s="69" t="str">
        <f>IF(Q28=".","OK.",IF(Q28=0,"OK.",IF(Q28=" ","OK.",IF(OR(Q28=Q8,Q28=Q18,Q28=Q38,Q28='S2'!Q28,Q28='S3'!Q28,Q28='S4'!Q28,Q28='S5'!Q28,Q28='S1'!Q28,Q28='S7'!Q28,Q28='S8'!Q28),"CISSS!","OK."))))</f>
        <v>OK.</v>
      </c>
      <c r="R78" s="85" t="str">
        <f>IF(R28=".","OK.",IF(R28=0,"OK.",IF(R28=" ","OK.",IF(OR(R28=R8,R28=R18,R28=R38,R28='S2'!R28,R28='S3'!R28,R28='S4'!R28,R28='S5'!R28,R28='S1'!R28,R28='S7'!R28,R28='S8'!R28),"CISSS!","OK."))))</f>
        <v>OK.</v>
      </c>
      <c r="S78" s="86" t="str">
        <f>IF(S28=".","OK.",IF(S28=0,"OK.",IF(S28=" ","OK.",IF(OR(S28=S8,S28=S18,S28=S38,S28='S2'!S28,S28='S3'!S28,S28='S4'!S28,S28='S5'!S28,S28='S1'!S28,S28='S7'!S28,S28='S8'!S28),"CISSS!","OK."))))</f>
        <v>OK.</v>
      </c>
      <c r="T78" s="86" t="str">
        <f>IF(T28=".","OK.",IF(T28=0,"OK.",IF(T28=" ","OK.",IF(OR(T28=T8,T28=T18,T28=T38,T28='S2'!T28,T28='S3'!T28,T28='S4'!T28,T28='S5'!T28,T28='S1'!T28,T28='S7'!T28,T28='S8'!T28),"CISSS!","OK."))))</f>
        <v>OK.</v>
      </c>
      <c r="U78" s="86" t="str">
        <f>IF(U28=".","OK.",IF(U28=0,"OK.",IF(U28=" ","OK.",IF(OR(U28=U8,U28=U18,U28=U38,U28='S2'!U28,U28='S3'!U28,U28='S4'!U28,U28='S5'!U28,U28='S1'!U28,U28='S7'!U28,U28='S8'!U28),"CISSS!","OK."))))</f>
        <v>OK.</v>
      </c>
      <c r="V78" s="87" t="str">
        <f>IF(V28=".","OK.",IF(V28=0,"OK.",IF(V28=" ","OK.",IF(OR(V28=V8,V28=V18,V28=V38,V28='S2'!V28,V28='S3'!V28,V28='S4'!V28,V28='S5'!V28,V28='S1'!V28,V28='S7'!V28,V28='S8'!V28),"CISSS!","OK."))))</f>
        <v>OK.</v>
      </c>
      <c r="W78" s="267" t="str">
        <f>IF(W28=".","OK.",IF(W28=0,"OK.",IF(W28=" ","OK.",IF(OR(W28=W8,W28=W18,W28=W38,W28='S2'!W28,W28='S3'!W28,W28='S4'!W28,W28='S5'!W28,W28='S1'!W28,W28='S7'!W28,W28='S8'!W28),"CISSS!","OK."))))</f>
        <v>OK.</v>
      </c>
      <c r="X78" s="268" t="str">
        <f>IF(X28=".","OK.",IF(X28=0,"OK.",IF(X28=" ","OK.",IF(OR(X28=X8,X28=X18,X28=X38,X28='S2'!X28,X28='S3'!X28,X28='S4'!X28,X28='S5'!X28,X28='S1'!X28,X28='S7'!X28,X28='S8'!X28),"CISSS!","OK."))))</f>
        <v>OK.</v>
      </c>
      <c r="Y78" s="268" t="str">
        <f>IF(Y28=".","OK.",IF(Y28=0,"OK.",IF(Y28=" ","OK.",IF(OR(Y28=Y8,Y28=Y18,Y28=Y38,Y28='S2'!Y28,Y28='S3'!Y28,Y28='S4'!Y28,Y28='S5'!Y28,Y28='S1'!Y28,Y28='S7'!Y28,Y28='S8'!Y28),"CISSS!","OK."))))</f>
        <v>OK.</v>
      </c>
      <c r="Z78" s="268" t="str">
        <f>IF(Z28=".","OK.",IF(Z28=0,"OK.",IF(Z28=" ","OK.",IF(OR(Z28=Z8,Z28=Z18,Z28=Z38,Z28='S2'!Z28,Z28='S3'!Z28,Z28='S4'!Z28,Z28='S5'!Z28,Z28='S1'!Z28,Z28='S7'!Z28,Z28='S8'!Z28),"CISSS!","OK."))))</f>
        <v>OK.</v>
      </c>
      <c r="AA78" s="269" t="str">
        <f>IF(AA28=".","OK.",IF(AA28=0,"OK.",IF(AA28=" ","OK.",IF(OR(AA28=AA8,AA28=AA18,AA28=AA38,AA28='S2'!AA28,AA28='S3'!AA28,AA28='S4'!AA28,AA28='S5'!AA28,AA28='S1'!AA28,AA28='S7'!AA28,AA28='S8'!AA28),"CISSS!","OK."))))</f>
        <v>OK.</v>
      </c>
      <c r="AB78" s="323">
        <v>0.58333333333333337</v>
      </c>
    </row>
    <row r="79" spans="1:28" ht="11.1" customHeight="1" x14ac:dyDescent="0.2">
      <c r="A79" s="1087"/>
      <c r="B79" s="1087"/>
      <c r="C79" s="55" t="str">
        <f>IF(C29=".","OK.",IF(C29=0,"OK.",IF(C29=" ","OK.",IF(OR(C29=C9,C29=C19,C29=C39,C29='S2'!C29,C29='S3'!C29,C29='S4'!C29,C29='S5'!C29,C29='S1'!C29,C29='S7'!C29,C29='S8'!C29),"CISSS!","OK."))))</f>
        <v>OK.</v>
      </c>
      <c r="D79" s="56" t="str">
        <f>IF(D29=".","OK.",IF(D29=0,"OK.",IF(D29=" ","OK.",IF(OR(D29=D9,D29=D19,D29=D39,D29='S2'!D29,D29='S3'!D29,D29='S4'!D29,D29='S5'!D29,D29='S1'!D29,D29='S7'!D29,D29='S8'!D29),"CISSS!","OK."))))</f>
        <v>OK.</v>
      </c>
      <c r="E79" s="56" t="str">
        <f>IF(E29=".","OK.",IF(E29=0,"OK.",IF(E29=" ","OK.",IF(OR(E29=E9,E29=E19,E29=E39,E29='S2'!E29,E29='S3'!E29,E29='S4'!E29,E29='S5'!E29,E29='S1'!E29,E29='S7'!E29,E29='S8'!E29),"CISSS!","OK."))))</f>
        <v>OK.</v>
      </c>
      <c r="F79" s="56" t="str">
        <f>IF(F29=".","OK.",IF(F29=0,"OK.",IF(F29=" ","OK.",IF(OR(F29=F9,F29=F19,F29=F39,F29='S2'!F29,F29='S3'!F29,F29='S4'!F29,F29='S5'!F29,F29='S1'!F29,F29='S7'!F29,F29='S8'!F29),"CISSS!","OK."))))</f>
        <v>OK.</v>
      </c>
      <c r="G79" s="57" t="str">
        <f>IF(G29=".","OK.",IF(G29=0,"OK.",IF(G29=" ","OK.",IF(OR(G29=G9,G29=G19,G29=G39,G29='S2'!G29,G29='S3'!G29,G29='S4'!G29,G29='S5'!G29,G29='S1'!G29,G29='S7'!G29,G29='S8'!G29),"CISSS!","OK."))))</f>
        <v>OK.</v>
      </c>
      <c r="H79" s="76" t="str">
        <f>IF(H29=".","OK.",IF(H29=0,"OK.",IF(H29=" ","OK.",IF(OR(H29=H9,H29=H19,H29=H39,H29='S2'!H29,H29='S3'!H29,H29='S4'!H29,H29='S5'!H29,H29='S1'!H29,H29='S7'!H29,H29='S8'!H29),"CISSS!","OK."))))</f>
        <v>OK.</v>
      </c>
      <c r="I79" s="77" t="str">
        <f>IF(I29=".","OK.",IF(I29=0,"OK.",IF(I29=" ","OK.",IF(OR(I29=I9,I29=I19,I29=I39,I29='S2'!I29,I29='S3'!I29,I29='S4'!I29,I29='S5'!I29,I29='S1'!I29,I29='S7'!I29,I29='S8'!I29),"CISSS!","OK."))))</f>
        <v>OK.</v>
      </c>
      <c r="J79" s="77" t="str">
        <f>IF(J29=".","OK.",IF(J29=0,"OK.",IF(J29=" ","OK.",IF(OR(J29=J9,J29=J19,J29=J39,J29='S2'!J29,J29='S3'!J29,J29='S4'!J29,J29='S5'!J29,J29='S1'!J29,J29='S7'!J29,J29='S8'!J29),"CISSS!","OK."))))</f>
        <v>OK.</v>
      </c>
      <c r="K79" s="77" t="str">
        <f>IF(K29=".","OK.",IF(K29=0,"OK.",IF(K29=" ","OK.",IF(OR(K29=K9,K29=K19,K29=K39,K29='S2'!K29,K29='S3'!K29,K29='S4'!K29,K29='S5'!K29,K29='S1'!K29,K29='S7'!K29,K29='S8'!K29),"CISSS!","OK."))))</f>
        <v>OK.</v>
      </c>
      <c r="L79" s="78" t="str">
        <f>IF(L29=".","OK.",IF(L29=0,"OK.",IF(L29=" ","OK.",IF(OR(L29=L9,L29=L19,L29=L39,L29='S2'!L29,L29='S3'!L29,L29='S4'!L29,L29='S5'!L29,L29='S1'!L29,L29='S7'!L29,L29='S8'!L29),"CISSS!","OK."))))</f>
        <v>OK.</v>
      </c>
      <c r="M79" s="67" t="str">
        <f>IF(M29=".","OK.",IF(M29=0,"OK.",IF(M29=" ","OK.",IF(OR(M29=M9,M29=M19,M29=M39,M29='S2'!M29,M29='S3'!M29,M29='S4'!M29,M29='S5'!M29,M29='S1'!M29,M29='S7'!M29,M29='S8'!M29),"CISSS!","OK."))))</f>
        <v>OK.</v>
      </c>
      <c r="N79" s="68" t="str">
        <f>IF(N29=".","OK.",IF(N29=0,"OK.",IF(N29=" ","OK.",IF(OR(N29=N9,N29=N19,N29=N39,N29='S2'!N29,N29='S3'!N29,N29='S4'!N29,N29='S5'!N29,N29='S1'!N29,N29='S7'!N29,N29='S8'!N29),"CISSS!","OK."))))</f>
        <v>OK.</v>
      </c>
      <c r="O79" s="68" t="str">
        <f>IF(O29=".","OK.",IF(O29=0,"OK.",IF(O29=" ","OK.",IF(OR(O29=O9,O29=O19,O29=O39,O29='S2'!O29,O29='S3'!O29,O29='S4'!O29,O29='S5'!O29,O29='S1'!O29,O29='S7'!O29,O29='S8'!O29),"CISSS!","OK."))))</f>
        <v>OK.</v>
      </c>
      <c r="P79" s="68" t="str">
        <f>IF(P29=".","OK.",IF(P29=0,"OK.",IF(P29=" ","OK.",IF(OR(P29=P9,P29=P19,P29=P39,P29='S2'!P29,P29='S3'!P29,P29='S4'!P29,P29='S5'!P29,P29='S1'!P29,P29='S7'!P29,P29='S8'!P29),"CISSS!","OK."))))</f>
        <v>OK.</v>
      </c>
      <c r="Q79" s="69" t="str">
        <f>IF(Q29=".","OK.",IF(Q29=0,"OK.",IF(Q29=" ","OK.",IF(OR(Q29=Q9,Q29=Q19,Q29=Q39,Q29='S2'!Q29,Q29='S3'!Q29,Q29='S4'!Q29,Q29='S5'!Q29,Q29='S1'!Q29,Q29='S7'!Q29,Q29='S8'!Q29),"CISSS!","OK."))))</f>
        <v>OK.</v>
      </c>
      <c r="R79" s="85" t="str">
        <f>IF(R29=".","OK.",IF(R29=0,"OK.",IF(R29=" ","OK.",IF(OR(R29=R9,R29=R19,R29=R39,R29='S2'!R29,R29='S3'!R29,R29='S4'!R29,R29='S5'!R29,R29='S1'!R29,R29='S7'!R29,R29='S8'!R29),"CISSS!","OK."))))</f>
        <v>OK.</v>
      </c>
      <c r="S79" s="86" t="str">
        <f>IF(S29=".","OK.",IF(S29=0,"OK.",IF(S29=" ","OK.",IF(OR(S29=S9,S29=S19,S29=S39,S29='S2'!S29,S29='S3'!S29,S29='S4'!S29,S29='S5'!S29,S29='S1'!S29,S29='S7'!S29,S29='S8'!S29),"CISSS!","OK."))))</f>
        <v>OK.</v>
      </c>
      <c r="T79" s="86" t="str">
        <f>IF(T29=".","OK.",IF(T29=0,"OK.",IF(T29=" ","OK.",IF(OR(T29=T9,T29=T19,T29=T39,T29='S2'!T29,T29='S3'!T29,T29='S4'!T29,T29='S5'!T29,T29='S1'!T29,T29='S7'!T29,T29='S8'!T29),"CISSS!","OK."))))</f>
        <v>OK.</v>
      </c>
      <c r="U79" s="86" t="str">
        <f>IF(U29=".","OK.",IF(U29=0,"OK.",IF(U29=" ","OK.",IF(OR(U29=U9,U29=U19,U29=U39,U29='S2'!U29,U29='S3'!U29,U29='S4'!U29,U29='S5'!U29,U29='S1'!U29,U29='S7'!U29,U29='S8'!U29),"CISSS!","OK."))))</f>
        <v>OK.</v>
      </c>
      <c r="V79" s="87" t="str">
        <f>IF(V29=".","OK.",IF(V29=0,"OK.",IF(V29=" ","OK.",IF(OR(V29=V9,V29=V19,V29=V39,V29='S2'!V29,V29='S3'!V29,V29='S4'!V29,V29='S5'!V29,V29='S1'!V29,V29='S7'!V29,V29='S8'!V29),"CISSS!","OK."))))</f>
        <v>OK.</v>
      </c>
      <c r="W79" s="267" t="str">
        <f>IF(W29=".","OK.",IF(W29=0,"OK.",IF(W29=" ","OK.",IF(OR(W29=W9,W29=W19,W29=W39,W29='S2'!W29,W29='S3'!W29,W29='S4'!W29,W29='S5'!W29,W29='S1'!W29,W29='S7'!W29,W29='S8'!W29),"CISSS!","OK."))))</f>
        <v>OK.</v>
      </c>
      <c r="X79" s="268" t="str">
        <f>IF(X29=".","OK.",IF(X29=0,"OK.",IF(X29=" ","OK.",IF(OR(X29=X9,X29=X19,X29=X39,X29='S2'!X29,X29='S3'!X29,X29='S4'!X29,X29='S5'!X29,X29='S1'!X29,X29='S7'!X29,X29='S8'!X29),"CISSS!","OK."))))</f>
        <v>OK.</v>
      </c>
      <c r="Y79" s="268" t="str">
        <f>IF(Y29=".","OK.",IF(Y29=0,"OK.",IF(Y29=" ","OK.",IF(OR(Y29=Y9,Y29=Y19,Y29=Y39,Y29='S2'!Y29,Y29='S3'!Y29,Y29='S4'!Y29,Y29='S5'!Y29,Y29='S1'!Y29,Y29='S7'!Y29,Y29='S8'!Y29),"CISSS!","OK."))))</f>
        <v>OK.</v>
      </c>
      <c r="Z79" s="268" t="str">
        <f>IF(Z29=".","OK.",IF(Z29=0,"OK.",IF(Z29=" ","OK.",IF(OR(Z29=Z9,Z29=Z19,Z29=Z39,Z29='S2'!Z29,Z29='S3'!Z29,Z29='S4'!Z29,Z29='S5'!Z29,Z29='S1'!Z29,Z29='S7'!Z29,Z29='S8'!Z29),"CISSS!","OK."))))</f>
        <v>OK.</v>
      </c>
      <c r="AA79" s="269" t="str">
        <f>IF(AA29=".","OK.",IF(AA29=0,"OK.",IF(AA29=" ","OK.",IF(OR(AA29=AA9,AA29=AA19,AA29=AA39,AA29='S2'!AA29,AA29='S3'!AA29,AA29='S4'!AA29,AA29='S5'!AA29,AA29='S1'!AA29,AA29='S7'!AA29,AA29='S8'!AA29),"CISSS!","OK."))))</f>
        <v>OK.</v>
      </c>
      <c r="AB79" s="323">
        <v>0.625</v>
      </c>
    </row>
    <row r="80" spans="1:28" ht="11.1" customHeight="1" x14ac:dyDescent="0.2">
      <c r="A80" s="1087"/>
      <c r="B80" s="1087"/>
      <c r="C80" s="55" t="str">
        <f>IF(C30=".","OK.",IF(C30=0,"OK.",IF(C30=" ","OK.",IF(OR(C30=C10,C30=C20,C30=C40,C30='S2'!C30,C30='S3'!C30,C30='S4'!C30,C30='S5'!C30,C30='S1'!C30,C30='S7'!C30,C30='S8'!C30),"CISSS!","OK."))))</f>
        <v>OK.</v>
      </c>
      <c r="D80" s="56" t="str">
        <f>IF(D30=".","OK.",IF(D30=0,"OK.",IF(D30=" ","OK.",IF(OR(D30=D10,D30=D20,D30=D40,D30='S2'!D30,D30='S3'!D30,D30='S4'!D30,D30='S5'!D30,D30='S1'!D30,D30='S7'!D30,D30='S8'!D30),"CISSS!","OK."))))</f>
        <v>OK.</v>
      </c>
      <c r="E80" s="56" t="str">
        <f>IF(E30=".","OK.",IF(E30=0,"OK.",IF(E30=" ","OK.",IF(OR(E30=E10,E30=E20,E30=E40,E30='S2'!E30,E30='S3'!E30,E30='S4'!E30,E30='S5'!E30,E30='S1'!E30,E30='S7'!E30,E30='S8'!E30),"CISSS!","OK."))))</f>
        <v>OK.</v>
      </c>
      <c r="F80" s="56" t="str">
        <f>IF(F30=".","OK.",IF(F30=0,"OK.",IF(F30=" ","OK.",IF(OR(F30=F10,F30=F20,F30=F40,F30='S2'!F30,F30='S3'!F30,F30='S4'!F30,F30='S5'!F30,F30='S1'!F30,F30='S7'!F30,F30='S8'!F30),"CISSS!","OK."))))</f>
        <v>OK.</v>
      </c>
      <c r="G80" s="57" t="str">
        <f>IF(G30=".","OK.",IF(G30=0,"OK.",IF(G30=" ","OK.",IF(OR(G30=G10,G30=G20,G30=G40,G30='S2'!G30,G30='S3'!G30,G30='S4'!G30,G30='S5'!G30,G30='S1'!G30,G30='S7'!G30,G30='S8'!G30),"CISSS!","OK."))))</f>
        <v>OK.</v>
      </c>
      <c r="H80" s="76" t="str">
        <f>IF(H30=".","OK.",IF(H30=0,"OK.",IF(H30=" ","OK.",IF(OR(H30=H10,H30=H20,H30=H40,H30='S2'!H30,H30='S3'!H30,H30='S4'!H30,H30='S5'!H30,H30='S1'!H30,H30='S7'!H30,H30='S8'!H30),"CISSS!","OK."))))</f>
        <v>OK.</v>
      </c>
      <c r="I80" s="77" t="str">
        <f>IF(I30=".","OK.",IF(I30=0,"OK.",IF(I30=" ","OK.",IF(OR(I30=I10,I30=I20,I30=I40,I30='S2'!I30,I30='S3'!I30,I30='S4'!I30,I30='S5'!I30,I30='S1'!I30,I30='S7'!I30,I30='S8'!I30),"CISSS!","OK."))))</f>
        <v>OK.</v>
      </c>
      <c r="J80" s="77" t="str">
        <f>IF(J30=".","OK.",IF(J30=0,"OK.",IF(J30=" ","OK.",IF(OR(J30=J10,J30=J20,J30=J40,J30='S2'!J30,J30='S3'!J30,J30='S4'!J30,J30='S5'!J30,J30='S1'!J30,J30='S7'!J30,J30='S8'!J30),"CISSS!","OK."))))</f>
        <v>OK.</v>
      </c>
      <c r="K80" s="77" t="str">
        <f>IF(K30=".","OK.",IF(K30=0,"OK.",IF(K30=" ","OK.",IF(OR(K30=K10,K30=K20,K30=K40,K30='S2'!K30,K30='S3'!K30,K30='S4'!K30,K30='S5'!K30,K30='S1'!K30,K30='S7'!K30,K30='S8'!K30),"CISSS!","OK."))))</f>
        <v>OK.</v>
      </c>
      <c r="L80" s="78" t="str">
        <f>IF(L30=".","OK.",IF(L30=0,"OK.",IF(L30=" ","OK.",IF(OR(L30=L10,L30=L20,L30=L40,L30='S2'!L30,L30='S3'!L30,L30='S4'!L30,L30='S5'!L30,L30='S1'!L30,L30='S7'!L30,L30='S8'!L30),"CISSS!","OK."))))</f>
        <v>OK.</v>
      </c>
      <c r="M80" s="67" t="str">
        <f>IF(M30=".","OK.",IF(M30=0,"OK.",IF(M30=" ","OK.",IF(OR(M30=M10,M30=M20,M30=M40,M30='S2'!M30,M30='S3'!M30,M30='S4'!M30,M30='S5'!M30,M30='S1'!M30,M30='S7'!M30,M30='S8'!M30),"CISSS!","OK."))))</f>
        <v>OK.</v>
      </c>
      <c r="N80" s="68" t="str">
        <f>IF(N30=".","OK.",IF(N30=0,"OK.",IF(N30=" ","OK.",IF(OR(N30=N10,N30=N20,N30=N40,N30='S2'!N30,N30='S3'!N30,N30='S4'!N30,N30='S5'!N30,N30='S1'!N30,N30='S7'!N30,N30='S8'!N30),"CISSS!","OK."))))</f>
        <v>OK.</v>
      </c>
      <c r="O80" s="68" t="str">
        <f>IF(O30=".","OK.",IF(O30=0,"OK.",IF(O30=" ","OK.",IF(OR(O30=O10,O30=O20,O30=O40,O30='S2'!O30,O30='S3'!O30,O30='S4'!O30,O30='S5'!O30,O30='S1'!O30,O30='S7'!O30,O30='S8'!O30),"CISSS!","OK."))))</f>
        <v>OK.</v>
      </c>
      <c r="P80" s="68" t="str">
        <f>IF(P30=".","OK.",IF(P30=0,"OK.",IF(P30=" ","OK.",IF(OR(P30=P10,P30=P20,P30=P40,P30='S2'!P30,P30='S3'!P30,P30='S4'!P30,P30='S5'!P30,P30='S1'!P30,P30='S7'!P30,P30='S8'!P30),"CISSS!","OK."))))</f>
        <v>OK.</v>
      </c>
      <c r="Q80" s="69" t="str">
        <f>IF(Q30=".","OK.",IF(Q30=0,"OK.",IF(Q30=" ","OK.",IF(OR(Q30=Q10,Q30=Q20,Q30=Q40,Q30='S2'!Q30,Q30='S3'!Q30,Q30='S4'!Q30,Q30='S5'!Q30,Q30='S1'!Q30,Q30='S7'!Q30,Q30='S8'!Q30),"CISSS!","OK."))))</f>
        <v>OK.</v>
      </c>
      <c r="R80" s="85" t="str">
        <f>IF(R30=".","OK.",IF(R30=0,"OK.",IF(R30=" ","OK.",IF(OR(R30=R10,R30=R20,R30=R40,R30='S2'!R30,R30='S3'!R30,R30='S4'!R30,R30='S5'!R30,R30='S1'!R30,R30='S7'!R30,R30='S8'!R30),"CISSS!","OK."))))</f>
        <v>OK.</v>
      </c>
      <c r="S80" s="86" t="str">
        <f>IF(S30=".","OK.",IF(S30=0,"OK.",IF(S30=" ","OK.",IF(OR(S30=S10,S30=S20,S30=S40,S30='S2'!S30,S30='S3'!S30,S30='S4'!S30,S30='S5'!S30,S30='S1'!S30,S30='S7'!S30,S30='S8'!S30),"CISSS!","OK."))))</f>
        <v>OK.</v>
      </c>
      <c r="T80" s="86" t="str">
        <f>IF(T30=".","OK.",IF(T30=0,"OK.",IF(T30=" ","OK.",IF(OR(T30=T10,T30=T20,T30=T40,T30='S2'!T30,T30='S3'!T30,T30='S4'!T30,T30='S5'!T30,T30='S1'!T30,T30='S7'!T30,T30='S8'!T30),"CISSS!","OK."))))</f>
        <v>OK.</v>
      </c>
      <c r="U80" s="86" t="str">
        <f>IF(U30=".","OK.",IF(U30=0,"OK.",IF(U30=" ","OK.",IF(OR(U30=U10,U30=U20,U30=U40,U30='S2'!U30,U30='S3'!U30,U30='S4'!U30,U30='S5'!U30,U30='S1'!U30,U30='S7'!U30,U30='S8'!U30),"CISSS!","OK."))))</f>
        <v>OK.</v>
      </c>
      <c r="V80" s="87" t="str">
        <f>IF(V30=".","OK.",IF(V30=0,"OK.",IF(V30=" ","OK.",IF(OR(V30=V10,V30=V20,V30=V40,V30='S2'!V30,V30='S3'!V30,V30='S4'!V30,V30='S5'!V30,V30='S1'!V30,V30='S7'!V30,V30='S8'!V30),"CISSS!","OK."))))</f>
        <v>OK.</v>
      </c>
      <c r="W80" s="267" t="str">
        <f>IF(W30=".","OK.",IF(W30=0,"OK.",IF(W30=" ","OK.",IF(OR(W30=W10,W30=W20,W30=W40,W30='S2'!W30,W30='S3'!W30,W30='S4'!W30,W30='S5'!W30,W30='S1'!W30,W30='S7'!W30,W30='S8'!W30),"CISSS!","OK."))))</f>
        <v>OK.</v>
      </c>
      <c r="X80" s="268" t="str">
        <f>IF(X30=".","OK.",IF(X30=0,"OK.",IF(X30=" ","OK.",IF(OR(X30=X10,X30=X20,X30=X40,X30='S2'!X30,X30='S3'!X30,X30='S4'!X30,X30='S5'!X30,X30='S1'!X30,X30='S7'!X30,X30='S8'!X30),"CISSS!","OK."))))</f>
        <v>OK.</v>
      </c>
      <c r="Y80" s="268" t="str">
        <f>IF(Y30=".","OK.",IF(Y30=0,"OK.",IF(Y30=" ","OK.",IF(OR(Y30=Y10,Y30=Y20,Y30=Y40,Y30='S2'!Y30,Y30='S3'!Y30,Y30='S4'!Y30,Y30='S5'!Y30,Y30='S1'!Y30,Y30='S7'!Y30,Y30='S8'!Y30),"CISSS!","OK."))))</f>
        <v>OK.</v>
      </c>
      <c r="Z80" s="268" t="str">
        <f>IF(Z30=".","OK.",IF(Z30=0,"OK.",IF(Z30=" ","OK.",IF(OR(Z30=Z10,Z30=Z20,Z30=Z40,Z30='S2'!Z30,Z30='S3'!Z30,Z30='S4'!Z30,Z30='S5'!Z30,Z30='S1'!Z30,Z30='S7'!Z30,Z30='S8'!Z30),"CISSS!","OK."))))</f>
        <v>OK.</v>
      </c>
      <c r="AA80" s="269" t="str">
        <f>IF(AA30=".","OK.",IF(AA30=0,"OK.",IF(AA30=" ","OK.",IF(OR(AA30=AA10,AA30=AA20,AA30=AA40,AA30='S2'!AA30,AA30='S3'!AA30,AA30='S4'!AA30,AA30='S5'!AA30,AA30='S1'!AA30,AA30='S7'!AA30,AA30='S8'!AA30),"CISSS!","OK."))))</f>
        <v>OK.</v>
      </c>
      <c r="AB80" s="323">
        <v>0.66666666666666663</v>
      </c>
    </row>
    <row r="81" spans="1:28" ht="11.1" customHeight="1" x14ac:dyDescent="0.2">
      <c r="A81" s="1087"/>
      <c r="B81" s="1087"/>
      <c r="C81" s="55" t="str">
        <f>IF(C31=".","OK.",IF(C31=0,"OK.",IF(C31=" ","OK.",IF(OR(C31=C11,C31=C21,C31=C41,C31='S2'!C31,C31='S3'!C31,C31='S4'!C31,C31='S5'!C31,C31='S1'!C31,C31='S7'!C31,C31='S8'!C31),"CISSS!","OK."))))</f>
        <v>OK.</v>
      </c>
      <c r="D81" s="56" t="str">
        <f>IF(D31=".","OK.",IF(D31=0,"OK.",IF(D31=" ","OK.",IF(OR(D31=D11,D31=D21,D31=D41,D31='S2'!D31,D31='S3'!D31,D31='S4'!D31,D31='S5'!D31,D31='S1'!D31,D31='S7'!D31,D31='S8'!D31),"CISSS!","OK."))))</f>
        <v>OK.</v>
      </c>
      <c r="E81" s="56" t="str">
        <f>IF(E31=".","OK.",IF(E31=0,"OK.",IF(E31=" ","OK.",IF(OR(E31=E11,E31=E21,E31=E41,E31='S2'!E31,E31='S3'!E31,E31='S4'!E31,E31='S5'!E31,E31='S1'!E31,E31='S7'!E31,E31='S8'!E31),"CISSS!","OK."))))</f>
        <v>OK.</v>
      </c>
      <c r="F81" s="56" t="str">
        <f>IF(F31=".","OK.",IF(F31=0,"OK.",IF(F31=" ","OK.",IF(OR(F31=F11,F31=F21,F31=F41,F31='S2'!F31,F31='S3'!F31,F31='S4'!F31,F31='S5'!F31,F31='S1'!F31,F31='S7'!F31,F31='S8'!F31),"CISSS!","OK."))))</f>
        <v>OK.</v>
      </c>
      <c r="G81" s="57" t="str">
        <f>IF(G31=".","OK.",IF(G31=0,"OK.",IF(G31=" ","OK.",IF(OR(G31=G11,G31=G21,G31=G41,G31='S2'!G31,G31='S3'!G31,G31='S4'!G31,G31='S5'!G31,G31='S1'!G31,G31='S7'!G31,G31='S8'!G31),"CISSS!","OK."))))</f>
        <v>OK.</v>
      </c>
      <c r="H81" s="76" t="str">
        <f>IF(H31=".","OK.",IF(H31=0,"OK.",IF(H31=" ","OK.",IF(OR(H31=H11,H31=H21,H31=H41,H31='S2'!H31,H31='S3'!H31,H31='S4'!H31,H31='S5'!H31,H31='S1'!H31,H31='S7'!H31,H31='S8'!H31),"CISSS!","OK."))))</f>
        <v>OK.</v>
      </c>
      <c r="I81" s="77" t="str">
        <f>IF(I31=".","OK.",IF(I31=0,"OK.",IF(I31=" ","OK.",IF(OR(I31=I11,I31=I21,I31=I41,I31='S2'!I31,I31='S3'!I31,I31='S4'!I31,I31='S5'!I31,I31='S1'!I31,I31='S7'!I31,I31='S8'!I31),"CISSS!","OK."))))</f>
        <v>OK.</v>
      </c>
      <c r="J81" s="77" t="str">
        <f>IF(J31=".","OK.",IF(J31=0,"OK.",IF(J31=" ","OK.",IF(OR(J31=J11,J31=J21,J31=J41,J31='S2'!J31,J31='S3'!J31,J31='S4'!J31,J31='S5'!J31,J31='S1'!J31,J31='S7'!J31,J31='S8'!J31),"CISSS!","OK."))))</f>
        <v>OK.</v>
      </c>
      <c r="K81" s="77" t="str">
        <f>IF(K31=".","OK.",IF(K31=0,"OK.",IF(K31=" ","OK.",IF(OR(K31=K11,K31=K21,K31=K41,K31='S2'!K31,K31='S3'!K31,K31='S4'!K31,K31='S5'!K31,K31='S1'!K31,K31='S7'!K31,K31='S8'!K31),"CISSS!","OK."))))</f>
        <v>OK.</v>
      </c>
      <c r="L81" s="78" t="str">
        <f>IF(L31=".","OK.",IF(L31=0,"OK.",IF(L31=" ","OK.",IF(OR(L31=L11,L31=L21,L31=L41,L31='S2'!L31,L31='S3'!L31,L31='S4'!L31,L31='S5'!L31,L31='S1'!L31,L31='S7'!L31,L31='S8'!L31),"CISSS!","OK."))))</f>
        <v>OK.</v>
      </c>
      <c r="M81" s="67" t="str">
        <f>IF(M31=".","OK.",IF(M31=0,"OK.",IF(M31=" ","OK.",IF(OR(M31=M11,M31=M21,M31=M41,M31='S2'!M31,M31='S3'!M31,M31='S4'!M31,M31='S5'!M31,M31='S1'!M31,M31='S7'!M31,M31='S8'!M31),"CISSS!","OK."))))</f>
        <v>OK.</v>
      </c>
      <c r="N81" s="68" t="str">
        <f>IF(N31=".","OK.",IF(N31=0,"OK.",IF(N31=" ","OK.",IF(OR(N31=N11,N31=N21,N31=N41,N31='S2'!N31,N31='S3'!N31,N31='S4'!N31,N31='S5'!N31,N31='S1'!N31,N31='S7'!N31,N31='S8'!N31),"CISSS!","OK."))))</f>
        <v>OK.</v>
      </c>
      <c r="O81" s="68" t="str">
        <f>IF(O31=".","OK.",IF(O31=0,"OK.",IF(O31=" ","OK.",IF(OR(O31=O11,O31=O21,O31=O41,O31='S2'!O31,O31='S3'!O31,O31='S4'!O31,O31='S5'!O31,O31='S1'!O31,O31='S7'!O31,O31='S8'!O31),"CISSS!","OK."))))</f>
        <v>OK.</v>
      </c>
      <c r="P81" s="68" t="str">
        <f>IF(P31=".","OK.",IF(P31=0,"OK.",IF(P31=" ","OK.",IF(OR(P31=P11,P31=P21,P31=P41,P31='S2'!P31,P31='S3'!P31,P31='S4'!P31,P31='S5'!P31,P31='S1'!P31,P31='S7'!P31,P31='S8'!P31),"CISSS!","OK."))))</f>
        <v>OK.</v>
      </c>
      <c r="Q81" s="69" t="str">
        <f>IF(Q31=".","OK.",IF(Q31=0,"OK.",IF(Q31=" ","OK.",IF(OR(Q31=Q11,Q31=Q21,Q31=Q41,Q31='S2'!Q31,Q31='S3'!Q31,Q31='S4'!Q31,Q31='S5'!Q31,Q31='S1'!Q31,Q31='S7'!Q31,Q31='S8'!Q31),"CISSS!","OK."))))</f>
        <v>OK.</v>
      </c>
      <c r="R81" s="85" t="str">
        <f>IF(R31=".","OK.",IF(R31=0,"OK.",IF(R31=" ","OK.",IF(OR(R31=R11,R31=R21,R31=R41,R31='S2'!R31,R31='S3'!R31,R31='S4'!R31,R31='S5'!R31,R31='S1'!R31,R31='S7'!R31,R31='S8'!R31),"CISSS!","OK."))))</f>
        <v>OK.</v>
      </c>
      <c r="S81" s="86" t="str">
        <f>IF(S31=".","OK.",IF(S31=0,"OK.",IF(S31=" ","OK.",IF(OR(S31=S11,S31=S21,S31=S41,S31='S2'!S31,S31='S3'!S31,S31='S4'!S31,S31='S5'!S31,S31='S1'!S31,S31='S7'!S31,S31='S8'!S31),"CISSS!","OK."))))</f>
        <v>OK.</v>
      </c>
      <c r="T81" s="86" t="str">
        <f>IF(T31=".","OK.",IF(T31=0,"OK.",IF(T31=" ","OK.",IF(OR(T31=T11,T31=T21,T31=T41,T31='S2'!T31,T31='S3'!T31,T31='S4'!T31,T31='S5'!T31,T31='S1'!T31,T31='S7'!T31,T31='S8'!T31),"CISSS!","OK."))))</f>
        <v>OK.</v>
      </c>
      <c r="U81" s="86" t="str">
        <f>IF(U31=".","OK.",IF(U31=0,"OK.",IF(U31=" ","OK.",IF(OR(U31=U11,U31=U21,U31=U41,U31='S2'!U31,U31='S3'!U31,U31='S4'!U31,U31='S5'!U31,U31='S1'!U31,U31='S7'!U31,U31='S8'!U31),"CISSS!","OK."))))</f>
        <v>OK.</v>
      </c>
      <c r="V81" s="87" t="str">
        <f>IF(V31=".","OK.",IF(V31=0,"OK.",IF(V31=" ","OK.",IF(OR(V31=V11,V31=V21,V31=V41,V31='S2'!V31,V31='S3'!V31,V31='S4'!V31,V31='S5'!V31,V31='S1'!V31,V31='S7'!V31,V31='S8'!V31),"CISSS!","OK."))))</f>
        <v>OK.</v>
      </c>
      <c r="W81" s="267" t="str">
        <f>IF(W31=".","OK.",IF(W31=0,"OK.",IF(W31=" ","OK.",IF(OR(W31=W11,W31=W21,W31=W41,W31='S2'!W31,W31='S3'!W31,W31='S4'!W31,W31='S5'!W31,W31='S1'!W31,W31='S7'!W31,W31='S8'!W31),"CISSS!","OK."))))</f>
        <v>OK.</v>
      </c>
      <c r="X81" s="268" t="str">
        <f>IF(X31=".","OK.",IF(X31=0,"OK.",IF(X31=" ","OK.",IF(OR(X31=X11,X31=X21,X31=X41,X31='S2'!X31,X31='S3'!X31,X31='S4'!X31,X31='S5'!X31,X31='S1'!X31,X31='S7'!X31,X31='S8'!X31),"CISSS!","OK."))))</f>
        <v>OK.</v>
      </c>
      <c r="Y81" s="268" t="str">
        <f>IF(Y31=".","OK.",IF(Y31=0,"OK.",IF(Y31=" ","OK.",IF(OR(Y31=Y11,Y31=Y21,Y31=Y41,Y31='S2'!Y31,Y31='S3'!Y31,Y31='S4'!Y31,Y31='S5'!Y31,Y31='S1'!Y31,Y31='S7'!Y31,Y31='S8'!Y31),"CISSS!","OK."))))</f>
        <v>OK.</v>
      </c>
      <c r="Z81" s="268" t="str">
        <f>IF(Z31=".","OK.",IF(Z31=0,"OK.",IF(Z31=" ","OK.",IF(OR(Z31=Z11,Z31=Z21,Z31=Z41,Z31='S2'!Z31,Z31='S3'!Z31,Z31='S4'!Z31,Z31='S5'!Z31,Z31='S1'!Z31,Z31='S7'!Z31,Z31='S8'!Z31),"CISSS!","OK."))))</f>
        <v>OK.</v>
      </c>
      <c r="AA81" s="269" t="str">
        <f>IF(AA31=".","OK.",IF(AA31=0,"OK.",IF(AA31=" ","OK.",IF(OR(AA31=AA11,AA31=AA21,AA31=AA41,AA31='S2'!AA31,AA31='S3'!AA31,AA31='S4'!AA31,AA31='S5'!AA31,AA31='S1'!AA31,AA31='S7'!AA31,AA31='S8'!AA31),"CISSS!","OK."))))</f>
        <v>OK.</v>
      </c>
      <c r="AB81" s="323">
        <v>0.70833333333333337</v>
      </c>
    </row>
    <row r="82" spans="1:28" ht="11.1" customHeight="1" thickBot="1" x14ac:dyDescent="0.25">
      <c r="A82" s="1087"/>
      <c r="B82" s="1087"/>
      <c r="C82" s="58" t="str">
        <f>IF(C32=".","OK.",IF(C32=0,"OK.",IF(C32=" ","OK.",IF(OR(C32=C12,C32=C22,C32=C42,C32='S2'!C32,C32='S3'!C32,C32='S4'!C32,C32='S5'!C32,C32='S1'!C32,C32='S7'!C32,C32='S8'!C32),"CISSS!","OK."))))</f>
        <v>OK.</v>
      </c>
      <c r="D82" s="59" t="str">
        <f>IF(D32=".","OK.",IF(D32=0,"OK.",IF(D32=" ","OK.",IF(OR(D32=D12,D32=D22,D32=D42,D32='S2'!D32,D32='S3'!D32,D32='S4'!D32,D32='S5'!D32,D32='S1'!D32,D32='S7'!D32,D32='S8'!D32),"CISSS!","OK."))))</f>
        <v>OK.</v>
      </c>
      <c r="E82" s="59" t="str">
        <f>IF(E32=".","OK.",IF(E32=0,"OK.",IF(E32=" ","OK.",IF(OR(E32=E12,E32=E22,E32=E42,E32='S2'!E32,E32='S3'!E32,E32='S4'!E32,E32='S5'!E32,E32='S1'!E32,E32='S7'!E32,E32='S8'!E32),"CISSS!","OK."))))</f>
        <v>OK.</v>
      </c>
      <c r="F82" s="59" t="str">
        <f>IF(F32=".","OK.",IF(F32=0,"OK.",IF(F32=" ","OK.",IF(OR(F32=F12,F32=F22,F32=F42,F32='S2'!F32,F32='S3'!F32,F32='S4'!F32,F32='S5'!F32,F32='S1'!F32,F32='S7'!F32,F32='S8'!F32),"CISSS!","OK."))))</f>
        <v>OK.</v>
      </c>
      <c r="G82" s="60" t="str">
        <f>IF(G32=".","OK.",IF(G32=0,"OK.",IF(G32=" ","OK.",IF(OR(G32=G12,G32=G22,G32=G42,G32='S2'!G32,G32='S3'!G32,G32='S4'!G32,G32='S5'!G32,G32='S1'!G32,G32='S7'!G32,G32='S8'!G32),"CISSS!","OK."))))</f>
        <v>OK.</v>
      </c>
      <c r="H82" s="79" t="str">
        <f>IF(H32=".","OK.",IF(H32=0,"OK.",IF(H32=" ","OK.",IF(OR(H32=H12,H32=H22,H32=H42,H32='S2'!H32,H32='S3'!H32,H32='S4'!H32,H32='S5'!H32,H32='S1'!H32,H32='S7'!H32,H32='S8'!H32),"CISSS!","OK."))))</f>
        <v>OK.</v>
      </c>
      <c r="I82" s="80" t="str">
        <f>IF(I32=".","OK.",IF(I32=0,"OK.",IF(I32=" ","OK.",IF(OR(I32=I12,I32=I22,I32=I42,I32='S2'!I32,I32='S3'!I32,I32='S4'!I32,I32='S5'!I32,I32='S1'!I32,I32='S7'!I32,I32='S8'!I32),"CISSS!","OK."))))</f>
        <v>OK.</v>
      </c>
      <c r="J82" s="80" t="str">
        <f>IF(J32=".","OK.",IF(J32=0,"OK.",IF(J32=" ","OK.",IF(OR(J32=J12,J32=J22,J32=J42,J32='S2'!J32,J32='S3'!J32,J32='S4'!J32,J32='S5'!J32,J32='S1'!J32,J32='S7'!J32,J32='S8'!J32),"CISSS!","OK."))))</f>
        <v>OK.</v>
      </c>
      <c r="K82" s="80" t="str">
        <f>IF(K32=".","OK.",IF(K32=0,"OK.",IF(K32=" ","OK.",IF(OR(K32=K12,K32=K22,K32=K42,K32='S2'!K32,K32='S3'!K32,K32='S4'!K32,K32='S5'!K32,K32='S1'!K32,K32='S7'!K32,K32='S8'!K32),"CISSS!","OK."))))</f>
        <v>OK.</v>
      </c>
      <c r="L82" s="81" t="str">
        <f>IF(L32=".","OK.",IF(L32=0,"OK.",IF(L32=" ","OK.",IF(OR(L32=L12,L32=L22,L32=L42,L32='S2'!L32,L32='S3'!L32,L32='S4'!L32,L32='S5'!L32,L32='S1'!L32,L32='S7'!L32,L32='S8'!L32),"CISSS!","OK."))))</f>
        <v>OK.</v>
      </c>
      <c r="M82" s="247" t="str">
        <f>IF(M32=".","OK.",IF(M32=0,"OK.",IF(M32=" ","OK.",IF(OR(M32=M12,M32=M22,M32=M42,M32='S2'!M32,M32='S3'!M32,M32='S4'!M32,M32='S5'!M32,M32='S1'!M32,M32='S7'!M32,M32='S8'!M32),"CISSS!","OK."))))</f>
        <v>OK.</v>
      </c>
      <c r="N82" s="248" t="str">
        <f>IF(N32=".","OK.",IF(N32=0,"OK.",IF(N32=" ","OK.",IF(OR(N32=N12,N32=N22,N32=N42,N32='S2'!N32,N32='S3'!N32,N32='S4'!N32,N32='S5'!N32,N32='S1'!N32,N32='S7'!N32,N32='S8'!N32),"CISSS!","OK."))))</f>
        <v>OK.</v>
      </c>
      <c r="O82" s="248" t="str">
        <f>IF(O32=".","OK.",IF(O32=0,"OK.",IF(O32=" ","OK.",IF(OR(O32=O12,O32=O22,O32=O42,O32='S2'!O32,O32='S3'!O32,O32='S4'!O32,O32='S5'!O32,O32='S1'!O32,O32='S7'!O32,O32='S8'!O32),"CISSS!","OK."))))</f>
        <v>OK.</v>
      </c>
      <c r="P82" s="248" t="str">
        <f>IF(P32=".","OK.",IF(P32=0,"OK.",IF(P32=" ","OK.",IF(OR(P32=P12,P32=P22,P32=P42,P32='S2'!P32,P32='S3'!P32,P32='S4'!P32,P32='S5'!P32,P32='S1'!P32,P32='S7'!P32,P32='S8'!P32),"CISSS!","OK."))))</f>
        <v>OK.</v>
      </c>
      <c r="Q82" s="249" t="str">
        <f>IF(Q32=".","OK.",IF(Q32=0,"OK.",IF(Q32=" ","OK.",IF(OR(Q32=Q12,Q32=Q22,Q32=Q42,Q32='S2'!Q32,Q32='S3'!Q32,Q32='S4'!Q32,Q32='S5'!Q32,Q32='S1'!Q32,Q32='S7'!Q32,Q32='S8'!Q32),"CISSS!","OK."))))</f>
        <v>OK.</v>
      </c>
      <c r="R82" s="88" t="str">
        <f>IF(R32=".","OK.",IF(R32=0,"OK.",IF(R32=" ","OK.",IF(OR(R32=R12,R32=R22,R32=R42,R32='S2'!R32,R32='S3'!R32,R32='S4'!R32,R32='S5'!R32,R32='S1'!R32,R32='S7'!R32,R32='S8'!R32),"CISSS!","OK."))))</f>
        <v>OK.</v>
      </c>
      <c r="S82" s="89" t="str">
        <f>IF(S32=".","OK.",IF(S32=0,"OK.",IF(S32=" ","OK.",IF(OR(S32=S12,S32=S22,S32=S42,S32='S2'!S32,S32='S3'!S32,S32='S4'!S32,S32='S5'!S32,S32='S1'!S32,S32='S7'!S32,S32='S8'!S32),"CISSS!","OK."))))</f>
        <v>OK.</v>
      </c>
      <c r="T82" s="89" t="str">
        <f>IF(T32=".","OK.",IF(T32=0,"OK.",IF(T32=" ","OK.",IF(OR(T32=T12,T32=T22,T32=T42,T32='S2'!T32,T32='S3'!T32,T32='S4'!T32,T32='S5'!T32,T32='S1'!T32,T32='S7'!T32,T32='S8'!T32),"CISSS!","OK."))))</f>
        <v>OK.</v>
      </c>
      <c r="U82" s="89" t="str">
        <f>IF(U32=".","OK.",IF(U32=0,"OK.",IF(U32=" ","OK.",IF(OR(U32=U12,U32=U22,U32=U42,U32='S2'!U32,U32='S3'!U32,U32='S4'!U32,U32='S5'!U32,U32='S1'!U32,U32='S7'!U32,U32='S8'!U32),"CISSS!","OK."))))</f>
        <v>OK.</v>
      </c>
      <c r="V82" s="90" t="str">
        <f>IF(V32=".","OK.",IF(V32=0,"OK.",IF(V32=" ","OK.",IF(OR(V32=V12,V32=V22,V32=V42,V32='S2'!V32,V32='S3'!V32,V32='S4'!V32,V32='S5'!V32,V32='S1'!V32,V32='S7'!V32,V32='S8'!V32),"CISSS!","OK."))))</f>
        <v>OK.</v>
      </c>
      <c r="W82" s="270" t="str">
        <f>IF(W32=".","OK.",IF(W32=0,"OK.",IF(W32=" ","OK.",IF(OR(W32=W12,W32=W22,W32=W42,W32='S2'!W32,W32='S3'!W32,W32='S4'!W32,W32='S5'!W32,W32='S1'!W32,W32='S7'!W32,W32='S8'!W32),"CISSS!","OK."))))</f>
        <v>OK.</v>
      </c>
      <c r="X82" s="271" t="str">
        <f>IF(X32=".","OK.",IF(X32=0,"OK.",IF(X32=" ","OK.",IF(OR(X32=X12,X32=X22,X32=X42,X32='S2'!X32,X32='S3'!X32,X32='S4'!X32,X32='S5'!X32,X32='S1'!X32,X32='S7'!X32,X32='S8'!X32),"CISSS!","OK."))))</f>
        <v>OK.</v>
      </c>
      <c r="Y82" s="271" t="str">
        <f>IF(Y32=".","OK.",IF(Y32=0,"OK.",IF(Y32=" ","OK.",IF(OR(Y32=Y12,Y32=Y22,Y32=Y42,Y32='S2'!Y32,Y32='S3'!Y32,Y32='S4'!Y32,Y32='S5'!Y32,Y32='S1'!Y32,Y32='S7'!Y32,Y32='S8'!Y32),"CISSS!","OK."))))</f>
        <v>OK.</v>
      </c>
      <c r="Z82" s="271" t="str">
        <f>IF(Z32=".","OK.",IF(Z32=0,"OK.",IF(Z32=" ","OK.",IF(OR(Z32=Z12,Z32=Z22,Z32=Z42,Z32='S2'!Z32,Z32='S3'!Z32,Z32='S4'!Z32,Z32='S5'!Z32,Z32='S1'!Z32,Z32='S7'!Z32,Z32='S8'!Z32),"CISSS!","OK."))))</f>
        <v>OK.</v>
      </c>
      <c r="AA82" s="272" t="str">
        <f>IF(AA32=".","OK.",IF(AA32=0,"OK.",IF(AA32=" ","OK.",IF(OR(AA32=AA12,AA32=AA22,AA32=AA42,AA32='S2'!AA32,AA32='S3'!AA32,AA32='S4'!AA32,AA32='S5'!AA32,AA32='S1'!AA32,AA32='S7'!AA32,AA32='S8'!AA32),"CISSS!","OK."))))</f>
        <v>OK.</v>
      </c>
      <c r="AB82" s="323">
        <v>0.75</v>
      </c>
    </row>
    <row r="83" spans="1:28" ht="11.1" customHeight="1" x14ac:dyDescent="0.2">
      <c r="A83" s="1087"/>
      <c r="B83" s="1087"/>
      <c r="C83" s="61" t="str">
        <f>IF(C33=".","OK.",IF(C33=0,"OK.",IF(C33=" ","OK.",IF(OR(C33=C3,C33=C13,C33=C23,C33='S2'!C33,C33='S3'!C33,C33='S4'!C33,C33='S5'!C33,C33='S1'!C33,C33='S7'!C33,C33='S8'!C33),"CISSS!","OK."))))</f>
        <v>OK.</v>
      </c>
      <c r="D83" s="62" t="str">
        <f>IF(D33=".","OK.",IF(D33=0,"OK.",IF(D33=" ","OK.",IF(OR(D33=D3,D33=D13,D33=D23,D33='S2'!D33,D33='S3'!D33,D33='S4'!D33,D33='S5'!D33,D33='S1'!D33,D33='S7'!D33,D33='S8'!D33),"CISSS!","OK."))))</f>
        <v>OK.</v>
      </c>
      <c r="E83" s="62" t="str">
        <f>IF(E33=".","OK.",IF(E33=0,"OK.",IF(E33=" ","OK.",IF(OR(E33=E3,E33=E13,E33=E23,E33='S2'!E33,E33='S3'!E33,E33='S4'!E33,E33='S5'!E33,E33='S1'!E33,E33='S7'!E33,E33='S8'!E33),"CISSS!","OK."))))</f>
        <v>OK.</v>
      </c>
      <c r="F83" s="62" t="str">
        <f>IF(F33=".","OK.",IF(F33=0,"OK.",IF(F33=" ","OK.",IF(OR(F33=F3,F33=F13,F33=F23,F33='S2'!F33,F33='S3'!F33,F33='S4'!F33,F33='S5'!F33,F33='S1'!F33,F33='S7'!F33,F33='S8'!F33),"CISSS!","OK."))))</f>
        <v>OK.</v>
      </c>
      <c r="G83" s="63" t="str">
        <f>IF(G33=".","OK.",IF(G33=0,"OK.",IF(G33=" ","OK.",IF(OR(G33=G3,G33=G13,G33=G23,G33='S2'!G33,G33='S3'!G33,G33='S4'!G33,G33='S5'!G33,G33='S1'!G33,G33='S7'!G33,G33='S8'!G33),"CISSS!","OK."))))</f>
        <v>OK.</v>
      </c>
      <c r="H83" s="73" t="str">
        <f>IF(H33=".","OK.",IF(H33=0,"OK.",IF(H33=" ","OK.",IF(OR(H33=H3,H33=H13,H33=H23,H33='S2'!H33,H33='S3'!H33,H33='S4'!H33,H33='S5'!H33,H33='S1'!H33,H33='S7'!H33,H33='S8'!H33),"CISSS!","OK."))))</f>
        <v>OK.</v>
      </c>
      <c r="I83" s="74" t="str">
        <f>IF(I33=".","OK.",IF(I33=0,"OK.",IF(I33=" ","OK.",IF(OR(I33=I3,I33=I13,I33=I23,I33='S2'!I33,I33='S3'!I33,I33='S4'!I33,I33='S5'!I33,I33='S1'!I33,I33='S7'!I33,I33='S8'!I33),"CISSS!","OK."))))</f>
        <v>OK.</v>
      </c>
      <c r="J83" s="74" t="str">
        <f>IF(J33=".","OK.",IF(J33=0,"OK.",IF(J33=" ","OK.",IF(OR(J33=J3,J33=J13,J33=J23,J33='S2'!J33,J33='S3'!J33,J33='S4'!J33,J33='S5'!J33,J33='S1'!J33,J33='S7'!J33,J33='S8'!J33),"CISSS!","OK."))))</f>
        <v>OK.</v>
      </c>
      <c r="K83" s="74" t="str">
        <f>IF(K33=".","OK.",IF(K33=0,"OK.",IF(K33=" ","OK.",IF(OR(K33=K3,K33=K13,K33=K23,K33='S2'!K33,K33='S3'!K33,K33='S4'!K33,K33='S5'!K33,K33='S1'!K33,K33='S7'!K33,K33='S8'!K33),"CISSS!","OK."))))</f>
        <v>OK.</v>
      </c>
      <c r="L83" s="75" t="str">
        <f>IF(L33=".","OK.",IF(L33=0,"OK.",IF(L33=" ","OK.",IF(OR(L33=L3,L33=L13,L33=L23,L33='S2'!L33,L33='S3'!L33,L33='S4'!L33,L33='S5'!L33,L33='S1'!L33,L33='S7'!L33,L33='S8'!L33),"CISSS!","OK."))))</f>
        <v>OK.</v>
      </c>
      <c r="M83" s="64" t="str">
        <f>IF(M33=".","OK.",IF(M33=0,"OK.",IF(M33=" ","OK.",IF(OR(M33=M3,M33=M13,M33=M23,M33='S2'!M33,M33='S3'!M33,M33='S4'!M33,M33='S5'!M33,M33='S1'!M33,M33='S7'!M33,M33='S8'!M33),"CISSS!","OK."))))</f>
        <v>OK.</v>
      </c>
      <c r="N83" s="65" t="str">
        <f>IF(N33=".","OK.",IF(N33=0,"OK.",IF(N33=" ","OK.",IF(OR(N33=N3,N33=N13,N33=N23,N33='S2'!N33,N33='S3'!N33,N33='S4'!N33,N33='S5'!N33,N33='S1'!N33,N33='S7'!N33,N33='S8'!N33),"CISSS!","OK."))))</f>
        <v>OK.</v>
      </c>
      <c r="O83" s="65" t="str">
        <f>IF(O33=".","OK.",IF(O33=0,"OK.",IF(O33=" ","OK.",IF(OR(O33=O3,O33=O13,O33=O23,O33='S2'!O33,O33='S3'!O33,O33='S4'!O33,O33='S5'!O33,O33='S1'!O33,O33='S7'!O33,O33='S8'!O33),"CISSS!","OK."))))</f>
        <v>OK.</v>
      </c>
      <c r="P83" s="65" t="str">
        <f>IF(P33=".","OK.",IF(P33=0,"OK.",IF(P33=" ","OK.",IF(OR(P33=P3,P33=P13,P33=P23,P33='S2'!P33,P33='S3'!P33,P33='S4'!P33,P33='S5'!P33,P33='S1'!P33,P33='S7'!P33,P33='S8'!P33),"CISSS!","OK."))))</f>
        <v>OK.</v>
      </c>
      <c r="Q83" s="66" t="str">
        <f>IF(Q33=".","OK.",IF(Q33=0,"OK.",IF(Q33=" ","OK.",IF(OR(Q33=Q3,Q33=Q13,Q33=Q23,Q33='S2'!Q33,Q33='S3'!Q33,Q33='S4'!Q33,Q33='S5'!Q33,Q33='S1'!Q33,Q33='S7'!Q33,Q33='S8'!Q33),"CISSS!","OK."))))</f>
        <v>OK.</v>
      </c>
      <c r="R83" s="82" t="str">
        <f>IF(R33=".","OK.",IF(R33=0,"OK.",IF(R33=" ","OK.",IF(OR(R33=R3,R33=R13,R33=R23,R33='S2'!R33,R33='S3'!R33,R33='S4'!R33,R33='S5'!R33,R33='S1'!R33,R33='S7'!R33,R33='S8'!R33),"CISSS!","OK."))))</f>
        <v>OK.</v>
      </c>
      <c r="S83" s="83" t="str">
        <f>IF(S33=".","OK.",IF(S33=0,"OK.",IF(S33=" ","OK.",IF(OR(S33=S3,S33=S13,S33=S23,S33='S2'!S33,S33='S3'!S33,S33='S4'!S33,S33='S5'!S33,S33='S1'!S33,S33='S7'!S33,S33='S8'!S33),"CISSS!","OK."))))</f>
        <v>OK.</v>
      </c>
      <c r="T83" s="83" t="str">
        <f>IF(T33=".","OK.",IF(T33=0,"OK.",IF(T33=" ","OK.",IF(OR(T33=T3,T33=T13,T33=T23,T33='S2'!T33,T33='S3'!T33,T33='S4'!T33,T33='S5'!T33,T33='S1'!T33,T33='S7'!T33,T33='S8'!T33),"CISSS!","OK."))))</f>
        <v>OK.</v>
      </c>
      <c r="U83" s="83" t="str">
        <f>IF(U33=".","OK.",IF(U33=0,"OK.",IF(U33=" ","OK.",IF(OR(U33=U3,U33=U13,U33=U23,U33='S2'!U33,U33='S3'!U33,U33='S4'!U33,U33='S5'!U33,U33='S1'!U33,U33='S7'!U33,U33='S8'!U33),"CISSS!","OK."))))</f>
        <v>OK.</v>
      </c>
      <c r="V83" s="84" t="str">
        <f>IF(V33=".","OK.",IF(V33=0,"OK.",IF(V33=" ","OK.",IF(OR(V33=V3,V33=V13,V33=V23,V33='S2'!V33,V33='S3'!V33,V33='S4'!V33,V33='S5'!V33,V33='S1'!V33,V33='S7'!V33,V33='S8'!V33),"CISSS!","OK."))))</f>
        <v>OK.</v>
      </c>
      <c r="W83" s="264" t="str">
        <f>IF(W33=".","OK.",IF(W33=0,"OK.",IF(W33=" ","OK.",IF(OR(W33=W3,W33=W13,W33=W23,W33='S2'!W33,W33='S3'!W33,W33='S4'!W33,W33='S5'!W33,W33='S1'!W33,W33='S7'!W33,W33='S8'!W33),"CISSS!","OK."))))</f>
        <v>OK.</v>
      </c>
      <c r="X83" s="265" t="str">
        <f>IF(X33=".","OK.",IF(X33=0,"OK.",IF(X33=" ","OK.",IF(OR(X33=X3,X33=X13,X33=X23,X33='S2'!X33,X33='S3'!X33,X33='S4'!X33,X33='S5'!X33,X33='S1'!X33,X33='S7'!X33,X33='S8'!X33),"CISSS!","OK."))))</f>
        <v>OK.</v>
      </c>
      <c r="Y83" s="265" t="str">
        <f>IF(Y33=".","OK.",IF(Y33=0,"OK.",IF(Y33=" ","OK.",IF(OR(Y33=Y3,Y33=Y13,Y33=Y23,Y33='S2'!Y33,Y33='S3'!Y33,Y33='S4'!Y33,Y33='S5'!Y33,Y33='S1'!Y33,Y33='S7'!Y33,Y33='S8'!Y33),"CISSS!","OK."))))</f>
        <v>OK.</v>
      </c>
      <c r="Z83" s="265" t="str">
        <f>IF(Z33=".","OK.",IF(Z33=0,"OK.",IF(Z33=" ","OK.",IF(OR(Z33=Z3,Z33=Z13,Z33=Z23,Z33='S2'!Z33,Z33='S3'!Z33,Z33='S4'!Z33,Z33='S5'!Z33,Z33='S1'!Z33,Z33='S7'!Z33,Z33='S8'!Z33),"CISSS!","OK."))))</f>
        <v>OK.</v>
      </c>
      <c r="AA83" s="266" t="str">
        <f>IF(AA33=".","OK.",IF(AA33=0,"OK.",IF(AA33=" ","OK.",IF(OR(AA33=AA3,AA33=AA13,AA33=AA23,AA33='S2'!AA33,AA33='S3'!AA33,AA33='S4'!AA33,AA33='S5'!AA33,AA33='S1'!AA33,AA33='S7'!AA33,AA33='S8'!AA33),"CISSS!","OK."))))</f>
        <v>OK.</v>
      </c>
      <c r="AB83" s="299">
        <v>0.375</v>
      </c>
    </row>
    <row r="84" spans="1:28" ht="11.1" customHeight="1" x14ac:dyDescent="0.2">
      <c r="A84" s="1087"/>
      <c r="B84" s="1087"/>
      <c r="C84" s="55" t="str">
        <f>IF(C34=".","OK.",IF(C34=0,"OK.",IF(C34=" ","OK.",IF(OR(C34=C4,C34=C14,C34=C24,C34='S2'!C34,C34='S3'!C34,C34='S4'!C34,C34='S5'!C34,C34='S1'!C34,C34='S7'!C34,C34='S8'!C34),"CISSS!","OK."))))</f>
        <v>OK.</v>
      </c>
      <c r="D84" s="56" t="str">
        <f>IF(D34=".","OK.",IF(D34=0,"OK.",IF(D34=" ","OK.",IF(OR(D34=D4,D34=D14,D34=D24,D34='S2'!D34,D34='S3'!D34,D34='S4'!D34,D34='S5'!D34,D34='S1'!D34,D34='S7'!D34,D34='S8'!D34),"CISSS!","OK."))))</f>
        <v>OK.</v>
      </c>
      <c r="E84" s="56" t="str">
        <f>IF(E34=".","OK.",IF(E34=0,"OK.",IF(E34=" ","OK.",IF(OR(E34=E4,E34=E14,E34=E24,E34='S2'!E34,E34='S3'!E34,E34='S4'!E34,E34='S5'!E34,E34='S1'!E34,E34='S7'!E34,E34='S8'!E34),"CISSS!","OK."))))</f>
        <v>OK.</v>
      </c>
      <c r="F84" s="56" t="str">
        <f>IF(F34=".","OK.",IF(F34=0,"OK.",IF(F34=" ","OK.",IF(OR(F34=F4,F34=F14,F34=F24,F34='S2'!F34,F34='S3'!F34,F34='S4'!F34,F34='S5'!F34,F34='S1'!F34,F34='S7'!F34,F34='S8'!F34),"CISSS!","OK."))))</f>
        <v>OK.</v>
      </c>
      <c r="G84" s="57" t="str">
        <f>IF(G34=".","OK.",IF(G34=0,"OK.",IF(G34=" ","OK.",IF(OR(G34=G4,G34=G14,G34=G24,G34='S2'!G34,G34='S3'!G34,G34='S4'!G34,G34='S5'!G34,G34='S1'!G34,G34='S7'!G34,G34='S8'!G34),"CISSS!","OK."))))</f>
        <v>OK.</v>
      </c>
      <c r="H84" s="76" t="str">
        <f>IF(H34=".","OK.",IF(H34=0,"OK.",IF(H34=" ","OK.",IF(OR(H34=H4,H34=H14,H34=H24,H34='S2'!H34,H34='S3'!H34,H34='S4'!H34,H34='S5'!H34,H34='S1'!H34,H34='S7'!H34,H34='S8'!H34),"CISSS!","OK."))))</f>
        <v>OK.</v>
      </c>
      <c r="I84" s="77" t="str">
        <f>IF(I34=".","OK.",IF(I34=0,"OK.",IF(I34=" ","OK.",IF(OR(I34=I4,I34=I14,I34=I24,I34='S2'!I34,I34='S3'!I34,I34='S4'!I34,I34='S5'!I34,I34='S1'!I34,I34='S7'!I34,I34='S8'!I34),"CISSS!","OK."))))</f>
        <v>OK.</v>
      </c>
      <c r="J84" s="77" t="str">
        <f>IF(J34=".","OK.",IF(J34=0,"OK.",IF(J34=" ","OK.",IF(OR(J34=J4,J34=J14,J34=J24,J34='S2'!J34,J34='S3'!J34,J34='S4'!J34,J34='S5'!J34,J34='S1'!J34,J34='S7'!J34,J34='S8'!J34),"CISSS!","OK."))))</f>
        <v>OK.</v>
      </c>
      <c r="K84" s="77" t="str">
        <f>IF(K34=".","OK.",IF(K34=0,"OK.",IF(K34=" ","OK.",IF(OR(K34=K4,K34=K14,K34=K24,K34='S2'!K34,K34='S3'!K34,K34='S4'!K34,K34='S5'!K34,K34='S1'!K34,K34='S7'!K34,K34='S8'!K34),"CISSS!","OK."))))</f>
        <v>OK.</v>
      </c>
      <c r="L84" s="78" t="str">
        <f>IF(L34=".","OK.",IF(L34=0,"OK.",IF(L34=" ","OK.",IF(OR(L34=L4,L34=L14,L34=L24,L34='S2'!L34,L34='S3'!L34,L34='S4'!L34,L34='S5'!L34,L34='S1'!L34,L34='S7'!L34,L34='S8'!L34),"CISSS!","OK."))))</f>
        <v>OK.</v>
      </c>
      <c r="M84" s="67" t="str">
        <f>IF(M34=".","OK.",IF(M34=0,"OK.",IF(M34=" ","OK.",IF(OR(M34=M4,M34=M14,M34=M24,M34='S2'!M34,M34='S3'!M34,M34='S4'!M34,M34='S5'!M34,M34='S1'!M34,M34='S7'!M34,M34='S8'!M34),"CISSS!","OK."))))</f>
        <v>OK.</v>
      </c>
      <c r="N84" s="68" t="str">
        <f>IF(N34=".","OK.",IF(N34=0,"OK.",IF(N34=" ","OK.",IF(OR(N34=N4,N34=N14,N34=N24,N34='S2'!N34,N34='S3'!N34,N34='S4'!N34,N34='S5'!N34,N34='S1'!N34,N34='S7'!N34,N34='S8'!N34),"CISSS!","OK."))))</f>
        <v>OK.</v>
      </c>
      <c r="O84" s="68" t="str">
        <f>IF(O34=".","OK.",IF(O34=0,"OK.",IF(O34=" ","OK.",IF(OR(O34=O4,O34=O14,O34=O24,O34='S2'!O34,O34='S3'!O34,O34='S4'!O34,O34='S5'!O34,O34='S1'!O34,O34='S7'!O34,O34='S8'!O34),"CISSS!","OK."))))</f>
        <v>OK.</v>
      </c>
      <c r="P84" s="68" t="str">
        <f>IF(P34=".","OK.",IF(P34=0,"OK.",IF(P34=" ","OK.",IF(OR(P34=P4,P34=P14,P34=P24,P34='S2'!P34,P34='S3'!P34,P34='S4'!P34,P34='S5'!P34,P34='S1'!P34,P34='S7'!P34,P34='S8'!P34),"CISSS!","OK."))))</f>
        <v>OK.</v>
      </c>
      <c r="Q84" s="69" t="str">
        <f>IF(Q34=".","OK.",IF(Q34=0,"OK.",IF(Q34=" ","OK.",IF(OR(Q34=Q4,Q34=Q14,Q34=Q24,Q34='S2'!Q34,Q34='S3'!Q34,Q34='S4'!Q34,Q34='S5'!Q34,Q34='S1'!Q34,Q34='S7'!Q34,Q34='S8'!Q34),"CISSS!","OK."))))</f>
        <v>OK.</v>
      </c>
      <c r="R84" s="85" t="str">
        <f>IF(R34=".","OK.",IF(R34=0,"OK.",IF(R34=" ","OK.",IF(OR(R34=R4,R34=R14,R34=R24,R34='S2'!R34,R34='S3'!R34,R34='S4'!R34,R34='S5'!R34,R34='S1'!R34,R34='S7'!R34,R34='S8'!R34),"CISSS!","OK."))))</f>
        <v>OK.</v>
      </c>
      <c r="S84" s="86" t="str">
        <f>IF(S34=".","OK.",IF(S34=0,"OK.",IF(S34=" ","OK.",IF(OR(S34=S4,S34=S14,S34=S24,S34='S2'!S34,S34='S3'!S34,S34='S4'!S34,S34='S5'!S34,S34='S1'!S34,S34='S7'!S34,S34='S8'!S34),"CISSS!","OK."))))</f>
        <v>OK.</v>
      </c>
      <c r="T84" s="86" t="str">
        <f>IF(T34=".","OK.",IF(T34=0,"OK.",IF(T34=" ","OK.",IF(OR(T34=T4,T34=T14,T34=T24,T34='S2'!T34,T34='S3'!T34,T34='S4'!T34,T34='S5'!T34,T34='S1'!T34,T34='S7'!T34,T34='S8'!T34),"CISSS!","OK."))))</f>
        <v>OK.</v>
      </c>
      <c r="U84" s="86" t="str">
        <f>IF(U34=".","OK.",IF(U34=0,"OK.",IF(U34=" ","OK.",IF(OR(U34=U4,U34=U14,U34=U24,U34='S2'!U34,U34='S3'!U34,U34='S4'!U34,U34='S5'!U34,U34='S1'!U34,U34='S7'!U34,U34='S8'!U34),"CISSS!","OK."))))</f>
        <v>OK.</v>
      </c>
      <c r="V84" s="87" t="str">
        <f>IF(V34=".","OK.",IF(V34=0,"OK.",IF(V34=" ","OK.",IF(OR(V34=V4,V34=V14,V34=V24,V34='S2'!V34,V34='S3'!V34,V34='S4'!V34,V34='S5'!V34,V34='S1'!V34,V34='S7'!V34,V34='S8'!V34),"CISSS!","OK."))))</f>
        <v>OK.</v>
      </c>
      <c r="W84" s="267" t="str">
        <f>IF(W34=".","OK.",IF(W34=0,"OK.",IF(W34=" ","OK.",IF(OR(W34=W4,W34=W14,W34=W24,W34='S2'!W34,W34='S3'!W34,W34='S4'!W34,W34='S5'!W34,W34='S1'!W34,W34='S7'!W34,W34='S8'!W34),"CISSS!","OK."))))</f>
        <v>OK.</v>
      </c>
      <c r="X84" s="268" t="str">
        <f>IF(X34=".","OK.",IF(X34=0,"OK.",IF(X34=" ","OK.",IF(OR(X34=X4,X34=X14,X34=X24,X34='S2'!X34,X34='S3'!X34,X34='S4'!X34,X34='S5'!X34,X34='S1'!X34,X34='S7'!X34,X34='S8'!X34),"CISSS!","OK."))))</f>
        <v>OK.</v>
      </c>
      <c r="Y84" s="268" t="str">
        <f>IF(Y34=".","OK.",IF(Y34=0,"OK.",IF(Y34=" ","OK.",IF(OR(Y34=Y4,Y34=Y14,Y34=Y24,Y34='S2'!Y34,Y34='S3'!Y34,Y34='S4'!Y34,Y34='S5'!Y34,Y34='S1'!Y34,Y34='S7'!Y34,Y34='S8'!Y34),"CISSS!","OK."))))</f>
        <v>OK.</v>
      </c>
      <c r="Z84" s="268" t="str">
        <f>IF(Z34=".","OK.",IF(Z34=0,"OK.",IF(Z34=" ","OK.",IF(OR(Z34=Z4,Z34=Z14,Z34=Z24,Z34='S2'!Z34,Z34='S3'!Z34,Z34='S4'!Z34,Z34='S5'!Z34,Z34='S1'!Z34,Z34='S7'!Z34,Z34='S8'!Z34),"CISSS!","OK."))))</f>
        <v>OK.</v>
      </c>
      <c r="AA84" s="269" t="str">
        <f>IF(AA34=".","OK.",IF(AA34=0,"OK.",IF(AA34=" ","OK.",IF(OR(AA34=AA4,AA34=AA14,AA34=AA24,AA34='S2'!AA34,AA34='S3'!AA34,AA34='S4'!AA34,AA34='S5'!AA34,AA34='S1'!AA34,AA34='S7'!AA34,AA34='S8'!AA34),"CISSS!","OK."))))</f>
        <v>OK.</v>
      </c>
      <c r="AB84" s="299">
        <v>0.41666666666666669</v>
      </c>
    </row>
    <row r="85" spans="1:28" ht="11.1" customHeight="1" x14ac:dyDescent="0.2">
      <c r="A85" s="1087"/>
      <c r="B85" s="1087"/>
      <c r="C85" s="55" t="str">
        <f>IF(C35=".","OK.",IF(C35=0,"OK.",IF(C35=" ","OK.",IF(OR(C35=C5,C35=C15,C35=C25,C35='S2'!C35,C35='S3'!C35,C35='S4'!C35,C35='S5'!C35,C35='S1'!C35,C35='S7'!C35,C35='S8'!C35),"CISSS!","OK."))))</f>
        <v>OK.</v>
      </c>
      <c r="D85" s="56" t="str">
        <f>IF(D35=".","OK.",IF(D35=0,"OK.",IF(D35=" ","OK.",IF(OR(D35=D5,D35=D15,D35=D25,D35='S2'!D35,D35='S3'!D35,D35='S4'!D35,D35='S5'!D35,D35='S1'!D35,D35='S7'!D35,D35='S8'!D35),"CISSS!","OK."))))</f>
        <v>OK.</v>
      </c>
      <c r="E85" s="56" t="str">
        <f>IF(E35=".","OK.",IF(E35=0,"OK.",IF(E35=" ","OK.",IF(OR(E35=E5,E35=E15,E35=E25,E35='S2'!E35,E35='S3'!E35,E35='S4'!E35,E35='S5'!E35,E35='S1'!E35,E35='S7'!E35,E35='S8'!E35),"CISSS!","OK."))))</f>
        <v>OK.</v>
      </c>
      <c r="F85" s="56" t="str">
        <f>IF(F35=".","OK.",IF(F35=0,"OK.",IF(F35=" ","OK.",IF(OR(F35=F5,F35=F15,F35=F25,F35='S2'!F35,F35='S3'!F35,F35='S4'!F35,F35='S5'!F35,F35='S1'!F35,F35='S7'!F35,F35='S8'!F35),"CISSS!","OK."))))</f>
        <v>OK.</v>
      </c>
      <c r="G85" s="57" t="str">
        <f>IF(G35=".","OK.",IF(G35=0,"OK.",IF(G35=" ","OK.",IF(OR(G35=G5,G35=G15,G35=G25,G35='S2'!G35,G35='S3'!G35,G35='S4'!G35,G35='S5'!G35,G35='S1'!G35,G35='S7'!G35,G35='S8'!G35),"CISSS!","OK."))))</f>
        <v>OK.</v>
      </c>
      <c r="H85" s="76" t="str">
        <f>IF(H35=".","OK.",IF(H35=0,"OK.",IF(H35=" ","OK.",IF(OR(H35=H5,H35=H15,H35=H25,H35='S2'!H35,H35='S3'!H35,H35='S4'!H35,H35='S5'!H35,H35='S1'!H35,H35='S7'!H35,H35='S8'!H35),"CISSS!","OK."))))</f>
        <v>OK.</v>
      </c>
      <c r="I85" s="77" t="str">
        <f>IF(I35=".","OK.",IF(I35=0,"OK.",IF(I35=" ","OK.",IF(OR(I35=I5,I35=I15,I35=I25,I35='S2'!I35,I35='S3'!I35,I35='S4'!I35,I35='S5'!I35,I35='S1'!I35,I35='S7'!I35,I35='S8'!I35),"CISSS!","OK."))))</f>
        <v>OK.</v>
      </c>
      <c r="J85" s="77" t="str">
        <f>IF(J35=".","OK.",IF(J35=0,"OK.",IF(J35=" ","OK.",IF(OR(J35=J5,J35=J15,J35=J25,J35='S2'!J35,J35='S3'!J35,J35='S4'!J35,J35='S5'!J35,J35='S1'!J35,J35='S7'!J35,J35='S8'!J35),"CISSS!","OK."))))</f>
        <v>OK.</v>
      </c>
      <c r="K85" s="77" t="str">
        <f>IF(K35=".","OK.",IF(K35=0,"OK.",IF(K35=" ","OK.",IF(OR(K35=K5,K35=K15,K35=K25,K35='S2'!K35,K35='S3'!K35,K35='S4'!K35,K35='S5'!K35,K35='S1'!K35,K35='S7'!K35,K35='S8'!K35),"CISSS!","OK."))))</f>
        <v>OK.</v>
      </c>
      <c r="L85" s="78" t="str">
        <f>IF(L35=".","OK.",IF(L35=0,"OK.",IF(L35=" ","OK.",IF(OR(L35=L5,L35=L15,L35=L25,L35='S2'!L35,L35='S3'!L35,L35='S4'!L35,L35='S5'!L35,L35='S1'!L35,L35='S7'!L35,L35='S8'!L35),"CISSS!","OK."))))</f>
        <v>OK.</v>
      </c>
      <c r="M85" s="67" t="str">
        <f>IF(M35=".","OK.",IF(M35=0,"OK.",IF(M35=" ","OK.",IF(OR(M35=M5,M35=M15,M35=M25,M35='S2'!M35,M35='S3'!M35,M35='S4'!M35,M35='S5'!M35,M35='S1'!M35,M35='S7'!M35,M35='S8'!M35),"CISSS!","OK."))))</f>
        <v>OK.</v>
      </c>
      <c r="N85" s="68" t="str">
        <f>IF(N35=".","OK.",IF(N35=0,"OK.",IF(N35=" ","OK.",IF(OR(N35=N5,N35=N15,N35=N25,N35='S2'!N35,N35='S3'!N35,N35='S4'!N35,N35='S5'!N35,N35='S1'!N35,N35='S7'!N35,N35='S8'!N35),"CISSS!","OK."))))</f>
        <v>OK.</v>
      </c>
      <c r="O85" s="68" t="str">
        <f>IF(O35=".","OK.",IF(O35=0,"OK.",IF(O35=" ","OK.",IF(OR(O35=O5,O35=O15,O35=O25,O35='S2'!O35,O35='S3'!O35,O35='S4'!O35,O35='S5'!O35,O35='S1'!O35,O35='S7'!O35,O35='S8'!O35),"CISSS!","OK."))))</f>
        <v>OK.</v>
      </c>
      <c r="P85" s="68" t="str">
        <f>IF(P35=".","OK.",IF(P35=0,"OK.",IF(P35=" ","OK.",IF(OR(P35=P5,P35=P15,P35=P25,P35='S2'!P35,P35='S3'!P35,P35='S4'!P35,P35='S5'!P35,P35='S1'!P35,P35='S7'!P35,P35='S8'!P35),"CISSS!","OK."))))</f>
        <v>OK.</v>
      </c>
      <c r="Q85" s="69" t="str">
        <f>IF(Q35=".","OK.",IF(Q35=0,"OK.",IF(Q35=" ","OK.",IF(OR(Q35=Q5,Q35=Q15,Q35=Q25,Q35='S2'!Q35,Q35='S3'!Q35,Q35='S4'!Q35,Q35='S5'!Q35,Q35='S1'!Q35,Q35='S7'!Q35,Q35='S8'!Q35),"CISSS!","OK."))))</f>
        <v>OK.</v>
      </c>
      <c r="R85" s="85" t="str">
        <f>IF(R35=".","OK.",IF(R35=0,"OK.",IF(R35=" ","OK.",IF(OR(R35=R5,R35=R15,R35=R25,R35='S2'!R35,R35='S3'!R35,R35='S4'!R35,R35='S5'!R35,R35='S1'!R35,R35='S7'!R35,R35='S8'!R35),"CISSS!","OK."))))</f>
        <v>OK.</v>
      </c>
      <c r="S85" s="86" t="str">
        <f>IF(S35=".","OK.",IF(S35=0,"OK.",IF(S35=" ","OK.",IF(OR(S35=S5,S35=S15,S35=S25,S35='S2'!S35,S35='S3'!S35,S35='S4'!S35,S35='S5'!S35,S35='S1'!S35,S35='S7'!S35,S35='S8'!S35),"CISSS!","OK."))))</f>
        <v>OK.</v>
      </c>
      <c r="T85" s="86" t="str">
        <f>IF(T35=".","OK.",IF(T35=0,"OK.",IF(T35=" ","OK.",IF(OR(T35=T5,T35=T15,T35=T25,T35='S2'!T35,T35='S3'!T35,T35='S4'!T35,T35='S5'!T35,T35='S1'!T35,T35='S7'!T35,T35='S8'!T35),"CISSS!","OK."))))</f>
        <v>OK.</v>
      </c>
      <c r="U85" s="86" t="str">
        <f>IF(U35=".","OK.",IF(U35=0,"OK.",IF(U35=" ","OK.",IF(OR(U35=U5,U35=U15,U35=U25,U35='S2'!U35,U35='S3'!U35,U35='S4'!U35,U35='S5'!U35,U35='S1'!U35,U35='S7'!U35,U35='S8'!U35),"CISSS!","OK."))))</f>
        <v>OK.</v>
      </c>
      <c r="V85" s="87" t="str">
        <f>IF(V35=".","OK.",IF(V35=0,"OK.",IF(V35=" ","OK.",IF(OR(V35=V5,V35=V15,V35=V25,V35='S2'!V35,V35='S3'!V35,V35='S4'!V35,V35='S5'!V35,V35='S1'!V35,V35='S7'!V35,V35='S8'!V35),"CISSS!","OK."))))</f>
        <v>OK.</v>
      </c>
      <c r="W85" s="267" t="str">
        <f>IF(W35=".","OK.",IF(W35=0,"OK.",IF(W35=" ","OK.",IF(OR(W35=W5,W35=W15,W35=W25,W35='S2'!W35,W35='S3'!W35,W35='S4'!W35,W35='S5'!W35,W35='S1'!W35,W35='S7'!W35,W35='S8'!W35),"CISSS!","OK."))))</f>
        <v>OK.</v>
      </c>
      <c r="X85" s="268" t="str">
        <f>IF(X35=".","OK.",IF(X35=0,"OK.",IF(X35=" ","OK.",IF(OR(X35=X5,X35=X15,X35=X25,X35='S2'!X35,X35='S3'!X35,X35='S4'!X35,X35='S5'!X35,X35='S1'!X35,X35='S7'!X35,X35='S8'!X35),"CISSS!","OK."))))</f>
        <v>OK.</v>
      </c>
      <c r="Y85" s="268" t="str">
        <f>IF(Y35=".","OK.",IF(Y35=0,"OK.",IF(Y35=" ","OK.",IF(OR(Y35=Y5,Y35=Y15,Y35=Y25,Y35='S2'!Y35,Y35='S3'!Y35,Y35='S4'!Y35,Y35='S5'!Y35,Y35='S1'!Y35,Y35='S7'!Y35,Y35='S8'!Y35),"CISSS!","OK."))))</f>
        <v>OK.</v>
      </c>
      <c r="Z85" s="268" t="str">
        <f>IF(Z35=".","OK.",IF(Z35=0,"OK.",IF(Z35=" ","OK.",IF(OR(Z35=Z5,Z35=Z15,Z35=Z25,Z35='S2'!Z35,Z35='S3'!Z35,Z35='S4'!Z35,Z35='S5'!Z35,Z35='S1'!Z35,Z35='S7'!Z35,Z35='S8'!Z35),"CISSS!","OK."))))</f>
        <v>OK.</v>
      </c>
      <c r="AA85" s="269" t="str">
        <f>IF(AA35=".","OK.",IF(AA35=0,"OK.",IF(AA35=" ","OK.",IF(OR(AA35=AA5,AA35=AA15,AA35=AA25,AA35='S2'!AA35,AA35='S3'!AA35,AA35='S4'!AA35,AA35='S5'!AA35,AA35='S1'!AA35,AA35='S7'!AA35,AA35='S8'!AA35),"CISSS!","OK."))))</f>
        <v>OK.</v>
      </c>
      <c r="AB85" s="299">
        <v>0.45833333333333331</v>
      </c>
    </row>
    <row r="86" spans="1:28" ht="11.1" customHeight="1" x14ac:dyDescent="0.2">
      <c r="A86" s="1087"/>
      <c r="B86" s="1087"/>
      <c r="C86" s="55" t="str">
        <f>IF(C36=".","OK.",IF(C36=0,"OK.",IF(C36=" ","OK.",IF(OR(C36=C6,C36=C16,C36=C26,C36='S2'!C36,C36='S3'!C36,C36='S4'!C36,C36='S5'!C36,C36='S1'!C36,C36='S7'!C36,C36='S8'!C36),"CISSS!","OK."))))</f>
        <v>OK.</v>
      </c>
      <c r="D86" s="56" t="str">
        <f>IF(D36=".","OK.",IF(D36=0,"OK.",IF(D36=" ","OK.",IF(OR(D36=D6,D36=D16,D36=D26,D36='S2'!D36,D36='S3'!D36,D36='S4'!D36,D36='S5'!D36,D36='S1'!D36,D36='S7'!D36,D36='S8'!D36),"CISSS!","OK."))))</f>
        <v>OK.</v>
      </c>
      <c r="E86" s="56" t="str">
        <f>IF(E36=".","OK.",IF(E36=0,"OK.",IF(E36=" ","OK.",IF(OR(E36=E6,E36=E16,E36=E26,E36='S2'!E36,E36='S3'!E36,E36='S4'!E36,E36='S5'!E36,E36='S1'!E36,E36='S7'!E36,E36='S8'!E36),"CISSS!","OK."))))</f>
        <v>OK.</v>
      </c>
      <c r="F86" s="56" t="str">
        <f>IF(F36=".","OK.",IF(F36=0,"OK.",IF(F36=" ","OK.",IF(OR(F36=F6,F36=F16,F36=F26,F36='S2'!F36,F36='S3'!F36,F36='S4'!F36,F36='S5'!F36,F36='S1'!F36,F36='S7'!F36,F36='S8'!F36),"CISSS!","OK."))))</f>
        <v>OK.</v>
      </c>
      <c r="G86" s="57" t="str">
        <f>IF(G36=".","OK.",IF(G36=0,"OK.",IF(G36=" ","OK.",IF(OR(G36=G6,G36=G16,G36=G26,G36='S2'!G36,G36='S3'!G36,G36='S4'!G36,G36='S5'!G36,G36='S1'!G36,G36='S7'!G36,G36='S8'!G36),"CISSS!","OK."))))</f>
        <v>OK.</v>
      </c>
      <c r="H86" s="76" t="str">
        <f>IF(H36=".","OK.",IF(H36=0,"OK.",IF(H36=" ","OK.",IF(OR(H36=H6,H36=H16,H36=H26,H36='S2'!H36,H36='S3'!H36,H36='S4'!H36,H36='S5'!H36,H36='S1'!H36,H36='S7'!H36,H36='S8'!H36),"CISSS!","OK."))))</f>
        <v>OK.</v>
      </c>
      <c r="I86" s="77" t="str">
        <f>IF(I36=".","OK.",IF(I36=0,"OK.",IF(I36=" ","OK.",IF(OR(I36=I6,I36=I16,I36=I26,I36='S2'!I36,I36='S3'!I36,I36='S4'!I36,I36='S5'!I36,I36='S1'!I36,I36='S7'!I36,I36='S8'!I36),"CISSS!","OK."))))</f>
        <v>OK.</v>
      </c>
      <c r="J86" s="77" t="str">
        <f>IF(J36=".","OK.",IF(J36=0,"OK.",IF(J36=" ","OK.",IF(OR(J36=J6,J36=J16,J36=J26,J36='S2'!J36,J36='S3'!J36,J36='S4'!J36,J36='S5'!J36,J36='S1'!J36,J36='S7'!J36,J36='S8'!J36),"CISSS!","OK."))))</f>
        <v>OK.</v>
      </c>
      <c r="K86" s="77" t="str">
        <f>IF(K36=".","OK.",IF(K36=0,"OK.",IF(K36=" ","OK.",IF(OR(K36=K6,K36=K16,K36=K26,K36='S2'!K36,K36='S3'!K36,K36='S4'!K36,K36='S5'!K36,K36='S1'!K36,K36='S7'!K36,K36='S8'!K36),"CISSS!","OK."))))</f>
        <v>OK.</v>
      </c>
      <c r="L86" s="78" t="str">
        <f>IF(L36=".","OK.",IF(L36=0,"OK.",IF(L36=" ","OK.",IF(OR(L36=L6,L36=L16,L36=L26,L36='S2'!L36,L36='S3'!L36,L36='S4'!L36,L36='S5'!L36,L36='S1'!L36,L36='S7'!L36,L36='S8'!L36),"CISSS!","OK."))))</f>
        <v>OK.</v>
      </c>
      <c r="M86" s="67" t="str">
        <f>IF(M36=".","OK.",IF(M36=0,"OK.",IF(M36=" ","OK.",IF(OR(M36=M6,M36=M16,M36=M26,M36='S2'!M36,M36='S3'!M36,M36='S4'!M36,M36='S5'!M36,M36='S1'!M36,M36='S7'!M36,M36='S8'!M36),"CISSS!","OK."))))</f>
        <v>OK.</v>
      </c>
      <c r="N86" s="68" t="str">
        <f>IF(N36=".","OK.",IF(N36=0,"OK.",IF(N36=" ","OK.",IF(OR(N36=N6,N36=N16,N36=N26,N36='S2'!N36,N36='S3'!N36,N36='S4'!N36,N36='S5'!N36,N36='S1'!N36,N36='S7'!N36,N36='S8'!N36),"CISSS!","OK."))))</f>
        <v>OK.</v>
      </c>
      <c r="O86" s="68" t="str">
        <f>IF(O36=".","OK.",IF(O36=0,"OK.",IF(O36=" ","OK.",IF(OR(O36=O6,O36=O16,O36=O26,O36='S2'!O36,O36='S3'!O36,O36='S4'!O36,O36='S5'!O36,O36='S1'!O36,O36='S7'!O36,O36='S8'!O36),"CISSS!","OK."))))</f>
        <v>OK.</v>
      </c>
      <c r="P86" s="68" t="str">
        <f>IF(P36=".","OK.",IF(P36=0,"OK.",IF(P36=" ","OK.",IF(OR(P36=P6,P36=P16,P36=P26,P36='S2'!P36,P36='S3'!P36,P36='S4'!P36,P36='S5'!P36,P36='S1'!P36,P36='S7'!P36,P36='S8'!P36),"CISSS!","OK."))))</f>
        <v>OK.</v>
      </c>
      <c r="Q86" s="69" t="str">
        <f>IF(Q36=".","OK.",IF(Q36=0,"OK.",IF(Q36=" ","OK.",IF(OR(Q36=Q6,Q36=Q16,Q36=Q26,Q36='S2'!Q36,Q36='S3'!Q36,Q36='S4'!Q36,Q36='S5'!Q36,Q36='S1'!Q36,Q36='S7'!Q36,Q36='S8'!Q36),"CISSS!","OK."))))</f>
        <v>OK.</v>
      </c>
      <c r="R86" s="85" t="str">
        <f>IF(R36=".","OK.",IF(R36=0,"OK.",IF(R36=" ","OK.",IF(OR(R36=R6,R36=R16,R36=R26,R36='S2'!R36,R36='S3'!R36,R36='S4'!R36,R36='S5'!R36,R36='S1'!R36,R36='S7'!R36,R36='S8'!R36),"CISSS!","OK."))))</f>
        <v>OK.</v>
      </c>
      <c r="S86" s="86" t="str">
        <f>IF(S36=".","OK.",IF(S36=0,"OK.",IF(S36=" ","OK.",IF(OR(S36=S6,S36=S16,S36=S26,S36='S2'!S36,S36='S3'!S36,S36='S4'!S36,S36='S5'!S36,S36='S1'!S36,S36='S7'!S36,S36='S8'!S36),"CISSS!","OK."))))</f>
        <v>OK.</v>
      </c>
      <c r="T86" s="86" t="str">
        <f>IF(T36=".","OK.",IF(T36=0,"OK.",IF(T36=" ","OK.",IF(OR(T36=T6,T36=T16,T36=T26,T36='S2'!T36,T36='S3'!T36,T36='S4'!T36,T36='S5'!T36,T36='S1'!T36,T36='S7'!T36,T36='S8'!T36),"CISSS!","OK."))))</f>
        <v>OK.</v>
      </c>
      <c r="U86" s="86" t="str">
        <f>IF(U36=".","OK.",IF(U36=0,"OK.",IF(U36=" ","OK.",IF(OR(U36=U6,U36=U16,U36=U26,U36='S2'!U36,U36='S3'!U36,U36='S4'!U36,U36='S5'!U36,U36='S1'!U36,U36='S7'!U36,U36='S8'!U36),"CISSS!","OK."))))</f>
        <v>OK.</v>
      </c>
      <c r="V86" s="87" t="str">
        <f>IF(V36=".","OK.",IF(V36=0,"OK.",IF(V36=" ","OK.",IF(OR(V36=V6,V36=V16,V36=V26,V36='S2'!V36,V36='S3'!V36,V36='S4'!V36,V36='S5'!V36,V36='S1'!V36,V36='S7'!V36,V36='S8'!V36),"CISSS!","OK."))))</f>
        <v>OK.</v>
      </c>
      <c r="W86" s="267" t="str">
        <f>IF(W36=".","OK.",IF(W36=0,"OK.",IF(W36=" ","OK.",IF(OR(W36=W6,W36=W16,W36=W26,W36='S2'!W36,W36='S3'!W36,W36='S4'!W36,W36='S5'!W36,W36='S1'!W36,W36='S7'!W36,W36='S8'!W36),"CISSS!","OK."))))</f>
        <v>OK.</v>
      </c>
      <c r="X86" s="268" t="str">
        <f>IF(X36=".","OK.",IF(X36=0,"OK.",IF(X36=" ","OK.",IF(OR(X36=X6,X36=X16,X36=X26,X36='S2'!X36,X36='S3'!X36,X36='S4'!X36,X36='S5'!X36,X36='S1'!X36,X36='S7'!X36,X36='S8'!X36),"CISSS!","OK."))))</f>
        <v>OK.</v>
      </c>
      <c r="Y86" s="268" t="str">
        <f>IF(Y36=".","OK.",IF(Y36=0,"OK.",IF(Y36=" ","OK.",IF(OR(Y36=Y6,Y36=Y16,Y36=Y26,Y36='S2'!Y36,Y36='S3'!Y36,Y36='S4'!Y36,Y36='S5'!Y36,Y36='S1'!Y36,Y36='S7'!Y36,Y36='S8'!Y36),"CISSS!","OK."))))</f>
        <v>OK.</v>
      </c>
      <c r="Z86" s="268" t="str">
        <f>IF(Z36=".","OK.",IF(Z36=0,"OK.",IF(Z36=" ","OK.",IF(OR(Z36=Z6,Z36=Z16,Z36=Z26,Z36='S2'!Z36,Z36='S3'!Z36,Z36='S4'!Z36,Z36='S5'!Z36,Z36='S1'!Z36,Z36='S7'!Z36,Z36='S8'!Z36),"CISSS!","OK."))))</f>
        <v>OK.</v>
      </c>
      <c r="AA86" s="269" t="str">
        <f>IF(AA36=".","OK.",IF(AA36=0,"OK.",IF(AA36=" ","OK.",IF(OR(AA36=AA6,AA36=AA16,AA36=AA26,AA36='S2'!AA36,AA36='S3'!AA36,AA36='S4'!AA36,AA36='S5'!AA36,AA36='S1'!AA36,AA36='S7'!AA36,AA36='S8'!AA36),"CISSS!","OK."))))</f>
        <v>OK.</v>
      </c>
      <c r="AB86" s="299">
        <v>0.5</v>
      </c>
    </row>
    <row r="87" spans="1:28" ht="11.1" customHeight="1" x14ac:dyDescent="0.2">
      <c r="A87" s="1087"/>
      <c r="B87" s="1087"/>
      <c r="C87" s="55" t="str">
        <f>IF(C37=".","OK.",IF(C37=0,"OK.",IF(C37=" ","OK.",IF(OR(C37=C7,C37=C17,C37=C27,C37='S2'!C37,C37='S3'!C37,C37='S4'!C37,C37='S5'!C37,C37='S1'!C37,C37='S7'!C37,C37='S8'!C37),"CISSS!","OK."))))</f>
        <v>OK.</v>
      </c>
      <c r="D87" s="56" t="str">
        <f>IF(D37=".","OK.",IF(D37=0,"OK.",IF(D37=" ","OK.",IF(OR(D37=D7,D37=D17,D37=D27,D37='S2'!D37,D37='S3'!D37,D37='S4'!D37,D37='S5'!D37,D37='S1'!D37,D37='S7'!D37,D37='S8'!D37),"CISSS!","OK."))))</f>
        <v>OK.</v>
      </c>
      <c r="E87" s="56" t="str">
        <f>IF(E37=".","OK.",IF(E37=0,"OK.",IF(E37=" ","OK.",IF(OR(E37=E7,E37=E17,E37=E27,E37='S2'!E37,E37='S3'!E37,E37='S4'!E37,E37='S5'!E37,E37='S1'!E37,E37='S7'!E37,E37='S8'!E37),"CISSS!","OK."))))</f>
        <v>OK.</v>
      </c>
      <c r="F87" s="56" t="str">
        <f>IF(F37=".","OK.",IF(F37=0,"OK.",IF(F37=" ","OK.",IF(OR(F37=F7,F37=F17,F37=F27,F37='S2'!F37,F37='S3'!F37,F37='S4'!F37,F37='S5'!F37,F37='S1'!F37,F37='S7'!F37,F37='S8'!F37),"CISSS!","OK."))))</f>
        <v>OK.</v>
      </c>
      <c r="G87" s="57" t="str">
        <f>IF(G37=".","OK.",IF(G37=0,"OK.",IF(G37=" ","OK.",IF(OR(G37=G7,G37=G17,G37=G27,G37='S2'!G37,G37='S3'!G37,G37='S4'!G37,G37='S5'!G37,G37='S1'!G37,G37='S7'!G37,G37='S8'!G37),"CISSS!","OK."))))</f>
        <v>OK.</v>
      </c>
      <c r="H87" s="76" t="str">
        <f>IF(H37=".","OK.",IF(H37=0,"OK.",IF(H37=" ","OK.",IF(OR(H37=H7,H37=H17,H37=H27,H37='S2'!H37,H37='S3'!H37,H37='S4'!H37,H37='S5'!H37,H37='S1'!H37,H37='S7'!H37,H37='S8'!H37),"CISSS!","OK."))))</f>
        <v>OK.</v>
      </c>
      <c r="I87" s="77" t="str">
        <f>IF(I37=".","OK.",IF(I37=0,"OK.",IF(I37=" ","OK.",IF(OR(I37=I7,I37=I17,I37=I27,I37='S2'!I37,I37='S3'!I37,I37='S4'!I37,I37='S5'!I37,I37='S1'!I37,I37='S7'!I37,I37='S8'!I37),"CISSS!","OK."))))</f>
        <v>OK.</v>
      </c>
      <c r="J87" s="77" t="str">
        <f>IF(J37=".","OK.",IF(J37=0,"OK.",IF(J37=" ","OK.",IF(OR(J37=J7,J37=J17,J37=J27,J37='S2'!J37,J37='S3'!J37,J37='S4'!J37,J37='S5'!J37,J37='S1'!J37,J37='S7'!J37,J37='S8'!J37),"CISSS!","OK."))))</f>
        <v>OK.</v>
      </c>
      <c r="K87" s="77" t="str">
        <f>IF(K37=".","OK.",IF(K37=0,"OK.",IF(K37=" ","OK.",IF(OR(K37=K7,K37=K17,K37=K27,K37='S2'!K37,K37='S3'!K37,K37='S4'!K37,K37='S5'!K37,K37='S1'!K37,K37='S7'!K37,K37='S8'!K37),"CISSS!","OK."))))</f>
        <v>OK.</v>
      </c>
      <c r="L87" s="78" t="str">
        <f>IF(L37=".","OK.",IF(L37=0,"OK.",IF(L37=" ","OK.",IF(OR(L37=L7,L37=L17,L37=L27,L37='S2'!L37,L37='S3'!L37,L37='S4'!L37,L37='S5'!L37,L37='S1'!L37,L37='S7'!L37,L37='S8'!L37),"CISSS!","OK."))))</f>
        <v>OK.</v>
      </c>
      <c r="M87" s="67" t="str">
        <f>IF(M37=".","OK.",IF(M37=0,"OK.",IF(M37=" ","OK.",IF(OR(M37=M7,M37=M17,M37=M27,M37='S2'!M37,M37='S3'!M37,M37='S4'!M37,M37='S5'!M37,M37='S1'!M37,M37='S7'!M37,M37='S8'!M37),"CISSS!","OK."))))</f>
        <v>OK.</v>
      </c>
      <c r="N87" s="68" t="str">
        <f>IF(N37=".","OK.",IF(N37=0,"OK.",IF(N37=" ","OK.",IF(OR(N37=N7,N37=N17,N37=N27,N37='S2'!N37,N37='S3'!N37,N37='S4'!N37,N37='S5'!N37,N37='S1'!N37,N37='S7'!N37,N37='S8'!N37),"CISSS!","OK."))))</f>
        <v>OK.</v>
      </c>
      <c r="O87" s="68" t="str">
        <f>IF(O37=".","OK.",IF(O37=0,"OK.",IF(O37=" ","OK.",IF(OR(O37=O7,O37=O17,O37=O27,O37='S2'!O37,O37='S3'!O37,O37='S4'!O37,O37='S5'!O37,O37='S1'!O37,O37='S7'!O37,O37='S8'!O37),"CISSS!","OK."))))</f>
        <v>OK.</v>
      </c>
      <c r="P87" s="68" t="str">
        <f>IF(P37=".","OK.",IF(P37=0,"OK.",IF(P37=" ","OK.",IF(OR(P37=P7,P37=P17,P37=P27,P37='S2'!P37,P37='S3'!P37,P37='S4'!P37,P37='S5'!P37,P37='S1'!P37,P37='S7'!P37,P37='S8'!P37),"CISSS!","OK."))))</f>
        <v>OK.</v>
      </c>
      <c r="Q87" s="69" t="str">
        <f>IF(Q37=".","OK.",IF(Q37=0,"OK.",IF(Q37=" ","OK.",IF(OR(Q37=Q7,Q37=Q17,Q37=Q27,Q37='S2'!Q37,Q37='S3'!Q37,Q37='S4'!Q37,Q37='S5'!Q37,Q37='S1'!Q37,Q37='S7'!Q37,Q37='S8'!Q37),"CISSS!","OK."))))</f>
        <v>OK.</v>
      </c>
      <c r="R87" s="85" t="str">
        <f>IF(R37=".","OK.",IF(R37=0,"OK.",IF(R37=" ","OK.",IF(OR(R37=R7,R37=R17,R37=R27,R37='S2'!R37,R37='S3'!R37,R37='S4'!R37,R37='S5'!R37,R37='S1'!R37,R37='S7'!R37,R37='S8'!R37),"CISSS!","OK."))))</f>
        <v>OK.</v>
      </c>
      <c r="S87" s="86" t="str">
        <f>IF(S37=".","OK.",IF(S37=0,"OK.",IF(S37=" ","OK.",IF(OR(S37=S7,S37=S17,S37=S27,S37='S2'!S37,S37='S3'!S37,S37='S4'!S37,S37='S5'!S37,S37='S1'!S37,S37='S7'!S37,S37='S8'!S37),"CISSS!","OK."))))</f>
        <v>OK.</v>
      </c>
      <c r="T87" s="86" t="str">
        <f>IF(T37=".","OK.",IF(T37=0,"OK.",IF(T37=" ","OK.",IF(OR(T37=T7,T37=T17,T37=T27,T37='S2'!T37,T37='S3'!T37,T37='S4'!T37,T37='S5'!T37,T37='S1'!T37,T37='S7'!T37,T37='S8'!T37),"CISSS!","OK."))))</f>
        <v>OK.</v>
      </c>
      <c r="U87" s="86" t="str">
        <f>IF(U37=".","OK.",IF(U37=0,"OK.",IF(U37=" ","OK.",IF(OR(U37=U7,U37=U17,U37=U27,U37='S2'!U37,U37='S3'!U37,U37='S4'!U37,U37='S5'!U37,U37='S1'!U37,U37='S7'!U37,U37='S8'!U37),"CISSS!","OK."))))</f>
        <v>OK.</v>
      </c>
      <c r="V87" s="87" t="str">
        <f>IF(V37=".","OK.",IF(V37=0,"OK.",IF(V37=" ","OK.",IF(OR(V37=V7,V37=V17,V37=V27,V37='S2'!V37,V37='S3'!V37,V37='S4'!V37,V37='S5'!V37,V37='S1'!V37,V37='S7'!V37,V37='S8'!V37),"CISSS!","OK."))))</f>
        <v>OK.</v>
      </c>
      <c r="W87" s="267" t="str">
        <f>IF(W37=".","OK.",IF(W37=0,"OK.",IF(W37=" ","OK.",IF(OR(W37=W7,W37=W17,W37=W27,W37='S2'!W37,W37='S3'!W37,W37='S4'!W37,W37='S5'!W37,W37='S1'!W37,W37='S7'!W37,W37='S8'!W37),"CISSS!","OK."))))</f>
        <v>OK.</v>
      </c>
      <c r="X87" s="268" t="str">
        <f>IF(X37=".","OK.",IF(X37=0,"OK.",IF(X37=" ","OK.",IF(OR(X37=X7,X37=X17,X37=X27,X37='S2'!X37,X37='S3'!X37,X37='S4'!X37,X37='S5'!X37,X37='S1'!X37,X37='S7'!X37,X37='S8'!X37),"CISSS!","OK."))))</f>
        <v>OK.</v>
      </c>
      <c r="Y87" s="268" t="str">
        <f>IF(Y37=".","OK.",IF(Y37=0,"OK.",IF(Y37=" ","OK.",IF(OR(Y37=Y7,Y37=Y17,Y37=Y27,Y37='S2'!Y37,Y37='S3'!Y37,Y37='S4'!Y37,Y37='S5'!Y37,Y37='S1'!Y37,Y37='S7'!Y37,Y37='S8'!Y37),"CISSS!","OK."))))</f>
        <v>OK.</v>
      </c>
      <c r="Z87" s="268" t="str">
        <f>IF(Z37=".","OK.",IF(Z37=0,"OK.",IF(Z37=" ","OK.",IF(OR(Z37=Z7,Z37=Z17,Z37=Z27,Z37='S2'!Z37,Z37='S3'!Z37,Z37='S4'!Z37,Z37='S5'!Z37,Z37='S1'!Z37,Z37='S7'!Z37,Z37='S8'!Z37),"CISSS!","OK."))))</f>
        <v>OK.</v>
      </c>
      <c r="AA87" s="269" t="str">
        <f>IF(AA37=".","OK.",IF(AA37=0,"OK.",IF(AA37=" ","OK.",IF(OR(AA37=AA7,AA37=AA17,AA37=AA27,AA37='S2'!AA37,AA37='S3'!AA37,AA37='S4'!AA37,AA37='S5'!AA37,AA37='S1'!AA37,AA37='S7'!AA37,AA37='S8'!AA37),"CISSS!","OK."))))</f>
        <v>OK.</v>
      </c>
      <c r="AB87" s="299">
        <v>0.54166666666666663</v>
      </c>
    </row>
    <row r="88" spans="1:28" ht="11.1" customHeight="1" x14ac:dyDescent="0.2">
      <c r="A88" s="1087"/>
      <c r="B88" s="1087"/>
      <c r="C88" s="55" t="str">
        <f>IF(C38=".","OK.",IF(C38=0,"OK.",IF(C38=" ","OK.",IF(OR(C38=C8,C38=C18,C38=C28,C38='S2'!C38,C38='S3'!C38,C38='S4'!C38,C38='S5'!C38,C38='S1'!C38,C38='S7'!C38,C38='S8'!C38),"CISSS!","OK."))))</f>
        <v>OK.</v>
      </c>
      <c r="D88" s="56" t="str">
        <f>IF(D38=".","OK.",IF(D38=0,"OK.",IF(D38=" ","OK.",IF(OR(D38=D8,D38=D18,D38=D28,D38='S2'!D38,D38='S3'!D38,D38='S4'!D38,D38='S5'!D38,D38='S1'!D38,D38='S7'!D38,D38='S8'!D38),"CISSS!","OK."))))</f>
        <v>OK.</v>
      </c>
      <c r="E88" s="56" t="str">
        <f>IF(E38=".","OK.",IF(E38=0,"OK.",IF(E38=" ","OK.",IF(OR(E38=E8,E38=E18,E38=E28,E38='S2'!E38,E38='S3'!E38,E38='S4'!E38,E38='S5'!E38,E38='S1'!E38,E38='S7'!E38,E38='S8'!E38),"CISSS!","OK."))))</f>
        <v>OK.</v>
      </c>
      <c r="F88" s="56" t="str">
        <f>IF(F38=".","OK.",IF(F38=0,"OK.",IF(F38=" ","OK.",IF(OR(F38=F8,F38=F18,F38=F28,F38='S2'!F38,F38='S3'!F38,F38='S4'!F38,F38='S5'!F38,F38='S1'!F38,F38='S7'!F38,F38='S8'!F38),"CISSS!","OK."))))</f>
        <v>OK.</v>
      </c>
      <c r="G88" s="57" t="str">
        <f>IF(G38=".","OK.",IF(G38=0,"OK.",IF(G38=" ","OK.",IF(OR(G38=G8,G38=G18,G38=G28,G38='S2'!G38,G38='S3'!G38,G38='S4'!G38,G38='S5'!G38,G38='S1'!G38,G38='S7'!G38,G38='S8'!G38),"CISSS!","OK."))))</f>
        <v>OK.</v>
      </c>
      <c r="H88" s="76" t="str">
        <f>IF(H38=".","OK.",IF(H38=0,"OK.",IF(H38=" ","OK.",IF(OR(H38=H8,H38=H18,H38=H28,H38='S2'!H38,H38='S3'!H38,H38='S4'!H38,H38='S5'!H38,H38='S1'!H38,H38='S7'!H38,H38='S8'!H38),"CISSS!","OK."))))</f>
        <v>OK.</v>
      </c>
      <c r="I88" s="77" t="str">
        <f>IF(I38=".","OK.",IF(I38=0,"OK.",IF(I38=" ","OK.",IF(OR(I38=I8,I38=I18,I38=I28,I38='S2'!I38,I38='S3'!I38,I38='S4'!I38,I38='S5'!I38,I38='S1'!I38,I38='S7'!I38,I38='S8'!I38),"CISSS!","OK."))))</f>
        <v>OK.</v>
      </c>
      <c r="J88" s="77" t="str">
        <f>IF(J38=".","OK.",IF(J38=0,"OK.",IF(J38=" ","OK.",IF(OR(J38=J8,J38=J18,J38=J28,J38='S2'!J38,J38='S3'!J38,J38='S4'!J38,J38='S5'!J38,J38='S1'!J38,J38='S7'!J38,J38='S8'!J38),"CISSS!","OK."))))</f>
        <v>OK.</v>
      </c>
      <c r="K88" s="77" t="str">
        <f>IF(K38=".","OK.",IF(K38=0,"OK.",IF(K38=" ","OK.",IF(OR(K38=K8,K38=K18,K38=K28,K38='S2'!K38,K38='S3'!K38,K38='S4'!K38,K38='S5'!K38,K38='S1'!K38,K38='S7'!K38,K38='S8'!K38),"CISSS!","OK."))))</f>
        <v>OK.</v>
      </c>
      <c r="L88" s="78" t="str">
        <f>IF(L38=".","OK.",IF(L38=0,"OK.",IF(L38=" ","OK.",IF(OR(L38=L8,L38=L18,L38=L28,L38='S2'!L38,L38='S3'!L38,L38='S4'!L38,L38='S5'!L38,L38='S1'!L38,L38='S7'!L38,L38='S8'!L38),"CISSS!","OK."))))</f>
        <v>OK.</v>
      </c>
      <c r="M88" s="67" t="str">
        <f>IF(M38=".","OK.",IF(M38=0,"OK.",IF(M38=" ","OK.",IF(OR(M38=M8,M38=M18,M38=M28,M38='S2'!M38,M38='S3'!M38,M38='S4'!M38,M38='S5'!M38,M38='S1'!M38,M38='S7'!M38,M38='S8'!M38),"CISSS!","OK."))))</f>
        <v>OK.</v>
      </c>
      <c r="N88" s="68" t="str">
        <f>IF(N38=".","OK.",IF(N38=0,"OK.",IF(N38=" ","OK.",IF(OR(N38=N8,N38=N18,N38=N28,N38='S2'!N38,N38='S3'!N38,N38='S4'!N38,N38='S5'!N38,N38='S1'!N38,N38='S7'!N38,N38='S8'!N38),"CISSS!","OK."))))</f>
        <v>OK.</v>
      </c>
      <c r="O88" s="68" t="str">
        <f>IF(O38=".","OK.",IF(O38=0,"OK.",IF(O38=" ","OK.",IF(OR(O38=O8,O38=O18,O38=O28,O38='S2'!O38,O38='S3'!O38,O38='S4'!O38,O38='S5'!O38,O38='S1'!O38,O38='S7'!O38,O38='S8'!O38),"CISSS!","OK."))))</f>
        <v>OK.</v>
      </c>
      <c r="P88" s="68" t="str">
        <f>IF(P38=".","OK.",IF(P38=0,"OK.",IF(P38=" ","OK.",IF(OR(P38=P8,P38=P18,P38=P28,P38='S2'!P38,P38='S3'!P38,P38='S4'!P38,P38='S5'!P38,P38='S1'!P38,P38='S7'!P38,P38='S8'!P38),"CISSS!","OK."))))</f>
        <v>OK.</v>
      </c>
      <c r="Q88" s="69" t="str">
        <f>IF(Q38=".","OK.",IF(Q38=0,"OK.",IF(Q38=" ","OK.",IF(OR(Q38=Q8,Q38=Q18,Q38=Q28,Q38='S2'!Q38,Q38='S3'!Q38,Q38='S4'!Q38,Q38='S5'!Q38,Q38='S1'!Q38,Q38='S7'!Q38,Q38='S8'!Q38),"CISSS!","OK."))))</f>
        <v>OK.</v>
      </c>
      <c r="R88" s="85" t="str">
        <f>IF(R38=".","OK.",IF(R38=0,"OK.",IF(R38=" ","OK.",IF(OR(R38=R8,R38=R18,R38=R28,R38='S2'!R38,R38='S3'!R38,R38='S4'!R38,R38='S5'!R38,R38='S1'!R38,R38='S7'!R38,R38='S8'!R38),"CISSS!","OK."))))</f>
        <v>OK.</v>
      </c>
      <c r="S88" s="86" t="str">
        <f>IF(S38=".","OK.",IF(S38=0,"OK.",IF(S38=" ","OK.",IF(OR(S38=S8,S38=S18,S38=S28,S38='S2'!S38,S38='S3'!S38,S38='S4'!S38,S38='S5'!S38,S38='S1'!S38,S38='S7'!S38,S38='S8'!S38),"CISSS!","OK."))))</f>
        <v>OK.</v>
      </c>
      <c r="T88" s="86" t="str">
        <f>IF(T38=".","OK.",IF(T38=0,"OK.",IF(T38=" ","OK.",IF(OR(T38=T8,T38=T18,T38=T28,T38='S2'!T38,T38='S3'!T38,T38='S4'!T38,T38='S5'!T38,T38='S1'!T38,T38='S7'!T38,T38='S8'!T38),"CISSS!","OK."))))</f>
        <v>OK.</v>
      </c>
      <c r="U88" s="86" t="str">
        <f>IF(U38=".","OK.",IF(U38=0,"OK.",IF(U38=" ","OK.",IF(OR(U38=U8,U38=U18,U38=U28,U38='S2'!U38,U38='S3'!U38,U38='S4'!U38,U38='S5'!U38,U38='S1'!U38,U38='S7'!U38,U38='S8'!U38),"CISSS!","OK."))))</f>
        <v>OK.</v>
      </c>
      <c r="V88" s="87" t="str">
        <f>IF(V38=".","OK.",IF(V38=0,"OK.",IF(V38=" ","OK.",IF(OR(V38=V8,V38=V18,V38=V28,V38='S2'!V38,V38='S3'!V38,V38='S4'!V38,V38='S5'!V38,V38='S1'!V38,V38='S7'!V38,V38='S8'!V38),"CISSS!","OK."))))</f>
        <v>OK.</v>
      </c>
      <c r="W88" s="267" t="str">
        <f>IF(W38=".","OK.",IF(W38=0,"OK.",IF(W38=" ","OK.",IF(OR(W38=W8,W38=W18,W38=W28,W38='S2'!W38,W38='S3'!W38,W38='S4'!W38,W38='S5'!W38,W38='S1'!W38,W38='S7'!W38,W38='S8'!W38),"CISSS!","OK."))))</f>
        <v>OK.</v>
      </c>
      <c r="X88" s="268" t="str">
        <f>IF(X38=".","OK.",IF(X38=0,"OK.",IF(X38=" ","OK.",IF(OR(X38=X8,X38=X18,X38=X28,X38='S2'!X38,X38='S3'!X38,X38='S4'!X38,X38='S5'!X38,X38='S1'!X38,X38='S7'!X38,X38='S8'!X38),"CISSS!","OK."))))</f>
        <v>OK.</v>
      </c>
      <c r="Y88" s="268" t="str">
        <f>IF(Y38=".","OK.",IF(Y38=0,"OK.",IF(Y38=" ","OK.",IF(OR(Y38=Y8,Y38=Y18,Y38=Y28,Y38='S2'!Y38,Y38='S3'!Y38,Y38='S4'!Y38,Y38='S5'!Y38,Y38='S1'!Y38,Y38='S7'!Y38,Y38='S8'!Y38),"CISSS!","OK."))))</f>
        <v>OK.</v>
      </c>
      <c r="Z88" s="268" t="str">
        <f>IF(Z38=".","OK.",IF(Z38=0,"OK.",IF(Z38=" ","OK.",IF(OR(Z38=Z8,Z38=Z18,Z38=Z28,Z38='S2'!Z38,Z38='S3'!Z38,Z38='S4'!Z38,Z38='S5'!Z38,Z38='S1'!Z38,Z38='S7'!Z38,Z38='S8'!Z38),"CISSS!","OK."))))</f>
        <v>OK.</v>
      </c>
      <c r="AA88" s="269" t="str">
        <f>IF(AA38=".","OK.",IF(AA38=0,"OK.",IF(AA38=" ","OK.",IF(OR(AA38=AA8,AA38=AA18,AA38=AA28,AA38='S2'!AA38,AA38='S3'!AA38,AA38='S4'!AA38,AA38='S5'!AA38,AA38='S1'!AA38,AA38='S7'!AA38,AA38='S8'!AA38),"CISSS!","OK."))))</f>
        <v>OK.</v>
      </c>
      <c r="AB88" s="299">
        <v>0.58333333333333337</v>
      </c>
    </row>
    <row r="89" spans="1:28" ht="11.1" customHeight="1" x14ac:dyDescent="0.2">
      <c r="A89" s="1087"/>
      <c r="B89" s="1087"/>
      <c r="C89" s="55" t="str">
        <f>IF(C39=".","OK.",IF(C39=0,"OK.",IF(C39=" ","OK.",IF(OR(C39=C9,C39=C19,C39=C29,C39='S2'!C39,C39='S3'!C39,C39='S4'!C39,C39='S5'!C39,C39='S1'!C39,C39='S7'!C39,C39='S8'!C39),"CISSS!","OK."))))</f>
        <v>OK.</v>
      </c>
      <c r="D89" s="56" t="str">
        <f>IF(D39=".","OK.",IF(D39=0,"OK.",IF(D39=" ","OK.",IF(OR(D39=D9,D39=D19,D39=D29,D39='S2'!D39,D39='S3'!D39,D39='S4'!D39,D39='S5'!D39,D39='S1'!D39,D39='S7'!D39,D39='S8'!D39),"CISSS!","OK."))))</f>
        <v>OK.</v>
      </c>
      <c r="E89" s="56" t="str">
        <f>IF(E39=".","OK.",IF(E39=0,"OK.",IF(E39=" ","OK.",IF(OR(E39=E9,E39=E19,E39=E29,E39='S2'!E39,E39='S3'!E39,E39='S4'!E39,E39='S5'!E39,E39='S1'!E39,E39='S7'!E39,E39='S8'!E39),"CISSS!","OK."))))</f>
        <v>OK.</v>
      </c>
      <c r="F89" s="56" t="str">
        <f>IF(F39=".","OK.",IF(F39=0,"OK.",IF(F39=" ","OK.",IF(OR(F39=F9,F39=F19,F39=F29,F39='S2'!F39,F39='S3'!F39,F39='S4'!F39,F39='S5'!F39,F39='S1'!F39,F39='S7'!F39,F39='S8'!F39),"CISSS!","OK."))))</f>
        <v>OK.</v>
      </c>
      <c r="G89" s="57" t="str">
        <f>IF(G39=".","OK.",IF(G39=0,"OK.",IF(G39=" ","OK.",IF(OR(G39=G9,G39=G19,G39=G29,G39='S2'!G39,G39='S3'!G39,G39='S4'!G39,G39='S5'!G39,G39='S1'!G39,G39='S7'!G39,G39='S8'!G39),"CISSS!","OK."))))</f>
        <v>OK.</v>
      </c>
      <c r="H89" s="76" t="str">
        <f>IF(H39=".","OK.",IF(H39=0,"OK.",IF(H39=" ","OK.",IF(OR(H39=H9,H39=H19,H39=H29,H39='S2'!H39,H39='S3'!H39,H39='S4'!H39,H39='S5'!H39,H39='S1'!H39,H39='S7'!H39,H39='S8'!H39),"CISSS!","OK."))))</f>
        <v>OK.</v>
      </c>
      <c r="I89" s="77" t="str">
        <f>IF(I39=".","OK.",IF(I39=0,"OK.",IF(I39=" ","OK.",IF(OR(I39=I9,I39=I19,I39=I29,I39='S2'!I39,I39='S3'!I39,I39='S4'!I39,I39='S5'!I39,I39='S1'!I39,I39='S7'!I39,I39='S8'!I39),"CISSS!","OK."))))</f>
        <v>OK.</v>
      </c>
      <c r="J89" s="77" t="str">
        <f>IF(J39=".","OK.",IF(J39=0,"OK.",IF(J39=" ","OK.",IF(OR(J39=J9,J39=J19,J39=J29,J39='S2'!J39,J39='S3'!J39,J39='S4'!J39,J39='S5'!J39,J39='S1'!J39,J39='S7'!J39,J39='S8'!J39),"CISSS!","OK."))))</f>
        <v>OK.</v>
      </c>
      <c r="K89" s="77" t="str">
        <f>IF(K39=".","OK.",IF(K39=0,"OK.",IF(K39=" ","OK.",IF(OR(K39=K9,K39=K19,K39=K29,K39='S2'!K39,K39='S3'!K39,K39='S4'!K39,K39='S5'!K39,K39='S1'!K39,K39='S7'!K39,K39='S8'!K39),"CISSS!","OK."))))</f>
        <v>OK.</v>
      </c>
      <c r="L89" s="78" t="str">
        <f>IF(L39=".","OK.",IF(L39=0,"OK.",IF(L39=" ","OK.",IF(OR(L39=L9,L39=L19,L39=L29,L39='S2'!L39,L39='S3'!L39,L39='S4'!L39,L39='S5'!L39,L39='S1'!L39,L39='S7'!L39,L39='S8'!L39),"CISSS!","OK."))))</f>
        <v>OK.</v>
      </c>
      <c r="M89" s="67" t="str">
        <f>IF(M39=".","OK.",IF(M39=0,"OK.",IF(M39=" ","OK.",IF(OR(M39=M9,M39=M19,M39=M29,M39='S2'!M39,M39='S3'!M39,M39='S4'!M39,M39='S5'!M39,M39='S1'!M39,M39='S7'!M39,M39='S8'!M39),"CISSS!","OK."))))</f>
        <v>OK.</v>
      </c>
      <c r="N89" s="68" t="str">
        <f>IF(N39=".","OK.",IF(N39=0,"OK.",IF(N39=" ","OK.",IF(OR(N39=N9,N39=N19,N39=N29,N39='S2'!N39,N39='S3'!N39,N39='S4'!N39,N39='S5'!N39,N39='S1'!N39,N39='S7'!N39,N39='S8'!N39),"CISSS!","OK."))))</f>
        <v>OK.</v>
      </c>
      <c r="O89" s="68" t="str">
        <f>IF(O39=".","OK.",IF(O39=0,"OK.",IF(O39=" ","OK.",IF(OR(O39=O9,O39=O19,O39=O29,O39='S2'!O39,O39='S3'!O39,O39='S4'!O39,O39='S5'!O39,O39='S1'!O39,O39='S7'!O39,O39='S8'!O39),"CISSS!","OK."))))</f>
        <v>OK.</v>
      </c>
      <c r="P89" s="68" t="str">
        <f>IF(P39=".","OK.",IF(P39=0,"OK.",IF(P39=" ","OK.",IF(OR(P39=P9,P39=P19,P39=P29,P39='S2'!P39,P39='S3'!P39,P39='S4'!P39,P39='S5'!P39,P39='S1'!P39,P39='S7'!P39,P39='S8'!P39),"CISSS!","OK."))))</f>
        <v>OK.</v>
      </c>
      <c r="Q89" s="69" t="str">
        <f>IF(Q39=".","OK.",IF(Q39=0,"OK.",IF(Q39=" ","OK.",IF(OR(Q39=Q9,Q39=Q19,Q39=Q29,Q39='S2'!Q39,Q39='S3'!Q39,Q39='S4'!Q39,Q39='S5'!Q39,Q39='S1'!Q39,Q39='S7'!Q39,Q39='S8'!Q39),"CISSS!","OK."))))</f>
        <v>OK.</v>
      </c>
      <c r="R89" s="85" t="str">
        <f>IF(R39=".","OK.",IF(R39=0,"OK.",IF(R39=" ","OK.",IF(OR(R39=R9,R39=R19,R39=R29,R39='S2'!R39,R39='S3'!R39,R39='S4'!R39,R39='S5'!R39,R39='S1'!R39,R39='S7'!R39,R39='S8'!R39),"CISSS!","OK."))))</f>
        <v>OK.</v>
      </c>
      <c r="S89" s="86" t="str">
        <f>IF(S39=".","OK.",IF(S39=0,"OK.",IF(S39=" ","OK.",IF(OR(S39=S9,S39=S19,S39=S29,S39='S2'!S39,S39='S3'!S39,S39='S4'!S39,S39='S5'!S39,S39='S1'!S39,S39='S7'!S39,S39='S8'!S39),"CISSS!","OK."))))</f>
        <v>OK.</v>
      </c>
      <c r="T89" s="86" t="str">
        <f>IF(T39=".","OK.",IF(T39=0,"OK.",IF(T39=" ","OK.",IF(OR(T39=T9,T39=T19,T39=T29,T39='S2'!T39,T39='S3'!T39,T39='S4'!T39,T39='S5'!T39,T39='S1'!T39,T39='S7'!T39,T39='S8'!T39),"CISSS!","OK."))))</f>
        <v>OK.</v>
      </c>
      <c r="U89" s="86" t="str">
        <f>IF(U39=".","OK.",IF(U39=0,"OK.",IF(U39=" ","OK.",IF(OR(U39=U9,U39=U19,U39=U29,U39='S2'!U39,U39='S3'!U39,U39='S4'!U39,U39='S5'!U39,U39='S1'!U39,U39='S7'!U39,U39='S8'!U39),"CISSS!","OK."))))</f>
        <v>OK.</v>
      </c>
      <c r="V89" s="87" t="str">
        <f>IF(V39=".","OK.",IF(V39=0,"OK.",IF(V39=" ","OK.",IF(OR(V39=V9,V39=V19,V39=V29,V39='S2'!V39,V39='S3'!V39,V39='S4'!V39,V39='S5'!V39,V39='S1'!V39,V39='S7'!V39,V39='S8'!V39),"CISSS!","OK."))))</f>
        <v>OK.</v>
      </c>
      <c r="W89" s="267" t="str">
        <f>IF(W39=".","OK.",IF(W39=0,"OK.",IF(W39=" ","OK.",IF(OR(W39=W9,W39=W19,W39=W29,W39='S2'!W39,W39='S3'!W39,W39='S4'!W39,W39='S5'!W39,W39='S1'!W39,W39='S7'!W39,W39='S8'!W39),"CISSS!","OK."))))</f>
        <v>OK.</v>
      </c>
      <c r="X89" s="268" t="str">
        <f>IF(X39=".","OK.",IF(X39=0,"OK.",IF(X39=" ","OK.",IF(OR(X39=X9,X39=X19,X39=X29,X39='S2'!X39,X39='S3'!X39,X39='S4'!X39,X39='S5'!X39,X39='S1'!X39,X39='S7'!X39,X39='S8'!X39),"CISSS!","OK."))))</f>
        <v>OK.</v>
      </c>
      <c r="Y89" s="268" t="str">
        <f>IF(Y39=".","OK.",IF(Y39=0,"OK.",IF(Y39=" ","OK.",IF(OR(Y39=Y9,Y39=Y19,Y39=Y29,Y39='S2'!Y39,Y39='S3'!Y39,Y39='S4'!Y39,Y39='S5'!Y39,Y39='S1'!Y39,Y39='S7'!Y39,Y39='S8'!Y39),"CISSS!","OK."))))</f>
        <v>OK.</v>
      </c>
      <c r="Z89" s="268" t="str">
        <f>IF(Z39=".","OK.",IF(Z39=0,"OK.",IF(Z39=" ","OK.",IF(OR(Z39=Z9,Z39=Z19,Z39=Z29,Z39='S2'!Z39,Z39='S3'!Z39,Z39='S4'!Z39,Z39='S5'!Z39,Z39='S1'!Z39,Z39='S7'!Z39,Z39='S8'!Z39),"CISSS!","OK."))))</f>
        <v>OK.</v>
      </c>
      <c r="AA89" s="269" t="str">
        <f>IF(AA39=".","OK.",IF(AA39=0,"OK.",IF(AA39=" ","OK.",IF(OR(AA39=AA9,AA39=AA19,AA39=AA29,AA39='S2'!AA39,AA39='S3'!AA39,AA39='S4'!AA39,AA39='S5'!AA39,AA39='S1'!AA39,AA39='S7'!AA39,AA39='S8'!AA39),"CISSS!","OK."))))</f>
        <v>OK.</v>
      </c>
      <c r="AB89" s="299">
        <v>0.625</v>
      </c>
    </row>
    <row r="90" spans="1:28" ht="11.1" customHeight="1" x14ac:dyDescent="0.2">
      <c r="A90" s="1087"/>
      <c r="B90" s="1087"/>
      <c r="C90" s="55" t="str">
        <f>IF(C40=".","OK.",IF(C40=0,"OK.",IF(C40=" ","OK.",IF(OR(C40=C10,C40=C20,C40=C30,C40='S2'!C40,C40='S3'!C40,C40='S4'!C40,C40='S5'!C40,C40='S1'!C40,C40='S7'!C40,C40='S8'!C40),"CISSS!","OK."))))</f>
        <v>OK.</v>
      </c>
      <c r="D90" s="56" t="str">
        <f>IF(D40=".","OK.",IF(D40=0,"OK.",IF(D40=" ","OK.",IF(OR(D40=D10,D40=D20,D40=D30,D40='S2'!D40,D40='S3'!D40,D40='S4'!D40,D40='S5'!D40,D40='S1'!D40,D40='S7'!D40,D40='S8'!D40),"CISSS!","OK."))))</f>
        <v>OK.</v>
      </c>
      <c r="E90" s="56" t="str">
        <f>IF(E40=".","OK.",IF(E40=0,"OK.",IF(E40=" ","OK.",IF(OR(E40=E10,E40=E20,E40=E30,E40='S2'!E40,E40='S3'!E40,E40='S4'!E40,E40='S5'!E40,E40='S1'!E40,E40='S7'!E40,E40='S8'!E40),"CISSS!","OK."))))</f>
        <v>OK.</v>
      </c>
      <c r="F90" s="56" t="str">
        <f>IF(F40=".","OK.",IF(F40=0,"OK.",IF(F40=" ","OK.",IF(OR(F40=F10,F40=F20,F40=F30,F40='S2'!F40,F40='S3'!F40,F40='S4'!F40,F40='S5'!F40,F40='S1'!F40,F40='S7'!F40,F40='S8'!F40),"CISSS!","OK."))))</f>
        <v>OK.</v>
      </c>
      <c r="G90" s="57" t="str">
        <f>IF(G40=".","OK.",IF(G40=0,"OK.",IF(G40=" ","OK.",IF(OR(G40=G10,G40=G20,G40=G30,G40='S2'!G40,G40='S3'!G40,G40='S4'!G40,G40='S5'!G40,G40='S1'!G40,G40='S7'!G40,G40='S8'!G40),"CISSS!","OK."))))</f>
        <v>OK.</v>
      </c>
      <c r="H90" s="76" t="str">
        <f>IF(H40=".","OK.",IF(H40=0,"OK.",IF(H40=" ","OK.",IF(OR(H40=H10,H40=H20,H40=H30,H40='S2'!H40,H40='S3'!H40,H40='S4'!H40,H40='S5'!H40,H40='S1'!H40,H40='S7'!H40,H40='S8'!H40),"CISSS!","OK."))))</f>
        <v>OK.</v>
      </c>
      <c r="I90" s="77" t="str">
        <f>IF(I40=".","OK.",IF(I40=0,"OK.",IF(I40=" ","OK.",IF(OR(I40=I10,I40=I20,I40=I30,I40='S2'!I40,I40='S3'!I40,I40='S4'!I40,I40='S5'!I40,I40='S1'!I40,I40='S7'!I40,I40='S8'!I40),"CISSS!","OK."))))</f>
        <v>OK.</v>
      </c>
      <c r="J90" s="77" t="str">
        <f>IF(J40=".","OK.",IF(J40=0,"OK.",IF(J40=" ","OK.",IF(OR(J40=J10,J40=J20,J40=J30,J40='S2'!J40,J40='S3'!J40,J40='S4'!J40,J40='S5'!J40,J40='S1'!J40,J40='S7'!J40,J40='S8'!J40),"CISSS!","OK."))))</f>
        <v>OK.</v>
      </c>
      <c r="K90" s="77" t="str">
        <f>IF(K40=".","OK.",IF(K40=0,"OK.",IF(K40=" ","OK.",IF(OR(K40=K10,K40=K20,K40=K30,K40='S2'!K40,K40='S3'!K40,K40='S4'!K40,K40='S5'!K40,K40='S1'!K40,K40='S7'!K40,K40='S8'!K40),"CISSS!","OK."))))</f>
        <v>OK.</v>
      </c>
      <c r="L90" s="78" t="str">
        <f>IF(L40=".","OK.",IF(L40=0,"OK.",IF(L40=" ","OK.",IF(OR(L40=L10,L40=L20,L40=L30,L40='S2'!L40,L40='S3'!L40,L40='S4'!L40,L40='S5'!L40,L40='S1'!L40,L40='S7'!L40,L40='S8'!L40),"CISSS!","OK."))))</f>
        <v>OK.</v>
      </c>
      <c r="M90" s="67" t="str">
        <f>IF(M40=".","OK.",IF(M40=0,"OK.",IF(M40=" ","OK.",IF(OR(M40=M10,M40=M20,M40=M30,M40='S2'!M40,M40='S3'!M40,M40='S4'!M40,M40='S5'!M40,M40='S1'!M40,M40='S7'!M40,M40='S8'!M40),"CISSS!","OK."))))</f>
        <v>OK.</v>
      </c>
      <c r="N90" s="68" t="str">
        <f>IF(N40=".","OK.",IF(N40=0,"OK.",IF(N40=" ","OK.",IF(OR(N40=N10,N40=N20,N40=N30,N40='S2'!N40,N40='S3'!N40,N40='S4'!N40,N40='S5'!N40,N40='S1'!N40,N40='S7'!N40,N40='S8'!N40),"CISSS!","OK."))))</f>
        <v>OK.</v>
      </c>
      <c r="O90" s="68" t="str">
        <f>IF(O40=".","OK.",IF(O40=0,"OK.",IF(O40=" ","OK.",IF(OR(O40=O10,O40=O20,O40=O30,O40='S2'!O40,O40='S3'!O40,O40='S4'!O40,O40='S5'!O40,O40='S1'!O40,O40='S7'!O40,O40='S8'!O40),"CISSS!","OK."))))</f>
        <v>OK.</v>
      </c>
      <c r="P90" s="68" t="str">
        <f>IF(P40=".","OK.",IF(P40=0,"OK.",IF(P40=" ","OK.",IF(OR(P40=P10,P40=P20,P40=P30,P40='S2'!P40,P40='S3'!P40,P40='S4'!P40,P40='S5'!P40,P40='S1'!P40,P40='S7'!P40,P40='S8'!P40),"CISSS!","OK."))))</f>
        <v>OK.</v>
      </c>
      <c r="Q90" s="69" t="str">
        <f>IF(Q40=".","OK.",IF(Q40=0,"OK.",IF(Q40=" ","OK.",IF(OR(Q40=Q10,Q40=Q20,Q40=Q30,Q40='S2'!Q40,Q40='S3'!Q40,Q40='S4'!Q40,Q40='S5'!Q40,Q40='S1'!Q40,Q40='S7'!Q40,Q40='S8'!Q40),"CISSS!","OK."))))</f>
        <v>OK.</v>
      </c>
      <c r="R90" s="85" t="str">
        <f>IF(R40=".","OK.",IF(R40=0,"OK.",IF(R40=" ","OK.",IF(OR(R40=R10,R40=R20,R40=R30,R40='S2'!R40,R40='S3'!R40,R40='S4'!R40,R40='S5'!R40,R40='S1'!R40,R40='S7'!R40,R40='S8'!R40),"CISSS!","OK."))))</f>
        <v>OK.</v>
      </c>
      <c r="S90" s="86" t="str">
        <f>IF(S40=".","OK.",IF(S40=0,"OK.",IF(S40=" ","OK.",IF(OR(S40=S10,S40=S20,S40=S30,S40='S2'!S40,S40='S3'!S40,S40='S4'!S40,S40='S5'!S40,S40='S1'!S40,S40='S7'!S40,S40='S8'!S40),"CISSS!","OK."))))</f>
        <v>OK.</v>
      </c>
      <c r="T90" s="86" t="str">
        <f>IF(T40=".","OK.",IF(T40=0,"OK.",IF(T40=" ","OK.",IF(OR(T40=T10,T40=T20,T40=T30,T40='S2'!T40,T40='S3'!T40,T40='S4'!T40,T40='S5'!T40,T40='S1'!T40,T40='S7'!T40,T40='S8'!T40),"CISSS!","OK."))))</f>
        <v>OK.</v>
      </c>
      <c r="U90" s="86" t="str">
        <f>IF(U40=".","OK.",IF(U40=0,"OK.",IF(U40=" ","OK.",IF(OR(U40=U10,U40=U20,U40=U30,U40='S2'!U40,U40='S3'!U40,U40='S4'!U40,U40='S5'!U40,U40='S1'!U40,U40='S7'!U40,U40='S8'!U40),"CISSS!","OK."))))</f>
        <v>OK.</v>
      </c>
      <c r="V90" s="87" t="str">
        <f>IF(V40=".","OK.",IF(V40=0,"OK.",IF(V40=" ","OK.",IF(OR(V40=V10,V40=V20,V40=V30,V40='S2'!V40,V40='S3'!V40,V40='S4'!V40,V40='S5'!V40,V40='S1'!V40,V40='S7'!V40,V40='S8'!V40),"CISSS!","OK."))))</f>
        <v>OK.</v>
      </c>
      <c r="W90" s="267" t="str">
        <f>IF(W40=".","OK.",IF(W40=0,"OK.",IF(W40=" ","OK.",IF(OR(W40=W10,W40=W20,W40=W30,W40='S2'!W40,W40='S3'!W40,W40='S4'!W40,W40='S5'!W40,W40='S1'!W40,W40='S7'!W40,W40='S8'!W40),"CISSS!","OK."))))</f>
        <v>OK.</v>
      </c>
      <c r="X90" s="268" t="str">
        <f>IF(X40=".","OK.",IF(X40=0,"OK.",IF(X40=" ","OK.",IF(OR(X40=X10,X40=X20,X40=X30,X40='S2'!X40,X40='S3'!X40,X40='S4'!X40,X40='S5'!X40,X40='S1'!X40,X40='S7'!X40,X40='S8'!X40),"CISSS!","OK."))))</f>
        <v>OK.</v>
      </c>
      <c r="Y90" s="268" t="str">
        <f>IF(Y40=".","OK.",IF(Y40=0,"OK.",IF(Y40=" ","OK.",IF(OR(Y40=Y10,Y40=Y20,Y40=Y30,Y40='S2'!Y40,Y40='S3'!Y40,Y40='S4'!Y40,Y40='S5'!Y40,Y40='S1'!Y40,Y40='S7'!Y40,Y40='S8'!Y40),"CISSS!","OK."))))</f>
        <v>OK.</v>
      </c>
      <c r="Z90" s="268" t="str">
        <f>IF(Z40=".","OK.",IF(Z40=0,"OK.",IF(Z40=" ","OK.",IF(OR(Z40=Z10,Z40=Z20,Z40=Z30,Z40='S2'!Z40,Z40='S3'!Z40,Z40='S4'!Z40,Z40='S5'!Z40,Z40='S1'!Z40,Z40='S7'!Z40,Z40='S8'!Z40),"CISSS!","OK."))))</f>
        <v>OK.</v>
      </c>
      <c r="AA90" s="269" t="str">
        <f>IF(AA40=".","OK.",IF(AA40=0,"OK.",IF(AA40=" ","OK.",IF(OR(AA40=AA10,AA40=AA20,AA40=AA30,AA40='S2'!AA40,AA40='S3'!AA40,AA40='S4'!AA40,AA40='S5'!AA40,AA40='S1'!AA40,AA40='S7'!AA40,AA40='S8'!AA40),"CISSS!","OK."))))</f>
        <v>OK.</v>
      </c>
      <c r="AB90" s="299">
        <v>0.66666666666666663</v>
      </c>
    </row>
    <row r="91" spans="1:28" ht="11.1" customHeight="1" x14ac:dyDescent="0.2">
      <c r="A91" s="1087"/>
      <c r="B91" s="1087"/>
      <c r="C91" s="55" t="str">
        <f>IF(C41=".","OK.",IF(C41=0,"OK.",IF(C41=" ","OK.",IF(OR(C41=C11,C41=C21,C41=C31,C41='S2'!C41,C41='S3'!C41,C41='S4'!C41,C41='S5'!C41,C41='S1'!C41,C41='S7'!C41,C41='S8'!C41),"CISSS!","OK."))))</f>
        <v>OK.</v>
      </c>
      <c r="D91" s="56" t="str">
        <f>IF(D41=".","OK.",IF(D41=0,"OK.",IF(D41=" ","OK.",IF(OR(D41=D11,D41=D21,D41=D31,D41='S2'!D41,D41='S3'!D41,D41='S4'!D41,D41='S5'!D41,D41='S1'!D41,D41='S7'!D41,D41='S8'!D41),"CISSS!","OK."))))</f>
        <v>OK.</v>
      </c>
      <c r="E91" s="56" t="str">
        <f>IF(E41=".","OK.",IF(E41=0,"OK.",IF(E41=" ","OK.",IF(OR(E41=E11,E41=E21,E41=E31,E41='S2'!E41,E41='S3'!E41,E41='S4'!E41,E41='S5'!E41,E41='S1'!E41,E41='S7'!E41,E41='S8'!E41),"CISSS!","OK."))))</f>
        <v>OK.</v>
      </c>
      <c r="F91" s="56" t="str">
        <f>IF(F41=".","OK.",IF(F41=0,"OK.",IF(F41=" ","OK.",IF(OR(F41=F11,F41=F21,F41=F31,F41='S2'!F41,F41='S3'!F41,F41='S4'!F41,F41='S5'!F41,F41='S1'!F41,F41='S7'!F41,F41='S8'!F41),"CISSS!","OK."))))</f>
        <v>OK.</v>
      </c>
      <c r="G91" s="57" t="str">
        <f>IF(G41=".","OK.",IF(G41=0,"OK.",IF(G41=" ","OK.",IF(OR(G41=G11,G41=G21,G41=G31,G41='S2'!G41,G41='S3'!G41,G41='S4'!G41,G41='S5'!G41,G41='S1'!G41,G41='S7'!G41,G41='S8'!G41),"CISSS!","OK."))))</f>
        <v>OK.</v>
      </c>
      <c r="H91" s="76" t="str">
        <f>IF(H41=".","OK.",IF(H41=0,"OK.",IF(H41=" ","OK.",IF(OR(H41=H11,H41=H21,H41=H31,H41='S2'!H41,H41='S3'!H41,H41='S4'!H41,H41='S5'!H41,H41='S1'!H41,H41='S7'!H41,H41='S8'!H41),"CISSS!","OK."))))</f>
        <v>OK.</v>
      </c>
      <c r="I91" s="77" t="str">
        <f>IF(I41=".","OK.",IF(I41=0,"OK.",IF(I41=" ","OK.",IF(OR(I41=I11,I41=I21,I41=I31,I41='S2'!I41,I41='S3'!I41,I41='S4'!I41,I41='S5'!I41,I41='S1'!I41,I41='S7'!I41,I41='S8'!I41),"CISSS!","OK."))))</f>
        <v>OK.</v>
      </c>
      <c r="J91" s="77" t="str">
        <f>IF(J41=".","OK.",IF(J41=0,"OK.",IF(J41=" ","OK.",IF(OR(J41=J11,J41=J21,J41=J31,J41='S2'!J41,J41='S3'!J41,J41='S4'!J41,J41='S5'!J41,J41='S1'!J41,J41='S7'!J41,J41='S8'!J41),"CISSS!","OK."))))</f>
        <v>OK.</v>
      </c>
      <c r="K91" s="77" t="str">
        <f>IF(K41=".","OK.",IF(K41=0,"OK.",IF(K41=" ","OK.",IF(OR(K41=K11,K41=K21,K41=K31,K41='S2'!K41,K41='S3'!K41,K41='S4'!K41,K41='S5'!K41,K41='S1'!K41,K41='S7'!K41,K41='S8'!K41),"CISSS!","OK."))))</f>
        <v>OK.</v>
      </c>
      <c r="L91" s="78" t="str">
        <f>IF(L41=".","OK.",IF(L41=0,"OK.",IF(L41=" ","OK.",IF(OR(L41=L11,L41=L21,L41=L31,L41='S2'!L41,L41='S3'!L41,L41='S4'!L41,L41='S5'!L41,L41='S1'!L41,L41='S7'!L41,L41='S8'!L41),"CISSS!","OK."))))</f>
        <v>OK.</v>
      </c>
      <c r="M91" s="67" t="str">
        <f>IF(M41=".","OK.",IF(M41=0,"OK.",IF(M41=" ","OK.",IF(OR(M41=M11,M41=M21,M41=M31,M41='S2'!M41,M41='S3'!M41,M41='S4'!M41,M41='S5'!M41,M41='S1'!M41,M41='S7'!M41,M41='S8'!M41),"CISSS!","OK."))))</f>
        <v>OK.</v>
      </c>
      <c r="N91" s="68" t="str">
        <f>IF(N41=".","OK.",IF(N41=0,"OK.",IF(N41=" ","OK.",IF(OR(N41=N11,N41=N21,N41=N31,N41='S2'!N41,N41='S3'!N41,N41='S4'!N41,N41='S5'!N41,N41='S1'!N41,N41='S7'!N41,N41='S8'!N41),"CISSS!","OK."))))</f>
        <v>OK.</v>
      </c>
      <c r="O91" s="68" t="str">
        <f>IF(O41=".","OK.",IF(O41=0,"OK.",IF(O41=" ","OK.",IF(OR(O41=O11,O41=O21,O41=O31,O41='S2'!O41,O41='S3'!O41,O41='S4'!O41,O41='S5'!O41,O41='S1'!O41,O41='S7'!O41,O41='S8'!O41),"CISSS!","OK."))))</f>
        <v>OK.</v>
      </c>
      <c r="P91" s="68" t="str">
        <f>IF(P41=".","OK.",IF(P41=0,"OK.",IF(P41=" ","OK.",IF(OR(P41=P11,P41=P21,P41=P31,P41='S2'!P41,P41='S3'!P41,P41='S4'!P41,P41='S5'!P41,P41='S1'!P41,P41='S7'!P41,P41='S8'!P41),"CISSS!","OK."))))</f>
        <v>OK.</v>
      </c>
      <c r="Q91" s="69" t="str">
        <f>IF(Q41=".","OK.",IF(Q41=0,"OK.",IF(Q41=" ","OK.",IF(OR(Q41=Q11,Q41=Q21,Q41=Q31,Q41='S2'!Q41,Q41='S3'!Q41,Q41='S4'!Q41,Q41='S5'!Q41,Q41='S1'!Q41,Q41='S7'!Q41,Q41='S8'!Q41),"CISSS!","OK."))))</f>
        <v>OK.</v>
      </c>
      <c r="R91" s="85" t="str">
        <f>IF(R41=".","OK.",IF(R41=0,"OK.",IF(R41=" ","OK.",IF(OR(R41=R11,R41=R21,R41=R31,R41='S2'!R41,R41='S3'!R41,R41='S4'!R41,R41='S5'!R41,R41='S1'!R41,R41='S7'!R41,R41='S8'!R41),"CISSS!","OK."))))</f>
        <v>OK.</v>
      </c>
      <c r="S91" s="86" t="str">
        <f>IF(S41=".","OK.",IF(S41=0,"OK.",IF(S41=" ","OK.",IF(OR(S41=S11,S41=S21,S41=S31,S41='S2'!S41,S41='S3'!S41,S41='S4'!S41,S41='S5'!S41,S41='S1'!S41,S41='S7'!S41,S41='S8'!S41),"CISSS!","OK."))))</f>
        <v>OK.</v>
      </c>
      <c r="T91" s="86" t="str">
        <f>IF(T41=".","OK.",IF(T41=0,"OK.",IF(T41=" ","OK.",IF(OR(T41=T11,T41=T21,T41=T31,T41='S2'!T41,T41='S3'!T41,T41='S4'!T41,T41='S5'!T41,T41='S1'!T41,T41='S7'!T41,T41='S8'!T41),"CISSS!","OK."))))</f>
        <v>OK.</v>
      </c>
      <c r="U91" s="86" t="str">
        <f>IF(U41=".","OK.",IF(U41=0,"OK.",IF(U41=" ","OK.",IF(OR(U41=U11,U41=U21,U41=U31,U41='S2'!U41,U41='S3'!U41,U41='S4'!U41,U41='S5'!U41,U41='S1'!U41,U41='S7'!U41,U41='S8'!U41),"CISSS!","OK."))))</f>
        <v>OK.</v>
      </c>
      <c r="V91" s="87" t="str">
        <f>IF(V41=".","OK.",IF(V41=0,"OK.",IF(V41=" ","OK.",IF(OR(V41=V11,V41=V21,V41=V31,V41='S2'!V41,V41='S3'!V41,V41='S4'!V41,V41='S5'!V41,V41='S1'!V41,V41='S7'!V41,V41='S8'!V41),"CISSS!","OK."))))</f>
        <v>OK.</v>
      </c>
      <c r="W91" s="267" t="str">
        <f>IF(W41=".","OK.",IF(W41=0,"OK.",IF(W41=" ","OK.",IF(OR(W41=W11,W41=W21,W41=W31,W41='S2'!W41,W41='S3'!W41,W41='S4'!W41,W41='S5'!W41,W41='S1'!W41,W41='S7'!W41,W41='S8'!W41),"CISSS!","OK."))))</f>
        <v>OK.</v>
      </c>
      <c r="X91" s="268" t="str">
        <f>IF(X41=".","OK.",IF(X41=0,"OK.",IF(X41=" ","OK.",IF(OR(X41=X11,X41=X21,X41=X31,X41='S2'!X41,X41='S3'!X41,X41='S4'!X41,X41='S5'!X41,X41='S1'!X41,X41='S7'!X41,X41='S8'!X41),"CISSS!","OK."))))</f>
        <v>OK.</v>
      </c>
      <c r="Y91" s="268" t="str">
        <f>IF(Y41=".","OK.",IF(Y41=0,"OK.",IF(Y41=" ","OK.",IF(OR(Y41=Y11,Y41=Y21,Y41=Y31,Y41='S2'!Y41,Y41='S3'!Y41,Y41='S4'!Y41,Y41='S5'!Y41,Y41='S1'!Y41,Y41='S7'!Y41,Y41='S8'!Y41),"CISSS!","OK."))))</f>
        <v>OK.</v>
      </c>
      <c r="Z91" s="268" t="str">
        <f>IF(Z41=".","OK.",IF(Z41=0,"OK.",IF(Z41=" ","OK.",IF(OR(Z41=Z11,Z41=Z21,Z41=Z31,Z41='S2'!Z41,Z41='S3'!Z41,Z41='S4'!Z41,Z41='S5'!Z41,Z41='S1'!Z41,Z41='S7'!Z41,Z41='S8'!Z41),"CISSS!","OK."))))</f>
        <v>OK.</v>
      </c>
      <c r="AA91" s="269" t="str">
        <f>IF(AA41=".","OK.",IF(AA41=0,"OK.",IF(AA41=" ","OK.",IF(OR(AA41=AA11,AA41=AA21,AA41=AA31,AA41='S2'!AA41,AA41='S3'!AA41,AA41='S4'!AA41,AA41='S5'!AA41,AA41='S1'!AA41,AA41='S7'!AA41,AA41='S8'!AA41),"CISSS!","OK."))))</f>
        <v>OK.</v>
      </c>
      <c r="AB91" s="299">
        <v>0.70833333333333337</v>
      </c>
    </row>
    <row r="92" spans="1:28" ht="11.1" customHeight="1" thickBot="1" x14ac:dyDescent="0.25">
      <c r="A92" s="1087"/>
      <c r="B92" s="1087"/>
      <c r="C92" s="58" t="str">
        <f>IF(C42=".","OK.",IF(C42=0,"OK.",IF(C42=" ","OK.",IF(OR(C42=C12,C42=C22,C42=C32,C42='S2'!C42,C42='S3'!C42,C42='S4'!C42,C42='S5'!C42,C42='S1'!C42,C42='S7'!C42,C42='S8'!C42),"CISSS!","OK."))))</f>
        <v>OK.</v>
      </c>
      <c r="D92" s="59" t="str">
        <f>IF(D42=".","OK.",IF(D42=0,"OK.",IF(D42=" ","OK.",IF(OR(D42=D12,D42=D22,D42=D32,D42='S2'!D42,D42='S3'!D42,D42='S4'!D42,D42='S5'!D42,D42='S1'!D42,D42='S7'!D42,D42='S8'!D42),"CISSS!","OK."))))</f>
        <v>OK.</v>
      </c>
      <c r="E92" s="59" t="str">
        <f>IF(E42=".","OK.",IF(E42=0,"OK.",IF(E42=" ","OK.",IF(OR(E42=E12,E42=E22,E42=E32,E42='S2'!E42,E42='S3'!E42,E42='S4'!E42,E42='S5'!E42,E42='S1'!E42,E42='S7'!E42,E42='S8'!E42),"CISSS!","OK."))))</f>
        <v>OK.</v>
      </c>
      <c r="F92" s="59" t="str">
        <f>IF(F42=".","OK.",IF(F42=0,"OK.",IF(F42=" ","OK.",IF(OR(F42=F12,F42=F22,F42=F32,F42='S2'!F42,F42='S3'!F42,F42='S4'!F42,F42='S5'!F42,F42='S1'!F42,F42='S7'!F42,F42='S8'!F42),"CISSS!","OK."))))</f>
        <v>OK.</v>
      </c>
      <c r="G92" s="60" t="str">
        <f>IF(G42=".","OK.",IF(G42=0,"OK.",IF(G42=" ","OK.",IF(OR(G42=G12,G42=G22,G42=G32,G42='S2'!G42,G42='S3'!G42,G42='S4'!G42,G42='S5'!G42,G42='S1'!G42,G42='S7'!G42,G42='S8'!G42),"CISSS!","OK."))))</f>
        <v>OK.</v>
      </c>
      <c r="H92" s="79" t="str">
        <f>IF(H42=".","OK.",IF(H42=0,"OK.",IF(H42=" ","OK.",IF(OR(H42=H12,H42=H22,H42=H32,H42='S2'!H42,H42='S3'!H42,H42='S4'!H42,H42='S5'!H42,H42='S1'!H42,H42='S7'!H42,H42='S8'!H42),"CISSS!","OK."))))</f>
        <v>OK.</v>
      </c>
      <c r="I92" s="80" t="str">
        <f>IF(I42=".","OK.",IF(I42=0,"OK.",IF(I42=" ","OK.",IF(OR(I42=I12,I42=I22,I42=I32,I42='S2'!I42,I42='S3'!I42,I42='S4'!I42,I42='S5'!I42,I42='S1'!I42,I42='S7'!I42,I42='S8'!I42),"CISSS!","OK."))))</f>
        <v>OK.</v>
      </c>
      <c r="J92" s="80" t="str">
        <f>IF(J42=".","OK.",IF(J42=0,"OK.",IF(J42=" ","OK.",IF(OR(J42=J12,J42=J22,J42=J32,J42='S2'!J42,J42='S3'!J42,J42='S4'!J42,J42='S5'!J42,J42='S1'!J42,J42='S7'!J42,J42='S8'!J42),"CISSS!","OK."))))</f>
        <v>OK.</v>
      </c>
      <c r="K92" s="80" t="str">
        <f>IF(K42=".","OK.",IF(K42=0,"OK.",IF(K42=" ","OK.",IF(OR(K42=K12,K42=K22,K42=K32,K42='S2'!K42,K42='S3'!K42,K42='S4'!K42,K42='S5'!K42,K42='S1'!K42,K42='S7'!K42,K42='S8'!K42),"CISSS!","OK."))))</f>
        <v>OK.</v>
      </c>
      <c r="L92" s="81" t="str">
        <f>IF(L42=".","OK.",IF(L42=0,"OK.",IF(L42=" ","OK.",IF(OR(L42=L12,L42=L22,L42=L32,L42='S2'!L42,L42='S3'!L42,L42='S4'!L42,L42='S5'!L42,L42='S1'!L42,L42='S7'!L42,L42='S8'!L42),"CISSS!","OK."))))</f>
        <v>OK.</v>
      </c>
      <c r="M92" s="70" t="str">
        <f>IF(M42=".","OK.",IF(M42=0,"OK.",IF(M42=" ","OK.",IF(OR(M42=M12,M42=M22,M42=M32,M42='S2'!M42,M42='S3'!M42,M42='S4'!M42,M42='S5'!M42,M42='S1'!M42,M42='S7'!M42,M42='S8'!M42),"CISSS!","OK."))))</f>
        <v>OK.</v>
      </c>
      <c r="N92" s="71" t="str">
        <f>IF(N42=".","OK.",IF(N42=0,"OK.",IF(N42=" ","OK.",IF(OR(N42=N12,N42=N22,N42=N32,N42='S2'!N42,N42='S3'!N42,N42='S4'!N42,N42='S5'!N42,N42='S1'!N42,N42='S7'!N42,N42='S8'!N42),"CISSS!","OK."))))</f>
        <v>OK.</v>
      </c>
      <c r="O92" s="71" t="str">
        <f>IF(O42=".","OK.",IF(O42=0,"OK.",IF(O42=" ","OK.",IF(OR(O42=O12,O42=O22,O42=O32,O42='S2'!O42,O42='S3'!O42,O42='S4'!O42,O42='S5'!O42,O42='S1'!O42,O42='S7'!O42,O42='S8'!O42),"CISSS!","OK."))))</f>
        <v>OK.</v>
      </c>
      <c r="P92" s="71" t="str">
        <f>IF(P42=".","OK.",IF(P42=0,"OK.",IF(P42=" ","OK.",IF(OR(P42=P12,P42=P22,P42=P32,P42='S2'!P42,P42='S3'!P42,P42='S4'!P42,P42='S5'!P42,P42='S1'!P42,P42='S7'!P42,P42='S8'!P42),"CISSS!","OK."))))</f>
        <v>OK.</v>
      </c>
      <c r="Q92" s="72" t="str">
        <f>IF(Q42=".","OK.",IF(Q42=0,"OK.",IF(Q42=" ","OK.",IF(OR(Q42=Q12,Q42=Q22,Q42=Q32,Q42='S2'!Q42,Q42='S3'!Q42,Q42='S4'!Q42,Q42='S5'!Q42,Q42='S1'!Q42,Q42='S7'!Q42,Q42='S8'!Q42),"CISSS!","OK."))))</f>
        <v>OK.</v>
      </c>
      <c r="R92" s="88" t="str">
        <f>IF(R42=".","OK.",IF(R42=0,"OK.",IF(R42=" ","OK.",IF(OR(R42=R12,R42=R22,R42=R32,R42='S2'!R42,R42='S3'!R42,R42='S4'!R42,R42='S5'!R42,R42='S1'!R42,R42='S7'!R42,R42='S8'!R42),"CISSS!","OK."))))</f>
        <v>OK.</v>
      </c>
      <c r="S92" s="89" t="str">
        <f>IF(S42=".","OK.",IF(S42=0,"OK.",IF(S42=" ","OK.",IF(OR(S42=S12,S42=S22,S42=S32,S42='S2'!S42,S42='S3'!S42,S42='S4'!S42,S42='S5'!S42,S42='S1'!S42,S42='S7'!S42,S42='S8'!S42),"CISSS!","OK."))))</f>
        <v>OK.</v>
      </c>
      <c r="T92" s="89" t="str">
        <f>IF(T42=".","OK.",IF(T42=0,"OK.",IF(T42=" ","OK.",IF(OR(T42=T12,T42=T22,T42=T32,T42='S2'!T42,T42='S3'!T42,T42='S4'!T42,T42='S5'!T42,T42='S1'!T42,T42='S7'!T42,T42='S8'!T42),"CISSS!","OK."))))</f>
        <v>OK.</v>
      </c>
      <c r="U92" s="89" t="str">
        <f>IF(U42=".","OK.",IF(U42=0,"OK.",IF(U42=" ","OK.",IF(OR(U42=U12,U42=U22,U42=U32,U42='S2'!U42,U42='S3'!U42,U42='S4'!U42,U42='S5'!U42,U42='S1'!U42,U42='S7'!U42,U42='S8'!U42),"CISSS!","OK."))))</f>
        <v>OK.</v>
      </c>
      <c r="V92" s="90" t="str">
        <f>IF(V42=".","OK.",IF(V42=0,"OK.",IF(V42=" ","OK.",IF(OR(V42=V12,V42=V22,V42=V32,V42='S2'!V42,V42='S3'!V42,V42='S4'!V42,V42='S5'!V42,V42='S1'!V42,V42='S7'!V42,V42='S8'!V42),"CISSS!","OK."))))</f>
        <v>OK.</v>
      </c>
      <c r="W92" s="270" t="str">
        <f>IF(W42=".","OK.",IF(W42=0,"OK.",IF(W42=" ","OK.",IF(OR(W42=W12,W42=W22,W42=W32,W42='S2'!W42,W42='S3'!W42,W42='S4'!W42,W42='S5'!W42,W42='S1'!W42,W42='S7'!W42,W42='S8'!W42),"CISSS!","OK."))))</f>
        <v>OK.</v>
      </c>
      <c r="X92" s="271" t="str">
        <f>IF(X42=".","OK.",IF(X42=0,"OK.",IF(X42=" ","OK.",IF(OR(X42=X12,X42=X22,X42=X32,X42='S2'!X42,X42='S3'!X42,X42='S4'!X42,X42='S5'!X42,X42='S1'!X42,X42='S7'!X42,X42='S8'!X42),"CISSS!","OK."))))</f>
        <v>OK.</v>
      </c>
      <c r="Y92" s="271" t="str">
        <f>IF(Y42=".","OK.",IF(Y42=0,"OK.",IF(Y42=" ","OK.",IF(OR(Y42=Y12,Y42=Y22,Y42=Y32,Y42='S2'!Y42,Y42='S3'!Y42,Y42='S4'!Y42,Y42='S5'!Y42,Y42='S1'!Y42,Y42='S7'!Y42,Y42='S8'!Y42),"CISSS!","OK."))))</f>
        <v>OK.</v>
      </c>
      <c r="Z92" s="271" t="str">
        <f>IF(Z42=".","OK.",IF(Z42=0,"OK.",IF(Z42=" ","OK.",IF(OR(Z42=Z12,Z42=Z22,Z42=Z32,Z42='S2'!Z42,Z42='S3'!Z42,Z42='S4'!Z42,Z42='S5'!Z42,Z42='S1'!Z42,Z42='S7'!Z42,Z42='S8'!Z42),"CISSS!","OK."))))</f>
        <v>OK.</v>
      </c>
      <c r="AA92" s="272" t="str">
        <f>IF(AA42=".","OK.",IF(AA42=0,"OK.",IF(AA42=" ","OK.",IF(OR(AA42=AA12,AA42=AA22,AA42=AA32,AA42='S2'!AA42,AA42='S3'!AA42,AA42='S4'!AA42,AA42='S5'!AA42,AA42='S1'!AA42,AA42='S7'!AA42,AA42='S8'!AA42),"CISSS!","OK."))))</f>
        <v>OK.</v>
      </c>
      <c r="AB92" s="299">
        <v>0.75</v>
      </c>
    </row>
    <row r="93" spans="1:28" ht="11.1" customHeight="1" x14ac:dyDescent="0.2">
      <c r="C93" s="46" t="s">
        <v>148</v>
      </c>
      <c r="D93" s="46" t="s">
        <v>149</v>
      </c>
      <c r="E93" s="46" t="s">
        <v>150</v>
      </c>
      <c r="F93" s="46" t="s">
        <v>151</v>
      </c>
      <c r="G93" s="46" t="s">
        <v>152</v>
      </c>
      <c r="H93" s="47">
        <v>1</v>
      </c>
      <c r="I93" s="47">
        <v>2</v>
      </c>
      <c r="J93" s="47">
        <v>3</v>
      </c>
      <c r="K93" s="47">
        <v>4</v>
      </c>
      <c r="L93" s="47">
        <v>5</v>
      </c>
      <c r="M93" s="46" t="s">
        <v>148</v>
      </c>
      <c r="N93" s="46" t="s">
        <v>149</v>
      </c>
      <c r="O93" s="46" t="s">
        <v>150</v>
      </c>
      <c r="P93" s="46" t="s">
        <v>151</v>
      </c>
      <c r="Q93" s="46" t="s">
        <v>152</v>
      </c>
      <c r="R93" s="47">
        <v>6</v>
      </c>
      <c r="S93" s="47">
        <v>7</v>
      </c>
      <c r="T93" s="47">
        <v>8</v>
      </c>
      <c r="U93" s="47">
        <v>9</v>
      </c>
      <c r="V93" s="47">
        <v>10</v>
      </c>
      <c r="W93" s="46" t="s">
        <v>148</v>
      </c>
      <c r="X93" s="46" t="s">
        <v>149</v>
      </c>
      <c r="Y93" s="46" t="s">
        <v>150</v>
      </c>
      <c r="Z93" s="46" t="s">
        <v>151</v>
      </c>
      <c r="AA93" s="46" t="s">
        <v>152</v>
      </c>
      <c r="AB93" s="6"/>
    </row>
    <row r="94" spans="1:28" x14ac:dyDescent="0.2">
      <c r="H94" s="6"/>
      <c r="I94" s="6"/>
      <c r="J94" s="6"/>
      <c r="K94" s="6"/>
      <c r="L94" s="6"/>
      <c r="R94" s="6"/>
      <c r="S94" s="6"/>
      <c r="T94" s="6"/>
      <c r="U94" s="6"/>
      <c r="V94" s="6"/>
      <c r="W94" s="6"/>
      <c r="X94" s="6"/>
      <c r="Y94" s="6"/>
      <c r="Z94" s="6"/>
      <c r="AA94" s="6"/>
      <c r="AB94" s="6"/>
    </row>
  </sheetData>
  <customSheetViews>
    <customSheetView guid="{F10B78A4-32AB-4106-909F-99EF7F04057B}" scale="75" showRuler="0">
      <selection activeCell="J49" sqref="J49"/>
      <pageMargins left="0.75" right="0.75" top="1" bottom="1" header="0.5" footer="0.5"/>
      <headerFooter alignWithMargins="0"/>
    </customSheetView>
  </customSheetViews>
  <mergeCells count="12">
    <mergeCell ref="A2:B2"/>
    <mergeCell ref="W2:AA2"/>
    <mergeCell ref="A43:B52"/>
    <mergeCell ref="C2:G2"/>
    <mergeCell ref="H2:L2"/>
    <mergeCell ref="M2:Q2"/>
    <mergeCell ref="R2:V2"/>
    <mergeCell ref="A53:B92"/>
    <mergeCell ref="A3:B12"/>
    <mergeCell ref="A13:B22"/>
    <mergeCell ref="A23:B32"/>
    <mergeCell ref="A33:B42"/>
  </mergeCells>
  <phoneticPr fontId="10" type="noConversion"/>
  <conditionalFormatting sqref="C43:AA92">
    <cfRule type="cellIs" dxfId="24" priority="1" stopIfTrue="1" operator="equal">
      <formula>"OK."</formula>
    </cfRule>
    <cfRule type="cellIs" dxfId="23" priority="2" stopIfTrue="1" operator="equal">
      <formula>"CISSS!"</formula>
    </cfRule>
  </conditionalFormatting>
  <conditionalFormatting sqref="C93:AB94 C3:AA42">
    <cfRule type="cellIs" dxfId="22" priority="3" stopIfTrue="1" operator="equal">
      <formula>"."</formula>
    </cfRule>
    <cfRule type="cellIs" dxfId="21" priority="4" stopIfTrue="1" operator="equal">
      <formula>0</formula>
    </cfRule>
    <cfRule type="cellIs" dxfId="20" priority="5" stopIfTrue="1" operator="equal">
      <formula>" "</formula>
    </cfRule>
  </conditionalFormatting>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indexed="13"/>
  </sheetPr>
  <dimension ref="A1:AB94"/>
  <sheetViews>
    <sheetView topLeftCell="G44" zoomScale="85" zoomScaleNormal="85" workbookViewId="0">
      <selection activeCell="V7" sqref="V7"/>
    </sheetView>
  </sheetViews>
  <sheetFormatPr defaultRowHeight="12.75" x14ac:dyDescent="0.2"/>
  <cols>
    <col min="1" max="2" width="5.7109375" customWidth="1"/>
    <col min="3" max="7" width="15.7109375" style="6" customWidth="1"/>
    <col min="8" max="12" width="15.7109375" customWidth="1"/>
    <col min="13" max="17" width="15.7109375" style="6" customWidth="1"/>
    <col min="18" max="27" width="15.7109375" customWidth="1"/>
    <col min="28" max="28" width="7.5703125" bestFit="1" customWidth="1"/>
  </cols>
  <sheetData>
    <row r="1" spans="1:28" ht="15" customHeight="1" x14ac:dyDescent="0.2">
      <c r="A1" s="51"/>
      <c r="B1" s="51"/>
      <c r="C1" s="47">
        <v>1</v>
      </c>
      <c r="D1" s="47">
        <v>2</v>
      </c>
      <c r="E1" s="47">
        <v>3</v>
      </c>
      <c r="F1" s="47">
        <v>4</v>
      </c>
      <c r="G1" s="47">
        <v>5</v>
      </c>
      <c r="H1" s="46" t="s">
        <v>148</v>
      </c>
      <c r="I1" s="46" t="s">
        <v>149</v>
      </c>
      <c r="J1" s="46" t="s">
        <v>150</v>
      </c>
      <c r="K1" s="46" t="s">
        <v>151</v>
      </c>
      <c r="L1" s="46" t="s">
        <v>152</v>
      </c>
      <c r="M1" s="47">
        <v>1</v>
      </c>
      <c r="N1" s="47">
        <v>2</v>
      </c>
      <c r="O1" s="47">
        <v>3</v>
      </c>
      <c r="P1" s="47">
        <v>4</v>
      </c>
      <c r="Q1" s="47">
        <v>5</v>
      </c>
      <c r="R1" s="46" t="s">
        <v>148</v>
      </c>
      <c r="S1" s="46" t="s">
        <v>149</v>
      </c>
      <c r="T1" s="46" t="s">
        <v>150</v>
      </c>
      <c r="U1" s="46" t="s">
        <v>151</v>
      </c>
      <c r="V1" s="46" t="s">
        <v>152</v>
      </c>
      <c r="W1" s="47">
        <v>6</v>
      </c>
      <c r="X1" s="47">
        <v>7</v>
      </c>
      <c r="Y1" s="47">
        <v>8</v>
      </c>
      <c r="Z1" s="47">
        <v>9</v>
      </c>
      <c r="AA1" s="47">
        <v>10</v>
      </c>
      <c r="AB1" s="51"/>
    </row>
    <row r="2" spans="1:28" ht="15" customHeight="1" thickBot="1" x14ac:dyDescent="0.25">
      <c r="A2" s="1094" t="s">
        <v>264</v>
      </c>
      <c r="B2" s="1094"/>
      <c r="C2" s="1102" t="s">
        <v>157</v>
      </c>
      <c r="D2" s="1102"/>
      <c r="E2" s="1102"/>
      <c r="F2" s="1102"/>
      <c r="G2" s="1102"/>
      <c r="H2" s="1103" t="s">
        <v>159</v>
      </c>
      <c r="I2" s="1103"/>
      <c r="J2" s="1103"/>
      <c r="K2" s="1103"/>
      <c r="L2" s="1103"/>
      <c r="M2" s="1104" t="s">
        <v>158</v>
      </c>
      <c r="N2" s="1104"/>
      <c r="O2" s="1104"/>
      <c r="P2" s="1104"/>
      <c r="Q2" s="1104"/>
      <c r="R2" s="1105" t="s">
        <v>160</v>
      </c>
      <c r="S2" s="1105"/>
      <c r="T2" s="1105"/>
      <c r="U2" s="1105"/>
      <c r="V2" s="1105"/>
      <c r="W2" s="1095" t="s">
        <v>266</v>
      </c>
      <c r="X2" s="1095"/>
      <c r="Y2" s="1095"/>
      <c r="Z2" s="1095"/>
      <c r="AA2" s="1095"/>
      <c r="AB2" s="51"/>
    </row>
    <row r="3" spans="1:28" s="300" customFormat="1" ht="15" customHeight="1" x14ac:dyDescent="0.2">
      <c r="A3" s="1088">
        <v>1</v>
      </c>
      <c r="B3" s="1089"/>
      <c r="C3" s="332" t="str">
        <f>Section1Draft!$E$71</f>
        <v>ARCH 451.11</v>
      </c>
      <c r="D3" s="333">
        <f>Section1Draft!$F$71</f>
        <v>0</v>
      </c>
      <c r="E3" s="333" t="str">
        <f>Section1Draft!$G$71</f>
        <v>ARCH 432.11</v>
      </c>
      <c r="F3" s="333">
        <f>Section1Draft!$H$71</f>
        <v>0</v>
      </c>
      <c r="G3" s="485" t="str">
        <f>Section1Draft!$I$71</f>
        <v>ARCH 311.11</v>
      </c>
      <c r="H3" s="334" t="str">
        <f>IF(C3=0,0,VLOOKUP(C3,'Course List (program)'!$G$2:$L$100,3,FALSE))</f>
        <v>Prof. Dr. A. Fatih PAKDİL</v>
      </c>
      <c r="I3" s="335">
        <f>IF(D3=0,0,VLOOKUP(D3,'Course List (program)'!$G$2:$L$100,3,FALSE))</f>
        <v>0</v>
      </c>
      <c r="J3" s="335" t="str">
        <f>IF(E3=0,0,VLOOKUP(E3,'Course List (program)'!$G$2:$L$100,3,FALSE))</f>
        <v>Prof. Dr. Reha GÜNAY</v>
      </c>
      <c r="K3" s="335">
        <f>IF(F3=0,0,VLOOKUP(F3,'Course List (program)'!$G$2:$L$100,3,FALSE))</f>
        <v>0</v>
      </c>
      <c r="L3" s="336" t="str">
        <f>IF(G3=0,0,VLOOKUP(G3,'Course List (program)'!$G$2:$L$100,3,FALSE))</f>
        <v>Prof. Dr. Reha GÜNAY</v>
      </c>
      <c r="M3" s="491">
        <f>IF(C3=0,0,VLOOKUP(C3,'Course List (program)'!$G$2:$L$100,6,FALSE))</f>
        <v>0</v>
      </c>
      <c r="N3" s="338">
        <f>IF(D3=0,0,VLOOKUP(D3,'Course List (program)'!$G$2:$L$100,6,FALSE))</f>
        <v>0</v>
      </c>
      <c r="O3" s="338">
        <f>IF(E3=0,0,VLOOKUP(E3,'Course List (program)'!$G$2:$L$100,6,FALSE))</f>
        <v>0</v>
      </c>
      <c r="P3" s="338">
        <f>IF(F3=0,0,VLOOKUP(F3,'Course List (program)'!$G$2:$L$100,6,FALSE))</f>
        <v>0</v>
      </c>
      <c r="Q3" s="339">
        <f>IF(G3=0,0,VLOOKUP(G3,'Course List (program)'!$G$2:$L$100,6,FALSE))</f>
        <v>0</v>
      </c>
      <c r="R3" s="340">
        <f>IF(C3=0,0,VLOOKUP(C3,'Course List (program)'!$G$2:$L$100,4,FALSE))</f>
        <v>0</v>
      </c>
      <c r="S3" s="341">
        <f>IF(D3=0,0,VLOOKUP(D3,'Course List (program)'!$G$2:$L$100,4,FALSE))</f>
        <v>0</v>
      </c>
      <c r="T3" s="341">
        <f>IF(E3=0,0,VLOOKUP(E3,'Course List (program)'!$G$2:$L$100,4,FALSE))</f>
        <v>0</v>
      </c>
      <c r="U3" s="341">
        <f>IF(F3=0,0,VLOOKUP(F3,'Course List (program)'!$G$2:$L$100,4,FALSE))</f>
        <v>0</v>
      </c>
      <c r="V3" s="342">
        <f>IF(G3=0,0,VLOOKUP(G3,'Course List (program)'!$G$2:$L$100,4,FALSE))</f>
        <v>0</v>
      </c>
      <c r="W3" s="507">
        <f>IF(C3=0,0,VLOOKUP(C3,'Course List (program)'!$G$2:$L$100,5,FALSE))</f>
        <v>0</v>
      </c>
      <c r="X3" s="508">
        <f>IF(D3=0,0,VLOOKUP(D3,'Course List (program)'!$G$2:$L$100,5,FALSE))</f>
        <v>0</v>
      </c>
      <c r="Y3" s="508">
        <f>IF(E3=0,0,VLOOKUP(E3,'Course List (program)'!$G$2:$L$100,5,FALSE))</f>
        <v>0</v>
      </c>
      <c r="Z3" s="508">
        <f>IF(F3=0,0,VLOOKUP(F3,'Course List (program)'!$G$2:$L$100,5,FALSE))</f>
        <v>0</v>
      </c>
      <c r="AA3" s="509">
        <f>IF(G3=0,0,VLOOKUP(G3,'Course List (program)'!$G$2:$L$100,5,FALSE))</f>
        <v>0</v>
      </c>
      <c r="AB3" s="299">
        <v>0.375</v>
      </c>
    </row>
    <row r="4" spans="1:28" s="300" customFormat="1" ht="15" customHeight="1" x14ac:dyDescent="0.2">
      <c r="A4" s="1090"/>
      <c r="B4" s="1091"/>
      <c r="C4" s="343" t="str">
        <f>Section1Draft!$E$73</f>
        <v>ARCH 451.11</v>
      </c>
      <c r="D4" s="344">
        <f>Section1Draft!$F$73</f>
        <v>0</v>
      </c>
      <c r="E4" s="344" t="str">
        <f>Section1Draft!$G$73</f>
        <v>ARCH 432.11</v>
      </c>
      <c r="F4" s="344">
        <f>Section1Draft!$H$73</f>
        <v>0</v>
      </c>
      <c r="G4" s="486" t="str">
        <f>Section1Draft!$I$73</f>
        <v>ARCH 311.11</v>
      </c>
      <c r="H4" s="345" t="str">
        <f>IF(C4=0,0,VLOOKUP(C4,'Course List (program)'!$G$2:$L$100,3,FALSE))</f>
        <v>Prof. Dr. A. Fatih PAKDİL</v>
      </c>
      <c r="I4" s="346">
        <f>IF(D4=0,0,VLOOKUP(D4,'Course List (program)'!$G$2:$L$100,3,FALSE))</f>
        <v>0</v>
      </c>
      <c r="J4" s="346" t="str">
        <f>IF(E4=0,0,VLOOKUP(E4,'Course List (program)'!$G$2:$L$100,3,FALSE))</f>
        <v>Prof. Dr. Reha GÜNAY</v>
      </c>
      <c r="K4" s="346">
        <f>IF(F4=0,0,VLOOKUP(F4,'Course List (program)'!$G$2:$L$100,3,FALSE))</f>
        <v>0</v>
      </c>
      <c r="L4" s="347" t="str">
        <f>IF(G4=0,0,VLOOKUP(G4,'Course List (program)'!$G$2:$L$100,3,FALSE))</f>
        <v>Prof. Dr. Reha GÜNAY</v>
      </c>
      <c r="M4" s="492">
        <f>IF(C4=0,0,VLOOKUP(C4,'Course List (program)'!$G$2:$L$100,6,FALSE))</f>
        <v>0</v>
      </c>
      <c r="N4" s="349">
        <f>IF(D4=0,0,VLOOKUP(D4,'Course List (program)'!$G$2:$L$100,6,FALSE))</f>
        <v>0</v>
      </c>
      <c r="O4" s="349">
        <f>IF(E4=0,0,VLOOKUP(E4,'Course List (program)'!$G$2:$L$100,6,FALSE))</f>
        <v>0</v>
      </c>
      <c r="P4" s="349">
        <f>IF(F4=0,0,VLOOKUP(F4,'Course List (program)'!$G$2:$L$100,6,FALSE))</f>
        <v>0</v>
      </c>
      <c r="Q4" s="350">
        <f>IF(G4=0,0,VLOOKUP(G4,'Course List (program)'!$G$2:$L$100,6,FALSE))</f>
        <v>0</v>
      </c>
      <c r="R4" s="351">
        <f>IF(C4=0,0,VLOOKUP(C4,'Course List (program)'!$G$2:$L$100,4,FALSE))</f>
        <v>0</v>
      </c>
      <c r="S4" s="352">
        <f>IF(D4=0,0,VLOOKUP(D4,'Course List (program)'!$G$2:$L$100,4,FALSE))</f>
        <v>0</v>
      </c>
      <c r="T4" s="352">
        <f>IF(E4=0,0,VLOOKUP(E4,'Course List (program)'!$G$2:$L$100,4,FALSE))</f>
        <v>0</v>
      </c>
      <c r="U4" s="352">
        <f>IF(F4=0,0,VLOOKUP(F4,'Course List (program)'!$G$2:$L$100,4,FALSE))</f>
        <v>0</v>
      </c>
      <c r="V4" s="353">
        <f>IF(G4=0,0,VLOOKUP(G4,'Course List (program)'!$G$2:$L$100,4,FALSE))</f>
        <v>0</v>
      </c>
      <c r="W4" s="510">
        <f>IF(C4=0,0,VLOOKUP(C4,'Course List (program)'!$G$2:$L$100,5,FALSE))</f>
        <v>0</v>
      </c>
      <c r="X4" s="511">
        <f>IF(D4=0,0,VLOOKUP(D4,'Course List (program)'!$G$2:$L$100,5,FALSE))</f>
        <v>0</v>
      </c>
      <c r="Y4" s="511">
        <f>IF(E4=0,0,VLOOKUP(E4,'Course List (program)'!$G$2:$L$100,5,FALSE))</f>
        <v>0</v>
      </c>
      <c r="Z4" s="511">
        <f>IF(F4=0,0,VLOOKUP(F4,'Course List (program)'!$G$2:$L$100,5,FALSE))</f>
        <v>0</v>
      </c>
      <c r="AA4" s="512">
        <f>IF(G4=0,0,VLOOKUP(G4,'Course List (program)'!$G$2:$L$100,5,FALSE))</f>
        <v>0</v>
      </c>
      <c r="AB4" s="299">
        <v>0.41666666666666669</v>
      </c>
    </row>
    <row r="5" spans="1:28" s="300" customFormat="1" ht="15" customHeight="1" x14ac:dyDescent="0.2">
      <c r="A5" s="1090"/>
      <c r="B5" s="1091"/>
      <c r="C5" s="343" t="str">
        <f>Section1Draft!$E$75</f>
        <v>ARCH 451.11</v>
      </c>
      <c r="D5" s="344">
        <f>Section1Draft!$F$75</f>
        <v>0</v>
      </c>
      <c r="E5" s="344" t="str">
        <f>Section1Draft!$G$75</f>
        <v>ARCH 432.11</v>
      </c>
      <c r="F5" s="344">
        <f>Section1Draft!$H$75</f>
        <v>0</v>
      </c>
      <c r="G5" s="486" t="str">
        <f>Section1Draft!$I$75</f>
        <v>ARCH 311.11</v>
      </c>
      <c r="H5" s="345" t="str">
        <f>IF(C5=0,0,VLOOKUP(C5,'Course List (program)'!$G$2:$L$100,3,FALSE))</f>
        <v>Prof. Dr. A. Fatih PAKDİL</v>
      </c>
      <c r="I5" s="346">
        <f>IF(D5=0,0,VLOOKUP(D5,'Course List (program)'!$G$2:$L$100,3,FALSE))</f>
        <v>0</v>
      </c>
      <c r="J5" s="346" t="str">
        <f>IF(E5=0,0,VLOOKUP(E5,'Course List (program)'!$G$2:$L$100,3,FALSE))</f>
        <v>Prof. Dr. Reha GÜNAY</v>
      </c>
      <c r="K5" s="346">
        <f>IF(F5=0,0,VLOOKUP(F5,'Course List (program)'!$G$2:$L$100,3,FALSE))</f>
        <v>0</v>
      </c>
      <c r="L5" s="347" t="str">
        <f>IF(G5=0,0,VLOOKUP(G5,'Course List (program)'!$G$2:$L$100,3,FALSE))</f>
        <v>Prof. Dr. Reha GÜNAY</v>
      </c>
      <c r="M5" s="492">
        <f>IF(C5=0,0,VLOOKUP(C5,'Course List (program)'!$G$2:$L$100,6,FALSE))</f>
        <v>0</v>
      </c>
      <c r="N5" s="349">
        <f>IF(D5=0,0,VLOOKUP(D5,'Course List (program)'!$G$2:$L$100,6,FALSE))</f>
        <v>0</v>
      </c>
      <c r="O5" s="349">
        <f>IF(E5=0,0,VLOOKUP(E5,'Course List (program)'!$G$2:$L$100,6,FALSE))</f>
        <v>0</v>
      </c>
      <c r="P5" s="349">
        <f>IF(F5=0,0,VLOOKUP(F5,'Course List (program)'!$G$2:$L$100,6,FALSE))</f>
        <v>0</v>
      </c>
      <c r="Q5" s="350">
        <f>IF(G5=0,0,VLOOKUP(G5,'Course List (program)'!$G$2:$L$100,6,FALSE))</f>
        <v>0</v>
      </c>
      <c r="R5" s="351">
        <f>IF(C5=0,0,VLOOKUP(C5,'Course List (program)'!$G$2:$L$100,4,FALSE))</f>
        <v>0</v>
      </c>
      <c r="S5" s="352">
        <f>IF(D5=0,0,VLOOKUP(D5,'Course List (program)'!$G$2:$L$100,4,FALSE))</f>
        <v>0</v>
      </c>
      <c r="T5" s="352">
        <f>IF(E5=0,0,VLOOKUP(E5,'Course List (program)'!$G$2:$L$100,4,FALSE))</f>
        <v>0</v>
      </c>
      <c r="U5" s="352">
        <f>IF(F5=0,0,VLOOKUP(F5,'Course List (program)'!$G$2:$L$100,4,FALSE))</f>
        <v>0</v>
      </c>
      <c r="V5" s="353">
        <f>IF(G5=0,0,VLOOKUP(G5,'Course List (program)'!$G$2:$L$100,4,FALSE))</f>
        <v>0</v>
      </c>
      <c r="W5" s="510">
        <f>IF(C5=0,0,VLOOKUP(C5,'Course List (program)'!$G$2:$L$100,5,FALSE))</f>
        <v>0</v>
      </c>
      <c r="X5" s="511">
        <f>IF(D5=0,0,VLOOKUP(D5,'Course List (program)'!$G$2:$L$100,5,FALSE))</f>
        <v>0</v>
      </c>
      <c r="Y5" s="511">
        <f>IF(E5=0,0,VLOOKUP(E5,'Course List (program)'!$G$2:$L$100,5,FALSE))</f>
        <v>0</v>
      </c>
      <c r="Z5" s="511">
        <f>IF(F5=0,0,VLOOKUP(F5,'Course List (program)'!$G$2:$L$100,5,FALSE))</f>
        <v>0</v>
      </c>
      <c r="AA5" s="512">
        <f>IF(G5=0,0,VLOOKUP(G5,'Course List (program)'!$G$2:$L$100,5,FALSE))</f>
        <v>0</v>
      </c>
      <c r="AB5" s="299">
        <v>0.45833333333333331</v>
      </c>
    </row>
    <row r="6" spans="1:28" s="300" customFormat="1" ht="15" customHeight="1" x14ac:dyDescent="0.2">
      <c r="A6" s="1090"/>
      <c r="B6" s="1091"/>
      <c r="C6" s="343" t="str">
        <f>Section1Draft!$E$77</f>
        <v>ARCH 451.11</v>
      </c>
      <c r="D6" s="344">
        <f>Section1Draft!$F$77</f>
        <v>0</v>
      </c>
      <c r="E6" s="344" t="str">
        <f>Section1Draft!$G$77</f>
        <v>ARCH 432.11</v>
      </c>
      <c r="F6" s="344">
        <f>Section1Draft!$H$77</f>
        <v>0</v>
      </c>
      <c r="G6" s="486">
        <f>Section1Draft!$I$77</f>
        <v>0</v>
      </c>
      <c r="H6" s="345" t="str">
        <f>IF(C6=0,0,VLOOKUP(C6,'Course List (program)'!$G$2:$L$100,3,FALSE))</f>
        <v>Prof. Dr. A. Fatih PAKDİL</v>
      </c>
      <c r="I6" s="346">
        <f>IF(D6=0,0,VLOOKUP(D6,'Course List (program)'!$G$2:$L$100,3,FALSE))</f>
        <v>0</v>
      </c>
      <c r="J6" s="346" t="str">
        <f>IF(E6=0,0,VLOOKUP(E6,'Course List (program)'!$G$2:$L$100,3,FALSE))</f>
        <v>Prof. Dr. Reha GÜNAY</v>
      </c>
      <c r="K6" s="346">
        <f>IF(F6=0,0,VLOOKUP(F6,'Course List (program)'!$G$2:$L$100,3,FALSE))</f>
        <v>0</v>
      </c>
      <c r="L6" s="347">
        <f>IF(G6=0,0,VLOOKUP(G6,'Course List (program)'!$G$2:$L$100,3,FALSE))</f>
        <v>0</v>
      </c>
      <c r="M6" s="492">
        <f>IF(C6=0,0,VLOOKUP(C6,'Course List (program)'!$G$2:$L$100,6,FALSE))</f>
        <v>0</v>
      </c>
      <c r="N6" s="349">
        <f>IF(D6=0,0,VLOOKUP(D6,'Course List (program)'!$G$2:$L$100,6,FALSE))</f>
        <v>0</v>
      </c>
      <c r="O6" s="349">
        <f>IF(E6=0,0,VLOOKUP(E6,'Course List (program)'!$G$2:$L$100,6,FALSE))</f>
        <v>0</v>
      </c>
      <c r="P6" s="349">
        <f>IF(F6=0,0,VLOOKUP(F6,'Course List (program)'!$G$2:$L$100,6,FALSE))</f>
        <v>0</v>
      </c>
      <c r="Q6" s="350">
        <f>IF(G6=0,0,VLOOKUP(G6,'Course List (program)'!$G$2:$L$100,6,FALSE))</f>
        <v>0</v>
      </c>
      <c r="R6" s="351">
        <f>IF(C6=0,0,VLOOKUP(C6,'Course List (program)'!$G$2:$L$100,4,FALSE))</f>
        <v>0</v>
      </c>
      <c r="S6" s="352">
        <f>IF(D6=0,0,VLOOKUP(D6,'Course List (program)'!$G$2:$L$100,4,FALSE))</f>
        <v>0</v>
      </c>
      <c r="T6" s="352">
        <f>IF(E6=0,0,VLOOKUP(E6,'Course List (program)'!$G$2:$L$100,4,FALSE))</f>
        <v>0</v>
      </c>
      <c r="U6" s="352">
        <f>IF(F6=0,0,VLOOKUP(F6,'Course List (program)'!$G$2:$L$100,4,FALSE))</f>
        <v>0</v>
      </c>
      <c r="V6" s="353">
        <f>IF(G6=0,0,VLOOKUP(G6,'Course List (program)'!$G$2:$L$100,4,FALSE))</f>
        <v>0</v>
      </c>
      <c r="W6" s="510">
        <f>IF(C6=0,0,VLOOKUP(C6,'Course List (program)'!$G$2:$L$100,5,FALSE))</f>
        <v>0</v>
      </c>
      <c r="X6" s="511">
        <f>IF(D6=0,0,VLOOKUP(D6,'Course List (program)'!$G$2:$L$100,5,FALSE))</f>
        <v>0</v>
      </c>
      <c r="Y6" s="511">
        <f>IF(E6=0,0,VLOOKUP(E6,'Course List (program)'!$G$2:$L$100,5,FALSE))</f>
        <v>0</v>
      </c>
      <c r="Z6" s="511">
        <f>IF(F6=0,0,VLOOKUP(F6,'Course List (program)'!$G$2:$L$100,5,FALSE))</f>
        <v>0</v>
      </c>
      <c r="AA6" s="512">
        <f>IF(G6=0,0,VLOOKUP(G6,'Course List (program)'!$G$2:$L$100,5,FALSE))</f>
        <v>0</v>
      </c>
      <c r="AB6" s="299">
        <v>0.5</v>
      </c>
    </row>
    <row r="7" spans="1:28" s="300" customFormat="1" ht="15" customHeight="1" x14ac:dyDescent="0.2">
      <c r="A7" s="1090"/>
      <c r="B7" s="1091"/>
      <c r="C7" s="343">
        <f>Section1Draft!$E$79</f>
        <v>0</v>
      </c>
      <c r="D7" s="344">
        <f>Section1Draft!$F$79</f>
        <v>0</v>
      </c>
      <c r="E7" s="344">
        <f>Section1Draft!$G$79</f>
        <v>0</v>
      </c>
      <c r="F7" s="344">
        <f>Section1Draft!$H$79</f>
        <v>0</v>
      </c>
      <c r="G7" s="486">
        <f>Section1Draft!$I$79</f>
        <v>0</v>
      </c>
      <c r="H7" s="345">
        <f>IF(C7=0,0,VLOOKUP(C7,'Course List (program)'!$G$2:$L$100,3,FALSE))</f>
        <v>0</v>
      </c>
      <c r="I7" s="346">
        <f>IF(D7=0,0,VLOOKUP(D7,'Course List (program)'!$G$2:$L$100,3,FALSE))</f>
        <v>0</v>
      </c>
      <c r="J7" s="346">
        <f>IF(E7=0,0,VLOOKUP(E7,'Course List (program)'!$G$2:$L$100,3,FALSE))</f>
        <v>0</v>
      </c>
      <c r="K7" s="346">
        <f>IF(F7=0,0,VLOOKUP(F7,'Course List (program)'!$G$2:$L$100,3,FALSE))</f>
        <v>0</v>
      </c>
      <c r="L7" s="347">
        <f>IF(G7=0,0,VLOOKUP(G7,'Course List (program)'!$G$2:$L$100,3,FALSE))</f>
        <v>0</v>
      </c>
      <c r="M7" s="492">
        <f>IF(C7=0,0,VLOOKUP(C7,'Course List (program)'!$G$2:$L$100,6,FALSE))</f>
        <v>0</v>
      </c>
      <c r="N7" s="349">
        <f>IF(D7=0,0,VLOOKUP(D7,'Course List (program)'!$G$2:$L$100,6,FALSE))</f>
        <v>0</v>
      </c>
      <c r="O7" s="349">
        <f>IF(E7=0,0,VLOOKUP(E7,'Course List (program)'!$G$2:$L$100,6,FALSE))</f>
        <v>0</v>
      </c>
      <c r="P7" s="349">
        <f>IF(F7=0,0,VLOOKUP(F7,'Course List (program)'!$G$2:$L$100,6,FALSE))</f>
        <v>0</v>
      </c>
      <c r="Q7" s="350">
        <f>IF(G7=0,0,VLOOKUP(G7,'Course List (program)'!$G$2:$L$100,6,FALSE))</f>
        <v>0</v>
      </c>
      <c r="R7" s="351">
        <f>IF(C7=0,0,VLOOKUP(C7,'Course List (program)'!$G$2:$L$100,4,FALSE))</f>
        <v>0</v>
      </c>
      <c r="S7" s="352">
        <f>IF(D7=0,0,VLOOKUP(D7,'Course List (program)'!$G$2:$L$100,4,FALSE))</f>
        <v>0</v>
      </c>
      <c r="T7" s="352">
        <f>IF(E7=0,0,VLOOKUP(E7,'Course List (program)'!$G$2:$L$100,4,FALSE))</f>
        <v>0</v>
      </c>
      <c r="U7" s="352">
        <f>IF(F7=0,0,VLOOKUP(F7,'Course List (program)'!$G$2:$L$100,4,FALSE))</f>
        <v>0</v>
      </c>
      <c r="V7" s="353">
        <f>IF(G7=0,0,VLOOKUP(G7,'Course List (program)'!$G$2:$L$100,4,FALSE))</f>
        <v>0</v>
      </c>
      <c r="W7" s="510">
        <f>IF(C7=0,0,VLOOKUP(C7,'Course List (program)'!$G$2:$L$100,5,FALSE))</f>
        <v>0</v>
      </c>
      <c r="X7" s="511">
        <f>IF(D7=0,0,VLOOKUP(D7,'Course List (program)'!$G$2:$L$100,5,FALSE))</f>
        <v>0</v>
      </c>
      <c r="Y7" s="511">
        <f>IF(E7=0,0,VLOOKUP(E7,'Course List (program)'!$G$2:$L$100,5,FALSE))</f>
        <v>0</v>
      </c>
      <c r="Z7" s="511">
        <f>IF(F7=0,0,VLOOKUP(F7,'Course List (program)'!$G$2:$L$100,5,FALSE))</f>
        <v>0</v>
      </c>
      <c r="AA7" s="512">
        <f>IF(G7=0,0,VLOOKUP(G7,'Course List (program)'!$G$2:$L$100,5,FALSE))</f>
        <v>0</v>
      </c>
      <c r="AB7" s="299">
        <v>0.54166666666666663</v>
      </c>
    </row>
    <row r="8" spans="1:28" s="300" customFormat="1" ht="15" customHeight="1" x14ac:dyDescent="0.2">
      <c r="A8" s="1090"/>
      <c r="B8" s="1091"/>
      <c r="C8" s="343" t="str">
        <f>Section1Draft!$E$81</f>
        <v>ARCH 451.11</v>
      </c>
      <c r="D8" s="344" t="str">
        <f>Section1Draft!$F$81</f>
        <v>ARCH 415.01</v>
      </c>
      <c r="E8" s="344" t="str">
        <f>Section1Draft!$G$81</f>
        <v>ARCH 372.01</v>
      </c>
      <c r="F8" s="344">
        <f>Section1Draft!$H$81</f>
        <v>0</v>
      </c>
      <c r="G8" s="486" t="str">
        <f>Section1Draft!$I$81</f>
        <v>ARCH 469.11</v>
      </c>
      <c r="H8" s="345" t="str">
        <f>IF(C8=0,0,VLOOKUP(C8,'Course List (program)'!$G$2:$L$100,3,FALSE))</f>
        <v>Prof. Dr. A. Fatih PAKDİL</v>
      </c>
      <c r="I8" s="346" t="str">
        <f>IF(D8=0,0,VLOOKUP(D8,'Course List (program)'!$G$2:$L$100,3,FALSE))</f>
        <v>Öğr. Gör. M. Cem AKDAMAR</v>
      </c>
      <c r="J8" s="346" t="str">
        <f>IF(E8=0,0,VLOOKUP(E8,'Course List (program)'!$G$2:$L$100,3,FALSE))</f>
        <v>Doç. Dr. Ayşin SEV</v>
      </c>
      <c r="K8" s="346">
        <f>IF(F8=0,0,VLOOKUP(F8,'Course List (program)'!$G$2:$L$100,3,FALSE))</f>
        <v>0</v>
      </c>
      <c r="L8" s="347" t="str">
        <f>IF(G8=0,0,VLOOKUP(G8,'Course List (program)'!$G$2:$L$100,3,FALSE))</f>
        <v>Doç. Dr. A. Dilek ÖZDEMİR</v>
      </c>
      <c r="M8" s="492">
        <f>IF(C8=0,0,VLOOKUP(C8,'Course List (program)'!$G$2:$L$100,6,FALSE))</f>
        <v>0</v>
      </c>
      <c r="N8" s="349">
        <f>IF(D8=0,0,VLOOKUP(D8,'Course List (program)'!$G$2:$L$100,6,FALSE))</f>
        <v>0</v>
      </c>
      <c r="O8" s="349">
        <f>IF(E8=0,0,VLOOKUP(E8,'Course List (program)'!$G$2:$L$100,6,FALSE))</f>
        <v>0</v>
      </c>
      <c r="P8" s="349">
        <f>IF(F8=0,0,VLOOKUP(F8,'Course List (program)'!$G$2:$L$100,6,FALSE))</f>
        <v>0</v>
      </c>
      <c r="Q8" s="350">
        <f>IF(G8=0,0,VLOOKUP(G8,'Course List (program)'!$G$2:$L$100,6,FALSE))</f>
        <v>0</v>
      </c>
      <c r="R8" s="351">
        <f>IF(C8=0,0,VLOOKUP(C8,'Course List (program)'!$G$2:$L$100,4,FALSE))</f>
        <v>0</v>
      </c>
      <c r="S8" s="352">
        <f>IF(D8=0,0,VLOOKUP(D8,'Course List (program)'!$G$2:$L$100,4,FALSE))</f>
        <v>0</v>
      </c>
      <c r="T8" s="352">
        <f>IF(E8=0,0,VLOOKUP(E8,'Course List (program)'!$G$2:$L$100,4,FALSE))</f>
        <v>0</v>
      </c>
      <c r="U8" s="352">
        <f>IF(F8=0,0,VLOOKUP(F8,'Course List (program)'!$G$2:$L$100,4,FALSE))</f>
        <v>0</v>
      </c>
      <c r="V8" s="353" t="str">
        <f>IF(G8=0,0,VLOOKUP(G8,'Course List (program)'!$G$2:$L$100,4,FALSE))</f>
        <v>Dicle KIZILDERE</v>
      </c>
      <c r="W8" s="510">
        <f>IF(C8=0,0,VLOOKUP(C8,'Course List (program)'!$G$2:$L$100,5,FALSE))</f>
        <v>0</v>
      </c>
      <c r="X8" s="511">
        <f>IF(D8=0,0,VLOOKUP(D8,'Course List (program)'!$G$2:$L$100,5,FALSE))</f>
        <v>0</v>
      </c>
      <c r="Y8" s="511">
        <f>IF(E8=0,0,VLOOKUP(E8,'Course List (program)'!$G$2:$L$100,5,FALSE))</f>
        <v>0</v>
      </c>
      <c r="Z8" s="511">
        <f>IF(F8=0,0,VLOOKUP(F8,'Course List (program)'!$G$2:$L$100,5,FALSE))</f>
        <v>0</v>
      </c>
      <c r="AA8" s="512">
        <f>IF(G8=0,0,VLOOKUP(G8,'Course List (program)'!$G$2:$L$100,5,FALSE))</f>
        <v>0</v>
      </c>
      <c r="AB8" s="299">
        <v>0.58333333333333337</v>
      </c>
    </row>
    <row r="9" spans="1:28" s="300" customFormat="1" ht="15" customHeight="1" x14ac:dyDescent="0.2">
      <c r="A9" s="1090"/>
      <c r="B9" s="1091"/>
      <c r="C9" s="343" t="str">
        <f>Section1Draft!$E$83</f>
        <v>ARCH 451.11</v>
      </c>
      <c r="D9" s="344" t="str">
        <f>Section1Draft!$F$83</f>
        <v>ARCH 415.01</v>
      </c>
      <c r="E9" s="344" t="str">
        <f>Section1Draft!$G$83</f>
        <v>ARCH 372.01</v>
      </c>
      <c r="F9" s="344">
        <f>Section1Draft!$H$83</f>
        <v>0</v>
      </c>
      <c r="G9" s="486" t="str">
        <f>Section1Draft!$I$83</f>
        <v>ARCH 469.11</v>
      </c>
      <c r="H9" s="345" t="str">
        <f>IF(C9=0,0,VLOOKUP(C9,'Course List (program)'!$G$2:$L$100,3,FALSE))</f>
        <v>Prof. Dr. A. Fatih PAKDİL</v>
      </c>
      <c r="I9" s="346" t="str">
        <f>IF(D9=0,0,VLOOKUP(D9,'Course List (program)'!$G$2:$L$100,3,FALSE))</f>
        <v>Öğr. Gör. M. Cem AKDAMAR</v>
      </c>
      <c r="J9" s="346" t="str">
        <f>IF(E9=0,0,VLOOKUP(E9,'Course List (program)'!$G$2:$L$100,3,FALSE))</f>
        <v>Doç. Dr. Ayşin SEV</v>
      </c>
      <c r="K9" s="346">
        <f>IF(F9=0,0,VLOOKUP(F9,'Course List (program)'!$G$2:$L$100,3,FALSE))</f>
        <v>0</v>
      </c>
      <c r="L9" s="347" t="str">
        <f>IF(G9=0,0,VLOOKUP(G9,'Course List (program)'!$G$2:$L$100,3,FALSE))</f>
        <v>Doç. Dr. A. Dilek ÖZDEMİR</v>
      </c>
      <c r="M9" s="492">
        <f>IF(C9=0,0,VLOOKUP(C9,'Course List (program)'!$G$2:$L$100,6,FALSE))</f>
        <v>0</v>
      </c>
      <c r="N9" s="349">
        <f>IF(D9=0,0,VLOOKUP(D9,'Course List (program)'!$G$2:$L$100,6,FALSE))</f>
        <v>0</v>
      </c>
      <c r="O9" s="349">
        <f>IF(E9=0,0,VLOOKUP(E9,'Course List (program)'!$G$2:$L$100,6,FALSE))</f>
        <v>0</v>
      </c>
      <c r="P9" s="349">
        <f>IF(F9=0,0,VLOOKUP(F9,'Course List (program)'!$G$2:$L$100,6,FALSE))</f>
        <v>0</v>
      </c>
      <c r="Q9" s="350">
        <f>IF(G9=0,0,VLOOKUP(G9,'Course List (program)'!$G$2:$L$100,6,FALSE))</f>
        <v>0</v>
      </c>
      <c r="R9" s="351">
        <f>IF(C9=0,0,VLOOKUP(C9,'Course List (program)'!$G$2:$L$100,4,FALSE))</f>
        <v>0</v>
      </c>
      <c r="S9" s="352">
        <f>IF(D9=0,0,VLOOKUP(D9,'Course List (program)'!$G$2:$L$100,4,FALSE))</f>
        <v>0</v>
      </c>
      <c r="T9" s="352">
        <f>IF(E9=0,0,VLOOKUP(E9,'Course List (program)'!$G$2:$L$100,4,FALSE))</f>
        <v>0</v>
      </c>
      <c r="U9" s="352">
        <f>IF(F9=0,0,VLOOKUP(F9,'Course List (program)'!$G$2:$L$100,4,FALSE))</f>
        <v>0</v>
      </c>
      <c r="V9" s="353" t="str">
        <f>IF(G9=0,0,VLOOKUP(G9,'Course List (program)'!$G$2:$L$100,4,FALSE))</f>
        <v>Dicle KIZILDERE</v>
      </c>
      <c r="W9" s="510">
        <f>IF(C9=0,0,VLOOKUP(C9,'Course List (program)'!$G$2:$L$100,5,FALSE))</f>
        <v>0</v>
      </c>
      <c r="X9" s="511">
        <f>IF(D9=0,0,VLOOKUP(D9,'Course List (program)'!$G$2:$L$100,5,FALSE))</f>
        <v>0</v>
      </c>
      <c r="Y9" s="511">
        <f>IF(E9=0,0,VLOOKUP(E9,'Course List (program)'!$G$2:$L$100,5,FALSE))</f>
        <v>0</v>
      </c>
      <c r="Z9" s="511">
        <f>IF(F9=0,0,VLOOKUP(F9,'Course List (program)'!$G$2:$L$100,5,FALSE))</f>
        <v>0</v>
      </c>
      <c r="AA9" s="512">
        <f>IF(G9=0,0,VLOOKUP(G9,'Course List (program)'!$G$2:$L$100,5,FALSE))</f>
        <v>0</v>
      </c>
      <c r="AB9" s="299">
        <v>0.625</v>
      </c>
    </row>
    <row r="10" spans="1:28" s="300" customFormat="1" ht="15" customHeight="1" x14ac:dyDescent="0.2">
      <c r="A10" s="1090"/>
      <c r="B10" s="1091"/>
      <c r="C10" s="343" t="str">
        <f>Section1Draft!$E$85</f>
        <v>ARCH 451.11</v>
      </c>
      <c r="D10" s="344" t="str">
        <f>Section1Draft!$F$85</f>
        <v>ARCH 415.01</v>
      </c>
      <c r="E10" s="344" t="str">
        <f>Section1Draft!$G$85</f>
        <v>ARCH 372.01</v>
      </c>
      <c r="F10" s="344">
        <f>Section1Draft!$H$85</f>
        <v>0</v>
      </c>
      <c r="G10" s="486" t="str">
        <f>Section1Draft!$I$85</f>
        <v>ARCH 469.11</v>
      </c>
      <c r="H10" s="345" t="str">
        <f>IF(C10=0,0,VLOOKUP(C10,'Course List (program)'!$G$2:$L$100,3,FALSE))</f>
        <v>Prof. Dr. A. Fatih PAKDİL</v>
      </c>
      <c r="I10" s="346" t="str">
        <f>IF(D10=0,0,VLOOKUP(D10,'Course List (program)'!$G$2:$L$100,3,FALSE))</f>
        <v>Öğr. Gör. M. Cem AKDAMAR</v>
      </c>
      <c r="J10" s="346" t="str">
        <f>IF(E10=0,0,VLOOKUP(E10,'Course List (program)'!$G$2:$L$100,3,FALSE))</f>
        <v>Doç. Dr. Ayşin SEV</v>
      </c>
      <c r="K10" s="346">
        <f>IF(F10=0,0,VLOOKUP(F10,'Course List (program)'!$G$2:$L$100,3,FALSE))</f>
        <v>0</v>
      </c>
      <c r="L10" s="347" t="str">
        <f>IF(G10=0,0,VLOOKUP(G10,'Course List (program)'!$G$2:$L$100,3,FALSE))</f>
        <v>Doç. Dr. A. Dilek ÖZDEMİR</v>
      </c>
      <c r="M10" s="492">
        <f>IF(C10=0,0,VLOOKUP(C10,'Course List (program)'!$G$2:$L$100,6,FALSE))</f>
        <v>0</v>
      </c>
      <c r="N10" s="349">
        <f>IF(D10=0,0,VLOOKUP(D10,'Course List (program)'!$G$2:$L$100,6,FALSE))</f>
        <v>0</v>
      </c>
      <c r="O10" s="349">
        <f>IF(E10=0,0,VLOOKUP(E10,'Course List (program)'!$G$2:$L$100,6,FALSE))</f>
        <v>0</v>
      </c>
      <c r="P10" s="349">
        <f>IF(F10=0,0,VLOOKUP(F10,'Course List (program)'!$G$2:$L$100,6,FALSE))</f>
        <v>0</v>
      </c>
      <c r="Q10" s="350">
        <f>IF(G10=0,0,VLOOKUP(G10,'Course List (program)'!$G$2:$L$100,6,FALSE))</f>
        <v>0</v>
      </c>
      <c r="R10" s="351">
        <f>IF(C10=0,0,VLOOKUP(C10,'Course List (program)'!$G$2:$L$100,4,FALSE))</f>
        <v>0</v>
      </c>
      <c r="S10" s="352">
        <f>IF(D10=0,0,VLOOKUP(D10,'Course List (program)'!$G$2:$L$100,4,FALSE))</f>
        <v>0</v>
      </c>
      <c r="T10" s="352">
        <f>IF(E10=0,0,VLOOKUP(E10,'Course List (program)'!$G$2:$L$100,4,FALSE))</f>
        <v>0</v>
      </c>
      <c r="U10" s="352">
        <f>IF(F10=0,0,VLOOKUP(F10,'Course List (program)'!$G$2:$L$100,4,FALSE))</f>
        <v>0</v>
      </c>
      <c r="V10" s="353" t="str">
        <f>IF(G10=0,0,VLOOKUP(G10,'Course List (program)'!$G$2:$L$100,4,FALSE))</f>
        <v>Dicle KIZILDERE</v>
      </c>
      <c r="W10" s="510">
        <f>IF(C10=0,0,VLOOKUP(C10,'Course List (program)'!$G$2:$L$100,5,FALSE))</f>
        <v>0</v>
      </c>
      <c r="X10" s="511">
        <f>IF(D10=0,0,VLOOKUP(D10,'Course List (program)'!$G$2:$L$100,5,FALSE))</f>
        <v>0</v>
      </c>
      <c r="Y10" s="511">
        <f>IF(E10=0,0,VLOOKUP(E10,'Course List (program)'!$G$2:$L$100,5,FALSE))</f>
        <v>0</v>
      </c>
      <c r="Z10" s="511">
        <f>IF(F10=0,0,VLOOKUP(F10,'Course List (program)'!$G$2:$L$100,5,FALSE))</f>
        <v>0</v>
      </c>
      <c r="AA10" s="512">
        <f>IF(G10=0,0,VLOOKUP(G10,'Course List (program)'!$G$2:$L$100,5,FALSE))</f>
        <v>0</v>
      </c>
      <c r="AB10" s="299">
        <v>0.66666666666666663</v>
      </c>
    </row>
    <row r="11" spans="1:28" s="300" customFormat="1" ht="15" customHeight="1" x14ac:dyDescent="0.2">
      <c r="A11" s="1090"/>
      <c r="B11" s="1091"/>
      <c r="C11" s="343" t="str">
        <f>Section1Draft!$E$87</f>
        <v>ARCH 451.11</v>
      </c>
      <c r="D11" s="344" t="str">
        <f>Section1Draft!$F$87</f>
        <v>ARCH 415.01</v>
      </c>
      <c r="E11" s="344">
        <f>Section1Draft!$G$87</f>
        <v>0</v>
      </c>
      <c r="F11" s="344">
        <f>Section1Draft!$H$87</f>
        <v>0</v>
      </c>
      <c r="G11" s="486" t="str">
        <f>Section1Draft!$I$87</f>
        <v>ARCH 469.11</v>
      </c>
      <c r="H11" s="345" t="str">
        <f>IF(C11=0,0,VLOOKUP(C11,'Course List (program)'!$G$2:$L$100,3,FALSE))</f>
        <v>Prof. Dr. A. Fatih PAKDİL</v>
      </c>
      <c r="I11" s="346" t="str">
        <f>IF(D11=0,0,VLOOKUP(D11,'Course List (program)'!$G$2:$L$100,3,FALSE))</f>
        <v>Öğr. Gör. M. Cem AKDAMAR</v>
      </c>
      <c r="J11" s="346">
        <f>IF(E11=0,0,VLOOKUP(E11,'Course List (program)'!$G$2:$L$100,3,FALSE))</f>
        <v>0</v>
      </c>
      <c r="K11" s="346">
        <f>IF(F11=0,0,VLOOKUP(F11,'Course List (program)'!$G$2:$L$100,3,FALSE))</f>
        <v>0</v>
      </c>
      <c r="L11" s="347" t="str">
        <f>IF(G11=0,0,VLOOKUP(G11,'Course List (program)'!$G$2:$L$100,3,FALSE))</f>
        <v>Doç. Dr. A. Dilek ÖZDEMİR</v>
      </c>
      <c r="M11" s="492">
        <f>IF(C11=0,0,VLOOKUP(C11,'Course List (program)'!$G$2:$L$100,6,FALSE))</f>
        <v>0</v>
      </c>
      <c r="N11" s="349">
        <f>IF(D11=0,0,VLOOKUP(D11,'Course List (program)'!$G$2:$L$100,6,FALSE))</f>
        <v>0</v>
      </c>
      <c r="O11" s="349">
        <f>IF(E11=0,0,VLOOKUP(E11,'Course List (program)'!$G$2:$L$100,6,FALSE))</f>
        <v>0</v>
      </c>
      <c r="P11" s="349">
        <f>IF(F11=0,0,VLOOKUP(F11,'Course List (program)'!$G$2:$L$100,6,FALSE))</f>
        <v>0</v>
      </c>
      <c r="Q11" s="350">
        <f>IF(G11=0,0,VLOOKUP(G11,'Course List (program)'!$G$2:$L$100,6,FALSE))</f>
        <v>0</v>
      </c>
      <c r="R11" s="351">
        <f>IF(C11=0,0,VLOOKUP(C11,'Course List (program)'!$G$2:$L$100,4,FALSE))</f>
        <v>0</v>
      </c>
      <c r="S11" s="352">
        <f>IF(D11=0,0,VLOOKUP(D11,'Course List (program)'!$G$2:$L$100,4,FALSE))</f>
        <v>0</v>
      </c>
      <c r="T11" s="352">
        <f>IF(E11=0,0,VLOOKUP(E11,'Course List (program)'!$G$2:$L$100,4,FALSE))</f>
        <v>0</v>
      </c>
      <c r="U11" s="352">
        <f>IF(F11=0,0,VLOOKUP(F11,'Course List (program)'!$G$2:$L$100,4,FALSE))</f>
        <v>0</v>
      </c>
      <c r="V11" s="353" t="str">
        <f>IF(G11=0,0,VLOOKUP(G11,'Course List (program)'!$G$2:$L$100,4,FALSE))</f>
        <v>Dicle KIZILDERE</v>
      </c>
      <c r="W11" s="510">
        <f>IF(C11=0,0,VLOOKUP(C11,'Course List (program)'!$G$2:$L$100,5,FALSE))</f>
        <v>0</v>
      </c>
      <c r="X11" s="511">
        <f>IF(D11=0,0,VLOOKUP(D11,'Course List (program)'!$G$2:$L$100,5,FALSE))</f>
        <v>0</v>
      </c>
      <c r="Y11" s="511">
        <f>IF(E11=0,0,VLOOKUP(E11,'Course List (program)'!$G$2:$L$100,5,FALSE))</f>
        <v>0</v>
      </c>
      <c r="Z11" s="511">
        <f>IF(F11=0,0,VLOOKUP(F11,'Course List (program)'!$G$2:$L$100,5,FALSE))</f>
        <v>0</v>
      </c>
      <c r="AA11" s="512">
        <f>IF(G11=0,0,VLOOKUP(G11,'Course List (program)'!$G$2:$L$100,5,FALSE))</f>
        <v>0</v>
      </c>
      <c r="AB11" s="299">
        <v>0.70833333333333337</v>
      </c>
    </row>
    <row r="12" spans="1:28" s="300" customFormat="1" ht="15" customHeight="1" thickBot="1" x14ac:dyDescent="0.25">
      <c r="A12" s="1092"/>
      <c r="B12" s="1093"/>
      <c r="C12" s="354">
        <f>Section1Draft!$E$89</f>
        <v>0</v>
      </c>
      <c r="D12" s="355">
        <f>Section1Draft!$F$89</f>
        <v>0</v>
      </c>
      <c r="E12" s="355">
        <f>Section1Draft!$G$89</f>
        <v>0</v>
      </c>
      <c r="F12" s="355">
        <f>Section1Draft!$H$89</f>
        <v>0</v>
      </c>
      <c r="G12" s="487">
        <f>Section1Draft!$I$89</f>
        <v>0</v>
      </c>
      <c r="H12" s="356">
        <f>IF(C12=0,0,VLOOKUP(C12,'Course List (program)'!$G$2:$L$100,3,FALSE))</f>
        <v>0</v>
      </c>
      <c r="I12" s="357">
        <f>IF(D12=0,0,VLOOKUP(D12,'Course List (program)'!$G$2:$L$100,3,FALSE))</f>
        <v>0</v>
      </c>
      <c r="J12" s="357">
        <f>IF(E12=0,0,VLOOKUP(E12,'Course List (program)'!$G$2:$L$100,3,FALSE))</f>
        <v>0</v>
      </c>
      <c r="K12" s="357">
        <f>IF(F12=0,0,VLOOKUP(F12,'Course List (program)'!$G$2:$L$100,3,FALSE))</f>
        <v>0</v>
      </c>
      <c r="L12" s="358">
        <f>IF(G12=0,0,VLOOKUP(G12,'Course List (program)'!$G$2:$L$100,3,FALSE))</f>
        <v>0</v>
      </c>
      <c r="M12" s="493">
        <f>IF(C12=0,0,VLOOKUP(C12,'Course List (program)'!$G$2:$L$100,6,FALSE))</f>
        <v>0</v>
      </c>
      <c r="N12" s="360">
        <f>IF(D12=0,0,VLOOKUP(D12,'Course List (program)'!$G$2:$L$100,6,FALSE))</f>
        <v>0</v>
      </c>
      <c r="O12" s="360">
        <f>IF(E12=0,0,VLOOKUP(E12,'Course List (program)'!$G$2:$L$100,6,FALSE))</f>
        <v>0</v>
      </c>
      <c r="P12" s="360">
        <f>IF(F12=0,0,VLOOKUP(F12,'Course List (program)'!$G$2:$L$100,6,FALSE))</f>
        <v>0</v>
      </c>
      <c r="Q12" s="361">
        <f>IF(G12=0,0,VLOOKUP(G12,'Course List (program)'!$G$2:$L$100,6,FALSE))</f>
        <v>0</v>
      </c>
      <c r="R12" s="362">
        <f>IF(C12=0,0,VLOOKUP(C12,'Course List (program)'!$G$2:$L$100,4,FALSE))</f>
        <v>0</v>
      </c>
      <c r="S12" s="363">
        <f>IF(D12=0,0,VLOOKUP(D12,'Course List (program)'!$G$2:$L$100,4,FALSE))</f>
        <v>0</v>
      </c>
      <c r="T12" s="363">
        <f>IF(E12=0,0,VLOOKUP(E12,'Course List (program)'!$G$2:$L$100,4,FALSE))</f>
        <v>0</v>
      </c>
      <c r="U12" s="363">
        <f>IF(F12=0,0,VLOOKUP(F12,'Course List (program)'!$G$2:$L$100,4,FALSE))</f>
        <v>0</v>
      </c>
      <c r="V12" s="364">
        <f>IF(G12=0,0,VLOOKUP(G12,'Course List (program)'!$G$2:$L$100,4,FALSE))</f>
        <v>0</v>
      </c>
      <c r="W12" s="513">
        <f>IF(C12=0,0,VLOOKUP(C12,'Course List (program)'!$G$2:$L$100,5,FALSE))</f>
        <v>0</v>
      </c>
      <c r="X12" s="514">
        <f>IF(D12=0,0,VLOOKUP(D12,'Course List (program)'!$G$2:$L$100,5,FALSE))</f>
        <v>0</v>
      </c>
      <c r="Y12" s="514">
        <f>IF(E12=0,0,VLOOKUP(E12,'Course List (program)'!$G$2:$L$100,5,FALSE))</f>
        <v>0</v>
      </c>
      <c r="Z12" s="514">
        <f>IF(F12=0,0,VLOOKUP(F12,'Course List (program)'!$G$2:$L$100,5,FALSE))</f>
        <v>0</v>
      </c>
      <c r="AA12" s="515">
        <f>IF(G12=0,0,VLOOKUP(G12,'Course List (program)'!$G$2:$L$100,5,FALSE))</f>
        <v>0</v>
      </c>
      <c r="AB12" s="299">
        <v>0.75</v>
      </c>
    </row>
    <row r="13" spans="1:28" s="300" customFormat="1" ht="15" customHeight="1" x14ac:dyDescent="0.2">
      <c r="A13" s="1088">
        <v>2</v>
      </c>
      <c r="B13" s="1089"/>
      <c r="C13" s="332">
        <f>Section2Draft!$E$71</f>
        <v>0</v>
      </c>
      <c r="D13" s="333">
        <f>Section2Draft!$F$71</f>
        <v>0</v>
      </c>
      <c r="E13" s="333" t="str">
        <f>Section2Draft!$G$71</f>
        <v>ARCH 332.01</v>
      </c>
      <c r="F13" s="333" t="str">
        <f>Section2Draft!$H$71</f>
        <v>ARCH 451.12</v>
      </c>
      <c r="G13" s="485">
        <f>Section2Draft!$I$71</f>
        <v>0</v>
      </c>
      <c r="H13" s="334">
        <f>IF(C13=0,0,VLOOKUP(C13,'Course List (program)'!$G$2:$L$100,3,FALSE))</f>
        <v>0</v>
      </c>
      <c r="I13" s="335">
        <f>IF(D13=0,0,VLOOKUP(D13,'Course List (program)'!$G$2:$L$100,3,FALSE))</f>
        <v>0</v>
      </c>
      <c r="J13" s="335" t="str">
        <f>IF(E13=0,0,VLOOKUP(E13,'Course List (program)'!$G$2:$L$100,3,FALSE))</f>
        <v>Öğr. Gör. Mine  ÖZOĞUZ</v>
      </c>
      <c r="K13" s="335" t="str">
        <f>IF(F13=0,0,VLOOKUP(F13,'Course List (program)'!$G$2:$L$100,3,FALSE))</f>
        <v>Prof. Dr. Ahmet Vefik ALP</v>
      </c>
      <c r="L13" s="336">
        <f>IF(G13=0,0,VLOOKUP(G13,'Course List (program)'!$G$2:$L$100,3,FALSE))</f>
        <v>0</v>
      </c>
      <c r="M13" s="337">
        <f>IF(C13=0,0,VLOOKUP(C13,'Course List (program)'!$G$2:$L$100,6,FALSE))</f>
        <v>0</v>
      </c>
      <c r="N13" s="338">
        <f>IF(D13=0,0,VLOOKUP(D13,'Course List (program)'!$G$2:$L$100,6,FALSE))</f>
        <v>0</v>
      </c>
      <c r="O13" s="338">
        <f>IF(E13=0,0,VLOOKUP(E13,'Course List (program)'!$G$2:$L$100,6,FALSE))</f>
        <v>0</v>
      </c>
      <c r="P13" s="338">
        <f>IF(F13=0,0,VLOOKUP(F13,'Course List (program)'!$G$2:$L$100,6,FALSE))</f>
        <v>0</v>
      </c>
      <c r="Q13" s="339">
        <f>IF(G13=0,0,VLOOKUP(G13,'Course List (program)'!$G$2:$L$100,6,FALSE))</f>
        <v>0</v>
      </c>
      <c r="R13" s="340">
        <f>IF(C13=0,0,VLOOKUP(C13,'Course List (program)'!$G$2:$L$100,4,FALSE))</f>
        <v>0</v>
      </c>
      <c r="S13" s="341">
        <f>IF(D13=0,0,VLOOKUP(D13,'Course List (program)'!$G$2:$L$100,4,FALSE))</f>
        <v>0</v>
      </c>
      <c r="T13" s="341">
        <f>IF(E13=0,0,VLOOKUP(E13,'Course List (program)'!$G$2:$L$100,4,FALSE))</f>
        <v>0</v>
      </c>
      <c r="U13" s="341">
        <f>IF(F13=0,0,VLOOKUP(F13,'Course List (program)'!$G$2:$L$100,4,FALSE))</f>
        <v>0</v>
      </c>
      <c r="V13" s="342">
        <f>IF(G13=0,0,VLOOKUP(G13,'Course List (program)'!$G$2:$L$100,4,FALSE))</f>
        <v>0</v>
      </c>
      <c r="W13" s="507">
        <f>IF(C13=0,0,VLOOKUP(C13,'Course List (program)'!$G$2:$L$100,5,FALSE))</f>
        <v>0</v>
      </c>
      <c r="X13" s="508">
        <f>IF(D13=0,0,VLOOKUP(D13,'Course List (program)'!$G$2:$L$100,5,FALSE))</f>
        <v>0</v>
      </c>
      <c r="Y13" s="508">
        <f>IF(E13=0,0,VLOOKUP(E13,'Course List (program)'!$G$2:$L$100,5,FALSE))</f>
        <v>0</v>
      </c>
      <c r="Z13" s="508">
        <f>IF(F13=0,0,VLOOKUP(F13,'Course List (program)'!$G$2:$L$100,5,FALSE))</f>
        <v>0</v>
      </c>
      <c r="AA13" s="509">
        <f>IF(G13=0,0,VLOOKUP(G13,'Course List (program)'!$G$2:$L$100,5,FALSE))</f>
        <v>0</v>
      </c>
      <c r="AB13" s="323">
        <v>0.375</v>
      </c>
    </row>
    <row r="14" spans="1:28" s="300" customFormat="1" ht="15" customHeight="1" x14ac:dyDescent="0.2">
      <c r="A14" s="1090"/>
      <c r="B14" s="1091"/>
      <c r="C14" s="343">
        <f>Section2Draft!$E$73</f>
        <v>0</v>
      </c>
      <c r="D14" s="344">
        <f>Section2Draft!$F$73</f>
        <v>0</v>
      </c>
      <c r="E14" s="344" t="str">
        <f>Section2Draft!$G$73</f>
        <v>ARCH 332.01</v>
      </c>
      <c r="F14" s="344" t="str">
        <f>Section2Draft!$H$73</f>
        <v>ARCH 451.12</v>
      </c>
      <c r="G14" s="486">
        <f>Section2Draft!$I$73</f>
        <v>0</v>
      </c>
      <c r="H14" s="345">
        <f>IF(C14=0,0,VLOOKUP(C14,'Course List (program)'!$G$2:$L$100,3,FALSE))</f>
        <v>0</v>
      </c>
      <c r="I14" s="346">
        <f>IF(D14=0,0,VLOOKUP(D14,'Course List (program)'!$G$2:$L$100,3,FALSE))</f>
        <v>0</v>
      </c>
      <c r="J14" s="346" t="str">
        <f>IF(E14=0,0,VLOOKUP(E14,'Course List (program)'!$G$2:$L$100,3,FALSE))</f>
        <v>Öğr. Gör. Mine  ÖZOĞUZ</v>
      </c>
      <c r="K14" s="346" t="str">
        <f>IF(F14=0,0,VLOOKUP(F14,'Course List (program)'!$G$2:$L$100,3,FALSE))</f>
        <v>Prof. Dr. Ahmet Vefik ALP</v>
      </c>
      <c r="L14" s="347">
        <f>IF(G14=0,0,VLOOKUP(G14,'Course List (program)'!$G$2:$L$100,3,FALSE))</f>
        <v>0</v>
      </c>
      <c r="M14" s="348">
        <f>IF(C14=0,0,VLOOKUP(C14,'Course List (program)'!$G$2:$L$100,6,FALSE))</f>
        <v>0</v>
      </c>
      <c r="N14" s="349">
        <f>IF(D14=0,0,VLOOKUP(D14,'Course List (program)'!$G$2:$L$100,6,FALSE))</f>
        <v>0</v>
      </c>
      <c r="O14" s="349">
        <f>IF(E14=0,0,VLOOKUP(E14,'Course List (program)'!$G$2:$L$100,6,FALSE))</f>
        <v>0</v>
      </c>
      <c r="P14" s="349">
        <f>IF(F14=0,0,VLOOKUP(F14,'Course List (program)'!$G$2:$L$100,6,FALSE))</f>
        <v>0</v>
      </c>
      <c r="Q14" s="350">
        <f>IF(G14=0,0,VLOOKUP(G14,'Course List (program)'!$G$2:$L$100,6,FALSE))</f>
        <v>0</v>
      </c>
      <c r="R14" s="351">
        <f>IF(C14=0,0,VLOOKUP(C14,'Course List (program)'!$G$2:$L$100,4,FALSE))</f>
        <v>0</v>
      </c>
      <c r="S14" s="352">
        <f>IF(D14=0,0,VLOOKUP(D14,'Course List (program)'!$G$2:$L$100,4,FALSE))</f>
        <v>0</v>
      </c>
      <c r="T14" s="352">
        <f>IF(E14=0,0,VLOOKUP(E14,'Course List (program)'!$G$2:$L$100,4,FALSE))</f>
        <v>0</v>
      </c>
      <c r="U14" s="352">
        <f>IF(F14=0,0,VLOOKUP(F14,'Course List (program)'!$G$2:$L$100,4,FALSE))</f>
        <v>0</v>
      </c>
      <c r="V14" s="353">
        <f>IF(G14=0,0,VLOOKUP(G14,'Course List (program)'!$G$2:$L$100,4,FALSE))</f>
        <v>0</v>
      </c>
      <c r="W14" s="510">
        <f>IF(C14=0,0,VLOOKUP(C14,'Course List (program)'!$G$2:$L$100,5,FALSE))</f>
        <v>0</v>
      </c>
      <c r="X14" s="511">
        <f>IF(D14=0,0,VLOOKUP(D14,'Course List (program)'!$G$2:$L$100,5,FALSE))</f>
        <v>0</v>
      </c>
      <c r="Y14" s="511">
        <f>IF(E14=0,0,VLOOKUP(E14,'Course List (program)'!$G$2:$L$100,5,FALSE))</f>
        <v>0</v>
      </c>
      <c r="Z14" s="511">
        <f>IF(F14=0,0,VLOOKUP(F14,'Course List (program)'!$G$2:$L$100,5,FALSE))</f>
        <v>0</v>
      </c>
      <c r="AA14" s="512">
        <f>IF(G14=0,0,VLOOKUP(G14,'Course List (program)'!$G$2:$L$100,5,FALSE))</f>
        <v>0</v>
      </c>
      <c r="AB14" s="323">
        <v>0.41666666666666669</v>
      </c>
    </row>
    <row r="15" spans="1:28" s="300" customFormat="1" ht="15" customHeight="1" x14ac:dyDescent="0.2">
      <c r="A15" s="1090"/>
      <c r="B15" s="1091"/>
      <c r="C15" s="343">
        <f>Section2Draft!$E$75</f>
        <v>0</v>
      </c>
      <c r="D15" s="344">
        <f>Section2Draft!$F$75</f>
        <v>0</v>
      </c>
      <c r="E15" s="344" t="str">
        <f>Section2Draft!$G$75</f>
        <v>ARCH 332.01</v>
      </c>
      <c r="F15" s="344" t="str">
        <f>Section2Draft!$H$75</f>
        <v>ARCH 451.12</v>
      </c>
      <c r="G15" s="486">
        <f>Section2Draft!$I$75</f>
        <v>0</v>
      </c>
      <c r="H15" s="345">
        <f>IF(C15=0,0,VLOOKUP(C15,'Course List (program)'!$G$2:$L$100,3,FALSE))</f>
        <v>0</v>
      </c>
      <c r="I15" s="346">
        <f>IF(D15=0,0,VLOOKUP(D15,'Course List (program)'!$G$2:$L$100,3,FALSE))</f>
        <v>0</v>
      </c>
      <c r="J15" s="346" t="str">
        <f>IF(E15=0,0,VLOOKUP(E15,'Course List (program)'!$G$2:$L$100,3,FALSE))</f>
        <v>Öğr. Gör. Mine  ÖZOĞUZ</v>
      </c>
      <c r="K15" s="346" t="str">
        <f>IF(F15=0,0,VLOOKUP(F15,'Course List (program)'!$G$2:$L$100,3,FALSE))</f>
        <v>Prof. Dr. Ahmet Vefik ALP</v>
      </c>
      <c r="L15" s="347">
        <f>IF(G15=0,0,VLOOKUP(G15,'Course List (program)'!$G$2:$L$100,3,FALSE))</f>
        <v>0</v>
      </c>
      <c r="M15" s="348">
        <f>IF(C15=0,0,VLOOKUP(C15,'Course List (program)'!$G$2:$L$100,6,FALSE))</f>
        <v>0</v>
      </c>
      <c r="N15" s="349">
        <f>IF(D15=0,0,VLOOKUP(D15,'Course List (program)'!$G$2:$L$100,6,FALSE))</f>
        <v>0</v>
      </c>
      <c r="O15" s="349">
        <f>IF(E15=0,0,VLOOKUP(E15,'Course List (program)'!$G$2:$L$100,6,FALSE))</f>
        <v>0</v>
      </c>
      <c r="P15" s="349">
        <f>IF(F15=0,0,VLOOKUP(F15,'Course List (program)'!$G$2:$L$100,6,FALSE))</f>
        <v>0</v>
      </c>
      <c r="Q15" s="350">
        <f>IF(G15=0,0,VLOOKUP(G15,'Course List (program)'!$G$2:$L$100,6,FALSE))</f>
        <v>0</v>
      </c>
      <c r="R15" s="351">
        <f>IF(C15=0,0,VLOOKUP(C15,'Course List (program)'!$G$2:$L$100,4,FALSE))</f>
        <v>0</v>
      </c>
      <c r="S15" s="352">
        <f>IF(D15=0,0,VLOOKUP(D15,'Course List (program)'!$G$2:$L$100,4,FALSE))</f>
        <v>0</v>
      </c>
      <c r="T15" s="352">
        <f>IF(E15=0,0,VLOOKUP(E15,'Course List (program)'!$G$2:$L$100,4,FALSE))</f>
        <v>0</v>
      </c>
      <c r="U15" s="352">
        <f>IF(F15=0,0,VLOOKUP(F15,'Course List (program)'!$G$2:$L$100,4,FALSE))</f>
        <v>0</v>
      </c>
      <c r="V15" s="353">
        <f>IF(G15=0,0,VLOOKUP(G15,'Course List (program)'!$G$2:$L$100,4,FALSE))</f>
        <v>0</v>
      </c>
      <c r="W15" s="510">
        <f>IF(C15=0,0,VLOOKUP(C15,'Course List (program)'!$G$2:$L$100,5,FALSE))</f>
        <v>0</v>
      </c>
      <c r="X15" s="511">
        <f>IF(D15=0,0,VLOOKUP(D15,'Course List (program)'!$G$2:$L$100,5,FALSE))</f>
        <v>0</v>
      </c>
      <c r="Y15" s="511">
        <f>IF(E15=0,0,VLOOKUP(E15,'Course List (program)'!$G$2:$L$100,5,FALSE))</f>
        <v>0</v>
      </c>
      <c r="Z15" s="511">
        <f>IF(F15=0,0,VLOOKUP(F15,'Course List (program)'!$G$2:$L$100,5,FALSE))</f>
        <v>0</v>
      </c>
      <c r="AA15" s="512">
        <f>IF(G15=0,0,VLOOKUP(G15,'Course List (program)'!$G$2:$L$100,5,FALSE))</f>
        <v>0</v>
      </c>
      <c r="AB15" s="323">
        <v>0.45833333333333331</v>
      </c>
    </row>
    <row r="16" spans="1:28" s="300" customFormat="1" ht="15" customHeight="1" x14ac:dyDescent="0.2">
      <c r="A16" s="1090"/>
      <c r="B16" s="1091"/>
      <c r="C16" s="343">
        <f>Section2Draft!$E$77</f>
        <v>0</v>
      </c>
      <c r="D16" s="344">
        <f>Section2Draft!$F$77</f>
        <v>0</v>
      </c>
      <c r="E16" s="344" t="str">
        <f>Section2Draft!$G$77</f>
        <v>ARCH 332.01</v>
      </c>
      <c r="F16" s="344" t="str">
        <f>Section2Draft!$H$77</f>
        <v>ARCH 451.12</v>
      </c>
      <c r="G16" s="486">
        <f>Section2Draft!$I$77</f>
        <v>0</v>
      </c>
      <c r="H16" s="345">
        <f>IF(C16=0,0,VLOOKUP(C16,'Course List (program)'!$G$2:$L$100,3,FALSE))</f>
        <v>0</v>
      </c>
      <c r="I16" s="346">
        <f>IF(D16=0,0,VLOOKUP(D16,'Course List (program)'!$G$2:$L$100,3,FALSE))</f>
        <v>0</v>
      </c>
      <c r="J16" s="346" t="str">
        <f>IF(E16=0,0,VLOOKUP(E16,'Course List (program)'!$G$2:$L$100,3,FALSE))</f>
        <v>Öğr. Gör. Mine  ÖZOĞUZ</v>
      </c>
      <c r="K16" s="346" t="str">
        <f>IF(F16=0,0,VLOOKUP(F16,'Course List (program)'!$G$2:$L$100,3,FALSE))</f>
        <v>Prof. Dr. Ahmet Vefik ALP</v>
      </c>
      <c r="L16" s="347">
        <f>IF(G16=0,0,VLOOKUP(G16,'Course List (program)'!$G$2:$L$100,3,FALSE))</f>
        <v>0</v>
      </c>
      <c r="M16" s="348">
        <f>IF(C16=0,0,VLOOKUP(C16,'Course List (program)'!$G$2:$L$100,6,FALSE))</f>
        <v>0</v>
      </c>
      <c r="N16" s="349">
        <f>IF(D16=0,0,VLOOKUP(D16,'Course List (program)'!$G$2:$L$100,6,FALSE))</f>
        <v>0</v>
      </c>
      <c r="O16" s="349">
        <f>IF(E16=0,0,VLOOKUP(E16,'Course List (program)'!$G$2:$L$100,6,FALSE))</f>
        <v>0</v>
      </c>
      <c r="P16" s="349">
        <f>IF(F16=0,0,VLOOKUP(F16,'Course List (program)'!$G$2:$L$100,6,FALSE))</f>
        <v>0</v>
      </c>
      <c r="Q16" s="350">
        <f>IF(G16=0,0,VLOOKUP(G16,'Course List (program)'!$G$2:$L$100,6,FALSE))</f>
        <v>0</v>
      </c>
      <c r="R16" s="351">
        <f>IF(C16=0,0,VLOOKUP(C16,'Course List (program)'!$G$2:$L$100,4,FALSE))</f>
        <v>0</v>
      </c>
      <c r="S16" s="352">
        <f>IF(D16=0,0,VLOOKUP(D16,'Course List (program)'!$G$2:$L$100,4,FALSE))</f>
        <v>0</v>
      </c>
      <c r="T16" s="352">
        <f>IF(E16=0,0,VLOOKUP(E16,'Course List (program)'!$G$2:$L$100,4,FALSE))</f>
        <v>0</v>
      </c>
      <c r="U16" s="352">
        <f>IF(F16=0,0,VLOOKUP(F16,'Course List (program)'!$G$2:$L$100,4,FALSE))</f>
        <v>0</v>
      </c>
      <c r="V16" s="353">
        <f>IF(G16=0,0,VLOOKUP(G16,'Course List (program)'!$G$2:$L$100,4,FALSE))</f>
        <v>0</v>
      </c>
      <c r="W16" s="510">
        <f>IF(C16=0,0,VLOOKUP(C16,'Course List (program)'!$G$2:$L$100,5,FALSE))</f>
        <v>0</v>
      </c>
      <c r="X16" s="511">
        <f>IF(D16=0,0,VLOOKUP(D16,'Course List (program)'!$G$2:$L$100,5,FALSE))</f>
        <v>0</v>
      </c>
      <c r="Y16" s="511">
        <f>IF(E16=0,0,VLOOKUP(E16,'Course List (program)'!$G$2:$L$100,5,FALSE))</f>
        <v>0</v>
      </c>
      <c r="Z16" s="511">
        <f>IF(F16=0,0,VLOOKUP(F16,'Course List (program)'!$G$2:$L$100,5,FALSE))</f>
        <v>0</v>
      </c>
      <c r="AA16" s="512">
        <f>IF(G16=0,0,VLOOKUP(G16,'Course List (program)'!$G$2:$L$100,5,FALSE))</f>
        <v>0</v>
      </c>
      <c r="AB16" s="323">
        <v>0.5</v>
      </c>
    </row>
    <row r="17" spans="1:28" s="300" customFormat="1" ht="15" customHeight="1" x14ac:dyDescent="0.2">
      <c r="A17" s="1090"/>
      <c r="B17" s="1091"/>
      <c r="C17" s="343">
        <f>Section2Draft!$E$79</f>
        <v>0</v>
      </c>
      <c r="D17" s="344">
        <f>Section2Draft!$F$79</f>
        <v>0</v>
      </c>
      <c r="E17" s="344">
        <f>Section2Draft!$G$79</f>
        <v>0</v>
      </c>
      <c r="F17" s="344">
        <f>Section2Draft!$H$79</f>
        <v>0</v>
      </c>
      <c r="G17" s="486">
        <f>Section2Draft!$I$79</f>
        <v>0</v>
      </c>
      <c r="H17" s="345">
        <f>IF(C17=0,0,VLOOKUP(C17,'Course List (program)'!$G$2:$L$100,3,FALSE))</f>
        <v>0</v>
      </c>
      <c r="I17" s="346">
        <f>IF(D17=0,0,VLOOKUP(D17,'Course List (program)'!$G$2:$L$100,3,FALSE))</f>
        <v>0</v>
      </c>
      <c r="J17" s="346">
        <f>IF(E17=0,0,VLOOKUP(E17,'Course List (program)'!$G$2:$L$100,3,FALSE))</f>
        <v>0</v>
      </c>
      <c r="K17" s="346">
        <f>IF(F17=0,0,VLOOKUP(F17,'Course List (program)'!$G$2:$L$100,3,FALSE))</f>
        <v>0</v>
      </c>
      <c r="L17" s="347">
        <f>IF(G17=0,0,VLOOKUP(G17,'Course List (program)'!$G$2:$L$100,3,FALSE))</f>
        <v>0</v>
      </c>
      <c r="M17" s="348">
        <f>IF(C17=0,0,VLOOKUP(C17,'Course List (program)'!$G$2:$L$100,6,FALSE))</f>
        <v>0</v>
      </c>
      <c r="N17" s="349">
        <f>IF(D17=0,0,VLOOKUP(D17,'Course List (program)'!$G$2:$L$100,6,FALSE))</f>
        <v>0</v>
      </c>
      <c r="O17" s="349">
        <f>IF(E17=0,0,VLOOKUP(E17,'Course List (program)'!$G$2:$L$100,6,FALSE))</f>
        <v>0</v>
      </c>
      <c r="P17" s="349">
        <f>IF(F17=0,0,VLOOKUP(F17,'Course List (program)'!$G$2:$L$100,6,FALSE))</f>
        <v>0</v>
      </c>
      <c r="Q17" s="350">
        <f>IF(G17=0,0,VLOOKUP(G17,'Course List (program)'!$G$2:$L$100,6,FALSE))</f>
        <v>0</v>
      </c>
      <c r="R17" s="351">
        <f>IF(C17=0,0,VLOOKUP(C17,'Course List (program)'!$G$2:$L$100,4,FALSE))</f>
        <v>0</v>
      </c>
      <c r="S17" s="352">
        <f>IF(D17=0,0,VLOOKUP(D17,'Course List (program)'!$G$2:$L$100,4,FALSE))</f>
        <v>0</v>
      </c>
      <c r="T17" s="352">
        <f>IF(E17=0,0,VLOOKUP(E17,'Course List (program)'!$G$2:$L$100,4,FALSE))</f>
        <v>0</v>
      </c>
      <c r="U17" s="352">
        <f>IF(F17=0,0,VLOOKUP(F17,'Course List (program)'!$G$2:$L$100,4,FALSE))</f>
        <v>0</v>
      </c>
      <c r="V17" s="353">
        <f>IF(G17=0,0,VLOOKUP(G17,'Course List (program)'!$G$2:$L$100,4,FALSE))</f>
        <v>0</v>
      </c>
      <c r="W17" s="510">
        <f>IF(C17=0,0,VLOOKUP(C17,'Course List (program)'!$G$2:$L$100,5,FALSE))</f>
        <v>0</v>
      </c>
      <c r="X17" s="511">
        <f>IF(D17=0,0,VLOOKUP(D17,'Course List (program)'!$G$2:$L$100,5,FALSE))</f>
        <v>0</v>
      </c>
      <c r="Y17" s="511">
        <f>IF(E17=0,0,VLOOKUP(E17,'Course List (program)'!$G$2:$L$100,5,FALSE))</f>
        <v>0</v>
      </c>
      <c r="Z17" s="511">
        <f>IF(F17=0,0,VLOOKUP(F17,'Course List (program)'!$G$2:$L$100,5,FALSE))</f>
        <v>0</v>
      </c>
      <c r="AA17" s="512">
        <f>IF(G17=0,0,VLOOKUP(G17,'Course List (program)'!$G$2:$L$100,5,FALSE))</f>
        <v>0</v>
      </c>
      <c r="AB17" s="323">
        <v>0.54166666666666663</v>
      </c>
    </row>
    <row r="18" spans="1:28" s="300" customFormat="1" ht="15" customHeight="1" x14ac:dyDescent="0.2">
      <c r="A18" s="1090"/>
      <c r="B18" s="1091"/>
      <c r="C18" s="343">
        <f>Section2Draft!$E$81</f>
        <v>0</v>
      </c>
      <c r="D18" s="344">
        <f>Section2Draft!$F$81</f>
        <v>0</v>
      </c>
      <c r="E18" s="344">
        <f>Section2Draft!$G$81</f>
        <v>0</v>
      </c>
      <c r="F18" s="344" t="str">
        <f>Section2Draft!$H$81</f>
        <v>ARCH 451.12</v>
      </c>
      <c r="G18" s="486">
        <f>Section2Draft!$I$81</f>
        <v>0</v>
      </c>
      <c r="H18" s="345">
        <f>IF(C18=0,0,VLOOKUP(C18,'Course List (program)'!$G$2:$L$100,3,FALSE))</f>
        <v>0</v>
      </c>
      <c r="I18" s="346">
        <f>IF(D18=0,0,VLOOKUP(D18,'Course List (program)'!$G$2:$L$100,3,FALSE))</f>
        <v>0</v>
      </c>
      <c r="J18" s="346">
        <f>IF(E18=0,0,VLOOKUP(E18,'Course List (program)'!$G$2:$L$100,3,FALSE))</f>
        <v>0</v>
      </c>
      <c r="K18" s="346" t="str">
        <f>IF(F18=0,0,VLOOKUP(F18,'Course List (program)'!$G$2:$L$100,3,FALSE))</f>
        <v>Prof. Dr. Ahmet Vefik ALP</v>
      </c>
      <c r="L18" s="347">
        <f>IF(G18=0,0,VLOOKUP(G18,'Course List (program)'!$G$2:$L$100,3,FALSE))</f>
        <v>0</v>
      </c>
      <c r="M18" s="348">
        <f>IF(C18=0,0,VLOOKUP(C18,'Course List (program)'!$G$2:$L$100,6,FALSE))</f>
        <v>0</v>
      </c>
      <c r="N18" s="349">
        <f>IF(D18=0,0,VLOOKUP(D18,'Course List (program)'!$G$2:$L$100,6,FALSE))</f>
        <v>0</v>
      </c>
      <c r="O18" s="349">
        <f>IF(E18=0,0,VLOOKUP(E18,'Course List (program)'!$G$2:$L$100,6,FALSE))</f>
        <v>0</v>
      </c>
      <c r="P18" s="349">
        <f>IF(F18=0,0,VLOOKUP(F18,'Course List (program)'!$G$2:$L$100,6,FALSE))</f>
        <v>0</v>
      </c>
      <c r="Q18" s="350">
        <f>IF(G18=0,0,VLOOKUP(G18,'Course List (program)'!$G$2:$L$100,6,FALSE))</f>
        <v>0</v>
      </c>
      <c r="R18" s="351">
        <f>IF(C18=0,0,VLOOKUP(C18,'Course List (program)'!$G$2:$L$100,4,FALSE))</f>
        <v>0</v>
      </c>
      <c r="S18" s="352">
        <f>IF(D18=0,0,VLOOKUP(D18,'Course List (program)'!$G$2:$L$100,4,FALSE))</f>
        <v>0</v>
      </c>
      <c r="T18" s="352">
        <f>IF(E18=0,0,VLOOKUP(E18,'Course List (program)'!$G$2:$L$100,4,FALSE))</f>
        <v>0</v>
      </c>
      <c r="U18" s="352">
        <f>IF(F18=0,0,VLOOKUP(F18,'Course List (program)'!$G$2:$L$100,4,FALSE))</f>
        <v>0</v>
      </c>
      <c r="V18" s="353">
        <f>IF(G18=0,0,VLOOKUP(G18,'Course List (program)'!$G$2:$L$100,4,FALSE))</f>
        <v>0</v>
      </c>
      <c r="W18" s="510">
        <f>IF(C18=0,0,VLOOKUP(C18,'Course List (program)'!$G$2:$L$100,5,FALSE))</f>
        <v>0</v>
      </c>
      <c r="X18" s="511">
        <f>IF(D18=0,0,VLOOKUP(D18,'Course List (program)'!$G$2:$L$100,5,FALSE))</f>
        <v>0</v>
      </c>
      <c r="Y18" s="511">
        <f>IF(E18=0,0,VLOOKUP(E18,'Course List (program)'!$G$2:$L$100,5,FALSE))</f>
        <v>0</v>
      </c>
      <c r="Z18" s="511">
        <f>IF(F18=0,0,VLOOKUP(F18,'Course List (program)'!$G$2:$L$100,5,FALSE))</f>
        <v>0</v>
      </c>
      <c r="AA18" s="512">
        <f>IF(G18=0,0,VLOOKUP(G18,'Course List (program)'!$G$2:$L$100,5,FALSE))</f>
        <v>0</v>
      </c>
      <c r="AB18" s="323">
        <v>0.58333333333333337</v>
      </c>
    </row>
    <row r="19" spans="1:28" s="300" customFormat="1" ht="15" customHeight="1" x14ac:dyDescent="0.2">
      <c r="A19" s="1090"/>
      <c r="B19" s="1091"/>
      <c r="C19" s="343">
        <f>Section2Draft!$E$83</f>
        <v>0</v>
      </c>
      <c r="D19" s="344">
        <f>Section2Draft!$F$83</f>
        <v>0</v>
      </c>
      <c r="E19" s="344">
        <f>Section2Draft!$G$83</f>
        <v>0</v>
      </c>
      <c r="F19" s="344" t="str">
        <f>Section2Draft!$H$83</f>
        <v>ARCH 451.12</v>
      </c>
      <c r="G19" s="486">
        <f>Section2Draft!$I$83</f>
        <v>0</v>
      </c>
      <c r="H19" s="345">
        <f>IF(C19=0,0,VLOOKUP(C19,'Course List (program)'!$G$2:$L$100,3,FALSE))</f>
        <v>0</v>
      </c>
      <c r="I19" s="346">
        <f>IF(D19=0,0,VLOOKUP(D19,'Course List (program)'!$G$2:$L$100,3,FALSE))</f>
        <v>0</v>
      </c>
      <c r="J19" s="346">
        <f>IF(E19=0,0,VLOOKUP(E19,'Course List (program)'!$G$2:$L$100,3,FALSE))</f>
        <v>0</v>
      </c>
      <c r="K19" s="346" t="str">
        <f>IF(F19=0,0,VLOOKUP(F19,'Course List (program)'!$G$2:$L$100,3,FALSE))</f>
        <v>Prof. Dr. Ahmet Vefik ALP</v>
      </c>
      <c r="L19" s="347">
        <f>IF(G19=0,0,VLOOKUP(G19,'Course List (program)'!$G$2:$L$100,3,FALSE))</f>
        <v>0</v>
      </c>
      <c r="M19" s="348">
        <f>IF(C19=0,0,VLOOKUP(C19,'Course List (program)'!$G$2:$L$100,6,FALSE))</f>
        <v>0</v>
      </c>
      <c r="N19" s="349">
        <f>IF(D19=0,0,VLOOKUP(D19,'Course List (program)'!$G$2:$L$100,6,FALSE))</f>
        <v>0</v>
      </c>
      <c r="O19" s="349">
        <f>IF(E19=0,0,VLOOKUP(E19,'Course List (program)'!$G$2:$L$100,6,FALSE))</f>
        <v>0</v>
      </c>
      <c r="P19" s="349">
        <f>IF(F19=0,0,VLOOKUP(F19,'Course List (program)'!$G$2:$L$100,6,FALSE))</f>
        <v>0</v>
      </c>
      <c r="Q19" s="350">
        <f>IF(G19=0,0,VLOOKUP(G19,'Course List (program)'!$G$2:$L$100,6,FALSE))</f>
        <v>0</v>
      </c>
      <c r="R19" s="351">
        <f>IF(C19=0,0,VLOOKUP(C19,'Course List (program)'!$G$2:$L$100,4,FALSE))</f>
        <v>0</v>
      </c>
      <c r="S19" s="352">
        <f>IF(D19=0,0,VLOOKUP(D19,'Course List (program)'!$G$2:$L$100,4,FALSE))</f>
        <v>0</v>
      </c>
      <c r="T19" s="352">
        <f>IF(E19=0,0,VLOOKUP(E19,'Course List (program)'!$G$2:$L$100,4,FALSE))</f>
        <v>0</v>
      </c>
      <c r="U19" s="352">
        <f>IF(F19=0,0,VLOOKUP(F19,'Course List (program)'!$G$2:$L$100,4,FALSE))</f>
        <v>0</v>
      </c>
      <c r="V19" s="353">
        <f>IF(G19=0,0,VLOOKUP(G19,'Course List (program)'!$G$2:$L$100,4,FALSE))</f>
        <v>0</v>
      </c>
      <c r="W19" s="510">
        <f>IF(C19=0,0,VLOOKUP(C19,'Course List (program)'!$G$2:$L$100,5,FALSE))</f>
        <v>0</v>
      </c>
      <c r="X19" s="511">
        <f>IF(D19=0,0,VLOOKUP(D19,'Course List (program)'!$G$2:$L$100,5,FALSE))</f>
        <v>0</v>
      </c>
      <c r="Y19" s="511">
        <f>IF(E19=0,0,VLOOKUP(E19,'Course List (program)'!$G$2:$L$100,5,FALSE))</f>
        <v>0</v>
      </c>
      <c r="Z19" s="511">
        <f>IF(F19=0,0,VLOOKUP(F19,'Course List (program)'!$G$2:$L$100,5,FALSE))</f>
        <v>0</v>
      </c>
      <c r="AA19" s="512">
        <f>IF(G19=0,0,VLOOKUP(G19,'Course List (program)'!$G$2:$L$100,5,FALSE))</f>
        <v>0</v>
      </c>
      <c r="AB19" s="323">
        <v>0.625</v>
      </c>
    </row>
    <row r="20" spans="1:28" s="300" customFormat="1" ht="15" customHeight="1" x14ac:dyDescent="0.2">
      <c r="A20" s="1090"/>
      <c r="B20" s="1091"/>
      <c r="C20" s="343">
        <f>Section2Draft!$E$85</f>
        <v>0</v>
      </c>
      <c r="D20" s="344">
        <f>Section2Draft!$F$85</f>
        <v>0</v>
      </c>
      <c r="E20" s="344">
        <f>Section2Draft!$G$85</f>
        <v>0</v>
      </c>
      <c r="F20" s="344" t="str">
        <f>Section2Draft!$H$85</f>
        <v>ARCH 451.12</v>
      </c>
      <c r="G20" s="486">
        <f>Section2Draft!$I$85</f>
        <v>0</v>
      </c>
      <c r="H20" s="345">
        <f>IF(C20=0,0,VLOOKUP(C20,'Course List (program)'!$G$2:$L$100,3,FALSE))</f>
        <v>0</v>
      </c>
      <c r="I20" s="346">
        <f>IF(D20=0,0,VLOOKUP(D20,'Course List (program)'!$G$2:$L$100,3,FALSE))</f>
        <v>0</v>
      </c>
      <c r="J20" s="346">
        <f>IF(E20=0,0,VLOOKUP(E20,'Course List (program)'!$G$2:$L$100,3,FALSE))</f>
        <v>0</v>
      </c>
      <c r="K20" s="346" t="str">
        <f>IF(F20=0,0,VLOOKUP(F20,'Course List (program)'!$G$2:$L$100,3,FALSE))</f>
        <v>Prof. Dr. Ahmet Vefik ALP</v>
      </c>
      <c r="L20" s="347">
        <f>IF(G20=0,0,VLOOKUP(G20,'Course List (program)'!$G$2:$L$100,3,FALSE))</f>
        <v>0</v>
      </c>
      <c r="M20" s="348">
        <f>IF(C20=0,0,VLOOKUP(C20,'Course List (program)'!$G$2:$L$100,6,FALSE))</f>
        <v>0</v>
      </c>
      <c r="N20" s="349">
        <f>IF(D20=0,0,VLOOKUP(D20,'Course List (program)'!$G$2:$L$100,6,FALSE))</f>
        <v>0</v>
      </c>
      <c r="O20" s="349">
        <f>IF(E20=0,0,VLOOKUP(E20,'Course List (program)'!$G$2:$L$100,6,FALSE))</f>
        <v>0</v>
      </c>
      <c r="P20" s="349">
        <f>IF(F20=0,0,VLOOKUP(F20,'Course List (program)'!$G$2:$L$100,6,FALSE))</f>
        <v>0</v>
      </c>
      <c r="Q20" s="350">
        <f>IF(G20=0,0,VLOOKUP(G20,'Course List (program)'!$G$2:$L$100,6,FALSE))</f>
        <v>0</v>
      </c>
      <c r="R20" s="351">
        <f>IF(C20=0,0,VLOOKUP(C20,'Course List (program)'!$G$2:$L$100,4,FALSE))</f>
        <v>0</v>
      </c>
      <c r="S20" s="352">
        <f>IF(D20=0,0,VLOOKUP(D20,'Course List (program)'!$G$2:$L$100,4,FALSE))</f>
        <v>0</v>
      </c>
      <c r="T20" s="352">
        <f>IF(E20=0,0,VLOOKUP(E20,'Course List (program)'!$G$2:$L$100,4,FALSE))</f>
        <v>0</v>
      </c>
      <c r="U20" s="352">
        <f>IF(F20=0,0,VLOOKUP(F20,'Course List (program)'!$G$2:$L$100,4,FALSE))</f>
        <v>0</v>
      </c>
      <c r="V20" s="353">
        <f>IF(G20=0,0,VLOOKUP(G20,'Course List (program)'!$G$2:$L$100,4,FALSE))</f>
        <v>0</v>
      </c>
      <c r="W20" s="510">
        <f>IF(C20=0,0,VLOOKUP(C20,'Course List (program)'!$G$2:$L$100,5,FALSE))</f>
        <v>0</v>
      </c>
      <c r="X20" s="511">
        <f>IF(D20=0,0,VLOOKUP(D20,'Course List (program)'!$G$2:$L$100,5,FALSE))</f>
        <v>0</v>
      </c>
      <c r="Y20" s="511">
        <f>IF(E20=0,0,VLOOKUP(E20,'Course List (program)'!$G$2:$L$100,5,FALSE))</f>
        <v>0</v>
      </c>
      <c r="Z20" s="511">
        <f>IF(F20=0,0,VLOOKUP(F20,'Course List (program)'!$G$2:$L$100,5,FALSE))</f>
        <v>0</v>
      </c>
      <c r="AA20" s="512">
        <f>IF(G20=0,0,VLOOKUP(G20,'Course List (program)'!$G$2:$L$100,5,FALSE))</f>
        <v>0</v>
      </c>
      <c r="AB20" s="323">
        <v>0.66666666666666663</v>
      </c>
    </row>
    <row r="21" spans="1:28" s="300" customFormat="1" ht="15" customHeight="1" x14ac:dyDescent="0.2">
      <c r="A21" s="1090"/>
      <c r="B21" s="1091"/>
      <c r="C21" s="343">
        <f>Section2Draft!$E$87</f>
        <v>0</v>
      </c>
      <c r="D21" s="344">
        <f>Section2Draft!$F$87</f>
        <v>0</v>
      </c>
      <c r="E21" s="344">
        <f>Section2Draft!$G$87</f>
        <v>0</v>
      </c>
      <c r="F21" s="344" t="str">
        <f>Section2Draft!$H$87</f>
        <v>ARCH 451.12</v>
      </c>
      <c r="G21" s="486">
        <f>Section2Draft!$I$87</f>
        <v>0</v>
      </c>
      <c r="H21" s="345">
        <f>IF(C21=0,0,VLOOKUP(C21,'Course List (program)'!$G$2:$L$100,3,FALSE))</f>
        <v>0</v>
      </c>
      <c r="I21" s="346">
        <f>IF(D21=0,0,VLOOKUP(D21,'Course List (program)'!$G$2:$L$100,3,FALSE))</f>
        <v>0</v>
      </c>
      <c r="J21" s="346">
        <f>IF(E21=0,0,VLOOKUP(E21,'Course List (program)'!$G$2:$L$100,3,FALSE))</f>
        <v>0</v>
      </c>
      <c r="K21" s="346" t="str">
        <f>IF(F21=0,0,VLOOKUP(F21,'Course List (program)'!$G$2:$L$100,3,FALSE))</f>
        <v>Prof. Dr. Ahmet Vefik ALP</v>
      </c>
      <c r="L21" s="347">
        <f>IF(G21=0,0,VLOOKUP(G21,'Course List (program)'!$G$2:$L$100,3,FALSE))</f>
        <v>0</v>
      </c>
      <c r="M21" s="348">
        <f>IF(C21=0,0,VLOOKUP(C21,'Course List (program)'!$G$2:$L$100,6,FALSE))</f>
        <v>0</v>
      </c>
      <c r="N21" s="349">
        <f>IF(D21=0,0,VLOOKUP(D21,'Course List (program)'!$G$2:$L$100,6,FALSE))</f>
        <v>0</v>
      </c>
      <c r="O21" s="349">
        <f>IF(E21=0,0,VLOOKUP(E21,'Course List (program)'!$G$2:$L$100,6,FALSE))</f>
        <v>0</v>
      </c>
      <c r="P21" s="349">
        <f>IF(F21=0,0,VLOOKUP(F21,'Course List (program)'!$G$2:$L$100,6,FALSE))</f>
        <v>0</v>
      </c>
      <c r="Q21" s="350">
        <f>IF(G21=0,0,VLOOKUP(G21,'Course List (program)'!$G$2:$L$100,6,FALSE))</f>
        <v>0</v>
      </c>
      <c r="R21" s="351">
        <f>IF(C21=0,0,VLOOKUP(C21,'Course List (program)'!$G$2:$L$100,4,FALSE))</f>
        <v>0</v>
      </c>
      <c r="S21" s="352">
        <f>IF(D21=0,0,VLOOKUP(D21,'Course List (program)'!$G$2:$L$100,4,FALSE))</f>
        <v>0</v>
      </c>
      <c r="T21" s="352">
        <f>IF(E21=0,0,VLOOKUP(E21,'Course List (program)'!$G$2:$L$100,4,FALSE))</f>
        <v>0</v>
      </c>
      <c r="U21" s="352">
        <f>IF(F21=0,0,VLOOKUP(F21,'Course List (program)'!$G$2:$L$100,4,FALSE))</f>
        <v>0</v>
      </c>
      <c r="V21" s="353">
        <f>IF(G21=0,0,VLOOKUP(G21,'Course List (program)'!$G$2:$L$100,4,FALSE))</f>
        <v>0</v>
      </c>
      <c r="W21" s="510">
        <f>IF(C21=0,0,VLOOKUP(C21,'Course List (program)'!$G$2:$L$100,5,FALSE))</f>
        <v>0</v>
      </c>
      <c r="X21" s="511">
        <f>IF(D21=0,0,VLOOKUP(D21,'Course List (program)'!$G$2:$L$100,5,FALSE))</f>
        <v>0</v>
      </c>
      <c r="Y21" s="511">
        <f>IF(E21=0,0,VLOOKUP(E21,'Course List (program)'!$G$2:$L$100,5,FALSE))</f>
        <v>0</v>
      </c>
      <c r="Z21" s="511">
        <f>IF(F21=0,0,VLOOKUP(F21,'Course List (program)'!$G$2:$L$100,5,FALSE))</f>
        <v>0</v>
      </c>
      <c r="AA21" s="512">
        <f>IF(G21=0,0,VLOOKUP(G21,'Course List (program)'!$G$2:$L$100,5,FALSE))</f>
        <v>0</v>
      </c>
      <c r="AB21" s="323">
        <v>0.70833333333333337</v>
      </c>
    </row>
    <row r="22" spans="1:28" s="300" customFormat="1" ht="15" customHeight="1" thickBot="1" x14ac:dyDescent="0.25">
      <c r="A22" s="1092"/>
      <c r="B22" s="1093"/>
      <c r="C22" s="354">
        <f>Section2Draft!$E$89</f>
        <v>0</v>
      </c>
      <c r="D22" s="355">
        <f>Section2Draft!$F$89</f>
        <v>0</v>
      </c>
      <c r="E22" s="355">
        <f>Section2Draft!$G$89</f>
        <v>0</v>
      </c>
      <c r="F22" s="355">
        <f>Section2Draft!$H$89</f>
        <v>0</v>
      </c>
      <c r="G22" s="487">
        <f>Section2Draft!$I$89</f>
        <v>0</v>
      </c>
      <c r="H22" s="356">
        <f>IF(C22=0,0,VLOOKUP(C22,'Course List (program)'!$G$2:$L$100,3,FALSE))</f>
        <v>0</v>
      </c>
      <c r="I22" s="357">
        <f>IF(D22=0,0,VLOOKUP(D22,'Course List (program)'!$G$2:$L$100,3,FALSE))</f>
        <v>0</v>
      </c>
      <c r="J22" s="357">
        <f>IF(E22=0,0,VLOOKUP(E22,'Course List (program)'!$G$2:$L$100,3,FALSE))</f>
        <v>0</v>
      </c>
      <c r="K22" s="357">
        <f>IF(F22=0,0,VLOOKUP(F22,'Course List (program)'!$G$2:$L$100,3,FALSE))</f>
        <v>0</v>
      </c>
      <c r="L22" s="358">
        <f>IF(G22=0,0,VLOOKUP(G22,'Course List (program)'!$G$2:$L$100,3,FALSE))</f>
        <v>0</v>
      </c>
      <c r="M22" s="359">
        <f>IF(C22=0,0,VLOOKUP(C22,'Course List (program)'!$G$2:$L$100,6,FALSE))</f>
        <v>0</v>
      </c>
      <c r="N22" s="360">
        <f>IF(D22=0,0,VLOOKUP(D22,'Course List (program)'!$G$2:$L$100,6,FALSE))</f>
        <v>0</v>
      </c>
      <c r="O22" s="360">
        <f>IF(E22=0,0,VLOOKUP(E22,'Course List (program)'!$G$2:$L$100,6,FALSE))</f>
        <v>0</v>
      </c>
      <c r="P22" s="360">
        <f>IF(F22=0,0,VLOOKUP(F22,'Course List (program)'!$G$2:$L$100,6,FALSE))</f>
        <v>0</v>
      </c>
      <c r="Q22" s="361">
        <f>IF(G22=0,0,VLOOKUP(G22,'Course List (program)'!$G$2:$L$100,6,FALSE))</f>
        <v>0</v>
      </c>
      <c r="R22" s="362">
        <f>IF(C22=0,0,VLOOKUP(C22,'Course List (program)'!$G$2:$L$100,4,FALSE))</f>
        <v>0</v>
      </c>
      <c r="S22" s="363">
        <f>IF(D22=0,0,VLOOKUP(D22,'Course List (program)'!$G$2:$L$100,4,FALSE))</f>
        <v>0</v>
      </c>
      <c r="T22" s="363">
        <f>IF(E22=0,0,VLOOKUP(E22,'Course List (program)'!$G$2:$L$100,4,FALSE))</f>
        <v>0</v>
      </c>
      <c r="U22" s="363">
        <f>IF(F22=0,0,VLOOKUP(F22,'Course List (program)'!$G$2:$L$100,4,FALSE))</f>
        <v>0</v>
      </c>
      <c r="V22" s="364">
        <f>IF(G22=0,0,VLOOKUP(G22,'Course List (program)'!$G$2:$L$100,4,FALSE))</f>
        <v>0</v>
      </c>
      <c r="W22" s="513">
        <f>IF(C22=0,0,VLOOKUP(C22,'Course List (program)'!$G$2:$L$100,5,FALSE))</f>
        <v>0</v>
      </c>
      <c r="X22" s="514">
        <f>IF(D22=0,0,VLOOKUP(D22,'Course List (program)'!$G$2:$L$100,5,FALSE))</f>
        <v>0</v>
      </c>
      <c r="Y22" s="514">
        <f>IF(E22=0,0,VLOOKUP(E22,'Course List (program)'!$G$2:$L$100,5,FALSE))</f>
        <v>0</v>
      </c>
      <c r="Z22" s="514">
        <f>IF(F22=0,0,VLOOKUP(F22,'Course List (program)'!$G$2:$L$100,5,FALSE))</f>
        <v>0</v>
      </c>
      <c r="AA22" s="515">
        <f>IF(G22=0,0,VLOOKUP(G22,'Course List (program)'!$G$2:$L$100,5,FALSE))</f>
        <v>0</v>
      </c>
      <c r="AB22" s="323">
        <v>0.75</v>
      </c>
    </row>
    <row r="23" spans="1:28" s="300" customFormat="1" ht="15" customHeight="1" x14ac:dyDescent="0.2">
      <c r="A23" s="1088">
        <v>3</v>
      </c>
      <c r="B23" s="1089"/>
      <c r="C23" s="332">
        <f>Section3Draft!$E$71</f>
        <v>0</v>
      </c>
      <c r="D23" s="333">
        <f>Section3Draft!$F$71</f>
        <v>0</v>
      </c>
      <c r="E23" s="333">
        <f>Section3Draft!$G$71</f>
        <v>0</v>
      </c>
      <c r="F23" s="333">
        <f>Section3Draft!$H$71</f>
        <v>0</v>
      </c>
      <c r="G23" s="485">
        <f>Section3Draft!$I$71</f>
        <v>0</v>
      </c>
      <c r="H23" s="334">
        <f>IF(C23=0,0,VLOOKUP(C23,'Course List (program)'!$G$2:$L$100,3,FALSE))</f>
        <v>0</v>
      </c>
      <c r="I23" s="335">
        <f>IF(D23=0,0,VLOOKUP(D23,'Course List (program)'!$G$2:$L$100,3,FALSE))</f>
        <v>0</v>
      </c>
      <c r="J23" s="335">
        <f>IF(E23=0,0,VLOOKUP(E23,'Course List (program)'!$G$2:$L$100,3,FALSE))</f>
        <v>0</v>
      </c>
      <c r="K23" s="335">
        <f>IF(F23=0,0,VLOOKUP(F23,'Course List (program)'!$G$2:$L$100,3,FALSE))</f>
        <v>0</v>
      </c>
      <c r="L23" s="336">
        <f>IF(G23=0,0,VLOOKUP(G23,'Course List (program)'!$G$2:$L$100,3,FALSE))</f>
        <v>0</v>
      </c>
      <c r="M23" s="337">
        <f>IF(C23=0,0,VLOOKUP(C23,'Course List (program)'!$G$2:$L$100,6,FALSE))</f>
        <v>0</v>
      </c>
      <c r="N23" s="338">
        <f>IF(D23=0,0,VLOOKUP(D23,'Course List (program)'!$G$2:$L$100,6,FALSE))</f>
        <v>0</v>
      </c>
      <c r="O23" s="338">
        <f>IF(E23=0,0,VLOOKUP(E23,'Course List (program)'!$G$2:$L$100,6,FALSE))</f>
        <v>0</v>
      </c>
      <c r="P23" s="338">
        <f>IF(F23=0,0,VLOOKUP(F23,'Course List (program)'!$G$2:$L$100,6,FALSE))</f>
        <v>0</v>
      </c>
      <c r="Q23" s="339">
        <f>IF(G23=0,0,VLOOKUP(G23,'Course List (program)'!$G$2:$L$100,6,FALSE))</f>
        <v>0</v>
      </c>
      <c r="R23" s="340">
        <f>IF(C23=0,0,VLOOKUP(C23,'Course List (program)'!$G$2:$L$100,4,FALSE))</f>
        <v>0</v>
      </c>
      <c r="S23" s="341">
        <f>IF(D23=0,0,VLOOKUP(D23,'Course List (program)'!$G$2:$L$100,4,FALSE))</f>
        <v>0</v>
      </c>
      <c r="T23" s="341">
        <f>IF(E23=0,0,VLOOKUP(E23,'Course List (program)'!$G$2:$L$100,4,FALSE))</f>
        <v>0</v>
      </c>
      <c r="U23" s="341">
        <f>IF(F23=0,0,VLOOKUP(F23,'Course List (program)'!$G$2:$L$100,4,FALSE))</f>
        <v>0</v>
      </c>
      <c r="V23" s="342">
        <f>IF(G23=0,0,VLOOKUP(G23,'Course List (program)'!$G$2:$L$100,4,FALSE))</f>
        <v>0</v>
      </c>
      <c r="W23" s="507">
        <f>IF(C23=0,0,VLOOKUP(C23,'Course List (program)'!$G$2:$L$100,5,FALSE))</f>
        <v>0</v>
      </c>
      <c r="X23" s="508">
        <f>IF(D23=0,0,VLOOKUP(D23,'Course List (program)'!$G$2:$L$100,5,FALSE))</f>
        <v>0</v>
      </c>
      <c r="Y23" s="508">
        <f>IF(E23=0,0,VLOOKUP(E23,'Course List (program)'!$G$2:$L$100,5,FALSE))</f>
        <v>0</v>
      </c>
      <c r="Z23" s="508">
        <f>IF(F23=0,0,VLOOKUP(F23,'Course List (program)'!$G$2:$L$100,5,FALSE))</f>
        <v>0</v>
      </c>
      <c r="AA23" s="509">
        <f>IF(G23=0,0,VLOOKUP(G23,'Course List (program)'!$G$2:$L$100,5,FALSE))</f>
        <v>0</v>
      </c>
      <c r="AB23" s="299">
        <v>0.375</v>
      </c>
    </row>
    <row r="24" spans="1:28" s="300" customFormat="1" ht="15" customHeight="1" x14ac:dyDescent="0.2">
      <c r="A24" s="1090"/>
      <c r="B24" s="1091"/>
      <c r="C24" s="343">
        <f>Section3Draft!$E$73</f>
        <v>0</v>
      </c>
      <c r="D24" s="344">
        <f>Section3Draft!$F$73</f>
        <v>0</v>
      </c>
      <c r="E24" s="344">
        <f>Section3Draft!$G$73</f>
        <v>0</v>
      </c>
      <c r="F24" s="344">
        <f>Section3Draft!$H$73</f>
        <v>0</v>
      </c>
      <c r="G24" s="486">
        <f>Section3Draft!$I$73</f>
        <v>0</v>
      </c>
      <c r="H24" s="345">
        <f>IF(C24=0,0,VLOOKUP(C24,'Course List (program)'!$G$2:$L$100,3,FALSE))</f>
        <v>0</v>
      </c>
      <c r="I24" s="346">
        <f>IF(D24=0,0,VLOOKUP(D24,'Course List (program)'!$G$2:$L$100,3,FALSE))</f>
        <v>0</v>
      </c>
      <c r="J24" s="346">
        <f>IF(E24=0,0,VLOOKUP(E24,'Course List (program)'!$G$2:$L$100,3,FALSE))</f>
        <v>0</v>
      </c>
      <c r="K24" s="346">
        <f>IF(F24=0,0,VLOOKUP(F24,'Course List (program)'!$G$2:$L$100,3,FALSE))</f>
        <v>0</v>
      </c>
      <c r="L24" s="347">
        <f>IF(G24=0,0,VLOOKUP(G24,'Course List (program)'!$G$2:$L$100,3,FALSE))</f>
        <v>0</v>
      </c>
      <c r="M24" s="348">
        <f>IF(C24=0,0,VLOOKUP(C24,'Course List (program)'!$G$2:$L$100,6,FALSE))</f>
        <v>0</v>
      </c>
      <c r="N24" s="349">
        <f>IF(D24=0,0,VLOOKUP(D24,'Course List (program)'!$G$2:$L$100,6,FALSE))</f>
        <v>0</v>
      </c>
      <c r="O24" s="349">
        <f>IF(E24=0,0,VLOOKUP(E24,'Course List (program)'!$G$2:$L$100,6,FALSE))</f>
        <v>0</v>
      </c>
      <c r="P24" s="349">
        <f>IF(F24=0,0,VLOOKUP(F24,'Course List (program)'!$G$2:$L$100,6,FALSE))</f>
        <v>0</v>
      </c>
      <c r="Q24" s="350">
        <f>IF(G24=0,0,VLOOKUP(G24,'Course List (program)'!$G$2:$L$100,6,FALSE))</f>
        <v>0</v>
      </c>
      <c r="R24" s="351">
        <f>IF(C24=0,0,VLOOKUP(C24,'Course List (program)'!$G$2:$L$100,4,FALSE))</f>
        <v>0</v>
      </c>
      <c r="S24" s="352">
        <f>IF(D24=0,0,VLOOKUP(D24,'Course List (program)'!$G$2:$L$100,4,FALSE))</f>
        <v>0</v>
      </c>
      <c r="T24" s="352">
        <f>IF(E24=0,0,VLOOKUP(E24,'Course List (program)'!$G$2:$L$100,4,FALSE))</f>
        <v>0</v>
      </c>
      <c r="U24" s="352">
        <f>IF(F24=0,0,VLOOKUP(F24,'Course List (program)'!$G$2:$L$100,4,FALSE))</f>
        <v>0</v>
      </c>
      <c r="V24" s="353">
        <f>IF(G24=0,0,VLOOKUP(G24,'Course List (program)'!$G$2:$L$100,4,FALSE))</f>
        <v>0</v>
      </c>
      <c r="W24" s="510">
        <f>IF(C24=0,0,VLOOKUP(C24,'Course List (program)'!$G$2:$L$100,5,FALSE))</f>
        <v>0</v>
      </c>
      <c r="X24" s="511">
        <f>IF(D24=0,0,VLOOKUP(D24,'Course List (program)'!$G$2:$L$100,5,FALSE))</f>
        <v>0</v>
      </c>
      <c r="Y24" s="511">
        <f>IF(E24=0,0,VLOOKUP(E24,'Course List (program)'!$G$2:$L$100,5,FALSE))</f>
        <v>0</v>
      </c>
      <c r="Z24" s="511">
        <f>IF(F24=0,0,VLOOKUP(F24,'Course List (program)'!$G$2:$L$100,5,FALSE))</f>
        <v>0</v>
      </c>
      <c r="AA24" s="512">
        <f>IF(G24=0,0,VLOOKUP(G24,'Course List (program)'!$G$2:$L$100,5,FALSE))</f>
        <v>0</v>
      </c>
      <c r="AB24" s="299">
        <v>0.41666666666666669</v>
      </c>
    </row>
    <row r="25" spans="1:28" s="300" customFormat="1" ht="15" customHeight="1" x14ac:dyDescent="0.2">
      <c r="A25" s="1090"/>
      <c r="B25" s="1091"/>
      <c r="C25" s="343">
        <f>Section3Draft!$E$75</f>
        <v>0</v>
      </c>
      <c r="D25" s="344">
        <f>Section3Draft!$F$75</f>
        <v>0</v>
      </c>
      <c r="E25" s="344">
        <f>Section3Draft!$G$75</f>
        <v>0</v>
      </c>
      <c r="F25" s="344">
        <f>Section3Draft!$H$75</f>
        <v>0</v>
      </c>
      <c r="G25" s="486">
        <f>Section3Draft!$I$75</f>
        <v>0</v>
      </c>
      <c r="H25" s="345">
        <f>IF(C25=0,0,VLOOKUP(C25,'Course List (program)'!$G$2:$L$100,3,FALSE))</f>
        <v>0</v>
      </c>
      <c r="I25" s="346">
        <f>IF(D25=0,0,VLOOKUP(D25,'Course List (program)'!$G$2:$L$100,3,FALSE))</f>
        <v>0</v>
      </c>
      <c r="J25" s="346">
        <f>IF(E25=0,0,VLOOKUP(E25,'Course List (program)'!$G$2:$L$100,3,FALSE))</f>
        <v>0</v>
      </c>
      <c r="K25" s="346">
        <f>IF(F25=0,0,VLOOKUP(F25,'Course List (program)'!$G$2:$L$100,3,FALSE))</f>
        <v>0</v>
      </c>
      <c r="L25" s="347">
        <f>IF(G25=0,0,VLOOKUP(G25,'Course List (program)'!$G$2:$L$100,3,FALSE))</f>
        <v>0</v>
      </c>
      <c r="M25" s="348">
        <f>IF(C25=0,0,VLOOKUP(C25,'Course List (program)'!$G$2:$L$100,6,FALSE))</f>
        <v>0</v>
      </c>
      <c r="N25" s="349">
        <f>IF(D25=0,0,VLOOKUP(D25,'Course List (program)'!$G$2:$L$100,6,FALSE))</f>
        <v>0</v>
      </c>
      <c r="O25" s="349">
        <f>IF(E25=0,0,VLOOKUP(E25,'Course List (program)'!$G$2:$L$100,6,FALSE))</f>
        <v>0</v>
      </c>
      <c r="P25" s="349">
        <f>IF(F25=0,0,VLOOKUP(F25,'Course List (program)'!$G$2:$L$100,6,FALSE))</f>
        <v>0</v>
      </c>
      <c r="Q25" s="350">
        <f>IF(G25=0,0,VLOOKUP(G25,'Course List (program)'!$G$2:$L$100,6,FALSE))</f>
        <v>0</v>
      </c>
      <c r="R25" s="351">
        <f>IF(C25=0,0,VLOOKUP(C25,'Course List (program)'!$G$2:$L$100,4,FALSE))</f>
        <v>0</v>
      </c>
      <c r="S25" s="352">
        <f>IF(D25=0,0,VLOOKUP(D25,'Course List (program)'!$G$2:$L$100,4,FALSE))</f>
        <v>0</v>
      </c>
      <c r="T25" s="352">
        <f>IF(E25=0,0,VLOOKUP(E25,'Course List (program)'!$G$2:$L$100,4,FALSE))</f>
        <v>0</v>
      </c>
      <c r="U25" s="352">
        <f>IF(F25=0,0,VLOOKUP(F25,'Course List (program)'!$G$2:$L$100,4,FALSE))</f>
        <v>0</v>
      </c>
      <c r="V25" s="353">
        <f>IF(G25=0,0,VLOOKUP(G25,'Course List (program)'!$G$2:$L$100,4,FALSE))</f>
        <v>0</v>
      </c>
      <c r="W25" s="510">
        <f>IF(C25=0,0,VLOOKUP(C25,'Course List (program)'!$G$2:$L$100,5,FALSE))</f>
        <v>0</v>
      </c>
      <c r="X25" s="511">
        <f>IF(D25=0,0,VLOOKUP(D25,'Course List (program)'!$G$2:$L$100,5,FALSE))</f>
        <v>0</v>
      </c>
      <c r="Y25" s="511">
        <f>IF(E25=0,0,VLOOKUP(E25,'Course List (program)'!$G$2:$L$100,5,FALSE))</f>
        <v>0</v>
      </c>
      <c r="Z25" s="511">
        <f>IF(F25=0,0,VLOOKUP(F25,'Course List (program)'!$G$2:$L$100,5,FALSE))</f>
        <v>0</v>
      </c>
      <c r="AA25" s="512">
        <f>IF(G25=0,0,VLOOKUP(G25,'Course List (program)'!$G$2:$L$100,5,FALSE))</f>
        <v>0</v>
      </c>
      <c r="AB25" s="299">
        <v>0.45833333333333331</v>
      </c>
    </row>
    <row r="26" spans="1:28" s="300" customFormat="1" ht="15" customHeight="1" x14ac:dyDescent="0.2">
      <c r="A26" s="1090"/>
      <c r="B26" s="1091"/>
      <c r="C26" s="343">
        <f>Section3Draft!$E$77</f>
        <v>0</v>
      </c>
      <c r="D26" s="344">
        <f>Section3Draft!$F$77</f>
        <v>0</v>
      </c>
      <c r="E26" s="344">
        <f>Section3Draft!$G$77</f>
        <v>0</v>
      </c>
      <c r="F26" s="344">
        <f>Section3Draft!$H$77</f>
        <v>0</v>
      </c>
      <c r="G26" s="486">
        <f>Section3Draft!$I$77</f>
        <v>0</v>
      </c>
      <c r="H26" s="345">
        <f>IF(C26=0,0,VLOOKUP(C26,'Course List (program)'!$G$2:$L$100,3,FALSE))</f>
        <v>0</v>
      </c>
      <c r="I26" s="346">
        <f>IF(D26=0,0,VLOOKUP(D26,'Course List (program)'!$G$2:$L$100,3,FALSE))</f>
        <v>0</v>
      </c>
      <c r="J26" s="346">
        <f>IF(E26=0,0,VLOOKUP(E26,'Course List (program)'!$G$2:$L$100,3,FALSE))</f>
        <v>0</v>
      </c>
      <c r="K26" s="346">
        <f>IF(F26=0,0,VLOOKUP(F26,'Course List (program)'!$G$2:$L$100,3,FALSE))</f>
        <v>0</v>
      </c>
      <c r="L26" s="347">
        <f>IF(G26=0,0,VLOOKUP(G26,'Course List (program)'!$G$2:$L$100,3,FALSE))</f>
        <v>0</v>
      </c>
      <c r="M26" s="348">
        <f>IF(C26=0,0,VLOOKUP(C26,'Course List (program)'!$G$2:$L$100,6,FALSE))</f>
        <v>0</v>
      </c>
      <c r="N26" s="349">
        <f>IF(D26=0,0,VLOOKUP(D26,'Course List (program)'!$G$2:$L$100,6,FALSE))</f>
        <v>0</v>
      </c>
      <c r="O26" s="349">
        <f>IF(E26=0,0,VLOOKUP(E26,'Course List (program)'!$G$2:$L$100,6,FALSE))</f>
        <v>0</v>
      </c>
      <c r="P26" s="349">
        <f>IF(F26=0,0,VLOOKUP(F26,'Course List (program)'!$G$2:$L$100,6,FALSE))</f>
        <v>0</v>
      </c>
      <c r="Q26" s="350">
        <f>IF(G26=0,0,VLOOKUP(G26,'Course List (program)'!$G$2:$L$100,6,FALSE))</f>
        <v>0</v>
      </c>
      <c r="R26" s="351">
        <f>IF(C26=0,0,VLOOKUP(C26,'Course List (program)'!$G$2:$L$100,4,FALSE))</f>
        <v>0</v>
      </c>
      <c r="S26" s="352">
        <f>IF(D26=0,0,VLOOKUP(D26,'Course List (program)'!$G$2:$L$100,4,FALSE))</f>
        <v>0</v>
      </c>
      <c r="T26" s="352">
        <f>IF(E26=0,0,VLOOKUP(E26,'Course List (program)'!$G$2:$L$100,4,FALSE))</f>
        <v>0</v>
      </c>
      <c r="U26" s="352">
        <f>IF(F26=0,0,VLOOKUP(F26,'Course List (program)'!$G$2:$L$100,4,FALSE))</f>
        <v>0</v>
      </c>
      <c r="V26" s="353">
        <f>IF(G26=0,0,VLOOKUP(G26,'Course List (program)'!$G$2:$L$100,4,FALSE))</f>
        <v>0</v>
      </c>
      <c r="W26" s="510">
        <f>IF(C26=0,0,VLOOKUP(C26,'Course List (program)'!$G$2:$L$100,5,FALSE))</f>
        <v>0</v>
      </c>
      <c r="X26" s="511">
        <f>IF(D26=0,0,VLOOKUP(D26,'Course List (program)'!$G$2:$L$100,5,FALSE))</f>
        <v>0</v>
      </c>
      <c r="Y26" s="511">
        <f>IF(E26=0,0,VLOOKUP(E26,'Course List (program)'!$G$2:$L$100,5,FALSE))</f>
        <v>0</v>
      </c>
      <c r="Z26" s="511">
        <f>IF(F26=0,0,VLOOKUP(F26,'Course List (program)'!$G$2:$L$100,5,FALSE))</f>
        <v>0</v>
      </c>
      <c r="AA26" s="512">
        <f>IF(G26=0,0,VLOOKUP(G26,'Course List (program)'!$G$2:$L$100,5,FALSE))</f>
        <v>0</v>
      </c>
      <c r="AB26" s="299">
        <v>0.5</v>
      </c>
    </row>
    <row r="27" spans="1:28" s="300" customFormat="1" ht="15" customHeight="1" x14ac:dyDescent="0.2">
      <c r="A27" s="1090"/>
      <c r="B27" s="1091"/>
      <c r="C27" s="343">
        <f>Section3Draft!$E$79</f>
        <v>0</v>
      </c>
      <c r="D27" s="344">
        <f>Section3Draft!$F$79</f>
        <v>0</v>
      </c>
      <c r="E27" s="344">
        <f>Section3Draft!$G$79</f>
        <v>0</v>
      </c>
      <c r="F27" s="344">
        <f>Section3Draft!$H$79</f>
        <v>0</v>
      </c>
      <c r="G27" s="486">
        <f>Section3Draft!$I$79</f>
        <v>0</v>
      </c>
      <c r="H27" s="345">
        <f>IF(C27=0,0,VLOOKUP(C27,'Course List (program)'!$G$2:$L$100,3,FALSE))</f>
        <v>0</v>
      </c>
      <c r="I27" s="346">
        <f>IF(D27=0,0,VLOOKUP(D27,'Course List (program)'!$G$2:$L$100,3,FALSE))</f>
        <v>0</v>
      </c>
      <c r="J27" s="346">
        <f>IF(E27=0,0,VLOOKUP(E27,'Course List (program)'!$G$2:$L$100,3,FALSE))</f>
        <v>0</v>
      </c>
      <c r="K27" s="346">
        <f>IF(F27=0,0,VLOOKUP(F27,'Course List (program)'!$G$2:$L$100,3,FALSE))</f>
        <v>0</v>
      </c>
      <c r="L27" s="347">
        <f>IF(G27=0,0,VLOOKUP(G27,'Course List (program)'!$G$2:$L$100,3,FALSE))</f>
        <v>0</v>
      </c>
      <c r="M27" s="348">
        <f>IF(C27=0,0,VLOOKUP(C27,'Course List (program)'!$G$2:$L$100,6,FALSE))</f>
        <v>0</v>
      </c>
      <c r="N27" s="349">
        <f>IF(D27=0,0,VLOOKUP(D27,'Course List (program)'!$G$2:$L$100,6,FALSE))</f>
        <v>0</v>
      </c>
      <c r="O27" s="349">
        <f>IF(E27=0,0,VLOOKUP(E27,'Course List (program)'!$G$2:$L$100,6,FALSE))</f>
        <v>0</v>
      </c>
      <c r="P27" s="349">
        <f>IF(F27=0,0,VLOOKUP(F27,'Course List (program)'!$G$2:$L$100,6,FALSE))</f>
        <v>0</v>
      </c>
      <c r="Q27" s="350">
        <f>IF(G27=0,0,VLOOKUP(G27,'Course List (program)'!$G$2:$L$100,6,FALSE))</f>
        <v>0</v>
      </c>
      <c r="R27" s="351">
        <f>IF(C27=0,0,VLOOKUP(C27,'Course List (program)'!$G$2:$L$100,4,FALSE))</f>
        <v>0</v>
      </c>
      <c r="S27" s="352">
        <f>IF(D27=0,0,VLOOKUP(D27,'Course List (program)'!$G$2:$L$100,4,FALSE))</f>
        <v>0</v>
      </c>
      <c r="T27" s="352">
        <f>IF(E27=0,0,VLOOKUP(E27,'Course List (program)'!$G$2:$L$100,4,FALSE))</f>
        <v>0</v>
      </c>
      <c r="U27" s="352">
        <f>IF(F27=0,0,VLOOKUP(F27,'Course List (program)'!$G$2:$L$100,4,FALSE))</f>
        <v>0</v>
      </c>
      <c r="V27" s="353">
        <f>IF(G27=0,0,VLOOKUP(G27,'Course List (program)'!$G$2:$L$100,4,FALSE))</f>
        <v>0</v>
      </c>
      <c r="W27" s="510">
        <f>IF(C27=0,0,VLOOKUP(C27,'Course List (program)'!$G$2:$L$100,5,FALSE))</f>
        <v>0</v>
      </c>
      <c r="X27" s="511">
        <f>IF(D27=0,0,VLOOKUP(D27,'Course List (program)'!$G$2:$L$100,5,FALSE))</f>
        <v>0</v>
      </c>
      <c r="Y27" s="511">
        <f>IF(E27=0,0,VLOOKUP(E27,'Course List (program)'!$G$2:$L$100,5,FALSE))</f>
        <v>0</v>
      </c>
      <c r="Z27" s="511">
        <f>IF(F27=0,0,VLOOKUP(F27,'Course List (program)'!$G$2:$L$100,5,FALSE))</f>
        <v>0</v>
      </c>
      <c r="AA27" s="512">
        <f>IF(G27=0,0,VLOOKUP(G27,'Course List (program)'!$G$2:$L$100,5,FALSE))</f>
        <v>0</v>
      </c>
      <c r="AB27" s="299">
        <v>0.54166666666666663</v>
      </c>
    </row>
    <row r="28" spans="1:28" s="300" customFormat="1" ht="15" customHeight="1" x14ac:dyDescent="0.2">
      <c r="A28" s="1090"/>
      <c r="B28" s="1091"/>
      <c r="C28" s="343">
        <f>Section3Draft!$E$81</f>
        <v>0</v>
      </c>
      <c r="D28" s="344">
        <f>Section3Draft!$F$81</f>
        <v>0</v>
      </c>
      <c r="E28" s="344">
        <f>Section3Draft!$G$81</f>
        <v>0</v>
      </c>
      <c r="F28" s="344">
        <f>Section3Draft!$H$81</f>
        <v>0</v>
      </c>
      <c r="G28" s="486">
        <f>Section3Draft!$I$81</f>
        <v>0</v>
      </c>
      <c r="H28" s="345">
        <f>IF(C28=0,0,VLOOKUP(C28,'Course List (program)'!$G$2:$L$100,3,FALSE))</f>
        <v>0</v>
      </c>
      <c r="I28" s="346">
        <f>IF(D28=0,0,VLOOKUP(D28,'Course List (program)'!$G$2:$L$100,3,FALSE))</f>
        <v>0</v>
      </c>
      <c r="J28" s="346">
        <f>IF(E28=0,0,VLOOKUP(E28,'Course List (program)'!$G$2:$L$100,3,FALSE))</f>
        <v>0</v>
      </c>
      <c r="K28" s="346">
        <f>IF(F28=0,0,VLOOKUP(F28,'Course List (program)'!$G$2:$L$100,3,FALSE))</f>
        <v>0</v>
      </c>
      <c r="L28" s="347">
        <f>IF(G28=0,0,VLOOKUP(G28,'Course List (program)'!$G$2:$L$100,3,FALSE))</f>
        <v>0</v>
      </c>
      <c r="M28" s="348">
        <f>IF(C28=0,0,VLOOKUP(C28,'Course List (program)'!$G$2:$L$100,6,FALSE))</f>
        <v>0</v>
      </c>
      <c r="N28" s="349">
        <f>IF(D28=0,0,VLOOKUP(D28,'Course List (program)'!$G$2:$L$100,6,FALSE))</f>
        <v>0</v>
      </c>
      <c r="O28" s="349">
        <f>IF(E28=0,0,VLOOKUP(E28,'Course List (program)'!$G$2:$L$100,6,FALSE))</f>
        <v>0</v>
      </c>
      <c r="P28" s="349">
        <f>IF(F28=0,0,VLOOKUP(F28,'Course List (program)'!$G$2:$L$100,6,FALSE))</f>
        <v>0</v>
      </c>
      <c r="Q28" s="350">
        <f>IF(G28=0,0,VLOOKUP(G28,'Course List (program)'!$G$2:$L$100,6,FALSE))</f>
        <v>0</v>
      </c>
      <c r="R28" s="351">
        <f>IF(C28=0,0,VLOOKUP(C28,'Course List (program)'!$G$2:$L$100,4,FALSE))</f>
        <v>0</v>
      </c>
      <c r="S28" s="352">
        <f>IF(D28=0,0,VLOOKUP(D28,'Course List (program)'!$G$2:$L$100,4,FALSE))</f>
        <v>0</v>
      </c>
      <c r="T28" s="352">
        <f>IF(E28=0,0,VLOOKUP(E28,'Course List (program)'!$G$2:$L$100,4,FALSE))</f>
        <v>0</v>
      </c>
      <c r="U28" s="352">
        <f>IF(F28=0,0,VLOOKUP(F28,'Course List (program)'!$G$2:$L$100,4,FALSE))</f>
        <v>0</v>
      </c>
      <c r="V28" s="353">
        <f>IF(G28=0,0,VLOOKUP(G28,'Course List (program)'!$G$2:$L$100,4,FALSE))</f>
        <v>0</v>
      </c>
      <c r="W28" s="510">
        <f>IF(C28=0,0,VLOOKUP(C28,'Course List (program)'!$G$2:$L$100,5,FALSE))</f>
        <v>0</v>
      </c>
      <c r="X28" s="511">
        <f>IF(D28=0,0,VLOOKUP(D28,'Course List (program)'!$G$2:$L$100,5,FALSE))</f>
        <v>0</v>
      </c>
      <c r="Y28" s="511">
        <f>IF(E28=0,0,VLOOKUP(E28,'Course List (program)'!$G$2:$L$100,5,FALSE))</f>
        <v>0</v>
      </c>
      <c r="Z28" s="511">
        <f>IF(F28=0,0,VLOOKUP(F28,'Course List (program)'!$G$2:$L$100,5,FALSE))</f>
        <v>0</v>
      </c>
      <c r="AA28" s="512">
        <f>IF(G28=0,0,VLOOKUP(G28,'Course List (program)'!$G$2:$L$100,5,FALSE))</f>
        <v>0</v>
      </c>
      <c r="AB28" s="299">
        <v>0.58333333333333337</v>
      </c>
    </row>
    <row r="29" spans="1:28" s="300" customFormat="1" ht="15" customHeight="1" x14ac:dyDescent="0.2">
      <c r="A29" s="1090"/>
      <c r="B29" s="1091"/>
      <c r="C29" s="343">
        <f>Section3Draft!$E$83</f>
        <v>0</v>
      </c>
      <c r="D29" s="344">
        <f>Section3Draft!$F$83</f>
        <v>0</v>
      </c>
      <c r="E29" s="344">
        <f>Section3Draft!$G$83</f>
        <v>0</v>
      </c>
      <c r="F29" s="344">
        <f>Section3Draft!$H$83</f>
        <v>0</v>
      </c>
      <c r="G29" s="486">
        <f>Section3Draft!$I$83</f>
        <v>0</v>
      </c>
      <c r="H29" s="345">
        <f>IF(C29=0,0,VLOOKUP(C29,'Course List (program)'!$G$2:$L$100,3,FALSE))</f>
        <v>0</v>
      </c>
      <c r="I29" s="346">
        <f>IF(D29=0,0,VLOOKUP(D29,'Course List (program)'!$G$2:$L$100,3,FALSE))</f>
        <v>0</v>
      </c>
      <c r="J29" s="346">
        <f>IF(E29=0,0,VLOOKUP(E29,'Course List (program)'!$G$2:$L$100,3,FALSE))</f>
        <v>0</v>
      </c>
      <c r="K29" s="346">
        <f>IF(F29=0,0,VLOOKUP(F29,'Course List (program)'!$G$2:$L$100,3,FALSE))</f>
        <v>0</v>
      </c>
      <c r="L29" s="347">
        <f>IF(G29=0,0,VLOOKUP(G29,'Course List (program)'!$G$2:$L$100,3,FALSE))</f>
        <v>0</v>
      </c>
      <c r="M29" s="348">
        <f>IF(C29=0,0,VLOOKUP(C29,'Course List (program)'!$G$2:$L$100,6,FALSE))</f>
        <v>0</v>
      </c>
      <c r="N29" s="349">
        <f>IF(D29=0,0,VLOOKUP(D29,'Course List (program)'!$G$2:$L$100,6,FALSE))</f>
        <v>0</v>
      </c>
      <c r="O29" s="349">
        <f>IF(E29=0,0,VLOOKUP(E29,'Course List (program)'!$G$2:$L$100,6,FALSE))</f>
        <v>0</v>
      </c>
      <c r="P29" s="349">
        <f>IF(F29=0,0,VLOOKUP(F29,'Course List (program)'!$G$2:$L$100,6,FALSE))</f>
        <v>0</v>
      </c>
      <c r="Q29" s="350">
        <f>IF(G29=0,0,VLOOKUP(G29,'Course List (program)'!$G$2:$L$100,6,FALSE))</f>
        <v>0</v>
      </c>
      <c r="R29" s="351">
        <f>IF(C29=0,0,VLOOKUP(C29,'Course List (program)'!$G$2:$L$100,4,FALSE))</f>
        <v>0</v>
      </c>
      <c r="S29" s="352">
        <f>IF(D29=0,0,VLOOKUP(D29,'Course List (program)'!$G$2:$L$100,4,FALSE))</f>
        <v>0</v>
      </c>
      <c r="T29" s="352">
        <f>IF(E29=0,0,VLOOKUP(E29,'Course List (program)'!$G$2:$L$100,4,FALSE))</f>
        <v>0</v>
      </c>
      <c r="U29" s="352">
        <f>IF(F29=0,0,VLOOKUP(F29,'Course List (program)'!$G$2:$L$100,4,FALSE))</f>
        <v>0</v>
      </c>
      <c r="V29" s="353">
        <f>IF(G29=0,0,VLOOKUP(G29,'Course List (program)'!$G$2:$L$100,4,FALSE))</f>
        <v>0</v>
      </c>
      <c r="W29" s="510">
        <f>IF(C29=0,0,VLOOKUP(C29,'Course List (program)'!$G$2:$L$100,5,FALSE))</f>
        <v>0</v>
      </c>
      <c r="X29" s="511">
        <f>IF(D29=0,0,VLOOKUP(D29,'Course List (program)'!$G$2:$L$100,5,FALSE))</f>
        <v>0</v>
      </c>
      <c r="Y29" s="511">
        <f>IF(E29=0,0,VLOOKUP(E29,'Course List (program)'!$G$2:$L$100,5,FALSE))</f>
        <v>0</v>
      </c>
      <c r="Z29" s="511">
        <f>IF(F29=0,0,VLOOKUP(F29,'Course List (program)'!$G$2:$L$100,5,FALSE))</f>
        <v>0</v>
      </c>
      <c r="AA29" s="512">
        <f>IF(G29=0,0,VLOOKUP(G29,'Course List (program)'!$G$2:$L$100,5,FALSE))</f>
        <v>0</v>
      </c>
      <c r="AB29" s="299">
        <v>0.625</v>
      </c>
    </row>
    <row r="30" spans="1:28" s="300" customFormat="1" ht="15" customHeight="1" x14ac:dyDescent="0.2">
      <c r="A30" s="1090"/>
      <c r="B30" s="1091"/>
      <c r="C30" s="343">
        <f>Section3Draft!$E$85</f>
        <v>0</v>
      </c>
      <c r="D30" s="344">
        <f>Section3Draft!$F$85</f>
        <v>0</v>
      </c>
      <c r="E30" s="344">
        <f>Section3Draft!$G$85</f>
        <v>0</v>
      </c>
      <c r="F30" s="344">
        <f>Section3Draft!$H$85</f>
        <v>0</v>
      </c>
      <c r="G30" s="486">
        <f>Section3Draft!$I$85</f>
        <v>0</v>
      </c>
      <c r="H30" s="345">
        <f>IF(C30=0,0,VLOOKUP(C30,'Course List (program)'!$G$2:$L$100,3,FALSE))</f>
        <v>0</v>
      </c>
      <c r="I30" s="346">
        <f>IF(D30=0,0,VLOOKUP(D30,'Course List (program)'!$G$2:$L$100,3,FALSE))</f>
        <v>0</v>
      </c>
      <c r="J30" s="346">
        <f>IF(E30=0,0,VLOOKUP(E30,'Course List (program)'!$G$2:$L$100,3,FALSE))</f>
        <v>0</v>
      </c>
      <c r="K30" s="346">
        <f>IF(F30=0,0,VLOOKUP(F30,'Course List (program)'!$G$2:$L$100,3,FALSE))</f>
        <v>0</v>
      </c>
      <c r="L30" s="347">
        <f>IF(G30=0,0,VLOOKUP(G30,'Course List (program)'!$G$2:$L$100,3,FALSE))</f>
        <v>0</v>
      </c>
      <c r="M30" s="348">
        <f>IF(C30=0,0,VLOOKUP(C30,'Course List (program)'!$G$2:$L$100,6,FALSE))</f>
        <v>0</v>
      </c>
      <c r="N30" s="349">
        <f>IF(D30=0,0,VLOOKUP(D30,'Course List (program)'!$G$2:$L$100,6,FALSE))</f>
        <v>0</v>
      </c>
      <c r="O30" s="349">
        <f>IF(E30=0,0,VLOOKUP(E30,'Course List (program)'!$G$2:$L$100,6,FALSE))</f>
        <v>0</v>
      </c>
      <c r="P30" s="349">
        <f>IF(F30=0,0,VLOOKUP(F30,'Course List (program)'!$G$2:$L$100,6,FALSE))</f>
        <v>0</v>
      </c>
      <c r="Q30" s="350">
        <f>IF(G30=0,0,VLOOKUP(G30,'Course List (program)'!$G$2:$L$100,6,FALSE))</f>
        <v>0</v>
      </c>
      <c r="R30" s="351">
        <f>IF(C30=0,0,VLOOKUP(C30,'Course List (program)'!$G$2:$L$100,4,FALSE))</f>
        <v>0</v>
      </c>
      <c r="S30" s="352">
        <f>IF(D30=0,0,VLOOKUP(D30,'Course List (program)'!$G$2:$L$100,4,FALSE))</f>
        <v>0</v>
      </c>
      <c r="T30" s="352">
        <f>IF(E30=0,0,VLOOKUP(E30,'Course List (program)'!$G$2:$L$100,4,FALSE))</f>
        <v>0</v>
      </c>
      <c r="U30" s="352">
        <f>IF(F30=0,0,VLOOKUP(F30,'Course List (program)'!$G$2:$L$100,4,FALSE))</f>
        <v>0</v>
      </c>
      <c r="V30" s="353">
        <f>IF(G30=0,0,VLOOKUP(G30,'Course List (program)'!$G$2:$L$100,4,FALSE))</f>
        <v>0</v>
      </c>
      <c r="W30" s="510">
        <f>IF(C30=0,0,VLOOKUP(C30,'Course List (program)'!$G$2:$L$100,5,FALSE))</f>
        <v>0</v>
      </c>
      <c r="X30" s="511">
        <f>IF(D30=0,0,VLOOKUP(D30,'Course List (program)'!$G$2:$L$100,5,FALSE))</f>
        <v>0</v>
      </c>
      <c r="Y30" s="511">
        <f>IF(E30=0,0,VLOOKUP(E30,'Course List (program)'!$G$2:$L$100,5,FALSE))</f>
        <v>0</v>
      </c>
      <c r="Z30" s="511">
        <f>IF(F30=0,0,VLOOKUP(F30,'Course List (program)'!$G$2:$L$100,5,FALSE))</f>
        <v>0</v>
      </c>
      <c r="AA30" s="512">
        <f>IF(G30=0,0,VLOOKUP(G30,'Course List (program)'!$G$2:$L$100,5,FALSE))</f>
        <v>0</v>
      </c>
      <c r="AB30" s="299">
        <v>0.66666666666666663</v>
      </c>
    </row>
    <row r="31" spans="1:28" s="300" customFormat="1" ht="15" customHeight="1" x14ac:dyDescent="0.2">
      <c r="A31" s="1090"/>
      <c r="B31" s="1091"/>
      <c r="C31" s="343">
        <f>Section3Draft!$E$87</f>
        <v>0</v>
      </c>
      <c r="D31" s="344">
        <f>Section3Draft!$F$87</f>
        <v>0</v>
      </c>
      <c r="E31" s="344">
        <f>Section3Draft!$G$87</f>
        <v>0</v>
      </c>
      <c r="F31" s="344">
        <f>Section3Draft!$H$87</f>
        <v>0</v>
      </c>
      <c r="G31" s="486">
        <f>Section3Draft!$I$87</f>
        <v>0</v>
      </c>
      <c r="H31" s="345">
        <f>IF(C31=0,0,VLOOKUP(C31,'Course List (program)'!$G$2:$L$100,3,FALSE))</f>
        <v>0</v>
      </c>
      <c r="I31" s="346">
        <f>IF(D31=0,0,VLOOKUP(D31,'Course List (program)'!$G$2:$L$100,3,FALSE))</f>
        <v>0</v>
      </c>
      <c r="J31" s="346">
        <f>IF(E31=0,0,VLOOKUP(E31,'Course List (program)'!$G$2:$L$100,3,FALSE))</f>
        <v>0</v>
      </c>
      <c r="K31" s="346">
        <f>IF(F31=0,0,VLOOKUP(F31,'Course List (program)'!$G$2:$L$100,3,FALSE))</f>
        <v>0</v>
      </c>
      <c r="L31" s="347">
        <f>IF(G31=0,0,VLOOKUP(G31,'Course List (program)'!$G$2:$L$100,3,FALSE))</f>
        <v>0</v>
      </c>
      <c r="M31" s="348">
        <f>IF(C31=0,0,VLOOKUP(C31,'Course List (program)'!$G$2:$L$100,6,FALSE))</f>
        <v>0</v>
      </c>
      <c r="N31" s="349">
        <f>IF(D31=0,0,VLOOKUP(D31,'Course List (program)'!$G$2:$L$100,6,FALSE))</f>
        <v>0</v>
      </c>
      <c r="O31" s="349">
        <f>IF(E31=0,0,VLOOKUP(E31,'Course List (program)'!$G$2:$L$100,6,FALSE))</f>
        <v>0</v>
      </c>
      <c r="P31" s="349">
        <f>IF(F31=0,0,VLOOKUP(F31,'Course List (program)'!$G$2:$L$100,6,FALSE))</f>
        <v>0</v>
      </c>
      <c r="Q31" s="350">
        <f>IF(G31=0,0,VLOOKUP(G31,'Course List (program)'!$G$2:$L$100,6,FALSE))</f>
        <v>0</v>
      </c>
      <c r="R31" s="351">
        <f>IF(C31=0,0,VLOOKUP(C31,'Course List (program)'!$G$2:$L$100,4,FALSE))</f>
        <v>0</v>
      </c>
      <c r="S31" s="352">
        <f>IF(D31=0,0,VLOOKUP(D31,'Course List (program)'!$G$2:$L$100,4,FALSE))</f>
        <v>0</v>
      </c>
      <c r="T31" s="352">
        <f>IF(E31=0,0,VLOOKUP(E31,'Course List (program)'!$G$2:$L$100,4,FALSE))</f>
        <v>0</v>
      </c>
      <c r="U31" s="352">
        <f>IF(F31=0,0,VLOOKUP(F31,'Course List (program)'!$G$2:$L$100,4,FALSE))</f>
        <v>0</v>
      </c>
      <c r="V31" s="353">
        <f>IF(G31=0,0,VLOOKUP(G31,'Course List (program)'!$G$2:$L$100,4,FALSE))</f>
        <v>0</v>
      </c>
      <c r="W31" s="510">
        <f>IF(C31=0,0,VLOOKUP(C31,'Course List (program)'!$G$2:$L$100,5,FALSE))</f>
        <v>0</v>
      </c>
      <c r="X31" s="511">
        <f>IF(D31=0,0,VLOOKUP(D31,'Course List (program)'!$G$2:$L$100,5,FALSE))</f>
        <v>0</v>
      </c>
      <c r="Y31" s="511">
        <f>IF(E31=0,0,VLOOKUP(E31,'Course List (program)'!$G$2:$L$100,5,FALSE))</f>
        <v>0</v>
      </c>
      <c r="Z31" s="511">
        <f>IF(F31=0,0,VLOOKUP(F31,'Course List (program)'!$G$2:$L$100,5,FALSE))</f>
        <v>0</v>
      </c>
      <c r="AA31" s="512">
        <f>IF(G31=0,0,VLOOKUP(G31,'Course List (program)'!$G$2:$L$100,5,FALSE))</f>
        <v>0</v>
      </c>
      <c r="AB31" s="299">
        <v>0.70833333333333337</v>
      </c>
    </row>
    <row r="32" spans="1:28" s="300" customFormat="1" ht="15" customHeight="1" thickBot="1" x14ac:dyDescent="0.25">
      <c r="A32" s="1092"/>
      <c r="B32" s="1093"/>
      <c r="C32" s="354">
        <f>Section3Draft!$E$89</f>
        <v>0</v>
      </c>
      <c r="D32" s="355">
        <f>Section3Draft!$F$89</f>
        <v>0</v>
      </c>
      <c r="E32" s="355">
        <f>Section3Draft!$G$89</f>
        <v>0</v>
      </c>
      <c r="F32" s="355">
        <f>Section3Draft!$H$89</f>
        <v>0</v>
      </c>
      <c r="G32" s="487">
        <f>Section3Draft!$I$89</f>
        <v>0</v>
      </c>
      <c r="H32" s="356">
        <f>IF(C32=0,0,VLOOKUP(C32,'Course List (program)'!$G$2:$L$100,3,FALSE))</f>
        <v>0</v>
      </c>
      <c r="I32" s="357">
        <f>IF(D32=0,0,VLOOKUP(D32,'Course List (program)'!$G$2:$L$100,3,FALSE))</f>
        <v>0</v>
      </c>
      <c r="J32" s="357">
        <f>IF(E32=0,0,VLOOKUP(E32,'Course List (program)'!$G$2:$L$100,3,FALSE))</f>
        <v>0</v>
      </c>
      <c r="K32" s="357">
        <f>IF(F32=0,0,VLOOKUP(F32,'Course List (program)'!$G$2:$L$100,3,FALSE))</f>
        <v>0</v>
      </c>
      <c r="L32" s="358">
        <f>IF(G32=0,0,VLOOKUP(G32,'Course List (program)'!$G$2:$L$100,3,FALSE))</f>
        <v>0</v>
      </c>
      <c r="M32" s="359">
        <f>IF(C32=0,0,VLOOKUP(C32,'Course List (program)'!$G$2:$L$100,6,FALSE))</f>
        <v>0</v>
      </c>
      <c r="N32" s="360">
        <f>IF(D32=0,0,VLOOKUP(D32,'Course List (program)'!$G$2:$L$100,6,FALSE))</f>
        <v>0</v>
      </c>
      <c r="O32" s="360">
        <f>IF(E32=0,0,VLOOKUP(E32,'Course List (program)'!$G$2:$L$100,6,FALSE))</f>
        <v>0</v>
      </c>
      <c r="P32" s="360">
        <f>IF(F32=0,0,VLOOKUP(F32,'Course List (program)'!$G$2:$L$100,6,FALSE))</f>
        <v>0</v>
      </c>
      <c r="Q32" s="361">
        <f>IF(G32=0,0,VLOOKUP(G32,'Course List (program)'!$G$2:$L$100,6,FALSE))</f>
        <v>0</v>
      </c>
      <c r="R32" s="362">
        <f>IF(C32=0,0,VLOOKUP(C32,'Course List (program)'!$G$2:$L$100,4,FALSE))</f>
        <v>0</v>
      </c>
      <c r="S32" s="363">
        <f>IF(D32=0,0,VLOOKUP(D32,'Course List (program)'!$G$2:$L$100,4,FALSE))</f>
        <v>0</v>
      </c>
      <c r="T32" s="363">
        <f>IF(E32=0,0,VLOOKUP(E32,'Course List (program)'!$G$2:$L$100,4,FALSE))</f>
        <v>0</v>
      </c>
      <c r="U32" s="363">
        <f>IF(F32=0,0,VLOOKUP(F32,'Course List (program)'!$G$2:$L$100,4,FALSE))</f>
        <v>0</v>
      </c>
      <c r="V32" s="364">
        <f>IF(G32=0,0,VLOOKUP(G32,'Course List (program)'!$G$2:$L$100,4,FALSE))</f>
        <v>0</v>
      </c>
      <c r="W32" s="513">
        <f>IF(C32=0,0,VLOOKUP(C32,'Course List (program)'!$G$2:$L$100,5,FALSE))</f>
        <v>0</v>
      </c>
      <c r="X32" s="514">
        <f>IF(D32=0,0,VLOOKUP(D32,'Course List (program)'!$G$2:$L$100,5,FALSE))</f>
        <v>0</v>
      </c>
      <c r="Y32" s="514">
        <f>IF(E32=0,0,VLOOKUP(E32,'Course List (program)'!$G$2:$L$100,5,FALSE))</f>
        <v>0</v>
      </c>
      <c r="Z32" s="514">
        <f>IF(F32=0,0,VLOOKUP(F32,'Course List (program)'!$G$2:$L$100,5,FALSE))</f>
        <v>0</v>
      </c>
      <c r="AA32" s="515">
        <f>IF(G32=0,0,VLOOKUP(G32,'Course List (program)'!$G$2:$L$100,5,FALSE))</f>
        <v>0</v>
      </c>
      <c r="AB32" s="299">
        <v>0.75</v>
      </c>
    </row>
    <row r="33" spans="1:28" s="300" customFormat="1" ht="15" customHeight="1" x14ac:dyDescent="0.2">
      <c r="A33" s="1088">
        <v>4</v>
      </c>
      <c r="B33" s="1089"/>
      <c r="C33" s="332">
        <f>Section4Draft!$E$71</f>
        <v>0</v>
      </c>
      <c r="D33" s="333">
        <f>Section4Draft!$F$71</f>
        <v>0</v>
      </c>
      <c r="E33" s="333">
        <f>Section4Draft!$G$71</f>
        <v>0</v>
      </c>
      <c r="F33" s="333">
        <f>Section4Draft!$H$71</f>
        <v>0</v>
      </c>
      <c r="G33" s="485">
        <f>Section4Draft!$I$71</f>
        <v>0</v>
      </c>
      <c r="H33" s="334">
        <f>IF(C33=0,0,VLOOKUP(C33,'Course List (program)'!$G$2:$L$100,3,FALSE))</f>
        <v>0</v>
      </c>
      <c r="I33" s="335">
        <f>IF(D33=0,0,VLOOKUP(D33,'Course List (program)'!$G$2:$L$100,3,FALSE))</f>
        <v>0</v>
      </c>
      <c r="J33" s="335">
        <f>IF(E33=0,0,VLOOKUP(E33,'Course List (program)'!$G$2:$L$100,3,FALSE))</f>
        <v>0</v>
      </c>
      <c r="K33" s="335">
        <f>IF(F33=0,0,VLOOKUP(F33,'Course List (program)'!$G$2:$L$100,3,FALSE))</f>
        <v>0</v>
      </c>
      <c r="L33" s="336">
        <f>IF(G33=0,0,VLOOKUP(G33,'Course List (program)'!$G$2:$L$100,3,FALSE))</f>
        <v>0</v>
      </c>
      <c r="M33" s="337">
        <f>IF(C33=0,0,VLOOKUP(C33,'Course List (program)'!$G$2:$L$100,6,FALSE))</f>
        <v>0</v>
      </c>
      <c r="N33" s="338">
        <f>IF(D33=0,0,VLOOKUP(D33,'Course List (program)'!$G$2:$L$100,6,FALSE))</f>
        <v>0</v>
      </c>
      <c r="O33" s="338">
        <f>IF(E33=0,0,VLOOKUP(E33,'Course List (program)'!$G$2:$L$100,6,FALSE))</f>
        <v>0</v>
      </c>
      <c r="P33" s="338">
        <f>IF(F33=0,0,VLOOKUP(F33,'Course List (program)'!$G$2:$L$100,6,FALSE))</f>
        <v>0</v>
      </c>
      <c r="Q33" s="339">
        <f>IF(G33=0,0,VLOOKUP(G33,'Course List (program)'!$G$2:$L$100,6,FALSE))</f>
        <v>0</v>
      </c>
      <c r="R33" s="340">
        <f>IF(C33=0,0,VLOOKUP(C33,'Course List (program)'!$G$2:$L$100,4,FALSE))</f>
        <v>0</v>
      </c>
      <c r="S33" s="341">
        <f>IF(D33=0,0,VLOOKUP(D33,'Course List (program)'!$G$2:$L$100,4,FALSE))</f>
        <v>0</v>
      </c>
      <c r="T33" s="341">
        <f>IF(E33=0,0,VLOOKUP(E33,'Course List (program)'!$G$2:$L$100,4,FALSE))</f>
        <v>0</v>
      </c>
      <c r="U33" s="341">
        <f>IF(F33=0,0,VLOOKUP(F33,'Course List (program)'!$G$2:$L$100,4,FALSE))</f>
        <v>0</v>
      </c>
      <c r="V33" s="342">
        <f>IF(G33=0,0,VLOOKUP(G33,'Course List (program)'!$G$2:$L$100,4,FALSE))</f>
        <v>0</v>
      </c>
      <c r="W33" s="507">
        <f>IF(C33=0,0,VLOOKUP(C33,'Course List (program)'!$G$2:$L$100,5,FALSE))</f>
        <v>0</v>
      </c>
      <c r="X33" s="508">
        <f>IF(D33=0,0,VLOOKUP(D33,'Course List (program)'!$G$2:$L$100,5,FALSE))</f>
        <v>0</v>
      </c>
      <c r="Y33" s="508">
        <f>IF(E33=0,0,VLOOKUP(E33,'Course List (program)'!$G$2:$L$100,5,FALSE))</f>
        <v>0</v>
      </c>
      <c r="Z33" s="508">
        <f>IF(F33=0,0,VLOOKUP(F33,'Course List (program)'!$G$2:$L$100,5,FALSE))</f>
        <v>0</v>
      </c>
      <c r="AA33" s="509">
        <f>IF(G33=0,0,VLOOKUP(G33,'Course List (program)'!$G$2:$L$100,5,FALSE))</f>
        <v>0</v>
      </c>
      <c r="AB33" s="323">
        <v>0.375</v>
      </c>
    </row>
    <row r="34" spans="1:28" s="300" customFormat="1" ht="15" customHeight="1" x14ac:dyDescent="0.2">
      <c r="A34" s="1090"/>
      <c r="B34" s="1091"/>
      <c r="C34" s="343">
        <f>Section4Draft!$E$73</f>
        <v>0</v>
      </c>
      <c r="D34" s="344">
        <f>Section4Draft!$F$73</f>
        <v>0</v>
      </c>
      <c r="E34" s="344">
        <f>Section4Draft!$G$73</f>
        <v>0</v>
      </c>
      <c r="F34" s="344">
        <f>Section4Draft!$H$73</f>
        <v>0</v>
      </c>
      <c r="G34" s="486">
        <f>Section4Draft!$I$73</f>
        <v>0</v>
      </c>
      <c r="H34" s="345">
        <f>IF(C34=0,0,VLOOKUP(C34,'Course List (program)'!$G$2:$L$100,3,FALSE))</f>
        <v>0</v>
      </c>
      <c r="I34" s="346">
        <f>IF(D34=0,0,VLOOKUP(D34,'Course List (program)'!$G$2:$L$100,3,FALSE))</f>
        <v>0</v>
      </c>
      <c r="J34" s="346">
        <f>IF(E34=0,0,VLOOKUP(E34,'Course List (program)'!$G$2:$L$100,3,FALSE))</f>
        <v>0</v>
      </c>
      <c r="K34" s="346">
        <f>IF(F34=0,0,VLOOKUP(F34,'Course List (program)'!$G$2:$L$100,3,FALSE))</f>
        <v>0</v>
      </c>
      <c r="L34" s="347">
        <f>IF(G34=0,0,VLOOKUP(G34,'Course List (program)'!$G$2:$L$100,3,FALSE))</f>
        <v>0</v>
      </c>
      <c r="M34" s="348">
        <f>IF(C34=0,0,VLOOKUP(C34,'Course List (program)'!$G$2:$L$100,6,FALSE))</f>
        <v>0</v>
      </c>
      <c r="N34" s="349">
        <f>IF(D34=0,0,VLOOKUP(D34,'Course List (program)'!$G$2:$L$100,6,FALSE))</f>
        <v>0</v>
      </c>
      <c r="O34" s="349">
        <f>IF(E34=0,0,VLOOKUP(E34,'Course List (program)'!$G$2:$L$100,6,FALSE))</f>
        <v>0</v>
      </c>
      <c r="P34" s="349">
        <f>IF(F34=0,0,VLOOKUP(F34,'Course List (program)'!$G$2:$L$100,6,FALSE))</f>
        <v>0</v>
      </c>
      <c r="Q34" s="350">
        <f>IF(G34=0,0,VLOOKUP(G34,'Course List (program)'!$G$2:$L$100,6,FALSE))</f>
        <v>0</v>
      </c>
      <c r="R34" s="351">
        <f>IF(C34=0,0,VLOOKUP(C34,'Course List (program)'!$G$2:$L$100,4,FALSE))</f>
        <v>0</v>
      </c>
      <c r="S34" s="352">
        <f>IF(D34=0,0,VLOOKUP(D34,'Course List (program)'!$G$2:$L$100,4,FALSE))</f>
        <v>0</v>
      </c>
      <c r="T34" s="352">
        <f>IF(E34=0,0,VLOOKUP(E34,'Course List (program)'!$G$2:$L$100,4,FALSE))</f>
        <v>0</v>
      </c>
      <c r="U34" s="352">
        <f>IF(F34=0,0,VLOOKUP(F34,'Course List (program)'!$G$2:$L$100,4,FALSE))</f>
        <v>0</v>
      </c>
      <c r="V34" s="353">
        <f>IF(G34=0,0,VLOOKUP(G34,'Course List (program)'!$G$2:$L$100,4,FALSE))</f>
        <v>0</v>
      </c>
      <c r="W34" s="510">
        <f>IF(C34=0,0,VLOOKUP(C34,'Course List (program)'!$G$2:$L$100,5,FALSE))</f>
        <v>0</v>
      </c>
      <c r="X34" s="511">
        <f>IF(D34=0,0,VLOOKUP(D34,'Course List (program)'!$G$2:$L$100,5,FALSE))</f>
        <v>0</v>
      </c>
      <c r="Y34" s="511">
        <f>IF(E34=0,0,VLOOKUP(E34,'Course List (program)'!$G$2:$L$100,5,FALSE))</f>
        <v>0</v>
      </c>
      <c r="Z34" s="511">
        <f>IF(F34=0,0,VLOOKUP(F34,'Course List (program)'!$G$2:$L$100,5,FALSE))</f>
        <v>0</v>
      </c>
      <c r="AA34" s="512">
        <f>IF(G34=0,0,VLOOKUP(G34,'Course List (program)'!$G$2:$L$100,5,FALSE))</f>
        <v>0</v>
      </c>
      <c r="AB34" s="323">
        <v>0.41666666666666669</v>
      </c>
    </row>
    <row r="35" spans="1:28" s="300" customFormat="1" ht="15" customHeight="1" x14ac:dyDescent="0.2">
      <c r="A35" s="1090"/>
      <c r="B35" s="1091"/>
      <c r="C35" s="343">
        <f>Section4Draft!$E$75</f>
        <v>0</v>
      </c>
      <c r="D35" s="344">
        <f>Section4Draft!$F$75</f>
        <v>0</v>
      </c>
      <c r="E35" s="344">
        <f>Section4Draft!$G$75</f>
        <v>0</v>
      </c>
      <c r="F35" s="344">
        <f>Section4Draft!$H$75</f>
        <v>0</v>
      </c>
      <c r="G35" s="486">
        <f>Section4Draft!$I$75</f>
        <v>0</v>
      </c>
      <c r="H35" s="345">
        <f>IF(C35=0,0,VLOOKUP(C35,'Course List (program)'!$G$2:$L$100,3,FALSE))</f>
        <v>0</v>
      </c>
      <c r="I35" s="346">
        <f>IF(D35=0,0,VLOOKUP(D35,'Course List (program)'!$G$2:$L$100,3,FALSE))</f>
        <v>0</v>
      </c>
      <c r="J35" s="346">
        <f>IF(E35=0,0,VLOOKUP(E35,'Course List (program)'!$G$2:$L$100,3,FALSE))</f>
        <v>0</v>
      </c>
      <c r="K35" s="346">
        <f>IF(F35=0,0,VLOOKUP(F35,'Course List (program)'!$G$2:$L$100,3,FALSE))</f>
        <v>0</v>
      </c>
      <c r="L35" s="347">
        <f>IF(G35=0,0,VLOOKUP(G35,'Course List (program)'!$G$2:$L$100,3,FALSE))</f>
        <v>0</v>
      </c>
      <c r="M35" s="348">
        <f>IF(C35=0,0,VLOOKUP(C35,'Course List (program)'!$G$2:$L$100,6,FALSE))</f>
        <v>0</v>
      </c>
      <c r="N35" s="349">
        <f>IF(D35=0,0,VLOOKUP(D35,'Course List (program)'!$G$2:$L$100,6,FALSE))</f>
        <v>0</v>
      </c>
      <c r="O35" s="349">
        <f>IF(E35=0,0,VLOOKUP(E35,'Course List (program)'!$G$2:$L$100,6,FALSE))</f>
        <v>0</v>
      </c>
      <c r="P35" s="349">
        <f>IF(F35=0,0,VLOOKUP(F35,'Course List (program)'!$G$2:$L$100,6,FALSE))</f>
        <v>0</v>
      </c>
      <c r="Q35" s="350">
        <f>IF(G35=0,0,VLOOKUP(G35,'Course List (program)'!$G$2:$L$100,6,FALSE))</f>
        <v>0</v>
      </c>
      <c r="R35" s="351">
        <f>IF(C35=0,0,VLOOKUP(C35,'Course List (program)'!$G$2:$L$100,4,FALSE))</f>
        <v>0</v>
      </c>
      <c r="S35" s="352">
        <f>IF(D35=0,0,VLOOKUP(D35,'Course List (program)'!$G$2:$L$100,4,FALSE))</f>
        <v>0</v>
      </c>
      <c r="T35" s="352">
        <f>IF(E35=0,0,VLOOKUP(E35,'Course List (program)'!$G$2:$L$100,4,FALSE))</f>
        <v>0</v>
      </c>
      <c r="U35" s="352">
        <f>IF(F35=0,0,VLOOKUP(F35,'Course List (program)'!$G$2:$L$100,4,FALSE))</f>
        <v>0</v>
      </c>
      <c r="V35" s="353">
        <f>IF(G35=0,0,VLOOKUP(G35,'Course List (program)'!$G$2:$L$100,4,FALSE))</f>
        <v>0</v>
      </c>
      <c r="W35" s="510">
        <f>IF(C35=0,0,VLOOKUP(C35,'Course List (program)'!$G$2:$L$100,5,FALSE))</f>
        <v>0</v>
      </c>
      <c r="X35" s="511">
        <f>IF(D35=0,0,VLOOKUP(D35,'Course List (program)'!$G$2:$L$100,5,FALSE))</f>
        <v>0</v>
      </c>
      <c r="Y35" s="511">
        <f>IF(E35=0,0,VLOOKUP(E35,'Course List (program)'!$G$2:$L$100,5,FALSE))</f>
        <v>0</v>
      </c>
      <c r="Z35" s="511">
        <f>IF(F35=0,0,VLOOKUP(F35,'Course List (program)'!$G$2:$L$100,5,FALSE))</f>
        <v>0</v>
      </c>
      <c r="AA35" s="512">
        <f>IF(G35=0,0,VLOOKUP(G35,'Course List (program)'!$G$2:$L$100,5,FALSE))</f>
        <v>0</v>
      </c>
      <c r="AB35" s="323">
        <v>0.45833333333333331</v>
      </c>
    </row>
    <row r="36" spans="1:28" s="300" customFormat="1" ht="15" customHeight="1" x14ac:dyDescent="0.2">
      <c r="A36" s="1090"/>
      <c r="B36" s="1091"/>
      <c r="C36" s="343">
        <f>Section4Draft!$E$77</f>
        <v>0</v>
      </c>
      <c r="D36" s="344">
        <f>Section4Draft!$F$77</f>
        <v>0</v>
      </c>
      <c r="E36" s="344">
        <f>Section4Draft!$G$77</f>
        <v>0</v>
      </c>
      <c r="F36" s="344">
        <f>Section4Draft!$H$77</f>
        <v>0</v>
      </c>
      <c r="G36" s="486">
        <f>Section4Draft!$I$77</f>
        <v>0</v>
      </c>
      <c r="H36" s="345">
        <f>IF(C36=0,0,VLOOKUP(C36,'Course List (program)'!$G$2:$L$100,3,FALSE))</f>
        <v>0</v>
      </c>
      <c r="I36" s="346">
        <f>IF(D36=0,0,VLOOKUP(D36,'Course List (program)'!$G$2:$L$100,3,FALSE))</f>
        <v>0</v>
      </c>
      <c r="J36" s="346">
        <f>IF(E36=0,0,VLOOKUP(E36,'Course List (program)'!$G$2:$L$100,3,FALSE))</f>
        <v>0</v>
      </c>
      <c r="K36" s="346">
        <f>IF(F36=0,0,VLOOKUP(F36,'Course List (program)'!$G$2:$L$100,3,FALSE))</f>
        <v>0</v>
      </c>
      <c r="L36" s="347">
        <f>IF(G36=0,0,VLOOKUP(G36,'Course List (program)'!$G$2:$L$100,3,FALSE))</f>
        <v>0</v>
      </c>
      <c r="M36" s="348">
        <f>IF(C36=0,0,VLOOKUP(C36,'Course List (program)'!$G$2:$L$100,6,FALSE))</f>
        <v>0</v>
      </c>
      <c r="N36" s="349">
        <f>IF(D36=0,0,VLOOKUP(D36,'Course List (program)'!$G$2:$L$100,6,FALSE))</f>
        <v>0</v>
      </c>
      <c r="O36" s="349">
        <f>IF(E36=0,0,VLOOKUP(E36,'Course List (program)'!$G$2:$L$100,6,FALSE))</f>
        <v>0</v>
      </c>
      <c r="P36" s="349">
        <f>IF(F36=0,0,VLOOKUP(F36,'Course List (program)'!$G$2:$L$100,6,FALSE))</f>
        <v>0</v>
      </c>
      <c r="Q36" s="350">
        <f>IF(G36=0,0,VLOOKUP(G36,'Course List (program)'!$G$2:$L$100,6,FALSE))</f>
        <v>0</v>
      </c>
      <c r="R36" s="351">
        <f>IF(C36=0,0,VLOOKUP(C36,'Course List (program)'!$G$2:$L$100,4,FALSE))</f>
        <v>0</v>
      </c>
      <c r="S36" s="352">
        <f>IF(D36=0,0,VLOOKUP(D36,'Course List (program)'!$G$2:$L$100,4,FALSE))</f>
        <v>0</v>
      </c>
      <c r="T36" s="352">
        <f>IF(E36=0,0,VLOOKUP(E36,'Course List (program)'!$G$2:$L$100,4,FALSE))</f>
        <v>0</v>
      </c>
      <c r="U36" s="352">
        <f>IF(F36=0,0,VLOOKUP(F36,'Course List (program)'!$G$2:$L$100,4,FALSE))</f>
        <v>0</v>
      </c>
      <c r="V36" s="353">
        <f>IF(G36=0,0,VLOOKUP(G36,'Course List (program)'!$G$2:$L$100,4,FALSE))</f>
        <v>0</v>
      </c>
      <c r="W36" s="510">
        <f>IF(C36=0,0,VLOOKUP(C36,'Course List (program)'!$G$2:$L$100,5,FALSE))</f>
        <v>0</v>
      </c>
      <c r="X36" s="511">
        <f>IF(D36=0,0,VLOOKUP(D36,'Course List (program)'!$G$2:$L$100,5,FALSE))</f>
        <v>0</v>
      </c>
      <c r="Y36" s="511">
        <f>IF(E36=0,0,VLOOKUP(E36,'Course List (program)'!$G$2:$L$100,5,FALSE))</f>
        <v>0</v>
      </c>
      <c r="Z36" s="511">
        <f>IF(F36=0,0,VLOOKUP(F36,'Course List (program)'!$G$2:$L$100,5,FALSE))</f>
        <v>0</v>
      </c>
      <c r="AA36" s="512">
        <f>IF(G36=0,0,VLOOKUP(G36,'Course List (program)'!$G$2:$L$100,5,FALSE))</f>
        <v>0</v>
      </c>
      <c r="AB36" s="323">
        <v>0.5</v>
      </c>
    </row>
    <row r="37" spans="1:28" s="300" customFormat="1" ht="15" customHeight="1" x14ac:dyDescent="0.2">
      <c r="A37" s="1090"/>
      <c r="B37" s="1091"/>
      <c r="C37" s="343">
        <f>Section4Draft!$E$79</f>
        <v>0</v>
      </c>
      <c r="D37" s="344">
        <f>Section4Draft!$F$79</f>
        <v>0</v>
      </c>
      <c r="E37" s="344">
        <f>Section4Draft!$G$79</f>
        <v>0</v>
      </c>
      <c r="F37" s="344">
        <f>Section4Draft!$H$79</f>
        <v>0</v>
      </c>
      <c r="G37" s="486">
        <f>Section4Draft!$I$79</f>
        <v>0</v>
      </c>
      <c r="H37" s="345">
        <f>IF(C37=0,0,VLOOKUP(C37,'Course List (program)'!$G$2:$L$100,3,FALSE))</f>
        <v>0</v>
      </c>
      <c r="I37" s="346">
        <f>IF(D37=0,0,VLOOKUP(D37,'Course List (program)'!$G$2:$L$100,3,FALSE))</f>
        <v>0</v>
      </c>
      <c r="J37" s="346">
        <f>IF(E37=0,0,VLOOKUP(E37,'Course List (program)'!$G$2:$L$100,3,FALSE))</f>
        <v>0</v>
      </c>
      <c r="K37" s="346">
        <f>IF(F37=0,0,VLOOKUP(F37,'Course List (program)'!$G$2:$L$100,3,FALSE))</f>
        <v>0</v>
      </c>
      <c r="L37" s="347">
        <f>IF(G37=0,0,VLOOKUP(G37,'Course List (program)'!$G$2:$L$100,3,FALSE))</f>
        <v>0</v>
      </c>
      <c r="M37" s="348">
        <f>IF(C37=0,0,VLOOKUP(C37,'Course List (program)'!$G$2:$L$100,6,FALSE))</f>
        <v>0</v>
      </c>
      <c r="N37" s="349">
        <f>IF(D37=0,0,VLOOKUP(D37,'Course List (program)'!$G$2:$L$100,6,FALSE))</f>
        <v>0</v>
      </c>
      <c r="O37" s="349">
        <f>IF(E37=0,0,VLOOKUP(E37,'Course List (program)'!$G$2:$L$100,6,FALSE))</f>
        <v>0</v>
      </c>
      <c r="P37" s="349">
        <f>IF(F37=0,0,VLOOKUP(F37,'Course List (program)'!$G$2:$L$100,6,FALSE))</f>
        <v>0</v>
      </c>
      <c r="Q37" s="350">
        <f>IF(G37=0,0,VLOOKUP(G37,'Course List (program)'!$G$2:$L$100,6,FALSE))</f>
        <v>0</v>
      </c>
      <c r="R37" s="351">
        <f>IF(C37=0,0,VLOOKUP(C37,'Course List (program)'!$G$2:$L$100,4,FALSE))</f>
        <v>0</v>
      </c>
      <c r="S37" s="352">
        <f>IF(D37=0,0,VLOOKUP(D37,'Course List (program)'!$G$2:$L$100,4,FALSE))</f>
        <v>0</v>
      </c>
      <c r="T37" s="352">
        <f>IF(E37=0,0,VLOOKUP(E37,'Course List (program)'!$G$2:$L$100,4,FALSE))</f>
        <v>0</v>
      </c>
      <c r="U37" s="352">
        <f>IF(F37=0,0,VLOOKUP(F37,'Course List (program)'!$G$2:$L$100,4,FALSE))</f>
        <v>0</v>
      </c>
      <c r="V37" s="353">
        <f>IF(G37=0,0,VLOOKUP(G37,'Course List (program)'!$G$2:$L$100,4,FALSE))</f>
        <v>0</v>
      </c>
      <c r="W37" s="510">
        <f>IF(C37=0,0,VLOOKUP(C37,'Course List (program)'!$G$2:$L$100,5,FALSE))</f>
        <v>0</v>
      </c>
      <c r="X37" s="511">
        <f>IF(D37=0,0,VLOOKUP(D37,'Course List (program)'!$G$2:$L$100,5,FALSE))</f>
        <v>0</v>
      </c>
      <c r="Y37" s="511">
        <f>IF(E37=0,0,VLOOKUP(E37,'Course List (program)'!$G$2:$L$100,5,FALSE))</f>
        <v>0</v>
      </c>
      <c r="Z37" s="511">
        <f>IF(F37=0,0,VLOOKUP(F37,'Course List (program)'!$G$2:$L$100,5,FALSE))</f>
        <v>0</v>
      </c>
      <c r="AA37" s="512">
        <f>IF(G37=0,0,VLOOKUP(G37,'Course List (program)'!$G$2:$L$100,5,FALSE))</f>
        <v>0</v>
      </c>
      <c r="AB37" s="323">
        <v>0.54166666666666663</v>
      </c>
    </row>
    <row r="38" spans="1:28" s="300" customFormat="1" ht="15" customHeight="1" x14ac:dyDescent="0.2">
      <c r="A38" s="1090"/>
      <c r="B38" s="1091"/>
      <c r="C38" s="343" t="str">
        <f>Section4Draft!$E$81</f>
        <v>ARCH 469.12</v>
      </c>
      <c r="D38" s="344">
        <f>Section4Draft!$F$81</f>
        <v>0</v>
      </c>
      <c r="E38" s="344">
        <f>Section4Draft!$G$81</f>
        <v>0</v>
      </c>
      <c r="F38" s="344">
        <f>Section4Draft!$H$81</f>
        <v>0</v>
      </c>
      <c r="G38" s="486">
        <f>Section4Draft!$I$81</f>
        <v>0</v>
      </c>
      <c r="H38" s="345" t="str">
        <f>IF(C38=0,0,VLOOKUP(C38,'Course List (program)'!$G$2:$L$100,3,FALSE))</f>
        <v>Yrd. Doç. Dr. Hakan UZBERK</v>
      </c>
      <c r="I38" s="346">
        <f>IF(D38=0,0,VLOOKUP(D38,'Course List (program)'!$G$2:$L$100,3,FALSE))</f>
        <v>0</v>
      </c>
      <c r="J38" s="346">
        <f>IF(E38=0,0,VLOOKUP(E38,'Course List (program)'!$G$2:$L$100,3,FALSE))</f>
        <v>0</v>
      </c>
      <c r="K38" s="346">
        <f>IF(F38=0,0,VLOOKUP(F38,'Course List (program)'!$G$2:$L$100,3,FALSE))</f>
        <v>0</v>
      </c>
      <c r="L38" s="347">
        <f>IF(G38=0,0,VLOOKUP(G38,'Course List (program)'!$G$2:$L$100,3,FALSE))</f>
        <v>0</v>
      </c>
      <c r="M38" s="348">
        <f>IF(C38=0,0,VLOOKUP(C38,'Course List (program)'!$G$2:$L$100,6,FALSE))</f>
        <v>0</v>
      </c>
      <c r="N38" s="349">
        <f>IF(D38=0,0,VLOOKUP(D38,'Course List (program)'!$G$2:$L$100,6,FALSE))</f>
        <v>0</v>
      </c>
      <c r="O38" s="349">
        <f>IF(E38=0,0,VLOOKUP(E38,'Course List (program)'!$G$2:$L$100,6,FALSE))</f>
        <v>0</v>
      </c>
      <c r="P38" s="349">
        <f>IF(F38=0,0,VLOOKUP(F38,'Course List (program)'!$G$2:$L$100,6,FALSE))</f>
        <v>0</v>
      </c>
      <c r="Q38" s="350">
        <f>IF(G38=0,0,VLOOKUP(G38,'Course List (program)'!$G$2:$L$100,6,FALSE))</f>
        <v>0</v>
      </c>
      <c r="R38" s="351">
        <f>IF(C38=0,0,VLOOKUP(C38,'Course List (program)'!$G$2:$L$100,4,FALSE))</f>
        <v>0</v>
      </c>
      <c r="S38" s="352">
        <f>IF(D38=0,0,VLOOKUP(D38,'Course List (program)'!$G$2:$L$100,4,FALSE))</f>
        <v>0</v>
      </c>
      <c r="T38" s="352">
        <f>IF(E38=0,0,VLOOKUP(E38,'Course List (program)'!$G$2:$L$100,4,FALSE))</f>
        <v>0</v>
      </c>
      <c r="U38" s="352">
        <f>IF(F38=0,0,VLOOKUP(F38,'Course List (program)'!$G$2:$L$100,4,FALSE))</f>
        <v>0</v>
      </c>
      <c r="V38" s="353">
        <f>IF(G38=0,0,VLOOKUP(G38,'Course List (program)'!$G$2:$L$100,4,FALSE))</f>
        <v>0</v>
      </c>
      <c r="W38" s="510">
        <f>IF(C38=0,0,VLOOKUP(C38,'Course List (program)'!$G$2:$L$100,5,FALSE))</f>
        <v>0</v>
      </c>
      <c r="X38" s="511">
        <f>IF(D38=0,0,VLOOKUP(D38,'Course List (program)'!$G$2:$L$100,5,FALSE))</f>
        <v>0</v>
      </c>
      <c r="Y38" s="511">
        <f>IF(E38=0,0,VLOOKUP(E38,'Course List (program)'!$G$2:$L$100,5,FALSE))</f>
        <v>0</v>
      </c>
      <c r="Z38" s="511">
        <f>IF(F38=0,0,VLOOKUP(F38,'Course List (program)'!$G$2:$L$100,5,FALSE))</f>
        <v>0</v>
      </c>
      <c r="AA38" s="512">
        <f>IF(G38=0,0,VLOOKUP(G38,'Course List (program)'!$G$2:$L$100,5,FALSE))</f>
        <v>0</v>
      </c>
      <c r="AB38" s="323">
        <v>0.58333333333333337</v>
      </c>
    </row>
    <row r="39" spans="1:28" s="300" customFormat="1" ht="15" customHeight="1" x14ac:dyDescent="0.2">
      <c r="A39" s="1090"/>
      <c r="B39" s="1091"/>
      <c r="C39" s="343" t="str">
        <f>Section4Draft!$E$83</f>
        <v>ARCH 469.12</v>
      </c>
      <c r="D39" s="344">
        <f>Section4Draft!$F$83</f>
        <v>0</v>
      </c>
      <c r="E39" s="344">
        <f>Section4Draft!$G$83</f>
        <v>0</v>
      </c>
      <c r="F39" s="344">
        <f>Section4Draft!$H$83</f>
        <v>0</v>
      </c>
      <c r="G39" s="486">
        <f>Section4Draft!$I$83</f>
        <v>0</v>
      </c>
      <c r="H39" s="345" t="str">
        <f>IF(C39=0,0,VLOOKUP(C39,'Course List (program)'!$G$2:$L$100,3,FALSE))</f>
        <v>Yrd. Doç. Dr. Hakan UZBERK</v>
      </c>
      <c r="I39" s="346">
        <f>IF(D39=0,0,VLOOKUP(D39,'Course List (program)'!$G$2:$L$100,3,FALSE))</f>
        <v>0</v>
      </c>
      <c r="J39" s="346">
        <f>IF(E39=0,0,VLOOKUP(E39,'Course List (program)'!$G$2:$L$100,3,FALSE))</f>
        <v>0</v>
      </c>
      <c r="K39" s="346">
        <f>IF(F39=0,0,VLOOKUP(F39,'Course List (program)'!$G$2:$L$100,3,FALSE))</f>
        <v>0</v>
      </c>
      <c r="L39" s="347">
        <f>IF(G39=0,0,VLOOKUP(G39,'Course List (program)'!$G$2:$L$100,3,FALSE))</f>
        <v>0</v>
      </c>
      <c r="M39" s="348">
        <f>IF(C39=0,0,VLOOKUP(C39,'Course List (program)'!$G$2:$L$100,6,FALSE))</f>
        <v>0</v>
      </c>
      <c r="N39" s="349">
        <f>IF(D39=0,0,VLOOKUP(D39,'Course List (program)'!$G$2:$L$100,6,FALSE))</f>
        <v>0</v>
      </c>
      <c r="O39" s="349">
        <f>IF(E39=0,0,VLOOKUP(E39,'Course List (program)'!$G$2:$L$100,6,FALSE))</f>
        <v>0</v>
      </c>
      <c r="P39" s="349">
        <f>IF(F39=0,0,VLOOKUP(F39,'Course List (program)'!$G$2:$L$100,6,FALSE))</f>
        <v>0</v>
      </c>
      <c r="Q39" s="350">
        <f>IF(G39=0,0,VLOOKUP(G39,'Course List (program)'!$G$2:$L$100,6,FALSE))</f>
        <v>0</v>
      </c>
      <c r="R39" s="351">
        <f>IF(C39=0,0,VLOOKUP(C39,'Course List (program)'!$G$2:$L$100,4,FALSE))</f>
        <v>0</v>
      </c>
      <c r="S39" s="352">
        <f>IF(D39=0,0,VLOOKUP(D39,'Course List (program)'!$G$2:$L$100,4,FALSE))</f>
        <v>0</v>
      </c>
      <c r="T39" s="352">
        <f>IF(E39=0,0,VLOOKUP(E39,'Course List (program)'!$G$2:$L$100,4,FALSE))</f>
        <v>0</v>
      </c>
      <c r="U39" s="352">
        <f>IF(F39=0,0,VLOOKUP(F39,'Course List (program)'!$G$2:$L$100,4,FALSE))</f>
        <v>0</v>
      </c>
      <c r="V39" s="353">
        <f>IF(G39=0,0,VLOOKUP(G39,'Course List (program)'!$G$2:$L$100,4,FALSE))</f>
        <v>0</v>
      </c>
      <c r="W39" s="510">
        <f>IF(C39=0,0,VLOOKUP(C39,'Course List (program)'!$G$2:$L$100,5,FALSE))</f>
        <v>0</v>
      </c>
      <c r="X39" s="511">
        <f>IF(D39=0,0,VLOOKUP(D39,'Course List (program)'!$G$2:$L$100,5,FALSE))</f>
        <v>0</v>
      </c>
      <c r="Y39" s="511">
        <f>IF(E39=0,0,VLOOKUP(E39,'Course List (program)'!$G$2:$L$100,5,FALSE))</f>
        <v>0</v>
      </c>
      <c r="Z39" s="511">
        <f>IF(F39=0,0,VLOOKUP(F39,'Course List (program)'!$G$2:$L$100,5,FALSE))</f>
        <v>0</v>
      </c>
      <c r="AA39" s="512">
        <f>IF(G39=0,0,VLOOKUP(G39,'Course List (program)'!$G$2:$L$100,5,FALSE))</f>
        <v>0</v>
      </c>
      <c r="AB39" s="323">
        <v>0.625</v>
      </c>
    </row>
    <row r="40" spans="1:28" s="300" customFormat="1" ht="15" customHeight="1" x14ac:dyDescent="0.2">
      <c r="A40" s="1090"/>
      <c r="B40" s="1091"/>
      <c r="C40" s="343" t="str">
        <f>Section4Draft!$E$85</f>
        <v>ARCH 469.12</v>
      </c>
      <c r="D40" s="344">
        <f>Section4Draft!$F$85</f>
        <v>0</v>
      </c>
      <c r="E40" s="344">
        <f>Section4Draft!$G$85</f>
        <v>0</v>
      </c>
      <c r="F40" s="344">
        <f>Section4Draft!$H$85</f>
        <v>0</v>
      </c>
      <c r="G40" s="486">
        <f>Section4Draft!$I$85</f>
        <v>0</v>
      </c>
      <c r="H40" s="345" t="str">
        <f>IF(C40=0,0,VLOOKUP(C40,'Course List (program)'!$G$2:$L$100,3,FALSE))</f>
        <v>Yrd. Doç. Dr. Hakan UZBERK</v>
      </c>
      <c r="I40" s="346">
        <f>IF(D40=0,0,VLOOKUP(D40,'Course List (program)'!$G$2:$L$100,3,FALSE))</f>
        <v>0</v>
      </c>
      <c r="J40" s="346">
        <f>IF(E40=0,0,VLOOKUP(E40,'Course List (program)'!$G$2:$L$100,3,FALSE))</f>
        <v>0</v>
      </c>
      <c r="K40" s="346">
        <f>IF(F40=0,0,VLOOKUP(F40,'Course List (program)'!$G$2:$L$100,3,FALSE))</f>
        <v>0</v>
      </c>
      <c r="L40" s="347">
        <f>IF(G40=0,0,VLOOKUP(G40,'Course List (program)'!$G$2:$L$100,3,FALSE))</f>
        <v>0</v>
      </c>
      <c r="M40" s="348">
        <f>IF(C40=0,0,VLOOKUP(C40,'Course List (program)'!$G$2:$L$100,6,FALSE))</f>
        <v>0</v>
      </c>
      <c r="N40" s="349">
        <f>IF(D40=0,0,VLOOKUP(D40,'Course List (program)'!$G$2:$L$100,6,FALSE))</f>
        <v>0</v>
      </c>
      <c r="O40" s="349">
        <f>IF(E40=0,0,VLOOKUP(E40,'Course List (program)'!$G$2:$L$100,6,FALSE))</f>
        <v>0</v>
      </c>
      <c r="P40" s="349">
        <f>IF(F40=0,0,VLOOKUP(F40,'Course List (program)'!$G$2:$L$100,6,FALSE))</f>
        <v>0</v>
      </c>
      <c r="Q40" s="350">
        <f>IF(G40=0,0,VLOOKUP(G40,'Course List (program)'!$G$2:$L$100,6,FALSE))</f>
        <v>0</v>
      </c>
      <c r="R40" s="351">
        <f>IF(C40=0,0,VLOOKUP(C40,'Course List (program)'!$G$2:$L$100,4,FALSE))</f>
        <v>0</v>
      </c>
      <c r="S40" s="352">
        <f>IF(D40=0,0,VLOOKUP(D40,'Course List (program)'!$G$2:$L$100,4,FALSE))</f>
        <v>0</v>
      </c>
      <c r="T40" s="352">
        <f>IF(E40=0,0,VLOOKUP(E40,'Course List (program)'!$G$2:$L$100,4,FALSE))</f>
        <v>0</v>
      </c>
      <c r="U40" s="352">
        <f>IF(F40=0,0,VLOOKUP(F40,'Course List (program)'!$G$2:$L$100,4,FALSE))</f>
        <v>0</v>
      </c>
      <c r="V40" s="353">
        <f>IF(G40=0,0,VLOOKUP(G40,'Course List (program)'!$G$2:$L$100,4,FALSE))</f>
        <v>0</v>
      </c>
      <c r="W40" s="510">
        <f>IF(C40=0,0,VLOOKUP(C40,'Course List (program)'!$G$2:$L$100,5,FALSE))</f>
        <v>0</v>
      </c>
      <c r="X40" s="511">
        <f>IF(D40=0,0,VLOOKUP(D40,'Course List (program)'!$G$2:$L$100,5,FALSE))</f>
        <v>0</v>
      </c>
      <c r="Y40" s="511">
        <f>IF(E40=0,0,VLOOKUP(E40,'Course List (program)'!$G$2:$L$100,5,FALSE))</f>
        <v>0</v>
      </c>
      <c r="Z40" s="511">
        <f>IF(F40=0,0,VLOOKUP(F40,'Course List (program)'!$G$2:$L$100,5,FALSE))</f>
        <v>0</v>
      </c>
      <c r="AA40" s="512">
        <f>IF(G40=0,0,VLOOKUP(G40,'Course List (program)'!$G$2:$L$100,5,FALSE))</f>
        <v>0</v>
      </c>
      <c r="AB40" s="323">
        <v>0.66666666666666663</v>
      </c>
    </row>
    <row r="41" spans="1:28" s="300" customFormat="1" ht="15" customHeight="1" x14ac:dyDescent="0.2">
      <c r="A41" s="1090"/>
      <c r="B41" s="1091"/>
      <c r="C41" s="343" t="str">
        <f>Section4Draft!$E$87</f>
        <v>ARCH 469.12</v>
      </c>
      <c r="D41" s="344">
        <f>Section4Draft!$F$87</f>
        <v>0</v>
      </c>
      <c r="E41" s="344">
        <f>Section4Draft!$G$87</f>
        <v>0</v>
      </c>
      <c r="F41" s="344">
        <f>Section4Draft!$H$87</f>
        <v>0</v>
      </c>
      <c r="G41" s="486">
        <f>Section4Draft!$I$87</f>
        <v>0</v>
      </c>
      <c r="H41" s="345" t="str">
        <f>IF(C41=0,0,VLOOKUP(C41,'Course List (program)'!$G$2:$L$100,3,FALSE))</f>
        <v>Yrd. Doç. Dr. Hakan UZBERK</v>
      </c>
      <c r="I41" s="346">
        <f>IF(D41=0,0,VLOOKUP(D41,'Course List (program)'!$G$2:$L$100,3,FALSE))</f>
        <v>0</v>
      </c>
      <c r="J41" s="346">
        <f>IF(E41=0,0,VLOOKUP(E41,'Course List (program)'!$G$2:$L$100,3,FALSE))</f>
        <v>0</v>
      </c>
      <c r="K41" s="346">
        <f>IF(F41=0,0,VLOOKUP(F41,'Course List (program)'!$G$2:$L$100,3,FALSE))</f>
        <v>0</v>
      </c>
      <c r="L41" s="347">
        <f>IF(G41=0,0,VLOOKUP(G41,'Course List (program)'!$G$2:$L$100,3,FALSE))</f>
        <v>0</v>
      </c>
      <c r="M41" s="348">
        <f>IF(C41=0,0,VLOOKUP(C41,'Course List (program)'!$G$2:$L$100,6,FALSE))</f>
        <v>0</v>
      </c>
      <c r="N41" s="349">
        <f>IF(D41=0,0,VLOOKUP(D41,'Course List (program)'!$G$2:$L$100,6,FALSE))</f>
        <v>0</v>
      </c>
      <c r="O41" s="349">
        <f>IF(E41=0,0,VLOOKUP(E41,'Course List (program)'!$G$2:$L$100,6,FALSE))</f>
        <v>0</v>
      </c>
      <c r="P41" s="349">
        <f>IF(F41=0,0,VLOOKUP(F41,'Course List (program)'!$G$2:$L$100,6,FALSE))</f>
        <v>0</v>
      </c>
      <c r="Q41" s="350">
        <f>IF(G41=0,0,VLOOKUP(G41,'Course List (program)'!$G$2:$L$100,6,FALSE))</f>
        <v>0</v>
      </c>
      <c r="R41" s="351">
        <f>IF(C41=0,0,VLOOKUP(C41,'Course List (program)'!$G$2:$L$100,4,FALSE))</f>
        <v>0</v>
      </c>
      <c r="S41" s="352">
        <f>IF(D41=0,0,VLOOKUP(D41,'Course List (program)'!$G$2:$L$100,4,FALSE))</f>
        <v>0</v>
      </c>
      <c r="T41" s="352">
        <f>IF(E41=0,0,VLOOKUP(E41,'Course List (program)'!$G$2:$L$100,4,FALSE))</f>
        <v>0</v>
      </c>
      <c r="U41" s="352">
        <f>IF(F41=0,0,VLOOKUP(F41,'Course List (program)'!$G$2:$L$100,4,FALSE))</f>
        <v>0</v>
      </c>
      <c r="V41" s="353">
        <f>IF(G41=0,0,VLOOKUP(G41,'Course List (program)'!$G$2:$L$100,4,FALSE))</f>
        <v>0</v>
      </c>
      <c r="W41" s="510">
        <f>IF(C41=0,0,VLOOKUP(C41,'Course List (program)'!$G$2:$L$100,5,FALSE))</f>
        <v>0</v>
      </c>
      <c r="X41" s="511">
        <f>IF(D41=0,0,VLOOKUP(D41,'Course List (program)'!$G$2:$L$100,5,FALSE))</f>
        <v>0</v>
      </c>
      <c r="Y41" s="511">
        <f>IF(E41=0,0,VLOOKUP(E41,'Course List (program)'!$G$2:$L$100,5,FALSE))</f>
        <v>0</v>
      </c>
      <c r="Z41" s="511">
        <f>IF(F41=0,0,VLOOKUP(F41,'Course List (program)'!$G$2:$L$100,5,FALSE))</f>
        <v>0</v>
      </c>
      <c r="AA41" s="512">
        <f>IF(G41=0,0,VLOOKUP(G41,'Course List (program)'!$G$2:$L$100,5,FALSE))</f>
        <v>0</v>
      </c>
      <c r="AB41" s="323">
        <v>0.70833333333333337</v>
      </c>
    </row>
    <row r="42" spans="1:28" s="300" customFormat="1" ht="15" customHeight="1" thickBot="1" x14ac:dyDescent="0.25">
      <c r="A42" s="1092"/>
      <c r="B42" s="1093"/>
      <c r="C42" s="354">
        <f>Section4Draft!$E$89</f>
        <v>0</v>
      </c>
      <c r="D42" s="355">
        <f>Section4Draft!$F$89</f>
        <v>0</v>
      </c>
      <c r="E42" s="355">
        <f>Section4Draft!$G$89</f>
        <v>0</v>
      </c>
      <c r="F42" s="355">
        <f>Section4Draft!$H$89</f>
        <v>0</v>
      </c>
      <c r="G42" s="487">
        <f>Section4Draft!$I$89</f>
        <v>0</v>
      </c>
      <c r="H42" s="356">
        <f>IF(C42=0,0,VLOOKUP(C42,'Course List (program)'!$G$2:$L$100,3,FALSE))</f>
        <v>0</v>
      </c>
      <c r="I42" s="357">
        <f>IF(D42=0,0,VLOOKUP(D42,'Course List (program)'!$G$2:$L$100,3,FALSE))</f>
        <v>0</v>
      </c>
      <c r="J42" s="357">
        <f>IF(E42=0,0,VLOOKUP(E42,'Course List (program)'!$G$2:$L$100,3,FALSE))</f>
        <v>0</v>
      </c>
      <c r="K42" s="357">
        <f>IF(F42=0,0,VLOOKUP(F42,'Course List (program)'!$G$2:$L$100,3,FALSE))</f>
        <v>0</v>
      </c>
      <c r="L42" s="358">
        <f>IF(G42=0,0,VLOOKUP(G42,'Course List (program)'!$G$2:$L$100,3,FALSE))</f>
        <v>0</v>
      </c>
      <c r="M42" s="359">
        <f>IF(C42=0,0,VLOOKUP(C42,'Course List (program)'!$G$2:$L$100,6,FALSE))</f>
        <v>0</v>
      </c>
      <c r="N42" s="360">
        <f>IF(D42=0,0,VLOOKUP(D42,'Course List (program)'!$G$2:$L$100,6,FALSE))</f>
        <v>0</v>
      </c>
      <c r="O42" s="360">
        <f>IF(E42=0,0,VLOOKUP(E42,'Course List (program)'!$G$2:$L$100,6,FALSE))</f>
        <v>0</v>
      </c>
      <c r="P42" s="360">
        <f>IF(F42=0,0,VLOOKUP(F42,'Course List (program)'!$G$2:$L$100,6,FALSE))</f>
        <v>0</v>
      </c>
      <c r="Q42" s="361">
        <f>IF(G42=0,0,VLOOKUP(G42,'Course List (program)'!$G$2:$L$100,6,FALSE))</f>
        <v>0</v>
      </c>
      <c r="R42" s="362">
        <f>IF(C42=0,0,VLOOKUP(C42,'Course List (program)'!$G$2:$L$100,4,FALSE))</f>
        <v>0</v>
      </c>
      <c r="S42" s="363">
        <f>IF(D42=0,0,VLOOKUP(D42,'Course List (program)'!$G$2:$L$100,4,FALSE))</f>
        <v>0</v>
      </c>
      <c r="T42" s="363">
        <f>IF(E42=0,0,VLOOKUP(E42,'Course List (program)'!$G$2:$L$100,4,FALSE))</f>
        <v>0</v>
      </c>
      <c r="U42" s="363">
        <f>IF(F42=0,0,VLOOKUP(F42,'Course List (program)'!$G$2:$L$100,4,FALSE))</f>
        <v>0</v>
      </c>
      <c r="V42" s="364">
        <f>IF(G42=0,0,VLOOKUP(G42,'Course List (program)'!$G$2:$L$100,4,FALSE))</f>
        <v>0</v>
      </c>
      <c r="W42" s="513">
        <f>IF(C42=0,0,VLOOKUP(C42,'Course List (program)'!$G$2:$L$100,5,FALSE))</f>
        <v>0</v>
      </c>
      <c r="X42" s="514">
        <f>IF(D42=0,0,VLOOKUP(D42,'Course List (program)'!$G$2:$L$100,5,FALSE))</f>
        <v>0</v>
      </c>
      <c r="Y42" s="514">
        <f>IF(E42=0,0,VLOOKUP(E42,'Course List (program)'!$G$2:$L$100,5,FALSE))</f>
        <v>0</v>
      </c>
      <c r="Z42" s="514">
        <f>IF(F42=0,0,VLOOKUP(F42,'Course List (program)'!$G$2:$L$100,5,FALSE))</f>
        <v>0</v>
      </c>
      <c r="AA42" s="515">
        <f>IF(G42=0,0,VLOOKUP(G42,'Course List (program)'!$G$2:$L$100,5,FALSE))</f>
        <v>0</v>
      </c>
      <c r="AB42" s="323">
        <v>0.75</v>
      </c>
    </row>
    <row r="43" spans="1:28" s="300" customFormat="1" ht="11.1" customHeight="1" x14ac:dyDescent="0.2">
      <c r="A43" s="1096" t="s">
        <v>267</v>
      </c>
      <c r="B43" s="1106"/>
      <c r="C43" s="61" t="str">
        <f ca="1">Mon!C193</f>
        <v>OK.</v>
      </c>
      <c r="D43" s="62" t="str">
        <f ca="1">Tue!D193</f>
        <v>OK.</v>
      </c>
      <c r="E43" s="62" t="str">
        <f ca="1">Wed!E193</f>
        <v>OK.</v>
      </c>
      <c r="F43" s="62" t="str">
        <f ca="1">Thu!F193</f>
        <v>OK.</v>
      </c>
      <c r="G43" s="63" t="str">
        <f ca="1">Fri!G193</f>
        <v>OK.</v>
      </c>
      <c r="H43" s="73" t="str">
        <f ca="1">Mon!H193</f>
        <v>OK.</v>
      </c>
      <c r="I43" s="74" t="str">
        <f ca="1">Tue!I193</f>
        <v>OK.</v>
      </c>
      <c r="J43" s="74" t="str">
        <f ca="1">Wed!J193</f>
        <v>OK.</v>
      </c>
      <c r="K43" s="74" t="str">
        <f ca="1">Thu!K193</f>
        <v>OK.</v>
      </c>
      <c r="L43" s="75" t="str">
        <f ca="1">Fri!L193</f>
        <v>OK.</v>
      </c>
      <c r="M43" s="64" t="str">
        <f ca="1">Mon!M193</f>
        <v>OK.</v>
      </c>
      <c r="N43" s="65" t="str">
        <f ca="1">Tue!N193</f>
        <v>OK.</v>
      </c>
      <c r="O43" s="65" t="str">
        <f ca="1">Wed!O193</f>
        <v>OK.</v>
      </c>
      <c r="P43" s="65" t="str">
        <f ca="1">Thu!P193</f>
        <v>OK.</v>
      </c>
      <c r="Q43" s="66" t="str">
        <f ca="1">Fri!Q193</f>
        <v>OK.</v>
      </c>
      <c r="R43" s="82" t="str">
        <f ca="1">Mon!R193</f>
        <v>OK.</v>
      </c>
      <c r="S43" s="83" t="str">
        <f ca="1">Tue!S193</f>
        <v>OK.</v>
      </c>
      <c r="T43" s="83" t="str">
        <f ca="1">Wed!T193</f>
        <v>OK.</v>
      </c>
      <c r="U43" s="83" t="str">
        <f ca="1">Thu!U193</f>
        <v>OK.</v>
      </c>
      <c r="V43" s="84" t="str">
        <f ca="1">Fri!V193</f>
        <v>OK.</v>
      </c>
      <c r="W43" s="264" t="str">
        <f ca="1">Mon!W193</f>
        <v>OK.</v>
      </c>
      <c r="X43" s="265" t="str">
        <f ca="1">Tue!X193</f>
        <v>OK.</v>
      </c>
      <c r="Y43" s="265" t="str">
        <f ca="1">Wed!Y193</f>
        <v>OK.</v>
      </c>
      <c r="Z43" s="265" t="str">
        <f ca="1">Thu!Z193</f>
        <v>OK.</v>
      </c>
      <c r="AA43" s="266" t="str">
        <f ca="1">Fri!AA193</f>
        <v>OK.</v>
      </c>
      <c r="AB43" s="299">
        <v>0.375</v>
      </c>
    </row>
    <row r="44" spans="1:28" s="300" customFormat="1" ht="11.1" customHeight="1" x14ac:dyDescent="0.2">
      <c r="A44" s="1098"/>
      <c r="B44" s="1107"/>
      <c r="C44" s="55" t="str">
        <f ca="1">Mon!C194</f>
        <v>OK.</v>
      </c>
      <c r="D44" s="56" t="str">
        <f ca="1">Tue!D194</f>
        <v>OK.</v>
      </c>
      <c r="E44" s="56" t="str">
        <f ca="1">Wed!E194</f>
        <v>OK.</v>
      </c>
      <c r="F44" s="56" t="str">
        <f ca="1">Thu!F194</f>
        <v>OK.</v>
      </c>
      <c r="G44" s="57" t="str">
        <f ca="1">Fri!G194</f>
        <v>OK.</v>
      </c>
      <c r="H44" s="76" t="str">
        <f ca="1">Mon!H194</f>
        <v>OK.</v>
      </c>
      <c r="I44" s="77" t="str">
        <f ca="1">Tue!I194</f>
        <v>OK.</v>
      </c>
      <c r="J44" s="77" t="str">
        <f ca="1">Wed!J194</f>
        <v>OK.</v>
      </c>
      <c r="K44" s="77" t="str">
        <f ca="1">Thu!K194</f>
        <v>OK.</v>
      </c>
      <c r="L44" s="78" t="str">
        <f ca="1">Fri!L194</f>
        <v>OK.</v>
      </c>
      <c r="M44" s="67" t="str">
        <f ca="1">Mon!M194</f>
        <v>OK.</v>
      </c>
      <c r="N44" s="68" t="str">
        <f ca="1">Tue!N194</f>
        <v>OK.</v>
      </c>
      <c r="O44" s="68" t="str">
        <f ca="1">Wed!O194</f>
        <v>OK.</v>
      </c>
      <c r="P44" s="68" t="str">
        <f ca="1">Thu!P194</f>
        <v>OK.</v>
      </c>
      <c r="Q44" s="69" t="str">
        <f ca="1">Fri!Q194</f>
        <v>OK.</v>
      </c>
      <c r="R44" s="85" t="str">
        <f ca="1">Mon!R194</f>
        <v>OK.</v>
      </c>
      <c r="S44" s="86" t="str">
        <f ca="1">Tue!S194</f>
        <v>OK.</v>
      </c>
      <c r="T44" s="86" t="str">
        <f ca="1">Wed!T194</f>
        <v>OK.</v>
      </c>
      <c r="U44" s="86" t="str">
        <f ca="1">Thu!U194</f>
        <v>OK.</v>
      </c>
      <c r="V44" s="87" t="str">
        <f ca="1">Fri!V194</f>
        <v>OK.</v>
      </c>
      <c r="W44" s="267" t="str">
        <f ca="1">Mon!W194</f>
        <v>OK.</v>
      </c>
      <c r="X44" s="268" t="str">
        <f ca="1">Tue!X194</f>
        <v>OK.</v>
      </c>
      <c r="Y44" s="268" t="str">
        <f ca="1">Wed!Y194</f>
        <v>OK.</v>
      </c>
      <c r="Z44" s="268" t="str">
        <f ca="1">Thu!Z194</f>
        <v>OK.</v>
      </c>
      <c r="AA44" s="269" t="str">
        <f ca="1">Fri!AA194</f>
        <v>OK.</v>
      </c>
      <c r="AB44" s="299">
        <v>0.41666666666666669</v>
      </c>
    </row>
    <row r="45" spans="1:28" s="300" customFormat="1" ht="11.1" customHeight="1" x14ac:dyDescent="0.2">
      <c r="A45" s="1098"/>
      <c r="B45" s="1107"/>
      <c r="C45" s="55" t="str">
        <f ca="1">Mon!C195</f>
        <v>OK.</v>
      </c>
      <c r="D45" s="56" t="str">
        <f ca="1">Tue!D195</f>
        <v>OK.</v>
      </c>
      <c r="E45" s="56" t="str">
        <f ca="1">Wed!E195</f>
        <v>OK.</v>
      </c>
      <c r="F45" s="56" t="str">
        <f ca="1">Thu!F195</f>
        <v>OK.</v>
      </c>
      <c r="G45" s="57" t="str">
        <f ca="1">Fri!G195</f>
        <v>OK.</v>
      </c>
      <c r="H45" s="76" t="str">
        <f ca="1">Mon!H195</f>
        <v>OK.</v>
      </c>
      <c r="I45" s="77" t="str">
        <f ca="1">Tue!I195</f>
        <v>OK.</v>
      </c>
      <c r="J45" s="77" t="str">
        <f ca="1">Wed!J195</f>
        <v>OK.</v>
      </c>
      <c r="K45" s="77" t="str">
        <f ca="1">Thu!K195</f>
        <v>OK.</v>
      </c>
      <c r="L45" s="78" t="str">
        <f ca="1">Fri!L195</f>
        <v>OK.</v>
      </c>
      <c r="M45" s="67" t="str">
        <f ca="1">Mon!M195</f>
        <v>OK.</v>
      </c>
      <c r="N45" s="68" t="str">
        <f ca="1">Tue!N195</f>
        <v>OK.</v>
      </c>
      <c r="O45" s="68" t="str">
        <f ca="1">Wed!O195</f>
        <v>OK.</v>
      </c>
      <c r="P45" s="68" t="str">
        <f ca="1">Thu!P195</f>
        <v>OK.</v>
      </c>
      <c r="Q45" s="69" t="str">
        <f ca="1">Fri!Q195</f>
        <v>OK.</v>
      </c>
      <c r="R45" s="85" t="str">
        <f ca="1">Mon!R195</f>
        <v>OK.</v>
      </c>
      <c r="S45" s="86" t="str">
        <f ca="1">Tue!S195</f>
        <v>OK.</v>
      </c>
      <c r="T45" s="86" t="str">
        <f ca="1">Wed!T195</f>
        <v>OK.</v>
      </c>
      <c r="U45" s="86" t="str">
        <f ca="1">Thu!U195</f>
        <v>OK.</v>
      </c>
      <c r="V45" s="87" t="str">
        <f ca="1">Fri!V195</f>
        <v>OK.</v>
      </c>
      <c r="W45" s="267" t="str">
        <f ca="1">Mon!W195</f>
        <v>OK.</v>
      </c>
      <c r="X45" s="268" t="str">
        <f ca="1">Tue!X195</f>
        <v>OK.</v>
      </c>
      <c r="Y45" s="268" t="str">
        <f ca="1">Wed!Y195</f>
        <v>OK.</v>
      </c>
      <c r="Z45" s="268" t="str">
        <f ca="1">Thu!Z195</f>
        <v>OK.</v>
      </c>
      <c r="AA45" s="269" t="str">
        <f ca="1">Fri!AA195</f>
        <v>OK.</v>
      </c>
      <c r="AB45" s="299">
        <v>0.45833333333333331</v>
      </c>
    </row>
    <row r="46" spans="1:28" s="300" customFormat="1" ht="11.1" customHeight="1" x14ac:dyDescent="0.2">
      <c r="A46" s="1098"/>
      <c r="B46" s="1107"/>
      <c r="C46" s="55" t="str">
        <f ca="1">Mon!C196</f>
        <v>OK.</v>
      </c>
      <c r="D46" s="56" t="str">
        <f ca="1">Tue!D196</f>
        <v>OK.</v>
      </c>
      <c r="E46" s="56" t="str">
        <f ca="1">Wed!E196</f>
        <v>OK.</v>
      </c>
      <c r="F46" s="56" t="str">
        <f ca="1">Thu!F196</f>
        <v>OK.</v>
      </c>
      <c r="G46" s="57" t="str">
        <f ca="1">Fri!G196</f>
        <v>OK.</v>
      </c>
      <c r="H46" s="76" t="str">
        <f ca="1">Mon!H196</f>
        <v>OK.</v>
      </c>
      <c r="I46" s="77" t="str">
        <f ca="1">Tue!I196</f>
        <v>OK.</v>
      </c>
      <c r="J46" s="77" t="str">
        <f ca="1">Wed!J196</f>
        <v>OK.</v>
      </c>
      <c r="K46" s="77" t="str">
        <f ca="1">Thu!K196</f>
        <v>OK.</v>
      </c>
      <c r="L46" s="78" t="str">
        <f ca="1">Fri!L196</f>
        <v>OK.</v>
      </c>
      <c r="M46" s="67" t="str">
        <f ca="1">Mon!M196</f>
        <v>OK.</v>
      </c>
      <c r="N46" s="68" t="str">
        <f ca="1">Tue!N196</f>
        <v>OK.</v>
      </c>
      <c r="O46" s="68" t="str">
        <f ca="1">Wed!O196</f>
        <v>OK.</v>
      </c>
      <c r="P46" s="68" t="str">
        <f ca="1">Thu!P196</f>
        <v>OK.</v>
      </c>
      <c r="Q46" s="69" t="str">
        <f ca="1">Fri!Q196</f>
        <v>OK.</v>
      </c>
      <c r="R46" s="85" t="str">
        <f ca="1">Mon!R196</f>
        <v>OK.</v>
      </c>
      <c r="S46" s="86" t="str">
        <f ca="1">Tue!S196</f>
        <v>OK.</v>
      </c>
      <c r="T46" s="86" t="str">
        <f ca="1">Wed!T196</f>
        <v>OK.</v>
      </c>
      <c r="U46" s="86" t="str">
        <f ca="1">Thu!U196</f>
        <v>OK.</v>
      </c>
      <c r="V46" s="87" t="str">
        <f ca="1">Fri!V196</f>
        <v>OK.</v>
      </c>
      <c r="W46" s="267" t="str">
        <f ca="1">Mon!W196</f>
        <v>OK.</v>
      </c>
      <c r="X46" s="268" t="str">
        <f ca="1">Tue!X196</f>
        <v>OK.</v>
      </c>
      <c r="Y46" s="268" t="str">
        <f ca="1">Wed!Y196</f>
        <v>OK.</v>
      </c>
      <c r="Z46" s="268" t="str">
        <f ca="1">Thu!Z196</f>
        <v>OK.</v>
      </c>
      <c r="AA46" s="269" t="str">
        <f ca="1">Fri!AA196</f>
        <v>OK.</v>
      </c>
      <c r="AB46" s="299">
        <v>0.5</v>
      </c>
    </row>
    <row r="47" spans="1:28" s="300" customFormat="1" ht="11.1" customHeight="1" x14ac:dyDescent="0.2">
      <c r="A47" s="1098"/>
      <c r="B47" s="1107"/>
      <c r="C47" s="55" t="str">
        <f ca="1">Mon!C197</f>
        <v>OK.</v>
      </c>
      <c r="D47" s="56" t="str">
        <f ca="1">Tue!D197</f>
        <v>OK.</v>
      </c>
      <c r="E47" s="56" t="str">
        <f ca="1">Wed!E197</f>
        <v>OK.</v>
      </c>
      <c r="F47" s="56" t="str">
        <f ca="1">Thu!F197</f>
        <v>OK.</v>
      </c>
      <c r="G47" s="57" t="str">
        <f ca="1">Fri!G197</f>
        <v>OK.</v>
      </c>
      <c r="H47" s="76" t="str">
        <f ca="1">Mon!H197</f>
        <v>OK.</v>
      </c>
      <c r="I47" s="77" t="str">
        <f ca="1">Tue!I197</f>
        <v>OK.</v>
      </c>
      <c r="J47" s="77" t="str">
        <f ca="1">Wed!J197</f>
        <v>OK.</v>
      </c>
      <c r="K47" s="77" t="str">
        <f ca="1">Thu!K197</f>
        <v>OK.</v>
      </c>
      <c r="L47" s="78" t="str">
        <f ca="1">Fri!L197</f>
        <v>OK.</v>
      </c>
      <c r="M47" s="67" t="str">
        <f ca="1">Mon!M197</f>
        <v>OK.</v>
      </c>
      <c r="N47" s="68" t="str">
        <f ca="1">Tue!N197</f>
        <v>OK.</v>
      </c>
      <c r="O47" s="68" t="str">
        <f ca="1">Wed!O197</f>
        <v>OK.</v>
      </c>
      <c r="P47" s="68" t="str">
        <f ca="1">Thu!P197</f>
        <v>OK.</v>
      </c>
      <c r="Q47" s="69" t="str">
        <f ca="1">Fri!Q197</f>
        <v>OK.</v>
      </c>
      <c r="R47" s="85" t="str">
        <f ca="1">Mon!R197</f>
        <v>OK.</v>
      </c>
      <c r="S47" s="86" t="str">
        <f ca="1">Tue!S197</f>
        <v>OK.</v>
      </c>
      <c r="T47" s="86" t="str">
        <f ca="1">Wed!T197</f>
        <v>OK.</v>
      </c>
      <c r="U47" s="86" t="str">
        <f ca="1">Thu!U197</f>
        <v>OK.</v>
      </c>
      <c r="V47" s="87" t="str">
        <f ca="1">Fri!V197</f>
        <v>OK.</v>
      </c>
      <c r="W47" s="267" t="str">
        <f ca="1">Mon!W197</f>
        <v>OK.</v>
      </c>
      <c r="X47" s="268" t="str">
        <f ca="1">Tue!X197</f>
        <v>OK.</v>
      </c>
      <c r="Y47" s="268" t="str">
        <f ca="1">Wed!Y197</f>
        <v>OK.</v>
      </c>
      <c r="Z47" s="268" t="str">
        <f ca="1">Thu!Z197</f>
        <v>OK.</v>
      </c>
      <c r="AA47" s="269" t="str">
        <f ca="1">Fri!AA197</f>
        <v>OK.</v>
      </c>
      <c r="AB47" s="299">
        <v>0.54166666666666663</v>
      </c>
    </row>
    <row r="48" spans="1:28" s="300" customFormat="1" ht="11.1" customHeight="1" x14ac:dyDescent="0.2">
      <c r="A48" s="1098"/>
      <c r="B48" s="1107"/>
      <c r="C48" s="55" t="str">
        <f ca="1">Mon!C198</f>
        <v>OK.</v>
      </c>
      <c r="D48" s="56" t="str">
        <f ca="1">Tue!D198</f>
        <v>OK.</v>
      </c>
      <c r="E48" s="56" t="str">
        <f ca="1">Wed!E198</f>
        <v>OK.</v>
      </c>
      <c r="F48" s="56" t="str">
        <f ca="1">Thu!F198</f>
        <v>OK.</v>
      </c>
      <c r="G48" s="57" t="str">
        <f ca="1">Fri!G198</f>
        <v>OK.</v>
      </c>
      <c r="H48" s="76" t="str">
        <f ca="1">Mon!H198</f>
        <v>OK.</v>
      </c>
      <c r="I48" s="77" t="str">
        <f ca="1">Tue!I198</f>
        <v>OK.</v>
      </c>
      <c r="J48" s="77" t="str">
        <f ca="1">Wed!J198</f>
        <v>OK.</v>
      </c>
      <c r="K48" s="77" t="str">
        <f ca="1">Thu!K198</f>
        <v>OK.</v>
      </c>
      <c r="L48" s="78" t="str">
        <f ca="1">Fri!L198</f>
        <v>OK.</v>
      </c>
      <c r="M48" s="67" t="str">
        <f ca="1">Mon!M198</f>
        <v>OK.</v>
      </c>
      <c r="N48" s="68" t="str">
        <f ca="1">Tue!N198</f>
        <v>OK.</v>
      </c>
      <c r="O48" s="68" t="str">
        <f ca="1">Wed!O198</f>
        <v>OK.</v>
      </c>
      <c r="P48" s="68" t="str">
        <f ca="1">Thu!P198</f>
        <v>OK.</v>
      </c>
      <c r="Q48" s="69" t="str">
        <f ca="1">Fri!Q198</f>
        <v>OK.</v>
      </c>
      <c r="R48" s="85" t="str">
        <f ca="1">Mon!R198</f>
        <v>OK.</v>
      </c>
      <c r="S48" s="86" t="str">
        <f ca="1">Tue!S198</f>
        <v>OK.</v>
      </c>
      <c r="T48" s="86" t="str">
        <f ca="1">Wed!T198</f>
        <v>OK.</v>
      </c>
      <c r="U48" s="86" t="str">
        <f ca="1">Thu!U198</f>
        <v>OK.</v>
      </c>
      <c r="V48" s="87" t="str">
        <f ca="1">Fri!V198</f>
        <v>OK.</v>
      </c>
      <c r="W48" s="267" t="str">
        <f ca="1">Mon!W198</f>
        <v>OK.</v>
      </c>
      <c r="X48" s="268" t="str">
        <f ca="1">Tue!X198</f>
        <v>OK.</v>
      </c>
      <c r="Y48" s="268" t="str">
        <f ca="1">Wed!Y198</f>
        <v>OK.</v>
      </c>
      <c r="Z48" s="268" t="str">
        <f ca="1">Thu!Z198</f>
        <v>OK.</v>
      </c>
      <c r="AA48" s="269" t="str">
        <f ca="1">Fri!AA198</f>
        <v>OK.</v>
      </c>
      <c r="AB48" s="299">
        <v>0.58333333333333337</v>
      </c>
    </row>
    <row r="49" spans="1:28" s="300" customFormat="1" ht="11.1" customHeight="1" x14ac:dyDescent="0.2">
      <c r="A49" s="1098"/>
      <c r="B49" s="1107"/>
      <c r="C49" s="55" t="str">
        <f ca="1">Mon!C199</f>
        <v>OK.</v>
      </c>
      <c r="D49" s="56" t="str">
        <f ca="1">Tue!D199</f>
        <v>OK.</v>
      </c>
      <c r="E49" s="56" t="str">
        <f ca="1">Wed!E199</f>
        <v>OK.</v>
      </c>
      <c r="F49" s="56" t="str">
        <f ca="1">Thu!F199</f>
        <v>OK.</v>
      </c>
      <c r="G49" s="57" t="str">
        <f ca="1">Fri!G199</f>
        <v>OK.</v>
      </c>
      <c r="H49" s="76" t="str">
        <f ca="1">Mon!H199</f>
        <v>OK.</v>
      </c>
      <c r="I49" s="77" t="str">
        <f ca="1">Tue!I199</f>
        <v>OK.</v>
      </c>
      <c r="J49" s="77" t="str">
        <f ca="1">Wed!J199</f>
        <v>OK.</v>
      </c>
      <c r="K49" s="77" t="str">
        <f ca="1">Thu!K199</f>
        <v>OK.</v>
      </c>
      <c r="L49" s="78" t="str">
        <f ca="1">Fri!L199</f>
        <v>OK.</v>
      </c>
      <c r="M49" s="67" t="str">
        <f ca="1">Mon!M199</f>
        <v>OK.</v>
      </c>
      <c r="N49" s="68" t="str">
        <f ca="1">Tue!N199</f>
        <v>OK.</v>
      </c>
      <c r="O49" s="68" t="str">
        <f ca="1">Wed!O199</f>
        <v>OK.</v>
      </c>
      <c r="P49" s="68" t="str">
        <f ca="1">Thu!P199</f>
        <v>OK.</v>
      </c>
      <c r="Q49" s="69" t="str">
        <f ca="1">Fri!Q199</f>
        <v>OK.</v>
      </c>
      <c r="R49" s="85" t="str">
        <f ca="1">Mon!R199</f>
        <v>OK.</v>
      </c>
      <c r="S49" s="86" t="str">
        <f ca="1">Tue!S199</f>
        <v>OK.</v>
      </c>
      <c r="T49" s="86" t="str">
        <f ca="1">Wed!T199</f>
        <v>OK.</v>
      </c>
      <c r="U49" s="86" t="str">
        <f ca="1">Thu!U199</f>
        <v>OK.</v>
      </c>
      <c r="V49" s="87" t="str">
        <f ca="1">Fri!V199</f>
        <v>OK.</v>
      </c>
      <c r="W49" s="267" t="str">
        <f ca="1">Mon!W199</f>
        <v>OK.</v>
      </c>
      <c r="X49" s="268" t="str">
        <f ca="1">Tue!X199</f>
        <v>OK.</v>
      </c>
      <c r="Y49" s="268" t="str">
        <f ca="1">Wed!Y199</f>
        <v>OK.</v>
      </c>
      <c r="Z49" s="268" t="str">
        <f ca="1">Thu!Z199</f>
        <v>OK.</v>
      </c>
      <c r="AA49" s="269" t="str">
        <f ca="1">Fri!AA199</f>
        <v>OK.</v>
      </c>
      <c r="AB49" s="299">
        <v>0.625</v>
      </c>
    </row>
    <row r="50" spans="1:28" s="300" customFormat="1" ht="11.1" customHeight="1" x14ac:dyDescent="0.2">
      <c r="A50" s="1098"/>
      <c r="B50" s="1107"/>
      <c r="C50" s="55" t="str">
        <f ca="1">Mon!C200</f>
        <v>OK.</v>
      </c>
      <c r="D50" s="56" t="str">
        <f ca="1">Tue!D200</f>
        <v>OK.</v>
      </c>
      <c r="E50" s="56" t="str">
        <f ca="1">Wed!E200</f>
        <v>OK.</v>
      </c>
      <c r="F50" s="56" t="str">
        <f ca="1">Thu!F200</f>
        <v>OK.</v>
      </c>
      <c r="G50" s="57" t="str">
        <f ca="1">Fri!G200</f>
        <v>OK.</v>
      </c>
      <c r="H50" s="76" t="str">
        <f ca="1">Mon!H200</f>
        <v>OK.</v>
      </c>
      <c r="I50" s="77" t="str">
        <f ca="1">Tue!I200</f>
        <v>OK.</v>
      </c>
      <c r="J50" s="77" t="str">
        <f ca="1">Wed!J200</f>
        <v>OK.</v>
      </c>
      <c r="K50" s="77" t="str">
        <f ca="1">Thu!K200</f>
        <v>OK.</v>
      </c>
      <c r="L50" s="78" t="str">
        <f ca="1">Fri!L200</f>
        <v>OK.</v>
      </c>
      <c r="M50" s="67" t="str">
        <f ca="1">Mon!M200</f>
        <v>OK.</v>
      </c>
      <c r="N50" s="68" t="str">
        <f ca="1">Tue!N200</f>
        <v>OK.</v>
      </c>
      <c r="O50" s="68" t="str">
        <f ca="1">Wed!O200</f>
        <v>OK.</v>
      </c>
      <c r="P50" s="68" t="str">
        <f ca="1">Thu!P200</f>
        <v>OK.</v>
      </c>
      <c r="Q50" s="69" t="str">
        <f ca="1">Fri!Q200</f>
        <v>OK.</v>
      </c>
      <c r="R50" s="85" t="str">
        <f ca="1">Mon!R200</f>
        <v>OK.</v>
      </c>
      <c r="S50" s="86" t="str">
        <f ca="1">Tue!S200</f>
        <v>OK.</v>
      </c>
      <c r="T50" s="86" t="str">
        <f ca="1">Wed!T200</f>
        <v>OK.</v>
      </c>
      <c r="U50" s="86" t="str">
        <f ca="1">Thu!U200</f>
        <v>OK.</v>
      </c>
      <c r="V50" s="87" t="str">
        <f ca="1">Fri!V200</f>
        <v>OK.</v>
      </c>
      <c r="W50" s="267" t="str">
        <f ca="1">Mon!W200</f>
        <v>OK.</v>
      </c>
      <c r="X50" s="268" t="str">
        <f ca="1">Tue!X200</f>
        <v>OK.</v>
      </c>
      <c r="Y50" s="268" t="str">
        <f ca="1">Wed!Y200</f>
        <v>OK.</v>
      </c>
      <c r="Z50" s="268" t="str">
        <f ca="1">Thu!Z200</f>
        <v>OK.</v>
      </c>
      <c r="AA50" s="269" t="str">
        <f ca="1">Fri!AA200</f>
        <v>OK.</v>
      </c>
      <c r="AB50" s="299">
        <v>0.66666666666666663</v>
      </c>
    </row>
    <row r="51" spans="1:28" s="300" customFormat="1" ht="11.1" customHeight="1" x14ac:dyDescent="0.2">
      <c r="A51" s="1098"/>
      <c r="B51" s="1107"/>
      <c r="C51" s="55" t="str">
        <f ca="1">Mon!C201</f>
        <v>OK.</v>
      </c>
      <c r="D51" s="56" t="str">
        <f ca="1">Tue!D201</f>
        <v>OK.</v>
      </c>
      <c r="E51" s="56" t="str">
        <f ca="1">Wed!E201</f>
        <v>OK.</v>
      </c>
      <c r="F51" s="56" t="str">
        <f ca="1">Thu!F201</f>
        <v>OK.</v>
      </c>
      <c r="G51" s="57" t="str">
        <f ca="1">Fri!G201</f>
        <v>OK.</v>
      </c>
      <c r="H51" s="76" t="str">
        <f ca="1">Mon!H201</f>
        <v>OK.</v>
      </c>
      <c r="I51" s="77" t="str">
        <f ca="1">Tue!I201</f>
        <v>OK.</v>
      </c>
      <c r="J51" s="77" t="str">
        <f ca="1">Wed!J201</f>
        <v>OK.</v>
      </c>
      <c r="K51" s="77" t="str">
        <f ca="1">Thu!K201</f>
        <v>OK.</v>
      </c>
      <c r="L51" s="78" t="str">
        <f ca="1">Fri!L201</f>
        <v>OK.</v>
      </c>
      <c r="M51" s="67" t="str">
        <f ca="1">Mon!M201</f>
        <v>OK.</v>
      </c>
      <c r="N51" s="68" t="str">
        <f ca="1">Tue!N201</f>
        <v>OK.</v>
      </c>
      <c r="O51" s="68" t="str">
        <f ca="1">Wed!O201</f>
        <v>OK.</v>
      </c>
      <c r="P51" s="68" t="str">
        <f ca="1">Thu!P201</f>
        <v>OK.</v>
      </c>
      <c r="Q51" s="69" t="str">
        <f ca="1">Fri!Q201</f>
        <v>OK.</v>
      </c>
      <c r="R51" s="85" t="str">
        <f ca="1">Mon!R201</f>
        <v>OK.</v>
      </c>
      <c r="S51" s="86" t="str">
        <f ca="1">Tue!S201</f>
        <v>OK.</v>
      </c>
      <c r="T51" s="86" t="str">
        <f ca="1">Wed!T201</f>
        <v>OK.</v>
      </c>
      <c r="U51" s="86" t="str">
        <f ca="1">Thu!U201</f>
        <v>OK.</v>
      </c>
      <c r="V51" s="87" t="str">
        <f ca="1">Fri!V201</f>
        <v>OK.</v>
      </c>
      <c r="W51" s="267" t="str">
        <f ca="1">Mon!W201</f>
        <v>OK.</v>
      </c>
      <c r="X51" s="268" t="str">
        <f ca="1">Tue!X201</f>
        <v>OK.</v>
      </c>
      <c r="Y51" s="268" t="str">
        <f ca="1">Wed!Y201</f>
        <v>OK.</v>
      </c>
      <c r="Z51" s="268" t="str">
        <f ca="1">Thu!Z201</f>
        <v>OK.</v>
      </c>
      <c r="AA51" s="269" t="str">
        <f ca="1">Fri!AA201</f>
        <v>OK.</v>
      </c>
      <c r="AB51" s="299">
        <v>0.70833333333333337</v>
      </c>
    </row>
    <row r="52" spans="1:28" s="300" customFormat="1" ht="11.1" customHeight="1" thickBot="1" x14ac:dyDescent="0.25">
      <c r="A52" s="1100"/>
      <c r="B52" s="1108"/>
      <c r="C52" s="58" t="str">
        <f ca="1">Mon!C202</f>
        <v>OK.</v>
      </c>
      <c r="D52" s="59" t="str">
        <f ca="1">Tue!D202</f>
        <v>OK.</v>
      </c>
      <c r="E52" s="59" t="str">
        <f ca="1">Wed!E202</f>
        <v>OK.</v>
      </c>
      <c r="F52" s="59" t="str">
        <f ca="1">Thu!F202</f>
        <v>OK.</v>
      </c>
      <c r="G52" s="60" t="str">
        <f ca="1">Fri!G202</f>
        <v>OK.</v>
      </c>
      <c r="H52" s="79" t="str">
        <f ca="1">Mon!H202</f>
        <v>OK.</v>
      </c>
      <c r="I52" s="80" t="str">
        <f ca="1">Tue!I202</f>
        <v>OK.</v>
      </c>
      <c r="J52" s="80" t="str">
        <f ca="1">Wed!J202</f>
        <v>OK.</v>
      </c>
      <c r="K52" s="80" t="str">
        <f ca="1">Thu!K202</f>
        <v>OK.</v>
      </c>
      <c r="L52" s="81" t="str">
        <f ca="1">Fri!L202</f>
        <v>OK.</v>
      </c>
      <c r="M52" s="70" t="str">
        <f ca="1">Mon!M202</f>
        <v>OK.</v>
      </c>
      <c r="N52" s="71" t="str">
        <f ca="1">Tue!N202</f>
        <v>OK.</v>
      </c>
      <c r="O52" s="71" t="str">
        <f ca="1">Wed!O202</f>
        <v>OK.</v>
      </c>
      <c r="P52" s="71" t="str">
        <f ca="1">Thu!P202</f>
        <v>OK.</v>
      </c>
      <c r="Q52" s="72" t="str">
        <f ca="1">Fri!Q202</f>
        <v>OK.</v>
      </c>
      <c r="R52" s="88" t="str">
        <f ca="1">Mon!R202</f>
        <v>OK.</v>
      </c>
      <c r="S52" s="89" t="str">
        <f ca="1">Tue!S202</f>
        <v>OK.</v>
      </c>
      <c r="T52" s="89" t="str">
        <f ca="1">Wed!T202</f>
        <v>OK.</v>
      </c>
      <c r="U52" s="89" t="str">
        <f ca="1">Thu!U202</f>
        <v>OK.</v>
      </c>
      <c r="V52" s="90" t="str">
        <f ca="1">Fri!V202</f>
        <v>OK.</v>
      </c>
      <c r="W52" s="270" t="str">
        <f ca="1">Mon!W202</f>
        <v>OK.</v>
      </c>
      <c r="X52" s="271" t="str">
        <f ca="1">Tue!X202</f>
        <v>OK.</v>
      </c>
      <c r="Y52" s="271" t="str">
        <f ca="1">Wed!Y202</f>
        <v>OK.</v>
      </c>
      <c r="Z52" s="271" t="str">
        <f ca="1">Thu!Z202</f>
        <v>OK.</v>
      </c>
      <c r="AA52" s="272" t="str">
        <f ca="1">Fri!AA202</f>
        <v>OK.</v>
      </c>
      <c r="AB52" s="299">
        <v>0.75</v>
      </c>
    </row>
    <row r="53" spans="1:28" ht="11.1" customHeight="1" x14ac:dyDescent="0.2">
      <c r="A53" s="1087" t="s">
        <v>156</v>
      </c>
      <c r="B53" s="1087"/>
      <c r="C53" s="61" t="str">
        <f>IF(C3=".","OK.",IF(C3=0,"OK.",IF(C3=" ","OK.",IF(OR(C3=C13,C3=C23,C3=C33,C3='S2'!C3,C3='S3'!C3,C3='S4'!C3,C3='S5'!C3,C3='S6'!C3,C3='S1'!C3,C3='S8'!C3),"CISSS!","OK."))))</f>
        <v>OK.</v>
      </c>
      <c r="D53" s="62" t="str">
        <f>IF(D3=".","OK.",IF(D3=0,"OK.",IF(D3=" ","OK.",IF(OR(D3=D13,D3=D23,D3=D33,D3='S2'!D3,D3='S3'!D3,D3='S4'!D3,D3='S5'!D3,D3='S6'!D3,D3='S1'!D3,D3='S8'!D3),"CISSS!","OK."))))</f>
        <v>OK.</v>
      </c>
      <c r="E53" s="62" t="str">
        <f>IF(E3=".","OK.",IF(E3=0,"OK.",IF(E3=" ","OK.",IF(OR(E3=E13,E3=E23,E3=E33,E3='S2'!E3,E3='S3'!E3,E3='S4'!E3,E3='S5'!E3,E3='S6'!E3,E3='S1'!E3,E3='S8'!E3),"CISSS!","OK."))))</f>
        <v>OK.</v>
      </c>
      <c r="F53" s="62" t="str">
        <f>IF(F3=".","OK.",IF(F3=0,"OK.",IF(F3=" ","OK.",IF(OR(F3=F13,F3=F23,F3=F33,F3='S2'!F3,F3='S3'!F3,F3='S4'!F3,F3='S5'!F3,F3='S6'!F3,F3='S1'!F3,F3='S8'!F3),"CISSS!","OK."))))</f>
        <v>OK.</v>
      </c>
      <c r="G53" s="63" t="str">
        <f>IF(G3=".","OK.",IF(G3=0,"OK.",IF(G3=" ","OK.",IF(OR(G3=G13,G3=G23,G3=G33,G3='S2'!G3,G3='S3'!G3,G3='S4'!G3,G3='S5'!G3,G3='S6'!G3,G3='S1'!G3,G3='S8'!G3),"CISSS!","OK."))))</f>
        <v>OK.</v>
      </c>
      <c r="H53" s="73" t="str">
        <f>IF(H3=".","OK.",IF(H3=0,"OK.",IF(H3=" ","OK.",IF(OR(H3=H13,H3=H23,H3=H33,H3='S2'!H3,H3='S3'!H3,H3='S4'!H3,H3='S5'!H3,H3='S6'!H3,H3='S1'!H3,H3='S8'!H3),"CISSS!","OK."))))</f>
        <v>OK.</v>
      </c>
      <c r="I53" s="74" t="str">
        <f>IF(I3=".","OK.",IF(I3=0,"OK.",IF(I3=" ","OK.",IF(OR(I3=I13,I3=I23,I3=I33,I3='S2'!I3,I3='S3'!I3,I3='S4'!I3,I3='S5'!I3,I3='S6'!I3,I3='S1'!I3,I3='S8'!I3),"CISSS!","OK."))))</f>
        <v>OK.</v>
      </c>
      <c r="J53" s="74" t="str">
        <f>IF(J3=".","OK.",IF(J3=0,"OK.",IF(J3=" ","OK.",IF(OR(J3=J13,J3=J23,J3=J33,J3='S2'!J3,J3='S3'!J3,J3='S4'!J3,J3='S5'!J3,J3='S6'!J3,J3='S1'!J3,J3='S8'!J3),"CISSS!","OK."))))</f>
        <v>OK.</v>
      </c>
      <c r="K53" s="74" t="str">
        <f>IF(K3=".","OK.",IF(K3=0,"OK.",IF(K3=" ","OK.",IF(OR(K3=K13,K3=K23,K3=K33,K3='S2'!K3,K3='S3'!K3,K3='S4'!K3,K3='S5'!K3,K3='S6'!K3,K3='S1'!K3,K3='S8'!K3),"CISSS!","OK."))))</f>
        <v>OK.</v>
      </c>
      <c r="L53" s="75" t="str">
        <f>IF(L3=".","OK.",IF(L3=0,"OK.",IF(L3=" ","OK.",IF(OR(L3=L13,L3=L23,L3=L33,L3='S2'!L3,L3='S3'!L3,L3='S4'!L3,L3='S5'!L3,L3='S6'!L3,L3='S1'!L3,L3='S8'!L3),"CISSS!","OK."))))</f>
        <v>OK.</v>
      </c>
      <c r="M53" s="64" t="str">
        <f>IF(M3=".","OK.",IF(M3=0,"OK.",IF(M3=" ","OK.",IF(OR(M3=M13,M3=M23,M3=M33,M3='S2'!M3,M3='S3'!M3,M3='S4'!M3,M3='S5'!M3,M3='S6'!M3,M3='S1'!M3,M3='S8'!M3),"CISSS!","OK."))))</f>
        <v>OK.</v>
      </c>
      <c r="N53" s="65" t="str">
        <f>IF(N3=".","OK.",IF(N3=0,"OK.",IF(N3=" ","OK.",IF(OR(N3=N13,N3=N23,N3=N33,N3='S2'!N3,N3='S3'!N3,N3='S4'!N3,N3='S5'!N3,N3='S6'!N3,N3='S1'!N3,N3='S8'!N3),"CISSS!","OK."))))</f>
        <v>OK.</v>
      </c>
      <c r="O53" s="65" t="str">
        <f>IF(O3=".","OK.",IF(O3=0,"OK.",IF(O3=" ","OK.",IF(OR(O3=O13,O3=O23,O3=O33,O3='S2'!O3,O3='S3'!O3,O3='S4'!O3,O3='S5'!O3,O3='S6'!O3,O3='S1'!O3,O3='S8'!O3),"CISSS!","OK."))))</f>
        <v>OK.</v>
      </c>
      <c r="P53" s="65" t="str">
        <f>IF(P3=".","OK.",IF(P3=0,"OK.",IF(P3=" ","OK.",IF(OR(P3=P13,P3=P23,P3=P33,P3='S2'!P3,P3='S3'!P3,P3='S4'!P3,P3='S5'!P3,P3='S6'!P3,P3='S1'!P3,P3='S8'!P3),"CISSS!","OK."))))</f>
        <v>OK.</v>
      </c>
      <c r="Q53" s="66" t="str">
        <f>IF(Q3=".","OK.",IF(Q3=0,"OK.",IF(Q3=" ","OK.",IF(OR(Q3=Q13,Q3=Q23,Q3=Q33,Q3='S2'!Q3,Q3='S3'!Q3,Q3='S4'!Q3,Q3='S5'!Q3,Q3='S6'!Q3,Q3='S1'!Q3,Q3='S8'!Q3),"CISSS!","OK."))))</f>
        <v>OK.</v>
      </c>
      <c r="R53" s="82" t="str">
        <f>IF(R3=".","OK.",IF(R3=0,"OK.",IF(R3=" ","OK.",IF(OR(R3=R13,R3=R23,R3=R33,R3='S2'!R3,R3='S3'!R3,R3='S4'!R3,R3='S5'!R3,R3='S6'!R3,R3='S1'!R3,R3='S8'!R3),"CISSS!","OK."))))</f>
        <v>OK.</v>
      </c>
      <c r="S53" s="83" t="str">
        <f>IF(S3=".","OK.",IF(S3=0,"OK.",IF(S3=" ","OK.",IF(OR(S3=S13,S3=S23,S3=S33,S3='S2'!S3,S3='S3'!S3,S3='S4'!S3,S3='S5'!S3,S3='S6'!S3,S3='S1'!S3,S3='S8'!S3),"CISSS!","OK."))))</f>
        <v>OK.</v>
      </c>
      <c r="T53" s="83" t="str">
        <f>IF(T3=".","OK.",IF(T3=0,"OK.",IF(T3=" ","OK.",IF(OR(T3=T13,T3=T23,T3=T33,T3='S2'!T3,T3='S3'!T3,T3='S4'!T3,T3='S5'!T3,T3='S6'!T3,T3='S1'!T3,T3='S8'!T3),"CISSS!","OK."))))</f>
        <v>OK.</v>
      </c>
      <c r="U53" s="83" t="str">
        <f>IF(U3=".","OK.",IF(U3=0,"OK.",IF(U3=" ","OK.",IF(OR(U3=U13,U3=U23,U3=U33,U3='S2'!U3,U3='S3'!U3,U3='S4'!U3,U3='S5'!U3,U3='S6'!U3,U3='S1'!U3,U3='S8'!U3),"CISSS!","OK."))))</f>
        <v>OK.</v>
      </c>
      <c r="V53" s="84" t="str">
        <f>IF(V3=".","OK.",IF(V3=0,"OK.",IF(V3=" ","OK.",IF(OR(V3=V13,V3=V23,V3=V33,V3='S2'!V3,V3='S3'!V3,V3='S4'!V3,V3='S5'!V3,V3='S6'!V3,V3='S1'!V3,V3='S8'!V3),"CISSS!","OK."))))</f>
        <v>OK.</v>
      </c>
      <c r="W53" s="264" t="str">
        <f>IF(W3=".","OK.",IF(W3=0,"OK.",IF(W3=" ","OK.",IF(OR(W3=W13,W3=W23,W3=W33,W3='S2'!W3,W3='S3'!W3,W3='S4'!W3,W3='S5'!W3,W3='S6'!W3,W3='S1'!W3,W3='S8'!W3),"CISSS!","OK."))))</f>
        <v>OK.</v>
      </c>
      <c r="X53" s="265" t="str">
        <f>IF(X3=".","OK.",IF(X3=0,"OK.",IF(X3=" ","OK.",IF(OR(X3=X13,X3=X23,X3=X33,X3='S2'!X3,X3='S3'!X3,X3='S4'!X3,X3='S5'!X3,X3='S6'!X3,X3='S1'!X3,X3='S8'!X3),"CISSS!","OK."))))</f>
        <v>OK.</v>
      </c>
      <c r="Y53" s="265" t="str">
        <f>IF(Y3=".","OK.",IF(Y3=0,"OK.",IF(Y3=" ","OK.",IF(OR(Y3=Y13,Y3=Y23,Y3=Y33,Y3='S2'!Y3,Y3='S3'!Y3,Y3='S4'!Y3,Y3='S5'!Y3,Y3='S6'!Y3,Y3='S1'!Y3,Y3='S8'!Y3),"CISSS!","OK."))))</f>
        <v>OK.</v>
      </c>
      <c r="Z53" s="265" t="str">
        <f>IF(Z3=".","OK.",IF(Z3=0,"OK.",IF(Z3=" ","OK.",IF(OR(Z3=Z13,Z3=Z23,Z3=Z33,Z3='S2'!Z3,Z3='S3'!Z3,Z3='S4'!Z3,Z3='S5'!Z3,Z3='S6'!Z3,Z3='S1'!Z3,Z3='S8'!Z3),"CISSS!","OK."))))</f>
        <v>OK.</v>
      </c>
      <c r="AA53" s="266" t="str">
        <f>IF(AA3=".","OK.",IF(AA3=0,"OK.",IF(AA3=" ","OK.",IF(OR(AA3=AA13,AA3=AA23,AA3=AA33,AA3='S2'!AA3,AA3='S3'!AA3,AA3='S4'!AA3,AA3='S5'!AA3,AA3='S6'!AA3,AA3='S1'!AA3,AA3='S8'!AA3),"CISSS!","OK."))))</f>
        <v>OK.</v>
      </c>
      <c r="AB53" s="323">
        <v>0.375</v>
      </c>
    </row>
    <row r="54" spans="1:28" ht="11.1" customHeight="1" x14ac:dyDescent="0.2">
      <c r="A54" s="1087"/>
      <c r="B54" s="1087"/>
      <c r="C54" s="55" t="str">
        <f>IF(C4=".","OK.",IF(C4=0,"OK.",IF(C4=" ","OK.",IF(OR(C4=C14,C4=C24,C4=C34,C4='S2'!C4,C4='S3'!C4,C4='S4'!C4,C4='S5'!C4,C4='S6'!C4,C4='S1'!C4,C4='S8'!C4),"CISSS!","OK."))))</f>
        <v>OK.</v>
      </c>
      <c r="D54" s="56" t="str">
        <f>IF(D4=".","OK.",IF(D4=0,"OK.",IF(D4=" ","OK.",IF(OR(D4=D14,D4=D24,D4=D34,D4='S2'!D4,D4='S3'!D4,D4='S4'!D4,D4='S5'!D4,D4='S6'!D4,D4='S1'!D4,D4='S8'!D4),"CISSS!","OK."))))</f>
        <v>OK.</v>
      </c>
      <c r="E54" s="56" t="str">
        <f>IF(E4=".","OK.",IF(E4=0,"OK.",IF(E4=" ","OK.",IF(OR(E4=E14,E4=E24,E4=E34,E4='S2'!E4,E4='S3'!E4,E4='S4'!E4,E4='S5'!E4,E4='S6'!E4,E4='S1'!E4,E4='S8'!E4),"CISSS!","OK."))))</f>
        <v>OK.</v>
      </c>
      <c r="F54" s="56" t="str">
        <f>IF(F4=".","OK.",IF(F4=0,"OK.",IF(F4=" ","OK.",IF(OR(F4=F14,F4=F24,F4=F34,F4='S2'!F4,F4='S3'!F4,F4='S4'!F4,F4='S5'!F4,F4='S6'!F4,F4='S1'!F4,F4='S8'!F4),"CISSS!","OK."))))</f>
        <v>OK.</v>
      </c>
      <c r="G54" s="57" t="str">
        <f>IF(G4=".","OK.",IF(G4=0,"OK.",IF(G4=" ","OK.",IF(OR(G4=G14,G4=G24,G4=G34,G4='S2'!G4,G4='S3'!G4,G4='S4'!G4,G4='S5'!G4,G4='S6'!G4,G4='S1'!G4,G4='S8'!G4),"CISSS!","OK."))))</f>
        <v>OK.</v>
      </c>
      <c r="H54" s="76" t="str">
        <f>IF(H4=".","OK.",IF(H4=0,"OK.",IF(H4=" ","OK.",IF(OR(H4=H14,H4=H24,H4=H34,H4='S2'!H4,H4='S3'!H4,H4='S4'!H4,H4='S5'!H4,H4='S6'!H4,H4='S1'!H4,H4='S8'!H4),"CISSS!","OK."))))</f>
        <v>OK.</v>
      </c>
      <c r="I54" s="77" t="str">
        <f>IF(I4=".","OK.",IF(I4=0,"OK.",IF(I4=" ","OK.",IF(OR(I4=I14,I4=I24,I4=I34,I4='S2'!I4,I4='S3'!I4,I4='S4'!I4,I4='S5'!I4,I4='S6'!I4,I4='S1'!I4,I4='S8'!I4),"CISSS!","OK."))))</f>
        <v>OK.</v>
      </c>
      <c r="J54" s="77" t="str">
        <f>IF(J4=".","OK.",IF(J4=0,"OK.",IF(J4=" ","OK.",IF(OR(J4=J14,J4=J24,J4=J34,J4='S2'!J4,J4='S3'!J4,J4='S4'!J4,J4='S5'!J4,J4='S6'!J4,J4='S1'!J4,J4='S8'!J4),"CISSS!","OK."))))</f>
        <v>OK.</v>
      </c>
      <c r="K54" s="77" t="str">
        <f>IF(K4=".","OK.",IF(K4=0,"OK.",IF(K4=" ","OK.",IF(OR(K4=K14,K4=K24,K4=K34,K4='S2'!K4,K4='S3'!K4,K4='S4'!K4,K4='S5'!K4,K4='S6'!K4,K4='S1'!K4,K4='S8'!K4),"CISSS!","OK."))))</f>
        <v>OK.</v>
      </c>
      <c r="L54" s="78" t="str">
        <f>IF(L4=".","OK.",IF(L4=0,"OK.",IF(L4=" ","OK.",IF(OR(L4=L14,L4=L24,L4=L34,L4='S2'!L4,L4='S3'!L4,L4='S4'!L4,L4='S5'!L4,L4='S6'!L4,L4='S1'!L4,L4='S8'!L4),"CISSS!","OK."))))</f>
        <v>OK.</v>
      </c>
      <c r="M54" s="67" t="str">
        <f>IF(M4=".","OK.",IF(M4=0,"OK.",IF(M4=" ","OK.",IF(OR(M4=M14,M4=M24,M4=M34,M4='S2'!M4,M4='S3'!M4,M4='S4'!M4,M4='S5'!M4,M4='S6'!M4,M4='S1'!M4,M4='S8'!M4),"CISSS!","OK."))))</f>
        <v>OK.</v>
      </c>
      <c r="N54" s="68" t="str">
        <f>IF(N4=".","OK.",IF(N4=0,"OK.",IF(N4=" ","OK.",IF(OR(N4=N14,N4=N24,N4=N34,N4='S2'!N4,N4='S3'!N4,N4='S4'!N4,N4='S5'!N4,N4='S6'!N4,N4='S1'!N4,N4='S8'!N4),"CISSS!","OK."))))</f>
        <v>OK.</v>
      </c>
      <c r="O54" s="68" t="str">
        <f>IF(O4=".","OK.",IF(O4=0,"OK.",IF(O4=" ","OK.",IF(OR(O4=O14,O4=O24,O4=O34,O4='S2'!O4,O4='S3'!O4,O4='S4'!O4,O4='S5'!O4,O4='S6'!O4,O4='S1'!O4,O4='S8'!O4),"CISSS!","OK."))))</f>
        <v>OK.</v>
      </c>
      <c r="P54" s="68" t="str">
        <f>IF(P4=".","OK.",IF(P4=0,"OK.",IF(P4=" ","OK.",IF(OR(P4=P14,P4=P24,P4=P34,P4='S2'!P4,P4='S3'!P4,P4='S4'!P4,P4='S5'!P4,P4='S6'!P4,P4='S1'!P4,P4='S8'!P4),"CISSS!","OK."))))</f>
        <v>OK.</v>
      </c>
      <c r="Q54" s="69" t="str">
        <f>IF(Q4=".","OK.",IF(Q4=0,"OK.",IF(Q4=" ","OK.",IF(OR(Q4=Q14,Q4=Q24,Q4=Q34,Q4='S2'!Q4,Q4='S3'!Q4,Q4='S4'!Q4,Q4='S5'!Q4,Q4='S6'!Q4,Q4='S1'!Q4,Q4='S8'!Q4),"CISSS!","OK."))))</f>
        <v>OK.</v>
      </c>
      <c r="R54" s="85" t="str">
        <f>IF(R4=".","OK.",IF(R4=0,"OK.",IF(R4=" ","OK.",IF(OR(R4=R14,R4=R24,R4=R34,R4='S2'!R4,R4='S3'!R4,R4='S4'!R4,R4='S5'!R4,R4='S6'!R4,R4='S1'!R4,R4='S8'!R4),"CISSS!","OK."))))</f>
        <v>OK.</v>
      </c>
      <c r="S54" s="86" t="str">
        <f>IF(S4=".","OK.",IF(S4=0,"OK.",IF(S4=" ","OK.",IF(OR(S4=S14,S4=S24,S4=S34,S4='S2'!S4,S4='S3'!S4,S4='S4'!S4,S4='S5'!S4,S4='S6'!S4,S4='S1'!S4,S4='S8'!S4),"CISSS!","OK."))))</f>
        <v>OK.</v>
      </c>
      <c r="T54" s="86" t="str">
        <f>IF(T4=".","OK.",IF(T4=0,"OK.",IF(T4=" ","OK.",IF(OR(T4=T14,T4=T24,T4=T34,T4='S2'!T4,T4='S3'!T4,T4='S4'!T4,T4='S5'!T4,T4='S6'!T4,T4='S1'!T4,T4='S8'!T4),"CISSS!","OK."))))</f>
        <v>OK.</v>
      </c>
      <c r="U54" s="86" t="str">
        <f>IF(U4=".","OK.",IF(U4=0,"OK.",IF(U4=" ","OK.",IF(OR(U4=U14,U4=U24,U4=U34,U4='S2'!U4,U4='S3'!U4,U4='S4'!U4,U4='S5'!U4,U4='S6'!U4,U4='S1'!U4,U4='S8'!U4),"CISSS!","OK."))))</f>
        <v>OK.</v>
      </c>
      <c r="V54" s="87" t="str">
        <f>IF(V4=".","OK.",IF(V4=0,"OK.",IF(V4=" ","OK.",IF(OR(V4=V14,V4=V24,V4=V34,V4='S2'!V4,V4='S3'!V4,V4='S4'!V4,V4='S5'!V4,V4='S6'!V4,V4='S1'!V4,V4='S8'!V4),"CISSS!","OK."))))</f>
        <v>OK.</v>
      </c>
      <c r="W54" s="267" t="str">
        <f>IF(W4=".","OK.",IF(W4=0,"OK.",IF(W4=" ","OK.",IF(OR(W4=W14,W4=W24,W4=W34,W4='S2'!W4,W4='S3'!W4,W4='S4'!W4,W4='S5'!W4,W4='S6'!W4,W4='S1'!W4,W4='S8'!W4),"CISSS!","OK."))))</f>
        <v>OK.</v>
      </c>
      <c r="X54" s="268" t="str">
        <f>IF(X4=".","OK.",IF(X4=0,"OK.",IF(X4=" ","OK.",IF(OR(X4=X14,X4=X24,X4=X34,X4='S2'!X4,X4='S3'!X4,X4='S4'!X4,X4='S5'!X4,X4='S6'!X4,X4='S1'!X4,X4='S8'!X4),"CISSS!","OK."))))</f>
        <v>OK.</v>
      </c>
      <c r="Y54" s="268" t="str">
        <f>IF(Y4=".","OK.",IF(Y4=0,"OK.",IF(Y4=" ","OK.",IF(OR(Y4=Y14,Y4=Y24,Y4=Y34,Y4='S2'!Y4,Y4='S3'!Y4,Y4='S4'!Y4,Y4='S5'!Y4,Y4='S6'!Y4,Y4='S1'!Y4,Y4='S8'!Y4),"CISSS!","OK."))))</f>
        <v>OK.</v>
      </c>
      <c r="Z54" s="268" t="str">
        <f>IF(Z4=".","OK.",IF(Z4=0,"OK.",IF(Z4=" ","OK.",IF(OR(Z4=Z14,Z4=Z24,Z4=Z34,Z4='S2'!Z4,Z4='S3'!Z4,Z4='S4'!Z4,Z4='S5'!Z4,Z4='S6'!Z4,Z4='S1'!Z4,Z4='S8'!Z4),"CISSS!","OK."))))</f>
        <v>OK.</v>
      </c>
      <c r="AA54" s="269" t="str">
        <f>IF(AA4=".","OK.",IF(AA4=0,"OK.",IF(AA4=" ","OK.",IF(OR(AA4=AA14,AA4=AA24,AA4=AA34,AA4='S2'!AA4,AA4='S3'!AA4,AA4='S4'!AA4,AA4='S5'!AA4,AA4='S6'!AA4,AA4='S1'!AA4,AA4='S8'!AA4),"CISSS!","OK."))))</f>
        <v>OK.</v>
      </c>
      <c r="AB54" s="323">
        <v>0.41666666666666669</v>
      </c>
    </row>
    <row r="55" spans="1:28" ht="11.1" customHeight="1" x14ac:dyDescent="0.2">
      <c r="A55" s="1087"/>
      <c r="B55" s="1087"/>
      <c r="C55" s="55" t="str">
        <f>IF(C5=".","OK.",IF(C5=0,"OK.",IF(C5=" ","OK.",IF(OR(C5=C15,C5=C25,C5=C35,C5='S2'!C5,C5='S3'!C5,C5='S4'!C5,C5='S5'!C5,C5='S6'!C5,C5='S1'!C5,C5='S8'!C5),"CISSS!","OK."))))</f>
        <v>OK.</v>
      </c>
      <c r="D55" s="56" t="str">
        <f>IF(D5=".","OK.",IF(D5=0,"OK.",IF(D5=" ","OK.",IF(OR(D5=D15,D5=D25,D5=D35,D5='S2'!D5,D5='S3'!D5,D5='S4'!D5,D5='S5'!D5,D5='S6'!D5,D5='S1'!D5,D5='S8'!D5),"CISSS!","OK."))))</f>
        <v>OK.</v>
      </c>
      <c r="E55" s="56" t="str">
        <f>IF(E5=".","OK.",IF(E5=0,"OK.",IF(E5=" ","OK.",IF(OR(E5=E15,E5=E25,E5=E35,E5='S2'!E5,E5='S3'!E5,E5='S4'!E5,E5='S5'!E5,E5='S6'!E5,E5='S1'!E5,E5='S8'!E5),"CISSS!","OK."))))</f>
        <v>OK.</v>
      </c>
      <c r="F55" s="56" t="str">
        <f>IF(F5=".","OK.",IF(F5=0,"OK.",IF(F5=" ","OK.",IF(OR(F5=F15,F5=F25,F5=F35,F5='S2'!F5,F5='S3'!F5,F5='S4'!F5,F5='S5'!F5,F5='S6'!F5,F5='S1'!F5,F5='S8'!F5),"CISSS!","OK."))))</f>
        <v>OK.</v>
      </c>
      <c r="G55" s="57" t="str">
        <f>IF(G5=".","OK.",IF(G5=0,"OK.",IF(G5=" ","OK.",IF(OR(G5=G15,G5=G25,G5=G35,G5='S2'!G5,G5='S3'!G5,G5='S4'!G5,G5='S5'!G5,G5='S6'!G5,G5='S1'!G5,G5='S8'!G5),"CISSS!","OK."))))</f>
        <v>OK.</v>
      </c>
      <c r="H55" s="76" t="str">
        <f>IF(H5=".","OK.",IF(H5=0,"OK.",IF(H5=" ","OK.",IF(OR(H5=H15,H5=H25,H5=H35,H5='S2'!H5,H5='S3'!H5,H5='S4'!H5,H5='S5'!H5,H5='S6'!H5,H5='S1'!H5,H5='S8'!H5),"CISSS!","OK."))))</f>
        <v>OK.</v>
      </c>
      <c r="I55" s="77" t="str">
        <f>IF(I5=".","OK.",IF(I5=0,"OK.",IF(I5=" ","OK.",IF(OR(I5=I15,I5=I25,I5=I35,I5='S2'!I5,I5='S3'!I5,I5='S4'!I5,I5='S5'!I5,I5='S6'!I5,I5='S1'!I5,I5='S8'!I5),"CISSS!","OK."))))</f>
        <v>OK.</v>
      </c>
      <c r="J55" s="77" t="str">
        <f>IF(J5=".","OK.",IF(J5=0,"OK.",IF(J5=" ","OK.",IF(OR(J5=J15,J5=J25,J5=J35,J5='S2'!J5,J5='S3'!J5,J5='S4'!J5,J5='S5'!J5,J5='S6'!J5,J5='S1'!J5,J5='S8'!J5),"CISSS!","OK."))))</f>
        <v>OK.</v>
      </c>
      <c r="K55" s="77" t="str">
        <f>IF(K5=".","OK.",IF(K5=0,"OK.",IF(K5=" ","OK.",IF(OR(K5=K15,K5=K25,K5=K35,K5='S2'!K5,K5='S3'!K5,K5='S4'!K5,K5='S5'!K5,K5='S6'!K5,K5='S1'!K5,K5='S8'!K5),"CISSS!","OK."))))</f>
        <v>OK.</v>
      </c>
      <c r="L55" s="78" t="str">
        <f>IF(L5=".","OK.",IF(L5=0,"OK.",IF(L5=" ","OK.",IF(OR(L5=L15,L5=L25,L5=L35,L5='S2'!L5,L5='S3'!L5,L5='S4'!L5,L5='S5'!L5,L5='S6'!L5,L5='S1'!L5,L5='S8'!L5),"CISSS!","OK."))))</f>
        <v>OK.</v>
      </c>
      <c r="M55" s="67" t="str">
        <f>IF(M5=".","OK.",IF(M5=0,"OK.",IF(M5=" ","OK.",IF(OR(M5=M15,M5=M25,M5=M35,M5='S2'!M5,M5='S3'!M5,M5='S4'!M5,M5='S5'!M5,M5='S6'!M5,M5='S1'!M5,M5='S8'!M5),"CISSS!","OK."))))</f>
        <v>OK.</v>
      </c>
      <c r="N55" s="68" t="str">
        <f>IF(N5=".","OK.",IF(N5=0,"OK.",IF(N5=" ","OK.",IF(OR(N5=N15,N5=N25,N5=N35,N5='S2'!N5,N5='S3'!N5,N5='S4'!N5,N5='S5'!N5,N5='S6'!N5,N5='S1'!N5,N5='S8'!N5),"CISSS!","OK."))))</f>
        <v>OK.</v>
      </c>
      <c r="O55" s="68" t="str">
        <f>IF(O5=".","OK.",IF(O5=0,"OK.",IF(O5=" ","OK.",IF(OR(O5=O15,O5=O25,O5=O35,O5='S2'!O5,O5='S3'!O5,O5='S4'!O5,O5='S5'!O5,O5='S6'!O5,O5='S1'!O5,O5='S8'!O5),"CISSS!","OK."))))</f>
        <v>OK.</v>
      </c>
      <c r="P55" s="68" t="str">
        <f>IF(P5=".","OK.",IF(P5=0,"OK.",IF(P5=" ","OK.",IF(OR(P5=P15,P5=P25,P5=P35,P5='S2'!P5,P5='S3'!P5,P5='S4'!P5,P5='S5'!P5,P5='S6'!P5,P5='S1'!P5,P5='S8'!P5),"CISSS!","OK."))))</f>
        <v>OK.</v>
      </c>
      <c r="Q55" s="69" t="str">
        <f>IF(Q5=".","OK.",IF(Q5=0,"OK.",IF(Q5=" ","OK.",IF(OR(Q5=Q15,Q5=Q25,Q5=Q35,Q5='S2'!Q5,Q5='S3'!Q5,Q5='S4'!Q5,Q5='S5'!Q5,Q5='S6'!Q5,Q5='S1'!Q5,Q5='S8'!Q5),"CISSS!","OK."))))</f>
        <v>OK.</v>
      </c>
      <c r="R55" s="85" t="str">
        <f>IF(R5=".","OK.",IF(R5=0,"OK.",IF(R5=" ","OK.",IF(OR(R5=R15,R5=R25,R5=R35,R5='S2'!R5,R5='S3'!R5,R5='S4'!R5,R5='S5'!R5,R5='S6'!R5,R5='S1'!R5,R5='S8'!R5),"CISSS!","OK."))))</f>
        <v>OK.</v>
      </c>
      <c r="S55" s="86" t="str">
        <f>IF(S5=".","OK.",IF(S5=0,"OK.",IF(S5=" ","OK.",IF(OR(S5=S15,S5=S25,S5=S35,S5='S2'!S5,S5='S3'!S5,S5='S4'!S5,S5='S5'!S5,S5='S6'!S5,S5='S1'!S5,S5='S8'!S5),"CISSS!","OK."))))</f>
        <v>OK.</v>
      </c>
      <c r="T55" s="86" t="str">
        <f>IF(T5=".","OK.",IF(T5=0,"OK.",IF(T5=" ","OK.",IF(OR(T5=T15,T5=T25,T5=T35,T5='S2'!T5,T5='S3'!T5,T5='S4'!T5,T5='S5'!T5,T5='S6'!T5,T5='S1'!T5,T5='S8'!T5),"CISSS!","OK."))))</f>
        <v>OK.</v>
      </c>
      <c r="U55" s="86" t="str">
        <f>IF(U5=".","OK.",IF(U5=0,"OK.",IF(U5=" ","OK.",IF(OR(U5=U15,U5=U25,U5=U35,U5='S2'!U5,U5='S3'!U5,U5='S4'!U5,U5='S5'!U5,U5='S6'!U5,U5='S1'!U5,U5='S8'!U5),"CISSS!","OK."))))</f>
        <v>OK.</v>
      </c>
      <c r="V55" s="87" t="str">
        <f>IF(V5=".","OK.",IF(V5=0,"OK.",IF(V5=" ","OK.",IF(OR(V5=V15,V5=V25,V5=V35,V5='S2'!V5,V5='S3'!V5,V5='S4'!V5,V5='S5'!V5,V5='S6'!V5,V5='S1'!V5,V5='S8'!V5),"CISSS!","OK."))))</f>
        <v>OK.</v>
      </c>
      <c r="W55" s="267" t="str">
        <f>IF(W5=".","OK.",IF(W5=0,"OK.",IF(W5=" ","OK.",IF(OR(W5=W15,W5=W25,W5=W35,W5='S2'!W5,W5='S3'!W5,W5='S4'!W5,W5='S5'!W5,W5='S6'!W5,W5='S1'!W5,W5='S8'!W5),"CISSS!","OK."))))</f>
        <v>OK.</v>
      </c>
      <c r="X55" s="268" t="str">
        <f>IF(X5=".","OK.",IF(X5=0,"OK.",IF(X5=" ","OK.",IF(OR(X5=X15,X5=X25,X5=X35,X5='S2'!X5,X5='S3'!X5,X5='S4'!X5,X5='S5'!X5,X5='S6'!X5,X5='S1'!X5,X5='S8'!X5),"CISSS!","OK."))))</f>
        <v>OK.</v>
      </c>
      <c r="Y55" s="268" t="str">
        <f>IF(Y5=".","OK.",IF(Y5=0,"OK.",IF(Y5=" ","OK.",IF(OR(Y5=Y15,Y5=Y25,Y5=Y35,Y5='S2'!Y5,Y5='S3'!Y5,Y5='S4'!Y5,Y5='S5'!Y5,Y5='S6'!Y5,Y5='S1'!Y5,Y5='S8'!Y5),"CISSS!","OK."))))</f>
        <v>OK.</v>
      </c>
      <c r="Z55" s="268" t="str">
        <f>IF(Z5=".","OK.",IF(Z5=0,"OK.",IF(Z5=" ","OK.",IF(OR(Z5=Z15,Z5=Z25,Z5=Z35,Z5='S2'!Z5,Z5='S3'!Z5,Z5='S4'!Z5,Z5='S5'!Z5,Z5='S6'!Z5,Z5='S1'!Z5,Z5='S8'!Z5),"CISSS!","OK."))))</f>
        <v>OK.</v>
      </c>
      <c r="AA55" s="269" t="str">
        <f>IF(AA5=".","OK.",IF(AA5=0,"OK.",IF(AA5=" ","OK.",IF(OR(AA5=AA15,AA5=AA25,AA5=AA35,AA5='S2'!AA5,AA5='S3'!AA5,AA5='S4'!AA5,AA5='S5'!AA5,AA5='S6'!AA5,AA5='S1'!AA5,AA5='S8'!AA5),"CISSS!","OK."))))</f>
        <v>OK.</v>
      </c>
      <c r="AB55" s="323">
        <v>0.45833333333333331</v>
      </c>
    </row>
    <row r="56" spans="1:28" ht="11.1" customHeight="1" x14ac:dyDescent="0.2">
      <c r="A56" s="1087"/>
      <c r="B56" s="1087"/>
      <c r="C56" s="55" t="str">
        <f>IF(C6=".","OK.",IF(C6=0,"OK.",IF(C6=" ","OK.",IF(OR(C6=C16,C6=C26,C6=C36,C6='S2'!C6,C6='S3'!C6,C6='S4'!C6,C6='S5'!C6,C6='S6'!C6,C6='S1'!C6,C6='S8'!C6),"CISSS!","OK."))))</f>
        <v>OK.</v>
      </c>
      <c r="D56" s="56" t="str">
        <f>IF(D6=".","OK.",IF(D6=0,"OK.",IF(D6=" ","OK.",IF(OR(D6=D16,D6=D26,D6=D36,D6='S2'!D6,D6='S3'!D6,D6='S4'!D6,D6='S5'!D6,D6='S6'!D6,D6='S1'!D6,D6='S8'!D6),"CISSS!","OK."))))</f>
        <v>OK.</v>
      </c>
      <c r="E56" s="56" t="str">
        <f>IF(E6=".","OK.",IF(E6=0,"OK.",IF(E6=" ","OK.",IF(OR(E6=E16,E6=E26,E6=E36,E6='S2'!E6,E6='S3'!E6,E6='S4'!E6,E6='S5'!E6,E6='S6'!E6,E6='S1'!E6,E6='S8'!E6),"CISSS!","OK."))))</f>
        <v>OK.</v>
      </c>
      <c r="F56" s="56" t="str">
        <f>IF(F6=".","OK.",IF(F6=0,"OK.",IF(F6=" ","OK.",IF(OR(F6=F16,F6=F26,F6=F36,F6='S2'!F6,F6='S3'!F6,F6='S4'!F6,F6='S5'!F6,F6='S6'!F6,F6='S1'!F6,F6='S8'!F6),"CISSS!","OK."))))</f>
        <v>OK.</v>
      </c>
      <c r="G56" s="57" t="str">
        <f>IF(G6=".","OK.",IF(G6=0,"OK.",IF(G6=" ","OK.",IF(OR(G6=G16,G6=G26,G6=G36,G6='S2'!G6,G6='S3'!G6,G6='S4'!G6,G6='S5'!G6,G6='S6'!G6,G6='S1'!G6,G6='S8'!G6),"CISSS!","OK."))))</f>
        <v>OK.</v>
      </c>
      <c r="H56" s="76" t="str">
        <f>IF(H6=".","OK.",IF(H6=0,"OK.",IF(H6=" ","OK.",IF(OR(H6=H16,H6=H26,H6=H36,H6='S2'!H6,H6='S3'!H6,H6='S4'!H6,H6='S5'!H6,H6='S6'!H6,H6='S1'!H6,H6='S8'!H6),"CISSS!","OK."))))</f>
        <v>OK.</v>
      </c>
      <c r="I56" s="77" t="str">
        <f>IF(I6=".","OK.",IF(I6=0,"OK.",IF(I6=" ","OK.",IF(OR(I6=I16,I6=I26,I6=I36,I6='S2'!I6,I6='S3'!I6,I6='S4'!I6,I6='S5'!I6,I6='S6'!I6,I6='S1'!I6,I6='S8'!I6),"CISSS!","OK."))))</f>
        <v>OK.</v>
      </c>
      <c r="J56" s="77" t="str">
        <f>IF(J6=".","OK.",IF(J6=0,"OK.",IF(J6=" ","OK.",IF(OR(J6=J16,J6=J26,J6=J36,J6='S2'!J6,J6='S3'!J6,J6='S4'!J6,J6='S5'!J6,J6='S6'!J6,J6='S1'!J6,J6='S8'!J6),"CISSS!","OK."))))</f>
        <v>OK.</v>
      </c>
      <c r="K56" s="77" t="str">
        <f>IF(K6=".","OK.",IF(K6=0,"OK.",IF(K6=" ","OK.",IF(OR(K6=K16,K6=K26,K6=K36,K6='S2'!K6,K6='S3'!K6,K6='S4'!K6,K6='S5'!K6,K6='S6'!K6,K6='S1'!K6,K6='S8'!K6),"CISSS!","OK."))))</f>
        <v>OK.</v>
      </c>
      <c r="L56" s="78" t="str">
        <f>IF(L6=".","OK.",IF(L6=0,"OK.",IF(L6=" ","OK.",IF(OR(L6=L16,L6=L26,L6=L36,L6='S2'!L6,L6='S3'!L6,L6='S4'!L6,L6='S5'!L6,L6='S6'!L6,L6='S1'!L6,L6='S8'!L6),"CISSS!","OK."))))</f>
        <v>OK.</v>
      </c>
      <c r="M56" s="67" t="str">
        <f>IF(M6=".","OK.",IF(M6=0,"OK.",IF(M6=" ","OK.",IF(OR(M6=M16,M6=M26,M6=M36,M6='S2'!M6,M6='S3'!M6,M6='S4'!M6,M6='S5'!M6,M6='S6'!M6,M6='S1'!M6,M6='S8'!M6),"CISSS!","OK."))))</f>
        <v>OK.</v>
      </c>
      <c r="N56" s="68" t="str">
        <f>IF(N6=".","OK.",IF(N6=0,"OK.",IF(N6=" ","OK.",IF(OR(N6=N16,N6=N26,N6=N36,N6='S2'!N6,N6='S3'!N6,N6='S4'!N6,N6='S5'!N6,N6='S6'!N6,N6='S1'!N6,N6='S8'!N6),"CISSS!","OK."))))</f>
        <v>OK.</v>
      </c>
      <c r="O56" s="68" t="str">
        <f>IF(O6=".","OK.",IF(O6=0,"OK.",IF(O6=" ","OK.",IF(OR(O6=O16,O6=O26,O6=O36,O6='S2'!O6,O6='S3'!O6,O6='S4'!O6,O6='S5'!O6,O6='S6'!O6,O6='S1'!O6,O6='S8'!O6),"CISSS!","OK."))))</f>
        <v>OK.</v>
      </c>
      <c r="P56" s="68" t="str">
        <f>IF(P6=".","OK.",IF(P6=0,"OK.",IF(P6=" ","OK.",IF(OR(P6=P16,P6=P26,P6=P36,P6='S2'!P6,P6='S3'!P6,P6='S4'!P6,P6='S5'!P6,P6='S6'!P6,P6='S1'!P6,P6='S8'!P6),"CISSS!","OK."))))</f>
        <v>OK.</v>
      </c>
      <c r="Q56" s="69" t="str">
        <f>IF(Q6=".","OK.",IF(Q6=0,"OK.",IF(Q6=" ","OK.",IF(OR(Q6=Q16,Q6=Q26,Q6=Q36,Q6='S2'!Q6,Q6='S3'!Q6,Q6='S4'!Q6,Q6='S5'!Q6,Q6='S6'!Q6,Q6='S1'!Q6,Q6='S8'!Q6),"CISSS!","OK."))))</f>
        <v>OK.</v>
      </c>
      <c r="R56" s="85" t="str">
        <f>IF(R6=".","OK.",IF(R6=0,"OK.",IF(R6=" ","OK.",IF(OR(R6=R16,R6=R26,R6=R36,R6='S2'!R6,R6='S3'!R6,R6='S4'!R6,R6='S5'!R6,R6='S6'!R6,R6='S1'!R6,R6='S8'!R6),"CISSS!","OK."))))</f>
        <v>OK.</v>
      </c>
      <c r="S56" s="86" t="str">
        <f>IF(S6=".","OK.",IF(S6=0,"OK.",IF(S6=" ","OK.",IF(OR(S6=S16,S6=S26,S6=S36,S6='S2'!S6,S6='S3'!S6,S6='S4'!S6,S6='S5'!S6,S6='S6'!S6,S6='S1'!S6,S6='S8'!S6),"CISSS!","OK."))))</f>
        <v>OK.</v>
      </c>
      <c r="T56" s="86" t="str">
        <f>IF(T6=".","OK.",IF(T6=0,"OK.",IF(T6=" ","OK.",IF(OR(T6=T16,T6=T26,T6=T36,T6='S2'!T6,T6='S3'!T6,T6='S4'!T6,T6='S5'!T6,T6='S6'!T6,T6='S1'!T6,T6='S8'!T6),"CISSS!","OK."))))</f>
        <v>OK.</v>
      </c>
      <c r="U56" s="86" t="str">
        <f>IF(U6=".","OK.",IF(U6=0,"OK.",IF(U6=" ","OK.",IF(OR(U6=U16,U6=U26,U6=U36,U6='S2'!U6,U6='S3'!U6,U6='S4'!U6,U6='S5'!U6,U6='S6'!U6,U6='S1'!U6,U6='S8'!U6),"CISSS!","OK."))))</f>
        <v>OK.</v>
      </c>
      <c r="V56" s="87" t="str">
        <f>IF(V6=".","OK.",IF(V6=0,"OK.",IF(V6=" ","OK.",IF(OR(V6=V16,V6=V26,V6=V36,V6='S2'!V6,V6='S3'!V6,V6='S4'!V6,V6='S5'!V6,V6='S6'!V6,V6='S1'!V6,V6='S8'!V6),"CISSS!","OK."))))</f>
        <v>OK.</v>
      </c>
      <c r="W56" s="267" t="str">
        <f>IF(W6=".","OK.",IF(W6=0,"OK.",IF(W6=" ","OK.",IF(OR(W6=W16,W6=W26,W6=W36,W6='S2'!W6,W6='S3'!W6,W6='S4'!W6,W6='S5'!W6,W6='S6'!W6,W6='S1'!W6,W6='S8'!W6),"CISSS!","OK."))))</f>
        <v>OK.</v>
      </c>
      <c r="X56" s="268" t="str">
        <f>IF(X6=".","OK.",IF(X6=0,"OK.",IF(X6=" ","OK.",IF(OR(X6=X16,X6=X26,X6=X36,X6='S2'!X6,X6='S3'!X6,X6='S4'!X6,X6='S5'!X6,X6='S6'!X6,X6='S1'!X6,X6='S8'!X6),"CISSS!","OK."))))</f>
        <v>OK.</v>
      </c>
      <c r="Y56" s="268" t="str">
        <f>IF(Y6=".","OK.",IF(Y6=0,"OK.",IF(Y6=" ","OK.",IF(OR(Y6=Y16,Y6=Y26,Y6=Y36,Y6='S2'!Y6,Y6='S3'!Y6,Y6='S4'!Y6,Y6='S5'!Y6,Y6='S6'!Y6,Y6='S1'!Y6,Y6='S8'!Y6),"CISSS!","OK."))))</f>
        <v>OK.</v>
      </c>
      <c r="Z56" s="268" t="str">
        <f>IF(Z6=".","OK.",IF(Z6=0,"OK.",IF(Z6=" ","OK.",IF(OR(Z6=Z16,Z6=Z26,Z6=Z36,Z6='S2'!Z6,Z6='S3'!Z6,Z6='S4'!Z6,Z6='S5'!Z6,Z6='S6'!Z6,Z6='S1'!Z6,Z6='S8'!Z6),"CISSS!","OK."))))</f>
        <v>OK.</v>
      </c>
      <c r="AA56" s="269" t="str">
        <f>IF(AA6=".","OK.",IF(AA6=0,"OK.",IF(AA6=" ","OK.",IF(OR(AA6=AA16,AA6=AA26,AA6=AA36,AA6='S2'!AA6,AA6='S3'!AA6,AA6='S4'!AA6,AA6='S5'!AA6,AA6='S6'!AA6,AA6='S1'!AA6,AA6='S8'!AA6),"CISSS!","OK."))))</f>
        <v>OK.</v>
      </c>
      <c r="AB56" s="323">
        <v>0.5</v>
      </c>
    </row>
    <row r="57" spans="1:28" ht="11.1" customHeight="1" x14ac:dyDescent="0.2">
      <c r="A57" s="1087"/>
      <c r="B57" s="1087"/>
      <c r="C57" s="55" t="str">
        <f>IF(C7=".","OK.",IF(C7=0,"OK.",IF(C7=" ","OK.",IF(OR(C7=C17,C7=C27,C7=C37,C7='S2'!C7,C7='S3'!C7,C7='S4'!C7,C7='S5'!C7,C7='S6'!C7,C7='S1'!C7,C7='S8'!C7),"CISSS!","OK."))))</f>
        <v>OK.</v>
      </c>
      <c r="D57" s="56" t="str">
        <f>IF(D7=".","OK.",IF(D7=0,"OK.",IF(D7=" ","OK.",IF(OR(D7=D17,D7=D27,D7=D37,D7='S2'!D7,D7='S3'!D7,D7='S4'!D7,D7='S5'!D7,D7='S6'!D7,D7='S1'!D7,D7='S8'!D7),"CISSS!","OK."))))</f>
        <v>OK.</v>
      </c>
      <c r="E57" s="56" t="str">
        <f>IF(E7=".","OK.",IF(E7=0,"OK.",IF(E7=" ","OK.",IF(OR(E7=E17,E7=E27,E7=E37,E7='S2'!E7,E7='S3'!E7,E7='S4'!E7,E7='S5'!E7,E7='S6'!E7,E7='S1'!E7,E7='S8'!E7),"CISSS!","OK."))))</f>
        <v>OK.</v>
      </c>
      <c r="F57" s="56" t="str">
        <f>IF(F7=".","OK.",IF(F7=0,"OK.",IF(F7=" ","OK.",IF(OR(F7=F17,F7=F27,F7=F37,F7='S2'!F7,F7='S3'!F7,F7='S4'!F7,F7='S5'!F7,F7='S6'!F7,F7='S1'!F7,F7='S8'!F7),"CISSS!","OK."))))</f>
        <v>OK.</v>
      </c>
      <c r="G57" s="57" t="str">
        <f>IF(G7=".","OK.",IF(G7=0,"OK.",IF(G7=" ","OK.",IF(OR(G7=G17,G7=G27,G7=G37,G7='S2'!G7,G7='S3'!G7,G7='S4'!G7,G7='S5'!G7,G7='S6'!G7,G7='S1'!G7,G7='S8'!G7),"CISSS!","OK."))))</f>
        <v>OK.</v>
      </c>
      <c r="H57" s="76" t="str">
        <f>IF(H7=".","OK.",IF(H7=0,"OK.",IF(H7=" ","OK.",IF(OR(H7=H17,H7=H27,H7=H37,H7='S2'!H7,H7='S3'!H7,H7='S4'!H7,H7='S5'!H7,H7='S6'!H7,H7='S1'!H7,H7='S8'!H7),"CISSS!","OK."))))</f>
        <v>OK.</v>
      </c>
      <c r="I57" s="77" t="str">
        <f>IF(I7=".","OK.",IF(I7=0,"OK.",IF(I7=" ","OK.",IF(OR(I7=I17,I7=I27,I7=I37,I7='S2'!I7,I7='S3'!I7,I7='S4'!I7,I7='S5'!I7,I7='S6'!I7,I7='S1'!I7,I7='S8'!I7),"CISSS!","OK."))))</f>
        <v>OK.</v>
      </c>
      <c r="J57" s="77" t="str">
        <f>IF(J7=".","OK.",IF(J7=0,"OK.",IF(J7=" ","OK.",IF(OR(J7=J17,J7=J27,J7=J37,J7='S2'!J7,J7='S3'!J7,J7='S4'!J7,J7='S5'!J7,J7='S6'!J7,J7='S1'!J7,J7='S8'!J7),"CISSS!","OK."))))</f>
        <v>OK.</v>
      </c>
      <c r="K57" s="77" t="str">
        <f>IF(K7=".","OK.",IF(K7=0,"OK.",IF(K7=" ","OK.",IF(OR(K7=K17,K7=K27,K7=K37,K7='S2'!K7,K7='S3'!K7,K7='S4'!K7,K7='S5'!K7,K7='S6'!K7,K7='S1'!K7,K7='S8'!K7),"CISSS!","OK."))))</f>
        <v>OK.</v>
      </c>
      <c r="L57" s="78" t="str">
        <f>IF(L7=".","OK.",IF(L7=0,"OK.",IF(L7=" ","OK.",IF(OR(L7=L17,L7=L27,L7=L37,L7='S2'!L7,L7='S3'!L7,L7='S4'!L7,L7='S5'!L7,L7='S6'!L7,L7='S1'!L7,L7='S8'!L7),"CISSS!","OK."))))</f>
        <v>OK.</v>
      </c>
      <c r="M57" s="67" t="str">
        <f>IF(M7=".","OK.",IF(M7=0,"OK.",IF(M7=" ","OK.",IF(OR(M7=M17,M7=M27,M7=M37,M7='S2'!M7,M7='S3'!M7,M7='S4'!M7,M7='S5'!M7,M7='S6'!M7,M7='S1'!M7,M7='S8'!M7),"CISSS!","OK."))))</f>
        <v>OK.</v>
      </c>
      <c r="N57" s="68" t="str">
        <f>IF(N7=".","OK.",IF(N7=0,"OK.",IF(N7=" ","OK.",IF(OR(N7=N17,N7=N27,N7=N37,N7='S2'!N7,N7='S3'!N7,N7='S4'!N7,N7='S5'!N7,N7='S6'!N7,N7='S1'!N7,N7='S8'!N7),"CISSS!","OK."))))</f>
        <v>OK.</v>
      </c>
      <c r="O57" s="68" t="str">
        <f>IF(O7=".","OK.",IF(O7=0,"OK.",IF(O7=" ","OK.",IF(OR(O7=O17,O7=O27,O7=O37,O7='S2'!O7,O7='S3'!O7,O7='S4'!O7,O7='S5'!O7,O7='S6'!O7,O7='S1'!O7,O7='S8'!O7),"CISSS!","OK."))))</f>
        <v>OK.</v>
      </c>
      <c r="P57" s="68" t="str">
        <f>IF(P7=".","OK.",IF(P7=0,"OK.",IF(P7=" ","OK.",IF(OR(P7=P17,P7=P27,P7=P37,P7='S2'!P7,P7='S3'!P7,P7='S4'!P7,P7='S5'!P7,P7='S6'!P7,P7='S1'!P7,P7='S8'!P7),"CISSS!","OK."))))</f>
        <v>OK.</v>
      </c>
      <c r="Q57" s="69" t="str">
        <f>IF(Q7=".","OK.",IF(Q7=0,"OK.",IF(Q7=" ","OK.",IF(OR(Q7=Q17,Q7=Q27,Q7=Q37,Q7='S2'!Q7,Q7='S3'!Q7,Q7='S4'!Q7,Q7='S5'!Q7,Q7='S6'!Q7,Q7='S1'!Q7,Q7='S8'!Q7),"CISSS!","OK."))))</f>
        <v>OK.</v>
      </c>
      <c r="R57" s="85" t="str">
        <f>IF(R7=".","OK.",IF(R7=0,"OK.",IF(R7=" ","OK.",IF(OR(R7=R17,R7=R27,R7=R37,R7='S2'!R7,R7='S3'!R7,R7='S4'!R7,R7='S5'!R7,R7='S6'!R7,R7='S1'!R7,R7='S8'!R7),"CISSS!","OK."))))</f>
        <v>OK.</v>
      </c>
      <c r="S57" s="86" t="str">
        <f>IF(S7=".","OK.",IF(S7=0,"OK.",IF(S7=" ","OK.",IF(OR(S7=S17,S7=S27,S7=S37,S7='S2'!S7,S7='S3'!S7,S7='S4'!S7,S7='S5'!S7,S7='S6'!S7,S7='S1'!S7,S7='S8'!S7),"CISSS!","OK."))))</f>
        <v>OK.</v>
      </c>
      <c r="T57" s="86" t="str">
        <f>IF(T7=".","OK.",IF(T7=0,"OK.",IF(T7=" ","OK.",IF(OR(T7=T17,T7=T27,T7=T37,T7='S2'!T7,T7='S3'!T7,T7='S4'!T7,T7='S5'!T7,T7='S6'!T7,T7='S1'!T7,T7='S8'!T7),"CISSS!","OK."))))</f>
        <v>OK.</v>
      </c>
      <c r="U57" s="86" t="str">
        <f>IF(U7=".","OK.",IF(U7=0,"OK.",IF(U7=" ","OK.",IF(OR(U7=U17,U7=U27,U7=U37,U7='S2'!U7,U7='S3'!U7,U7='S4'!U7,U7='S5'!U7,U7='S6'!U7,U7='S1'!U7,U7='S8'!U7),"CISSS!","OK."))))</f>
        <v>OK.</v>
      </c>
      <c r="V57" s="87" t="str">
        <f>IF(V7=".","OK.",IF(V7=0,"OK.",IF(V7=" ","OK.",IF(OR(V7=V17,V7=V27,V7=V37,V7='S2'!V7,V7='S3'!V7,V7='S4'!V7,V7='S5'!V7,V7='S6'!V7,V7='S1'!V7,V7='S8'!V7),"CISSS!","OK."))))</f>
        <v>OK.</v>
      </c>
      <c r="W57" s="267" t="str">
        <f>IF(W7=".","OK.",IF(W7=0,"OK.",IF(W7=" ","OK.",IF(OR(W7=W17,W7=W27,W7=W37,W7='S2'!W7,W7='S3'!W7,W7='S4'!W7,W7='S5'!W7,W7='S6'!W7,W7='S1'!W7,W7='S8'!W7),"CISSS!","OK."))))</f>
        <v>OK.</v>
      </c>
      <c r="X57" s="268" t="str">
        <f>IF(X7=".","OK.",IF(X7=0,"OK.",IF(X7=" ","OK.",IF(OR(X7=X17,X7=X27,X7=X37,X7='S2'!X7,X7='S3'!X7,X7='S4'!X7,X7='S5'!X7,X7='S6'!X7,X7='S1'!X7,X7='S8'!X7),"CISSS!","OK."))))</f>
        <v>OK.</v>
      </c>
      <c r="Y57" s="268" t="str">
        <f>IF(Y7=".","OK.",IF(Y7=0,"OK.",IF(Y7=" ","OK.",IF(OR(Y7=Y17,Y7=Y27,Y7=Y37,Y7='S2'!Y7,Y7='S3'!Y7,Y7='S4'!Y7,Y7='S5'!Y7,Y7='S6'!Y7,Y7='S1'!Y7,Y7='S8'!Y7),"CISSS!","OK."))))</f>
        <v>OK.</v>
      </c>
      <c r="Z57" s="268" t="str">
        <f>IF(Z7=".","OK.",IF(Z7=0,"OK.",IF(Z7=" ","OK.",IF(OR(Z7=Z17,Z7=Z27,Z7=Z37,Z7='S2'!Z7,Z7='S3'!Z7,Z7='S4'!Z7,Z7='S5'!Z7,Z7='S6'!Z7,Z7='S1'!Z7,Z7='S8'!Z7),"CISSS!","OK."))))</f>
        <v>OK.</v>
      </c>
      <c r="AA57" s="269" t="str">
        <f>IF(AA7=".","OK.",IF(AA7=0,"OK.",IF(AA7=" ","OK.",IF(OR(AA7=AA17,AA7=AA27,AA7=AA37,AA7='S2'!AA7,AA7='S3'!AA7,AA7='S4'!AA7,AA7='S5'!AA7,AA7='S6'!AA7,AA7='S1'!AA7,AA7='S8'!AA7),"CISSS!","OK."))))</f>
        <v>OK.</v>
      </c>
      <c r="AB57" s="323">
        <v>0.54166666666666663</v>
      </c>
    </row>
    <row r="58" spans="1:28" ht="11.1" customHeight="1" x14ac:dyDescent="0.2">
      <c r="A58" s="1087"/>
      <c r="B58" s="1087"/>
      <c r="C58" s="55" t="str">
        <f>IF(C8=".","OK.",IF(C8=0,"OK.",IF(C8=" ","OK.",IF(OR(C8=C18,C8=C28,C8=C38,C8='S2'!C8,C8='S3'!C8,C8='S4'!C8,C8='S5'!C8,C8='S6'!C8,C8='S1'!C8,C8='S8'!C8),"CISSS!","OK."))))</f>
        <v>OK.</v>
      </c>
      <c r="D58" s="56" t="str">
        <f>IF(D8=".","OK.",IF(D8=0,"OK.",IF(D8=" ","OK.",IF(OR(D8=D18,D8=D28,D8=D38,D8='S2'!D8,D8='S3'!D8,D8='S4'!D8,D8='S5'!D8,D8='S6'!D8,D8='S1'!D8,D8='S8'!D8),"CISSS!","OK."))))</f>
        <v>OK.</v>
      </c>
      <c r="E58" s="56" t="str">
        <f>IF(E8=".","OK.",IF(E8=0,"OK.",IF(E8=" ","OK.",IF(OR(E8=E18,E8=E28,E8=E38,E8='S2'!E8,E8='S3'!E8,E8='S4'!E8,E8='S5'!E8,E8='S6'!E8,E8='S1'!E8,E8='S8'!E8),"CISSS!","OK."))))</f>
        <v>OK.</v>
      </c>
      <c r="F58" s="56" t="str">
        <f>IF(F8=".","OK.",IF(F8=0,"OK.",IF(F8=" ","OK.",IF(OR(F8=F18,F8=F28,F8=F38,F8='S2'!F8,F8='S3'!F8,F8='S4'!F8,F8='S5'!F8,F8='S6'!F8,F8='S1'!F8,F8='S8'!F8),"CISSS!","OK."))))</f>
        <v>OK.</v>
      </c>
      <c r="G58" s="57" t="str">
        <f>IF(G8=".","OK.",IF(G8=0,"OK.",IF(G8=" ","OK.",IF(OR(G8=G18,G8=G28,G8=G38,G8='S2'!G8,G8='S3'!G8,G8='S4'!G8,G8='S5'!G8,G8='S6'!G8,G8='S1'!G8,G8='S8'!G8),"CISSS!","OK."))))</f>
        <v>OK.</v>
      </c>
      <c r="H58" s="76" t="str">
        <f>IF(H8=".","OK.",IF(H8=0,"OK.",IF(H8=" ","OK.",IF(OR(H8=H18,H8=H28,H8=H38,H8='S2'!H8,H8='S3'!H8,H8='S4'!H8,H8='S5'!H8,H8='S6'!H8,H8='S1'!H8,H8='S8'!H8),"CISSS!","OK."))))</f>
        <v>OK.</v>
      </c>
      <c r="I58" s="77" t="str">
        <f>IF(I8=".","OK.",IF(I8=0,"OK.",IF(I8=" ","OK.",IF(OR(I8=I18,I8=I28,I8=I38,I8='S2'!I8,I8='S3'!I8,I8='S4'!I8,I8='S5'!I8,I8='S6'!I8,I8='S1'!I8,I8='S8'!I8),"CISSS!","OK."))))</f>
        <v>OK.</v>
      </c>
      <c r="J58" s="77" t="str">
        <f>IF(J8=".","OK.",IF(J8=0,"OK.",IF(J8=" ","OK.",IF(OR(J8=J18,J8=J28,J8=J38,J8='S2'!J8,J8='S3'!J8,J8='S4'!J8,J8='S5'!J8,J8='S6'!J8,J8='S1'!J8,J8='S8'!J8),"CISSS!","OK."))))</f>
        <v>OK.</v>
      </c>
      <c r="K58" s="77" t="str">
        <f>IF(K8=".","OK.",IF(K8=0,"OK.",IF(K8=" ","OK.",IF(OR(K8=K18,K8=K28,K8=K38,K8='S2'!K8,K8='S3'!K8,K8='S4'!K8,K8='S5'!K8,K8='S6'!K8,K8='S1'!K8,K8='S8'!K8),"CISSS!","OK."))))</f>
        <v>OK.</v>
      </c>
      <c r="L58" s="78" t="str">
        <f>IF(L8=".","OK.",IF(L8=0,"OK.",IF(L8=" ","OK.",IF(OR(L8=L18,L8=L28,L8=L38,L8='S2'!L8,L8='S3'!L8,L8='S4'!L8,L8='S5'!L8,L8='S6'!L8,L8='S1'!L8,L8='S8'!L8),"CISSS!","OK."))))</f>
        <v>OK.</v>
      </c>
      <c r="M58" s="67" t="str">
        <f>IF(M8=".","OK.",IF(M8=0,"OK.",IF(M8=" ","OK.",IF(OR(M8=M18,M8=M28,M8=M38,M8='S2'!M8,M8='S3'!M8,M8='S4'!M8,M8='S5'!M8,M8='S6'!M8,M8='S1'!M8,M8='S8'!M8),"CISSS!","OK."))))</f>
        <v>OK.</v>
      </c>
      <c r="N58" s="68" t="str">
        <f>IF(N8=".","OK.",IF(N8=0,"OK.",IF(N8=" ","OK.",IF(OR(N8=N18,N8=N28,N8=N38,N8='S2'!N8,N8='S3'!N8,N8='S4'!N8,N8='S5'!N8,N8='S6'!N8,N8='S1'!N8,N8='S8'!N8),"CISSS!","OK."))))</f>
        <v>OK.</v>
      </c>
      <c r="O58" s="68" t="str">
        <f>IF(O8=".","OK.",IF(O8=0,"OK.",IF(O8=" ","OK.",IF(OR(O8=O18,O8=O28,O8=O38,O8='S2'!O8,O8='S3'!O8,O8='S4'!O8,O8='S5'!O8,O8='S6'!O8,O8='S1'!O8,O8='S8'!O8),"CISSS!","OK."))))</f>
        <v>OK.</v>
      </c>
      <c r="P58" s="68" t="str">
        <f>IF(P8=".","OK.",IF(P8=0,"OK.",IF(P8=" ","OK.",IF(OR(P8=P18,P8=P28,P8=P38,P8='S2'!P8,P8='S3'!P8,P8='S4'!P8,P8='S5'!P8,P8='S6'!P8,P8='S1'!P8,P8='S8'!P8),"CISSS!","OK."))))</f>
        <v>OK.</v>
      </c>
      <c r="Q58" s="69" t="str">
        <f>IF(Q8=".","OK.",IF(Q8=0,"OK.",IF(Q8=" ","OK.",IF(OR(Q8=Q18,Q8=Q28,Q8=Q38,Q8='S2'!Q8,Q8='S3'!Q8,Q8='S4'!Q8,Q8='S5'!Q8,Q8='S6'!Q8,Q8='S1'!Q8,Q8='S8'!Q8),"CISSS!","OK."))))</f>
        <v>OK.</v>
      </c>
      <c r="R58" s="85" t="str">
        <f>IF(R8=".","OK.",IF(R8=0,"OK.",IF(R8=" ","OK.",IF(OR(R8=R18,R8=R28,R8=R38,R8='S2'!R8,R8='S3'!R8,R8='S4'!R8,R8='S5'!R8,R8='S6'!R8,R8='S1'!R8,R8='S8'!R8),"CISSS!","OK."))))</f>
        <v>OK.</v>
      </c>
      <c r="S58" s="86" t="str">
        <f>IF(S8=".","OK.",IF(S8=0,"OK.",IF(S8=" ","OK.",IF(OR(S8=S18,S8=S28,S8=S38,S8='S2'!S8,S8='S3'!S8,S8='S4'!S8,S8='S5'!S8,S8='S6'!S8,S8='S1'!S8,S8='S8'!S8),"CISSS!","OK."))))</f>
        <v>OK.</v>
      </c>
      <c r="T58" s="86" t="str">
        <f>IF(T8=".","OK.",IF(T8=0,"OK.",IF(T8=" ","OK.",IF(OR(T8=T18,T8=T28,T8=T38,T8='S2'!T8,T8='S3'!T8,T8='S4'!T8,T8='S5'!T8,T8='S6'!T8,T8='S1'!T8,T8='S8'!T8),"CISSS!","OK."))))</f>
        <v>OK.</v>
      </c>
      <c r="U58" s="86" t="str">
        <f>IF(U8=".","OK.",IF(U8=0,"OK.",IF(U8=" ","OK.",IF(OR(U8=U18,U8=U28,U8=U38,U8='S2'!U8,U8='S3'!U8,U8='S4'!U8,U8='S5'!U8,U8='S6'!U8,U8='S1'!U8,U8='S8'!U8),"CISSS!","OK."))))</f>
        <v>OK.</v>
      </c>
      <c r="V58" s="87" t="str">
        <f>IF(V8=".","OK.",IF(V8=0,"OK.",IF(V8=" ","OK.",IF(OR(V8=V18,V8=V28,V8=V38,V8='S2'!V8,V8='S3'!V8,V8='S4'!V8,V8='S5'!V8,V8='S6'!V8,V8='S1'!V8,V8='S8'!V8),"CISSS!","OK."))))</f>
        <v>OK.</v>
      </c>
      <c r="W58" s="267" t="str">
        <f>IF(W8=".","OK.",IF(W8=0,"OK.",IF(W8=" ","OK.",IF(OR(W8=W18,W8=W28,W8=W38,W8='S2'!W8,W8='S3'!W8,W8='S4'!W8,W8='S5'!W8,W8='S6'!W8,W8='S1'!W8,W8='S8'!W8),"CISSS!","OK."))))</f>
        <v>OK.</v>
      </c>
      <c r="X58" s="268" t="str">
        <f>IF(X8=".","OK.",IF(X8=0,"OK.",IF(X8=" ","OK.",IF(OR(X8=X18,X8=X28,X8=X38,X8='S2'!X8,X8='S3'!X8,X8='S4'!X8,X8='S5'!X8,X8='S6'!X8,X8='S1'!X8,X8='S8'!X8),"CISSS!","OK."))))</f>
        <v>OK.</v>
      </c>
      <c r="Y58" s="268" t="str">
        <f>IF(Y8=".","OK.",IF(Y8=0,"OK.",IF(Y8=" ","OK.",IF(OR(Y8=Y18,Y8=Y28,Y8=Y38,Y8='S2'!Y8,Y8='S3'!Y8,Y8='S4'!Y8,Y8='S5'!Y8,Y8='S6'!Y8,Y8='S1'!Y8,Y8='S8'!Y8),"CISSS!","OK."))))</f>
        <v>OK.</v>
      </c>
      <c r="Z58" s="268" t="str">
        <f>IF(Z8=".","OK.",IF(Z8=0,"OK.",IF(Z8=" ","OK.",IF(OR(Z8=Z18,Z8=Z28,Z8=Z38,Z8='S2'!Z8,Z8='S3'!Z8,Z8='S4'!Z8,Z8='S5'!Z8,Z8='S6'!Z8,Z8='S1'!Z8,Z8='S8'!Z8),"CISSS!","OK."))))</f>
        <v>OK.</v>
      </c>
      <c r="AA58" s="269" t="str">
        <f>IF(AA8=".","OK.",IF(AA8=0,"OK.",IF(AA8=" ","OK.",IF(OR(AA8=AA18,AA8=AA28,AA8=AA38,AA8='S2'!AA8,AA8='S3'!AA8,AA8='S4'!AA8,AA8='S5'!AA8,AA8='S6'!AA8,AA8='S1'!AA8,AA8='S8'!AA8),"CISSS!","OK."))))</f>
        <v>OK.</v>
      </c>
      <c r="AB58" s="323">
        <v>0.58333333333333337</v>
      </c>
    </row>
    <row r="59" spans="1:28" ht="11.1" customHeight="1" x14ac:dyDescent="0.2">
      <c r="A59" s="1087"/>
      <c r="B59" s="1087"/>
      <c r="C59" s="55" t="str">
        <f>IF(C9=".","OK.",IF(C9=0,"OK.",IF(C9=" ","OK.",IF(OR(C9=C19,C9=C29,C9=C39,C9='S2'!C9,C9='S3'!C9,C9='S4'!C9,C9='S5'!C9,C9='S6'!C9,C9='S1'!C9,C9='S8'!C9),"CISSS!","OK."))))</f>
        <v>OK.</v>
      </c>
      <c r="D59" s="56" t="str">
        <f>IF(D9=".","OK.",IF(D9=0,"OK.",IF(D9=" ","OK.",IF(OR(D9=D19,D9=D29,D9=D39,D9='S2'!D9,D9='S3'!D9,D9='S4'!D9,D9='S5'!D9,D9='S6'!D9,D9='S1'!D9,D9='S8'!D9),"CISSS!","OK."))))</f>
        <v>OK.</v>
      </c>
      <c r="E59" s="56" t="str">
        <f>IF(E9=".","OK.",IF(E9=0,"OK.",IF(E9=" ","OK.",IF(OR(E9=E19,E9=E29,E9=E39,E9='S2'!E9,E9='S3'!E9,E9='S4'!E9,E9='S5'!E9,E9='S6'!E9,E9='S1'!E9,E9='S8'!E9),"CISSS!","OK."))))</f>
        <v>OK.</v>
      </c>
      <c r="F59" s="56" t="str">
        <f>IF(F9=".","OK.",IF(F9=0,"OK.",IF(F9=" ","OK.",IF(OR(F9=F19,F9=F29,F9=F39,F9='S2'!F9,F9='S3'!F9,F9='S4'!F9,F9='S5'!F9,F9='S6'!F9,F9='S1'!F9,F9='S8'!F9),"CISSS!","OK."))))</f>
        <v>OK.</v>
      </c>
      <c r="G59" s="57" t="str">
        <f>IF(G9=".","OK.",IF(G9=0,"OK.",IF(G9=" ","OK.",IF(OR(G9=G19,G9=G29,G9=G39,G9='S2'!G9,G9='S3'!G9,G9='S4'!G9,G9='S5'!G9,G9='S6'!G9,G9='S1'!G9,G9='S8'!G9),"CISSS!","OK."))))</f>
        <v>OK.</v>
      </c>
      <c r="H59" s="76" t="str">
        <f>IF(H9=".","OK.",IF(H9=0,"OK.",IF(H9=" ","OK.",IF(OR(H9=H19,H9=H29,H9=H39,H9='S2'!H9,H9='S3'!H9,H9='S4'!H9,H9='S5'!H9,H9='S6'!H9,H9='S1'!H9,H9='S8'!H9),"CISSS!","OK."))))</f>
        <v>OK.</v>
      </c>
      <c r="I59" s="77" t="str">
        <f>IF(I9=".","OK.",IF(I9=0,"OK.",IF(I9=" ","OK.",IF(OR(I9=I19,I9=I29,I9=I39,I9='S2'!I9,I9='S3'!I9,I9='S4'!I9,I9='S5'!I9,I9='S6'!I9,I9='S1'!I9,I9='S8'!I9),"CISSS!","OK."))))</f>
        <v>OK.</v>
      </c>
      <c r="J59" s="77" t="str">
        <f>IF(J9=".","OK.",IF(J9=0,"OK.",IF(J9=" ","OK.",IF(OR(J9=J19,J9=J29,J9=J39,J9='S2'!J9,J9='S3'!J9,J9='S4'!J9,J9='S5'!J9,J9='S6'!J9,J9='S1'!J9,J9='S8'!J9),"CISSS!","OK."))))</f>
        <v>OK.</v>
      </c>
      <c r="K59" s="77" t="str">
        <f>IF(K9=".","OK.",IF(K9=0,"OK.",IF(K9=" ","OK.",IF(OR(K9=K19,K9=K29,K9=K39,K9='S2'!K9,K9='S3'!K9,K9='S4'!K9,K9='S5'!K9,K9='S6'!K9,K9='S1'!K9,K9='S8'!K9),"CISSS!","OK."))))</f>
        <v>OK.</v>
      </c>
      <c r="L59" s="78" t="str">
        <f>IF(L9=".","OK.",IF(L9=0,"OK.",IF(L9=" ","OK.",IF(OR(L9=L19,L9=L29,L9=L39,L9='S2'!L9,L9='S3'!L9,L9='S4'!L9,L9='S5'!L9,L9='S6'!L9,L9='S1'!L9,L9='S8'!L9),"CISSS!","OK."))))</f>
        <v>OK.</v>
      </c>
      <c r="M59" s="67" t="str">
        <f>IF(M9=".","OK.",IF(M9=0,"OK.",IF(M9=" ","OK.",IF(OR(M9=M19,M9=M29,M9=M39,M9='S2'!M9,M9='S3'!M9,M9='S4'!M9,M9='S5'!M9,M9='S6'!M9,M9='S1'!M9,M9='S8'!M9),"CISSS!","OK."))))</f>
        <v>OK.</v>
      </c>
      <c r="N59" s="68" t="str">
        <f>IF(N9=".","OK.",IF(N9=0,"OK.",IF(N9=" ","OK.",IF(OR(N9=N19,N9=N29,N9=N39,N9='S2'!N9,N9='S3'!N9,N9='S4'!N9,N9='S5'!N9,N9='S6'!N9,N9='S1'!N9,N9='S8'!N9),"CISSS!","OK."))))</f>
        <v>OK.</v>
      </c>
      <c r="O59" s="68" t="str">
        <f>IF(O9=".","OK.",IF(O9=0,"OK.",IF(O9=" ","OK.",IF(OR(O9=O19,O9=O29,O9=O39,O9='S2'!O9,O9='S3'!O9,O9='S4'!O9,O9='S5'!O9,O9='S6'!O9,O9='S1'!O9,O9='S8'!O9),"CISSS!","OK."))))</f>
        <v>OK.</v>
      </c>
      <c r="P59" s="68" t="str">
        <f>IF(P9=".","OK.",IF(P9=0,"OK.",IF(P9=" ","OK.",IF(OR(P9=P19,P9=P29,P9=P39,P9='S2'!P9,P9='S3'!P9,P9='S4'!P9,P9='S5'!P9,P9='S6'!P9,P9='S1'!P9,P9='S8'!P9),"CISSS!","OK."))))</f>
        <v>OK.</v>
      </c>
      <c r="Q59" s="69" t="str">
        <f>IF(Q9=".","OK.",IF(Q9=0,"OK.",IF(Q9=" ","OK.",IF(OR(Q9=Q19,Q9=Q29,Q9=Q39,Q9='S2'!Q9,Q9='S3'!Q9,Q9='S4'!Q9,Q9='S5'!Q9,Q9='S6'!Q9,Q9='S1'!Q9,Q9='S8'!Q9),"CISSS!","OK."))))</f>
        <v>OK.</v>
      </c>
      <c r="R59" s="85" t="str">
        <f>IF(R9=".","OK.",IF(R9=0,"OK.",IF(R9=" ","OK.",IF(OR(R9=R19,R9=R29,R9=R39,R9='S2'!R9,R9='S3'!R9,R9='S4'!R9,R9='S5'!R9,R9='S6'!R9,R9='S1'!R9,R9='S8'!R9),"CISSS!","OK."))))</f>
        <v>OK.</v>
      </c>
      <c r="S59" s="86" t="str">
        <f>IF(S9=".","OK.",IF(S9=0,"OK.",IF(S9=" ","OK.",IF(OR(S9=S19,S9=S29,S9=S39,S9='S2'!S9,S9='S3'!S9,S9='S4'!S9,S9='S5'!S9,S9='S6'!S9,S9='S1'!S9,S9='S8'!S9),"CISSS!","OK."))))</f>
        <v>OK.</v>
      </c>
      <c r="T59" s="86" t="str">
        <f>IF(T9=".","OK.",IF(T9=0,"OK.",IF(T9=" ","OK.",IF(OR(T9=T19,T9=T29,T9=T39,T9='S2'!T9,T9='S3'!T9,T9='S4'!T9,T9='S5'!T9,T9='S6'!T9,T9='S1'!T9,T9='S8'!T9),"CISSS!","OK."))))</f>
        <v>OK.</v>
      </c>
      <c r="U59" s="86" t="str">
        <f>IF(U9=".","OK.",IF(U9=0,"OK.",IF(U9=" ","OK.",IF(OR(U9=U19,U9=U29,U9=U39,U9='S2'!U9,U9='S3'!U9,U9='S4'!U9,U9='S5'!U9,U9='S6'!U9,U9='S1'!U9,U9='S8'!U9),"CISSS!","OK."))))</f>
        <v>OK.</v>
      </c>
      <c r="V59" s="87" t="str">
        <f>IF(V9=".","OK.",IF(V9=0,"OK.",IF(V9=" ","OK.",IF(OR(V9=V19,V9=V29,V9=V39,V9='S2'!V9,V9='S3'!V9,V9='S4'!V9,V9='S5'!V9,V9='S6'!V9,V9='S1'!V9,V9='S8'!V9),"CISSS!","OK."))))</f>
        <v>OK.</v>
      </c>
      <c r="W59" s="267" t="str">
        <f>IF(W9=".","OK.",IF(W9=0,"OK.",IF(W9=" ","OK.",IF(OR(W9=W19,W9=W29,W9=W39,W9='S2'!W9,W9='S3'!W9,W9='S4'!W9,W9='S5'!W9,W9='S6'!W9,W9='S1'!W9,W9='S8'!W9),"CISSS!","OK."))))</f>
        <v>OK.</v>
      </c>
      <c r="X59" s="268" t="str">
        <f>IF(X9=".","OK.",IF(X9=0,"OK.",IF(X9=" ","OK.",IF(OR(X9=X19,X9=X29,X9=X39,X9='S2'!X9,X9='S3'!X9,X9='S4'!X9,X9='S5'!X9,X9='S6'!X9,X9='S1'!X9,X9='S8'!X9),"CISSS!","OK."))))</f>
        <v>OK.</v>
      </c>
      <c r="Y59" s="268" t="str">
        <f>IF(Y9=".","OK.",IF(Y9=0,"OK.",IF(Y9=" ","OK.",IF(OR(Y9=Y19,Y9=Y29,Y9=Y39,Y9='S2'!Y9,Y9='S3'!Y9,Y9='S4'!Y9,Y9='S5'!Y9,Y9='S6'!Y9,Y9='S1'!Y9,Y9='S8'!Y9),"CISSS!","OK."))))</f>
        <v>OK.</v>
      </c>
      <c r="Z59" s="268" t="str">
        <f>IF(Z9=".","OK.",IF(Z9=0,"OK.",IF(Z9=" ","OK.",IF(OR(Z9=Z19,Z9=Z29,Z9=Z39,Z9='S2'!Z9,Z9='S3'!Z9,Z9='S4'!Z9,Z9='S5'!Z9,Z9='S6'!Z9,Z9='S1'!Z9,Z9='S8'!Z9),"CISSS!","OK."))))</f>
        <v>OK.</v>
      </c>
      <c r="AA59" s="269" t="str">
        <f>IF(AA9=".","OK.",IF(AA9=0,"OK.",IF(AA9=" ","OK.",IF(OR(AA9=AA19,AA9=AA29,AA9=AA39,AA9='S2'!AA9,AA9='S3'!AA9,AA9='S4'!AA9,AA9='S5'!AA9,AA9='S6'!AA9,AA9='S1'!AA9,AA9='S8'!AA9),"CISSS!","OK."))))</f>
        <v>OK.</v>
      </c>
      <c r="AB59" s="323">
        <v>0.625</v>
      </c>
    </row>
    <row r="60" spans="1:28" ht="11.1" customHeight="1" x14ac:dyDescent="0.2">
      <c r="A60" s="1087"/>
      <c r="B60" s="1087"/>
      <c r="C60" s="55" t="str">
        <f>IF(C10=".","OK.",IF(C10=0,"OK.",IF(C10=" ","OK.",IF(OR(C10=C20,C10=C30,C10=C40,C10='S2'!C10,C10='S3'!C10,C10='S4'!C10,C10='S5'!C10,C10='S6'!C10,C10='S1'!C10,C10='S8'!C10),"CISSS!","OK."))))</f>
        <v>OK.</v>
      </c>
      <c r="D60" s="56" t="str">
        <f>IF(D10=".","OK.",IF(D10=0,"OK.",IF(D10=" ","OK.",IF(OR(D10=D20,D10=D30,D10=D40,D10='S2'!D10,D10='S3'!D10,D10='S4'!D10,D10='S5'!D10,D10='S6'!D10,D10='S1'!D10,D10='S8'!D10),"CISSS!","OK."))))</f>
        <v>OK.</v>
      </c>
      <c r="E60" s="56" t="str">
        <f>IF(E10=".","OK.",IF(E10=0,"OK.",IF(E10=" ","OK.",IF(OR(E10=E20,E10=E30,E10=E40,E10='S2'!E10,E10='S3'!E10,E10='S4'!E10,E10='S5'!E10,E10='S6'!E10,E10='S1'!E10,E10='S8'!E10),"CISSS!","OK."))))</f>
        <v>OK.</v>
      </c>
      <c r="F60" s="56" t="str">
        <f>IF(F10=".","OK.",IF(F10=0,"OK.",IF(F10=" ","OK.",IF(OR(F10=F20,F10=F30,F10=F40,F10='S2'!F10,F10='S3'!F10,F10='S4'!F10,F10='S5'!F10,F10='S6'!F10,F10='S1'!F10,F10='S8'!F10),"CISSS!","OK."))))</f>
        <v>OK.</v>
      </c>
      <c r="G60" s="57" t="str">
        <f>IF(G10=".","OK.",IF(G10=0,"OK.",IF(G10=" ","OK.",IF(OR(G10=G20,G10=G30,G10=G40,G10='S2'!G10,G10='S3'!G10,G10='S4'!G10,G10='S5'!G10,G10='S6'!G10,G10='S1'!G10,G10='S8'!G10),"CISSS!","OK."))))</f>
        <v>OK.</v>
      </c>
      <c r="H60" s="76" t="str">
        <f>IF(H10=".","OK.",IF(H10=0,"OK.",IF(H10=" ","OK.",IF(OR(H10=H20,H10=H30,H10=H40,H10='S2'!H10,H10='S3'!H10,H10='S4'!H10,H10='S5'!H10,H10='S6'!H10,H10='S1'!H10,H10='S8'!H10),"CISSS!","OK."))))</f>
        <v>OK.</v>
      </c>
      <c r="I60" s="77" t="str">
        <f>IF(I10=".","OK.",IF(I10=0,"OK.",IF(I10=" ","OK.",IF(OR(I10=I20,I10=I30,I10=I40,I10='S2'!I10,I10='S3'!I10,I10='S4'!I10,I10='S5'!I10,I10='S6'!I10,I10='S1'!I10,I10='S8'!I10),"CISSS!","OK."))))</f>
        <v>OK.</v>
      </c>
      <c r="J60" s="77" t="str">
        <f>IF(J10=".","OK.",IF(J10=0,"OK.",IF(J10=" ","OK.",IF(OR(J10=J20,J10=J30,J10=J40,J10='S2'!J10,J10='S3'!J10,J10='S4'!J10,J10='S5'!J10,J10='S6'!J10,J10='S1'!J10,J10='S8'!J10),"CISSS!","OK."))))</f>
        <v>OK.</v>
      </c>
      <c r="K60" s="77" t="str">
        <f>IF(K10=".","OK.",IF(K10=0,"OK.",IF(K10=" ","OK.",IF(OR(K10=K20,K10=K30,K10=K40,K10='S2'!K10,K10='S3'!K10,K10='S4'!K10,K10='S5'!K10,K10='S6'!K10,K10='S1'!K10,K10='S8'!K10),"CISSS!","OK."))))</f>
        <v>OK.</v>
      </c>
      <c r="L60" s="78" t="str">
        <f>IF(L10=".","OK.",IF(L10=0,"OK.",IF(L10=" ","OK.",IF(OR(L10=L20,L10=L30,L10=L40,L10='S2'!L10,L10='S3'!L10,L10='S4'!L10,L10='S5'!L10,L10='S6'!L10,L10='S1'!L10,L10='S8'!L10),"CISSS!","OK."))))</f>
        <v>OK.</v>
      </c>
      <c r="M60" s="67" t="str">
        <f>IF(M10=".","OK.",IF(M10=0,"OK.",IF(M10=" ","OK.",IF(OR(M10=M20,M10=M30,M10=M40,M10='S2'!M10,M10='S3'!M10,M10='S4'!M10,M10='S5'!M10,M10='S6'!M10,M10='S1'!M10,M10='S8'!M10),"CISSS!","OK."))))</f>
        <v>OK.</v>
      </c>
      <c r="N60" s="68" t="str">
        <f>IF(N10=".","OK.",IF(N10=0,"OK.",IF(N10=" ","OK.",IF(OR(N10=N20,N10=N30,N10=N40,N10='S2'!N10,N10='S3'!N10,N10='S4'!N10,N10='S5'!N10,N10='S6'!N10,N10='S1'!N10,N10='S8'!N10),"CISSS!","OK."))))</f>
        <v>OK.</v>
      </c>
      <c r="O60" s="68" t="str">
        <f>IF(O10=".","OK.",IF(O10=0,"OK.",IF(O10=" ","OK.",IF(OR(O10=O20,O10=O30,O10=O40,O10='S2'!O10,O10='S3'!O10,O10='S4'!O10,O10='S5'!O10,O10='S6'!O10,O10='S1'!O10,O10='S8'!O10),"CISSS!","OK."))))</f>
        <v>OK.</v>
      </c>
      <c r="P60" s="68" t="str">
        <f>IF(P10=".","OK.",IF(P10=0,"OK.",IF(P10=" ","OK.",IF(OR(P10=P20,P10=P30,P10=P40,P10='S2'!P10,P10='S3'!P10,P10='S4'!P10,P10='S5'!P10,P10='S6'!P10,P10='S1'!P10,P10='S8'!P10),"CISSS!","OK."))))</f>
        <v>OK.</v>
      </c>
      <c r="Q60" s="69" t="str">
        <f>IF(Q10=".","OK.",IF(Q10=0,"OK.",IF(Q10=" ","OK.",IF(OR(Q10=Q20,Q10=Q30,Q10=Q40,Q10='S2'!Q10,Q10='S3'!Q10,Q10='S4'!Q10,Q10='S5'!Q10,Q10='S6'!Q10,Q10='S1'!Q10,Q10='S8'!Q10),"CISSS!","OK."))))</f>
        <v>OK.</v>
      </c>
      <c r="R60" s="85" t="str">
        <f>IF(R10=".","OK.",IF(R10=0,"OK.",IF(R10=" ","OK.",IF(OR(R10=R20,R10=R30,R10=R40,R10='S2'!R10,R10='S3'!R10,R10='S4'!R10,R10='S5'!R10,R10='S6'!R10,R10='S1'!R10,R10='S8'!R10),"CISSS!","OK."))))</f>
        <v>OK.</v>
      </c>
      <c r="S60" s="86" t="str">
        <f>IF(S10=".","OK.",IF(S10=0,"OK.",IF(S10=" ","OK.",IF(OR(S10=S20,S10=S30,S10=S40,S10='S2'!S10,S10='S3'!S10,S10='S4'!S10,S10='S5'!S10,S10='S6'!S10,S10='S1'!S10,S10='S8'!S10),"CISSS!","OK."))))</f>
        <v>OK.</v>
      </c>
      <c r="T60" s="86" t="str">
        <f>IF(T10=".","OK.",IF(T10=0,"OK.",IF(T10=" ","OK.",IF(OR(T10=T20,T10=T30,T10=T40,T10='S2'!T10,T10='S3'!T10,T10='S4'!T10,T10='S5'!T10,T10='S6'!T10,T10='S1'!T10,T10='S8'!T10),"CISSS!","OK."))))</f>
        <v>OK.</v>
      </c>
      <c r="U60" s="86" t="str">
        <f>IF(U10=".","OK.",IF(U10=0,"OK.",IF(U10=" ","OK.",IF(OR(U10=U20,U10=U30,U10=U40,U10='S2'!U10,U10='S3'!U10,U10='S4'!U10,U10='S5'!U10,U10='S6'!U10,U10='S1'!U10,U10='S8'!U10),"CISSS!","OK."))))</f>
        <v>OK.</v>
      </c>
      <c r="V60" s="87" t="str">
        <f>IF(V10=".","OK.",IF(V10=0,"OK.",IF(V10=" ","OK.",IF(OR(V10=V20,V10=V30,V10=V40,V10='S2'!V10,V10='S3'!V10,V10='S4'!V10,V10='S5'!V10,V10='S6'!V10,V10='S1'!V10,V10='S8'!V10),"CISSS!","OK."))))</f>
        <v>OK.</v>
      </c>
      <c r="W60" s="267" t="str">
        <f>IF(W10=".","OK.",IF(W10=0,"OK.",IF(W10=" ","OK.",IF(OR(W10=W20,W10=W30,W10=W40,W10='S2'!W10,W10='S3'!W10,W10='S4'!W10,W10='S5'!W10,W10='S6'!W10,W10='S1'!W10,W10='S8'!W10),"CISSS!","OK."))))</f>
        <v>OK.</v>
      </c>
      <c r="X60" s="268" t="str">
        <f>IF(X10=".","OK.",IF(X10=0,"OK.",IF(X10=" ","OK.",IF(OR(X10=X20,X10=X30,X10=X40,X10='S2'!X10,X10='S3'!X10,X10='S4'!X10,X10='S5'!X10,X10='S6'!X10,X10='S1'!X10,X10='S8'!X10),"CISSS!","OK."))))</f>
        <v>OK.</v>
      </c>
      <c r="Y60" s="268" t="str">
        <f>IF(Y10=".","OK.",IF(Y10=0,"OK.",IF(Y10=" ","OK.",IF(OR(Y10=Y20,Y10=Y30,Y10=Y40,Y10='S2'!Y10,Y10='S3'!Y10,Y10='S4'!Y10,Y10='S5'!Y10,Y10='S6'!Y10,Y10='S1'!Y10,Y10='S8'!Y10),"CISSS!","OK."))))</f>
        <v>OK.</v>
      </c>
      <c r="Z60" s="268" t="str">
        <f>IF(Z10=".","OK.",IF(Z10=0,"OK.",IF(Z10=" ","OK.",IF(OR(Z10=Z20,Z10=Z30,Z10=Z40,Z10='S2'!Z10,Z10='S3'!Z10,Z10='S4'!Z10,Z10='S5'!Z10,Z10='S6'!Z10,Z10='S1'!Z10,Z10='S8'!Z10),"CISSS!","OK."))))</f>
        <v>OK.</v>
      </c>
      <c r="AA60" s="269" t="str">
        <f>IF(AA10=".","OK.",IF(AA10=0,"OK.",IF(AA10=" ","OK.",IF(OR(AA10=AA20,AA10=AA30,AA10=AA40,AA10='S2'!AA10,AA10='S3'!AA10,AA10='S4'!AA10,AA10='S5'!AA10,AA10='S6'!AA10,AA10='S1'!AA10,AA10='S8'!AA10),"CISSS!","OK."))))</f>
        <v>OK.</v>
      </c>
      <c r="AB60" s="323">
        <v>0.66666666666666663</v>
      </c>
    </row>
    <row r="61" spans="1:28" ht="11.1" customHeight="1" x14ac:dyDescent="0.2">
      <c r="A61" s="1087"/>
      <c r="B61" s="1087"/>
      <c r="C61" s="55" t="str">
        <f>IF(C11=".","OK.",IF(C11=0,"OK.",IF(C11=" ","OK.",IF(OR(C11=C21,C11=C31,C11=C41,C11='S2'!C11,C11='S3'!C11,C11='S4'!C11,C11='S5'!C11,C11='S6'!C11,C11='S1'!C11,C11='S8'!C11),"CISSS!","OK."))))</f>
        <v>OK.</v>
      </c>
      <c r="D61" s="56" t="str">
        <f>IF(D11=".","OK.",IF(D11=0,"OK.",IF(D11=" ","OK.",IF(OR(D11=D21,D11=D31,D11=D41,D11='S2'!D11,D11='S3'!D11,D11='S4'!D11,D11='S5'!D11,D11='S6'!D11,D11='S1'!D11,D11='S8'!D11),"CISSS!","OK."))))</f>
        <v>OK.</v>
      </c>
      <c r="E61" s="56" t="str">
        <f>IF(E11=".","OK.",IF(E11=0,"OK.",IF(E11=" ","OK.",IF(OR(E11=E21,E11=E31,E11=E41,E11='S2'!E11,E11='S3'!E11,E11='S4'!E11,E11='S5'!E11,E11='S6'!E11,E11='S1'!E11,E11='S8'!E11),"CISSS!","OK."))))</f>
        <v>OK.</v>
      </c>
      <c r="F61" s="56" t="str">
        <f>IF(F11=".","OK.",IF(F11=0,"OK.",IF(F11=" ","OK.",IF(OR(F11=F21,F11=F31,F11=F41,F11='S2'!F11,F11='S3'!F11,F11='S4'!F11,F11='S5'!F11,F11='S6'!F11,F11='S1'!F11,F11='S8'!F11),"CISSS!","OK."))))</f>
        <v>OK.</v>
      </c>
      <c r="G61" s="57" t="str">
        <f>IF(G11=".","OK.",IF(G11=0,"OK.",IF(G11=" ","OK.",IF(OR(G11=G21,G11=G31,G11=G41,G11='S2'!G11,G11='S3'!G11,G11='S4'!G11,G11='S5'!G11,G11='S6'!G11,G11='S1'!G11,G11='S8'!G11),"CISSS!","OK."))))</f>
        <v>OK.</v>
      </c>
      <c r="H61" s="76" t="str">
        <f>IF(H11=".","OK.",IF(H11=0,"OK.",IF(H11=" ","OK.",IF(OR(H11=H21,H11=H31,H11=H41,H11='S2'!H11,H11='S3'!H11,H11='S4'!H11,H11='S5'!H11,H11='S6'!H11,H11='S1'!H11,H11='S8'!H11),"CISSS!","OK."))))</f>
        <v>OK.</v>
      </c>
      <c r="I61" s="77" t="str">
        <f>IF(I11=".","OK.",IF(I11=0,"OK.",IF(I11=" ","OK.",IF(OR(I11=I21,I11=I31,I11=I41,I11='S2'!I11,I11='S3'!I11,I11='S4'!I11,I11='S5'!I11,I11='S6'!I11,I11='S1'!I11,I11='S8'!I11),"CISSS!","OK."))))</f>
        <v>OK.</v>
      </c>
      <c r="J61" s="77" t="str">
        <f>IF(J11=".","OK.",IF(J11=0,"OK.",IF(J11=" ","OK.",IF(OR(J11=J21,J11=J31,J11=J41,J11='S2'!J11,J11='S3'!J11,J11='S4'!J11,J11='S5'!J11,J11='S6'!J11,J11='S1'!J11,J11='S8'!J11),"CISSS!","OK."))))</f>
        <v>OK.</v>
      </c>
      <c r="K61" s="77" t="str">
        <f>IF(K11=".","OK.",IF(K11=0,"OK.",IF(K11=" ","OK.",IF(OR(K11=K21,K11=K31,K11=K41,K11='S2'!K11,K11='S3'!K11,K11='S4'!K11,K11='S5'!K11,K11='S6'!K11,K11='S1'!K11,K11='S8'!K11),"CISSS!","OK."))))</f>
        <v>OK.</v>
      </c>
      <c r="L61" s="78" t="str">
        <f>IF(L11=".","OK.",IF(L11=0,"OK.",IF(L11=" ","OK.",IF(OR(L11=L21,L11=L31,L11=L41,L11='S2'!L11,L11='S3'!L11,L11='S4'!L11,L11='S5'!L11,L11='S6'!L11,L11='S1'!L11,L11='S8'!L11),"CISSS!","OK."))))</f>
        <v>OK.</v>
      </c>
      <c r="M61" s="67" t="str">
        <f>IF(M11=".","OK.",IF(M11=0,"OK.",IF(M11=" ","OK.",IF(OR(M11=M21,M11=M31,M11=M41,M11='S2'!M11,M11='S3'!M11,M11='S4'!M11,M11='S5'!M11,M11='S6'!M11,M11='S1'!M11,M11='S8'!M11),"CISSS!","OK."))))</f>
        <v>OK.</v>
      </c>
      <c r="N61" s="68" t="str">
        <f>IF(N11=".","OK.",IF(N11=0,"OK.",IF(N11=" ","OK.",IF(OR(N11=N21,N11=N31,N11=N41,N11='S2'!N11,N11='S3'!N11,N11='S4'!N11,N11='S5'!N11,N11='S6'!N11,N11='S1'!N11,N11='S8'!N11),"CISSS!","OK."))))</f>
        <v>OK.</v>
      </c>
      <c r="O61" s="68" t="str">
        <f>IF(O11=".","OK.",IF(O11=0,"OK.",IF(O11=" ","OK.",IF(OR(O11=O21,O11=O31,O11=O41,O11='S2'!O11,O11='S3'!O11,O11='S4'!O11,O11='S5'!O11,O11='S6'!O11,O11='S1'!O11,O11='S8'!O11),"CISSS!","OK."))))</f>
        <v>OK.</v>
      </c>
      <c r="P61" s="68" t="str">
        <f>IF(P11=".","OK.",IF(P11=0,"OK.",IF(P11=" ","OK.",IF(OR(P11=P21,P11=P31,P11=P41,P11='S2'!P11,P11='S3'!P11,P11='S4'!P11,P11='S5'!P11,P11='S6'!P11,P11='S1'!P11,P11='S8'!P11),"CISSS!","OK."))))</f>
        <v>OK.</v>
      </c>
      <c r="Q61" s="69" t="str">
        <f>IF(Q11=".","OK.",IF(Q11=0,"OK.",IF(Q11=" ","OK.",IF(OR(Q11=Q21,Q11=Q31,Q11=Q41,Q11='S2'!Q11,Q11='S3'!Q11,Q11='S4'!Q11,Q11='S5'!Q11,Q11='S6'!Q11,Q11='S1'!Q11,Q11='S8'!Q11),"CISSS!","OK."))))</f>
        <v>OK.</v>
      </c>
      <c r="R61" s="85" t="str">
        <f>IF(R11=".","OK.",IF(R11=0,"OK.",IF(R11=" ","OK.",IF(OR(R11=R21,R11=R31,R11=R41,R11='S2'!R11,R11='S3'!R11,R11='S4'!R11,R11='S5'!R11,R11='S6'!R11,R11='S1'!R11,R11='S8'!R11),"CISSS!","OK."))))</f>
        <v>OK.</v>
      </c>
      <c r="S61" s="86" t="str">
        <f>IF(S11=".","OK.",IF(S11=0,"OK.",IF(S11=" ","OK.",IF(OR(S11=S21,S11=S31,S11=S41,S11='S2'!S11,S11='S3'!S11,S11='S4'!S11,S11='S5'!S11,S11='S6'!S11,S11='S1'!S11,S11='S8'!S11),"CISSS!","OK."))))</f>
        <v>OK.</v>
      </c>
      <c r="T61" s="86" t="str">
        <f>IF(T11=".","OK.",IF(T11=0,"OK.",IF(T11=" ","OK.",IF(OR(T11=T21,T11=T31,T11=T41,T11='S2'!T11,T11='S3'!T11,T11='S4'!T11,T11='S5'!T11,T11='S6'!T11,T11='S1'!T11,T11='S8'!T11),"CISSS!","OK."))))</f>
        <v>OK.</v>
      </c>
      <c r="U61" s="86" t="str">
        <f>IF(U11=".","OK.",IF(U11=0,"OK.",IF(U11=" ","OK.",IF(OR(U11=U21,U11=U31,U11=U41,U11='S2'!U11,U11='S3'!U11,U11='S4'!U11,U11='S5'!U11,U11='S6'!U11,U11='S1'!U11,U11='S8'!U11),"CISSS!","OK."))))</f>
        <v>OK.</v>
      </c>
      <c r="V61" s="87" t="str">
        <f>IF(V11=".","OK.",IF(V11=0,"OK.",IF(V11=" ","OK.",IF(OR(V11=V21,V11=V31,V11=V41,V11='S2'!V11,V11='S3'!V11,V11='S4'!V11,V11='S5'!V11,V11='S6'!V11,V11='S1'!V11,V11='S8'!V11),"CISSS!","OK."))))</f>
        <v>OK.</v>
      </c>
      <c r="W61" s="267" t="str">
        <f>IF(W11=".","OK.",IF(W11=0,"OK.",IF(W11=" ","OK.",IF(OR(W11=W21,W11=W31,W11=W41,W11='S2'!W11,W11='S3'!W11,W11='S4'!W11,W11='S5'!W11,W11='S6'!W11,W11='S1'!W11,W11='S8'!W11),"CISSS!","OK."))))</f>
        <v>OK.</v>
      </c>
      <c r="X61" s="268" t="str">
        <f>IF(X11=".","OK.",IF(X11=0,"OK.",IF(X11=" ","OK.",IF(OR(X11=X21,X11=X31,X11=X41,X11='S2'!X11,X11='S3'!X11,X11='S4'!X11,X11='S5'!X11,X11='S6'!X11,X11='S1'!X11,X11='S8'!X11),"CISSS!","OK."))))</f>
        <v>OK.</v>
      </c>
      <c r="Y61" s="268" t="str">
        <f>IF(Y11=".","OK.",IF(Y11=0,"OK.",IF(Y11=" ","OK.",IF(OR(Y11=Y21,Y11=Y31,Y11=Y41,Y11='S2'!Y11,Y11='S3'!Y11,Y11='S4'!Y11,Y11='S5'!Y11,Y11='S6'!Y11,Y11='S1'!Y11,Y11='S8'!Y11),"CISSS!","OK."))))</f>
        <v>OK.</v>
      </c>
      <c r="Z61" s="268" t="str">
        <f>IF(Z11=".","OK.",IF(Z11=0,"OK.",IF(Z11=" ","OK.",IF(OR(Z11=Z21,Z11=Z31,Z11=Z41,Z11='S2'!Z11,Z11='S3'!Z11,Z11='S4'!Z11,Z11='S5'!Z11,Z11='S6'!Z11,Z11='S1'!Z11,Z11='S8'!Z11),"CISSS!","OK."))))</f>
        <v>OK.</v>
      </c>
      <c r="AA61" s="269" t="str">
        <f>IF(AA11=".","OK.",IF(AA11=0,"OK.",IF(AA11=" ","OK.",IF(OR(AA11=AA21,AA11=AA31,AA11=AA41,AA11='S2'!AA11,AA11='S3'!AA11,AA11='S4'!AA11,AA11='S5'!AA11,AA11='S6'!AA11,AA11='S1'!AA11,AA11='S8'!AA11),"CISSS!","OK."))))</f>
        <v>OK.</v>
      </c>
      <c r="AB61" s="323">
        <v>0.70833333333333337</v>
      </c>
    </row>
    <row r="62" spans="1:28" ht="11.1" customHeight="1" thickBot="1" x14ac:dyDescent="0.25">
      <c r="A62" s="1087"/>
      <c r="B62" s="1087"/>
      <c r="C62" s="58" t="str">
        <f>IF(C12=".","OK.",IF(C12=0,"OK.",IF(C12=" ","OK.",IF(OR(C12=C22,C12=C32,C12=C42,C12='S2'!C12,C12='S3'!C12,C12='S4'!C12,C12='S5'!C12,C12='S6'!C12,C12='S1'!C12,C12='S8'!C12),"CISSS!","OK."))))</f>
        <v>OK.</v>
      </c>
      <c r="D62" s="59" t="str">
        <f>IF(D12=".","OK.",IF(D12=0,"OK.",IF(D12=" ","OK.",IF(OR(D12=D22,D12=D32,D12=D42,D12='S2'!D12,D12='S3'!D12,D12='S4'!D12,D12='S5'!D12,D12='S6'!D12,D12='S1'!D12,D12='S8'!D12),"CISSS!","OK."))))</f>
        <v>OK.</v>
      </c>
      <c r="E62" s="59" t="str">
        <f>IF(E12=".","OK.",IF(E12=0,"OK.",IF(E12=" ","OK.",IF(OR(E12=E22,E12=E32,E12=E42,E12='S2'!E12,E12='S3'!E12,E12='S4'!E12,E12='S5'!E12,E12='S6'!E12,E12='S1'!E12,E12='S8'!E12),"CISSS!","OK."))))</f>
        <v>OK.</v>
      </c>
      <c r="F62" s="59" t="str">
        <f>IF(F12=".","OK.",IF(F12=0,"OK.",IF(F12=" ","OK.",IF(OR(F12=F22,F12=F32,F12=F42,F12='S2'!F12,F12='S3'!F12,F12='S4'!F12,F12='S5'!F12,F12='S6'!F12,F12='S1'!F12,F12='S8'!F12),"CISSS!","OK."))))</f>
        <v>OK.</v>
      </c>
      <c r="G62" s="60" t="str">
        <f>IF(G12=".","OK.",IF(G12=0,"OK.",IF(G12=" ","OK.",IF(OR(G12=G22,G12=G32,G12=G42,G12='S2'!G12,G12='S3'!G12,G12='S4'!G12,G12='S5'!G12,G12='S6'!G12,G12='S1'!G12,G12='S8'!G12),"CISSS!","OK."))))</f>
        <v>OK.</v>
      </c>
      <c r="H62" s="79" t="str">
        <f>IF(H12=".","OK.",IF(H12=0,"OK.",IF(H12=" ","OK.",IF(OR(H12=H22,H12=H32,H12=H42,H12='S2'!H12,H12='S3'!H12,H12='S4'!H12,H12='S5'!H12,H12='S6'!H12,H12='S1'!H12,H12='S8'!H12),"CISSS!","OK."))))</f>
        <v>OK.</v>
      </c>
      <c r="I62" s="80" t="str">
        <f>IF(I12=".","OK.",IF(I12=0,"OK.",IF(I12=" ","OK.",IF(OR(I12=I22,I12=I32,I12=I42,I12='S2'!I12,I12='S3'!I12,I12='S4'!I12,I12='S5'!I12,I12='S6'!I12,I12='S1'!I12,I12='S8'!I12),"CISSS!","OK."))))</f>
        <v>OK.</v>
      </c>
      <c r="J62" s="80" t="str">
        <f>IF(J12=".","OK.",IF(J12=0,"OK.",IF(J12=" ","OK.",IF(OR(J12=J22,J12=J32,J12=J42,J12='S2'!J12,J12='S3'!J12,J12='S4'!J12,J12='S5'!J12,J12='S6'!J12,J12='S1'!J12,J12='S8'!J12),"CISSS!","OK."))))</f>
        <v>OK.</v>
      </c>
      <c r="K62" s="80" t="str">
        <f>IF(K12=".","OK.",IF(K12=0,"OK.",IF(K12=" ","OK.",IF(OR(K12=K22,K12=K32,K12=K42,K12='S2'!K12,K12='S3'!K12,K12='S4'!K12,K12='S5'!K12,K12='S6'!K12,K12='S1'!K12,K12='S8'!K12),"CISSS!","OK."))))</f>
        <v>OK.</v>
      </c>
      <c r="L62" s="81" t="str">
        <f>IF(L12=".","OK.",IF(L12=0,"OK.",IF(L12=" ","OK.",IF(OR(L12=L22,L12=L32,L12=L42,L12='S2'!L12,L12='S3'!L12,L12='S4'!L12,L12='S5'!L12,L12='S6'!L12,L12='S1'!L12,L12='S8'!L12),"CISSS!","OK."))))</f>
        <v>OK.</v>
      </c>
      <c r="M62" s="247" t="str">
        <f>IF(M12=".","OK.",IF(M12=0,"OK.",IF(M12=" ","OK.",IF(OR(M12=M22,M12=M32,M12=M42,M12='S2'!M12,M12='S3'!M12,M12='S4'!M12,M12='S5'!M12,M12='S6'!M12,M12='S1'!M12,M12='S8'!M12),"CISSS!","OK."))))</f>
        <v>OK.</v>
      </c>
      <c r="N62" s="248" t="str">
        <f>IF(N12=".","OK.",IF(N12=0,"OK.",IF(N12=" ","OK.",IF(OR(N12=N22,N12=N32,N12=N42,N12='S2'!N12,N12='S3'!N12,N12='S4'!N12,N12='S5'!N12,N12='S6'!N12,N12='S1'!N12,N12='S8'!N12),"CISSS!","OK."))))</f>
        <v>OK.</v>
      </c>
      <c r="O62" s="248" t="str">
        <f>IF(O12=".","OK.",IF(O12=0,"OK.",IF(O12=" ","OK.",IF(OR(O12=O22,O12=O32,O12=O42,O12='S2'!O12,O12='S3'!O12,O12='S4'!O12,O12='S5'!O12,O12='S6'!O12,O12='S1'!O12,O12='S8'!O12),"CISSS!","OK."))))</f>
        <v>OK.</v>
      </c>
      <c r="P62" s="248" t="str">
        <f>IF(P12=".","OK.",IF(P12=0,"OK.",IF(P12=" ","OK.",IF(OR(P12=P22,P12=P32,P12=P42,P12='S2'!P12,P12='S3'!P12,P12='S4'!P12,P12='S5'!P12,P12='S6'!P12,P12='S1'!P12,P12='S8'!P12),"CISSS!","OK."))))</f>
        <v>OK.</v>
      </c>
      <c r="Q62" s="249" t="str">
        <f>IF(Q12=".","OK.",IF(Q12=0,"OK.",IF(Q12=" ","OK.",IF(OR(Q12=Q22,Q12=Q32,Q12=Q42,Q12='S2'!Q12,Q12='S3'!Q12,Q12='S4'!Q12,Q12='S5'!Q12,Q12='S6'!Q12,Q12='S1'!Q12,Q12='S8'!Q12),"CISSS!","OK."))))</f>
        <v>OK.</v>
      </c>
      <c r="R62" s="88" t="str">
        <f>IF(R12=".","OK.",IF(R12=0,"OK.",IF(R12=" ","OK.",IF(OR(R12=R22,R12=R32,R12=R42,R12='S2'!R12,R12='S3'!R12,R12='S4'!R12,R12='S5'!R12,R12='S6'!R12,R12='S1'!R12,R12='S8'!R12),"CISSS!","OK."))))</f>
        <v>OK.</v>
      </c>
      <c r="S62" s="89" t="str">
        <f>IF(S12=".","OK.",IF(S12=0,"OK.",IF(S12=" ","OK.",IF(OR(S12=S22,S12=S32,S12=S42,S12='S2'!S12,S12='S3'!S12,S12='S4'!S12,S12='S5'!S12,S12='S6'!S12,S12='S1'!S12,S12='S8'!S12),"CISSS!","OK."))))</f>
        <v>OK.</v>
      </c>
      <c r="T62" s="89" t="str">
        <f>IF(T12=".","OK.",IF(T12=0,"OK.",IF(T12=" ","OK.",IF(OR(T12=T22,T12=T32,T12=T42,T12='S2'!T12,T12='S3'!T12,T12='S4'!T12,T12='S5'!T12,T12='S6'!T12,T12='S1'!T12,T12='S8'!T12),"CISSS!","OK."))))</f>
        <v>OK.</v>
      </c>
      <c r="U62" s="89" t="str">
        <f>IF(U12=".","OK.",IF(U12=0,"OK.",IF(U12=" ","OK.",IF(OR(U12=U22,U12=U32,U12=U42,U12='S2'!U12,U12='S3'!U12,U12='S4'!U12,U12='S5'!U12,U12='S6'!U12,U12='S1'!U12,U12='S8'!U12),"CISSS!","OK."))))</f>
        <v>OK.</v>
      </c>
      <c r="V62" s="90" t="str">
        <f>IF(V12=".","OK.",IF(V12=0,"OK.",IF(V12=" ","OK.",IF(OR(V12=V22,V12=V32,V12=V42,V12='S2'!V12,V12='S3'!V12,V12='S4'!V12,V12='S5'!V12,V12='S6'!V12,V12='S1'!V12,V12='S8'!V12),"CISSS!","OK."))))</f>
        <v>OK.</v>
      </c>
      <c r="W62" s="270" t="str">
        <f>IF(W12=".","OK.",IF(W12=0,"OK.",IF(W12=" ","OK.",IF(OR(W12=W22,W12=W32,W12=W42,W12='S2'!W12,W12='S3'!W12,W12='S4'!W12,W12='S5'!W12,W12='S6'!W12,W12='S1'!W12,W12='S8'!W12),"CISSS!","OK."))))</f>
        <v>OK.</v>
      </c>
      <c r="X62" s="271" t="str">
        <f>IF(X12=".","OK.",IF(X12=0,"OK.",IF(X12=" ","OK.",IF(OR(X12=X22,X12=X32,X12=X42,X12='S2'!X12,X12='S3'!X12,X12='S4'!X12,X12='S5'!X12,X12='S6'!X12,X12='S1'!X12,X12='S8'!X12),"CISSS!","OK."))))</f>
        <v>OK.</v>
      </c>
      <c r="Y62" s="271" t="str">
        <f>IF(Y12=".","OK.",IF(Y12=0,"OK.",IF(Y12=" ","OK.",IF(OR(Y12=Y22,Y12=Y32,Y12=Y42,Y12='S2'!Y12,Y12='S3'!Y12,Y12='S4'!Y12,Y12='S5'!Y12,Y12='S6'!Y12,Y12='S1'!Y12,Y12='S8'!Y12),"CISSS!","OK."))))</f>
        <v>OK.</v>
      </c>
      <c r="Z62" s="271" t="str">
        <f>IF(Z12=".","OK.",IF(Z12=0,"OK.",IF(Z12=" ","OK.",IF(OR(Z12=Z22,Z12=Z32,Z12=Z42,Z12='S2'!Z12,Z12='S3'!Z12,Z12='S4'!Z12,Z12='S5'!Z12,Z12='S6'!Z12,Z12='S1'!Z12,Z12='S8'!Z12),"CISSS!","OK."))))</f>
        <v>OK.</v>
      </c>
      <c r="AA62" s="272" t="str">
        <f>IF(AA12=".","OK.",IF(AA12=0,"OK.",IF(AA12=" ","OK.",IF(OR(AA12=AA22,AA12=AA32,AA12=AA42,AA12='S2'!AA12,AA12='S3'!AA12,AA12='S4'!AA12,AA12='S5'!AA12,AA12='S6'!AA12,AA12='S1'!AA12,AA12='S8'!AA12),"CISSS!","OK."))))</f>
        <v>OK.</v>
      </c>
      <c r="AB62" s="323">
        <v>0.75</v>
      </c>
    </row>
    <row r="63" spans="1:28" ht="11.1" customHeight="1" x14ac:dyDescent="0.2">
      <c r="A63" s="1087"/>
      <c r="B63" s="1087"/>
      <c r="C63" s="61" t="str">
        <f>IF(C13=".","OK.",IF(C13=0,"OK.",IF(C13=" ","OK.",IF(OR(C13=C3,C13=C23,C13=C33,C13='S2'!C13,C13='S3'!C13,C13='S4'!C13,C13='S5'!C13,C13='S6'!C13,C13='S1'!C13,C13='S8'!C13),"CISSS!","OK."))))</f>
        <v>OK.</v>
      </c>
      <c r="D63" s="62" t="str">
        <f>IF(D13=".","OK.",IF(D13=0,"OK.",IF(D13=" ","OK.",IF(OR(D13=D3,D13=D23,D13=D33,D13='S2'!D13,D13='S3'!D13,D13='S4'!D13,D13='S5'!D13,D13='S6'!D13,D13='S1'!D13,D13='S8'!D13),"CISSS!","OK."))))</f>
        <v>OK.</v>
      </c>
      <c r="E63" s="62" t="str">
        <f>IF(E13=".","OK.",IF(E13=0,"OK.",IF(E13=" ","OK.",IF(OR(E13=E3,E13=E23,E13=E33,E13='S2'!E13,E13='S3'!E13,E13='S4'!E13,E13='S5'!E13,E13='S6'!E13,E13='S1'!E13,E13='S8'!E13),"CISSS!","OK."))))</f>
        <v>OK.</v>
      </c>
      <c r="F63" s="62" t="str">
        <f>IF(F13=".","OK.",IF(F13=0,"OK.",IF(F13=" ","OK.",IF(OR(F13=F3,F13=F23,F13=F33,F13='S2'!F13,F13='S3'!F13,F13='S4'!F13,F13='S5'!F13,F13='S6'!F13,F13='S1'!F13,F13='S8'!F13),"CISSS!","OK."))))</f>
        <v>OK.</v>
      </c>
      <c r="G63" s="63" t="str">
        <f>IF(G13=".","OK.",IF(G13=0,"OK.",IF(G13=" ","OK.",IF(OR(G13=G3,G13=G23,G13=G33,G13='S2'!G13,G13='S3'!G13,G13='S4'!G13,G13='S5'!G13,G13='S6'!G13,G13='S1'!G13,G13='S8'!G13),"CISSS!","OK."))))</f>
        <v>OK.</v>
      </c>
      <c r="H63" s="73" t="str">
        <f>IF(H13=".","OK.",IF(H13=0,"OK.",IF(H13=" ","OK.",IF(OR(H13=H3,H13=H23,H13=H33,H13='S2'!H13,H13='S3'!H13,H13='S4'!H13,H13='S5'!H13,H13='S6'!H13,H13='S1'!H13,H13='S8'!H13),"CISSS!","OK."))))</f>
        <v>OK.</v>
      </c>
      <c r="I63" s="74" t="str">
        <f>IF(I13=".","OK.",IF(I13=0,"OK.",IF(I13=" ","OK.",IF(OR(I13=I3,I13=I23,I13=I33,I13='S2'!I13,I13='S3'!I13,I13='S4'!I13,I13='S5'!I13,I13='S6'!I13,I13='S1'!I13,I13='S8'!I13),"CISSS!","OK."))))</f>
        <v>OK.</v>
      </c>
      <c r="J63" s="74" t="str">
        <f>IF(J13=".","OK.",IF(J13=0,"OK.",IF(J13=" ","OK.",IF(OR(J13=J3,J13=J23,J13=J33,J13='S2'!J13,J13='S3'!J13,J13='S4'!J13,J13='S5'!J13,J13='S6'!J13,J13='S1'!J13,J13='S8'!J13),"CISSS!","OK."))))</f>
        <v>OK.</v>
      </c>
      <c r="K63" s="74" t="str">
        <f>IF(K13=".","OK.",IF(K13=0,"OK.",IF(K13=" ","OK.",IF(OR(K13=K3,K13=K23,K13=K33,K13='S2'!K13,K13='S3'!K13,K13='S4'!K13,K13='S5'!K13,K13='S6'!K13,K13='S1'!K13,K13='S8'!K13),"CISSS!","OK."))))</f>
        <v>OK.</v>
      </c>
      <c r="L63" s="75" t="str">
        <f>IF(L13=".","OK.",IF(L13=0,"OK.",IF(L13=" ","OK.",IF(OR(L13=L3,L13=L23,L13=L33,L13='S2'!L13,L13='S3'!L13,L13='S4'!L13,L13='S5'!L13,L13='S6'!L13,L13='S1'!L13,L13='S8'!L13),"CISSS!","OK."))))</f>
        <v>OK.</v>
      </c>
      <c r="M63" s="64" t="str">
        <f>IF(M13=".","OK.",IF(M13=0,"OK.",IF(M13=" ","OK.",IF(OR(M13=M3,M13=M23,M13=M33,M13='S2'!M13,M13='S3'!M13,M13='S4'!M13,M13='S5'!M13,M13='S6'!M13,M13='S1'!M13,M13='S8'!M13),"CISSS!","OK."))))</f>
        <v>OK.</v>
      </c>
      <c r="N63" s="65" t="str">
        <f>IF(N13=".","OK.",IF(N13=0,"OK.",IF(N13=" ","OK.",IF(OR(N13=N3,N13=N23,N13=N33,N13='S2'!N13,N13='S3'!N13,N13='S4'!N13,N13='S5'!N13,N13='S6'!N13,N13='S1'!N13,N13='S8'!N13),"CISSS!","OK."))))</f>
        <v>OK.</v>
      </c>
      <c r="O63" s="65" t="str">
        <f>IF(O13=".","OK.",IF(O13=0,"OK.",IF(O13=" ","OK.",IF(OR(O13=O3,O13=O23,O13=O33,O13='S2'!O13,O13='S3'!O13,O13='S4'!O13,O13='S5'!O13,O13='S6'!O13,O13='S1'!O13,O13='S8'!O13),"CISSS!","OK."))))</f>
        <v>OK.</v>
      </c>
      <c r="P63" s="65" t="str">
        <f>IF(P13=".","OK.",IF(P13=0,"OK.",IF(P13=" ","OK.",IF(OR(P13=P3,P13=P23,P13=P33,P13='S2'!P13,P13='S3'!P13,P13='S4'!P13,P13='S5'!P13,P13='S6'!P13,P13='S1'!P13,P13='S8'!P13),"CISSS!","OK."))))</f>
        <v>OK.</v>
      </c>
      <c r="Q63" s="66" t="str">
        <f>IF(Q13=".","OK.",IF(Q13=0,"OK.",IF(Q13=" ","OK.",IF(OR(Q13=Q3,Q13=Q23,Q13=Q33,Q13='S2'!Q13,Q13='S3'!Q13,Q13='S4'!Q13,Q13='S5'!Q13,Q13='S6'!Q13,Q13='S1'!Q13,Q13='S8'!Q13),"CISSS!","OK."))))</f>
        <v>OK.</v>
      </c>
      <c r="R63" s="82" t="str">
        <f>IF(R13=".","OK.",IF(R13=0,"OK.",IF(R13=" ","OK.",IF(OR(R13=R3,R13=R23,R13=R33,R13='S2'!R13,R13='S3'!R13,R13='S4'!R13,R13='S5'!R13,R13='S6'!R13,R13='S1'!R13,R13='S8'!R13),"CISSS!","OK."))))</f>
        <v>OK.</v>
      </c>
      <c r="S63" s="83" t="str">
        <f>IF(S13=".","OK.",IF(S13=0,"OK.",IF(S13=" ","OK.",IF(OR(S13=S3,S13=S23,S13=S33,S13='S2'!S13,S13='S3'!S13,S13='S4'!S13,S13='S5'!S13,S13='S6'!S13,S13='S1'!S13,S13='S8'!S13),"CISSS!","OK."))))</f>
        <v>OK.</v>
      </c>
      <c r="T63" s="83" t="str">
        <f>IF(T13=".","OK.",IF(T13=0,"OK.",IF(T13=" ","OK.",IF(OR(T13=T3,T13=T23,T13=T33,T13='S2'!T13,T13='S3'!T13,T13='S4'!T13,T13='S5'!T13,T13='S6'!T13,T13='S1'!T13,T13='S8'!T13),"CISSS!","OK."))))</f>
        <v>OK.</v>
      </c>
      <c r="U63" s="83" t="str">
        <f>IF(U13=".","OK.",IF(U13=0,"OK.",IF(U13=" ","OK.",IF(OR(U13=U3,U13=U23,U13=U33,U13='S2'!U13,U13='S3'!U13,U13='S4'!U13,U13='S5'!U13,U13='S6'!U13,U13='S1'!U13,U13='S8'!U13),"CISSS!","OK."))))</f>
        <v>OK.</v>
      </c>
      <c r="V63" s="84" t="str">
        <f>IF(V13=".","OK.",IF(V13=0,"OK.",IF(V13=" ","OK.",IF(OR(V13=V3,V13=V23,V13=V33,V13='S2'!V13,V13='S3'!V13,V13='S4'!V13,V13='S5'!V13,V13='S6'!V13,V13='S1'!V13,V13='S8'!V13),"CISSS!","OK."))))</f>
        <v>OK.</v>
      </c>
      <c r="W63" s="264" t="str">
        <f>IF(W13=".","OK.",IF(W13=0,"OK.",IF(W13=" ","OK.",IF(OR(W13=W3,W13=W23,W13=W33,W13='S2'!W13,W13='S3'!W13,W13='S4'!W13,W13='S5'!W13,W13='S6'!W13,W13='S1'!W13,W13='S8'!W13),"CISSS!","OK."))))</f>
        <v>OK.</v>
      </c>
      <c r="X63" s="265" t="str">
        <f>IF(X13=".","OK.",IF(X13=0,"OK.",IF(X13=" ","OK.",IF(OR(X13=X3,X13=X23,X13=X33,X13='S2'!X13,X13='S3'!X13,X13='S4'!X13,X13='S5'!X13,X13='S6'!X13,X13='S1'!X13,X13='S8'!X13),"CISSS!","OK."))))</f>
        <v>OK.</v>
      </c>
      <c r="Y63" s="265" t="str">
        <f>IF(Y13=".","OK.",IF(Y13=0,"OK.",IF(Y13=" ","OK.",IF(OR(Y13=Y3,Y13=Y23,Y13=Y33,Y13='S2'!Y13,Y13='S3'!Y13,Y13='S4'!Y13,Y13='S5'!Y13,Y13='S6'!Y13,Y13='S1'!Y13,Y13='S8'!Y13),"CISSS!","OK."))))</f>
        <v>OK.</v>
      </c>
      <c r="Z63" s="265" t="str">
        <f>IF(Z13=".","OK.",IF(Z13=0,"OK.",IF(Z13=" ","OK.",IF(OR(Z13=Z3,Z13=Z23,Z13=Z33,Z13='S2'!Z13,Z13='S3'!Z13,Z13='S4'!Z13,Z13='S5'!Z13,Z13='S6'!Z13,Z13='S1'!Z13,Z13='S8'!Z13),"CISSS!","OK."))))</f>
        <v>OK.</v>
      </c>
      <c r="AA63" s="266" t="str">
        <f>IF(AA13=".","OK.",IF(AA13=0,"OK.",IF(AA13=" ","OK.",IF(OR(AA13=AA3,AA13=AA23,AA13=AA33,AA13='S2'!AA13,AA13='S3'!AA13,AA13='S4'!AA13,AA13='S5'!AA13,AA13='S6'!AA13,AA13='S1'!AA13,AA13='S8'!AA13),"CISSS!","OK."))))</f>
        <v>OK.</v>
      </c>
      <c r="AB63" s="299">
        <v>0.375</v>
      </c>
    </row>
    <row r="64" spans="1:28" ht="11.1" customHeight="1" x14ac:dyDescent="0.2">
      <c r="A64" s="1087"/>
      <c r="B64" s="1087"/>
      <c r="C64" s="55" t="str">
        <f>IF(C14=".","OK.",IF(C14=0,"OK.",IF(C14=" ","OK.",IF(OR(C14=C4,C14=C24,C14=C34,C14='S2'!C14,C14='S3'!C14,C14='S4'!C14,C14='S5'!C14,C14='S6'!C14,C14='S1'!C14,C14='S8'!C14),"CISSS!","OK."))))</f>
        <v>OK.</v>
      </c>
      <c r="D64" s="56" t="str">
        <f>IF(D14=".","OK.",IF(D14=0,"OK.",IF(D14=" ","OK.",IF(OR(D14=D4,D14=D24,D14=D34,D14='S2'!D14,D14='S3'!D14,D14='S4'!D14,D14='S5'!D14,D14='S6'!D14,D14='S1'!D14,D14='S8'!D14),"CISSS!","OK."))))</f>
        <v>OK.</v>
      </c>
      <c r="E64" s="56" t="str">
        <f>IF(E14=".","OK.",IF(E14=0,"OK.",IF(E14=" ","OK.",IF(OR(E14=E4,E14=E24,E14=E34,E14='S2'!E14,E14='S3'!E14,E14='S4'!E14,E14='S5'!E14,E14='S6'!E14,E14='S1'!E14,E14='S8'!E14),"CISSS!","OK."))))</f>
        <v>OK.</v>
      </c>
      <c r="F64" s="56" t="str">
        <f>IF(F14=".","OK.",IF(F14=0,"OK.",IF(F14=" ","OK.",IF(OR(F14=F4,F14=F24,F14=F34,F14='S2'!F14,F14='S3'!F14,F14='S4'!F14,F14='S5'!F14,F14='S6'!F14,F14='S1'!F14,F14='S8'!F14),"CISSS!","OK."))))</f>
        <v>OK.</v>
      </c>
      <c r="G64" s="57" t="str">
        <f>IF(G14=".","OK.",IF(G14=0,"OK.",IF(G14=" ","OK.",IF(OR(G14=G4,G14=G24,G14=G34,G14='S2'!G14,G14='S3'!G14,G14='S4'!G14,G14='S5'!G14,G14='S6'!G14,G14='S1'!G14,G14='S8'!G14),"CISSS!","OK."))))</f>
        <v>OK.</v>
      </c>
      <c r="H64" s="76" t="str">
        <f>IF(H14=".","OK.",IF(H14=0,"OK.",IF(H14=" ","OK.",IF(OR(H14=H4,H14=H24,H14=H34,H14='S2'!H14,H14='S3'!H14,H14='S4'!H14,H14='S5'!H14,H14='S6'!H14,H14='S1'!H14,H14='S8'!H14),"CISSS!","OK."))))</f>
        <v>OK.</v>
      </c>
      <c r="I64" s="77" t="str">
        <f>IF(I14=".","OK.",IF(I14=0,"OK.",IF(I14=" ","OK.",IF(OR(I14=I4,I14=I24,I14=I34,I14='S2'!I14,I14='S3'!I14,I14='S4'!I14,I14='S5'!I14,I14='S6'!I14,I14='S1'!I14,I14='S8'!I14),"CISSS!","OK."))))</f>
        <v>OK.</v>
      </c>
      <c r="J64" s="77" t="str">
        <f>IF(J14=".","OK.",IF(J14=0,"OK.",IF(J14=" ","OK.",IF(OR(J14=J4,J14=J24,J14=J34,J14='S2'!J14,J14='S3'!J14,J14='S4'!J14,J14='S5'!J14,J14='S6'!J14,J14='S1'!J14,J14='S8'!J14),"CISSS!","OK."))))</f>
        <v>OK.</v>
      </c>
      <c r="K64" s="77" t="str">
        <f>IF(K14=".","OK.",IF(K14=0,"OK.",IF(K14=" ","OK.",IF(OR(K14=K4,K14=K24,K14=K34,K14='S2'!K14,K14='S3'!K14,K14='S4'!K14,K14='S5'!K14,K14='S6'!K14,K14='S1'!K14,K14='S8'!K14),"CISSS!","OK."))))</f>
        <v>OK.</v>
      </c>
      <c r="L64" s="78" t="str">
        <f>IF(L14=".","OK.",IF(L14=0,"OK.",IF(L14=" ","OK.",IF(OR(L14=L4,L14=L24,L14=L34,L14='S2'!L14,L14='S3'!L14,L14='S4'!L14,L14='S5'!L14,L14='S6'!L14,L14='S1'!L14,L14='S8'!L14),"CISSS!","OK."))))</f>
        <v>OK.</v>
      </c>
      <c r="M64" s="67" t="str">
        <f>IF(M14=".","OK.",IF(M14=0,"OK.",IF(M14=" ","OK.",IF(OR(M14=M4,M14=M24,M14=M34,M14='S2'!M14,M14='S3'!M14,M14='S4'!M14,M14='S5'!M14,M14='S6'!M14,M14='S1'!M14,M14='S8'!M14),"CISSS!","OK."))))</f>
        <v>OK.</v>
      </c>
      <c r="N64" s="68" t="str">
        <f>IF(N14=".","OK.",IF(N14=0,"OK.",IF(N14=" ","OK.",IF(OR(N14=N4,N14=N24,N14=N34,N14='S2'!N14,N14='S3'!N14,N14='S4'!N14,N14='S5'!N14,N14='S6'!N14,N14='S1'!N14,N14='S8'!N14),"CISSS!","OK."))))</f>
        <v>OK.</v>
      </c>
      <c r="O64" s="68" t="str">
        <f>IF(O14=".","OK.",IF(O14=0,"OK.",IF(O14=" ","OK.",IF(OR(O14=O4,O14=O24,O14=O34,O14='S2'!O14,O14='S3'!O14,O14='S4'!O14,O14='S5'!O14,O14='S6'!O14,O14='S1'!O14,O14='S8'!O14),"CISSS!","OK."))))</f>
        <v>OK.</v>
      </c>
      <c r="P64" s="68" t="str">
        <f>IF(P14=".","OK.",IF(P14=0,"OK.",IF(P14=" ","OK.",IF(OR(P14=P4,P14=P24,P14=P34,P14='S2'!P14,P14='S3'!P14,P14='S4'!P14,P14='S5'!P14,P14='S6'!P14,P14='S1'!P14,P14='S8'!P14),"CISSS!","OK."))))</f>
        <v>OK.</v>
      </c>
      <c r="Q64" s="69" t="str">
        <f>IF(Q14=".","OK.",IF(Q14=0,"OK.",IF(Q14=" ","OK.",IF(OR(Q14=Q4,Q14=Q24,Q14=Q34,Q14='S2'!Q14,Q14='S3'!Q14,Q14='S4'!Q14,Q14='S5'!Q14,Q14='S6'!Q14,Q14='S1'!Q14,Q14='S8'!Q14),"CISSS!","OK."))))</f>
        <v>OK.</v>
      </c>
      <c r="R64" s="85" t="str">
        <f>IF(R14=".","OK.",IF(R14=0,"OK.",IF(R14=" ","OK.",IF(OR(R14=R4,R14=R24,R14=R34,R14='S2'!R14,R14='S3'!R14,R14='S4'!R14,R14='S5'!R14,R14='S6'!R14,R14='S1'!R14,R14='S8'!R14),"CISSS!","OK."))))</f>
        <v>OK.</v>
      </c>
      <c r="S64" s="86" t="str">
        <f>IF(S14=".","OK.",IF(S14=0,"OK.",IF(S14=" ","OK.",IF(OR(S14=S4,S14=S24,S14=S34,S14='S2'!S14,S14='S3'!S14,S14='S4'!S14,S14='S5'!S14,S14='S6'!S14,S14='S1'!S14,S14='S8'!S14),"CISSS!","OK."))))</f>
        <v>OK.</v>
      </c>
      <c r="T64" s="86" t="str">
        <f>IF(T14=".","OK.",IF(T14=0,"OK.",IF(T14=" ","OK.",IF(OR(T14=T4,T14=T24,T14=T34,T14='S2'!T14,T14='S3'!T14,T14='S4'!T14,T14='S5'!T14,T14='S6'!T14,T14='S1'!T14,T14='S8'!T14),"CISSS!","OK."))))</f>
        <v>OK.</v>
      </c>
      <c r="U64" s="86" t="str">
        <f>IF(U14=".","OK.",IF(U14=0,"OK.",IF(U14=" ","OK.",IF(OR(U14=U4,U14=U24,U14=U34,U14='S2'!U14,U14='S3'!U14,U14='S4'!U14,U14='S5'!U14,U14='S6'!U14,U14='S1'!U14,U14='S8'!U14),"CISSS!","OK."))))</f>
        <v>OK.</v>
      </c>
      <c r="V64" s="87" t="str">
        <f>IF(V14=".","OK.",IF(V14=0,"OK.",IF(V14=" ","OK.",IF(OR(V14=V4,V14=V24,V14=V34,V14='S2'!V14,V14='S3'!V14,V14='S4'!V14,V14='S5'!V14,V14='S6'!V14,V14='S1'!V14,V14='S8'!V14),"CISSS!","OK."))))</f>
        <v>OK.</v>
      </c>
      <c r="W64" s="267" t="str">
        <f>IF(W14=".","OK.",IF(W14=0,"OK.",IF(W14=" ","OK.",IF(OR(W14=W4,W14=W24,W14=W34,W14='S2'!W14,W14='S3'!W14,W14='S4'!W14,W14='S5'!W14,W14='S6'!W14,W14='S1'!W14,W14='S8'!W14),"CISSS!","OK."))))</f>
        <v>OK.</v>
      </c>
      <c r="X64" s="268" t="str">
        <f>IF(X14=".","OK.",IF(X14=0,"OK.",IF(X14=" ","OK.",IF(OR(X14=X4,X14=X24,X14=X34,X14='S2'!X14,X14='S3'!X14,X14='S4'!X14,X14='S5'!X14,X14='S6'!X14,X14='S1'!X14,X14='S8'!X14),"CISSS!","OK."))))</f>
        <v>OK.</v>
      </c>
      <c r="Y64" s="268" t="str">
        <f>IF(Y14=".","OK.",IF(Y14=0,"OK.",IF(Y14=" ","OK.",IF(OR(Y14=Y4,Y14=Y24,Y14=Y34,Y14='S2'!Y14,Y14='S3'!Y14,Y14='S4'!Y14,Y14='S5'!Y14,Y14='S6'!Y14,Y14='S1'!Y14,Y14='S8'!Y14),"CISSS!","OK."))))</f>
        <v>OK.</v>
      </c>
      <c r="Z64" s="268" t="str">
        <f>IF(Z14=".","OK.",IF(Z14=0,"OK.",IF(Z14=" ","OK.",IF(OR(Z14=Z4,Z14=Z24,Z14=Z34,Z14='S2'!Z14,Z14='S3'!Z14,Z14='S4'!Z14,Z14='S5'!Z14,Z14='S6'!Z14,Z14='S1'!Z14,Z14='S8'!Z14),"CISSS!","OK."))))</f>
        <v>OK.</v>
      </c>
      <c r="AA64" s="269" t="str">
        <f>IF(AA14=".","OK.",IF(AA14=0,"OK.",IF(AA14=" ","OK.",IF(OR(AA14=AA4,AA14=AA24,AA14=AA34,AA14='S2'!AA14,AA14='S3'!AA14,AA14='S4'!AA14,AA14='S5'!AA14,AA14='S6'!AA14,AA14='S1'!AA14,AA14='S8'!AA14),"CISSS!","OK."))))</f>
        <v>OK.</v>
      </c>
      <c r="AB64" s="299">
        <v>0.41666666666666669</v>
      </c>
    </row>
    <row r="65" spans="1:28" ht="11.1" customHeight="1" x14ac:dyDescent="0.2">
      <c r="A65" s="1087"/>
      <c r="B65" s="1087"/>
      <c r="C65" s="55" t="str">
        <f>IF(C15=".","OK.",IF(C15=0,"OK.",IF(C15=" ","OK.",IF(OR(C15=C5,C15=C25,C15=C35,C15='S2'!C15,C15='S3'!C15,C15='S4'!C15,C15='S5'!C15,C15='S6'!C15,C15='S1'!C15,C15='S8'!C15),"CISSS!","OK."))))</f>
        <v>OK.</v>
      </c>
      <c r="D65" s="56" t="str">
        <f>IF(D15=".","OK.",IF(D15=0,"OK.",IF(D15=" ","OK.",IF(OR(D15=D5,D15=D25,D15=D35,D15='S2'!D15,D15='S3'!D15,D15='S4'!D15,D15='S5'!D15,D15='S6'!D15,D15='S1'!D15,D15='S8'!D15),"CISSS!","OK."))))</f>
        <v>OK.</v>
      </c>
      <c r="E65" s="56" t="str">
        <f>IF(E15=".","OK.",IF(E15=0,"OK.",IF(E15=" ","OK.",IF(OR(E15=E5,E15=E25,E15=E35,E15='S2'!E15,E15='S3'!E15,E15='S4'!E15,E15='S5'!E15,E15='S6'!E15,E15='S1'!E15,E15='S8'!E15),"CISSS!","OK."))))</f>
        <v>OK.</v>
      </c>
      <c r="F65" s="56" t="str">
        <f>IF(F15=".","OK.",IF(F15=0,"OK.",IF(F15=" ","OK.",IF(OR(F15=F5,F15=F25,F15=F35,F15='S2'!F15,F15='S3'!F15,F15='S4'!F15,F15='S5'!F15,F15='S6'!F15,F15='S1'!F15,F15='S8'!F15),"CISSS!","OK."))))</f>
        <v>OK.</v>
      </c>
      <c r="G65" s="57" t="str">
        <f>IF(G15=".","OK.",IF(G15=0,"OK.",IF(G15=" ","OK.",IF(OR(G15=G5,G15=G25,G15=G35,G15='S2'!G15,G15='S3'!G15,G15='S4'!G15,G15='S5'!G15,G15='S6'!G15,G15='S1'!G15,G15='S8'!G15),"CISSS!","OK."))))</f>
        <v>OK.</v>
      </c>
      <c r="H65" s="76" t="str">
        <f>IF(H15=".","OK.",IF(H15=0,"OK.",IF(H15=" ","OK.",IF(OR(H15=H5,H15=H25,H15=H35,H15='S2'!H15,H15='S3'!H15,H15='S4'!H15,H15='S5'!H15,H15='S6'!H15,H15='S1'!H15,H15='S8'!H15),"CISSS!","OK."))))</f>
        <v>OK.</v>
      </c>
      <c r="I65" s="77" t="str">
        <f>IF(I15=".","OK.",IF(I15=0,"OK.",IF(I15=" ","OK.",IF(OR(I15=I5,I15=I25,I15=I35,I15='S2'!I15,I15='S3'!I15,I15='S4'!I15,I15='S5'!I15,I15='S6'!I15,I15='S1'!I15,I15='S8'!I15),"CISSS!","OK."))))</f>
        <v>OK.</v>
      </c>
      <c r="J65" s="77" t="str">
        <f>IF(J15=".","OK.",IF(J15=0,"OK.",IF(J15=" ","OK.",IF(OR(J15=J5,J15=J25,J15=J35,J15='S2'!J15,J15='S3'!J15,J15='S4'!J15,J15='S5'!J15,J15='S6'!J15,J15='S1'!J15,J15='S8'!J15),"CISSS!","OK."))))</f>
        <v>OK.</v>
      </c>
      <c r="K65" s="77" t="str">
        <f>IF(K15=".","OK.",IF(K15=0,"OK.",IF(K15=" ","OK.",IF(OR(K15=K5,K15=K25,K15=K35,K15='S2'!K15,K15='S3'!K15,K15='S4'!K15,K15='S5'!K15,K15='S6'!K15,K15='S1'!K15,K15='S8'!K15),"CISSS!","OK."))))</f>
        <v>OK.</v>
      </c>
      <c r="L65" s="78" t="str">
        <f>IF(L15=".","OK.",IF(L15=0,"OK.",IF(L15=" ","OK.",IF(OR(L15=L5,L15=L25,L15=L35,L15='S2'!L15,L15='S3'!L15,L15='S4'!L15,L15='S5'!L15,L15='S6'!L15,L15='S1'!L15,L15='S8'!L15),"CISSS!","OK."))))</f>
        <v>OK.</v>
      </c>
      <c r="M65" s="67" t="str">
        <f>IF(M15=".","OK.",IF(M15=0,"OK.",IF(M15=" ","OK.",IF(OR(M15=M5,M15=M25,M15=M35,M15='S2'!M15,M15='S3'!M15,M15='S4'!M15,M15='S5'!M15,M15='S6'!M15,M15='S1'!M15,M15='S8'!M15),"CISSS!","OK."))))</f>
        <v>OK.</v>
      </c>
      <c r="N65" s="68" t="str">
        <f>IF(N15=".","OK.",IF(N15=0,"OK.",IF(N15=" ","OK.",IF(OR(N15=N5,N15=N25,N15=N35,N15='S2'!N15,N15='S3'!N15,N15='S4'!N15,N15='S5'!N15,N15='S6'!N15,N15='S1'!N15,N15='S8'!N15),"CISSS!","OK."))))</f>
        <v>OK.</v>
      </c>
      <c r="O65" s="68" t="str">
        <f>IF(O15=".","OK.",IF(O15=0,"OK.",IF(O15=" ","OK.",IF(OR(O15=O5,O15=O25,O15=O35,O15='S2'!O15,O15='S3'!O15,O15='S4'!O15,O15='S5'!O15,O15='S6'!O15,O15='S1'!O15,O15='S8'!O15),"CISSS!","OK."))))</f>
        <v>OK.</v>
      </c>
      <c r="P65" s="68" t="str">
        <f>IF(P15=".","OK.",IF(P15=0,"OK.",IF(P15=" ","OK.",IF(OR(P15=P5,P15=P25,P15=P35,P15='S2'!P15,P15='S3'!P15,P15='S4'!P15,P15='S5'!P15,P15='S6'!P15,P15='S1'!P15,P15='S8'!P15),"CISSS!","OK."))))</f>
        <v>OK.</v>
      </c>
      <c r="Q65" s="69" t="str">
        <f>IF(Q15=".","OK.",IF(Q15=0,"OK.",IF(Q15=" ","OK.",IF(OR(Q15=Q5,Q15=Q25,Q15=Q35,Q15='S2'!Q15,Q15='S3'!Q15,Q15='S4'!Q15,Q15='S5'!Q15,Q15='S6'!Q15,Q15='S1'!Q15,Q15='S8'!Q15),"CISSS!","OK."))))</f>
        <v>OK.</v>
      </c>
      <c r="R65" s="85" t="str">
        <f>IF(R15=".","OK.",IF(R15=0,"OK.",IF(R15=" ","OK.",IF(OR(R15=R5,R15=R25,R15=R35,R15='S2'!R15,R15='S3'!R15,R15='S4'!R15,R15='S5'!R15,R15='S6'!R15,R15='S1'!R15,R15='S8'!R15),"CISSS!","OK."))))</f>
        <v>OK.</v>
      </c>
      <c r="S65" s="86" t="str">
        <f>IF(S15=".","OK.",IF(S15=0,"OK.",IF(S15=" ","OK.",IF(OR(S15=S5,S15=S25,S15=S35,S15='S2'!S15,S15='S3'!S15,S15='S4'!S15,S15='S5'!S15,S15='S6'!S15,S15='S1'!S15,S15='S8'!S15),"CISSS!","OK."))))</f>
        <v>OK.</v>
      </c>
      <c r="T65" s="86" t="str">
        <f>IF(T15=".","OK.",IF(T15=0,"OK.",IF(T15=" ","OK.",IF(OR(T15=T5,T15=T25,T15=T35,T15='S2'!T15,T15='S3'!T15,T15='S4'!T15,T15='S5'!T15,T15='S6'!T15,T15='S1'!T15,T15='S8'!T15),"CISSS!","OK."))))</f>
        <v>OK.</v>
      </c>
      <c r="U65" s="86" t="str">
        <f>IF(U15=".","OK.",IF(U15=0,"OK.",IF(U15=" ","OK.",IF(OR(U15=U5,U15=U25,U15=U35,U15='S2'!U15,U15='S3'!U15,U15='S4'!U15,U15='S5'!U15,U15='S6'!U15,U15='S1'!U15,U15='S8'!U15),"CISSS!","OK."))))</f>
        <v>OK.</v>
      </c>
      <c r="V65" s="87" t="str">
        <f>IF(V15=".","OK.",IF(V15=0,"OK.",IF(V15=" ","OK.",IF(OR(V15=V5,V15=V25,V15=V35,V15='S2'!V15,V15='S3'!V15,V15='S4'!V15,V15='S5'!V15,V15='S6'!V15,V15='S1'!V15,V15='S8'!V15),"CISSS!","OK."))))</f>
        <v>OK.</v>
      </c>
      <c r="W65" s="267" t="str">
        <f>IF(W15=".","OK.",IF(W15=0,"OK.",IF(W15=" ","OK.",IF(OR(W15=W5,W15=W25,W15=W35,W15='S2'!W15,W15='S3'!W15,W15='S4'!W15,W15='S5'!W15,W15='S6'!W15,W15='S1'!W15,W15='S8'!W15),"CISSS!","OK."))))</f>
        <v>OK.</v>
      </c>
      <c r="X65" s="268" t="str">
        <f>IF(X15=".","OK.",IF(X15=0,"OK.",IF(X15=" ","OK.",IF(OR(X15=X5,X15=X25,X15=X35,X15='S2'!X15,X15='S3'!X15,X15='S4'!X15,X15='S5'!X15,X15='S6'!X15,X15='S1'!X15,X15='S8'!X15),"CISSS!","OK."))))</f>
        <v>OK.</v>
      </c>
      <c r="Y65" s="268" t="str">
        <f>IF(Y15=".","OK.",IF(Y15=0,"OK.",IF(Y15=" ","OK.",IF(OR(Y15=Y5,Y15=Y25,Y15=Y35,Y15='S2'!Y15,Y15='S3'!Y15,Y15='S4'!Y15,Y15='S5'!Y15,Y15='S6'!Y15,Y15='S1'!Y15,Y15='S8'!Y15),"CISSS!","OK."))))</f>
        <v>OK.</v>
      </c>
      <c r="Z65" s="268" t="str">
        <f>IF(Z15=".","OK.",IF(Z15=0,"OK.",IF(Z15=" ","OK.",IF(OR(Z15=Z5,Z15=Z25,Z15=Z35,Z15='S2'!Z15,Z15='S3'!Z15,Z15='S4'!Z15,Z15='S5'!Z15,Z15='S6'!Z15,Z15='S1'!Z15,Z15='S8'!Z15),"CISSS!","OK."))))</f>
        <v>OK.</v>
      </c>
      <c r="AA65" s="269" t="str">
        <f>IF(AA15=".","OK.",IF(AA15=0,"OK.",IF(AA15=" ","OK.",IF(OR(AA15=AA5,AA15=AA25,AA15=AA35,AA15='S2'!AA15,AA15='S3'!AA15,AA15='S4'!AA15,AA15='S5'!AA15,AA15='S6'!AA15,AA15='S1'!AA15,AA15='S8'!AA15),"CISSS!","OK."))))</f>
        <v>OK.</v>
      </c>
      <c r="AB65" s="299">
        <v>0.45833333333333331</v>
      </c>
    </row>
    <row r="66" spans="1:28" ht="11.1" customHeight="1" x14ac:dyDescent="0.2">
      <c r="A66" s="1087"/>
      <c r="B66" s="1087"/>
      <c r="C66" s="55" t="str">
        <f>IF(C16=".","OK.",IF(C16=0,"OK.",IF(C16=" ","OK.",IF(OR(C16=C6,C16=C26,C16=C36,C16='S2'!C16,C16='S3'!C16,C16='S4'!C16,C16='S5'!C16,C16='S6'!C16,C16='S1'!C16,C16='S8'!C16),"CISSS!","OK."))))</f>
        <v>OK.</v>
      </c>
      <c r="D66" s="56" t="str">
        <f>IF(D16=".","OK.",IF(D16=0,"OK.",IF(D16=" ","OK.",IF(OR(D16=D6,D16=D26,D16=D36,D16='S2'!D16,D16='S3'!D16,D16='S4'!D16,D16='S5'!D16,D16='S6'!D16,D16='S1'!D16,D16='S8'!D16),"CISSS!","OK."))))</f>
        <v>OK.</v>
      </c>
      <c r="E66" s="56" t="str">
        <f>IF(E16=".","OK.",IF(E16=0,"OK.",IF(E16=" ","OK.",IF(OR(E16=E6,E16=E26,E16=E36,E16='S2'!E16,E16='S3'!E16,E16='S4'!E16,E16='S5'!E16,E16='S6'!E16,E16='S1'!E16,E16='S8'!E16),"CISSS!","OK."))))</f>
        <v>OK.</v>
      </c>
      <c r="F66" s="56" t="str">
        <f>IF(F16=".","OK.",IF(F16=0,"OK.",IF(F16=" ","OK.",IF(OR(F16=F6,F16=F26,F16=F36,F16='S2'!F16,F16='S3'!F16,F16='S4'!F16,F16='S5'!F16,F16='S6'!F16,F16='S1'!F16,F16='S8'!F16),"CISSS!","OK."))))</f>
        <v>OK.</v>
      </c>
      <c r="G66" s="57" t="str">
        <f>IF(G16=".","OK.",IF(G16=0,"OK.",IF(G16=" ","OK.",IF(OR(G16=G6,G16=G26,G16=G36,G16='S2'!G16,G16='S3'!G16,G16='S4'!G16,G16='S5'!G16,G16='S6'!G16,G16='S1'!G16,G16='S8'!G16),"CISSS!","OK."))))</f>
        <v>OK.</v>
      </c>
      <c r="H66" s="76" t="str">
        <f>IF(H16=".","OK.",IF(H16=0,"OK.",IF(H16=" ","OK.",IF(OR(H16=H6,H16=H26,H16=H36,H16='S2'!H16,H16='S3'!H16,H16='S4'!H16,H16='S5'!H16,H16='S6'!H16,H16='S1'!H16,H16='S8'!H16),"CISSS!","OK."))))</f>
        <v>OK.</v>
      </c>
      <c r="I66" s="77" t="str">
        <f>IF(I16=".","OK.",IF(I16=0,"OK.",IF(I16=" ","OK.",IF(OR(I16=I6,I16=I26,I16=I36,I16='S2'!I16,I16='S3'!I16,I16='S4'!I16,I16='S5'!I16,I16='S6'!I16,I16='S1'!I16,I16='S8'!I16),"CISSS!","OK."))))</f>
        <v>OK.</v>
      </c>
      <c r="J66" s="77" t="str">
        <f>IF(J16=".","OK.",IF(J16=0,"OK.",IF(J16=" ","OK.",IF(OR(J16=J6,J16=J26,J16=J36,J16='S2'!J16,J16='S3'!J16,J16='S4'!J16,J16='S5'!J16,J16='S6'!J16,J16='S1'!J16,J16='S8'!J16),"CISSS!","OK."))))</f>
        <v>OK.</v>
      </c>
      <c r="K66" s="77" t="str">
        <f>IF(K16=".","OK.",IF(K16=0,"OK.",IF(K16=" ","OK.",IF(OR(K16=K6,K16=K26,K16=K36,K16='S2'!K16,K16='S3'!K16,K16='S4'!K16,K16='S5'!K16,K16='S6'!K16,K16='S1'!K16,K16='S8'!K16),"CISSS!","OK."))))</f>
        <v>OK.</v>
      </c>
      <c r="L66" s="78" t="str">
        <f>IF(L16=".","OK.",IF(L16=0,"OK.",IF(L16=" ","OK.",IF(OR(L16=L6,L16=L26,L16=L36,L16='S2'!L16,L16='S3'!L16,L16='S4'!L16,L16='S5'!L16,L16='S6'!L16,L16='S1'!L16,L16='S8'!L16),"CISSS!","OK."))))</f>
        <v>OK.</v>
      </c>
      <c r="M66" s="67" t="str">
        <f>IF(M16=".","OK.",IF(M16=0,"OK.",IF(M16=" ","OK.",IF(OR(M16=M6,M16=M26,M16=M36,M16='S2'!M16,M16='S3'!M16,M16='S4'!M16,M16='S5'!M16,M16='S6'!M16,M16='S1'!M16,M16='S8'!M16),"CISSS!","OK."))))</f>
        <v>OK.</v>
      </c>
      <c r="N66" s="68" t="str">
        <f>IF(N16=".","OK.",IF(N16=0,"OK.",IF(N16=" ","OK.",IF(OR(N16=N6,N16=N26,N16=N36,N16='S2'!N16,N16='S3'!N16,N16='S4'!N16,N16='S5'!N16,N16='S6'!N16,N16='S1'!N16,N16='S8'!N16),"CISSS!","OK."))))</f>
        <v>OK.</v>
      </c>
      <c r="O66" s="68" t="str">
        <f>IF(O16=".","OK.",IF(O16=0,"OK.",IF(O16=" ","OK.",IF(OR(O16=O6,O16=O26,O16=O36,O16='S2'!O16,O16='S3'!O16,O16='S4'!O16,O16='S5'!O16,O16='S6'!O16,O16='S1'!O16,O16='S8'!O16),"CISSS!","OK."))))</f>
        <v>OK.</v>
      </c>
      <c r="P66" s="68" t="str">
        <f>IF(P16=".","OK.",IF(P16=0,"OK.",IF(P16=" ","OK.",IF(OR(P16=P6,P16=P26,P16=P36,P16='S2'!P16,P16='S3'!P16,P16='S4'!P16,P16='S5'!P16,P16='S6'!P16,P16='S1'!P16,P16='S8'!P16),"CISSS!","OK."))))</f>
        <v>OK.</v>
      </c>
      <c r="Q66" s="69" t="str">
        <f>IF(Q16=".","OK.",IF(Q16=0,"OK.",IF(Q16=" ","OK.",IF(OR(Q16=Q6,Q16=Q26,Q16=Q36,Q16='S2'!Q16,Q16='S3'!Q16,Q16='S4'!Q16,Q16='S5'!Q16,Q16='S6'!Q16,Q16='S1'!Q16,Q16='S8'!Q16),"CISSS!","OK."))))</f>
        <v>OK.</v>
      </c>
      <c r="R66" s="85" t="str">
        <f>IF(R16=".","OK.",IF(R16=0,"OK.",IF(R16=" ","OK.",IF(OR(R16=R6,R16=R26,R16=R36,R16='S2'!R16,R16='S3'!R16,R16='S4'!R16,R16='S5'!R16,R16='S6'!R16,R16='S1'!R16,R16='S8'!R16),"CISSS!","OK."))))</f>
        <v>OK.</v>
      </c>
      <c r="S66" s="86" t="str">
        <f>IF(S16=".","OK.",IF(S16=0,"OK.",IF(S16=" ","OK.",IF(OR(S16=S6,S16=S26,S16=S36,S16='S2'!S16,S16='S3'!S16,S16='S4'!S16,S16='S5'!S16,S16='S6'!S16,S16='S1'!S16,S16='S8'!S16),"CISSS!","OK."))))</f>
        <v>OK.</v>
      </c>
      <c r="T66" s="86" t="str">
        <f>IF(T16=".","OK.",IF(T16=0,"OK.",IF(T16=" ","OK.",IF(OR(T16=T6,T16=T26,T16=T36,T16='S2'!T16,T16='S3'!T16,T16='S4'!T16,T16='S5'!T16,T16='S6'!T16,T16='S1'!T16,T16='S8'!T16),"CISSS!","OK."))))</f>
        <v>OK.</v>
      </c>
      <c r="U66" s="86" t="str">
        <f>IF(U16=".","OK.",IF(U16=0,"OK.",IF(U16=" ","OK.",IF(OR(U16=U6,U16=U26,U16=U36,U16='S2'!U16,U16='S3'!U16,U16='S4'!U16,U16='S5'!U16,U16='S6'!U16,U16='S1'!U16,U16='S8'!U16),"CISSS!","OK."))))</f>
        <v>OK.</v>
      </c>
      <c r="V66" s="87" t="str">
        <f>IF(V16=".","OK.",IF(V16=0,"OK.",IF(V16=" ","OK.",IF(OR(V16=V6,V16=V26,V16=V36,V16='S2'!V16,V16='S3'!V16,V16='S4'!V16,V16='S5'!V16,V16='S6'!V16,V16='S1'!V16,V16='S8'!V16),"CISSS!","OK."))))</f>
        <v>OK.</v>
      </c>
      <c r="W66" s="267" t="str">
        <f>IF(W16=".","OK.",IF(W16=0,"OK.",IF(W16=" ","OK.",IF(OR(W16=W6,W16=W26,W16=W36,W16='S2'!W16,W16='S3'!W16,W16='S4'!W16,W16='S5'!W16,W16='S6'!W16,W16='S1'!W16,W16='S8'!W16),"CISSS!","OK."))))</f>
        <v>OK.</v>
      </c>
      <c r="X66" s="268" t="str">
        <f>IF(X16=".","OK.",IF(X16=0,"OK.",IF(X16=" ","OK.",IF(OR(X16=X6,X16=X26,X16=X36,X16='S2'!X16,X16='S3'!X16,X16='S4'!X16,X16='S5'!X16,X16='S6'!X16,X16='S1'!X16,X16='S8'!X16),"CISSS!","OK."))))</f>
        <v>OK.</v>
      </c>
      <c r="Y66" s="268" t="str">
        <f>IF(Y16=".","OK.",IF(Y16=0,"OK.",IF(Y16=" ","OK.",IF(OR(Y16=Y6,Y16=Y26,Y16=Y36,Y16='S2'!Y16,Y16='S3'!Y16,Y16='S4'!Y16,Y16='S5'!Y16,Y16='S6'!Y16,Y16='S1'!Y16,Y16='S8'!Y16),"CISSS!","OK."))))</f>
        <v>OK.</v>
      </c>
      <c r="Z66" s="268" t="str">
        <f>IF(Z16=".","OK.",IF(Z16=0,"OK.",IF(Z16=" ","OK.",IF(OR(Z16=Z6,Z16=Z26,Z16=Z36,Z16='S2'!Z16,Z16='S3'!Z16,Z16='S4'!Z16,Z16='S5'!Z16,Z16='S6'!Z16,Z16='S1'!Z16,Z16='S8'!Z16),"CISSS!","OK."))))</f>
        <v>OK.</v>
      </c>
      <c r="AA66" s="269" t="str">
        <f>IF(AA16=".","OK.",IF(AA16=0,"OK.",IF(AA16=" ","OK.",IF(OR(AA16=AA6,AA16=AA26,AA16=AA36,AA16='S2'!AA16,AA16='S3'!AA16,AA16='S4'!AA16,AA16='S5'!AA16,AA16='S6'!AA16,AA16='S1'!AA16,AA16='S8'!AA16),"CISSS!","OK."))))</f>
        <v>OK.</v>
      </c>
      <c r="AB66" s="299">
        <v>0.5</v>
      </c>
    </row>
    <row r="67" spans="1:28" ht="11.1" customHeight="1" x14ac:dyDescent="0.2">
      <c r="A67" s="1087"/>
      <c r="B67" s="1087"/>
      <c r="C67" s="55" t="str">
        <f>IF(C17=".","OK.",IF(C17=0,"OK.",IF(C17=" ","OK.",IF(OR(C17=C7,C17=C27,C17=C37,C17='S2'!C17,C17='S3'!C17,C17='S4'!C17,C17='S5'!C17,C17='S6'!C17,C17='S1'!C17,C17='S8'!C17),"CISSS!","OK."))))</f>
        <v>OK.</v>
      </c>
      <c r="D67" s="56" t="str">
        <f>IF(D17=".","OK.",IF(D17=0,"OK.",IF(D17=" ","OK.",IF(OR(D17=D7,D17=D27,D17=D37,D17='S2'!D17,D17='S3'!D17,D17='S4'!D17,D17='S5'!D17,D17='S6'!D17,D17='S1'!D17,D17='S8'!D17),"CISSS!","OK."))))</f>
        <v>OK.</v>
      </c>
      <c r="E67" s="56" t="str">
        <f>IF(E17=".","OK.",IF(E17=0,"OK.",IF(E17=" ","OK.",IF(OR(E17=E7,E17=E27,E17=E37,E17='S2'!E17,E17='S3'!E17,E17='S4'!E17,E17='S5'!E17,E17='S6'!E17,E17='S1'!E17,E17='S8'!E17),"CISSS!","OK."))))</f>
        <v>OK.</v>
      </c>
      <c r="F67" s="56" t="str">
        <f>IF(F17=".","OK.",IF(F17=0,"OK.",IF(F17=" ","OK.",IF(OR(F17=F7,F17=F27,F17=F37,F17='S2'!F17,F17='S3'!F17,F17='S4'!F17,F17='S5'!F17,F17='S6'!F17,F17='S1'!F17,F17='S8'!F17),"CISSS!","OK."))))</f>
        <v>OK.</v>
      </c>
      <c r="G67" s="57" t="str">
        <f>IF(G17=".","OK.",IF(G17=0,"OK.",IF(G17=" ","OK.",IF(OR(G17=G7,G17=G27,G17=G37,G17='S2'!G17,G17='S3'!G17,G17='S4'!G17,G17='S5'!G17,G17='S6'!G17,G17='S1'!G17,G17='S8'!G17),"CISSS!","OK."))))</f>
        <v>OK.</v>
      </c>
      <c r="H67" s="76" t="str">
        <f>IF(H17=".","OK.",IF(H17=0,"OK.",IF(H17=" ","OK.",IF(OR(H17=H7,H17=H27,H17=H37,H17='S2'!H17,H17='S3'!H17,H17='S4'!H17,H17='S5'!H17,H17='S6'!H17,H17='S1'!H17,H17='S8'!H17),"CISSS!","OK."))))</f>
        <v>OK.</v>
      </c>
      <c r="I67" s="77" t="str">
        <f>IF(I17=".","OK.",IF(I17=0,"OK.",IF(I17=" ","OK.",IF(OR(I17=I7,I17=I27,I17=I37,I17='S2'!I17,I17='S3'!I17,I17='S4'!I17,I17='S5'!I17,I17='S6'!I17,I17='S1'!I17,I17='S8'!I17),"CISSS!","OK."))))</f>
        <v>OK.</v>
      </c>
      <c r="J67" s="77" t="str">
        <f>IF(J17=".","OK.",IF(J17=0,"OK.",IF(J17=" ","OK.",IF(OR(J17=J7,J17=J27,J17=J37,J17='S2'!J17,J17='S3'!J17,J17='S4'!J17,J17='S5'!J17,J17='S6'!J17,J17='S1'!J17,J17='S8'!J17),"CISSS!","OK."))))</f>
        <v>OK.</v>
      </c>
      <c r="K67" s="77" t="str">
        <f>IF(K17=".","OK.",IF(K17=0,"OK.",IF(K17=" ","OK.",IF(OR(K17=K7,K17=K27,K17=K37,K17='S2'!K17,K17='S3'!K17,K17='S4'!K17,K17='S5'!K17,K17='S6'!K17,K17='S1'!K17,K17='S8'!K17),"CISSS!","OK."))))</f>
        <v>OK.</v>
      </c>
      <c r="L67" s="78" t="str">
        <f>IF(L17=".","OK.",IF(L17=0,"OK.",IF(L17=" ","OK.",IF(OR(L17=L7,L17=L27,L17=L37,L17='S2'!L17,L17='S3'!L17,L17='S4'!L17,L17='S5'!L17,L17='S6'!L17,L17='S1'!L17,L17='S8'!L17),"CISSS!","OK."))))</f>
        <v>OK.</v>
      </c>
      <c r="M67" s="67" t="str">
        <f>IF(M17=".","OK.",IF(M17=0,"OK.",IF(M17=" ","OK.",IF(OR(M17=M7,M17=M27,M17=M37,M17='S2'!M17,M17='S3'!M17,M17='S4'!M17,M17='S5'!M17,M17='S6'!M17,M17='S1'!M17,M17='S8'!M17),"CISSS!","OK."))))</f>
        <v>OK.</v>
      </c>
      <c r="N67" s="68" t="str">
        <f>IF(N17=".","OK.",IF(N17=0,"OK.",IF(N17=" ","OK.",IF(OR(N17=N7,N17=N27,N17=N37,N17='S2'!N17,N17='S3'!N17,N17='S4'!N17,N17='S5'!N17,N17='S6'!N17,N17='S1'!N17,N17='S8'!N17),"CISSS!","OK."))))</f>
        <v>OK.</v>
      </c>
      <c r="O67" s="68" t="str">
        <f>IF(O17=".","OK.",IF(O17=0,"OK.",IF(O17=" ","OK.",IF(OR(O17=O7,O17=O27,O17=O37,O17='S2'!O17,O17='S3'!O17,O17='S4'!O17,O17='S5'!O17,O17='S6'!O17,O17='S1'!O17,O17='S8'!O17),"CISSS!","OK."))))</f>
        <v>OK.</v>
      </c>
      <c r="P67" s="68" t="str">
        <f>IF(P17=".","OK.",IF(P17=0,"OK.",IF(P17=" ","OK.",IF(OR(P17=P7,P17=P27,P17=P37,P17='S2'!P17,P17='S3'!P17,P17='S4'!P17,P17='S5'!P17,P17='S6'!P17,P17='S1'!P17,P17='S8'!P17),"CISSS!","OK."))))</f>
        <v>OK.</v>
      </c>
      <c r="Q67" s="69" t="str">
        <f>IF(Q17=".","OK.",IF(Q17=0,"OK.",IF(Q17=" ","OK.",IF(OR(Q17=Q7,Q17=Q27,Q17=Q37,Q17='S2'!Q17,Q17='S3'!Q17,Q17='S4'!Q17,Q17='S5'!Q17,Q17='S6'!Q17,Q17='S1'!Q17,Q17='S8'!Q17),"CISSS!","OK."))))</f>
        <v>OK.</v>
      </c>
      <c r="R67" s="85" t="str">
        <f>IF(R17=".","OK.",IF(R17=0,"OK.",IF(R17=" ","OK.",IF(OR(R17=R7,R17=R27,R17=R37,R17='S2'!R17,R17='S3'!R17,R17='S4'!R17,R17='S5'!R17,R17='S6'!R17,R17='S1'!R17,R17='S8'!R17),"CISSS!","OK."))))</f>
        <v>OK.</v>
      </c>
      <c r="S67" s="86" t="str">
        <f>IF(S17=".","OK.",IF(S17=0,"OK.",IF(S17=" ","OK.",IF(OR(S17=S7,S17=S27,S17=S37,S17='S2'!S17,S17='S3'!S17,S17='S4'!S17,S17='S5'!S17,S17='S6'!S17,S17='S1'!S17,S17='S8'!S17),"CISSS!","OK."))))</f>
        <v>OK.</v>
      </c>
      <c r="T67" s="86" t="str">
        <f>IF(T17=".","OK.",IF(T17=0,"OK.",IF(T17=" ","OK.",IF(OR(T17=T7,T17=T27,T17=T37,T17='S2'!T17,T17='S3'!T17,T17='S4'!T17,T17='S5'!T17,T17='S6'!T17,T17='S1'!T17,T17='S8'!T17),"CISSS!","OK."))))</f>
        <v>OK.</v>
      </c>
      <c r="U67" s="86" t="str">
        <f>IF(U17=".","OK.",IF(U17=0,"OK.",IF(U17=" ","OK.",IF(OR(U17=U7,U17=U27,U17=U37,U17='S2'!U17,U17='S3'!U17,U17='S4'!U17,U17='S5'!U17,U17='S6'!U17,U17='S1'!U17,U17='S8'!U17),"CISSS!","OK."))))</f>
        <v>OK.</v>
      </c>
      <c r="V67" s="87" t="str">
        <f>IF(V17=".","OK.",IF(V17=0,"OK.",IF(V17=" ","OK.",IF(OR(V17=V7,V17=V27,V17=V37,V17='S2'!V17,V17='S3'!V17,V17='S4'!V17,V17='S5'!V17,V17='S6'!V17,V17='S1'!V17,V17='S8'!V17),"CISSS!","OK."))))</f>
        <v>OK.</v>
      </c>
      <c r="W67" s="267" t="str">
        <f>IF(W17=".","OK.",IF(W17=0,"OK.",IF(W17=" ","OK.",IF(OR(W17=W7,W17=W27,W17=W37,W17='S2'!W17,W17='S3'!W17,W17='S4'!W17,W17='S5'!W17,W17='S6'!W17,W17='S1'!W17,W17='S8'!W17),"CISSS!","OK."))))</f>
        <v>OK.</v>
      </c>
      <c r="X67" s="268" t="str">
        <f>IF(X17=".","OK.",IF(X17=0,"OK.",IF(X17=" ","OK.",IF(OR(X17=X7,X17=X27,X17=X37,X17='S2'!X17,X17='S3'!X17,X17='S4'!X17,X17='S5'!X17,X17='S6'!X17,X17='S1'!X17,X17='S8'!X17),"CISSS!","OK."))))</f>
        <v>OK.</v>
      </c>
      <c r="Y67" s="268" t="str">
        <f>IF(Y17=".","OK.",IF(Y17=0,"OK.",IF(Y17=" ","OK.",IF(OR(Y17=Y7,Y17=Y27,Y17=Y37,Y17='S2'!Y17,Y17='S3'!Y17,Y17='S4'!Y17,Y17='S5'!Y17,Y17='S6'!Y17,Y17='S1'!Y17,Y17='S8'!Y17),"CISSS!","OK."))))</f>
        <v>OK.</v>
      </c>
      <c r="Z67" s="268" t="str">
        <f>IF(Z17=".","OK.",IF(Z17=0,"OK.",IF(Z17=" ","OK.",IF(OR(Z17=Z7,Z17=Z27,Z17=Z37,Z17='S2'!Z17,Z17='S3'!Z17,Z17='S4'!Z17,Z17='S5'!Z17,Z17='S6'!Z17,Z17='S1'!Z17,Z17='S8'!Z17),"CISSS!","OK."))))</f>
        <v>OK.</v>
      </c>
      <c r="AA67" s="269" t="str">
        <f>IF(AA17=".","OK.",IF(AA17=0,"OK.",IF(AA17=" ","OK.",IF(OR(AA17=AA7,AA17=AA27,AA17=AA37,AA17='S2'!AA17,AA17='S3'!AA17,AA17='S4'!AA17,AA17='S5'!AA17,AA17='S6'!AA17,AA17='S1'!AA17,AA17='S8'!AA17),"CISSS!","OK."))))</f>
        <v>OK.</v>
      </c>
      <c r="AB67" s="299">
        <v>0.54166666666666663</v>
      </c>
    </row>
    <row r="68" spans="1:28" ht="11.1" customHeight="1" x14ac:dyDescent="0.2">
      <c r="A68" s="1087"/>
      <c r="B68" s="1087"/>
      <c r="C68" s="55" t="str">
        <f>IF(C18=".","OK.",IF(C18=0,"OK.",IF(C18=" ","OK.",IF(OR(C18=C8,C18=C28,C18=C38,C18='S2'!C18,C18='S3'!C18,C18='S4'!C18,C18='S5'!C18,C18='S6'!C18,C18='S1'!C18,C18='S8'!C18),"CISSS!","OK."))))</f>
        <v>OK.</v>
      </c>
      <c r="D68" s="56" t="str">
        <f>IF(D18=".","OK.",IF(D18=0,"OK.",IF(D18=" ","OK.",IF(OR(D18=D8,D18=D28,D18=D38,D18='S2'!D18,D18='S3'!D18,D18='S4'!D18,D18='S5'!D18,D18='S6'!D18,D18='S1'!D18,D18='S8'!D18),"CISSS!","OK."))))</f>
        <v>OK.</v>
      </c>
      <c r="E68" s="56" t="str">
        <f>IF(E18=".","OK.",IF(E18=0,"OK.",IF(E18=" ","OK.",IF(OR(E18=E8,E18=E28,E18=E38,E18='S2'!E18,E18='S3'!E18,E18='S4'!E18,E18='S5'!E18,E18='S6'!E18,E18='S1'!E18,E18='S8'!E18),"CISSS!","OK."))))</f>
        <v>OK.</v>
      </c>
      <c r="F68" s="56" t="str">
        <f>IF(F18=".","OK.",IF(F18=0,"OK.",IF(F18=" ","OK.",IF(OR(F18=F8,F18=F28,F18=F38,F18='S2'!F18,F18='S3'!F18,F18='S4'!F18,F18='S5'!F18,F18='S6'!F18,F18='S1'!F18,F18='S8'!F18),"CISSS!","OK."))))</f>
        <v>OK.</v>
      </c>
      <c r="G68" s="57" t="str">
        <f>IF(G18=".","OK.",IF(G18=0,"OK.",IF(G18=" ","OK.",IF(OR(G18=G8,G18=G28,G18=G38,G18='S2'!G18,G18='S3'!G18,G18='S4'!G18,G18='S5'!G18,G18='S6'!G18,G18='S1'!G18,G18='S8'!G18),"CISSS!","OK."))))</f>
        <v>OK.</v>
      </c>
      <c r="H68" s="76" t="str">
        <f>IF(H18=".","OK.",IF(H18=0,"OK.",IF(H18=" ","OK.",IF(OR(H18=H8,H18=H28,H18=H38,H18='S2'!H18,H18='S3'!H18,H18='S4'!H18,H18='S5'!H18,H18='S6'!H18,H18='S1'!H18,H18='S8'!H18),"CISSS!","OK."))))</f>
        <v>OK.</v>
      </c>
      <c r="I68" s="77" t="str">
        <f>IF(I18=".","OK.",IF(I18=0,"OK.",IF(I18=" ","OK.",IF(OR(I18=I8,I18=I28,I18=I38,I18='S2'!I18,I18='S3'!I18,I18='S4'!I18,I18='S5'!I18,I18='S6'!I18,I18='S1'!I18,I18='S8'!I18),"CISSS!","OK."))))</f>
        <v>OK.</v>
      </c>
      <c r="J68" s="77" t="str">
        <f>IF(J18=".","OK.",IF(J18=0,"OK.",IF(J18=" ","OK.",IF(OR(J18=J8,J18=J28,J18=J38,J18='S2'!J18,J18='S3'!J18,J18='S4'!J18,J18='S5'!J18,J18='S6'!J18,J18='S1'!J18,J18='S8'!J18),"CISSS!","OK."))))</f>
        <v>OK.</v>
      </c>
      <c r="K68" s="77" t="str">
        <f>IF(K18=".","OK.",IF(K18=0,"OK.",IF(K18=" ","OK.",IF(OR(K18=K8,K18=K28,K18=K38,K18='S2'!K18,K18='S3'!K18,K18='S4'!K18,K18='S5'!K18,K18='S6'!K18,K18='S1'!K18,K18='S8'!K18),"CISSS!","OK."))))</f>
        <v>OK.</v>
      </c>
      <c r="L68" s="78" t="str">
        <f>IF(L18=".","OK.",IF(L18=0,"OK.",IF(L18=" ","OK.",IF(OR(L18=L8,L18=L28,L18=L38,L18='S2'!L18,L18='S3'!L18,L18='S4'!L18,L18='S5'!L18,L18='S6'!L18,L18='S1'!L18,L18='S8'!L18),"CISSS!","OK."))))</f>
        <v>OK.</v>
      </c>
      <c r="M68" s="67" t="str">
        <f>IF(M18=".","OK.",IF(M18=0,"OK.",IF(M18=" ","OK.",IF(OR(M18=M8,M18=M28,M18=M38,M18='S2'!M18,M18='S3'!M18,M18='S4'!M18,M18='S5'!M18,M18='S6'!M18,M18='S1'!M18,M18='S8'!M18),"CISSS!","OK."))))</f>
        <v>OK.</v>
      </c>
      <c r="N68" s="68" t="str">
        <f>IF(N18=".","OK.",IF(N18=0,"OK.",IF(N18=" ","OK.",IF(OR(N18=N8,N18=N28,N18=N38,N18='S2'!N18,N18='S3'!N18,N18='S4'!N18,N18='S5'!N18,N18='S6'!N18,N18='S1'!N18,N18='S8'!N18),"CISSS!","OK."))))</f>
        <v>OK.</v>
      </c>
      <c r="O68" s="68" t="str">
        <f>IF(O18=".","OK.",IF(O18=0,"OK.",IF(O18=" ","OK.",IF(OR(O18=O8,O18=O28,O18=O38,O18='S2'!O18,O18='S3'!O18,O18='S4'!O18,O18='S5'!O18,O18='S6'!O18,O18='S1'!O18,O18='S8'!O18),"CISSS!","OK."))))</f>
        <v>OK.</v>
      </c>
      <c r="P68" s="68" t="str">
        <f>IF(P18=".","OK.",IF(P18=0,"OK.",IF(P18=" ","OK.",IF(OR(P18=P8,P18=P28,P18=P38,P18='S2'!P18,P18='S3'!P18,P18='S4'!P18,P18='S5'!P18,P18='S6'!P18,P18='S1'!P18,P18='S8'!P18),"CISSS!","OK."))))</f>
        <v>OK.</v>
      </c>
      <c r="Q68" s="69" t="str">
        <f>IF(Q18=".","OK.",IF(Q18=0,"OK.",IF(Q18=" ","OK.",IF(OR(Q18=Q8,Q18=Q28,Q18=Q38,Q18='S2'!Q18,Q18='S3'!Q18,Q18='S4'!Q18,Q18='S5'!Q18,Q18='S6'!Q18,Q18='S1'!Q18,Q18='S8'!Q18),"CISSS!","OK."))))</f>
        <v>OK.</v>
      </c>
      <c r="R68" s="85" t="str">
        <f>IF(R18=".","OK.",IF(R18=0,"OK.",IF(R18=" ","OK.",IF(OR(R18=R8,R18=R28,R18=R38,R18='S2'!R18,R18='S3'!R18,R18='S4'!R18,R18='S5'!R18,R18='S6'!R18,R18='S1'!R18,R18='S8'!R18),"CISSS!","OK."))))</f>
        <v>OK.</v>
      </c>
      <c r="S68" s="86" t="str">
        <f>IF(S18=".","OK.",IF(S18=0,"OK.",IF(S18=" ","OK.",IF(OR(S18=S8,S18=S28,S18=S38,S18='S2'!S18,S18='S3'!S18,S18='S4'!S18,S18='S5'!S18,S18='S6'!S18,S18='S1'!S18,S18='S8'!S18),"CISSS!","OK."))))</f>
        <v>OK.</v>
      </c>
      <c r="T68" s="86" t="str">
        <f>IF(T18=".","OK.",IF(T18=0,"OK.",IF(T18=" ","OK.",IF(OR(T18=T8,T18=T28,T18=T38,T18='S2'!T18,T18='S3'!T18,T18='S4'!T18,T18='S5'!T18,T18='S6'!T18,T18='S1'!T18,T18='S8'!T18),"CISSS!","OK."))))</f>
        <v>OK.</v>
      </c>
      <c r="U68" s="86" t="str">
        <f>IF(U18=".","OK.",IF(U18=0,"OK.",IF(U18=" ","OK.",IF(OR(U18=U8,U18=U28,U18=U38,U18='S2'!U18,U18='S3'!U18,U18='S4'!U18,U18='S5'!U18,U18='S6'!U18,U18='S1'!U18,U18='S8'!U18),"CISSS!","OK."))))</f>
        <v>OK.</v>
      </c>
      <c r="V68" s="87" t="str">
        <f>IF(V18=".","OK.",IF(V18=0,"OK.",IF(V18=" ","OK.",IF(OR(V18=V8,V18=V28,V18=V38,V18='S2'!V18,V18='S3'!V18,V18='S4'!V18,V18='S5'!V18,V18='S6'!V18,V18='S1'!V18,V18='S8'!V18),"CISSS!","OK."))))</f>
        <v>OK.</v>
      </c>
      <c r="W68" s="267" t="str">
        <f>IF(W18=".","OK.",IF(W18=0,"OK.",IF(W18=" ","OK.",IF(OR(W18=W8,W18=W28,W18=W38,W18='S2'!W18,W18='S3'!W18,W18='S4'!W18,W18='S5'!W18,W18='S6'!W18,W18='S1'!W18,W18='S8'!W18),"CISSS!","OK."))))</f>
        <v>OK.</v>
      </c>
      <c r="X68" s="268" t="str">
        <f>IF(X18=".","OK.",IF(X18=0,"OK.",IF(X18=" ","OK.",IF(OR(X18=X8,X18=X28,X18=X38,X18='S2'!X18,X18='S3'!X18,X18='S4'!X18,X18='S5'!X18,X18='S6'!X18,X18='S1'!X18,X18='S8'!X18),"CISSS!","OK."))))</f>
        <v>OK.</v>
      </c>
      <c r="Y68" s="268" t="str">
        <f>IF(Y18=".","OK.",IF(Y18=0,"OK.",IF(Y18=" ","OK.",IF(OR(Y18=Y8,Y18=Y28,Y18=Y38,Y18='S2'!Y18,Y18='S3'!Y18,Y18='S4'!Y18,Y18='S5'!Y18,Y18='S6'!Y18,Y18='S1'!Y18,Y18='S8'!Y18),"CISSS!","OK."))))</f>
        <v>OK.</v>
      </c>
      <c r="Z68" s="268" t="str">
        <f>IF(Z18=".","OK.",IF(Z18=0,"OK.",IF(Z18=" ","OK.",IF(OR(Z18=Z8,Z18=Z28,Z18=Z38,Z18='S2'!Z18,Z18='S3'!Z18,Z18='S4'!Z18,Z18='S5'!Z18,Z18='S6'!Z18,Z18='S1'!Z18,Z18='S8'!Z18),"CISSS!","OK."))))</f>
        <v>OK.</v>
      </c>
      <c r="AA68" s="269" t="str">
        <f>IF(AA18=".","OK.",IF(AA18=0,"OK.",IF(AA18=" ","OK.",IF(OR(AA18=AA8,AA18=AA28,AA18=AA38,AA18='S2'!AA18,AA18='S3'!AA18,AA18='S4'!AA18,AA18='S5'!AA18,AA18='S6'!AA18,AA18='S1'!AA18,AA18='S8'!AA18),"CISSS!","OK."))))</f>
        <v>OK.</v>
      </c>
      <c r="AB68" s="299">
        <v>0.58333333333333337</v>
      </c>
    </row>
    <row r="69" spans="1:28" ht="11.1" customHeight="1" x14ac:dyDescent="0.2">
      <c r="A69" s="1087"/>
      <c r="B69" s="1087"/>
      <c r="C69" s="55" t="str">
        <f>IF(C19=".","OK.",IF(C19=0,"OK.",IF(C19=" ","OK.",IF(OR(C19=C9,C19=C29,C19=C39,C19='S2'!C19,C19='S3'!C19,C19='S4'!C19,C19='S5'!C19,C19='S6'!C19,C19='S1'!C19,C19='S8'!C19),"CISSS!","OK."))))</f>
        <v>OK.</v>
      </c>
      <c r="D69" s="56" t="str">
        <f>IF(D19=".","OK.",IF(D19=0,"OK.",IF(D19=" ","OK.",IF(OR(D19=D9,D19=D29,D19=D39,D19='S2'!D19,D19='S3'!D19,D19='S4'!D19,D19='S5'!D19,D19='S6'!D19,D19='S1'!D19,D19='S8'!D19),"CISSS!","OK."))))</f>
        <v>OK.</v>
      </c>
      <c r="E69" s="56" t="str">
        <f>IF(E19=".","OK.",IF(E19=0,"OK.",IF(E19=" ","OK.",IF(OR(E19=E9,E19=E29,E19=E39,E19='S2'!E19,E19='S3'!E19,E19='S4'!E19,E19='S5'!E19,E19='S6'!E19,E19='S1'!E19,E19='S8'!E19),"CISSS!","OK."))))</f>
        <v>OK.</v>
      </c>
      <c r="F69" s="56" t="str">
        <f>IF(F19=".","OK.",IF(F19=0,"OK.",IF(F19=" ","OK.",IF(OR(F19=F9,F19=F29,F19=F39,F19='S2'!F19,F19='S3'!F19,F19='S4'!F19,F19='S5'!F19,F19='S6'!F19,F19='S1'!F19,F19='S8'!F19),"CISSS!","OK."))))</f>
        <v>OK.</v>
      </c>
      <c r="G69" s="57" t="str">
        <f>IF(G19=".","OK.",IF(G19=0,"OK.",IF(G19=" ","OK.",IF(OR(G19=G9,G19=G29,G19=G39,G19='S2'!G19,G19='S3'!G19,G19='S4'!G19,G19='S5'!G19,G19='S6'!G19,G19='S1'!G19,G19='S8'!G19),"CISSS!","OK."))))</f>
        <v>OK.</v>
      </c>
      <c r="H69" s="76" t="str">
        <f>IF(H19=".","OK.",IF(H19=0,"OK.",IF(H19=" ","OK.",IF(OR(H19=H9,H19=H29,H19=H39,H19='S2'!H19,H19='S3'!H19,H19='S4'!H19,H19='S5'!H19,H19='S6'!H19,H19='S1'!H19,H19='S8'!H19),"CISSS!","OK."))))</f>
        <v>OK.</v>
      </c>
      <c r="I69" s="77" t="str">
        <f>IF(I19=".","OK.",IF(I19=0,"OK.",IF(I19=" ","OK.",IF(OR(I19=I9,I19=I29,I19=I39,I19='S2'!I19,I19='S3'!I19,I19='S4'!I19,I19='S5'!I19,I19='S6'!I19,I19='S1'!I19,I19='S8'!I19),"CISSS!","OK."))))</f>
        <v>OK.</v>
      </c>
      <c r="J69" s="77" t="str">
        <f>IF(J19=".","OK.",IF(J19=0,"OK.",IF(J19=" ","OK.",IF(OR(J19=J9,J19=J29,J19=J39,J19='S2'!J19,J19='S3'!J19,J19='S4'!J19,J19='S5'!J19,J19='S6'!J19,J19='S1'!J19,J19='S8'!J19),"CISSS!","OK."))))</f>
        <v>OK.</v>
      </c>
      <c r="K69" s="77" t="str">
        <f>IF(K19=".","OK.",IF(K19=0,"OK.",IF(K19=" ","OK.",IF(OR(K19=K9,K19=K29,K19=K39,K19='S2'!K19,K19='S3'!K19,K19='S4'!K19,K19='S5'!K19,K19='S6'!K19,K19='S1'!K19,K19='S8'!K19),"CISSS!","OK."))))</f>
        <v>OK.</v>
      </c>
      <c r="L69" s="78" t="str">
        <f>IF(L19=".","OK.",IF(L19=0,"OK.",IF(L19=" ","OK.",IF(OR(L19=L9,L19=L29,L19=L39,L19='S2'!L19,L19='S3'!L19,L19='S4'!L19,L19='S5'!L19,L19='S6'!L19,L19='S1'!L19,L19='S8'!L19),"CISSS!","OK."))))</f>
        <v>OK.</v>
      </c>
      <c r="M69" s="67" t="str">
        <f>IF(M19=".","OK.",IF(M19=0,"OK.",IF(M19=" ","OK.",IF(OR(M19=M9,M19=M29,M19=M39,M19='S2'!M19,M19='S3'!M19,M19='S4'!M19,M19='S5'!M19,M19='S6'!M19,M19='S1'!M19,M19='S8'!M19),"CISSS!","OK."))))</f>
        <v>OK.</v>
      </c>
      <c r="N69" s="68" t="str">
        <f>IF(N19=".","OK.",IF(N19=0,"OK.",IF(N19=" ","OK.",IF(OR(N19=N9,N19=N29,N19=N39,N19='S2'!N19,N19='S3'!N19,N19='S4'!N19,N19='S5'!N19,N19='S6'!N19,N19='S1'!N19,N19='S8'!N19),"CISSS!","OK."))))</f>
        <v>OK.</v>
      </c>
      <c r="O69" s="68" t="str">
        <f>IF(O19=".","OK.",IF(O19=0,"OK.",IF(O19=" ","OK.",IF(OR(O19=O9,O19=O29,O19=O39,O19='S2'!O19,O19='S3'!O19,O19='S4'!O19,O19='S5'!O19,O19='S6'!O19,O19='S1'!O19,O19='S8'!O19),"CISSS!","OK."))))</f>
        <v>OK.</v>
      </c>
      <c r="P69" s="68" t="str">
        <f>IF(P19=".","OK.",IF(P19=0,"OK.",IF(P19=" ","OK.",IF(OR(P19=P9,P19=P29,P19=P39,P19='S2'!P19,P19='S3'!P19,P19='S4'!P19,P19='S5'!P19,P19='S6'!P19,P19='S1'!P19,P19='S8'!P19),"CISSS!","OK."))))</f>
        <v>OK.</v>
      </c>
      <c r="Q69" s="69" t="str">
        <f>IF(Q19=".","OK.",IF(Q19=0,"OK.",IF(Q19=" ","OK.",IF(OR(Q19=Q9,Q19=Q29,Q19=Q39,Q19='S2'!Q19,Q19='S3'!Q19,Q19='S4'!Q19,Q19='S5'!Q19,Q19='S6'!Q19,Q19='S1'!Q19,Q19='S8'!Q19),"CISSS!","OK."))))</f>
        <v>OK.</v>
      </c>
      <c r="R69" s="85" t="str">
        <f>IF(R19=".","OK.",IF(R19=0,"OK.",IF(R19=" ","OK.",IF(OR(R19=R9,R19=R29,R19=R39,R19='S2'!R19,R19='S3'!R19,R19='S4'!R19,R19='S5'!R19,R19='S6'!R19,R19='S1'!R19,R19='S8'!R19),"CISSS!","OK."))))</f>
        <v>OK.</v>
      </c>
      <c r="S69" s="86" t="str">
        <f>IF(S19=".","OK.",IF(S19=0,"OK.",IF(S19=" ","OK.",IF(OR(S19=S9,S19=S29,S19=S39,S19='S2'!S19,S19='S3'!S19,S19='S4'!S19,S19='S5'!S19,S19='S6'!S19,S19='S1'!S19,S19='S8'!S19),"CISSS!","OK."))))</f>
        <v>OK.</v>
      </c>
      <c r="T69" s="86" t="str">
        <f>IF(T19=".","OK.",IF(T19=0,"OK.",IF(T19=" ","OK.",IF(OR(T19=T9,T19=T29,T19=T39,T19='S2'!T19,T19='S3'!T19,T19='S4'!T19,T19='S5'!T19,T19='S6'!T19,T19='S1'!T19,T19='S8'!T19),"CISSS!","OK."))))</f>
        <v>OK.</v>
      </c>
      <c r="U69" s="86" t="str">
        <f>IF(U19=".","OK.",IF(U19=0,"OK.",IF(U19=" ","OK.",IF(OR(U19=U9,U19=U29,U19=U39,U19='S2'!U19,U19='S3'!U19,U19='S4'!U19,U19='S5'!U19,U19='S6'!U19,U19='S1'!U19,U19='S8'!U19),"CISSS!","OK."))))</f>
        <v>OK.</v>
      </c>
      <c r="V69" s="87" t="str">
        <f>IF(V19=".","OK.",IF(V19=0,"OK.",IF(V19=" ","OK.",IF(OR(V19=V9,V19=V29,V19=V39,V19='S2'!V19,V19='S3'!V19,V19='S4'!V19,V19='S5'!V19,V19='S6'!V19,V19='S1'!V19,V19='S8'!V19),"CISSS!","OK."))))</f>
        <v>OK.</v>
      </c>
      <c r="W69" s="267" t="str">
        <f>IF(W19=".","OK.",IF(W19=0,"OK.",IF(W19=" ","OK.",IF(OR(W19=W9,W19=W29,W19=W39,W19='S2'!W19,W19='S3'!W19,W19='S4'!W19,W19='S5'!W19,W19='S6'!W19,W19='S1'!W19,W19='S8'!W19),"CISSS!","OK."))))</f>
        <v>OK.</v>
      </c>
      <c r="X69" s="268" t="str">
        <f>IF(X19=".","OK.",IF(X19=0,"OK.",IF(X19=" ","OK.",IF(OR(X19=X9,X19=X29,X19=X39,X19='S2'!X19,X19='S3'!X19,X19='S4'!X19,X19='S5'!X19,X19='S6'!X19,X19='S1'!X19,X19='S8'!X19),"CISSS!","OK."))))</f>
        <v>OK.</v>
      </c>
      <c r="Y69" s="268" t="str">
        <f>IF(Y19=".","OK.",IF(Y19=0,"OK.",IF(Y19=" ","OK.",IF(OR(Y19=Y9,Y19=Y29,Y19=Y39,Y19='S2'!Y19,Y19='S3'!Y19,Y19='S4'!Y19,Y19='S5'!Y19,Y19='S6'!Y19,Y19='S1'!Y19,Y19='S8'!Y19),"CISSS!","OK."))))</f>
        <v>OK.</v>
      </c>
      <c r="Z69" s="268" t="str">
        <f>IF(Z19=".","OK.",IF(Z19=0,"OK.",IF(Z19=" ","OK.",IF(OR(Z19=Z9,Z19=Z29,Z19=Z39,Z19='S2'!Z19,Z19='S3'!Z19,Z19='S4'!Z19,Z19='S5'!Z19,Z19='S6'!Z19,Z19='S1'!Z19,Z19='S8'!Z19),"CISSS!","OK."))))</f>
        <v>OK.</v>
      </c>
      <c r="AA69" s="269" t="str">
        <f>IF(AA19=".","OK.",IF(AA19=0,"OK.",IF(AA19=" ","OK.",IF(OR(AA19=AA9,AA19=AA29,AA19=AA39,AA19='S2'!AA19,AA19='S3'!AA19,AA19='S4'!AA19,AA19='S5'!AA19,AA19='S6'!AA19,AA19='S1'!AA19,AA19='S8'!AA19),"CISSS!","OK."))))</f>
        <v>OK.</v>
      </c>
      <c r="AB69" s="299">
        <v>0.625</v>
      </c>
    </row>
    <row r="70" spans="1:28" ht="11.1" customHeight="1" x14ac:dyDescent="0.2">
      <c r="A70" s="1087"/>
      <c r="B70" s="1087"/>
      <c r="C70" s="55" t="str">
        <f>IF(C20=".","OK.",IF(C20=0,"OK.",IF(C20=" ","OK.",IF(OR(C20=C10,C20=C30,C20=C40,C20='S2'!C20,C20='S3'!C20,C20='S4'!C20,C20='S5'!C20,C20='S6'!C20,C20='S1'!C20,C20='S8'!C20),"CISSS!","OK."))))</f>
        <v>OK.</v>
      </c>
      <c r="D70" s="56" t="str">
        <f>IF(D20=".","OK.",IF(D20=0,"OK.",IF(D20=" ","OK.",IF(OR(D20=D10,D20=D30,D20=D40,D20='S2'!D20,D20='S3'!D20,D20='S4'!D20,D20='S5'!D20,D20='S6'!D20,D20='S1'!D20,D20='S8'!D20),"CISSS!","OK."))))</f>
        <v>OK.</v>
      </c>
      <c r="E70" s="56" t="str">
        <f>IF(E20=".","OK.",IF(E20=0,"OK.",IF(E20=" ","OK.",IF(OR(E20=E10,E20=E30,E20=E40,E20='S2'!E20,E20='S3'!E20,E20='S4'!E20,E20='S5'!E20,E20='S6'!E20,E20='S1'!E20,E20='S8'!E20),"CISSS!","OK."))))</f>
        <v>OK.</v>
      </c>
      <c r="F70" s="56" t="str">
        <f>IF(F20=".","OK.",IF(F20=0,"OK.",IF(F20=" ","OK.",IF(OR(F20=F10,F20=F30,F20=F40,F20='S2'!F20,F20='S3'!F20,F20='S4'!F20,F20='S5'!F20,F20='S6'!F20,F20='S1'!F20,F20='S8'!F20),"CISSS!","OK."))))</f>
        <v>OK.</v>
      </c>
      <c r="G70" s="57" t="str">
        <f>IF(G20=".","OK.",IF(G20=0,"OK.",IF(G20=" ","OK.",IF(OR(G20=G10,G20=G30,G20=G40,G20='S2'!G20,G20='S3'!G20,G20='S4'!G20,G20='S5'!G20,G20='S6'!G20,G20='S1'!G20,G20='S8'!G20),"CISSS!","OK."))))</f>
        <v>OK.</v>
      </c>
      <c r="H70" s="76" t="str">
        <f>IF(H20=".","OK.",IF(H20=0,"OK.",IF(H20=" ","OK.",IF(OR(H20=H10,H20=H30,H20=H40,H20='S2'!H20,H20='S3'!H20,H20='S4'!H20,H20='S5'!H20,H20='S6'!H20,H20='S1'!H20,H20='S8'!H20),"CISSS!","OK."))))</f>
        <v>OK.</v>
      </c>
      <c r="I70" s="77" t="str">
        <f>IF(I20=".","OK.",IF(I20=0,"OK.",IF(I20=" ","OK.",IF(OR(I20=I10,I20=I30,I20=I40,I20='S2'!I20,I20='S3'!I20,I20='S4'!I20,I20='S5'!I20,I20='S6'!I20,I20='S1'!I20,I20='S8'!I20),"CISSS!","OK."))))</f>
        <v>OK.</v>
      </c>
      <c r="J70" s="77" t="str">
        <f>IF(J20=".","OK.",IF(J20=0,"OK.",IF(J20=" ","OK.",IF(OR(J20=J10,J20=J30,J20=J40,J20='S2'!J20,J20='S3'!J20,J20='S4'!J20,J20='S5'!J20,J20='S6'!J20,J20='S1'!J20,J20='S8'!J20),"CISSS!","OK."))))</f>
        <v>OK.</v>
      </c>
      <c r="K70" s="77" t="str">
        <f>IF(K20=".","OK.",IF(K20=0,"OK.",IF(K20=" ","OK.",IF(OR(K20=K10,K20=K30,K20=K40,K20='S2'!K20,K20='S3'!K20,K20='S4'!K20,K20='S5'!K20,K20='S6'!K20,K20='S1'!K20,K20='S8'!K20),"CISSS!","OK."))))</f>
        <v>OK.</v>
      </c>
      <c r="L70" s="78" t="str">
        <f>IF(L20=".","OK.",IF(L20=0,"OK.",IF(L20=" ","OK.",IF(OR(L20=L10,L20=L30,L20=L40,L20='S2'!L20,L20='S3'!L20,L20='S4'!L20,L20='S5'!L20,L20='S6'!L20,L20='S1'!L20,L20='S8'!L20),"CISSS!","OK."))))</f>
        <v>OK.</v>
      </c>
      <c r="M70" s="67" t="str">
        <f>IF(M20=".","OK.",IF(M20=0,"OK.",IF(M20=" ","OK.",IF(OR(M20=M10,M20=M30,M20=M40,M20='S2'!M20,M20='S3'!M20,M20='S4'!M20,M20='S5'!M20,M20='S6'!M20,M20='S1'!M20,M20='S8'!M20),"CISSS!","OK."))))</f>
        <v>OK.</v>
      </c>
      <c r="N70" s="68" t="str">
        <f>IF(N20=".","OK.",IF(N20=0,"OK.",IF(N20=" ","OK.",IF(OR(N20=N10,N20=N30,N20=N40,N20='S2'!N20,N20='S3'!N20,N20='S4'!N20,N20='S5'!N20,N20='S6'!N20,N20='S1'!N20,N20='S8'!N20),"CISSS!","OK."))))</f>
        <v>OK.</v>
      </c>
      <c r="O70" s="68" t="str">
        <f>IF(O20=".","OK.",IF(O20=0,"OK.",IF(O20=" ","OK.",IF(OR(O20=O10,O20=O30,O20=O40,O20='S2'!O20,O20='S3'!O20,O20='S4'!O20,O20='S5'!O20,O20='S6'!O20,O20='S1'!O20,O20='S8'!O20),"CISSS!","OK."))))</f>
        <v>OK.</v>
      </c>
      <c r="P70" s="68" t="str">
        <f>IF(P20=".","OK.",IF(P20=0,"OK.",IF(P20=" ","OK.",IF(OR(P20=P10,P20=P30,P20=P40,P20='S2'!P20,P20='S3'!P20,P20='S4'!P20,P20='S5'!P20,P20='S6'!P20,P20='S1'!P20,P20='S8'!P20),"CISSS!","OK."))))</f>
        <v>OK.</v>
      </c>
      <c r="Q70" s="69" t="str">
        <f>IF(Q20=".","OK.",IF(Q20=0,"OK.",IF(Q20=" ","OK.",IF(OR(Q20=Q10,Q20=Q30,Q20=Q40,Q20='S2'!Q20,Q20='S3'!Q20,Q20='S4'!Q20,Q20='S5'!Q20,Q20='S6'!Q20,Q20='S1'!Q20,Q20='S8'!Q20),"CISSS!","OK."))))</f>
        <v>OK.</v>
      </c>
      <c r="R70" s="85" t="str">
        <f>IF(R20=".","OK.",IF(R20=0,"OK.",IF(R20=" ","OK.",IF(OR(R20=R10,R20=R30,R20=R40,R20='S2'!R20,R20='S3'!R20,R20='S4'!R20,R20='S5'!R20,R20='S6'!R20,R20='S1'!R20,R20='S8'!R20),"CISSS!","OK."))))</f>
        <v>OK.</v>
      </c>
      <c r="S70" s="86" t="str">
        <f>IF(S20=".","OK.",IF(S20=0,"OK.",IF(S20=" ","OK.",IF(OR(S20=S10,S20=S30,S20=S40,S20='S2'!S20,S20='S3'!S20,S20='S4'!S20,S20='S5'!S20,S20='S6'!S20,S20='S1'!S20,S20='S8'!S20),"CISSS!","OK."))))</f>
        <v>OK.</v>
      </c>
      <c r="T70" s="86" t="str">
        <f>IF(T20=".","OK.",IF(T20=0,"OK.",IF(T20=" ","OK.",IF(OR(T20=T10,T20=T30,T20=T40,T20='S2'!T20,T20='S3'!T20,T20='S4'!T20,T20='S5'!T20,T20='S6'!T20,T20='S1'!T20,T20='S8'!T20),"CISSS!","OK."))))</f>
        <v>OK.</v>
      </c>
      <c r="U70" s="86" t="str">
        <f>IF(U20=".","OK.",IF(U20=0,"OK.",IF(U20=" ","OK.",IF(OR(U20=U10,U20=U30,U20=U40,U20='S2'!U20,U20='S3'!U20,U20='S4'!U20,U20='S5'!U20,U20='S6'!U20,U20='S1'!U20,U20='S8'!U20),"CISSS!","OK."))))</f>
        <v>OK.</v>
      </c>
      <c r="V70" s="87" t="str">
        <f>IF(V20=".","OK.",IF(V20=0,"OK.",IF(V20=" ","OK.",IF(OR(V20=V10,V20=V30,V20=V40,V20='S2'!V20,V20='S3'!V20,V20='S4'!V20,V20='S5'!V20,V20='S6'!V20,V20='S1'!V20,V20='S8'!V20),"CISSS!","OK."))))</f>
        <v>OK.</v>
      </c>
      <c r="W70" s="267" t="str">
        <f>IF(W20=".","OK.",IF(W20=0,"OK.",IF(W20=" ","OK.",IF(OR(W20=W10,W20=W30,W20=W40,W20='S2'!W20,W20='S3'!W20,W20='S4'!W20,W20='S5'!W20,W20='S6'!W20,W20='S1'!W20,W20='S8'!W20),"CISSS!","OK."))))</f>
        <v>OK.</v>
      </c>
      <c r="X70" s="268" t="str">
        <f>IF(X20=".","OK.",IF(X20=0,"OK.",IF(X20=" ","OK.",IF(OR(X20=X10,X20=X30,X20=X40,X20='S2'!X20,X20='S3'!X20,X20='S4'!X20,X20='S5'!X20,X20='S6'!X20,X20='S1'!X20,X20='S8'!X20),"CISSS!","OK."))))</f>
        <v>OK.</v>
      </c>
      <c r="Y70" s="268" t="str">
        <f>IF(Y20=".","OK.",IF(Y20=0,"OK.",IF(Y20=" ","OK.",IF(OR(Y20=Y10,Y20=Y30,Y20=Y40,Y20='S2'!Y20,Y20='S3'!Y20,Y20='S4'!Y20,Y20='S5'!Y20,Y20='S6'!Y20,Y20='S1'!Y20,Y20='S8'!Y20),"CISSS!","OK."))))</f>
        <v>OK.</v>
      </c>
      <c r="Z70" s="268" t="str">
        <f>IF(Z20=".","OK.",IF(Z20=0,"OK.",IF(Z20=" ","OK.",IF(OR(Z20=Z10,Z20=Z30,Z20=Z40,Z20='S2'!Z20,Z20='S3'!Z20,Z20='S4'!Z20,Z20='S5'!Z20,Z20='S6'!Z20,Z20='S1'!Z20,Z20='S8'!Z20),"CISSS!","OK."))))</f>
        <v>OK.</v>
      </c>
      <c r="AA70" s="269" t="str">
        <f>IF(AA20=".","OK.",IF(AA20=0,"OK.",IF(AA20=" ","OK.",IF(OR(AA20=AA10,AA20=AA30,AA20=AA40,AA20='S2'!AA20,AA20='S3'!AA20,AA20='S4'!AA20,AA20='S5'!AA20,AA20='S6'!AA20,AA20='S1'!AA20,AA20='S8'!AA20),"CISSS!","OK."))))</f>
        <v>OK.</v>
      </c>
      <c r="AB70" s="299">
        <v>0.66666666666666663</v>
      </c>
    </row>
    <row r="71" spans="1:28" ht="11.1" customHeight="1" x14ac:dyDescent="0.2">
      <c r="A71" s="1087"/>
      <c r="B71" s="1087"/>
      <c r="C71" s="55" t="str">
        <f>IF(C21=".","OK.",IF(C21=0,"OK.",IF(C21=" ","OK.",IF(OR(C21=C11,C21=C31,C21=C41,C21='S2'!C21,C21='S3'!C21,C21='S4'!C21,C21='S5'!C21,C21='S6'!C21,C21='S1'!C21,C21='S8'!C21),"CISSS!","OK."))))</f>
        <v>OK.</v>
      </c>
      <c r="D71" s="56" t="str">
        <f>IF(D21=".","OK.",IF(D21=0,"OK.",IF(D21=" ","OK.",IF(OR(D21=D11,D21=D31,D21=D41,D21='S2'!D21,D21='S3'!D21,D21='S4'!D21,D21='S5'!D21,D21='S6'!D21,D21='S1'!D21,D21='S8'!D21),"CISSS!","OK."))))</f>
        <v>OK.</v>
      </c>
      <c r="E71" s="56" t="str">
        <f>IF(E21=".","OK.",IF(E21=0,"OK.",IF(E21=" ","OK.",IF(OR(E21=E11,E21=E31,E21=E41,E21='S2'!E21,E21='S3'!E21,E21='S4'!E21,E21='S5'!E21,E21='S6'!E21,E21='S1'!E21,E21='S8'!E21),"CISSS!","OK."))))</f>
        <v>OK.</v>
      </c>
      <c r="F71" s="56" t="str">
        <f>IF(F21=".","OK.",IF(F21=0,"OK.",IF(F21=" ","OK.",IF(OR(F21=F11,F21=F31,F21=F41,F21='S2'!F21,F21='S3'!F21,F21='S4'!F21,F21='S5'!F21,F21='S6'!F21,F21='S1'!F21,F21='S8'!F21),"CISSS!","OK."))))</f>
        <v>OK.</v>
      </c>
      <c r="G71" s="57" t="str">
        <f>IF(G21=".","OK.",IF(G21=0,"OK.",IF(G21=" ","OK.",IF(OR(G21=G11,G21=G31,G21=G41,G21='S2'!G21,G21='S3'!G21,G21='S4'!G21,G21='S5'!G21,G21='S6'!G21,G21='S1'!G21,G21='S8'!G21),"CISSS!","OK."))))</f>
        <v>OK.</v>
      </c>
      <c r="H71" s="76" t="str">
        <f>IF(H21=".","OK.",IF(H21=0,"OK.",IF(H21=" ","OK.",IF(OR(H21=H11,H21=H31,H21=H41,H21='S2'!H21,H21='S3'!H21,H21='S4'!H21,H21='S5'!H21,H21='S6'!H21,H21='S1'!H21,H21='S8'!H21),"CISSS!","OK."))))</f>
        <v>OK.</v>
      </c>
      <c r="I71" s="77" t="str">
        <f>IF(I21=".","OK.",IF(I21=0,"OK.",IF(I21=" ","OK.",IF(OR(I21=I11,I21=I31,I21=I41,I21='S2'!I21,I21='S3'!I21,I21='S4'!I21,I21='S5'!I21,I21='S6'!I21,I21='S1'!I21,I21='S8'!I21),"CISSS!","OK."))))</f>
        <v>OK.</v>
      </c>
      <c r="J71" s="77" t="str">
        <f>IF(J21=".","OK.",IF(J21=0,"OK.",IF(J21=" ","OK.",IF(OR(J21=J11,J21=J31,J21=J41,J21='S2'!J21,J21='S3'!J21,J21='S4'!J21,J21='S5'!J21,J21='S6'!J21,J21='S1'!J21,J21='S8'!J21),"CISSS!","OK."))))</f>
        <v>OK.</v>
      </c>
      <c r="K71" s="77" t="str">
        <f>IF(K21=".","OK.",IF(K21=0,"OK.",IF(K21=" ","OK.",IF(OR(K21=K11,K21=K31,K21=K41,K21='S2'!K21,K21='S3'!K21,K21='S4'!K21,K21='S5'!K21,K21='S6'!K21,K21='S1'!K21,K21='S8'!K21),"CISSS!","OK."))))</f>
        <v>OK.</v>
      </c>
      <c r="L71" s="78" t="str">
        <f>IF(L21=".","OK.",IF(L21=0,"OK.",IF(L21=" ","OK.",IF(OR(L21=L11,L21=L31,L21=L41,L21='S2'!L21,L21='S3'!L21,L21='S4'!L21,L21='S5'!L21,L21='S6'!L21,L21='S1'!L21,L21='S8'!L21),"CISSS!","OK."))))</f>
        <v>OK.</v>
      </c>
      <c r="M71" s="67" t="str">
        <f>IF(M21=".","OK.",IF(M21=0,"OK.",IF(M21=" ","OK.",IF(OR(M21=M11,M21=M31,M21=M41,M21='S2'!M21,M21='S3'!M21,M21='S4'!M21,M21='S5'!M21,M21='S6'!M21,M21='S1'!M21,M21='S8'!M21),"CISSS!","OK."))))</f>
        <v>OK.</v>
      </c>
      <c r="N71" s="68" t="str">
        <f>IF(N21=".","OK.",IF(N21=0,"OK.",IF(N21=" ","OK.",IF(OR(N21=N11,N21=N31,N21=N41,N21='S2'!N21,N21='S3'!N21,N21='S4'!N21,N21='S5'!N21,N21='S6'!N21,N21='S1'!N21,N21='S8'!N21),"CISSS!","OK."))))</f>
        <v>OK.</v>
      </c>
      <c r="O71" s="68" t="str">
        <f>IF(O21=".","OK.",IF(O21=0,"OK.",IF(O21=" ","OK.",IF(OR(O21=O11,O21=O31,O21=O41,O21='S2'!O21,O21='S3'!O21,O21='S4'!O21,O21='S5'!O21,O21='S6'!O21,O21='S1'!O21,O21='S8'!O21),"CISSS!","OK."))))</f>
        <v>OK.</v>
      </c>
      <c r="P71" s="68" t="str">
        <f>IF(P21=".","OK.",IF(P21=0,"OK.",IF(P21=" ","OK.",IF(OR(P21=P11,P21=P31,P21=P41,P21='S2'!P21,P21='S3'!P21,P21='S4'!P21,P21='S5'!P21,P21='S6'!P21,P21='S1'!P21,P21='S8'!P21),"CISSS!","OK."))))</f>
        <v>OK.</v>
      </c>
      <c r="Q71" s="69" t="str">
        <f>IF(Q21=".","OK.",IF(Q21=0,"OK.",IF(Q21=" ","OK.",IF(OR(Q21=Q11,Q21=Q31,Q21=Q41,Q21='S2'!Q21,Q21='S3'!Q21,Q21='S4'!Q21,Q21='S5'!Q21,Q21='S6'!Q21,Q21='S1'!Q21,Q21='S8'!Q21),"CISSS!","OK."))))</f>
        <v>OK.</v>
      </c>
      <c r="R71" s="85" t="str">
        <f>IF(R21=".","OK.",IF(R21=0,"OK.",IF(R21=" ","OK.",IF(OR(R21=R11,R21=R31,R21=R41,R21='S2'!R21,R21='S3'!R21,R21='S4'!R21,R21='S5'!R21,R21='S6'!R21,R21='S1'!R21,R21='S8'!R21),"CISSS!","OK."))))</f>
        <v>OK.</v>
      </c>
      <c r="S71" s="86" t="str">
        <f>IF(S21=".","OK.",IF(S21=0,"OK.",IF(S21=" ","OK.",IF(OR(S21=S11,S21=S31,S21=S41,S21='S2'!S21,S21='S3'!S21,S21='S4'!S21,S21='S5'!S21,S21='S6'!S21,S21='S1'!S21,S21='S8'!S21),"CISSS!","OK."))))</f>
        <v>OK.</v>
      </c>
      <c r="T71" s="86" t="str">
        <f>IF(T21=".","OK.",IF(T21=0,"OK.",IF(T21=" ","OK.",IF(OR(T21=T11,T21=T31,T21=T41,T21='S2'!T21,T21='S3'!T21,T21='S4'!T21,T21='S5'!T21,T21='S6'!T21,T21='S1'!T21,T21='S8'!T21),"CISSS!","OK."))))</f>
        <v>OK.</v>
      </c>
      <c r="U71" s="86" t="str">
        <f>IF(U21=".","OK.",IF(U21=0,"OK.",IF(U21=" ","OK.",IF(OR(U21=U11,U21=U31,U21=U41,U21='S2'!U21,U21='S3'!U21,U21='S4'!U21,U21='S5'!U21,U21='S6'!U21,U21='S1'!U21,U21='S8'!U21),"CISSS!","OK."))))</f>
        <v>OK.</v>
      </c>
      <c r="V71" s="87" t="str">
        <f>IF(V21=".","OK.",IF(V21=0,"OK.",IF(V21=" ","OK.",IF(OR(V21=V11,V21=V31,V21=V41,V21='S2'!V21,V21='S3'!V21,V21='S4'!V21,V21='S5'!V21,V21='S6'!V21,V21='S1'!V21,V21='S8'!V21),"CISSS!","OK."))))</f>
        <v>OK.</v>
      </c>
      <c r="W71" s="267" t="str">
        <f>IF(W21=".","OK.",IF(W21=0,"OK.",IF(W21=" ","OK.",IF(OR(W21=W11,W21=W31,W21=W41,W21='S2'!W21,W21='S3'!W21,W21='S4'!W21,W21='S5'!W21,W21='S6'!W21,W21='S1'!W21,W21='S8'!W21),"CISSS!","OK."))))</f>
        <v>OK.</v>
      </c>
      <c r="X71" s="268" t="str">
        <f>IF(X21=".","OK.",IF(X21=0,"OK.",IF(X21=" ","OK.",IF(OR(X21=X11,X21=X31,X21=X41,X21='S2'!X21,X21='S3'!X21,X21='S4'!X21,X21='S5'!X21,X21='S6'!X21,X21='S1'!X21,X21='S8'!X21),"CISSS!","OK."))))</f>
        <v>OK.</v>
      </c>
      <c r="Y71" s="268" t="str">
        <f>IF(Y21=".","OK.",IF(Y21=0,"OK.",IF(Y21=" ","OK.",IF(OR(Y21=Y11,Y21=Y31,Y21=Y41,Y21='S2'!Y21,Y21='S3'!Y21,Y21='S4'!Y21,Y21='S5'!Y21,Y21='S6'!Y21,Y21='S1'!Y21,Y21='S8'!Y21),"CISSS!","OK."))))</f>
        <v>OK.</v>
      </c>
      <c r="Z71" s="268" t="str">
        <f>IF(Z21=".","OK.",IF(Z21=0,"OK.",IF(Z21=" ","OK.",IF(OR(Z21=Z11,Z21=Z31,Z21=Z41,Z21='S2'!Z21,Z21='S3'!Z21,Z21='S4'!Z21,Z21='S5'!Z21,Z21='S6'!Z21,Z21='S1'!Z21,Z21='S8'!Z21),"CISSS!","OK."))))</f>
        <v>OK.</v>
      </c>
      <c r="AA71" s="269" t="str">
        <f>IF(AA21=".","OK.",IF(AA21=0,"OK.",IF(AA21=" ","OK.",IF(OR(AA21=AA11,AA21=AA31,AA21=AA41,AA21='S2'!AA21,AA21='S3'!AA21,AA21='S4'!AA21,AA21='S5'!AA21,AA21='S6'!AA21,AA21='S1'!AA21,AA21='S8'!AA21),"CISSS!","OK."))))</f>
        <v>OK.</v>
      </c>
      <c r="AB71" s="299">
        <v>0.70833333333333337</v>
      </c>
    </row>
    <row r="72" spans="1:28" ht="11.1" customHeight="1" thickBot="1" x14ac:dyDescent="0.25">
      <c r="A72" s="1087"/>
      <c r="B72" s="1087"/>
      <c r="C72" s="58" t="str">
        <f>IF(C22=".","OK.",IF(C22=0,"OK.",IF(C22=" ","OK.",IF(OR(C22=C12,C22=C32,C22=C42,C22='S2'!C22,C22='S3'!C22,C22='S4'!C22,C22='S5'!C22,C22='S6'!C22,C22='S1'!C22,C22='S8'!C22),"CISSS!","OK."))))</f>
        <v>OK.</v>
      </c>
      <c r="D72" s="59" t="str">
        <f>IF(D22=".","OK.",IF(D22=0,"OK.",IF(D22=" ","OK.",IF(OR(D22=D12,D22=D32,D22=D42,D22='S2'!D22,D22='S3'!D22,D22='S4'!D22,D22='S5'!D22,D22='S6'!D22,D22='S1'!D22,D22='S8'!D22),"CISSS!","OK."))))</f>
        <v>OK.</v>
      </c>
      <c r="E72" s="59" t="str">
        <f>IF(E22=".","OK.",IF(E22=0,"OK.",IF(E22=" ","OK.",IF(OR(E22=E12,E22=E32,E22=E42,E22='S2'!E22,E22='S3'!E22,E22='S4'!E22,E22='S5'!E22,E22='S6'!E22,E22='S1'!E22,E22='S8'!E22),"CISSS!","OK."))))</f>
        <v>OK.</v>
      </c>
      <c r="F72" s="59" t="str">
        <f>IF(F22=".","OK.",IF(F22=0,"OK.",IF(F22=" ","OK.",IF(OR(F22=F12,F22=F32,F22=F42,F22='S2'!F22,F22='S3'!F22,F22='S4'!F22,F22='S5'!F22,F22='S6'!F22,F22='S1'!F22,F22='S8'!F22),"CISSS!","OK."))))</f>
        <v>OK.</v>
      </c>
      <c r="G72" s="60" t="str">
        <f>IF(G22=".","OK.",IF(G22=0,"OK.",IF(G22=" ","OK.",IF(OR(G22=G12,G22=G32,G22=G42,G22='S2'!G22,G22='S3'!G22,G22='S4'!G22,G22='S5'!G22,G22='S6'!G22,G22='S1'!G22,G22='S8'!G22),"CISSS!","OK."))))</f>
        <v>OK.</v>
      </c>
      <c r="H72" s="79" t="str">
        <f>IF(H22=".","OK.",IF(H22=0,"OK.",IF(H22=" ","OK.",IF(OR(H22=H12,H22=H32,H22=H42,H22='S2'!H22,H22='S3'!H22,H22='S4'!H22,H22='S5'!H22,H22='S6'!H22,H22='S1'!H22,H22='S8'!H22),"CISSS!","OK."))))</f>
        <v>OK.</v>
      </c>
      <c r="I72" s="80" t="str">
        <f>IF(I22=".","OK.",IF(I22=0,"OK.",IF(I22=" ","OK.",IF(OR(I22=I12,I22=I32,I22=I42,I22='S2'!I22,I22='S3'!I22,I22='S4'!I22,I22='S5'!I22,I22='S6'!I22,I22='S1'!I22,I22='S8'!I22),"CISSS!","OK."))))</f>
        <v>OK.</v>
      </c>
      <c r="J72" s="80" t="str">
        <f>IF(J22=".","OK.",IF(J22=0,"OK.",IF(J22=" ","OK.",IF(OR(J22=J12,J22=J32,J22=J42,J22='S2'!J22,J22='S3'!J22,J22='S4'!J22,J22='S5'!J22,J22='S6'!J22,J22='S1'!J22,J22='S8'!J22),"CISSS!","OK."))))</f>
        <v>OK.</v>
      </c>
      <c r="K72" s="80" t="str">
        <f>IF(K22=".","OK.",IF(K22=0,"OK.",IF(K22=" ","OK.",IF(OR(K22=K12,K22=K32,K22=K42,K22='S2'!K22,K22='S3'!K22,K22='S4'!K22,K22='S5'!K22,K22='S6'!K22,K22='S1'!K22,K22='S8'!K22),"CISSS!","OK."))))</f>
        <v>OK.</v>
      </c>
      <c r="L72" s="81" t="str">
        <f>IF(L22=".","OK.",IF(L22=0,"OK.",IF(L22=" ","OK.",IF(OR(L22=L12,L22=L32,L22=L42,L22='S2'!L22,L22='S3'!L22,L22='S4'!L22,L22='S5'!L22,L22='S6'!L22,L22='S1'!L22,L22='S8'!L22),"CISSS!","OK."))))</f>
        <v>OK.</v>
      </c>
      <c r="M72" s="247" t="str">
        <f>IF(M22=".","OK.",IF(M22=0,"OK.",IF(M22=" ","OK.",IF(OR(M22=M12,M22=M32,M22=M42,M22='S2'!M22,M22='S3'!M22,M22='S4'!M22,M22='S5'!M22,M22='S6'!M22,M22='S1'!M22,M22='S8'!M22),"CISSS!","OK."))))</f>
        <v>OK.</v>
      </c>
      <c r="N72" s="248" t="str">
        <f>IF(N22=".","OK.",IF(N22=0,"OK.",IF(N22=" ","OK.",IF(OR(N22=N12,N22=N32,N22=N42,N22='S2'!N22,N22='S3'!N22,N22='S4'!N22,N22='S5'!N22,N22='S6'!N22,N22='S1'!N22,N22='S8'!N22),"CISSS!","OK."))))</f>
        <v>OK.</v>
      </c>
      <c r="O72" s="248" t="str">
        <f>IF(O22=".","OK.",IF(O22=0,"OK.",IF(O22=" ","OK.",IF(OR(O22=O12,O22=O32,O22=O42,O22='S2'!O22,O22='S3'!O22,O22='S4'!O22,O22='S5'!O22,O22='S6'!O22,O22='S1'!O22,O22='S8'!O22),"CISSS!","OK."))))</f>
        <v>OK.</v>
      </c>
      <c r="P72" s="248" t="str">
        <f>IF(P22=".","OK.",IF(P22=0,"OK.",IF(P22=" ","OK.",IF(OR(P22=P12,P22=P32,P22=P42,P22='S2'!P22,P22='S3'!P22,P22='S4'!P22,P22='S5'!P22,P22='S6'!P22,P22='S1'!P22,P22='S8'!P22),"CISSS!","OK."))))</f>
        <v>OK.</v>
      </c>
      <c r="Q72" s="249" t="str">
        <f>IF(Q22=".","OK.",IF(Q22=0,"OK.",IF(Q22=" ","OK.",IF(OR(Q22=Q12,Q22=Q32,Q22=Q42,Q22='S2'!Q22,Q22='S3'!Q22,Q22='S4'!Q22,Q22='S5'!Q22,Q22='S6'!Q22,Q22='S1'!Q22,Q22='S8'!Q22),"CISSS!","OK."))))</f>
        <v>OK.</v>
      </c>
      <c r="R72" s="88" t="str">
        <f>IF(R22=".","OK.",IF(R22=0,"OK.",IF(R22=" ","OK.",IF(OR(R22=R12,R22=R32,R22=R42,R22='S2'!R22,R22='S3'!R22,R22='S4'!R22,R22='S5'!R22,R22='S6'!R22,R22='S1'!R22,R22='S8'!R22),"CISSS!","OK."))))</f>
        <v>OK.</v>
      </c>
      <c r="S72" s="89" t="str">
        <f>IF(S22=".","OK.",IF(S22=0,"OK.",IF(S22=" ","OK.",IF(OR(S22=S12,S22=S32,S22=S42,S22='S2'!S22,S22='S3'!S22,S22='S4'!S22,S22='S5'!S22,S22='S6'!S22,S22='S1'!S22,S22='S8'!S22),"CISSS!","OK."))))</f>
        <v>OK.</v>
      </c>
      <c r="T72" s="89" t="str">
        <f>IF(T22=".","OK.",IF(T22=0,"OK.",IF(T22=" ","OK.",IF(OR(T22=T12,T22=T32,T22=T42,T22='S2'!T22,T22='S3'!T22,T22='S4'!T22,T22='S5'!T22,T22='S6'!T22,T22='S1'!T22,T22='S8'!T22),"CISSS!","OK."))))</f>
        <v>OK.</v>
      </c>
      <c r="U72" s="89" t="str">
        <f>IF(U22=".","OK.",IF(U22=0,"OK.",IF(U22=" ","OK.",IF(OR(U22=U12,U22=U32,U22=U42,U22='S2'!U22,U22='S3'!U22,U22='S4'!U22,U22='S5'!U22,U22='S6'!U22,U22='S1'!U22,U22='S8'!U22),"CISSS!","OK."))))</f>
        <v>OK.</v>
      </c>
      <c r="V72" s="90" t="str">
        <f>IF(V22=".","OK.",IF(V22=0,"OK.",IF(V22=" ","OK.",IF(OR(V22=V12,V22=V32,V22=V42,V22='S2'!V22,V22='S3'!V22,V22='S4'!V22,V22='S5'!V22,V22='S6'!V22,V22='S1'!V22,V22='S8'!V22),"CISSS!","OK."))))</f>
        <v>OK.</v>
      </c>
      <c r="W72" s="270" t="str">
        <f>IF(W22=".","OK.",IF(W22=0,"OK.",IF(W22=" ","OK.",IF(OR(W22=W12,W22=W32,W22=W42,W22='S2'!W22,W22='S3'!W22,W22='S4'!W22,W22='S5'!W22,W22='S6'!W22,W22='S1'!W22,W22='S8'!W22),"CISSS!","OK."))))</f>
        <v>OK.</v>
      </c>
      <c r="X72" s="271" t="str">
        <f>IF(X22=".","OK.",IF(X22=0,"OK.",IF(X22=" ","OK.",IF(OR(X22=X12,X22=X32,X22=X42,X22='S2'!X22,X22='S3'!X22,X22='S4'!X22,X22='S5'!X22,X22='S6'!X22,X22='S1'!X22,X22='S8'!X22),"CISSS!","OK."))))</f>
        <v>OK.</v>
      </c>
      <c r="Y72" s="271" t="str">
        <f>IF(Y22=".","OK.",IF(Y22=0,"OK.",IF(Y22=" ","OK.",IF(OR(Y22=Y12,Y22=Y32,Y22=Y42,Y22='S2'!Y22,Y22='S3'!Y22,Y22='S4'!Y22,Y22='S5'!Y22,Y22='S6'!Y22,Y22='S1'!Y22,Y22='S8'!Y22),"CISSS!","OK."))))</f>
        <v>OK.</v>
      </c>
      <c r="Z72" s="271" t="str">
        <f>IF(Z22=".","OK.",IF(Z22=0,"OK.",IF(Z22=" ","OK.",IF(OR(Z22=Z12,Z22=Z32,Z22=Z42,Z22='S2'!Z22,Z22='S3'!Z22,Z22='S4'!Z22,Z22='S5'!Z22,Z22='S6'!Z22,Z22='S1'!Z22,Z22='S8'!Z22),"CISSS!","OK."))))</f>
        <v>OK.</v>
      </c>
      <c r="AA72" s="272" t="str">
        <f>IF(AA22=".","OK.",IF(AA22=0,"OK.",IF(AA22=" ","OK.",IF(OR(AA22=AA12,AA22=AA32,AA22=AA42,AA22='S2'!AA22,AA22='S3'!AA22,AA22='S4'!AA22,AA22='S5'!AA22,AA22='S6'!AA22,AA22='S1'!AA22,AA22='S8'!AA22),"CISSS!","OK."))))</f>
        <v>OK.</v>
      </c>
      <c r="AB72" s="299">
        <v>0.75</v>
      </c>
    </row>
    <row r="73" spans="1:28" ht="11.1" customHeight="1" x14ac:dyDescent="0.2">
      <c r="A73" s="1087"/>
      <c r="B73" s="1087"/>
      <c r="C73" s="61" t="str">
        <f>IF(C23=".","OK.",IF(C23=0,"OK.",IF(C23=" ","OK.",IF(OR(C23=C3,C23=C13,C23=C33,C23='S2'!C23,C23='S3'!C23,C23='S4'!C23,C23='S5'!C23,C23='S6'!C23,C23='S1'!C23,C23='S8'!C23),"CISSS!","OK."))))</f>
        <v>OK.</v>
      </c>
      <c r="D73" s="62" t="str">
        <f>IF(D23=".","OK.",IF(D23=0,"OK.",IF(D23=" ","OK.",IF(OR(D23=D3,D23=D13,D23=D33,D23='S2'!D23,D23='S3'!D23,D23='S4'!D23,D23='S5'!D23,D23='S6'!D23,D23='S1'!D23,D23='S8'!D23),"CISSS!","OK."))))</f>
        <v>OK.</v>
      </c>
      <c r="E73" s="62" t="str">
        <f>IF(E23=".","OK.",IF(E23=0,"OK.",IF(E23=" ","OK.",IF(OR(E23=E3,E23=E13,E23=E33,E23='S2'!E23,E23='S3'!E23,E23='S4'!E23,E23='S5'!E23,E23='S6'!E23,E23='S1'!E23,E23='S8'!E23),"CISSS!","OK."))))</f>
        <v>OK.</v>
      </c>
      <c r="F73" s="62" t="str">
        <f>IF(F23=".","OK.",IF(F23=0,"OK.",IF(F23=" ","OK.",IF(OR(F23=F3,F23=F13,F23=F33,F23='S2'!F23,F23='S3'!F23,F23='S4'!F23,F23='S5'!F23,F23='S6'!F23,F23='S1'!F23,F23='S8'!F23),"CISSS!","OK."))))</f>
        <v>OK.</v>
      </c>
      <c r="G73" s="63" t="str">
        <f>IF(G23=".","OK.",IF(G23=0,"OK.",IF(G23=" ","OK.",IF(OR(G23=G3,G23=G13,G23=G33,G23='S2'!G23,G23='S3'!G23,G23='S4'!G23,G23='S5'!G23,G23='S6'!G23,G23='S1'!G23,G23='S8'!G23),"CISSS!","OK."))))</f>
        <v>OK.</v>
      </c>
      <c r="H73" s="73" t="str">
        <f>IF(H23=".","OK.",IF(H23=0,"OK.",IF(H23=" ","OK.",IF(OR(H23=H3,H23=H13,H23=H33,H23='S2'!H23,H23='S3'!H23,H23='S4'!H23,H23='S5'!H23,H23='S6'!H23,H23='S1'!H23,H23='S8'!H23),"CISSS!","OK."))))</f>
        <v>OK.</v>
      </c>
      <c r="I73" s="74" t="str">
        <f>IF(I23=".","OK.",IF(I23=0,"OK.",IF(I23=" ","OK.",IF(OR(I23=I3,I23=I13,I23=I33,I23='S2'!I23,I23='S3'!I23,I23='S4'!I23,I23='S5'!I23,I23='S6'!I23,I23='S1'!I23,I23='S8'!I23),"CISSS!","OK."))))</f>
        <v>OK.</v>
      </c>
      <c r="J73" s="74" t="str">
        <f>IF(J23=".","OK.",IF(J23=0,"OK.",IF(J23=" ","OK.",IF(OR(J23=J3,J23=J13,J23=J33,J23='S2'!J23,J23='S3'!J23,J23='S4'!J23,J23='S5'!J23,J23='S6'!J23,J23='S1'!J23,J23='S8'!J23),"CISSS!","OK."))))</f>
        <v>OK.</v>
      </c>
      <c r="K73" s="74" t="str">
        <f>IF(K23=".","OK.",IF(K23=0,"OK.",IF(K23=" ","OK.",IF(OR(K23=K3,K23=K13,K23=K33,K23='S2'!K23,K23='S3'!K23,K23='S4'!K23,K23='S5'!K23,K23='S6'!K23,K23='S1'!K23,K23='S8'!K23),"CISSS!","OK."))))</f>
        <v>OK.</v>
      </c>
      <c r="L73" s="75" t="str">
        <f>IF(L23=".","OK.",IF(L23=0,"OK.",IF(L23=" ","OK.",IF(OR(L23=L3,L23=L13,L23=L33,L23='S2'!L23,L23='S3'!L23,L23='S4'!L23,L23='S5'!L23,L23='S6'!L23,L23='S1'!L23,L23='S8'!L23),"CISSS!","OK."))))</f>
        <v>OK.</v>
      </c>
      <c r="M73" s="64" t="str">
        <f>IF(M23=".","OK.",IF(M23=0,"OK.",IF(M23=" ","OK.",IF(OR(M23=M3,M23=M13,M23=M33,M23='S2'!M23,M23='S3'!M23,M23='S4'!M23,M23='S5'!M23,M23='S6'!M23,M23='S1'!M23,M23='S8'!M23),"CISSS!","OK."))))</f>
        <v>OK.</v>
      </c>
      <c r="N73" s="65" t="str">
        <f>IF(N23=".","OK.",IF(N23=0,"OK.",IF(N23=" ","OK.",IF(OR(N23=N3,N23=N13,N23=N33,N23='S2'!N23,N23='S3'!N23,N23='S4'!N23,N23='S5'!N23,N23='S6'!N23,N23='S1'!N23,N23='S8'!N23),"CISSS!","OK."))))</f>
        <v>OK.</v>
      </c>
      <c r="O73" s="65" t="str">
        <f>IF(O23=".","OK.",IF(O23=0,"OK.",IF(O23=" ","OK.",IF(OR(O23=O3,O23=O13,O23=O33,O23='S2'!O23,O23='S3'!O23,O23='S4'!O23,O23='S5'!O23,O23='S6'!O23,O23='S1'!O23,O23='S8'!O23),"CISSS!","OK."))))</f>
        <v>OK.</v>
      </c>
      <c r="P73" s="65" t="str">
        <f>IF(P23=".","OK.",IF(P23=0,"OK.",IF(P23=" ","OK.",IF(OR(P23=P3,P23=P13,P23=P33,P23='S2'!P23,P23='S3'!P23,P23='S4'!P23,P23='S5'!P23,P23='S6'!P23,P23='S1'!P23,P23='S8'!P23),"CISSS!","OK."))))</f>
        <v>OK.</v>
      </c>
      <c r="Q73" s="66" t="str">
        <f>IF(Q23=".","OK.",IF(Q23=0,"OK.",IF(Q23=" ","OK.",IF(OR(Q23=Q3,Q23=Q13,Q23=Q33,Q23='S2'!Q23,Q23='S3'!Q23,Q23='S4'!Q23,Q23='S5'!Q23,Q23='S6'!Q23,Q23='S1'!Q23,Q23='S8'!Q23),"CISSS!","OK."))))</f>
        <v>OK.</v>
      </c>
      <c r="R73" s="82" t="str">
        <f>IF(R23=".","OK.",IF(R23=0,"OK.",IF(R23=" ","OK.",IF(OR(R23=R3,R23=R13,R23=R33,R23='S2'!R23,R23='S3'!R23,R23='S4'!R23,R23='S5'!R23,R23='S6'!R23,R23='S1'!R23,R23='S8'!R23),"CISSS!","OK."))))</f>
        <v>OK.</v>
      </c>
      <c r="S73" s="83" t="str">
        <f>IF(S23=".","OK.",IF(S23=0,"OK.",IF(S23=" ","OK.",IF(OR(S23=S3,S23=S13,S23=S33,S23='S2'!S23,S23='S3'!S23,S23='S4'!S23,S23='S5'!S23,S23='S6'!S23,S23='S1'!S23,S23='S8'!S23),"CISSS!","OK."))))</f>
        <v>OK.</v>
      </c>
      <c r="T73" s="83" t="str">
        <f>IF(T23=".","OK.",IF(T23=0,"OK.",IF(T23=" ","OK.",IF(OR(T23=T3,T23=T13,T23=T33,T23='S2'!T23,T23='S3'!T23,T23='S4'!T23,T23='S5'!T23,T23='S6'!T23,T23='S1'!T23,T23='S8'!T23),"CISSS!","OK."))))</f>
        <v>OK.</v>
      </c>
      <c r="U73" s="83" t="str">
        <f>IF(U23=".","OK.",IF(U23=0,"OK.",IF(U23=" ","OK.",IF(OR(U23=U3,U23=U13,U23=U33,U23='S2'!U23,U23='S3'!U23,U23='S4'!U23,U23='S5'!U23,U23='S6'!U23,U23='S1'!U23,U23='S8'!U23),"CISSS!","OK."))))</f>
        <v>OK.</v>
      </c>
      <c r="V73" s="84" t="str">
        <f>IF(V23=".","OK.",IF(V23=0,"OK.",IF(V23=" ","OK.",IF(OR(V23=V3,V23=V13,V23=V33,V23='S2'!V23,V23='S3'!V23,V23='S4'!V23,V23='S5'!V23,V23='S6'!V23,V23='S1'!V23,V23='S8'!V23),"CISSS!","OK."))))</f>
        <v>OK.</v>
      </c>
      <c r="W73" s="264" t="str">
        <f>IF(W23=".","OK.",IF(W23=0,"OK.",IF(W23=" ","OK.",IF(OR(W23=W3,W23=W13,W23=W33,W23='S2'!W23,W23='S3'!W23,W23='S4'!W23,W23='S5'!W23,W23='S6'!W23,W23='S1'!W23,W23='S8'!W23),"CISSS!","OK."))))</f>
        <v>OK.</v>
      </c>
      <c r="X73" s="265" t="str">
        <f>IF(X23=".","OK.",IF(X23=0,"OK.",IF(X23=" ","OK.",IF(OR(X23=X3,X23=X13,X23=X33,X23='S2'!X23,X23='S3'!X23,X23='S4'!X23,X23='S5'!X23,X23='S6'!X23,X23='S1'!X23,X23='S8'!X23),"CISSS!","OK."))))</f>
        <v>OK.</v>
      </c>
      <c r="Y73" s="265" t="str">
        <f>IF(Y23=".","OK.",IF(Y23=0,"OK.",IF(Y23=" ","OK.",IF(OR(Y23=Y3,Y23=Y13,Y23=Y33,Y23='S2'!Y23,Y23='S3'!Y23,Y23='S4'!Y23,Y23='S5'!Y23,Y23='S6'!Y23,Y23='S1'!Y23,Y23='S8'!Y23),"CISSS!","OK."))))</f>
        <v>OK.</v>
      </c>
      <c r="Z73" s="265" t="str">
        <f>IF(Z23=".","OK.",IF(Z23=0,"OK.",IF(Z23=" ","OK.",IF(OR(Z23=Z3,Z23=Z13,Z23=Z33,Z23='S2'!Z23,Z23='S3'!Z23,Z23='S4'!Z23,Z23='S5'!Z23,Z23='S6'!Z23,Z23='S1'!Z23,Z23='S8'!Z23),"CISSS!","OK."))))</f>
        <v>OK.</v>
      </c>
      <c r="AA73" s="266" t="str">
        <f>IF(AA23=".","OK.",IF(AA23=0,"OK.",IF(AA23=" ","OK.",IF(OR(AA23=AA3,AA23=AA13,AA23=AA33,AA23='S2'!AA23,AA23='S3'!AA23,AA23='S4'!AA23,AA23='S5'!AA23,AA23='S6'!AA23,AA23='S1'!AA23,AA23='S8'!AA23),"CISSS!","OK."))))</f>
        <v>OK.</v>
      </c>
      <c r="AB73" s="323">
        <v>0.375</v>
      </c>
    </row>
    <row r="74" spans="1:28" ht="11.1" customHeight="1" x14ac:dyDescent="0.2">
      <c r="A74" s="1087"/>
      <c r="B74" s="1087"/>
      <c r="C74" s="55" t="str">
        <f>IF(C24=".","OK.",IF(C24=0,"OK.",IF(C24=" ","OK.",IF(OR(C24=C4,C24=C14,C24=C34,C24='S2'!C24,C24='S3'!C24,C24='S4'!C24,C24='S5'!C24,C24='S6'!C24,C24='S1'!C24,C24='S8'!C24),"CISSS!","OK."))))</f>
        <v>OK.</v>
      </c>
      <c r="D74" s="56" t="str">
        <f>IF(D24=".","OK.",IF(D24=0,"OK.",IF(D24=" ","OK.",IF(OR(D24=D4,D24=D14,D24=D34,D24='S2'!D24,D24='S3'!D24,D24='S4'!D24,D24='S5'!D24,D24='S6'!D24,D24='S1'!D24,D24='S8'!D24),"CISSS!","OK."))))</f>
        <v>OK.</v>
      </c>
      <c r="E74" s="56" t="str">
        <f>IF(E24=".","OK.",IF(E24=0,"OK.",IF(E24=" ","OK.",IF(OR(E24=E4,E24=E14,E24=E34,E24='S2'!E24,E24='S3'!E24,E24='S4'!E24,E24='S5'!E24,E24='S6'!E24,E24='S1'!E24,E24='S8'!E24),"CISSS!","OK."))))</f>
        <v>OK.</v>
      </c>
      <c r="F74" s="56" t="str">
        <f>IF(F24=".","OK.",IF(F24=0,"OK.",IF(F24=" ","OK.",IF(OR(F24=F4,F24=F14,F24=F34,F24='S2'!F24,F24='S3'!F24,F24='S4'!F24,F24='S5'!F24,F24='S6'!F24,F24='S1'!F24,F24='S8'!F24),"CISSS!","OK."))))</f>
        <v>OK.</v>
      </c>
      <c r="G74" s="57" t="str">
        <f>IF(G24=".","OK.",IF(G24=0,"OK.",IF(G24=" ","OK.",IF(OR(G24=G4,G24=G14,G24=G34,G24='S2'!G24,G24='S3'!G24,G24='S4'!G24,G24='S5'!G24,G24='S6'!G24,G24='S1'!G24,G24='S8'!G24),"CISSS!","OK."))))</f>
        <v>OK.</v>
      </c>
      <c r="H74" s="76" t="str">
        <f>IF(H24=".","OK.",IF(H24=0,"OK.",IF(H24=" ","OK.",IF(OR(H24=H4,H24=H14,H24=H34,H24='S2'!H24,H24='S3'!H24,H24='S4'!H24,H24='S5'!H24,H24='S6'!H24,H24='S1'!H24,H24='S8'!H24),"CISSS!","OK."))))</f>
        <v>OK.</v>
      </c>
      <c r="I74" s="77" t="str">
        <f>IF(I24=".","OK.",IF(I24=0,"OK.",IF(I24=" ","OK.",IF(OR(I24=I4,I24=I14,I24=I34,I24='S2'!I24,I24='S3'!I24,I24='S4'!I24,I24='S5'!I24,I24='S6'!I24,I24='S1'!I24,I24='S8'!I24),"CISSS!","OK."))))</f>
        <v>OK.</v>
      </c>
      <c r="J74" s="77" t="str">
        <f>IF(J24=".","OK.",IF(J24=0,"OK.",IF(J24=" ","OK.",IF(OR(J24=J4,J24=J14,J24=J34,J24='S2'!J24,J24='S3'!J24,J24='S4'!J24,J24='S5'!J24,J24='S6'!J24,J24='S1'!J24,J24='S8'!J24),"CISSS!","OK."))))</f>
        <v>OK.</v>
      </c>
      <c r="K74" s="77" t="str">
        <f>IF(K24=".","OK.",IF(K24=0,"OK.",IF(K24=" ","OK.",IF(OR(K24=K4,K24=K14,K24=K34,K24='S2'!K24,K24='S3'!K24,K24='S4'!K24,K24='S5'!K24,K24='S6'!K24,K24='S1'!K24,K24='S8'!K24),"CISSS!","OK."))))</f>
        <v>OK.</v>
      </c>
      <c r="L74" s="78" t="str">
        <f>IF(L24=".","OK.",IF(L24=0,"OK.",IF(L24=" ","OK.",IF(OR(L24=L4,L24=L14,L24=L34,L24='S2'!L24,L24='S3'!L24,L24='S4'!L24,L24='S5'!L24,L24='S6'!L24,L24='S1'!L24,L24='S8'!L24),"CISSS!","OK."))))</f>
        <v>OK.</v>
      </c>
      <c r="M74" s="67" t="str">
        <f>IF(M24=".","OK.",IF(M24=0,"OK.",IF(M24=" ","OK.",IF(OR(M24=M4,M24=M14,M24=M34,M24='S2'!M24,M24='S3'!M24,M24='S4'!M24,M24='S5'!M24,M24='S6'!M24,M24='S1'!M24,M24='S8'!M24),"CISSS!","OK."))))</f>
        <v>OK.</v>
      </c>
      <c r="N74" s="68" t="str">
        <f>IF(N24=".","OK.",IF(N24=0,"OK.",IF(N24=" ","OK.",IF(OR(N24=N4,N24=N14,N24=N34,N24='S2'!N24,N24='S3'!N24,N24='S4'!N24,N24='S5'!N24,N24='S6'!N24,N24='S1'!N24,N24='S8'!N24),"CISSS!","OK."))))</f>
        <v>OK.</v>
      </c>
      <c r="O74" s="68" t="str">
        <f>IF(O24=".","OK.",IF(O24=0,"OK.",IF(O24=" ","OK.",IF(OR(O24=O4,O24=O14,O24=O34,O24='S2'!O24,O24='S3'!O24,O24='S4'!O24,O24='S5'!O24,O24='S6'!O24,O24='S1'!O24,O24='S8'!O24),"CISSS!","OK."))))</f>
        <v>OK.</v>
      </c>
      <c r="P74" s="68" t="str">
        <f>IF(P24=".","OK.",IF(P24=0,"OK.",IF(P24=" ","OK.",IF(OR(P24=P4,P24=P14,P24=P34,P24='S2'!P24,P24='S3'!P24,P24='S4'!P24,P24='S5'!P24,P24='S6'!P24,P24='S1'!P24,P24='S8'!P24),"CISSS!","OK."))))</f>
        <v>OK.</v>
      </c>
      <c r="Q74" s="69" t="str">
        <f>IF(Q24=".","OK.",IF(Q24=0,"OK.",IF(Q24=" ","OK.",IF(OR(Q24=Q4,Q24=Q14,Q24=Q34,Q24='S2'!Q24,Q24='S3'!Q24,Q24='S4'!Q24,Q24='S5'!Q24,Q24='S6'!Q24,Q24='S1'!Q24,Q24='S8'!Q24),"CISSS!","OK."))))</f>
        <v>OK.</v>
      </c>
      <c r="R74" s="85" t="str">
        <f>IF(R24=".","OK.",IF(R24=0,"OK.",IF(R24=" ","OK.",IF(OR(R24=R4,R24=R14,R24=R34,R24='S2'!R24,R24='S3'!R24,R24='S4'!R24,R24='S5'!R24,R24='S6'!R24,R24='S1'!R24,R24='S8'!R24),"CISSS!","OK."))))</f>
        <v>OK.</v>
      </c>
      <c r="S74" s="86" t="str">
        <f>IF(S24=".","OK.",IF(S24=0,"OK.",IF(S24=" ","OK.",IF(OR(S24=S4,S24=S14,S24=S34,S24='S2'!S24,S24='S3'!S24,S24='S4'!S24,S24='S5'!S24,S24='S6'!S24,S24='S1'!S24,S24='S8'!S24),"CISSS!","OK."))))</f>
        <v>OK.</v>
      </c>
      <c r="T74" s="86" t="str">
        <f>IF(T24=".","OK.",IF(T24=0,"OK.",IF(T24=" ","OK.",IF(OR(T24=T4,T24=T14,T24=T34,T24='S2'!T24,T24='S3'!T24,T24='S4'!T24,T24='S5'!T24,T24='S6'!T24,T24='S1'!T24,T24='S8'!T24),"CISSS!","OK."))))</f>
        <v>OK.</v>
      </c>
      <c r="U74" s="86" t="str">
        <f>IF(U24=".","OK.",IF(U24=0,"OK.",IF(U24=" ","OK.",IF(OR(U24=U4,U24=U14,U24=U34,U24='S2'!U24,U24='S3'!U24,U24='S4'!U24,U24='S5'!U24,U24='S6'!U24,U24='S1'!U24,U24='S8'!U24),"CISSS!","OK."))))</f>
        <v>OK.</v>
      </c>
      <c r="V74" s="87" t="str">
        <f>IF(V24=".","OK.",IF(V24=0,"OK.",IF(V24=" ","OK.",IF(OR(V24=V4,V24=V14,V24=V34,V24='S2'!V24,V24='S3'!V24,V24='S4'!V24,V24='S5'!V24,V24='S6'!V24,V24='S1'!V24,V24='S8'!V24),"CISSS!","OK."))))</f>
        <v>OK.</v>
      </c>
      <c r="W74" s="267" t="str">
        <f>IF(W24=".","OK.",IF(W24=0,"OK.",IF(W24=" ","OK.",IF(OR(W24=W4,W24=W14,W24=W34,W24='S2'!W24,W24='S3'!W24,W24='S4'!W24,W24='S5'!W24,W24='S6'!W24,W24='S1'!W24,W24='S8'!W24),"CISSS!","OK."))))</f>
        <v>OK.</v>
      </c>
      <c r="X74" s="268" t="str">
        <f>IF(X24=".","OK.",IF(X24=0,"OK.",IF(X24=" ","OK.",IF(OR(X24=X4,X24=X14,X24=X34,X24='S2'!X24,X24='S3'!X24,X24='S4'!X24,X24='S5'!X24,X24='S6'!X24,X24='S1'!X24,X24='S8'!X24),"CISSS!","OK."))))</f>
        <v>OK.</v>
      </c>
      <c r="Y74" s="268" t="str">
        <f>IF(Y24=".","OK.",IF(Y24=0,"OK.",IF(Y24=" ","OK.",IF(OR(Y24=Y4,Y24=Y14,Y24=Y34,Y24='S2'!Y24,Y24='S3'!Y24,Y24='S4'!Y24,Y24='S5'!Y24,Y24='S6'!Y24,Y24='S1'!Y24,Y24='S8'!Y24),"CISSS!","OK."))))</f>
        <v>OK.</v>
      </c>
      <c r="Z74" s="268" t="str">
        <f>IF(Z24=".","OK.",IF(Z24=0,"OK.",IF(Z24=" ","OK.",IF(OR(Z24=Z4,Z24=Z14,Z24=Z34,Z24='S2'!Z24,Z24='S3'!Z24,Z24='S4'!Z24,Z24='S5'!Z24,Z24='S6'!Z24,Z24='S1'!Z24,Z24='S8'!Z24),"CISSS!","OK."))))</f>
        <v>OK.</v>
      </c>
      <c r="AA74" s="269" t="str">
        <f>IF(AA24=".","OK.",IF(AA24=0,"OK.",IF(AA24=" ","OK.",IF(OR(AA24=AA4,AA24=AA14,AA24=AA34,AA24='S2'!AA24,AA24='S3'!AA24,AA24='S4'!AA24,AA24='S5'!AA24,AA24='S6'!AA24,AA24='S1'!AA24,AA24='S8'!AA24),"CISSS!","OK."))))</f>
        <v>OK.</v>
      </c>
      <c r="AB74" s="323">
        <v>0.41666666666666669</v>
      </c>
    </row>
    <row r="75" spans="1:28" ht="11.1" customHeight="1" x14ac:dyDescent="0.2">
      <c r="A75" s="1087"/>
      <c r="B75" s="1087"/>
      <c r="C75" s="55" t="str">
        <f>IF(C25=".","OK.",IF(C25=0,"OK.",IF(C25=" ","OK.",IF(OR(C25=C5,C25=C15,C25=C35,C25='S2'!C25,C25='S3'!C25,C25='S4'!C25,C25='S5'!C25,C25='S6'!C25,C25='S1'!C25,C25='S8'!C25),"CISSS!","OK."))))</f>
        <v>OK.</v>
      </c>
      <c r="D75" s="56" t="str">
        <f>IF(D25=".","OK.",IF(D25=0,"OK.",IF(D25=" ","OK.",IF(OR(D25=D5,D25=D15,D25=D35,D25='S2'!D25,D25='S3'!D25,D25='S4'!D25,D25='S5'!D25,D25='S6'!D25,D25='S1'!D25,D25='S8'!D25),"CISSS!","OK."))))</f>
        <v>OK.</v>
      </c>
      <c r="E75" s="56" t="str">
        <f>IF(E25=".","OK.",IF(E25=0,"OK.",IF(E25=" ","OK.",IF(OR(E25=E5,E25=E15,E25=E35,E25='S2'!E25,E25='S3'!E25,E25='S4'!E25,E25='S5'!E25,E25='S6'!E25,E25='S1'!E25,E25='S8'!E25),"CISSS!","OK."))))</f>
        <v>OK.</v>
      </c>
      <c r="F75" s="56" t="str">
        <f>IF(F25=".","OK.",IF(F25=0,"OK.",IF(F25=" ","OK.",IF(OR(F25=F5,F25=F15,F25=F35,F25='S2'!F25,F25='S3'!F25,F25='S4'!F25,F25='S5'!F25,F25='S6'!F25,F25='S1'!F25,F25='S8'!F25),"CISSS!","OK."))))</f>
        <v>OK.</v>
      </c>
      <c r="G75" s="57" t="str">
        <f>IF(G25=".","OK.",IF(G25=0,"OK.",IF(G25=" ","OK.",IF(OR(G25=G5,G25=G15,G25=G35,G25='S2'!G25,G25='S3'!G25,G25='S4'!G25,G25='S5'!G25,G25='S6'!G25,G25='S1'!G25,G25='S8'!G25),"CISSS!","OK."))))</f>
        <v>OK.</v>
      </c>
      <c r="H75" s="76" t="str">
        <f>IF(H25=".","OK.",IF(H25=0,"OK.",IF(H25=" ","OK.",IF(OR(H25=H5,H25=H15,H25=H35,H25='S2'!H25,H25='S3'!H25,H25='S4'!H25,H25='S5'!H25,H25='S6'!H25,H25='S1'!H25,H25='S8'!H25),"CISSS!","OK."))))</f>
        <v>OK.</v>
      </c>
      <c r="I75" s="77" t="str">
        <f>IF(I25=".","OK.",IF(I25=0,"OK.",IF(I25=" ","OK.",IF(OR(I25=I5,I25=I15,I25=I35,I25='S2'!I25,I25='S3'!I25,I25='S4'!I25,I25='S5'!I25,I25='S6'!I25,I25='S1'!I25,I25='S8'!I25),"CISSS!","OK."))))</f>
        <v>OK.</v>
      </c>
      <c r="J75" s="77" t="str">
        <f>IF(J25=".","OK.",IF(J25=0,"OK.",IF(J25=" ","OK.",IF(OR(J25=J5,J25=J15,J25=J35,J25='S2'!J25,J25='S3'!J25,J25='S4'!J25,J25='S5'!J25,J25='S6'!J25,J25='S1'!J25,J25='S8'!J25),"CISSS!","OK."))))</f>
        <v>OK.</v>
      </c>
      <c r="K75" s="77" t="str">
        <f>IF(K25=".","OK.",IF(K25=0,"OK.",IF(K25=" ","OK.",IF(OR(K25=K5,K25=K15,K25=K35,K25='S2'!K25,K25='S3'!K25,K25='S4'!K25,K25='S5'!K25,K25='S6'!K25,K25='S1'!K25,K25='S8'!K25),"CISSS!","OK."))))</f>
        <v>OK.</v>
      </c>
      <c r="L75" s="78" t="str">
        <f>IF(L25=".","OK.",IF(L25=0,"OK.",IF(L25=" ","OK.",IF(OR(L25=L5,L25=L15,L25=L35,L25='S2'!L25,L25='S3'!L25,L25='S4'!L25,L25='S5'!L25,L25='S6'!L25,L25='S1'!L25,L25='S8'!L25),"CISSS!","OK."))))</f>
        <v>OK.</v>
      </c>
      <c r="M75" s="67" t="str">
        <f>IF(M25=".","OK.",IF(M25=0,"OK.",IF(M25=" ","OK.",IF(OR(M25=M5,M25=M15,M25=M35,M25='S2'!M25,M25='S3'!M25,M25='S4'!M25,M25='S5'!M25,M25='S6'!M25,M25='S1'!M25,M25='S8'!M25),"CISSS!","OK."))))</f>
        <v>OK.</v>
      </c>
      <c r="N75" s="68" t="str">
        <f>IF(N25=".","OK.",IF(N25=0,"OK.",IF(N25=" ","OK.",IF(OR(N25=N5,N25=N15,N25=N35,N25='S2'!N25,N25='S3'!N25,N25='S4'!N25,N25='S5'!N25,N25='S6'!N25,N25='S1'!N25,N25='S8'!N25),"CISSS!","OK."))))</f>
        <v>OK.</v>
      </c>
      <c r="O75" s="68" t="str">
        <f>IF(O25=".","OK.",IF(O25=0,"OK.",IF(O25=" ","OK.",IF(OR(O25=O5,O25=O15,O25=O35,O25='S2'!O25,O25='S3'!O25,O25='S4'!O25,O25='S5'!O25,O25='S6'!O25,O25='S1'!O25,O25='S8'!O25),"CISSS!","OK."))))</f>
        <v>OK.</v>
      </c>
      <c r="P75" s="68" t="str">
        <f>IF(P25=".","OK.",IF(P25=0,"OK.",IF(P25=" ","OK.",IF(OR(P25=P5,P25=P15,P25=P35,P25='S2'!P25,P25='S3'!P25,P25='S4'!P25,P25='S5'!P25,P25='S6'!P25,P25='S1'!P25,P25='S8'!P25),"CISSS!","OK."))))</f>
        <v>OK.</v>
      </c>
      <c r="Q75" s="69" t="str">
        <f>IF(Q25=".","OK.",IF(Q25=0,"OK.",IF(Q25=" ","OK.",IF(OR(Q25=Q5,Q25=Q15,Q25=Q35,Q25='S2'!Q25,Q25='S3'!Q25,Q25='S4'!Q25,Q25='S5'!Q25,Q25='S6'!Q25,Q25='S1'!Q25,Q25='S8'!Q25),"CISSS!","OK."))))</f>
        <v>OK.</v>
      </c>
      <c r="R75" s="85" t="str">
        <f>IF(R25=".","OK.",IF(R25=0,"OK.",IF(R25=" ","OK.",IF(OR(R25=R5,R25=R15,R25=R35,R25='S2'!R25,R25='S3'!R25,R25='S4'!R25,R25='S5'!R25,R25='S6'!R25,R25='S1'!R25,R25='S8'!R25),"CISSS!","OK."))))</f>
        <v>OK.</v>
      </c>
      <c r="S75" s="86" t="str">
        <f>IF(S25=".","OK.",IF(S25=0,"OK.",IF(S25=" ","OK.",IF(OR(S25=S5,S25=S15,S25=S35,S25='S2'!S25,S25='S3'!S25,S25='S4'!S25,S25='S5'!S25,S25='S6'!S25,S25='S1'!S25,S25='S8'!S25),"CISSS!","OK."))))</f>
        <v>OK.</v>
      </c>
      <c r="T75" s="86" t="str">
        <f>IF(T25=".","OK.",IF(T25=0,"OK.",IF(T25=" ","OK.",IF(OR(T25=T5,T25=T15,T25=T35,T25='S2'!T25,T25='S3'!T25,T25='S4'!T25,T25='S5'!T25,T25='S6'!T25,T25='S1'!T25,T25='S8'!T25),"CISSS!","OK."))))</f>
        <v>OK.</v>
      </c>
      <c r="U75" s="86" t="str">
        <f>IF(U25=".","OK.",IF(U25=0,"OK.",IF(U25=" ","OK.",IF(OR(U25=U5,U25=U15,U25=U35,U25='S2'!U25,U25='S3'!U25,U25='S4'!U25,U25='S5'!U25,U25='S6'!U25,U25='S1'!U25,U25='S8'!U25),"CISSS!","OK."))))</f>
        <v>OK.</v>
      </c>
      <c r="V75" s="87" t="str">
        <f>IF(V25=".","OK.",IF(V25=0,"OK.",IF(V25=" ","OK.",IF(OR(V25=V5,V25=V15,V25=V35,V25='S2'!V25,V25='S3'!V25,V25='S4'!V25,V25='S5'!V25,V25='S6'!V25,V25='S1'!V25,V25='S8'!V25),"CISSS!","OK."))))</f>
        <v>OK.</v>
      </c>
      <c r="W75" s="267" t="str">
        <f>IF(W25=".","OK.",IF(W25=0,"OK.",IF(W25=" ","OK.",IF(OR(W25=W5,W25=W15,W25=W35,W25='S2'!W25,W25='S3'!W25,W25='S4'!W25,W25='S5'!W25,W25='S6'!W25,W25='S1'!W25,W25='S8'!W25),"CISSS!","OK."))))</f>
        <v>OK.</v>
      </c>
      <c r="X75" s="268" t="str">
        <f>IF(X25=".","OK.",IF(X25=0,"OK.",IF(X25=" ","OK.",IF(OR(X25=X5,X25=X15,X25=X35,X25='S2'!X25,X25='S3'!X25,X25='S4'!X25,X25='S5'!X25,X25='S6'!X25,X25='S1'!X25,X25='S8'!X25),"CISSS!","OK."))))</f>
        <v>OK.</v>
      </c>
      <c r="Y75" s="268" t="str">
        <f>IF(Y25=".","OK.",IF(Y25=0,"OK.",IF(Y25=" ","OK.",IF(OR(Y25=Y5,Y25=Y15,Y25=Y35,Y25='S2'!Y25,Y25='S3'!Y25,Y25='S4'!Y25,Y25='S5'!Y25,Y25='S6'!Y25,Y25='S1'!Y25,Y25='S8'!Y25),"CISSS!","OK."))))</f>
        <v>OK.</v>
      </c>
      <c r="Z75" s="268" t="str">
        <f>IF(Z25=".","OK.",IF(Z25=0,"OK.",IF(Z25=" ","OK.",IF(OR(Z25=Z5,Z25=Z15,Z25=Z35,Z25='S2'!Z25,Z25='S3'!Z25,Z25='S4'!Z25,Z25='S5'!Z25,Z25='S6'!Z25,Z25='S1'!Z25,Z25='S8'!Z25),"CISSS!","OK."))))</f>
        <v>OK.</v>
      </c>
      <c r="AA75" s="269" t="str">
        <f>IF(AA25=".","OK.",IF(AA25=0,"OK.",IF(AA25=" ","OK.",IF(OR(AA25=AA5,AA25=AA15,AA25=AA35,AA25='S2'!AA25,AA25='S3'!AA25,AA25='S4'!AA25,AA25='S5'!AA25,AA25='S6'!AA25,AA25='S1'!AA25,AA25='S8'!AA25),"CISSS!","OK."))))</f>
        <v>OK.</v>
      </c>
      <c r="AB75" s="323">
        <v>0.45833333333333331</v>
      </c>
    </row>
    <row r="76" spans="1:28" ht="11.1" customHeight="1" x14ac:dyDescent="0.2">
      <c r="A76" s="1087"/>
      <c r="B76" s="1087"/>
      <c r="C76" s="55" t="str">
        <f>IF(C26=".","OK.",IF(C26=0,"OK.",IF(C26=" ","OK.",IF(OR(C26=C6,C26=C16,C26=C36,C26='S2'!C26,C26='S3'!C26,C26='S4'!C26,C26='S5'!C26,C26='S6'!C26,C26='S1'!C26,C26='S8'!C26),"CISSS!","OK."))))</f>
        <v>OK.</v>
      </c>
      <c r="D76" s="56" t="str">
        <f>IF(D26=".","OK.",IF(D26=0,"OK.",IF(D26=" ","OK.",IF(OR(D26=D6,D26=D16,D26=D36,D26='S2'!D26,D26='S3'!D26,D26='S4'!D26,D26='S5'!D26,D26='S6'!D26,D26='S1'!D26,D26='S8'!D26),"CISSS!","OK."))))</f>
        <v>OK.</v>
      </c>
      <c r="E76" s="56" t="str">
        <f>IF(E26=".","OK.",IF(E26=0,"OK.",IF(E26=" ","OK.",IF(OR(E26=E6,E26=E16,E26=E36,E26='S2'!E26,E26='S3'!E26,E26='S4'!E26,E26='S5'!E26,E26='S6'!E26,E26='S1'!E26,E26='S8'!E26),"CISSS!","OK."))))</f>
        <v>OK.</v>
      </c>
      <c r="F76" s="56" t="str">
        <f>IF(F26=".","OK.",IF(F26=0,"OK.",IF(F26=" ","OK.",IF(OR(F26=F6,F26=F16,F26=F36,F26='S2'!F26,F26='S3'!F26,F26='S4'!F26,F26='S5'!F26,F26='S6'!F26,F26='S1'!F26,F26='S8'!F26),"CISSS!","OK."))))</f>
        <v>OK.</v>
      </c>
      <c r="G76" s="57" t="str">
        <f>IF(G26=".","OK.",IF(G26=0,"OK.",IF(G26=" ","OK.",IF(OR(G26=G6,G26=G16,G26=G36,G26='S2'!G26,G26='S3'!G26,G26='S4'!G26,G26='S5'!G26,G26='S6'!G26,G26='S1'!G26,G26='S8'!G26),"CISSS!","OK."))))</f>
        <v>OK.</v>
      </c>
      <c r="H76" s="76" t="str">
        <f>IF(H26=".","OK.",IF(H26=0,"OK.",IF(H26=" ","OK.",IF(OR(H26=H6,H26=H16,H26=H36,H26='S2'!H26,H26='S3'!H26,H26='S4'!H26,H26='S5'!H26,H26='S6'!H26,H26='S1'!H26,H26='S8'!H26),"CISSS!","OK."))))</f>
        <v>OK.</v>
      </c>
      <c r="I76" s="77" t="str">
        <f>IF(I26=".","OK.",IF(I26=0,"OK.",IF(I26=" ","OK.",IF(OR(I26=I6,I26=I16,I26=I36,I26='S2'!I26,I26='S3'!I26,I26='S4'!I26,I26='S5'!I26,I26='S6'!I26,I26='S1'!I26,I26='S8'!I26),"CISSS!","OK."))))</f>
        <v>OK.</v>
      </c>
      <c r="J76" s="77" t="str">
        <f>IF(J26=".","OK.",IF(J26=0,"OK.",IF(J26=" ","OK.",IF(OR(J26=J6,J26=J16,J26=J36,J26='S2'!J26,J26='S3'!J26,J26='S4'!J26,J26='S5'!J26,J26='S6'!J26,J26='S1'!J26,J26='S8'!J26),"CISSS!","OK."))))</f>
        <v>OK.</v>
      </c>
      <c r="K76" s="77" t="str">
        <f>IF(K26=".","OK.",IF(K26=0,"OK.",IF(K26=" ","OK.",IF(OR(K26=K6,K26=K16,K26=K36,K26='S2'!K26,K26='S3'!K26,K26='S4'!K26,K26='S5'!K26,K26='S6'!K26,K26='S1'!K26,K26='S8'!K26),"CISSS!","OK."))))</f>
        <v>OK.</v>
      </c>
      <c r="L76" s="78" t="str">
        <f>IF(L26=".","OK.",IF(L26=0,"OK.",IF(L26=" ","OK.",IF(OR(L26=L6,L26=L16,L26=L36,L26='S2'!L26,L26='S3'!L26,L26='S4'!L26,L26='S5'!L26,L26='S6'!L26,L26='S1'!L26,L26='S8'!L26),"CISSS!","OK."))))</f>
        <v>OK.</v>
      </c>
      <c r="M76" s="67" t="str">
        <f>IF(M26=".","OK.",IF(M26=0,"OK.",IF(M26=" ","OK.",IF(OR(M26=M6,M26=M16,M26=M36,M26='S2'!M26,M26='S3'!M26,M26='S4'!M26,M26='S5'!M26,M26='S6'!M26,M26='S1'!M26,M26='S8'!M26),"CISSS!","OK."))))</f>
        <v>OK.</v>
      </c>
      <c r="N76" s="68" t="str">
        <f>IF(N26=".","OK.",IF(N26=0,"OK.",IF(N26=" ","OK.",IF(OR(N26=N6,N26=N16,N26=N36,N26='S2'!N26,N26='S3'!N26,N26='S4'!N26,N26='S5'!N26,N26='S6'!N26,N26='S1'!N26,N26='S8'!N26),"CISSS!","OK."))))</f>
        <v>OK.</v>
      </c>
      <c r="O76" s="68" t="str">
        <f>IF(O26=".","OK.",IF(O26=0,"OK.",IF(O26=" ","OK.",IF(OR(O26=O6,O26=O16,O26=O36,O26='S2'!O26,O26='S3'!O26,O26='S4'!O26,O26='S5'!O26,O26='S6'!O26,O26='S1'!O26,O26='S8'!O26),"CISSS!","OK."))))</f>
        <v>OK.</v>
      </c>
      <c r="P76" s="68" t="str">
        <f>IF(P26=".","OK.",IF(P26=0,"OK.",IF(P26=" ","OK.",IF(OR(P26=P6,P26=P16,P26=P36,P26='S2'!P26,P26='S3'!P26,P26='S4'!P26,P26='S5'!P26,P26='S6'!P26,P26='S1'!P26,P26='S8'!P26),"CISSS!","OK."))))</f>
        <v>OK.</v>
      </c>
      <c r="Q76" s="69" t="str">
        <f>IF(Q26=".","OK.",IF(Q26=0,"OK.",IF(Q26=" ","OK.",IF(OR(Q26=Q6,Q26=Q16,Q26=Q36,Q26='S2'!Q26,Q26='S3'!Q26,Q26='S4'!Q26,Q26='S5'!Q26,Q26='S6'!Q26,Q26='S1'!Q26,Q26='S8'!Q26),"CISSS!","OK."))))</f>
        <v>OK.</v>
      </c>
      <c r="R76" s="85" t="str">
        <f>IF(R26=".","OK.",IF(R26=0,"OK.",IF(R26=" ","OK.",IF(OR(R26=R6,R26=R16,R26=R36,R26='S2'!R26,R26='S3'!R26,R26='S4'!R26,R26='S5'!R26,R26='S6'!R26,R26='S1'!R26,R26='S8'!R26),"CISSS!","OK."))))</f>
        <v>OK.</v>
      </c>
      <c r="S76" s="86" t="str">
        <f>IF(S26=".","OK.",IF(S26=0,"OK.",IF(S26=" ","OK.",IF(OR(S26=S6,S26=S16,S26=S36,S26='S2'!S26,S26='S3'!S26,S26='S4'!S26,S26='S5'!S26,S26='S6'!S26,S26='S1'!S26,S26='S8'!S26),"CISSS!","OK."))))</f>
        <v>OK.</v>
      </c>
      <c r="T76" s="86" t="str">
        <f>IF(T26=".","OK.",IF(T26=0,"OK.",IF(T26=" ","OK.",IF(OR(T26=T6,T26=T16,T26=T36,T26='S2'!T26,T26='S3'!T26,T26='S4'!T26,T26='S5'!T26,T26='S6'!T26,T26='S1'!T26,T26='S8'!T26),"CISSS!","OK."))))</f>
        <v>OK.</v>
      </c>
      <c r="U76" s="86" t="str">
        <f>IF(U26=".","OK.",IF(U26=0,"OK.",IF(U26=" ","OK.",IF(OR(U26=U6,U26=U16,U26=U36,U26='S2'!U26,U26='S3'!U26,U26='S4'!U26,U26='S5'!U26,U26='S6'!U26,U26='S1'!U26,U26='S8'!U26),"CISSS!","OK."))))</f>
        <v>OK.</v>
      </c>
      <c r="V76" s="87" t="str">
        <f>IF(V26=".","OK.",IF(V26=0,"OK.",IF(V26=" ","OK.",IF(OR(V26=V6,V26=V16,V26=V36,V26='S2'!V26,V26='S3'!V26,V26='S4'!V26,V26='S5'!V26,V26='S6'!V26,V26='S1'!V26,V26='S8'!V26),"CISSS!","OK."))))</f>
        <v>OK.</v>
      </c>
      <c r="W76" s="267" t="str">
        <f>IF(W26=".","OK.",IF(W26=0,"OK.",IF(W26=" ","OK.",IF(OR(W26=W6,W26=W16,W26=W36,W26='S2'!W26,W26='S3'!W26,W26='S4'!W26,W26='S5'!W26,W26='S6'!W26,W26='S1'!W26,W26='S8'!W26),"CISSS!","OK."))))</f>
        <v>OK.</v>
      </c>
      <c r="X76" s="268" t="str">
        <f>IF(X26=".","OK.",IF(X26=0,"OK.",IF(X26=" ","OK.",IF(OR(X26=X6,X26=X16,X26=X36,X26='S2'!X26,X26='S3'!X26,X26='S4'!X26,X26='S5'!X26,X26='S6'!X26,X26='S1'!X26,X26='S8'!X26),"CISSS!","OK."))))</f>
        <v>OK.</v>
      </c>
      <c r="Y76" s="268" t="str">
        <f>IF(Y26=".","OK.",IF(Y26=0,"OK.",IF(Y26=" ","OK.",IF(OR(Y26=Y6,Y26=Y16,Y26=Y36,Y26='S2'!Y26,Y26='S3'!Y26,Y26='S4'!Y26,Y26='S5'!Y26,Y26='S6'!Y26,Y26='S1'!Y26,Y26='S8'!Y26),"CISSS!","OK."))))</f>
        <v>OK.</v>
      </c>
      <c r="Z76" s="268" t="str">
        <f>IF(Z26=".","OK.",IF(Z26=0,"OK.",IF(Z26=" ","OK.",IF(OR(Z26=Z6,Z26=Z16,Z26=Z36,Z26='S2'!Z26,Z26='S3'!Z26,Z26='S4'!Z26,Z26='S5'!Z26,Z26='S6'!Z26,Z26='S1'!Z26,Z26='S8'!Z26),"CISSS!","OK."))))</f>
        <v>OK.</v>
      </c>
      <c r="AA76" s="269" t="str">
        <f>IF(AA26=".","OK.",IF(AA26=0,"OK.",IF(AA26=" ","OK.",IF(OR(AA26=AA6,AA26=AA16,AA26=AA36,AA26='S2'!AA26,AA26='S3'!AA26,AA26='S4'!AA26,AA26='S5'!AA26,AA26='S6'!AA26,AA26='S1'!AA26,AA26='S8'!AA26),"CISSS!","OK."))))</f>
        <v>OK.</v>
      </c>
      <c r="AB76" s="323">
        <v>0.5</v>
      </c>
    </row>
    <row r="77" spans="1:28" ht="11.1" customHeight="1" x14ac:dyDescent="0.2">
      <c r="A77" s="1087"/>
      <c r="B77" s="1087"/>
      <c r="C77" s="55" t="str">
        <f>IF(C27=".","OK.",IF(C27=0,"OK.",IF(C27=" ","OK.",IF(OR(C27=C7,C27=C17,C27=C37,C27='S2'!C27,C27='S3'!C27,C27='S4'!C27,C27='S5'!C27,C27='S6'!C27,C27='S1'!C27,C27='S8'!C27),"CISSS!","OK."))))</f>
        <v>OK.</v>
      </c>
      <c r="D77" s="56" t="str">
        <f>IF(D27=".","OK.",IF(D27=0,"OK.",IF(D27=" ","OK.",IF(OR(D27=D7,D27=D17,D27=D37,D27='S2'!D27,D27='S3'!D27,D27='S4'!D27,D27='S5'!D27,D27='S6'!D27,D27='S1'!D27,D27='S8'!D27),"CISSS!","OK."))))</f>
        <v>OK.</v>
      </c>
      <c r="E77" s="56" t="str">
        <f>IF(E27=".","OK.",IF(E27=0,"OK.",IF(E27=" ","OK.",IF(OR(E27=E7,E27=E17,E27=E37,E27='S2'!E27,E27='S3'!E27,E27='S4'!E27,E27='S5'!E27,E27='S6'!E27,E27='S1'!E27,E27='S8'!E27),"CISSS!","OK."))))</f>
        <v>OK.</v>
      </c>
      <c r="F77" s="56" t="str">
        <f>IF(F27=".","OK.",IF(F27=0,"OK.",IF(F27=" ","OK.",IF(OR(F27=F7,F27=F17,F27=F37,F27='S2'!F27,F27='S3'!F27,F27='S4'!F27,F27='S5'!F27,F27='S6'!F27,F27='S1'!F27,F27='S8'!F27),"CISSS!","OK."))))</f>
        <v>OK.</v>
      </c>
      <c r="G77" s="57" t="str">
        <f>IF(G27=".","OK.",IF(G27=0,"OK.",IF(G27=" ","OK.",IF(OR(G27=G7,G27=G17,G27=G37,G27='S2'!G27,G27='S3'!G27,G27='S4'!G27,G27='S5'!G27,G27='S6'!G27,G27='S1'!G27,G27='S8'!G27),"CISSS!","OK."))))</f>
        <v>OK.</v>
      </c>
      <c r="H77" s="76" t="str">
        <f>IF(H27=".","OK.",IF(H27=0,"OK.",IF(H27=" ","OK.",IF(OR(H27=H7,H27=H17,H27=H37,H27='S2'!H27,H27='S3'!H27,H27='S4'!H27,H27='S5'!H27,H27='S6'!H27,H27='S1'!H27,H27='S8'!H27),"CISSS!","OK."))))</f>
        <v>OK.</v>
      </c>
      <c r="I77" s="77" t="str">
        <f>IF(I27=".","OK.",IF(I27=0,"OK.",IF(I27=" ","OK.",IF(OR(I27=I7,I27=I17,I27=I37,I27='S2'!I27,I27='S3'!I27,I27='S4'!I27,I27='S5'!I27,I27='S6'!I27,I27='S1'!I27,I27='S8'!I27),"CISSS!","OK."))))</f>
        <v>OK.</v>
      </c>
      <c r="J77" s="77" t="str">
        <f>IF(J27=".","OK.",IF(J27=0,"OK.",IF(J27=" ","OK.",IF(OR(J27=J7,J27=J17,J27=J37,J27='S2'!J27,J27='S3'!J27,J27='S4'!J27,J27='S5'!J27,J27='S6'!J27,J27='S1'!J27,J27='S8'!J27),"CISSS!","OK."))))</f>
        <v>OK.</v>
      </c>
      <c r="K77" s="77" t="str">
        <f>IF(K27=".","OK.",IF(K27=0,"OK.",IF(K27=" ","OK.",IF(OR(K27=K7,K27=K17,K27=K37,K27='S2'!K27,K27='S3'!K27,K27='S4'!K27,K27='S5'!K27,K27='S6'!K27,K27='S1'!K27,K27='S8'!K27),"CISSS!","OK."))))</f>
        <v>OK.</v>
      </c>
      <c r="L77" s="78" t="str">
        <f>IF(L27=".","OK.",IF(L27=0,"OK.",IF(L27=" ","OK.",IF(OR(L27=L7,L27=L17,L27=L37,L27='S2'!L27,L27='S3'!L27,L27='S4'!L27,L27='S5'!L27,L27='S6'!L27,L27='S1'!L27,L27='S8'!L27),"CISSS!","OK."))))</f>
        <v>OK.</v>
      </c>
      <c r="M77" s="67" t="str">
        <f>IF(M27=".","OK.",IF(M27=0,"OK.",IF(M27=" ","OK.",IF(OR(M27=M7,M27=M17,M27=M37,M27='S2'!M27,M27='S3'!M27,M27='S4'!M27,M27='S5'!M27,M27='S6'!M27,M27='S1'!M27,M27='S8'!M27),"CISSS!","OK."))))</f>
        <v>OK.</v>
      </c>
      <c r="N77" s="68" t="str">
        <f>IF(N27=".","OK.",IF(N27=0,"OK.",IF(N27=" ","OK.",IF(OR(N27=N7,N27=N17,N27=N37,N27='S2'!N27,N27='S3'!N27,N27='S4'!N27,N27='S5'!N27,N27='S6'!N27,N27='S1'!N27,N27='S8'!N27),"CISSS!","OK."))))</f>
        <v>OK.</v>
      </c>
      <c r="O77" s="68" t="str">
        <f>IF(O27=".","OK.",IF(O27=0,"OK.",IF(O27=" ","OK.",IF(OR(O27=O7,O27=O17,O27=O37,O27='S2'!O27,O27='S3'!O27,O27='S4'!O27,O27='S5'!O27,O27='S6'!O27,O27='S1'!O27,O27='S8'!O27),"CISSS!","OK."))))</f>
        <v>OK.</v>
      </c>
      <c r="P77" s="68" t="str">
        <f>IF(P27=".","OK.",IF(P27=0,"OK.",IF(P27=" ","OK.",IF(OR(P27=P7,P27=P17,P27=P37,P27='S2'!P27,P27='S3'!P27,P27='S4'!P27,P27='S5'!P27,P27='S6'!P27,P27='S1'!P27,P27='S8'!P27),"CISSS!","OK."))))</f>
        <v>OK.</v>
      </c>
      <c r="Q77" s="69" t="str">
        <f>IF(Q27=".","OK.",IF(Q27=0,"OK.",IF(Q27=" ","OK.",IF(OR(Q27=Q7,Q27=Q17,Q27=Q37,Q27='S2'!Q27,Q27='S3'!Q27,Q27='S4'!Q27,Q27='S5'!Q27,Q27='S6'!Q27,Q27='S1'!Q27,Q27='S8'!Q27),"CISSS!","OK."))))</f>
        <v>OK.</v>
      </c>
      <c r="R77" s="85" t="str">
        <f>IF(R27=".","OK.",IF(R27=0,"OK.",IF(R27=" ","OK.",IF(OR(R27=R7,R27=R17,R27=R37,R27='S2'!R27,R27='S3'!R27,R27='S4'!R27,R27='S5'!R27,R27='S6'!R27,R27='S1'!R27,R27='S8'!R27),"CISSS!","OK."))))</f>
        <v>OK.</v>
      </c>
      <c r="S77" s="86" t="str">
        <f>IF(S27=".","OK.",IF(S27=0,"OK.",IF(S27=" ","OK.",IF(OR(S27=S7,S27=S17,S27=S37,S27='S2'!S27,S27='S3'!S27,S27='S4'!S27,S27='S5'!S27,S27='S6'!S27,S27='S1'!S27,S27='S8'!S27),"CISSS!","OK."))))</f>
        <v>OK.</v>
      </c>
      <c r="T77" s="86" t="str">
        <f>IF(T27=".","OK.",IF(T27=0,"OK.",IF(T27=" ","OK.",IF(OR(T27=T7,T27=T17,T27=T37,T27='S2'!T27,T27='S3'!T27,T27='S4'!T27,T27='S5'!T27,T27='S6'!T27,T27='S1'!T27,T27='S8'!T27),"CISSS!","OK."))))</f>
        <v>OK.</v>
      </c>
      <c r="U77" s="86" t="str">
        <f>IF(U27=".","OK.",IF(U27=0,"OK.",IF(U27=" ","OK.",IF(OR(U27=U7,U27=U17,U27=U37,U27='S2'!U27,U27='S3'!U27,U27='S4'!U27,U27='S5'!U27,U27='S6'!U27,U27='S1'!U27,U27='S8'!U27),"CISSS!","OK."))))</f>
        <v>OK.</v>
      </c>
      <c r="V77" s="87" t="str">
        <f>IF(V27=".","OK.",IF(V27=0,"OK.",IF(V27=" ","OK.",IF(OR(V27=V7,V27=V17,V27=V37,V27='S2'!V27,V27='S3'!V27,V27='S4'!V27,V27='S5'!V27,V27='S6'!V27,V27='S1'!V27,V27='S8'!V27),"CISSS!","OK."))))</f>
        <v>OK.</v>
      </c>
      <c r="W77" s="267" t="str">
        <f>IF(W27=".","OK.",IF(W27=0,"OK.",IF(W27=" ","OK.",IF(OR(W27=W7,W27=W17,W27=W37,W27='S2'!W27,W27='S3'!W27,W27='S4'!W27,W27='S5'!W27,W27='S6'!W27,W27='S1'!W27,W27='S8'!W27),"CISSS!","OK."))))</f>
        <v>OK.</v>
      </c>
      <c r="X77" s="268" t="str">
        <f>IF(X27=".","OK.",IF(X27=0,"OK.",IF(X27=" ","OK.",IF(OR(X27=X7,X27=X17,X27=X37,X27='S2'!X27,X27='S3'!X27,X27='S4'!X27,X27='S5'!X27,X27='S6'!X27,X27='S1'!X27,X27='S8'!X27),"CISSS!","OK."))))</f>
        <v>OK.</v>
      </c>
      <c r="Y77" s="268" t="str">
        <f>IF(Y27=".","OK.",IF(Y27=0,"OK.",IF(Y27=" ","OK.",IF(OR(Y27=Y7,Y27=Y17,Y27=Y37,Y27='S2'!Y27,Y27='S3'!Y27,Y27='S4'!Y27,Y27='S5'!Y27,Y27='S6'!Y27,Y27='S1'!Y27,Y27='S8'!Y27),"CISSS!","OK."))))</f>
        <v>OK.</v>
      </c>
      <c r="Z77" s="268" t="str">
        <f>IF(Z27=".","OK.",IF(Z27=0,"OK.",IF(Z27=" ","OK.",IF(OR(Z27=Z7,Z27=Z17,Z27=Z37,Z27='S2'!Z27,Z27='S3'!Z27,Z27='S4'!Z27,Z27='S5'!Z27,Z27='S6'!Z27,Z27='S1'!Z27,Z27='S8'!Z27),"CISSS!","OK."))))</f>
        <v>OK.</v>
      </c>
      <c r="AA77" s="269" t="str">
        <f>IF(AA27=".","OK.",IF(AA27=0,"OK.",IF(AA27=" ","OK.",IF(OR(AA27=AA7,AA27=AA17,AA27=AA37,AA27='S2'!AA27,AA27='S3'!AA27,AA27='S4'!AA27,AA27='S5'!AA27,AA27='S6'!AA27,AA27='S1'!AA27,AA27='S8'!AA27),"CISSS!","OK."))))</f>
        <v>OK.</v>
      </c>
      <c r="AB77" s="323">
        <v>0.54166666666666663</v>
      </c>
    </row>
    <row r="78" spans="1:28" ht="11.1" customHeight="1" x14ac:dyDescent="0.2">
      <c r="A78" s="1087"/>
      <c r="B78" s="1087"/>
      <c r="C78" s="55" t="str">
        <f>IF(C28=".","OK.",IF(C28=0,"OK.",IF(C28=" ","OK.",IF(OR(C28=C8,C28=C18,C28=C38,C28='S2'!C28,C28='S3'!C28,C28='S4'!C28,C28='S5'!C28,C28='S6'!C28,C28='S1'!C28,C28='S8'!C28),"CISSS!","OK."))))</f>
        <v>OK.</v>
      </c>
      <c r="D78" s="56" t="str">
        <f>IF(D28=".","OK.",IF(D28=0,"OK.",IF(D28=" ","OK.",IF(OR(D28=D8,D28=D18,D28=D38,D28='S2'!D28,D28='S3'!D28,D28='S4'!D28,D28='S5'!D28,D28='S6'!D28,D28='S1'!D28,D28='S8'!D28),"CISSS!","OK."))))</f>
        <v>OK.</v>
      </c>
      <c r="E78" s="56" t="str">
        <f>IF(E28=".","OK.",IF(E28=0,"OK.",IF(E28=" ","OK.",IF(OR(E28=E8,E28=E18,E28=E38,E28='S2'!E28,E28='S3'!E28,E28='S4'!E28,E28='S5'!E28,E28='S6'!E28,E28='S1'!E28,E28='S8'!E28),"CISSS!","OK."))))</f>
        <v>OK.</v>
      </c>
      <c r="F78" s="56" t="str">
        <f>IF(F28=".","OK.",IF(F28=0,"OK.",IF(F28=" ","OK.",IF(OR(F28=F8,F28=F18,F28=F38,F28='S2'!F28,F28='S3'!F28,F28='S4'!F28,F28='S5'!F28,F28='S6'!F28,F28='S1'!F28,F28='S8'!F28),"CISSS!","OK."))))</f>
        <v>OK.</v>
      </c>
      <c r="G78" s="57" t="str">
        <f>IF(G28=".","OK.",IF(G28=0,"OK.",IF(G28=" ","OK.",IF(OR(G28=G8,G28=G18,G28=G38,G28='S2'!G28,G28='S3'!G28,G28='S4'!G28,G28='S5'!G28,G28='S6'!G28,G28='S1'!G28,G28='S8'!G28),"CISSS!","OK."))))</f>
        <v>OK.</v>
      </c>
      <c r="H78" s="76" t="str">
        <f>IF(H28=".","OK.",IF(H28=0,"OK.",IF(H28=" ","OK.",IF(OR(H28=H8,H28=H18,H28=H38,H28='S2'!H28,H28='S3'!H28,H28='S4'!H28,H28='S5'!H28,H28='S6'!H28,H28='S1'!H28,H28='S8'!H28),"CISSS!","OK."))))</f>
        <v>OK.</v>
      </c>
      <c r="I78" s="77" t="str">
        <f>IF(I28=".","OK.",IF(I28=0,"OK.",IF(I28=" ","OK.",IF(OR(I28=I8,I28=I18,I28=I38,I28='S2'!I28,I28='S3'!I28,I28='S4'!I28,I28='S5'!I28,I28='S6'!I28,I28='S1'!I28,I28='S8'!I28),"CISSS!","OK."))))</f>
        <v>OK.</v>
      </c>
      <c r="J78" s="77" t="str">
        <f>IF(J28=".","OK.",IF(J28=0,"OK.",IF(J28=" ","OK.",IF(OR(J28=J8,J28=J18,J28=J38,J28='S2'!J28,J28='S3'!J28,J28='S4'!J28,J28='S5'!J28,J28='S6'!J28,J28='S1'!J28,J28='S8'!J28),"CISSS!","OK."))))</f>
        <v>OK.</v>
      </c>
      <c r="K78" s="77" t="str">
        <f>IF(K28=".","OK.",IF(K28=0,"OK.",IF(K28=" ","OK.",IF(OR(K28=K8,K28=K18,K28=K38,K28='S2'!K28,K28='S3'!K28,K28='S4'!K28,K28='S5'!K28,K28='S6'!K28,K28='S1'!K28,K28='S8'!K28),"CISSS!","OK."))))</f>
        <v>OK.</v>
      </c>
      <c r="L78" s="78" t="str">
        <f>IF(L28=".","OK.",IF(L28=0,"OK.",IF(L28=" ","OK.",IF(OR(L28=L8,L28=L18,L28=L38,L28='S2'!L28,L28='S3'!L28,L28='S4'!L28,L28='S5'!L28,L28='S6'!L28,L28='S1'!L28,L28='S8'!L28),"CISSS!","OK."))))</f>
        <v>OK.</v>
      </c>
      <c r="M78" s="67" t="str">
        <f>IF(M28=".","OK.",IF(M28=0,"OK.",IF(M28=" ","OK.",IF(OR(M28=M8,M28=M18,M28=M38,M28='S2'!M28,M28='S3'!M28,M28='S4'!M28,M28='S5'!M28,M28='S6'!M28,M28='S1'!M28,M28='S8'!M28),"CISSS!","OK."))))</f>
        <v>OK.</v>
      </c>
      <c r="N78" s="68" t="str">
        <f>IF(N28=".","OK.",IF(N28=0,"OK.",IF(N28=" ","OK.",IF(OR(N28=N8,N28=N18,N28=N38,N28='S2'!N28,N28='S3'!N28,N28='S4'!N28,N28='S5'!N28,N28='S6'!N28,N28='S1'!N28,N28='S8'!N28),"CISSS!","OK."))))</f>
        <v>OK.</v>
      </c>
      <c r="O78" s="68" t="str">
        <f>IF(O28=".","OK.",IF(O28=0,"OK.",IF(O28=" ","OK.",IF(OR(O28=O8,O28=O18,O28=O38,O28='S2'!O28,O28='S3'!O28,O28='S4'!O28,O28='S5'!O28,O28='S6'!O28,O28='S1'!O28,O28='S8'!O28),"CISSS!","OK."))))</f>
        <v>OK.</v>
      </c>
      <c r="P78" s="68" t="str">
        <f>IF(P28=".","OK.",IF(P28=0,"OK.",IF(P28=" ","OK.",IF(OR(P28=P8,P28=P18,P28=P38,P28='S2'!P28,P28='S3'!P28,P28='S4'!P28,P28='S5'!P28,P28='S6'!P28,P28='S1'!P28,P28='S8'!P28),"CISSS!","OK."))))</f>
        <v>OK.</v>
      </c>
      <c r="Q78" s="69" t="str">
        <f>IF(Q28=".","OK.",IF(Q28=0,"OK.",IF(Q28=" ","OK.",IF(OR(Q28=Q8,Q28=Q18,Q28=Q38,Q28='S2'!Q28,Q28='S3'!Q28,Q28='S4'!Q28,Q28='S5'!Q28,Q28='S6'!Q28,Q28='S1'!Q28,Q28='S8'!Q28),"CISSS!","OK."))))</f>
        <v>OK.</v>
      </c>
      <c r="R78" s="85" t="str">
        <f>IF(R28=".","OK.",IF(R28=0,"OK.",IF(R28=" ","OK.",IF(OR(R28=R8,R28=R18,R28=R38,R28='S2'!R28,R28='S3'!R28,R28='S4'!R28,R28='S5'!R28,R28='S6'!R28,R28='S1'!R28,R28='S8'!R28),"CISSS!","OK."))))</f>
        <v>OK.</v>
      </c>
      <c r="S78" s="86" t="str">
        <f>IF(S28=".","OK.",IF(S28=0,"OK.",IF(S28=" ","OK.",IF(OR(S28=S8,S28=S18,S28=S38,S28='S2'!S28,S28='S3'!S28,S28='S4'!S28,S28='S5'!S28,S28='S6'!S28,S28='S1'!S28,S28='S8'!S28),"CISSS!","OK."))))</f>
        <v>OK.</v>
      </c>
      <c r="T78" s="86" t="str">
        <f>IF(T28=".","OK.",IF(T28=0,"OK.",IF(T28=" ","OK.",IF(OR(T28=T8,T28=T18,T28=T38,T28='S2'!T28,T28='S3'!T28,T28='S4'!T28,T28='S5'!T28,T28='S6'!T28,T28='S1'!T28,T28='S8'!T28),"CISSS!","OK."))))</f>
        <v>OK.</v>
      </c>
      <c r="U78" s="86" t="str">
        <f>IF(U28=".","OK.",IF(U28=0,"OK.",IF(U28=" ","OK.",IF(OR(U28=U8,U28=U18,U28=U38,U28='S2'!U28,U28='S3'!U28,U28='S4'!U28,U28='S5'!U28,U28='S6'!U28,U28='S1'!U28,U28='S8'!U28),"CISSS!","OK."))))</f>
        <v>OK.</v>
      </c>
      <c r="V78" s="87" t="str">
        <f>IF(V28=".","OK.",IF(V28=0,"OK.",IF(V28=" ","OK.",IF(OR(V28=V8,V28=V18,V28=V38,V28='S2'!V28,V28='S3'!V28,V28='S4'!V28,V28='S5'!V28,V28='S6'!V28,V28='S1'!V28,V28='S8'!V28),"CISSS!","OK."))))</f>
        <v>OK.</v>
      </c>
      <c r="W78" s="267" t="str">
        <f>IF(W28=".","OK.",IF(W28=0,"OK.",IF(W28=" ","OK.",IF(OR(W28=W8,W28=W18,W28=W38,W28='S2'!W28,W28='S3'!W28,W28='S4'!W28,W28='S5'!W28,W28='S6'!W28,W28='S1'!W28,W28='S8'!W28),"CISSS!","OK."))))</f>
        <v>OK.</v>
      </c>
      <c r="X78" s="268" t="str">
        <f>IF(X28=".","OK.",IF(X28=0,"OK.",IF(X28=" ","OK.",IF(OR(X28=X8,X28=X18,X28=X38,X28='S2'!X28,X28='S3'!X28,X28='S4'!X28,X28='S5'!X28,X28='S6'!X28,X28='S1'!X28,X28='S8'!X28),"CISSS!","OK."))))</f>
        <v>OK.</v>
      </c>
      <c r="Y78" s="268" t="str">
        <f>IF(Y28=".","OK.",IF(Y28=0,"OK.",IF(Y28=" ","OK.",IF(OR(Y28=Y8,Y28=Y18,Y28=Y38,Y28='S2'!Y28,Y28='S3'!Y28,Y28='S4'!Y28,Y28='S5'!Y28,Y28='S6'!Y28,Y28='S1'!Y28,Y28='S8'!Y28),"CISSS!","OK."))))</f>
        <v>OK.</v>
      </c>
      <c r="Z78" s="268" t="str">
        <f>IF(Z28=".","OK.",IF(Z28=0,"OK.",IF(Z28=" ","OK.",IF(OR(Z28=Z8,Z28=Z18,Z28=Z38,Z28='S2'!Z28,Z28='S3'!Z28,Z28='S4'!Z28,Z28='S5'!Z28,Z28='S6'!Z28,Z28='S1'!Z28,Z28='S8'!Z28),"CISSS!","OK."))))</f>
        <v>OK.</v>
      </c>
      <c r="AA78" s="269" t="str">
        <f>IF(AA28=".","OK.",IF(AA28=0,"OK.",IF(AA28=" ","OK.",IF(OR(AA28=AA8,AA28=AA18,AA28=AA38,AA28='S2'!AA28,AA28='S3'!AA28,AA28='S4'!AA28,AA28='S5'!AA28,AA28='S6'!AA28,AA28='S1'!AA28,AA28='S8'!AA28),"CISSS!","OK."))))</f>
        <v>OK.</v>
      </c>
      <c r="AB78" s="323">
        <v>0.58333333333333337</v>
      </c>
    </row>
    <row r="79" spans="1:28" ht="11.1" customHeight="1" x14ac:dyDescent="0.2">
      <c r="A79" s="1087"/>
      <c r="B79" s="1087"/>
      <c r="C79" s="55" t="str">
        <f>IF(C29=".","OK.",IF(C29=0,"OK.",IF(C29=" ","OK.",IF(OR(C29=C9,C29=C19,C29=C39,C29='S2'!C29,C29='S3'!C29,C29='S4'!C29,C29='S5'!C29,C29='S6'!C29,C29='S1'!C29,C29='S8'!C29),"CISSS!","OK."))))</f>
        <v>OK.</v>
      </c>
      <c r="D79" s="56" t="str">
        <f>IF(D29=".","OK.",IF(D29=0,"OK.",IF(D29=" ","OK.",IF(OR(D29=D9,D29=D19,D29=D39,D29='S2'!D29,D29='S3'!D29,D29='S4'!D29,D29='S5'!D29,D29='S6'!D29,D29='S1'!D29,D29='S8'!D29),"CISSS!","OK."))))</f>
        <v>OK.</v>
      </c>
      <c r="E79" s="56" t="str">
        <f>IF(E29=".","OK.",IF(E29=0,"OK.",IF(E29=" ","OK.",IF(OR(E29=E9,E29=E19,E29=E39,E29='S2'!E29,E29='S3'!E29,E29='S4'!E29,E29='S5'!E29,E29='S6'!E29,E29='S1'!E29,E29='S8'!E29),"CISSS!","OK."))))</f>
        <v>OK.</v>
      </c>
      <c r="F79" s="56" t="str">
        <f>IF(F29=".","OK.",IF(F29=0,"OK.",IF(F29=" ","OK.",IF(OR(F29=F9,F29=F19,F29=F39,F29='S2'!F29,F29='S3'!F29,F29='S4'!F29,F29='S5'!F29,F29='S6'!F29,F29='S1'!F29,F29='S8'!F29),"CISSS!","OK."))))</f>
        <v>OK.</v>
      </c>
      <c r="G79" s="57" t="str">
        <f>IF(G29=".","OK.",IF(G29=0,"OK.",IF(G29=" ","OK.",IF(OR(G29=G9,G29=G19,G29=G39,G29='S2'!G29,G29='S3'!G29,G29='S4'!G29,G29='S5'!G29,G29='S6'!G29,G29='S1'!G29,G29='S8'!G29),"CISSS!","OK."))))</f>
        <v>OK.</v>
      </c>
      <c r="H79" s="76" t="str">
        <f>IF(H29=".","OK.",IF(H29=0,"OK.",IF(H29=" ","OK.",IF(OR(H29=H9,H29=H19,H29=H39,H29='S2'!H29,H29='S3'!H29,H29='S4'!H29,H29='S5'!H29,H29='S6'!H29,H29='S1'!H29,H29='S8'!H29),"CISSS!","OK."))))</f>
        <v>OK.</v>
      </c>
      <c r="I79" s="77" t="str">
        <f>IF(I29=".","OK.",IF(I29=0,"OK.",IF(I29=" ","OK.",IF(OR(I29=I9,I29=I19,I29=I39,I29='S2'!I29,I29='S3'!I29,I29='S4'!I29,I29='S5'!I29,I29='S6'!I29,I29='S1'!I29,I29='S8'!I29),"CISSS!","OK."))))</f>
        <v>OK.</v>
      </c>
      <c r="J79" s="77" t="str">
        <f>IF(J29=".","OK.",IF(J29=0,"OK.",IF(J29=" ","OK.",IF(OR(J29=J9,J29=J19,J29=J39,J29='S2'!J29,J29='S3'!J29,J29='S4'!J29,J29='S5'!J29,J29='S6'!J29,J29='S1'!J29,J29='S8'!J29),"CISSS!","OK."))))</f>
        <v>OK.</v>
      </c>
      <c r="K79" s="77" t="str">
        <f>IF(K29=".","OK.",IF(K29=0,"OK.",IF(K29=" ","OK.",IF(OR(K29=K9,K29=K19,K29=K39,K29='S2'!K29,K29='S3'!K29,K29='S4'!K29,K29='S5'!K29,K29='S6'!K29,K29='S1'!K29,K29='S8'!K29),"CISSS!","OK."))))</f>
        <v>OK.</v>
      </c>
      <c r="L79" s="78" t="str">
        <f>IF(L29=".","OK.",IF(L29=0,"OK.",IF(L29=" ","OK.",IF(OR(L29=L9,L29=L19,L29=L39,L29='S2'!L29,L29='S3'!L29,L29='S4'!L29,L29='S5'!L29,L29='S6'!L29,L29='S1'!L29,L29='S8'!L29),"CISSS!","OK."))))</f>
        <v>OK.</v>
      </c>
      <c r="M79" s="67" t="str">
        <f>IF(M29=".","OK.",IF(M29=0,"OK.",IF(M29=" ","OK.",IF(OR(M29=M9,M29=M19,M29=M39,M29='S2'!M29,M29='S3'!M29,M29='S4'!M29,M29='S5'!M29,M29='S6'!M29,M29='S1'!M29,M29='S8'!M29),"CISSS!","OK."))))</f>
        <v>OK.</v>
      </c>
      <c r="N79" s="68" t="str">
        <f>IF(N29=".","OK.",IF(N29=0,"OK.",IF(N29=" ","OK.",IF(OR(N29=N9,N29=N19,N29=N39,N29='S2'!N29,N29='S3'!N29,N29='S4'!N29,N29='S5'!N29,N29='S6'!N29,N29='S1'!N29,N29='S8'!N29),"CISSS!","OK."))))</f>
        <v>OK.</v>
      </c>
      <c r="O79" s="68" t="str">
        <f>IF(O29=".","OK.",IF(O29=0,"OK.",IF(O29=" ","OK.",IF(OR(O29=O9,O29=O19,O29=O39,O29='S2'!O29,O29='S3'!O29,O29='S4'!O29,O29='S5'!O29,O29='S6'!O29,O29='S1'!O29,O29='S8'!O29),"CISSS!","OK."))))</f>
        <v>OK.</v>
      </c>
      <c r="P79" s="68" t="str">
        <f>IF(P29=".","OK.",IF(P29=0,"OK.",IF(P29=" ","OK.",IF(OR(P29=P9,P29=P19,P29=P39,P29='S2'!P29,P29='S3'!P29,P29='S4'!P29,P29='S5'!P29,P29='S6'!P29,P29='S1'!P29,P29='S8'!P29),"CISSS!","OK."))))</f>
        <v>OK.</v>
      </c>
      <c r="Q79" s="69" t="str">
        <f>IF(Q29=".","OK.",IF(Q29=0,"OK.",IF(Q29=" ","OK.",IF(OR(Q29=Q9,Q29=Q19,Q29=Q39,Q29='S2'!Q29,Q29='S3'!Q29,Q29='S4'!Q29,Q29='S5'!Q29,Q29='S6'!Q29,Q29='S1'!Q29,Q29='S8'!Q29),"CISSS!","OK."))))</f>
        <v>OK.</v>
      </c>
      <c r="R79" s="85" t="str">
        <f>IF(R29=".","OK.",IF(R29=0,"OK.",IF(R29=" ","OK.",IF(OR(R29=R9,R29=R19,R29=R39,R29='S2'!R29,R29='S3'!R29,R29='S4'!R29,R29='S5'!R29,R29='S6'!R29,R29='S1'!R29,R29='S8'!R29),"CISSS!","OK."))))</f>
        <v>OK.</v>
      </c>
      <c r="S79" s="86" t="str">
        <f>IF(S29=".","OK.",IF(S29=0,"OK.",IF(S29=" ","OK.",IF(OR(S29=S9,S29=S19,S29=S39,S29='S2'!S29,S29='S3'!S29,S29='S4'!S29,S29='S5'!S29,S29='S6'!S29,S29='S1'!S29,S29='S8'!S29),"CISSS!","OK."))))</f>
        <v>OK.</v>
      </c>
      <c r="T79" s="86" t="str">
        <f>IF(T29=".","OK.",IF(T29=0,"OK.",IF(T29=" ","OK.",IF(OR(T29=T9,T29=T19,T29=T39,T29='S2'!T29,T29='S3'!T29,T29='S4'!T29,T29='S5'!T29,T29='S6'!T29,T29='S1'!T29,T29='S8'!T29),"CISSS!","OK."))))</f>
        <v>OK.</v>
      </c>
      <c r="U79" s="86" t="str">
        <f>IF(U29=".","OK.",IF(U29=0,"OK.",IF(U29=" ","OK.",IF(OR(U29=U9,U29=U19,U29=U39,U29='S2'!U29,U29='S3'!U29,U29='S4'!U29,U29='S5'!U29,U29='S6'!U29,U29='S1'!U29,U29='S8'!U29),"CISSS!","OK."))))</f>
        <v>OK.</v>
      </c>
      <c r="V79" s="87" t="str">
        <f>IF(V29=".","OK.",IF(V29=0,"OK.",IF(V29=" ","OK.",IF(OR(V29=V9,V29=V19,V29=V39,V29='S2'!V29,V29='S3'!V29,V29='S4'!V29,V29='S5'!V29,V29='S6'!V29,V29='S1'!V29,V29='S8'!V29),"CISSS!","OK."))))</f>
        <v>OK.</v>
      </c>
      <c r="W79" s="267" t="str">
        <f>IF(W29=".","OK.",IF(W29=0,"OK.",IF(W29=" ","OK.",IF(OR(W29=W9,W29=W19,W29=W39,W29='S2'!W29,W29='S3'!W29,W29='S4'!W29,W29='S5'!W29,W29='S6'!W29,W29='S1'!W29,W29='S8'!W29),"CISSS!","OK."))))</f>
        <v>OK.</v>
      </c>
      <c r="X79" s="268" t="str">
        <f>IF(X29=".","OK.",IF(X29=0,"OK.",IF(X29=" ","OK.",IF(OR(X29=X9,X29=X19,X29=X39,X29='S2'!X29,X29='S3'!X29,X29='S4'!X29,X29='S5'!X29,X29='S6'!X29,X29='S1'!X29,X29='S8'!X29),"CISSS!","OK."))))</f>
        <v>OK.</v>
      </c>
      <c r="Y79" s="268" t="str">
        <f>IF(Y29=".","OK.",IF(Y29=0,"OK.",IF(Y29=" ","OK.",IF(OR(Y29=Y9,Y29=Y19,Y29=Y39,Y29='S2'!Y29,Y29='S3'!Y29,Y29='S4'!Y29,Y29='S5'!Y29,Y29='S6'!Y29,Y29='S1'!Y29,Y29='S8'!Y29),"CISSS!","OK."))))</f>
        <v>OK.</v>
      </c>
      <c r="Z79" s="268" t="str">
        <f>IF(Z29=".","OK.",IF(Z29=0,"OK.",IF(Z29=" ","OK.",IF(OR(Z29=Z9,Z29=Z19,Z29=Z39,Z29='S2'!Z29,Z29='S3'!Z29,Z29='S4'!Z29,Z29='S5'!Z29,Z29='S6'!Z29,Z29='S1'!Z29,Z29='S8'!Z29),"CISSS!","OK."))))</f>
        <v>OK.</v>
      </c>
      <c r="AA79" s="269" t="str">
        <f>IF(AA29=".","OK.",IF(AA29=0,"OK.",IF(AA29=" ","OK.",IF(OR(AA29=AA9,AA29=AA19,AA29=AA39,AA29='S2'!AA29,AA29='S3'!AA29,AA29='S4'!AA29,AA29='S5'!AA29,AA29='S6'!AA29,AA29='S1'!AA29,AA29='S8'!AA29),"CISSS!","OK."))))</f>
        <v>OK.</v>
      </c>
      <c r="AB79" s="323">
        <v>0.625</v>
      </c>
    </row>
    <row r="80" spans="1:28" ht="11.1" customHeight="1" x14ac:dyDescent="0.2">
      <c r="A80" s="1087"/>
      <c r="B80" s="1087"/>
      <c r="C80" s="55" t="str">
        <f>IF(C30=".","OK.",IF(C30=0,"OK.",IF(C30=" ","OK.",IF(OR(C30=C10,C30=C20,C30=C40,C30='S2'!C30,C30='S3'!C30,C30='S4'!C30,C30='S5'!C30,C30='S6'!C30,C30='S1'!C30,C30='S8'!C30),"CISSS!","OK."))))</f>
        <v>OK.</v>
      </c>
      <c r="D80" s="56" t="str">
        <f>IF(D30=".","OK.",IF(D30=0,"OK.",IF(D30=" ","OK.",IF(OR(D30=D10,D30=D20,D30=D40,D30='S2'!D30,D30='S3'!D30,D30='S4'!D30,D30='S5'!D30,D30='S6'!D30,D30='S1'!D30,D30='S8'!D30),"CISSS!","OK."))))</f>
        <v>OK.</v>
      </c>
      <c r="E80" s="56" t="str">
        <f>IF(E30=".","OK.",IF(E30=0,"OK.",IF(E30=" ","OK.",IF(OR(E30=E10,E30=E20,E30=E40,E30='S2'!E30,E30='S3'!E30,E30='S4'!E30,E30='S5'!E30,E30='S6'!E30,E30='S1'!E30,E30='S8'!E30),"CISSS!","OK."))))</f>
        <v>OK.</v>
      </c>
      <c r="F80" s="56" t="str">
        <f>IF(F30=".","OK.",IF(F30=0,"OK.",IF(F30=" ","OK.",IF(OR(F30=F10,F30=F20,F30=F40,F30='S2'!F30,F30='S3'!F30,F30='S4'!F30,F30='S5'!F30,F30='S6'!F30,F30='S1'!F30,F30='S8'!F30),"CISSS!","OK."))))</f>
        <v>OK.</v>
      </c>
      <c r="G80" s="57" t="str">
        <f>IF(G30=".","OK.",IF(G30=0,"OK.",IF(G30=" ","OK.",IF(OR(G30=G10,G30=G20,G30=G40,G30='S2'!G30,G30='S3'!G30,G30='S4'!G30,G30='S5'!G30,G30='S6'!G30,G30='S1'!G30,G30='S8'!G30),"CISSS!","OK."))))</f>
        <v>OK.</v>
      </c>
      <c r="H80" s="76" t="str">
        <f>IF(H30=".","OK.",IF(H30=0,"OK.",IF(H30=" ","OK.",IF(OR(H30=H10,H30=H20,H30=H40,H30='S2'!H30,H30='S3'!H30,H30='S4'!H30,H30='S5'!H30,H30='S6'!H30,H30='S1'!H30,H30='S8'!H30),"CISSS!","OK."))))</f>
        <v>OK.</v>
      </c>
      <c r="I80" s="77" t="str">
        <f>IF(I30=".","OK.",IF(I30=0,"OK.",IF(I30=" ","OK.",IF(OR(I30=I10,I30=I20,I30=I40,I30='S2'!I30,I30='S3'!I30,I30='S4'!I30,I30='S5'!I30,I30='S6'!I30,I30='S1'!I30,I30='S8'!I30),"CISSS!","OK."))))</f>
        <v>OK.</v>
      </c>
      <c r="J80" s="77" t="str">
        <f>IF(J30=".","OK.",IF(J30=0,"OK.",IF(J30=" ","OK.",IF(OR(J30=J10,J30=J20,J30=J40,J30='S2'!J30,J30='S3'!J30,J30='S4'!J30,J30='S5'!J30,J30='S6'!J30,J30='S1'!J30,J30='S8'!J30),"CISSS!","OK."))))</f>
        <v>OK.</v>
      </c>
      <c r="K80" s="77" t="str">
        <f>IF(K30=".","OK.",IF(K30=0,"OK.",IF(K30=" ","OK.",IF(OR(K30=K10,K30=K20,K30=K40,K30='S2'!K30,K30='S3'!K30,K30='S4'!K30,K30='S5'!K30,K30='S6'!K30,K30='S1'!K30,K30='S8'!K30),"CISSS!","OK."))))</f>
        <v>OK.</v>
      </c>
      <c r="L80" s="78" t="str">
        <f>IF(L30=".","OK.",IF(L30=0,"OK.",IF(L30=" ","OK.",IF(OR(L30=L10,L30=L20,L30=L40,L30='S2'!L30,L30='S3'!L30,L30='S4'!L30,L30='S5'!L30,L30='S6'!L30,L30='S1'!L30,L30='S8'!L30),"CISSS!","OK."))))</f>
        <v>OK.</v>
      </c>
      <c r="M80" s="67" t="str">
        <f>IF(M30=".","OK.",IF(M30=0,"OK.",IF(M30=" ","OK.",IF(OR(M30=M10,M30=M20,M30=M40,M30='S2'!M30,M30='S3'!M30,M30='S4'!M30,M30='S5'!M30,M30='S6'!M30,M30='S1'!M30,M30='S8'!M30),"CISSS!","OK."))))</f>
        <v>OK.</v>
      </c>
      <c r="N80" s="68" t="str">
        <f>IF(N30=".","OK.",IF(N30=0,"OK.",IF(N30=" ","OK.",IF(OR(N30=N10,N30=N20,N30=N40,N30='S2'!N30,N30='S3'!N30,N30='S4'!N30,N30='S5'!N30,N30='S6'!N30,N30='S1'!N30,N30='S8'!N30),"CISSS!","OK."))))</f>
        <v>OK.</v>
      </c>
      <c r="O80" s="68" t="str">
        <f>IF(O30=".","OK.",IF(O30=0,"OK.",IF(O30=" ","OK.",IF(OR(O30=O10,O30=O20,O30=O40,O30='S2'!O30,O30='S3'!O30,O30='S4'!O30,O30='S5'!O30,O30='S6'!O30,O30='S1'!O30,O30='S8'!O30),"CISSS!","OK."))))</f>
        <v>OK.</v>
      </c>
      <c r="P80" s="68" t="str">
        <f>IF(P30=".","OK.",IF(P30=0,"OK.",IF(P30=" ","OK.",IF(OR(P30=P10,P30=P20,P30=P40,P30='S2'!P30,P30='S3'!P30,P30='S4'!P30,P30='S5'!P30,P30='S6'!P30,P30='S1'!P30,P30='S8'!P30),"CISSS!","OK."))))</f>
        <v>OK.</v>
      </c>
      <c r="Q80" s="69" t="str">
        <f>IF(Q30=".","OK.",IF(Q30=0,"OK.",IF(Q30=" ","OK.",IF(OR(Q30=Q10,Q30=Q20,Q30=Q40,Q30='S2'!Q30,Q30='S3'!Q30,Q30='S4'!Q30,Q30='S5'!Q30,Q30='S6'!Q30,Q30='S1'!Q30,Q30='S8'!Q30),"CISSS!","OK."))))</f>
        <v>OK.</v>
      </c>
      <c r="R80" s="85" t="str">
        <f>IF(R30=".","OK.",IF(R30=0,"OK.",IF(R30=" ","OK.",IF(OR(R30=R10,R30=R20,R30=R40,R30='S2'!R30,R30='S3'!R30,R30='S4'!R30,R30='S5'!R30,R30='S6'!R30,R30='S1'!R30,R30='S8'!R30),"CISSS!","OK."))))</f>
        <v>OK.</v>
      </c>
      <c r="S80" s="86" t="str">
        <f>IF(S30=".","OK.",IF(S30=0,"OK.",IF(S30=" ","OK.",IF(OR(S30=S10,S30=S20,S30=S40,S30='S2'!S30,S30='S3'!S30,S30='S4'!S30,S30='S5'!S30,S30='S6'!S30,S30='S1'!S30,S30='S8'!S30),"CISSS!","OK."))))</f>
        <v>OK.</v>
      </c>
      <c r="T80" s="86" t="str">
        <f>IF(T30=".","OK.",IF(T30=0,"OK.",IF(T30=" ","OK.",IF(OR(T30=T10,T30=T20,T30=T40,T30='S2'!T30,T30='S3'!T30,T30='S4'!T30,T30='S5'!T30,T30='S6'!T30,T30='S1'!T30,T30='S8'!T30),"CISSS!","OK."))))</f>
        <v>OK.</v>
      </c>
      <c r="U80" s="86" t="str">
        <f>IF(U30=".","OK.",IF(U30=0,"OK.",IF(U30=" ","OK.",IF(OR(U30=U10,U30=U20,U30=U40,U30='S2'!U30,U30='S3'!U30,U30='S4'!U30,U30='S5'!U30,U30='S6'!U30,U30='S1'!U30,U30='S8'!U30),"CISSS!","OK."))))</f>
        <v>OK.</v>
      </c>
      <c r="V80" s="87" t="str">
        <f>IF(V30=".","OK.",IF(V30=0,"OK.",IF(V30=" ","OK.",IF(OR(V30=V10,V30=V20,V30=V40,V30='S2'!V30,V30='S3'!V30,V30='S4'!V30,V30='S5'!V30,V30='S6'!V30,V30='S1'!V30,V30='S8'!V30),"CISSS!","OK."))))</f>
        <v>OK.</v>
      </c>
      <c r="W80" s="267" t="str">
        <f>IF(W30=".","OK.",IF(W30=0,"OK.",IF(W30=" ","OK.",IF(OR(W30=W10,W30=W20,W30=W40,W30='S2'!W30,W30='S3'!W30,W30='S4'!W30,W30='S5'!W30,W30='S6'!W30,W30='S1'!W30,W30='S8'!W30),"CISSS!","OK."))))</f>
        <v>OK.</v>
      </c>
      <c r="X80" s="268" t="str">
        <f>IF(X30=".","OK.",IF(X30=0,"OK.",IF(X30=" ","OK.",IF(OR(X30=X10,X30=X20,X30=X40,X30='S2'!X30,X30='S3'!X30,X30='S4'!X30,X30='S5'!X30,X30='S6'!X30,X30='S1'!X30,X30='S8'!X30),"CISSS!","OK."))))</f>
        <v>OK.</v>
      </c>
      <c r="Y80" s="268" t="str">
        <f>IF(Y30=".","OK.",IF(Y30=0,"OK.",IF(Y30=" ","OK.",IF(OR(Y30=Y10,Y30=Y20,Y30=Y40,Y30='S2'!Y30,Y30='S3'!Y30,Y30='S4'!Y30,Y30='S5'!Y30,Y30='S6'!Y30,Y30='S1'!Y30,Y30='S8'!Y30),"CISSS!","OK."))))</f>
        <v>OK.</v>
      </c>
      <c r="Z80" s="268" t="str">
        <f>IF(Z30=".","OK.",IF(Z30=0,"OK.",IF(Z30=" ","OK.",IF(OR(Z30=Z10,Z30=Z20,Z30=Z40,Z30='S2'!Z30,Z30='S3'!Z30,Z30='S4'!Z30,Z30='S5'!Z30,Z30='S6'!Z30,Z30='S1'!Z30,Z30='S8'!Z30),"CISSS!","OK."))))</f>
        <v>OK.</v>
      </c>
      <c r="AA80" s="269" t="str">
        <f>IF(AA30=".","OK.",IF(AA30=0,"OK.",IF(AA30=" ","OK.",IF(OR(AA30=AA10,AA30=AA20,AA30=AA40,AA30='S2'!AA30,AA30='S3'!AA30,AA30='S4'!AA30,AA30='S5'!AA30,AA30='S6'!AA30,AA30='S1'!AA30,AA30='S8'!AA30),"CISSS!","OK."))))</f>
        <v>OK.</v>
      </c>
      <c r="AB80" s="323">
        <v>0.66666666666666663</v>
      </c>
    </row>
    <row r="81" spans="1:28" ht="11.1" customHeight="1" x14ac:dyDescent="0.2">
      <c r="A81" s="1087"/>
      <c r="B81" s="1087"/>
      <c r="C81" s="55" t="str">
        <f>IF(C31=".","OK.",IF(C31=0,"OK.",IF(C31=" ","OK.",IF(OR(C31=C11,C31=C21,C31=C41,C31='S2'!C31,C31='S3'!C31,C31='S4'!C31,C31='S5'!C31,C31='S6'!C31,C31='S1'!C31,C31='S8'!C31),"CISSS!","OK."))))</f>
        <v>OK.</v>
      </c>
      <c r="D81" s="56" t="str">
        <f>IF(D31=".","OK.",IF(D31=0,"OK.",IF(D31=" ","OK.",IF(OR(D31=D11,D31=D21,D31=D41,D31='S2'!D31,D31='S3'!D31,D31='S4'!D31,D31='S5'!D31,D31='S6'!D31,D31='S1'!D31,D31='S8'!D31),"CISSS!","OK."))))</f>
        <v>OK.</v>
      </c>
      <c r="E81" s="56" t="str">
        <f>IF(E31=".","OK.",IF(E31=0,"OK.",IF(E31=" ","OK.",IF(OR(E31=E11,E31=E21,E31=E41,E31='S2'!E31,E31='S3'!E31,E31='S4'!E31,E31='S5'!E31,E31='S6'!E31,E31='S1'!E31,E31='S8'!E31),"CISSS!","OK."))))</f>
        <v>OK.</v>
      </c>
      <c r="F81" s="56" t="str">
        <f>IF(F31=".","OK.",IF(F31=0,"OK.",IF(F31=" ","OK.",IF(OR(F31=F11,F31=F21,F31=F41,F31='S2'!F31,F31='S3'!F31,F31='S4'!F31,F31='S5'!F31,F31='S6'!F31,F31='S1'!F31,F31='S8'!F31),"CISSS!","OK."))))</f>
        <v>OK.</v>
      </c>
      <c r="G81" s="57" t="str">
        <f>IF(G31=".","OK.",IF(G31=0,"OK.",IF(G31=" ","OK.",IF(OR(G31=G11,G31=G21,G31=G41,G31='S2'!G31,G31='S3'!G31,G31='S4'!G31,G31='S5'!G31,G31='S6'!G31,G31='S1'!G31,G31='S8'!G31),"CISSS!","OK."))))</f>
        <v>OK.</v>
      </c>
      <c r="H81" s="76" t="str">
        <f>IF(H31=".","OK.",IF(H31=0,"OK.",IF(H31=" ","OK.",IF(OR(H31=H11,H31=H21,H31=H41,H31='S2'!H31,H31='S3'!H31,H31='S4'!H31,H31='S5'!H31,H31='S6'!H31,H31='S1'!H31,H31='S8'!H31),"CISSS!","OK."))))</f>
        <v>OK.</v>
      </c>
      <c r="I81" s="77" t="str">
        <f>IF(I31=".","OK.",IF(I31=0,"OK.",IF(I31=" ","OK.",IF(OR(I31=I11,I31=I21,I31=I41,I31='S2'!I31,I31='S3'!I31,I31='S4'!I31,I31='S5'!I31,I31='S6'!I31,I31='S1'!I31,I31='S8'!I31),"CISSS!","OK."))))</f>
        <v>OK.</v>
      </c>
      <c r="J81" s="77" t="str">
        <f>IF(J31=".","OK.",IF(J31=0,"OK.",IF(J31=" ","OK.",IF(OR(J31=J11,J31=J21,J31=J41,J31='S2'!J31,J31='S3'!J31,J31='S4'!J31,J31='S5'!J31,J31='S6'!J31,J31='S1'!J31,J31='S8'!J31),"CISSS!","OK."))))</f>
        <v>OK.</v>
      </c>
      <c r="K81" s="77" t="str">
        <f>IF(K31=".","OK.",IF(K31=0,"OK.",IF(K31=" ","OK.",IF(OR(K31=K11,K31=K21,K31=K41,K31='S2'!K31,K31='S3'!K31,K31='S4'!K31,K31='S5'!K31,K31='S6'!K31,K31='S1'!K31,K31='S8'!K31),"CISSS!","OK."))))</f>
        <v>OK.</v>
      </c>
      <c r="L81" s="78" t="str">
        <f>IF(L31=".","OK.",IF(L31=0,"OK.",IF(L31=" ","OK.",IF(OR(L31=L11,L31=L21,L31=L41,L31='S2'!L31,L31='S3'!L31,L31='S4'!L31,L31='S5'!L31,L31='S6'!L31,L31='S1'!L31,L31='S8'!L31),"CISSS!","OK."))))</f>
        <v>OK.</v>
      </c>
      <c r="M81" s="67" t="str">
        <f>IF(M31=".","OK.",IF(M31=0,"OK.",IF(M31=" ","OK.",IF(OR(M31=M11,M31=M21,M31=M41,M31='S2'!M31,M31='S3'!M31,M31='S4'!M31,M31='S5'!M31,M31='S6'!M31,M31='S1'!M31,M31='S8'!M31),"CISSS!","OK."))))</f>
        <v>OK.</v>
      </c>
      <c r="N81" s="68" t="str">
        <f>IF(N31=".","OK.",IF(N31=0,"OK.",IF(N31=" ","OK.",IF(OR(N31=N11,N31=N21,N31=N41,N31='S2'!N31,N31='S3'!N31,N31='S4'!N31,N31='S5'!N31,N31='S6'!N31,N31='S1'!N31,N31='S8'!N31),"CISSS!","OK."))))</f>
        <v>OK.</v>
      </c>
      <c r="O81" s="68" t="str">
        <f>IF(O31=".","OK.",IF(O31=0,"OK.",IF(O31=" ","OK.",IF(OR(O31=O11,O31=O21,O31=O41,O31='S2'!O31,O31='S3'!O31,O31='S4'!O31,O31='S5'!O31,O31='S6'!O31,O31='S1'!O31,O31='S8'!O31),"CISSS!","OK."))))</f>
        <v>OK.</v>
      </c>
      <c r="P81" s="68" t="str">
        <f>IF(P31=".","OK.",IF(P31=0,"OK.",IF(P31=" ","OK.",IF(OR(P31=P11,P31=P21,P31=P41,P31='S2'!P31,P31='S3'!P31,P31='S4'!P31,P31='S5'!P31,P31='S6'!P31,P31='S1'!P31,P31='S8'!P31),"CISSS!","OK."))))</f>
        <v>OK.</v>
      </c>
      <c r="Q81" s="69" t="str">
        <f>IF(Q31=".","OK.",IF(Q31=0,"OK.",IF(Q31=" ","OK.",IF(OR(Q31=Q11,Q31=Q21,Q31=Q41,Q31='S2'!Q31,Q31='S3'!Q31,Q31='S4'!Q31,Q31='S5'!Q31,Q31='S6'!Q31,Q31='S1'!Q31,Q31='S8'!Q31),"CISSS!","OK."))))</f>
        <v>OK.</v>
      </c>
      <c r="R81" s="85" t="str">
        <f>IF(R31=".","OK.",IF(R31=0,"OK.",IF(R31=" ","OK.",IF(OR(R31=R11,R31=R21,R31=R41,R31='S2'!R31,R31='S3'!R31,R31='S4'!R31,R31='S5'!R31,R31='S6'!R31,R31='S1'!R31,R31='S8'!R31),"CISSS!","OK."))))</f>
        <v>OK.</v>
      </c>
      <c r="S81" s="86" t="str">
        <f>IF(S31=".","OK.",IF(S31=0,"OK.",IF(S31=" ","OK.",IF(OR(S31=S11,S31=S21,S31=S41,S31='S2'!S31,S31='S3'!S31,S31='S4'!S31,S31='S5'!S31,S31='S6'!S31,S31='S1'!S31,S31='S8'!S31),"CISSS!","OK."))))</f>
        <v>OK.</v>
      </c>
      <c r="T81" s="86" t="str">
        <f>IF(T31=".","OK.",IF(T31=0,"OK.",IF(T31=" ","OK.",IF(OR(T31=T11,T31=T21,T31=T41,T31='S2'!T31,T31='S3'!T31,T31='S4'!T31,T31='S5'!T31,T31='S6'!T31,T31='S1'!T31,T31='S8'!T31),"CISSS!","OK."))))</f>
        <v>OK.</v>
      </c>
      <c r="U81" s="86" t="str">
        <f>IF(U31=".","OK.",IF(U31=0,"OK.",IF(U31=" ","OK.",IF(OR(U31=U11,U31=U21,U31=U41,U31='S2'!U31,U31='S3'!U31,U31='S4'!U31,U31='S5'!U31,U31='S6'!U31,U31='S1'!U31,U31='S8'!U31),"CISSS!","OK."))))</f>
        <v>OK.</v>
      </c>
      <c r="V81" s="87" t="str">
        <f>IF(V31=".","OK.",IF(V31=0,"OK.",IF(V31=" ","OK.",IF(OR(V31=V11,V31=V21,V31=V41,V31='S2'!V31,V31='S3'!V31,V31='S4'!V31,V31='S5'!V31,V31='S6'!V31,V31='S1'!V31,V31='S8'!V31),"CISSS!","OK."))))</f>
        <v>OK.</v>
      </c>
      <c r="W81" s="267" t="str">
        <f>IF(W31=".","OK.",IF(W31=0,"OK.",IF(W31=" ","OK.",IF(OR(W31=W11,W31=W21,W31=W41,W31='S2'!W31,W31='S3'!W31,W31='S4'!W31,W31='S5'!W31,W31='S6'!W31,W31='S1'!W31,W31='S8'!W31),"CISSS!","OK."))))</f>
        <v>OK.</v>
      </c>
      <c r="X81" s="268" t="str">
        <f>IF(X31=".","OK.",IF(X31=0,"OK.",IF(X31=" ","OK.",IF(OR(X31=X11,X31=X21,X31=X41,X31='S2'!X31,X31='S3'!X31,X31='S4'!X31,X31='S5'!X31,X31='S6'!X31,X31='S1'!X31,X31='S8'!X31),"CISSS!","OK."))))</f>
        <v>OK.</v>
      </c>
      <c r="Y81" s="268" t="str">
        <f>IF(Y31=".","OK.",IF(Y31=0,"OK.",IF(Y31=" ","OK.",IF(OR(Y31=Y11,Y31=Y21,Y31=Y41,Y31='S2'!Y31,Y31='S3'!Y31,Y31='S4'!Y31,Y31='S5'!Y31,Y31='S6'!Y31,Y31='S1'!Y31,Y31='S8'!Y31),"CISSS!","OK."))))</f>
        <v>OK.</v>
      </c>
      <c r="Z81" s="268" t="str">
        <f>IF(Z31=".","OK.",IF(Z31=0,"OK.",IF(Z31=" ","OK.",IF(OR(Z31=Z11,Z31=Z21,Z31=Z41,Z31='S2'!Z31,Z31='S3'!Z31,Z31='S4'!Z31,Z31='S5'!Z31,Z31='S6'!Z31,Z31='S1'!Z31,Z31='S8'!Z31),"CISSS!","OK."))))</f>
        <v>OK.</v>
      </c>
      <c r="AA81" s="269" t="str">
        <f>IF(AA31=".","OK.",IF(AA31=0,"OK.",IF(AA31=" ","OK.",IF(OR(AA31=AA11,AA31=AA21,AA31=AA41,AA31='S2'!AA31,AA31='S3'!AA31,AA31='S4'!AA31,AA31='S5'!AA31,AA31='S6'!AA31,AA31='S1'!AA31,AA31='S8'!AA31),"CISSS!","OK."))))</f>
        <v>OK.</v>
      </c>
      <c r="AB81" s="323">
        <v>0.70833333333333337</v>
      </c>
    </row>
    <row r="82" spans="1:28" ht="11.1" customHeight="1" thickBot="1" x14ac:dyDescent="0.25">
      <c r="A82" s="1087"/>
      <c r="B82" s="1087"/>
      <c r="C82" s="58" t="str">
        <f>IF(C32=".","OK.",IF(C32=0,"OK.",IF(C32=" ","OK.",IF(OR(C32=C12,C32=C22,C32=C42,C32='S2'!C32,C32='S3'!C32,C32='S4'!C32,C32='S5'!C32,C32='S6'!C32,C32='S1'!C32,C32='S8'!C32),"CISSS!","OK."))))</f>
        <v>OK.</v>
      </c>
      <c r="D82" s="59" t="str">
        <f>IF(D32=".","OK.",IF(D32=0,"OK.",IF(D32=" ","OK.",IF(OR(D32=D12,D32=D22,D32=D42,D32='S2'!D32,D32='S3'!D32,D32='S4'!D32,D32='S5'!D32,D32='S6'!D32,D32='S1'!D32,D32='S8'!D32),"CISSS!","OK."))))</f>
        <v>OK.</v>
      </c>
      <c r="E82" s="59" t="str">
        <f>IF(E32=".","OK.",IF(E32=0,"OK.",IF(E32=" ","OK.",IF(OR(E32=E12,E32=E22,E32=E42,E32='S2'!E32,E32='S3'!E32,E32='S4'!E32,E32='S5'!E32,E32='S6'!E32,E32='S1'!E32,E32='S8'!E32),"CISSS!","OK."))))</f>
        <v>OK.</v>
      </c>
      <c r="F82" s="59" t="str">
        <f>IF(F32=".","OK.",IF(F32=0,"OK.",IF(F32=" ","OK.",IF(OR(F32=F12,F32=F22,F32=F42,F32='S2'!F32,F32='S3'!F32,F32='S4'!F32,F32='S5'!F32,F32='S6'!F32,F32='S1'!F32,F32='S8'!F32),"CISSS!","OK."))))</f>
        <v>OK.</v>
      </c>
      <c r="G82" s="60" t="str">
        <f>IF(G32=".","OK.",IF(G32=0,"OK.",IF(G32=" ","OK.",IF(OR(G32=G12,G32=G22,G32=G42,G32='S2'!G32,G32='S3'!G32,G32='S4'!G32,G32='S5'!G32,G32='S6'!G32,G32='S1'!G32,G32='S8'!G32),"CISSS!","OK."))))</f>
        <v>OK.</v>
      </c>
      <c r="H82" s="79" t="str">
        <f>IF(H32=".","OK.",IF(H32=0,"OK.",IF(H32=" ","OK.",IF(OR(H32=H12,H32=H22,H32=H42,H32='S2'!H32,H32='S3'!H32,H32='S4'!H32,H32='S5'!H32,H32='S6'!H32,H32='S1'!H32,H32='S8'!H32),"CISSS!","OK."))))</f>
        <v>OK.</v>
      </c>
      <c r="I82" s="80" t="str">
        <f>IF(I32=".","OK.",IF(I32=0,"OK.",IF(I32=" ","OK.",IF(OR(I32=I12,I32=I22,I32=I42,I32='S2'!I32,I32='S3'!I32,I32='S4'!I32,I32='S5'!I32,I32='S6'!I32,I32='S1'!I32,I32='S8'!I32),"CISSS!","OK."))))</f>
        <v>OK.</v>
      </c>
      <c r="J82" s="80" t="str">
        <f>IF(J32=".","OK.",IF(J32=0,"OK.",IF(J32=" ","OK.",IF(OR(J32=J12,J32=J22,J32=J42,J32='S2'!J32,J32='S3'!J32,J32='S4'!J32,J32='S5'!J32,J32='S6'!J32,J32='S1'!J32,J32='S8'!J32),"CISSS!","OK."))))</f>
        <v>OK.</v>
      </c>
      <c r="K82" s="80" t="str">
        <f>IF(K32=".","OK.",IF(K32=0,"OK.",IF(K32=" ","OK.",IF(OR(K32=K12,K32=K22,K32=K42,K32='S2'!K32,K32='S3'!K32,K32='S4'!K32,K32='S5'!K32,K32='S6'!K32,K32='S1'!K32,K32='S8'!K32),"CISSS!","OK."))))</f>
        <v>OK.</v>
      </c>
      <c r="L82" s="81" t="str">
        <f>IF(L32=".","OK.",IF(L32=0,"OK.",IF(L32=" ","OK.",IF(OR(L32=L12,L32=L22,L32=L42,L32='S2'!L32,L32='S3'!L32,L32='S4'!L32,L32='S5'!L32,L32='S6'!L32,L32='S1'!L32,L32='S8'!L32),"CISSS!","OK."))))</f>
        <v>OK.</v>
      </c>
      <c r="M82" s="247" t="str">
        <f>IF(M32=".","OK.",IF(M32=0,"OK.",IF(M32=" ","OK.",IF(OR(M32=M12,M32=M22,M32=M42,M32='S2'!M32,M32='S3'!M32,M32='S4'!M32,M32='S5'!M32,M32='S6'!M32,M32='S1'!M32,M32='S8'!M32),"CISSS!","OK."))))</f>
        <v>OK.</v>
      </c>
      <c r="N82" s="248" t="str">
        <f>IF(N32=".","OK.",IF(N32=0,"OK.",IF(N32=" ","OK.",IF(OR(N32=N12,N32=N22,N32=N42,N32='S2'!N32,N32='S3'!N32,N32='S4'!N32,N32='S5'!N32,N32='S6'!N32,N32='S1'!N32,N32='S8'!N32),"CISSS!","OK."))))</f>
        <v>OK.</v>
      </c>
      <c r="O82" s="248" t="str">
        <f>IF(O32=".","OK.",IF(O32=0,"OK.",IF(O32=" ","OK.",IF(OR(O32=O12,O32=O22,O32=O42,O32='S2'!O32,O32='S3'!O32,O32='S4'!O32,O32='S5'!O32,O32='S6'!O32,O32='S1'!O32,O32='S8'!O32),"CISSS!","OK."))))</f>
        <v>OK.</v>
      </c>
      <c r="P82" s="248" t="str">
        <f>IF(P32=".","OK.",IF(P32=0,"OK.",IF(P32=" ","OK.",IF(OR(P32=P12,P32=P22,P32=P42,P32='S2'!P32,P32='S3'!P32,P32='S4'!P32,P32='S5'!P32,P32='S6'!P32,P32='S1'!P32,P32='S8'!P32),"CISSS!","OK."))))</f>
        <v>OK.</v>
      </c>
      <c r="Q82" s="249" t="str">
        <f>IF(Q32=".","OK.",IF(Q32=0,"OK.",IF(Q32=" ","OK.",IF(OR(Q32=Q12,Q32=Q22,Q32=Q42,Q32='S2'!Q32,Q32='S3'!Q32,Q32='S4'!Q32,Q32='S5'!Q32,Q32='S6'!Q32,Q32='S1'!Q32,Q32='S8'!Q32),"CISSS!","OK."))))</f>
        <v>OK.</v>
      </c>
      <c r="R82" s="88" t="str">
        <f>IF(R32=".","OK.",IF(R32=0,"OK.",IF(R32=" ","OK.",IF(OR(R32=R12,R32=R22,R32=R42,R32='S2'!R32,R32='S3'!R32,R32='S4'!R32,R32='S5'!R32,R32='S6'!R32,R32='S1'!R32,R32='S8'!R32),"CISSS!","OK."))))</f>
        <v>OK.</v>
      </c>
      <c r="S82" s="89" t="str">
        <f>IF(S32=".","OK.",IF(S32=0,"OK.",IF(S32=" ","OK.",IF(OR(S32=S12,S32=S22,S32=S42,S32='S2'!S32,S32='S3'!S32,S32='S4'!S32,S32='S5'!S32,S32='S6'!S32,S32='S1'!S32,S32='S8'!S32),"CISSS!","OK."))))</f>
        <v>OK.</v>
      </c>
      <c r="T82" s="89" t="str">
        <f>IF(T32=".","OK.",IF(T32=0,"OK.",IF(T32=" ","OK.",IF(OR(T32=T12,T32=T22,T32=T42,T32='S2'!T32,T32='S3'!T32,T32='S4'!T32,T32='S5'!T32,T32='S6'!T32,T32='S1'!T32,T32='S8'!T32),"CISSS!","OK."))))</f>
        <v>OK.</v>
      </c>
      <c r="U82" s="89" t="str">
        <f>IF(U32=".","OK.",IF(U32=0,"OK.",IF(U32=" ","OK.",IF(OR(U32=U12,U32=U22,U32=U42,U32='S2'!U32,U32='S3'!U32,U32='S4'!U32,U32='S5'!U32,U32='S6'!U32,U32='S1'!U32,U32='S8'!U32),"CISSS!","OK."))))</f>
        <v>OK.</v>
      </c>
      <c r="V82" s="90" t="str">
        <f>IF(V32=".","OK.",IF(V32=0,"OK.",IF(V32=" ","OK.",IF(OR(V32=V12,V32=V22,V32=V42,V32='S2'!V32,V32='S3'!V32,V32='S4'!V32,V32='S5'!V32,V32='S6'!V32,V32='S1'!V32,V32='S8'!V32),"CISSS!","OK."))))</f>
        <v>OK.</v>
      </c>
      <c r="W82" s="270" t="str">
        <f>IF(W32=".","OK.",IF(W32=0,"OK.",IF(W32=" ","OK.",IF(OR(W32=W12,W32=W22,W32=W42,W32='S2'!W32,W32='S3'!W32,W32='S4'!W32,W32='S5'!W32,W32='S6'!W32,W32='S1'!W32,W32='S8'!W32),"CISSS!","OK."))))</f>
        <v>OK.</v>
      </c>
      <c r="X82" s="271" t="str">
        <f>IF(X32=".","OK.",IF(X32=0,"OK.",IF(X32=" ","OK.",IF(OR(X32=X12,X32=X22,X32=X42,X32='S2'!X32,X32='S3'!X32,X32='S4'!X32,X32='S5'!X32,X32='S6'!X32,X32='S1'!X32,X32='S8'!X32),"CISSS!","OK."))))</f>
        <v>OK.</v>
      </c>
      <c r="Y82" s="271" t="str">
        <f>IF(Y32=".","OK.",IF(Y32=0,"OK.",IF(Y32=" ","OK.",IF(OR(Y32=Y12,Y32=Y22,Y32=Y42,Y32='S2'!Y32,Y32='S3'!Y32,Y32='S4'!Y32,Y32='S5'!Y32,Y32='S6'!Y32,Y32='S1'!Y32,Y32='S8'!Y32),"CISSS!","OK."))))</f>
        <v>OK.</v>
      </c>
      <c r="Z82" s="271" t="str">
        <f>IF(Z32=".","OK.",IF(Z32=0,"OK.",IF(Z32=" ","OK.",IF(OR(Z32=Z12,Z32=Z22,Z32=Z42,Z32='S2'!Z32,Z32='S3'!Z32,Z32='S4'!Z32,Z32='S5'!Z32,Z32='S6'!Z32,Z32='S1'!Z32,Z32='S8'!Z32),"CISSS!","OK."))))</f>
        <v>OK.</v>
      </c>
      <c r="AA82" s="272" t="str">
        <f>IF(AA32=".","OK.",IF(AA32=0,"OK.",IF(AA32=" ","OK.",IF(OR(AA32=AA12,AA32=AA22,AA32=AA42,AA32='S2'!AA32,AA32='S3'!AA32,AA32='S4'!AA32,AA32='S5'!AA32,AA32='S6'!AA32,AA32='S1'!AA32,AA32='S8'!AA32),"CISSS!","OK."))))</f>
        <v>OK.</v>
      </c>
      <c r="AB82" s="323">
        <v>0.75</v>
      </c>
    </row>
    <row r="83" spans="1:28" ht="11.1" customHeight="1" x14ac:dyDescent="0.2">
      <c r="A83" s="1087"/>
      <c r="B83" s="1087"/>
      <c r="C83" s="61" t="str">
        <f>IF(C33=".","OK.",IF(C33=0,"OK.",IF(C33=" ","OK.",IF(OR(C33=C3,C33=C13,C33=C23,C33='S2'!C33,C33='S3'!C33,C33='S4'!C33,C33='S5'!C33,C33='S6'!C33,C33='S1'!C33,C33='S8'!C33),"CISSS!","OK."))))</f>
        <v>OK.</v>
      </c>
      <c r="D83" s="62" t="str">
        <f>IF(D33=".","OK.",IF(D33=0,"OK.",IF(D33=" ","OK.",IF(OR(D33=D3,D33=D13,D33=D23,D33='S2'!D33,D33='S3'!D33,D33='S4'!D33,D33='S5'!D33,D33='S6'!D33,D33='S1'!D33,D33='S8'!D33),"CISSS!","OK."))))</f>
        <v>OK.</v>
      </c>
      <c r="E83" s="62" t="str">
        <f>IF(E33=".","OK.",IF(E33=0,"OK.",IF(E33=" ","OK.",IF(OR(E33=E3,E33=E13,E33=E23,E33='S2'!E33,E33='S3'!E33,E33='S4'!E33,E33='S5'!E33,E33='S6'!E33,E33='S1'!E33,E33='S8'!E33),"CISSS!","OK."))))</f>
        <v>OK.</v>
      </c>
      <c r="F83" s="62" t="str">
        <f>IF(F33=".","OK.",IF(F33=0,"OK.",IF(F33=" ","OK.",IF(OR(F33=F3,F33=F13,F33=F23,F33='S2'!F33,F33='S3'!F33,F33='S4'!F33,F33='S5'!F33,F33='S6'!F33,F33='S1'!F33,F33='S8'!F33),"CISSS!","OK."))))</f>
        <v>OK.</v>
      </c>
      <c r="G83" s="63" t="str">
        <f>IF(G33=".","OK.",IF(G33=0,"OK.",IF(G33=" ","OK.",IF(OR(G33=G3,G33=G13,G33=G23,G33='S2'!G33,G33='S3'!G33,G33='S4'!G33,G33='S5'!G33,G33='S6'!G33,G33='S1'!G33,G33='S8'!G33),"CISSS!","OK."))))</f>
        <v>OK.</v>
      </c>
      <c r="H83" s="73" t="str">
        <f>IF(H33=".","OK.",IF(H33=0,"OK.",IF(H33=" ","OK.",IF(OR(H33=H3,H33=H13,H33=H23,H33='S2'!H33,H33='S3'!H33,H33='S4'!H33,H33='S5'!H33,H33='S6'!H33,H33='S1'!H33,H33='S8'!H33),"CISSS!","OK."))))</f>
        <v>OK.</v>
      </c>
      <c r="I83" s="74" t="str">
        <f>IF(I33=".","OK.",IF(I33=0,"OK.",IF(I33=" ","OK.",IF(OR(I33=I3,I33=I13,I33=I23,I33='S2'!I33,I33='S3'!I33,I33='S4'!I33,I33='S5'!I33,I33='S6'!I33,I33='S1'!I33,I33='S8'!I33),"CISSS!","OK."))))</f>
        <v>OK.</v>
      </c>
      <c r="J83" s="74" t="str">
        <f>IF(J33=".","OK.",IF(J33=0,"OK.",IF(J33=" ","OK.",IF(OR(J33=J3,J33=J13,J33=J23,J33='S2'!J33,J33='S3'!J33,J33='S4'!J33,J33='S5'!J33,J33='S6'!J33,J33='S1'!J33,J33='S8'!J33),"CISSS!","OK."))))</f>
        <v>OK.</v>
      </c>
      <c r="K83" s="74" t="str">
        <f>IF(K33=".","OK.",IF(K33=0,"OK.",IF(K33=" ","OK.",IF(OR(K33=K3,K33=K13,K33=K23,K33='S2'!K33,K33='S3'!K33,K33='S4'!K33,K33='S5'!K33,K33='S6'!K33,K33='S1'!K33,K33='S8'!K33),"CISSS!","OK."))))</f>
        <v>OK.</v>
      </c>
      <c r="L83" s="75" t="str">
        <f>IF(L33=".","OK.",IF(L33=0,"OK.",IF(L33=" ","OK.",IF(OR(L33=L3,L33=L13,L33=L23,L33='S2'!L33,L33='S3'!L33,L33='S4'!L33,L33='S5'!L33,L33='S6'!L33,L33='S1'!L33,L33='S8'!L33),"CISSS!","OK."))))</f>
        <v>OK.</v>
      </c>
      <c r="M83" s="64" t="str">
        <f>IF(M33=".","OK.",IF(M33=0,"OK.",IF(M33=" ","OK.",IF(OR(M33=M3,M33=M13,M33=M23,M33='S2'!M33,M33='S3'!M33,M33='S4'!M33,M33='S5'!M33,M33='S6'!M33,M33='S1'!M33,M33='S8'!M33),"CISSS!","OK."))))</f>
        <v>OK.</v>
      </c>
      <c r="N83" s="65" t="str">
        <f>IF(N33=".","OK.",IF(N33=0,"OK.",IF(N33=" ","OK.",IF(OR(N33=N3,N33=N13,N33=N23,N33='S2'!N33,N33='S3'!N33,N33='S4'!N33,N33='S5'!N33,N33='S6'!N33,N33='S1'!N33,N33='S8'!N33),"CISSS!","OK."))))</f>
        <v>OK.</v>
      </c>
      <c r="O83" s="65" t="str">
        <f>IF(O33=".","OK.",IF(O33=0,"OK.",IF(O33=" ","OK.",IF(OR(O33=O3,O33=O13,O33=O23,O33='S2'!O33,O33='S3'!O33,O33='S4'!O33,O33='S5'!O33,O33='S6'!O33,O33='S1'!O33,O33='S8'!O33),"CISSS!","OK."))))</f>
        <v>OK.</v>
      </c>
      <c r="P83" s="65" t="str">
        <f>IF(P33=".","OK.",IF(P33=0,"OK.",IF(P33=" ","OK.",IF(OR(P33=P3,P33=P13,P33=P23,P33='S2'!P33,P33='S3'!P33,P33='S4'!P33,P33='S5'!P33,P33='S6'!P33,P33='S1'!P33,P33='S8'!P33),"CISSS!","OK."))))</f>
        <v>OK.</v>
      </c>
      <c r="Q83" s="66" t="str">
        <f>IF(Q33=".","OK.",IF(Q33=0,"OK.",IF(Q33=" ","OK.",IF(OR(Q33=Q3,Q33=Q13,Q33=Q23,Q33='S2'!Q33,Q33='S3'!Q33,Q33='S4'!Q33,Q33='S5'!Q33,Q33='S6'!Q33,Q33='S1'!Q33,Q33='S8'!Q33),"CISSS!","OK."))))</f>
        <v>OK.</v>
      </c>
      <c r="R83" s="82" t="str">
        <f>IF(R33=".","OK.",IF(R33=0,"OK.",IF(R33=" ","OK.",IF(OR(R33=R3,R33=R13,R33=R23,R33='S2'!R33,R33='S3'!R33,R33='S4'!R33,R33='S5'!R33,R33='S6'!R33,R33='S1'!R33,R33='S8'!R33),"CISSS!","OK."))))</f>
        <v>OK.</v>
      </c>
      <c r="S83" s="83" t="str">
        <f>IF(S33=".","OK.",IF(S33=0,"OK.",IF(S33=" ","OK.",IF(OR(S33=S3,S33=S13,S33=S23,S33='S2'!S33,S33='S3'!S33,S33='S4'!S33,S33='S5'!S33,S33='S6'!S33,S33='S1'!S33,S33='S8'!S33),"CISSS!","OK."))))</f>
        <v>OK.</v>
      </c>
      <c r="T83" s="83" t="str">
        <f>IF(T33=".","OK.",IF(T33=0,"OK.",IF(T33=" ","OK.",IF(OR(T33=T3,T33=T13,T33=T23,T33='S2'!T33,T33='S3'!T33,T33='S4'!T33,T33='S5'!T33,T33='S6'!T33,T33='S1'!T33,T33='S8'!T33),"CISSS!","OK."))))</f>
        <v>OK.</v>
      </c>
      <c r="U83" s="83" t="str">
        <f>IF(U33=".","OK.",IF(U33=0,"OK.",IF(U33=" ","OK.",IF(OR(U33=U3,U33=U13,U33=U23,U33='S2'!U33,U33='S3'!U33,U33='S4'!U33,U33='S5'!U33,U33='S6'!U33,U33='S1'!U33,U33='S8'!U33),"CISSS!","OK."))))</f>
        <v>OK.</v>
      </c>
      <c r="V83" s="84" t="str">
        <f>IF(V33=".","OK.",IF(V33=0,"OK.",IF(V33=" ","OK.",IF(OR(V33=V3,V33=V13,V33=V23,V33='S2'!V33,V33='S3'!V33,V33='S4'!V33,V33='S5'!V33,V33='S6'!V33,V33='S1'!V33,V33='S8'!V33),"CISSS!","OK."))))</f>
        <v>OK.</v>
      </c>
      <c r="W83" s="264" t="str">
        <f>IF(W33=".","OK.",IF(W33=0,"OK.",IF(W33=" ","OK.",IF(OR(W33=W3,W33=W13,W33=W23,W33='S2'!W33,W33='S3'!W33,W33='S4'!W33,W33='S5'!W33,W33='S6'!W33,W33='S1'!W33,W33='S8'!W33),"CISSS!","OK."))))</f>
        <v>OK.</v>
      </c>
      <c r="X83" s="265" t="str">
        <f>IF(X33=".","OK.",IF(X33=0,"OK.",IF(X33=" ","OK.",IF(OR(X33=X3,X33=X13,X33=X23,X33='S2'!X33,X33='S3'!X33,X33='S4'!X33,X33='S5'!X33,X33='S6'!X33,X33='S1'!X33,X33='S8'!X33),"CISSS!","OK."))))</f>
        <v>OK.</v>
      </c>
      <c r="Y83" s="265" t="str">
        <f>IF(Y33=".","OK.",IF(Y33=0,"OK.",IF(Y33=" ","OK.",IF(OR(Y33=Y3,Y33=Y13,Y33=Y23,Y33='S2'!Y33,Y33='S3'!Y33,Y33='S4'!Y33,Y33='S5'!Y33,Y33='S6'!Y33,Y33='S1'!Y33,Y33='S8'!Y33),"CISSS!","OK."))))</f>
        <v>OK.</v>
      </c>
      <c r="Z83" s="265" t="str">
        <f>IF(Z33=".","OK.",IF(Z33=0,"OK.",IF(Z33=" ","OK.",IF(OR(Z33=Z3,Z33=Z13,Z33=Z23,Z33='S2'!Z33,Z33='S3'!Z33,Z33='S4'!Z33,Z33='S5'!Z33,Z33='S6'!Z33,Z33='S1'!Z33,Z33='S8'!Z33),"CISSS!","OK."))))</f>
        <v>OK.</v>
      </c>
      <c r="AA83" s="266" t="str">
        <f>IF(AA33=".","OK.",IF(AA33=0,"OK.",IF(AA33=" ","OK.",IF(OR(AA33=AA3,AA33=AA13,AA33=AA23,AA33='S2'!AA33,AA33='S3'!AA33,AA33='S4'!AA33,AA33='S5'!AA33,AA33='S6'!AA33,AA33='S1'!AA33,AA33='S8'!AA33),"CISSS!","OK."))))</f>
        <v>OK.</v>
      </c>
      <c r="AB83" s="299">
        <v>0.375</v>
      </c>
    </row>
    <row r="84" spans="1:28" ht="11.1" customHeight="1" x14ac:dyDescent="0.2">
      <c r="A84" s="1087"/>
      <c r="B84" s="1087"/>
      <c r="C84" s="55" t="str">
        <f>IF(C34=".","OK.",IF(C34=0,"OK.",IF(C34=" ","OK.",IF(OR(C34=C4,C34=C14,C34=C24,C34='S2'!C34,C34='S3'!C34,C34='S4'!C34,C34='S5'!C34,C34='S6'!C34,C34='S1'!C34,C34='S8'!C34),"CISSS!","OK."))))</f>
        <v>OK.</v>
      </c>
      <c r="D84" s="56" t="str">
        <f>IF(D34=".","OK.",IF(D34=0,"OK.",IF(D34=" ","OK.",IF(OR(D34=D4,D34=D14,D34=D24,D34='S2'!D34,D34='S3'!D34,D34='S4'!D34,D34='S5'!D34,D34='S6'!D34,D34='S1'!D34,D34='S8'!D34),"CISSS!","OK."))))</f>
        <v>OK.</v>
      </c>
      <c r="E84" s="56" t="str">
        <f>IF(E34=".","OK.",IF(E34=0,"OK.",IF(E34=" ","OK.",IF(OR(E34=E4,E34=E14,E34=E24,E34='S2'!E34,E34='S3'!E34,E34='S4'!E34,E34='S5'!E34,E34='S6'!E34,E34='S1'!E34,E34='S8'!E34),"CISSS!","OK."))))</f>
        <v>OK.</v>
      </c>
      <c r="F84" s="56" t="str">
        <f>IF(F34=".","OK.",IF(F34=0,"OK.",IF(F34=" ","OK.",IF(OR(F34=F4,F34=F14,F34=F24,F34='S2'!F34,F34='S3'!F34,F34='S4'!F34,F34='S5'!F34,F34='S6'!F34,F34='S1'!F34,F34='S8'!F34),"CISSS!","OK."))))</f>
        <v>OK.</v>
      </c>
      <c r="G84" s="57" t="str">
        <f>IF(G34=".","OK.",IF(G34=0,"OK.",IF(G34=" ","OK.",IF(OR(G34=G4,G34=G14,G34=G24,G34='S2'!G34,G34='S3'!G34,G34='S4'!G34,G34='S5'!G34,G34='S6'!G34,G34='S1'!G34,G34='S8'!G34),"CISSS!","OK."))))</f>
        <v>OK.</v>
      </c>
      <c r="H84" s="76" t="str">
        <f>IF(H34=".","OK.",IF(H34=0,"OK.",IF(H34=" ","OK.",IF(OR(H34=H4,H34=H14,H34=H24,H34='S2'!H34,H34='S3'!H34,H34='S4'!H34,H34='S5'!H34,H34='S6'!H34,H34='S1'!H34,H34='S8'!H34),"CISSS!","OK."))))</f>
        <v>OK.</v>
      </c>
      <c r="I84" s="77" t="str">
        <f>IF(I34=".","OK.",IF(I34=0,"OK.",IF(I34=" ","OK.",IF(OR(I34=I4,I34=I14,I34=I24,I34='S2'!I34,I34='S3'!I34,I34='S4'!I34,I34='S5'!I34,I34='S6'!I34,I34='S1'!I34,I34='S8'!I34),"CISSS!","OK."))))</f>
        <v>OK.</v>
      </c>
      <c r="J84" s="77" t="str">
        <f>IF(J34=".","OK.",IF(J34=0,"OK.",IF(J34=" ","OK.",IF(OR(J34=J4,J34=J14,J34=J24,J34='S2'!J34,J34='S3'!J34,J34='S4'!J34,J34='S5'!J34,J34='S6'!J34,J34='S1'!J34,J34='S8'!J34),"CISSS!","OK."))))</f>
        <v>OK.</v>
      </c>
      <c r="K84" s="77" t="str">
        <f>IF(K34=".","OK.",IF(K34=0,"OK.",IF(K34=" ","OK.",IF(OR(K34=K4,K34=K14,K34=K24,K34='S2'!K34,K34='S3'!K34,K34='S4'!K34,K34='S5'!K34,K34='S6'!K34,K34='S1'!K34,K34='S8'!K34),"CISSS!","OK."))))</f>
        <v>OK.</v>
      </c>
      <c r="L84" s="78" t="str">
        <f>IF(L34=".","OK.",IF(L34=0,"OK.",IF(L34=" ","OK.",IF(OR(L34=L4,L34=L14,L34=L24,L34='S2'!L34,L34='S3'!L34,L34='S4'!L34,L34='S5'!L34,L34='S6'!L34,L34='S1'!L34,L34='S8'!L34),"CISSS!","OK."))))</f>
        <v>OK.</v>
      </c>
      <c r="M84" s="67" t="str">
        <f>IF(M34=".","OK.",IF(M34=0,"OK.",IF(M34=" ","OK.",IF(OR(M34=M4,M34=M14,M34=M24,M34='S2'!M34,M34='S3'!M34,M34='S4'!M34,M34='S5'!M34,M34='S6'!M34,M34='S1'!M34,M34='S8'!M34),"CISSS!","OK."))))</f>
        <v>OK.</v>
      </c>
      <c r="N84" s="68" t="str">
        <f>IF(N34=".","OK.",IF(N34=0,"OK.",IF(N34=" ","OK.",IF(OR(N34=N4,N34=N14,N34=N24,N34='S2'!N34,N34='S3'!N34,N34='S4'!N34,N34='S5'!N34,N34='S6'!N34,N34='S1'!N34,N34='S8'!N34),"CISSS!","OK."))))</f>
        <v>OK.</v>
      </c>
      <c r="O84" s="68" t="str">
        <f>IF(O34=".","OK.",IF(O34=0,"OK.",IF(O34=" ","OK.",IF(OR(O34=O4,O34=O14,O34=O24,O34='S2'!O34,O34='S3'!O34,O34='S4'!O34,O34='S5'!O34,O34='S6'!O34,O34='S1'!O34,O34='S8'!O34),"CISSS!","OK."))))</f>
        <v>OK.</v>
      </c>
      <c r="P84" s="68" t="str">
        <f>IF(P34=".","OK.",IF(P34=0,"OK.",IF(P34=" ","OK.",IF(OR(P34=P4,P34=P14,P34=P24,P34='S2'!P34,P34='S3'!P34,P34='S4'!P34,P34='S5'!P34,P34='S6'!P34,P34='S1'!P34,P34='S8'!P34),"CISSS!","OK."))))</f>
        <v>OK.</v>
      </c>
      <c r="Q84" s="69" t="str">
        <f>IF(Q34=".","OK.",IF(Q34=0,"OK.",IF(Q34=" ","OK.",IF(OR(Q34=Q4,Q34=Q14,Q34=Q24,Q34='S2'!Q34,Q34='S3'!Q34,Q34='S4'!Q34,Q34='S5'!Q34,Q34='S6'!Q34,Q34='S1'!Q34,Q34='S8'!Q34),"CISSS!","OK."))))</f>
        <v>OK.</v>
      </c>
      <c r="R84" s="85" t="str">
        <f>IF(R34=".","OK.",IF(R34=0,"OK.",IF(R34=" ","OK.",IF(OR(R34=R4,R34=R14,R34=R24,R34='S2'!R34,R34='S3'!R34,R34='S4'!R34,R34='S5'!R34,R34='S6'!R34,R34='S1'!R34,R34='S8'!R34),"CISSS!","OK."))))</f>
        <v>OK.</v>
      </c>
      <c r="S84" s="86" t="str">
        <f>IF(S34=".","OK.",IF(S34=0,"OK.",IF(S34=" ","OK.",IF(OR(S34=S4,S34=S14,S34=S24,S34='S2'!S34,S34='S3'!S34,S34='S4'!S34,S34='S5'!S34,S34='S6'!S34,S34='S1'!S34,S34='S8'!S34),"CISSS!","OK."))))</f>
        <v>OK.</v>
      </c>
      <c r="T84" s="86" t="str">
        <f>IF(T34=".","OK.",IF(T34=0,"OK.",IF(T34=" ","OK.",IF(OR(T34=T4,T34=T14,T34=T24,T34='S2'!T34,T34='S3'!T34,T34='S4'!T34,T34='S5'!T34,T34='S6'!T34,T34='S1'!T34,T34='S8'!T34),"CISSS!","OK."))))</f>
        <v>OK.</v>
      </c>
      <c r="U84" s="86" t="str">
        <f>IF(U34=".","OK.",IF(U34=0,"OK.",IF(U34=" ","OK.",IF(OR(U34=U4,U34=U14,U34=U24,U34='S2'!U34,U34='S3'!U34,U34='S4'!U34,U34='S5'!U34,U34='S6'!U34,U34='S1'!U34,U34='S8'!U34),"CISSS!","OK."))))</f>
        <v>OK.</v>
      </c>
      <c r="V84" s="87" t="str">
        <f>IF(V34=".","OK.",IF(V34=0,"OK.",IF(V34=" ","OK.",IF(OR(V34=V4,V34=V14,V34=V24,V34='S2'!V34,V34='S3'!V34,V34='S4'!V34,V34='S5'!V34,V34='S6'!V34,V34='S1'!V34,V34='S8'!V34),"CISSS!","OK."))))</f>
        <v>OK.</v>
      </c>
      <c r="W84" s="267" t="str">
        <f>IF(W34=".","OK.",IF(W34=0,"OK.",IF(W34=" ","OK.",IF(OR(W34=W4,W34=W14,W34=W24,W34='S2'!W34,W34='S3'!W34,W34='S4'!W34,W34='S5'!W34,W34='S6'!W34,W34='S1'!W34,W34='S8'!W34),"CISSS!","OK."))))</f>
        <v>OK.</v>
      </c>
      <c r="X84" s="268" t="str">
        <f>IF(X34=".","OK.",IF(X34=0,"OK.",IF(X34=" ","OK.",IF(OR(X34=X4,X34=X14,X34=X24,X34='S2'!X34,X34='S3'!X34,X34='S4'!X34,X34='S5'!X34,X34='S6'!X34,X34='S1'!X34,X34='S8'!X34),"CISSS!","OK."))))</f>
        <v>OK.</v>
      </c>
      <c r="Y84" s="268" t="str">
        <f>IF(Y34=".","OK.",IF(Y34=0,"OK.",IF(Y34=" ","OK.",IF(OR(Y34=Y4,Y34=Y14,Y34=Y24,Y34='S2'!Y34,Y34='S3'!Y34,Y34='S4'!Y34,Y34='S5'!Y34,Y34='S6'!Y34,Y34='S1'!Y34,Y34='S8'!Y34),"CISSS!","OK."))))</f>
        <v>OK.</v>
      </c>
      <c r="Z84" s="268" t="str">
        <f>IF(Z34=".","OK.",IF(Z34=0,"OK.",IF(Z34=" ","OK.",IF(OR(Z34=Z4,Z34=Z14,Z34=Z24,Z34='S2'!Z34,Z34='S3'!Z34,Z34='S4'!Z34,Z34='S5'!Z34,Z34='S6'!Z34,Z34='S1'!Z34,Z34='S8'!Z34),"CISSS!","OK."))))</f>
        <v>OK.</v>
      </c>
      <c r="AA84" s="269" t="str">
        <f>IF(AA34=".","OK.",IF(AA34=0,"OK.",IF(AA34=" ","OK.",IF(OR(AA34=AA4,AA34=AA14,AA34=AA24,AA34='S2'!AA34,AA34='S3'!AA34,AA34='S4'!AA34,AA34='S5'!AA34,AA34='S6'!AA34,AA34='S1'!AA34,AA34='S8'!AA34),"CISSS!","OK."))))</f>
        <v>OK.</v>
      </c>
      <c r="AB84" s="299">
        <v>0.41666666666666669</v>
      </c>
    </row>
    <row r="85" spans="1:28" ht="11.1" customHeight="1" x14ac:dyDescent="0.2">
      <c r="A85" s="1087"/>
      <c r="B85" s="1087"/>
      <c r="C85" s="55" t="str">
        <f>IF(C35=".","OK.",IF(C35=0,"OK.",IF(C35=" ","OK.",IF(OR(C35=C5,C35=C15,C35=C25,C35='S2'!C35,C35='S3'!C35,C35='S4'!C35,C35='S5'!C35,C35='S6'!C35,C35='S1'!C35,C35='S8'!C35),"CISSS!","OK."))))</f>
        <v>OK.</v>
      </c>
      <c r="D85" s="56" t="str">
        <f>IF(D35=".","OK.",IF(D35=0,"OK.",IF(D35=" ","OK.",IF(OR(D35=D5,D35=D15,D35=D25,D35='S2'!D35,D35='S3'!D35,D35='S4'!D35,D35='S5'!D35,D35='S6'!D35,D35='S1'!D35,D35='S8'!D35),"CISSS!","OK."))))</f>
        <v>OK.</v>
      </c>
      <c r="E85" s="56" t="str">
        <f>IF(E35=".","OK.",IF(E35=0,"OK.",IF(E35=" ","OK.",IF(OR(E35=E5,E35=E15,E35=E25,E35='S2'!E35,E35='S3'!E35,E35='S4'!E35,E35='S5'!E35,E35='S6'!E35,E35='S1'!E35,E35='S8'!E35),"CISSS!","OK."))))</f>
        <v>OK.</v>
      </c>
      <c r="F85" s="56" t="str">
        <f>IF(F35=".","OK.",IF(F35=0,"OK.",IF(F35=" ","OK.",IF(OR(F35=F5,F35=F15,F35=F25,F35='S2'!F35,F35='S3'!F35,F35='S4'!F35,F35='S5'!F35,F35='S6'!F35,F35='S1'!F35,F35='S8'!F35),"CISSS!","OK."))))</f>
        <v>OK.</v>
      </c>
      <c r="G85" s="57" t="str">
        <f>IF(G35=".","OK.",IF(G35=0,"OK.",IF(G35=" ","OK.",IF(OR(G35=G5,G35=G15,G35=G25,G35='S2'!G35,G35='S3'!G35,G35='S4'!G35,G35='S5'!G35,G35='S6'!G35,G35='S1'!G35,G35='S8'!G35),"CISSS!","OK."))))</f>
        <v>OK.</v>
      </c>
      <c r="H85" s="76" t="str">
        <f>IF(H35=".","OK.",IF(H35=0,"OK.",IF(H35=" ","OK.",IF(OR(H35=H5,H35=H15,H35=H25,H35='S2'!H35,H35='S3'!H35,H35='S4'!H35,H35='S5'!H35,H35='S6'!H35,H35='S1'!H35,H35='S8'!H35),"CISSS!","OK."))))</f>
        <v>OK.</v>
      </c>
      <c r="I85" s="77" t="str">
        <f>IF(I35=".","OK.",IF(I35=0,"OK.",IF(I35=" ","OK.",IF(OR(I35=I5,I35=I15,I35=I25,I35='S2'!I35,I35='S3'!I35,I35='S4'!I35,I35='S5'!I35,I35='S6'!I35,I35='S1'!I35,I35='S8'!I35),"CISSS!","OK."))))</f>
        <v>OK.</v>
      </c>
      <c r="J85" s="77" t="str">
        <f>IF(J35=".","OK.",IF(J35=0,"OK.",IF(J35=" ","OK.",IF(OR(J35=J5,J35=J15,J35=J25,J35='S2'!J35,J35='S3'!J35,J35='S4'!J35,J35='S5'!J35,J35='S6'!J35,J35='S1'!J35,J35='S8'!J35),"CISSS!","OK."))))</f>
        <v>OK.</v>
      </c>
      <c r="K85" s="77" t="str">
        <f>IF(K35=".","OK.",IF(K35=0,"OK.",IF(K35=" ","OK.",IF(OR(K35=K5,K35=K15,K35=K25,K35='S2'!K35,K35='S3'!K35,K35='S4'!K35,K35='S5'!K35,K35='S6'!K35,K35='S1'!K35,K35='S8'!K35),"CISSS!","OK."))))</f>
        <v>OK.</v>
      </c>
      <c r="L85" s="78" t="str">
        <f>IF(L35=".","OK.",IF(L35=0,"OK.",IF(L35=" ","OK.",IF(OR(L35=L5,L35=L15,L35=L25,L35='S2'!L35,L35='S3'!L35,L35='S4'!L35,L35='S5'!L35,L35='S6'!L35,L35='S1'!L35,L35='S8'!L35),"CISSS!","OK."))))</f>
        <v>OK.</v>
      </c>
      <c r="M85" s="67" t="str">
        <f>IF(M35=".","OK.",IF(M35=0,"OK.",IF(M35=" ","OK.",IF(OR(M35=M5,M35=M15,M35=M25,M35='S2'!M35,M35='S3'!M35,M35='S4'!M35,M35='S5'!M35,M35='S6'!M35,M35='S1'!M35,M35='S8'!M35),"CISSS!","OK."))))</f>
        <v>OK.</v>
      </c>
      <c r="N85" s="68" t="str">
        <f>IF(N35=".","OK.",IF(N35=0,"OK.",IF(N35=" ","OK.",IF(OR(N35=N5,N35=N15,N35=N25,N35='S2'!N35,N35='S3'!N35,N35='S4'!N35,N35='S5'!N35,N35='S6'!N35,N35='S1'!N35,N35='S8'!N35),"CISSS!","OK."))))</f>
        <v>OK.</v>
      </c>
      <c r="O85" s="68" t="str">
        <f>IF(O35=".","OK.",IF(O35=0,"OK.",IF(O35=" ","OK.",IF(OR(O35=O5,O35=O15,O35=O25,O35='S2'!O35,O35='S3'!O35,O35='S4'!O35,O35='S5'!O35,O35='S6'!O35,O35='S1'!O35,O35='S8'!O35),"CISSS!","OK."))))</f>
        <v>OK.</v>
      </c>
      <c r="P85" s="68" t="str">
        <f>IF(P35=".","OK.",IF(P35=0,"OK.",IF(P35=" ","OK.",IF(OR(P35=P5,P35=P15,P35=P25,P35='S2'!P35,P35='S3'!P35,P35='S4'!P35,P35='S5'!P35,P35='S6'!P35,P35='S1'!P35,P35='S8'!P35),"CISSS!","OK."))))</f>
        <v>OK.</v>
      </c>
      <c r="Q85" s="69" t="str">
        <f>IF(Q35=".","OK.",IF(Q35=0,"OK.",IF(Q35=" ","OK.",IF(OR(Q35=Q5,Q35=Q15,Q35=Q25,Q35='S2'!Q35,Q35='S3'!Q35,Q35='S4'!Q35,Q35='S5'!Q35,Q35='S6'!Q35,Q35='S1'!Q35,Q35='S8'!Q35),"CISSS!","OK."))))</f>
        <v>OK.</v>
      </c>
      <c r="R85" s="85" t="str">
        <f>IF(R35=".","OK.",IF(R35=0,"OK.",IF(R35=" ","OK.",IF(OR(R35=R5,R35=R15,R35=R25,R35='S2'!R35,R35='S3'!R35,R35='S4'!R35,R35='S5'!R35,R35='S6'!R35,R35='S1'!R35,R35='S8'!R35),"CISSS!","OK."))))</f>
        <v>OK.</v>
      </c>
      <c r="S85" s="86" t="str">
        <f>IF(S35=".","OK.",IF(S35=0,"OK.",IF(S35=" ","OK.",IF(OR(S35=S5,S35=S15,S35=S25,S35='S2'!S35,S35='S3'!S35,S35='S4'!S35,S35='S5'!S35,S35='S6'!S35,S35='S1'!S35,S35='S8'!S35),"CISSS!","OK."))))</f>
        <v>OK.</v>
      </c>
      <c r="T85" s="86" t="str">
        <f>IF(T35=".","OK.",IF(T35=0,"OK.",IF(T35=" ","OK.",IF(OR(T35=T5,T35=T15,T35=T25,T35='S2'!T35,T35='S3'!T35,T35='S4'!T35,T35='S5'!T35,T35='S6'!T35,T35='S1'!T35,T35='S8'!T35),"CISSS!","OK."))))</f>
        <v>OK.</v>
      </c>
      <c r="U85" s="86" t="str">
        <f>IF(U35=".","OK.",IF(U35=0,"OK.",IF(U35=" ","OK.",IF(OR(U35=U5,U35=U15,U35=U25,U35='S2'!U35,U35='S3'!U35,U35='S4'!U35,U35='S5'!U35,U35='S6'!U35,U35='S1'!U35,U35='S8'!U35),"CISSS!","OK."))))</f>
        <v>OK.</v>
      </c>
      <c r="V85" s="87" t="str">
        <f>IF(V35=".","OK.",IF(V35=0,"OK.",IF(V35=" ","OK.",IF(OR(V35=V5,V35=V15,V35=V25,V35='S2'!V35,V35='S3'!V35,V35='S4'!V35,V35='S5'!V35,V35='S6'!V35,V35='S1'!V35,V35='S8'!V35),"CISSS!","OK."))))</f>
        <v>OK.</v>
      </c>
      <c r="W85" s="267" t="str">
        <f>IF(W35=".","OK.",IF(W35=0,"OK.",IF(W35=" ","OK.",IF(OR(W35=W5,W35=W15,W35=W25,W35='S2'!W35,W35='S3'!W35,W35='S4'!W35,W35='S5'!W35,W35='S6'!W35,W35='S1'!W35,W35='S8'!W35),"CISSS!","OK."))))</f>
        <v>OK.</v>
      </c>
      <c r="X85" s="268" t="str">
        <f>IF(X35=".","OK.",IF(X35=0,"OK.",IF(X35=" ","OK.",IF(OR(X35=X5,X35=X15,X35=X25,X35='S2'!X35,X35='S3'!X35,X35='S4'!X35,X35='S5'!X35,X35='S6'!X35,X35='S1'!X35,X35='S8'!X35),"CISSS!","OK."))))</f>
        <v>OK.</v>
      </c>
      <c r="Y85" s="268" t="str">
        <f>IF(Y35=".","OK.",IF(Y35=0,"OK.",IF(Y35=" ","OK.",IF(OR(Y35=Y5,Y35=Y15,Y35=Y25,Y35='S2'!Y35,Y35='S3'!Y35,Y35='S4'!Y35,Y35='S5'!Y35,Y35='S6'!Y35,Y35='S1'!Y35,Y35='S8'!Y35),"CISSS!","OK."))))</f>
        <v>OK.</v>
      </c>
      <c r="Z85" s="268" t="str">
        <f>IF(Z35=".","OK.",IF(Z35=0,"OK.",IF(Z35=" ","OK.",IF(OR(Z35=Z5,Z35=Z15,Z35=Z25,Z35='S2'!Z35,Z35='S3'!Z35,Z35='S4'!Z35,Z35='S5'!Z35,Z35='S6'!Z35,Z35='S1'!Z35,Z35='S8'!Z35),"CISSS!","OK."))))</f>
        <v>OK.</v>
      </c>
      <c r="AA85" s="269" t="str">
        <f>IF(AA35=".","OK.",IF(AA35=0,"OK.",IF(AA35=" ","OK.",IF(OR(AA35=AA5,AA35=AA15,AA35=AA25,AA35='S2'!AA35,AA35='S3'!AA35,AA35='S4'!AA35,AA35='S5'!AA35,AA35='S6'!AA35,AA35='S1'!AA35,AA35='S8'!AA35),"CISSS!","OK."))))</f>
        <v>OK.</v>
      </c>
      <c r="AB85" s="299">
        <v>0.45833333333333331</v>
      </c>
    </row>
    <row r="86" spans="1:28" ht="11.1" customHeight="1" x14ac:dyDescent="0.2">
      <c r="A86" s="1087"/>
      <c r="B86" s="1087"/>
      <c r="C86" s="55" t="str">
        <f>IF(C36=".","OK.",IF(C36=0,"OK.",IF(C36=" ","OK.",IF(OR(C36=C6,C36=C16,C36=C26,C36='S2'!C36,C36='S3'!C36,C36='S4'!C36,C36='S5'!C36,C36='S6'!C36,C36='S1'!C36,C36='S8'!C36),"CISSS!","OK."))))</f>
        <v>OK.</v>
      </c>
      <c r="D86" s="56" t="str">
        <f>IF(D36=".","OK.",IF(D36=0,"OK.",IF(D36=" ","OK.",IF(OR(D36=D6,D36=D16,D36=D26,D36='S2'!D36,D36='S3'!D36,D36='S4'!D36,D36='S5'!D36,D36='S6'!D36,D36='S1'!D36,D36='S8'!D36),"CISSS!","OK."))))</f>
        <v>OK.</v>
      </c>
      <c r="E86" s="56" t="str">
        <f>IF(E36=".","OK.",IF(E36=0,"OK.",IF(E36=" ","OK.",IF(OR(E36=E6,E36=E16,E36=E26,E36='S2'!E36,E36='S3'!E36,E36='S4'!E36,E36='S5'!E36,E36='S6'!E36,E36='S1'!E36,E36='S8'!E36),"CISSS!","OK."))))</f>
        <v>OK.</v>
      </c>
      <c r="F86" s="56" t="str">
        <f>IF(F36=".","OK.",IF(F36=0,"OK.",IF(F36=" ","OK.",IF(OR(F36=F6,F36=F16,F36=F26,F36='S2'!F36,F36='S3'!F36,F36='S4'!F36,F36='S5'!F36,F36='S6'!F36,F36='S1'!F36,F36='S8'!F36),"CISSS!","OK."))))</f>
        <v>OK.</v>
      </c>
      <c r="G86" s="57" t="str">
        <f>IF(G36=".","OK.",IF(G36=0,"OK.",IF(G36=" ","OK.",IF(OR(G36=G6,G36=G16,G36=G26,G36='S2'!G36,G36='S3'!G36,G36='S4'!G36,G36='S5'!G36,G36='S6'!G36,G36='S1'!G36,G36='S8'!G36),"CISSS!","OK."))))</f>
        <v>OK.</v>
      </c>
      <c r="H86" s="76" t="str">
        <f>IF(H36=".","OK.",IF(H36=0,"OK.",IF(H36=" ","OK.",IF(OR(H36=H6,H36=H16,H36=H26,H36='S2'!H36,H36='S3'!H36,H36='S4'!H36,H36='S5'!H36,H36='S6'!H36,H36='S1'!H36,H36='S8'!H36),"CISSS!","OK."))))</f>
        <v>OK.</v>
      </c>
      <c r="I86" s="77" t="str">
        <f>IF(I36=".","OK.",IF(I36=0,"OK.",IF(I36=" ","OK.",IF(OR(I36=I6,I36=I16,I36=I26,I36='S2'!I36,I36='S3'!I36,I36='S4'!I36,I36='S5'!I36,I36='S6'!I36,I36='S1'!I36,I36='S8'!I36),"CISSS!","OK."))))</f>
        <v>OK.</v>
      </c>
      <c r="J86" s="77" t="str">
        <f>IF(J36=".","OK.",IF(J36=0,"OK.",IF(J36=" ","OK.",IF(OR(J36=J6,J36=J16,J36=J26,J36='S2'!J36,J36='S3'!J36,J36='S4'!J36,J36='S5'!J36,J36='S6'!J36,J36='S1'!J36,J36='S8'!J36),"CISSS!","OK."))))</f>
        <v>OK.</v>
      </c>
      <c r="K86" s="77" t="str">
        <f>IF(K36=".","OK.",IF(K36=0,"OK.",IF(K36=" ","OK.",IF(OR(K36=K6,K36=K16,K36=K26,K36='S2'!K36,K36='S3'!K36,K36='S4'!K36,K36='S5'!K36,K36='S6'!K36,K36='S1'!K36,K36='S8'!K36),"CISSS!","OK."))))</f>
        <v>OK.</v>
      </c>
      <c r="L86" s="78" t="str">
        <f>IF(L36=".","OK.",IF(L36=0,"OK.",IF(L36=" ","OK.",IF(OR(L36=L6,L36=L16,L36=L26,L36='S2'!L36,L36='S3'!L36,L36='S4'!L36,L36='S5'!L36,L36='S6'!L36,L36='S1'!L36,L36='S8'!L36),"CISSS!","OK."))))</f>
        <v>OK.</v>
      </c>
      <c r="M86" s="67" t="str">
        <f>IF(M36=".","OK.",IF(M36=0,"OK.",IF(M36=" ","OK.",IF(OR(M36=M6,M36=M16,M36=M26,M36='S2'!M36,M36='S3'!M36,M36='S4'!M36,M36='S5'!M36,M36='S6'!M36,M36='S1'!M36,M36='S8'!M36),"CISSS!","OK."))))</f>
        <v>OK.</v>
      </c>
      <c r="N86" s="68" t="str">
        <f>IF(N36=".","OK.",IF(N36=0,"OK.",IF(N36=" ","OK.",IF(OR(N36=N6,N36=N16,N36=N26,N36='S2'!N36,N36='S3'!N36,N36='S4'!N36,N36='S5'!N36,N36='S6'!N36,N36='S1'!N36,N36='S8'!N36),"CISSS!","OK."))))</f>
        <v>OK.</v>
      </c>
      <c r="O86" s="68" t="str">
        <f>IF(O36=".","OK.",IF(O36=0,"OK.",IF(O36=" ","OK.",IF(OR(O36=O6,O36=O16,O36=O26,O36='S2'!O36,O36='S3'!O36,O36='S4'!O36,O36='S5'!O36,O36='S6'!O36,O36='S1'!O36,O36='S8'!O36),"CISSS!","OK."))))</f>
        <v>OK.</v>
      </c>
      <c r="P86" s="68" t="str">
        <f>IF(P36=".","OK.",IF(P36=0,"OK.",IF(P36=" ","OK.",IF(OR(P36=P6,P36=P16,P36=P26,P36='S2'!P36,P36='S3'!P36,P36='S4'!P36,P36='S5'!P36,P36='S6'!P36,P36='S1'!P36,P36='S8'!P36),"CISSS!","OK."))))</f>
        <v>OK.</v>
      </c>
      <c r="Q86" s="69" t="str">
        <f>IF(Q36=".","OK.",IF(Q36=0,"OK.",IF(Q36=" ","OK.",IF(OR(Q36=Q6,Q36=Q16,Q36=Q26,Q36='S2'!Q36,Q36='S3'!Q36,Q36='S4'!Q36,Q36='S5'!Q36,Q36='S6'!Q36,Q36='S1'!Q36,Q36='S8'!Q36),"CISSS!","OK."))))</f>
        <v>OK.</v>
      </c>
      <c r="R86" s="85" t="str">
        <f>IF(R36=".","OK.",IF(R36=0,"OK.",IF(R36=" ","OK.",IF(OR(R36=R6,R36=R16,R36=R26,R36='S2'!R36,R36='S3'!R36,R36='S4'!R36,R36='S5'!R36,R36='S6'!R36,R36='S1'!R36,R36='S8'!R36),"CISSS!","OK."))))</f>
        <v>OK.</v>
      </c>
      <c r="S86" s="86" t="str">
        <f>IF(S36=".","OK.",IF(S36=0,"OK.",IF(S36=" ","OK.",IF(OR(S36=S6,S36=S16,S36=S26,S36='S2'!S36,S36='S3'!S36,S36='S4'!S36,S36='S5'!S36,S36='S6'!S36,S36='S1'!S36,S36='S8'!S36),"CISSS!","OK."))))</f>
        <v>OK.</v>
      </c>
      <c r="T86" s="86" t="str">
        <f>IF(T36=".","OK.",IF(T36=0,"OK.",IF(T36=" ","OK.",IF(OR(T36=T6,T36=T16,T36=T26,T36='S2'!T36,T36='S3'!T36,T36='S4'!T36,T36='S5'!T36,T36='S6'!T36,T36='S1'!T36,T36='S8'!T36),"CISSS!","OK."))))</f>
        <v>OK.</v>
      </c>
      <c r="U86" s="86" t="str">
        <f>IF(U36=".","OK.",IF(U36=0,"OK.",IF(U36=" ","OK.",IF(OR(U36=U6,U36=U16,U36=U26,U36='S2'!U36,U36='S3'!U36,U36='S4'!U36,U36='S5'!U36,U36='S6'!U36,U36='S1'!U36,U36='S8'!U36),"CISSS!","OK."))))</f>
        <v>OK.</v>
      </c>
      <c r="V86" s="87" t="str">
        <f>IF(V36=".","OK.",IF(V36=0,"OK.",IF(V36=" ","OK.",IF(OR(V36=V6,V36=V16,V36=V26,V36='S2'!V36,V36='S3'!V36,V36='S4'!V36,V36='S5'!V36,V36='S6'!V36,V36='S1'!V36,V36='S8'!V36),"CISSS!","OK."))))</f>
        <v>OK.</v>
      </c>
      <c r="W86" s="267" t="str">
        <f>IF(W36=".","OK.",IF(W36=0,"OK.",IF(W36=" ","OK.",IF(OR(W36=W6,W36=W16,W36=W26,W36='S2'!W36,W36='S3'!W36,W36='S4'!W36,W36='S5'!W36,W36='S6'!W36,W36='S1'!W36,W36='S8'!W36),"CISSS!","OK."))))</f>
        <v>OK.</v>
      </c>
      <c r="X86" s="268" t="str">
        <f>IF(X36=".","OK.",IF(X36=0,"OK.",IF(X36=" ","OK.",IF(OR(X36=X6,X36=X16,X36=X26,X36='S2'!X36,X36='S3'!X36,X36='S4'!X36,X36='S5'!X36,X36='S6'!X36,X36='S1'!X36,X36='S8'!X36),"CISSS!","OK."))))</f>
        <v>OK.</v>
      </c>
      <c r="Y86" s="268" t="str">
        <f>IF(Y36=".","OK.",IF(Y36=0,"OK.",IF(Y36=" ","OK.",IF(OR(Y36=Y6,Y36=Y16,Y36=Y26,Y36='S2'!Y36,Y36='S3'!Y36,Y36='S4'!Y36,Y36='S5'!Y36,Y36='S6'!Y36,Y36='S1'!Y36,Y36='S8'!Y36),"CISSS!","OK."))))</f>
        <v>OK.</v>
      </c>
      <c r="Z86" s="268" t="str">
        <f>IF(Z36=".","OK.",IF(Z36=0,"OK.",IF(Z36=" ","OK.",IF(OR(Z36=Z6,Z36=Z16,Z36=Z26,Z36='S2'!Z36,Z36='S3'!Z36,Z36='S4'!Z36,Z36='S5'!Z36,Z36='S6'!Z36,Z36='S1'!Z36,Z36='S8'!Z36),"CISSS!","OK."))))</f>
        <v>OK.</v>
      </c>
      <c r="AA86" s="269" t="str">
        <f>IF(AA36=".","OK.",IF(AA36=0,"OK.",IF(AA36=" ","OK.",IF(OR(AA36=AA6,AA36=AA16,AA36=AA26,AA36='S2'!AA36,AA36='S3'!AA36,AA36='S4'!AA36,AA36='S5'!AA36,AA36='S6'!AA36,AA36='S1'!AA36,AA36='S8'!AA36),"CISSS!","OK."))))</f>
        <v>OK.</v>
      </c>
      <c r="AB86" s="299">
        <v>0.5</v>
      </c>
    </row>
    <row r="87" spans="1:28" ht="11.1" customHeight="1" x14ac:dyDescent="0.2">
      <c r="A87" s="1087"/>
      <c r="B87" s="1087"/>
      <c r="C87" s="55" t="str">
        <f>IF(C37=".","OK.",IF(C37=0,"OK.",IF(C37=" ","OK.",IF(OR(C37=C7,C37=C17,C37=C27,C37='S2'!C37,C37='S3'!C37,C37='S4'!C37,C37='S5'!C37,C37='S6'!C37,C37='S1'!C37,C37='S8'!C37),"CISSS!","OK."))))</f>
        <v>OK.</v>
      </c>
      <c r="D87" s="56" t="str">
        <f>IF(D37=".","OK.",IF(D37=0,"OK.",IF(D37=" ","OK.",IF(OR(D37=D7,D37=D17,D37=D27,D37='S2'!D37,D37='S3'!D37,D37='S4'!D37,D37='S5'!D37,D37='S6'!D37,D37='S1'!D37,D37='S8'!D37),"CISSS!","OK."))))</f>
        <v>OK.</v>
      </c>
      <c r="E87" s="56" t="str">
        <f>IF(E37=".","OK.",IF(E37=0,"OK.",IF(E37=" ","OK.",IF(OR(E37=E7,E37=E17,E37=E27,E37='S2'!E37,E37='S3'!E37,E37='S4'!E37,E37='S5'!E37,E37='S6'!E37,E37='S1'!E37,E37='S8'!E37),"CISSS!","OK."))))</f>
        <v>OK.</v>
      </c>
      <c r="F87" s="56" t="str">
        <f>IF(F37=".","OK.",IF(F37=0,"OK.",IF(F37=" ","OK.",IF(OR(F37=F7,F37=F17,F37=F27,F37='S2'!F37,F37='S3'!F37,F37='S4'!F37,F37='S5'!F37,F37='S6'!F37,F37='S1'!F37,F37='S8'!F37),"CISSS!","OK."))))</f>
        <v>OK.</v>
      </c>
      <c r="G87" s="57" t="str">
        <f>IF(G37=".","OK.",IF(G37=0,"OK.",IF(G37=" ","OK.",IF(OR(G37=G7,G37=G17,G37=G27,G37='S2'!G37,G37='S3'!G37,G37='S4'!G37,G37='S5'!G37,G37='S6'!G37,G37='S1'!G37,G37='S8'!G37),"CISSS!","OK."))))</f>
        <v>OK.</v>
      </c>
      <c r="H87" s="76" t="str">
        <f>IF(H37=".","OK.",IF(H37=0,"OK.",IF(H37=" ","OK.",IF(OR(H37=H7,H37=H17,H37=H27,H37='S2'!H37,H37='S3'!H37,H37='S4'!H37,H37='S5'!H37,H37='S6'!H37,H37='S1'!H37,H37='S8'!H37),"CISSS!","OK."))))</f>
        <v>OK.</v>
      </c>
      <c r="I87" s="77" t="str">
        <f>IF(I37=".","OK.",IF(I37=0,"OK.",IF(I37=" ","OK.",IF(OR(I37=I7,I37=I17,I37=I27,I37='S2'!I37,I37='S3'!I37,I37='S4'!I37,I37='S5'!I37,I37='S6'!I37,I37='S1'!I37,I37='S8'!I37),"CISSS!","OK."))))</f>
        <v>OK.</v>
      </c>
      <c r="J87" s="77" t="str">
        <f>IF(J37=".","OK.",IF(J37=0,"OK.",IF(J37=" ","OK.",IF(OR(J37=J7,J37=J17,J37=J27,J37='S2'!J37,J37='S3'!J37,J37='S4'!J37,J37='S5'!J37,J37='S6'!J37,J37='S1'!J37,J37='S8'!J37),"CISSS!","OK."))))</f>
        <v>OK.</v>
      </c>
      <c r="K87" s="77" t="str">
        <f>IF(K37=".","OK.",IF(K37=0,"OK.",IF(K37=" ","OK.",IF(OR(K37=K7,K37=K17,K37=K27,K37='S2'!K37,K37='S3'!K37,K37='S4'!K37,K37='S5'!K37,K37='S6'!K37,K37='S1'!K37,K37='S8'!K37),"CISSS!","OK."))))</f>
        <v>OK.</v>
      </c>
      <c r="L87" s="78" t="str">
        <f>IF(L37=".","OK.",IF(L37=0,"OK.",IF(L37=" ","OK.",IF(OR(L37=L7,L37=L17,L37=L27,L37='S2'!L37,L37='S3'!L37,L37='S4'!L37,L37='S5'!L37,L37='S6'!L37,L37='S1'!L37,L37='S8'!L37),"CISSS!","OK."))))</f>
        <v>OK.</v>
      </c>
      <c r="M87" s="67" t="str">
        <f>IF(M37=".","OK.",IF(M37=0,"OK.",IF(M37=" ","OK.",IF(OR(M37=M7,M37=M17,M37=M27,M37='S2'!M37,M37='S3'!M37,M37='S4'!M37,M37='S5'!M37,M37='S6'!M37,M37='S1'!M37,M37='S8'!M37),"CISSS!","OK."))))</f>
        <v>OK.</v>
      </c>
      <c r="N87" s="68" t="str">
        <f>IF(N37=".","OK.",IF(N37=0,"OK.",IF(N37=" ","OK.",IF(OR(N37=N7,N37=N17,N37=N27,N37='S2'!N37,N37='S3'!N37,N37='S4'!N37,N37='S5'!N37,N37='S6'!N37,N37='S1'!N37,N37='S8'!N37),"CISSS!","OK."))))</f>
        <v>OK.</v>
      </c>
      <c r="O87" s="68" t="str">
        <f>IF(O37=".","OK.",IF(O37=0,"OK.",IF(O37=" ","OK.",IF(OR(O37=O7,O37=O17,O37=O27,O37='S2'!O37,O37='S3'!O37,O37='S4'!O37,O37='S5'!O37,O37='S6'!O37,O37='S1'!O37,O37='S8'!O37),"CISSS!","OK."))))</f>
        <v>OK.</v>
      </c>
      <c r="P87" s="68" t="str">
        <f>IF(P37=".","OK.",IF(P37=0,"OK.",IF(P37=" ","OK.",IF(OR(P37=P7,P37=P17,P37=P27,P37='S2'!P37,P37='S3'!P37,P37='S4'!P37,P37='S5'!P37,P37='S6'!P37,P37='S1'!P37,P37='S8'!P37),"CISSS!","OK."))))</f>
        <v>OK.</v>
      </c>
      <c r="Q87" s="69" t="str">
        <f>IF(Q37=".","OK.",IF(Q37=0,"OK.",IF(Q37=" ","OK.",IF(OR(Q37=Q7,Q37=Q17,Q37=Q27,Q37='S2'!Q37,Q37='S3'!Q37,Q37='S4'!Q37,Q37='S5'!Q37,Q37='S6'!Q37,Q37='S1'!Q37,Q37='S8'!Q37),"CISSS!","OK."))))</f>
        <v>OK.</v>
      </c>
      <c r="R87" s="85" t="str">
        <f>IF(R37=".","OK.",IF(R37=0,"OK.",IF(R37=" ","OK.",IF(OR(R37=R7,R37=R17,R37=R27,R37='S2'!R37,R37='S3'!R37,R37='S4'!R37,R37='S5'!R37,R37='S6'!R37,R37='S1'!R37,R37='S8'!R37),"CISSS!","OK."))))</f>
        <v>OK.</v>
      </c>
      <c r="S87" s="86" t="str">
        <f>IF(S37=".","OK.",IF(S37=0,"OK.",IF(S37=" ","OK.",IF(OR(S37=S7,S37=S17,S37=S27,S37='S2'!S37,S37='S3'!S37,S37='S4'!S37,S37='S5'!S37,S37='S6'!S37,S37='S1'!S37,S37='S8'!S37),"CISSS!","OK."))))</f>
        <v>OK.</v>
      </c>
      <c r="T87" s="86" t="str">
        <f>IF(T37=".","OK.",IF(T37=0,"OK.",IF(T37=" ","OK.",IF(OR(T37=T7,T37=T17,T37=T27,T37='S2'!T37,T37='S3'!T37,T37='S4'!T37,T37='S5'!T37,T37='S6'!T37,T37='S1'!T37,T37='S8'!T37),"CISSS!","OK."))))</f>
        <v>OK.</v>
      </c>
      <c r="U87" s="86" t="str">
        <f>IF(U37=".","OK.",IF(U37=0,"OK.",IF(U37=" ","OK.",IF(OR(U37=U7,U37=U17,U37=U27,U37='S2'!U37,U37='S3'!U37,U37='S4'!U37,U37='S5'!U37,U37='S6'!U37,U37='S1'!U37,U37='S8'!U37),"CISSS!","OK."))))</f>
        <v>OK.</v>
      </c>
      <c r="V87" s="87" t="str">
        <f>IF(V37=".","OK.",IF(V37=0,"OK.",IF(V37=" ","OK.",IF(OR(V37=V7,V37=V17,V37=V27,V37='S2'!V37,V37='S3'!V37,V37='S4'!V37,V37='S5'!V37,V37='S6'!V37,V37='S1'!V37,V37='S8'!V37),"CISSS!","OK."))))</f>
        <v>OK.</v>
      </c>
      <c r="W87" s="267" t="str">
        <f>IF(W37=".","OK.",IF(W37=0,"OK.",IF(W37=" ","OK.",IF(OR(W37=W7,W37=W17,W37=W27,W37='S2'!W37,W37='S3'!W37,W37='S4'!W37,W37='S5'!W37,W37='S6'!W37,W37='S1'!W37,W37='S8'!W37),"CISSS!","OK."))))</f>
        <v>OK.</v>
      </c>
      <c r="X87" s="268" t="str">
        <f>IF(X37=".","OK.",IF(X37=0,"OK.",IF(X37=" ","OK.",IF(OR(X37=X7,X37=X17,X37=X27,X37='S2'!X37,X37='S3'!X37,X37='S4'!X37,X37='S5'!X37,X37='S6'!X37,X37='S1'!X37,X37='S8'!X37),"CISSS!","OK."))))</f>
        <v>OK.</v>
      </c>
      <c r="Y87" s="268" t="str">
        <f>IF(Y37=".","OK.",IF(Y37=0,"OK.",IF(Y37=" ","OK.",IF(OR(Y37=Y7,Y37=Y17,Y37=Y27,Y37='S2'!Y37,Y37='S3'!Y37,Y37='S4'!Y37,Y37='S5'!Y37,Y37='S6'!Y37,Y37='S1'!Y37,Y37='S8'!Y37),"CISSS!","OK."))))</f>
        <v>OK.</v>
      </c>
      <c r="Z87" s="268" t="str">
        <f>IF(Z37=".","OK.",IF(Z37=0,"OK.",IF(Z37=" ","OK.",IF(OR(Z37=Z7,Z37=Z17,Z37=Z27,Z37='S2'!Z37,Z37='S3'!Z37,Z37='S4'!Z37,Z37='S5'!Z37,Z37='S6'!Z37,Z37='S1'!Z37,Z37='S8'!Z37),"CISSS!","OK."))))</f>
        <v>OK.</v>
      </c>
      <c r="AA87" s="269" t="str">
        <f>IF(AA37=".","OK.",IF(AA37=0,"OK.",IF(AA37=" ","OK.",IF(OR(AA37=AA7,AA37=AA17,AA37=AA27,AA37='S2'!AA37,AA37='S3'!AA37,AA37='S4'!AA37,AA37='S5'!AA37,AA37='S6'!AA37,AA37='S1'!AA37,AA37='S8'!AA37),"CISSS!","OK."))))</f>
        <v>OK.</v>
      </c>
      <c r="AB87" s="299">
        <v>0.54166666666666663</v>
      </c>
    </row>
    <row r="88" spans="1:28" ht="11.1" customHeight="1" x14ac:dyDescent="0.2">
      <c r="A88" s="1087"/>
      <c r="B88" s="1087"/>
      <c r="C88" s="55" t="str">
        <f>IF(C38=".","OK.",IF(C38=0,"OK.",IF(C38=" ","OK.",IF(OR(C38=C8,C38=C18,C38=C28,C38='S2'!C38,C38='S3'!C38,C38='S4'!C38,C38='S5'!C38,C38='S6'!C38,C38='S1'!C38,C38='S8'!C38),"CISSS!","OK."))))</f>
        <v>OK.</v>
      </c>
      <c r="D88" s="56" t="str">
        <f>IF(D38=".","OK.",IF(D38=0,"OK.",IF(D38=" ","OK.",IF(OR(D38=D8,D38=D18,D38=D28,D38='S2'!D38,D38='S3'!D38,D38='S4'!D38,D38='S5'!D38,D38='S6'!D38,D38='S1'!D38,D38='S8'!D38),"CISSS!","OK."))))</f>
        <v>OK.</v>
      </c>
      <c r="E88" s="56" t="str">
        <f>IF(E38=".","OK.",IF(E38=0,"OK.",IF(E38=" ","OK.",IF(OR(E38=E8,E38=E18,E38=E28,E38='S2'!E38,E38='S3'!E38,E38='S4'!E38,E38='S5'!E38,E38='S6'!E38,E38='S1'!E38,E38='S8'!E38),"CISSS!","OK."))))</f>
        <v>OK.</v>
      </c>
      <c r="F88" s="56" t="str">
        <f>IF(F38=".","OK.",IF(F38=0,"OK.",IF(F38=" ","OK.",IF(OR(F38=F8,F38=F18,F38=F28,F38='S2'!F38,F38='S3'!F38,F38='S4'!F38,F38='S5'!F38,F38='S6'!F38,F38='S1'!F38,F38='S8'!F38),"CISSS!","OK."))))</f>
        <v>OK.</v>
      </c>
      <c r="G88" s="57" t="str">
        <f>IF(G38=".","OK.",IF(G38=0,"OK.",IF(G38=" ","OK.",IF(OR(G38=G8,G38=G18,G38=G28,G38='S2'!G38,G38='S3'!G38,G38='S4'!G38,G38='S5'!G38,G38='S6'!G38,G38='S1'!G38,G38='S8'!G38),"CISSS!","OK."))))</f>
        <v>OK.</v>
      </c>
      <c r="H88" s="76" t="str">
        <f>IF(H38=".","OK.",IF(H38=0,"OK.",IF(H38=" ","OK.",IF(OR(H38=H8,H38=H18,H38=H28,H38='S2'!H38,H38='S3'!H38,H38='S4'!H38,H38='S5'!H38,H38='S6'!H38,H38='S1'!H38,H38='S8'!H38),"CISSS!","OK."))))</f>
        <v>OK.</v>
      </c>
      <c r="I88" s="77" t="str">
        <f>IF(I38=".","OK.",IF(I38=0,"OK.",IF(I38=" ","OK.",IF(OR(I38=I8,I38=I18,I38=I28,I38='S2'!I38,I38='S3'!I38,I38='S4'!I38,I38='S5'!I38,I38='S6'!I38,I38='S1'!I38,I38='S8'!I38),"CISSS!","OK."))))</f>
        <v>OK.</v>
      </c>
      <c r="J88" s="77" t="str">
        <f>IF(J38=".","OK.",IF(J38=0,"OK.",IF(J38=" ","OK.",IF(OR(J38=J8,J38=J18,J38=J28,J38='S2'!J38,J38='S3'!J38,J38='S4'!J38,J38='S5'!J38,J38='S6'!J38,J38='S1'!J38,J38='S8'!J38),"CISSS!","OK."))))</f>
        <v>OK.</v>
      </c>
      <c r="K88" s="77" t="str">
        <f>IF(K38=".","OK.",IF(K38=0,"OK.",IF(K38=" ","OK.",IF(OR(K38=K8,K38=K18,K38=K28,K38='S2'!K38,K38='S3'!K38,K38='S4'!K38,K38='S5'!K38,K38='S6'!K38,K38='S1'!K38,K38='S8'!K38),"CISSS!","OK."))))</f>
        <v>OK.</v>
      </c>
      <c r="L88" s="78" t="str">
        <f>IF(L38=".","OK.",IF(L38=0,"OK.",IF(L38=" ","OK.",IF(OR(L38=L8,L38=L18,L38=L28,L38='S2'!L38,L38='S3'!L38,L38='S4'!L38,L38='S5'!L38,L38='S6'!L38,L38='S1'!L38,L38='S8'!L38),"CISSS!","OK."))))</f>
        <v>OK.</v>
      </c>
      <c r="M88" s="67" t="str">
        <f>IF(M38=".","OK.",IF(M38=0,"OK.",IF(M38=" ","OK.",IF(OR(M38=M8,M38=M18,M38=M28,M38='S2'!M38,M38='S3'!M38,M38='S4'!M38,M38='S5'!M38,M38='S6'!M38,M38='S1'!M38,M38='S8'!M38),"CISSS!","OK."))))</f>
        <v>OK.</v>
      </c>
      <c r="N88" s="68" t="str">
        <f>IF(N38=".","OK.",IF(N38=0,"OK.",IF(N38=" ","OK.",IF(OR(N38=N8,N38=N18,N38=N28,N38='S2'!N38,N38='S3'!N38,N38='S4'!N38,N38='S5'!N38,N38='S6'!N38,N38='S1'!N38,N38='S8'!N38),"CISSS!","OK."))))</f>
        <v>OK.</v>
      </c>
      <c r="O88" s="68" t="str">
        <f>IF(O38=".","OK.",IF(O38=0,"OK.",IF(O38=" ","OK.",IF(OR(O38=O8,O38=O18,O38=O28,O38='S2'!O38,O38='S3'!O38,O38='S4'!O38,O38='S5'!O38,O38='S6'!O38,O38='S1'!O38,O38='S8'!O38),"CISSS!","OK."))))</f>
        <v>OK.</v>
      </c>
      <c r="P88" s="68" t="str">
        <f>IF(P38=".","OK.",IF(P38=0,"OK.",IF(P38=" ","OK.",IF(OR(P38=P8,P38=P18,P38=P28,P38='S2'!P38,P38='S3'!P38,P38='S4'!P38,P38='S5'!P38,P38='S6'!P38,P38='S1'!P38,P38='S8'!P38),"CISSS!","OK."))))</f>
        <v>OK.</v>
      </c>
      <c r="Q88" s="69" t="str">
        <f>IF(Q38=".","OK.",IF(Q38=0,"OK.",IF(Q38=" ","OK.",IF(OR(Q38=Q8,Q38=Q18,Q38=Q28,Q38='S2'!Q38,Q38='S3'!Q38,Q38='S4'!Q38,Q38='S5'!Q38,Q38='S6'!Q38,Q38='S1'!Q38,Q38='S8'!Q38),"CISSS!","OK."))))</f>
        <v>OK.</v>
      </c>
      <c r="R88" s="85" t="str">
        <f>IF(R38=".","OK.",IF(R38=0,"OK.",IF(R38=" ","OK.",IF(OR(R38=R8,R38=R18,R38=R28,R38='S2'!R38,R38='S3'!R38,R38='S4'!R38,R38='S5'!R38,R38='S6'!R38,R38='S1'!R38,R38='S8'!R38),"CISSS!","OK."))))</f>
        <v>OK.</v>
      </c>
      <c r="S88" s="86" t="str">
        <f>IF(S38=".","OK.",IF(S38=0,"OK.",IF(S38=" ","OK.",IF(OR(S38=S8,S38=S18,S38=S28,S38='S2'!S38,S38='S3'!S38,S38='S4'!S38,S38='S5'!S38,S38='S6'!S38,S38='S1'!S38,S38='S8'!S38),"CISSS!","OK."))))</f>
        <v>OK.</v>
      </c>
      <c r="T88" s="86" t="str">
        <f>IF(T38=".","OK.",IF(T38=0,"OK.",IF(T38=" ","OK.",IF(OR(T38=T8,T38=T18,T38=T28,T38='S2'!T38,T38='S3'!T38,T38='S4'!T38,T38='S5'!T38,T38='S6'!T38,T38='S1'!T38,T38='S8'!T38),"CISSS!","OK."))))</f>
        <v>OK.</v>
      </c>
      <c r="U88" s="86" t="str">
        <f>IF(U38=".","OK.",IF(U38=0,"OK.",IF(U38=" ","OK.",IF(OR(U38=U8,U38=U18,U38=U28,U38='S2'!U38,U38='S3'!U38,U38='S4'!U38,U38='S5'!U38,U38='S6'!U38,U38='S1'!U38,U38='S8'!U38),"CISSS!","OK."))))</f>
        <v>OK.</v>
      </c>
      <c r="V88" s="87" t="str">
        <f>IF(V38=".","OK.",IF(V38=0,"OK.",IF(V38=" ","OK.",IF(OR(V38=V8,V38=V18,V38=V28,V38='S2'!V38,V38='S3'!V38,V38='S4'!V38,V38='S5'!V38,V38='S6'!V38,V38='S1'!V38,V38='S8'!V38),"CISSS!","OK."))))</f>
        <v>OK.</v>
      </c>
      <c r="W88" s="267" t="str">
        <f>IF(W38=".","OK.",IF(W38=0,"OK.",IF(W38=" ","OK.",IF(OR(W38=W8,W38=W18,W38=W28,W38='S2'!W38,W38='S3'!W38,W38='S4'!W38,W38='S5'!W38,W38='S6'!W38,W38='S1'!W38,W38='S8'!W38),"CISSS!","OK."))))</f>
        <v>OK.</v>
      </c>
      <c r="X88" s="268" t="str">
        <f>IF(X38=".","OK.",IF(X38=0,"OK.",IF(X38=" ","OK.",IF(OR(X38=X8,X38=X18,X38=X28,X38='S2'!X38,X38='S3'!X38,X38='S4'!X38,X38='S5'!X38,X38='S6'!X38,X38='S1'!X38,X38='S8'!X38),"CISSS!","OK."))))</f>
        <v>OK.</v>
      </c>
      <c r="Y88" s="268" t="str">
        <f>IF(Y38=".","OK.",IF(Y38=0,"OK.",IF(Y38=" ","OK.",IF(OR(Y38=Y8,Y38=Y18,Y38=Y28,Y38='S2'!Y38,Y38='S3'!Y38,Y38='S4'!Y38,Y38='S5'!Y38,Y38='S6'!Y38,Y38='S1'!Y38,Y38='S8'!Y38),"CISSS!","OK."))))</f>
        <v>OK.</v>
      </c>
      <c r="Z88" s="268" t="str">
        <f>IF(Z38=".","OK.",IF(Z38=0,"OK.",IF(Z38=" ","OK.",IF(OR(Z38=Z8,Z38=Z18,Z38=Z28,Z38='S2'!Z38,Z38='S3'!Z38,Z38='S4'!Z38,Z38='S5'!Z38,Z38='S6'!Z38,Z38='S1'!Z38,Z38='S8'!Z38),"CISSS!","OK."))))</f>
        <v>OK.</v>
      </c>
      <c r="AA88" s="269" t="str">
        <f>IF(AA38=".","OK.",IF(AA38=0,"OK.",IF(AA38=" ","OK.",IF(OR(AA38=AA8,AA38=AA18,AA38=AA28,AA38='S2'!AA38,AA38='S3'!AA38,AA38='S4'!AA38,AA38='S5'!AA38,AA38='S6'!AA38,AA38='S1'!AA38,AA38='S8'!AA38),"CISSS!","OK."))))</f>
        <v>OK.</v>
      </c>
      <c r="AB88" s="299">
        <v>0.58333333333333337</v>
      </c>
    </row>
    <row r="89" spans="1:28" ht="11.1" customHeight="1" x14ac:dyDescent="0.2">
      <c r="A89" s="1087"/>
      <c r="B89" s="1087"/>
      <c r="C89" s="55" t="str">
        <f>IF(C39=".","OK.",IF(C39=0,"OK.",IF(C39=" ","OK.",IF(OR(C39=C9,C39=C19,C39=C29,C39='S2'!C39,C39='S3'!C39,C39='S4'!C39,C39='S5'!C39,C39='S6'!C39,C39='S1'!C39,C39='S8'!C39),"CISSS!","OK."))))</f>
        <v>OK.</v>
      </c>
      <c r="D89" s="56" t="str">
        <f>IF(D39=".","OK.",IF(D39=0,"OK.",IF(D39=" ","OK.",IF(OR(D39=D9,D39=D19,D39=D29,D39='S2'!D39,D39='S3'!D39,D39='S4'!D39,D39='S5'!D39,D39='S6'!D39,D39='S1'!D39,D39='S8'!D39),"CISSS!","OK."))))</f>
        <v>OK.</v>
      </c>
      <c r="E89" s="56" t="str">
        <f>IF(E39=".","OK.",IF(E39=0,"OK.",IF(E39=" ","OK.",IF(OR(E39=E9,E39=E19,E39=E29,E39='S2'!E39,E39='S3'!E39,E39='S4'!E39,E39='S5'!E39,E39='S6'!E39,E39='S1'!E39,E39='S8'!E39),"CISSS!","OK."))))</f>
        <v>OK.</v>
      </c>
      <c r="F89" s="56" t="str">
        <f>IF(F39=".","OK.",IF(F39=0,"OK.",IF(F39=" ","OK.",IF(OR(F39=F9,F39=F19,F39=F29,F39='S2'!F39,F39='S3'!F39,F39='S4'!F39,F39='S5'!F39,F39='S6'!F39,F39='S1'!F39,F39='S8'!F39),"CISSS!","OK."))))</f>
        <v>OK.</v>
      </c>
      <c r="G89" s="57" t="str">
        <f>IF(G39=".","OK.",IF(G39=0,"OK.",IF(G39=" ","OK.",IF(OR(G39=G9,G39=G19,G39=G29,G39='S2'!G39,G39='S3'!G39,G39='S4'!G39,G39='S5'!G39,G39='S6'!G39,G39='S1'!G39,G39='S8'!G39),"CISSS!","OK."))))</f>
        <v>OK.</v>
      </c>
      <c r="H89" s="76" t="str">
        <f>IF(H39=".","OK.",IF(H39=0,"OK.",IF(H39=" ","OK.",IF(OR(H39=H9,H39=H19,H39=H29,H39='S2'!H39,H39='S3'!H39,H39='S4'!H39,H39='S5'!H39,H39='S6'!H39,H39='S1'!H39,H39='S8'!H39),"CISSS!","OK."))))</f>
        <v>OK.</v>
      </c>
      <c r="I89" s="77" t="str">
        <f>IF(I39=".","OK.",IF(I39=0,"OK.",IF(I39=" ","OK.",IF(OR(I39=I9,I39=I19,I39=I29,I39='S2'!I39,I39='S3'!I39,I39='S4'!I39,I39='S5'!I39,I39='S6'!I39,I39='S1'!I39,I39='S8'!I39),"CISSS!","OK."))))</f>
        <v>OK.</v>
      </c>
      <c r="J89" s="77" t="str">
        <f>IF(J39=".","OK.",IF(J39=0,"OK.",IF(J39=" ","OK.",IF(OR(J39=J9,J39=J19,J39=J29,J39='S2'!J39,J39='S3'!J39,J39='S4'!J39,J39='S5'!J39,J39='S6'!J39,J39='S1'!J39,J39='S8'!J39),"CISSS!","OK."))))</f>
        <v>OK.</v>
      </c>
      <c r="K89" s="77" t="str">
        <f>IF(K39=".","OK.",IF(K39=0,"OK.",IF(K39=" ","OK.",IF(OR(K39=K9,K39=K19,K39=K29,K39='S2'!K39,K39='S3'!K39,K39='S4'!K39,K39='S5'!K39,K39='S6'!K39,K39='S1'!K39,K39='S8'!K39),"CISSS!","OK."))))</f>
        <v>OK.</v>
      </c>
      <c r="L89" s="78" t="str">
        <f>IF(L39=".","OK.",IF(L39=0,"OK.",IF(L39=" ","OK.",IF(OR(L39=L9,L39=L19,L39=L29,L39='S2'!L39,L39='S3'!L39,L39='S4'!L39,L39='S5'!L39,L39='S6'!L39,L39='S1'!L39,L39='S8'!L39),"CISSS!","OK."))))</f>
        <v>OK.</v>
      </c>
      <c r="M89" s="67" t="str">
        <f>IF(M39=".","OK.",IF(M39=0,"OK.",IF(M39=" ","OK.",IF(OR(M39=M9,M39=M19,M39=M29,M39='S2'!M39,M39='S3'!M39,M39='S4'!M39,M39='S5'!M39,M39='S6'!M39,M39='S1'!M39,M39='S8'!M39),"CISSS!","OK."))))</f>
        <v>OK.</v>
      </c>
      <c r="N89" s="68" t="str">
        <f>IF(N39=".","OK.",IF(N39=0,"OK.",IF(N39=" ","OK.",IF(OR(N39=N9,N39=N19,N39=N29,N39='S2'!N39,N39='S3'!N39,N39='S4'!N39,N39='S5'!N39,N39='S6'!N39,N39='S1'!N39,N39='S8'!N39),"CISSS!","OK."))))</f>
        <v>OK.</v>
      </c>
      <c r="O89" s="68" t="str">
        <f>IF(O39=".","OK.",IF(O39=0,"OK.",IF(O39=" ","OK.",IF(OR(O39=O9,O39=O19,O39=O29,O39='S2'!O39,O39='S3'!O39,O39='S4'!O39,O39='S5'!O39,O39='S6'!O39,O39='S1'!O39,O39='S8'!O39),"CISSS!","OK."))))</f>
        <v>OK.</v>
      </c>
      <c r="P89" s="68" t="str">
        <f>IF(P39=".","OK.",IF(P39=0,"OK.",IF(P39=" ","OK.",IF(OR(P39=P9,P39=P19,P39=P29,P39='S2'!P39,P39='S3'!P39,P39='S4'!P39,P39='S5'!P39,P39='S6'!P39,P39='S1'!P39,P39='S8'!P39),"CISSS!","OK."))))</f>
        <v>OK.</v>
      </c>
      <c r="Q89" s="69" t="str">
        <f>IF(Q39=".","OK.",IF(Q39=0,"OK.",IF(Q39=" ","OK.",IF(OR(Q39=Q9,Q39=Q19,Q39=Q29,Q39='S2'!Q39,Q39='S3'!Q39,Q39='S4'!Q39,Q39='S5'!Q39,Q39='S6'!Q39,Q39='S1'!Q39,Q39='S8'!Q39),"CISSS!","OK."))))</f>
        <v>OK.</v>
      </c>
      <c r="R89" s="85" t="str">
        <f>IF(R39=".","OK.",IF(R39=0,"OK.",IF(R39=" ","OK.",IF(OR(R39=R9,R39=R19,R39=R29,R39='S2'!R39,R39='S3'!R39,R39='S4'!R39,R39='S5'!R39,R39='S6'!R39,R39='S1'!R39,R39='S8'!R39),"CISSS!","OK."))))</f>
        <v>OK.</v>
      </c>
      <c r="S89" s="86" t="str">
        <f>IF(S39=".","OK.",IF(S39=0,"OK.",IF(S39=" ","OK.",IF(OR(S39=S9,S39=S19,S39=S29,S39='S2'!S39,S39='S3'!S39,S39='S4'!S39,S39='S5'!S39,S39='S6'!S39,S39='S1'!S39,S39='S8'!S39),"CISSS!","OK."))))</f>
        <v>OK.</v>
      </c>
      <c r="T89" s="86" t="str">
        <f>IF(T39=".","OK.",IF(T39=0,"OK.",IF(T39=" ","OK.",IF(OR(T39=T9,T39=T19,T39=T29,T39='S2'!T39,T39='S3'!T39,T39='S4'!T39,T39='S5'!T39,T39='S6'!T39,T39='S1'!T39,T39='S8'!T39),"CISSS!","OK."))))</f>
        <v>OK.</v>
      </c>
      <c r="U89" s="86" t="str">
        <f>IF(U39=".","OK.",IF(U39=0,"OK.",IF(U39=" ","OK.",IF(OR(U39=U9,U39=U19,U39=U29,U39='S2'!U39,U39='S3'!U39,U39='S4'!U39,U39='S5'!U39,U39='S6'!U39,U39='S1'!U39,U39='S8'!U39),"CISSS!","OK."))))</f>
        <v>OK.</v>
      </c>
      <c r="V89" s="87" t="str">
        <f>IF(V39=".","OK.",IF(V39=0,"OK.",IF(V39=" ","OK.",IF(OR(V39=V9,V39=V19,V39=V29,V39='S2'!V39,V39='S3'!V39,V39='S4'!V39,V39='S5'!V39,V39='S6'!V39,V39='S1'!V39,V39='S8'!V39),"CISSS!","OK."))))</f>
        <v>OK.</v>
      </c>
      <c r="W89" s="267" t="str">
        <f>IF(W39=".","OK.",IF(W39=0,"OK.",IF(W39=" ","OK.",IF(OR(W39=W9,W39=W19,W39=W29,W39='S2'!W39,W39='S3'!W39,W39='S4'!W39,W39='S5'!W39,W39='S6'!W39,W39='S1'!W39,W39='S8'!W39),"CISSS!","OK."))))</f>
        <v>OK.</v>
      </c>
      <c r="X89" s="268" t="str">
        <f>IF(X39=".","OK.",IF(X39=0,"OK.",IF(X39=" ","OK.",IF(OR(X39=X9,X39=X19,X39=X29,X39='S2'!X39,X39='S3'!X39,X39='S4'!X39,X39='S5'!X39,X39='S6'!X39,X39='S1'!X39,X39='S8'!X39),"CISSS!","OK."))))</f>
        <v>OK.</v>
      </c>
      <c r="Y89" s="268" t="str">
        <f>IF(Y39=".","OK.",IF(Y39=0,"OK.",IF(Y39=" ","OK.",IF(OR(Y39=Y9,Y39=Y19,Y39=Y29,Y39='S2'!Y39,Y39='S3'!Y39,Y39='S4'!Y39,Y39='S5'!Y39,Y39='S6'!Y39,Y39='S1'!Y39,Y39='S8'!Y39),"CISSS!","OK."))))</f>
        <v>OK.</v>
      </c>
      <c r="Z89" s="268" t="str">
        <f>IF(Z39=".","OK.",IF(Z39=0,"OK.",IF(Z39=" ","OK.",IF(OR(Z39=Z9,Z39=Z19,Z39=Z29,Z39='S2'!Z39,Z39='S3'!Z39,Z39='S4'!Z39,Z39='S5'!Z39,Z39='S6'!Z39,Z39='S1'!Z39,Z39='S8'!Z39),"CISSS!","OK."))))</f>
        <v>OK.</v>
      </c>
      <c r="AA89" s="269" t="str">
        <f>IF(AA39=".","OK.",IF(AA39=0,"OK.",IF(AA39=" ","OK.",IF(OR(AA39=AA9,AA39=AA19,AA39=AA29,AA39='S2'!AA39,AA39='S3'!AA39,AA39='S4'!AA39,AA39='S5'!AA39,AA39='S6'!AA39,AA39='S1'!AA39,AA39='S8'!AA39),"CISSS!","OK."))))</f>
        <v>OK.</v>
      </c>
      <c r="AB89" s="299">
        <v>0.625</v>
      </c>
    </row>
    <row r="90" spans="1:28" ht="11.1" customHeight="1" x14ac:dyDescent="0.2">
      <c r="A90" s="1087"/>
      <c r="B90" s="1087"/>
      <c r="C90" s="55" t="str">
        <f>IF(C40=".","OK.",IF(C40=0,"OK.",IF(C40=" ","OK.",IF(OR(C40=C10,C40=C20,C40=C30,C40='S2'!C40,C40='S3'!C40,C40='S4'!C40,C40='S5'!C40,C40='S6'!C40,C40='S1'!C40,C40='S8'!C40),"CISSS!","OK."))))</f>
        <v>OK.</v>
      </c>
      <c r="D90" s="56" t="str">
        <f>IF(D40=".","OK.",IF(D40=0,"OK.",IF(D40=" ","OK.",IF(OR(D40=D10,D40=D20,D40=D30,D40='S2'!D40,D40='S3'!D40,D40='S4'!D40,D40='S5'!D40,D40='S6'!D40,D40='S1'!D40,D40='S8'!D40),"CISSS!","OK."))))</f>
        <v>OK.</v>
      </c>
      <c r="E90" s="56" t="str">
        <f>IF(E40=".","OK.",IF(E40=0,"OK.",IF(E40=" ","OK.",IF(OR(E40=E10,E40=E20,E40=E30,E40='S2'!E40,E40='S3'!E40,E40='S4'!E40,E40='S5'!E40,E40='S6'!E40,E40='S1'!E40,E40='S8'!E40),"CISSS!","OK."))))</f>
        <v>OK.</v>
      </c>
      <c r="F90" s="56" t="str">
        <f>IF(F40=".","OK.",IF(F40=0,"OK.",IF(F40=" ","OK.",IF(OR(F40=F10,F40=F20,F40=F30,F40='S2'!F40,F40='S3'!F40,F40='S4'!F40,F40='S5'!F40,F40='S6'!F40,F40='S1'!F40,F40='S8'!F40),"CISSS!","OK."))))</f>
        <v>OK.</v>
      </c>
      <c r="G90" s="57" t="str">
        <f>IF(G40=".","OK.",IF(G40=0,"OK.",IF(G40=" ","OK.",IF(OR(G40=G10,G40=G20,G40=G30,G40='S2'!G40,G40='S3'!G40,G40='S4'!G40,G40='S5'!G40,G40='S6'!G40,G40='S1'!G40,G40='S8'!G40),"CISSS!","OK."))))</f>
        <v>OK.</v>
      </c>
      <c r="H90" s="76" t="str">
        <f>IF(H40=".","OK.",IF(H40=0,"OK.",IF(H40=" ","OK.",IF(OR(H40=H10,H40=H20,H40=H30,H40='S2'!H40,H40='S3'!H40,H40='S4'!H40,H40='S5'!H40,H40='S6'!H40,H40='S1'!H40,H40='S8'!H40),"CISSS!","OK."))))</f>
        <v>OK.</v>
      </c>
      <c r="I90" s="77" t="str">
        <f>IF(I40=".","OK.",IF(I40=0,"OK.",IF(I40=" ","OK.",IF(OR(I40=I10,I40=I20,I40=I30,I40='S2'!I40,I40='S3'!I40,I40='S4'!I40,I40='S5'!I40,I40='S6'!I40,I40='S1'!I40,I40='S8'!I40),"CISSS!","OK."))))</f>
        <v>OK.</v>
      </c>
      <c r="J90" s="77" t="str">
        <f>IF(J40=".","OK.",IF(J40=0,"OK.",IF(J40=" ","OK.",IF(OR(J40=J10,J40=J20,J40=J30,J40='S2'!J40,J40='S3'!J40,J40='S4'!J40,J40='S5'!J40,J40='S6'!J40,J40='S1'!J40,J40='S8'!J40),"CISSS!","OK."))))</f>
        <v>OK.</v>
      </c>
      <c r="K90" s="77" t="str">
        <f>IF(K40=".","OK.",IF(K40=0,"OK.",IF(K40=" ","OK.",IF(OR(K40=K10,K40=K20,K40=K30,K40='S2'!K40,K40='S3'!K40,K40='S4'!K40,K40='S5'!K40,K40='S6'!K40,K40='S1'!K40,K40='S8'!K40),"CISSS!","OK."))))</f>
        <v>OK.</v>
      </c>
      <c r="L90" s="78" t="str">
        <f>IF(L40=".","OK.",IF(L40=0,"OK.",IF(L40=" ","OK.",IF(OR(L40=L10,L40=L20,L40=L30,L40='S2'!L40,L40='S3'!L40,L40='S4'!L40,L40='S5'!L40,L40='S6'!L40,L40='S1'!L40,L40='S8'!L40),"CISSS!","OK."))))</f>
        <v>OK.</v>
      </c>
      <c r="M90" s="67" t="str">
        <f>IF(M40=".","OK.",IF(M40=0,"OK.",IF(M40=" ","OK.",IF(OR(M40=M10,M40=M20,M40=M30,M40='S2'!M40,M40='S3'!M40,M40='S4'!M40,M40='S5'!M40,M40='S6'!M40,M40='S1'!M40,M40='S8'!M40),"CISSS!","OK."))))</f>
        <v>OK.</v>
      </c>
      <c r="N90" s="68" t="str">
        <f>IF(N40=".","OK.",IF(N40=0,"OK.",IF(N40=" ","OK.",IF(OR(N40=N10,N40=N20,N40=N30,N40='S2'!N40,N40='S3'!N40,N40='S4'!N40,N40='S5'!N40,N40='S6'!N40,N40='S1'!N40,N40='S8'!N40),"CISSS!","OK."))))</f>
        <v>OK.</v>
      </c>
      <c r="O90" s="68" t="str">
        <f>IF(O40=".","OK.",IF(O40=0,"OK.",IF(O40=" ","OK.",IF(OR(O40=O10,O40=O20,O40=O30,O40='S2'!O40,O40='S3'!O40,O40='S4'!O40,O40='S5'!O40,O40='S6'!O40,O40='S1'!O40,O40='S8'!O40),"CISSS!","OK."))))</f>
        <v>OK.</v>
      </c>
      <c r="P90" s="68" t="str">
        <f>IF(P40=".","OK.",IF(P40=0,"OK.",IF(P40=" ","OK.",IF(OR(P40=P10,P40=P20,P40=P30,P40='S2'!P40,P40='S3'!P40,P40='S4'!P40,P40='S5'!P40,P40='S6'!P40,P40='S1'!P40,P40='S8'!P40),"CISSS!","OK."))))</f>
        <v>OK.</v>
      </c>
      <c r="Q90" s="69" t="str">
        <f>IF(Q40=".","OK.",IF(Q40=0,"OK.",IF(Q40=" ","OK.",IF(OR(Q40=Q10,Q40=Q20,Q40=Q30,Q40='S2'!Q40,Q40='S3'!Q40,Q40='S4'!Q40,Q40='S5'!Q40,Q40='S6'!Q40,Q40='S1'!Q40,Q40='S8'!Q40),"CISSS!","OK."))))</f>
        <v>OK.</v>
      </c>
      <c r="R90" s="85" t="str">
        <f>IF(R40=".","OK.",IF(R40=0,"OK.",IF(R40=" ","OK.",IF(OR(R40=R10,R40=R20,R40=R30,R40='S2'!R40,R40='S3'!R40,R40='S4'!R40,R40='S5'!R40,R40='S6'!R40,R40='S1'!R40,R40='S8'!R40),"CISSS!","OK."))))</f>
        <v>OK.</v>
      </c>
      <c r="S90" s="86" t="str">
        <f>IF(S40=".","OK.",IF(S40=0,"OK.",IF(S40=" ","OK.",IF(OR(S40=S10,S40=S20,S40=S30,S40='S2'!S40,S40='S3'!S40,S40='S4'!S40,S40='S5'!S40,S40='S6'!S40,S40='S1'!S40,S40='S8'!S40),"CISSS!","OK."))))</f>
        <v>OK.</v>
      </c>
      <c r="T90" s="86" t="str">
        <f>IF(T40=".","OK.",IF(T40=0,"OK.",IF(T40=" ","OK.",IF(OR(T40=T10,T40=T20,T40=T30,T40='S2'!T40,T40='S3'!T40,T40='S4'!T40,T40='S5'!T40,T40='S6'!T40,T40='S1'!T40,T40='S8'!T40),"CISSS!","OK."))))</f>
        <v>OK.</v>
      </c>
      <c r="U90" s="86" t="str">
        <f>IF(U40=".","OK.",IF(U40=0,"OK.",IF(U40=" ","OK.",IF(OR(U40=U10,U40=U20,U40=U30,U40='S2'!U40,U40='S3'!U40,U40='S4'!U40,U40='S5'!U40,U40='S6'!U40,U40='S1'!U40,U40='S8'!U40),"CISSS!","OK."))))</f>
        <v>OK.</v>
      </c>
      <c r="V90" s="87" t="str">
        <f>IF(V40=".","OK.",IF(V40=0,"OK.",IF(V40=" ","OK.",IF(OR(V40=V10,V40=V20,V40=V30,V40='S2'!V40,V40='S3'!V40,V40='S4'!V40,V40='S5'!V40,V40='S6'!V40,V40='S1'!V40,V40='S8'!V40),"CISSS!","OK."))))</f>
        <v>OK.</v>
      </c>
      <c r="W90" s="267" t="str">
        <f>IF(W40=".","OK.",IF(W40=0,"OK.",IF(W40=" ","OK.",IF(OR(W40=W10,W40=W20,W40=W30,W40='S2'!W40,W40='S3'!W40,W40='S4'!W40,W40='S5'!W40,W40='S6'!W40,W40='S1'!W40,W40='S8'!W40),"CISSS!","OK."))))</f>
        <v>OK.</v>
      </c>
      <c r="X90" s="268" t="str">
        <f>IF(X40=".","OK.",IF(X40=0,"OK.",IF(X40=" ","OK.",IF(OR(X40=X10,X40=X20,X40=X30,X40='S2'!X40,X40='S3'!X40,X40='S4'!X40,X40='S5'!X40,X40='S6'!X40,X40='S1'!X40,X40='S8'!X40),"CISSS!","OK."))))</f>
        <v>OK.</v>
      </c>
      <c r="Y90" s="268" t="str">
        <f>IF(Y40=".","OK.",IF(Y40=0,"OK.",IF(Y40=" ","OK.",IF(OR(Y40=Y10,Y40=Y20,Y40=Y30,Y40='S2'!Y40,Y40='S3'!Y40,Y40='S4'!Y40,Y40='S5'!Y40,Y40='S6'!Y40,Y40='S1'!Y40,Y40='S8'!Y40),"CISSS!","OK."))))</f>
        <v>OK.</v>
      </c>
      <c r="Z90" s="268" t="str">
        <f>IF(Z40=".","OK.",IF(Z40=0,"OK.",IF(Z40=" ","OK.",IF(OR(Z40=Z10,Z40=Z20,Z40=Z30,Z40='S2'!Z40,Z40='S3'!Z40,Z40='S4'!Z40,Z40='S5'!Z40,Z40='S6'!Z40,Z40='S1'!Z40,Z40='S8'!Z40),"CISSS!","OK."))))</f>
        <v>OK.</v>
      </c>
      <c r="AA90" s="269" t="str">
        <f>IF(AA40=".","OK.",IF(AA40=0,"OK.",IF(AA40=" ","OK.",IF(OR(AA40=AA10,AA40=AA20,AA40=AA30,AA40='S2'!AA40,AA40='S3'!AA40,AA40='S4'!AA40,AA40='S5'!AA40,AA40='S6'!AA40,AA40='S1'!AA40,AA40='S8'!AA40),"CISSS!","OK."))))</f>
        <v>OK.</v>
      </c>
      <c r="AB90" s="299">
        <v>0.66666666666666663</v>
      </c>
    </row>
    <row r="91" spans="1:28" ht="11.1" customHeight="1" x14ac:dyDescent="0.2">
      <c r="A91" s="1087"/>
      <c r="B91" s="1087"/>
      <c r="C91" s="55" t="str">
        <f>IF(C41=".","OK.",IF(C41=0,"OK.",IF(C41=" ","OK.",IF(OR(C41=C11,C41=C21,C41=C31,C41='S2'!C41,C41='S3'!C41,C41='S4'!C41,C41='S5'!C41,C41='S6'!C41,C41='S1'!C41,C41='S8'!C41),"CISSS!","OK."))))</f>
        <v>OK.</v>
      </c>
      <c r="D91" s="56" t="str">
        <f>IF(D41=".","OK.",IF(D41=0,"OK.",IF(D41=" ","OK.",IF(OR(D41=D11,D41=D21,D41=D31,D41='S2'!D41,D41='S3'!D41,D41='S4'!D41,D41='S5'!D41,D41='S6'!D41,D41='S1'!D41,D41='S8'!D41),"CISSS!","OK."))))</f>
        <v>OK.</v>
      </c>
      <c r="E91" s="56" t="str">
        <f>IF(E41=".","OK.",IF(E41=0,"OK.",IF(E41=" ","OK.",IF(OR(E41=E11,E41=E21,E41=E31,E41='S2'!E41,E41='S3'!E41,E41='S4'!E41,E41='S5'!E41,E41='S6'!E41,E41='S1'!E41,E41='S8'!E41),"CISSS!","OK."))))</f>
        <v>OK.</v>
      </c>
      <c r="F91" s="56" t="str">
        <f>IF(F41=".","OK.",IF(F41=0,"OK.",IF(F41=" ","OK.",IF(OR(F41=F11,F41=F21,F41=F31,F41='S2'!F41,F41='S3'!F41,F41='S4'!F41,F41='S5'!F41,F41='S6'!F41,F41='S1'!F41,F41='S8'!F41),"CISSS!","OK."))))</f>
        <v>OK.</v>
      </c>
      <c r="G91" s="57" t="str">
        <f>IF(G41=".","OK.",IF(G41=0,"OK.",IF(G41=" ","OK.",IF(OR(G41=G11,G41=G21,G41=G31,G41='S2'!G41,G41='S3'!G41,G41='S4'!G41,G41='S5'!G41,G41='S6'!G41,G41='S1'!G41,G41='S8'!G41),"CISSS!","OK."))))</f>
        <v>OK.</v>
      </c>
      <c r="H91" s="76" t="str">
        <f>IF(H41=".","OK.",IF(H41=0,"OK.",IF(H41=" ","OK.",IF(OR(H41=H11,H41=H21,H41=H31,H41='S2'!H41,H41='S3'!H41,H41='S4'!H41,H41='S5'!H41,H41='S6'!H41,H41='S1'!H41,H41='S8'!H41),"CISSS!","OK."))))</f>
        <v>OK.</v>
      </c>
      <c r="I91" s="77" t="str">
        <f>IF(I41=".","OK.",IF(I41=0,"OK.",IF(I41=" ","OK.",IF(OR(I41=I11,I41=I21,I41=I31,I41='S2'!I41,I41='S3'!I41,I41='S4'!I41,I41='S5'!I41,I41='S6'!I41,I41='S1'!I41,I41='S8'!I41),"CISSS!","OK."))))</f>
        <v>OK.</v>
      </c>
      <c r="J91" s="77" t="str">
        <f>IF(J41=".","OK.",IF(J41=0,"OK.",IF(J41=" ","OK.",IF(OR(J41=J11,J41=J21,J41=J31,J41='S2'!J41,J41='S3'!J41,J41='S4'!J41,J41='S5'!J41,J41='S6'!J41,J41='S1'!J41,J41='S8'!J41),"CISSS!","OK."))))</f>
        <v>OK.</v>
      </c>
      <c r="K91" s="77" t="str">
        <f>IF(K41=".","OK.",IF(K41=0,"OK.",IF(K41=" ","OK.",IF(OR(K41=K11,K41=K21,K41=K31,K41='S2'!K41,K41='S3'!K41,K41='S4'!K41,K41='S5'!K41,K41='S6'!K41,K41='S1'!K41,K41='S8'!K41),"CISSS!","OK."))))</f>
        <v>OK.</v>
      </c>
      <c r="L91" s="78" t="str">
        <f>IF(L41=".","OK.",IF(L41=0,"OK.",IF(L41=" ","OK.",IF(OR(L41=L11,L41=L21,L41=L31,L41='S2'!L41,L41='S3'!L41,L41='S4'!L41,L41='S5'!L41,L41='S6'!L41,L41='S1'!L41,L41='S8'!L41),"CISSS!","OK."))))</f>
        <v>OK.</v>
      </c>
      <c r="M91" s="67" t="str">
        <f>IF(M41=".","OK.",IF(M41=0,"OK.",IF(M41=" ","OK.",IF(OR(M41=M11,M41=M21,M41=M31,M41='S2'!M41,M41='S3'!M41,M41='S4'!M41,M41='S5'!M41,M41='S6'!M41,M41='S1'!M41,M41='S8'!M41),"CISSS!","OK."))))</f>
        <v>OK.</v>
      </c>
      <c r="N91" s="68" t="str">
        <f>IF(N41=".","OK.",IF(N41=0,"OK.",IF(N41=" ","OK.",IF(OR(N41=N11,N41=N21,N41=N31,N41='S2'!N41,N41='S3'!N41,N41='S4'!N41,N41='S5'!N41,N41='S6'!N41,N41='S1'!N41,N41='S8'!N41),"CISSS!","OK."))))</f>
        <v>OK.</v>
      </c>
      <c r="O91" s="68" t="str">
        <f>IF(O41=".","OK.",IF(O41=0,"OK.",IF(O41=" ","OK.",IF(OR(O41=O11,O41=O21,O41=O31,O41='S2'!O41,O41='S3'!O41,O41='S4'!O41,O41='S5'!O41,O41='S6'!O41,O41='S1'!O41,O41='S8'!O41),"CISSS!","OK."))))</f>
        <v>OK.</v>
      </c>
      <c r="P91" s="68" t="str">
        <f>IF(P41=".","OK.",IF(P41=0,"OK.",IF(P41=" ","OK.",IF(OR(P41=P11,P41=P21,P41=P31,P41='S2'!P41,P41='S3'!P41,P41='S4'!P41,P41='S5'!P41,P41='S6'!P41,P41='S1'!P41,P41='S8'!P41),"CISSS!","OK."))))</f>
        <v>OK.</v>
      </c>
      <c r="Q91" s="69" t="str">
        <f>IF(Q41=".","OK.",IF(Q41=0,"OK.",IF(Q41=" ","OK.",IF(OR(Q41=Q11,Q41=Q21,Q41=Q31,Q41='S2'!Q41,Q41='S3'!Q41,Q41='S4'!Q41,Q41='S5'!Q41,Q41='S6'!Q41,Q41='S1'!Q41,Q41='S8'!Q41),"CISSS!","OK."))))</f>
        <v>OK.</v>
      </c>
      <c r="R91" s="85" t="str">
        <f>IF(R41=".","OK.",IF(R41=0,"OK.",IF(R41=" ","OK.",IF(OR(R41=R11,R41=R21,R41=R31,R41='S2'!R41,R41='S3'!R41,R41='S4'!R41,R41='S5'!R41,R41='S6'!R41,R41='S1'!R41,R41='S8'!R41),"CISSS!","OK."))))</f>
        <v>OK.</v>
      </c>
      <c r="S91" s="86" t="str">
        <f>IF(S41=".","OK.",IF(S41=0,"OK.",IF(S41=" ","OK.",IF(OR(S41=S11,S41=S21,S41=S31,S41='S2'!S41,S41='S3'!S41,S41='S4'!S41,S41='S5'!S41,S41='S6'!S41,S41='S1'!S41,S41='S8'!S41),"CISSS!","OK."))))</f>
        <v>OK.</v>
      </c>
      <c r="T91" s="86" t="str">
        <f>IF(T41=".","OK.",IF(T41=0,"OK.",IF(T41=" ","OK.",IF(OR(T41=T11,T41=T21,T41=T31,T41='S2'!T41,T41='S3'!T41,T41='S4'!T41,T41='S5'!T41,T41='S6'!T41,T41='S1'!T41,T41='S8'!T41),"CISSS!","OK."))))</f>
        <v>OK.</v>
      </c>
      <c r="U91" s="86" t="str">
        <f>IF(U41=".","OK.",IF(U41=0,"OK.",IF(U41=" ","OK.",IF(OR(U41=U11,U41=U21,U41=U31,U41='S2'!U41,U41='S3'!U41,U41='S4'!U41,U41='S5'!U41,U41='S6'!U41,U41='S1'!U41,U41='S8'!U41),"CISSS!","OK."))))</f>
        <v>OK.</v>
      </c>
      <c r="V91" s="87" t="str">
        <f>IF(V41=".","OK.",IF(V41=0,"OK.",IF(V41=" ","OK.",IF(OR(V41=V11,V41=V21,V41=V31,V41='S2'!V41,V41='S3'!V41,V41='S4'!V41,V41='S5'!V41,V41='S6'!V41,V41='S1'!V41,V41='S8'!V41),"CISSS!","OK."))))</f>
        <v>OK.</v>
      </c>
      <c r="W91" s="267" t="str">
        <f>IF(W41=".","OK.",IF(W41=0,"OK.",IF(W41=" ","OK.",IF(OR(W41=W11,W41=W21,W41=W31,W41='S2'!W41,W41='S3'!W41,W41='S4'!W41,W41='S5'!W41,W41='S6'!W41,W41='S1'!W41,W41='S8'!W41),"CISSS!","OK."))))</f>
        <v>OK.</v>
      </c>
      <c r="X91" s="268" t="str">
        <f>IF(X41=".","OK.",IF(X41=0,"OK.",IF(X41=" ","OK.",IF(OR(X41=X11,X41=X21,X41=X31,X41='S2'!X41,X41='S3'!X41,X41='S4'!X41,X41='S5'!X41,X41='S6'!X41,X41='S1'!X41,X41='S8'!X41),"CISSS!","OK."))))</f>
        <v>OK.</v>
      </c>
      <c r="Y91" s="268" t="str">
        <f>IF(Y41=".","OK.",IF(Y41=0,"OK.",IF(Y41=" ","OK.",IF(OR(Y41=Y11,Y41=Y21,Y41=Y31,Y41='S2'!Y41,Y41='S3'!Y41,Y41='S4'!Y41,Y41='S5'!Y41,Y41='S6'!Y41,Y41='S1'!Y41,Y41='S8'!Y41),"CISSS!","OK."))))</f>
        <v>OK.</v>
      </c>
      <c r="Z91" s="268" t="str">
        <f>IF(Z41=".","OK.",IF(Z41=0,"OK.",IF(Z41=" ","OK.",IF(OR(Z41=Z11,Z41=Z21,Z41=Z31,Z41='S2'!Z41,Z41='S3'!Z41,Z41='S4'!Z41,Z41='S5'!Z41,Z41='S6'!Z41,Z41='S1'!Z41,Z41='S8'!Z41),"CISSS!","OK."))))</f>
        <v>OK.</v>
      </c>
      <c r="AA91" s="269" t="str">
        <f>IF(AA41=".","OK.",IF(AA41=0,"OK.",IF(AA41=" ","OK.",IF(OR(AA41=AA11,AA41=AA21,AA41=AA31,AA41='S2'!AA41,AA41='S3'!AA41,AA41='S4'!AA41,AA41='S5'!AA41,AA41='S6'!AA41,AA41='S1'!AA41,AA41='S8'!AA41),"CISSS!","OK."))))</f>
        <v>OK.</v>
      </c>
      <c r="AB91" s="299">
        <v>0.70833333333333337</v>
      </c>
    </row>
    <row r="92" spans="1:28" ht="11.1" customHeight="1" thickBot="1" x14ac:dyDescent="0.25">
      <c r="A92" s="1087"/>
      <c r="B92" s="1087"/>
      <c r="C92" s="58" t="str">
        <f>IF(C42=".","OK.",IF(C42=0,"OK.",IF(C42=" ","OK.",IF(OR(C42=C12,C42=C22,C42=C32,C42='S2'!C42,C42='S3'!C42,C42='S4'!C42,C42='S5'!C42,C42='S6'!C42,C42='S1'!C42,C42='S8'!C42),"CISSS!","OK."))))</f>
        <v>OK.</v>
      </c>
      <c r="D92" s="59" t="str">
        <f>IF(D42=".","OK.",IF(D42=0,"OK.",IF(D42=" ","OK.",IF(OR(D42=D12,D42=D22,D42=D32,D42='S2'!D42,D42='S3'!D42,D42='S4'!D42,D42='S5'!D42,D42='S6'!D42,D42='S1'!D42,D42='S8'!D42),"CISSS!","OK."))))</f>
        <v>OK.</v>
      </c>
      <c r="E92" s="59" t="str">
        <f>IF(E42=".","OK.",IF(E42=0,"OK.",IF(E42=" ","OK.",IF(OR(E42=E12,E42=E22,E42=E32,E42='S2'!E42,E42='S3'!E42,E42='S4'!E42,E42='S5'!E42,E42='S6'!E42,E42='S1'!E42,E42='S8'!E42),"CISSS!","OK."))))</f>
        <v>OK.</v>
      </c>
      <c r="F92" s="59" t="str">
        <f>IF(F42=".","OK.",IF(F42=0,"OK.",IF(F42=" ","OK.",IF(OR(F42=F12,F42=F22,F42=F32,F42='S2'!F42,F42='S3'!F42,F42='S4'!F42,F42='S5'!F42,F42='S6'!F42,F42='S1'!F42,F42='S8'!F42),"CISSS!","OK."))))</f>
        <v>OK.</v>
      </c>
      <c r="G92" s="60" t="str">
        <f>IF(G42=".","OK.",IF(G42=0,"OK.",IF(G42=" ","OK.",IF(OR(G42=G12,G42=G22,G42=G32,G42='S2'!G42,G42='S3'!G42,G42='S4'!G42,G42='S5'!G42,G42='S6'!G42,G42='S1'!G42,G42='S8'!G42),"CISSS!","OK."))))</f>
        <v>OK.</v>
      </c>
      <c r="H92" s="79" t="str">
        <f>IF(H42=".","OK.",IF(H42=0,"OK.",IF(H42=" ","OK.",IF(OR(H42=H12,H42=H22,H42=H32,H42='S2'!H42,H42='S3'!H42,H42='S4'!H42,H42='S5'!H42,H42='S6'!H42,H42='S1'!H42,H42='S8'!H42),"CISSS!","OK."))))</f>
        <v>OK.</v>
      </c>
      <c r="I92" s="80" t="str">
        <f>IF(I42=".","OK.",IF(I42=0,"OK.",IF(I42=" ","OK.",IF(OR(I42=I12,I42=I22,I42=I32,I42='S2'!I42,I42='S3'!I42,I42='S4'!I42,I42='S5'!I42,I42='S6'!I42,I42='S1'!I42,I42='S8'!I42),"CISSS!","OK."))))</f>
        <v>OK.</v>
      </c>
      <c r="J92" s="80" t="str">
        <f>IF(J42=".","OK.",IF(J42=0,"OK.",IF(J42=" ","OK.",IF(OR(J42=J12,J42=J22,J42=J32,J42='S2'!J42,J42='S3'!J42,J42='S4'!J42,J42='S5'!J42,J42='S6'!J42,J42='S1'!J42,J42='S8'!J42),"CISSS!","OK."))))</f>
        <v>OK.</v>
      </c>
      <c r="K92" s="80" t="str">
        <f>IF(K42=".","OK.",IF(K42=0,"OK.",IF(K42=" ","OK.",IF(OR(K42=K12,K42=K22,K42=K32,K42='S2'!K42,K42='S3'!K42,K42='S4'!K42,K42='S5'!K42,K42='S6'!K42,K42='S1'!K42,K42='S8'!K42),"CISSS!","OK."))))</f>
        <v>OK.</v>
      </c>
      <c r="L92" s="81" t="str">
        <f>IF(L42=".","OK.",IF(L42=0,"OK.",IF(L42=" ","OK.",IF(OR(L42=L12,L42=L22,L42=L32,L42='S2'!L42,L42='S3'!L42,L42='S4'!L42,L42='S5'!L42,L42='S6'!L42,L42='S1'!L42,L42='S8'!L42),"CISSS!","OK."))))</f>
        <v>OK.</v>
      </c>
      <c r="M92" s="70" t="str">
        <f>IF(M42=".","OK.",IF(M42=0,"OK.",IF(M42=" ","OK.",IF(OR(M42=M12,M42=M22,M42=M32,M42='S2'!M42,M42='S3'!M42,M42='S4'!M42,M42='S5'!M42,M42='S6'!M42,M42='S1'!M42,M42='S8'!M42),"CISSS!","OK."))))</f>
        <v>OK.</v>
      </c>
      <c r="N92" s="71" t="str">
        <f>IF(N42=".","OK.",IF(N42=0,"OK.",IF(N42=" ","OK.",IF(OR(N42=N12,N42=N22,N42=N32,N42='S2'!N42,N42='S3'!N42,N42='S4'!N42,N42='S5'!N42,N42='S6'!N42,N42='S1'!N42,N42='S8'!N42),"CISSS!","OK."))))</f>
        <v>OK.</v>
      </c>
      <c r="O92" s="71" t="str">
        <f>IF(O42=".","OK.",IF(O42=0,"OK.",IF(O42=" ","OK.",IF(OR(O42=O12,O42=O22,O42=O32,O42='S2'!O42,O42='S3'!O42,O42='S4'!O42,O42='S5'!O42,O42='S6'!O42,O42='S1'!O42,O42='S8'!O42),"CISSS!","OK."))))</f>
        <v>OK.</v>
      </c>
      <c r="P92" s="71" t="str">
        <f>IF(P42=".","OK.",IF(P42=0,"OK.",IF(P42=" ","OK.",IF(OR(P42=P12,P42=P22,P42=P32,P42='S2'!P42,P42='S3'!P42,P42='S4'!P42,P42='S5'!P42,P42='S6'!P42,P42='S1'!P42,P42='S8'!P42),"CISSS!","OK."))))</f>
        <v>OK.</v>
      </c>
      <c r="Q92" s="72" t="str">
        <f>IF(Q42=".","OK.",IF(Q42=0,"OK.",IF(Q42=" ","OK.",IF(OR(Q42=Q12,Q42=Q22,Q42=Q32,Q42='S2'!Q42,Q42='S3'!Q42,Q42='S4'!Q42,Q42='S5'!Q42,Q42='S6'!Q42,Q42='S1'!Q42,Q42='S8'!Q42),"CISSS!","OK."))))</f>
        <v>OK.</v>
      </c>
      <c r="R92" s="88" t="str">
        <f>IF(R42=".","OK.",IF(R42=0,"OK.",IF(R42=" ","OK.",IF(OR(R42=R12,R42=R22,R42=R32,R42='S2'!R42,R42='S3'!R42,R42='S4'!R42,R42='S5'!R42,R42='S6'!R42,R42='S1'!R42,R42='S8'!R42),"CISSS!","OK."))))</f>
        <v>OK.</v>
      </c>
      <c r="S92" s="89" t="str">
        <f>IF(S42=".","OK.",IF(S42=0,"OK.",IF(S42=" ","OK.",IF(OR(S42=S12,S42=S22,S42=S32,S42='S2'!S42,S42='S3'!S42,S42='S4'!S42,S42='S5'!S42,S42='S6'!S42,S42='S1'!S42,S42='S8'!S42),"CISSS!","OK."))))</f>
        <v>OK.</v>
      </c>
      <c r="T92" s="89" t="str">
        <f>IF(T42=".","OK.",IF(T42=0,"OK.",IF(T42=" ","OK.",IF(OR(T42=T12,T42=T22,T42=T32,T42='S2'!T42,T42='S3'!T42,T42='S4'!T42,T42='S5'!T42,T42='S6'!T42,T42='S1'!T42,T42='S8'!T42),"CISSS!","OK."))))</f>
        <v>OK.</v>
      </c>
      <c r="U92" s="89" t="str">
        <f>IF(U42=".","OK.",IF(U42=0,"OK.",IF(U42=" ","OK.",IF(OR(U42=U12,U42=U22,U42=U32,U42='S2'!U42,U42='S3'!U42,U42='S4'!U42,U42='S5'!U42,U42='S6'!U42,U42='S1'!U42,U42='S8'!U42),"CISSS!","OK."))))</f>
        <v>OK.</v>
      </c>
      <c r="V92" s="90" t="str">
        <f>IF(V42=".","OK.",IF(V42=0,"OK.",IF(V42=" ","OK.",IF(OR(V42=V12,V42=V22,V42=V32,V42='S2'!V42,V42='S3'!V42,V42='S4'!V42,V42='S5'!V42,V42='S6'!V42,V42='S1'!V42,V42='S8'!V42),"CISSS!","OK."))))</f>
        <v>OK.</v>
      </c>
      <c r="W92" s="270" t="str">
        <f>IF(W42=".","OK.",IF(W42=0,"OK.",IF(W42=" ","OK.",IF(OR(W42=W12,W42=W22,W42=W32,W42='S2'!W42,W42='S3'!W42,W42='S4'!W42,W42='S5'!W42,W42='S6'!W42,W42='S1'!W42,W42='S8'!W42),"CISSS!","OK."))))</f>
        <v>OK.</v>
      </c>
      <c r="X92" s="271" t="str">
        <f>IF(X42=".","OK.",IF(X42=0,"OK.",IF(X42=" ","OK.",IF(OR(X42=X12,X42=X22,X42=X32,X42='S2'!X42,X42='S3'!X42,X42='S4'!X42,X42='S5'!X42,X42='S6'!X42,X42='S1'!X42,X42='S8'!X42),"CISSS!","OK."))))</f>
        <v>OK.</v>
      </c>
      <c r="Y92" s="271" t="str">
        <f>IF(Y42=".","OK.",IF(Y42=0,"OK.",IF(Y42=" ","OK.",IF(OR(Y42=Y12,Y42=Y22,Y42=Y32,Y42='S2'!Y42,Y42='S3'!Y42,Y42='S4'!Y42,Y42='S5'!Y42,Y42='S6'!Y42,Y42='S1'!Y42,Y42='S8'!Y42),"CISSS!","OK."))))</f>
        <v>OK.</v>
      </c>
      <c r="Z92" s="271" t="str">
        <f>IF(Z42=".","OK.",IF(Z42=0,"OK.",IF(Z42=" ","OK.",IF(OR(Z42=Z12,Z42=Z22,Z42=Z32,Z42='S2'!Z42,Z42='S3'!Z42,Z42='S4'!Z42,Z42='S5'!Z42,Z42='S6'!Z42,Z42='S1'!Z42,Z42='S8'!Z42),"CISSS!","OK."))))</f>
        <v>OK.</v>
      </c>
      <c r="AA92" s="272" t="str">
        <f>IF(AA42=".","OK.",IF(AA42=0,"OK.",IF(AA42=" ","OK.",IF(OR(AA42=AA12,AA42=AA22,AA42=AA32,AA42='S2'!AA42,AA42='S3'!AA42,AA42='S4'!AA42,AA42='S5'!AA42,AA42='S6'!AA42,AA42='S1'!AA42,AA42='S8'!AA42),"CISSS!","OK."))))</f>
        <v>OK.</v>
      </c>
      <c r="AB92" s="299">
        <v>0.75</v>
      </c>
    </row>
    <row r="93" spans="1:28" ht="11.1" customHeight="1" x14ac:dyDescent="0.2">
      <c r="C93" s="46" t="s">
        <v>148</v>
      </c>
      <c r="D93" s="46" t="s">
        <v>149</v>
      </c>
      <c r="E93" s="46" t="s">
        <v>150</v>
      </c>
      <c r="F93" s="46" t="s">
        <v>151</v>
      </c>
      <c r="G93" s="46" t="s">
        <v>152</v>
      </c>
      <c r="H93" s="47">
        <v>1</v>
      </c>
      <c r="I93" s="47">
        <v>2</v>
      </c>
      <c r="J93" s="47">
        <v>3</v>
      </c>
      <c r="K93" s="47">
        <v>4</v>
      </c>
      <c r="L93" s="47">
        <v>5</v>
      </c>
      <c r="M93" s="46" t="s">
        <v>148</v>
      </c>
      <c r="N93" s="46" t="s">
        <v>149</v>
      </c>
      <c r="O93" s="46" t="s">
        <v>150</v>
      </c>
      <c r="P93" s="46" t="s">
        <v>151</v>
      </c>
      <c r="Q93" s="46" t="s">
        <v>152</v>
      </c>
      <c r="R93" s="47">
        <v>6</v>
      </c>
      <c r="S93" s="47">
        <v>7</v>
      </c>
      <c r="T93" s="47">
        <v>8</v>
      </c>
      <c r="U93" s="47">
        <v>9</v>
      </c>
      <c r="V93" s="47">
        <v>10</v>
      </c>
      <c r="W93" s="46" t="s">
        <v>148</v>
      </c>
      <c r="X93" s="46" t="s">
        <v>149</v>
      </c>
      <c r="Y93" s="46" t="s">
        <v>150</v>
      </c>
      <c r="Z93" s="46" t="s">
        <v>151</v>
      </c>
      <c r="AA93" s="46" t="s">
        <v>152</v>
      </c>
      <c r="AB93" s="6"/>
    </row>
    <row r="94" spans="1:28" x14ac:dyDescent="0.2">
      <c r="H94" s="6"/>
      <c r="I94" s="6"/>
      <c r="J94" s="6"/>
      <c r="K94" s="6"/>
      <c r="L94" s="6"/>
      <c r="R94" s="6"/>
      <c r="S94" s="6"/>
      <c r="T94" s="6"/>
      <c r="U94" s="6"/>
      <c r="V94" s="6"/>
      <c r="W94" s="6"/>
      <c r="X94" s="6"/>
      <c r="Y94" s="6"/>
      <c r="Z94" s="6"/>
      <c r="AA94" s="6"/>
      <c r="AB94" s="6"/>
    </row>
  </sheetData>
  <customSheetViews>
    <customSheetView guid="{F10B78A4-32AB-4106-909F-99EF7F04057B}" scale="75" showRuler="0">
      <selection activeCell="J49" sqref="J49"/>
      <pageMargins left="0.75" right="0.75" top="1" bottom="1" header="0.5" footer="0.5"/>
      <headerFooter alignWithMargins="0"/>
    </customSheetView>
  </customSheetViews>
  <mergeCells count="12">
    <mergeCell ref="A2:B2"/>
    <mergeCell ref="W2:AA2"/>
    <mergeCell ref="A43:B52"/>
    <mergeCell ref="C2:G2"/>
    <mergeCell ref="H2:L2"/>
    <mergeCell ref="M2:Q2"/>
    <mergeCell ref="R2:V2"/>
    <mergeCell ref="A53:B92"/>
    <mergeCell ref="A3:B12"/>
    <mergeCell ref="A13:B22"/>
    <mergeCell ref="A23:B32"/>
    <mergeCell ref="A33:B42"/>
  </mergeCells>
  <phoneticPr fontId="10" type="noConversion"/>
  <conditionalFormatting sqref="C43:AA92">
    <cfRule type="cellIs" dxfId="19" priority="1" stopIfTrue="1" operator="equal">
      <formula>"OK."</formula>
    </cfRule>
    <cfRule type="cellIs" dxfId="18" priority="2" stopIfTrue="1" operator="equal">
      <formula>"CISSS!"</formula>
    </cfRule>
  </conditionalFormatting>
  <conditionalFormatting sqref="C93:AB94 C3:AA42">
    <cfRule type="cellIs" dxfId="17" priority="3" stopIfTrue="1" operator="equal">
      <formula>"."</formula>
    </cfRule>
    <cfRule type="cellIs" dxfId="16" priority="4" stopIfTrue="1" operator="equal">
      <formula>0</formula>
    </cfRule>
    <cfRule type="cellIs" dxfId="15" priority="5" stopIfTrue="1" operator="equal">
      <formula>" "</formula>
    </cfRule>
  </conditionalFormatting>
  <pageMargins left="0.75" right="0.75" top="1" bottom="1" header="0.5" footer="0.5"/>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indexed="13"/>
  </sheetPr>
  <dimension ref="A1:AB94"/>
  <sheetViews>
    <sheetView topLeftCell="A59" zoomScaleNormal="100" workbookViewId="0">
      <selection activeCell="I28" sqref="I28"/>
    </sheetView>
  </sheetViews>
  <sheetFormatPr defaultRowHeight="12.75" x14ac:dyDescent="0.2"/>
  <cols>
    <col min="1" max="2" width="5.7109375" customWidth="1"/>
    <col min="3" max="7" width="15.7109375" style="6" customWidth="1"/>
    <col min="8" max="12" width="15.7109375" customWidth="1"/>
    <col min="13" max="17" width="15.7109375" style="6" customWidth="1"/>
    <col min="18" max="27" width="15.7109375" customWidth="1"/>
    <col min="28" max="28" width="6" bestFit="1" customWidth="1"/>
  </cols>
  <sheetData>
    <row r="1" spans="1:28" ht="15" customHeight="1" x14ac:dyDescent="0.2">
      <c r="A1" s="51"/>
      <c r="B1" s="51"/>
      <c r="C1" s="47">
        <v>1</v>
      </c>
      <c r="D1" s="47">
        <v>2</v>
      </c>
      <c r="E1" s="47">
        <v>3</v>
      </c>
      <c r="F1" s="47">
        <v>4</v>
      </c>
      <c r="G1" s="47">
        <v>5</v>
      </c>
      <c r="H1" s="46" t="s">
        <v>148</v>
      </c>
      <c r="I1" s="46" t="s">
        <v>149</v>
      </c>
      <c r="J1" s="46" t="s">
        <v>150</v>
      </c>
      <c r="K1" s="46" t="s">
        <v>151</v>
      </c>
      <c r="L1" s="46" t="s">
        <v>152</v>
      </c>
      <c r="M1" s="47">
        <v>1</v>
      </c>
      <c r="N1" s="47">
        <v>2</v>
      </c>
      <c r="O1" s="47">
        <v>3</v>
      </c>
      <c r="P1" s="47">
        <v>4</v>
      </c>
      <c r="Q1" s="47">
        <v>5</v>
      </c>
      <c r="R1" s="46" t="s">
        <v>148</v>
      </c>
      <c r="S1" s="46" t="s">
        <v>149</v>
      </c>
      <c r="T1" s="46" t="s">
        <v>150</v>
      </c>
      <c r="U1" s="46" t="s">
        <v>151</v>
      </c>
      <c r="V1" s="46" t="s">
        <v>152</v>
      </c>
      <c r="W1" s="47">
        <v>6</v>
      </c>
      <c r="X1" s="47">
        <v>7</v>
      </c>
      <c r="Y1" s="47">
        <v>8</v>
      </c>
      <c r="Z1" s="47">
        <v>9</v>
      </c>
      <c r="AA1" s="47">
        <v>10</v>
      </c>
      <c r="AB1" s="51"/>
    </row>
    <row r="2" spans="1:28" ht="15" customHeight="1" thickBot="1" x14ac:dyDescent="0.25">
      <c r="A2" s="1094" t="s">
        <v>264</v>
      </c>
      <c r="B2" s="1094"/>
      <c r="C2" s="1102" t="s">
        <v>157</v>
      </c>
      <c r="D2" s="1102"/>
      <c r="E2" s="1102"/>
      <c r="F2" s="1102"/>
      <c r="G2" s="1102"/>
      <c r="H2" s="1103" t="s">
        <v>159</v>
      </c>
      <c r="I2" s="1103"/>
      <c r="J2" s="1103"/>
      <c r="K2" s="1103"/>
      <c r="L2" s="1103"/>
      <c r="M2" s="1104" t="s">
        <v>158</v>
      </c>
      <c r="N2" s="1104"/>
      <c r="O2" s="1104"/>
      <c r="P2" s="1104"/>
      <c r="Q2" s="1104"/>
      <c r="R2" s="1105" t="s">
        <v>160</v>
      </c>
      <c r="S2" s="1105"/>
      <c r="T2" s="1105"/>
      <c r="U2" s="1105"/>
      <c r="V2" s="1105"/>
      <c r="W2" s="1095" t="s">
        <v>266</v>
      </c>
      <c r="X2" s="1095"/>
      <c r="Y2" s="1095"/>
      <c r="Z2" s="1095"/>
      <c r="AA2" s="1095"/>
      <c r="AB2" s="51"/>
    </row>
    <row r="3" spans="1:28" s="300" customFormat="1" ht="15" customHeight="1" x14ac:dyDescent="0.2">
      <c r="A3" s="1088">
        <v>1</v>
      </c>
      <c r="B3" s="1089"/>
      <c r="C3" s="332">
        <f>Section1Draft!$L$71</f>
        <v>0</v>
      </c>
      <c r="D3" s="333">
        <f>Section1Draft!$M$71</f>
        <v>0</v>
      </c>
      <c r="E3" s="333" t="str">
        <f>Section1Draft!$N$71</f>
        <v>ARCH 416.01</v>
      </c>
      <c r="F3" s="333" t="str">
        <f>Section1Draft!$O$71</f>
        <v>ARCH 492.11</v>
      </c>
      <c r="G3" s="485">
        <f>Section1Draft!$P$71</f>
        <v>0</v>
      </c>
      <c r="H3" s="334">
        <f>IF(C3=0,0,VLOOKUP(C3,'Course List (program)'!$G$2:$L$100,3,FALSE))</f>
        <v>0</v>
      </c>
      <c r="I3" s="335">
        <f>IF(D3=0,0,VLOOKUP(D3,'Course List (program)'!$G$2:$L$100,3,FALSE))</f>
        <v>0</v>
      </c>
      <c r="J3" s="335" t="str">
        <f>IF(E3=0,0,VLOOKUP(E3,'Course List (program)'!$G$2:$L$100,3,FALSE))</f>
        <v>Öğr. Gör. Dr. Jülide DEMİRDÖVEN</v>
      </c>
      <c r="K3" s="335" t="str">
        <f>IF(F3=0,0,VLOOKUP(F3,'Course List (program)'!$G$2:$L$100,3,FALSE))</f>
        <v>Prof. Dr. Belkıs ULUOĞLU</v>
      </c>
      <c r="L3" s="336">
        <f>IF(G3=0,0,VLOOKUP(G3,'Course List (program)'!$G$2:$L$100,3,FALSE))</f>
        <v>0</v>
      </c>
      <c r="M3" s="491">
        <f>IF(C3=0,0,VLOOKUP(C3,'Course List (program)'!$G$2:$L$100,6,FALSE))</f>
        <v>0</v>
      </c>
      <c r="N3" s="338">
        <f>IF(D3=0,0,VLOOKUP(D3,'Course List (program)'!$G$2:$L$100,6,FALSE))</f>
        <v>0</v>
      </c>
      <c r="O3" s="338">
        <f>IF(E3=0,0,VLOOKUP(E3,'Course List (program)'!$G$2:$L$100,6,FALSE))</f>
        <v>0</v>
      </c>
      <c r="P3" s="338">
        <f>IF(F3=0,0,VLOOKUP(F3,'Course List (program)'!$G$2:$L$100,6,FALSE))</f>
        <v>0</v>
      </c>
      <c r="Q3" s="339">
        <f>IF(G3=0,0,VLOOKUP(G3,'Course List (program)'!$G$2:$L$100,6,FALSE))</f>
        <v>0</v>
      </c>
      <c r="R3" s="340">
        <f>IF(C3=0,0,VLOOKUP(C3,'Course List (program)'!$G$2:$L$100,4,FALSE))</f>
        <v>0</v>
      </c>
      <c r="S3" s="341">
        <f>IF(D3=0,0,VLOOKUP(D3,'Course List (program)'!$G$2:$L$100,4,FALSE))</f>
        <v>0</v>
      </c>
      <c r="T3" s="341">
        <f>IF(E3=0,0,VLOOKUP(E3,'Course List (program)'!$G$2:$L$100,4,FALSE))</f>
        <v>0</v>
      </c>
      <c r="U3" s="341" t="str">
        <f>IF(F3=0,0,VLOOKUP(F3,'Course List (program)'!$G$2:$L$100,4,FALSE))</f>
        <v>Ceren GÖĞÜŞ</v>
      </c>
      <c r="V3" s="342">
        <f>IF(G3=0,0,VLOOKUP(G3,'Course List (program)'!$G$2:$L$100,4,FALSE))</f>
        <v>0</v>
      </c>
      <c r="W3" s="507">
        <f>IF(C3=0,0,VLOOKUP(C3,'Course List (program)'!$G$2:$L$100,5,FALSE))</f>
        <v>0</v>
      </c>
      <c r="X3" s="508">
        <f>IF(D3=0,0,VLOOKUP(D3,'Course List (program)'!$G$2:$L$100,5,FALSE))</f>
        <v>0</v>
      </c>
      <c r="Y3" s="508">
        <f>IF(E3=0,0,VLOOKUP(E3,'Course List (program)'!$G$2:$L$100,5,FALSE))</f>
        <v>0</v>
      </c>
      <c r="Z3" s="508">
        <f>IF(F3=0,0,VLOOKUP(F3,'Course List (program)'!$G$2:$L$100,5,FALSE))</f>
        <v>0</v>
      </c>
      <c r="AA3" s="509">
        <f>IF(G3=0,0,VLOOKUP(G3,'Course List (program)'!$G$2:$L$100,5,FALSE))</f>
        <v>0</v>
      </c>
      <c r="AB3" s="299">
        <v>0.375</v>
      </c>
    </row>
    <row r="4" spans="1:28" s="300" customFormat="1" ht="15" customHeight="1" x14ac:dyDescent="0.2">
      <c r="A4" s="1090"/>
      <c r="B4" s="1091"/>
      <c r="C4" s="343">
        <f>Section1Draft!$L$73</f>
        <v>0</v>
      </c>
      <c r="D4" s="344">
        <f>Section1Draft!$M$73</f>
        <v>0</v>
      </c>
      <c r="E4" s="344" t="str">
        <f>Section1Draft!$N$73</f>
        <v>ARCH 416.01</v>
      </c>
      <c r="F4" s="344" t="str">
        <f>Section1Draft!$O$73</f>
        <v>ARCH 492.11</v>
      </c>
      <c r="G4" s="486">
        <f>Section1Draft!$P$73</f>
        <v>0</v>
      </c>
      <c r="H4" s="345">
        <f>IF(C4=0,0,VLOOKUP(C4,'Course List (program)'!$G$2:$L$100,3,FALSE))</f>
        <v>0</v>
      </c>
      <c r="I4" s="346">
        <f>IF(D4=0,0,VLOOKUP(D4,'Course List (program)'!$G$2:$L$100,3,FALSE))</f>
        <v>0</v>
      </c>
      <c r="J4" s="346" t="str">
        <f>IF(E4=0,0,VLOOKUP(E4,'Course List (program)'!$G$2:$L$100,3,FALSE))</f>
        <v>Öğr. Gör. Dr. Jülide DEMİRDÖVEN</v>
      </c>
      <c r="K4" s="346" t="str">
        <f>IF(F4=0,0,VLOOKUP(F4,'Course List (program)'!$G$2:$L$100,3,FALSE))</f>
        <v>Prof. Dr. Belkıs ULUOĞLU</v>
      </c>
      <c r="L4" s="347">
        <f>IF(G4=0,0,VLOOKUP(G4,'Course List (program)'!$G$2:$L$100,3,FALSE))</f>
        <v>0</v>
      </c>
      <c r="M4" s="492">
        <f>IF(C4=0,0,VLOOKUP(C4,'Course List (program)'!$G$2:$L$100,6,FALSE))</f>
        <v>0</v>
      </c>
      <c r="N4" s="349">
        <f>IF(D4=0,0,VLOOKUP(D4,'Course List (program)'!$G$2:$L$100,6,FALSE))</f>
        <v>0</v>
      </c>
      <c r="O4" s="349">
        <f>IF(E4=0,0,VLOOKUP(E4,'Course List (program)'!$G$2:$L$100,6,FALSE))</f>
        <v>0</v>
      </c>
      <c r="P4" s="349">
        <f>IF(F4=0,0,VLOOKUP(F4,'Course List (program)'!$G$2:$L$100,6,FALSE))</f>
        <v>0</v>
      </c>
      <c r="Q4" s="350">
        <f>IF(G4=0,0,VLOOKUP(G4,'Course List (program)'!$G$2:$L$100,6,FALSE))</f>
        <v>0</v>
      </c>
      <c r="R4" s="351">
        <f>IF(C4=0,0,VLOOKUP(C4,'Course List (program)'!$G$2:$L$100,4,FALSE))</f>
        <v>0</v>
      </c>
      <c r="S4" s="352">
        <f>IF(D4=0,0,VLOOKUP(D4,'Course List (program)'!$G$2:$L$100,4,FALSE))</f>
        <v>0</v>
      </c>
      <c r="T4" s="352">
        <f>IF(E4=0,0,VLOOKUP(E4,'Course List (program)'!$G$2:$L$100,4,FALSE))</f>
        <v>0</v>
      </c>
      <c r="U4" s="352" t="str">
        <f>IF(F4=0,0,VLOOKUP(F4,'Course List (program)'!$G$2:$L$100,4,FALSE))</f>
        <v>Ceren GÖĞÜŞ</v>
      </c>
      <c r="V4" s="353">
        <f>IF(G4=0,0,VLOOKUP(G4,'Course List (program)'!$G$2:$L$100,4,FALSE))</f>
        <v>0</v>
      </c>
      <c r="W4" s="510">
        <f>IF(C4=0,0,VLOOKUP(C4,'Course List (program)'!$G$2:$L$100,5,FALSE))</f>
        <v>0</v>
      </c>
      <c r="X4" s="511">
        <f>IF(D4=0,0,VLOOKUP(D4,'Course List (program)'!$G$2:$L$100,5,FALSE))</f>
        <v>0</v>
      </c>
      <c r="Y4" s="511">
        <f>IF(E4=0,0,VLOOKUP(E4,'Course List (program)'!$G$2:$L$100,5,FALSE))</f>
        <v>0</v>
      </c>
      <c r="Z4" s="511">
        <f>IF(F4=0,0,VLOOKUP(F4,'Course List (program)'!$G$2:$L$100,5,FALSE))</f>
        <v>0</v>
      </c>
      <c r="AA4" s="512">
        <f>IF(G4=0,0,VLOOKUP(G4,'Course List (program)'!$G$2:$L$100,5,FALSE))</f>
        <v>0</v>
      </c>
      <c r="AB4" s="299">
        <v>0.41666666666666669</v>
      </c>
    </row>
    <row r="5" spans="1:28" s="300" customFormat="1" ht="15" customHeight="1" x14ac:dyDescent="0.2">
      <c r="A5" s="1090"/>
      <c r="B5" s="1091"/>
      <c r="C5" s="343">
        <f>Section1Draft!$L$75</f>
        <v>0</v>
      </c>
      <c r="D5" s="344">
        <f>Section1Draft!$M$75</f>
        <v>0</v>
      </c>
      <c r="E5" s="344" t="str">
        <f>Section1Draft!$N$75</f>
        <v>ARCH 416.01</v>
      </c>
      <c r="F5" s="344" t="str">
        <f>Section1Draft!$O$75</f>
        <v>ARCH 492.11</v>
      </c>
      <c r="G5" s="486">
        <f>Section1Draft!$P$75</f>
        <v>0</v>
      </c>
      <c r="H5" s="345">
        <f>IF(C5=0,0,VLOOKUP(C5,'Course List (program)'!$G$2:$L$100,3,FALSE))</f>
        <v>0</v>
      </c>
      <c r="I5" s="346">
        <f>IF(D5=0,0,VLOOKUP(D5,'Course List (program)'!$G$2:$L$100,3,FALSE))</f>
        <v>0</v>
      </c>
      <c r="J5" s="346" t="str">
        <f>IF(E5=0,0,VLOOKUP(E5,'Course List (program)'!$G$2:$L$100,3,FALSE))</f>
        <v>Öğr. Gör. Dr. Jülide DEMİRDÖVEN</v>
      </c>
      <c r="K5" s="346" t="str">
        <f>IF(F5=0,0,VLOOKUP(F5,'Course List (program)'!$G$2:$L$100,3,FALSE))</f>
        <v>Prof. Dr. Belkıs ULUOĞLU</v>
      </c>
      <c r="L5" s="347">
        <f>IF(G5=0,0,VLOOKUP(G5,'Course List (program)'!$G$2:$L$100,3,FALSE))</f>
        <v>0</v>
      </c>
      <c r="M5" s="492">
        <f>IF(C5=0,0,VLOOKUP(C5,'Course List (program)'!$G$2:$L$100,6,FALSE))</f>
        <v>0</v>
      </c>
      <c r="N5" s="349">
        <f>IF(D5=0,0,VLOOKUP(D5,'Course List (program)'!$G$2:$L$100,6,FALSE))</f>
        <v>0</v>
      </c>
      <c r="O5" s="349">
        <f>IF(E5=0,0,VLOOKUP(E5,'Course List (program)'!$G$2:$L$100,6,FALSE))</f>
        <v>0</v>
      </c>
      <c r="P5" s="349">
        <f>IF(F5=0,0,VLOOKUP(F5,'Course List (program)'!$G$2:$L$100,6,FALSE))</f>
        <v>0</v>
      </c>
      <c r="Q5" s="350">
        <f>IF(G5=0,0,VLOOKUP(G5,'Course List (program)'!$G$2:$L$100,6,FALSE))</f>
        <v>0</v>
      </c>
      <c r="R5" s="351">
        <f>IF(C5=0,0,VLOOKUP(C5,'Course List (program)'!$G$2:$L$100,4,FALSE))</f>
        <v>0</v>
      </c>
      <c r="S5" s="352">
        <f>IF(D5=0,0,VLOOKUP(D5,'Course List (program)'!$G$2:$L$100,4,FALSE))</f>
        <v>0</v>
      </c>
      <c r="T5" s="352">
        <f>IF(E5=0,0,VLOOKUP(E5,'Course List (program)'!$G$2:$L$100,4,FALSE))</f>
        <v>0</v>
      </c>
      <c r="U5" s="352" t="str">
        <f>IF(F5=0,0,VLOOKUP(F5,'Course List (program)'!$G$2:$L$100,4,FALSE))</f>
        <v>Ceren GÖĞÜŞ</v>
      </c>
      <c r="V5" s="353">
        <f>IF(G5=0,0,VLOOKUP(G5,'Course List (program)'!$G$2:$L$100,4,FALSE))</f>
        <v>0</v>
      </c>
      <c r="W5" s="510">
        <f>IF(C5=0,0,VLOOKUP(C5,'Course List (program)'!$G$2:$L$100,5,FALSE))</f>
        <v>0</v>
      </c>
      <c r="X5" s="511">
        <f>IF(D5=0,0,VLOOKUP(D5,'Course List (program)'!$G$2:$L$100,5,FALSE))</f>
        <v>0</v>
      </c>
      <c r="Y5" s="511">
        <f>IF(E5=0,0,VLOOKUP(E5,'Course List (program)'!$G$2:$L$100,5,FALSE))</f>
        <v>0</v>
      </c>
      <c r="Z5" s="511">
        <f>IF(F5=0,0,VLOOKUP(F5,'Course List (program)'!$G$2:$L$100,5,FALSE))</f>
        <v>0</v>
      </c>
      <c r="AA5" s="512">
        <f>IF(G5=0,0,VLOOKUP(G5,'Course List (program)'!$G$2:$L$100,5,FALSE))</f>
        <v>0</v>
      </c>
      <c r="AB5" s="299">
        <v>0.45833333333333331</v>
      </c>
    </row>
    <row r="6" spans="1:28" s="300" customFormat="1" ht="15" customHeight="1" x14ac:dyDescent="0.2">
      <c r="A6" s="1090"/>
      <c r="B6" s="1091"/>
      <c r="C6" s="343">
        <f>Section1Draft!$L$77</f>
        <v>0</v>
      </c>
      <c r="D6" s="344">
        <f>Section1Draft!$M$77</f>
        <v>0</v>
      </c>
      <c r="E6" s="344" t="str">
        <f>Section1Draft!$N$77</f>
        <v>LAW 481.01</v>
      </c>
      <c r="F6" s="344" t="str">
        <f>Section1Draft!$O$77</f>
        <v>ARCH 492.11</v>
      </c>
      <c r="G6" s="486">
        <f>Section1Draft!$P$77</f>
        <v>0</v>
      </c>
      <c r="H6" s="345">
        <f>IF(C6=0,0,VLOOKUP(C6,'Course List (program)'!$G$2:$L$100,3,FALSE))</f>
        <v>0</v>
      </c>
      <c r="I6" s="346">
        <f>IF(D6=0,0,VLOOKUP(D6,'Course List (program)'!$G$2:$L$100,3,FALSE))</f>
        <v>0</v>
      </c>
      <c r="J6" s="346" t="str">
        <f>IF(E6=0,0,VLOOKUP(E6,'Course List (program)'!$G$2:$L$100,3,FALSE))</f>
        <v>Doç. Dr. Salih ŞAHİNİZ</v>
      </c>
      <c r="K6" s="346" t="str">
        <f>IF(F6=0,0,VLOOKUP(F6,'Course List (program)'!$G$2:$L$100,3,FALSE))</f>
        <v>Prof. Dr. Belkıs ULUOĞLU</v>
      </c>
      <c r="L6" s="347">
        <f>IF(G6=0,0,VLOOKUP(G6,'Course List (program)'!$G$2:$L$100,3,FALSE))</f>
        <v>0</v>
      </c>
      <c r="M6" s="492">
        <f>IF(C6=0,0,VLOOKUP(C6,'Course List (program)'!$G$2:$L$100,6,FALSE))</f>
        <v>0</v>
      </c>
      <c r="N6" s="349">
        <f>IF(D6=0,0,VLOOKUP(D6,'Course List (program)'!$G$2:$L$100,6,FALSE))</f>
        <v>0</v>
      </c>
      <c r="O6" s="349">
        <f>IF(E6=0,0,VLOOKUP(E6,'Course List (program)'!$G$2:$L$100,6,FALSE))</f>
        <v>0</v>
      </c>
      <c r="P6" s="349">
        <f>IF(F6=0,0,VLOOKUP(F6,'Course List (program)'!$G$2:$L$100,6,FALSE))</f>
        <v>0</v>
      </c>
      <c r="Q6" s="350">
        <f>IF(G6=0,0,VLOOKUP(G6,'Course List (program)'!$G$2:$L$100,6,FALSE))</f>
        <v>0</v>
      </c>
      <c r="R6" s="351">
        <f>IF(C6=0,0,VLOOKUP(C6,'Course List (program)'!$G$2:$L$100,4,FALSE))</f>
        <v>0</v>
      </c>
      <c r="S6" s="352">
        <f>IF(D6=0,0,VLOOKUP(D6,'Course List (program)'!$G$2:$L$100,4,FALSE))</f>
        <v>0</v>
      </c>
      <c r="T6" s="352">
        <f>IF(E6=0,0,VLOOKUP(E6,'Course List (program)'!$G$2:$L$100,4,FALSE))</f>
        <v>0</v>
      </c>
      <c r="U6" s="352" t="str">
        <f>IF(F6=0,0,VLOOKUP(F6,'Course List (program)'!$G$2:$L$100,4,FALSE))</f>
        <v>Ceren GÖĞÜŞ</v>
      </c>
      <c r="V6" s="353">
        <f>IF(G6=0,0,VLOOKUP(G6,'Course List (program)'!$G$2:$L$100,4,FALSE))</f>
        <v>0</v>
      </c>
      <c r="W6" s="510">
        <f>IF(C6=0,0,VLOOKUP(C6,'Course List (program)'!$G$2:$L$100,5,FALSE))</f>
        <v>0</v>
      </c>
      <c r="X6" s="511">
        <f>IF(D6=0,0,VLOOKUP(D6,'Course List (program)'!$G$2:$L$100,5,FALSE))</f>
        <v>0</v>
      </c>
      <c r="Y6" s="511">
        <f>IF(E6=0,0,VLOOKUP(E6,'Course List (program)'!$G$2:$L$100,5,FALSE))</f>
        <v>0</v>
      </c>
      <c r="Z6" s="511">
        <f>IF(F6=0,0,VLOOKUP(F6,'Course List (program)'!$G$2:$L$100,5,FALSE))</f>
        <v>0</v>
      </c>
      <c r="AA6" s="512">
        <f>IF(G6=0,0,VLOOKUP(G6,'Course List (program)'!$G$2:$L$100,5,FALSE))</f>
        <v>0</v>
      </c>
      <c r="AB6" s="299">
        <v>0.5</v>
      </c>
    </row>
    <row r="7" spans="1:28" s="300" customFormat="1" ht="15" customHeight="1" x14ac:dyDescent="0.2">
      <c r="A7" s="1090"/>
      <c r="B7" s="1091"/>
      <c r="C7" s="343">
        <f>Section1Draft!$L$79</f>
        <v>0</v>
      </c>
      <c r="D7" s="344">
        <f>Section1Draft!$M$79</f>
        <v>0</v>
      </c>
      <c r="E7" s="344" t="str">
        <f>Section1Draft!$N$79</f>
        <v>LAW 481.01</v>
      </c>
      <c r="F7" s="344">
        <f>Section1Draft!$O$79</f>
        <v>0</v>
      </c>
      <c r="G7" s="486">
        <f>Section1Draft!$P$79</f>
        <v>0</v>
      </c>
      <c r="H7" s="345">
        <f>IF(C7=0,0,VLOOKUP(C7,'Course List (program)'!$G$2:$L$100,3,FALSE))</f>
        <v>0</v>
      </c>
      <c r="I7" s="346">
        <f>IF(D7=0,0,VLOOKUP(D7,'Course List (program)'!$G$2:$L$100,3,FALSE))</f>
        <v>0</v>
      </c>
      <c r="J7" s="346" t="str">
        <f>IF(E7=0,0,VLOOKUP(E7,'Course List (program)'!$G$2:$L$100,3,FALSE))</f>
        <v>Doç. Dr. Salih ŞAHİNİZ</v>
      </c>
      <c r="K7" s="346">
        <f>IF(F7=0,0,VLOOKUP(F7,'Course List (program)'!$G$2:$L$100,3,FALSE))</f>
        <v>0</v>
      </c>
      <c r="L7" s="347">
        <f>IF(G7=0,0,VLOOKUP(G7,'Course List (program)'!$G$2:$L$100,3,FALSE))</f>
        <v>0</v>
      </c>
      <c r="M7" s="492">
        <f>IF(C7=0,0,VLOOKUP(C7,'Course List (program)'!$G$2:$L$100,6,FALSE))</f>
        <v>0</v>
      </c>
      <c r="N7" s="349">
        <f>IF(D7=0,0,VLOOKUP(D7,'Course List (program)'!$G$2:$L$100,6,FALSE))</f>
        <v>0</v>
      </c>
      <c r="O7" s="349">
        <f>IF(E7=0,0,VLOOKUP(E7,'Course List (program)'!$G$2:$L$100,6,FALSE))</f>
        <v>0</v>
      </c>
      <c r="P7" s="349">
        <f>IF(F7=0,0,VLOOKUP(F7,'Course List (program)'!$G$2:$L$100,6,FALSE))</f>
        <v>0</v>
      </c>
      <c r="Q7" s="350">
        <f>IF(G7=0,0,VLOOKUP(G7,'Course List (program)'!$G$2:$L$100,6,FALSE))</f>
        <v>0</v>
      </c>
      <c r="R7" s="351">
        <f>IF(C7=0,0,VLOOKUP(C7,'Course List (program)'!$G$2:$L$100,4,FALSE))</f>
        <v>0</v>
      </c>
      <c r="S7" s="352">
        <f>IF(D7=0,0,VLOOKUP(D7,'Course List (program)'!$G$2:$L$100,4,FALSE))</f>
        <v>0</v>
      </c>
      <c r="T7" s="352">
        <f>IF(E7=0,0,VLOOKUP(E7,'Course List (program)'!$G$2:$L$100,4,FALSE))</f>
        <v>0</v>
      </c>
      <c r="U7" s="352">
        <f>IF(F7=0,0,VLOOKUP(F7,'Course List (program)'!$G$2:$L$100,4,FALSE))</f>
        <v>0</v>
      </c>
      <c r="V7" s="353">
        <f>IF(G7=0,0,VLOOKUP(G7,'Course List (program)'!$G$2:$L$100,4,FALSE))</f>
        <v>0</v>
      </c>
      <c r="W7" s="510">
        <f>IF(C7=0,0,VLOOKUP(C7,'Course List (program)'!$G$2:$L$100,5,FALSE))</f>
        <v>0</v>
      </c>
      <c r="X7" s="511">
        <f>IF(D7=0,0,VLOOKUP(D7,'Course List (program)'!$G$2:$L$100,5,FALSE))</f>
        <v>0</v>
      </c>
      <c r="Y7" s="511">
        <f>IF(E7=0,0,VLOOKUP(E7,'Course List (program)'!$G$2:$L$100,5,FALSE))</f>
        <v>0</v>
      </c>
      <c r="Z7" s="511">
        <f>IF(F7=0,0,VLOOKUP(F7,'Course List (program)'!$G$2:$L$100,5,FALSE))</f>
        <v>0</v>
      </c>
      <c r="AA7" s="512">
        <f>IF(G7=0,0,VLOOKUP(G7,'Course List (program)'!$G$2:$L$100,5,FALSE))</f>
        <v>0</v>
      </c>
      <c r="AB7" s="299">
        <v>0.54166666666666663</v>
      </c>
    </row>
    <row r="8" spans="1:28" s="300" customFormat="1" ht="15" customHeight="1" x14ac:dyDescent="0.2">
      <c r="A8" s="1090"/>
      <c r="B8" s="1091"/>
      <c r="C8" s="343">
        <f>Section1Draft!$L$81</f>
        <v>0</v>
      </c>
      <c r="D8" s="344" t="str">
        <f>Section1Draft!$M$81</f>
        <v>ARCH 446.01</v>
      </c>
      <c r="E8" s="344" t="str">
        <f>Section1Draft!$N$81</f>
        <v>ES 302.01</v>
      </c>
      <c r="F8" s="344" t="str">
        <f>Section1Draft!$O$81</f>
        <v>ARCH 492.11</v>
      </c>
      <c r="G8" s="486">
        <f>Section1Draft!$P$81</f>
        <v>0</v>
      </c>
      <c r="H8" s="345">
        <f>IF(C8=0,0,VLOOKUP(C8,'Course List (program)'!$G$2:$L$100,3,FALSE))</f>
        <v>0</v>
      </c>
      <c r="I8" s="346" t="str">
        <f>IF(D8=0,0,VLOOKUP(D8,'Course List (program)'!$G$2:$L$100,3,FALSE))</f>
        <v>Prof. Dr. A. Zekiye ABALI</v>
      </c>
      <c r="J8" s="346" t="str">
        <f>IF(E8=0,0,VLOOKUP(E8,'Course List (program)'!$G$2:$L$100,3,FALSE))</f>
        <v>Öğr. Gör. M. Cem AKDAMAR</v>
      </c>
      <c r="K8" s="346" t="str">
        <f>IF(F8=0,0,VLOOKUP(F8,'Course List (program)'!$G$2:$L$100,3,FALSE))</f>
        <v>Prof. Dr. Belkıs ULUOĞLU</v>
      </c>
      <c r="L8" s="347">
        <f>IF(G8=0,0,VLOOKUP(G8,'Course List (program)'!$G$2:$L$100,3,FALSE))</f>
        <v>0</v>
      </c>
      <c r="M8" s="492">
        <f>IF(C8=0,0,VLOOKUP(C8,'Course List (program)'!$G$2:$L$100,6,FALSE))</f>
        <v>0</v>
      </c>
      <c r="N8" s="349">
        <f>IF(D8=0,0,VLOOKUP(D8,'Course List (program)'!$G$2:$L$100,6,FALSE))</f>
        <v>0</v>
      </c>
      <c r="O8" s="349">
        <f>IF(E8=0,0,VLOOKUP(E8,'Course List (program)'!$G$2:$L$100,6,FALSE))</f>
        <v>0</v>
      </c>
      <c r="P8" s="349">
        <f>IF(F8=0,0,VLOOKUP(F8,'Course List (program)'!$G$2:$L$100,6,FALSE))</f>
        <v>0</v>
      </c>
      <c r="Q8" s="350">
        <f>IF(G8=0,0,VLOOKUP(G8,'Course List (program)'!$G$2:$L$100,6,FALSE))</f>
        <v>0</v>
      </c>
      <c r="R8" s="351">
        <f>IF(C8=0,0,VLOOKUP(C8,'Course List (program)'!$G$2:$L$100,4,FALSE))</f>
        <v>0</v>
      </c>
      <c r="S8" s="352">
        <f>IF(D8=0,0,VLOOKUP(D8,'Course List (program)'!$G$2:$L$100,4,FALSE))</f>
        <v>0</v>
      </c>
      <c r="T8" s="352" t="str">
        <f>IF(E8=0,0,VLOOKUP(E8,'Course List (program)'!$G$2:$L$100,4,FALSE))</f>
        <v>Burçin BAŞYAZICI</v>
      </c>
      <c r="U8" s="352" t="str">
        <f>IF(F8=0,0,VLOOKUP(F8,'Course List (program)'!$G$2:$L$100,4,FALSE))</f>
        <v>Ceren GÖĞÜŞ</v>
      </c>
      <c r="V8" s="353">
        <f>IF(G8=0,0,VLOOKUP(G8,'Course List (program)'!$G$2:$L$100,4,FALSE))</f>
        <v>0</v>
      </c>
      <c r="W8" s="510">
        <f>IF(C8=0,0,VLOOKUP(C8,'Course List (program)'!$G$2:$L$100,5,FALSE))</f>
        <v>0</v>
      </c>
      <c r="X8" s="511">
        <f>IF(D8=0,0,VLOOKUP(D8,'Course List (program)'!$G$2:$L$100,5,FALSE))</f>
        <v>0</v>
      </c>
      <c r="Y8" s="511">
        <f>IF(E8=0,0,VLOOKUP(E8,'Course List (program)'!$G$2:$L$100,5,FALSE))</f>
        <v>0</v>
      </c>
      <c r="Z8" s="511">
        <f>IF(F8=0,0,VLOOKUP(F8,'Course List (program)'!$G$2:$L$100,5,FALSE))</f>
        <v>0</v>
      </c>
      <c r="AA8" s="512">
        <f>IF(G8=0,0,VLOOKUP(G8,'Course List (program)'!$G$2:$L$100,5,FALSE))</f>
        <v>0</v>
      </c>
      <c r="AB8" s="299">
        <v>0.58333333333333337</v>
      </c>
    </row>
    <row r="9" spans="1:28" s="300" customFormat="1" ht="15" customHeight="1" x14ac:dyDescent="0.2">
      <c r="A9" s="1090"/>
      <c r="B9" s="1091"/>
      <c r="C9" s="343">
        <f>Section1Draft!$L$83</f>
        <v>0</v>
      </c>
      <c r="D9" s="344" t="str">
        <f>Section1Draft!$M$83</f>
        <v>ARCH 446.01</v>
      </c>
      <c r="E9" s="344" t="str">
        <f>Section1Draft!$N$83</f>
        <v>ES 302.01</v>
      </c>
      <c r="F9" s="344" t="str">
        <f>Section1Draft!$O$83</f>
        <v>ARCH 492.11</v>
      </c>
      <c r="G9" s="486">
        <f>Section1Draft!$P$83</f>
        <v>0</v>
      </c>
      <c r="H9" s="345">
        <f>IF(C9=0,0,VLOOKUP(C9,'Course List (program)'!$G$2:$L$100,3,FALSE))</f>
        <v>0</v>
      </c>
      <c r="I9" s="346" t="str">
        <f>IF(D9=0,0,VLOOKUP(D9,'Course List (program)'!$G$2:$L$100,3,FALSE))</f>
        <v>Prof. Dr. A. Zekiye ABALI</v>
      </c>
      <c r="J9" s="346" t="str">
        <f>IF(E9=0,0,VLOOKUP(E9,'Course List (program)'!$G$2:$L$100,3,FALSE))</f>
        <v>Öğr. Gör. M. Cem AKDAMAR</v>
      </c>
      <c r="K9" s="346" t="str">
        <f>IF(F9=0,0,VLOOKUP(F9,'Course List (program)'!$G$2:$L$100,3,FALSE))</f>
        <v>Prof. Dr. Belkıs ULUOĞLU</v>
      </c>
      <c r="L9" s="347">
        <f>IF(G9=0,0,VLOOKUP(G9,'Course List (program)'!$G$2:$L$100,3,FALSE))</f>
        <v>0</v>
      </c>
      <c r="M9" s="492">
        <f>IF(C9=0,0,VLOOKUP(C9,'Course List (program)'!$G$2:$L$100,6,FALSE))</f>
        <v>0</v>
      </c>
      <c r="N9" s="349">
        <f>IF(D9=0,0,VLOOKUP(D9,'Course List (program)'!$G$2:$L$100,6,FALSE))</f>
        <v>0</v>
      </c>
      <c r="O9" s="349">
        <f>IF(E9=0,0,VLOOKUP(E9,'Course List (program)'!$G$2:$L$100,6,FALSE))</f>
        <v>0</v>
      </c>
      <c r="P9" s="349">
        <f>IF(F9=0,0,VLOOKUP(F9,'Course List (program)'!$G$2:$L$100,6,FALSE))</f>
        <v>0</v>
      </c>
      <c r="Q9" s="350">
        <f>IF(G9=0,0,VLOOKUP(G9,'Course List (program)'!$G$2:$L$100,6,FALSE))</f>
        <v>0</v>
      </c>
      <c r="R9" s="351">
        <f>IF(C9=0,0,VLOOKUP(C9,'Course List (program)'!$G$2:$L$100,4,FALSE))</f>
        <v>0</v>
      </c>
      <c r="S9" s="352">
        <f>IF(D9=0,0,VLOOKUP(D9,'Course List (program)'!$G$2:$L$100,4,FALSE))</f>
        <v>0</v>
      </c>
      <c r="T9" s="352" t="str">
        <f>IF(E9=0,0,VLOOKUP(E9,'Course List (program)'!$G$2:$L$100,4,FALSE))</f>
        <v>Burçin BAŞYAZICI</v>
      </c>
      <c r="U9" s="352" t="str">
        <f>IF(F9=0,0,VLOOKUP(F9,'Course List (program)'!$G$2:$L$100,4,FALSE))</f>
        <v>Ceren GÖĞÜŞ</v>
      </c>
      <c r="V9" s="353">
        <f>IF(G9=0,0,VLOOKUP(G9,'Course List (program)'!$G$2:$L$100,4,FALSE))</f>
        <v>0</v>
      </c>
      <c r="W9" s="510">
        <f>IF(C9=0,0,VLOOKUP(C9,'Course List (program)'!$G$2:$L$100,5,FALSE))</f>
        <v>0</v>
      </c>
      <c r="X9" s="511">
        <f>IF(D9=0,0,VLOOKUP(D9,'Course List (program)'!$G$2:$L$100,5,FALSE))</f>
        <v>0</v>
      </c>
      <c r="Y9" s="511">
        <f>IF(E9=0,0,VLOOKUP(E9,'Course List (program)'!$G$2:$L$100,5,FALSE))</f>
        <v>0</v>
      </c>
      <c r="Z9" s="511">
        <f>IF(F9=0,0,VLOOKUP(F9,'Course List (program)'!$G$2:$L$100,5,FALSE))</f>
        <v>0</v>
      </c>
      <c r="AA9" s="512">
        <f>IF(G9=0,0,VLOOKUP(G9,'Course List (program)'!$G$2:$L$100,5,FALSE))</f>
        <v>0</v>
      </c>
      <c r="AB9" s="299">
        <v>0.625</v>
      </c>
    </row>
    <row r="10" spans="1:28" s="300" customFormat="1" ht="15" customHeight="1" x14ac:dyDescent="0.2">
      <c r="A10" s="1090"/>
      <c r="B10" s="1091"/>
      <c r="C10" s="343">
        <f>Section1Draft!$L$85</f>
        <v>0</v>
      </c>
      <c r="D10" s="344" t="str">
        <f>Section1Draft!$M$85</f>
        <v>ARCH 446.01</v>
      </c>
      <c r="E10" s="344" t="str">
        <f>Section1Draft!$N$85</f>
        <v>ES 302.01</v>
      </c>
      <c r="F10" s="344" t="str">
        <f>Section1Draft!$O$85</f>
        <v>ARCH 492.11</v>
      </c>
      <c r="G10" s="486">
        <f>Section1Draft!$P$85</f>
        <v>0</v>
      </c>
      <c r="H10" s="345">
        <f>IF(C10=0,0,VLOOKUP(C10,'Course List (program)'!$G$2:$L$100,3,FALSE))</f>
        <v>0</v>
      </c>
      <c r="I10" s="346" t="str">
        <f>IF(D10=0,0,VLOOKUP(D10,'Course List (program)'!$G$2:$L$100,3,FALSE))</f>
        <v>Prof. Dr. A. Zekiye ABALI</v>
      </c>
      <c r="J10" s="346" t="str">
        <f>IF(E10=0,0,VLOOKUP(E10,'Course List (program)'!$G$2:$L$100,3,FALSE))</f>
        <v>Öğr. Gör. M. Cem AKDAMAR</v>
      </c>
      <c r="K10" s="346" t="str">
        <f>IF(F10=0,0,VLOOKUP(F10,'Course List (program)'!$G$2:$L$100,3,FALSE))</f>
        <v>Prof. Dr. Belkıs ULUOĞLU</v>
      </c>
      <c r="L10" s="347">
        <f>IF(G10=0,0,VLOOKUP(G10,'Course List (program)'!$G$2:$L$100,3,FALSE))</f>
        <v>0</v>
      </c>
      <c r="M10" s="492">
        <f>IF(C10=0,0,VLOOKUP(C10,'Course List (program)'!$G$2:$L$100,6,FALSE))</f>
        <v>0</v>
      </c>
      <c r="N10" s="349">
        <f>IF(D10=0,0,VLOOKUP(D10,'Course List (program)'!$G$2:$L$100,6,FALSE))</f>
        <v>0</v>
      </c>
      <c r="O10" s="349">
        <f>IF(E10=0,0,VLOOKUP(E10,'Course List (program)'!$G$2:$L$100,6,FALSE))</f>
        <v>0</v>
      </c>
      <c r="P10" s="349">
        <f>IF(F10=0,0,VLOOKUP(F10,'Course List (program)'!$G$2:$L$100,6,FALSE))</f>
        <v>0</v>
      </c>
      <c r="Q10" s="350">
        <f>IF(G10=0,0,VLOOKUP(G10,'Course List (program)'!$G$2:$L$100,6,FALSE))</f>
        <v>0</v>
      </c>
      <c r="R10" s="351">
        <f>IF(C10=0,0,VLOOKUP(C10,'Course List (program)'!$G$2:$L$100,4,FALSE))</f>
        <v>0</v>
      </c>
      <c r="S10" s="352">
        <f>IF(D10=0,0,VLOOKUP(D10,'Course List (program)'!$G$2:$L$100,4,FALSE))</f>
        <v>0</v>
      </c>
      <c r="T10" s="352" t="str">
        <f>IF(E10=0,0,VLOOKUP(E10,'Course List (program)'!$G$2:$L$100,4,FALSE))</f>
        <v>Burçin BAŞYAZICI</v>
      </c>
      <c r="U10" s="352" t="str">
        <f>IF(F10=0,0,VLOOKUP(F10,'Course List (program)'!$G$2:$L$100,4,FALSE))</f>
        <v>Ceren GÖĞÜŞ</v>
      </c>
      <c r="V10" s="353">
        <f>IF(G10=0,0,VLOOKUP(G10,'Course List (program)'!$G$2:$L$100,4,FALSE))</f>
        <v>0</v>
      </c>
      <c r="W10" s="510">
        <f>IF(C10=0,0,VLOOKUP(C10,'Course List (program)'!$G$2:$L$100,5,FALSE))</f>
        <v>0</v>
      </c>
      <c r="X10" s="511">
        <f>IF(D10=0,0,VLOOKUP(D10,'Course List (program)'!$G$2:$L$100,5,FALSE))</f>
        <v>0</v>
      </c>
      <c r="Y10" s="511">
        <f>IF(E10=0,0,VLOOKUP(E10,'Course List (program)'!$G$2:$L$100,5,FALSE))</f>
        <v>0</v>
      </c>
      <c r="Z10" s="511">
        <f>IF(F10=0,0,VLOOKUP(F10,'Course List (program)'!$G$2:$L$100,5,FALSE))</f>
        <v>0</v>
      </c>
      <c r="AA10" s="512">
        <f>IF(G10=0,0,VLOOKUP(G10,'Course List (program)'!$G$2:$L$100,5,FALSE))</f>
        <v>0</v>
      </c>
      <c r="AB10" s="299">
        <v>0.66666666666666663</v>
      </c>
    </row>
    <row r="11" spans="1:28" s="300" customFormat="1" ht="15" customHeight="1" x14ac:dyDescent="0.2">
      <c r="A11" s="1090"/>
      <c r="B11" s="1091"/>
      <c r="C11" s="343">
        <f>Section1Draft!$L$87</f>
        <v>0</v>
      </c>
      <c r="D11" s="344">
        <f>Section1Draft!$M$87</f>
        <v>0</v>
      </c>
      <c r="E11" s="344">
        <f>Section1Draft!$N$87</f>
        <v>0</v>
      </c>
      <c r="F11" s="344" t="str">
        <f>Section1Draft!$O$87</f>
        <v>ARCH 492.11</v>
      </c>
      <c r="G11" s="486">
        <f>Section1Draft!$P$87</f>
        <v>0</v>
      </c>
      <c r="H11" s="345">
        <f>IF(C11=0,0,VLOOKUP(C11,'Course List (program)'!$G$2:$L$100,3,FALSE))</f>
        <v>0</v>
      </c>
      <c r="I11" s="346">
        <f>IF(D11=0,0,VLOOKUP(D11,'Course List (program)'!$G$2:$L$100,3,FALSE))</f>
        <v>0</v>
      </c>
      <c r="J11" s="346">
        <f>IF(E11=0,0,VLOOKUP(E11,'Course List (program)'!$G$2:$L$100,3,FALSE))</f>
        <v>0</v>
      </c>
      <c r="K11" s="346" t="str">
        <f>IF(F11=0,0,VLOOKUP(F11,'Course List (program)'!$G$2:$L$100,3,FALSE))</f>
        <v>Prof. Dr. Belkıs ULUOĞLU</v>
      </c>
      <c r="L11" s="347">
        <f>IF(G11=0,0,VLOOKUP(G11,'Course List (program)'!$G$2:$L$100,3,FALSE))</f>
        <v>0</v>
      </c>
      <c r="M11" s="492">
        <f>IF(C11=0,0,VLOOKUP(C11,'Course List (program)'!$G$2:$L$100,6,FALSE))</f>
        <v>0</v>
      </c>
      <c r="N11" s="349">
        <f>IF(D11=0,0,VLOOKUP(D11,'Course List (program)'!$G$2:$L$100,6,FALSE))</f>
        <v>0</v>
      </c>
      <c r="O11" s="349">
        <f>IF(E11=0,0,VLOOKUP(E11,'Course List (program)'!$G$2:$L$100,6,FALSE))</f>
        <v>0</v>
      </c>
      <c r="P11" s="349">
        <f>IF(F11=0,0,VLOOKUP(F11,'Course List (program)'!$G$2:$L$100,6,FALSE))</f>
        <v>0</v>
      </c>
      <c r="Q11" s="350">
        <f>IF(G11=0,0,VLOOKUP(G11,'Course List (program)'!$G$2:$L$100,6,FALSE))</f>
        <v>0</v>
      </c>
      <c r="R11" s="351">
        <f>IF(C11=0,0,VLOOKUP(C11,'Course List (program)'!$G$2:$L$100,4,FALSE))</f>
        <v>0</v>
      </c>
      <c r="S11" s="352">
        <f>IF(D11=0,0,VLOOKUP(D11,'Course List (program)'!$G$2:$L$100,4,FALSE))</f>
        <v>0</v>
      </c>
      <c r="T11" s="352">
        <f>IF(E11=0,0,VLOOKUP(E11,'Course List (program)'!$G$2:$L$100,4,FALSE))</f>
        <v>0</v>
      </c>
      <c r="U11" s="352" t="str">
        <f>IF(F11=0,0,VLOOKUP(F11,'Course List (program)'!$G$2:$L$100,4,FALSE))</f>
        <v>Ceren GÖĞÜŞ</v>
      </c>
      <c r="V11" s="353">
        <f>IF(G11=0,0,VLOOKUP(G11,'Course List (program)'!$G$2:$L$100,4,FALSE))</f>
        <v>0</v>
      </c>
      <c r="W11" s="510">
        <f>IF(C11=0,0,VLOOKUP(C11,'Course List (program)'!$G$2:$L$100,5,FALSE))</f>
        <v>0</v>
      </c>
      <c r="X11" s="511">
        <f>IF(D11=0,0,VLOOKUP(D11,'Course List (program)'!$G$2:$L$100,5,FALSE))</f>
        <v>0</v>
      </c>
      <c r="Y11" s="511">
        <f>IF(E11=0,0,VLOOKUP(E11,'Course List (program)'!$G$2:$L$100,5,FALSE))</f>
        <v>0</v>
      </c>
      <c r="Z11" s="511">
        <f>IF(F11=0,0,VLOOKUP(F11,'Course List (program)'!$G$2:$L$100,5,FALSE))</f>
        <v>0</v>
      </c>
      <c r="AA11" s="512">
        <f>IF(G11=0,0,VLOOKUP(G11,'Course List (program)'!$G$2:$L$100,5,FALSE))</f>
        <v>0</v>
      </c>
      <c r="AB11" s="299">
        <v>0.70833333333333337</v>
      </c>
    </row>
    <row r="12" spans="1:28" s="300" customFormat="1" ht="15" customHeight="1" thickBot="1" x14ac:dyDescent="0.25">
      <c r="A12" s="1092"/>
      <c r="B12" s="1093"/>
      <c r="C12" s="354">
        <f>Section1Draft!$L$89</f>
        <v>0</v>
      </c>
      <c r="D12" s="355">
        <f>Section1Draft!$M$89</f>
        <v>0</v>
      </c>
      <c r="E12" s="355">
        <f>Section1Draft!$N$89</f>
        <v>0</v>
      </c>
      <c r="F12" s="355">
        <f>Section1Draft!$O$89</f>
        <v>0</v>
      </c>
      <c r="G12" s="487">
        <f>Section1Draft!$P$89</f>
        <v>0</v>
      </c>
      <c r="H12" s="356">
        <f>IF(C12=0,0,VLOOKUP(C12,'Course List (program)'!$G$2:$L$100,3,FALSE))</f>
        <v>0</v>
      </c>
      <c r="I12" s="357">
        <f>IF(D12=0,0,VLOOKUP(D12,'Course List (program)'!$G$2:$L$100,3,FALSE))</f>
        <v>0</v>
      </c>
      <c r="J12" s="357">
        <f>IF(E12=0,0,VLOOKUP(E12,'Course List (program)'!$G$2:$L$100,3,FALSE))</f>
        <v>0</v>
      </c>
      <c r="K12" s="357">
        <f>IF(F12=0,0,VLOOKUP(F12,'Course List (program)'!$G$2:$L$100,3,FALSE))</f>
        <v>0</v>
      </c>
      <c r="L12" s="358">
        <f>IF(G12=0,0,VLOOKUP(G12,'Course List (program)'!$G$2:$L$100,3,FALSE))</f>
        <v>0</v>
      </c>
      <c r="M12" s="493">
        <f>IF(C12=0,0,VLOOKUP(C12,'Course List (program)'!$G$2:$L$100,6,FALSE))</f>
        <v>0</v>
      </c>
      <c r="N12" s="360">
        <f>IF(D12=0,0,VLOOKUP(D12,'Course List (program)'!$G$2:$L$100,6,FALSE))</f>
        <v>0</v>
      </c>
      <c r="O12" s="360">
        <f>IF(E12=0,0,VLOOKUP(E12,'Course List (program)'!$G$2:$L$100,6,FALSE))</f>
        <v>0</v>
      </c>
      <c r="P12" s="360">
        <f>IF(F12=0,0,VLOOKUP(F12,'Course List (program)'!$G$2:$L$100,6,FALSE))</f>
        <v>0</v>
      </c>
      <c r="Q12" s="361">
        <f>IF(G12=0,0,VLOOKUP(G12,'Course List (program)'!$G$2:$L$100,6,FALSE))</f>
        <v>0</v>
      </c>
      <c r="R12" s="362">
        <f>IF(C12=0,0,VLOOKUP(C12,'Course List (program)'!$G$2:$L$100,4,FALSE))</f>
        <v>0</v>
      </c>
      <c r="S12" s="363">
        <f>IF(D12=0,0,VLOOKUP(D12,'Course List (program)'!$G$2:$L$100,4,FALSE))</f>
        <v>0</v>
      </c>
      <c r="T12" s="363">
        <f>IF(E12=0,0,VLOOKUP(E12,'Course List (program)'!$G$2:$L$100,4,FALSE))</f>
        <v>0</v>
      </c>
      <c r="U12" s="363">
        <f>IF(F12=0,0,VLOOKUP(F12,'Course List (program)'!$G$2:$L$100,4,FALSE))</f>
        <v>0</v>
      </c>
      <c r="V12" s="364">
        <f>IF(G12=0,0,VLOOKUP(G12,'Course List (program)'!$G$2:$L$100,4,FALSE))</f>
        <v>0</v>
      </c>
      <c r="W12" s="513">
        <f>IF(C12=0,0,VLOOKUP(C12,'Course List (program)'!$G$2:$L$100,5,FALSE))</f>
        <v>0</v>
      </c>
      <c r="X12" s="514">
        <f>IF(D12=0,0,VLOOKUP(D12,'Course List (program)'!$G$2:$L$100,5,FALSE))</f>
        <v>0</v>
      </c>
      <c r="Y12" s="514">
        <f>IF(E12=0,0,VLOOKUP(E12,'Course List (program)'!$G$2:$L$100,5,FALSE))</f>
        <v>0</v>
      </c>
      <c r="Z12" s="514">
        <f>IF(F12=0,0,VLOOKUP(F12,'Course List (program)'!$G$2:$L$100,5,FALSE))</f>
        <v>0</v>
      </c>
      <c r="AA12" s="515">
        <f>IF(G12=0,0,VLOOKUP(G12,'Course List (program)'!$G$2:$L$100,5,FALSE))</f>
        <v>0</v>
      </c>
      <c r="AB12" s="299">
        <v>0.75</v>
      </c>
    </row>
    <row r="13" spans="1:28" s="300" customFormat="1" ht="15" customHeight="1" x14ac:dyDescent="0.2">
      <c r="A13" s="1088">
        <v>2</v>
      </c>
      <c r="B13" s="1089"/>
      <c r="C13" s="332">
        <f>Section2Draft!$L$71</f>
        <v>0</v>
      </c>
      <c r="D13" s="333">
        <f>Section2Draft!$M$71</f>
        <v>0</v>
      </c>
      <c r="E13" s="333" t="str">
        <f>Section2Draft!$N$71</f>
        <v>ES 302.02</v>
      </c>
      <c r="F13" s="333" t="str">
        <f>Section2Draft!$O$71</f>
        <v>ARCH 492.12</v>
      </c>
      <c r="G13" s="485" t="str">
        <f>Section2Draft!$P$71</f>
        <v>ARCH 413.01</v>
      </c>
      <c r="H13" s="334">
        <f>IF(C13=0,0,VLOOKUP(C13,'Course List (program)'!$G$2:$L$100,3,FALSE))</f>
        <v>0</v>
      </c>
      <c r="I13" s="335">
        <f>IF(D13=0,0,VLOOKUP(D13,'Course List (program)'!$G$2:$L$100,3,FALSE))</f>
        <v>0</v>
      </c>
      <c r="J13" s="335" t="str">
        <f>IF(E13=0,0,VLOOKUP(E13,'Course List (program)'!$G$2:$L$100,3,FALSE))</f>
        <v>Öğr. Gör. M. Cem AKDAMAR</v>
      </c>
      <c r="K13" s="335" t="str">
        <f>IF(F13=0,0,VLOOKUP(F13,'Course List (program)'!$G$2:$L$100,3,FALSE))</f>
        <v>Prof. Dr. Sevinç HADİ</v>
      </c>
      <c r="L13" s="336" t="str">
        <f>IF(G13=0,0,VLOOKUP(G13,'Course List (program)'!$G$2:$L$100,3,FALSE))</f>
        <v>Yrd. Doç. Dr. Soner ŞAHİN</v>
      </c>
      <c r="M13" s="337">
        <f>IF(C13=0,0,VLOOKUP(C13,'Course List (program)'!$G$2:$L$100,6,FALSE))</f>
        <v>0</v>
      </c>
      <c r="N13" s="338">
        <f>IF(D13=0,0,VLOOKUP(D13,'Course List (program)'!$G$2:$L$100,6,FALSE))</f>
        <v>0</v>
      </c>
      <c r="O13" s="338">
        <f>IF(E13=0,0,VLOOKUP(E13,'Course List (program)'!$G$2:$L$100,6,FALSE))</f>
        <v>0</v>
      </c>
      <c r="P13" s="338">
        <f>IF(F13=0,0,VLOOKUP(F13,'Course List (program)'!$G$2:$L$100,6,FALSE))</f>
        <v>0</v>
      </c>
      <c r="Q13" s="339">
        <f>IF(G13=0,0,VLOOKUP(G13,'Course List (program)'!$G$2:$L$100,6,FALSE))</f>
        <v>0</v>
      </c>
      <c r="R13" s="340">
        <f>IF(C13=0,0,VLOOKUP(C13,'Course List (program)'!$G$2:$L$100,4,FALSE))</f>
        <v>0</v>
      </c>
      <c r="S13" s="341">
        <f>IF(D13=0,0,VLOOKUP(D13,'Course List (program)'!$G$2:$L$100,4,FALSE))</f>
        <v>0</v>
      </c>
      <c r="T13" s="341">
        <f>IF(E13=0,0,VLOOKUP(E13,'Course List (program)'!$G$2:$L$100,4,FALSE))</f>
        <v>0</v>
      </c>
      <c r="U13" s="341" t="str">
        <f>IF(F13=0,0,VLOOKUP(F13,'Course List (program)'!$G$2:$L$100,4,FALSE))</f>
        <v>Evin ERİŞ</v>
      </c>
      <c r="V13" s="342">
        <f>IF(G13=0,0,VLOOKUP(G13,'Course List (program)'!$G$2:$L$100,4,FALSE))</f>
        <v>0</v>
      </c>
      <c r="W13" s="507">
        <f>IF(C13=0,0,VLOOKUP(C13,'Course List (program)'!$G$2:$L$100,5,FALSE))</f>
        <v>0</v>
      </c>
      <c r="X13" s="508">
        <f>IF(D13=0,0,VLOOKUP(D13,'Course List (program)'!$G$2:$L$100,5,FALSE))</f>
        <v>0</v>
      </c>
      <c r="Y13" s="508">
        <f>IF(E13=0,0,VLOOKUP(E13,'Course List (program)'!$G$2:$L$100,5,FALSE))</f>
        <v>0</v>
      </c>
      <c r="Z13" s="508">
        <f>IF(F13=0,0,VLOOKUP(F13,'Course List (program)'!$G$2:$L$100,5,FALSE))</f>
        <v>0</v>
      </c>
      <c r="AA13" s="509">
        <f>IF(G13=0,0,VLOOKUP(G13,'Course List (program)'!$G$2:$L$100,5,FALSE))</f>
        <v>0</v>
      </c>
      <c r="AB13" s="323">
        <v>0.375</v>
      </c>
    </row>
    <row r="14" spans="1:28" s="300" customFormat="1" ht="15" customHeight="1" x14ac:dyDescent="0.2">
      <c r="A14" s="1090"/>
      <c r="B14" s="1091"/>
      <c r="C14" s="343">
        <f>Section2Draft!$L$73</f>
        <v>0</v>
      </c>
      <c r="D14" s="344">
        <f>Section2Draft!$M$73</f>
        <v>0</v>
      </c>
      <c r="E14" s="344" t="str">
        <f>Section2Draft!$N$73</f>
        <v>ES 302.02</v>
      </c>
      <c r="F14" s="344" t="str">
        <f>Section2Draft!$O$73</f>
        <v>ARCH 492.12</v>
      </c>
      <c r="G14" s="486" t="str">
        <f>Section2Draft!$P$73</f>
        <v>ARCH 413.01</v>
      </c>
      <c r="H14" s="345">
        <f>IF(C14=0,0,VLOOKUP(C14,'Course List (program)'!$G$2:$L$100,3,FALSE))</f>
        <v>0</v>
      </c>
      <c r="I14" s="346">
        <f>IF(D14=0,0,VLOOKUP(D14,'Course List (program)'!$G$2:$L$100,3,FALSE))</f>
        <v>0</v>
      </c>
      <c r="J14" s="346" t="str">
        <f>IF(E14=0,0,VLOOKUP(E14,'Course List (program)'!$G$2:$L$100,3,FALSE))</f>
        <v>Öğr. Gör. M. Cem AKDAMAR</v>
      </c>
      <c r="K14" s="346" t="str">
        <f>IF(F14=0,0,VLOOKUP(F14,'Course List (program)'!$G$2:$L$100,3,FALSE))</f>
        <v>Prof. Dr. Sevinç HADİ</v>
      </c>
      <c r="L14" s="347" t="str">
        <f>IF(G14=0,0,VLOOKUP(G14,'Course List (program)'!$G$2:$L$100,3,FALSE))</f>
        <v>Yrd. Doç. Dr. Soner ŞAHİN</v>
      </c>
      <c r="M14" s="348">
        <f>IF(C14=0,0,VLOOKUP(C14,'Course List (program)'!$G$2:$L$100,6,FALSE))</f>
        <v>0</v>
      </c>
      <c r="N14" s="349">
        <f>IF(D14=0,0,VLOOKUP(D14,'Course List (program)'!$G$2:$L$100,6,FALSE))</f>
        <v>0</v>
      </c>
      <c r="O14" s="349">
        <f>IF(E14=0,0,VLOOKUP(E14,'Course List (program)'!$G$2:$L$100,6,FALSE))</f>
        <v>0</v>
      </c>
      <c r="P14" s="349">
        <f>IF(F14=0,0,VLOOKUP(F14,'Course List (program)'!$G$2:$L$100,6,FALSE))</f>
        <v>0</v>
      </c>
      <c r="Q14" s="350">
        <f>IF(G14=0,0,VLOOKUP(G14,'Course List (program)'!$G$2:$L$100,6,FALSE))</f>
        <v>0</v>
      </c>
      <c r="R14" s="351">
        <f>IF(C14=0,0,VLOOKUP(C14,'Course List (program)'!$G$2:$L$100,4,FALSE))</f>
        <v>0</v>
      </c>
      <c r="S14" s="352">
        <f>IF(D14=0,0,VLOOKUP(D14,'Course List (program)'!$G$2:$L$100,4,FALSE))</f>
        <v>0</v>
      </c>
      <c r="T14" s="352">
        <f>IF(E14=0,0,VLOOKUP(E14,'Course List (program)'!$G$2:$L$100,4,FALSE))</f>
        <v>0</v>
      </c>
      <c r="U14" s="352" t="str">
        <f>IF(F14=0,0,VLOOKUP(F14,'Course List (program)'!$G$2:$L$100,4,FALSE))</f>
        <v>Evin ERİŞ</v>
      </c>
      <c r="V14" s="353">
        <f>IF(G14=0,0,VLOOKUP(G14,'Course List (program)'!$G$2:$L$100,4,FALSE))</f>
        <v>0</v>
      </c>
      <c r="W14" s="510">
        <f>IF(C14=0,0,VLOOKUP(C14,'Course List (program)'!$G$2:$L$100,5,FALSE))</f>
        <v>0</v>
      </c>
      <c r="X14" s="511">
        <f>IF(D14=0,0,VLOOKUP(D14,'Course List (program)'!$G$2:$L$100,5,FALSE))</f>
        <v>0</v>
      </c>
      <c r="Y14" s="511">
        <f>IF(E14=0,0,VLOOKUP(E14,'Course List (program)'!$G$2:$L$100,5,FALSE))</f>
        <v>0</v>
      </c>
      <c r="Z14" s="511">
        <f>IF(F14=0,0,VLOOKUP(F14,'Course List (program)'!$G$2:$L$100,5,FALSE))</f>
        <v>0</v>
      </c>
      <c r="AA14" s="512">
        <f>IF(G14=0,0,VLOOKUP(G14,'Course List (program)'!$G$2:$L$100,5,FALSE))</f>
        <v>0</v>
      </c>
      <c r="AB14" s="323">
        <v>0.41666666666666669</v>
      </c>
    </row>
    <row r="15" spans="1:28" s="300" customFormat="1" ht="15" customHeight="1" x14ac:dyDescent="0.2">
      <c r="A15" s="1090"/>
      <c r="B15" s="1091"/>
      <c r="C15" s="343">
        <f>Section2Draft!$L$75</f>
        <v>0</v>
      </c>
      <c r="D15" s="344">
        <f>Section2Draft!$M$75</f>
        <v>0</v>
      </c>
      <c r="E15" s="344" t="str">
        <f>Section2Draft!$N$75</f>
        <v>ES 302.02</v>
      </c>
      <c r="F15" s="344" t="str">
        <f>Section2Draft!$O$75</f>
        <v>ARCH 492.12</v>
      </c>
      <c r="G15" s="486" t="str">
        <f>Section2Draft!$P$75</f>
        <v>ARCH 413.01</v>
      </c>
      <c r="H15" s="345">
        <f>IF(C15=0,0,VLOOKUP(C15,'Course List (program)'!$G$2:$L$100,3,FALSE))</f>
        <v>0</v>
      </c>
      <c r="I15" s="346">
        <f>IF(D15=0,0,VLOOKUP(D15,'Course List (program)'!$G$2:$L$100,3,FALSE))</f>
        <v>0</v>
      </c>
      <c r="J15" s="346" t="str">
        <f>IF(E15=0,0,VLOOKUP(E15,'Course List (program)'!$G$2:$L$100,3,FALSE))</f>
        <v>Öğr. Gör. M. Cem AKDAMAR</v>
      </c>
      <c r="K15" s="346" t="str">
        <f>IF(F15=0,0,VLOOKUP(F15,'Course List (program)'!$G$2:$L$100,3,FALSE))</f>
        <v>Prof. Dr. Sevinç HADİ</v>
      </c>
      <c r="L15" s="347" t="str">
        <f>IF(G15=0,0,VLOOKUP(G15,'Course List (program)'!$G$2:$L$100,3,FALSE))</f>
        <v>Yrd. Doç. Dr. Soner ŞAHİN</v>
      </c>
      <c r="M15" s="348">
        <f>IF(C15=0,0,VLOOKUP(C15,'Course List (program)'!$G$2:$L$100,6,FALSE))</f>
        <v>0</v>
      </c>
      <c r="N15" s="349">
        <f>IF(D15=0,0,VLOOKUP(D15,'Course List (program)'!$G$2:$L$100,6,FALSE))</f>
        <v>0</v>
      </c>
      <c r="O15" s="349">
        <f>IF(E15=0,0,VLOOKUP(E15,'Course List (program)'!$G$2:$L$100,6,FALSE))</f>
        <v>0</v>
      </c>
      <c r="P15" s="349">
        <f>IF(F15=0,0,VLOOKUP(F15,'Course List (program)'!$G$2:$L$100,6,FALSE))</f>
        <v>0</v>
      </c>
      <c r="Q15" s="350">
        <f>IF(G15=0,0,VLOOKUP(G15,'Course List (program)'!$G$2:$L$100,6,FALSE))</f>
        <v>0</v>
      </c>
      <c r="R15" s="351">
        <f>IF(C15=0,0,VLOOKUP(C15,'Course List (program)'!$G$2:$L$100,4,FALSE))</f>
        <v>0</v>
      </c>
      <c r="S15" s="352">
        <f>IF(D15=0,0,VLOOKUP(D15,'Course List (program)'!$G$2:$L$100,4,FALSE))</f>
        <v>0</v>
      </c>
      <c r="T15" s="352">
        <f>IF(E15=0,0,VLOOKUP(E15,'Course List (program)'!$G$2:$L$100,4,FALSE))</f>
        <v>0</v>
      </c>
      <c r="U15" s="352" t="str">
        <f>IF(F15=0,0,VLOOKUP(F15,'Course List (program)'!$G$2:$L$100,4,FALSE))</f>
        <v>Evin ERİŞ</v>
      </c>
      <c r="V15" s="353">
        <f>IF(G15=0,0,VLOOKUP(G15,'Course List (program)'!$G$2:$L$100,4,FALSE))</f>
        <v>0</v>
      </c>
      <c r="W15" s="510">
        <f>IF(C15=0,0,VLOOKUP(C15,'Course List (program)'!$G$2:$L$100,5,FALSE))</f>
        <v>0</v>
      </c>
      <c r="X15" s="511">
        <f>IF(D15=0,0,VLOOKUP(D15,'Course List (program)'!$G$2:$L$100,5,FALSE))</f>
        <v>0</v>
      </c>
      <c r="Y15" s="511">
        <f>IF(E15=0,0,VLOOKUP(E15,'Course List (program)'!$G$2:$L$100,5,FALSE))</f>
        <v>0</v>
      </c>
      <c r="Z15" s="511">
        <f>IF(F15=0,0,VLOOKUP(F15,'Course List (program)'!$G$2:$L$100,5,FALSE))</f>
        <v>0</v>
      </c>
      <c r="AA15" s="512">
        <f>IF(G15=0,0,VLOOKUP(G15,'Course List (program)'!$G$2:$L$100,5,FALSE))</f>
        <v>0</v>
      </c>
      <c r="AB15" s="323">
        <v>0.45833333333333331</v>
      </c>
    </row>
    <row r="16" spans="1:28" s="300" customFormat="1" ht="15" customHeight="1" x14ac:dyDescent="0.2">
      <c r="A16" s="1090"/>
      <c r="B16" s="1091"/>
      <c r="C16" s="343">
        <f>Section2Draft!$L$77</f>
        <v>0</v>
      </c>
      <c r="D16" s="344">
        <f>Section2Draft!$M$77</f>
        <v>0</v>
      </c>
      <c r="E16" s="344">
        <f>Section2Draft!$N$77</f>
        <v>0</v>
      </c>
      <c r="F16" s="344" t="str">
        <f>Section2Draft!$O$77</f>
        <v>ARCH 492.12</v>
      </c>
      <c r="G16" s="486">
        <f>Section2Draft!$P$77</f>
        <v>0</v>
      </c>
      <c r="H16" s="345">
        <f>IF(C16=0,0,VLOOKUP(C16,'Course List (program)'!$G$2:$L$100,3,FALSE))</f>
        <v>0</v>
      </c>
      <c r="I16" s="346">
        <f>IF(D16=0,0,VLOOKUP(D16,'Course List (program)'!$G$2:$L$100,3,FALSE))</f>
        <v>0</v>
      </c>
      <c r="J16" s="346">
        <f>IF(E16=0,0,VLOOKUP(E16,'Course List (program)'!$G$2:$L$100,3,FALSE))</f>
        <v>0</v>
      </c>
      <c r="K16" s="346" t="str">
        <f>IF(F16=0,0,VLOOKUP(F16,'Course List (program)'!$G$2:$L$100,3,FALSE))</f>
        <v>Prof. Dr. Sevinç HADİ</v>
      </c>
      <c r="L16" s="347">
        <f>IF(G16=0,0,VLOOKUP(G16,'Course List (program)'!$G$2:$L$100,3,FALSE))</f>
        <v>0</v>
      </c>
      <c r="M16" s="348">
        <f>IF(C16=0,0,VLOOKUP(C16,'Course List (program)'!$G$2:$L$100,6,FALSE))</f>
        <v>0</v>
      </c>
      <c r="N16" s="349">
        <f>IF(D16=0,0,VLOOKUP(D16,'Course List (program)'!$G$2:$L$100,6,FALSE))</f>
        <v>0</v>
      </c>
      <c r="O16" s="349">
        <f>IF(E16=0,0,VLOOKUP(E16,'Course List (program)'!$G$2:$L$100,6,FALSE))</f>
        <v>0</v>
      </c>
      <c r="P16" s="349">
        <f>IF(F16=0,0,VLOOKUP(F16,'Course List (program)'!$G$2:$L$100,6,FALSE))</f>
        <v>0</v>
      </c>
      <c r="Q16" s="350">
        <f>IF(G16=0,0,VLOOKUP(G16,'Course List (program)'!$G$2:$L$100,6,FALSE))</f>
        <v>0</v>
      </c>
      <c r="R16" s="351">
        <f>IF(C16=0,0,VLOOKUP(C16,'Course List (program)'!$G$2:$L$100,4,FALSE))</f>
        <v>0</v>
      </c>
      <c r="S16" s="352">
        <f>IF(D16=0,0,VLOOKUP(D16,'Course List (program)'!$G$2:$L$100,4,FALSE))</f>
        <v>0</v>
      </c>
      <c r="T16" s="352">
        <f>IF(E16=0,0,VLOOKUP(E16,'Course List (program)'!$G$2:$L$100,4,FALSE))</f>
        <v>0</v>
      </c>
      <c r="U16" s="352" t="str">
        <f>IF(F16=0,0,VLOOKUP(F16,'Course List (program)'!$G$2:$L$100,4,FALSE))</f>
        <v>Evin ERİŞ</v>
      </c>
      <c r="V16" s="353">
        <f>IF(G16=0,0,VLOOKUP(G16,'Course List (program)'!$G$2:$L$100,4,FALSE))</f>
        <v>0</v>
      </c>
      <c r="W16" s="510">
        <f>IF(C16=0,0,VLOOKUP(C16,'Course List (program)'!$G$2:$L$100,5,FALSE))</f>
        <v>0</v>
      </c>
      <c r="X16" s="511">
        <f>IF(D16=0,0,VLOOKUP(D16,'Course List (program)'!$G$2:$L$100,5,FALSE))</f>
        <v>0</v>
      </c>
      <c r="Y16" s="511">
        <f>IF(E16=0,0,VLOOKUP(E16,'Course List (program)'!$G$2:$L$100,5,FALSE))</f>
        <v>0</v>
      </c>
      <c r="Z16" s="511">
        <f>IF(F16=0,0,VLOOKUP(F16,'Course List (program)'!$G$2:$L$100,5,FALSE))</f>
        <v>0</v>
      </c>
      <c r="AA16" s="512">
        <f>IF(G16=0,0,VLOOKUP(G16,'Course List (program)'!$G$2:$L$100,5,FALSE))</f>
        <v>0</v>
      </c>
      <c r="AB16" s="323">
        <v>0.5</v>
      </c>
    </row>
    <row r="17" spans="1:28" s="300" customFormat="1" ht="15" customHeight="1" x14ac:dyDescent="0.2">
      <c r="A17" s="1090"/>
      <c r="B17" s="1091"/>
      <c r="C17" s="343">
        <f>Section2Draft!$L$79</f>
        <v>0</v>
      </c>
      <c r="D17" s="344">
        <f>Section2Draft!$M$79</f>
        <v>0</v>
      </c>
      <c r="E17" s="344">
        <f>Section2Draft!$N$79</f>
        <v>0</v>
      </c>
      <c r="F17" s="344">
        <f>Section2Draft!$O$79</f>
        <v>0</v>
      </c>
      <c r="G17" s="486">
        <f>Section2Draft!$P$79</f>
        <v>0</v>
      </c>
      <c r="H17" s="345">
        <f>IF(C17=0,0,VLOOKUP(C17,'Course List (program)'!$G$2:$L$100,3,FALSE))</f>
        <v>0</v>
      </c>
      <c r="I17" s="346">
        <f>IF(D17=0,0,VLOOKUP(D17,'Course List (program)'!$G$2:$L$100,3,FALSE))</f>
        <v>0</v>
      </c>
      <c r="J17" s="346">
        <f>IF(E17=0,0,VLOOKUP(E17,'Course List (program)'!$G$2:$L$100,3,FALSE))</f>
        <v>0</v>
      </c>
      <c r="K17" s="346">
        <f>IF(F17=0,0,VLOOKUP(F17,'Course List (program)'!$G$2:$L$100,3,FALSE))</f>
        <v>0</v>
      </c>
      <c r="L17" s="347">
        <f>IF(G17=0,0,VLOOKUP(G17,'Course List (program)'!$G$2:$L$100,3,FALSE))</f>
        <v>0</v>
      </c>
      <c r="M17" s="348">
        <f>IF(C17=0,0,VLOOKUP(C17,'Course List (program)'!$G$2:$L$100,6,FALSE))</f>
        <v>0</v>
      </c>
      <c r="N17" s="349">
        <f>IF(D17=0,0,VLOOKUP(D17,'Course List (program)'!$G$2:$L$100,6,FALSE))</f>
        <v>0</v>
      </c>
      <c r="O17" s="349">
        <f>IF(E17=0,0,VLOOKUP(E17,'Course List (program)'!$G$2:$L$100,6,FALSE))</f>
        <v>0</v>
      </c>
      <c r="P17" s="349">
        <f>IF(F17=0,0,VLOOKUP(F17,'Course List (program)'!$G$2:$L$100,6,FALSE))</f>
        <v>0</v>
      </c>
      <c r="Q17" s="350">
        <f>IF(G17=0,0,VLOOKUP(G17,'Course List (program)'!$G$2:$L$100,6,FALSE))</f>
        <v>0</v>
      </c>
      <c r="R17" s="351">
        <f>IF(C17=0,0,VLOOKUP(C17,'Course List (program)'!$G$2:$L$100,4,FALSE))</f>
        <v>0</v>
      </c>
      <c r="S17" s="352">
        <f>IF(D17=0,0,VLOOKUP(D17,'Course List (program)'!$G$2:$L$100,4,FALSE))</f>
        <v>0</v>
      </c>
      <c r="T17" s="352">
        <f>IF(E17=0,0,VLOOKUP(E17,'Course List (program)'!$G$2:$L$100,4,FALSE))</f>
        <v>0</v>
      </c>
      <c r="U17" s="352">
        <f>IF(F17=0,0,VLOOKUP(F17,'Course List (program)'!$G$2:$L$100,4,FALSE))</f>
        <v>0</v>
      </c>
      <c r="V17" s="353">
        <f>IF(G17=0,0,VLOOKUP(G17,'Course List (program)'!$G$2:$L$100,4,FALSE))</f>
        <v>0</v>
      </c>
      <c r="W17" s="510">
        <f>IF(C17=0,0,VLOOKUP(C17,'Course List (program)'!$G$2:$L$100,5,FALSE))</f>
        <v>0</v>
      </c>
      <c r="X17" s="511">
        <f>IF(D17=0,0,VLOOKUP(D17,'Course List (program)'!$G$2:$L$100,5,FALSE))</f>
        <v>0</v>
      </c>
      <c r="Y17" s="511">
        <f>IF(E17=0,0,VLOOKUP(E17,'Course List (program)'!$G$2:$L$100,5,FALSE))</f>
        <v>0</v>
      </c>
      <c r="Z17" s="511">
        <f>IF(F17=0,0,VLOOKUP(F17,'Course List (program)'!$G$2:$L$100,5,FALSE))</f>
        <v>0</v>
      </c>
      <c r="AA17" s="512">
        <f>IF(G17=0,0,VLOOKUP(G17,'Course List (program)'!$G$2:$L$100,5,FALSE))</f>
        <v>0</v>
      </c>
      <c r="AB17" s="323">
        <v>0.54166666666666663</v>
      </c>
    </row>
    <row r="18" spans="1:28" s="300" customFormat="1" ht="15" customHeight="1" x14ac:dyDescent="0.2">
      <c r="A18" s="1090"/>
      <c r="B18" s="1091"/>
      <c r="C18" s="343">
        <f>Section2Draft!$L$81</f>
        <v>0</v>
      </c>
      <c r="D18" s="344" t="str">
        <f>Section2Draft!$M$81</f>
        <v>ARCH 426.01</v>
      </c>
      <c r="E18" s="344" t="str">
        <f>Section2Draft!$N$81</f>
        <v>ARCH 416.02</v>
      </c>
      <c r="F18" s="344" t="str">
        <f>Section2Draft!$O$81</f>
        <v>ARCH 492.12</v>
      </c>
      <c r="G18" s="486">
        <f>Section2Draft!$P$81</f>
        <v>0</v>
      </c>
      <c r="H18" s="345">
        <f>IF(C18=0,0,VLOOKUP(C18,'Course List (program)'!$G$2:$L$100,3,FALSE))</f>
        <v>0</v>
      </c>
      <c r="I18" s="346" t="str">
        <f>IF(D18=0,0,VLOOKUP(D18,'Course List (program)'!$G$2:$L$100,3,FALSE))</f>
        <v>Öğr. Gör. Cengiz GÖKÇE</v>
      </c>
      <c r="J18" s="346" t="str">
        <f>IF(E18=0,0,VLOOKUP(E18,'Course List (program)'!$G$2:$L$100,3,FALSE))</f>
        <v>Öğr. Gör. Dr. Jülide DEMİRDÖVEN</v>
      </c>
      <c r="K18" s="346" t="str">
        <f>IF(F18=0,0,VLOOKUP(F18,'Course List (program)'!$G$2:$L$100,3,FALSE))</f>
        <v>Prof. Dr. Sevinç HADİ</v>
      </c>
      <c r="L18" s="347">
        <f>IF(G18=0,0,VLOOKUP(G18,'Course List (program)'!$G$2:$L$100,3,FALSE))</f>
        <v>0</v>
      </c>
      <c r="M18" s="348">
        <f>IF(C18=0,0,VLOOKUP(C18,'Course List (program)'!$G$2:$L$100,6,FALSE))</f>
        <v>0</v>
      </c>
      <c r="N18" s="349">
        <f>IF(D18=0,0,VLOOKUP(D18,'Course List (program)'!$G$2:$L$100,6,FALSE))</f>
        <v>0</v>
      </c>
      <c r="O18" s="349">
        <f>IF(E18=0,0,VLOOKUP(E18,'Course List (program)'!$G$2:$L$100,6,FALSE))</f>
        <v>0</v>
      </c>
      <c r="P18" s="349">
        <f>IF(F18=0,0,VLOOKUP(F18,'Course List (program)'!$G$2:$L$100,6,FALSE))</f>
        <v>0</v>
      </c>
      <c r="Q18" s="350">
        <f>IF(G18=0,0,VLOOKUP(G18,'Course List (program)'!$G$2:$L$100,6,FALSE))</f>
        <v>0</v>
      </c>
      <c r="R18" s="351">
        <f>IF(C18=0,0,VLOOKUP(C18,'Course List (program)'!$G$2:$L$100,4,FALSE))</f>
        <v>0</v>
      </c>
      <c r="S18" s="352">
        <f>IF(D18=0,0,VLOOKUP(D18,'Course List (program)'!$G$2:$L$100,4,FALSE))</f>
        <v>0</v>
      </c>
      <c r="T18" s="352">
        <f>IF(E18=0,0,VLOOKUP(E18,'Course List (program)'!$G$2:$L$100,4,FALSE))</f>
        <v>0</v>
      </c>
      <c r="U18" s="352" t="str">
        <f>IF(F18=0,0,VLOOKUP(F18,'Course List (program)'!$G$2:$L$100,4,FALSE))</f>
        <v>Evin ERİŞ</v>
      </c>
      <c r="V18" s="353">
        <f>IF(G18=0,0,VLOOKUP(G18,'Course List (program)'!$G$2:$L$100,4,FALSE))</f>
        <v>0</v>
      </c>
      <c r="W18" s="510">
        <f>IF(C18=0,0,VLOOKUP(C18,'Course List (program)'!$G$2:$L$100,5,FALSE))</f>
        <v>0</v>
      </c>
      <c r="X18" s="511">
        <f>IF(D18=0,0,VLOOKUP(D18,'Course List (program)'!$G$2:$L$100,5,FALSE))</f>
        <v>0</v>
      </c>
      <c r="Y18" s="511">
        <f>IF(E18=0,0,VLOOKUP(E18,'Course List (program)'!$G$2:$L$100,5,FALSE))</f>
        <v>0</v>
      </c>
      <c r="Z18" s="511">
        <f>IF(F18=0,0,VLOOKUP(F18,'Course List (program)'!$G$2:$L$100,5,FALSE))</f>
        <v>0</v>
      </c>
      <c r="AA18" s="512">
        <f>IF(G18=0,0,VLOOKUP(G18,'Course List (program)'!$G$2:$L$100,5,FALSE))</f>
        <v>0</v>
      </c>
      <c r="AB18" s="323">
        <v>0.58333333333333337</v>
      </c>
    </row>
    <row r="19" spans="1:28" s="300" customFormat="1" ht="15" customHeight="1" x14ac:dyDescent="0.2">
      <c r="A19" s="1090"/>
      <c r="B19" s="1091"/>
      <c r="C19" s="343">
        <f>Section2Draft!$L$83</f>
        <v>0</v>
      </c>
      <c r="D19" s="344" t="str">
        <f>Section2Draft!$M$83</f>
        <v>ARCH 426.01</v>
      </c>
      <c r="E19" s="344" t="str">
        <f>Section2Draft!$N$83</f>
        <v>ARCH 416.02</v>
      </c>
      <c r="F19" s="344" t="str">
        <f>Section2Draft!$O$83</f>
        <v>ARCH 492.12</v>
      </c>
      <c r="G19" s="486">
        <f>Section2Draft!$P$83</f>
        <v>0</v>
      </c>
      <c r="H19" s="345">
        <f>IF(C19=0,0,VLOOKUP(C19,'Course List (program)'!$G$2:$L$100,3,FALSE))</f>
        <v>0</v>
      </c>
      <c r="I19" s="346" t="str">
        <f>IF(D19=0,0,VLOOKUP(D19,'Course List (program)'!$G$2:$L$100,3,FALSE))</f>
        <v>Öğr. Gör. Cengiz GÖKÇE</v>
      </c>
      <c r="J19" s="346" t="str">
        <f>IF(E19=0,0,VLOOKUP(E19,'Course List (program)'!$G$2:$L$100,3,FALSE))</f>
        <v>Öğr. Gör. Dr. Jülide DEMİRDÖVEN</v>
      </c>
      <c r="K19" s="346" t="str">
        <f>IF(F19=0,0,VLOOKUP(F19,'Course List (program)'!$G$2:$L$100,3,FALSE))</f>
        <v>Prof. Dr. Sevinç HADİ</v>
      </c>
      <c r="L19" s="347">
        <f>IF(G19=0,0,VLOOKUP(G19,'Course List (program)'!$G$2:$L$100,3,FALSE))</f>
        <v>0</v>
      </c>
      <c r="M19" s="348">
        <f>IF(C19=0,0,VLOOKUP(C19,'Course List (program)'!$G$2:$L$100,6,FALSE))</f>
        <v>0</v>
      </c>
      <c r="N19" s="349">
        <f>IF(D19=0,0,VLOOKUP(D19,'Course List (program)'!$G$2:$L$100,6,FALSE))</f>
        <v>0</v>
      </c>
      <c r="O19" s="349">
        <f>IF(E19=0,0,VLOOKUP(E19,'Course List (program)'!$G$2:$L$100,6,FALSE))</f>
        <v>0</v>
      </c>
      <c r="P19" s="349">
        <f>IF(F19=0,0,VLOOKUP(F19,'Course List (program)'!$G$2:$L$100,6,FALSE))</f>
        <v>0</v>
      </c>
      <c r="Q19" s="350">
        <f>IF(G19=0,0,VLOOKUP(G19,'Course List (program)'!$G$2:$L$100,6,FALSE))</f>
        <v>0</v>
      </c>
      <c r="R19" s="351">
        <f>IF(C19=0,0,VLOOKUP(C19,'Course List (program)'!$G$2:$L$100,4,FALSE))</f>
        <v>0</v>
      </c>
      <c r="S19" s="352">
        <f>IF(D19=0,0,VLOOKUP(D19,'Course List (program)'!$G$2:$L$100,4,FALSE))</f>
        <v>0</v>
      </c>
      <c r="T19" s="352">
        <f>IF(E19=0,0,VLOOKUP(E19,'Course List (program)'!$G$2:$L$100,4,FALSE))</f>
        <v>0</v>
      </c>
      <c r="U19" s="352" t="str">
        <f>IF(F19=0,0,VLOOKUP(F19,'Course List (program)'!$G$2:$L$100,4,FALSE))</f>
        <v>Evin ERİŞ</v>
      </c>
      <c r="V19" s="353">
        <f>IF(G19=0,0,VLOOKUP(G19,'Course List (program)'!$G$2:$L$100,4,FALSE))</f>
        <v>0</v>
      </c>
      <c r="W19" s="510">
        <f>IF(C19=0,0,VLOOKUP(C19,'Course List (program)'!$G$2:$L$100,5,FALSE))</f>
        <v>0</v>
      </c>
      <c r="X19" s="511">
        <f>IF(D19=0,0,VLOOKUP(D19,'Course List (program)'!$G$2:$L$100,5,FALSE))</f>
        <v>0</v>
      </c>
      <c r="Y19" s="511">
        <f>IF(E19=0,0,VLOOKUP(E19,'Course List (program)'!$G$2:$L$100,5,FALSE))</f>
        <v>0</v>
      </c>
      <c r="Z19" s="511">
        <f>IF(F19=0,0,VLOOKUP(F19,'Course List (program)'!$G$2:$L$100,5,FALSE))</f>
        <v>0</v>
      </c>
      <c r="AA19" s="512">
        <f>IF(G19=0,0,VLOOKUP(G19,'Course List (program)'!$G$2:$L$100,5,FALSE))</f>
        <v>0</v>
      </c>
      <c r="AB19" s="323">
        <v>0.625</v>
      </c>
    </row>
    <row r="20" spans="1:28" s="300" customFormat="1" ht="15" customHeight="1" x14ac:dyDescent="0.2">
      <c r="A20" s="1090"/>
      <c r="B20" s="1091"/>
      <c r="C20" s="343">
        <f>Section2Draft!$L$85</f>
        <v>0</v>
      </c>
      <c r="D20" s="344" t="str">
        <f>Section2Draft!$M$85</f>
        <v>ARCH 426.01</v>
      </c>
      <c r="E20" s="344" t="str">
        <f>Section2Draft!$N$85</f>
        <v>ARCH 416.02</v>
      </c>
      <c r="F20" s="344" t="str">
        <f>Section2Draft!$O$85</f>
        <v>ARCH 492.12</v>
      </c>
      <c r="G20" s="486">
        <f>Section2Draft!$P$85</f>
        <v>0</v>
      </c>
      <c r="H20" s="345">
        <f>IF(C20=0,0,VLOOKUP(C20,'Course List (program)'!$G$2:$L$100,3,FALSE))</f>
        <v>0</v>
      </c>
      <c r="I20" s="346" t="str">
        <f>IF(D20=0,0,VLOOKUP(D20,'Course List (program)'!$G$2:$L$100,3,FALSE))</f>
        <v>Öğr. Gör. Cengiz GÖKÇE</v>
      </c>
      <c r="J20" s="346" t="str">
        <f>IF(E20=0,0,VLOOKUP(E20,'Course List (program)'!$G$2:$L$100,3,FALSE))</f>
        <v>Öğr. Gör. Dr. Jülide DEMİRDÖVEN</v>
      </c>
      <c r="K20" s="346" t="str">
        <f>IF(F20=0,0,VLOOKUP(F20,'Course List (program)'!$G$2:$L$100,3,FALSE))</f>
        <v>Prof. Dr. Sevinç HADİ</v>
      </c>
      <c r="L20" s="347">
        <f>IF(G20=0,0,VLOOKUP(G20,'Course List (program)'!$G$2:$L$100,3,FALSE))</f>
        <v>0</v>
      </c>
      <c r="M20" s="348">
        <f>IF(C20=0,0,VLOOKUP(C20,'Course List (program)'!$G$2:$L$100,6,FALSE))</f>
        <v>0</v>
      </c>
      <c r="N20" s="349">
        <f>IF(D20=0,0,VLOOKUP(D20,'Course List (program)'!$G$2:$L$100,6,FALSE))</f>
        <v>0</v>
      </c>
      <c r="O20" s="349">
        <f>IF(E20=0,0,VLOOKUP(E20,'Course List (program)'!$G$2:$L$100,6,FALSE))</f>
        <v>0</v>
      </c>
      <c r="P20" s="349">
        <f>IF(F20=0,0,VLOOKUP(F20,'Course List (program)'!$G$2:$L$100,6,FALSE))</f>
        <v>0</v>
      </c>
      <c r="Q20" s="350">
        <f>IF(G20=0,0,VLOOKUP(G20,'Course List (program)'!$G$2:$L$100,6,FALSE))</f>
        <v>0</v>
      </c>
      <c r="R20" s="351">
        <f>IF(C20=0,0,VLOOKUP(C20,'Course List (program)'!$G$2:$L$100,4,FALSE))</f>
        <v>0</v>
      </c>
      <c r="S20" s="352">
        <f>IF(D20=0,0,VLOOKUP(D20,'Course List (program)'!$G$2:$L$100,4,FALSE))</f>
        <v>0</v>
      </c>
      <c r="T20" s="352">
        <f>IF(E20=0,0,VLOOKUP(E20,'Course List (program)'!$G$2:$L$100,4,FALSE))</f>
        <v>0</v>
      </c>
      <c r="U20" s="352" t="str">
        <f>IF(F20=0,0,VLOOKUP(F20,'Course List (program)'!$G$2:$L$100,4,FALSE))</f>
        <v>Evin ERİŞ</v>
      </c>
      <c r="V20" s="353">
        <f>IF(G20=0,0,VLOOKUP(G20,'Course List (program)'!$G$2:$L$100,4,FALSE))</f>
        <v>0</v>
      </c>
      <c r="W20" s="510">
        <f>IF(C20=0,0,VLOOKUP(C20,'Course List (program)'!$G$2:$L$100,5,FALSE))</f>
        <v>0</v>
      </c>
      <c r="X20" s="511">
        <f>IF(D20=0,0,VLOOKUP(D20,'Course List (program)'!$G$2:$L$100,5,FALSE))</f>
        <v>0</v>
      </c>
      <c r="Y20" s="511">
        <f>IF(E20=0,0,VLOOKUP(E20,'Course List (program)'!$G$2:$L$100,5,FALSE))</f>
        <v>0</v>
      </c>
      <c r="Z20" s="511">
        <f>IF(F20=0,0,VLOOKUP(F20,'Course List (program)'!$G$2:$L$100,5,FALSE))</f>
        <v>0</v>
      </c>
      <c r="AA20" s="512">
        <f>IF(G20=0,0,VLOOKUP(G20,'Course List (program)'!$G$2:$L$100,5,FALSE))</f>
        <v>0</v>
      </c>
      <c r="AB20" s="323">
        <v>0.66666666666666663</v>
      </c>
    </row>
    <row r="21" spans="1:28" s="300" customFormat="1" ht="15" customHeight="1" x14ac:dyDescent="0.2">
      <c r="A21" s="1090"/>
      <c r="B21" s="1091"/>
      <c r="C21" s="343">
        <f>Section2Draft!$L$87</f>
        <v>0</v>
      </c>
      <c r="D21" s="344">
        <f>Section2Draft!$M$87</f>
        <v>0</v>
      </c>
      <c r="E21" s="344">
        <f>Section2Draft!$N$87</f>
        <v>0</v>
      </c>
      <c r="F21" s="344" t="str">
        <f>Section2Draft!$O$87</f>
        <v>ARCH 492.12</v>
      </c>
      <c r="G21" s="486">
        <f>Section2Draft!$P$87</f>
        <v>0</v>
      </c>
      <c r="H21" s="345">
        <f>IF(C21=0,0,VLOOKUP(C21,'Course List (program)'!$G$2:$L$100,3,FALSE))</f>
        <v>0</v>
      </c>
      <c r="I21" s="346">
        <f>IF(D21=0,0,VLOOKUP(D21,'Course List (program)'!$G$2:$L$100,3,FALSE))</f>
        <v>0</v>
      </c>
      <c r="J21" s="346">
        <f>IF(E21=0,0,VLOOKUP(E21,'Course List (program)'!$G$2:$L$100,3,FALSE))</f>
        <v>0</v>
      </c>
      <c r="K21" s="346" t="str">
        <f>IF(F21=0,0,VLOOKUP(F21,'Course List (program)'!$G$2:$L$100,3,FALSE))</f>
        <v>Prof. Dr. Sevinç HADİ</v>
      </c>
      <c r="L21" s="347">
        <f>IF(G21=0,0,VLOOKUP(G21,'Course List (program)'!$G$2:$L$100,3,FALSE))</f>
        <v>0</v>
      </c>
      <c r="M21" s="348">
        <f>IF(C21=0,0,VLOOKUP(C21,'Course List (program)'!$G$2:$L$100,6,FALSE))</f>
        <v>0</v>
      </c>
      <c r="N21" s="349">
        <f>IF(D21=0,0,VLOOKUP(D21,'Course List (program)'!$G$2:$L$100,6,FALSE))</f>
        <v>0</v>
      </c>
      <c r="O21" s="349">
        <f>IF(E21=0,0,VLOOKUP(E21,'Course List (program)'!$G$2:$L$100,6,FALSE))</f>
        <v>0</v>
      </c>
      <c r="P21" s="349">
        <f>IF(F21=0,0,VLOOKUP(F21,'Course List (program)'!$G$2:$L$100,6,FALSE))</f>
        <v>0</v>
      </c>
      <c r="Q21" s="350">
        <f>IF(G21=0,0,VLOOKUP(G21,'Course List (program)'!$G$2:$L$100,6,FALSE))</f>
        <v>0</v>
      </c>
      <c r="R21" s="351">
        <f>IF(C21=0,0,VLOOKUP(C21,'Course List (program)'!$G$2:$L$100,4,FALSE))</f>
        <v>0</v>
      </c>
      <c r="S21" s="352">
        <f>IF(D21=0,0,VLOOKUP(D21,'Course List (program)'!$G$2:$L$100,4,FALSE))</f>
        <v>0</v>
      </c>
      <c r="T21" s="352">
        <f>IF(E21=0,0,VLOOKUP(E21,'Course List (program)'!$G$2:$L$100,4,FALSE))</f>
        <v>0</v>
      </c>
      <c r="U21" s="352" t="str">
        <f>IF(F21=0,0,VLOOKUP(F21,'Course List (program)'!$G$2:$L$100,4,FALSE))</f>
        <v>Evin ERİŞ</v>
      </c>
      <c r="V21" s="353">
        <f>IF(G21=0,0,VLOOKUP(G21,'Course List (program)'!$G$2:$L$100,4,FALSE))</f>
        <v>0</v>
      </c>
      <c r="W21" s="510">
        <f>IF(C21=0,0,VLOOKUP(C21,'Course List (program)'!$G$2:$L$100,5,FALSE))</f>
        <v>0</v>
      </c>
      <c r="X21" s="511">
        <f>IF(D21=0,0,VLOOKUP(D21,'Course List (program)'!$G$2:$L$100,5,FALSE))</f>
        <v>0</v>
      </c>
      <c r="Y21" s="511">
        <f>IF(E21=0,0,VLOOKUP(E21,'Course List (program)'!$G$2:$L$100,5,FALSE))</f>
        <v>0</v>
      </c>
      <c r="Z21" s="511">
        <f>IF(F21=0,0,VLOOKUP(F21,'Course List (program)'!$G$2:$L$100,5,FALSE))</f>
        <v>0</v>
      </c>
      <c r="AA21" s="512">
        <f>IF(G21=0,0,VLOOKUP(G21,'Course List (program)'!$G$2:$L$100,5,FALSE))</f>
        <v>0</v>
      </c>
      <c r="AB21" s="323">
        <v>0.70833333333333337</v>
      </c>
    </row>
    <row r="22" spans="1:28" s="300" customFormat="1" ht="15" customHeight="1" thickBot="1" x14ac:dyDescent="0.25">
      <c r="A22" s="1092"/>
      <c r="B22" s="1093"/>
      <c r="C22" s="354">
        <f>Section2Draft!$L$89</f>
        <v>0</v>
      </c>
      <c r="D22" s="355">
        <f>Section2Draft!$M$89</f>
        <v>0</v>
      </c>
      <c r="E22" s="355">
        <f>Section2Draft!$N$89</f>
        <v>0</v>
      </c>
      <c r="F22" s="355">
        <f>Section2Draft!$O$89</f>
        <v>0</v>
      </c>
      <c r="G22" s="487">
        <f>Section2Draft!$P$89</f>
        <v>0</v>
      </c>
      <c r="H22" s="356">
        <f>IF(C22=0,0,VLOOKUP(C22,'Course List (program)'!$G$2:$L$100,3,FALSE))</f>
        <v>0</v>
      </c>
      <c r="I22" s="357">
        <f>IF(D22=0,0,VLOOKUP(D22,'Course List (program)'!$G$2:$L$100,3,FALSE))</f>
        <v>0</v>
      </c>
      <c r="J22" s="357">
        <f>IF(E22=0,0,VLOOKUP(E22,'Course List (program)'!$G$2:$L$100,3,FALSE))</f>
        <v>0</v>
      </c>
      <c r="K22" s="357">
        <f>IF(F22=0,0,VLOOKUP(F22,'Course List (program)'!$G$2:$L$100,3,FALSE))</f>
        <v>0</v>
      </c>
      <c r="L22" s="358">
        <f>IF(G22=0,0,VLOOKUP(G22,'Course List (program)'!$G$2:$L$100,3,FALSE))</f>
        <v>0</v>
      </c>
      <c r="M22" s="359">
        <f>IF(C22=0,0,VLOOKUP(C22,'Course List (program)'!$G$2:$L$100,6,FALSE))</f>
        <v>0</v>
      </c>
      <c r="N22" s="360">
        <f>IF(D22=0,0,VLOOKUP(D22,'Course List (program)'!$G$2:$L$100,6,FALSE))</f>
        <v>0</v>
      </c>
      <c r="O22" s="360">
        <f>IF(E22=0,0,VLOOKUP(E22,'Course List (program)'!$G$2:$L$100,6,FALSE))</f>
        <v>0</v>
      </c>
      <c r="P22" s="360">
        <f>IF(F22=0,0,VLOOKUP(F22,'Course List (program)'!$G$2:$L$100,6,FALSE))</f>
        <v>0</v>
      </c>
      <c r="Q22" s="361">
        <f>IF(G22=0,0,VLOOKUP(G22,'Course List (program)'!$G$2:$L$100,6,FALSE))</f>
        <v>0</v>
      </c>
      <c r="R22" s="362">
        <f>IF(C22=0,0,VLOOKUP(C22,'Course List (program)'!$G$2:$L$100,4,FALSE))</f>
        <v>0</v>
      </c>
      <c r="S22" s="363">
        <f>IF(D22=0,0,VLOOKUP(D22,'Course List (program)'!$G$2:$L$100,4,FALSE))</f>
        <v>0</v>
      </c>
      <c r="T22" s="363">
        <f>IF(E22=0,0,VLOOKUP(E22,'Course List (program)'!$G$2:$L$100,4,FALSE))</f>
        <v>0</v>
      </c>
      <c r="U22" s="363">
        <f>IF(F22=0,0,VLOOKUP(F22,'Course List (program)'!$G$2:$L$100,4,FALSE))</f>
        <v>0</v>
      </c>
      <c r="V22" s="364">
        <f>IF(G22=0,0,VLOOKUP(G22,'Course List (program)'!$G$2:$L$100,4,FALSE))</f>
        <v>0</v>
      </c>
      <c r="W22" s="513">
        <f>IF(C22=0,0,VLOOKUP(C22,'Course List (program)'!$G$2:$L$100,5,FALSE))</f>
        <v>0</v>
      </c>
      <c r="X22" s="514">
        <f>IF(D22=0,0,VLOOKUP(D22,'Course List (program)'!$G$2:$L$100,5,FALSE))</f>
        <v>0</v>
      </c>
      <c r="Y22" s="514">
        <f>IF(E22=0,0,VLOOKUP(E22,'Course List (program)'!$G$2:$L$100,5,FALSE))</f>
        <v>0</v>
      </c>
      <c r="Z22" s="514">
        <f>IF(F22=0,0,VLOOKUP(F22,'Course List (program)'!$G$2:$L$100,5,FALSE))</f>
        <v>0</v>
      </c>
      <c r="AA22" s="515">
        <f>IF(G22=0,0,VLOOKUP(G22,'Course List (program)'!$G$2:$L$100,5,FALSE))</f>
        <v>0</v>
      </c>
      <c r="AB22" s="323">
        <v>0.75</v>
      </c>
    </row>
    <row r="23" spans="1:28" s="300" customFormat="1" ht="15" customHeight="1" x14ac:dyDescent="0.2">
      <c r="A23" s="1088">
        <v>3</v>
      </c>
      <c r="B23" s="1089"/>
      <c r="C23" s="332" t="str">
        <f>Section3Draft!$L$71</f>
        <v>ARCH 492.13</v>
      </c>
      <c r="D23" s="333">
        <f>Section3Draft!$M$71</f>
        <v>0</v>
      </c>
      <c r="E23" s="333">
        <f>Section3Draft!$N$71</f>
        <v>0</v>
      </c>
      <c r="F23" s="333">
        <f>Section3Draft!$O$71</f>
        <v>0</v>
      </c>
      <c r="G23" s="485">
        <f>Section3Draft!$P$71</f>
        <v>0</v>
      </c>
      <c r="H23" s="334" t="str">
        <f>IF(C23=0,0,VLOOKUP(C23,'Course List (program)'!$G$2:$L$100,3,FALSE))</f>
        <v>Öğr. Gör. Dr. Nihat GÜNDÜZ</v>
      </c>
      <c r="I23" s="335">
        <f>IF(D23=0,0,VLOOKUP(D23,'Course List (program)'!$G$2:$L$100,3,FALSE))</f>
        <v>0</v>
      </c>
      <c r="J23" s="335">
        <f>IF(E23=0,0,VLOOKUP(E23,'Course List (program)'!$G$2:$L$100,3,FALSE))</f>
        <v>0</v>
      </c>
      <c r="K23" s="335">
        <f>IF(F23=0,0,VLOOKUP(F23,'Course List (program)'!$G$2:$L$100,3,FALSE))</f>
        <v>0</v>
      </c>
      <c r="L23" s="336">
        <f>IF(G23=0,0,VLOOKUP(G23,'Course List (program)'!$G$2:$L$100,3,FALSE))</f>
        <v>0</v>
      </c>
      <c r="M23" s="337">
        <f>IF(C23=0,0,VLOOKUP(C23,'Course List (program)'!$G$2:$L$100,6,FALSE))</f>
        <v>0</v>
      </c>
      <c r="N23" s="338">
        <f>IF(D23=0,0,VLOOKUP(D23,'Course List (program)'!$G$2:$L$100,6,FALSE))</f>
        <v>0</v>
      </c>
      <c r="O23" s="338">
        <f>IF(E23=0,0,VLOOKUP(E23,'Course List (program)'!$G$2:$L$100,6,FALSE))</f>
        <v>0</v>
      </c>
      <c r="P23" s="338">
        <f>IF(F23=0,0,VLOOKUP(F23,'Course List (program)'!$G$2:$L$100,6,FALSE))</f>
        <v>0</v>
      </c>
      <c r="Q23" s="339">
        <f>IF(G23=0,0,VLOOKUP(G23,'Course List (program)'!$G$2:$L$100,6,FALSE))</f>
        <v>0</v>
      </c>
      <c r="R23" s="340" t="str">
        <f>IF(C23=0,0,VLOOKUP(C23,'Course List (program)'!$G$2:$L$100,4,FALSE))</f>
        <v>Ece DEMİR</v>
      </c>
      <c r="S23" s="341">
        <f>IF(D23=0,0,VLOOKUP(D23,'Course List (program)'!$G$2:$L$100,4,FALSE))</f>
        <v>0</v>
      </c>
      <c r="T23" s="341">
        <f>IF(E23=0,0,VLOOKUP(E23,'Course List (program)'!$G$2:$L$100,4,FALSE))</f>
        <v>0</v>
      </c>
      <c r="U23" s="341">
        <f>IF(F23=0,0,VLOOKUP(F23,'Course List (program)'!$G$2:$L$100,4,FALSE))</f>
        <v>0</v>
      </c>
      <c r="V23" s="342">
        <f>IF(G23=0,0,VLOOKUP(G23,'Course List (program)'!$G$2:$L$100,4,FALSE))</f>
        <v>0</v>
      </c>
      <c r="W23" s="507">
        <f>IF(C23=0,0,VLOOKUP(C23,'Course List (program)'!$G$2:$L$100,5,FALSE))</f>
        <v>0</v>
      </c>
      <c r="X23" s="508">
        <f>IF(D23=0,0,VLOOKUP(D23,'Course List (program)'!$G$2:$L$100,5,FALSE))</f>
        <v>0</v>
      </c>
      <c r="Y23" s="508">
        <f>IF(E23=0,0,VLOOKUP(E23,'Course List (program)'!$G$2:$L$100,5,FALSE))</f>
        <v>0</v>
      </c>
      <c r="Z23" s="508">
        <f>IF(F23=0,0,VLOOKUP(F23,'Course List (program)'!$G$2:$L$100,5,FALSE))</f>
        <v>0</v>
      </c>
      <c r="AA23" s="509">
        <f>IF(G23=0,0,VLOOKUP(G23,'Course List (program)'!$G$2:$L$100,5,FALSE))</f>
        <v>0</v>
      </c>
      <c r="AB23" s="299">
        <v>0.375</v>
      </c>
    </row>
    <row r="24" spans="1:28" s="300" customFormat="1" ht="15" customHeight="1" x14ac:dyDescent="0.2">
      <c r="A24" s="1090"/>
      <c r="B24" s="1091"/>
      <c r="C24" s="343" t="str">
        <f>Section3Draft!$L$73</f>
        <v>ARCH 492.13</v>
      </c>
      <c r="D24" s="344">
        <f>Section3Draft!$M$73</f>
        <v>0</v>
      </c>
      <c r="E24" s="344">
        <f>Section3Draft!$N$73</f>
        <v>0</v>
      </c>
      <c r="F24" s="344">
        <f>Section3Draft!$O$73</f>
        <v>0</v>
      </c>
      <c r="G24" s="486">
        <f>Section3Draft!$P$73</f>
        <v>0</v>
      </c>
      <c r="H24" s="345" t="str">
        <f>IF(C24=0,0,VLOOKUP(C24,'Course List (program)'!$G$2:$L$100,3,FALSE))</f>
        <v>Öğr. Gör. Dr. Nihat GÜNDÜZ</v>
      </c>
      <c r="I24" s="346">
        <f>IF(D24=0,0,VLOOKUP(D24,'Course List (program)'!$G$2:$L$100,3,FALSE))</f>
        <v>0</v>
      </c>
      <c r="J24" s="346">
        <f>IF(E24=0,0,VLOOKUP(E24,'Course List (program)'!$G$2:$L$100,3,FALSE))</f>
        <v>0</v>
      </c>
      <c r="K24" s="346">
        <f>IF(F24=0,0,VLOOKUP(F24,'Course List (program)'!$G$2:$L$100,3,FALSE))</f>
        <v>0</v>
      </c>
      <c r="L24" s="347">
        <f>IF(G24=0,0,VLOOKUP(G24,'Course List (program)'!$G$2:$L$100,3,FALSE))</f>
        <v>0</v>
      </c>
      <c r="M24" s="348">
        <f>IF(C24=0,0,VLOOKUP(C24,'Course List (program)'!$G$2:$L$100,6,FALSE))</f>
        <v>0</v>
      </c>
      <c r="N24" s="349">
        <f>IF(D24=0,0,VLOOKUP(D24,'Course List (program)'!$G$2:$L$100,6,FALSE))</f>
        <v>0</v>
      </c>
      <c r="O24" s="349">
        <f>IF(E24=0,0,VLOOKUP(E24,'Course List (program)'!$G$2:$L$100,6,FALSE))</f>
        <v>0</v>
      </c>
      <c r="P24" s="349">
        <f>IF(F24=0,0,VLOOKUP(F24,'Course List (program)'!$G$2:$L$100,6,FALSE))</f>
        <v>0</v>
      </c>
      <c r="Q24" s="350">
        <f>IF(G24=0,0,VLOOKUP(G24,'Course List (program)'!$G$2:$L$100,6,FALSE))</f>
        <v>0</v>
      </c>
      <c r="R24" s="351" t="str">
        <f>IF(C24=0,0,VLOOKUP(C24,'Course List (program)'!$G$2:$L$100,4,FALSE))</f>
        <v>Ece DEMİR</v>
      </c>
      <c r="S24" s="352">
        <f>IF(D24=0,0,VLOOKUP(D24,'Course List (program)'!$G$2:$L$100,4,FALSE))</f>
        <v>0</v>
      </c>
      <c r="T24" s="352">
        <f>IF(E24=0,0,VLOOKUP(E24,'Course List (program)'!$G$2:$L$100,4,FALSE))</f>
        <v>0</v>
      </c>
      <c r="U24" s="352">
        <f>IF(F24=0,0,VLOOKUP(F24,'Course List (program)'!$G$2:$L$100,4,FALSE))</f>
        <v>0</v>
      </c>
      <c r="V24" s="353">
        <f>IF(G24=0,0,VLOOKUP(G24,'Course List (program)'!$G$2:$L$100,4,FALSE))</f>
        <v>0</v>
      </c>
      <c r="W24" s="510">
        <f>IF(C24=0,0,VLOOKUP(C24,'Course List (program)'!$G$2:$L$100,5,FALSE))</f>
        <v>0</v>
      </c>
      <c r="X24" s="511">
        <f>IF(D24=0,0,VLOOKUP(D24,'Course List (program)'!$G$2:$L$100,5,FALSE))</f>
        <v>0</v>
      </c>
      <c r="Y24" s="511">
        <f>IF(E24=0,0,VLOOKUP(E24,'Course List (program)'!$G$2:$L$100,5,FALSE))</f>
        <v>0</v>
      </c>
      <c r="Z24" s="511">
        <f>IF(F24=0,0,VLOOKUP(F24,'Course List (program)'!$G$2:$L$100,5,FALSE))</f>
        <v>0</v>
      </c>
      <c r="AA24" s="512">
        <f>IF(G24=0,0,VLOOKUP(G24,'Course List (program)'!$G$2:$L$100,5,FALSE))</f>
        <v>0</v>
      </c>
      <c r="AB24" s="299">
        <v>0.41666666666666669</v>
      </c>
    </row>
    <row r="25" spans="1:28" s="300" customFormat="1" ht="15" customHeight="1" x14ac:dyDescent="0.2">
      <c r="A25" s="1090"/>
      <c r="B25" s="1091"/>
      <c r="C25" s="343" t="str">
        <f>Section3Draft!$L$75</f>
        <v>ARCH 492.13</v>
      </c>
      <c r="D25" s="344">
        <f>Section3Draft!$M$75</f>
        <v>0</v>
      </c>
      <c r="E25" s="344">
        <f>Section3Draft!$N$75</f>
        <v>0</v>
      </c>
      <c r="F25" s="344">
        <f>Section3Draft!$O$75</f>
        <v>0</v>
      </c>
      <c r="G25" s="486">
        <f>Section3Draft!$P$75</f>
        <v>0</v>
      </c>
      <c r="H25" s="345" t="str">
        <f>IF(C25=0,0,VLOOKUP(C25,'Course List (program)'!$G$2:$L$100,3,FALSE))</f>
        <v>Öğr. Gör. Dr. Nihat GÜNDÜZ</v>
      </c>
      <c r="I25" s="346">
        <f>IF(D25=0,0,VLOOKUP(D25,'Course List (program)'!$G$2:$L$100,3,FALSE))</f>
        <v>0</v>
      </c>
      <c r="J25" s="346">
        <f>IF(E25=0,0,VLOOKUP(E25,'Course List (program)'!$G$2:$L$100,3,FALSE))</f>
        <v>0</v>
      </c>
      <c r="K25" s="346">
        <f>IF(F25=0,0,VLOOKUP(F25,'Course List (program)'!$G$2:$L$100,3,FALSE))</f>
        <v>0</v>
      </c>
      <c r="L25" s="347">
        <f>IF(G25=0,0,VLOOKUP(G25,'Course List (program)'!$G$2:$L$100,3,FALSE))</f>
        <v>0</v>
      </c>
      <c r="M25" s="348">
        <f>IF(C25=0,0,VLOOKUP(C25,'Course List (program)'!$G$2:$L$100,6,FALSE))</f>
        <v>0</v>
      </c>
      <c r="N25" s="349">
        <f>IF(D25=0,0,VLOOKUP(D25,'Course List (program)'!$G$2:$L$100,6,FALSE))</f>
        <v>0</v>
      </c>
      <c r="O25" s="349">
        <f>IF(E25=0,0,VLOOKUP(E25,'Course List (program)'!$G$2:$L$100,6,FALSE))</f>
        <v>0</v>
      </c>
      <c r="P25" s="349">
        <f>IF(F25=0,0,VLOOKUP(F25,'Course List (program)'!$G$2:$L$100,6,FALSE))</f>
        <v>0</v>
      </c>
      <c r="Q25" s="350">
        <f>IF(G25=0,0,VLOOKUP(G25,'Course List (program)'!$G$2:$L$100,6,FALSE))</f>
        <v>0</v>
      </c>
      <c r="R25" s="351" t="str">
        <f>IF(C25=0,0,VLOOKUP(C25,'Course List (program)'!$G$2:$L$100,4,FALSE))</f>
        <v>Ece DEMİR</v>
      </c>
      <c r="S25" s="352">
        <f>IF(D25=0,0,VLOOKUP(D25,'Course List (program)'!$G$2:$L$100,4,FALSE))</f>
        <v>0</v>
      </c>
      <c r="T25" s="352">
        <f>IF(E25=0,0,VLOOKUP(E25,'Course List (program)'!$G$2:$L$100,4,FALSE))</f>
        <v>0</v>
      </c>
      <c r="U25" s="352">
        <f>IF(F25=0,0,VLOOKUP(F25,'Course List (program)'!$G$2:$L$100,4,FALSE))</f>
        <v>0</v>
      </c>
      <c r="V25" s="353">
        <f>IF(G25=0,0,VLOOKUP(G25,'Course List (program)'!$G$2:$L$100,4,FALSE))</f>
        <v>0</v>
      </c>
      <c r="W25" s="510">
        <f>IF(C25=0,0,VLOOKUP(C25,'Course List (program)'!$G$2:$L$100,5,FALSE))</f>
        <v>0</v>
      </c>
      <c r="X25" s="511">
        <f>IF(D25=0,0,VLOOKUP(D25,'Course List (program)'!$G$2:$L$100,5,FALSE))</f>
        <v>0</v>
      </c>
      <c r="Y25" s="511">
        <f>IF(E25=0,0,VLOOKUP(E25,'Course List (program)'!$G$2:$L$100,5,FALSE))</f>
        <v>0</v>
      </c>
      <c r="Z25" s="511">
        <f>IF(F25=0,0,VLOOKUP(F25,'Course List (program)'!$G$2:$L$100,5,FALSE))</f>
        <v>0</v>
      </c>
      <c r="AA25" s="512">
        <f>IF(G25=0,0,VLOOKUP(G25,'Course List (program)'!$G$2:$L$100,5,FALSE))</f>
        <v>0</v>
      </c>
      <c r="AB25" s="299">
        <v>0.45833333333333331</v>
      </c>
    </row>
    <row r="26" spans="1:28" s="300" customFormat="1" ht="15" customHeight="1" x14ac:dyDescent="0.2">
      <c r="A26" s="1090"/>
      <c r="B26" s="1091"/>
      <c r="C26" s="343" t="str">
        <f>Section3Draft!$L$77</f>
        <v>ARCH 492.13</v>
      </c>
      <c r="D26" s="344">
        <f>Section3Draft!$M$77</f>
        <v>0</v>
      </c>
      <c r="E26" s="344">
        <f>Section3Draft!$N$77</f>
        <v>0</v>
      </c>
      <c r="F26" s="344">
        <f>Section3Draft!$O$77</f>
        <v>0</v>
      </c>
      <c r="G26" s="486">
        <f>Section3Draft!$P$77</f>
        <v>0</v>
      </c>
      <c r="H26" s="345" t="str">
        <f>IF(C26=0,0,VLOOKUP(C26,'Course List (program)'!$G$2:$L$100,3,FALSE))</f>
        <v>Öğr. Gör. Dr. Nihat GÜNDÜZ</v>
      </c>
      <c r="I26" s="346">
        <f>IF(D26=0,0,VLOOKUP(D26,'Course List (program)'!$G$2:$L$100,3,FALSE))</f>
        <v>0</v>
      </c>
      <c r="J26" s="346">
        <f>IF(E26=0,0,VLOOKUP(E26,'Course List (program)'!$G$2:$L$100,3,FALSE))</f>
        <v>0</v>
      </c>
      <c r="K26" s="346">
        <f>IF(F26=0,0,VLOOKUP(F26,'Course List (program)'!$G$2:$L$100,3,FALSE))</f>
        <v>0</v>
      </c>
      <c r="L26" s="347">
        <f>IF(G26=0,0,VLOOKUP(G26,'Course List (program)'!$G$2:$L$100,3,FALSE))</f>
        <v>0</v>
      </c>
      <c r="M26" s="348">
        <f>IF(C26=0,0,VLOOKUP(C26,'Course List (program)'!$G$2:$L$100,6,FALSE))</f>
        <v>0</v>
      </c>
      <c r="N26" s="349">
        <f>IF(D26=0,0,VLOOKUP(D26,'Course List (program)'!$G$2:$L$100,6,FALSE))</f>
        <v>0</v>
      </c>
      <c r="O26" s="349">
        <f>IF(E26=0,0,VLOOKUP(E26,'Course List (program)'!$G$2:$L$100,6,FALSE))</f>
        <v>0</v>
      </c>
      <c r="P26" s="349">
        <f>IF(F26=0,0,VLOOKUP(F26,'Course List (program)'!$G$2:$L$100,6,FALSE))</f>
        <v>0</v>
      </c>
      <c r="Q26" s="350">
        <f>IF(G26=0,0,VLOOKUP(G26,'Course List (program)'!$G$2:$L$100,6,FALSE))</f>
        <v>0</v>
      </c>
      <c r="R26" s="351" t="str">
        <f>IF(C26=0,0,VLOOKUP(C26,'Course List (program)'!$G$2:$L$100,4,FALSE))</f>
        <v>Ece DEMİR</v>
      </c>
      <c r="S26" s="352">
        <f>IF(D26=0,0,VLOOKUP(D26,'Course List (program)'!$G$2:$L$100,4,FALSE))</f>
        <v>0</v>
      </c>
      <c r="T26" s="352">
        <f>IF(E26=0,0,VLOOKUP(E26,'Course List (program)'!$G$2:$L$100,4,FALSE))</f>
        <v>0</v>
      </c>
      <c r="U26" s="352">
        <f>IF(F26=0,0,VLOOKUP(F26,'Course List (program)'!$G$2:$L$100,4,FALSE))</f>
        <v>0</v>
      </c>
      <c r="V26" s="353">
        <f>IF(G26=0,0,VLOOKUP(G26,'Course List (program)'!$G$2:$L$100,4,FALSE))</f>
        <v>0</v>
      </c>
      <c r="W26" s="510">
        <f>IF(C26=0,0,VLOOKUP(C26,'Course List (program)'!$G$2:$L$100,5,FALSE))</f>
        <v>0</v>
      </c>
      <c r="X26" s="511">
        <f>IF(D26=0,0,VLOOKUP(D26,'Course List (program)'!$G$2:$L$100,5,FALSE))</f>
        <v>0</v>
      </c>
      <c r="Y26" s="511">
        <f>IF(E26=0,0,VLOOKUP(E26,'Course List (program)'!$G$2:$L$100,5,FALSE))</f>
        <v>0</v>
      </c>
      <c r="Z26" s="511">
        <f>IF(F26=0,0,VLOOKUP(F26,'Course List (program)'!$G$2:$L$100,5,FALSE))</f>
        <v>0</v>
      </c>
      <c r="AA26" s="512">
        <f>IF(G26=0,0,VLOOKUP(G26,'Course List (program)'!$G$2:$L$100,5,FALSE))</f>
        <v>0</v>
      </c>
      <c r="AB26" s="299">
        <v>0.5</v>
      </c>
    </row>
    <row r="27" spans="1:28" s="300" customFormat="1" ht="15" customHeight="1" x14ac:dyDescent="0.2">
      <c r="A27" s="1090"/>
      <c r="B27" s="1091"/>
      <c r="C27" s="343">
        <f>Section3Draft!$L$79</f>
        <v>0</v>
      </c>
      <c r="D27" s="344">
        <f>Section3Draft!$M$79</f>
        <v>0</v>
      </c>
      <c r="E27" s="344">
        <f>Section3Draft!$N$79</f>
        <v>0</v>
      </c>
      <c r="F27" s="344">
        <f>Section3Draft!$O$79</f>
        <v>0</v>
      </c>
      <c r="G27" s="486">
        <f>Section3Draft!$P$79</f>
        <v>0</v>
      </c>
      <c r="H27" s="345">
        <f>IF(C27=0,0,VLOOKUP(C27,'Course List (program)'!$G$2:$L$100,3,FALSE))</f>
        <v>0</v>
      </c>
      <c r="I27" s="346">
        <f>IF(D27=0,0,VLOOKUP(D27,'Course List (program)'!$G$2:$L$100,3,FALSE))</f>
        <v>0</v>
      </c>
      <c r="J27" s="346">
        <f>IF(E27=0,0,VLOOKUP(E27,'Course List (program)'!$G$2:$L$100,3,FALSE))</f>
        <v>0</v>
      </c>
      <c r="K27" s="346">
        <f>IF(F27=0,0,VLOOKUP(F27,'Course List (program)'!$G$2:$L$100,3,FALSE))</f>
        <v>0</v>
      </c>
      <c r="L27" s="347">
        <f>IF(G27=0,0,VLOOKUP(G27,'Course List (program)'!$G$2:$L$100,3,FALSE))</f>
        <v>0</v>
      </c>
      <c r="M27" s="348">
        <f>IF(C27=0,0,VLOOKUP(C27,'Course List (program)'!$G$2:$L$100,6,FALSE))</f>
        <v>0</v>
      </c>
      <c r="N27" s="349">
        <f>IF(D27=0,0,VLOOKUP(D27,'Course List (program)'!$G$2:$L$100,6,FALSE))</f>
        <v>0</v>
      </c>
      <c r="O27" s="349">
        <f>IF(E27=0,0,VLOOKUP(E27,'Course List (program)'!$G$2:$L$100,6,FALSE))</f>
        <v>0</v>
      </c>
      <c r="P27" s="349">
        <f>IF(F27=0,0,VLOOKUP(F27,'Course List (program)'!$G$2:$L$100,6,FALSE))</f>
        <v>0</v>
      </c>
      <c r="Q27" s="350">
        <f>IF(G27=0,0,VLOOKUP(G27,'Course List (program)'!$G$2:$L$100,6,FALSE))</f>
        <v>0</v>
      </c>
      <c r="R27" s="351">
        <f>IF(C27=0,0,VLOOKUP(C27,'Course List (program)'!$G$2:$L$100,4,FALSE))</f>
        <v>0</v>
      </c>
      <c r="S27" s="352">
        <f>IF(D27=0,0,VLOOKUP(D27,'Course List (program)'!$G$2:$L$100,4,FALSE))</f>
        <v>0</v>
      </c>
      <c r="T27" s="352">
        <f>IF(E27=0,0,VLOOKUP(E27,'Course List (program)'!$G$2:$L$100,4,FALSE))</f>
        <v>0</v>
      </c>
      <c r="U27" s="352">
        <f>IF(F27=0,0,VLOOKUP(F27,'Course List (program)'!$G$2:$L$100,4,FALSE))</f>
        <v>0</v>
      </c>
      <c r="V27" s="353">
        <f>IF(G27=0,0,VLOOKUP(G27,'Course List (program)'!$G$2:$L$100,4,FALSE))</f>
        <v>0</v>
      </c>
      <c r="W27" s="510">
        <f>IF(C27=0,0,VLOOKUP(C27,'Course List (program)'!$G$2:$L$100,5,FALSE))</f>
        <v>0</v>
      </c>
      <c r="X27" s="511">
        <f>IF(D27=0,0,VLOOKUP(D27,'Course List (program)'!$G$2:$L$100,5,FALSE))</f>
        <v>0</v>
      </c>
      <c r="Y27" s="511">
        <f>IF(E27=0,0,VLOOKUP(E27,'Course List (program)'!$G$2:$L$100,5,FALSE))</f>
        <v>0</v>
      </c>
      <c r="Z27" s="511">
        <f>IF(F27=0,0,VLOOKUP(F27,'Course List (program)'!$G$2:$L$100,5,FALSE))</f>
        <v>0</v>
      </c>
      <c r="AA27" s="512">
        <f>IF(G27=0,0,VLOOKUP(G27,'Course List (program)'!$G$2:$L$100,5,FALSE))</f>
        <v>0</v>
      </c>
      <c r="AB27" s="299">
        <v>0.54166666666666663</v>
      </c>
    </row>
    <row r="28" spans="1:28" s="300" customFormat="1" ht="15" customHeight="1" x14ac:dyDescent="0.2">
      <c r="A28" s="1090"/>
      <c r="B28" s="1091"/>
      <c r="C28" s="343" t="str">
        <f>Section3Draft!$L$81</f>
        <v>ARCH 492.13</v>
      </c>
      <c r="D28" s="344">
        <f>Section3Draft!$M$81</f>
        <v>0</v>
      </c>
      <c r="E28" s="344">
        <f>Section3Draft!$N$81</f>
        <v>0</v>
      </c>
      <c r="F28" s="344">
        <f>Section3Draft!$O$81</f>
        <v>0</v>
      </c>
      <c r="G28" s="486" t="str">
        <f>Section3Draft!$P$81</f>
        <v>ARCH 326.01</v>
      </c>
      <c r="H28" s="345" t="str">
        <f>IF(C28=0,0,VLOOKUP(C28,'Course List (program)'!$G$2:$L$100,3,FALSE))</f>
        <v>Öğr. Gör. Dr. Nihat GÜNDÜZ</v>
      </c>
      <c r="I28" s="346">
        <f>IF(D28=0,0,VLOOKUP(D28,'Course List (program)'!$G$2:$L$100,3,FALSE))</f>
        <v>0</v>
      </c>
      <c r="J28" s="346">
        <f>IF(E28=0,0,VLOOKUP(E28,'Course List (program)'!$G$2:$L$100,3,FALSE))</f>
        <v>0</v>
      </c>
      <c r="K28" s="346">
        <f>IF(F28=0,0,VLOOKUP(F28,'Course List (program)'!$G$2:$L$100,3,FALSE))</f>
        <v>0</v>
      </c>
      <c r="L28" s="347" t="str">
        <f>IF(G28=0,0,VLOOKUP(G28,'Course List (program)'!$G$2:$L$100,3,FALSE))</f>
        <v>Yrd. Doç. Dr. Soner ŞAHİN</v>
      </c>
      <c r="M28" s="348">
        <f>IF(C28=0,0,VLOOKUP(C28,'Course List (program)'!$G$2:$L$100,6,FALSE))</f>
        <v>0</v>
      </c>
      <c r="N28" s="349">
        <f>IF(D28=0,0,VLOOKUP(D28,'Course List (program)'!$G$2:$L$100,6,FALSE))</f>
        <v>0</v>
      </c>
      <c r="O28" s="349">
        <f>IF(E28=0,0,VLOOKUP(E28,'Course List (program)'!$G$2:$L$100,6,FALSE))</f>
        <v>0</v>
      </c>
      <c r="P28" s="349">
        <f>IF(F28=0,0,VLOOKUP(F28,'Course List (program)'!$G$2:$L$100,6,FALSE))</f>
        <v>0</v>
      </c>
      <c r="Q28" s="350">
        <f>IF(G28=0,0,VLOOKUP(G28,'Course List (program)'!$G$2:$L$100,6,FALSE))</f>
        <v>0</v>
      </c>
      <c r="R28" s="351" t="str">
        <f>IF(C28=0,0,VLOOKUP(C28,'Course List (program)'!$G$2:$L$100,4,FALSE))</f>
        <v>Ece DEMİR</v>
      </c>
      <c r="S28" s="352">
        <f>IF(D28=0,0,VLOOKUP(D28,'Course List (program)'!$G$2:$L$100,4,FALSE))</f>
        <v>0</v>
      </c>
      <c r="T28" s="352">
        <f>IF(E28=0,0,VLOOKUP(E28,'Course List (program)'!$G$2:$L$100,4,FALSE))</f>
        <v>0</v>
      </c>
      <c r="U28" s="352">
        <f>IF(F28=0,0,VLOOKUP(F28,'Course List (program)'!$G$2:$L$100,4,FALSE))</f>
        <v>0</v>
      </c>
      <c r="V28" s="353">
        <f>IF(G28=0,0,VLOOKUP(G28,'Course List (program)'!$G$2:$L$100,4,FALSE))</f>
        <v>0</v>
      </c>
      <c r="W28" s="510">
        <f>IF(C28=0,0,VLOOKUP(C28,'Course List (program)'!$G$2:$L$100,5,FALSE))</f>
        <v>0</v>
      </c>
      <c r="X28" s="511">
        <f>IF(D28=0,0,VLOOKUP(D28,'Course List (program)'!$G$2:$L$100,5,FALSE))</f>
        <v>0</v>
      </c>
      <c r="Y28" s="511">
        <f>IF(E28=0,0,VLOOKUP(E28,'Course List (program)'!$G$2:$L$100,5,FALSE))</f>
        <v>0</v>
      </c>
      <c r="Z28" s="511">
        <f>IF(F28=0,0,VLOOKUP(F28,'Course List (program)'!$G$2:$L$100,5,FALSE))</f>
        <v>0</v>
      </c>
      <c r="AA28" s="512">
        <f>IF(G28=0,0,VLOOKUP(G28,'Course List (program)'!$G$2:$L$100,5,FALSE))</f>
        <v>0</v>
      </c>
      <c r="AB28" s="299">
        <v>0.58333333333333337</v>
      </c>
    </row>
    <row r="29" spans="1:28" s="300" customFormat="1" ht="15" customHeight="1" x14ac:dyDescent="0.2">
      <c r="A29" s="1090"/>
      <c r="B29" s="1091"/>
      <c r="C29" s="343" t="str">
        <f>Section3Draft!$L$83</f>
        <v>ARCH 492.13</v>
      </c>
      <c r="D29" s="344">
        <f>Section3Draft!$M$83</f>
        <v>0</v>
      </c>
      <c r="E29" s="344">
        <f>Section3Draft!$N$83</f>
        <v>0</v>
      </c>
      <c r="F29" s="344">
        <f>Section3Draft!$O$83</f>
        <v>0</v>
      </c>
      <c r="G29" s="486" t="str">
        <f>Section3Draft!$P$83</f>
        <v>ARCH 326.01</v>
      </c>
      <c r="H29" s="345" t="str">
        <f>IF(C29=0,0,VLOOKUP(C29,'Course List (program)'!$G$2:$L$100,3,FALSE))</f>
        <v>Öğr. Gör. Dr. Nihat GÜNDÜZ</v>
      </c>
      <c r="I29" s="346">
        <f>IF(D29=0,0,VLOOKUP(D29,'Course List (program)'!$G$2:$L$100,3,FALSE))</f>
        <v>0</v>
      </c>
      <c r="J29" s="346">
        <f>IF(E29=0,0,VLOOKUP(E29,'Course List (program)'!$G$2:$L$100,3,FALSE))</f>
        <v>0</v>
      </c>
      <c r="K29" s="346">
        <f>IF(F29=0,0,VLOOKUP(F29,'Course List (program)'!$G$2:$L$100,3,FALSE))</f>
        <v>0</v>
      </c>
      <c r="L29" s="347" t="str">
        <f>IF(G29=0,0,VLOOKUP(G29,'Course List (program)'!$G$2:$L$100,3,FALSE))</f>
        <v>Yrd. Doç. Dr. Soner ŞAHİN</v>
      </c>
      <c r="M29" s="348">
        <f>IF(C29=0,0,VLOOKUP(C29,'Course List (program)'!$G$2:$L$100,6,FALSE))</f>
        <v>0</v>
      </c>
      <c r="N29" s="349">
        <f>IF(D29=0,0,VLOOKUP(D29,'Course List (program)'!$G$2:$L$100,6,FALSE))</f>
        <v>0</v>
      </c>
      <c r="O29" s="349">
        <f>IF(E29=0,0,VLOOKUP(E29,'Course List (program)'!$G$2:$L$100,6,FALSE))</f>
        <v>0</v>
      </c>
      <c r="P29" s="349">
        <f>IF(F29=0,0,VLOOKUP(F29,'Course List (program)'!$G$2:$L$100,6,FALSE))</f>
        <v>0</v>
      </c>
      <c r="Q29" s="350">
        <f>IF(G29=0,0,VLOOKUP(G29,'Course List (program)'!$G$2:$L$100,6,FALSE))</f>
        <v>0</v>
      </c>
      <c r="R29" s="351" t="str">
        <f>IF(C29=0,0,VLOOKUP(C29,'Course List (program)'!$G$2:$L$100,4,FALSE))</f>
        <v>Ece DEMİR</v>
      </c>
      <c r="S29" s="352">
        <f>IF(D29=0,0,VLOOKUP(D29,'Course List (program)'!$G$2:$L$100,4,FALSE))</f>
        <v>0</v>
      </c>
      <c r="T29" s="352">
        <f>IF(E29=0,0,VLOOKUP(E29,'Course List (program)'!$G$2:$L$100,4,FALSE))</f>
        <v>0</v>
      </c>
      <c r="U29" s="352">
        <f>IF(F29=0,0,VLOOKUP(F29,'Course List (program)'!$G$2:$L$100,4,FALSE))</f>
        <v>0</v>
      </c>
      <c r="V29" s="353">
        <f>IF(G29=0,0,VLOOKUP(G29,'Course List (program)'!$G$2:$L$100,4,FALSE))</f>
        <v>0</v>
      </c>
      <c r="W29" s="510">
        <f>IF(C29=0,0,VLOOKUP(C29,'Course List (program)'!$G$2:$L$100,5,FALSE))</f>
        <v>0</v>
      </c>
      <c r="X29" s="511">
        <f>IF(D29=0,0,VLOOKUP(D29,'Course List (program)'!$G$2:$L$100,5,FALSE))</f>
        <v>0</v>
      </c>
      <c r="Y29" s="511">
        <f>IF(E29=0,0,VLOOKUP(E29,'Course List (program)'!$G$2:$L$100,5,FALSE))</f>
        <v>0</v>
      </c>
      <c r="Z29" s="511">
        <f>IF(F29=0,0,VLOOKUP(F29,'Course List (program)'!$G$2:$L$100,5,FALSE))</f>
        <v>0</v>
      </c>
      <c r="AA29" s="512">
        <f>IF(G29=0,0,VLOOKUP(G29,'Course List (program)'!$G$2:$L$100,5,FALSE))</f>
        <v>0</v>
      </c>
      <c r="AB29" s="299">
        <v>0.625</v>
      </c>
    </row>
    <row r="30" spans="1:28" s="300" customFormat="1" ht="15" customHeight="1" x14ac:dyDescent="0.2">
      <c r="A30" s="1090"/>
      <c r="B30" s="1091"/>
      <c r="C30" s="343" t="str">
        <f>Section3Draft!$L$85</f>
        <v>ARCH 492.13</v>
      </c>
      <c r="D30" s="344">
        <f>Section3Draft!$M$85</f>
        <v>0</v>
      </c>
      <c r="E30" s="344">
        <f>Section3Draft!$N$85</f>
        <v>0</v>
      </c>
      <c r="F30" s="344">
        <f>Section3Draft!$O$85</f>
        <v>0</v>
      </c>
      <c r="G30" s="486" t="str">
        <f>Section3Draft!$P$85</f>
        <v>ARCH 326.01</v>
      </c>
      <c r="H30" s="345" t="str">
        <f>IF(C30=0,0,VLOOKUP(C30,'Course List (program)'!$G$2:$L$100,3,FALSE))</f>
        <v>Öğr. Gör. Dr. Nihat GÜNDÜZ</v>
      </c>
      <c r="I30" s="346">
        <f>IF(D30=0,0,VLOOKUP(D30,'Course List (program)'!$G$2:$L$100,3,FALSE))</f>
        <v>0</v>
      </c>
      <c r="J30" s="346">
        <f>IF(E30=0,0,VLOOKUP(E30,'Course List (program)'!$G$2:$L$100,3,FALSE))</f>
        <v>0</v>
      </c>
      <c r="K30" s="346">
        <f>IF(F30=0,0,VLOOKUP(F30,'Course List (program)'!$G$2:$L$100,3,FALSE))</f>
        <v>0</v>
      </c>
      <c r="L30" s="347" t="str">
        <f>IF(G30=0,0,VLOOKUP(G30,'Course List (program)'!$G$2:$L$100,3,FALSE))</f>
        <v>Yrd. Doç. Dr. Soner ŞAHİN</v>
      </c>
      <c r="M30" s="348">
        <f>IF(C30=0,0,VLOOKUP(C30,'Course List (program)'!$G$2:$L$100,6,FALSE))</f>
        <v>0</v>
      </c>
      <c r="N30" s="349">
        <f>IF(D30=0,0,VLOOKUP(D30,'Course List (program)'!$G$2:$L$100,6,FALSE))</f>
        <v>0</v>
      </c>
      <c r="O30" s="349">
        <f>IF(E30=0,0,VLOOKUP(E30,'Course List (program)'!$G$2:$L$100,6,FALSE))</f>
        <v>0</v>
      </c>
      <c r="P30" s="349">
        <f>IF(F30=0,0,VLOOKUP(F30,'Course List (program)'!$G$2:$L$100,6,FALSE))</f>
        <v>0</v>
      </c>
      <c r="Q30" s="350">
        <f>IF(G30=0,0,VLOOKUP(G30,'Course List (program)'!$G$2:$L$100,6,FALSE))</f>
        <v>0</v>
      </c>
      <c r="R30" s="351" t="str">
        <f>IF(C30=0,0,VLOOKUP(C30,'Course List (program)'!$G$2:$L$100,4,FALSE))</f>
        <v>Ece DEMİR</v>
      </c>
      <c r="S30" s="352">
        <f>IF(D30=0,0,VLOOKUP(D30,'Course List (program)'!$G$2:$L$100,4,FALSE))</f>
        <v>0</v>
      </c>
      <c r="T30" s="352">
        <f>IF(E30=0,0,VLOOKUP(E30,'Course List (program)'!$G$2:$L$100,4,FALSE))</f>
        <v>0</v>
      </c>
      <c r="U30" s="352">
        <f>IF(F30=0,0,VLOOKUP(F30,'Course List (program)'!$G$2:$L$100,4,FALSE))</f>
        <v>0</v>
      </c>
      <c r="V30" s="353">
        <f>IF(G30=0,0,VLOOKUP(G30,'Course List (program)'!$G$2:$L$100,4,FALSE))</f>
        <v>0</v>
      </c>
      <c r="W30" s="510">
        <f>IF(C30=0,0,VLOOKUP(C30,'Course List (program)'!$G$2:$L$100,5,FALSE))</f>
        <v>0</v>
      </c>
      <c r="X30" s="511">
        <f>IF(D30=0,0,VLOOKUP(D30,'Course List (program)'!$G$2:$L$100,5,FALSE))</f>
        <v>0</v>
      </c>
      <c r="Y30" s="511">
        <f>IF(E30=0,0,VLOOKUP(E30,'Course List (program)'!$G$2:$L$100,5,FALSE))</f>
        <v>0</v>
      </c>
      <c r="Z30" s="511">
        <f>IF(F30=0,0,VLOOKUP(F30,'Course List (program)'!$G$2:$L$100,5,FALSE))</f>
        <v>0</v>
      </c>
      <c r="AA30" s="512">
        <f>IF(G30=0,0,VLOOKUP(G30,'Course List (program)'!$G$2:$L$100,5,FALSE))</f>
        <v>0</v>
      </c>
      <c r="AB30" s="299">
        <v>0.66666666666666663</v>
      </c>
    </row>
    <row r="31" spans="1:28" s="300" customFormat="1" ht="15" customHeight="1" x14ac:dyDescent="0.2">
      <c r="A31" s="1090"/>
      <c r="B31" s="1091"/>
      <c r="C31" s="343" t="str">
        <f>Section3Draft!$L$87</f>
        <v>ARCH 492.13</v>
      </c>
      <c r="D31" s="344">
        <f>Section3Draft!$M$87</f>
        <v>0</v>
      </c>
      <c r="E31" s="344">
        <f>Section3Draft!$N$87</f>
        <v>0</v>
      </c>
      <c r="F31" s="344">
        <f>Section3Draft!$O$87</f>
        <v>0</v>
      </c>
      <c r="G31" s="486">
        <f>Section3Draft!$P$87</f>
        <v>0</v>
      </c>
      <c r="H31" s="345" t="str">
        <f>IF(C31=0,0,VLOOKUP(C31,'Course List (program)'!$G$2:$L$100,3,FALSE))</f>
        <v>Öğr. Gör. Dr. Nihat GÜNDÜZ</v>
      </c>
      <c r="I31" s="346">
        <f>IF(D31=0,0,VLOOKUP(D31,'Course List (program)'!$G$2:$L$100,3,FALSE))</f>
        <v>0</v>
      </c>
      <c r="J31" s="346">
        <f>IF(E31=0,0,VLOOKUP(E31,'Course List (program)'!$G$2:$L$100,3,FALSE))</f>
        <v>0</v>
      </c>
      <c r="K31" s="346">
        <f>IF(F31=0,0,VLOOKUP(F31,'Course List (program)'!$G$2:$L$100,3,FALSE))</f>
        <v>0</v>
      </c>
      <c r="L31" s="347">
        <f>IF(G31=0,0,VLOOKUP(G31,'Course List (program)'!$G$2:$L$100,3,FALSE))</f>
        <v>0</v>
      </c>
      <c r="M31" s="348">
        <f>IF(C31=0,0,VLOOKUP(C31,'Course List (program)'!$G$2:$L$100,6,FALSE))</f>
        <v>0</v>
      </c>
      <c r="N31" s="349">
        <f>IF(D31=0,0,VLOOKUP(D31,'Course List (program)'!$G$2:$L$100,6,FALSE))</f>
        <v>0</v>
      </c>
      <c r="O31" s="349">
        <f>IF(E31=0,0,VLOOKUP(E31,'Course List (program)'!$G$2:$L$100,6,FALSE))</f>
        <v>0</v>
      </c>
      <c r="P31" s="349">
        <f>IF(F31=0,0,VLOOKUP(F31,'Course List (program)'!$G$2:$L$100,6,FALSE))</f>
        <v>0</v>
      </c>
      <c r="Q31" s="350">
        <f>IF(G31=0,0,VLOOKUP(G31,'Course List (program)'!$G$2:$L$100,6,FALSE))</f>
        <v>0</v>
      </c>
      <c r="R31" s="351" t="str">
        <f>IF(C31=0,0,VLOOKUP(C31,'Course List (program)'!$G$2:$L$100,4,FALSE))</f>
        <v>Ece DEMİR</v>
      </c>
      <c r="S31" s="352">
        <f>IF(D31=0,0,VLOOKUP(D31,'Course List (program)'!$G$2:$L$100,4,FALSE))</f>
        <v>0</v>
      </c>
      <c r="T31" s="352">
        <f>IF(E31=0,0,VLOOKUP(E31,'Course List (program)'!$G$2:$L$100,4,FALSE))</f>
        <v>0</v>
      </c>
      <c r="U31" s="352">
        <f>IF(F31=0,0,VLOOKUP(F31,'Course List (program)'!$G$2:$L$100,4,FALSE))</f>
        <v>0</v>
      </c>
      <c r="V31" s="353">
        <f>IF(G31=0,0,VLOOKUP(G31,'Course List (program)'!$G$2:$L$100,4,FALSE))</f>
        <v>0</v>
      </c>
      <c r="W31" s="510">
        <f>IF(C31=0,0,VLOOKUP(C31,'Course List (program)'!$G$2:$L$100,5,FALSE))</f>
        <v>0</v>
      </c>
      <c r="X31" s="511">
        <f>IF(D31=0,0,VLOOKUP(D31,'Course List (program)'!$G$2:$L$100,5,FALSE))</f>
        <v>0</v>
      </c>
      <c r="Y31" s="511">
        <f>IF(E31=0,0,VLOOKUP(E31,'Course List (program)'!$G$2:$L$100,5,FALSE))</f>
        <v>0</v>
      </c>
      <c r="Z31" s="511">
        <f>IF(F31=0,0,VLOOKUP(F31,'Course List (program)'!$G$2:$L$100,5,FALSE))</f>
        <v>0</v>
      </c>
      <c r="AA31" s="512">
        <f>IF(G31=0,0,VLOOKUP(G31,'Course List (program)'!$G$2:$L$100,5,FALSE))</f>
        <v>0</v>
      </c>
      <c r="AB31" s="299">
        <v>0.70833333333333337</v>
      </c>
    </row>
    <row r="32" spans="1:28" s="300" customFormat="1" ht="15" customHeight="1" thickBot="1" x14ac:dyDescent="0.25">
      <c r="A32" s="1092"/>
      <c r="B32" s="1093"/>
      <c r="C32" s="354">
        <f>Section3Draft!$L$89</f>
        <v>0</v>
      </c>
      <c r="D32" s="355">
        <f>Section3Draft!$M$89</f>
        <v>0</v>
      </c>
      <c r="E32" s="355">
        <f>Section3Draft!$N$89</f>
        <v>0</v>
      </c>
      <c r="F32" s="355">
        <f>Section3Draft!$O$89</f>
        <v>0</v>
      </c>
      <c r="G32" s="487">
        <f>Section3Draft!$P$89</f>
        <v>0</v>
      </c>
      <c r="H32" s="356">
        <f>IF(C32=0,0,VLOOKUP(C32,'Course List (program)'!$G$2:$L$100,3,FALSE))</f>
        <v>0</v>
      </c>
      <c r="I32" s="357">
        <f>IF(D32=0,0,VLOOKUP(D32,'Course List (program)'!$G$2:$L$100,3,FALSE))</f>
        <v>0</v>
      </c>
      <c r="J32" s="357">
        <f>IF(E32=0,0,VLOOKUP(E32,'Course List (program)'!$G$2:$L$100,3,FALSE))</f>
        <v>0</v>
      </c>
      <c r="K32" s="357">
        <f>IF(F32=0,0,VLOOKUP(F32,'Course List (program)'!$G$2:$L$100,3,FALSE))</f>
        <v>0</v>
      </c>
      <c r="L32" s="358">
        <f>IF(G32=0,0,VLOOKUP(G32,'Course List (program)'!$G$2:$L$100,3,FALSE))</f>
        <v>0</v>
      </c>
      <c r="M32" s="359">
        <f>IF(C32=0,0,VLOOKUP(C32,'Course List (program)'!$G$2:$L$100,6,FALSE))</f>
        <v>0</v>
      </c>
      <c r="N32" s="360">
        <f>IF(D32=0,0,VLOOKUP(D32,'Course List (program)'!$G$2:$L$100,6,FALSE))</f>
        <v>0</v>
      </c>
      <c r="O32" s="360">
        <f>IF(E32=0,0,VLOOKUP(E32,'Course List (program)'!$G$2:$L$100,6,FALSE))</f>
        <v>0</v>
      </c>
      <c r="P32" s="360">
        <f>IF(F32=0,0,VLOOKUP(F32,'Course List (program)'!$G$2:$L$100,6,FALSE))</f>
        <v>0</v>
      </c>
      <c r="Q32" s="361">
        <f>IF(G32=0,0,VLOOKUP(G32,'Course List (program)'!$G$2:$L$100,6,FALSE))</f>
        <v>0</v>
      </c>
      <c r="R32" s="362">
        <f>IF(C32=0,0,VLOOKUP(C32,'Course List (program)'!$G$2:$L$100,4,FALSE))</f>
        <v>0</v>
      </c>
      <c r="S32" s="363">
        <f>IF(D32=0,0,VLOOKUP(D32,'Course List (program)'!$G$2:$L$100,4,FALSE))</f>
        <v>0</v>
      </c>
      <c r="T32" s="363">
        <f>IF(E32=0,0,VLOOKUP(E32,'Course List (program)'!$G$2:$L$100,4,FALSE))</f>
        <v>0</v>
      </c>
      <c r="U32" s="363">
        <f>IF(F32=0,0,VLOOKUP(F32,'Course List (program)'!$G$2:$L$100,4,FALSE))</f>
        <v>0</v>
      </c>
      <c r="V32" s="364">
        <f>IF(G32=0,0,VLOOKUP(G32,'Course List (program)'!$G$2:$L$100,4,FALSE))</f>
        <v>0</v>
      </c>
      <c r="W32" s="513">
        <f>IF(C32=0,0,VLOOKUP(C32,'Course List (program)'!$G$2:$L$100,5,FALSE))</f>
        <v>0</v>
      </c>
      <c r="X32" s="514">
        <f>IF(D32=0,0,VLOOKUP(D32,'Course List (program)'!$G$2:$L$100,5,FALSE))</f>
        <v>0</v>
      </c>
      <c r="Y32" s="514">
        <f>IF(E32=0,0,VLOOKUP(E32,'Course List (program)'!$G$2:$L$100,5,FALSE))</f>
        <v>0</v>
      </c>
      <c r="Z32" s="514">
        <f>IF(F32=0,0,VLOOKUP(F32,'Course List (program)'!$G$2:$L$100,5,FALSE))</f>
        <v>0</v>
      </c>
      <c r="AA32" s="515">
        <f>IF(G32=0,0,VLOOKUP(G32,'Course List (program)'!$G$2:$L$100,5,FALSE))</f>
        <v>0</v>
      </c>
      <c r="AB32" s="299">
        <v>0.75</v>
      </c>
    </row>
    <row r="33" spans="1:28" s="300" customFormat="1" ht="15" customHeight="1" x14ac:dyDescent="0.2">
      <c r="A33" s="1088">
        <v>4</v>
      </c>
      <c r="B33" s="1089"/>
      <c r="C33" s="332">
        <f>Section4Draft!$L$71</f>
        <v>0</v>
      </c>
      <c r="D33" s="333">
        <f>Section4Draft!$M$71</f>
        <v>0</v>
      </c>
      <c r="E33" s="333">
        <f>Section4Draft!$N$71</f>
        <v>0</v>
      </c>
      <c r="F33" s="333">
        <f>Section4Draft!$O$71</f>
        <v>0</v>
      </c>
      <c r="G33" s="485">
        <f>Section4Draft!$P$71</f>
        <v>0</v>
      </c>
      <c r="H33" s="334">
        <f>IF(C33=0,0,VLOOKUP(C33,'Course List (program)'!$G$2:$L$100,3,FALSE))</f>
        <v>0</v>
      </c>
      <c r="I33" s="335">
        <f>IF(D33=0,0,VLOOKUP(D33,'Course List (program)'!$G$2:$L$100,3,FALSE))</f>
        <v>0</v>
      </c>
      <c r="J33" s="335">
        <f>IF(E33=0,0,VLOOKUP(E33,'Course List (program)'!$G$2:$L$100,3,FALSE))</f>
        <v>0</v>
      </c>
      <c r="K33" s="335">
        <f>IF(F33=0,0,VLOOKUP(F33,'Course List (program)'!$G$2:$L$100,3,FALSE))</f>
        <v>0</v>
      </c>
      <c r="L33" s="336">
        <f>IF(G33=0,0,VLOOKUP(G33,'Course List (program)'!$G$2:$L$100,3,FALSE))</f>
        <v>0</v>
      </c>
      <c r="M33" s="337">
        <f>IF(C33=0,0,VLOOKUP(C33,'Course List (program)'!$G$2:$L$100,6,FALSE))</f>
        <v>0</v>
      </c>
      <c r="N33" s="338">
        <f>IF(D33=0,0,VLOOKUP(D33,'Course List (program)'!$G$2:$L$100,6,FALSE))</f>
        <v>0</v>
      </c>
      <c r="O33" s="338">
        <f>IF(E33=0,0,VLOOKUP(E33,'Course List (program)'!$G$2:$L$100,6,FALSE))</f>
        <v>0</v>
      </c>
      <c r="P33" s="338">
        <f>IF(F33=0,0,VLOOKUP(F33,'Course List (program)'!$G$2:$L$100,6,FALSE))</f>
        <v>0</v>
      </c>
      <c r="Q33" s="339">
        <f>IF(G33=0,0,VLOOKUP(G33,'Course List (program)'!$G$2:$L$100,6,FALSE))</f>
        <v>0</v>
      </c>
      <c r="R33" s="340">
        <f>IF(C33=0,0,VLOOKUP(C33,'Course List (program)'!$G$2:$L$100,4,FALSE))</f>
        <v>0</v>
      </c>
      <c r="S33" s="341">
        <f>IF(D33=0,0,VLOOKUP(D33,'Course List (program)'!$G$2:$L$100,4,FALSE))</f>
        <v>0</v>
      </c>
      <c r="T33" s="341">
        <f>IF(E33=0,0,VLOOKUP(E33,'Course List (program)'!$G$2:$L$100,4,FALSE))</f>
        <v>0</v>
      </c>
      <c r="U33" s="341">
        <f>IF(F33=0,0,VLOOKUP(F33,'Course List (program)'!$G$2:$L$100,4,FALSE))</f>
        <v>0</v>
      </c>
      <c r="V33" s="342">
        <f>IF(G33=0,0,VLOOKUP(G33,'Course List (program)'!$G$2:$L$100,4,FALSE))</f>
        <v>0</v>
      </c>
      <c r="W33" s="507">
        <f>IF(C33=0,0,VLOOKUP(C33,'Course List (program)'!$G$2:$L$100,5,FALSE))</f>
        <v>0</v>
      </c>
      <c r="X33" s="508">
        <f>IF(D33=0,0,VLOOKUP(D33,'Course List (program)'!$G$2:$L$100,5,FALSE))</f>
        <v>0</v>
      </c>
      <c r="Y33" s="508">
        <f>IF(E33=0,0,VLOOKUP(E33,'Course List (program)'!$G$2:$L$100,5,FALSE))</f>
        <v>0</v>
      </c>
      <c r="Z33" s="508">
        <f>IF(F33=0,0,VLOOKUP(F33,'Course List (program)'!$G$2:$L$100,5,FALSE))</f>
        <v>0</v>
      </c>
      <c r="AA33" s="509">
        <f>IF(G33=0,0,VLOOKUP(G33,'Course List (program)'!$G$2:$L$100,5,FALSE))</f>
        <v>0</v>
      </c>
      <c r="AB33" s="323">
        <v>0.375</v>
      </c>
    </row>
    <row r="34" spans="1:28" s="300" customFormat="1" ht="15" customHeight="1" x14ac:dyDescent="0.2">
      <c r="A34" s="1090"/>
      <c r="B34" s="1091"/>
      <c r="C34" s="343">
        <f>Section4Draft!$L$73</f>
        <v>0</v>
      </c>
      <c r="D34" s="344">
        <f>Section4Draft!$M$73</f>
        <v>0</v>
      </c>
      <c r="E34" s="344">
        <f>Section4Draft!$N$73</f>
        <v>0</v>
      </c>
      <c r="F34" s="344">
        <f>Section4Draft!$O$73</f>
        <v>0</v>
      </c>
      <c r="G34" s="486">
        <f>Section4Draft!$P$73</f>
        <v>0</v>
      </c>
      <c r="H34" s="345">
        <f>IF(C34=0,0,VLOOKUP(C34,'Course List (program)'!$G$2:$L$100,3,FALSE))</f>
        <v>0</v>
      </c>
      <c r="I34" s="346">
        <f>IF(D34=0,0,VLOOKUP(D34,'Course List (program)'!$G$2:$L$100,3,FALSE))</f>
        <v>0</v>
      </c>
      <c r="J34" s="346">
        <f>IF(E34=0,0,VLOOKUP(E34,'Course List (program)'!$G$2:$L$100,3,FALSE))</f>
        <v>0</v>
      </c>
      <c r="K34" s="346">
        <f>IF(F34=0,0,VLOOKUP(F34,'Course List (program)'!$G$2:$L$100,3,FALSE))</f>
        <v>0</v>
      </c>
      <c r="L34" s="347">
        <f>IF(G34=0,0,VLOOKUP(G34,'Course List (program)'!$G$2:$L$100,3,FALSE))</f>
        <v>0</v>
      </c>
      <c r="M34" s="348">
        <f>IF(C34=0,0,VLOOKUP(C34,'Course List (program)'!$G$2:$L$100,6,FALSE))</f>
        <v>0</v>
      </c>
      <c r="N34" s="349">
        <f>IF(D34=0,0,VLOOKUP(D34,'Course List (program)'!$G$2:$L$100,6,FALSE))</f>
        <v>0</v>
      </c>
      <c r="O34" s="349">
        <f>IF(E34=0,0,VLOOKUP(E34,'Course List (program)'!$G$2:$L$100,6,FALSE))</f>
        <v>0</v>
      </c>
      <c r="P34" s="349">
        <f>IF(F34=0,0,VLOOKUP(F34,'Course List (program)'!$G$2:$L$100,6,FALSE))</f>
        <v>0</v>
      </c>
      <c r="Q34" s="350">
        <f>IF(G34=0,0,VLOOKUP(G34,'Course List (program)'!$G$2:$L$100,6,FALSE))</f>
        <v>0</v>
      </c>
      <c r="R34" s="351">
        <f>IF(C34=0,0,VLOOKUP(C34,'Course List (program)'!$G$2:$L$100,4,FALSE))</f>
        <v>0</v>
      </c>
      <c r="S34" s="352">
        <f>IF(D34=0,0,VLOOKUP(D34,'Course List (program)'!$G$2:$L$100,4,FALSE))</f>
        <v>0</v>
      </c>
      <c r="T34" s="352">
        <f>IF(E34=0,0,VLOOKUP(E34,'Course List (program)'!$G$2:$L$100,4,FALSE))</f>
        <v>0</v>
      </c>
      <c r="U34" s="352">
        <f>IF(F34=0,0,VLOOKUP(F34,'Course List (program)'!$G$2:$L$100,4,FALSE))</f>
        <v>0</v>
      </c>
      <c r="V34" s="353">
        <f>IF(G34=0,0,VLOOKUP(G34,'Course List (program)'!$G$2:$L$100,4,FALSE))</f>
        <v>0</v>
      </c>
      <c r="W34" s="510">
        <f>IF(C34=0,0,VLOOKUP(C34,'Course List (program)'!$G$2:$L$100,5,FALSE))</f>
        <v>0</v>
      </c>
      <c r="X34" s="511">
        <f>IF(D34=0,0,VLOOKUP(D34,'Course List (program)'!$G$2:$L$100,5,FALSE))</f>
        <v>0</v>
      </c>
      <c r="Y34" s="511">
        <f>IF(E34=0,0,VLOOKUP(E34,'Course List (program)'!$G$2:$L$100,5,FALSE))</f>
        <v>0</v>
      </c>
      <c r="Z34" s="511">
        <f>IF(F34=0,0,VLOOKUP(F34,'Course List (program)'!$G$2:$L$100,5,FALSE))</f>
        <v>0</v>
      </c>
      <c r="AA34" s="512">
        <f>IF(G34=0,0,VLOOKUP(G34,'Course List (program)'!$G$2:$L$100,5,FALSE))</f>
        <v>0</v>
      </c>
      <c r="AB34" s="323">
        <v>0.41666666666666669</v>
      </c>
    </row>
    <row r="35" spans="1:28" s="300" customFormat="1" ht="15" customHeight="1" x14ac:dyDescent="0.2">
      <c r="A35" s="1090"/>
      <c r="B35" s="1091"/>
      <c r="C35" s="343">
        <f>Section4Draft!$L$75</f>
        <v>0</v>
      </c>
      <c r="D35" s="344">
        <f>Section4Draft!$M$75</f>
        <v>0</v>
      </c>
      <c r="E35" s="344">
        <f>Section4Draft!$N$75</f>
        <v>0</v>
      </c>
      <c r="F35" s="344">
        <f>Section4Draft!$O$75</f>
        <v>0</v>
      </c>
      <c r="G35" s="486">
        <f>Section4Draft!$P$75</f>
        <v>0</v>
      </c>
      <c r="H35" s="345">
        <f>IF(C35=0,0,VLOOKUP(C35,'Course List (program)'!$G$2:$L$100,3,FALSE))</f>
        <v>0</v>
      </c>
      <c r="I35" s="346">
        <f>IF(D35=0,0,VLOOKUP(D35,'Course List (program)'!$G$2:$L$100,3,FALSE))</f>
        <v>0</v>
      </c>
      <c r="J35" s="346">
        <f>IF(E35=0,0,VLOOKUP(E35,'Course List (program)'!$G$2:$L$100,3,FALSE))</f>
        <v>0</v>
      </c>
      <c r="K35" s="346">
        <f>IF(F35=0,0,VLOOKUP(F35,'Course List (program)'!$G$2:$L$100,3,FALSE))</f>
        <v>0</v>
      </c>
      <c r="L35" s="347">
        <f>IF(G35=0,0,VLOOKUP(G35,'Course List (program)'!$G$2:$L$100,3,FALSE))</f>
        <v>0</v>
      </c>
      <c r="M35" s="348">
        <f>IF(C35=0,0,VLOOKUP(C35,'Course List (program)'!$G$2:$L$100,6,FALSE))</f>
        <v>0</v>
      </c>
      <c r="N35" s="349">
        <f>IF(D35=0,0,VLOOKUP(D35,'Course List (program)'!$G$2:$L$100,6,FALSE))</f>
        <v>0</v>
      </c>
      <c r="O35" s="349">
        <f>IF(E35=0,0,VLOOKUP(E35,'Course List (program)'!$G$2:$L$100,6,FALSE))</f>
        <v>0</v>
      </c>
      <c r="P35" s="349">
        <f>IF(F35=0,0,VLOOKUP(F35,'Course List (program)'!$G$2:$L$100,6,FALSE))</f>
        <v>0</v>
      </c>
      <c r="Q35" s="350">
        <f>IF(G35=0,0,VLOOKUP(G35,'Course List (program)'!$G$2:$L$100,6,FALSE))</f>
        <v>0</v>
      </c>
      <c r="R35" s="351">
        <f>IF(C35=0,0,VLOOKUP(C35,'Course List (program)'!$G$2:$L$100,4,FALSE))</f>
        <v>0</v>
      </c>
      <c r="S35" s="352">
        <f>IF(D35=0,0,VLOOKUP(D35,'Course List (program)'!$G$2:$L$100,4,FALSE))</f>
        <v>0</v>
      </c>
      <c r="T35" s="352">
        <f>IF(E35=0,0,VLOOKUP(E35,'Course List (program)'!$G$2:$L$100,4,FALSE))</f>
        <v>0</v>
      </c>
      <c r="U35" s="352">
        <f>IF(F35=0,0,VLOOKUP(F35,'Course List (program)'!$G$2:$L$100,4,FALSE))</f>
        <v>0</v>
      </c>
      <c r="V35" s="353">
        <f>IF(G35=0,0,VLOOKUP(G35,'Course List (program)'!$G$2:$L$100,4,FALSE))</f>
        <v>0</v>
      </c>
      <c r="W35" s="510">
        <f>IF(C35=0,0,VLOOKUP(C35,'Course List (program)'!$G$2:$L$100,5,FALSE))</f>
        <v>0</v>
      </c>
      <c r="X35" s="511">
        <f>IF(D35=0,0,VLOOKUP(D35,'Course List (program)'!$G$2:$L$100,5,FALSE))</f>
        <v>0</v>
      </c>
      <c r="Y35" s="511">
        <f>IF(E35=0,0,VLOOKUP(E35,'Course List (program)'!$G$2:$L$100,5,FALSE))</f>
        <v>0</v>
      </c>
      <c r="Z35" s="511">
        <f>IF(F35=0,0,VLOOKUP(F35,'Course List (program)'!$G$2:$L$100,5,FALSE))</f>
        <v>0</v>
      </c>
      <c r="AA35" s="512">
        <f>IF(G35=0,0,VLOOKUP(G35,'Course List (program)'!$G$2:$L$100,5,FALSE))</f>
        <v>0</v>
      </c>
      <c r="AB35" s="323">
        <v>0.45833333333333331</v>
      </c>
    </row>
    <row r="36" spans="1:28" s="300" customFormat="1" ht="15" customHeight="1" x14ac:dyDescent="0.2">
      <c r="A36" s="1090"/>
      <c r="B36" s="1091"/>
      <c r="C36" s="343">
        <f>Section4Draft!$L$77</f>
        <v>0</v>
      </c>
      <c r="D36" s="344">
        <f>Section4Draft!$M$77</f>
        <v>0</v>
      </c>
      <c r="E36" s="344">
        <f>Section4Draft!$N$77</f>
        <v>0</v>
      </c>
      <c r="F36" s="344">
        <f>Section4Draft!$O$77</f>
        <v>0</v>
      </c>
      <c r="G36" s="486">
        <f>Section4Draft!$P$77</f>
        <v>0</v>
      </c>
      <c r="H36" s="345">
        <f>IF(C36=0,0,VLOOKUP(C36,'Course List (program)'!$G$2:$L$100,3,FALSE))</f>
        <v>0</v>
      </c>
      <c r="I36" s="346">
        <f>IF(D36=0,0,VLOOKUP(D36,'Course List (program)'!$G$2:$L$100,3,FALSE))</f>
        <v>0</v>
      </c>
      <c r="J36" s="346">
        <f>IF(E36=0,0,VLOOKUP(E36,'Course List (program)'!$G$2:$L$100,3,FALSE))</f>
        <v>0</v>
      </c>
      <c r="K36" s="346">
        <f>IF(F36=0,0,VLOOKUP(F36,'Course List (program)'!$G$2:$L$100,3,FALSE))</f>
        <v>0</v>
      </c>
      <c r="L36" s="347">
        <f>IF(G36=0,0,VLOOKUP(G36,'Course List (program)'!$G$2:$L$100,3,FALSE))</f>
        <v>0</v>
      </c>
      <c r="M36" s="348">
        <f>IF(C36=0,0,VLOOKUP(C36,'Course List (program)'!$G$2:$L$100,6,FALSE))</f>
        <v>0</v>
      </c>
      <c r="N36" s="349">
        <f>IF(D36=0,0,VLOOKUP(D36,'Course List (program)'!$G$2:$L$100,6,FALSE))</f>
        <v>0</v>
      </c>
      <c r="O36" s="349">
        <f>IF(E36=0,0,VLOOKUP(E36,'Course List (program)'!$G$2:$L$100,6,FALSE))</f>
        <v>0</v>
      </c>
      <c r="P36" s="349">
        <f>IF(F36=0,0,VLOOKUP(F36,'Course List (program)'!$G$2:$L$100,6,FALSE))</f>
        <v>0</v>
      </c>
      <c r="Q36" s="350">
        <f>IF(G36=0,0,VLOOKUP(G36,'Course List (program)'!$G$2:$L$100,6,FALSE))</f>
        <v>0</v>
      </c>
      <c r="R36" s="351">
        <f>IF(C36=0,0,VLOOKUP(C36,'Course List (program)'!$G$2:$L$100,4,FALSE))</f>
        <v>0</v>
      </c>
      <c r="S36" s="352">
        <f>IF(D36=0,0,VLOOKUP(D36,'Course List (program)'!$G$2:$L$100,4,FALSE))</f>
        <v>0</v>
      </c>
      <c r="T36" s="352">
        <f>IF(E36=0,0,VLOOKUP(E36,'Course List (program)'!$G$2:$L$100,4,FALSE))</f>
        <v>0</v>
      </c>
      <c r="U36" s="352">
        <f>IF(F36=0,0,VLOOKUP(F36,'Course List (program)'!$G$2:$L$100,4,FALSE))</f>
        <v>0</v>
      </c>
      <c r="V36" s="353">
        <f>IF(G36=0,0,VLOOKUP(G36,'Course List (program)'!$G$2:$L$100,4,FALSE))</f>
        <v>0</v>
      </c>
      <c r="W36" s="510">
        <f>IF(C36=0,0,VLOOKUP(C36,'Course List (program)'!$G$2:$L$100,5,FALSE))</f>
        <v>0</v>
      </c>
      <c r="X36" s="511">
        <f>IF(D36=0,0,VLOOKUP(D36,'Course List (program)'!$G$2:$L$100,5,FALSE))</f>
        <v>0</v>
      </c>
      <c r="Y36" s="511">
        <f>IF(E36=0,0,VLOOKUP(E36,'Course List (program)'!$G$2:$L$100,5,FALSE))</f>
        <v>0</v>
      </c>
      <c r="Z36" s="511">
        <f>IF(F36=0,0,VLOOKUP(F36,'Course List (program)'!$G$2:$L$100,5,FALSE))</f>
        <v>0</v>
      </c>
      <c r="AA36" s="512">
        <f>IF(G36=0,0,VLOOKUP(G36,'Course List (program)'!$G$2:$L$100,5,FALSE))</f>
        <v>0</v>
      </c>
      <c r="AB36" s="323">
        <v>0.5</v>
      </c>
    </row>
    <row r="37" spans="1:28" s="300" customFormat="1" ht="15" customHeight="1" x14ac:dyDescent="0.2">
      <c r="A37" s="1090"/>
      <c r="B37" s="1091"/>
      <c r="C37" s="343">
        <f>Section4Draft!$L$79</f>
        <v>0</v>
      </c>
      <c r="D37" s="344">
        <f>Section4Draft!$M$79</f>
        <v>0</v>
      </c>
      <c r="E37" s="344">
        <f>Section4Draft!$N$79</f>
        <v>0</v>
      </c>
      <c r="F37" s="344">
        <f>Section4Draft!$O$79</f>
        <v>0</v>
      </c>
      <c r="G37" s="486">
        <f>Section4Draft!$P$79</f>
        <v>0</v>
      </c>
      <c r="H37" s="345">
        <f>IF(C37=0,0,VLOOKUP(C37,'Course List (program)'!$G$2:$L$100,3,FALSE))</f>
        <v>0</v>
      </c>
      <c r="I37" s="346">
        <f>IF(D37=0,0,VLOOKUP(D37,'Course List (program)'!$G$2:$L$100,3,FALSE))</f>
        <v>0</v>
      </c>
      <c r="J37" s="346">
        <f>IF(E37=0,0,VLOOKUP(E37,'Course List (program)'!$G$2:$L$100,3,FALSE))</f>
        <v>0</v>
      </c>
      <c r="K37" s="346">
        <f>IF(F37=0,0,VLOOKUP(F37,'Course List (program)'!$G$2:$L$100,3,FALSE))</f>
        <v>0</v>
      </c>
      <c r="L37" s="347">
        <f>IF(G37=0,0,VLOOKUP(G37,'Course List (program)'!$G$2:$L$100,3,FALSE))</f>
        <v>0</v>
      </c>
      <c r="M37" s="348">
        <f>IF(C37=0,0,VLOOKUP(C37,'Course List (program)'!$G$2:$L$100,6,FALSE))</f>
        <v>0</v>
      </c>
      <c r="N37" s="349">
        <f>IF(D37=0,0,VLOOKUP(D37,'Course List (program)'!$G$2:$L$100,6,FALSE))</f>
        <v>0</v>
      </c>
      <c r="O37" s="349">
        <f>IF(E37=0,0,VLOOKUP(E37,'Course List (program)'!$G$2:$L$100,6,FALSE))</f>
        <v>0</v>
      </c>
      <c r="P37" s="349">
        <f>IF(F37=0,0,VLOOKUP(F37,'Course List (program)'!$G$2:$L$100,6,FALSE))</f>
        <v>0</v>
      </c>
      <c r="Q37" s="350">
        <f>IF(G37=0,0,VLOOKUP(G37,'Course List (program)'!$G$2:$L$100,6,FALSE))</f>
        <v>0</v>
      </c>
      <c r="R37" s="351">
        <f>IF(C37=0,0,VLOOKUP(C37,'Course List (program)'!$G$2:$L$100,4,FALSE))</f>
        <v>0</v>
      </c>
      <c r="S37" s="352">
        <f>IF(D37=0,0,VLOOKUP(D37,'Course List (program)'!$G$2:$L$100,4,FALSE))</f>
        <v>0</v>
      </c>
      <c r="T37" s="352">
        <f>IF(E37=0,0,VLOOKUP(E37,'Course List (program)'!$G$2:$L$100,4,FALSE))</f>
        <v>0</v>
      </c>
      <c r="U37" s="352">
        <f>IF(F37=0,0,VLOOKUP(F37,'Course List (program)'!$G$2:$L$100,4,FALSE))</f>
        <v>0</v>
      </c>
      <c r="V37" s="353">
        <f>IF(G37=0,0,VLOOKUP(G37,'Course List (program)'!$G$2:$L$100,4,FALSE))</f>
        <v>0</v>
      </c>
      <c r="W37" s="510">
        <f>IF(C37=0,0,VLOOKUP(C37,'Course List (program)'!$G$2:$L$100,5,FALSE))</f>
        <v>0</v>
      </c>
      <c r="X37" s="511">
        <f>IF(D37=0,0,VLOOKUP(D37,'Course List (program)'!$G$2:$L$100,5,FALSE))</f>
        <v>0</v>
      </c>
      <c r="Y37" s="511">
        <f>IF(E37=0,0,VLOOKUP(E37,'Course List (program)'!$G$2:$L$100,5,FALSE))</f>
        <v>0</v>
      </c>
      <c r="Z37" s="511">
        <f>IF(F37=0,0,VLOOKUP(F37,'Course List (program)'!$G$2:$L$100,5,FALSE))</f>
        <v>0</v>
      </c>
      <c r="AA37" s="512">
        <f>IF(G37=0,0,VLOOKUP(G37,'Course List (program)'!$G$2:$L$100,5,FALSE))</f>
        <v>0</v>
      </c>
      <c r="AB37" s="323">
        <v>0.54166666666666663</v>
      </c>
    </row>
    <row r="38" spans="1:28" s="300" customFormat="1" ht="15" customHeight="1" x14ac:dyDescent="0.2">
      <c r="A38" s="1090"/>
      <c r="B38" s="1091"/>
      <c r="C38" s="343">
        <f>Section4Draft!$L$81</f>
        <v>0</v>
      </c>
      <c r="D38" s="344">
        <f>Section4Draft!$M$81</f>
        <v>0</v>
      </c>
      <c r="E38" s="344">
        <f>Section4Draft!$N$81</f>
        <v>0</v>
      </c>
      <c r="F38" s="344">
        <f>Section4Draft!$O$81</f>
        <v>0</v>
      </c>
      <c r="G38" s="486">
        <f>Section4Draft!$P$81</f>
        <v>0</v>
      </c>
      <c r="H38" s="345">
        <f>IF(C38=0,0,VLOOKUP(C38,'Course List (program)'!$G$2:$L$100,3,FALSE))</f>
        <v>0</v>
      </c>
      <c r="I38" s="346">
        <f>IF(D38=0,0,VLOOKUP(D38,'Course List (program)'!$G$2:$L$100,3,FALSE))</f>
        <v>0</v>
      </c>
      <c r="J38" s="346">
        <f>IF(E38=0,0,VLOOKUP(E38,'Course List (program)'!$G$2:$L$100,3,FALSE))</f>
        <v>0</v>
      </c>
      <c r="K38" s="346">
        <f>IF(F38=0,0,VLOOKUP(F38,'Course List (program)'!$G$2:$L$100,3,FALSE))</f>
        <v>0</v>
      </c>
      <c r="L38" s="347">
        <f>IF(G38=0,0,VLOOKUP(G38,'Course List (program)'!$G$2:$L$100,3,FALSE))</f>
        <v>0</v>
      </c>
      <c r="M38" s="348">
        <f>IF(C38=0,0,VLOOKUP(C38,'Course List (program)'!$G$2:$L$100,6,FALSE))</f>
        <v>0</v>
      </c>
      <c r="N38" s="349">
        <f>IF(D38=0,0,VLOOKUP(D38,'Course List (program)'!$G$2:$L$100,6,FALSE))</f>
        <v>0</v>
      </c>
      <c r="O38" s="349">
        <f>IF(E38=0,0,VLOOKUP(E38,'Course List (program)'!$G$2:$L$100,6,FALSE))</f>
        <v>0</v>
      </c>
      <c r="P38" s="349">
        <f>IF(F38=0,0,VLOOKUP(F38,'Course List (program)'!$G$2:$L$100,6,FALSE))</f>
        <v>0</v>
      </c>
      <c r="Q38" s="350">
        <f>IF(G38=0,0,VLOOKUP(G38,'Course List (program)'!$G$2:$L$100,6,FALSE))</f>
        <v>0</v>
      </c>
      <c r="R38" s="351">
        <f>IF(C38=0,0,VLOOKUP(C38,'Course List (program)'!$G$2:$L$100,4,FALSE))</f>
        <v>0</v>
      </c>
      <c r="S38" s="352">
        <f>IF(D38=0,0,VLOOKUP(D38,'Course List (program)'!$G$2:$L$100,4,FALSE))</f>
        <v>0</v>
      </c>
      <c r="T38" s="352">
        <f>IF(E38=0,0,VLOOKUP(E38,'Course List (program)'!$G$2:$L$100,4,FALSE))</f>
        <v>0</v>
      </c>
      <c r="U38" s="352">
        <f>IF(F38=0,0,VLOOKUP(F38,'Course List (program)'!$G$2:$L$100,4,FALSE))</f>
        <v>0</v>
      </c>
      <c r="V38" s="353">
        <f>IF(G38=0,0,VLOOKUP(G38,'Course List (program)'!$G$2:$L$100,4,FALSE))</f>
        <v>0</v>
      </c>
      <c r="W38" s="510">
        <f>IF(C38=0,0,VLOOKUP(C38,'Course List (program)'!$G$2:$L$100,5,FALSE))</f>
        <v>0</v>
      </c>
      <c r="X38" s="511">
        <f>IF(D38=0,0,VLOOKUP(D38,'Course List (program)'!$G$2:$L$100,5,FALSE))</f>
        <v>0</v>
      </c>
      <c r="Y38" s="511">
        <f>IF(E38=0,0,VLOOKUP(E38,'Course List (program)'!$G$2:$L$100,5,FALSE))</f>
        <v>0</v>
      </c>
      <c r="Z38" s="511">
        <f>IF(F38=0,0,VLOOKUP(F38,'Course List (program)'!$G$2:$L$100,5,FALSE))</f>
        <v>0</v>
      </c>
      <c r="AA38" s="512">
        <f>IF(G38=0,0,VLOOKUP(G38,'Course List (program)'!$G$2:$L$100,5,FALSE))</f>
        <v>0</v>
      </c>
      <c r="AB38" s="323">
        <v>0.58333333333333337</v>
      </c>
    </row>
    <row r="39" spans="1:28" s="300" customFormat="1" ht="15" customHeight="1" x14ac:dyDescent="0.2">
      <c r="A39" s="1090"/>
      <c r="B39" s="1091"/>
      <c r="C39" s="343">
        <f>Section4Draft!$L$83</f>
        <v>0</v>
      </c>
      <c r="D39" s="344">
        <f>Section4Draft!$M$83</f>
        <v>0</v>
      </c>
      <c r="E39" s="344">
        <f>Section4Draft!$N$83</f>
        <v>0</v>
      </c>
      <c r="F39" s="344">
        <f>Section4Draft!$O$83</f>
        <v>0</v>
      </c>
      <c r="G39" s="486">
        <f>Section4Draft!$P$83</f>
        <v>0</v>
      </c>
      <c r="H39" s="345">
        <f>IF(C39=0,0,VLOOKUP(C39,'Course List (program)'!$G$2:$L$100,3,FALSE))</f>
        <v>0</v>
      </c>
      <c r="I39" s="346">
        <f>IF(D39=0,0,VLOOKUP(D39,'Course List (program)'!$G$2:$L$100,3,FALSE))</f>
        <v>0</v>
      </c>
      <c r="J39" s="346">
        <f>IF(E39=0,0,VLOOKUP(E39,'Course List (program)'!$G$2:$L$100,3,FALSE))</f>
        <v>0</v>
      </c>
      <c r="K39" s="346">
        <f>IF(F39=0,0,VLOOKUP(F39,'Course List (program)'!$G$2:$L$100,3,FALSE))</f>
        <v>0</v>
      </c>
      <c r="L39" s="347">
        <f>IF(G39=0,0,VLOOKUP(G39,'Course List (program)'!$G$2:$L$100,3,FALSE))</f>
        <v>0</v>
      </c>
      <c r="M39" s="348">
        <f>IF(C39=0,0,VLOOKUP(C39,'Course List (program)'!$G$2:$L$100,6,FALSE))</f>
        <v>0</v>
      </c>
      <c r="N39" s="349">
        <f>IF(D39=0,0,VLOOKUP(D39,'Course List (program)'!$G$2:$L$100,6,FALSE))</f>
        <v>0</v>
      </c>
      <c r="O39" s="349">
        <f>IF(E39=0,0,VLOOKUP(E39,'Course List (program)'!$G$2:$L$100,6,FALSE))</f>
        <v>0</v>
      </c>
      <c r="P39" s="349">
        <f>IF(F39=0,0,VLOOKUP(F39,'Course List (program)'!$G$2:$L$100,6,FALSE))</f>
        <v>0</v>
      </c>
      <c r="Q39" s="350">
        <f>IF(G39=0,0,VLOOKUP(G39,'Course List (program)'!$G$2:$L$100,6,FALSE))</f>
        <v>0</v>
      </c>
      <c r="R39" s="351">
        <f>IF(C39=0,0,VLOOKUP(C39,'Course List (program)'!$G$2:$L$100,4,FALSE))</f>
        <v>0</v>
      </c>
      <c r="S39" s="352">
        <f>IF(D39=0,0,VLOOKUP(D39,'Course List (program)'!$G$2:$L$100,4,FALSE))</f>
        <v>0</v>
      </c>
      <c r="T39" s="352">
        <f>IF(E39=0,0,VLOOKUP(E39,'Course List (program)'!$G$2:$L$100,4,FALSE))</f>
        <v>0</v>
      </c>
      <c r="U39" s="352">
        <f>IF(F39=0,0,VLOOKUP(F39,'Course List (program)'!$G$2:$L$100,4,FALSE))</f>
        <v>0</v>
      </c>
      <c r="V39" s="353">
        <f>IF(G39=0,0,VLOOKUP(G39,'Course List (program)'!$G$2:$L$100,4,FALSE))</f>
        <v>0</v>
      </c>
      <c r="W39" s="510">
        <f>IF(C39=0,0,VLOOKUP(C39,'Course List (program)'!$G$2:$L$100,5,FALSE))</f>
        <v>0</v>
      </c>
      <c r="X39" s="511">
        <f>IF(D39=0,0,VLOOKUP(D39,'Course List (program)'!$G$2:$L$100,5,FALSE))</f>
        <v>0</v>
      </c>
      <c r="Y39" s="511">
        <f>IF(E39=0,0,VLOOKUP(E39,'Course List (program)'!$G$2:$L$100,5,FALSE))</f>
        <v>0</v>
      </c>
      <c r="Z39" s="511">
        <f>IF(F39=0,0,VLOOKUP(F39,'Course List (program)'!$G$2:$L$100,5,FALSE))</f>
        <v>0</v>
      </c>
      <c r="AA39" s="512">
        <f>IF(G39=0,0,VLOOKUP(G39,'Course List (program)'!$G$2:$L$100,5,FALSE))</f>
        <v>0</v>
      </c>
      <c r="AB39" s="323">
        <v>0.625</v>
      </c>
    </row>
    <row r="40" spans="1:28" s="300" customFormat="1" ht="15" customHeight="1" x14ac:dyDescent="0.2">
      <c r="A40" s="1090"/>
      <c r="B40" s="1091"/>
      <c r="C40" s="343">
        <f>Section4Draft!$L$85</f>
        <v>0</v>
      </c>
      <c r="D40" s="344">
        <f>Section4Draft!$M$85</f>
        <v>0</v>
      </c>
      <c r="E40" s="344">
        <f>Section4Draft!$N$85</f>
        <v>0</v>
      </c>
      <c r="F40" s="344">
        <f>Section4Draft!$O$85</f>
        <v>0</v>
      </c>
      <c r="G40" s="486">
        <f>Section4Draft!$P$85</f>
        <v>0</v>
      </c>
      <c r="H40" s="345">
        <f>IF(C40=0,0,VLOOKUP(C40,'Course List (program)'!$G$2:$L$100,3,FALSE))</f>
        <v>0</v>
      </c>
      <c r="I40" s="346">
        <f>IF(D40=0,0,VLOOKUP(D40,'Course List (program)'!$G$2:$L$100,3,FALSE))</f>
        <v>0</v>
      </c>
      <c r="J40" s="346">
        <f>IF(E40=0,0,VLOOKUP(E40,'Course List (program)'!$G$2:$L$100,3,FALSE))</f>
        <v>0</v>
      </c>
      <c r="K40" s="346">
        <f>IF(F40=0,0,VLOOKUP(F40,'Course List (program)'!$G$2:$L$100,3,FALSE))</f>
        <v>0</v>
      </c>
      <c r="L40" s="347">
        <f>IF(G40=0,0,VLOOKUP(G40,'Course List (program)'!$G$2:$L$100,3,FALSE))</f>
        <v>0</v>
      </c>
      <c r="M40" s="348">
        <f>IF(C40=0,0,VLOOKUP(C40,'Course List (program)'!$G$2:$L$100,6,FALSE))</f>
        <v>0</v>
      </c>
      <c r="N40" s="349">
        <f>IF(D40=0,0,VLOOKUP(D40,'Course List (program)'!$G$2:$L$100,6,FALSE))</f>
        <v>0</v>
      </c>
      <c r="O40" s="349">
        <f>IF(E40=0,0,VLOOKUP(E40,'Course List (program)'!$G$2:$L$100,6,FALSE))</f>
        <v>0</v>
      </c>
      <c r="P40" s="349">
        <f>IF(F40=0,0,VLOOKUP(F40,'Course List (program)'!$G$2:$L$100,6,FALSE))</f>
        <v>0</v>
      </c>
      <c r="Q40" s="350">
        <f>IF(G40=0,0,VLOOKUP(G40,'Course List (program)'!$G$2:$L$100,6,FALSE))</f>
        <v>0</v>
      </c>
      <c r="R40" s="351">
        <f>IF(C40=0,0,VLOOKUP(C40,'Course List (program)'!$G$2:$L$100,4,FALSE))</f>
        <v>0</v>
      </c>
      <c r="S40" s="352">
        <f>IF(D40=0,0,VLOOKUP(D40,'Course List (program)'!$G$2:$L$100,4,FALSE))</f>
        <v>0</v>
      </c>
      <c r="T40" s="352">
        <f>IF(E40=0,0,VLOOKUP(E40,'Course List (program)'!$G$2:$L$100,4,FALSE))</f>
        <v>0</v>
      </c>
      <c r="U40" s="352">
        <f>IF(F40=0,0,VLOOKUP(F40,'Course List (program)'!$G$2:$L$100,4,FALSE))</f>
        <v>0</v>
      </c>
      <c r="V40" s="353">
        <f>IF(G40=0,0,VLOOKUP(G40,'Course List (program)'!$G$2:$L$100,4,FALSE))</f>
        <v>0</v>
      </c>
      <c r="W40" s="510">
        <f>IF(C40=0,0,VLOOKUP(C40,'Course List (program)'!$G$2:$L$100,5,FALSE))</f>
        <v>0</v>
      </c>
      <c r="X40" s="511">
        <f>IF(D40=0,0,VLOOKUP(D40,'Course List (program)'!$G$2:$L$100,5,FALSE))</f>
        <v>0</v>
      </c>
      <c r="Y40" s="511">
        <f>IF(E40=0,0,VLOOKUP(E40,'Course List (program)'!$G$2:$L$100,5,FALSE))</f>
        <v>0</v>
      </c>
      <c r="Z40" s="511">
        <f>IF(F40=0,0,VLOOKUP(F40,'Course List (program)'!$G$2:$L$100,5,FALSE))</f>
        <v>0</v>
      </c>
      <c r="AA40" s="512">
        <f>IF(G40=0,0,VLOOKUP(G40,'Course List (program)'!$G$2:$L$100,5,FALSE))</f>
        <v>0</v>
      </c>
      <c r="AB40" s="323">
        <v>0.66666666666666663</v>
      </c>
    </row>
    <row r="41" spans="1:28" s="300" customFormat="1" ht="15" customHeight="1" x14ac:dyDescent="0.2">
      <c r="A41" s="1090"/>
      <c r="B41" s="1091"/>
      <c r="C41" s="343">
        <f>Section4Draft!$L$87</f>
        <v>0</v>
      </c>
      <c r="D41" s="344">
        <f>Section4Draft!$M$87</f>
        <v>0</v>
      </c>
      <c r="E41" s="344">
        <f>Section4Draft!$N$87</f>
        <v>0</v>
      </c>
      <c r="F41" s="344">
        <f>Section4Draft!$O$87</f>
        <v>0</v>
      </c>
      <c r="G41" s="486">
        <f>Section4Draft!$P$87</f>
        <v>0</v>
      </c>
      <c r="H41" s="345">
        <f>IF(C41=0,0,VLOOKUP(C41,'Course List (program)'!$G$2:$L$100,3,FALSE))</f>
        <v>0</v>
      </c>
      <c r="I41" s="346">
        <f>IF(D41=0,0,VLOOKUP(D41,'Course List (program)'!$G$2:$L$100,3,FALSE))</f>
        <v>0</v>
      </c>
      <c r="J41" s="346">
        <f>IF(E41=0,0,VLOOKUP(E41,'Course List (program)'!$G$2:$L$100,3,FALSE))</f>
        <v>0</v>
      </c>
      <c r="K41" s="346">
        <f>IF(F41=0,0,VLOOKUP(F41,'Course List (program)'!$G$2:$L$100,3,FALSE))</f>
        <v>0</v>
      </c>
      <c r="L41" s="347">
        <f>IF(G41=0,0,VLOOKUP(G41,'Course List (program)'!$G$2:$L$100,3,FALSE))</f>
        <v>0</v>
      </c>
      <c r="M41" s="348">
        <f>IF(C41=0,0,VLOOKUP(C41,'Course List (program)'!$G$2:$L$100,6,FALSE))</f>
        <v>0</v>
      </c>
      <c r="N41" s="349">
        <f>IF(D41=0,0,VLOOKUP(D41,'Course List (program)'!$G$2:$L$100,6,FALSE))</f>
        <v>0</v>
      </c>
      <c r="O41" s="349">
        <f>IF(E41=0,0,VLOOKUP(E41,'Course List (program)'!$G$2:$L$100,6,FALSE))</f>
        <v>0</v>
      </c>
      <c r="P41" s="349">
        <f>IF(F41=0,0,VLOOKUP(F41,'Course List (program)'!$G$2:$L$100,6,FALSE))</f>
        <v>0</v>
      </c>
      <c r="Q41" s="350">
        <f>IF(G41=0,0,VLOOKUP(G41,'Course List (program)'!$G$2:$L$100,6,FALSE))</f>
        <v>0</v>
      </c>
      <c r="R41" s="351">
        <f>IF(C41=0,0,VLOOKUP(C41,'Course List (program)'!$G$2:$L$100,4,FALSE))</f>
        <v>0</v>
      </c>
      <c r="S41" s="352">
        <f>IF(D41=0,0,VLOOKUP(D41,'Course List (program)'!$G$2:$L$100,4,FALSE))</f>
        <v>0</v>
      </c>
      <c r="T41" s="352">
        <f>IF(E41=0,0,VLOOKUP(E41,'Course List (program)'!$G$2:$L$100,4,FALSE))</f>
        <v>0</v>
      </c>
      <c r="U41" s="352">
        <f>IF(F41=0,0,VLOOKUP(F41,'Course List (program)'!$G$2:$L$100,4,FALSE))</f>
        <v>0</v>
      </c>
      <c r="V41" s="353">
        <f>IF(G41=0,0,VLOOKUP(G41,'Course List (program)'!$G$2:$L$100,4,FALSE))</f>
        <v>0</v>
      </c>
      <c r="W41" s="510">
        <f>IF(C41=0,0,VLOOKUP(C41,'Course List (program)'!$G$2:$L$100,5,FALSE))</f>
        <v>0</v>
      </c>
      <c r="X41" s="511">
        <f>IF(D41=0,0,VLOOKUP(D41,'Course List (program)'!$G$2:$L$100,5,FALSE))</f>
        <v>0</v>
      </c>
      <c r="Y41" s="511">
        <f>IF(E41=0,0,VLOOKUP(E41,'Course List (program)'!$G$2:$L$100,5,FALSE))</f>
        <v>0</v>
      </c>
      <c r="Z41" s="511">
        <f>IF(F41=0,0,VLOOKUP(F41,'Course List (program)'!$G$2:$L$100,5,FALSE))</f>
        <v>0</v>
      </c>
      <c r="AA41" s="512">
        <f>IF(G41=0,0,VLOOKUP(G41,'Course List (program)'!$G$2:$L$100,5,FALSE))</f>
        <v>0</v>
      </c>
      <c r="AB41" s="323">
        <v>0.70833333333333337</v>
      </c>
    </row>
    <row r="42" spans="1:28" s="300" customFormat="1" ht="15" customHeight="1" thickBot="1" x14ac:dyDescent="0.25">
      <c r="A42" s="1092"/>
      <c r="B42" s="1093"/>
      <c r="C42" s="354">
        <f>Section4Draft!$L$89</f>
        <v>0</v>
      </c>
      <c r="D42" s="355">
        <f>Section4Draft!$M$89</f>
        <v>0</v>
      </c>
      <c r="E42" s="355">
        <f>Section4Draft!$N$89</f>
        <v>0</v>
      </c>
      <c r="F42" s="355">
        <f>Section4Draft!$O$89</f>
        <v>0</v>
      </c>
      <c r="G42" s="487">
        <f>Section4Draft!$P$89</f>
        <v>0</v>
      </c>
      <c r="H42" s="356">
        <f>IF(C42=0,0,VLOOKUP(C42,'Course List (program)'!$G$2:$L$100,3,FALSE))</f>
        <v>0</v>
      </c>
      <c r="I42" s="357">
        <f>IF(D42=0,0,VLOOKUP(D42,'Course List (program)'!$G$2:$L$100,3,FALSE))</f>
        <v>0</v>
      </c>
      <c r="J42" s="357">
        <f>IF(E42=0,0,VLOOKUP(E42,'Course List (program)'!$G$2:$L$100,3,FALSE))</f>
        <v>0</v>
      </c>
      <c r="K42" s="357">
        <f>IF(F42=0,0,VLOOKUP(F42,'Course List (program)'!$G$2:$L$100,3,FALSE))</f>
        <v>0</v>
      </c>
      <c r="L42" s="358">
        <f>IF(G42=0,0,VLOOKUP(G42,'Course List (program)'!$G$2:$L$100,3,FALSE))</f>
        <v>0</v>
      </c>
      <c r="M42" s="359">
        <f>IF(C42=0,0,VLOOKUP(C42,'Course List (program)'!$G$2:$L$100,6,FALSE))</f>
        <v>0</v>
      </c>
      <c r="N42" s="360">
        <f>IF(D42=0,0,VLOOKUP(D42,'Course List (program)'!$G$2:$L$100,6,FALSE))</f>
        <v>0</v>
      </c>
      <c r="O42" s="360">
        <f>IF(E42=0,0,VLOOKUP(E42,'Course List (program)'!$G$2:$L$100,6,FALSE))</f>
        <v>0</v>
      </c>
      <c r="P42" s="360">
        <f>IF(F42=0,0,VLOOKUP(F42,'Course List (program)'!$G$2:$L$100,6,FALSE))</f>
        <v>0</v>
      </c>
      <c r="Q42" s="361">
        <f>IF(G42=0,0,VLOOKUP(G42,'Course List (program)'!$G$2:$L$100,6,FALSE))</f>
        <v>0</v>
      </c>
      <c r="R42" s="362">
        <f>IF(C42=0,0,VLOOKUP(C42,'Course List (program)'!$G$2:$L$100,4,FALSE))</f>
        <v>0</v>
      </c>
      <c r="S42" s="363">
        <f>IF(D42=0,0,VLOOKUP(D42,'Course List (program)'!$G$2:$L$100,4,FALSE))</f>
        <v>0</v>
      </c>
      <c r="T42" s="363">
        <f>IF(E42=0,0,VLOOKUP(E42,'Course List (program)'!$G$2:$L$100,4,FALSE))</f>
        <v>0</v>
      </c>
      <c r="U42" s="363">
        <f>IF(F42=0,0,VLOOKUP(F42,'Course List (program)'!$G$2:$L$100,4,FALSE))</f>
        <v>0</v>
      </c>
      <c r="V42" s="364">
        <f>IF(G42=0,0,VLOOKUP(G42,'Course List (program)'!$G$2:$L$100,4,FALSE))</f>
        <v>0</v>
      </c>
      <c r="W42" s="513">
        <f>IF(C42=0,0,VLOOKUP(C42,'Course List (program)'!$G$2:$L$100,5,FALSE))</f>
        <v>0</v>
      </c>
      <c r="X42" s="514">
        <f>IF(D42=0,0,VLOOKUP(D42,'Course List (program)'!$G$2:$L$100,5,FALSE))</f>
        <v>0</v>
      </c>
      <c r="Y42" s="514">
        <f>IF(E42=0,0,VLOOKUP(E42,'Course List (program)'!$G$2:$L$100,5,FALSE))</f>
        <v>0</v>
      </c>
      <c r="Z42" s="514">
        <f>IF(F42=0,0,VLOOKUP(F42,'Course List (program)'!$G$2:$L$100,5,FALSE))</f>
        <v>0</v>
      </c>
      <c r="AA42" s="515">
        <f>IF(G42=0,0,VLOOKUP(G42,'Course List (program)'!$G$2:$L$100,5,FALSE))</f>
        <v>0</v>
      </c>
      <c r="AB42" s="323">
        <v>0.75</v>
      </c>
    </row>
    <row r="43" spans="1:28" s="300" customFormat="1" ht="11.1" customHeight="1" x14ac:dyDescent="0.2">
      <c r="A43" s="1096" t="s">
        <v>267</v>
      </c>
      <c r="B43" s="1106"/>
      <c r="C43" s="61" t="str">
        <f ca="1">Mon!C203</f>
        <v>OK.</v>
      </c>
      <c r="D43" s="62" t="str">
        <f ca="1">Tue!D203</f>
        <v>OK.</v>
      </c>
      <c r="E43" s="62" t="str">
        <f ca="1">Wed!E203</f>
        <v>OK.</v>
      </c>
      <c r="F43" s="62" t="str">
        <f ca="1">Thu!F203</f>
        <v>OK.</v>
      </c>
      <c r="G43" s="63" t="str">
        <f ca="1">Fri!G203</f>
        <v>OK.</v>
      </c>
      <c r="H43" s="73" t="str">
        <f ca="1">Mon!H203</f>
        <v>OK.</v>
      </c>
      <c r="I43" s="74" t="str">
        <f ca="1">Tue!I203</f>
        <v>OK.</v>
      </c>
      <c r="J43" s="74" t="str">
        <f ca="1">Wed!J203</f>
        <v>OK.</v>
      </c>
      <c r="K43" s="74" t="str">
        <f ca="1">Thu!K203</f>
        <v>OK.</v>
      </c>
      <c r="L43" s="75" t="str">
        <f ca="1">Fri!L203</f>
        <v>OK.</v>
      </c>
      <c r="M43" s="64" t="str">
        <f ca="1">Mon!M203</f>
        <v>OK.</v>
      </c>
      <c r="N43" s="65" t="str">
        <f ca="1">Tue!N203</f>
        <v>OK.</v>
      </c>
      <c r="O43" s="65" t="str">
        <f ca="1">Wed!O203</f>
        <v>OK.</v>
      </c>
      <c r="P43" s="65" t="str">
        <f ca="1">Thu!P203</f>
        <v>OK.</v>
      </c>
      <c r="Q43" s="66" t="str">
        <f ca="1">Fri!Q203</f>
        <v>OK.</v>
      </c>
      <c r="R43" s="82" t="str">
        <f ca="1">Mon!R203</f>
        <v>OK.</v>
      </c>
      <c r="S43" s="83" t="str">
        <f ca="1">Tue!S203</f>
        <v>OK.</v>
      </c>
      <c r="T43" s="83" t="str">
        <f ca="1">Wed!T203</f>
        <v>OK.</v>
      </c>
      <c r="U43" s="83" t="str">
        <f ca="1">Thu!U203</f>
        <v>OK.</v>
      </c>
      <c r="V43" s="84" t="str">
        <f ca="1">Fri!V203</f>
        <v>OK.</v>
      </c>
      <c r="W43" s="264" t="str">
        <f ca="1">Mon!W203</f>
        <v>OK.</v>
      </c>
      <c r="X43" s="265" t="str">
        <f ca="1">Tue!X203</f>
        <v>OK.</v>
      </c>
      <c r="Y43" s="265" t="str">
        <f ca="1">Wed!Y203</f>
        <v>OK.</v>
      </c>
      <c r="Z43" s="265" t="str">
        <f ca="1">Thu!Z203</f>
        <v>OK.</v>
      </c>
      <c r="AA43" s="266" t="str">
        <f ca="1">Fri!AA203</f>
        <v>OK.</v>
      </c>
      <c r="AB43" s="299">
        <v>0.375</v>
      </c>
    </row>
    <row r="44" spans="1:28" s="300" customFormat="1" ht="11.1" customHeight="1" x14ac:dyDescent="0.2">
      <c r="A44" s="1098"/>
      <c r="B44" s="1107"/>
      <c r="C44" s="55" t="str">
        <f ca="1">Mon!C204</f>
        <v>OK.</v>
      </c>
      <c r="D44" s="56" t="str">
        <f ca="1">Tue!D204</f>
        <v>OK.</v>
      </c>
      <c r="E44" s="56" t="str">
        <f ca="1">Wed!E204</f>
        <v>OK.</v>
      </c>
      <c r="F44" s="56" t="str">
        <f ca="1">Thu!F204</f>
        <v>OK.</v>
      </c>
      <c r="G44" s="57" t="str">
        <f ca="1">Fri!G204</f>
        <v>OK.</v>
      </c>
      <c r="H44" s="76" t="str">
        <f ca="1">Mon!H204</f>
        <v>OK.</v>
      </c>
      <c r="I44" s="77" t="str">
        <f ca="1">Tue!I204</f>
        <v>OK.</v>
      </c>
      <c r="J44" s="77" t="str">
        <f ca="1">Wed!J204</f>
        <v>OK.</v>
      </c>
      <c r="K44" s="77" t="str">
        <f ca="1">Thu!K204</f>
        <v>OK.</v>
      </c>
      <c r="L44" s="78" t="str">
        <f ca="1">Fri!L204</f>
        <v>OK.</v>
      </c>
      <c r="M44" s="67" t="str">
        <f ca="1">Mon!M204</f>
        <v>OK.</v>
      </c>
      <c r="N44" s="68" t="str">
        <f ca="1">Tue!N204</f>
        <v>OK.</v>
      </c>
      <c r="O44" s="68" t="str">
        <f ca="1">Wed!O204</f>
        <v>OK.</v>
      </c>
      <c r="P44" s="68" t="str">
        <f ca="1">Thu!P204</f>
        <v>OK.</v>
      </c>
      <c r="Q44" s="69" t="str">
        <f ca="1">Fri!Q204</f>
        <v>OK.</v>
      </c>
      <c r="R44" s="85" t="str">
        <f ca="1">Mon!R204</f>
        <v>OK.</v>
      </c>
      <c r="S44" s="86" t="str">
        <f ca="1">Tue!S204</f>
        <v>OK.</v>
      </c>
      <c r="T44" s="86" t="str">
        <f ca="1">Wed!T204</f>
        <v>OK.</v>
      </c>
      <c r="U44" s="86" t="str">
        <f ca="1">Thu!U204</f>
        <v>OK.</v>
      </c>
      <c r="V44" s="87" t="str">
        <f ca="1">Fri!V204</f>
        <v>OK.</v>
      </c>
      <c r="W44" s="267" t="str">
        <f ca="1">Mon!W204</f>
        <v>OK.</v>
      </c>
      <c r="X44" s="268" t="str">
        <f ca="1">Tue!X204</f>
        <v>OK.</v>
      </c>
      <c r="Y44" s="268" t="str">
        <f ca="1">Wed!Y204</f>
        <v>OK.</v>
      </c>
      <c r="Z44" s="268" t="str">
        <f ca="1">Thu!Z204</f>
        <v>OK.</v>
      </c>
      <c r="AA44" s="269" t="str">
        <f ca="1">Fri!AA204</f>
        <v>OK.</v>
      </c>
      <c r="AB44" s="299">
        <v>0.41666666666666669</v>
      </c>
    </row>
    <row r="45" spans="1:28" s="300" customFormat="1" ht="11.1" customHeight="1" x14ac:dyDescent="0.2">
      <c r="A45" s="1098"/>
      <c r="B45" s="1107"/>
      <c r="C45" s="55" t="str">
        <f ca="1">Mon!C205</f>
        <v>OK.</v>
      </c>
      <c r="D45" s="56" t="str">
        <f ca="1">Tue!D205</f>
        <v>OK.</v>
      </c>
      <c r="E45" s="56" t="str">
        <f ca="1">Wed!E205</f>
        <v>OK.</v>
      </c>
      <c r="F45" s="56" t="str">
        <f ca="1">Thu!F205</f>
        <v>OK.</v>
      </c>
      <c r="G45" s="57" t="str">
        <f ca="1">Fri!G205</f>
        <v>OK.</v>
      </c>
      <c r="H45" s="76" t="str">
        <f ca="1">Mon!H205</f>
        <v>OK.</v>
      </c>
      <c r="I45" s="77" t="str">
        <f ca="1">Tue!I205</f>
        <v>OK.</v>
      </c>
      <c r="J45" s="77" t="str">
        <f ca="1">Wed!J205</f>
        <v>OK.</v>
      </c>
      <c r="K45" s="77" t="str">
        <f ca="1">Thu!K205</f>
        <v>OK.</v>
      </c>
      <c r="L45" s="78" t="str">
        <f ca="1">Fri!L205</f>
        <v>OK.</v>
      </c>
      <c r="M45" s="67" t="str">
        <f ca="1">Mon!M205</f>
        <v>OK.</v>
      </c>
      <c r="N45" s="68" t="str">
        <f ca="1">Tue!N205</f>
        <v>OK.</v>
      </c>
      <c r="O45" s="68" t="str">
        <f ca="1">Wed!O205</f>
        <v>OK.</v>
      </c>
      <c r="P45" s="68" t="str">
        <f ca="1">Thu!P205</f>
        <v>OK.</v>
      </c>
      <c r="Q45" s="69" t="str">
        <f ca="1">Fri!Q205</f>
        <v>OK.</v>
      </c>
      <c r="R45" s="85" t="str">
        <f ca="1">Mon!R205</f>
        <v>OK.</v>
      </c>
      <c r="S45" s="86" t="str">
        <f ca="1">Tue!S205</f>
        <v>OK.</v>
      </c>
      <c r="T45" s="86" t="str">
        <f ca="1">Wed!T205</f>
        <v>OK.</v>
      </c>
      <c r="U45" s="86" t="str">
        <f ca="1">Thu!U205</f>
        <v>OK.</v>
      </c>
      <c r="V45" s="87" t="str">
        <f ca="1">Fri!V205</f>
        <v>OK.</v>
      </c>
      <c r="W45" s="267" t="str">
        <f ca="1">Mon!W205</f>
        <v>OK.</v>
      </c>
      <c r="X45" s="268" t="str">
        <f ca="1">Tue!X205</f>
        <v>OK.</v>
      </c>
      <c r="Y45" s="268" t="str">
        <f ca="1">Wed!Y205</f>
        <v>OK.</v>
      </c>
      <c r="Z45" s="268" t="str">
        <f ca="1">Thu!Z205</f>
        <v>OK.</v>
      </c>
      <c r="AA45" s="269" t="str">
        <f ca="1">Fri!AA205</f>
        <v>OK.</v>
      </c>
      <c r="AB45" s="299">
        <v>0.45833333333333331</v>
      </c>
    </row>
    <row r="46" spans="1:28" s="300" customFormat="1" ht="11.1" customHeight="1" x14ac:dyDescent="0.2">
      <c r="A46" s="1098"/>
      <c r="B46" s="1107"/>
      <c r="C46" s="55" t="str">
        <f ca="1">Mon!C206</f>
        <v>OK.</v>
      </c>
      <c r="D46" s="56" t="str">
        <f ca="1">Tue!D206</f>
        <v>OK.</v>
      </c>
      <c r="E46" s="56" t="str">
        <f ca="1">Wed!E206</f>
        <v>OK.</v>
      </c>
      <c r="F46" s="56" t="str">
        <f ca="1">Thu!F206</f>
        <v>OK.</v>
      </c>
      <c r="G46" s="57" t="str">
        <f ca="1">Fri!G206</f>
        <v>OK.</v>
      </c>
      <c r="H46" s="76" t="str">
        <f ca="1">Mon!H206</f>
        <v>OK.</v>
      </c>
      <c r="I46" s="77" t="str">
        <f ca="1">Tue!I206</f>
        <v>OK.</v>
      </c>
      <c r="J46" s="77" t="str">
        <f ca="1">Wed!J206</f>
        <v>OK.</v>
      </c>
      <c r="K46" s="77" t="str">
        <f ca="1">Thu!K206</f>
        <v>OK.</v>
      </c>
      <c r="L46" s="78" t="str">
        <f ca="1">Fri!L206</f>
        <v>OK.</v>
      </c>
      <c r="M46" s="67" t="str">
        <f ca="1">Mon!M206</f>
        <v>OK.</v>
      </c>
      <c r="N46" s="68" t="str">
        <f ca="1">Tue!N206</f>
        <v>OK.</v>
      </c>
      <c r="O46" s="68" t="str">
        <f ca="1">Wed!O206</f>
        <v>OK.</v>
      </c>
      <c r="P46" s="68" t="str">
        <f ca="1">Thu!P206</f>
        <v>OK.</v>
      </c>
      <c r="Q46" s="69" t="str">
        <f ca="1">Fri!Q206</f>
        <v>OK.</v>
      </c>
      <c r="R46" s="85" t="str">
        <f ca="1">Mon!R206</f>
        <v>OK.</v>
      </c>
      <c r="S46" s="86" t="str">
        <f ca="1">Tue!S206</f>
        <v>OK.</v>
      </c>
      <c r="T46" s="86" t="str">
        <f ca="1">Wed!T206</f>
        <v>OK.</v>
      </c>
      <c r="U46" s="86" t="str">
        <f ca="1">Thu!U206</f>
        <v>OK.</v>
      </c>
      <c r="V46" s="87" t="str">
        <f ca="1">Fri!V206</f>
        <v>OK.</v>
      </c>
      <c r="W46" s="267" t="str">
        <f ca="1">Mon!W206</f>
        <v>OK.</v>
      </c>
      <c r="X46" s="268" t="str">
        <f ca="1">Tue!X206</f>
        <v>OK.</v>
      </c>
      <c r="Y46" s="268" t="str">
        <f ca="1">Wed!Y206</f>
        <v>OK.</v>
      </c>
      <c r="Z46" s="268" t="str">
        <f ca="1">Thu!Z206</f>
        <v>OK.</v>
      </c>
      <c r="AA46" s="269" t="str">
        <f ca="1">Fri!AA206</f>
        <v>OK.</v>
      </c>
      <c r="AB46" s="299">
        <v>0.5</v>
      </c>
    </row>
    <row r="47" spans="1:28" s="300" customFormat="1" ht="11.1" customHeight="1" x14ac:dyDescent="0.2">
      <c r="A47" s="1098"/>
      <c r="B47" s="1107"/>
      <c r="C47" s="55" t="str">
        <f ca="1">Mon!C207</f>
        <v>OK.</v>
      </c>
      <c r="D47" s="56" t="str">
        <f ca="1">Tue!D207</f>
        <v>OK.</v>
      </c>
      <c r="E47" s="56" t="str">
        <f ca="1">Wed!E207</f>
        <v>OK.</v>
      </c>
      <c r="F47" s="56" t="str">
        <f ca="1">Thu!F207</f>
        <v>OK.</v>
      </c>
      <c r="G47" s="57" t="str">
        <f ca="1">Fri!G207</f>
        <v>OK.</v>
      </c>
      <c r="H47" s="76" t="str">
        <f ca="1">Mon!H207</f>
        <v>OK.</v>
      </c>
      <c r="I47" s="77" t="str">
        <f ca="1">Tue!I207</f>
        <v>OK.</v>
      </c>
      <c r="J47" s="77" t="str">
        <f ca="1">Wed!J207</f>
        <v>OK.</v>
      </c>
      <c r="K47" s="77" t="str">
        <f ca="1">Thu!K207</f>
        <v>OK.</v>
      </c>
      <c r="L47" s="78" t="str">
        <f ca="1">Fri!L207</f>
        <v>OK.</v>
      </c>
      <c r="M47" s="67" t="str">
        <f ca="1">Mon!M207</f>
        <v>OK.</v>
      </c>
      <c r="N47" s="68" t="str">
        <f ca="1">Tue!N207</f>
        <v>OK.</v>
      </c>
      <c r="O47" s="68" t="str">
        <f ca="1">Wed!O207</f>
        <v>OK.</v>
      </c>
      <c r="P47" s="68" t="str">
        <f ca="1">Thu!P207</f>
        <v>OK.</v>
      </c>
      <c r="Q47" s="69" t="str">
        <f ca="1">Fri!Q207</f>
        <v>OK.</v>
      </c>
      <c r="R47" s="85" t="str">
        <f ca="1">Mon!R207</f>
        <v>OK.</v>
      </c>
      <c r="S47" s="86" t="str">
        <f ca="1">Tue!S207</f>
        <v>OK.</v>
      </c>
      <c r="T47" s="86" t="str">
        <f ca="1">Wed!T207</f>
        <v>OK.</v>
      </c>
      <c r="U47" s="86" t="str">
        <f ca="1">Thu!U207</f>
        <v>OK.</v>
      </c>
      <c r="V47" s="87" t="str">
        <f ca="1">Fri!V207</f>
        <v>OK.</v>
      </c>
      <c r="W47" s="267" t="str">
        <f ca="1">Mon!W207</f>
        <v>OK.</v>
      </c>
      <c r="X47" s="268" t="str">
        <f ca="1">Tue!X207</f>
        <v>OK.</v>
      </c>
      <c r="Y47" s="268" t="str">
        <f ca="1">Wed!Y207</f>
        <v>OK.</v>
      </c>
      <c r="Z47" s="268" t="str">
        <f ca="1">Thu!Z207</f>
        <v>OK.</v>
      </c>
      <c r="AA47" s="269" t="str">
        <f ca="1">Fri!AA207</f>
        <v>OK.</v>
      </c>
      <c r="AB47" s="299">
        <v>0.54166666666666663</v>
      </c>
    </row>
    <row r="48" spans="1:28" s="300" customFormat="1" ht="11.1" customHeight="1" x14ac:dyDescent="0.2">
      <c r="A48" s="1098"/>
      <c r="B48" s="1107"/>
      <c r="C48" s="55" t="str">
        <f ca="1">Mon!C208</f>
        <v>OK.</v>
      </c>
      <c r="D48" s="56" t="str">
        <f ca="1">Tue!D208</f>
        <v>OK.</v>
      </c>
      <c r="E48" s="56" t="str">
        <f ca="1">Wed!E208</f>
        <v>OK.</v>
      </c>
      <c r="F48" s="56" t="str">
        <f ca="1">Thu!F208</f>
        <v>OK.</v>
      </c>
      <c r="G48" s="57" t="str">
        <f ca="1">Fri!G208</f>
        <v>OK.</v>
      </c>
      <c r="H48" s="76" t="str">
        <f ca="1">Mon!H208</f>
        <v>OK.</v>
      </c>
      <c r="I48" s="77" t="str">
        <f ca="1">Tue!I208</f>
        <v>OK.</v>
      </c>
      <c r="J48" s="77" t="str">
        <f ca="1">Wed!J208</f>
        <v>OK.</v>
      </c>
      <c r="K48" s="77" t="str">
        <f ca="1">Thu!K208</f>
        <v>OK.</v>
      </c>
      <c r="L48" s="78" t="str">
        <f ca="1">Fri!L208</f>
        <v>OK.</v>
      </c>
      <c r="M48" s="67" t="str">
        <f ca="1">Mon!M208</f>
        <v>OK.</v>
      </c>
      <c r="N48" s="68" t="str">
        <f ca="1">Tue!N208</f>
        <v>OK.</v>
      </c>
      <c r="O48" s="68" t="str">
        <f ca="1">Wed!O208</f>
        <v>OK.</v>
      </c>
      <c r="P48" s="68" t="str">
        <f ca="1">Thu!P208</f>
        <v>OK.</v>
      </c>
      <c r="Q48" s="69" t="str">
        <f ca="1">Fri!Q208</f>
        <v>OK.</v>
      </c>
      <c r="R48" s="85" t="str">
        <f ca="1">Mon!R208</f>
        <v>OK.</v>
      </c>
      <c r="S48" s="86" t="str">
        <f ca="1">Tue!S208</f>
        <v>OK.</v>
      </c>
      <c r="T48" s="86" t="str">
        <f ca="1">Wed!T208</f>
        <v>OK.</v>
      </c>
      <c r="U48" s="86" t="str">
        <f ca="1">Thu!U208</f>
        <v>OK.</v>
      </c>
      <c r="V48" s="87" t="str">
        <f ca="1">Fri!V208</f>
        <v>OK.</v>
      </c>
      <c r="W48" s="267" t="str">
        <f ca="1">Mon!W208</f>
        <v>OK.</v>
      </c>
      <c r="X48" s="268" t="str">
        <f ca="1">Tue!X208</f>
        <v>OK.</v>
      </c>
      <c r="Y48" s="268" t="str">
        <f ca="1">Wed!Y208</f>
        <v>OK.</v>
      </c>
      <c r="Z48" s="268" t="str">
        <f ca="1">Thu!Z208</f>
        <v>OK.</v>
      </c>
      <c r="AA48" s="269" t="str">
        <f ca="1">Fri!AA208</f>
        <v>OK.</v>
      </c>
      <c r="AB48" s="299">
        <v>0.58333333333333337</v>
      </c>
    </row>
    <row r="49" spans="1:28" s="300" customFormat="1" ht="11.1" customHeight="1" x14ac:dyDescent="0.2">
      <c r="A49" s="1098"/>
      <c r="B49" s="1107"/>
      <c r="C49" s="55" t="str">
        <f ca="1">Mon!C209</f>
        <v>OK.</v>
      </c>
      <c r="D49" s="56" t="str">
        <f ca="1">Tue!D209</f>
        <v>OK.</v>
      </c>
      <c r="E49" s="56" t="str">
        <f ca="1">Wed!E209</f>
        <v>OK.</v>
      </c>
      <c r="F49" s="56" t="str">
        <f ca="1">Thu!F209</f>
        <v>OK.</v>
      </c>
      <c r="G49" s="57" t="str">
        <f ca="1">Fri!G209</f>
        <v>OK.</v>
      </c>
      <c r="H49" s="76" t="str">
        <f ca="1">Mon!H209</f>
        <v>OK.</v>
      </c>
      <c r="I49" s="77" t="str">
        <f ca="1">Tue!I209</f>
        <v>OK.</v>
      </c>
      <c r="J49" s="77" t="str">
        <f ca="1">Wed!J209</f>
        <v>OK.</v>
      </c>
      <c r="K49" s="77" t="str">
        <f ca="1">Thu!K209</f>
        <v>OK.</v>
      </c>
      <c r="L49" s="78" t="str">
        <f ca="1">Fri!L209</f>
        <v>OK.</v>
      </c>
      <c r="M49" s="67" t="str">
        <f ca="1">Mon!M209</f>
        <v>OK.</v>
      </c>
      <c r="N49" s="68" t="str">
        <f ca="1">Tue!N209</f>
        <v>OK.</v>
      </c>
      <c r="O49" s="68" t="str">
        <f ca="1">Wed!O209</f>
        <v>OK.</v>
      </c>
      <c r="P49" s="68" t="str">
        <f ca="1">Thu!P209</f>
        <v>OK.</v>
      </c>
      <c r="Q49" s="69" t="str">
        <f ca="1">Fri!Q209</f>
        <v>OK.</v>
      </c>
      <c r="R49" s="85" t="str">
        <f ca="1">Mon!R209</f>
        <v>OK.</v>
      </c>
      <c r="S49" s="86" t="str">
        <f ca="1">Tue!S209</f>
        <v>OK.</v>
      </c>
      <c r="T49" s="86" t="str">
        <f ca="1">Wed!T209</f>
        <v>OK.</v>
      </c>
      <c r="U49" s="86" t="str">
        <f ca="1">Thu!U209</f>
        <v>OK.</v>
      </c>
      <c r="V49" s="87" t="str">
        <f ca="1">Fri!V209</f>
        <v>OK.</v>
      </c>
      <c r="W49" s="267" t="str">
        <f ca="1">Mon!W209</f>
        <v>OK.</v>
      </c>
      <c r="X49" s="268" t="str">
        <f ca="1">Tue!X209</f>
        <v>OK.</v>
      </c>
      <c r="Y49" s="268" t="str">
        <f ca="1">Wed!Y209</f>
        <v>OK.</v>
      </c>
      <c r="Z49" s="268" t="str">
        <f ca="1">Thu!Z209</f>
        <v>OK.</v>
      </c>
      <c r="AA49" s="269" t="str">
        <f ca="1">Fri!AA209</f>
        <v>OK.</v>
      </c>
      <c r="AB49" s="299">
        <v>0.625</v>
      </c>
    </row>
    <row r="50" spans="1:28" s="300" customFormat="1" ht="11.1" customHeight="1" x14ac:dyDescent="0.2">
      <c r="A50" s="1098"/>
      <c r="B50" s="1107"/>
      <c r="C50" s="55" t="str">
        <f ca="1">Mon!C210</f>
        <v>OK.</v>
      </c>
      <c r="D50" s="56" t="str">
        <f ca="1">Tue!D210</f>
        <v>OK.</v>
      </c>
      <c r="E50" s="56" t="str">
        <f ca="1">Wed!E210</f>
        <v>OK.</v>
      </c>
      <c r="F50" s="56" t="str">
        <f ca="1">Thu!F210</f>
        <v>OK.</v>
      </c>
      <c r="G50" s="57" t="str">
        <f ca="1">Fri!G210</f>
        <v>OK.</v>
      </c>
      <c r="H50" s="76" t="str">
        <f ca="1">Mon!H210</f>
        <v>OK.</v>
      </c>
      <c r="I50" s="77" t="str">
        <f ca="1">Tue!I210</f>
        <v>OK.</v>
      </c>
      <c r="J50" s="77" t="str">
        <f ca="1">Wed!J210</f>
        <v>OK.</v>
      </c>
      <c r="K50" s="77" t="str">
        <f ca="1">Thu!K210</f>
        <v>OK.</v>
      </c>
      <c r="L50" s="78" t="str">
        <f ca="1">Fri!L210</f>
        <v>OK.</v>
      </c>
      <c r="M50" s="67" t="str">
        <f ca="1">Mon!M210</f>
        <v>OK.</v>
      </c>
      <c r="N50" s="68" t="str">
        <f ca="1">Tue!N210</f>
        <v>OK.</v>
      </c>
      <c r="O50" s="68" t="str">
        <f ca="1">Wed!O210</f>
        <v>OK.</v>
      </c>
      <c r="P50" s="68" t="str">
        <f ca="1">Thu!P210</f>
        <v>OK.</v>
      </c>
      <c r="Q50" s="69" t="str">
        <f ca="1">Fri!Q210</f>
        <v>OK.</v>
      </c>
      <c r="R50" s="85" t="str">
        <f ca="1">Mon!R210</f>
        <v>OK.</v>
      </c>
      <c r="S50" s="86" t="str">
        <f ca="1">Tue!S210</f>
        <v>OK.</v>
      </c>
      <c r="T50" s="86" t="str">
        <f ca="1">Wed!T210</f>
        <v>OK.</v>
      </c>
      <c r="U50" s="86" t="str">
        <f ca="1">Thu!U210</f>
        <v>OK.</v>
      </c>
      <c r="V50" s="87" t="str">
        <f ca="1">Fri!V210</f>
        <v>OK.</v>
      </c>
      <c r="W50" s="267" t="str">
        <f ca="1">Mon!W210</f>
        <v>OK.</v>
      </c>
      <c r="X50" s="268" t="str">
        <f ca="1">Tue!X210</f>
        <v>OK.</v>
      </c>
      <c r="Y50" s="268" t="str">
        <f ca="1">Wed!Y210</f>
        <v>OK.</v>
      </c>
      <c r="Z50" s="268" t="str">
        <f ca="1">Thu!Z210</f>
        <v>OK.</v>
      </c>
      <c r="AA50" s="269" t="str">
        <f ca="1">Fri!AA210</f>
        <v>OK.</v>
      </c>
      <c r="AB50" s="299">
        <v>0.66666666666666663</v>
      </c>
    </row>
    <row r="51" spans="1:28" s="300" customFormat="1" ht="11.1" customHeight="1" x14ac:dyDescent="0.2">
      <c r="A51" s="1098"/>
      <c r="B51" s="1107"/>
      <c r="C51" s="55" t="str">
        <f ca="1">Mon!C211</f>
        <v>OK.</v>
      </c>
      <c r="D51" s="56" t="str">
        <f ca="1">Tue!D211</f>
        <v>OK.</v>
      </c>
      <c r="E51" s="56" t="str">
        <f ca="1">Wed!E211</f>
        <v>OK.</v>
      </c>
      <c r="F51" s="56" t="str">
        <f ca="1">Thu!F211</f>
        <v>OK.</v>
      </c>
      <c r="G51" s="57" t="str">
        <f ca="1">Fri!G211</f>
        <v>OK.</v>
      </c>
      <c r="H51" s="76" t="str">
        <f ca="1">Mon!H211</f>
        <v>OK.</v>
      </c>
      <c r="I51" s="77" t="str">
        <f ca="1">Tue!I211</f>
        <v>OK.</v>
      </c>
      <c r="J51" s="77" t="str">
        <f ca="1">Wed!J211</f>
        <v>OK.</v>
      </c>
      <c r="K51" s="77" t="str">
        <f ca="1">Thu!K211</f>
        <v>OK.</v>
      </c>
      <c r="L51" s="78" t="str">
        <f ca="1">Fri!L211</f>
        <v>OK.</v>
      </c>
      <c r="M51" s="67" t="str">
        <f ca="1">Mon!M211</f>
        <v>OK.</v>
      </c>
      <c r="N51" s="68" t="str">
        <f ca="1">Tue!N211</f>
        <v>OK.</v>
      </c>
      <c r="O51" s="68" t="str">
        <f ca="1">Wed!O211</f>
        <v>OK.</v>
      </c>
      <c r="P51" s="68" t="str">
        <f ca="1">Thu!P211</f>
        <v>OK.</v>
      </c>
      <c r="Q51" s="69" t="str">
        <f ca="1">Fri!Q211</f>
        <v>OK.</v>
      </c>
      <c r="R51" s="85" t="str">
        <f ca="1">Mon!R211</f>
        <v>OK.</v>
      </c>
      <c r="S51" s="86" t="str">
        <f ca="1">Tue!S211</f>
        <v>OK.</v>
      </c>
      <c r="T51" s="86" t="str">
        <f ca="1">Wed!T211</f>
        <v>OK.</v>
      </c>
      <c r="U51" s="86" t="str">
        <f ca="1">Thu!U211</f>
        <v>OK.</v>
      </c>
      <c r="V51" s="87" t="str">
        <f ca="1">Fri!V211</f>
        <v>OK.</v>
      </c>
      <c r="W51" s="267" t="str">
        <f ca="1">Mon!W211</f>
        <v>OK.</v>
      </c>
      <c r="X51" s="268" t="str">
        <f ca="1">Tue!X211</f>
        <v>OK.</v>
      </c>
      <c r="Y51" s="268" t="str">
        <f ca="1">Wed!Y211</f>
        <v>OK.</v>
      </c>
      <c r="Z51" s="268" t="str">
        <f ca="1">Thu!Z211</f>
        <v>OK.</v>
      </c>
      <c r="AA51" s="269" t="str">
        <f ca="1">Fri!AA211</f>
        <v>OK.</v>
      </c>
      <c r="AB51" s="299">
        <v>0.70833333333333337</v>
      </c>
    </row>
    <row r="52" spans="1:28" s="300" customFormat="1" ht="11.1" customHeight="1" thickBot="1" x14ac:dyDescent="0.25">
      <c r="A52" s="1100"/>
      <c r="B52" s="1108"/>
      <c r="C52" s="58" t="str">
        <f ca="1">Mon!C212</f>
        <v>OK.</v>
      </c>
      <c r="D52" s="59" t="str">
        <f ca="1">Tue!D212</f>
        <v>OK.</v>
      </c>
      <c r="E52" s="59" t="str">
        <f ca="1">Wed!E212</f>
        <v>OK.</v>
      </c>
      <c r="F52" s="59" t="str">
        <f ca="1">Thu!F212</f>
        <v>OK.</v>
      </c>
      <c r="G52" s="60" t="str">
        <f ca="1">Fri!G212</f>
        <v>OK.</v>
      </c>
      <c r="H52" s="79" t="str">
        <f ca="1">Mon!H212</f>
        <v>OK.</v>
      </c>
      <c r="I52" s="80" t="str">
        <f ca="1">Tue!I212</f>
        <v>OK.</v>
      </c>
      <c r="J52" s="80" t="str">
        <f ca="1">Wed!J212</f>
        <v>OK.</v>
      </c>
      <c r="K52" s="80" t="str">
        <f ca="1">Thu!K212</f>
        <v>OK.</v>
      </c>
      <c r="L52" s="81" t="str">
        <f ca="1">Fri!L212</f>
        <v>OK.</v>
      </c>
      <c r="M52" s="70" t="str">
        <f ca="1">Mon!M212</f>
        <v>OK.</v>
      </c>
      <c r="N52" s="71" t="str">
        <f ca="1">Tue!N212</f>
        <v>OK.</v>
      </c>
      <c r="O52" s="71" t="str">
        <f ca="1">Wed!O212</f>
        <v>OK.</v>
      </c>
      <c r="P52" s="71" t="str">
        <f ca="1">Thu!P212</f>
        <v>OK.</v>
      </c>
      <c r="Q52" s="72" t="str">
        <f ca="1">Fri!Q212</f>
        <v>OK.</v>
      </c>
      <c r="R52" s="88" t="str">
        <f ca="1">Mon!R212</f>
        <v>OK.</v>
      </c>
      <c r="S52" s="89" t="str">
        <f ca="1">Tue!S212</f>
        <v>OK.</v>
      </c>
      <c r="T52" s="89" t="str">
        <f ca="1">Wed!T212</f>
        <v>OK.</v>
      </c>
      <c r="U52" s="89" t="str">
        <f ca="1">Thu!U212</f>
        <v>OK.</v>
      </c>
      <c r="V52" s="90" t="str">
        <f ca="1">Fri!V212</f>
        <v>OK.</v>
      </c>
      <c r="W52" s="270" t="str">
        <f ca="1">Mon!W212</f>
        <v>OK.</v>
      </c>
      <c r="X52" s="271" t="str">
        <f ca="1">Tue!X212</f>
        <v>OK.</v>
      </c>
      <c r="Y52" s="271" t="str">
        <f ca="1">Wed!Y212</f>
        <v>OK.</v>
      </c>
      <c r="Z52" s="271" t="str">
        <f ca="1">Thu!Z212</f>
        <v>OK.</v>
      </c>
      <c r="AA52" s="272" t="str">
        <f ca="1">Fri!AA212</f>
        <v>OK.</v>
      </c>
      <c r="AB52" s="299">
        <v>0.75</v>
      </c>
    </row>
    <row r="53" spans="1:28" ht="11.1" customHeight="1" x14ac:dyDescent="0.2">
      <c r="A53" s="1087" t="s">
        <v>156</v>
      </c>
      <c r="B53" s="1087"/>
      <c r="C53" s="61" t="str">
        <f>IF(C3=".","OK.",IF(C3=0,"OK.",IF(C3=" ","OK.",IF(OR(C3=C13,C3=C23,C3=C33,C3='S2'!C3,C3='S3'!C3,C3='S4'!C3,C3='S5'!C3,C3='S6'!C3,C3='S7'!C3,C3='S1'!C3),"CISSS!","OK."))))</f>
        <v>OK.</v>
      </c>
      <c r="D53" s="62" t="str">
        <f>IF(D3=".","OK.",IF(D3=0,"OK.",IF(D3=" ","OK.",IF(OR(D3=D13,D3=D23,D3=D33,D3='S2'!D3,D3='S3'!D3,D3='S4'!D3,D3='S5'!D3,D3='S6'!D3,D3='S7'!D3,D3='S1'!D3),"CISSS!","OK."))))</f>
        <v>OK.</v>
      </c>
      <c r="E53" s="62" t="str">
        <f>IF(E3=".","OK.",IF(E3=0,"OK.",IF(E3=" ","OK.",IF(OR(E3=E13,E3=E23,E3=E33,E3='S2'!E3,E3='S3'!E3,E3='S4'!E3,E3='S5'!E3,E3='S6'!E3,E3='S7'!E3,E3='S1'!E3),"CISSS!","OK."))))</f>
        <v>OK.</v>
      </c>
      <c r="F53" s="62" t="str">
        <f>IF(F3=".","OK.",IF(F3=0,"OK.",IF(F3=" ","OK.",IF(OR(F3=F13,F3=F23,F3=F33,F3='S2'!F3,F3='S3'!F3,F3='S4'!F3,F3='S5'!F3,F3='S6'!F3,F3='S7'!F3,F3='S1'!F3),"CISSS!","OK."))))</f>
        <v>OK.</v>
      </c>
      <c r="G53" s="63" t="str">
        <f>IF(G3=".","OK.",IF(G3=0,"OK.",IF(G3=" ","OK.",IF(OR(G3=G13,G3=G23,G3=G33,G3='S2'!G3,G3='S3'!G3,G3='S4'!G3,G3='S5'!G3,G3='S6'!G3,G3='S7'!G3,G3='S1'!G3),"CISSS!","OK."))))</f>
        <v>OK.</v>
      </c>
      <c r="H53" s="73" t="str">
        <f>IF(H3=".","OK.",IF(H3=0,"OK.",IF(H3=" ","OK.",IF(OR(H3=H13,H3=H23,H3=H33,H3='S2'!H3,H3='S3'!H3,H3='S4'!H3,H3='S5'!H3,H3='S6'!H3,H3='S7'!H3,H3='S1'!H3),"CISSS!","OK."))))</f>
        <v>OK.</v>
      </c>
      <c r="I53" s="74" t="str">
        <f>IF(I3=".","OK.",IF(I3=0,"OK.",IF(I3=" ","OK.",IF(OR(I3=I13,I3=I23,I3=I33,I3='S2'!I3,I3='S3'!I3,I3='S4'!I3,I3='S5'!I3,I3='S6'!I3,I3='S7'!I3,I3='S1'!I3),"CISSS!","OK."))))</f>
        <v>OK.</v>
      </c>
      <c r="J53" s="74" t="str">
        <f>IF(J3=".","OK.",IF(J3=0,"OK.",IF(J3=" ","OK.",IF(OR(J3=J13,J3=J23,J3=J33,J3='S2'!J3,J3='S3'!J3,J3='S4'!J3,J3='S5'!J3,J3='S6'!J3,J3='S7'!J3,J3='S1'!J3),"CISSS!","OK."))))</f>
        <v>OK.</v>
      </c>
      <c r="K53" s="74" t="str">
        <f>IF(K3=".","OK.",IF(K3=0,"OK.",IF(K3=" ","OK.",IF(OR(K3=K13,K3=K23,K3=K33,K3='S2'!K3,K3='S3'!K3,K3='S4'!K3,K3='S5'!K3,K3='S6'!K3,K3='S7'!K3,K3='S1'!K3),"CISSS!","OK."))))</f>
        <v>OK.</v>
      </c>
      <c r="L53" s="75" t="str">
        <f>IF(L3=".","OK.",IF(L3=0,"OK.",IF(L3=" ","OK.",IF(OR(L3=L13,L3=L23,L3=L33,L3='S2'!L3,L3='S3'!L3,L3='S4'!L3,L3='S5'!L3,L3='S6'!L3,L3='S7'!L3,L3='S1'!L3),"CISSS!","OK."))))</f>
        <v>OK.</v>
      </c>
      <c r="M53" s="64" t="str">
        <f>IF(M3=".","OK.",IF(M3=0,"OK.",IF(M3=" ","OK.",IF(OR(M3=M13,M3=M23,M3=M33,M3='S2'!M3,M3='S3'!M3,M3='S4'!M3,M3='S5'!M3,M3='S6'!M3,M3='S7'!M3,M3='S1'!M3),"CISSS!","OK."))))</f>
        <v>OK.</v>
      </c>
      <c r="N53" s="65" t="str">
        <f>IF(N3=".","OK.",IF(N3=0,"OK.",IF(N3=" ","OK.",IF(OR(N3=N13,N3=N23,N3=N33,N3='S2'!N3,N3='S3'!N3,N3='S4'!N3,N3='S5'!N3,N3='S6'!N3,N3='S7'!N3,N3='S1'!N3),"CISSS!","OK."))))</f>
        <v>OK.</v>
      </c>
      <c r="O53" s="65" t="str">
        <f>IF(O3=".","OK.",IF(O3=0,"OK.",IF(O3=" ","OK.",IF(OR(O3=O13,O3=O23,O3=O33,O3='S2'!O3,O3='S3'!O3,O3='S4'!O3,O3='S5'!O3,O3='S6'!O3,O3='S7'!O3,O3='S1'!O3),"CISSS!","OK."))))</f>
        <v>OK.</v>
      </c>
      <c r="P53" s="65" t="str">
        <f>IF(P3=".","OK.",IF(P3=0,"OK.",IF(P3=" ","OK.",IF(OR(P3=P13,P3=P23,P3=P33,P3='S2'!P3,P3='S3'!P3,P3='S4'!P3,P3='S5'!P3,P3='S6'!P3,P3='S7'!P3,P3='S1'!P3),"CISSS!","OK."))))</f>
        <v>OK.</v>
      </c>
      <c r="Q53" s="66" t="str">
        <f>IF(Q3=".","OK.",IF(Q3=0,"OK.",IF(Q3=" ","OK.",IF(OR(Q3=Q13,Q3=Q23,Q3=Q33,Q3='S2'!Q3,Q3='S3'!Q3,Q3='S4'!Q3,Q3='S5'!Q3,Q3='S6'!Q3,Q3='S7'!Q3,Q3='S1'!Q3),"CISSS!","OK."))))</f>
        <v>OK.</v>
      </c>
      <c r="R53" s="82" t="str">
        <f>IF(R3=".","OK.",IF(R3=0,"OK.",IF(R3=" ","OK.",IF(OR(R3=R13,R3=R23,R3=R33,R3='S2'!R3,R3='S3'!R3,R3='S4'!R3,R3='S5'!R3,R3='S6'!R3,R3='S7'!R3,R3='S1'!R3),"CISSS!","OK."))))</f>
        <v>OK.</v>
      </c>
      <c r="S53" s="83" t="str">
        <f>IF(S3=".","OK.",IF(S3=0,"OK.",IF(S3=" ","OK.",IF(OR(S3=S13,S3=S23,S3=S33,S3='S2'!S3,S3='S3'!S3,S3='S4'!S3,S3='S5'!S3,S3='S6'!S3,S3='S7'!S3,S3='S1'!S3),"CISSS!","OK."))))</f>
        <v>OK.</v>
      </c>
      <c r="T53" s="83" t="str">
        <f>IF(T3=".","OK.",IF(T3=0,"OK.",IF(T3=" ","OK.",IF(OR(T3=T13,T3=T23,T3=T33,T3='S2'!T3,T3='S3'!T3,T3='S4'!T3,T3='S5'!T3,T3='S6'!T3,T3='S7'!T3,T3='S1'!T3),"CISSS!","OK."))))</f>
        <v>OK.</v>
      </c>
      <c r="U53" s="83" t="str">
        <f>IF(U3=".","OK.",IF(U3=0,"OK.",IF(U3=" ","OK.",IF(OR(U3=U13,U3=U23,U3=U33,U3='S2'!U3,U3='S3'!U3,U3='S4'!U3,U3='S5'!U3,U3='S6'!U3,U3='S7'!U3,U3='S1'!U3),"CISSS!","OK."))))</f>
        <v>OK.</v>
      </c>
      <c r="V53" s="84" t="str">
        <f>IF(V3=".","OK.",IF(V3=0,"OK.",IF(V3=" ","OK.",IF(OR(V3=V13,V3=V23,V3=V33,V3='S2'!V3,V3='S3'!V3,V3='S4'!V3,V3='S5'!V3,V3='S6'!V3,V3='S7'!V3,V3='S1'!V3),"CISSS!","OK."))))</f>
        <v>OK.</v>
      </c>
      <c r="W53" s="264" t="str">
        <f>IF(W3=".","OK.",IF(W3=0,"OK.",IF(W3=" ","OK.",IF(OR(W3=W13,W3=W23,W3=W33,W3='S2'!W3,W3='S3'!W3,W3='S4'!W3,W3='S5'!W3,W3='S6'!W3,W3='S7'!W3,W3='S1'!W3),"CISSS!","OK."))))</f>
        <v>OK.</v>
      </c>
      <c r="X53" s="265" t="str">
        <f>IF(X3=".","OK.",IF(X3=0,"OK.",IF(X3=" ","OK.",IF(OR(X3=X13,X3=X23,X3=X33,X3='S2'!X3,X3='S3'!X3,X3='S4'!X3,X3='S5'!X3,X3='S6'!X3,X3='S7'!X3,X3='S1'!X3),"CISSS!","OK."))))</f>
        <v>OK.</v>
      </c>
      <c r="Y53" s="265" t="str">
        <f>IF(Y3=".","OK.",IF(Y3=0,"OK.",IF(Y3=" ","OK.",IF(OR(Y3=Y13,Y3=Y23,Y3=Y33,Y3='S2'!Y3,Y3='S3'!Y3,Y3='S4'!Y3,Y3='S5'!Y3,Y3='S6'!Y3,Y3='S7'!Y3,Y3='S1'!Y3),"CISSS!","OK."))))</f>
        <v>OK.</v>
      </c>
      <c r="Z53" s="265" t="str">
        <f>IF(Z3=".","OK.",IF(Z3=0,"OK.",IF(Z3=" ","OK.",IF(OR(Z3=Z13,Z3=Z23,Z3=Z33,Z3='S2'!Z3,Z3='S3'!Z3,Z3='S4'!Z3,Z3='S5'!Z3,Z3='S6'!Z3,Z3='S7'!Z3,Z3='S1'!Z3),"CISSS!","OK."))))</f>
        <v>OK.</v>
      </c>
      <c r="AA53" s="266" t="str">
        <f>IF(AA3=".","OK.",IF(AA3=0,"OK.",IF(AA3=" ","OK.",IF(OR(AA3=AA13,AA3=AA23,AA3=AA33,AA3='S2'!AA3,AA3='S3'!AA3,AA3='S4'!AA3,AA3='S5'!AA3,AA3='S6'!AA3,AA3='S7'!AA3,AA3='S1'!AA3),"CISSS!","OK."))))</f>
        <v>OK.</v>
      </c>
      <c r="AB53" s="323">
        <v>0.375</v>
      </c>
    </row>
    <row r="54" spans="1:28" ht="11.1" customHeight="1" x14ac:dyDescent="0.2">
      <c r="A54" s="1087"/>
      <c r="B54" s="1087"/>
      <c r="C54" s="55" t="str">
        <f>IF(C4=".","OK.",IF(C4=0,"OK.",IF(C4=" ","OK.",IF(OR(C4=C14,C4=C24,C4=C34,C4='S2'!C4,C4='S3'!C4,C4='S4'!C4,C4='S5'!C4,C4='S6'!C4,C4='S7'!C4,C4='S1'!C4),"CISSS!","OK."))))</f>
        <v>OK.</v>
      </c>
      <c r="D54" s="56" t="str">
        <f>IF(D4=".","OK.",IF(D4=0,"OK.",IF(D4=" ","OK.",IF(OR(D4=D14,D4=D24,D4=D34,D4='S2'!D4,D4='S3'!D4,D4='S4'!D4,D4='S5'!D4,D4='S6'!D4,D4='S7'!D4,D4='S1'!D4),"CISSS!","OK."))))</f>
        <v>OK.</v>
      </c>
      <c r="E54" s="56" t="str">
        <f>IF(E4=".","OK.",IF(E4=0,"OK.",IF(E4=" ","OK.",IF(OR(E4=E14,E4=E24,E4=E34,E4='S2'!E4,E4='S3'!E4,E4='S4'!E4,E4='S5'!E4,E4='S6'!E4,E4='S7'!E4,E4='S1'!E4),"CISSS!","OK."))))</f>
        <v>OK.</v>
      </c>
      <c r="F54" s="56" t="str">
        <f>IF(F4=".","OK.",IF(F4=0,"OK.",IF(F4=" ","OK.",IF(OR(F4=F14,F4=F24,F4=F34,F4='S2'!F4,F4='S3'!F4,F4='S4'!F4,F4='S5'!F4,F4='S6'!F4,F4='S7'!F4,F4='S1'!F4),"CISSS!","OK."))))</f>
        <v>OK.</v>
      </c>
      <c r="G54" s="57" t="str">
        <f>IF(G4=".","OK.",IF(G4=0,"OK.",IF(G4=" ","OK.",IF(OR(G4=G14,G4=G24,G4=G34,G4='S2'!G4,G4='S3'!G4,G4='S4'!G4,G4='S5'!G4,G4='S6'!G4,G4='S7'!G4,G4='S1'!G4),"CISSS!","OK."))))</f>
        <v>OK.</v>
      </c>
      <c r="H54" s="76" t="str">
        <f>IF(H4=".","OK.",IF(H4=0,"OK.",IF(H4=" ","OK.",IF(OR(H4=H14,H4=H24,H4=H34,H4='S2'!H4,H4='S3'!H4,H4='S4'!H4,H4='S5'!H4,H4='S6'!H4,H4='S7'!H4,H4='S1'!H4),"CISSS!","OK."))))</f>
        <v>OK.</v>
      </c>
      <c r="I54" s="77" t="str">
        <f>IF(I4=".","OK.",IF(I4=0,"OK.",IF(I4=" ","OK.",IF(OR(I4=I14,I4=I24,I4=I34,I4='S2'!I4,I4='S3'!I4,I4='S4'!I4,I4='S5'!I4,I4='S6'!I4,I4='S7'!I4,I4='S1'!I4),"CISSS!","OK."))))</f>
        <v>OK.</v>
      </c>
      <c r="J54" s="77" t="str">
        <f>IF(J4=".","OK.",IF(J4=0,"OK.",IF(J4=" ","OK.",IF(OR(J4=J14,J4=J24,J4=J34,J4='S2'!J4,J4='S3'!J4,J4='S4'!J4,J4='S5'!J4,J4='S6'!J4,J4='S7'!J4,J4='S1'!J4),"CISSS!","OK."))))</f>
        <v>OK.</v>
      </c>
      <c r="K54" s="77" t="str">
        <f>IF(K4=".","OK.",IF(K4=0,"OK.",IF(K4=" ","OK.",IF(OR(K4=K14,K4=K24,K4=K34,K4='S2'!K4,K4='S3'!K4,K4='S4'!K4,K4='S5'!K4,K4='S6'!K4,K4='S7'!K4,K4='S1'!K4),"CISSS!","OK."))))</f>
        <v>OK.</v>
      </c>
      <c r="L54" s="78" t="str">
        <f>IF(L4=".","OK.",IF(L4=0,"OK.",IF(L4=" ","OK.",IF(OR(L4=L14,L4=L24,L4=L34,L4='S2'!L4,L4='S3'!L4,L4='S4'!L4,L4='S5'!L4,L4='S6'!L4,L4='S7'!L4,L4='S1'!L4),"CISSS!","OK."))))</f>
        <v>OK.</v>
      </c>
      <c r="M54" s="67" t="str">
        <f>IF(M4=".","OK.",IF(M4=0,"OK.",IF(M4=" ","OK.",IF(OR(M4=M14,M4=M24,M4=M34,M4='S2'!M4,M4='S3'!M4,M4='S4'!M4,M4='S5'!M4,M4='S6'!M4,M4='S7'!M4,M4='S1'!M4),"CISSS!","OK."))))</f>
        <v>OK.</v>
      </c>
      <c r="N54" s="68" t="str">
        <f>IF(N4=".","OK.",IF(N4=0,"OK.",IF(N4=" ","OK.",IF(OR(N4=N14,N4=N24,N4=N34,N4='S2'!N4,N4='S3'!N4,N4='S4'!N4,N4='S5'!N4,N4='S6'!N4,N4='S7'!N4,N4='S1'!N4),"CISSS!","OK."))))</f>
        <v>OK.</v>
      </c>
      <c r="O54" s="68" t="str">
        <f>IF(O4=".","OK.",IF(O4=0,"OK.",IF(O4=" ","OK.",IF(OR(O4=O14,O4=O24,O4=O34,O4='S2'!O4,O4='S3'!O4,O4='S4'!O4,O4='S5'!O4,O4='S6'!O4,O4='S7'!O4,O4='S1'!O4),"CISSS!","OK."))))</f>
        <v>OK.</v>
      </c>
      <c r="P54" s="68" t="str">
        <f>IF(P4=".","OK.",IF(P4=0,"OK.",IF(P4=" ","OK.",IF(OR(P4=P14,P4=P24,P4=P34,P4='S2'!P4,P4='S3'!P4,P4='S4'!P4,P4='S5'!P4,P4='S6'!P4,P4='S7'!P4,P4='S1'!P4),"CISSS!","OK."))))</f>
        <v>OK.</v>
      </c>
      <c r="Q54" s="69" t="str">
        <f>IF(Q4=".","OK.",IF(Q4=0,"OK.",IF(Q4=" ","OK.",IF(OR(Q4=Q14,Q4=Q24,Q4=Q34,Q4='S2'!Q4,Q4='S3'!Q4,Q4='S4'!Q4,Q4='S5'!Q4,Q4='S6'!Q4,Q4='S7'!Q4,Q4='S1'!Q4),"CISSS!","OK."))))</f>
        <v>OK.</v>
      </c>
      <c r="R54" s="85" t="str">
        <f>IF(R4=".","OK.",IF(R4=0,"OK.",IF(R4=" ","OK.",IF(OR(R4=R14,R4=R24,R4=R34,R4='S2'!R4,R4='S3'!R4,R4='S4'!R4,R4='S5'!R4,R4='S6'!R4,R4='S7'!R4,R4='S1'!R4),"CISSS!","OK."))))</f>
        <v>OK.</v>
      </c>
      <c r="S54" s="86" t="str">
        <f>IF(S4=".","OK.",IF(S4=0,"OK.",IF(S4=" ","OK.",IF(OR(S4=S14,S4=S24,S4=S34,S4='S2'!S4,S4='S3'!S4,S4='S4'!S4,S4='S5'!S4,S4='S6'!S4,S4='S7'!S4,S4='S1'!S4),"CISSS!","OK."))))</f>
        <v>OK.</v>
      </c>
      <c r="T54" s="86" t="str">
        <f>IF(T4=".","OK.",IF(T4=0,"OK.",IF(T4=" ","OK.",IF(OR(T4=T14,T4=T24,T4=T34,T4='S2'!T4,T4='S3'!T4,T4='S4'!T4,T4='S5'!T4,T4='S6'!T4,T4='S7'!T4,T4='S1'!T4),"CISSS!","OK."))))</f>
        <v>OK.</v>
      </c>
      <c r="U54" s="86" t="str">
        <f>IF(U4=".","OK.",IF(U4=0,"OK.",IF(U4=" ","OK.",IF(OR(U4=U14,U4=U24,U4=U34,U4='S2'!U4,U4='S3'!U4,U4='S4'!U4,U4='S5'!U4,U4='S6'!U4,U4='S7'!U4,U4='S1'!U4),"CISSS!","OK."))))</f>
        <v>OK.</v>
      </c>
      <c r="V54" s="87" t="str">
        <f>IF(V4=".","OK.",IF(V4=0,"OK.",IF(V4=" ","OK.",IF(OR(V4=V14,V4=V24,V4=V34,V4='S2'!V4,V4='S3'!V4,V4='S4'!V4,V4='S5'!V4,V4='S6'!V4,V4='S7'!V4,V4='S1'!V4),"CISSS!","OK."))))</f>
        <v>OK.</v>
      </c>
      <c r="W54" s="267" t="str">
        <f>IF(W4=".","OK.",IF(W4=0,"OK.",IF(W4=" ","OK.",IF(OR(W4=W14,W4=W24,W4=W34,W4='S2'!W4,W4='S3'!W4,W4='S4'!W4,W4='S5'!W4,W4='S6'!W4,W4='S7'!W4,W4='S1'!W4),"CISSS!","OK."))))</f>
        <v>OK.</v>
      </c>
      <c r="X54" s="268" t="str">
        <f>IF(X4=".","OK.",IF(X4=0,"OK.",IF(X4=" ","OK.",IF(OR(X4=X14,X4=X24,X4=X34,X4='S2'!X4,X4='S3'!X4,X4='S4'!X4,X4='S5'!X4,X4='S6'!X4,X4='S7'!X4,X4='S1'!X4),"CISSS!","OK."))))</f>
        <v>OK.</v>
      </c>
      <c r="Y54" s="268" t="str">
        <f>IF(Y4=".","OK.",IF(Y4=0,"OK.",IF(Y4=" ","OK.",IF(OR(Y4=Y14,Y4=Y24,Y4=Y34,Y4='S2'!Y4,Y4='S3'!Y4,Y4='S4'!Y4,Y4='S5'!Y4,Y4='S6'!Y4,Y4='S7'!Y4,Y4='S1'!Y4),"CISSS!","OK."))))</f>
        <v>OK.</v>
      </c>
      <c r="Z54" s="268" t="str">
        <f>IF(Z4=".","OK.",IF(Z4=0,"OK.",IF(Z4=" ","OK.",IF(OR(Z4=Z14,Z4=Z24,Z4=Z34,Z4='S2'!Z4,Z4='S3'!Z4,Z4='S4'!Z4,Z4='S5'!Z4,Z4='S6'!Z4,Z4='S7'!Z4,Z4='S1'!Z4),"CISSS!","OK."))))</f>
        <v>OK.</v>
      </c>
      <c r="AA54" s="269" t="str">
        <f>IF(AA4=".","OK.",IF(AA4=0,"OK.",IF(AA4=" ","OK.",IF(OR(AA4=AA14,AA4=AA24,AA4=AA34,AA4='S2'!AA4,AA4='S3'!AA4,AA4='S4'!AA4,AA4='S5'!AA4,AA4='S6'!AA4,AA4='S7'!AA4,AA4='S1'!AA4),"CISSS!","OK."))))</f>
        <v>OK.</v>
      </c>
      <c r="AB54" s="323">
        <v>0.41666666666666669</v>
      </c>
    </row>
    <row r="55" spans="1:28" ht="11.1" customHeight="1" x14ac:dyDescent="0.2">
      <c r="A55" s="1087"/>
      <c r="B55" s="1087"/>
      <c r="C55" s="55" t="str">
        <f>IF(C5=".","OK.",IF(C5=0,"OK.",IF(C5=" ","OK.",IF(OR(C5=C15,C5=C25,C5=C35,C5='S2'!C5,C5='S3'!C5,C5='S4'!C5,C5='S5'!C5,C5='S6'!C5,C5='S7'!C5,C5='S1'!C5),"CISSS!","OK."))))</f>
        <v>OK.</v>
      </c>
      <c r="D55" s="56" t="str">
        <f>IF(D5=".","OK.",IF(D5=0,"OK.",IF(D5=" ","OK.",IF(OR(D5=D15,D5=D25,D5=D35,D5='S2'!D5,D5='S3'!D5,D5='S4'!D5,D5='S5'!D5,D5='S6'!D5,D5='S7'!D5,D5='S1'!D5),"CISSS!","OK."))))</f>
        <v>OK.</v>
      </c>
      <c r="E55" s="56" t="str">
        <f>IF(E5=".","OK.",IF(E5=0,"OK.",IF(E5=" ","OK.",IF(OR(E5=E15,E5=E25,E5=E35,E5='S2'!E5,E5='S3'!E5,E5='S4'!E5,E5='S5'!E5,E5='S6'!E5,E5='S7'!E5,E5='S1'!E5),"CISSS!","OK."))))</f>
        <v>OK.</v>
      </c>
      <c r="F55" s="56" t="str">
        <f>IF(F5=".","OK.",IF(F5=0,"OK.",IF(F5=" ","OK.",IF(OR(F5=F15,F5=F25,F5=F35,F5='S2'!F5,F5='S3'!F5,F5='S4'!F5,F5='S5'!F5,F5='S6'!F5,F5='S7'!F5,F5='S1'!F5),"CISSS!","OK."))))</f>
        <v>OK.</v>
      </c>
      <c r="G55" s="57" t="str">
        <f>IF(G5=".","OK.",IF(G5=0,"OK.",IF(G5=" ","OK.",IF(OR(G5=G15,G5=G25,G5=G35,G5='S2'!G5,G5='S3'!G5,G5='S4'!G5,G5='S5'!G5,G5='S6'!G5,G5='S7'!G5,G5='S1'!G5),"CISSS!","OK."))))</f>
        <v>OK.</v>
      </c>
      <c r="H55" s="76" t="str">
        <f>IF(H5=".","OK.",IF(H5=0,"OK.",IF(H5=" ","OK.",IF(OR(H5=H15,H5=H25,H5=H35,H5='S2'!H5,H5='S3'!H5,H5='S4'!H5,H5='S5'!H5,H5='S6'!H5,H5='S7'!H5,H5='S1'!H5),"CISSS!","OK."))))</f>
        <v>OK.</v>
      </c>
      <c r="I55" s="77" t="str">
        <f>IF(I5=".","OK.",IF(I5=0,"OK.",IF(I5=" ","OK.",IF(OR(I5=I15,I5=I25,I5=I35,I5='S2'!I5,I5='S3'!I5,I5='S4'!I5,I5='S5'!I5,I5='S6'!I5,I5='S7'!I5,I5='S1'!I5),"CISSS!","OK."))))</f>
        <v>OK.</v>
      </c>
      <c r="J55" s="77" t="str">
        <f>IF(J5=".","OK.",IF(J5=0,"OK.",IF(J5=" ","OK.",IF(OR(J5=J15,J5=J25,J5=J35,J5='S2'!J5,J5='S3'!J5,J5='S4'!J5,J5='S5'!J5,J5='S6'!J5,J5='S7'!J5,J5='S1'!J5),"CISSS!","OK."))))</f>
        <v>OK.</v>
      </c>
      <c r="K55" s="77" t="str">
        <f>IF(K5=".","OK.",IF(K5=0,"OK.",IF(K5=" ","OK.",IF(OR(K5=K15,K5=K25,K5=K35,K5='S2'!K5,K5='S3'!K5,K5='S4'!K5,K5='S5'!K5,K5='S6'!K5,K5='S7'!K5,K5='S1'!K5),"CISSS!","OK."))))</f>
        <v>OK.</v>
      </c>
      <c r="L55" s="78" t="str">
        <f>IF(L5=".","OK.",IF(L5=0,"OK.",IF(L5=" ","OK.",IF(OR(L5=L15,L5=L25,L5=L35,L5='S2'!L5,L5='S3'!L5,L5='S4'!L5,L5='S5'!L5,L5='S6'!L5,L5='S7'!L5,L5='S1'!L5),"CISSS!","OK."))))</f>
        <v>OK.</v>
      </c>
      <c r="M55" s="67" t="str">
        <f>IF(M5=".","OK.",IF(M5=0,"OK.",IF(M5=" ","OK.",IF(OR(M5=M15,M5=M25,M5=M35,M5='S2'!M5,M5='S3'!M5,M5='S4'!M5,M5='S5'!M5,M5='S6'!M5,M5='S7'!M5,M5='S1'!M5),"CISSS!","OK."))))</f>
        <v>OK.</v>
      </c>
      <c r="N55" s="68" t="str">
        <f>IF(N5=".","OK.",IF(N5=0,"OK.",IF(N5=" ","OK.",IF(OR(N5=N15,N5=N25,N5=N35,N5='S2'!N5,N5='S3'!N5,N5='S4'!N5,N5='S5'!N5,N5='S6'!N5,N5='S7'!N5,N5='S1'!N5),"CISSS!","OK."))))</f>
        <v>OK.</v>
      </c>
      <c r="O55" s="68" t="str">
        <f>IF(O5=".","OK.",IF(O5=0,"OK.",IF(O5=" ","OK.",IF(OR(O5=O15,O5=O25,O5=O35,O5='S2'!O5,O5='S3'!O5,O5='S4'!O5,O5='S5'!O5,O5='S6'!O5,O5='S7'!O5,O5='S1'!O5),"CISSS!","OK."))))</f>
        <v>OK.</v>
      </c>
      <c r="P55" s="68" t="str">
        <f>IF(P5=".","OK.",IF(P5=0,"OK.",IF(P5=" ","OK.",IF(OR(P5=P15,P5=P25,P5=P35,P5='S2'!P5,P5='S3'!P5,P5='S4'!P5,P5='S5'!P5,P5='S6'!P5,P5='S7'!P5,P5='S1'!P5),"CISSS!","OK."))))</f>
        <v>OK.</v>
      </c>
      <c r="Q55" s="69" t="str">
        <f>IF(Q5=".","OK.",IF(Q5=0,"OK.",IF(Q5=" ","OK.",IF(OR(Q5=Q15,Q5=Q25,Q5=Q35,Q5='S2'!Q5,Q5='S3'!Q5,Q5='S4'!Q5,Q5='S5'!Q5,Q5='S6'!Q5,Q5='S7'!Q5,Q5='S1'!Q5),"CISSS!","OK."))))</f>
        <v>OK.</v>
      </c>
      <c r="R55" s="85" t="str">
        <f>IF(R5=".","OK.",IF(R5=0,"OK.",IF(R5=" ","OK.",IF(OR(R5=R15,R5=R25,R5=R35,R5='S2'!R5,R5='S3'!R5,R5='S4'!R5,R5='S5'!R5,R5='S6'!R5,R5='S7'!R5,R5='S1'!R5),"CISSS!","OK."))))</f>
        <v>OK.</v>
      </c>
      <c r="S55" s="86" t="str">
        <f>IF(S5=".","OK.",IF(S5=0,"OK.",IF(S5=" ","OK.",IF(OR(S5=S15,S5=S25,S5=S35,S5='S2'!S5,S5='S3'!S5,S5='S4'!S5,S5='S5'!S5,S5='S6'!S5,S5='S7'!S5,S5='S1'!S5),"CISSS!","OK."))))</f>
        <v>OK.</v>
      </c>
      <c r="T55" s="86" t="str">
        <f>IF(T5=".","OK.",IF(T5=0,"OK.",IF(T5=" ","OK.",IF(OR(T5=T15,T5=T25,T5=T35,T5='S2'!T5,T5='S3'!T5,T5='S4'!T5,T5='S5'!T5,T5='S6'!T5,T5='S7'!T5,T5='S1'!T5),"CISSS!","OK."))))</f>
        <v>OK.</v>
      </c>
      <c r="U55" s="86" t="str">
        <f>IF(U5=".","OK.",IF(U5=0,"OK.",IF(U5=" ","OK.",IF(OR(U5=U15,U5=U25,U5=U35,U5='S2'!U5,U5='S3'!U5,U5='S4'!U5,U5='S5'!U5,U5='S6'!U5,U5='S7'!U5,U5='S1'!U5),"CISSS!","OK."))))</f>
        <v>OK.</v>
      </c>
      <c r="V55" s="87" t="str">
        <f>IF(V5=".","OK.",IF(V5=0,"OK.",IF(V5=" ","OK.",IF(OR(V5=V15,V5=V25,V5=V35,V5='S2'!V5,V5='S3'!V5,V5='S4'!V5,V5='S5'!V5,V5='S6'!V5,V5='S7'!V5,V5='S1'!V5),"CISSS!","OK."))))</f>
        <v>OK.</v>
      </c>
      <c r="W55" s="267" t="str">
        <f>IF(W5=".","OK.",IF(W5=0,"OK.",IF(W5=" ","OK.",IF(OR(W5=W15,W5=W25,W5=W35,W5='S2'!W5,W5='S3'!W5,W5='S4'!W5,W5='S5'!W5,W5='S6'!W5,W5='S7'!W5,W5='S1'!W5),"CISSS!","OK."))))</f>
        <v>OK.</v>
      </c>
      <c r="X55" s="268" t="str">
        <f>IF(X5=".","OK.",IF(X5=0,"OK.",IF(X5=" ","OK.",IF(OR(X5=X15,X5=X25,X5=X35,X5='S2'!X5,X5='S3'!X5,X5='S4'!X5,X5='S5'!X5,X5='S6'!X5,X5='S7'!X5,X5='S1'!X5),"CISSS!","OK."))))</f>
        <v>OK.</v>
      </c>
      <c r="Y55" s="268" t="str">
        <f>IF(Y5=".","OK.",IF(Y5=0,"OK.",IF(Y5=" ","OK.",IF(OR(Y5=Y15,Y5=Y25,Y5=Y35,Y5='S2'!Y5,Y5='S3'!Y5,Y5='S4'!Y5,Y5='S5'!Y5,Y5='S6'!Y5,Y5='S7'!Y5,Y5='S1'!Y5),"CISSS!","OK."))))</f>
        <v>OK.</v>
      </c>
      <c r="Z55" s="268" t="str">
        <f>IF(Z5=".","OK.",IF(Z5=0,"OK.",IF(Z5=" ","OK.",IF(OR(Z5=Z15,Z5=Z25,Z5=Z35,Z5='S2'!Z5,Z5='S3'!Z5,Z5='S4'!Z5,Z5='S5'!Z5,Z5='S6'!Z5,Z5='S7'!Z5,Z5='S1'!Z5),"CISSS!","OK."))))</f>
        <v>OK.</v>
      </c>
      <c r="AA55" s="269" t="str">
        <f>IF(AA5=".","OK.",IF(AA5=0,"OK.",IF(AA5=" ","OK.",IF(OR(AA5=AA15,AA5=AA25,AA5=AA35,AA5='S2'!AA5,AA5='S3'!AA5,AA5='S4'!AA5,AA5='S5'!AA5,AA5='S6'!AA5,AA5='S7'!AA5,AA5='S1'!AA5),"CISSS!","OK."))))</f>
        <v>OK.</v>
      </c>
      <c r="AB55" s="323">
        <v>0.45833333333333331</v>
      </c>
    </row>
    <row r="56" spans="1:28" ht="11.1" customHeight="1" x14ac:dyDescent="0.2">
      <c r="A56" s="1087"/>
      <c r="B56" s="1087"/>
      <c r="C56" s="55" t="str">
        <f>IF(C6=".","OK.",IF(C6=0,"OK.",IF(C6=" ","OK.",IF(OR(C6=C16,C6=C26,C6=C36,C6='S2'!C6,C6='S3'!C6,C6='S4'!C6,C6='S5'!C6,C6='S6'!C6,C6='S7'!C6,C6='S1'!C6),"CISSS!","OK."))))</f>
        <v>OK.</v>
      </c>
      <c r="D56" s="56" t="str">
        <f>IF(D6=".","OK.",IF(D6=0,"OK.",IF(D6=" ","OK.",IF(OR(D6=D16,D6=D26,D6=D36,D6='S2'!D6,D6='S3'!D6,D6='S4'!D6,D6='S5'!D6,D6='S6'!D6,D6='S7'!D6,D6='S1'!D6),"CISSS!","OK."))))</f>
        <v>OK.</v>
      </c>
      <c r="E56" s="56" t="str">
        <f>IF(E6=".","OK.",IF(E6=0,"OK.",IF(E6=" ","OK.",IF(OR(E6=E16,E6=E26,E6=E36,E6='S2'!E6,E6='S3'!E6,E6='S4'!E6,E6='S5'!E6,E6='S6'!E6,E6='S7'!E6,E6='S1'!E6),"CISSS!","OK."))))</f>
        <v>OK.</v>
      </c>
      <c r="F56" s="56" t="str">
        <f>IF(F6=".","OK.",IF(F6=0,"OK.",IF(F6=" ","OK.",IF(OR(F6=F16,F6=F26,F6=F36,F6='S2'!F6,F6='S3'!F6,F6='S4'!F6,F6='S5'!F6,F6='S6'!F6,F6='S7'!F6,F6='S1'!F6),"CISSS!","OK."))))</f>
        <v>OK.</v>
      </c>
      <c r="G56" s="57" t="str">
        <f>IF(G6=".","OK.",IF(G6=0,"OK.",IF(G6=" ","OK.",IF(OR(G6=G16,G6=G26,G6=G36,G6='S2'!G6,G6='S3'!G6,G6='S4'!G6,G6='S5'!G6,G6='S6'!G6,G6='S7'!G6,G6='S1'!G6),"CISSS!","OK."))))</f>
        <v>OK.</v>
      </c>
      <c r="H56" s="76" t="str">
        <f>IF(H6=".","OK.",IF(H6=0,"OK.",IF(H6="0","OK.",IF(H6=" ","OK.",IF(OR(H6=H16,H6=H26,H6=H36,H6='S2'!H6,H6='S3'!H6,H6='S4'!H6,H6='S5'!H6,H6='S6'!H6,H6='S7'!H6,H6='S1'!H6),"CISSS!","OK.")))))</f>
        <v>OK.</v>
      </c>
      <c r="I56" s="77" t="str">
        <f>IF(I6=".","OK.",IF(I6=0,"OK.",IF(I6=" ","OK.",IF(OR(I6=I16,I6=I26,I6=I36,I6='S2'!I6,I6='S3'!I6,I6='S4'!I6,I6='S5'!I6,I6='S6'!I6,I6='S7'!I6,I6='S1'!I6),"CISSS!","OK."))))</f>
        <v>OK.</v>
      </c>
      <c r="J56" s="77" t="str">
        <f>IF(J6=".","OK.",IF(J6=0,"OK.",IF(J6=" ","OK.",IF(OR(J6=J16,J6=J26,J6=J36,J6='S2'!J6,J6='S3'!J6,J6='S4'!J6,J6='S5'!J6,J6='S6'!J6,J6='S7'!J6,J6='S1'!J6),"CISSS!","OK."))))</f>
        <v>OK.</v>
      </c>
      <c r="K56" s="77" t="str">
        <f>IF(K6=".","OK.",IF(K6=0,"OK.",IF(K6=" ","OK.",IF(OR(K6=K16,K6=K26,K6=K36,K6='S2'!K6,K6='S3'!K6,K6='S4'!K6,K6='S5'!K6,K6='S6'!K6,K6='S7'!K6,K6='S1'!K6),"CISSS!","OK."))))</f>
        <v>OK.</v>
      </c>
      <c r="L56" s="78" t="str">
        <f>IF(L6=".","OK.",IF(L6=0,"OK.",IF(L6=" ","OK.",IF(OR(L6=L16,L6=L26,L6=L36,L6='S2'!L6,L6='S3'!L6,L6='S4'!L6,L6='S5'!L6,L6='S6'!L6,L6='S7'!L6,L6='S1'!L6),"CISSS!","OK."))))</f>
        <v>OK.</v>
      </c>
      <c r="M56" s="67" t="str">
        <f>IF(M6=".","OK.",IF(M6=0,"OK.",IF(M6=" ","OK.",IF(OR(M6=M16,M6=M26,M6=M36,M6='S2'!M6,M6='S3'!M6,M6='S4'!M6,M6='S5'!M6,M6='S6'!M6,M6='S7'!M6,M6='S1'!M6),"CISSS!","OK."))))</f>
        <v>OK.</v>
      </c>
      <c r="N56" s="68" t="str">
        <f>IF(N6=".","OK.",IF(N6=0,"OK.",IF(N6=" ","OK.",IF(OR(N6=N16,N6=N26,N6=N36,N6='S2'!N6,N6='S3'!N6,N6='S4'!N6,N6='S5'!N6,N6='S6'!N6,N6='S7'!N6,N6='S1'!N6),"CISSS!","OK."))))</f>
        <v>OK.</v>
      </c>
      <c r="O56" s="68" t="str">
        <f>IF(O6=".","OK.",IF(O6=0,"OK.",IF(O6=" ","OK.",IF(OR(O6=O16,O6=O26,O6=O36,O6='S2'!O6,O6='S3'!O6,O6='S4'!O6,O6='S5'!O6,O6='S6'!O6,O6='S7'!O6,O6='S1'!O6),"CISSS!","OK."))))</f>
        <v>OK.</v>
      </c>
      <c r="P56" s="68" t="str">
        <f>IF(P6=".","OK.",IF(P6=0,"OK.",IF(P6=" ","OK.",IF(OR(P6=P16,P6=P26,P6=P36,P6='S2'!P6,P6='S3'!P6,P6='S4'!P6,P6='S5'!P6,P6='S6'!P6,P6='S7'!P6,P6='S1'!P6),"CISSS!","OK."))))</f>
        <v>OK.</v>
      </c>
      <c r="Q56" s="69" t="str">
        <f>IF(Q6=".","OK.",IF(Q6=0,"OK.",IF(Q6=" ","OK.",IF(OR(Q6=Q16,Q6=Q26,Q6=Q36,Q6='S2'!Q6,Q6='S3'!Q6,Q6='S4'!Q6,Q6='S5'!Q6,Q6='S6'!Q6,Q6='S7'!Q6,Q6='S1'!Q6),"CISSS!","OK."))))</f>
        <v>OK.</v>
      </c>
      <c r="R56" s="85" t="str">
        <f>IF(R6=".","OK.",IF(R6=0,"OK.",IF(R6=" ","OK.",IF(OR(R6=R16,R6=R26,R6=R36,R6='S2'!R6,R6='S3'!R6,R6='S4'!R6,R6='S5'!R6,R6='S6'!R6,R6='S7'!R6,R6='S1'!R6),"CISSS!","OK."))))</f>
        <v>OK.</v>
      </c>
      <c r="S56" s="86" t="str">
        <f>IF(S6=".","OK.",IF(S6=0,"OK.",IF(S6=" ","OK.",IF(OR(S6=S16,S6=S26,S6=S36,S6='S2'!S6,S6='S3'!S6,S6='S4'!S6,S6='S5'!S6,S6='S6'!S6,S6='S7'!S6,S6='S1'!S6),"CISSS!","OK."))))</f>
        <v>OK.</v>
      </c>
      <c r="T56" s="86" t="str">
        <f>IF(T6=".","OK.",IF(T6=0,"OK.",IF(T6=" ","OK.",IF(OR(T6=T16,T6=T26,T6=T36,T6='S2'!T6,T6='S3'!T6,T6='S4'!T6,T6='S5'!T6,T6='S6'!T6,T6='S7'!T6,T6='S1'!T6),"CISSS!","OK."))))</f>
        <v>OK.</v>
      </c>
      <c r="U56" s="86" t="str">
        <f>IF(U6=".","OK.",IF(U6=0,"OK.",IF(U6=" ","OK.",IF(OR(U6=U16,U6=U26,U6=U36,U6='S2'!U6,U6='S3'!U6,U6='S4'!U6,U6='S5'!U6,U6='S6'!U6,U6='S7'!U6,U6='S1'!U6),"CISSS!","OK."))))</f>
        <v>OK.</v>
      </c>
      <c r="V56" s="87" t="str">
        <f>IF(V6=".","OK.",IF(V6=0,"OK.",IF(V6=" ","OK.",IF(OR(V6=V16,V6=V26,V6=V36,V6='S2'!V6,V6='S3'!V6,V6='S4'!V6,V6='S5'!V6,V6='S6'!V6,V6='S7'!V6,V6='S1'!V6),"CISSS!","OK."))))</f>
        <v>OK.</v>
      </c>
      <c r="W56" s="267" t="str">
        <f>IF(W6=".","OK.",IF(W6=0,"OK.",IF(W6=" ","OK.",IF(OR(W6=W16,W6=W26,W6=W36,W6='S2'!W6,W6='S3'!W6,W6='S4'!W6,W6='S5'!W6,W6='S6'!W6,W6='S7'!W6,W6='S1'!W6),"CISSS!","OK."))))</f>
        <v>OK.</v>
      </c>
      <c r="X56" s="268" t="str">
        <f>IF(X6=".","OK.",IF(X6=0,"OK.",IF(X6=" ","OK.",IF(OR(X6=X16,X6=X26,X6=X36,X6='S2'!X6,X6='S3'!X6,X6='S4'!X6,X6='S5'!X6,X6='S6'!X6,X6='S7'!X6,X6='S1'!X6),"CISSS!","OK."))))</f>
        <v>OK.</v>
      </c>
      <c r="Y56" s="268" t="str">
        <f>IF(Y6=".","OK.",IF(Y6=0,"OK.",IF(Y6=" ","OK.",IF(OR(Y6=Y16,Y6=Y26,Y6=Y36,Y6='S2'!Y6,Y6='S3'!Y6,Y6='S4'!Y6,Y6='S5'!Y6,Y6='S6'!Y6,Y6='S7'!Y6,Y6='S1'!Y6),"CISSS!","OK."))))</f>
        <v>OK.</v>
      </c>
      <c r="Z56" s="268" t="str">
        <f>IF(Z6=".","OK.",IF(Z6=0,"OK.",IF(Z6=" ","OK.",IF(OR(Z6=Z16,Z6=Z26,Z6=Z36,Z6='S2'!Z6,Z6='S3'!Z6,Z6='S4'!Z6,Z6='S5'!Z6,Z6='S6'!Z6,Z6='S7'!Z6,Z6='S1'!Z6),"CISSS!","OK."))))</f>
        <v>OK.</v>
      </c>
      <c r="AA56" s="269" t="str">
        <f>IF(AA6=".","OK.",IF(AA6=0,"OK.",IF(AA6=" ","OK.",IF(OR(AA6=AA16,AA6=AA26,AA6=AA36,AA6='S2'!AA6,AA6='S3'!AA6,AA6='S4'!AA6,AA6='S5'!AA6,AA6='S6'!AA6,AA6='S7'!AA6,AA6='S1'!AA6),"CISSS!","OK."))))</f>
        <v>OK.</v>
      </c>
      <c r="AB56" s="323">
        <v>0.5</v>
      </c>
    </row>
    <row r="57" spans="1:28" ht="11.1" customHeight="1" x14ac:dyDescent="0.2">
      <c r="A57" s="1087"/>
      <c r="B57" s="1087"/>
      <c r="C57" s="55" t="str">
        <f>IF(C7=".","OK.",IF(C7=0,"OK.",IF(C7=" ","OK.",IF(OR(C7=C17,C7=C27,C7=C37,C7='S2'!C7,C7='S3'!C7,C7='S4'!C7,C7='S5'!C7,C7='S6'!C7,C7='S7'!C7,C7='S1'!C7),"CISSS!","OK."))))</f>
        <v>OK.</v>
      </c>
      <c r="D57" s="56" t="str">
        <f>IF(D7=".","OK.",IF(D7=0,"OK.",IF(D7=" ","OK.",IF(OR(D7=D17,D7=D27,D7=D37,D7='S2'!D7,D7='S3'!D7,D7='S4'!D7,D7='S5'!D7,D7='S6'!D7,D7='S7'!D7,D7='S1'!D7),"CISSS!","OK."))))</f>
        <v>OK.</v>
      </c>
      <c r="E57" s="56" t="str">
        <f>IF(E7=".","OK.",IF(E7=0,"OK.",IF(E7=" ","OK.",IF(OR(E7=E17,E7=E27,E7=E37,E7='S2'!E7,E7='S3'!E7,E7='S4'!E7,E7='S5'!E7,E7='S6'!E7,E7='S7'!E7,E7='S1'!E7),"CISSS!","OK."))))</f>
        <v>OK.</v>
      </c>
      <c r="F57" s="56" t="str">
        <f>IF(F7=".","OK.",IF(F7=0,"OK.",IF(F7=" ","OK.",IF(OR(F7=F17,F7=F27,F7=F37,F7='S2'!F7,F7='S3'!F7,F7='S4'!F7,F7='S5'!F7,F7='S6'!F7,F7='S7'!F7,F7='S1'!F7),"CISSS!","OK."))))</f>
        <v>OK.</v>
      </c>
      <c r="G57" s="57" t="str">
        <f>IF(G7=".","OK.",IF(G7=0,"OK.",IF(G7=" ","OK.",IF(OR(G7=G17,G7=G27,G7=G37,G7='S2'!G7,G7='S3'!G7,G7='S4'!G7,G7='S5'!G7,G7='S6'!G7,G7='S7'!G7,G7='S1'!G7),"CISSS!","OK."))))</f>
        <v>OK.</v>
      </c>
      <c r="H57" s="76" t="str">
        <f>IF(H7=".","OK.",IF(H7=0,"OK.",IF(H7=" ","OK.",IF(OR(H7=H17,H7=H27,H7=H37,H7='S2'!H7,H7='S3'!H7,H7='S4'!H7,H7='S5'!H7,H7='S6'!H7,H7='S7'!H7,H7='S1'!H7),"CISSS!","OK."))))</f>
        <v>OK.</v>
      </c>
      <c r="I57" s="77" t="str">
        <f>IF(I7=".","OK.",IF(I7=0,"OK.",IF(I7=" ","OK.",IF(OR(I7=I17,I7=I27,I7=I37,I7='S2'!I7,I7='S3'!I7,I7='S4'!I7,I7='S5'!I7,I7='S6'!I7,I7='S7'!I7,I7='S1'!I7),"CISSS!","OK."))))</f>
        <v>OK.</v>
      </c>
      <c r="J57" s="77" t="str">
        <f>IF(J7=".","OK.",IF(J7=0,"OK.",IF(J7=" ","OK.",IF(OR(J7=J17,J7=J27,J7=J37,J7='S2'!J7,J7='S3'!J7,J7='S4'!J7,J7='S5'!J7,J7='S6'!J7,J7='S7'!J7,J7='S1'!J7),"CISSS!","OK."))))</f>
        <v>OK.</v>
      </c>
      <c r="K57" s="77" t="str">
        <f>IF(K7=".","OK.",IF(K7=0,"OK.",IF(K7=" ","OK.",IF(OR(K7=K17,K7=K27,K7=K37,K7='S2'!K7,K7='S3'!K7,K7='S4'!K7,K7='S5'!K7,K7='S6'!K7,K7='S7'!K7,K7='S1'!K7),"CISSS!","OK."))))</f>
        <v>OK.</v>
      </c>
      <c r="L57" s="78" t="str">
        <f>IF(L7=".","OK.",IF(L7=0,"OK.",IF(L7=" ","OK.",IF(OR(L7=L17,L7=L27,L7=L37,L7='S2'!L7,L7='S3'!L7,L7='S4'!L7,L7='S5'!L7,L7='S6'!L7,L7='S7'!L7,L7='S1'!L7),"CISSS!","OK."))))</f>
        <v>OK.</v>
      </c>
      <c r="M57" s="67" t="str">
        <f>IF(M7=".","OK.",IF(M7=0,"OK.",IF(M7=" ","OK.",IF(OR(M7=M17,M7=M27,M7=M37,M7='S2'!M7,M7='S3'!M7,M7='S4'!M7,M7='S5'!M7,M7='S6'!M7,M7='S7'!M7,M7='S1'!M7),"CISSS!","OK."))))</f>
        <v>OK.</v>
      </c>
      <c r="N57" s="68" t="str">
        <f>IF(N7=".","OK.",IF(N7=0,"OK.",IF(N7=" ","OK.",IF(OR(N7=N17,N7=N27,N7=N37,N7='S2'!N7,N7='S3'!N7,N7='S4'!N7,N7='S5'!N7,N7='S6'!N7,N7='S7'!N7,N7='S1'!N7),"CISSS!","OK."))))</f>
        <v>OK.</v>
      </c>
      <c r="O57" s="68" t="str">
        <f>IF(O7=".","OK.",IF(O7=0,"OK.",IF(O7=" ","OK.",IF(OR(O7=O17,O7=O27,O7=O37,O7='S2'!O7,O7='S3'!O7,O7='S4'!O7,O7='S5'!O7,O7='S6'!O7,O7='S7'!O7,O7='S1'!O7),"CISSS!","OK."))))</f>
        <v>OK.</v>
      </c>
      <c r="P57" s="68" t="str">
        <f>IF(P7=".","OK.",IF(P7=0,"OK.",IF(P7=" ","OK.",IF(OR(P7=P17,P7=P27,P7=P37,P7='S2'!P7,P7='S3'!P7,P7='S4'!P7,P7='S5'!P7,P7='S6'!P7,P7='S7'!P7,P7='S1'!P7),"CISSS!","OK."))))</f>
        <v>OK.</v>
      </c>
      <c r="Q57" s="69" t="str">
        <f>IF(Q7=".","OK.",IF(Q7=0,"OK.",IF(Q7=" ","OK.",IF(OR(Q7=Q17,Q7=Q27,Q7=Q37,Q7='S2'!Q7,Q7='S3'!Q7,Q7='S4'!Q7,Q7='S5'!Q7,Q7='S6'!Q7,Q7='S7'!Q7,Q7='S1'!Q7),"CISSS!","OK."))))</f>
        <v>OK.</v>
      </c>
      <c r="R57" s="85" t="str">
        <f>IF(R7=".","OK.",IF(R7=0,"OK.",IF(R7=" ","OK.",IF(OR(R7=R17,R7=R27,R7=R37,R7='S2'!R7,R7='S3'!R7,R7='S4'!R7,R7='S5'!R7,R7='S6'!R7,R7='S7'!R7,R7='S1'!R7),"CISSS!","OK."))))</f>
        <v>OK.</v>
      </c>
      <c r="S57" s="86" t="str">
        <f>IF(S7=".","OK.",IF(S7=0,"OK.",IF(S7=" ","OK.",IF(OR(S7=S17,S7=S27,S7=S37,S7='S2'!S7,S7='S3'!S7,S7='S4'!S7,S7='S5'!S7,S7='S6'!S7,S7='S7'!S7,S7='S1'!S7),"CISSS!","OK."))))</f>
        <v>OK.</v>
      </c>
      <c r="T57" s="86" t="str">
        <f>IF(T7=".","OK.",IF(T7=0,"OK.",IF(T7=" ","OK.",IF(OR(T7=T17,T7=T27,T7=T37,T7='S2'!T7,T7='S3'!T7,T7='S4'!T7,T7='S5'!T7,T7='S6'!T7,T7='S7'!T7,T7='S1'!T7),"CISSS!","OK."))))</f>
        <v>OK.</v>
      </c>
      <c r="U57" s="86" t="str">
        <f>IF(U7=".","OK.",IF(U7=0,"OK.",IF(U7=" ","OK.",IF(OR(U7=U17,U7=U27,U7=U37,U7='S2'!U7,U7='S3'!U7,U7='S4'!U7,U7='S5'!U7,U7='S6'!U7,U7='S7'!U7,U7='S1'!U7),"CISSS!","OK."))))</f>
        <v>OK.</v>
      </c>
      <c r="V57" s="87" t="str">
        <f>IF(V7=".","OK.",IF(V7=0,"OK.",IF(V7=" ","OK.",IF(OR(V7=V17,V7=V27,V7=V37,V7='S2'!V7,V7='S3'!V7,V7='S4'!V7,V7='S5'!V7,V7='S6'!V7,V7='S7'!V7,V7='S1'!V7),"CISSS!","OK."))))</f>
        <v>OK.</v>
      </c>
      <c r="W57" s="267" t="str">
        <f>IF(W7=".","OK.",IF(W7=0,"OK.",IF(W7=" ","OK.",IF(OR(W7=W17,W7=W27,W7=W37,W7='S2'!W7,W7='S3'!W7,W7='S4'!W7,W7='S5'!W7,W7='S6'!W7,W7='S7'!W7,W7='S1'!W7),"CISSS!","OK."))))</f>
        <v>OK.</v>
      </c>
      <c r="X57" s="268" t="str">
        <f>IF(X7=".","OK.",IF(X7=0,"OK.",IF(X7=" ","OK.",IF(OR(X7=X17,X7=X27,X7=X37,X7='S2'!X7,X7='S3'!X7,X7='S4'!X7,X7='S5'!X7,X7='S6'!X7,X7='S7'!X7,X7='S1'!X7),"CISSS!","OK."))))</f>
        <v>OK.</v>
      </c>
      <c r="Y57" s="268" t="str">
        <f>IF(Y7=".","OK.",IF(Y7=0,"OK.",IF(Y7=" ","OK.",IF(OR(Y7=Y17,Y7=Y27,Y7=Y37,Y7='S2'!Y7,Y7='S3'!Y7,Y7='S4'!Y7,Y7='S5'!Y7,Y7='S6'!Y7,Y7='S7'!Y7,Y7='S1'!Y7),"CISSS!","OK."))))</f>
        <v>OK.</v>
      </c>
      <c r="Z57" s="268" t="str">
        <f>IF(Z7=".","OK.",IF(Z7=0,"OK.",IF(Z7=" ","OK.",IF(OR(Z7=Z17,Z7=Z27,Z7=Z37,Z7='S2'!Z7,Z7='S3'!Z7,Z7='S4'!Z7,Z7='S5'!Z7,Z7='S6'!Z7,Z7='S7'!Z7,Z7='S1'!Z7),"CISSS!","OK."))))</f>
        <v>OK.</v>
      </c>
      <c r="AA57" s="269" t="str">
        <f>IF(AA7=".","OK.",IF(AA7=0,"OK.",IF(AA7=" ","OK.",IF(OR(AA7=AA17,AA7=AA27,AA7=AA37,AA7='S2'!AA7,AA7='S3'!AA7,AA7='S4'!AA7,AA7='S5'!AA7,AA7='S6'!AA7,AA7='S7'!AA7,AA7='S1'!AA7),"CISSS!","OK."))))</f>
        <v>OK.</v>
      </c>
      <c r="AB57" s="323">
        <v>0.54166666666666663</v>
      </c>
    </row>
    <row r="58" spans="1:28" ht="11.1" customHeight="1" x14ac:dyDescent="0.2">
      <c r="A58" s="1087"/>
      <c r="B58" s="1087"/>
      <c r="C58" s="55" t="str">
        <f>IF(C8=".","OK.",IF(C8=0,"OK.",IF(C8=" ","OK.",IF(OR(C8=C18,C8=C28,C8=C38,C8='S2'!C8,C8='S3'!C8,C8='S4'!C8,C8='S5'!C8,C8='S6'!C8,C8='S7'!C8,C8='S1'!C8),"CISSS!","OK."))))</f>
        <v>OK.</v>
      </c>
      <c r="D58" s="56" t="str">
        <f>IF(D8=".","OK.",IF(D8=0,"OK.",IF(D8=" ","OK.",IF(OR(D8=D18,D8=D28,D8=D38,D8='S2'!D8,D8='S3'!D8,D8='S4'!D8,D8='S5'!D8,D8='S6'!D8,D8='S7'!D8,D8='S1'!D8),"CISSS!","OK."))))</f>
        <v>OK.</v>
      </c>
      <c r="E58" s="56" t="str">
        <f>IF(E8=".","OK.",IF(E8=0,"OK.",IF(E8=" ","OK.",IF(OR(E8=E18,E8=E28,E8=E38,E8='S2'!E8,E8='S3'!E8,E8='S4'!E8,E8='S5'!E8,E8='S6'!E8,E8='S7'!E8,E8='S1'!E8),"CISSS!","OK."))))</f>
        <v>OK.</v>
      </c>
      <c r="F58" s="56" t="str">
        <f>IF(F8=".","OK.",IF(F8=0,"OK.",IF(F8=" ","OK.",IF(OR(F8=F18,F8=F28,F8=F38,F8='S2'!F8,F8='S3'!F8,F8='S4'!F8,F8='S5'!F8,F8='S6'!F8,F8='S7'!F8,F8='S1'!F8),"CISSS!","OK."))))</f>
        <v>OK.</v>
      </c>
      <c r="G58" s="57" t="str">
        <f>IF(G8=".","OK.",IF(G8=0,"OK.",IF(G8=" ","OK.",IF(OR(G8=G18,G8=G28,G8=G38,G8='S2'!G8,G8='S3'!G8,G8='S4'!G8,G8='S5'!G8,G8='S6'!G8,G8='S7'!G8,G8='S1'!G8),"CISSS!","OK."))))</f>
        <v>OK.</v>
      </c>
      <c r="H58" s="76" t="str">
        <f>IF(H8=".","OK.",IF(H8=0,"OK.",IF(H8=" ","OK.",IF(OR(H8=H18,H8=H28,H8=H38,H8='S2'!H8,H8='S3'!H8,H8='S4'!H8,H8='S5'!H8,H8='S6'!H8,H8='S7'!H8,H8='S1'!H8),"CISSS!","OK."))))</f>
        <v>OK.</v>
      </c>
      <c r="I58" s="77" t="str">
        <f>IF(I8=".","OK.",IF(I8=0,"OK.",IF(I8=" ","OK.",IF(OR(I8=I18,I8=I28,I8=I38,I8='S2'!I8,I8='S3'!I8,I8='S4'!I8,I8='S5'!I8,I8='S6'!I8,I8='S7'!I8,I8='S1'!I8),"CISSS!","OK."))))</f>
        <v>OK.</v>
      </c>
      <c r="J58" s="77" t="str">
        <f>IF(J8=".","OK.",IF(J8=0,"OK.",IF(J8=" ","OK.",IF(OR(J8=J18,J8=J28,J8=J38,J8='S2'!J8,J8='S3'!J8,J8='S4'!J8,J8='S5'!J8,J8='S6'!J8,J8='S7'!J8,J8='S1'!J8),"CISSS!","OK."))))</f>
        <v>OK.</v>
      </c>
      <c r="K58" s="77" t="str">
        <f>IF(K8=".","OK.",IF(K8=0,"OK.",IF(K8=" ","OK.",IF(OR(K8=K18,K8=K28,K8=K38,K8='S2'!K8,K8='S3'!K8,K8='S4'!K8,K8='S5'!K8,K8='S6'!K8,K8='S7'!K8,K8='S1'!K8),"CISSS!","OK."))))</f>
        <v>OK.</v>
      </c>
      <c r="L58" s="78" t="str">
        <f>IF(L8=".","OK.",IF(L8=0,"OK.",IF(L8=" ","OK.",IF(OR(L8=L18,L8=L28,L8=L38,L8='S2'!L8,L8='S3'!L8,L8='S4'!L8,L8='S5'!L8,L8='S6'!L8,L8='S7'!L8,L8='S1'!L8),"CISSS!","OK."))))</f>
        <v>OK.</v>
      </c>
      <c r="M58" s="67" t="str">
        <f>IF(M8=".","OK.",IF(M8=0,"OK.",IF(M8=" ","OK.",IF(OR(M8=M18,M8=M28,M8=M38,M8='S2'!M8,M8='S3'!M8,M8='S4'!M8,M8='S5'!M8,M8='S6'!M8,M8='S7'!M8,M8='S1'!M8),"CISSS!","OK."))))</f>
        <v>OK.</v>
      </c>
      <c r="N58" s="68" t="str">
        <f>IF(N8=".","OK.",IF(N8=0,"OK.",IF(N8=" ","OK.",IF(OR(N8=N18,N8=N28,N8=N38,N8='S2'!N8,N8='S3'!N8,N8='S4'!N8,N8='S5'!N8,N8='S6'!N8,N8='S7'!N8,N8='S1'!N8),"CISSS!","OK."))))</f>
        <v>OK.</v>
      </c>
      <c r="O58" s="68" t="str">
        <f>IF(O8=".","OK.",IF(O8=0,"OK.",IF(O8=" ","OK.",IF(OR(O8=O18,O8=O28,O8=O38,O8='S2'!O8,O8='S3'!O8,O8='S4'!O8,O8='S5'!O8,O8='S6'!O8,O8='S7'!O8,O8='S1'!O8),"CISSS!","OK."))))</f>
        <v>OK.</v>
      </c>
      <c r="P58" s="68" t="str">
        <f>IF(P8=".","OK.",IF(P8=0,"OK.",IF(P8=" ","OK.",IF(OR(P8=P18,P8=P28,P8=P38,P8='S2'!P8,P8='S3'!P8,P8='S4'!P8,P8='S5'!P8,P8='S6'!P8,P8='S7'!P8,P8='S1'!P8),"CISSS!","OK."))))</f>
        <v>OK.</v>
      </c>
      <c r="Q58" s="69" t="str">
        <f>IF(Q8=".","OK.",IF(Q8=0,"OK.",IF(Q8=" ","OK.",IF(OR(Q8=Q18,Q8=Q28,Q8=Q38,Q8='S2'!Q8,Q8='S3'!Q8,Q8='S4'!Q8,Q8='S5'!Q8,Q8='S6'!Q8,Q8='S7'!Q8,Q8='S1'!Q8),"CISSS!","OK."))))</f>
        <v>OK.</v>
      </c>
      <c r="R58" s="85" t="str">
        <f>IF(R8=".","OK.",IF(R8=0,"OK.",IF(R8=" ","OK.",IF(OR(R8=R18,R8=R28,R8=R38,R8='S2'!R8,R8='S3'!R8,R8='S4'!R8,R8='S5'!R8,R8='S6'!R8,R8='S7'!R8,R8='S1'!R8),"CISSS!","OK."))))</f>
        <v>OK.</v>
      </c>
      <c r="S58" s="86" t="str">
        <f>IF(S8=".","OK.",IF(S8=0,"OK.",IF(S8=" ","OK.",IF(OR(S8=S18,S8=S28,S8=S38,S8='S2'!S8,S8='S3'!S8,S8='S4'!S8,S8='S5'!S8,S8='S6'!S8,S8='S7'!S8,S8='S1'!S8),"CISSS!","OK."))))</f>
        <v>OK.</v>
      </c>
      <c r="T58" s="86" t="str">
        <f>IF(T8=".","OK.",IF(T8=0,"OK.",IF(T8=" ","OK.",IF(OR(T8=T18,T8=T28,T8=T38,T8='S2'!T8,T8='S3'!T8,T8='S4'!T8,T8='S5'!T8,T8='S6'!T8,T8='S7'!T8,T8='S1'!T8),"CISSS!","OK."))))</f>
        <v>OK.</v>
      </c>
      <c r="U58" s="86" t="str">
        <f>IF(U8=".","OK.",IF(U8=0,"OK.",IF(U8=" ","OK.",IF(OR(U8=U18,U8=U28,U8=U38,U8='S2'!U8,U8='S3'!U8,U8='S4'!U8,U8='S5'!U8,U8='S6'!U8,U8='S7'!U8,U8='S1'!U8),"CISSS!","OK."))))</f>
        <v>OK.</v>
      </c>
      <c r="V58" s="87" t="str">
        <f>IF(V8=".","OK.",IF(V8=0,"OK.",IF(V8=" ","OK.",IF(OR(V8=V18,V8=V28,V8=V38,V8='S2'!V8,V8='S3'!V8,V8='S4'!V8,V8='S5'!V8,V8='S6'!V8,V8='S7'!V8,V8='S1'!V8),"CISSS!","OK."))))</f>
        <v>OK.</v>
      </c>
      <c r="W58" s="267" t="str">
        <f>IF(W8=".","OK.",IF(W8=0,"OK.",IF(W8=" ","OK.",IF(OR(W8=W18,W8=W28,W8=W38,W8='S2'!W8,W8='S3'!W8,W8='S4'!W8,W8='S5'!W8,W8='S6'!W8,W8='S7'!W8,W8='S1'!W8),"CISSS!","OK."))))</f>
        <v>OK.</v>
      </c>
      <c r="X58" s="268" t="str">
        <f>IF(X8=".","OK.",IF(X8=0,"OK.",IF(X8=" ","OK.",IF(OR(X8=X18,X8=X28,X8=X38,X8='S2'!X8,X8='S3'!X8,X8='S4'!X8,X8='S5'!X8,X8='S6'!X8,X8='S7'!X8,X8='S1'!X8),"CISSS!","OK."))))</f>
        <v>OK.</v>
      </c>
      <c r="Y58" s="268" t="str">
        <f>IF(Y8=".","OK.",IF(Y8=0,"OK.",IF(Y8=" ","OK.",IF(OR(Y8=Y18,Y8=Y28,Y8=Y38,Y8='S2'!Y8,Y8='S3'!Y8,Y8='S4'!Y8,Y8='S5'!Y8,Y8='S6'!Y8,Y8='S7'!Y8,Y8='S1'!Y8),"CISSS!","OK."))))</f>
        <v>OK.</v>
      </c>
      <c r="Z58" s="268" t="str">
        <f>IF(Z8=".","OK.",IF(Z8=0,"OK.",IF(Z8=" ","OK.",IF(OR(Z8=Z18,Z8=Z28,Z8=Z38,Z8='S2'!Z8,Z8='S3'!Z8,Z8='S4'!Z8,Z8='S5'!Z8,Z8='S6'!Z8,Z8='S7'!Z8,Z8='S1'!Z8),"CISSS!","OK."))))</f>
        <v>OK.</v>
      </c>
      <c r="AA58" s="269" t="str">
        <f>IF(AA8=".","OK.",IF(AA8=0,"OK.",IF(AA8=" ","OK.",IF(OR(AA8=AA18,AA8=AA28,AA8=AA38,AA8='S2'!AA8,AA8='S3'!AA8,AA8='S4'!AA8,AA8='S5'!AA8,AA8='S6'!AA8,AA8='S7'!AA8,AA8='S1'!AA8),"CISSS!","OK."))))</f>
        <v>OK.</v>
      </c>
      <c r="AB58" s="323">
        <v>0.58333333333333337</v>
      </c>
    </row>
    <row r="59" spans="1:28" ht="11.1" customHeight="1" x14ac:dyDescent="0.2">
      <c r="A59" s="1087"/>
      <c r="B59" s="1087"/>
      <c r="C59" s="55" t="str">
        <f>IF(C9=".","OK.",IF(C9=0,"OK.",IF(C9=" ","OK.",IF(OR(C9=C19,C9=C29,C9=C39,C9='S2'!C9,C9='S3'!C9,C9='S4'!C9,C9='S5'!C9,C9='S6'!C9,C9='S7'!C9,C9='S1'!C9),"CISSS!","OK."))))</f>
        <v>OK.</v>
      </c>
      <c r="D59" s="56" t="str">
        <f>IF(D9=".","OK.",IF(D9=0,"OK.",IF(D9=" ","OK.",IF(OR(D9=D19,D9=D29,D9=D39,D9='S2'!D9,D9='S3'!D9,D9='S4'!D9,D9='S5'!D9,D9='S6'!D9,D9='S7'!D9,D9='S1'!D9),"CISSS!","OK."))))</f>
        <v>OK.</v>
      </c>
      <c r="E59" s="56" t="str">
        <f>IF(E9=".","OK.",IF(E9=0,"OK.",IF(E9=" ","OK.",IF(OR(E9=E19,E9=E29,E9=E39,E9='S2'!E9,E9='S3'!E9,E9='S4'!E9,E9='S5'!E9,E9='S6'!E9,E9='S7'!E9,E9='S1'!E9),"CISSS!","OK."))))</f>
        <v>OK.</v>
      </c>
      <c r="F59" s="56" t="str">
        <f>IF(F9=".","OK.",IF(F9=0,"OK.",IF(F9=" ","OK.",IF(OR(F9=F19,F9=F29,F9=F39,F9='S2'!F9,F9='S3'!F9,F9='S4'!F9,F9='S5'!F9,F9='S6'!F9,F9='S7'!F9,F9='S1'!F9),"CISSS!","OK."))))</f>
        <v>OK.</v>
      </c>
      <c r="G59" s="57" t="str">
        <f>IF(G9=".","OK.",IF(G9=0,"OK.",IF(G9=" ","OK.",IF(OR(G9=G19,G9=G29,G9=G39,G9='S2'!G9,G9='S3'!G9,G9='S4'!G9,G9='S5'!G9,G9='S6'!G9,G9='S7'!G9,G9='S1'!G9),"CISSS!","OK."))))</f>
        <v>OK.</v>
      </c>
      <c r="H59" s="76" t="str">
        <f>IF(H9=".","OK.",IF(H9=0,"OK.",IF(H9=" ","OK.",IF(OR(H9=H19,H9=H29,H9=H39,H9='S2'!H9,H9='S3'!H9,H9='S4'!H9,H9='S5'!H9,H9='S6'!H9,H9='S7'!H9,H9='S1'!H9),"CISSS!","OK."))))</f>
        <v>OK.</v>
      </c>
      <c r="I59" s="77" t="str">
        <f>IF(I9=".","OK.",IF(I9=0,"OK.",IF(I9=" ","OK.",IF(OR(I9=I19,I9=I29,I9=I39,I9='S2'!I9,I9='S3'!I9,I9='S4'!I9,I9='S5'!I9,I9='S6'!I9,I9='S7'!I9,I9='S1'!I9),"CISSS!","OK."))))</f>
        <v>OK.</v>
      </c>
      <c r="J59" s="77" t="str">
        <f>IF(J9=".","OK.",IF(J9=0,"OK.",IF(J9=" ","OK.",IF(OR(J9=J19,J9=J29,J9=J39,J9='S2'!J9,J9='S3'!J9,J9='S4'!J9,J9='S5'!J9,J9='S6'!J9,J9='S7'!J9,J9='S1'!J9),"CISSS!","OK."))))</f>
        <v>OK.</v>
      </c>
      <c r="K59" s="77" t="str">
        <f>IF(K9=".","OK.",IF(K9=0,"OK.",IF(K9=" ","OK.",IF(OR(K9=K19,K9=K29,K9=K39,K9='S2'!K9,K9='S3'!K9,K9='S4'!K9,K9='S5'!K9,K9='S6'!K9,K9='S7'!K9,K9='S1'!K9),"CISSS!","OK."))))</f>
        <v>OK.</v>
      </c>
      <c r="L59" s="78" t="str">
        <f>IF(L9=".","OK.",IF(L9=0,"OK.",IF(L9=" ","OK.",IF(OR(L9=L19,L9=L29,L9=L39,L9='S2'!L9,L9='S3'!L9,L9='S4'!L9,L9='S5'!L9,L9='S6'!L9,L9='S7'!L9,L9='S1'!L9),"CISSS!","OK."))))</f>
        <v>OK.</v>
      </c>
      <c r="M59" s="67" t="str">
        <f>IF(M9=".","OK.",IF(M9=0,"OK.",IF(M9=" ","OK.",IF(OR(M9=M19,M9=M29,M9=M39,M9='S2'!M9,M9='S3'!M9,M9='S4'!M9,M9='S5'!M9,M9='S6'!M9,M9='S7'!M9,M9='S1'!M9),"CISSS!","OK."))))</f>
        <v>OK.</v>
      </c>
      <c r="N59" s="68" t="str">
        <f>IF(N9=".","OK.",IF(N9=0,"OK.",IF(N9=" ","OK.",IF(OR(N9=N19,N9=N29,N9=N39,N9='S2'!N9,N9='S3'!N9,N9='S4'!N9,N9='S5'!N9,N9='S6'!N9,N9='S7'!N9,N9='S1'!N9),"CISSS!","OK."))))</f>
        <v>OK.</v>
      </c>
      <c r="O59" s="68" t="str">
        <f>IF(O9=".","OK.",IF(O9=0,"OK.",IF(O9=" ","OK.",IF(OR(O9=O19,O9=O29,O9=O39,O9='S2'!O9,O9='S3'!O9,O9='S4'!O9,O9='S5'!O9,O9='S6'!O9,O9='S7'!O9,O9='S1'!O9),"CISSS!","OK."))))</f>
        <v>OK.</v>
      </c>
      <c r="P59" s="68" t="str">
        <f>IF(P9=".","OK.",IF(P9=0,"OK.",IF(P9=" ","OK.",IF(OR(P9=P19,P9=P29,P9=P39,P9='S2'!P9,P9='S3'!P9,P9='S4'!P9,P9='S5'!P9,P9='S6'!P9,P9='S7'!P9,P9='S1'!P9),"CISSS!","OK."))))</f>
        <v>OK.</v>
      </c>
      <c r="Q59" s="69" t="str">
        <f>IF(Q9=".","OK.",IF(Q9=0,"OK.",IF(Q9=" ","OK.",IF(OR(Q9=Q19,Q9=Q29,Q9=Q39,Q9='S2'!Q9,Q9='S3'!Q9,Q9='S4'!Q9,Q9='S5'!Q9,Q9='S6'!Q9,Q9='S7'!Q9,Q9='S1'!Q9),"CISSS!","OK."))))</f>
        <v>OK.</v>
      </c>
      <c r="R59" s="85" t="str">
        <f>IF(R9=".","OK.",IF(R9=0,"OK.",IF(R9=" ","OK.",IF(OR(R9=R19,R9=R29,R9=R39,R9='S2'!R9,R9='S3'!R9,R9='S4'!R9,R9='S5'!R9,R9='S6'!R9,R9='S7'!R9,R9='S1'!R9),"CISSS!","OK."))))</f>
        <v>OK.</v>
      </c>
      <c r="S59" s="86" t="str">
        <f>IF(S9=".","OK.",IF(S9=0,"OK.",IF(S9=" ","OK.",IF(OR(S9=S19,S9=S29,S9=S39,S9='S2'!S9,S9='S3'!S9,S9='S4'!S9,S9='S5'!S9,S9='S6'!S9,S9='S7'!S9,S9='S1'!S9),"CISSS!","OK."))))</f>
        <v>OK.</v>
      </c>
      <c r="T59" s="86" t="str">
        <f>IF(T9=".","OK.",IF(T9=0,"OK.",IF(T9=" ","OK.",IF(OR(T9=T19,T9=T29,T9=T39,T9='S2'!T9,T9='S3'!T9,T9='S4'!T9,T9='S5'!T9,T9='S6'!T9,T9='S7'!T9,T9='S1'!T9),"CISSS!","OK."))))</f>
        <v>OK.</v>
      </c>
      <c r="U59" s="86" t="str">
        <f>IF(U9=".","OK.",IF(U9=0,"OK.",IF(U9=" ","OK.",IF(OR(U9=U19,U9=U29,U9=U39,U9='S2'!U9,U9='S3'!U9,U9='S4'!U9,U9='S5'!U9,U9='S6'!U9,U9='S7'!U9,U9='S1'!U9),"CISSS!","OK."))))</f>
        <v>OK.</v>
      </c>
      <c r="V59" s="87" t="str">
        <f>IF(V9=".","OK.",IF(V9=0,"OK.",IF(V9=" ","OK.",IF(OR(V9=V19,V9=V29,V9=V39,V9='S2'!V9,V9='S3'!V9,V9='S4'!V9,V9='S5'!V9,V9='S6'!V9,V9='S7'!V9,V9='S1'!V9),"CISSS!","OK."))))</f>
        <v>OK.</v>
      </c>
      <c r="W59" s="267" t="str">
        <f>IF(W9=".","OK.",IF(W9=0,"OK.",IF(W9=" ","OK.",IF(OR(W9=W19,W9=W29,W9=W39,W9='S2'!W9,W9='S3'!W9,W9='S4'!W9,W9='S5'!W9,W9='S6'!W9,W9='S7'!W9,W9='S1'!W9),"CISSS!","OK."))))</f>
        <v>OK.</v>
      </c>
      <c r="X59" s="268" t="str">
        <f>IF(X9=".","OK.",IF(X9=0,"OK.",IF(X9=" ","OK.",IF(OR(X9=X19,X9=X29,X9=X39,X9='S2'!X9,X9='S3'!X9,X9='S4'!X9,X9='S5'!X9,X9='S6'!X9,X9='S7'!X9,X9='S1'!X9),"CISSS!","OK."))))</f>
        <v>OK.</v>
      </c>
      <c r="Y59" s="268" t="str">
        <f>IF(Y9=".","OK.",IF(Y9=0,"OK.",IF(Y9=" ","OK.",IF(OR(Y9=Y19,Y9=Y29,Y9=Y39,Y9='S2'!Y9,Y9='S3'!Y9,Y9='S4'!Y9,Y9='S5'!Y9,Y9='S6'!Y9,Y9='S7'!Y9,Y9='S1'!Y9),"CISSS!","OK."))))</f>
        <v>OK.</v>
      </c>
      <c r="Z59" s="268" t="str">
        <f>IF(Z9=".","OK.",IF(Z9=0,"OK.",IF(Z9=" ","OK.",IF(OR(Z9=Z19,Z9=Z29,Z9=Z39,Z9='S2'!Z9,Z9='S3'!Z9,Z9='S4'!Z9,Z9='S5'!Z9,Z9='S6'!Z9,Z9='S7'!Z9,Z9='S1'!Z9),"CISSS!","OK."))))</f>
        <v>OK.</v>
      </c>
      <c r="AA59" s="269" t="str">
        <f>IF(AA9=".","OK.",IF(AA9=0,"OK.",IF(AA9=" ","OK.",IF(OR(AA9=AA19,AA9=AA29,AA9=AA39,AA9='S2'!AA9,AA9='S3'!AA9,AA9='S4'!AA9,AA9='S5'!AA9,AA9='S6'!AA9,AA9='S7'!AA9,AA9='S1'!AA9),"CISSS!","OK."))))</f>
        <v>OK.</v>
      </c>
      <c r="AB59" s="323">
        <v>0.625</v>
      </c>
    </row>
    <row r="60" spans="1:28" ht="11.1" customHeight="1" x14ac:dyDescent="0.2">
      <c r="A60" s="1087"/>
      <c r="B60" s="1087"/>
      <c r="C60" s="55" t="str">
        <f>IF(C10=".","OK.",IF(C10=0,"OK.",IF(C10=" ","OK.",IF(OR(C10=C20,C10=C30,C10=C40,C10='S2'!C10,C10='S3'!C10,C10='S4'!C10,C10='S5'!C10,C10='S6'!C10,C10='S7'!C10,C10='S1'!C10),"CISSS!","OK."))))</f>
        <v>OK.</v>
      </c>
      <c r="D60" s="56" t="str">
        <f>IF(D10=".","OK.",IF(D10=0,"OK.",IF(D10=" ","OK.",IF(OR(D10=D20,D10=D30,D10=D40,D10='S2'!D10,D10='S3'!D10,D10='S4'!D10,D10='S5'!D10,D10='S6'!D10,D10='S7'!D10,D10='S1'!D10),"CISSS!","OK."))))</f>
        <v>OK.</v>
      </c>
      <c r="E60" s="56" t="str">
        <f>IF(E10=".","OK.",IF(E10=0,"OK.",IF(E10=" ","OK.",IF(OR(E10=E20,E10=E30,E10=E40,E10='S2'!E10,E10='S3'!E10,E10='S4'!E10,E10='S5'!E10,E10='S6'!E10,E10='S7'!E10,E10='S1'!E10),"CISSS!","OK."))))</f>
        <v>OK.</v>
      </c>
      <c r="F60" s="56" t="str">
        <f>IF(F10=".","OK.",IF(F10=0,"OK.",IF(F10=" ","OK.",IF(OR(F10=F20,F10=F30,F10=F40,F10='S2'!F10,F10='S3'!F10,F10='S4'!F10,F10='S5'!F10,F10='S6'!F10,F10='S7'!F10,F10='S1'!F10),"CISSS!","OK."))))</f>
        <v>OK.</v>
      </c>
      <c r="G60" s="57" t="str">
        <f>IF(G10=".","OK.",IF(G10=0,"OK.",IF(G10=" ","OK.",IF(OR(G10=G20,G10=G30,G10=G40,G10='S2'!G10,G10='S3'!G10,G10='S4'!G10,G10='S5'!G10,G10='S6'!G10,G10='S7'!G10,G10='S1'!G10),"CISSS!","OK."))))</f>
        <v>OK.</v>
      </c>
      <c r="H60" s="76" t="str">
        <f>IF(H10=".","OK.",IF(H10=0,"OK.",IF(H10=" ","OK.",IF(OR(H10=H20,H10=H30,H10=H40,H10='S2'!H10,H10='S3'!H10,H10='S4'!H10,H10='S5'!H10,H10='S6'!H10,H10='S7'!H10,H10='S1'!H10),"CISSS!","OK."))))</f>
        <v>OK.</v>
      </c>
      <c r="I60" s="77" t="str">
        <f>IF(I10=".","OK.",IF(I10=0,"OK.",IF(I10=" ","OK.",IF(OR(I10=I20,I10=I30,I10=I40,I10='S2'!I10,I10='S3'!I10,I10='S4'!I10,I10='S5'!I10,I10='S6'!I10,I10='S7'!I10,I10='S1'!I10),"CISSS!","OK."))))</f>
        <v>OK.</v>
      </c>
      <c r="J60" s="77" t="str">
        <f>IF(J10=".","OK.",IF(J10=0,"OK.",IF(J10=" ","OK.",IF(OR(J10=J20,J10=J30,J10=J40,J10='S2'!J10,J10='S3'!J10,J10='S4'!J10,J10='S5'!J10,J10='S6'!J10,J10='S7'!J10,J10='S1'!J10),"CISSS!","OK."))))</f>
        <v>OK.</v>
      </c>
      <c r="K60" s="77" t="str">
        <f>IF(K10=".","OK.",IF(K10=0,"OK.",IF(K10=" ","OK.",IF(OR(K10=K20,K10=K30,K10=K40,K10='S2'!K10,K10='S3'!K10,K10='S4'!K10,K10='S5'!K10,K10='S6'!K10,K10='S7'!K10,K10='S1'!K10),"CISSS!","OK."))))</f>
        <v>OK.</v>
      </c>
      <c r="L60" s="78" t="str">
        <f>IF(L10=".","OK.",IF(L10=0,"OK.",IF(L10=" ","OK.",IF(OR(L10=L20,L10=L30,L10=L40,L10='S2'!L10,L10='S3'!L10,L10='S4'!L10,L10='S5'!L10,L10='S6'!L10,L10='S7'!L10,L10='S1'!L10),"CISSS!","OK."))))</f>
        <v>OK.</v>
      </c>
      <c r="M60" s="67" t="str">
        <f>IF(M10=".","OK.",IF(M10=0,"OK.",IF(M10=" ","OK.",IF(OR(M10=M20,M10=M30,M10=M40,M10='S2'!M10,M10='S3'!M10,M10='S4'!M10,M10='S5'!M10,M10='S6'!M10,M10='S7'!M10,M10='S1'!M10),"CISSS!","OK."))))</f>
        <v>OK.</v>
      </c>
      <c r="N60" s="68" t="str">
        <f>IF(N10=".","OK.",IF(N10=0,"OK.",IF(N10=" ","OK.",IF(OR(N10=N20,N10=N30,N10=N40,N10='S2'!N10,N10='S3'!N10,N10='S4'!N10,N10='S5'!N10,N10='S6'!N10,N10='S7'!N10,N10='S1'!N10),"CISSS!","OK."))))</f>
        <v>OK.</v>
      </c>
      <c r="O60" s="68" t="str">
        <f>IF(O10=".","OK.",IF(O10=0,"OK.",IF(O10=" ","OK.",IF(OR(O10=O20,O10=O30,O10=O40,O10='S2'!O10,O10='S3'!O10,O10='S4'!O10,O10='S5'!O10,O10='S6'!O10,O10='S7'!O10,O10='S1'!O10),"CISSS!","OK."))))</f>
        <v>OK.</v>
      </c>
      <c r="P60" s="68" t="str">
        <f>IF(P10=".","OK.",IF(P10=0,"OK.",IF(P10=" ","OK.",IF(OR(P10=P20,P10=P30,P10=P40,P10='S2'!P10,P10='S3'!P10,P10='S4'!P10,P10='S5'!P10,P10='S6'!P10,P10='S7'!P10,P10='S1'!P10),"CISSS!","OK."))))</f>
        <v>OK.</v>
      </c>
      <c r="Q60" s="69" t="str">
        <f>IF(Q10=".","OK.",IF(Q10=0,"OK.",IF(Q10=" ","OK.",IF(OR(Q10=Q20,Q10=Q30,Q10=Q40,Q10='S2'!Q10,Q10='S3'!Q10,Q10='S4'!Q10,Q10='S5'!Q10,Q10='S6'!Q10,Q10='S7'!Q10,Q10='S1'!Q10),"CISSS!","OK."))))</f>
        <v>OK.</v>
      </c>
      <c r="R60" s="85" t="str">
        <f>IF(R10=".","OK.",IF(R10=0,"OK.",IF(R10=" ","OK.",IF(OR(R10=R20,R10=R30,R10=R40,R10='S2'!R10,R10='S3'!R10,R10='S4'!R10,R10='S5'!R10,R10='S6'!R10,R10='S7'!R10,R10='S1'!R10),"CISSS!","OK."))))</f>
        <v>OK.</v>
      </c>
      <c r="S60" s="86" t="str">
        <f>IF(S10=".","OK.",IF(S10=0,"OK.",IF(S10=" ","OK.",IF(OR(S10=S20,S10=S30,S10=S40,S10='S2'!S10,S10='S3'!S10,S10='S4'!S10,S10='S5'!S10,S10='S6'!S10,S10='S7'!S10,S10='S1'!S10),"CISSS!","OK."))))</f>
        <v>OK.</v>
      </c>
      <c r="T60" s="86" t="str">
        <f>IF(T10=".","OK.",IF(T10=0,"OK.",IF(T10=" ","OK.",IF(OR(T10=T20,T10=T30,T10=T40,T10='S2'!T10,T10='S3'!T10,T10='S4'!T10,T10='S5'!T10,T10='S6'!T10,T10='S7'!T10,T10='S1'!T10),"CISSS!","OK."))))</f>
        <v>OK.</v>
      </c>
      <c r="U60" s="86" t="str">
        <f>IF(U10=".","OK.",IF(U10=0,"OK.",IF(U10=" ","OK.",IF(OR(U10=U20,U10=U30,U10=U40,U10='S2'!U10,U10='S3'!U10,U10='S4'!U10,U10='S5'!U10,U10='S6'!U10,U10='S7'!U10,U10='S1'!U10),"CISSS!","OK."))))</f>
        <v>OK.</v>
      </c>
      <c r="V60" s="87" t="str">
        <f>IF(V10=".","OK.",IF(V10=0,"OK.",IF(V10=" ","OK.",IF(OR(V10=V20,V10=V30,V10=V40,V10='S2'!V10,V10='S3'!V10,V10='S4'!V10,V10='S5'!V10,V10='S6'!V10,V10='S7'!V10,V10='S1'!V10),"CISSS!","OK."))))</f>
        <v>OK.</v>
      </c>
      <c r="W60" s="267" t="str">
        <f>IF(W10=".","OK.",IF(W10=0,"OK.",IF(W10=" ","OK.",IF(OR(W10=W20,W10=W30,W10=W40,W10='S2'!W10,W10='S3'!W10,W10='S4'!W10,W10='S5'!W10,W10='S6'!W10,W10='S7'!W10,W10='S1'!W10),"CISSS!","OK."))))</f>
        <v>OK.</v>
      </c>
      <c r="X60" s="268" t="str">
        <f>IF(X10=".","OK.",IF(X10=0,"OK.",IF(X10=" ","OK.",IF(OR(X10=X20,X10=X30,X10=X40,X10='S2'!X10,X10='S3'!X10,X10='S4'!X10,X10='S5'!X10,X10='S6'!X10,X10='S7'!X10,X10='S1'!X10),"CISSS!","OK."))))</f>
        <v>OK.</v>
      </c>
      <c r="Y60" s="268" t="str">
        <f>IF(Y10=".","OK.",IF(Y10=0,"OK.",IF(Y10=" ","OK.",IF(OR(Y10=Y20,Y10=Y30,Y10=Y40,Y10='S2'!Y10,Y10='S3'!Y10,Y10='S4'!Y10,Y10='S5'!Y10,Y10='S6'!Y10,Y10='S7'!Y10,Y10='S1'!Y10),"CISSS!","OK."))))</f>
        <v>OK.</v>
      </c>
      <c r="Z60" s="268" t="str">
        <f>IF(Z10=".","OK.",IF(Z10=0,"OK.",IF(Z10=" ","OK.",IF(OR(Z10=Z20,Z10=Z30,Z10=Z40,Z10='S2'!Z10,Z10='S3'!Z10,Z10='S4'!Z10,Z10='S5'!Z10,Z10='S6'!Z10,Z10='S7'!Z10,Z10='S1'!Z10),"CISSS!","OK."))))</f>
        <v>OK.</v>
      </c>
      <c r="AA60" s="269" t="str">
        <f>IF(AA10=".","OK.",IF(AA10=0,"OK.",IF(AA10=" ","OK.",IF(OR(AA10=AA20,AA10=AA30,AA10=AA40,AA10='S2'!AA10,AA10='S3'!AA10,AA10='S4'!AA10,AA10='S5'!AA10,AA10='S6'!AA10,AA10='S7'!AA10,AA10='S1'!AA10),"CISSS!","OK."))))</f>
        <v>OK.</v>
      </c>
      <c r="AB60" s="323">
        <v>0.66666666666666663</v>
      </c>
    </row>
    <row r="61" spans="1:28" ht="11.1" customHeight="1" x14ac:dyDescent="0.2">
      <c r="A61" s="1087"/>
      <c r="B61" s="1087"/>
      <c r="C61" s="55" t="str">
        <f>IF(C11=".","OK.",IF(C11=0,"OK.",IF(C11=" ","OK.",IF(OR(C11=C21,C11=C31,C11=C41,C11='S2'!C11,C11='S3'!C11,C11='S4'!C11,C11='S5'!C11,C11='S6'!C11,C11='S7'!C11,C11='S1'!C11),"CISSS!","OK."))))</f>
        <v>OK.</v>
      </c>
      <c r="D61" s="56" t="str">
        <f>IF(D11=".","OK.",IF(D11=0,"OK.",IF(D11=" ","OK.",IF(OR(D11=D21,D11=D31,D11=D41,D11='S2'!D11,D11='S3'!D11,D11='S4'!D11,D11='S5'!D11,D11='S6'!D11,D11='S7'!D11,D11='S1'!D11),"CISSS!","OK."))))</f>
        <v>OK.</v>
      </c>
      <c r="E61" s="56" t="str">
        <f>IF(E11=".","OK.",IF(E11=0,"OK.",IF(E11=" ","OK.",IF(OR(E11=E21,E11=E31,E11=E41,E11='S2'!E11,E11='S3'!E11,E11='S4'!E11,E11='S5'!E11,E11='S6'!E11,E11='S7'!E11,E11='S1'!E11),"CISSS!","OK."))))</f>
        <v>OK.</v>
      </c>
      <c r="F61" s="56" t="str">
        <f>IF(F11=".","OK.",IF(F11=0,"OK.",IF(F11=" ","OK.",IF(OR(F11=F21,F11=F31,F11=F41,F11='S2'!F11,F11='S3'!F11,F11='S4'!F11,F11='S5'!F11,F11='S6'!F11,F11='S7'!F11,F11='S1'!F11),"CISSS!","OK."))))</f>
        <v>OK.</v>
      </c>
      <c r="G61" s="57" t="str">
        <f>IF(G11=".","OK.",IF(G11=0,"OK.",IF(G11=" ","OK.",IF(OR(G11=G21,G11=G31,G11=G41,G11='S2'!G11,G11='S3'!G11,G11='S4'!G11,G11='S5'!G11,G11='S6'!G11,G11='S7'!G11,G11='S1'!G11),"CISSS!","OK."))))</f>
        <v>OK.</v>
      </c>
      <c r="H61" s="76" t="str">
        <f>IF(H11=".","OK.",IF(H11=0,"OK.",IF(H11=" ","OK.",IF(OR(H11=H21,H11=H31,H11=H41,H11='S2'!H11,H11='S3'!H11,H11='S4'!H11,H11='S5'!H11,H11='S6'!H11,H11='S7'!H11,H11='S1'!H11),"CISSS!","OK."))))</f>
        <v>OK.</v>
      </c>
      <c r="I61" s="77" t="str">
        <f>IF(I11=".","OK.",IF(I11=0,"OK.",IF(I11=" ","OK.",IF(OR(I11=I21,I11=I31,I11=I41,I11='S2'!I11,I11='S3'!I11,I11='S4'!I11,I11='S5'!I11,I11='S6'!I11,I11='S7'!I11,I11='S1'!I11),"CISSS!","OK."))))</f>
        <v>OK.</v>
      </c>
      <c r="J61" s="77" t="str">
        <f>IF(J11=".","OK.",IF(J11=0,"OK.",IF(J11=" ","OK.",IF(OR(J11=J21,J11=J31,J11=J41,J11='S2'!J11,J11='S3'!J11,J11='S4'!J11,J11='S5'!J11,J11='S6'!J11,J11='S7'!J11,J11='S1'!J11),"CISSS!","OK."))))</f>
        <v>OK.</v>
      </c>
      <c r="K61" s="77" t="str">
        <f>IF(K11=".","OK.",IF(K11=0,"OK.",IF(K11=" ","OK.",IF(OR(K11=K21,K11=K31,K11=K41,K11='S2'!K11,K11='S3'!K11,K11='S4'!K11,K11='S5'!K11,K11='S6'!K11,K11='S7'!K11,K11='S1'!K11),"CISSS!","OK."))))</f>
        <v>OK.</v>
      </c>
      <c r="L61" s="78" t="str">
        <f>IF(L11=".","OK.",IF(L11=0,"OK.",IF(L11=" ","OK.",IF(OR(L11=L21,L11=L31,L11=L41,L11='S2'!L11,L11='S3'!L11,L11='S4'!L11,L11='S5'!L11,L11='S6'!L11,L11='S7'!L11,L11='S1'!L11),"CISSS!","OK."))))</f>
        <v>OK.</v>
      </c>
      <c r="M61" s="67" t="str">
        <f>IF(M11=".","OK.",IF(M11=0,"OK.",IF(M11=" ","OK.",IF(OR(M11=M21,M11=M31,M11=M41,M11='S2'!M11,M11='S3'!M11,M11='S4'!M11,M11='S5'!M11,M11='S6'!M11,M11='S7'!M11,M11='S1'!M11),"CISSS!","OK."))))</f>
        <v>OK.</v>
      </c>
      <c r="N61" s="68" t="str">
        <f>IF(N11=".","OK.",IF(N11=0,"OK.",IF(N11=" ","OK.",IF(OR(N11=N21,N11=N31,N11=N41,N11='S2'!N11,N11='S3'!N11,N11='S4'!N11,N11='S5'!N11,N11='S6'!N11,N11='S7'!N11,N11='S1'!N11),"CISSS!","OK."))))</f>
        <v>OK.</v>
      </c>
      <c r="O61" s="68" t="str">
        <f>IF(O11=".","OK.",IF(O11=0,"OK.",IF(O11=" ","OK.",IF(OR(O11=O21,O11=O31,O11=O41,O11='S2'!O11,O11='S3'!O11,O11='S4'!O11,O11='S5'!O11,O11='S6'!O11,O11='S7'!O11,O11='S1'!O11),"CISSS!","OK."))))</f>
        <v>OK.</v>
      </c>
      <c r="P61" s="68" t="str">
        <f>IF(P11=".","OK.",IF(P11=0,"OK.",IF(P11=" ","OK.",IF(OR(P11=P21,P11=P31,P11=P41,P11='S2'!P11,P11='S3'!P11,P11='S4'!P11,P11='S5'!P11,P11='S6'!P11,P11='S7'!P11,P11='S1'!P11),"CISSS!","OK."))))</f>
        <v>OK.</v>
      </c>
      <c r="Q61" s="69" t="str">
        <f>IF(Q11=".","OK.",IF(Q11=0,"OK.",IF(Q11=" ","OK.",IF(OR(Q11=Q21,Q11=Q31,Q11=Q41,Q11='S2'!Q11,Q11='S3'!Q11,Q11='S4'!Q11,Q11='S5'!Q11,Q11='S6'!Q11,Q11='S7'!Q11,Q11='S1'!Q11),"CISSS!","OK."))))</f>
        <v>OK.</v>
      </c>
      <c r="R61" s="85" t="str">
        <f>IF(R11=".","OK.",IF(R11=0,"OK.",IF(R11=" ","OK.",IF(OR(R11=R21,R11=R31,R11=R41,R11='S2'!R11,R11='S3'!R11,R11='S4'!R11,R11='S5'!R11,R11='S6'!R11,R11='S7'!R11,R11='S1'!R11),"CISSS!","OK."))))</f>
        <v>OK.</v>
      </c>
      <c r="S61" s="86" t="str">
        <f>IF(S11=".","OK.",IF(S11=0,"OK.",IF(S11=" ","OK.",IF(OR(S11=S21,S11=S31,S11=S41,S11='S2'!S11,S11='S3'!S11,S11='S4'!S11,S11='S5'!S11,S11='S6'!S11,S11='S7'!S11,S11='S1'!S11),"CISSS!","OK."))))</f>
        <v>OK.</v>
      </c>
      <c r="T61" s="86" t="str">
        <f>IF(T11=".","OK.",IF(T11=0,"OK.",IF(T11=" ","OK.",IF(OR(T11=T21,T11=T31,T11=T41,T11='S2'!T11,T11='S3'!T11,T11='S4'!T11,T11='S5'!T11,T11='S6'!T11,T11='S7'!T11,T11='S1'!T11),"CISSS!","OK."))))</f>
        <v>OK.</v>
      </c>
      <c r="U61" s="86" t="str">
        <f>IF(U11=".","OK.",IF(U11=0,"OK.",IF(U11=" ","OK.",IF(OR(U11=U21,U11=U31,U11=U41,U11='S2'!U11,U11='S3'!U11,U11='S4'!U11,U11='S5'!U11,U11='S6'!U11,U11='S7'!U11,U11='S1'!U11),"CISSS!","OK."))))</f>
        <v>OK.</v>
      </c>
      <c r="V61" s="87" t="str">
        <f>IF(V11=".","OK.",IF(V11=0,"OK.",IF(V11=" ","OK.",IF(OR(V11=V21,V11=V31,V11=V41,V11='S2'!V11,V11='S3'!V11,V11='S4'!V11,V11='S5'!V11,V11='S6'!V11,V11='S7'!V11,V11='S1'!V11),"CISSS!","OK."))))</f>
        <v>OK.</v>
      </c>
      <c r="W61" s="267" t="str">
        <f>IF(W11=".","OK.",IF(W11=0,"OK.",IF(W11=" ","OK.",IF(OR(W11=W21,W11=W31,W11=W41,W11='S2'!W11,W11='S3'!W11,W11='S4'!W11,W11='S5'!W11,W11='S6'!W11,W11='S7'!W11,W11='S1'!W11),"CISSS!","OK."))))</f>
        <v>OK.</v>
      </c>
      <c r="X61" s="268" t="str">
        <f>IF(X11=".","OK.",IF(X11=0,"OK.",IF(X11=" ","OK.",IF(OR(X11=X21,X11=X31,X11=X41,X11='S2'!X11,X11='S3'!X11,X11='S4'!X11,X11='S5'!X11,X11='S6'!X11,X11='S7'!X11,X11='S1'!X11),"CISSS!","OK."))))</f>
        <v>OK.</v>
      </c>
      <c r="Y61" s="268" t="str">
        <f>IF(Y11=".","OK.",IF(Y11=0,"OK.",IF(Y11=" ","OK.",IF(OR(Y11=Y21,Y11=Y31,Y11=Y41,Y11='S2'!Y11,Y11='S3'!Y11,Y11='S4'!Y11,Y11='S5'!Y11,Y11='S6'!Y11,Y11='S7'!Y11,Y11='S1'!Y11),"CISSS!","OK."))))</f>
        <v>OK.</v>
      </c>
      <c r="Z61" s="268" t="str">
        <f>IF(Z11=".","OK.",IF(Z11=0,"OK.",IF(Z11=" ","OK.",IF(OR(Z11=Z21,Z11=Z31,Z11=Z41,Z11='S2'!Z11,Z11='S3'!Z11,Z11='S4'!Z11,Z11='S5'!Z11,Z11='S6'!Z11,Z11='S7'!Z11,Z11='S1'!Z11),"CISSS!","OK."))))</f>
        <v>OK.</v>
      </c>
      <c r="AA61" s="269" t="str">
        <f>IF(AA11=".","OK.",IF(AA11=0,"OK.",IF(AA11=" ","OK.",IF(OR(AA11=AA21,AA11=AA31,AA11=AA41,AA11='S2'!AA11,AA11='S3'!AA11,AA11='S4'!AA11,AA11='S5'!AA11,AA11='S6'!AA11,AA11='S7'!AA11,AA11='S1'!AA11),"CISSS!","OK."))))</f>
        <v>OK.</v>
      </c>
      <c r="AB61" s="323">
        <v>0.70833333333333337</v>
      </c>
    </row>
    <row r="62" spans="1:28" ht="11.1" customHeight="1" thickBot="1" x14ac:dyDescent="0.25">
      <c r="A62" s="1087"/>
      <c r="B62" s="1087"/>
      <c r="C62" s="58" t="str">
        <f>IF(C12=".","OK.",IF(C12=0,"OK.",IF(C12=" ","OK.",IF(OR(C12=C22,C12=C32,C12=C42,C12='S2'!C12,C12='S3'!C12,C12='S4'!C12,C12='S5'!C12,C12='S6'!C12,C12='S7'!C12,C12='S1'!C12),"CISSS!","OK."))))</f>
        <v>OK.</v>
      </c>
      <c r="D62" s="59" t="str">
        <f>IF(D12=".","OK.",IF(D12=0,"OK.",IF(D12=" ","OK.",IF(OR(D12=D22,D12=D32,D12=D42,D12='S2'!D12,D12='S3'!D12,D12='S4'!D12,D12='S5'!D12,D12='S6'!D12,D12='S7'!D12,D12='S1'!D12),"CISSS!","OK."))))</f>
        <v>OK.</v>
      </c>
      <c r="E62" s="59" t="str">
        <f>IF(E12=".","OK.",IF(E12=0,"OK.",IF(E12=" ","OK.",IF(OR(E12=E22,E12=E32,E12=E42,E12='S2'!E12,E12='S3'!E12,E12='S4'!E12,E12='S5'!E12,E12='S6'!E12,E12='S7'!E12,E12='S1'!E12),"CISSS!","OK."))))</f>
        <v>OK.</v>
      </c>
      <c r="F62" s="59" t="str">
        <f>IF(F12=".","OK.",IF(F12=0,"OK.",IF(F12=" ","OK.",IF(OR(F12=F22,F12=F32,F12=F42,F12='S2'!F12,F12='S3'!F12,F12='S4'!F12,F12='S5'!F12,F12='S6'!F12,F12='S7'!F12,F12='S1'!F12),"CISSS!","OK."))))</f>
        <v>OK.</v>
      </c>
      <c r="G62" s="60" t="str">
        <f>IF(G12=".","OK.",IF(G12=0,"OK.",IF(G12=" ","OK.",IF(OR(G12=G22,G12=G32,G12=G42,G12='S2'!G12,G12='S3'!G12,G12='S4'!G12,G12='S5'!G12,G12='S6'!G12,G12='S7'!G12,G12='S1'!G12),"CISSS!","OK."))))</f>
        <v>OK.</v>
      </c>
      <c r="H62" s="79" t="str">
        <f>IF(H12=".","OK.",IF(H12=0,"OK.",IF(H12=" ","OK.",IF(OR(H12=H22,H12=H32,H12=H42,H12='S2'!H12,H12='S3'!H12,H12='S4'!H12,H12='S5'!H12,H12='S6'!H12,H12='S7'!H12,H12='S1'!H12),"CISSS!","OK."))))</f>
        <v>OK.</v>
      </c>
      <c r="I62" s="80" t="str">
        <f>IF(I12=".","OK.",IF(I12=0,"OK.",IF(I12=" ","OK.",IF(OR(I12=I22,I12=I32,I12=I42,I12='S2'!I12,I12='S3'!I12,I12='S4'!I12,I12='S5'!I12,I12='S6'!I12,I12='S7'!I12,I12='S1'!I12),"CISSS!","OK."))))</f>
        <v>OK.</v>
      </c>
      <c r="J62" s="80" t="str">
        <f>IF(J12=".","OK.",IF(J12=0,"OK.",IF(J12=" ","OK.",IF(OR(J12=J22,J12=J32,J12=J42,J12='S2'!J12,J12='S3'!J12,J12='S4'!J12,J12='S5'!J12,J12='S6'!J12,J12='S7'!J12,J12='S1'!J12),"CISSS!","OK."))))</f>
        <v>OK.</v>
      </c>
      <c r="K62" s="80" t="str">
        <f>IF(K12=".","OK.",IF(K12=0,"OK.",IF(K12=" ","OK.",IF(OR(K12=K22,K12=K32,K12=K42,K12='S2'!K12,K12='S3'!K12,K12='S4'!K12,K12='S5'!K12,K12='S6'!K12,K12='S7'!K12,K12='S1'!K12),"CISSS!","OK."))))</f>
        <v>OK.</v>
      </c>
      <c r="L62" s="81" t="str">
        <f>IF(L12=".","OK.",IF(L12=0,"OK.",IF(L12=" ","OK.",IF(OR(L12=L22,L12=L32,L12=L42,L12='S2'!L12,L12='S3'!L12,L12='S4'!L12,L12='S5'!L12,L12='S6'!L12,L12='S7'!L12,L12='S1'!L12),"CISSS!","OK."))))</f>
        <v>OK.</v>
      </c>
      <c r="M62" s="247" t="str">
        <f>IF(M12=".","OK.",IF(M12=0,"OK.",IF(M12=" ","OK.",IF(OR(M12=M22,M12=M32,M12=M42,M12='S2'!M12,M12='S3'!M12,M12='S4'!M12,M12='S5'!M12,M12='S6'!M12,M12='S7'!M12,M12='S1'!M12),"CISSS!","OK."))))</f>
        <v>OK.</v>
      </c>
      <c r="N62" s="248" t="str">
        <f>IF(N12=".","OK.",IF(N12=0,"OK.",IF(N12=" ","OK.",IF(OR(N12=N22,N12=N32,N12=N42,N12='S2'!N12,N12='S3'!N12,N12='S4'!N12,N12='S5'!N12,N12='S6'!N12,N12='S7'!N12,N12='S1'!N12),"CISSS!","OK."))))</f>
        <v>OK.</v>
      </c>
      <c r="O62" s="248" t="str">
        <f>IF(O12=".","OK.",IF(O12=0,"OK.",IF(O12=" ","OK.",IF(OR(O12=O22,O12=O32,O12=O42,O12='S2'!O12,O12='S3'!O12,O12='S4'!O12,O12='S5'!O12,O12='S6'!O12,O12='S7'!O12,O12='S1'!O12),"CISSS!","OK."))))</f>
        <v>OK.</v>
      </c>
      <c r="P62" s="248" t="str">
        <f>IF(P12=".","OK.",IF(P12=0,"OK.",IF(P12=" ","OK.",IF(OR(P12=P22,P12=P32,P12=P42,P12='S2'!P12,P12='S3'!P12,P12='S4'!P12,P12='S5'!P12,P12='S6'!P12,P12='S7'!P12,P12='S1'!P12),"CISSS!","OK."))))</f>
        <v>OK.</v>
      </c>
      <c r="Q62" s="249" t="str">
        <f>IF(Q12=".","OK.",IF(Q12=0,"OK.",IF(Q12=" ","OK.",IF(OR(Q12=Q22,Q12=Q32,Q12=Q42,Q12='S2'!Q12,Q12='S3'!Q12,Q12='S4'!Q12,Q12='S5'!Q12,Q12='S6'!Q12,Q12='S7'!Q12,Q12='S1'!Q12),"CISSS!","OK."))))</f>
        <v>OK.</v>
      </c>
      <c r="R62" s="88" t="str">
        <f>IF(R12=".","OK.",IF(R12=0,"OK.",IF(R12=" ","OK.",IF(OR(R12=R22,R12=R32,R12=R42,R12='S2'!R12,R12='S3'!R12,R12='S4'!R12,R12='S5'!R12,R12='S6'!R12,R12='S7'!R12,R12='S1'!R12),"CISSS!","OK."))))</f>
        <v>OK.</v>
      </c>
      <c r="S62" s="89" t="str">
        <f>IF(S12=".","OK.",IF(S12=0,"OK.",IF(S12=" ","OK.",IF(OR(S12=S22,S12=S32,S12=S42,S12='S2'!S12,S12='S3'!S12,S12='S4'!S12,S12='S5'!S12,S12='S6'!S12,S12='S7'!S12,S12='S1'!S12),"CISSS!","OK."))))</f>
        <v>OK.</v>
      </c>
      <c r="T62" s="89" t="str">
        <f>IF(T12=".","OK.",IF(T12=0,"OK.",IF(T12=" ","OK.",IF(OR(T12=T22,T12=T32,T12=T42,T12='S2'!T12,T12='S3'!T12,T12='S4'!T12,T12='S5'!T12,T12='S6'!T12,T12='S7'!T12,T12='S1'!T12),"CISSS!","OK."))))</f>
        <v>OK.</v>
      </c>
      <c r="U62" s="89" t="str">
        <f>IF(U12=".","OK.",IF(U12=0,"OK.",IF(U12=" ","OK.",IF(OR(U12=U22,U12=U32,U12=U42,U12='S2'!U12,U12='S3'!U12,U12='S4'!U12,U12='S5'!U12,U12='S6'!U12,U12='S7'!U12,U12='S1'!U12),"CISSS!","OK."))))</f>
        <v>OK.</v>
      </c>
      <c r="V62" s="90" t="str">
        <f>IF(V12=".","OK.",IF(V12=0,"OK.",IF(V12=" ","OK.",IF(OR(V12=V22,V12=V32,V12=V42,V12='S2'!V12,V12='S3'!V12,V12='S4'!V12,V12='S5'!V12,V12='S6'!V12,V12='S7'!V12,V12='S1'!V12),"CISSS!","OK."))))</f>
        <v>OK.</v>
      </c>
      <c r="W62" s="270" t="str">
        <f>IF(W12=".","OK.",IF(W12=0,"OK.",IF(W12=" ","OK.",IF(OR(W12=W22,W12=W32,W12=W42,W12='S2'!W12,W12='S3'!W12,W12='S4'!W12,W12='S5'!W12,W12='S6'!W12,W12='S7'!W12,W12='S1'!W12),"CISSS!","OK."))))</f>
        <v>OK.</v>
      </c>
      <c r="X62" s="271" t="str">
        <f>IF(X12=".","OK.",IF(X12=0,"OK.",IF(X12=" ","OK.",IF(OR(X12=X22,X12=X32,X12=X42,X12='S2'!X12,X12='S3'!X12,X12='S4'!X12,X12='S5'!X12,X12='S6'!X12,X12='S7'!X12,X12='S1'!X12),"CISSS!","OK."))))</f>
        <v>OK.</v>
      </c>
      <c r="Y62" s="271" t="str">
        <f>IF(Y12=".","OK.",IF(Y12=0,"OK.",IF(Y12=" ","OK.",IF(OR(Y12=Y22,Y12=Y32,Y12=Y42,Y12='S2'!Y12,Y12='S3'!Y12,Y12='S4'!Y12,Y12='S5'!Y12,Y12='S6'!Y12,Y12='S7'!Y12,Y12='S1'!Y12),"CISSS!","OK."))))</f>
        <v>OK.</v>
      </c>
      <c r="Z62" s="271" t="str">
        <f>IF(Z12=".","OK.",IF(Z12=0,"OK.",IF(Z12=" ","OK.",IF(OR(Z12=Z22,Z12=Z32,Z12=Z42,Z12='S2'!Z12,Z12='S3'!Z12,Z12='S4'!Z12,Z12='S5'!Z12,Z12='S6'!Z12,Z12='S7'!Z12,Z12='S1'!Z12),"CISSS!","OK."))))</f>
        <v>OK.</v>
      </c>
      <c r="AA62" s="272" t="str">
        <f>IF(AA12=".","OK.",IF(AA12=0,"OK.",IF(AA12=" ","OK.",IF(OR(AA12=AA22,AA12=AA32,AA12=AA42,AA12='S2'!AA12,AA12='S3'!AA12,AA12='S4'!AA12,AA12='S5'!AA12,AA12='S6'!AA12,AA12='S7'!AA12,AA12='S1'!AA12),"CISSS!","OK."))))</f>
        <v>OK.</v>
      </c>
      <c r="AB62" s="323">
        <v>0.75</v>
      </c>
    </row>
    <row r="63" spans="1:28" ht="11.1" customHeight="1" x14ac:dyDescent="0.2">
      <c r="A63" s="1087"/>
      <c r="B63" s="1087"/>
      <c r="C63" s="61" t="str">
        <f>IF(C13=".","OK.",IF(C13=0,"OK.",IF(C13=" ","OK.",IF(OR(C13=C3,C13=C23,C13=C33,C13='S2'!C13,C13='S3'!C13,C13='S4'!C13,C13='S5'!C13,C13='S6'!C13,C13='S7'!C13,C13='S1'!C13),"CISSS!","OK."))))</f>
        <v>OK.</v>
      </c>
      <c r="D63" s="62" t="str">
        <f>IF(D13=".","OK.",IF(D13=0,"OK.",IF(D13=" ","OK.",IF(OR(D13=D3,D13=D23,D13=D33,D13='S2'!D13,D13='S3'!D13,D13='S4'!D13,D13='S5'!D13,D13='S6'!D13,D13='S7'!D13,D13='S1'!D13),"CISSS!","OK."))))</f>
        <v>OK.</v>
      </c>
      <c r="E63" s="62" t="str">
        <f>IF(E13=".","OK.",IF(E13=0,"OK.",IF(E13=" ","OK.",IF(OR(E13=E3,E13=E23,E13=E33,E13='S2'!E13,E13='S3'!E13,E13='S4'!E13,E13='S5'!E13,E13='S6'!E13,E13='S7'!E13,E13='S1'!E13),"CISSS!","OK."))))</f>
        <v>OK.</v>
      </c>
      <c r="F63" s="62" t="str">
        <f>IF(F13=".","OK.",IF(F13=0,"OK.",IF(F13=" ","OK.",IF(OR(F13=F3,F13=F23,F13=F33,F13='S2'!F13,F13='S3'!F13,F13='S4'!F13,F13='S5'!F13,F13='S6'!F13,F13='S7'!F13,F13='S1'!F13),"CISSS!","OK."))))</f>
        <v>OK.</v>
      </c>
      <c r="G63" s="63" t="str">
        <f>IF(G13=".","OK.",IF(G13=0,"OK.",IF(G13=" ","OK.",IF(OR(G13=G3,G13=G23,G13=G33,G13='S2'!G13,G13='S3'!G13,G13='S4'!G13,G13='S5'!G13,G13='S6'!G13,G13='S7'!G13,G13='S1'!G13),"CISSS!","OK."))))</f>
        <v>OK.</v>
      </c>
      <c r="H63" s="73" t="str">
        <f>IF(H13=".","OK.",IF(H13=0,"OK.",IF(H13=" ","OK.",IF(OR(H13=H3,H13=H23,H13=H33,H13='S2'!H13,H13='S3'!H13,H13='S4'!H13,H13='S5'!H13,H13='S6'!H13,H13='S7'!H13,H13='S1'!H13),"CISSS!","OK."))))</f>
        <v>OK.</v>
      </c>
      <c r="I63" s="74" t="str">
        <f>IF(I13=".","OK.",IF(I13=0,"OK.",IF(I13=" ","OK.",IF(OR(I13=I3,I13=I23,I13=I33,I13='S2'!I13,I13='S3'!I13,I13='S4'!I13,I13='S5'!I13,I13='S6'!I13,I13='S7'!I13,I13='S1'!I13),"CISSS!","OK."))))</f>
        <v>OK.</v>
      </c>
      <c r="J63" s="74" t="str">
        <f>IF(J13=".","OK.",IF(J13=0,"OK.",IF(J13=" ","OK.",IF(OR(J13=J3,J13=J23,J13=J33,J13='S2'!J13,J13='S3'!J13,J13='S4'!J13,J13='S5'!J13,J13='S6'!J13,J13='S7'!J13,J13='S1'!J13),"CISSS!","OK."))))</f>
        <v>OK.</v>
      </c>
      <c r="K63" s="74" t="str">
        <f>IF(K13=".","OK.",IF(K13=0,"OK.",IF(K13=" ","OK.",IF(OR(K13=K3,K13=K23,K13=K33,K13='S2'!K13,K13='S3'!K13,K13='S4'!K13,K13='S5'!K13,K13='S6'!K13,K13='S7'!K13,K13='S1'!K13),"CISSS!","OK."))))</f>
        <v>OK.</v>
      </c>
      <c r="L63" s="75" t="str">
        <f>IF(L13=".","OK.",IF(L13=0,"OK.",IF(L13=" ","OK.",IF(OR(L13=L3,L13=L23,L13=L33,L13='S2'!L13,L13='S3'!L13,L13='S4'!L13,L13='S5'!L13,L13='S6'!L13,L13='S7'!L13,L13='S1'!L13),"CISSS!","OK."))))</f>
        <v>OK.</v>
      </c>
      <c r="M63" s="64" t="str">
        <f>IF(M13=".","OK.",IF(M13=0,"OK.",IF(M13=" ","OK.",IF(OR(M13=M3,M13=M23,M13=M33,M13='S2'!M13,M13='S3'!M13,M13='S4'!M13,M13='S5'!M13,M13='S6'!M13,M13='S7'!M13,M13='S1'!M13),"CISSS!","OK."))))</f>
        <v>OK.</v>
      </c>
      <c r="N63" s="65" t="str">
        <f>IF(N13=".","OK.",IF(N13=0,"OK.",IF(N13=" ","OK.",IF(OR(N13=N3,N13=N23,N13=N33,N13='S2'!N13,N13='S3'!N13,N13='S4'!N13,N13='S5'!N13,N13='S6'!N13,N13='S7'!N13,N13='S1'!N13),"CISSS!","OK."))))</f>
        <v>OK.</v>
      </c>
      <c r="O63" s="65" t="str">
        <f>IF(O13=".","OK.",IF(O13=0,"OK.",IF(O13=" ","OK.",IF(OR(O13=O3,O13=O23,O13=O33,O13='S2'!O13,O13='S3'!O13,O13='S4'!O13,O13='S5'!O13,O13='S6'!O13,O13='S7'!O13,O13='S1'!O13),"CISSS!","OK."))))</f>
        <v>OK.</v>
      </c>
      <c r="P63" s="65" t="str">
        <f>IF(P13=".","OK.",IF(P13=0,"OK.",IF(P13=" ","OK.",IF(OR(P13=P3,P13=P23,P13=P33,P13='S2'!P13,P13='S3'!P13,P13='S4'!P13,P13='S5'!P13,P13='S6'!P13,P13='S7'!P13,P13='S1'!P13),"CISSS!","OK."))))</f>
        <v>OK.</v>
      </c>
      <c r="Q63" s="66" t="str">
        <f>IF(Q13=".","OK.",IF(Q13=0,"OK.",IF(Q13=" ","OK.",IF(OR(Q13=Q3,Q13=Q23,Q13=Q33,Q13='S2'!Q13,Q13='S3'!Q13,Q13='S4'!Q13,Q13='S5'!Q13,Q13='S6'!Q13,Q13='S7'!Q13,Q13='S1'!Q13),"CISSS!","OK."))))</f>
        <v>OK.</v>
      </c>
      <c r="R63" s="82" t="str">
        <f>IF(R13=".","OK.",IF(R13=0,"OK.",IF(R13=" ","OK.",IF(OR(R13=R3,R13=R23,R13=R33,R13='S2'!R13,R13='S3'!R13,R13='S4'!R13,R13='S5'!R13,R13='S6'!R13,R13='S7'!R13,R13='S1'!R13),"CISSS!","OK."))))</f>
        <v>OK.</v>
      </c>
      <c r="S63" s="83" t="str">
        <f>IF(S13=".","OK.",IF(S13=0,"OK.",IF(S13=" ","OK.",IF(OR(S13=S3,S13=S23,S13=S33,S13='S2'!S13,S13='S3'!S13,S13='S4'!S13,S13='S5'!S13,S13='S6'!S13,S13='S7'!S13,S13='S1'!S13),"CISSS!","OK."))))</f>
        <v>OK.</v>
      </c>
      <c r="T63" s="83" t="str">
        <f>IF(T13=".","OK.",IF(T13=0,"OK.",IF(T13=" ","OK.",IF(OR(T13=T3,T13=T23,T13=T33,T13='S2'!T13,T13='S3'!T13,T13='S4'!T13,T13='S5'!T13,T13='S6'!T13,T13='S7'!T13,T13='S1'!T13),"CISSS!","OK."))))</f>
        <v>OK.</v>
      </c>
      <c r="U63" s="83" t="str">
        <f>IF(U13=".","OK.",IF(U13=0,"OK.",IF(U13=" ","OK.",IF(OR(U13=U3,U13=U23,U13=U33,U13='S2'!U13,U13='S3'!U13,U13='S4'!U13,U13='S5'!U13,U13='S6'!U13,U13='S7'!U13,U13='S1'!U13),"CISSS!","OK."))))</f>
        <v>OK.</v>
      </c>
      <c r="V63" s="84" t="str">
        <f>IF(V13=".","OK.",IF(V13=0,"OK.",IF(V13=" ","OK.",IF(OR(V13=V3,V13=V23,V13=V33,V13='S2'!V13,V13='S3'!V13,V13='S4'!V13,V13='S5'!V13,V13='S6'!V13,V13='S7'!V13,V13='S1'!V13),"CISSS!","OK."))))</f>
        <v>OK.</v>
      </c>
      <c r="W63" s="264" t="str">
        <f>IF(W13=".","OK.",IF(W13=0,"OK.",IF(W13=" ","OK.",IF(OR(W13=W3,W13=W23,W13=W33,W13='S2'!W13,W13='S3'!W13,W13='S4'!W13,W13='S5'!W13,W13='S6'!W13,W13='S7'!W13,W13='S1'!W13),"CISSS!","OK."))))</f>
        <v>OK.</v>
      </c>
      <c r="X63" s="265" t="str">
        <f>IF(X13=".","OK.",IF(X13=0,"OK.",IF(X13=" ","OK.",IF(OR(X13=X3,X13=X23,X13=X33,X13='S2'!X13,X13='S3'!X13,X13='S4'!X13,X13='S5'!X13,X13='S6'!X13,X13='S7'!X13,X13='S1'!X13),"CISSS!","OK."))))</f>
        <v>OK.</v>
      </c>
      <c r="Y63" s="265" t="str">
        <f>IF(Y13=".","OK.",IF(Y13=0,"OK.",IF(Y13=" ","OK.",IF(OR(Y13=Y3,Y13=Y23,Y13=Y33,Y13='S2'!Y13,Y13='S3'!Y13,Y13='S4'!Y13,Y13='S5'!Y13,Y13='S6'!Y13,Y13='S7'!Y13,Y13='S1'!Y13),"CISSS!","OK."))))</f>
        <v>OK.</v>
      </c>
      <c r="Z63" s="265" t="str">
        <f>IF(Z13=".","OK.",IF(Z13=0,"OK.",IF(Z13=" ","OK.",IF(OR(Z13=Z3,Z13=Z23,Z13=Z33,Z13='S2'!Z13,Z13='S3'!Z13,Z13='S4'!Z13,Z13='S5'!Z13,Z13='S6'!Z13,Z13='S7'!Z13,Z13='S1'!Z13),"CISSS!","OK."))))</f>
        <v>OK.</v>
      </c>
      <c r="AA63" s="266" t="str">
        <f>IF(AA13=".","OK.",IF(AA13=0,"OK.",IF(AA13=" ","OK.",IF(OR(AA13=AA3,AA13=AA23,AA13=AA33,AA13='S2'!AA13,AA13='S3'!AA13,AA13='S4'!AA13,AA13='S5'!AA13,AA13='S6'!AA13,AA13='S7'!AA13,AA13='S1'!AA13),"CISSS!","OK."))))</f>
        <v>OK.</v>
      </c>
      <c r="AB63" s="299">
        <v>0.375</v>
      </c>
    </row>
    <row r="64" spans="1:28" ht="11.1" customHeight="1" x14ac:dyDescent="0.2">
      <c r="A64" s="1087"/>
      <c r="B64" s="1087"/>
      <c r="C64" s="55" t="str">
        <f>IF(C14=".","OK.",IF(C14=0,"OK.",IF(C14=" ","OK.",IF(OR(C14=C4,C14=C24,C14=C34,C14='S2'!C14,C14='S3'!C14,C14='S4'!C14,C14='S5'!C14,C14='S6'!C14,C14='S7'!C14,C14='S1'!C14),"CISSS!","OK."))))</f>
        <v>OK.</v>
      </c>
      <c r="D64" s="56" t="str">
        <f>IF(D14=".","OK.",IF(D14=0,"OK.",IF(D14=" ","OK.",IF(OR(D14=D4,D14=D24,D14=D34,D14='S2'!D14,D14='S3'!D14,D14='S4'!D14,D14='S5'!D14,D14='S6'!D14,D14='S7'!D14,D14='S1'!D14),"CISSS!","OK."))))</f>
        <v>OK.</v>
      </c>
      <c r="E64" s="56" t="str">
        <f>IF(E14=".","OK.",IF(E14=0,"OK.",IF(E14=" ","OK.",IF(OR(E14=E4,E14=E24,E14=E34,E14='S2'!E14,E14='S3'!E14,E14='S4'!E14,E14='S5'!E14,E14='S6'!E14,E14='S7'!E14,E14='S1'!E14),"CISSS!","OK."))))</f>
        <v>OK.</v>
      </c>
      <c r="F64" s="56" t="str">
        <f>IF(F14=".","OK.",IF(F14=0,"OK.",IF(F14=" ","OK.",IF(OR(F14=F4,F14=F24,F14=F34,F14='S2'!F14,F14='S3'!F14,F14='S4'!F14,F14='S5'!F14,F14='S6'!F14,F14='S7'!F14,F14='S1'!F14),"CISSS!","OK."))))</f>
        <v>OK.</v>
      </c>
      <c r="G64" s="57" t="str">
        <f>IF(G14=".","OK.",IF(G14=0,"OK.",IF(G14=" ","OK.",IF(OR(G14=G4,G14=G24,G14=G34,G14='S2'!G14,G14='S3'!G14,G14='S4'!G14,G14='S5'!G14,G14='S6'!G14,G14='S7'!G14,G14='S1'!G14),"CISSS!","OK."))))</f>
        <v>OK.</v>
      </c>
      <c r="H64" s="76" t="str">
        <f>IF(H14=".","OK.",IF(H14=0,"OK.",IF(H14=" ","OK.",IF(OR(H14=H4,H14=H24,H14=H34,H14='S2'!H14,H14='S3'!H14,H14='S4'!H14,H14='S5'!H14,H14='S6'!H14,H14='S7'!H14,H14='S1'!H14),"CISSS!","OK."))))</f>
        <v>OK.</v>
      </c>
      <c r="I64" s="77" t="str">
        <f>IF(I14=".","OK.",IF(I14=0,"OK.",IF(I14=" ","OK.",IF(OR(I14=I4,I14=I24,I14=I34,I14='S2'!I14,I14='S3'!I14,I14='S4'!I14,I14='S5'!I14,I14='S6'!I14,I14='S7'!I14,I14='S1'!I14),"CISSS!","OK."))))</f>
        <v>OK.</v>
      </c>
      <c r="J64" s="77" t="str">
        <f>IF(J14=".","OK.",IF(J14=0,"OK.",IF(J14=" ","OK.",IF(OR(J14=J4,J14=J24,J14=J34,J14='S2'!J14,J14='S3'!J14,J14='S4'!J14,J14='S5'!J14,J14='S6'!J14,J14='S7'!J14,J14='S1'!J14),"CISSS!","OK."))))</f>
        <v>OK.</v>
      </c>
      <c r="K64" s="77" t="str">
        <f>IF(K14=".","OK.",IF(K14=0,"OK.",IF(K14=" ","OK.",IF(OR(K14=K4,K14=K24,K14=K34,K14='S2'!K14,K14='S3'!K14,K14='S4'!K14,K14='S5'!K14,K14='S6'!K14,K14='S7'!K14,K14='S1'!K14),"CISSS!","OK."))))</f>
        <v>OK.</v>
      </c>
      <c r="L64" s="78" t="str">
        <f>IF(L14=".","OK.",IF(L14=0,"OK.",IF(L14=" ","OK.",IF(OR(L14=L4,L14=L24,L14=L34,L14='S2'!L14,L14='S3'!L14,L14='S4'!L14,L14='S5'!L14,L14='S6'!L14,L14='S7'!L14,L14='S1'!L14),"CISSS!","OK."))))</f>
        <v>OK.</v>
      </c>
      <c r="M64" s="67" t="str">
        <f>IF(M14=".","OK.",IF(M14=0,"OK.",IF(M14=" ","OK.",IF(OR(M14=M4,M14=M24,M14=M34,M14='S2'!M14,M14='S3'!M14,M14='S4'!M14,M14='S5'!M14,M14='S6'!M14,M14='S7'!M14,M14='S1'!M14),"CISSS!","OK."))))</f>
        <v>OK.</v>
      </c>
      <c r="N64" s="68" t="str">
        <f>IF(N14=".","OK.",IF(N14=0,"OK.",IF(N14=" ","OK.",IF(OR(N14=N4,N14=N24,N14=N34,N14='S2'!N14,N14='S3'!N14,N14='S4'!N14,N14='S5'!N14,N14='S6'!N14,N14='S7'!N14,N14='S1'!N14),"CISSS!","OK."))))</f>
        <v>OK.</v>
      </c>
      <c r="O64" s="68" t="str">
        <f>IF(O14=".","OK.",IF(O14=0,"OK.",IF(O14=" ","OK.",IF(OR(O14=O4,O14=O24,O14=O34,O14='S2'!O14,O14='S3'!O14,O14='S4'!O14,O14='S5'!O14,O14='S6'!O14,O14='S7'!O14,O14='S1'!O14),"CISSS!","OK."))))</f>
        <v>OK.</v>
      </c>
      <c r="P64" s="68" t="str">
        <f>IF(P14=".","OK.",IF(P14=0,"OK.",IF(P14=" ","OK.",IF(OR(P14=P4,P14=P24,P14=P34,P14='S2'!P14,P14='S3'!P14,P14='S4'!P14,P14='S5'!P14,P14='S6'!P14,P14='S7'!P14,P14='S1'!P14),"CISSS!","OK."))))</f>
        <v>OK.</v>
      </c>
      <c r="Q64" s="69" t="str">
        <f>IF(Q14=".","OK.",IF(Q14=0,"OK.",IF(Q14=" ","OK.",IF(OR(Q14=Q4,Q14=Q24,Q14=Q34,Q14='S2'!Q14,Q14='S3'!Q14,Q14='S4'!Q14,Q14='S5'!Q14,Q14='S6'!Q14,Q14='S7'!Q14,Q14='S1'!Q14),"CISSS!","OK."))))</f>
        <v>OK.</v>
      </c>
      <c r="R64" s="85" t="str">
        <f>IF(R14=".","OK.",IF(R14=0,"OK.",IF(R14=" ","OK.",IF(OR(R14=R4,R14=R24,R14=R34,R14='S2'!R14,R14='S3'!R14,R14='S4'!R14,R14='S5'!R14,R14='S6'!R14,R14='S7'!R14,R14='S1'!R14),"CISSS!","OK."))))</f>
        <v>OK.</v>
      </c>
      <c r="S64" s="86" t="str">
        <f>IF(S14=".","OK.",IF(S14=0,"OK.",IF(S14=" ","OK.",IF(OR(S14=S4,S14=S24,S14=S34,S14='S2'!S14,S14='S3'!S14,S14='S4'!S14,S14='S5'!S14,S14='S6'!S14,S14='S7'!S14,S14='S1'!S14),"CISSS!","OK."))))</f>
        <v>OK.</v>
      </c>
      <c r="T64" s="86" t="str">
        <f>IF(T14=".","OK.",IF(T14=0,"OK.",IF(T14=" ","OK.",IF(OR(T14=T4,T14=T24,T14=T34,T14='S2'!T14,T14='S3'!T14,T14='S4'!T14,T14='S5'!T14,T14='S6'!T14,T14='S7'!T14,T14='S1'!T14),"CISSS!","OK."))))</f>
        <v>OK.</v>
      </c>
      <c r="U64" s="86" t="str">
        <f>IF(U14=".","OK.",IF(U14=0,"OK.",IF(U14=" ","OK.",IF(OR(U14=U4,U14=U24,U14=U34,U14='S2'!U14,U14='S3'!U14,U14='S4'!U14,U14='S5'!U14,U14='S6'!U14,U14='S7'!U14,U14='S1'!U14),"CISSS!","OK."))))</f>
        <v>OK.</v>
      </c>
      <c r="V64" s="87" t="str">
        <f>IF(V14=".","OK.",IF(V14=0,"OK.",IF(V14=" ","OK.",IF(OR(V14=V4,V14=V24,V14=V34,V14='S2'!V14,V14='S3'!V14,V14='S4'!V14,V14='S5'!V14,V14='S6'!V14,V14='S7'!V14,V14='S1'!V14),"CISSS!","OK."))))</f>
        <v>OK.</v>
      </c>
      <c r="W64" s="267" t="str">
        <f>IF(W14=".","OK.",IF(W14=0,"OK.",IF(W14=" ","OK.",IF(OR(W14=W4,W14=W24,W14=W34,W14='S2'!W14,W14='S3'!W14,W14='S4'!W14,W14='S5'!W14,W14='S6'!W14,W14='S7'!W14,W14='S1'!W14),"CISSS!","OK."))))</f>
        <v>OK.</v>
      </c>
      <c r="X64" s="268" t="str">
        <f>IF(X14=".","OK.",IF(X14=0,"OK.",IF(X14=" ","OK.",IF(OR(X14=X4,X14=X24,X14=X34,X14='S2'!X14,X14='S3'!X14,X14='S4'!X14,X14='S5'!X14,X14='S6'!X14,X14='S7'!X14,X14='S1'!X14),"CISSS!","OK."))))</f>
        <v>OK.</v>
      </c>
      <c r="Y64" s="268" t="str">
        <f>IF(Y14=".","OK.",IF(Y14=0,"OK.",IF(Y14=" ","OK.",IF(OR(Y14=Y4,Y14=Y24,Y14=Y34,Y14='S2'!Y14,Y14='S3'!Y14,Y14='S4'!Y14,Y14='S5'!Y14,Y14='S6'!Y14,Y14='S7'!Y14,Y14='S1'!Y14),"CISSS!","OK."))))</f>
        <v>OK.</v>
      </c>
      <c r="Z64" s="268" t="str">
        <f>IF(Z14=".","OK.",IF(Z14=0,"OK.",IF(Z14=" ","OK.",IF(OR(Z14=Z4,Z14=Z24,Z14=Z34,Z14='S2'!Z14,Z14='S3'!Z14,Z14='S4'!Z14,Z14='S5'!Z14,Z14='S6'!Z14,Z14='S7'!Z14,Z14='S1'!Z14),"CISSS!","OK."))))</f>
        <v>OK.</v>
      </c>
      <c r="AA64" s="269" t="str">
        <f>IF(AA14=".","OK.",IF(AA14=0,"OK.",IF(AA14=" ","OK.",IF(OR(AA14=AA4,AA14=AA24,AA14=AA34,AA14='S2'!AA14,AA14='S3'!AA14,AA14='S4'!AA14,AA14='S5'!AA14,AA14='S6'!AA14,AA14='S7'!AA14,AA14='S1'!AA14),"CISSS!","OK."))))</f>
        <v>OK.</v>
      </c>
      <c r="AB64" s="299">
        <v>0.41666666666666669</v>
      </c>
    </row>
    <row r="65" spans="1:28" ht="11.1" customHeight="1" x14ac:dyDescent="0.2">
      <c r="A65" s="1087"/>
      <c r="B65" s="1087"/>
      <c r="C65" s="55" t="str">
        <f>IF(C15=".","OK.",IF(C15=0,"OK.",IF(C15=" ","OK.",IF(OR(C15=C5,C15=C25,C15=C35,C15='S2'!C15,C15='S3'!C15,C15='S4'!C15,C15='S5'!C15,C15='S6'!C15,C15='S7'!C15,C15='S1'!C15),"CISSS!","OK."))))</f>
        <v>OK.</v>
      </c>
      <c r="D65" s="56" t="str">
        <f>IF(D15=".","OK.",IF(D15=0,"OK.",IF(D15=" ","OK.",IF(OR(D15=D5,D15=D25,D15=D35,D15='S2'!D15,D15='S3'!D15,D15='S4'!D15,D15='S5'!D15,D15='S6'!D15,D15='S7'!D15,D15='S1'!D15),"CISSS!","OK."))))</f>
        <v>OK.</v>
      </c>
      <c r="E65" s="56" t="str">
        <f>IF(E15=".","OK.",IF(E15=0,"OK.",IF(E15=" ","OK.",IF(OR(E15=E5,E15=E25,E15=E35,E15='S2'!E15,E15='S3'!E15,E15='S4'!E15,E15='S5'!E15,E15='S6'!E15,E15='S7'!E15,E15='S1'!E15),"CISSS!","OK."))))</f>
        <v>OK.</v>
      </c>
      <c r="F65" s="56" t="str">
        <f>IF(F15=".","OK.",IF(F15=0,"OK.",IF(F15=" ","OK.",IF(OR(F15=F5,F15=F25,F15=F35,F15='S2'!F15,F15='S3'!F15,F15='S4'!F15,F15='S5'!F15,F15='S6'!F15,F15='S7'!F15,F15='S1'!F15),"CISSS!","OK."))))</f>
        <v>OK.</v>
      </c>
      <c r="G65" s="57" t="str">
        <f>IF(G15=".","OK.",IF(G15=0,"OK.",IF(G15=" ","OK.",IF(OR(G15=G5,G15=G25,G15=G35,G15='S2'!G15,G15='S3'!G15,G15='S4'!G15,G15='S5'!G15,G15='S6'!G15,G15='S7'!G15,G15='S1'!G15),"CISSS!","OK."))))</f>
        <v>OK.</v>
      </c>
      <c r="H65" s="76" t="str">
        <f>IF(H15=".","OK.",IF(H15=0,"OK.",IF(H15=" ","OK.",IF(OR(H15=H5,H15=H25,H15=H35,H15='S2'!H15,H15='S3'!H15,H15='S4'!H15,H15='S5'!H15,H15='S6'!H15,H15='S7'!H15,H15='S1'!H15),"CISSS!","OK."))))</f>
        <v>OK.</v>
      </c>
      <c r="I65" s="77" t="str">
        <f>IF(I15=".","OK.",IF(I15=0,"OK.",IF(I15=" ","OK.",IF(OR(I15=I5,I15=I25,I15=I35,I15='S2'!I15,I15='S3'!I15,I15='S4'!I15,I15='S5'!I15,I15='S6'!I15,I15='S7'!I15,I15='S1'!I15),"CISSS!","OK."))))</f>
        <v>OK.</v>
      </c>
      <c r="J65" s="77" t="str">
        <f>IF(J15=".","OK.",IF(J15=0,"OK.",IF(J15=" ","OK.",IF(OR(J15=J5,J15=J25,J15=J35,J15='S2'!J15,J15='S3'!J15,J15='S4'!J15,J15='S5'!J15,J15='S6'!J15,J15='S7'!J15,J15='S1'!J15),"CISSS!","OK."))))</f>
        <v>OK.</v>
      </c>
      <c r="K65" s="77" t="str">
        <f>IF(K15=".","OK.",IF(K15=0,"OK.",IF(K15=" ","OK.",IF(OR(K15=K5,K15=K25,K15=K35,K15='S2'!K15,K15='S3'!K15,K15='S4'!K15,K15='S5'!K15,K15='S6'!K15,K15='S7'!K15,K15='S1'!K15),"CISSS!","OK."))))</f>
        <v>OK.</v>
      </c>
      <c r="L65" s="78" t="str">
        <f>IF(L15=".","OK.",IF(L15=0,"OK.",IF(L15=" ","OK.",IF(OR(L15=L5,L15=L25,L15=L35,L15='S2'!L15,L15='S3'!L15,L15='S4'!L15,L15='S5'!L15,L15='S6'!L15,L15='S7'!L15,L15='S1'!L15),"CISSS!","OK."))))</f>
        <v>OK.</v>
      </c>
      <c r="M65" s="67" t="str">
        <f>IF(M15=".","OK.",IF(M15=0,"OK.",IF(M15=" ","OK.",IF(OR(M15=M5,M15=M25,M15=M35,M15='S2'!M15,M15='S3'!M15,M15='S4'!M15,M15='S5'!M15,M15='S6'!M15,M15='S7'!M15,M15='S1'!M15),"CISSS!","OK."))))</f>
        <v>OK.</v>
      </c>
      <c r="N65" s="68" t="str">
        <f>IF(N15=".","OK.",IF(N15=0,"OK.",IF(N15=" ","OK.",IF(OR(N15=N5,N15=N25,N15=N35,N15='S2'!N15,N15='S3'!N15,N15='S4'!N15,N15='S5'!N15,N15='S6'!N15,N15='S7'!N15,N15='S1'!N15),"CISSS!","OK."))))</f>
        <v>OK.</v>
      </c>
      <c r="O65" s="68" t="str">
        <f>IF(O15=".","OK.",IF(O15=0,"OK.",IF(O15=" ","OK.",IF(OR(O15=O5,O15=O25,O15=O35,O15='S2'!O15,O15='S3'!O15,O15='S4'!O15,O15='S5'!O15,O15='S6'!O15,O15='S7'!O15,O15='S1'!O15),"CISSS!","OK."))))</f>
        <v>OK.</v>
      </c>
      <c r="P65" s="68" t="str">
        <f>IF(P15=".","OK.",IF(P15=0,"OK.",IF(P15=" ","OK.",IF(OR(P15=P5,P15=P25,P15=P35,P15='S2'!P15,P15='S3'!P15,P15='S4'!P15,P15='S5'!P15,P15='S6'!P15,P15='S7'!P15,P15='S1'!P15),"CISSS!","OK."))))</f>
        <v>OK.</v>
      </c>
      <c r="Q65" s="69" t="str">
        <f>IF(Q15=".","OK.",IF(Q15=0,"OK.",IF(Q15=" ","OK.",IF(OR(Q15=Q5,Q15=Q25,Q15=Q35,Q15='S2'!Q15,Q15='S3'!Q15,Q15='S4'!Q15,Q15='S5'!Q15,Q15='S6'!Q15,Q15='S7'!Q15,Q15='S1'!Q15),"CISSS!","OK."))))</f>
        <v>OK.</v>
      </c>
      <c r="R65" s="85" t="str">
        <f>IF(R15=".","OK.",IF(R15=0,"OK.",IF(R15=" ","OK.",IF(OR(R15=R5,R15=R25,R15=R35,R15='S2'!R15,R15='S3'!R15,R15='S4'!R15,R15='S5'!R15,R15='S6'!R15,R15='S7'!R15,R15='S1'!R15),"CISSS!","OK."))))</f>
        <v>OK.</v>
      </c>
      <c r="S65" s="86" t="str">
        <f>IF(S15=".","OK.",IF(S15=0,"OK.",IF(S15=" ","OK.",IF(OR(S15=S5,S15=S25,S15=S35,S15='S2'!S15,S15='S3'!S15,S15='S4'!S15,S15='S5'!S15,S15='S6'!S15,S15='S7'!S15,S15='S1'!S15),"CISSS!","OK."))))</f>
        <v>OK.</v>
      </c>
      <c r="T65" s="86" t="str">
        <f>IF(T15=".","OK.",IF(T15=0,"OK.",IF(T15=" ","OK.",IF(OR(T15=T5,T15=T25,T15=T35,T15='S2'!T15,T15='S3'!T15,T15='S4'!T15,T15='S5'!T15,T15='S6'!T15,T15='S7'!T15,T15='S1'!T15),"CISSS!","OK."))))</f>
        <v>OK.</v>
      </c>
      <c r="U65" s="86" t="str">
        <f>IF(U15=".","OK.",IF(U15=0,"OK.",IF(U15=" ","OK.",IF(OR(U15=U5,U15=U25,U15=U35,U15='S2'!U15,U15='S3'!U15,U15='S4'!U15,U15='S5'!U15,U15='S6'!U15,U15='S7'!U15,U15='S1'!U15),"CISSS!","OK."))))</f>
        <v>OK.</v>
      </c>
      <c r="V65" s="87" t="str">
        <f>IF(V15=".","OK.",IF(V15=0,"OK.",IF(V15=" ","OK.",IF(OR(V15=V5,V15=V25,V15=V35,V15='S2'!V15,V15='S3'!V15,V15='S4'!V15,V15='S5'!V15,V15='S6'!V15,V15='S7'!V15,V15='S1'!V15),"CISSS!","OK."))))</f>
        <v>OK.</v>
      </c>
      <c r="W65" s="267" t="str">
        <f>IF(W15=".","OK.",IF(W15=0,"OK.",IF(W15=" ","OK.",IF(OR(W15=W5,W15=W25,W15=W35,W15='S2'!W15,W15='S3'!W15,W15='S4'!W15,W15='S5'!W15,W15='S6'!W15,W15='S7'!W15,W15='S1'!W15),"CISSS!","OK."))))</f>
        <v>OK.</v>
      </c>
      <c r="X65" s="268" t="str">
        <f>IF(X15=".","OK.",IF(X15=0,"OK.",IF(X15=" ","OK.",IF(OR(X15=X5,X15=X25,X15=X35,X15='S2'!X15,X15='S3'!X15,X15='S4'!X15,X15='S5'!X15,X15='S6'!X15,X15='S7'!X15,X15='S1'!X15),"CISSS!","OK."))))</f>
        <v>OK.</v>
      </c>
      <c r="Y65" s="268" t="str">
        <f>IF(Y15=".","OK.",IF(Y15=0,"OK.",IF(Y15=" ","OK.",IF(OR(Y15=Y5,Y15=Y25,Y15=Y35,Y15='S2'!Y15,Y15='S3'!Y15,Y15='S4'!Y15,Y15='S5'!Y15,Y15='S6'!Y15,Y15='S7'!Y15,Y15='S1'!Y15),"CISSS!","OK."))))</f>
        <v>OK.</v>
      </c>
      <c r="Z65" s="268" t="str">
        <f>IF(Z15=".","OK.",IF(Z15=0,"OK.",IF(Z15=" ","OK.",IF(OR(Z15=Z5,Z15=Z25,Z15=Z35,Z15='S2'!Z15,Z15='S3'!Z15,Z15='S4'!Z15,Z15='S5'!Z15,Z15='S6'!Z15,Z15='S7'!Z15,Z15='S1'!Z15),"CISSS!","OK."))))</f>
        <v>OK.</v>
      </c>
      <c r="AA65" s="269" t="str">
        <f>IF(AA15=".","OK.",IF(AA15=0,"OK.",IF(AA15=" ","OK.",IF(OR(AA15=AA5,AA15=AA25,AA15=AA35,AA15='S2'!AA15,AA15='S3'!AA15,AA15='S4'!AA15,AA15='S5'!AA15,AA15='S6'!AA15,AA15='S7'!AA15,AA15='S1'!AA15),"CISSS!","OK."))))</f>
        <v>OK.</v>
      </c>
      <c r="AB65" s="299">
        <v>0.45833333333333331</v>
      </c>
    </row>
    <row r="66" spans="1:28" ht="11.1" customHeight="1" x14ac:dyDescent="0.2">
      <c r="A66" s="1087"/>
      <c r="B66" s="1087"/>
      <c r="C66" s="55" t="str">
        <f>IF(C16=".","OK.",IF(C16=0,"OK.",IF(C16=" ","OK.",IF(OR(C16=C6,C16=C26,C16=C36,C16='S2'!C16,C16='S3'!C16,C16='S4'!C16,C16='S5'!C16,C16='S6'!C16,C16='S7'!C16,C16='S1'!C16),"CISSS!","OK."))))</f>
        <v>OK.</v>
      </c>
      <c r="D66" s="56" t="str">
        <f>IF(D16=".","OK.",IF(D16=0,"OK.",IF(D16=" ","OK.",IF(OR(D16=D6,D16=D26,D16=D36,D16='S2'!D16,D16='S3'!D16,D16='S4'!D16,D16='S5'!D16,D16='S6'!D16,D16='S7'!D16,D16='S1'!D16),"CISSS!","OK."))))</f>
        <v>OK.</v>
      </c>
      <c r="E66" s="56" t="str">
        <f>IF(E16=".","OK.",IF(E16=0,"OK.",IF(E16=" ","OK.",IF(OR(E16=E6,E16=E26,E16=E36,E16='S2'!E16,E16='S3'!E16,E16='S4'!E16,E16='S5'!E16,E16='S6'!E16,E16='S7'!E16,E16='S1'!E16),"CISSS!","OK."))))</f>
        <v>OK.</v>
      </c>
      <c r="F66" s="56" t="str">
        <f>IF(F16=".","OK.",IF(F16=0,"OK.",IF(F16=" ","OK.",IF(OR(F16=F6,F16=F26,F16=F36,F16='S2'!F16,F16='S3'!F16,F16='S4'!F16,F16='S5'!F16,F16='S6'!F16,F16='S7'!F16,F16='S1'!F16),"CISSS!","OK."))))</f>
        <v>OK.</v>
      </c>
      <c r="G66" s="57" t="str">
        <f>IF(G16=".","OK.",IF(G16=0,"OK.",IF(G16=" ","OK.",IF(OR(G16=G6,G16=G26,G16=G36,G16='S2'!G16,G16='S3'!G16,G16='S4'!G16,G16='S5'!G16,G16='S6'!G16,G16='S7'!G16,G16='S1'!G16),"CISSS!","OK."))))</f>
        <v>OK.</v>
      </c>
      <c r="H66" s="76" t="str">
        <f>IF(H16=".","OK.",IF(H16=0,"OK.",IF(H16=" ","OK.",IF(OR(H16=H6,H16=H26,H16=H36,H16='S2'!H16,H16='S3'!H16,H16='S4'!H16,H16='S5'!H16,H16='S6'!H16,H16='S7'!H16,H16='S1'!H16),"CISSS!","OK."))))</f>
        <v>OK.</v>
      </c>
      <c r="I66" s="77" t="str">
        <f>IF(I16=".","OK.",IF(I16=0,"OK.",IF(I16=" ","OK.",IF(OR(I16=I6,I16=I26,I16=I36,I16='S2'!I16,I16='S3'!I16,I16='S4'!I16,I16='S5'!I16,I16='S6'!I16,I16='S7'!I16,I16='S1'!I16),"CISSS!","OK."))))</f>
        <v>OK.</v>
      </c>
      <c r="J66" s="77" t="str">
        <f>IF(J16=".","OK.",IF(J16=0,"OK.",IF(J16=" ","OK.",IF(OR(J16=J6,J16=J26,J16=J36,J16='S2'!J16,J16='S3'!J16,J16='S4'!J16,J16='S5'!J16,J16='S6'!J16,J16='S7'!J16,J16='S1'!J16),"CISSS!","OK."))))</f>
        <v>OK.</v>
      </c>
      <c r="K66" s="77" t="str">
        <f>IF(K16=".","OK.",IF(K16=0,"OK.",IF(K16=" ","OK.",IF(OR(K16=K6,K16=K26,K16=K36,K16='S2'!K16,K16='S3'!K16,K16='S4'!K16,K16='S5'!K16,K16='S6'!K16,K16='S7'!K16,K16='S1'!K16),"CISSS!","OK."))))</f>
        <v>OK.</v>
      </c>
      <c r="L66" s="78" t="str">
        <f>IF(L16=".","OK.",IF(L16=0,"OK.",IF(L16=" ","OK.",IF(OR(L16=L6,L16=L26,L16=L36,L16='S2'!L16,L16='S3'!L16,L16='S4'!L16,L16='S5'!L16,L16='S6'!L16,L16='S7'!L16,L16='S1'!L16),"CISSS!","OK."))))</f>
        <v>OK.</v>
      </c>
      <c r="M66" s="67" t="str">
        <f>IF(M16=".","OK.",IF(M16=0,"OK.",IF(M16=" ","OK.",IF(OR(M16=M6,M16=M26,M16=M36,M16='S2'!M16,M16='S3'!M16,M16='S4'!M16,M16='S5'!M16,M16='S6'!M16,M16='S7'!M16,M16='S1'!M16),"CISSS!","OK."))))</f>
        <v>OK.</v>
      </c>
      <c r="N66" s="68" t="str">
        <f>IF(N16=".","OK.",IF(N16=0,"OK.",IF(N16=" ","OK.",IF(OR(N16=N6,N16=N26,N16=N36,N16='S2'!N16,N16='S3'!N16,N16='S4'!N16,N16='S5'!N16,N16='S6'!N16,N16='S7'!N16,N16='S1'!N16),"CISSS!","OK."))))</f>
        <v>OK.</v>
      </c>
      <c r="O66" s="68" t="str">
        <f>IF(O16=".","OK.",IF(O16=0,"OK.",IF(O16=" ","OK.",IF(OR(O16=O6,O16=O26,O16=O36,O16='S2'!O16,O16='S3'!O16,O16='S4'!O16,O16='S5'!O16,O16='S6'!O16,O16='S7'!O16,O16='S1'!O16),"CISSS!","OK."))))</f>
        <v>OK.</v>
      </c>
      <c r="P66" s="68" t="str">
        <f>IF(P16=".","OK.",IF(P16=0,"OK.",IF(P16=" ","OK.",IF(OR(P16=P6,P16=P26,P16=P36,P16='S2'!P16,P16='S3'!P16,P16='S4'!P16,P16='S5'!P16,P16='S6'!P16,P16='S7'!P16,P16='S1'!P16),"CISSS!","OK."))))</f>
        <v>OK.</v>
      </c>
      <c r="Q66" s="69" t="str">
        <f>IF(Q16=".","OK.",IF(Q16=0,"OK.",IF(Q16=" ","OK.",IF(OR(Q16=Q6,Q16=Q26,Q16=Q36,Q16='S2'!Q16,Q16='S3'!Q16,Q16='S4'!Q16,Q16='S5'!Q16,Q16='S6'!Q16,Q16='S7'!Q16,Q16='S1'!Q16),"CISSS!","OK."))))</f>
        <v>OK.</v>
      </c>
      <c r="R66" s="85" t="str">
        <f>IF(R16=".","OK.",IF(R16=0,"OK.",IF(R16=" ","OK.",IF(OR(R16=R6,R16=R26,R16=R36,R16='S2'!R16,R16='S3'!R16,R16='S4'!R16,R16='S5'!R16,R16='S6'!R16,R16='S7'!R16,R16='S1'!R16),"CISSS!","OK."))))</f>
        <v>OK.</v>
      </c>
      <c r="S66" s="86" t="str">
        <f>IF(S16=".","OK.",IF(S16=0,"OK.",IF(S16=" ","OK.",IF(OR(S16=S6,S16=S26,S16=S36,S16='S2'!S16,S16='S3'!S16,S16='S4'!S16,S16='S5'!S16,S16='S6'!S16,S16='S7'!S16,S16='S1'!S16),"CISSS!","OK."))))</f>
        <v>OK.</v>
      </c>
      <c r="T66" s="86" t="str">
        <f>IF(T16=".","OK.",IF(T16=0,"OK.",IF(T16=" ","OK.",IF(OR(T16=T6,T16=T26,T16=T36,T16='S2'!T16,T16='S3'!T16,T16='S4'!T16,T16='S5'!T16,T16='S6'!T16,T16='S7'!T16,T16='S1'!T16),"CISSS!","OK."))))</f>
        <v>OK.</v>
      </c>
      <c r="U66" s="86" t="str">
        <f>IF(U16=".","OK.",IF(U16=0,"OK.",IF(U16=" ","OK.",IF(OR(U16=U6,U16=U26,U16=U36,U16='S2'!U16,U16='S3'!U16,U16='S4'!U16,U16='S5'!U16,U16='S6'!U16,U16='S7'!U16,U16='S1'!U16),"CISSS!","OK."))))</f>
        <v>OK.</v>
      </c>
      <c r="V66" s="87" t="str">
        <f>IF(V16=".","OK.",IF(V16=0,"OK.",IF(V16=" ","OK.",IF(OR(V16=V6,V16=V26,V16=V36,V16='S2'!V16,V16='S3'!V16,V16='S4'!V16,V16='S5'!V16,V16='S6'!V16,V16='S7'!V16,V16='S1'!V16),"CISSS!","OK."))))</f>
        <v>OK.</v>
      </c>
      <c r="W66" s="267" t="str">
        <f>IF(W16=".","OK.",IF(W16=0,"OK.",IF(W16=" ","OK.",IF(OR(W16=W6,W16=W26,W16=W36,W16='S2'!W16,W16='S3'!W16,W16='S4'!W16,W16='S5'!W16,W16='S6'!W16,W16='S7'!W16,W16='S1'!W16),"CISSS!","OK."))))</f>
        <v>OK.</v>
      </c>
      <c r="X66" s="268" t="str">
        <f>IF(X16=".","OK.",IF(X16=0,"OK.",IF(X16=" ","OK.",IF(OR(X16=X6,X16=X26,X16=X36,X16='S2'!X16,X16='S3'!X16,X16='S4'!X16,X16='S5'!X16,X16='S6'!X16,X16='S7'!X16,X16='S1'!X16),"CISSS!","OK."))))</f>
        <v>OK.</v>
      </c>
      <c r="Y66" s="268" t="str">
        <f>IF(Y16=".","OK.",IF(Y16=0,"OK.",IF(Y16=" ","OK.",IF(OR(Y16=Y6,Y16=Y26,Y16=Y36,Y16='S2'!Y16,Y16='S3'!Y16,Y16='S4'!Y16,Y16='S5'!Y16,Y16='S6'!Y16,Y16='S7'!Y16,Y16='S1'!Y16),"CISSS!","OK."))))</f>
        <v>OK.</v>
      </c>
      <c r="Z66" s="268" t="str">
        <f>IF(Z16=".","OK.",IF(Z16=0,"OK.",IF(Z16=" ","OK.",IF(OR(Z16=Z6,Z16=Z26,Z16=Z36,Z16='S2'!Z16,Z16='S3'!Z16,Z16='S4'!Z16,Z16='S5'!Z16,Z16='S6'!Z16,Z16='S7'!Z16,Z16='S1'!Z16),"CISSS!","OK."))))</f>
        <v>OK.</v>
      </c>
      <c r="AA66" s="269" t="str">
        <f>IF(AA16=".","OK.",IF(AA16=0,"OK.",IF(AA16=" ","OK.",IF(OR(AA16=AA6,AA16=AA26,AA16=AA36,AA16='S2'!AA16,AA16='S3'!AA16,AA16='S4'!AA16,AA16='S5'!AA16,AA16='S6'!AA16,AA16='S7'!AA16,AA16='S1'!AA16),"CISSS!","OK."))))</f>
        <v>OK.</v>
      </c>
      <c r="AB66" s="299">
        <v>0.5</v>
      </c>
    </row>
    <row r="67" spans="1:28" ht="11.1" customHeight="1" x14ac:dyDescent="0.2">
      <c r="A67" s="1087"/>
      <c r="B67" s="1087"/>
      <c r="C67" s="55" t="str">
        <f>IF(C17=".","OK.",IF(C17=0,"OK.",IF(C17=" ","OK.",IF(OR(C17=C7,C17=C27,C17=C37,C17='S2'!C17,C17='S3'!C17,C17='S4'!C17,C17='S5'!C17,C17='S6'!C17,C17='S7'!C17,C17='S1'!C17),"CISSS!","OK."))))</f>
        <v>OK.</v>
      </c>
      <c r="D67" s="56" t="str">
        <f>IF(D17=".","OK.",IF(D17=0,"OK.",IF(D17=" ","OK.",IF(OR(D17=D7,D17=D27,D17=D37,D17='S2'!D17,D17='S3'!D17,D17='S4'!D17,D17='S5'!D17,D17='S6'!D17,D17='S7'!D17,D17='S1'!D17),"CISSS!","OK."))))</f>
        <v>OK.</v>
      </c>
      <c r="E67" s="56" t="str">
        <f>IF(E17=".","OK.",IF(E17=0,"OK.",IF(E17=" ","OK.",IF(OR(E17=E7,E17=E27,E17=E37,E17='S2'!E17,E17='S3'!E17,E17='S4'!E17,E17='S5'!E17,E17='S6'!E17,E17='S7'!E17,E17='S1'!E17),"CISSS!","OK."))))</f>
        <v>OK.</v>
      </c>
      <c r="F67" s="56" t="str">
        <f>IF(F17=".","OK.",IF(F17=0,"OK.",IF(F17=" ","OK.",IF(OR(F17=F7,F17=F27,F17=F37,F17='S2'!F17,F17='S3'!F17,F17='S4'!F17,F17='S5'!F17,F17='S6'!F17,F17='S7'!F17,F17='S1'!F17),"CISSS!","OK."))))</f>
        <v>OK.</v>
      </c>
      <c r="G67" s="57" t="str">
        <f>IF(G17=".","OK.",IF(G17=0,"OK.",IF(G17=" ","OK.",IF(OR(G17=G7,G17=G27,G17=G37,G17='S2'!G17,G17='S3'!G17,G17='S4'!G17,G17='S5'!G17,G17='S6'!G17,G17='S7'!G17,G17='S1'!G17),"CISSS!","OK."))))</f>
        <v>OK.</v>
      </c>
      <c r="H67" s="76" t="str">
        <f>IF(H17=".","OK.",IF(H17=0,"OK.",IF(H17=" ","OK.",IF(OR(H17=H7,H17=H27,H17=H37,H17='S2'!H17,H17='S3'!H17,H17='S4'!H17,H17='S5'!H17,H17='S6'!H17,H17='S7'!H17,H17='S1'!H17),"CISSS!","OK."))))</f>
        <v>OK.</v>
      </c>
      <c r="I67" s="77" t="str">
        <f>IF(I17=".","OK.",IF(I17=0,"OK.",IF(I17=" ","OK.",IF(OR(I17=I7,I17=I27,I17=I37,I17='S2'!I17,I17='S3'!I17,I17='S4'!I17,I17='S5'!I17,I17='S6'!I17,I17='S7'!I17,I17='S1'!I17),"CISSS!","OK."))))</f>
        <v>OK.</v>
      </c>
      <c r="J67" s="77" t="str">
        <f>IF(J17=".","OK.",IF(J17=0,"OK.",IF(J17=" ","OK.",IF(OR(J17=J7,J17=J27,J17=J37,J17='S2'!J17,J17='S3'!J17,J17='S4'!J17,J17='S5'!J17,J17='S6'!J17,J17='S7'!J17,J17='S1'!J17),"CISSS!","OK."))))</f>
        <v>OK.</v>
      </c>
      <c r="K67" s="77" t="str">
        <f>IF(K17=".","OK.",IF(K17=0,"OK.",IF(K17=" ","OK.",IF(OR(K17=K7,K17=K27,K17=K37,K17='S2'!K17,K17='S3'!K17,K17='S4'!K17,K17='S5'!K17,K17='S6'!K17,K17='S7'!K17,K17='S1'!K17),"CISSS!","OK."))))</f>
        <v>OK.</v>
      </c>
      <c r="L67" s="78" t="str">
        <f>IF(L17=".","OK.",IF(L17=0,"OK.",IF(L17=" ","OK.",IF(OR(L17=L7,L17=L27,L17=L37,L17='S2'!L17,L17='S3'!L17,L17='S4'!L17,L17='S5'!L17,L17='S6'!L17,L17='S7'!L17,L17='S1'!L17),"CISSS!","OK."))))</f>
        <v>OK.</v>
      </c>
      <c r="M67" s="67" t="str">
        <f>IF(M17=".","OK.",IF(M17=0,"OK.",IF(M17=" ","OK.",IF(OR(M17=M7,M17=M27,M17=M37,M17='S2'!M17,M17='S3'!M17,M17='S4'!M17,M17='S5'!M17,M17='S6'!M17,M17='S7'!M17,M17='S1'!M17),"CISSS!","OK."))))</f>
        <v>OK.</v>
      </c>
      <c r="N67" s="68" t="str">
        <f>IF(N17=".","OK.",IF(N17=0,"OK.",IF(N17=" ","OK.",IF(OR(N17=N7,N17=N27,N17=N37,N17='S2'!N17,N17='S3'!N17,N17='S4'!N17,N17='S5'!N17,N17='S6'!N17,N17='S7'!N17,N17='S1'!N17),"CISSS!","OK."))))</f>
        <v>OK.</v>
      </c>
      <c r="O67" s="68" t="str">
        <f>IF(O17=".","OK.",IF(O17=0,"OK.",IF(O17=" ","OK.",IF(OR(O17=O7,O17=O27,O17=O37,O17='S2'!O17,O17='S3'!O17,O17='S4'!O17,O17='S5'!O17,O17='S6'!O17,O17='S7'!O17,O17='S1'!O17),"CISSS!","OK."))))</f>
        <v>OK.</v>
      </c>
      <c r="P67" s="68" t="str">
        <f>IF(P17=".","OK.",IF(P17=0,"OK.",IF(P17=" ","OK.",IF(OR(P17=P7,P17=P27,P17=P37,P17='S2'!P17,P17='S3'!P17,P17='S4'!P17,P17='S5'!P17,P17='S6'!P17,P17='S7'!P17,P17='S1'!P17),"CISSS!","OK."))))</f>
        <v>OK.</v>
      </c>
      <c r="Q67" s="69" t="str">
        <f>IF(Q17=".","OK.",IF(Q17=0,"OK.",IF(Q17=" ","OK.",IF(OR(Q17=Q7,Q17=Q27,Q17=Q37,Q17='S2'!Q17,Q17='S3'!Q17,Q17='S4'!Q17,Q17='S5'!Q17,Q17='S6'!Q17,Q17='S7'!Q17,Q17='S1'!Q17),"CISSS!","OK."))))</f>
        <v>OK.</v>
      </c>
      <c r="R67" s="85" t="str">
        <f>IF(R17=".","OK.",IF(R17=0,"OK.",IF(R17=" ","OK.",IF(OR(R17=R7,R17=R27,R17=R37,R17='S2'!R17,R17='S3'!R17,R17='S4'!R17,R17='S5'!R17,R17='S6'!R17,R17='S7'!R17,R17='S1'!R17),"CISSS!","OK."))))</f>
        <v>OK.</v>
      </c>
      <c r="S67" s="86" t="str">
        <f>IF(S17=".","OK.",IF(S17=0,"OK.",IF(S17=" ","OK.",IF(OR(S17=S7,S17=S27,S17=S37,S17='S2'!S17,S17='S3'!S17,S17='S4'!S17,S17='S5'!S17,S17='S6'!S17,S17='S7'!S17,S17='S1'!S17),"CISSS!","OK."))))</f>
        <v>OK.</v>
      </c>
      <c r="T67" s="86" t="str">
        <f>IF(T17=".","OK.",IF(T17=0,"OK.",IF(T17=" ","OK.",IF(OR(T17=T7,T17=T27,T17=T37,T17='S2'!T17,T17='S3'!T17,T17='S4'!T17,T17='S5'!T17,T17='S6'!T17,T17='S7'!T17,T17='S1'!T17),"CISSS!","OK."))))</f>
        <v>OK.</v>
      </c>
      <c r="U67" s="86" t="str">
        <f>IF(U17=".","OK.",IF(U17=0,"OK.",IF(U17=" ","OK.",IF(OR(U17=U7,U17=U27,U17=U37,U17='S2'!U17,U17='S3'!U17,U17='S4'!U17,U17='S5'!U17,U17='S6'!U17,U17='S7'!U17,U17='S1'!U17),"CISSS!","OK."))))</f>
        <v>OK.</v>
      </c>
      <c r="V67" s="87" t="str">
        <f>IF(V17=".","OK.",IF(V17=0,"OK.",IF(V17=" ","OK.",IF(OR(V17=V7,V17=V27,V17=V37,V17='S2'!V17,V17='S3'!V17,V17='S4'!V17,V17='S5'!V17,V17='S6'!V17,V17='S7'!V17,V17='S1'!V17),"CISSS!","OK."))))</f>
        <v>OK.</v>
      </c>
      <c r="W67" s="267" t="str">
        <f>IF(W17=".","OK.",IF(W17=0,"OK.",IF(W17=" ","OK.",IF(OR(W17=W7,W17=W27,W17=W37,W17='S2'!W17,W17='S3'!W17,W17='S4'!W17,W17='S5'!W17,W17='S6'!W17,W17='S7'!W17,W17='S1'!W17),"CISSS!","OK."))))</f>
        <v>OK.</v>
      </c>
      <c r="X67" s="268" t="str">
        <f>IF(X17=".","OK.",IF(X17=0,"OK.",IF(X17=" ","OK.",IF(OR(X17=X7,X17=X27,X17=X37,X17='S2'!X17,X17='S3'!X17,X17='S4'!X17,X17='S5'!X17,X17='S6'!X17,X17='S7'!X17,X17='S1'!X17),"CISSS!","OK."))))</f>
        <v>OK.</v>
      </c>
      <c r="Y67" s="268" t="str">
        <f>IF(Y17=".","OK.",IF(Y17=0,"OK.",IF(Y17=" ","OK.",IF(OR(Y17=Y7,Y17=Y27,Y17=Y37,Y17='S2'!Y17,Y17='S3'!Y17,Y17='S4'!Y17,Y17='S5'!Y17,Y17='S6'!Y17,Y17='S7'!Y17,Y17='S1'!Y17),"CISSS!","OK."))))</f>
        <v>OK.</v>
      </c>
      <c r="Z67" s="268" t="str">
        <f>IF(Z17=".","OK.",IF(Z17=0,"OK.",IF(Z17=" ","OK.",IF(OR(Z17=Z7,Z17=Z27,Z17=Z37,Z17='S2'!Z17,Z17='S3'!Z17,Z17='S4'!Z17,Z17='S5'!Z17,Z17='S6'!Z17,Z17='S7'!Z17,Z17='S1'!Z17),"CISSS!","OK."))))</f>
        <v>OK.</v>
      </c>
      <c r="AA67" s="269" t="str">
        <f>IF(AA17=".","OK.",IF(AA17=0,"OK.",IF(AA17=" ","OK.",IF(OR(AA17=AA7,AA17=AA27,AA17=AA37,AA17='S2'!AA17,AA17='S3'!AA17,AA17='S4'!AA17,AA17='S5'!AA17,AA17='S6'!AA17,AA17='S7'!AA17,AA17='S1'!AA17),"CISSS!","OK."))))</f>
        <v>OK.</v>
      </c>
      <c r="AB67" s="299">
        <v>0.54166666666666663</v>
      </c>
    </row>
    <row r="68" spans="1:28" ht="11.1" customHeight="1" x14ac:dyDescent="0.2">
      <c r="A68" s="1087"/>
      <c r="B68" s="1087"/>
      <c r="C68" s="55" t="str">
        <f>IF(C18=".","OK.",IF(C18=0,"OK.",IF(C18=" ","OK.",IF(OR(C18=C8,C18=C28,C18=C38,C18='S2'!C18,C18='S3'!C18,C18='S4'!C18,C18='S5'!C18,C18='S6'!C18,C18='S7'!C18,C18='S1'!C18),"CISSS!","OK."))))</f>
        <v>OK.</v>
      </c>
      <c r="D68" s="56" t="str">
        <f>IF(D18=".","OK.",IF(D18=0,"OK.",IF(D18=" ","OK.",IF(OR(D18=D8,D18=D28,D18=D38,D18='S2'!D18,D18='S3'!D18,D18='S4'!D18,D18='S5'!D18,D18='S6'!D18,D18='S7'!D18,D18='S1'!D18),"CISSS!","OK."))))</f>
        <v>OK.</v>
      </c>
      <c r="E68" s="56" t="str">
        <f>IF(E18=".","OK.",IF(E18=0,"OK.",IF(E18=" ","OK.",IF(OR(E18=E8,E18=E28,E18=E38,E18='S2'!E18,E18='S3'!E18,E18='S4'!E18,E18='S5'!E18,E18='S6'!E18,E18='S7'!E18,E18='S1'!E18),"CISSS!","OK."))))</f>
        <v>OK.</v>
      </c>
      <c r="F68" s="56" t="str">
        <f>IF(F18=".","OK.",IF(F18=0,"OK.",IF(F18=" ","OK.",IF(OR(F18=F8,F18=F28,F18=F38,F18='S2'!F18,F18='S3'!F18,F18='S4'!F18,F18='S5'!F18,F18='S6'!F18,F18='S7'!F18,F18='S1'!F18),"CISSS!","OK."))))</f>
        <v>OK.</v>
      </c>
      <c r="G68" s="57" t="str">
        <f>IF(G18=".","OK.",IF(G18=0,"OK.",IF(G18=" ","OK.",IF(OR(G18=G8,G18=G28,G18=G38,G18='S2'!G18,G18='S3'!G18,G18='S4'!G18,G18='S5'!G18,G18='S6'!G18,G18='S7'!G18,G18='S1'!G18),"CISSS!","OK."))))</f>
        <v>OK.</v>
      </c>
      <c r="H68" s="76" t="str">
        <f>IF(H18=".","OK.",IF(H18=0,"OK.",IF(H18=" ","OK.",IF(OR(H18=H8,H18=H28,H18=H38,H18='S2'!H18,H18='S3'!H18,H18='S4'!H18,H18='S5'!H18,H18='S6'!H18,H18='S7'!H18,H18='S1'!H18),"CISSS!","OK."))))</f>
        <v>OK.</v>
      </c>
      <c r="I68" s="77" t="str">
        <f>IF(I18=".","OK.",IF(I18=0,"OK.",IF(I18=" ","OK.",IF(OR(I18=I8,I18=I28,I18=I38,I18='S2'!I18,I18='S3'!I18,I18='S4'!I18,I18='S5'!I18,I18='S6'!I18,I18='S7'!I18,I18='S1'!I18),"CISSS!","OK."))))</f>
        <v>OK.</v>
      </c>
      <c r="J68" s="77" t="str">
        <f>IF(J18=".","OK.",IF(J18=0,"OK.",IF(J18=" ","OK.",IF(OR(J18=J8,J18=J28,J18=J38,J18='S2'!J18,J18='S3'!J18,J18='S4'!J18,J18='S5'!J18,J18='S6'!J18,J18='S7'!J18,J18='S1'!J18),"CISSS!","OK."))))</f>
        <v>OK.</v>
      </c>
      <c r="K68" s="77" t="str">
        <f>IF(K18=".","OK.",IF(K18=0,"OK.",IF(K18=" ","OK.",IF(OR(K18=K8,K18=K28,K18=K38,K18='S2'!K18,K18='S3'!K18,K18='S4'!K18,K18='S5'!K18,K18='S6'!K18,K18='S7'!K18,K18='S1'!K18),"CISSS!","OK."))))</f>
        <v>OK.</v>
      </c>
      <c r="L68" s="78" t="str">
        <f>IF(L18=".","OK.",IF(L18=0,"OK.",IF(L18=" ","OK.",IF(OR(L18=L8,L18=L28,L18=L38,L18='S2'!L18,L18='S3'!L18,L18='S4'!L18,L18='S5'!L18,L18='S6'!L18,L18='S7'!L18,L18='S1'!L18),"CISSS!","OK."))))</f>
        <v>OK.</v>
      </c>
      <c r="M68" s="67" t="str">
        <f>IF(M18=".","OK.",IF(M18=0,"OK.",IF(M18=" ","OK.",IF(OR(M18=M8,M18=M28,M18=M38,M18='S2'!M18,M18='S3'!M18,M18='S4'!M18,M18='S5'!M18,M18='S6'!M18,M18='S7'!M18,M18='S1'!M18),"CISSS!","OK."))))</f>
        <v>OK.</v>
      </c>
      <c r="N68" s="68" t="str">
        <f>IF(N18=".","OK.",IF(N18=0,"OK.",IF(N18=" ","OK.",IF(OR(N18=N8,N18=N28,N18=N38,N18='S2'!N18,N18='S3'!N18,N18='S4'!N18,N18='S5'!N18,N18='S6'!N18,N18='S7'!N18,N18='S1'!N18),"CISSS!","OK."))))</f>
        <v>OK.</v>
      </c>
      <c r="O68" s="68" t="str">
        <f>IF(O18=".","OK.",IF(O18=0,"OK.",IF(O18=" ","OK.",IF(OR(O18=O8,O18=O28,O18=O38,O18='S2'!O18,O18='S3'!O18,O18='S4'!O18,O18='S5'!O18,O18='S6'!O18,O18='S7'!O18,O18='S1'!O18),"CISSS!","OK."))))</f>
        <v>OK.</v>
      </c>
      <c r="P68" s="68" t="str">
        <f>IF(P18=".","OK.",IF(P18=0,"OK.",IF(P18=" ","OK.",IF(OR(P18=P8,P18=P28,P18=P38,P18='S2'!P18,P18='S3'!P18,P18='S4'!P18,P18='S5'!P18,P18='S6'!P18,P18='S7'!P18,P18='S1'!P18),"CISSS!","OK."))))</f>
        <v>OK.</v>
      </c>
      <c r="Q68" s="69" t="str">
        <f>IF(Q18=".","OK.",IF(Q18=0,"OK.",IF(Q18=" ","OK.",IF(OR(Q18=Q8,Q18=Q28,Q18=Q38,Q18='S2'!Q18,Q18='S3'!Q18,Q18='S4'!Q18,Q18='S5'!Q18,Q18='S6'!Q18,Q18='S7'!Q18,Q18='S1'!Q18),"CISSS!","OK."))))</f>
        <v>OK.</v>
      </c>
      <c r="R68" s="85" t="str">
        <f>IF(R18=".","OK.",IF(R18=0,"OK.",IF(R18=" ","OK.",IF(OR(R18=R8,R18=R28,R18=R38,R18='S2'!R18,R18='S3'!R18,R18='S4'!R18,R18='S5'!R18,R18='S6'!R18,R18='S7'!R18,R18='S1'!R18),"CISSS!","OK."))))</f>
        <v>OK.</v>
      </c>
      <c r="S68" s="86" t="str">
        <f>IF(S18=".","OK.",IF(S18=0,"OK.",IF(S18=" ","OK.",IF(OR(S18=S8,S18=S28,S18=S38,S18='S2'!S18,S18='S3'!S18,S18='S4'!S18,S18='S5'!S18,S18='S6'!S18,S18='S7'!S18,S18='S1'!S18),"CISSS!","OK."))))</f>
        <v>OK.</v>
      </c>
      <c r="T68" s="86" t="str">
        <f>IF(T18=".","OK.",IF(T18=0,"OK.",IF(T18=" ","OK.",IF(OR(T18=T8,T18=T28,T18=T38,T18='S2'!T18,T18='S3'!T18,T18='S4'!T18,T18='S5'!T18,T18='S6'!T18,T18='S7'!T18,T18='S1'!T18),"CISSS!","OK."))))</f>
        <v>OK.</v>
      </c>
      <c r="U68" s="86" t="str">
        <f>IF(U18=".","OK.",IF(U18=0,"OK.",IF(U18=" ","OK.",IF(OR(U18=U8,U18=U28,U18=U38,U18='S2'!U18,U18='S3'!U18,U18='S4'!U18,U18='S5'!U18,U18='S6'!U18,U18='S7'!U18,U18='S1'!U18),"CISSS!","OK."))))</f>
        <v>OK.</v>
      </c>
      <c r="V68" s="87" t="str">
        <f>IF(V18=".","OK.",IF(V18=0,"OK.",IF(V18=" ","OK.",IF(OR(V18=V8,V18=V28,V18=V38,V18='S2'!V18,V18='S3'!V18,V18='S4'!V18,V18='S5'!V18,V18='S6'!V18,V18='S7'!V18,V18='S1'!V18),"CISSS!","OK."))))</f>
        <v>OK.</v>
      </c>
      <c r="W68" s="267" t="str">
        <f>IF(W18=".","OK.",IF(W18=0,"OK.",IF(W18=" ","OK.",IF(OR(W18=W8,W18=W28,W18=W38,W18='S2'!W18,W18='S3'!W18,W18='S4'!W18,W18='S5'!W18,W18='S6'!W18,W18='S7'!W18,W18='S1'!W18),"CISSS!","OK."))))</f>
        <v>OK.</v>
      </c>
      <c r="X68" s="268" t="str">
        <f>IF(X18=".","OK.",IF(X18=0,"OK.",IF(X18=" ","OK.",IF(OR(X18=X8,X18=X28,X18=X38,X18='S2'!X18,X18='S3'!X18,X18='S4'!X18,X18='S5'!X18,X18='S6'!X18,X18='S7'!X18,X18='S1'!X18),"CISSS!","OK."))))</f>
        <v>OK.</v>
      </c>
      <c r="Y68" s="268" t="str">
        <f>IF(Y18=".","OK.",IF(Y18=0,"OK.",IF(Y18=" ","OK.",IF(OR(Y18=Y8,Y18=Y28,Y18=Y38,Y18='S2'!Y18,Y18='S3'!Y18,Y18='S4'!Y18,Y18='S5'!Y18,Y18='S6'!Y18,Y18='S7'!Y18,Y18='S1'!Y18),"CISSS!","OK."))))</f>
        <v>OK.</v>
      </c>
      <c r="Z68" s="268" t="str">
        <f>IF(Z18=".","OK.",IF(Z18=0,"OK.",IF(Z18=" ","OK.",IF(OR(Z18=Z8,Z18=Z28,Z18=Z38,Z18='S2'!Z18,Z18='S3'!Z18,Z18='S4'!Z18,Z18='S5'!Z18,Z18='S6'!Z18,Z18='S7'!Z18,Z18='S1'!Z18),"CISSS!","OK."))))</f>
        <v>OK.</v>
      </c>
      <c r="AA68" s="269" t="str">
        <f>IF(AA18=".","OK.",IF(AA18=0,"OK.",IF(AA18=" ","OK.",IF(OR(AA18=AA8,AA18=AA28,AA18=AA38,AA18='S2'!AA18,AA18='S3'!AA18,AA18='S4'!AA18,AA18='S5'!AA18,AA18='S6'!AA18,AA18='S7'!AA18,AA18='S1'!AA18),"CISSS!","OK."))))</f>
        <v>OK.</v>
      </c>
      <c r="AB68" s="299">
        <v>0.58333333333333337</v>
      </c>
    </row>
    <row r="69" spans="1:28" ht="11.1" customHeight="1" x14ac:dyDescent="0.2">
      <c r="A69" s="1087"/>
      <c r="B69" s="1087"/>
      <c r="C69" s="55" t="str">
        <f>IF(C19=".","OK.",IF(C19=0,"OK.",IF(C19=" ","OK.",IF(OR(C19=C9,C19=C29,C19=C39,C19='S2'!C19,C19='S3'!C19,C19='S4'!C19,C19='S5'!C19,C19='S6'!C19,C19='S7'!C19,C19='S1'!C19),"CISSS!","OK."))))</f>
        <v>OK.</v>
      </c>
      <c r="D69" s="56" t="str">
        <f>IF(D19=".","OK.",IF(D19=0,"OK.",IF(D19=" ","OK.",IF(OR(D19=D9,D19=D29,D19=D39,D19='S2'!D19,D19='S3'!D19,D19='S4'!D19,D19='S5'!D19,D19='S6'!D19,D19='S7'!D19,D19='S1'!D19),"CISSS!","OK."))))</f>
        <v>OK.</v>
      </c>
      <c r="E69" s="56" t="str">
        <f>IF(E19=".","OK.",IF(E19=0,"OK.",IF(E19=" ","OK.",IF(OR(E19=E9,E19=E29,E19=E39,E19='S2'!E19,E19='S3'!E19,E19='S4'!E19,E19='S5'!E19,E19='S6'!E19,E19='S7'!E19,E19='S1'!E19),"CISSS!","OK."))))</f>
        <v>OK.</v>
      </c>
      <c r="F69" s="56" t="str">
        <f>IF(F19=".","OK.",IF(F19=0,"OK.",IF(F19=" ","OK.",IF(OR(F19=F9,F19=F29,F19=F39,F19='S2'!F19,F19='S3'!F19,F19='S4'!F19,F19='S5'!F19,F19='S6'!F19,F19='S7'!F19,F19='S1'!F19),"CISSS!","OK."))))</f>
        <v>OK.</v>
      </c>
      <c r="G69" s="57" t="str">
        <f>IF(G19=".","OK.",IF(G19=0,"OK.",IF(G19=" ","OK.",IF(OR(G19=G9,G19=G29,G19=G39,G19='S2'!G19,G19='S3'!G19,G19='S4'!G19,G19='S5'!G19,G19='S6'!G19,G19='S7'!G19,G19='S1'!G19),"CISSS!","OK."))))</f>
        <v>OK.</v>
      </c>
      <c r="H69" s="76" t="str">
        <f>IF(H19=".","OK.",IF(H19=0,"OK.",IF(H19=" ","OK.",IF(OR(H19=H9,H19=H29,H19=H39,H19='S2'!H19,H19='S3'!H19,H19='S4'!H19,H19='S5'!H19,H19='S6'!H19,H19='S7'!H19,H19='S1'!H19),"CISSS!","OK."))))</f>
        <v>OK.</v>
      </c>
      <c r="I69" s="77" t="str">
        <f>IF(I19=".","OK.",IF(I19=0,"OK.",IF(I19=" ","OK.",IF(OR(I19=I9,I19=I29,I19=I39,I19='S2'!I19,I19='S3'!I19,I19='S4'!I19,I19='S5'!I19,I19='S6'!I19,I19='S7'!I19,I19='S1'!I19),"CISSS!","OK."))))</f>
        <v>OK.</v>
      </c>
      <c r="J69" s="77" t="str">
        <f>IF(J19=".","OK.",IF(J19=0,"OK.",IF(J19=" ","OK.",IF(OR(J19=J9,J19=J29,J19=J39,J19='S2'!J19,J19='S3'!J19,J19='S4'!J19,J19='S5'!J19,J19='S6'!J19,J19='S7'!J19,J19='S1'!J19),"CISSS!","OK."))))</f>
        <v>OK.</v>
      </c>
      <c r="K69" s="77" t="str">
        <f>IF(K19=".","OK.",IF(K19=0,"OK.",IF(K19=" ","OK.",IF(OR(K19=K9,K19=K29,K19=K39,K19='S2'!K19,K19='S3'!K19,K19='S4'!K19,K19='S5'!K19,K19='S6'!K19,K19='S7'!K19,K19='S1'!K19),"CISSS!","OK."))))</f>
        <v>OK.</v>
      </c>
      <c r="L69" s="78" t="str">
        <f>IF(L19=".","OK.",IF(L19=0,"OK.",IF(L19=" ","OK.",IF(OR(L19=L9,L19=L29,L19=L39,L19='S2'!L19,L19='S3'!L19,L19='S4'!L19,L19='S5'!L19,L19='S6'!L19,L19='S7'!L19,L19='S1'!L19),"CISSS!","OK."))))</f>
        <v>OK.</v>
      </c>
      <c r="M69" s="67" t="str">
        <f>IF(M19=".","OK.",IF(M19=0,"OK.",IF(M19=" ","OK.",IF(OR(M19=M9,M19=M29,M19=M39,M19='S2'!M19,M19='S3'!M19,M19='S4'!M19,M19='S5'!M19,M19='S6'!M19,M19='S7'!M19,M19='S1'!M19),"CISSS!","OK."))))</f>
        <v>OK.</v>
      </c>
      <c r="N69" s="68" t="str">
        <f>IF(N19=".","OK.",IF(N19=0,"OK.",IF(N19=" ","OK.",IF(OR(N19=N9,N19=N29,N19=N39,N19='S2'!N19,N19='S3'!N19,N19='S4'!N19,N19='S5'!N19,N19='S6'!N19,N19='S7'!N19,N19='S1'!N19),"CISSS!","OK."))))</f>
        <v>OK.</v>
      </c>
      <c r="O69" s="68" t="str">
        <f>IF(O19=".","OK.",IF(O19=0,"OK.",IF(O19=" ","OK.",IF(OR(O19=O9,O19=O29,O19=O39,O19='S2'!O19,O19='S3'!O19,O19='S4'!O19,O19='S5'!O19,O19='S6'!O19,O19='S7'!O19,O19='S1'!O19),"CISSS!","OK."))))</f>
        <v>OK.</v>
      </c>
      <c r="P69" s="68" t="str">
        <f>IF(P19=".","OK.",IF(P19=0,"OK.",IF(P19=" ","OK.",IF(OR(P19=P9,P19=P29,P19=P39,P19='S2'!P19,P19='S3'!P19,P19='S4'!P19,P19='S5'!P19,P19='S6'!P19,P19='S7'!P19,P19='S1'!P19),"CISSS!","OK."))))</f>
        <v>OK.</v>
      </c>
      <c r="Q69" s="69" t="str">
        <f>IF(Q19=".","OK.",IF(Q19=0,"OK.",IF(Q19=" ","OK.",IF(OR(Q19=Q9,Q19=Q29,Q19=Q39,Q19='S2'!Q19,Q19='S3'!Q19,Q19='S4'!Q19,Q19='S5'!Q19,Q19='S6'!Q19,Q19='S7'!Q19,Q19='S1'!Q19),"CISSS!","OK."))))</f>
        <v>OK.</v>
      </c>
      <c r="R69" s="85" t="str">
        <f>IF(R19=".","OK.",IF(R19=0,"OK.",IF(R19=" ","OK.",IF(OR(R19=R9,R19=R29,R19=R39,R19='S2'!R19,R19='S3'!R19,R19='S4'!R19,R19='S5'!R19,R19='S6'!R19,R19='S7'!R19,R19='S1'!R19),"CISSS!","OK."))))</f>
        <v>OK.</v>
      </c>
      <c r="S69" s="86" t="str">
        <f>IF(S19=".","OK.",IF(S19=0,"OK.",IF(S19=" ","OK.",IF(OR(S19=S9,S19=S29,S19=S39,S19='S2'!S19,S19='S3'!S19,S19='S4'!S19,S19='S5'!S19,S19='S6'!S19,S19='S7'!S19,S19='S1'!S19),"CISSS!","OK."))))</f>
        <v>OK.</v>
      </c>
      <c r="T69" s="86" t="str">
        <f>IF(T19=".","OK.",IF(T19=0,"OK.",IF(T19=" ","OK.",IF(OR(T19=T9,T19=T29,T19=T39,T19='S2'!T19,T19='S3'!T19,T19='S4'!T19,T19='S5'!T19,T19='S6'!T19,T19='S7'!T19,T19='S1'!T19),"CISSS!","OK."))))</f>
        <v>OK.</v>
      </c>
      <c r="U69" s="86" t="str">
        <f>IF(U19=".","OK.",IF(U19=0,"OK.",IF(U19=" ","OK.",IF(OR(U19=U9,U19=U29,U19=U39,U19='S2'!U19,U19='S3'!U19,U19='S4'!U19,U19='S5'!U19,U19='S6'!U19,U19='S7'!U19,U19='S1'!U19),"CISSS!","OK."))))</f>
        <v>OK.</v>
      </c>
      <c r="V69" s="87" t="str">
        <f>IF(V19=".","OK.",IF(V19=0,"OK.",IF(V19=" ","OK.",IF(OR(V19=V9,V19=V29,V19=V39,V19='S2'!V19,V19='S3'!V19,V19='S4'!V19,V19='S5'!V19,V19='S6'!V19,V19='S7'!V19,V19='S1'!V19),"CISSS!","OK."))))</f>
        <v>OK.</v>
      </c>
      <c r="W69" s="267" t="str">
        <f>IF(W19=".","OK.",IF(W19=0,"OK.",IF(W19=" ","OK.",IF(OR(W19=W9,W19=W29,W19=W39,W19='S2'!W19,W19='S3'!W19,W19='S4'!W19,W19='S5'!W19,W19='S6'!W19,W19='S7'!W19,W19='S1'!W19),"CISSS!","OK."))))</f>
        <v>OK.</v>
      </c>
      <c r="X69" s="268" t="str">
        <f>IF(X19=".","OK.",IF(X19=0,"OK.",IF(X19=" ","OK.",IF(OR(X19=X9,X19=X29,X19=X39,X19='S2'!X19,X19='S3'!X19,X19='S4'!X19,X19='S5'!X19,X19='S6'!X19,X19='S7'!X19,X19='S1'!X19),"CISSS!","OK."))))</f>
        <v>OK.</v>
      </c>
      <c r="Y69" s="268" t="str">
        <f>IF(Y19=".","OK.",IF(Y19=0,"OK.",IF(Y19=" ","OK.",IF(OR(Y19=Y9,Y19=Y29,Y19=Y39,Y19='S2'!Y19,Y19='S3'!Y19,Y19='S4'!Y19,Y19='S5'!Y19,Y19='S6'!Y19,Y19='S7'!Y19,Y19='S1'!Y19),"CISSS!","OK."))))</f>
        <v>OK.</v>
      </c>
      <c r="Z69" s="268" t="str">
        <f>IF(Z19=".","OK.",IF(Z19=0,"OK.",IF(Z19=" ","OK.",IF(OR(Z19=Z9,Z19=Z29,Z19=Z39,Z19='S2'!Z19,Z19='S3'!Z19,Z19='S4'!Z19,Z19='S5'!Z19,Z19='S6'!Z19,Z19='S7'!Z19,Z19='S1'!Z19),"CISSS!","OK."))))</f>
        <v>OK.</v>
      </c>
      <c r="AA69" s="269" t="str">
        <f>IF(AA19=".","OK.",IF(AA19=0,"OK.",IF(AA19=" ","OK.",IF(OR(AA19=AA9,AA19=AA29,AA19=AA39,AA19='S2'!AA19,AA19='S3'!AA19,AA19='S4'!AA19,AA19='S5'!AA19,AA19='S6'!AA19,AA19='S7'!AA19,AA19='S1'!AA19),"CISSS!","OK."))))</f>
        <v>OK.</v>
      </c>
      <c r="AB69" s="299">
        <v>0.625</v>
      </c>
    </row>
    <row r="70" spans="1:28" ht="11.1" customHeight="1" x14ac:dyDescent="0.2">
      <c r="A70" s="1087"/>
      <c r="B70" s="1087"/>
      <c r="C70" s="55" t="str">
        <f>IF(C20=".","OK.",IF(C20=0,"OK.",IF(C20=" ","OK.",IF(OR(C20=C10,C20=C30,C20=C40,C20='S2'!C20,C20='S3'!C20,C20='S4'!C20,C20='S5'!C20,C20='S6'!C20,C20='S7'!C20,C20='S1'!C20),"CISSS!","OK."))))</f>
        <v>OK.</v>
      </c>
      <c r="D70" s="56" t="str">
        <f>IF(D20=".","OK.",IF(D20=0,"OK.",IF(D20=" ","OK.",IF(OR(D20=D10,D20=D30,D20=D40,D20='S2'!D20,D20='S3'!D20,D20='S4'!D20,D20='S5'!D20,D20='S6'!D20,D20='S7'!D20,D20='S1'!D20),"CISSS!","OK."))))</f>
        <v>OK.</v>
      </c>
      <c r="E70" s="56" t="str">
        <f>IF(E20=".","OK.",IF(E20=0,"OK.",IF(E20=" ","OK.",IF(OR(E20=E10,E20=E30,E20=E40,E20='S2'!E20,E20='S3'!E20,E20='S4'!E20,E20='S5'!E20,E20='S6'!E20,E20='S7'!E20,E20='S1'!E20),"CISSS!","OK."))))</f>
        <v>OK.</v>
      </c>
      <c r="F70" s="56" t="str">
        <f>IF(F20=".","OK.",IF(F20=0,"OK.",IF(F20=" ","OK.",IF(OR(F20=F10,F20=F30,F20=F40,F20='S2'!F20,F20='S3'!F20,F20='S4'!F20,F20='S5'!F20,F20='S6'!F20,F20='S7'!F20,F20='S1'!F20),"CISSS!","OK."))))</f>
        <v>OK.</v>
      </c>
      <c r="G70" s="57" t="str">
        <f>IF(G20=".","OK.",IF(G20=0,"OK.",IF(G20=" ","OK.",IF(OR(G20=G10,G20=G30,G20=G40,G20='S2'!G20,G20='S3'!G20,G20='S4'!G20,G20='S5'!G20,G20='S6'!G20,G20='S7'!G20,G20='S1'!G20),"CISSS!","OK."))))</f>
        <v>OK.</v>
      </c>
      <c r="H70" s="76" t="str">
        <f>IF(H20=".","OK.",IF(H20=0,"OK.",IF(H20=" ","OK.",IF(OR(H20=H10,H20=H30,H20=H40,H20='S2'!H20,H20='S3'!H20,H20='S4'!H20,H20='S5'!H20,H20='S6'!H20,H20='S7'!H20,H20='S1'!H20),"CISSS!","OK."))))</f>
        <v>OK.</v>
      </c>
      <c r="I70" s="77" t="str">
        <f>IF(I20=".","OK.",IF(I20=0,"OK.",IF(I20=" ","OK.",IF(OR(I20=I10,I20=I30,I20=I40,I20='S2'!I20,I20='S3'!I20,I20='S4'!I20,I20='S5'!I20,I20='S6'!I20,I20='S7'!I20,I20='S1'!I20),"CISSS!","OK."))))</f>
        <v>OK.</v>
      </c>
      <c r="J70" s="77" t="str">
        <f>IF(J20=".","OK.",IF(J20=0,"OK.",IF(J20=" ","OK.",IF(OR(J20=J10,J20=J30,J20=J40,J20='S2'!J20,J20='S3'!J20,J20='S4'!J20,J20='S5'!J20,J20='S6'!J20,J20='S7'!J20,J20='S1'!J20),"CISSS!","OK."))))</f>
        <v>OK.</v>
      </c>
      <c r="K70" s="77" t="str">
        <f>IF(K20=".","OK.",IF(K20=0,"OK.",IF(K20=" ","OK.",IF(OR(K20=K10,K20=K30,K20=K40,K20='S2'!K20,K20='S3'!K20,K20='S4'!K20,K20='S5'!K20,K20='S6'!K20,K20='S7'!K20,K20='S1'!K20),"CISSS!","OK."))))</f>
        <v>OK.</v>
      </c>
      <c r="L70" s="78" t="str">
        <f>IF(L20=".","OK.",IF(L20=0,"OK.",IF(L20=" ","OK.",IF(OR(L20=L10,L20=L30,L20=L40,L20='S2'!L20,L20='S3'!L20,L20='S4'!L20,L20='S5'!L20,L20='S6'!L20,L20='S7'!L20,L20='S1'!L20),"CISSS!","OK."))))</f>
        <v>OK.</v>
      </c>
      <c r="M70" s="67" t="str">
        <f>IF(M20=".","OK.",IF(M20=0,"OK.",IF(M20=" ","OK.",IF(OR(M20=M10,M20=M30,M20=M40,M20='S2'!M20,M20='S3'!M20,M20='S4'!M20,M20='S5'!M20,M20='S6'!M20,M20='S7'!M20,M20='S1'!M20),"CISSS!","OK."))))</f>
        <v>OK.</v>
      </c>
      <c r="N70" s="68" t="str">
        <f>IF(N20=".","OK.",IF(N20=0,"OK.",IF(N20=" ","OK.",IF(OR(N20=N10,N20=N30,N20=N40,N20='S2'!N20,N20='S3'!N20,N20='S4'!N20,N20='S5'!N20,N20='S6'!N20,N20='S7'!N20,N20='S1'!N20),"CISSS!","OK."))))</f>
        <v>OK.</v>
      </c>
      <c r="O70" s="68" t="str">
        <f>IF(O20=".","OK.",IF(O20=0,"OK.",IF(O20=" ","OK.",IF(OR(O20=O10,O20=O30,O20=O40,O20='S2'!O20,O20='S3'!O20,O20='S4'!O20,O20='S5'!O20,O20='S6'!O20,O20='S7'!O20,O20='S1'!O20),"CISSS!","OK."))))</f>
        <v>OK.</v>
      </c>
      <c r="P70" s="68" t="str">
        <f>IF(P20=".","OK.",IF(P20=0,"OK.",IF(P20=" ","OK.",IF(OR(P20=P10,P20=P30,P20=P40,P20='S2'!P20,P20='S3'!P20,P20='S4'!P20,P20='S5'!P20,P20='S6'!P20,P20='S7'!P20,P20='S1'!P20),"CISSS!","OK."))))</f>
        <v>OK.</v>
      </c>
      <c r="Q70" s="69" t="str">
        <f>IF(Q20=".","OK.",IF(Q20=0,"OK.",IF(Q20=" ","OK.",IF(OR(Q20=Q10,Q20=Q30,Q20=Q40,Q20='S2'!Q20,Q20='S3'!Q20,Q20='S4'!Q20,Q20='S5'!Q20,Q20='S6'!Q20,Q20='S7'!Q20,Q20='S1'!Q20),"CISSS!","OK."))))</f>
        <v>OK.</v>
      </c>
      <c r="R70" s="85" t="str">
        <f>IF(R20=".","OK.",IF(R20=0,"OK.",IF(R20=" ","OK.",IF(OR(R20=R10,R20=R30,R20=R40,R20='S2'!R20,R20='S3'!R20,R20='S4'!R20,R20='S5'!R20,R20='S6'!R20,R20='S7'!R20,R20='S1'!R20),"CISSS!","OK."))))</f>
        <v>OK.</v>
      </c>
      <c r="S70" s="86" t="str">
        <f>IF(S20=".","OK.",IF(S20=0,"OK.",IF(S20=" ","OK.",IF(OR(S20=S10,S20=S30,S20=S40,S20='S2'!S20,S20='S3'!S20,S20='S4'!S20,S20='S5'!S20,S20='S6'!S20,S20='S7'!S20,S20='S1'!S20),"CISSS!","OK."))))</f>
        <v>OK.</v>
      </c>
      <c r="T70" s="86" t="str">
        <f>IF(T20=".","OK.",IF(T20=0,"OK.",IF(T20=" ","OK.",IF(OR(T20=T10,T20=T30,T20=T40,T20='S2'!T20,T20='S3'!T20,T20='S4'!T20,T20='S5'!T20,T20='S6'!T20,T20='S7'!T20,T20='S1'!T20),"CISSS!","OK."))))</f>
        <v>OK.</v>
      </c>
      <c r="U70" s="86" t="str">
        <f>IF(U20=".","OK.",IF(U20=0,"OK.",IF(U20=" ","OK.",IF(OR(U20=U10,U20=U30,U20=U40,U20='S2'!U20,U20='S3'!U20,U20='S4'!U20,U20='S5'!U20,U20='S6'!U20,U20='S7'!U20,U20='S1'!U20),"CISSS!","OK."))))</f>
        <v>OK.</v>
      </c>
      <c r="V70" s="87" t="str">
        <f>IF(V20=".","OK.",IF(V20=0,"OK.",IF(V20=" ","OK.",IF(OR(V20=V10,V20=V30,V20=V40,V20='S2'!V20,V20='S3'!V20,V20='S4'!V20,V20='S5'!V20,V20='S6'!V20,V20='S7'!V20,V20='S1'!V20),"CISSS!","OK."))))</f>
        <v>OK.</v>
      </c>
      <c r="W70" s="267" t="str">
        <f>IF(W20=".","OK.",IF(W20=0,"OK.",IF(W20=" ","OK.",IF(OR(W20=W10,W20=W30,W20=W40,W20='S2'!W20,W20='S3'!W20,W20='S4'!W20,W20='S5'!W20,W20='S6'!W20,W20='S7'!W20,W20='S1'!W20),"CISSS!","OK."))))</f>
        <v>OK.</v>
      </c>
      <c r="X70" s="268" t="str">
        <f>IF(X20=".","OK.",IF(X20=0,"OK.",IF(X20=" ","OK.",IF(OR(X20=X10,X20=X30,X20=X40,X20='S2'!X20,X20='S3'!X20,X20='S4'!X20,X20='S5'!X20,X20='S6'!X20,X20='S7'!X20,X20='S1'!X20),"CISSS!","OK."))))</f>
        <v>OK.</v>
      </c>
      <c r="Y70" s="268" t="str">
        <f>IF(Y20=".","OK.",IF(Y20=0,"OK.",IF(Y20=" ","OK.",IF(OR(Y20=Y10,Y20=Y30,Y20=Y40,Y20='S2'!Y20,Y20='S3'!Y20,Y20='S4'!Y20,Y20='S5'!Y20,Y20='S6'!Y20,Y20='S7'!Y20,Y20='S1'!Y20),"CISSS!","OK."))))</f>
        <v>OK.</v>
      </c>
      <c r="Z70" s="268" t="str">
        <f>IF(Z20=".","OK.",IF(Z20=0,"OK.",IF(Z20=" ","OK.",IF(OR(Z20=Z10,Z20=Z30,Z20=Z40,Z20='S2'!Z20,Z20='S3'!Z20,Z20='S4'!Z20,Z20='S5'!Z20,Z20='S6'!Z20,Z20='S7'!Z20,Z20='S1'!Z20),"CISSS!","OK."))))</f>
        <v>OK.</v>
      </c>
      <c r="AA70" s="269" t="str">
        <f>IF(AA20=".","OK.",IF(AA20=0,"OK.",IF(AA20=" ","OK.",IF(OR(AA20=AA10,AA20=AA30,AA20=AA40,AA20='S2'!AA20,AA20='S3'!AA20,AA20='S4'!AA20,AA20='S5'!AA20,AA20='S6'!AA20,AA20='S7'!AA20,AA20='S1'!AA20),"CISSS!","OK."))))</f>
        <v>OK.</v>
      </c>
      <c r="AB70" s="299">
        <v>0.66666666666666663</v>
      </c>
    </row>
    <row r="71" spans="1:28" ht="11.1" customHeight="1" x14ac:dyDescent="0.2">
      <c r="A71" s="1087"/>
      <c r="B71" s="1087"/>
      <c r="C71" s="55" t="str">
        <f>IF(C21=".","OK.",IF(C21=0,"OK.",IF(C21=" ","OK.",IF(OR(C21=C11,C21=C31,C21=C41,C21='S2'!C21,C21='S3'!C21,C21='S4'!C21,C21='S5'!C21,C21='S6'!C21,C21='S7'!C21,C21='S1'!C21),"CISSS!","OK."))))</f>
        <v>OK.</v>
      </c>
      <c r="D71" s="56" t="str">
        <f>IF(D21=".","OK.",IF(D21=0,"OK.",IF(D21=" ","OK.",IF(OR(D21=D11,D21=D31,D21=D41,D21='S2'!D21,D21='S3'!D21,D21='S4'!D21,D21='S5'!D21,D21='S6'!D21,D21='S7'!D21,D21='S1'!D21),"CISSS!","OK."))))</f>
        <v>OK.</v>
      </c>
      <c r="E71" s="56" t="str">
        <f>IF(E21=".","OK.",IF(E21=0,"OK.",IF(E21=" ","OK.",IF(OR(E21=E11,E21=E31,E21=E41,E21='S2'!E21,E21='S3'!E21,E21='S4'!E21,E21='S5'!E21,E21='S6'!E21,E21='S7'!E21,E21='S1'!E21),"CISSS!","OK."))))</f>
        <v>OK.</v>
      </c>
      <c r="F71" s="56" t="str">
        <f>IF(F21=".","OK.",IF(F21=0,"OK.",IF(F21=" ","OK.",IF(OR(F21=F11,F21=F31,F21=F41,F21='S2'!F21,F21='S3'!F21,F21='S4'!F21,F21='S5'!F21,F21='S6'!F21,F21='S7'!F21,F21='S1'!F21),"CISSS!","OK."))))</f>
        <v>OK.</v>
      </c>
      <c r="G71" s="57" t="str">
        <f>IF(G21=".","OK.",IF(G21=0,"OK.",IF(G21=" ","OK.",IF(OR(G21=G11,G21=G31,G21=G41,G21='S2'!G21,G21='S3'!G21,G21='S4'!G21,G21='S5'!G21,G21='S6'!G21,G21='S7'!G21,G21='S1'!G21),"CISSS!","OK."))))</f>
        <v>OK.</v>
      </c>
      <c r="H71" s="76" t="str">
        <f>IF(H21=".","OK.",IF(H21=0,"OK.",IF(H21=" ","OK.",IF(OR(H21=H11,H21=H31,H21=H41,H21='S2'!H21,H21='S3'!H21,H21='S4'!H21,H21='S5'!H21,H21='S6'!H21,H21='S7'!H21,H21='S1'!H21),"CISSS!","OK."))))</f>
        <v>OK.</v>
      </c>
      <c r="I71" s="77" t="str">
        <f>IF(I21=".","OK.",IF(I21=0,"OK.",IF(I21=" ","OK.",IF(OR(I21=I11,I21=I31,I21=I41,I21='S2'!I21,I21='S3'!I21,I21='S4'!I21,I21='S5'!I21,I21='S6'!I21,I21='S7'!I21,I21='S1'!I21),"CISSS!","OK."))))</f>
        <v>OK.</v>
      </c>
      <c r="J71" s="77" t="str">
        <f>IF(J21=".","OK.",IF(J21=0,"OK.",IF(J21=" ","OK.",IF(OR(J21=J11,J21=J31,J21=J41,J21='S2'!J21,J21='S3'!J21,J21='S4'!J21,J21='S5'!J21,J21='S6'!J21,J21='S7'!J21,J21='S1'!J21),"CISSS!","OK."))))</f>
        <v>OK.</v>
      </c>
      <c r="K71" s="77" t="str">
        <f>IF(K21=".","OK.",IF(K21=0,"OK.",IF(K21=" ","OK.",IF(OR(K21=K11,K21=K31,K21=K41,K21='S2'!K21,K21='S3'!K21,K21='S4'!K21,K21='S5'!K21,K21='S6'!K21,K21='S7'!K21,K21='S1'!K21),"CISSS!","OK."))))</f>
        <v>OK.</v>
      </c>
      <c r="L71" s="78" t="str">
        <f>IF(L21=".","OK.",IF(L21=0,"OK.",IF(L21=" ","OK.",IF(OR(L21=L11,L21=L31,L21=L41,L21='S2'!L21,L21='S3'!L21,L21='S4'!L21,L21='S5'!L21,L21='S6'!L21,L21='S7'!L21,L21='S1'!L21),"CISSS!","OK."))))</f>
        <v>OK.</v>
      </c>
      <c r="M71" s="67" t="str">
        <f>IF(M21=".","OK.",IF(M21=0,"OK.",IF(M21=" ","OK.",IF(OR(M21=M11,M21=M31,M21=M41,M21='S2'!M21,M21='S3'!M21,M21='S4'!M21,M21='S5'!M21,M21='S6'!M21,M21='S7'!M21,M21='S1'!M21),"CISSS!","OK."))))</f>
        <v>OK.</v>
      </c>
      <c r="N71" s="68" t="str">
        <f>IF(N21=".","OK.",IF(N21=0,"OK.",IF(N21=" ","OK.",IF(OR(N21=N11,N21=N31,N21=N41,N21='S2'!N21,N21='S3'!N21,N21='S4'!N21,N21='S5'!N21,N21='S6'!N21,N21='S7'!N21,N21='S1'!N21),"CISSS!","OK."))))</f>
        <v>OK.</v>
      </c>
      <c r="O71" s="68" t="str">
        <f>IF(O21=".","OK.",IF(O21=0,"OK.",IF(O21=" ","OK.",IF(OR(O21=O11,O21=O31,O21=O41,O21='S2'!O21,O21='S3'!O21,O21='S4'!O21,O21='S5'!O21,O21='S6'!O21,O21='S7'!O21,O21='S1'!O21),"CISSS!","OK."))))</f>
        <v>OK.</v>
      </c>
      <c r="P71" s="68" t="str">
        <f>IF(P21=".","OK.",IF(P21=0,"OK.",IF(P21=" ","OK.",IF(OR(P21=P11,P21=P31,P21=P41,P21='S2'!P21,P21='S3'!P21,P21='S4'!P21,P21='S5'!P21,P21='S6'!P21,P21='S7'!P21,P21='S1'!P21),"CISSS!","OK."))))</f>
        <v>OK.</v>
      </c>
      <c r="Q71" s="69" t="str">
        <f>IF(Q21=".","OK.",IF(Q21=0,"OK.",IF(Q21=" ","OK.",IF(OR(Q21=Q11,Q21=Q31,Q21=Q41,Q21='S2'!Q21,Q21='S3'!Q21,Q21='S4'!Q21,Q21='S5'!Q21,Q21='S6'!Q21,Q21='S7'!Q21,Q21='S1'!Q21),"CISSS!","OK."))))</f>
        <v>OK.</v>
      </c>
      <c r="R71" s="85" t="str">
        <f>IF(R21=".","OK.",IF(R21=0,"OK.",IF(R21=" ","OK.",IF(OR(R21=R11,R21=R31,R21=R41,R21='S2'!R21,R21='S3'!R21,R21='S4'!R21,R21='S5'!R21,R21='S6'!R21,R21='S7'!R21,R21='S1'!R21),"CISSS!","OK."))))</f>
        <v>OK.</v>
      </c>
      <c r="S71" s="86" t="str">
        <f>IF(S21=".","OK.",IF(S21=0,"OK.",IF(S21=" ","OK.",IF(OR(S21=S11,S21=S31,S21=S41,S21='S2'!S21,S21='S3'!S21,S21='S4'!S21,S21='S5'!S21,S21='S6'!S21,S21='S7'!S21,S21='S1'!S21),"CISSS!","OK."))))</f>
        <v>OK.</v>
      </c>
      <c r="T71" s="86" t="str">
        <f>IF(T21=".","OK.",IF(T21=0,"OK.",IF(T21=" ","OK.",IF(OR(T21=T11,T21=T31,T21=T41,T21='S2'!T21,T21='S3'!T21,T21='S4'!T21,T21='S5'!T21,T21='S6'!T21,T21='S7'!T21,T21='S1'!T21),"CISSS!","OK."))))</f>
        <v>OK.</v>
      </c>
      <c r="U71" s="86" t="str">
        <f>IF(U21=".","OK.",IF(U21=0,"OK.",IF(U21=" ","OK.",IF(OR(U21=U11,U21=U31,U21=U41,U21='S2'!U21,U21='S3'!U21,U21='S4'!U21,U21='S5'!U21,U21='S6'!U21,U21='S7'!U21,U21='S1'!U21),"CISSS!","OK."))))</f>
        <v>OK.</v>
      </c>
      <c r="V71" s="87" t="str">
        <f>IF(V21=".","OK.",IF(V21=0,"OK.",IF(V21=" ","OK.",IF(OR(V21=V11,V21=V31,V21=V41,V21='S2'!V21,V21='S3'!V21,V21='S4'!V21,V21='S5'!V21,V21='S6'!V21,V21='S7'!V21,V21='S1'!V21),"CISSS!","OK."))))</f>
        <v>OK.</v>
      </c>
      <c r="W71" s="267" t="str">
        <f>IF(W21=".","OK.",IF(W21=0,"OK.",IF(W21=" ","OK.",IF(OR(W21=W11,W21=W31,W21=W41,W21='S2'!W21,W21='S3'!W21,W21='S4'!W21,W21='S5'!W21,W21='S6'!W21,W21='S7'!W21,W21='S1'!W21),"CISSS!","OK."))))</f>
        <v>OK.</v>
      </c>
      <c r="X71" s="268" t="str">
        <f>IF(X21=".","OK.",IF(X21=0,"OK.",IF(X21=" ","OK.",IF(OR(X21=X11,X21=X31,X21=X41,X21='S2'!X21,X21='S3'!X21,X21='S4'!X21,X21='S5'!X21,X21='S6'!X21,X21='S7'!X21,X21='S1'!X21),"CISSS!","OK."))))</f>
        <v>OK.</v>
      </c>
      <c r="Y71" s="268" t="str">
        <f>IF(Y21=".","OK.",IF(Y21=0,"OK.",IF(Y21=" ","OK.",IF(OR(Y21=Y11,Y21=Y31,Y21=Y41,Y21='S2'!Y21,Y21='S3'!Y21,Y21='S4'!Y21,Y21='S5'!Y21,Y21='S6'!Y21,Y21='S7'!Y21,Y21='S1'!Y21),"CISSS!","OK."))))</f>
        <v>OK.</v>
      </c>
      <c r="Z71" s="268" t="str">
        <f>IF(Z21=".","OK.",IF(Z21=0,"OK.",IF(Z21=" ","OK.",IF(OR(Z21=Z11,Z21=Z31,Z21=Z41,Z21='S2'!Z21,Z21='S3'!Z21,Z21='S4'!Z21,Z21='S5'!Z21,Z21='S6'!Z21,Z21='S7'!Z21,Z21='S1'!Z21),"CISSS!","OK."))))</f>
        <v>OK.</v>
      </c>
      <c r="AA71" s="269" t="str">
        <f>IF(AA21=".","OK.",IF(AA21=0,"OK.",IF(AA21=" ","OK.",IF(OR(AA21=AA11,AA21=AA31,AA21=AA41,AA21='S2'!AA21,AA21='S3'!AA21,AA21='S4'!AA21,AA21='S5'!AA21,AA21='S6'!AA21,AA21='S7'!AA21,AA21='S1'!AA21),"CISSS!","OK."))))</f>
        <v>OK.</v>
      </c>
      <c r="AB71" s="299">
        <v>0.70833333333333337</v>
      </c>
    </row>
    <row r="72" spans="1:28" ht="11.1" customHeight="1" thickBot="1" x14ac:dyDescent="0.25">
      <c r="A72" s="1087"/>
      <c r="B72" s="1087"/>
      <c r="C72" s="58" t="str">
        <f>IF(C22=".","OK.",IF(C22=0,"OK.",IF(C22=" ","OK.",IF(OR(C22=C12,C22=C32,C22=C42,C22='S2'!C22,C22='S3'!C22,C22='S4'!C22,C22='S5'!C22,C22='S6'!C22,C22='S7'!C22,C22='S1'!C22),"CISSS!","OK."))))</f>
        <v>OK.</v>
      </c>
      <c r="D72" s="59" t="str">
        <f>IF(D22=".","OK.",IF(D22=0,"OK.",IF(D22=" ","OK.",IF(OR(D22=D12,D22=D32,D22=D42,D22='S2'!D22,D22='S3'!D22,D22='S4'!D22,D22='S5'!D22,D22='S6'!D22,D22='S7'!D22,D22='S1'!D22),"CISSS!","OK."))))</f>
        <v>OK.</v>
      </c>
      <c r="E72" s="59" t="str">
        <f>IF(E22=".","OK.",IF(E22=0,"OK.",IF(E22=" ","OK.",IF(OR(E22=E12,E22=E32,E22=E42,E22='S2'!E22,E22='S3'!E22,E22='S4'!E22,E22='S5'!E22,E22='S6'!E22,E22='S7'!E22,E22='S1'!E22),"CISSS!","OK."))))</f>
        <v>OK.</v>
      </c>
      <c r="F72" s="59" t="str">
        <f>IF(F22=".","OK.",IF(F22=0,"OK.",IF(F22=" ","OK.",IF(OR(F22=F12,F22=F32,F22=F42,F22='S2'!F22,F22='S3'!F22,F22='S4'!F22,F22='S5'!F22,F22='S6'!F22,F22='S7'!F22,F22='S1'!F22),"CISSS!","OK."))))</f>
        <v>OK.</v>
      </c>
      <c r="G72" s="60" t="str">
        <f>IF(G22=".","OK.",IF(G22=0,"OK.",IF(G22=" ","OK.",IF(OR(G22=G12,G22=G32,G22=G42,G22='S2'!G22,G22='S3'!G22,G22='S4'!G22,G22='S5'!G22,G22='S6'!G22,G22='S7'!G22,G22='S1'!G22),"CISSS!","OK."))))</f>
        <v>OK.</v>
      </c>
      <c r="H72" s="79" t="str">
        <f>IF(H22=".","OK.",IF(H22=0,"OK.",IF(H22=" ","OK.",IF(OR(H22=H12,H22=H32,H22=H42,H22='S2'!H22,H22='S3'!H22,H22='S4'!H22,H22='S5'!H22,H22='S6'!H22,H22='S7'!H22,H22='S1'!H22),"CISSS!","OK."))))</f>
        <v>OK.</v>
      </c>
      <c r="I72" s="80" t="str">
        <f>IF(I22=".","OK.",IF(I22=0,"OK.",IF(I22=" ","OK.",IF(OR(I22=I12,I22=I32,I22=I42,I22='S2'!I22,I22='S3'!I22,I22='S4'!I22,I22='S5'!I22,I22='S6'!I22,I22='S7'!I22,I22='S1'!I22),"CISSS!","OK."))))</f>
        <v>OK.</v>
      </c>
      <c r="J72" s="80" t="str">
        <f>IF(J22=".","OK.",IF(J22=0,"OK.",IF(J22=" ","OK.",IF(OR(J22=J12,J22=J32,J22=J42,J22='S2'!J22,J22='S3'!J22,J22='S4'!J22,J22='S5'!J22,J22='S6'!J22,J22='S7'!J22,J22='S1'!J22),"CISSS!","OK."))))</f>
        <v>OK.</v>
      </c>
      <c r="K72" s="80" t="str">
        <f>IF(K22=".","OK.",IF(K22=0,"OK.",IF(K22=" ","OK.",IF(OR(K22=K12,K22=K32,K22=K42,K22='S2'!K22,K22='S3'!K22,K22='S4'!K22,K22='S5'!K22,K22='S6'!K22,K22='S7'!K22,K22='S1'!K22),"CISSS!","OK."))))</f>
        <v>OK.</v>
      </c>
      <c r="L72" s="81" t="str">
        <f>IF(L22=".","OK.",IF(L22=0,"OK.",IF(L22=" ","OK.",IF(OR(L22=L12,L22=L32,L22=L42,L22='S2'!L22,L22='S3'!L22,L22='S4'!L22,L22='S5'!L22,L22='S6'!L22,L22='S7'!L22,L22='S1'!L22),"CISSS!","OK."))))</f>
        <v>OK.</v>
      </c>
      <c r="M72" s="247" t="str">
        <f>IF(M22=".","OK.",IF(M22=0,"OK.",IF(M22=" ","OK.",IF(OR(M22=M12,M22=M32,M22=M42,M22='S2'!M22,M22='S3'!M22,M22='S4'!M22,M22='S5'!M22,M22='S6'!M22,M22='S7'!M22,M22='S1'!M22),"CISSS!","OK."))))</f>
        <v>OK.</v>
      </c>
      <c r="N72" s="248" t="str">
        <f>IF(N22=".","OK.",IF(N22=0,"OK.",IF(N22=" ","OK.",IF(OR(N22=N12,N22=N32,N22=N42,N22='S2'!N22,N22='S3'!N22,N22='S4'!N22,N22='S5'!N22,N22='S6'!N22,N22='S7'!N22,N22='S1'!N22),"CISSS!","OK."))))</f>
        <v>OK.</v>
      </c>
      <c r="O72" s="248" t="str">
        <f>IF(O22=".","OK.",IF(O22=0,"OK.",IF(O22=" ","OK.",IF(OR(O22=O12,O22=O32,O22=O42,O22='S2'!O22,O22='S3'!O22,O22='S4'!O22,O22='S5'!O22,O22='S6'!O22,O22='S7'!O22,O22='S1'!O22),"CISSS!","OK."))))</f>
        <v>OK.</v>
      </c>
      <c r="P72" s="248" t="str">
        <f>IF(P22=".","OK.",IF(P22=0,"OK.",IF(P22=" ","OK.",IF(OR(P22=P12,P22=P32,P22=P42,P22='S2'!P22,P22='S3'!P22,P22='S4'!P22,P22='S5'!P22,P22='S6'!P22,P22='S7'!P22,P22='S1'!P22),"CISSS!","OK."))))</f>
        <v>OK.</v>
      </c>
      <c r="Q72" s="249" t="str">
        <f>IF(Q22=".","OK.",IF(Q22=0,"OK.",IF(Q22=" ","OK.",IF(OR(Q22=Q12,Q22=Q32,Q22=Q42,Q22='S2'!Q22,Q22='S3'!Q22,Q22='S4'!Q22,Q22='S5'!Q22,Q22='S6'!Q22,Q22='S7'!Q22,Q22='S1'!Q22),"CISSS!","OK."))))</f>
        <v>OK.</v>
      </c>
      <c r="R72" s="88" t="str">
        <f>IF(R22=".","OK.",IF(R22=0,"OK.",IF(R22=" ","OK.",IF(OR(R22=R12,R22=R32,R22=R42,R22='S2'!R22,R22='S3'!R22,R22='S4'!R22,R22='S5'!R22,R22='S6'!R22,R22='S7'!R22,R22='S1'!R22),"CISSS!","OK."))))</f>
        <v>OK.</v>
      </c>
      <c r="S72" s="89" t="str">
        <f>IF(S22=".","OK.",IF(S22=0,"OK.",IF(S22=" ","OK.",IF(OR(S22=S12,S22=S32,S22=S42,S22='S2'!S22,S22='S3'!S22,S22='S4'!S22,S22='S5'!S22,S22='S6'!S22,S22='S7'!S22,S22='S1'!S22),"CISSS!","OK."))))</f>
        <v>OK.</v>
      </c>
      <c r="T72" s="89" t="str">
        <f>IF(T22=".","OK.",IF(T22=0,"OK.",IF(T22=" ","OK.",IF(OR(T22=T12,T22=T32,T22=T42,T22='S2'!T22,T22='S3'!T22,T22='S4'!T22,T22='S5'!T22,T22='S6'!T22,T22='S7'!T22,T22='S1'!T22),"CISSS!","OK."))))</f>
        <v>OK.</v>
      </c>
      <c r="U72" s="89" t="str">
        <f>IF(U22=".","OK.",IF(U22=0,"OK.",IF(U22=" ","OK.",IF(OR(U22=U12,U22=U32,U22=U42,U22='S2'!U22,U22='S3'!U22,U22='S4'!U22,U22='S5'!U22,U22='S6'!U22,U22='S7'!U22,U22='S1'!U22),"CISSS!","OK."))))</f>
        <v>OK.</v>
      </c>
      <c r="V72" s="90" t="str">
        <f>IF(V22=".","OK.",IF(V22=0,"OK.",IF(V22=" ","OK.",IF(OR(V22=V12,V22=V32,V22=V42,V22='S2'!V22,V22='S3'!V22,V22='S4'!V22,V22='S5'!V22,V22='S6'!V22,V22='S7'!V22,V22='S1'!V22),"CISSS!","OK."))))</f>
        <v>OK.</v>
      </c>
      <c r="W72" s="270" t="str">
        <f>IF(W22=".","OK.",IF(W22=0,"OK.",IF(W22=" ","OK.",IF(OR(W22=W12,W22=W32,W22=W42,W22='S2'!W22,W22='S3'!W22,W22='S4'!W22,W22='S5'!W22,W22='S6'!W22,W22='S7'!W22,W22='S1'!W22),"CISSS!","OK."))))</f>
        <v>OK.</v>
      </c>
      <c r="X72" s="271" t="str">
        <f>IF(X22=".","OK.",IF(X22=0,"OK.",IF(X22=" ","OK.",IF(OR(X22=X12,X22=X32,X22=X42,X22='S2'!X22,X22='S3'!X22,X22='S4'!X22,X22='S5'!X22,X22='S6'!X22,X22='S7'!X22,X22='S1'!X22),"CISSS!","OK."))))</f>
        <v>OK.</v>
      </c>
      <c r="Y72" s="271" t="str">
        <f>IF(Y22=".","OK.",IF(Y22=0,"OK.",IF(Y22=" ","OK.",IF(OR(Y22=Y12,Y22=Y32,Y22=Y42,Y22='S2'!Y22,Y22='S3'!Y22,Y22='S4'!Y22,Y22='S5'!Y22,Y22='S6'!Y22,Y22='S7'!Y22,Y22='S1'!Y22),"CISSS!","OK."))))</f>
        <v>OK.</v>
      </c>
      <c r="Z72" s="271" t="str">
        <f>IF(Z22=".","OK.",IF(Z22=0,"OK.",IF(Z22=" ","OK.",IF(OR(Z22=Z12,Z22=Z32,Z22=Z42,Z22='S2'!Z22,Z22='S3'!Z22,Z22='S4'!Z22,Z22='S5'!Z22,Z22='S6'!Z22,Z22='S7'!Z22,Z22='S1'!Z22),"CISSS!","OK."))))</f>
        <v>OK.</v>
      </c>
      <c r="AA72" s="272" t="str">
        <f>IF(AA22=".","OK.",IF(AA22=0,"OK.",IF(AA22=" ","OK.",IF(OR(AA22=AA12,AA22=AA32,AA22=AA42,AA22='S2'!AA22,AA22='S3'!AA22,AA22='S4'!AA22,AA22='S5'!AA22,AA22='S6'!AA22,AA22='S7'!AA22,AA22='S1'!AA22),"CISSS!","OK."))))</f>
        <v>OK.</v>
      </c>
      <c r="AB72" s="299">
        <v>0.75</v>
      </c>
    </row>
    <row r="73" spans="1:28" ht="11.1" customHeight="1" x14ac:dyDescent="0.2">
      <c r="A73" s="1087"/>
      <c r="B73" s="1087"/>
      <c r="C73" s="61" t="str">
        <f>IF(C23=".","OK.",IF(C23=0,"OK.",IF(C23=" ","OK.",IF(OR(C23=C3,C23=C13,C23=C33,C23='S2'!C23,C23='S3'!C23,C23='S4'!C23,C23='S5'!C23,C23='S6'!C23,C23='S7'!C23,C23='S1'!C23),"CISSS!","OK."))))</f>
        <v>OK.</v>
      </c>
      <c r="D73" s="62" t="str">
        <f>IF(D23=".","OK.",IF(D23=0,"OK.",IF(D23=" ","OK.",IF(OR(D23=D3,D23=D13,D23=D33,D23='S2'!D23,D23='S3'!D23,D23='S4'!D23,D23='S5'!D23,D23='S6'!D23,D23='S7'!D23,D23='S1'!D23),"CISSS!","OK."))))</f>
        <v>OK.</v>
      </c>
      <c r="E73" s="62" t="str">
        <f>IF(E23=".","OK.",IF(E23=0,"OK.",IF(E23=" ","OK.",IF(OR(E23=E3,E23=E13,E23=E33,E23='S2'!E23,E23='S3'!E23,E23='S4'!E23,E23='S5'!E23,E23='S6'!E23,E23='S7'!E23,E23='S1'!E23),"CISSS!","OK."))))</f>
        <v>OK.</v>
      </c>
      <c r="F73" s="62" t="str">
        <f>IF(F23=".","OK.",IF(F23=0,"OK.",IF(F23=" ","OK.",IF(OR(F23=F3,F23=F13,F23=F33,F23='S2'!F23,F23='S3'!F23,F23='S4'!F23,F23='S5'!F23,F23='S6'!F23,F23='S7'!F23,F23='S1'!F23),"CISSS!","OK."))))</f>
        <v>OK.</v>
      </c>
      <c r="G73" s="63" t="str">
        <f>IF(G23=".","OK.",IF(G23=0,"OK.",IF(G23=" ","OK.",IF(OR(G23=G3,G23=G13,G23=G33,G23='S2'!G23,G23='S3'!G23,G23='S4'!G23,G23='S5'!G23,G23='S6'!G23,G23='S7'!G23,G23='S1'!G23),"CISSS!","OK."))))</f>
        <v>OK.</v>
      </c>
      <c r="H73" s="73" t="str">
        <f>IF(H23=".","OK.",IF(H23=0,"OK.",IF(H23=" ","OK.",IF(OR(H23=H3,H23=H13,H23=H33,H23='S2'!H23,H23='S3'!H23,H23='S4'!H23,H23='S5'!H23,H23='S6'!H23,H23='S7'!H23,H23='S1'!H23),"CISSS!","OK."))))</f>
        <v>OK.</v>
      </c>
      <c r="I73" s="74" t="str">
        <f>IF(I23=".","OK.",IF(I23=0,"OK.",IF(I23=" ","OK.",IF(OR(I23=I3,I23=I13,I23=I33,I23='S2'!I23,I23='S3'!I23,I23='S4'!I23,I23='S5'!I23,I23='S6'!I23,I23='S7'!I23,I23='S1'!I23),"CISSS!","OK."))))</f>
        <v>OK.</v>
      </c>
      <c r="J73" s="74" t="str">
        <f>IF(J23=".","OK.",IF(J23=0,"OK.",IF(J23=" ","OK.",IF(OR(J23=J3,J23=J13,J23=J33,J23='S2'!J23,J23='S3'!J23,J23='S4'!J23,J23='S5'!J23,J23='S6'!J23,J23='S7'!J23,J23='S1'!J23),"CISSS!","OK."))))</f>
        <v>OK.</v>
      </c>
      <c r="K73" s="74" t="str">
        <f>IF(K23=".","OK.",IF(K23=0,"OK.",IF(K23=" ","OK.",IF(OR(K23=K3,K23=K13,K23=K33,K23='S2'!K23,K23='S3'!K23,K23='S4'!K23,K23='S5'!K23,K23='S6'!K23,K23='S7'!K23,K23='S1'!K23),"CISSS!","OK."))))</f>
        <v>OK.</v>
      </c>
      <c r="L73" s="75" t="str">
        <f>IF(L23=".","OK.",IF(L23=0,"OK.",IF(L23=" ","OK.",IF(OR(L23=L3,L23=L13,L23=L33,L23='S2'!L23,L23='S3'!L23,L23='S4'!L23,L23='S5'!L23,L23='S6'!L23,L23='S7'!L23,L23='S1'!L23),"CISSS!","OK."))))</f>
        <v>OK.</v>
      </c>
      <c r="M73" s="64" t="str">
        <f>IF(M23=".","OK.",IF(M23=0,"OK.",IF(M23=" ","OK.",IF(OR(M23=M3,M23=M13,M23=M33,M23='S2'!M23,M23='S3'!M23,M23='S4'!M23,M23='S5'!M23,M23='S6'!M23,M23='S7'!M23,M23='S1'!M23),"CISSS!","OK."))))</f>
        <v>OK.</v>
      </c>
      <c r="N73" s="65" t="str">
        <f>IF(N23=".","OK.",IF(N23=0,"OK.",IF(N23=" ","OK.",IF(OR(N23=N3,N23=N13,N23=N33,N23='S2'!N23,N23='S3'!N23,N23='S4'!N23,N23='S5'!N23,N23='S6'!N23,N23='S7'!N23,N23='S1'!N23),"CISSS!","OK."))))</f>
        <v>OK.</v>
      </c>
      <c r="O73" s="65" t="str">
        <f>IF(O23=".","OK.",IF(O23=0,"OK.",IF(O23=" ","OK.",IF(OR(O23=O3,O23=O13,O23=O33,O23='S2'!O23,O23='S3'!O23,O23='S4'!O23,O23='S5'!O23,O23='S6'!O23,O23='S7'!O23,O23='S1'!O23),"CISSS!","OK."))))</f>
        <v>OK.</v>
      </c>
      <c r="P73" s="65" t="str">
        <f>IF(P23=".","OK.",IF(P23=0,"OK.",IF(P23=" ","OK.",IF(OR(P23=P3,P23=P13,P23=P33,P23='S2'!P23,P23='S3'!P23,P23='S4'!P23,P23='S5'!P23,P23='S6'!P23,P23='S7'!P23,P23='S1'!P23),"CISSS!","OK."))))</f>
        <v>OK.</v>
      </c>
      <c r="Q73" s="66" t="str">
        <f>IF(Q23=".","OK.",IF(Q23=0,"OK.",IF(Q23=" ","OK.",IF(OR(Q23=Q3,Q23=Q13,Q23=Q33,Q23='S2'!Q23,Q23='S3'!Q23,Q23='S4'!Q23,Q23='S5'!Q23,Q23='S6'!Q23,Q23='S7'!Q23,Q23='S1'!Q23),"CISSS!","OK."))))</f>
        <v>OK.</v>
      </c>
      <c r="R73" s="82" t="str">
        <f>IF(R23=".","OK.",IF(R23=0,"OK.",IF(R23=" ","OK.",IF(OR(R23=R3,R23=R13,R23=R33,R23='S2'!R23,R23='S3'!R23,R23='S4'!R23,R23='S5'!R23,R23='S6'!R23,R23='S7'!R23,R23='S1'!R23),"CISSS!","OK."))))</f>
        <v>OK.</v>
      </c>
      <c r="S73" s="83" t="str">
        <f>IF(S23=".","OK.",IF(S23=0,"OK.",IF(S23=" ","OK.",IF(OR(S23=S3,S23=S13,S23=S33,S23='S2'!S23,S23='S3'!S23,S23='S4'!S23,S23='S5'!S23,S23='S6'!S23,S23='S7'!S23,S23='S1'!S23),"CISSS!","OK."))))</f>
        <v>OK.</v>
      </c>
      <c r="T73" s="83" t="str">
        <f>IF(T23=".","OK.",IF(T23=0,"OK.",IF(T23=" ","OK.",IF(OR(T23=T3,T23=T13,T23=T33,T23='S2'!T23,T23='S3'!T23,T23='S4'!T23,T23='S5'!T23,T23='S6'!T23,T23='S7'!T23,T23='S1'!T23),"CISSS!","OK."))))</f>
        <v>OK.</v>
      </c>
      <c r="U73" s="83" t="str">
        <f>IF(U23=".","OK.",IF(U23=0,"OK.",IF(U23=" ","OK.",IF(OR(U23=U3,U23=U13,U23=U33,U23='S2'!U23,U23='S3'!U23,U23='S4'!U23,U23='S5'!U23,U23='S6'!U23,U23='S7'!U23,U23='S1'!U23),"CISSS!","OK."))))</f>
        <v>OK.</v>
      </c>
      <c r="V73" s="84" t="str">
        <f>IF(V23=".","OK.",IF(V23=0,"OK.",IF(V23=" ","OK.",IF(OR(V23=V3,V23=V13,V23=V33,V23='S2'!V23,V23='S3'!V23,V23='S4'!V23,V23='S5'!V23,V23='S6'!V23,V23='S7'!V23,V23='S1'!V23),"CISSS!","OK."))))</f>
        <v>OK.</v>
      </c>
      <c r="W73" s="264" t="str">
        <f>IF(W23=".","OK.",IF(W23=0,"OK.",IF(W23=" ","OK.",IF(OR(W23=W3,W23=W13,W23=W33,W23='S2'!W23,W23='S3'!W23,W23='S4'!W23,W23='S5'!W23,W23='S6'!W23,W23='S7'!W23,W23='S1'!W23),"CISSS!","OK."))))</f>
        <v>OK.</v>
      </c>
      <c r="X73" s="265" t="str">
        <f>IF(X23=".","OK.",IF(X23=0,"OK.",IF(X23=" ","OK.",IF(OR(X23=X3,X23=X13,X23=X33,X23='S2'!X23,X23='S3'!X23,X23='S4'!X23,X23='S5'!X23,X23='S6'!X23,X23='S7'!X23,X23='S1'!X23),"CISSS!","OK."))))</f>
        <v>OK.</v>
      </c>
      <c r="Y73" s="265" t="str">
        <f>IF(Y23=".","OK.",IF(Y23=0,"OK.",IF(Y23=" ","OK.",IF(OR(Y23=Y3,Y23=Y13,Y23=Y33,Y23='S2'!Y23,Y23='S3'!Y23,Y23='S4'!Y23,Y23='S5'!Y23,Y23='S6'!Y23,Y23='S7'!Y23,Y23='S1'!Y23),"CISSS!","OK."))))</f>
        <v>OK.</v>
      </c>
      <c r="Z73" s="265" t="str">
        <f>IF(Z23=".","OK.",IF(Z23=0,"OK.",IF(Z23=" ","OK.",IF(OR(Z23=Z3,Z23=Z13,Z23=Z33,Z23='S2'!Z23,Z23='S3'!Z23,Z23='S4'!Z23,Z23='S5'!Z23,Z23='S6'!Z23,Z23='S7'!Z23,Z23='S1'!Z23),"CISSS!","OK."))))</f>
        <v>OK.</v>
      </c>
      <c r="AA73" s="266" t="str">
        <f>IF(AA23=".","OK.",IF(AA23=0,"OK.",IF(AA23=" ","OK.",IF(OR(AA23=AA3,AA23=AA13,AA23=AA33,AA23='S2'!AA23,AA23='S3'!AA23,AA23='S4'!AA23,AA23='S5'!AA23,AA23='S6'!AA23,AA23='S7'!AA23,AA23='S1'!AA23),"CISSS!","OK."))))</f>
        <v>OK.</v>
      </c>
      <c r="AB73" s="323">
        <v>0.375</v>
      </c>
    </row>
    <row r="74" spans="1:28" ht="11.1" customHeight="1" x14ac:dyDescent="0.2">
      <c r="A74" s="1087"/>
      <c r="B74" s="1087"/>
      <c r="C74" s="55" t="str">
        <f>IF(C24=".","OK.",IF(C24=0,"OK.",IF(C24=" ","OK.",IF(OR(C24=C4,C24=C14,C24=C34,C24='S2'!C24,C24='S3'!C24,C24='S4'!C24,C24='S5'!C24,C24='S6'!C24,C24='S7'!C24,C24='S1'!C24),"CISSS!","OK."))))</f>
        <v>OK.</v>
      </c>
      <c r="D74" s="56" t="str">
        <f>IF(D24=".","OK.",IF(D24=0,"OK.",IF(D24=" ","OK.",IF(OR(D24=D4,D24=D14,D24=D34,D24='S2'!D24,D24='S3'!D24,D24='S4'!D24,D24='S5'!D24,D24='S6'!D24,D24='S7'!D24,D24='S1'!D24),"CISSS!","OK."))))</f>
        <v>OK.</v>
      </c>
      <c r="E74" s="56" t="str">
        <f>IF(E24=".","OK.",IF(E24=0,"OK.",IF(E24=" ","OK.",IF(OR(E24=E4,E24=E14,E24=E34,E24='S2'!E24,E24='S3'!E24,E24='S4'!E24,E24='S5'!E24,E24='S6'!E24,E24='S7'!E24,E24='S1'!E24),"CISSS!","OK."))))</f>
        <v>OK.</v>
      </c>
      <c r="F74" s="56" t="str">
        <f>IF(F24=".","OK.",IF(F24=0,"OK.",IF(F24=" ","OK.",IF(OR(F24=F4,F24=F14,F24=F34,F24='S2'!F24,F24='S3'!F24,F24='S4'!F24,F24='S5'!F24,F24='S6'!F24,F24='S7'!F24,F24='S1'!F24),"CISSS!","OK."))))</f>
        <v>OK.</v>
      </c>
      <c r="G74" s="57" t="str">
        <f>IF(G24=".","OK.",IF(G24=0,"OK.",IF(G24=" ","OK.",IF(OR(G24=G4,G24=G14,G24=G34,G24='S2'!G24,G24='S3'!G24,G24='S4'!G24,G24='S5'!G24,G24='S6'!G24,G24='S7'!G24,G24='S1'!G24),"CISSS!","OK."))))</f>
        <v>OK.</v>
      </c>
      <c r="H74" s="76" t="str">
        <f>IF(H24=".","OK.",IF(H24=0,"OK.",IF(H24=" ","OK.",IF(OR(H24=H4,H24=H14,H24=H34,H24='S2'!H24,H24='S3'!H24,H24='S4'!H24,H24='S5'!H24,H24='S6'!H24,H24='S7'!H24,H24='S1'!H24),"CISSS!","OK."))))</f>
        <v>OK.</v>
      </c>
      <c r="I74" s="77" t="str">
        <f>IF(I24=".","OK.",IF(I24=0,"OK.",IF(I24=" ","OK.",IF(OR(I24=I4,I24=I14,I24=I34,I24='S2'!I24,I24='S3'!I24,I24='S4'!I24,I24='S5'!I24,I24='S6'!I24,I24='S7'!I24,I24='S1'!I24),"CISSS!","OK."))))</f>
        <v>OK.</v>
      </c>
      <c r="J74" s="77" t="str">
        <f>IF(J24=".","OK.",IF(J24=0,"OK.",IF(J24=" ","OK.",IF(OR(J24=J4,J24=J14,J24=J34,J24='S2'!J24,J24='S3'!J24,J24='S4'!J24,J24='S5'!J24,J24='S6'!J24,J24='S7'!J24,J24='S1'!J24),"CISSS!","OK."))))</f>
        <v>OK.</v>
      </c>
      <c r="K74" s="77" t="str">
        <f>IF(K24=".","OK.",IF(K24=0,"OK.",IF(K24=" ","OK.",IF(OR(K24=K4,K24=K14,K24=K34,K24='S2'!K24,K24='S3'!K24,K24='S4'!K24,K24='S5'!K24,K24='S6'!K24,K24='S7'!K24,K24='S1'!K24),"CISSS!","OK."))))</f>
        <v>OK.</v>
      </c>
      <c r="L74" s="78" t="str">
        <f>IF(L24=".","OK.",IF(L24=0,"OK.",IF(L24=" ","OK.",IF(OR(L24=L4,L24=L14,L24=L34,L24='S2'!L24,L24='S3'!L24,L24='S4'!L24,L24='S5'!L24,L24='S6'!L24,L24='S7'!L24,L24='S1'!L24),"CISSS!","OK."))))</f>
        <v>OK.</v>
      </c>
      <c r="M74" s="67" t="str">
        <f>IF(M24=".","OK.",IF(M24=0,"OK.",IF(M24=" ","OK.",IF(OR(M24=M4,M24=M14,M24=M34,M24='S2'!M24,M24='S3'!M24,M24='S4'!M24,M24='S5'!M24,M24='S6'!M24,M24='S7'!M24,M24='S1'!M24),"CISSS!","OK."))))</f>
        <v>OK.</v>
      </c>
      <c r="N74" s="68" t="str">
        <f>IF(N24=".","OK.",IF(N24=0,"OK.",IF(N24=" ","OK.",IF(OR(N24=N4,N24=N14,N24=N34,N24='S2'!N24,N24='S3'!N24,N24='S4'!N24,N24='S5'!N24,N24='S6'!N24,N24='S7'!N24,N24='S1'!N24),"CISSS!","OK."))))</f>
        <v>OK.</v>
      </c>
      <c r="O74" s="68" t="str">
        <f>IF(O24=".","OK.",IF(O24=0,"OK.",IF(O24=" ","OK.",IF(OR(O24=O4,O24=O14,O24=O34,O24='S2'!O24,O24='S3'!O24,O24='S4'!O24,O24='S5'!O24,O24='S6'!O24,O24='S7'!O24,O24='S1'!O24),"CISSS!","OK."))))</f>
        <v>OK.</v>
      </c>
      <c r="P74" s="68" t="str">
        <f>IF(P24=".","OK.",IF(P24=0,"OK.",IF(P24=" ","OK.",IF(OR(P24=P4,P24=P14,P24=P34,P24='S2'!P24,P24='S3'!P24,P24='S4'!P24,P24='S5'!P24,P24='S6'!P24,P24='S7'!P24,P24='S1'!P24),"CISSS!","OK."))))</f>
        <v>OK.</v>
      </c>
      <c r="Q74" s="69" t="str">
        <f>IF(Q24=".","OK.",IF(Q24=0,"OK.",IF(Q24=" ","OK.",IF(OR(Q24=Q4,Q24=Q14,Q24=Q34,Q24='S2'!Q24,Q24='S3'!Q24,Q24='S4'!Q24,Q24='S5'!Q24,Q24='S6'!Q24,Q24='S7'!Q24,Q24='S1'!Q24),"CISSS!","OK."))))</f>
        <v>OK.</v>
      </c>
      <c r="R74" s="85" t="str">
        <f>IF(R24=".","OK.",IF(R24=0,"OK.",IF(R24=" ","OK.",IF(OR(R24=R4,R24=R14,R24=R34,R24='S2'!R24,R24='S3'!R24,R24='S4'!R24,R24='S5'!R24,R24='S6'!R24,R24='S7'!R24,R24='S1'!R24),"CISSS!","OK."))))</f>
        <v>OK.</v>
      </c>
      <c r="S74" s="86" t="str">
        <f>IF(S24=".","OK.",IF(S24=0,"OK.",IF(S24=" ","OK.",IF(OR(S24=S4,S24=S14,S24=S34,S24='S2'!S24,S24='S3'!S24,S24='S4'!S24,S24='S5'!S24,S24='S6'!S24,S24='S7'!S24,S24='S1'!S24),"CISSS!","OK."))))</f>
        <v>OK.</v>
      </c>
      <c r="T74" s="86" t="str">
        <f>IF(T24=".","OK.",IF(T24=0,"OK.",IF(T24=" ","OK.",IF(OR(T24=T4,T24=T14,T24=T34,T24='S2'!T24,T24='S3'!T24,T24='S4'!T24,T24='S5'!T24,T24='S6'!T24,T24='S7'!T24,T24='S1'!T24),"CISSS!","OK."))))</f>
        <v>OK.</v>
      </c>
      <c r="U74" s="86" t="str">
        <f>IF(U24=".","OK.",IF(U24=0,"OK.",IF(U24=" ","OK.",IF(OR(U24=U4,U24=U14,U24=U34,U24='S2'!U24,U24='S3'!U24,U24='S4'!U24,U24='S5'!U24,U24='S6'!U24,U24='S7'!U24,U24='S1'!U24),"CISSS!","OK."))))</f>
        <v>OK.</v>
      </c>
      <c r="V74" s="87" t="str">
        <f>IF(V24=".","OK.",IF(V24=0,"OK.",IF(V24=" ","OK.",IF(OR(V24=V4,V24=V14,V24=V34,V24='S2'!V24,V24='S3'!V24,V24='S4'!V24,V24='S5'!V24,V24='S6'!V24,V24='S7'!V24,V24='S1'!V24),"CISSS!","OK."))))</f>
        <v>OK.</v>
      </c>
      <c r="W74" s="267" t="str">
        <f>IF(W24=".","OK.",IF(W24=0,"OK.",IF(W24=" ","OK.",IF(OR(W24=W4,W24=W14,W24=W34,W24='S2'!W24,W24='S3'!W24,W24='S4'!W24,W24='S5'!W24,W24='S6'!W24,W24='S7'!W24,W24='S1'!W24),"CISSS!","OK."))))</f>
        <v>OK.</v>
      </c>
      <c r="X74" s="268" t="str">
        <f>IF(X24=".","OK.",IF(X24=0,"OK.",IF(X24=" ","OK.",IF(OR(X24=X4,X24=X14,X24=X34,X24='S2'!X24,X24='S3'!X24,X24='S4'!X24,X24='S5'!X24,X24='S6'!X24,X24='S7'!X24,X24='S1'!X24),"CISSS!","OK."))))</f>
        <v>OK.</v>
      </c>
      <c r="Y74" s="268" t="str">
        <f>IF(Y24=".","OK.",IF(Y24=0,"OK.",IF(Y24=" ","OK.",IF(OR(Y24=Y4,Y24=Y14,Y24=Y34,Y24='S2'!Y24,Y24='S3'!Y24,Y24='S4'!Y24,Y24='S5'!Y24,Y24='S6'!Y24,Y24='S7'!Y24,Y24='S1'!Y24),"CISSS!","OK."))))</f>
        <v>OK.</v>
      </c>
      <c r="Z74" s="268" t="str">
        <f>IF(Z24=".","OK.",IF(Z24=0,"OK.",IF(Z24=" ","OK.",IF(OR(Z24=Z4,Z24=Z14,Z24=Z34,Z24='S2'!Z24,Z24='S3'!Z24,Z24='S4'!Z24,Z24='S5'!Z24,Z24='S6'!Z24,Z24='S7'!Z24,Z24='S1'!Z24),"CISSS!","OK."))))</f>
        <v>OK.</v>
      </c>
      <c r="AA74" s="269" t="str">
        <f>IF(AA24=".","OK.",IF(AA24=0,"OK.",IF(AA24=" ","OK.",IF(OR(AA24=AA4,AA24=AA14,AA24=AA34,AA24='S2'!AA24,AA24='S3'!AA24,AA24='S4'!AA24,AA24='S5'!AA24,AA24='S6'!AA24,AA24='S7'!AA24,AA24='S1'!AA24),"CISSS!","OK."))))</f>
        <v>OK.</v>
      </c>
      <c r="AB74" s="323">
        <v>0.41666666666666669</v>
      </c>
    </row>
    <row r="75" spans="1:28" ht="11.1" customHeight="1" x14ac:dyDescent="0.2">
      <c r="A75" s="1087"/>
      <c r="B75" s="1087"/>
      <c r="C75" s="55" t="str">
        <f>IF(C25=".","OK.",IF(C25=0,"OK.",IF(C25=" ","OK.",IF(OR(C25=C5,C25=C15,C25=C35,C25='S2'!C25,C25='S3'!C25,C25='S4'!C25,C25='S5'!C25,C25='S6'!C25,C25='S7'!C25,C25='S1'!C25),"CISSS!","OK."))))</f>
        <v>OK.</v>
      </c>
      <c r="D75" s="56" t="str">
        <f>IF(D25=".","OK.",IF(D25=0,"OK.",IF(D25=" ","OK.",IF(OR(D25=D5,D25=D15,D25=D35,D25='S2'!D25,D25='S3'!D25,D25='S4'!D25,D25='S5'!D25,D25='S6'!D25,D25='S7'!D25,D25='S1'!D25),"CISSS!","OK."))))</f>
        <v>OK.</v>
      </c>
      <c r="E75" s="56" t="str">
        <f>IF(E25=".","OK.",IF(E25=0,"OK.",IF(E25=" ","OK.",IF(OR(E25=E5,E25=E15,E25=E35,E25='S2'!E25,E25='S3'!E25,E25='S4'!E25,E25='S5'!E25,E25='S6'!E25,E25='S7'!E25,E25='S1'!E25),"CISSS!","OK."))))</f>
        <v>OK.</v>
      </c>
      <c r="F75" s="56" t="str">
        <f>IF(F25=".","OK.",IF(F25=0,"OK.",IF(F25=" ","OK.",IF(OR(F25=F5,F25=F15,F25=F35,F25='S2'!F25,F25='S3'!F25,F25='S4'!F25,F25='S5'!F25,F25='S6'!F25,F25='S7'!F25,F25='S1'!F25),"CISSS!","OK."))))</f>
        <v>OK.</v>
      </c>
      <c r="G75" s="57" t="str">
        <f>IF(G25=".","OK.",IF(G25=0,"OK.",IF(G25=" ","OK.",IF(OR(G25=G5,G25=G15,G25=G35,G25='S2'!G25,G25='S3'!G25,G25='S4'!G25,G25='S5'!G25,G25='S6'!G25,G25='S7'!G25,G25='S1'!G25),"CISSS!","OK."))))</f>
        <v>OK.</v>
      </c>
      <c r="H75" s="76" t="str">
        <f>IF(H25=".","OK.",IF(H25=0,"OK.",IF(H25=" ","OK.",IF(OR(H25=H5,H25=H15,H25=H35,H25='S2'!H25,H25='S3'!H25,H25='S4'!H25,H25='S5'!H25,H25='S6'!H25,H25='S7'!H25,H25='S1'!H25),"CISSS!","OK."))))</f>
        <v>OK.</v>
      </c>
      <c r="I75" s="77" t="str">
        <f>IF(I25=".","OK.",IF(I25=0,"OK.",IF(I25=" ","OK.",IF(OR(I25=I5,I25=I15,I25=I35,I25='S2'!I25,I25='S3'!I25,I25='S4'!I25,I25='S5'!I25,I25='S6'!I25,I25='S7'!I25,I25='S1'!I25),"CISSS!","OK."))))</f>
        <v>OK.</v>
      </c>
      <c r="J75" s="77" t="str">
        <f>IF(J25=".","OK.",IF(J25=0,"OK.",IF(J25=" ","OK.",IF(OR(J25=J5,J25=J15,J25=J35,J25='S2'!J25,J25='S3'!J25,J25='S4'!J25,J25='S5'!J25,J25='S6'!J25,J25='S7'!J25,J25='S1'!J25),"CISSS!","OK."))))</f>
        <v>OK.</v>
      </c>
      <c r="K75" s="77" t="str">
        <f>IF(K25=".","OK.",IF(K25=0,"OK.",IF(K25=" ","OK.",IF(OR(K25=K5,K25=K15,K25=K35,K25='S2'!K25,K25='S3'!K25,K25='S4'!K25,K25='S5'!K25,K25='S6'!K25,K25='S7'!K25,K25='S1'!K25),"CISSS!","OK."))))</f>
        <v>OK.</v>
      </c>
      <c r="L75" s="78" t="str">
        <f>IF(L25=".","OK.",IF(L25=0,"OK.",IF(L25=" ","OK.",IF(OR(L25=L5,L25=L15,L25=L35,L25='S2'!L25,L25='S3'!L25,L25='S4'!L25,L25='S5'!L25,L25='S6'!L25,L25='S7'!L25,L25='S1'!L25),"CISSS!","OK."))))</f>
        <v>OK.</v>
      </c>
      <c r="M75" s="67" t="str">
        <f>IF(M25=".","OK.",IF(M25=0,"OK.",IF(M25=" ","OK.",IF(OR(M25=M5,M25=M15,M25=M35,M25='S2'!M25,M25='S3'!M25,M25='S4'!M25,M25='S5'!M25,M25='S6'!M25,M25='S7'!M25,M25='S1'!M25),"CISSS!","OK."))))</f>
        <v>OK.</v>
      </c>
      <c r="N75" s="68" t="str">
        <f>IF(N25=".","OK.",IF(N25=0,"OK.",IF(N25=" ","OK.",IF(OR(N25=N5,N25=N15,N25=N35,N25='S2'!N25,N25='S3'!N25,N25='S4'!N25,N25='S5'!N25,N25='S6'!N25,N25='S7'!N25,N25='S1'!N25),"CISSS!","OK."))))</f>
        <v>OK.</v>
      </c>
      <c r="O75" s="68" t="str">
        <f>IF(O25=".","OK.",IF(O25=0,"OK.",IF(O25=" ","OK.",IF(OR(O25=O5,O25=O15,O25=O35,O25='S2'!O25,O25='S3'!O25,O25='S4'!O25,O25='S5'!O25,O25='S6'!O25,O25='S7'!O25,O25='S1'!O25),"CISSS!","OK."))))</f>
        <v>OK.</v>
      </c>
      <c r="P75" s="68" t="str">
        <f>IF(P25=".","OK.",IF(P25=0,"OK.",IF(P25=" ","OK.",IF(OR(P25=P5,P25=P15,P25=P35,P25='S2'!P25,P25='S3'!P25,P25='S4'!P25,P25='S5'!P25,P25='S6'!P25,P25='S7'!P25,P25='S1'!P25),"CISSS!","OK."))))</f>
        <v>OK.</v>
      </c>
      <c r="Q75" s="69" t="str">
        <f>IF(Q25=".","OK.",IF(Q25=0,"OK.",IF(Q25=" ","OK.",IF(OR(Q25=Q5,Q25=Q15,Q25=Q35,Q25='S2'!Q25,Q25='S3'!Q25,Q25='S4'!Q25,Q25='S5'!Q25,Q25='S6'!Q25,Q25='S7'!Q25,Q25='S1'!Q25),"CISSS!","OK."))))</f>
        <v>OK.</v>
      </c>
      <c r="R75" s="85" t="str">
        <f>IF(R25=".","OK.",IF(R25=0,"OK.",IF(R25=" ","OK.",IF(OR(R25=R5,R25=R15,R25=R35,R25='S2'!R25,R25='S3'!R25,R25='S4'!R25,R25='S5'!R25,R25='S6'!R25,R25='S7'!R25,R25='S1'!R25),"CISSS!","OK."))))</f>
        <v>OK.</v>
      </c>
      <c r="S75" s="86" t="str">
        <f>IF(S25=".","OK.",IF(S25=0,"OK.",IF(S25=" ","OK.",IF(OR(S25=S5,S25=S15,S25=S35,S25='S2'!S25,S25='S3'!S25,S25='S4'!S25,S25='S5'!S25,S25='S6'!S25,S25='S7'!S25,S25='S1'!S25),"CISSS!","OK."))))</f>
        <v>OK.</v>
      </c>
      <c r="T75" s="86" t="str">
        <f>IF(T25=".","OK.",IF(T25=0,"OK.",IF(T25=" ","OK.",IF(OR(T25=T5,T25=T15,T25=T35,T25='S2'!T25,T25='S3'!T25,T25='S4'!T25,T25='S5'!T25,T25='S6'!T25,T25='S7'!T25,T25='S1'!T25),"CISSS!","OK."))))</f>
        <v>OK.</v>
      </c>
      <c r="U75" s="86" t="str">
        <f>IF(U25=".","OK.",IF(U25=0,"OK.",IF(U25=" ","OK.",IF(OR(U25=U5,U25=U15,U25=U35,U25='S2'!U25,U25='S3'!U25,U25='S4'!U25,U25='S5'!U25,U25='S6'!U25,U25='S7'!U25,U25='S1'!U25),"CISSS!","OK."))))</f>
        <v>OK.</v>
      </c>
      <c r="V75" s="87" t="str">
        <f>IF(V25=".","OK.",IF(V25=0,"OK.",IF(V25=" ","OK.",IF(OR(V25=V5,V25=V15,V25=V35,V25='S2'!V25,V25='S3'!V25,V25='S4'!V25,V25='S5'!V25,V25='S6'!V25,V25='S7'!V25,V25='S1'!V25),"CISSS!","OK."))))</f>
        <v>OK.</v>
      </c>
      <c r="W75" s="267" t="str">
        <f>IF(W25=".","OK.",IF(W25=0,"OK.",IF(W25=" ","OK.",IF(OR(W25=W5,W25=W15,W25=W35,W25='S2'!W25,W25='S3'!W25,W25='S4'!W25,W25='S5'!W25,W25='S6'!W25,W25='S7'!W25,W25='S1'!W25),"CISSS!","OK."))))</f>
        <v>OK.</v>
      </c>
      <c r="X75" s="268" t="str">
        <f>IF(X25=".","OK.",IF(X25=0,"OK.",IF(X25=" ","OK.",IF(OR(X25=X5,X25=X15,X25=X35,X25='S2'!X25,X25='S3'!X25,X25='S4'!X25,X25='S5'!X25,X25='S6'!X25,X25='S7'!X25,X25='S1'!X25),"CISSS!","OK."))))</f>
        <v>OK.</v>
      </c>
      <c r="Y75" s="268" t="str">
        <f>IF(Y25=".","OK.",IF(Y25=0,"OK.",IF(Y25=" ","OK.",IF(OR(Y25=Y5,Y25=Y15,Y25=Y35,Y25='S2'!Y25,Y25='S3'!Y25,Y25='S4'!Y25,Y25='S5'!Y25,Y25='S6'!Y25,Y25='S7'!Y25,Y25='S1'!Y25),"CISSS!","OK."))))</f>
        <v>OK.</v>
      </c>
      <c r="Z75" s="268" t="str">
        <f>IF(Z25=".","OK.",IF(Z25=0,"OK.",IF(Z25=" ","OK.",IF(OR(Z25=Z5,Z25=Z15,Z25=Z35,Z25='S2'!Z25,Z25='S3'!Z25,Z25='S4'!Z25,Z25='S5'!Z25,Z25='S6'!Z25,Z25='S7'!Z25,Z25='S1'!Z25),"CISSS!","OK."))))</f>
        <v>OK.</v>
      </c>
      <c r="AA75" s="269" t="str">
        <f>IF(AA25=".","OK.",IF(AA25=0,"OK.",IF(AA25=" ","OK.",IF(OR(AA25=AA5,AA25=AA15,AA25=AA35,AA25='S2'!AA25,AA25='S3'!AA25,AA25='S4'!AA25,AA25='S5'!AA25,AA25='S6'!AA25,AA25='S7'!AA25,AA25='S1'!AA25),"CISSS!","OK."))))</f>
        <v>OK.</v>
      </c>
      <c r="AB75" s="323">
        <v>0.45833333333333331</v>
      </c>
    </row>
    <row r="76" spans="1:28" ht="11.1" customHeight="1" x14ac:dyDescent="0.2">
      <c r="A76" s="1087"/>
      <c r="B76" s="1087"/>
      <c r="C76" s="55" t="str">
        <f>IF(C26=".","OK.",IF(C26=0,"OK.",IF(C26=" ","OK.",IF(OR(C26=C6,C26=C16,C26=C36,C26='S2'!C26,C26='S3'!C26,C26='S4'!C26,C26='S5'!C26,C26='S6'!C26,C26='S7'!C26,C26='S1'!C26),"CISSS!","OK."))))</f>
        <v>OK.</v>
      </c>
      <c r="D76" s="56" t="str">
        <f>IF(D26=".","OK.",IF(D26=0,"OK.",IF(D26=" ","OK.",IF(OR(D26=D6,D26=D16,D26=D36,D26='S2'!D26,D26='S3'!D26,D26='S4'!D26,D26='S5'!D26,D26='S6'!D26,D26='S7'!D26,D26='S1'!D26),"CISSS!","OK."))))</f>
        <v>OK.</v>
      </c>
      <c r="E76" s="56" t="str">
        <f>IF(E26=".","OK.",IF(E26=0,"OK.",IF(E26=" ","OK.",IF(OR(E26=E6,E26=E16,E26=E36,E26='S2'!E26,E26='S3'!E26,E26='S4'!E26,E26='S5'!E26,E26='S6'!E26,E26='S7'!E26,E26='S1'!E26),"CISSS!","OK."))))</f>
        <v>OK.</v>
      </c>
      <c r="F76" s="56" t="str">
        <f>IF(F26=".","OK.",IF(F26=0,"OK.",IF(F26=" ","OK.",IF(OR(F26=F6,F26=F16,F26=F36,F26='S2'!F26,F26='S3'!F26,F26='S4'!F26,F26='S5'!F26,F26='S6'!F26,F26='S7'!F26,F26='S1'!F26),"CISSS!","OK."))))</f>
        <v>OK.</v>
      </c>
      <c r="G76" s="57" t="str">
        <f>IF(G26=".","OK.",IF(G26=0,"OK.",IF(G26=" ","OK.",IF(OR(G26=G6,G26=G16,G26=G36,G26='S2'!G26,G26='S3'!G26,G26='S4'!G26,G26='S5'!G26,G26='S6'!G26,G26='S7'!G26,G26='S1'!G26),"CISSS!","OK."))))</f>
        <v>OK.</v>
      </c>
      <c r="H76" s="76" t="str">
        <f>IF(H26=".","OK.",IF(H26=0,"OK.",IF(H26=" ","OK.",IF(OR(H26=H6,H26=H16,H26=H36,H26='S2'!H26,H26='S3'!H26,H26='S4'!H26,H26='S5'!H26,H26='S6'!H26,H26='S7'!H26,H26='S1'!H26),"CISSS!","OK."))))</f>
        <v>OK.</v>
      </c>
      <c r="I76" s="77" t="str">
        <f>IF(I26=".","OK.",IF(I26=0,"OK.",IF(I26=" ","OK.",IF(OR(I26=I6,I26=I16,I26=I36,I26='S2'!I26,I26='S3'!I26,I26='S4'!I26,I26='S5'!I26,I26='S6'!I26,I26='S7'!I26,I26='S1'!I26),"CISSS!","OK."))))</f>
        <v>OK.</v>
      </c>
      <c r="J76" s="77" t="str">
        <f>IF(J26=".","OK.",IF(J26=0,"OK.",IF(J26=" ","OK.",IF(OR(J26=J6,J26=J16,J26=J36,J26='S2'!J26,J26='S3'!J26,J26='S4'!J26,J26='S5'!J26,J26='S6'!J26,J26='S7'!J26,J26='S1'!J26),"CISSS!","OK."))))</f>
        <v>OK.</v>
      </c>
      <c r="K76" s="77" t="str">
        <f>IF(K26=".","OK.",IF(K26=0,"OK.",IF(K26=" ","OK.",IF(OR(K26=K6,K26=K16,K26=K36,K26='S2'!K26,K26='S3'!K26,K26='S4'!K26,K26='S5'!K26,K26='S6'!K26,K26='S7'!K26,K26='S1'!K26),"CISSS!","OK."))))</f>
        <v>OK.</v>
      </c>
      <c r="L76" s="78" t="str">
        <f>IF(L26=".","OK.",IF(L26=0,"OK.",IF(L26=" ","OK.",IF(OR(L26=L6,L26=L16,L26=L36,L26='S2'!L26,L26='S3'!L26,L26='S4'!L26,L26='S5'!L26,L26='S6'!L26,L26='S7'!L26,L26='S1'!L26),"CISSS!","OK."))))</f>
        <v>OK.</v>
      </c>
      <c r="M76" s="67" t="str">
        <f>IF(M26=".","OK.",IF(M26=0,"OK.",IF(M26=" ","OK.",IF(OR(M26=M6,M26=M16,M26=M36,M26='S2'!M26,M26='S3'!M26,M26='S4'!M26,M26='S5'!M26,M26='S6'!M26,M26='S7'!M26,M26='S1'!M26),"CISSS!","OK."))))</f>
        <v>OK.</v>
      </c>
      <c r="N76" s="68" t="str">
        <f>IF(N26=".","OK.",IF(N26=0,"OK.",IF(N26=" ","OK.",IF(OR(N26=N6,N26=N16,N26=N36,N26='S2'!N26,N26='S3'!N26,N26='S4'!N26,N26='S5'!N26,N26='S6'!N26,N26='S7'!N26,N26='S1'!N26),"CISSS!","OK."))))</f>
        <v>OK.</v>
      </c>
      <c r="O76" s="68" t="str">
        <f>IF(O26=".","OK.",IF(O26=0,"OK.",IF(O26=" ","OK.",IF(OR(O26=O6,O26=O16,O26=O36,O26='S2'!O26,O26='S3'!O26,O26='S4'!O26,O26='S5'!O26,O26='S6'!O26,O26='S7'!O26,O26='S1'!O26),"CISSS!","OK."))))</f>
        <v>OK.</v>
      </c>
      <c r="P76" s="68" t="str">
        <f>IF(P26=".","OK.",IF(P26=0,"OK.",IF(P26=" ","OK.",IF(OR(P26=P6,P26=P16,P26=P36,P26='S2'!P26,P26='S3'!P26,P26='S4'!P26,P26='S5'!P26,P26='S6'!P26,P26='S7'!P26,P26='S1'!P26),"CISSS!","OK."))))</f>
        <v>OK.</v>
      </c>
      <c r="Q76" s="69" t="str">
        <f>IF(Q26=".","OK.",IF(Q26=0,"OK.",IF(Q26=" ","OK.",IF(OR(Q26=Q6,Q26=Q16,Q26=Q36,Q26='S2'!Q26,Q26='S3'!Q26,Q26='S4'!Q26,Q26='S5'!Q26,Q26='S6'!Q26,Q26='S7'!Q26,Q26='S1'!Q26),"CISSS!","OK."))))</f>
        <v>OK.</v>
      </c>
      <c r="R76" s="85" t="str">
        <f>IF(R26=".","OK.",IF(R26=0,"OK.",IF(R26=" ","OK.",IF(OR(R26=R6,R26=R16,R26=R36,R26='S2'!R26,R26='S3'!R26,R26='S4'!R26,R26='S5'!R26,R26='S6'!R26,R26='S7'!R26,R26='S1'!R26),"CISSS!","OK."))))</f>
        <v>OK.</v>
      </c>
      <c r="S76" s="86" t="str">
        <f>IF(S26=".","OK.",IF(S26=0,"OK.",IF(S26=" ","OK.",IF(OR(S26=S6,S26=S16,S26=S36,S26='S2'!S26,S26='S3'!S26,S26='S4'!S26,S26='S5'!S26,S26='S6'!S26,S26='S7'!S26,S26='S1'!S26),"CISSS!","OK."))))</f>
        <v>OK.</v>
      </c>
      <c r="T76" s="86" t="str">
        <f>IF(T26=".","OK.",IF(T26=0,"OK.",IF(T26=" ","OK.",IF(OR(T26=T6,T26=T16,T26=T36,T26='S2'!T26,T26='S3'!T26,T26='S4'!T26,T26='S5'!T26,T26='S6'!T26,T26='S7'!T26,T26='S1'!T26),"CISSS!","OK."))))</f>
        <v>OK.</v>
      </c>
      <c r="U76" s="86" t="str">
        <f>IF(U26=".","OK.",IF(U26=0,"OK.",IF(U26=" ","OK.",IF(OR(U26=U6,U26=U16,U26=U36,U26='S2'!U26,U26='S3'!U26,U26='S4'!U26,U26='S5'!U26,U26='S6'!U26,U26='S7'!U26,U26='S1'!U26),"CISSS!","OK."))))</f>
        <v>OK.</v>
      </c>
      <c r="V76" s="87" t="str">
        <f>IF(V26=".","OK.",IF(V26=0,"OK.",IF(V26=" ","OK.",IF(OR(V26=V6,V26=V16,V26=V36,V26='S2'!V26,V26='S3'!V26,V26='S4'!V26,V26='S5'!V26,V26='S6'!V26,V26='S7'!V26,V26='S1'!V26),"CISSS!","OK."))))</f>
        <v>OK.</v>
      </c>
      <c r="W76" s="267" t="str">
        <f>IF(W26=".","OK.",IF(W26=0,"OK.",IF(W26=" ","OK.",IF(OR(W26=W6,W26=W16,W26=W36,W26='S2'!W26,W26='S3'!W26,W26='S4'!W26,W26='S5'!W26,W26='S6'!W26,W26='S7'!W26,W26='S1'!W26),"CISSS!","OK."))))</f>
        <v>OK.</v>
      </c>
      <c r="X76" s="268" t="str">
        <f>IF(X26=".","OK.",IF(X26=0,"OK.",IF(X26=" ","OK.",IF(OR(X26=X6,X26=X16,X26=X36,X26='S2'!X26,X26='S3'!X26,X26='S4'!X26,X26='S5'!X26,X26='S6'!X26,X26='S7'!X26,X26='S1'!X26),"CISSS!","OK."))))</f>
        <v>OK.</v>
      </c>
      <c r="Y76" s="268" t="str">
        <f>IF(Y26=".","OK.",IF(Y26=0,"OK.",IF(Y26=" ","OK.",IF(OR(Y26=Y6,Y26=Y16,Y26=Y36,Y26='S2'!Y26,Y26='S3'!Y26,Y26='S4'!Y26,Y26='S5'!Y26,Y26='S6'!Y26,Y26='S7'!Y26,Y26='S1'!Y26),"CISSS!","OK."))))</f>
        <v>OK.</v>
      </c>
      <c r="Z76" s="268" t="str">
        <f>IF(Z26=".","OK.",IF(Z26=0,"OK.",IF(Z26=" ","OK.",IF(OR(Z26=Z6,Z26=Z16,Z26=Z36,Z26='S2'!Z26,Z26='S3'!Z26,Z26='S4'!Z26,Z26='S5'!Z26,Z26='S6'!Z26,Z26='S7'!Z26,Z26='S1'!Z26),"CISSS!","OK."))))</f>
        <v>OK.</v>
      </c>
      <c r="AA76" s="269" t="str">
        <f>IF(AA26=".","OK.",IF(AA26=0,"OK.",IF(AA26=" ","OK.",IF(OR(AA26=AA6,AA26=AA16,AA26=AA36,AA26='S2'!AA26,AA26='S3'!AA26,AA26='S4'!AA26,AA26='S5'!AA26,AA26='S6'!AA26,AA26='S7'!AA26,AA26='S1'!AA26),"CISSS!","OK."))))</f>
        <v>OK.</v>
      </c>
      <c r="AB76" s="323">
        <v>0.5</v>
      </c>
    </row>
    <row r="77" spans="1:28" ht="11.1" customHeight="1" x14ac:dyDescent="0.2">
      <c r="A77" s="1087"/>
      <c r="B77" s="1087"/>
      <c r="C77" s="55" t="str">
        <f>IF(C27=".","OK.",IF(C27=0,"OK.",IF(C27=" ","OK.",IF(OR(C27=C7,C27=C17,C27=C37,C27='S2'!C27,C27='S3'!C27,C27='S4'!C27,C27='S5'!C27,C27='S6'!C27,C27='S7'!C27,C27='S1'!C27),"CISSS!","OK."))))</f>
        <v>OK.</v>
      </c>
      <c r="D77" s="56" t="str">
        <f>IF(D27=".","OK.",IF(D27=0,"OK.",IF(D27=" ","OK.",IF(OR(D27=D7,D27=D17,D27=D37,D27='S2'!D27,D27='S3'!D27,D27='S4'!D27,D27='S5'!D27,D27='S6'!D27,D27='S7'!D27,D27='S1'!D27),"CISSS!","OK."))))</f>
        <v>OK.</v>
      </c>
      <c r="E77" s="56" t="str">
        <f>IF(E27=".","OK.",IF(E27=0,"OK.",IF(E27=" ","OK.",IF(OR(E27=E7,E27=E17,E27=E37,E27='S2'!E27,E27='S3'!E27,E27='S4'!E27,E27='S5'!E27,E27='S6'!E27,E27='S7'!E27,E27='S1'!E27),"CISSS!","OK."))))</f>
        <v>OK.</v>
      </c>
      <c r="F77" s="56" t="str">
        <f>IF(F27=".","OK.",IF(F27=0,"OK.",IF(F27=" ","OK.",IF(OR(F27=F7,F27=F17,F27=F37,F27='S2'!F27,F27='S3'!F27,F27='S4'!F27,F27='S5'!F27,F27='S6'!F27,F27='S7'!F27,F27='S1'!F27),"CISSS!","OK."))))</f>
        <v>OK.</v>
      </c>
      <c r="G77" s="57" t="str">
        <f>IF(G27=".","OK.",IF(G27=0,"OK.",IF(G27=" ","OK.",IF(OR(G27=G7,G27=G17,G27=G37,G27='S2'!G27,G27='S3'!G27,G27='S4'!G27,G27='S5'!G27,G27='S6'!G27,G27='S7'!G27,G27='S1'!G27),"CISSS!","OK."))))</f>
        <v>OK.</v>
      </c>
      <c r="H77" s="76" t="str">
        <f>IF(H27=".","OK.",IF(H27=0,"OK.",IF(H27=" ","OK.",IF(OR(H27=H7,H27=H17,H27=H37,H27='S2'!H27,H27='S3'!H27,H27='S4'!H27,H27='S5'!H27,H27='S6'!H27,H27='S7'!H27,H27='S1'!H27),"CISSS!","OK."))))</f>
        <v>OK.</v>
      </c>
      <c r="I77" s="77" t="str">
        <f>IF(I27=".","OK.",IF(I27=0,"OK.",IF(I27=" ","OK.",IF(OR(I27=I7,I27=I17,I27=I37,I27='S2'!I27,I27='S3'!I27,I27='S4'!I27,I27='S5'!I27,I27='S6'!I27,I27='S7'!I27,I27='S1'!I27),"CISSS!","OK."))))</f>
        <v>OK.</v>
      </c>
      <c r="J77" s="77" t="str">
        <f>IF(J27=".","OK.",IF(J27=0,"OK.",IF(J27=" ","OK.",IF(OR(J27=J7,J27=J17,J27=J37,J27='S2'!J27,J27='S3'!J27,J27='S4'!J27,J27='S5'!J27,J27='S6'!J27,J27='S7'!J27,J27='S1'!J27),"CISSS!","OK."))))</f>
        <v>OK.</v>
      </c>
      <c r="K77" s="77" t="str">
        <f>IF(K27=".","OK.",IF(K27=0,"OK.",IF(K27=" ","OK.",IF(OR(K27=K7,K27=K17,K27=K37,K27='S2'!K27,K27='S3'!K27,K27='S4'!K27,K27='S5'!K27,K27='S6'!K27,K27='S7'!K27,K27='S1'!K27),"CISSS!","OK."))))</f>
        <v>OK.</v>
      </c>
      <c r="L77" s="78" t="str">
        <f>IF(L27=".","OK.",IF(L27=0,"OK.",IF(L27=" ","OK.",IF(OR(L27=L7,L27=L17,L27=L37,L27='S2'!L27,L27='S3'!L27,L27='S4'!L27,L27='S5'!L27,L27='S6'!L27,L27='S7'!L27,L27='S1'!L27),"CISSS!","OK."))))</f>
        <v>OK.</v>
      </c>
      <c r="M77" s="67" t="str">
        <f>IF(M27=".","OK.",IF(M27=0,"OK.",IF(M27=" ","OK.",IF(OR(M27=M7,M27=M17,M27=M37,M27='S2'!M27,M27='S3'!M27,M27='S4'!M27,M27='S5'!M27,M27='S6'!M27,M27='S7'!M27,M27='S1'!M27),"CISSS!","OK."))))</f>
        <v>OK.</v>
      </c>
      <c r="N77" s="68" t="str">
        <f>IF(N27=".","OK.",IF(N27=0,"OK.",IF(N27=" ","OK.",IF(OR(N27=N7,N27=N17,N27=N37,N27='S2'!N27,N27='S3'!N27,N27='S4'!N27,N27='S5'!N27,N27='S6'!N27,N27='S7'!N27,N27='S1'!N27),"CISSS!","OK."))))</f>
        <v>OK.</v>
      </c>
      <c r="O77" s="68" t="str">
        <f>IF(O27=".","OK.",IF(O27=0,"OK.",IF(O27=" ","OK.",IF(OR(O27=O7,O27=O17,O27=O37,O27='S2'!O27,O27='S3'!O27,O27='S4'!O27,O27='S5'!O27,O27='S6'!O27,O27='S7'!O27,O27='S1'!O27),"CISSS!","OK."))))</f>
        <v>OK.</v>
      </c>
      <c r="P77" s="68" t="str">
        <f>IF(P27=".","OK.",IF(P27=0,"OK.",IF(P27=" ","OK.",IF(OR(P27=P7,P27=P17,P27=P37,P27='S2'!P27,P27='S3'!P27,P27='S4'!P27,P27='S5'!P27,P27='S6'!P27,P27='S7'!P27,P27='S1'!P27),"CISSS!","OK."))))</f>
        <v>OK.</v>
      </c>
      <c r="Q77" s="69" t="str">
        <f>IF(Q27=".","OK.",IF(Q27=0,"OK.",IF(Q27=" ","OK.",IF(OR(Q27=Q7,Q27=Q17,Q27=Q37,Q27='S2'!Q27,Q27='S3'!Q27,Q27='S4'!Q27,Q27='S5'!Q27,Q27='S6'!Q27,Q27='S7'!Q27,Q27='S1'!Q27),"CISSS!","OK."))))</f>
        <v>OK.</v>
      </c>
      <c r="R77" s="85" t="str">
        <f>IF(R27=".","OK.",IF(R27=0,"OK.",IF(R27=" ","OK.",IF(OR(R27=R7,R27=R17,R27=R37,R27='S2'!R27,R27='S3'!R27,R27='S4'!R27,R27='S5'!R27,R27='S6'!R27,R27='S7'!R27,R27='S1'!R27),"CISSS!","OK."))))</f>
        <v>OK.</v>
      </c>
      <c r="S77" s="86" t="str">
        <f>IF(S27=".","OK.",IF(S27=0,"OK.",IF(S27=" ","OK.",IF(OR(S27=S7,S27=S17,S27=S37,S27='S2'!S27,S27='S3'!S27,S27='S4'!S27,S27='S5'!S27,S27='S6'!S27,S27='S7'!S27,S27='S1'!S27),"CISSS!","OK."))))</f>
        <v>OK.</v>
      </c>
      <c r="T77" s="86" t="str">
        <f>IF(T27=".","OK.",IF(T27=0,"OK.",IF(T27=" ","OK.",IF(OR(T27=T7,T27=T17,T27=T37,T27='S2'!T27,T27='S3'!T27,T27='S4'!T27,T27='S5'!T27,T27='S6'!T27,T27='S7'!T27,T27='S1'!T27),"CISSS!","OK."))))</f>
        <v>OK.</v>
      </c>
      <c r="U77" s="86" t="str">
        <f>IF(U27=".","OK.",IF(U27=0,"OK.",IF(U27=" ","OK.",IF(OR(U27=U7,U27=U17,U27=U37,U27='S2'!U27,U27='S3'!U27,U27='S4'!U27,U27='S5'!U27,U27='S6'!U27,U27='S7'!U27,U27='S1'!U27),"CISSS!","OK."))))</f>
        <v>OK.</v>
      </c>
      <c r="V77" s="87" t="str">
        <f>IF(V27=".","OK.",IF(V27=0,"OK.",IF(V27=" ","OK.",IF(OR(V27=V7,V27=V17,V27=V37,V27='S2'!V27,V27='S3'!V27,V27='S4'!V27,V27='S5'!V27,V27='S6'!V27,V27='S7'!V27,V27='S1'!V27),"CISSS!","OK."))))</f>
        <v>OK.</v>
      </c>
      <c r="W77" s="267" t="str">
        <f>IF(W27=".","OK.",IF(W27=0,"OK.",IF(W27=" ","OK.",IF(OR(W27=W7,W27=W17,W27=W37,W27='S2'!W27,W27='S3'!W27,W27='S4'!W27,W27='S5'!W27,W27='S6'!W27,W27='S7'!W27,W27='S1'!W27),"CISSS!","OK."))))</f>
        <v>OK.</v>
      </c>
      <c r="X77" s="268" t="str">
        <f>IF(X27=".","OK.",IF(X27=0,"OK.",IF(X27=" ","OK.",IF(OR(X27=X7,X27=X17,X27=X37,X27='S2'!X27,X27='S3'!X27,X27='S4'!X27,X27='S5'!X27,X27='S6'!X27,X27='S7'!X27,X27='S1'!X27),"CISSS!","OK."))))</f>
        <v>OK.</v>
      </c>
      <c r="Y77" s="268" t="str">
        <f>IF(Y27=".","OK.",IF(Y27=0,"OK.",IF(Y27=" ","OK.",IF(OR(Y27=Y7,Y27=Y17,Y27=Y37,Y27='S2'!Y27,Y27='S3'!Y27,Y27='S4'!Y27,Y27='S5'!Y27,Y27='S6'!Y27,Y27='S7'!Y27,Y27='S1'!Y27),"CISSS!","OK."))))</f>
        <v>OK.</v>
      </c>
      <c r="Z77" s="268" t="str">
        <f>IF(Z27=".","OK.",IF(Z27=0,"OK.",IF(Z27=" ","OK.",IF(OR(Z27=Z7,Z27=Z17,Z27=Z37,Z27='S2'!Z27,Z27='S3'!Z27,Z27='S4'!Z27,Z27='S5'!Z27,Z27='S6'!Z27,Z27='S7'!Z27,Z27='S1'!Z27),"CISSS!","OK."))))</f>
        <v>OK.</v>
      </c>
      <c r="AA77" s="269" t="str">
        <f>IF(AA27=".","OK.",IF(AA27=0,"OK.",IF(AA27=" ","OK.",IF(OR(AA27=AA7,AA27=AA17,AA27=AA37,AA27='S2'!AA27,AA27='S3'!AA27,AA27='S4'!AA27,AA27='S5'!AA27,AA27='S6'!AA27,AA27='S7'!AA27,AA27='S1'!AA27),"CISSS!","OK."))))</f>
        <v>OK.</v>
      </c>
      <c r="AB77" s="323">
        <v>0.54166666666666663</v>
      </c>
    </row>
    <row r="78" spans="1:28" ht="11.1" customHeight="1" x14ac:dyDescent="0.2">
      <c r="A78" s="1087"/>
      <c r="B78" s="1087"/>
      <c r="C78" s="55" t="str">
        <f>IF(C28=".","OK.",IF(C28=0,"OK.",IF(C28=" ","OK.",IF(OR(C28=C8,C28=C18,C28=C38,C28='S2'!C28,C28='S3'!C28,C28='S4'!C28,C28='S5'!C28,C28='S6'!C28,C28='S7'!C28,C28='S1'!C28),"CISSS!","OK."))))</f>
        <v>OK.</v>
      </c>
      <c r="D78" s="56" t="str">
        <f>IF(D28=".","OK.",IF(D28=0,"OK.",IF(D28=" ","OK.",IF(OR(D28=D8,D28=D18,D28=D38,D28='S2'!D28,D28='S3'!D28,D28='S4'!D28,D28='S5'!D28,D28='S6'!D28,D28='S7'!D28,D28='S1'!D28),"CISSS!","OK."))))</f>
        <v>OK.</v>
      </c>
      <c r="E78" s="56" t="str">
        <f>IF(E28=".","OK.",IF(E28=0,"OK.",IF(E28=" ","OK.",IF(OR(E28=E8,E28=E18,E28=E38,E28='S2'!E28,E28='S3'!E28,E28='S4'!E28,E28='S5'!E28,E28='S6'!E28,E28='S7'!E28,E28='S1'!E28),"CISSS!","OK."))))</f>
        <v>OK.</v>
      </c>
      <c r="F78" s="56" t="str">
        <f>IF(F28=".","OK.",IF(F28=0,"OK.",IF(F28=" ","OK.",IF(OR(F28=F8,F28=F18,F28=F38,F28='S2'!F28,F28='S3'!F28,F28='S4'!F28,F28='S5'!F28,F28='S6'!F28,F28='S7'!F28,F28='S1'!F28),"CISSS!","OK."))))</f>
        <v>OK.</v>
      </c>
      <c r="G78" s="57" t="str">
        <f>IF(G28=".","OK.",IF(G28=0,"OK.",IF(G28=" ","OK.",IF(OR(G28=G8,G28=G18,G28=G38,G28='S2'!G28,G28='S3'!G28,G28='S4'!G28,G28='S5'!G28,G28='S6'!G28,G28='S7'!G28,G28='S1'!G28),"CISSS!","OK."))))</f>
        <v>OK.</v>
      </c>
      <c r="H78" s="76" t="str">
        <f>IF(H28=".","OK.",IF(H28=0,"OK.",IF(H28=" ","OK.",IF(OR(H28=H8,H28=H18,H28=H38,H28='S2'!H28,H28='S3'!H28,H28='S4'!H28,H28='S5'!H28,H28='S6'!H28,H28='S7'!H28,H28='S1'!H28),"CISSS!","OK."))))</f>
        <v>OK.</v>
      </c>
      <c r="I78" s="77" t="str">
        <f>IF(I28=".","OK.",IF(I28=0,"OK.",IF(I28=" ","OK.",IF(OR(I28=I8,I28=I18,I28=I38,I28='S2'!I28,I28='S3'!I28,I28='S4'!I28,I28='S5'!I28,I28='S6'!I28,I28='S7'!I28,I28='S1'!I28),"CISSS!","OK."))))</f>
        <v>OK.</v>
      </c>
      <c r="J78" s="77" t="str">
        <f>IF(J28=".","OK.",IF(J28=0,"OK.",IF(J28=" ","OK.",IF(OR(J28=J8,J28=J18,J28=J38,J28='S2'!J28,J28='S3'!J28,J28='S4'!J28,J28='S5'!J28,J28='S6'!J28,J28='S7'!J28,J28='S1'!J28),"CISSS!","OK."))))</f>
        <v>OK.</v>
      </c>
      <c r="K78" s="77" t="str">
        <f>IF(K28=".","OK.",IF(K28=0,"OK.",IF(K28=" ","OK.",IF(OR(K28=K8,K28=K18,K28=K38,K28='S2'!K28,K28='S3'!K28,K28='S4'!K28,K28='S5'!K28,K28='S6'!K28,K28='S7'!K28,K28='S1'!K28),"CISSS!","OK."))))</f>
        <v>OK.</v>
      </c>
      <c r="L78" s="78" t="str">
        <f>IF(L28=".","OK.",IF(L28=0,"OK.",IF(L28=" ","OK.",IF(OR(L28=L8,L28=L18,L28=L38,L28='S2'!L28,L28='S3'!L28,L28='S4'!L28,L28='S5'!L28,L28='S6'!L28,L28='S7'!L28,L28='S1'!L28),"CISSS!","OK."))))</f>
        <v>OK.</v>
      </c>
      <c r="M78" s="67" t="str">
        <f>IF(M28=".","OK.",IF(M28=0,"OK.",IF(M28=" ","OK.",IF(OR(M28=M8,M28=M18,M28=M38,M28='S2'!M28,M28='S3'!M28,M28='S4'!M28,M28='S5'!M28,M28='S6'!M28,M28='S7'!M28,M28='S1'!M28),"CISSS!","OK."))))</f>
        <v>OK.</v>
      </c>
      <c r="N78" s="68" t="str">
        <f>IF(N28=".","OK.",IF(N28=0,"OK.",IF(N28=" ","OK.",IF(OR(N28=N8,N28=N18,N28=N38,N28='S2'!N28,N28='S3'!N28,N28='S4'!N28,N28='S5'!N28,N28='S6'!N28,N28='S7'!N28,N28='S1'!N28),"CISSS!","OK."))))</f>
        <v>OK.</v>
      </c>
      <c r="O78" s="68" t="str">
        <f>IF(O28=".","OK.",IF(O28=0,"OK.",IF(O28=" ","OK.",IF(OR(O28=O8,O28=O18,O28=O38,O28='S2'!O28,O28='S3'!O28,O28='S4'!O28,O28='S5'!O28,O28='S6'!O28,O28='S7'!O28,O28='S1'!O28),"CISSS!","OK."))))</f>
        <v>OK.</v>
      </c>
      <c r="P78" s="68" t="str">
        <f>IF(P28=".","OK.",IF(P28=0,"OK.",IF(P28=" ","OK.",IF(OR(P28=P8,P28=P18,P28=P38,P28='S2'!P28,P28='S3'!P28,P28='S4'!P28,P28='S5'!P28,P28='S6'!P28,P28='S7'!P28,P28='S1'!P28),"CISSS!","OK."))))</f>
        <v>OK.</v>
      </c>
      <c r="Q78" s="69" t="str">
        <f>IF(Q28=".","OK.",IF(Q28=0,"OK.",IF(Q28=" ","OK.",IF(OR(Q28=Q8,Q28=Q18,Q28=Q38,Q28='S2'!Q28,Q28='S3'!Q28,Q28='S4'!Q28,Q28='S5'!Q28,Q28='S6'!Q28,Q28='S7'!Q28,Q28='S1'!Q28),"CISSS!","OK."))))</f>
        <v>OK.</v>
      </c>
      <c r="R78" s="85" t="str">
        <f>IF(R28=".","OK.",IF(R28=0,"OK.",IF(R28=" ","OK.",IF(OR(R28=R8,R28=R18,R28=R38,R28='S2'!R28,R28='S3'!R28,R28='S4'!R28,R28='S5'!R28,R28='S6'!R28,R28='S7'!R28,R28='S1'!R28),"CISSS!","OK."))))</f>
        <v>OK.</v>
      </c>
      <c r="S78" s="86" t="str">
        <f>IF(S28=".","OK.",IF(S28=0,"OK.",IF(S28=" ","OK.",IF(OR(S28=S8,S28=S18,S28=S38,S28='S2'!S28,S28='S3'!S28,S28='S4'!S28,S28='S5'!S28,S28='S6'!S28,S28='S7'!S28,S28='S1'!S28),"CISSS!","OK."))))</f>
        <v>OK.</v>
      </c>
      <c r="T78" s="86" t="str">
        <f>IF(T28=".","OK.",IF(T28=0,"OK.",IF(T28=" ","OK.",IF(OR(T28=T8,T28=T18,T28=T38,T28='S2'!T28,T28='S3'!T28,T28='S4'!T28,T28='S5'!T28,T28='S6'!T28,T28='S7'!T28,T28='S1'!T28),"CISSS!","OK."))))</f>
        <v>OK.</v>
      </c>
      <c r="U78" s="86" t="str">
        <f>IF(U28=".","OK.",IF(U28=0,"OK.",IF(U28=" ","OK.",IF(OR(U28=U8,U28=U18,U28=U38,U28='S2'!U28,U28='S3'!U28,U28='S4'!U28,U28='S5'!U28,U28='S6'!U28,U28='S7'!U28,U28='S1'!U28),"CISSS!","OK."))))</f>
        <v>OK.</v>
      </c>
      <c r="V78" s="87" t="str">
        <f>IF(V28=".","OK.",IF(V28=0,"OK.",IF(V28=" ","OK.",IF(OR(V28=V8,V28=V18,V28=V38,V28='S2'!V28,V28='S3'!V28,V28='S4'!V28,V28='S5'!V28,V28='S6'!V28,V28='S7'!V28,V28='S1'!V28),"CISSS!","OK."))))</f>
        <v>OK.</v>
      </c>
      <c r="W78" s="267" t="str">
        <f>IF(W28=".","OK.",IF(W28=0,"OK.",IF(W28=" ","OK.",IF(OR(W28=W8,W28=W18,W28=W38,W28='S2'!W28,W28='S3'!W28,W28='S4'!W28,W28='S5'!W28,W28='S6'!W28,W28='S7'!W28,W28='S1'!W28),"CISSS!","OK."))))</f>
        <v>OK.</v>
      </c>
      <c r="X78" s="268" t="str">
        <f>IF(X28=".","OK.",IF(X28=0,"OK.",IF(X28=" ","OK.",IF(OR(X28=X8,X28=X18,X28=X38,X28='S2'!X28,X28='S3'!X28,X28='S4'!X28,X28='S5'!X28,X28='S6'!X28,X28='S7'!X28,X28='S1'!X28),"CISSS!","OK."))))</f>
        <v>OK.</v>
      </c>
      <c r="Y78" s="268" t="str">
        <f>IF(Y28=".","OK.",IF(Y28=0,"OK.",IF(Y28=" ","OK.",IF(OR(Y28=Y8,Y28=Y18,Y28=Y38,Y28='S2'!Y28,Y28='S3'!Y28,Y28='S4'!Y28,Y28='S5'!Y28,Y28='S6'!Y28,Y28='S7'!Y28,Y28='S1'!Y28),"CISSS!","OK."))))</f>
        <v>OK.</v>
      </c>
      <c r="Z78" s="268" t="str">
        <f>IF(Z28=".","OK.",IF(Z28=0,"OK.",IF(Z28=" ","OK.",IF(OR(Z28=Z8,Z28=Z18,Z28=Z38,Z28='S2'!Z28,Z28='S3'!Z28,Z28='S4'!Z28,Z28='S5'!Z28,Z28='S6'!Z28,Z28='S7'!Z28,Z28='S1'!Z28),"CISSS!","OK."))))</f>
        <v>OK.</v>
      </c>
      <c r="AA78" s="269" t="str">
        <f>IF(AA28=".","OK.",IF(AA28=0,"OK.",IF(AA28=" ","OK.",IF(OR(AA28=AA8,AA28=AA18,AA28=AA38,AA28='S2'!AA28,AA28='S3'!AA28,AA28='S4'!AA28,AA28='S5'!AA28,AA28='S6'!AA28,AA28='S7'!AA28,AA28='S1'!AA28),"CISSS!","OK."))))</f>
        <v>OK.</v>
      </c>
      <c r="AB78" s="323">
        <v>0.58333333333333337</v>
      </c>
    </row>
    <row r="79" spans="1:28" ht="11.1" customHeight="1" x14ac:dyDescent="0.2">
      <c r="A79" s="1087"/>
      <c r="B79" s="1087"/>
      <c r="C79" s="55" t="str">
        <f>IF(C29=".","OK.",IF(C29=0,"OK.",IF(C29=" ","OK.",IF(OR(C29=C9,C29=C19,C29=C39,C29='S2'!C29,C29='S3'!C29,C29='S4'!C29,C29='S5'!C29,C29='S6'!C29,C29='S7'!C29,C29='S1'!C29),"CISSS!","OK."))))</f>
        <v>OK.</v>
      </c>
      <c r="D79" s="56" t="str">
        <f>IF(D29=".","OK.",IF(D29=0,"OK.",IF(D29=" ","OK.",IF(OR(D29=D9,D29=D19,D29=D39,D29='S2'!D29,D29='S3'!D29,D29='S4'!D29,D29='S5'!D29,D29='S6'!D29,D29='S7'!D29,D29='S1'!D29),"CISSS!","OK."))))</f>
        <v>OK.</v>
      </c>
      <c r="E79" s="56" t="str">
        <f>IF(E29=".","OK.",IF(E29=0,"OK.",IF(E29=" ","OK.",IF(OR(E29=E9,E29=E19,E29=E39,E29='S2'!E29,E29='S3'!E29,E29='S4'!E29,E29='S5'!E29,E29='S6'!E29,E29='S7'!E29,E29='S1'!E29),"CISSS!","OK."))))</f>
        <v>OK.</v>
      </c>
      <c r="F79" s="56" t="str">
        <f>IF(F29=".","OK.",IF(F29=0,"OK.",IF(F29=" ","OK.",IF(OR(F29=F9,F29=F19,F29=F39,F29='S2'!F29,F29='S3'!F29,F29='S4'!F29,F29='S5'!F29,F29='S6'!F29,F29='S7'!F29,F29='S1'!F29),"CISSS!","OK."))))</f>
        <v>OK.</v>
      </c>
      <c r="G79" s="57" t="str">
        <f>IF(G29=".","OK.",IF(G29=0,"OK.",IF(G29=" ","OK.",IF(OR(G29=G9,G29=G19,G29=G39,G29='S2'!G29,G29='S3'!G29,G29='S4'!G29,G29='S5'!G29,G29='S6'!G29,G29='S7'!G29,G29='S1'!G29),"CISSS!","OK."))))</f>
        <v>OK.</v>
      </c>
      <c r="H79" s="76" t="str">
        <f>IF(H29=".","OK.",IF(H29=0,"OK.",IF(H29=" ","OK.",IF(OR(H29=H9,H29=H19,H29=H39,H29='S2'!H29,H29='S3'!H29,H29='S4'!H29,H29='S5'!H29,H29='S6'!H29,H29='S7'!H29,H29='S1'!H29),"CISSS!","OK."))))</f>
        <v>OK.</v>
      </c>
      <c r="I79" s="77" t="str">
        <f>IF(I29=".","OK.",IF(I29=0,"OK.",IF(I29=" ","OK.",IF(OR(I29=I9,I29=I19,I29=I39,I29='S2'!I29,I29='S3'!I29,I29='S4'!I29,I29='S5'!I29,I29='S6'!I29,I29='S7'!I29,I29='S1'!I29),"CISSS!","OK."))))</f>
        <v>OK.</v>
      </c>
      <c r="J79" s="77" t="str">
        <f>IF(J29=".","OK.",IF(J29=0,"OK.",IF(J29=" ","OK.",IF(OR(J29=J9,J29=J19,J29=J39,J29='S2'!J29,J29='S3'!J29,J29='S4'!J29,J29='S5'!J29,J29='S6'!J29,J29='S7'!J29,J29='S1'!J29),"CISSS!","OK."))))</f>
        <v>OK.</v>
      </c>
      <c r="K79" s="77" t="str">
        <f>IF(K29=".","OK.",IF(K29=0,"OK.",IF(K29=" ","OK.",IF(OR(K29=K9,K29=K19,K29=K39,K29='S2'!K29,K29='S3'!K29,K29='S4'!K29,K29='S5'!K29,K29='S6'!K29,K29='S7'!K29,K29='S1'!K29),"CISSS!","OK."))))</f>
        <v>OK.</v>
      </c>
      <c r="L79" s="78" t="str">
        <f>IF(L29=".","OK.",IF(L29=0,"OK.",IF(L29=" ","OK.",IF(OR(L29=L9,L29=L19,L29=L39,L29='S2'!L29,L29='S3'!L29,L29='S4'!L29,L29='S5'!L29,L29='S6'!L29,L29='S7'!L29,L29='S1'!L29),"CISSS!","OK."))))</f>
        <v>OK.</v>
      </c>
      <c r="M79" s="67" t="str">
        <f>IF(M29=".","OK.",IF(M29=0,"OK.",IF(M29=" ","OK.",IF(OR(M29=M9,M29=M19,M29=M39,M29='S2'!M29,M29='S3'!M29,M29='S4'!M29,M29='S5'!M29,M29='S6'!M29,M29='S7'!M29,M29='S1'!M29),"CISSS!","OK."))))</f>
        <v>OK.</v>
      </c>
      <c r="N79" s="68" t="str">
        <f>IF(N29=".","OK.",IF(N29=0,"OK.",IF(N29=" ","OK.",IF(OR(N29=N9,N29=N19,N29=N39,N29='S2'!N29,N29='S3'!N29,N29='S4'!N29,N29='S5'!N29,N29='S6'!N29,N29='S7'!N29,N29='S1'!N29),"CISSS!","OK."))))</f>
        <v>OK.</v>
      </c>
      <c r="O79" s="68" t="str">
        <f>IF(O29=".","OK.",IF(O29=0,"OK.",IF(O29=" ","OK.",IF(OR(O29=O9,O29=O19,O29=O39,O29='S2'!O29,O29='S3'!O29,O29='S4'!O29,O29='S5'!O29,O29='S6'!O29,O29='S7'!O29,O29='S1'!O29),"CISSS!","OK."))))</f>
        <v>OK.</v>
      </c>
      <c r="P79" s="68" t="str">
        <f>IF(P29=".","OK.",IF(P29=0,"OK.",IF(P29=" ","OK.",IF(OR(P29=P9,P29=P19,P29=P39,P29='S2'!P29,P29='S3'!P29,P29='S4'!P29,P29='S5'!P29,P29='S6'!P29,P29='S7'!P29,P29='S1'!P29),"CISSS!","OK."))))</f>
        <v>OK.</v>
      </c>
      <c r="Q79" s="69" t="str">
        <f>IF(Q29=".","OK.",IF(Q29=0,"OK.",IF(Q29=" ","OK.",IF(OR(Q29=Q9,Q29=Q19,Q29=Q39,Q29='S2'!Q29,Q29='S3'!Q29,Q29='S4'!Q29,Q29='S5'!Q29,Q29='S6'!Q29,Q29='S7'!Q29,Q29='S1'!Q29),"CISSS!","OK."))))</f>
        <v>OK.</v>
      </c>
      <c r="R79" s="85" t="str">
        <f>IF(R29=".","OK.",IF(R29=0,"OK.",IF(R29=" ","OK.",IF(OR(R29=R9,R29=R19,R29=R39,R29='S2'!R29,R29='S3'!R29,R29='S4'!R29,R29='S5'!R29,R29='S6'!R29,R29='S7'!R29,R29='S1'!R29),"CISSS!","OK."))))</f>
        <v>OK.</v>
      </c>
      <c r="S79" s="86" t="str">
        <f>IF(S29=".","OK.",IF(S29=0,"OK.",IF(S29=" ","OK.",IF(OR(S29=S9,S29=S19,S29=S39,S29='S2'!S29,S29='S3'!S29,S29='S4'!S29,S29='S5'!S29,S29='S6'!S29,S29='S7'!S29,S29='S1'!S29),"CISSS!","OK."))))</f>
        <v>OK.</v>
      </c>
      <c r="T79" s="86" t="str">
        <f>IF(T29=".","OK.",IF(T29=0,"OK.",IF(T29=" ","OK.",IF(OR(T29=T9,T29=T19,T29=T39,T29='S2'!T29,T29='S3'!T29,T29='S4'!T29,T29='S5'!T29,T29='S6'!T29,T29='S7'!T29,T29='S1'!T29),"CISSS!","OK."))))</f>
        <v>OK.</v>
      </c>
      <c r="U79" s="86" t="str">
        <f>IF(U29=".","OK.",IF(U29=0,"OK.",IF(U29=" ","OK.",IF(OR(U29=U9,U29=U19,U29=U39,U29='S2'!U29,U29='S3'!U29,U29='S4'!U29,U29='S5'!U29,U29='S6'!U29,U29='S7'!U29,U29='S1'!U29),"CISSS!","OK."))))</f>
        <v>OK.</v>
      </c>
      <c r="V79" s="87" t="str">
        <f>IF(V29=".","OK.",IF(V29=0,"OK.",IF(V29=" ","OK.",IF(OR(V29=V9,V29=V19,V29=V39,V29='S2'!V29,V29='S3'!V29,V29='S4'!V29,V29='S5'!V29,V29='S6'!V29,V29='S7'!V29,V29='S1'!V29),"CISSS!","OK."))))</f>
        <v>OK.</v>
      </c>
      <c r="W79" s="267" t="str">
        <f>IF(W29=".","OK.",IF(W29=0,"OK.",IF(W29=" ","OK.",IF(OR(W29=W9,W29=W19,W29=W39,W29='S2'!W29,W29='S3'!W29,W29='S4'!W29,W29='S5'!W29,W29='S6'!W29,W29='S7'!W29,W29='S1'!W29),"CISSS!","OK."))))</f>
        <v>OK.</v>
      </c>
      <c r="X79" s="268" t="str">
        <f>IF(X29=".","OK.",IF(X29=0,"OK.",IF(X29=" ","OK.",IF(OR(X29=X9,X29=X19,X29=X39,X29='S2'!X29,X29='S3'!X29,X29='S4'!X29,X29='S5'!X29,X29='S6'!X29,X29='S7'!X29,X29='S1'!X29),"CISSS!","OK."))))</f>
        <v>OK.</v>
      </c>
      <c r="Y79" s="268" t="str">
        <f>IF(Y29=".","OK.",IF(Y29=0,"OK.",IF(Y29=" ","OK.",IF(OR(Y29=Y9,Y29=Y19,Y29=Y39,Y29='S2'!Y29,Y29='S3'!Y29,Y29='S4'!Y29,Y29='S5'!Y29,Y29='S6'!Y29,Y29='S7'!Y29,Y29='S1'!Y29),"CISSS!","OK."))))</f>
        <v>OK.</v>
      </c>
      <c r="Z79" s="268" t="str">
        <f>IF(Z29=".","OK.",IF(Z29=0,"OK.",IF(Z29=" ","OK.",IF(OR(Z29=Z9,Z29=Z19,Z29=Z39,Z29='S2'!Z29,Z29='S3'!Z29,Z29='S4'!Z29,Z29='S5'!Z29,Z29='S6'!Z29,Z29='S7'!Z29,Z29='S1'!Z29),"CISSS!","OK."))))</f>
        <v>OK.</v>
      </c>
      <c r="AA79" s="269" t="str">
        <f>IF(AA29=".","OK.",IF(AA29=0,"OK.",IF(AA29=" ","OK.",IF(OR(AA29=AA9,AA29=AA19,AA29=AA39,AA29='S2'!AA29,AA29='S3'!AA29,AA29='S4'!AA29,AA29='S5'!AA29,AA29='S6'!AA29,AA29='S7'!AA29,AA29='S1'!AA29),"CISSS!","OK."))))</f>
        <v>OK.</v>
      </c>
      <c r="AB79" s="323">
        <v>0.625</v>
      </c>
    </row>
    <row r="80" spans="1:28" ht="11.1" customHeight="1" x14ac:dyDescent="0.2">
      <c r="A80" s="1087"/>
      <c r="B80" s="1087"/>
      <c r="C80" s="55" t="str">
        <f>IF(C30=".","OK.",IF(C30=0,"OK.",IF(C30=" ","OK.",IF(OR(C30=C10,C30=C20,C30=C40,C30='S2'!C30,C30='S3'!C30,C30='S4'!C30,C30='S5'!C30,C30='S6'!C30,C30='S7'!C30,C30='S1'!C30),"CISSS!","OK."))))</f>
        <v>OK.</v>
      </c>
      <c r="D80" s="56" t="str">
        <f>IF(D30=".","OK.",IF(D30=0,"OK.",IF(D30=" ","OK.",IF(OR(D30=D10,D30=D20,D30=D40,D30='S2'!D30,D30='S3'!D30,D30='S4'!D30,D30='S5'!D30,D30='S6'!D30,D30='S7'!D30,D30='S1'!D30),"CISSS!","OK."))))</f>
        <v>OK.</v>
      </c>
      <c r="E80" s="56" t="str">
        <f>IF(E30=".","OK.",IF(E30=0,"OK.",IF(E30=" ","OK.",IF(OR(E30=E10,E30=E20,E30=E40,E30='S2'!E30,E30='S3'!E30,E30='S4'!E30,E30='S5'!E30,E30='S6'!E30,E30='S7'!E30,E30='S1'!E30),"CISSS!","OK."))))</f>
        <v>OK.</v>
      </c>
      <c r="F80" s="56" t="str">
        <f>IF(F30=".","OK.",IF(F30=0,"OK.",IF(F30=" ","OK.",IF(OR(F30=F10,F30=F20,F30=F40,F30='S2'!F30,F30='S3'!F30,F30='S4'!F30,F30='S5'!F30,F30='S6'!F30,F30='S7'!F30,F30='S1'!F30),"CISSS!","OK."))))</f>
        <v>OK.</v>
      </c>
      <c r="G80" s="57" t="str">
        <f>IF(G30=".","OK.",IF(G30=0,"OK.",IF(G30=" ","OK.",IF(OR(G30=G10,G30=G20,G30=G40,G30='S2'!G30,G30='S3'!G30,G30='S4'!G30,G30='S5'!G30,G30='S6'!G30,G30='S7'!G30,G30='S1'!G30),"CISSS!","OK."))))</f>
        <v>OK.</v>
      </c>
      <c r="H80" s="76" t="str">
        <f>IF(H30=".","OK.",IF(H30=0,"OK.",IF(H30=" ","OK.",IF(OR(H30=H10,H30=H20,H30=H40,H30='S2'!H30,H30='S3'!H30,H30='S4'!H30,H30='S5'!H30,H30='S6'!H30,H30='S7'!H30,H30='S1'!H30),"CISSS!","OK."))))</f>
        <v>OK.</v>
      </c>
      <c r="I80" s="77" t="str">
        <f>IF(I30=".","OK.",IF(I30=0,"OK.",IF(I30=" ","OK.",IF(OR(I30=I10,I30=I20,I30=I40,I30='S2'!I30,I30='S3'!I30,I30='S4'!I30,I30='S5'!I30,I30='S6'!I30,I30='S7'!I30,I30='S1'!I30),"CISSS!","OK."))))</f>
        <v>OK.</v>
      </c>
      <c r="J80" s="77" t="str">
        <f>IF(J30=".","OK.",IF(J30=0,"OK.",IF(J30=" ","OK.",IF(OR(J30=J10,J30=J20,J30=J40,J30='S2'!J30,J30='S3'!J30,J30='S4'!J30,J30='S5'!J30,J30='S6'!J30,J30='S7'!J30,J30='S1'!J30),"CISSS!","OK."))))</f>
        <v>OK.</v>
      </c>
      <c r="K80" s="77" t="str">
        <f>IF(K30=".","OK.",IF(K30=0,"OK.",IF(K30=" ","OK.",IF(OR(K30=K10,K30=K20,K30=K40,K30='S2'!K30,K30='S3'!K30,K30='S4'!K30,K30='S5'!K30,K30='S6'!K30,K30='S7'!K30,K30='S1'!K30),"CISSS!","OK."))))</f>
        <v>OK.</v>
      </c>
      <c r="L80" s="78" t="str">
        <f>IF(L30=".","OK.",IF(L30=0,"OK.",IF(L30=" ","OK.",IF(OR(L30=L10,L30=L20,L30=L40,L30='S2'!L30,L30='S3'!L30,L30='S4'!L30,L30='S5'!L30,L30='S6'!L30,L30='S7'!L30,L30='S1'!L30),"CISSS!","OK."))))</f>
        <v>OK.</v>
      </c>
      <c r="M80" s="67" t="str">
        <f>IF(M30=".","OK.",IF(M30=0,"OK.",IF(M30=" ","OK.",IF(OR(M30=M10,M30=M20,M30=M40,M30='S2'!M30,M30='S3'!M30,M30='S4'!M30,M30='S5'!M30,M30='S6'!M30,M30='S7'!M30,M30='S1'!M30),"CISSS!","OK."))))</f>
        <v>OK.</v>
      </c>
      <c r="N80" s="68" t="str">
        <f>IF(N30=".","OK.",IF(N30=0,"OK.",IF(N30=" ","OK.",IF(OR(N30=N10,N30=N20,N30=N40,N30='S2'!N30,N30='S3'!N30,N30='S4'!N30,N30='S5'!N30,N30='S6'!N30,N30='S7'!N30,N30='S1'!N30),"CISSS!","OK."))))</f>
        <v>OK.</v>
      </c>
      <c r="O80" s="68" t="str">
        <f>IF(O30=".","OK.",IF(O30=0,"OK.",IF(O30=" ","OK.",IF(OR(O30=O10,O30=O20,O30=O40,O30='S2'!O30,O30='S3'!O30,O30='S4'!O30,O30='S5'!O30,O30='S6'!O30,O30='S7'!O30,O30='S1'!O30),"CISSS!","OK."))))</f>
        <v>OK.</v>
      </c>
      <c r="P80" s="68" t="str">
        <f>IF(P30=".","OK.",IF(P30=0,"OK.",IF(P30=" ","OK.",IF(OR(P30=P10,P30=P20,P30=P40,P30='S2'!P30,P30='S3'!P30,P30='S4'!P30,P30='S5'!P30,P30='S6'!P30,P30='S7'!P30,P30='S1'!P30),"CISSS!","OK."))))</f>
        <v>OK.</v>
      </c>
      <c r="Q80" s="69" t="str">
        <f>IF(Q30=".","OK.",IF(Q30=0,"OK.",IF(Q30=" ","OK.",IF(OR(Q30=Q10,Q30=Q20,Q30=Q40,Q30='S2'!Q30,Q30='S3'!Q30,Q30='S4'!Q30,Q30='S5'!Q30,Q30='S6'!Q30,Q30='S7'!Q30,Q30='S1'!Q30),"CISSS!","OK."))))</f>
        <v>OK.</v>
      </c>
      <c r="R80" s="85" t="str">
        <f>IF(R30=".","OK.",IF(R30=0,"OK.",IF(R30=" ","OK.",IF(OR(R30=R10,R30=R20,R30=R40,R30='S2'!R30,R30='S3'!R30,R30='S4'!R30,R30='S5'!R30,R30='S6'!R30,R30='S7'!R30,R30='S1'!R30),"CISSS!","OK."))))</f>
        <v>OK.</v>
      </c>
      <c r="S80" s="86" t="str">
        <f>IF(S30=".","OK.",IF(S30=0,"OK.",IF(S30=" ","OK.",IF(OR(S30=S10,S30=S20,S30=S40,S30='S2'!S30,S30='S3'!S30,S30='S4'!S30,S30='S5'!S30,S30='S6'!S30,S30='S7'!S30,S30='S1'!S30),"CISSS!","OK."))))</f>
        <v>OK.</v>
      </c>
      <c r="T80" s="86" t="str">
        <f>IF(T30=".","OK.",IF(T30=0,"OK.",IF(T30=" ","OK.",IF(OR(T30=T10,T30=T20,T30=T40,T30='S2'!T30,T30='S3'!T30,T30='S4'!T30,T30='S5'!T30,T30='S6'!T30,T30='S7'!T30,T30='S1'!T30),"CISSS!","OK."))))</f>
        <v>OK.</v>
      </c>
      <c r="U80" s="86" t="str">
        <f>IF(U30=".","OK.",IF(U30=0,"OK.",IF(U30=" ","OK.",IF(OR(U30=U10,U30=U20,U30=U40,U30='S2'!U30,U30='S3'!U30,U30='S4'!U30,U30='S5'!U30,U30='S6'!U30,U30='S7'!U30,U30='S1'!U30),"CISSS!","OK."))))</f>
        <v>OK.</v>
      </c>
      <c r="V80" s="87" t="str">
        <f>IF(V30=".","OK.",IF(V30=0,"OK.",IF(V30=" ","OK.",IF(OR(V30=V10,V30=V20,V30=V40,V30='S2'!V30,V30='S3'!V30,V30='S4'!V30,V30='S5'!V30,V30='S6'!V30,V30='S7'!V30,V30='S1'!V30),"CISSS!","OK."))))</f>
        <v>OK.</v>
      </c>
      <c r="W80" s="267" t="str">
        <f>IF(W30=".","OK.",IF(W30=0,"OK.",IF(W30=" ","OK.",IF(OR(W30=W10,W30=W20,W30=W40,W30='S2'!W30,W30='S3'!W30,W30='S4'!W30,W30='S5'!W30,W30='S6'!W30,W30='S7'!W30,W30='S1'!W30),"CISSS!","OK."))))</f>
        <v>OK.</v>
      </c>
      <c r="X80" s="268" t="str">
        <f>IF(X30=".","OK.",IF(X30=0,"OK.",IF(X30=" ","OK.",IF(OR(X30=X10,X30=X20,X30=X40,X30='S2'!X30,X30='S3'!X30,X30='S4'!X30,X30='S5'!X30,X30='S6'!X30,X30='S7'!X30,X30='S1'!X30),"CISSS!","OK."))))</f>
        <v>OK.</v>
      </c>
      <c r="Y80" s="268" t="str">
        <f>IF(Y30=".","OK.",IF(Y30=0,"OK.",IF(Y30=" ","OK.",IF(OR(Y30=Y10,Y30=Y20,Y30=Y40,Y30='S2'!Y30,Y30='S3'!Y30,Y30='S4'!Y30,Y30='S5'!Y30,Y30='S6'!Y30,Y30='S7'!Y30,Y30='S1'!Y30),"CISSS!","OK."))))</f>
        <v>OK.</v>
      </c>
      <c r="Z80" s="268" t="str">
        <f>IF(Z30=".","OK.",IF(Z30=0,"OK.",IF(Z30=" ","OK.",IF(OR(Z30=Z10,Z30=Z20,Z30=Z40,Z30='S2'!Z30,Z30='S3'!Z30,Z30='S4'!Z30,Z30='S5'!Z30,Z30='S6'!Z30,Z30='S7'!Z30,Z30='S1'!Z30),"CISSS!","OK."))))</f>
        <v>OK.</v>
      </c>
      <c r="AA80" s="269" t="str">
        <f>IF(AA30=".","OK.",IF(AA30=0,"OK.",IF(AA30=" ","OK.",IF(OR(AA30=AA10,AA30=AA20,AA30=AA40,AA30='S2'!AA30,AA30='S3'!AA30,AA30='S4'!AA30,AA30='S5'!AA30,AA30='S6'!AA30,AA30='S7'!AA30,AA30='S1'!AA30),"CISSS!","OK."))))</f>
        <v>OK.</v>
      </c>
      <c r="AB80" s="323">
        <v>0.66666666666666663</v>
      </c>
    </row>
    <row r="81" spans="1:28" ht="11.1" customHeight="1" x14ac:dyDescent="0.2">
      <c r="A81" s="1087"/>
      <c r="B81" s="1087"/>
      <c r="C81" s="55" t="str">
        <f>IF(C31=".","OK.",IF(C31=0,"OK.",IF(C31=" ","OK.",IF(OR(C31=C11,C31=C21,C31=C41,C31='S2'!C31,C31='S3'!C31,C31='S4'!C31,C31='S5'!C31,C31='S6'!C31,C31='S7'!C31,C31='S1'!C31),"CISSS!","OK."))))</f>
        <v>OK.</v>
      </c>
      <c r="D81" s="56" t="str">
        <f>IF(D31=".","OK.",IF(D31=0,"OK.",IF(D31=" ","OK.",IF(OR(D31=D11,D31=D21,D31=D41,D31='S2'!D31,D31='S3'!D31,D31='S4'!D31,D31='S5'!D31,D31='S6'!D31,D31='S7'!D31,D31='S1'!D31),"CISSS!","OK."))))</f>
        <v>OK.</v>
      </c>
      <c r="E81" s="56" t="str">
        <f>IF(E31=".","OK.",IF(E31=0,"OK.",IF(E31=" ","OK.",IF(OR(E31=E11,E31=E21,E31=E41,E31='S2'!E31,E31='S3'!E31,E31='S4'!E31,E31='S5'!E31,E31='S6'!E31,E31='S7'!E31,E31='S1'!E31),"CISSS!","OK."))))</f>
        <v>OK.</v>
      </c>
      <c r="F81" s="56" t="str">
        <f>IF(F31=".","OK.",IF(F31=0,"OK.",IF(F31=" ","OK.",IF(OR(F31=F11,F31=F21,F31=F41,F31='S2'!F31,F31='S3'!F31,F31='S4'!F31,F31='S5'!F31,F31='S6'!F31,F31='S7'!F31,F31='S1'!F31),"CISSS!","OK."))))</f>
        <v>OK.</v>
      </c>
      <c r="G81" s="57" t="str">
        <f>IF(G31=".","OK.",IF(G31=0,"OK.",IF(G31=" ","OK.",IF(OR(G31=G11,G31=G21,G31=G41,G31='S2'!G31,G31='S3'!G31,G31='S4'!G31,G31='S5'!G31,G31='S6'!G31,G31='S7'!G31,G31='S1'!G31),"CISSS!","OK."))))</f>
        <v>OK.</v>
      </c>
      <c r="H81" s="76" t="str">
        <f>IF(H31=".","OK.",IF(H31=0,"OK.",IF(H31=" ","OK.",IF(OR(H31=H11,H31=H21,H31=H41,H31='S2'!H31,H31='S3'!H31,H31='S4'!H31,H31='S5'!H31,H31='S6'!H31,H31='S7'!H31,H31='S1'!H31),"CISSS!","OK."))))</f>
        <v>OK.</v>
      </c>
      <c r="I81" s="77" t="str">
        <f>IF(I31=".","OK.",IF(I31=0,"OK.",IF(I31=" ","OK.",IF(OR(I31=I11,I31=I21,I31=I41,I31='S2'!I31,I31='S3'!I31,I31='S4'!I31,I31='S5'!I31,I31='S6'!I31,I31='S7'!I31,I31='S1'!I31),"CISSS!","OK."))))</f>
        <v>OK.</v>
      </c>
      <c r="J81" s="77" t="str">
        <f>IF(J31=".","OK.",IF(J31=0,"OK.",IF(J31=" ","OK.",IF(OR(J31=J11,J31=J21,J31=J41,J31='S2'!J31,J31='S3'!J31,J31='S4'!J31,J31='S5'!J31,J31='S6'!J31,J31='S7'!J31,J31='S1'!J31),"CISSS!","OK."))))</f>
        <v>OK.</v>
      </c>
      <c r="K81" s="77" t="str">
        <f>IF(K31=".","OK.",IF(K31=0,"OK.",IF(K31=" ","OK.",IF(OR(K31=K11,K31=K21,K31=K41,K31='S2'!K31,K31='S3'!K31,K31='S4'!K31,K31='S5'!K31,K31='S6'!K31,K31='S7'!K31,K31='S1'!K31),"CISSS!","OK."))))</f>
        <v>OK.</v>
      </c>
      <c r="L81" s="78" t="str">
        <f>IF(L31=".","OK.",IF(L31=0,"OK.",IF(L31=" ","OK.",IF(OR(L31=L11,L31=L21,L31=L41,L31='S2'!L31,L31='S3'!L31,L31='S4'!L31,L31='S5'!L31,L31='S6'!L31,L31='S7'!L31,L31='S1'!L31),"CISSS!","OK."))))</f>
        <v>OK.</v>
      </c>
      <c r="M81" s="67" t="str">
        <f>IF(M31=".","OK.",IF(M31=0,"OK.",IF(M31=" ","OK.",IF(OR(M31=M11,M31=M21,M31=M41,M31='S2'!M31,M31='S3'!M31,M31='S4'!M31,M31='S5'!M31,M31='S6'!M31,M31='S7'!M31,M31='S1'!M31),"CISSS!","OK."))))</f>
        <v>OK.</v>
      </c>
      <c r="N81" s="68" t="str">
        <f>IF(N31=".","OK.",IF(N31=0,"OK.",IF(N31=" ","OK.",IF(OR(N31=N11,N31=N21,N31=N41,N31='S2'!N31,N31='S3'!N31,N31='S4'!N31,N31='S5'!N31,N31='S6'!N31,N31='S7'!N31,N31='S1'!N31),"CISSS!","OK."))))</f>
        <v>OK.</v>
      </c>
      <c r="O81" s="68" t="str">
        <f>IF(O31=".","OK.",IF(O31=0,"OK.",IF(O31=" ","OK.",IF(OR(O31=O11,O31=O21,O31=O41,O31='S2'!O31,O31='S3'!O31,O31='S4'!O31,O31='S5'!O31,O31='S6'!O31,O31='S7'!O31,O31='S1'!O31),"CISSS!","OK."))))</f>
        <v>OK.</v>
      </c>
      <c r="P81" s="68" t="str">
        <f>IF(P31=".","OK.",IF(P31=0,"OK.",IF(P31=" ","OK.",IF(OR(P31=P11,P31=P21,P31=P41,P31='S2'!P31,P31='S3'!P31,P31='S4'!P31,P31='S5'!P31,P31='S6'!P31,P31='S7'!P31,P31='S1'!P31),"CISSS!","OK."))))</f>
        <v>OK.</v>
      </c>
      <c r="Q81" s="69" t="str">
        <f>IF(Q31=".","OK.",IF(Q31=0,"OK.",IF(Q31=" ","OK.",IF(OR(Q31=Q11,Q31=Q21,Q31=Q41,Q31='S2'!Q31,Q31='S3'!Q31,Q31='S4'!Q31,Q31='S5'!Q31,Q31='S6'!Q31,Q31='S7'!Q31,Q31='S1'!Q31),"CISSS!","OK."))))</f>
        <v>OK.</v>
      </c>
      <c r="R81" s="85" t="str">
        <f>IF(R31=".","OK.",IF(R31=0,"OK.",IF(R31=" ","OK.",IF(OR(R31=R11,R31=R21,R31=R41,R31='S2'!R31,R31='S3'!R31,R31='S4'!R31,R31='S5'!R31,R31='S6'!R31,R31='S7'!R31,R31='S1'!R31),"CISSS!","OK."))))</f>
        <v>OK.</v>
      </c>
      <c r="S81" s="86" t="str">
        <f>IF(S31=".","OK.",IF(S31=0,"OK.",IF(S31=" ","OK.",IF(OR(S31=S11,S31=S21,S31=S41,S31='S2'!S31,S31='S3'!S31,S31='S4'!S31,S31='S5'!S31,S31='S6'!S31,S31='S7'!S31,S31='S1'!S31),"CISSS!","OK."))))</f>
        <v>OK.</v>
      </c>
      <c r="T81" s="86" t="str">
        <f>IF(T31=".","OK.",IF(T31=0,"OK.",IF(T31=" ","OK.",IF(OR(T31=T11,T31=T21,T31=T41,T31='S2'!T31,T31='S3'!T31,T31='S4'!T31,T31='S5'!T31,T31='S6'!T31,T31='S7'!T31,T31='S1'!T31),"CISSS!","OK."))))</f>
        <v>OK.</v>
      </c>
      <c r="U81" s="86" t="str">
        <f>IF(U31=".","OK.",IF(U31=0,"OK.",IF(U31=" ","OK.",IF(OR(U31=U11,U31=U21,U31=U41,U31='S2'!U31,U31='S3'!U31,U31='S4'!U31,U31='S5'!U31,U31='S6'!U31,U31='S7'!U31,U31='S1'!U31),"CISSS!","OK."))))</f>
        <v>OK.</v>
      </c>
      <c r="V81" s="87" t="str">
        <f>IF(V31=".","OK.",IF(V31=0,"OK.",IF(V31=" ","OK.",IF(OR(V31=V11,V31=V21,V31=V41,V31='S2'!V31,V31='S3'!V31,V31='S4'!V31,V31='S5'!V31,V31='S6'!V31,V31='S7'!V31,V31='S1'!V31),"CISSS!","OK."))))</f>
        <v>OK.</v>
      </c>
      <c r="W81" s="267" t="str">
        <f>IF(W31=".","OK.",IF(W31=0,"OK.",IF(W31=" ","OK.",IF(OR(W31=W11,W31=W21,W31=W41,W31='S2'!W31,W31='S3'!W31,W31='S4'!W31,W31='S5'!W31,W31='S6'!W31,W31='S7'!W31,W31='S1'!W31),"CISSS!","OK."))))</f>
        <v>OK.</v>
      </c>
      <c r="X81" s="268" t="str">
        <f>IF(X31=".","OK.",IF(X31=0,"OK.",IF(X31=" ","OK.",IF(OR(X31=X11,X31=X21,X31=X41,X31='S2'!X31,X31='S3'!X31,X31='S4'!X31,X31='S5'!X31,X31='S6'!X31,X31='S7'!X31,X31='S1'!X31),"CISSS!","OK."))))</f>
        <v>OK.</v>
      </c>
      <c r="Y81" s="268" t="str">
        <f>IF(Y31=".","OK.",IF(Y31=0,"OK.",IF(Y31=" ","OK.",IF(OR(Y31=Y11,Y31=Y21,Y31=Y41,Y31='S2'!Y31,Y31='S3'!Y31,Y31='S4'!Y31,Y31='S5'!Y31,Y31='S6'!Y31,Y31='S7'!Y31,Y31='S1'!Y31),"CISSS!","OK."))))</f>
        <v>OK.</v>
      </c>
      <c r="Z81" s="268" t="str">
        <f>IF(Z31=".","OK.",IF(Z31=0,"OK.",IF(Z31=" ","OK.",IF(OR(Z31=Z11,Z31=Z21,Z31=Z41,Z31='S2'!Z31,Z31='S3'!Z31,Z31='S4'!Z31,Z31='S5'!Z31,Z31='S6'!Z31,Z31='S7'!Z31,Z31='S1'!Z31),"CISSS!","OK."))))</f>
        <v>OK.</v>
      </c>
      <c r="AA81" s="269" t="str">
        <f>IF(AA31=".","OK.",IF(AA31=0,"OK.",IF(AA31=" ","OK.",IF(OR(AA31=AA11,AA31=AA21,AA31=AA41,AA31='S2'!AA31,AA31='S3'!AA31,AA31='S4'!AA31,AA31='S5'!AA31,AA31='S6'!AA31,AA31='S7'!AA31,AA31='S1'!AA31),"CISSS!","OK."))))</f>
        <v>OK.</v>
      </c>
      <c r="AB81" s="323">
        <v>0.70833333333333337</v>
      </c>
    </row>
    <row r="82" spans="1:28" ht="11.1" customHeight="1" thickBot="1" x14ac:dyDescent="0.25">
      <c r="A82" s="1087"/>
      <c r="B82" s="1087"/>
      <c r="C82" s="58" t="str">
        <f>IF(C32=".","OK.",IF(C32=0,"OK.",IF(C32=" ","OK.",IF(OR(C32=C12,C32=C22,C32=C42,C32='S2'!C32,C32='S3'!C32,C32='S4'!C32,C32='S5'!C32,C32='S6'!C32,C32='S7'!C32,C32='S1'!C32),"CISSS!","OK."))))</f>
        <v>OK.</v>
      </c>
      <c r="D82" s="59" t="str">
        <f>IF(D32=".","OK.",IF(D32=0,"OK.",IF(D32=" ","OK.",IF(OR(D32=D12,D32=D22,D32=D42,D32='S2'!D32,D32='S3'!D32,D32='S4'!D32,D32='S5'!D32,D32='S6'!D32,D32='S7'!D32,D32='S1'!D32),"CISSS!","OK."))))</f>
        <v>OK.</v>
      </c>
      <c r="E82" s="59" t="str">
        <f>IF(E32=".","OK.",IF(E32=0,"OK.",IF(E32=" ","OK.",IF(OR(E32=E12,E32=E22,E32=E42,E32='S2'!E32,E32='S3'!E32,E32='S4'!E32,E32='S5'!E32,E32='S6'!E32,E32='S7'!E32,E32='S1'!E32),"CISSS!","OK."))))</f>
        <v>OK.</v>
      </c>
      <c r="F82" s="59" t="str">
        <f>IF(F32=".","OK.",IF(F32=0,"OK.",IF(F32=" ","OK.",IF(OR(F32=F12,F32=F22,F32=F42,F32='S2'!F32,F32='S3'!F32,F32='S4'!F32,F32='S5'!F32,F32='S6'!F32,F32='S7'!F32,F32='S1'!F32),"CISSS!","OK."))))</f>
        <v>OK.</v>
      </c>
      <c r="G82" s="60" t="str">
        <f>IF(G32=".","OK.",IF(G32=0,"OK.",IF(G32=" ","OK.",IF(OR(G32=G12,G32=G22,G32=G42,G32='S2'!G32,G32='S3'!G32,G32='S4'!G32,G32='S5'!G32,G32='S6'!G32,G32='S7'!G32,G32='S1'!G32),"CISSS!","OK."))))</f>
        <v>OK.</v>
      </c>
      <c r="H82" s="79" t="str">
        <f>IF(H32=".","OK.",IF(H32=0,"OK.",IF(H32=" ","OK.",IF(OR(H32=H12,H32=H22,H32=H42,H32='S2'!H32,H32='S3'!H32,H32='S4'!H32,H32='S5'!H32,H32='S6'!H32,H32='S7'!H32,H32='S1'!H32),"CISSS!","OK."))))</f>
        <v>OK.</v>
      </c>
      <c r="I82" s="80" t="str">
        <f>IF(I32=".","OK.",IF(I32=0,"OK.",IF(I32=" ","OK.",IF(OR(I32=I12,I32=I22,I32=I42,I32='S2'!I32,I32='S3'!I32,I32='S4'!I32,I32='S5'!I32,I32='S6'!I32,I32='S7'!I32,I32='S1'!I32),"CISSS!","OK."))))</f>
        <v>OK.</v>
      </c>
      <c r="J82" s="80" t="str">
        <f>IF(J32=".","OK.",IF(J32=0,"OK.",IF(J32=" ","OK.",IF(OR(J32=J12,J32=J22,J32=J42,J32='S2'!J32,J32='S3'!J32,J32='S4'!J32,J32='S5'!J32,J32='S6'!J32,J32='S7'!J32,J32='S1'!J32),"CISSS!","OK."))))</f>
        <v>OK.</v>
      </c>
      <c r="K82" s="80" t="str">
        <f>IF(K32=".","OK.",IF(K32=0,"OK.",IF(K32=" ","OK.",IF(OR(K32=K12,K32=K22,K32=K42,K32='S2'!K32,K32='S3'!K32,K32='S4'!K32,K32='S5'!K32,K32='S6'!K32,K32='S7'!K32,K32='S1'!K32),"CISSS!","OK."))))</f>
        <v>OK.</v>
      </c>
      <c r="L82" s="81" t="str">
        <f>IF(L32=".","OK.",IF(L32=0,"OK.",IF(L32=" ","OK.",IF(OR(L32=L12,L32=L22,L32=L42,L32='S2'!L32,L32='S3'!L32,L32='S4'!L32,L32='S5'!L32,L32='S6'!L32,L32='S7'!L32,L32='S1'!L32),"CISSS!","OK."))))</f>
        <v>OK.</v>
      </c>
      <c r="M82" s="247" t="str">
        <f>IF(M32=".","OK.",IF(M32=0,"OK.",IF(M32=" ","OK.",IF(OR(M32=M12,M32=M22,M32=M42,M32='S2'!M32,M32='S3'!M32,M32='S4'!M32,M32='S5'!M32,M32='S6'!M32,M32='S7'!M32,M32='S1'!M32),"CISSS!","OK."))))</f>
        <v>OK.</v>
      </c>
      <c r="N82" s="248" t="str">
        <f>IF(N32=".","OK.",IF(N32=0,"OK.",IF(N32=" ","OK.",IF(OR(N32=N12,N32=N22,N32=N42,N32='S2'!N32,N32='S3'!N32,N32='S4'!N32,N32='S5'!N32,N32='S6'!N32,N32='S7'!N32,N32='S1'!N32),"CISSS!","OK."))))</f>
        <v>OK.</v>
      </c>
      <c r="O82" s="248" t="str">
        <f>IF(O32=".","OK.",IF(O32=0,"OK.",IF(O32=" ","OK.",IF(OR(O32=O12,O32=O22,O32=O42,O32='S2'!O32,O32='S3'!O32,O32='S4'!O32,O32='S5'!O32,O32='S6'!O32,O32='S7'!O32,O32='S1'!O32),"CISSS!","OK."))))</f>
        <v>OK.</v>
      </c>
      <c r="P82" s="248" t="str">
        <f>IF(P32=".","OK.",IF(P32=0,"OK.",IF(P32=" ","OK.",IF(OR(P32=P12,P32=P22,P32=P42,P32='S2'!P32,P32='S3'!P32,P32='S4'!P32,P32='S5'!P32,P32='S6'!P32,P32='S7'!P32,P32='S1'!P32),"CISSS!","OK."))))</f>
        <v>OK.</v>
      </c>
      <c r="Q82" s="249" t="str">
        <f>IF(Q32=".","OK.",IF(Q32=0,"OK.",IF(Q32=" ","OK.",IF(OR(Q32=Q12,Q32=Q22,Q32=Q42,Q32='S2'!Q32,Q32='S3'!Q32,Q32='S4'!Q32,Q32='S5'!Q32,Q32='S6'!Q32,Q32='S7'!Q32,Q32='S1'!Q32),"CISSS!","OK."))))</f>
        <v>OK.</v>
      </c>
      <c r="R82" s="88" t="str">
        <f>IF(R32=".","OK.",IF(R32=0,"OK.",IF(R32=" ","OK.",IF(OR(R32=R12,R32=R22,R32=R42,R32='S2'!R32,R32='S3'!R32,R32='S4'!R32,R32='S5'!R32,R32='S6'!R32,R32='S7'!R32,R32='S1'!R32),"CISSS!","OK."))))</f>
        <v>OK.</v>
      </c>
      <c r="S82" s="89" t="str">
        <f>IF(S32=".","OK.",IF(S32=0,"OK.",IF(S32=" ","OK.",IF(OR(S32=S12,S32=S22,S32=S42,S32='S2'!S32,S32='S3'!S32,S32='S4'!S32,S32='S5'!S32,S32='S6'!S32,S32='S7'!S32,S32='S1'!S32),"CISSS!","OK."))))</f>
        <v>OK.</v>
      </c>
      <c r="T82" s="89" t="str">
        <f>IF(T32=".","OK.",IF(T32=0,"OK.",IF(T32=" ","OK.",IF(OR(T32=T12,T32=T22,T32=T42,T32='S2'!T32,T32='S3'!T32,T32='S4'!T32,T32='S5'!T32,T32='S6'!T32,T32='S7'!T32,T32='S1'!T32),"CISSS!","OK."))))</f>
        <v>OK.</v>
      </c>
      <c r="U82" s="89" t="str">
        <f>IF(U32=".","OK.",IF(U32=0,"OK.",IF(U32=" ","OK.",IF(OR(U32=U12,U32=U22,U32=U42,U32='S2'!U32,U32='S3'!U32,U32='S4'!U32,U32='S5'!U32,U32='S6'!U32,U32='S7'!U32,U32='S1'!U32),"CISSS!","OK."))))</f>
        <v>OK.</v>
      </c>
      <c r="V82" s="90" t="str">
        <f>IF(V32=".","OK.",IF(V32=0,"OK.",IF(V32=" ","OK.",IF(OR(V32=V12,V32=V22,V32=V42,V32='S2'!V32,V32='S3'!V32,V32='S4'!V32,V32='S5'!V32,V32='S6'!V32,V32='S7'!V32,V32='S1'!V32),"CISSS!","OK."))))</f>
        <v>OK.</v>
      </c>
      <c r="W82" s="270" t="str">
        <f>IF(W32=".","OK.",IF(W32=0,"OK.",IF(W32=" ","OK.",IF(OR(W32=W12,W32=W22,W32=W42,W32='S2'!W32,W32='S3'!W32,W32='S4'!W32,W32='S5'!W32,W32='S6'!W32,W32='S7'!W32,W32='S1'!W32),"CISSS!","OK."))))</f>
        <v>OK.</v>
      </c>
      <c r="X82" s="271" t="str">
        <f>IF(X32=".","OK.",IF(X32=0,"OK.",IF(X32=" ","OK.",IF(OR(X32=X12,X32=X22,X32=X42,X32='S2'!X32,X32='S3'!X32,X32='S4'!X32,X32='S5'!X32,X32='S6'!X32,X32='S7'!X32,X32='S1'!X32),"CISSS!","OK."))))</f>
        <v>OK.</v>
      </c>
      <c r="Y82" s="271" t="str">
        <f>IF(Y32=".","OK.",IF(Y32=0,"OK.",IF(Y32=" ","OK.",IF(OR(Y32=Y12,Y32=Y22,Y32=Y42,Y32='S2'!Y32,Y32='S3'!Y32,Y32='S4'!Y32,Y32='S5'!Y32,Y32='S6'!Y32,Y32='S7'!Y32,Y32='S1'!Y32),"CISSS!","OK."))))</f>
        <v>OK.</v>
      </c>
      <c r="Z82" s="271" t="str">
        <f>IF(Z32=".","OK.",IF(Z32=0,"OK.",IF(Z32=" ","OK.",IF(OR(Z32=Z12,Z32=Z22,Z32=Z42,Z32='S2'!Z32,Z32='S3'!Z32,Z32='S4'!Z32,Z32='S5'!Z32,Z32='S6'!Z32,Z32='S7'!Z32,Z32='S1'!Z32),"CISSS!","OK."))))</f>
        <v>OK.</v>
      </c>
      <c r="AA82" s="272" t="str">
        <f>IF(AA32=".","OK.",IF(AA32=0,"OK.",IF(AA32=" ","OK.",IF(OR(AA32=AA12,AA32=AA22,AA32=AA42,AA32='S2'!AA32,AA32='S3'!AA32,AA32='S4'!AA32,AA32='S5'!AA32,AA32='S6'!AA32,AA32='S7'!AA32,AA32='S1'!AA32),"CISSS!","OK."))))</f>
        <v>OK.</v>
      </c>
      <c r="AB82" s="323">
        <v>0.75</v>
      </c>
    </row>
    <row r="83" spans="1:28" ht="11.1" customHeight="1" x14ac:dyDescent="0.2">
      <c r="A83" s="1087"/>
      <c r="B83" s="1087"/>
      <c r="C83" s="61" t="str">
        <f>IF(C33=".","OK.",IF(C33=0,"OK.",IF(C33=" ","OK.",IF(OR(C33=C3,C33=C13,C33=C23,C33='S2'!C33,C33='S3'!C33,C33='S4'!C33,C33='S5'!C33,C33='S6'!C33,C33='S7'!C33,C33='S1'!C33),"CISSS!","OK."))))</f>
        <v>OK.</v>
      </c>
      <c r="D83" s="62" t="str">
        <f>IF(D33=".","OK.",IF(D33=0,"OK.",IF(D33=" ","OK.",IF(OR(D33=D3,D33=D13,D33=D23,D33='S2'!D33,D33='S3'!D33,D33='S4'!D33,D33='S5'!D33,D33='S6'!D33,D33='S7'!D33,D33='S1'!D33),"CISSS!","OK."))))</f>
        <v>OK.</v>
      </c>
      <c r="E83" s="62" t="str">
        <f>IF(E33=".","OK.",IF(E33=0,"OK.",IF(E33=" ","OK.",IF(OR(E33=E3,E33=E13,E33=E23,E33='S2'!E33,E33='S3'!E33,E33='S4'!E33,E33='S5'!E33,E33='S6'!E33,E33='S7'!E33,E33='S1'!E33),"CISSS!","OK."))))</f>
        <v>OK.</v>
      </c>
      <c r="F83" s="62" t="str">
        <f>IF(F33=".","OK.",IF(F33=0,"OK.",IF(F33=" ","OK.",IF(OR(F33=F3,F33=F13,F33=F23,F33='S2'!F33,F33='S3'!F33,F33='S4'!F33,F33='S5'!F33,F33='S6'!F33,F33='S7'!F33,F33='S1'!F33),"CISSS!","OK."))))</f>
        <v>OK.</v>
      </c>
      <c r="G83" s="63" t="str">
        <f>IF(G33=".","OK.",IF(G33=0,"OK.",IF(G33=" ","OK.",IF(OR(G33=G3,G33=G13,G33=G23,G33='S2'!G33,G33='S3'!G33,G33='S4'!G33,G33='S5'!G33,G33='S6'!G33,G33='S7'!G33,G33='S1'!G33),"CISSS!","OK."))))</f>
        <v>OK.</v>
      </c>
      <c r="H83" s="73" t="str">
        <f>IF(H33=".","OK.",IF(H33=0,"OK.",IF(H33=" ","OK.",IF(OR(H33=H3,H33=H13,H33=H23,H33='S2'!H33,H33='S3'!H33,H33='S4'!H33,H33='S5'!H33,H33='S6'!H33,H33='S7'!H33,H33='S1'!H33),"CISSS!","OK."))))</f>
        <v>OK.</v>
      </c>
      <c r="I83" s="74" t="str">
        <f>IF(I33=".","OK.",IF(I33=0,"OK.",IF(I33=" ","OK.",IF(OR(I33=I3,I33=I13,I33=I23,I33='S2'!I33,I33='S3'!I33,I33='S4'!I33,I33='S5'!I33,I33='S6'!I33,I33='S7'!I33,I33='S1'!I33),"CISSS!","OK."))))</f>
        <v>OK.</v>
      </c>
      <c r="J83" s="74" t="str">
        <f>IF(J33=".","OK.",IF(J33=0,"OK.",IF(J33=" ","OK.",IF(OR(J33=J3,J33=J13,J33=J23,J33='S2'!J33,J33='S3'!J33,J33='S4'!J33,J33='S5'!J33,J33='S6'!J33,J33='S7'!J33,J33='S1'!J33),"CISSS!","OK."))))</f>
        <v>OK.</v>
      </c>
      <c r="K83" s="74" t="str">
        <f>IF(K33=".","OK.",IF(K33=0,"OK.",IF(K33=" ","OK.",IF(OR(K33=K3,K33=K13,K33=K23,K33='S2'!K33,K33='S3'!K33,K33='S4'!K33,K33='S5'!K33,K33='S6'!K33,K33='S7'!K33,K33='S1'!K33),"CISSS!","OK."))))</f>
        <v>OK.</v>
      </c>
      <c r="L83" s="75" t="str">
        <f>IF(L33=".","OK.",IF(L33=0,"OK.",IF(L33=" ","OK.",IF(OR(L33=L3,L33=L13,L33=L23,L33='S2'!L33,L33='S3'!L33,L33='S4'!L33,L33='S5'!L33,L33='S6'!L33,L33='S7'!L33,L33='S1'!L33),"CISSS!","OK."))))</f>
        <v>OK.</v>
      </c>
      <c r="M83" s="64" t="str">
        <f>IF(M33=".","OK.",IF(M33=0,"OK.",IF(M33=" ","OK.",IF(OR(M33=M3,M33=M13,M33=M23,M33='S2'!M33,M33='S3'!M33,M33='S4'!M33,M33='S5'!M33,M33='S6'!M33,M33='S7'!M33,M33='S1'!M33),"CISSS!","OK."))))</f>
        <v>OK.</v>
      </c>
      <c r="N83" s="65" t="str">
        <f>IF(N33=".","OK.",IF(N33=0,"OK.",IF(N33=" ","OK.",IF(OR(N33=N3,N33=N13,N33=N23,N33='S2'!N33,N33='S3'!N33,N33='S4'!N33,N33='S5'!N33,N33='S6'!N33,N33='S7'!N33,N33='S1'!N33),"CISSS!","OK."))))</f>
        <v>OK.</v>
      </c>
      <c r="O83" s="65" t="str">
        <f>IF(O33=".","OK.",IF(O33=0,"OK.",IF(O33=" ","OK.",IF(OR(O33=O3,O33=O13,O33=O23,O33='S2'!O33,O33='S3'!O33,O33='S4'!O33,O33='S5'!O33,O33='S6'!O33,O33='S7'!O33,O33='S1'!O33),"CISSS!","OK."))))</f>
        <v>OK.</v>
      </c>
      <c r="P83" s="65" t="str">
        <f>IF(P33=".","OK.",IF(P33=0,"OK.",IF(P33=" ","OK.",IF(OR(P33=P3,P33=P13,P33=P23,P33='S2'!P33,P33='S3'!P33,P33='S4'!P33,P33='S5'!P33,P33='S6'!P33,P33='S7'!P33,P33='S1'!P33),"CISSS!","OK."))))</f>
        <v>OK.</v>
      </c>
      <c r="Q83" s="66" t="str">
        <f>IF(Q33=".","OK.",IF(Q33=0,"OK.",IF(Q33=" ","OK.",IF(OR(Q33=Q3,Q33=Q13,Q33=Q23,Q33='S2'!Q33,Q33='S3'!Q33,Q33='S4'!Q33,Q33='S5'!Q33,Q33='S6'!Q33,Q33='S7'!Q33,Q33='S1'!Q33),"CISSS!","OK."))))</f>
        <v>OK.</v>
      </c>
      <c r="R83" s="82" t="str">
        <f>IF(R33=".","OK.",IF(R33=0,"OK.",IF(R33=" ","OK.",IF(OR(R33=R3,R33=R13,R33=R23,R33='S2'!R33,R33='S3'!R33,R33='S4'!R33,R33='S5'!R33,R33='S6'!R33,R33='S7'!R33,R33='S1'!R33),"CISSS!","OK."))))</f>
        <v>OK.</v>
      </c>
      <c r="S83" s="83" t="str">
        <f>IF(S33=".","OK.",IF(S33=0,"OK.",IF(S33=" ","OK.",IF(OR(S33=S3,S33=S13,S33=S23,S33='S2'!S33,S33='S3'!S33,S33='S4'!S33,S33='S5'!S33,S33='S6'!S33,S33='S7'!S33,S33='S1'!S33),"CISSS!","OK."))))</f>
        <v>OK.</v>
      </c>
      <c r="T83" s="83" t="str">
        <f>IF(T33=".","OK.",IF(T33=0,"OK.",IF(T33=" ","OK.",IF(OR(T33=T3,T33=T13,T33=T23,T33='S2'!T33,T33='S3'!T33,T33='S4'!T33,T33='S5'!T33,T33='S6'!T33,T33='S7'!T33,T33='S1'!T33),"CISSS!","OK."))))</f>
        <v>OK.</v>
      </c>
      <c r="U83" s="83" t="str">
        <f>IF(U33=".","OK.",IF(U33=0,"OK.",IF(U33=" ","OK.",IF(OR(U33=U3,U33=U13,U33=U23,U33='S2'!U33,U33='S3'!U33,U33='S4'!U33,U33='S5'!U33,U33='S6'!U33,U33='S7'!U33,U33='S1'!U33),"CISSS!","OK."))))</f>
        <v>OK.</v>
      </c>
      <c r="V83" s="84" t="str">
        <f>IF(V33=".","OK.",IF(V33=0,"OK.",IF(V33=" ","OK.",IF(OR(V33=V3,V33=V13,V33=V23,V33='S2'!V33,V33='S3'!V33,V33='S4'!V33,V33='S5'!V33,V33='S6'!V33,V33='S7'!V33,V33='S1'!V33),"CISSS!","OK."))))</f>
        <v>OK.</v>
      </c>
      <c r="W83" s="264" t="str">
        <f>IF(W33=".","OK.",IF(W33=0,"OK.",IF(W33=" ","OK.",IF(OR(W33=W3,W33=W13,W33=W23,W33='S2'!W33,W33='S3'!W33,W33='S4'!W33,W33='S5'!W33,W33='S6'!W33,W33='S7'!W33,W33='S1'!W33),"CISSS!","OK."))))</f>
        <v>OK.</v>
      </c>
      <c r="X83" s="265" t="str">
        <f>IF(X33=".","OK.",IF(X33=0,"OK.",IF(X33=" ","OK.",IF(OR(X33=X3,X33=X13,X33=X23,X33='S2'!X33,X33='S3'!X33,X33='S4'!X33,X33='S5'!X33,X33='S6'!X33,X33='S7'!X33,X33='S1'!X33),"CISSS!","OK."))))</f>
        <v>OK.</v>
      </c>
      <c r="Y83" s="265" t="str">
        <f>IF(Y33=".","OK.",IF(Y33=0,"OK.",IF(Y33=" ","OK.",IF(OR(Y33=Y3,Y33=Y13,Y33=Y23,Y33='S2'!Y33,Y33='S3'!Y33,Y33='S4'!Y33,Y33='S5'!Y33,Y33='S6'!Y33,Y33='S7'!Y33,Y33='S1'!Y33),"CISSS!","OK."))))</f>
        <v>OK.</v>
      </c>
      <c r="Z83" s="265" t="str">
        <f>IF(Z33=".","OK.",IF(Z33=0,"OK.",IF(Z33=" ","OK.",IF(OR(Z33=Z3,Z33=Z13,Z33=Z23,Z33='S2'!Z33,Z33='S3'!Z33,Z33='S4'!Z33,Z33='S5'!Z33,Z33='S6'!Z33,Z33='S7'!Z33,Z33='S1'!Z33),"CISSS!","OK."))))</f>
        <v>OK.</v>
      </c>
      <c r="AA83" s="266" t="str">
        <f>IF(AA33=".","OK.",IF(AA33=0,"OK.",IF(AA33=" ","OK.",IF(OR(AA33=AA3,AA33=AA13,AA33=AA23,AA33='S2'!AA33,AA33='S3'!AA33,AA33='S4'!AA33,AA33='S5'!AA33,AA33='S6'!AA33,AA33='S7'!AA33,AA33='S1'!AA33),"CISSS!","OK."))))</f>
        <v>OK.</v>
      </c>
      <c r="AB83" s="299">
        <v>0.375</v>
      </c>
    </row>
    <row r="84" spans="1:28" ht="11.1" customHeight="1" x14ac:dyDescent="0.2">
      <c r="A84" s="1087"/>
      <c r="B84" s="1087"/>
      <c r="C84" s="55" t="str">
        <f>IF(C34=".","OK.",IF(C34=0,"OK.",IF(C34=" ","OK.",IF(OR(C34=C4,C34=C14,C34=C24,C34='S2'!C34,C34='S3'!C34,C34='S4'!C34,C34='S5'!C34,C34='S6'!C34,C34='S7'!C34,C34='S1'!C34),"CISSS!","OK."))))</f>
        <v>OK.</v>
      </c>
      <c r="D84" s="56" t="str">
        <f>IF(D34=".","OK.",IF(D34=0,"OK.",IF(D34=" ","OK.",IF(OR(D34=D4,D34=D14,D34=D24,D34='S2'!D34,D34='S3'!D34,D34='S4'!D34,D34='S5'!D34,D34='S6'!D34,D34='S7'!D34,D34='S1'!D34),"CISSS!","OK."))))</f>
        <v>OK.</v>
      </c>
      <c r="E84" s="56" t="str">
        <f>IF(E34=".","OK.",IF(E34=0,"OK.",IF(E34=" ","OK.",IF(OR(E34=E4,E34=E14,E34=E24,E34='S2'!E34,E34='S3'!E34,E34='S4'!E34,E34='S5'!E34,E34='S6'!E34,E34='S7'!E34,E34='S1'!E34),"CISSS!","OK."))))</f>
        <v>OK.</v>
      </c>
      <c r="F84" s="56" t="str">
        <f>IF(F34=".","OK.",IF(F34=0,"OK.",IF(F34=" ","OK.",IF(OR(F34=F4,F34=F14,F34=F24,F34='S2'!F34,F34='S3'!F34,F34='S4'!F34,F34='S5'!F34,F34='S6'!F34,F34='S7'!F34,F34='S1'!F34),"CISSS!","OK."))))</f>
        <v>OK.</v>
      </c>
      <c r="G84" s="57" t="str">
        <f>IF(G34=".","OK.",IF(G34=0,"OK.",IF(G34=" ","OK.",IF(OR(G34=G4,G34=G14,G34=G24,G34='S2'!G34,G34='S3'!G34,G34='S4'!G34,G34='S5'!G34,G34='S6'!G34,G34='S7'!G34,G34='S1'!G34),"CISSS!","OK."))))</f>
        <v>OK.</v>
      </c>
      <c r="H84" s="76" t="str">
        <f>IF(H34=".","OK.",IF(H34=0,"OK.",IF(H34=" ","OK.",IF(OR(H34=H4,H34=H14,H34=H24,H34='S2'!H34,H34='S3'!H34,H34='S4'!H34,H34='S5'!H34,H34='S6'!H34,H34='S7'!H34,H34='S1'!H34),"CISSS!","OK."))))</f>
        <v>OK.</v>
      </c>
      <c r="I84" s="77" t="str">
        <f>IF(I34=".","OK.",IF(I34=0,"OK.",IF(I34=" ","OK.",IF(OR(I34=I4,I34=I14,I34=I24,I34='S2'!I34,I34='S3'!I34,I34='S4'!I34,I34='S5'!I34,I34='S6'!I34,I34='S7'!I34,I34='S1'!I34),"CISSS!","OK."))))</f>
        <v>OK.</v>
      </c>
      <c r="J84" s="77" t="str">
        <f>IF(J34=".","OK.",IF(J34=0,"OK.",IF(J34=" ","OK.",IF(OR(J34=J4,J34=J14,J34=J24,J34='S2'!J34,J34='S3'!J34,J34='S4'!J34,J34='S5'!J34,J34='S6'!J34,J34='S7'!J34,J34='S1'!J34),"CISSS!","OK."))))</f>
        <v>OK.</v>
      </c>
      <c r="K84" s="77" t="str">
        <f>IF(K34=".","OK.",IF(K34=0,"OK.",IF(K34=" ","OK.",IF(OR(K34=K4,K34=K14,K34=K24,K34='S2'!K34,K34='S3'!K34,K34='S4'!K34,K34='S5'!K34,K34='S6'!K34,K34='S7'!K34,K34='S1'!K34),"CISSS!","OK."))))</f>
        <v>OK.</v>
      </c>
      <c r="L84" s="78" t="str">
        <f>IF(L34=".","OK.",IF(L34=0,"OK.",IF(L34=" ","OK.",IF(OR(L34=L4,L34=L14,L34=L24,L34='S2'!L34,L34='S3'!L34,L34='S4'!L34,L34='S5'!L34,L34='S6'!L34,L34='S7'!L34,L34='S1'!L34),"CISSS!","OK."))))</f>
        <v>OK.</v>
      </c>
      <c r="M84" s="67" t="str">
        <f>IF(M34=".","OK.",IF(M34=0,"OK.",IF(M34=" ","OK.",IF(OR(M34=M4,M34=M14,M34=M24,M34='S2'!M34,M34='S3'!M34,M34='S4'!M34,M34='S5'!M34,M34='S6'!M34,M34='S7'!M34,M34='S1'!M34),"CISSS!","OK."))))</f>
        <v>OK.</v>
      </c>
      <c r="N84" s="68" t="str">
        <f>IF(N34=".","OK.",IF(N34=0,"OK.",IF(N34=" ","OK.",IF(OR(N34=N4,N34=N14,N34=N24,N34='S2'!N34,N34='S3'!N34,N34='S4'!N34,N34='S5'!N34,N34='S6'!N34,N34='S7'!N34,N34='S1'!N34),"CISSS!","OK."))))</f>
        <v>OK.</v>
      </c>
      <c r="O84" s="68" t="str">
        <f>IF(O34=".","OK.",IF(O34=0,"OK.",IF(O34=" ","OK.",IF(OR(O34=O4,O34=O14,O34=O24,O34='S2'!O34,O34='S3'!O34,O34='S4'!O34,O34='S5'!O34,O34='S6'!O34,O34='S7'!O34,O34='S1'!O34),"CISSS!","OK."))))</f>
        <v>OK.</v>
      </c>
      <c r="P84" s="68" t="str">
        <f>IF(P34=".","OK.",IF(P34=0,"OK.",IF(P34=" ","OK.",IF(OR(P34=P4,P34=P14,P34=P24,P34='S2'!P34,P34='S3'!P34,P34='S4'!P34,P34='S5'!P34,P34='S6'!P34,P34='S7'!P34,P34='S1'!P34),"CISSS!","OK."))))</f>
        <v>OK.</v>
      </c>
      <c r="Q84" s="69" t="str">
        <f>IF(Q34=".","OK.",IF(Q34=0,"OK.",IF(Q34=" ","OK.",IF(OR(Q34=Q4,Q34=Q14,Q34=Q24,Q34='S2'!Q34,Q34='S3'!Q34,Q34='S4'!Q34,Q34='S5'!Q34,Q34='S6'!Q34,Q34='S7'!Q34,Q34='S1'!Q34),"CISSS!","OK."))))</f>
        <v>OK.</v>
      </c>
      <c r="R84" s="85" t="str">
        <f>IF(R34=".","OK.",IF(R34=0,"OK.",IF(R34=" ","OK.",IF(OR(R34=R4,R34=R14,R34=R24,R34='S2'!R34,R34='S3'!R34,R34='S4'!R34,R34='S5'!R34,R34='S6'!R34,R34='S7'!R34,R34='S1'!R34),"CISSS!","OK."))))</f>
        <v>OK.</v>
      </c>
      <c r="S84" s="86" t="str">
        <f>IF(S34=".","OK.",IF(S34=0,"OK.",IF(S34=" ","OK.",IF(OR(S34=S4,S34=S14,S34=S24,S34='S2'!S34,S34='S3'!S34,S34='S4'!S34,S34='S5'!S34,S34='S6'!S34,S34='S7'!S34,S34='S1'!S34),"CISSS!","OK."))))</f>
        <v>OK.</v>
      </c>
      <c r="T84" s="86" t="str">
        <f>IF(T34=".","OK.",IF(T34=0,"OK.",IF(T34=" ","OK.",IF(OR(T34=T4,T34=T14,T34=T24,T34='S2'!T34,T34='S3'!T34,T34='S4'!T34,T34='S5'!T34,T34='S6'!T34,T34='S7'!T34,T34='S1'!T34),"CISSS!","OK."))))</f>
        <v>OK.</v>
      </c>
      <c r="U84" s="86" t="str">
        <f>IF(U34=".","OK.",IF(U34=0,"OK.",IF(U34=" ","OK.",IF(OR(U34=U4,U34=U14,U34=U24,U34='S2'!U34,U34='S3'!U34,U34='S4'!U34,U34='S5'!U34,U34='S6'!U34,U34='S7'!U34,U34='S1'!U34),"CISSS!","OK."))))</f>
        <v>OK.</v>
      </c>
      <c r="V84" s="87" t="str">
        <f>IF(V34=".","OK.",IF(V34=0,"OK.",IF(V34=" ","OK.",IF(OR(V34=V4,V34=V14,V34=V24,V34='S2'!V34,V34='S3'!V34,V34='S4'!V34,V34='S5'!V34,V34='S6'!V34,V34='S7'!V34,V34='S1'!V34),"CISSS!","OK."))))</f>
        <v>OK.</v>
      </c>
      <c r="W84" s="267" t="str">
        <f>IF(W34=".","OK.",IF(W34=0,"OK.",IF(W34=" ","OK.",IF(OR(W34=W4,W34=W14,W34=W24,W34='S2'!W34,W34='S3'!W34,W34='S4'!W34,W34='S5'!W34,W34='S6'!W34,W34='S7'!W34,W34='S1'!W34),"CISSS!","OK."))))</f>
        <v>OK.</v>
      </c>
      <c r="X84" s="268" t="str">
        <f>IF(X34=".","OK.",IF(X34=0,"OK.",IF(X34=" ","OK.",IF(OR(X34=X4,X34=X14,X34=X24,X34='S2'!X34,X34='S3'!X34,X34='S4'!X34,X34='S5'!X34,X34='S6'!X34,X34='S7'!X34,X34='S1'!X34),"CISSS!","OK."))))</f>
        <v>OK.</v>
      </c>
      <c r="Y84" s="268" t="str">
        <f>IF(Y34=".","OK.",IF(Y34=0,"OK.",IF(Y34=" ","OK.",IF(OR(Y34=Y4,Y34=Y14,Y34=Y24,Y34='S2'!Y34,Y34='S3'!Y34,Y34='S4'!Y34,Y34='S5'!Y34,Y34='S6'!Y34,Y34='S7'!Y34,Y34='S1'!Y34),"CISSS!","OK."))))</f>
        <v>OK.</v>
      </c>
      <c r="Z84" s="268" t="str">
        <f>IF(Z34=".","OK.",IF(Z34=0,"OK.",IF(Z34=" ","OK.",IF(OR(Z34=Z4,Z34=Z14,Z34=Z24,Z34='S2'!Z34,Z34='S3'!Z34,Z34='S4'!Z34,Z34='S5'!Z34,Z34='S6'!Z34,Z34='S7'!Z34,Z34='S1'!Z34),"CISSS!","OK."))))</f>
        <v>OK.</v>
      </c>
      <c r="AA84" s="269" t="str">
        <f>IF(AA34=".","OK.",IF(AA34=0,"OK.",IF(AA34=" ","OK.",IF(OR(AA34=AA4,AA34=AA14,AA34=AA24,AA34='S2'!AA34,AA34='S3'!AA34,AA34='S4'!AA34,AA34='S5'!AA34,AA34='S6'!AA34,AA34='S7'!AA34,AA34='S1'!AA34),"CISSS!","OK."))))</f>
        <v>OK.</v>
      </c>
      <c r="AB84" s="299">
        <v>0.41666666666666669</v>
      </c>
    </row>
    <row r="85" spans="1:28" ht="11.1" customHeight="1" x14ac:dyDescent="0.2">
      <c r="A85" s="1087"/>
      <c r="B85" s="1087"/>
      <c r="C85" s="55" t="str">
        <f>IF(C35=".","OK.",IF(C35=0,"OK.",IF(C35=" ","OK.",IF(OR(C35=C5,C35=C15,C35=C25,C35='S2'!C35,C35='S3'!C35,C35='S4'!C35,C35='S5'!C35,C35='S6'!C35,C35='S7'!C35,C35='S1'!C35),"CISSS!","OK."))))</f>
        <v>OK.</v>
      </c>
      <c r="D85" s="56" t="str">
        <f>IF(D35=".","OK.",IF(D35=0,"OK.",IF(D35=" ","OK.",IF(OR(D35=D5,D35=D15,D35=D25,D35='S2'!D35,D35='S3'!D35,D35='S4'!D35,D35='S5'!D35,D35='S6'!D35,D35='S7'!D35,D35='S1'!D35),"CISSS!","OK."))))</f>
        <v>OK.</v>
      </c>
      <c r="E85" s="56" t="str">
        <f>IF(E35=".","OK.",IF(E35=0,"OK.",IF(E35=" ","OK.",IF(OR(E35=E5,E35=E15,E35=E25,E35='S2'!E35,E35='S3'!E35,E35='S4'!E35,E35='S5'!E35,E35='S6'!E35,E35='S7'!E35,E35='S1'!E35),"CISSS!","OK."))))</f>
        <v>OK.</v>
      </c>
      <c r="F85" s="56" t="str">
        <f>IF(F35=".","OK.",IF(F35=0,"OK.",IF(F35=" ","OK.",IF(OR(F35=F5,F35=F15,F35=F25,F35='S2'!F35,F35='S3'!F35,F35='S4'!F35,F35='S5'!F35,F35='S6'!F35,F35='S7'!F35,F35='S1'!F35),"CISSS!","OK."))))</f>
        <v>OK.</v>
      </c>
      <c r="G85" s="57" t="str">
        <f>IF(G35=".","OK.",IF(G35=0,"OK.",IF(G35=" ","OK.",IF(OR(G35=G5,G35=G15,G35=G25,G35='S2'!G35,G35='S3'!G35,G35='S4'!G35,G35='S5'!G35,G35='S6'!G35,G35='S7'!G35,G35='S1'!G35),"CISSS!","OK."))))</f>
        <v>OK.</v>
      </c>
      <c r="H85" s="76" t="str">
        <f>IF(H35=".","OK.",IF(H35=0,"OK.",IF(H35=" ","OK.",IF(OR(H35=H5,H35=H15,H35=H25,H35='S2'!H35,H35='S3'!H35,H35='S4'!H35,H35='S5'!H35,H35='S6'!H35,H35='S7'!H35,H35='S1'!H35),"CISSS!","OK."))))</f>
        <v>OK.</v>
      </c>
      <c r="I85" s="77" t="str">
        <f>IF(I35=".","OK.",IF(I35=0,"OK.",IF(I35=" ","OK.",IF(OR(I35=I5,I35=I15,I35=I25,I35='S2'!I35,I35='S3'!I35,I35='S4'!I35,I35='S5'!I35,I35='S6'!I35,I35='S7'!I35,I35='S1'!I35),"CISSS!","OK."))))</f>
        <v>OK.</v>
      </c>
      <c r="J85" s="77" t="str">
        <f>IF(J35=".","OK.",IF(J35=0,"OK.",IF(J35=" ","OK.",IF(OR(J35=J5,J35=J15,J35=J25,J35='S2'!J35,J35='S3'!J35,J35='S4'!J35,J35='S5'!J35,J35='S6'!J35,J35='S7'!J35,J35='S1'!J35),"CISSS!","OK."))))</f>
        <v>OK.</v>
      </c>
      <c r="K85" s="77" t="str">
        <f>IF(K35=".","OK.",IF(K35=0,"OK.",IF(K35=" ","OK.",IF(OR(K35=K5,K35=K15,K35=K25,K35='S2'!K35,K35='S3'!K35,K35='S4'!K35,K35='S5'!K35,K35='S6'!K35,K35='S7'!K35,K35='S1'!K35),"CISSS!","OK."))))</f>
        <v>OK.</v>
      </c>
      <c r="L85" s="78" t="str">
        <f>IF(L35=".","OK.",IF(L35=0,"OK.",IF(L35=" ","OK.",IF(OR(L35=L5,L35=L15,L35=L25,L35='S2'!L35,L35='S3'!L35,L35='S4'!L35,L35='S5'!L35,L35='S6'!L35,L35='S7'!L35,L35='S1'!L35),"CISSS!","OK."))))</f>
        <v>OK.</v>
      </c>
      <c r="M85" s="67" t="str">
        <f>IF(M35=".","OK.",IF(M35=0,"OK.",IF(M35=" ","OK.",IF(OR(M35=M5,M35=M15,M35=M25,M35='S2'!M35,M35='S3'!M35,M35='S4'!M35,M35='S5'!M35,M35='S6'!M35,M35='S7'!M35,M35='S1'!M35),"CISSS!","OK."))))</f>
        <v>OK.</v>
      </c>
      <c r="N85" s="68" t="str">
        <f>IF(N35=".","OK.",IF(N35=0,"OK.",IF(N35=" ","OK.",IF(OR(N35=N5,N35=N15,N35=N25,N35='S2'!N35,N35='S3'!N35,N35='S4'!N35,N35='S5'!N35,N35='S6'!N35,N35='S7'!N35,N35='S1'!N35),"CISSS!","OK."))))</f>
        <v>OK.</v>
      </c>
      <c r="O85" s="68" t="str">
        <f>IF(O35=".","OK.",IF(O35=0,"OK.",IF(O35=" ","OK.",IF(OR(O35=O5,O35=O15,O35=O25,O35='S2'!O35,O35='S3'!O35,O35='S4'!O35,O35='S5'!O35,O35='S6'!O35,O35='S7'!O35,O35='S1'!O35),"CISSS!","OK."))))</f>
        <v>OK.</v>
      </c>
      <c r="P85" s="68" t="str">
        <f>IF(P35=".","OK.",IF(P35=0,"OK.",IF(P35=" ","OK.",IF(OR(P35=P5,P35=P15,P35=P25,P35='S2'!P35,P35='S3'!P35,P35='S4'!P35,P35='S5'!P35,P35='S6'!P35,P35='S7'!P35,P35='S1'!P35),"CISSS!","OK."))))</f>
        <v>OK.</v>
      </c>
      <c r="Q85" s="69" t="str">
        <f>IF(Q35=".","OK.",IF(Q35=0,"OK.",IF(Q35=" ","OK.",IF(OR(Q35=Q5,Q35=Q15,Q35=Q25,Q35='S2'!Q35,Q35='S3'!Q35,Q35='S4'!Q35,Q35='S5'!Q35,Q35='S6'!Q35,Q35='S7'!Q35,Q35='S1'!Q35),"CISSS!","OK."))))</f>
        <v>OK.</v>
      </c>
      <c r="R85" s="85" t="str">
        <f>IF(R35=".","OK.",IF(R35=0,"OK.",IF(R35=" ","OK.",IF(OR(R35=R5,R35=R15,R35=R25,R35='S2'!R35,R35='S3'!R35,R35='S4'!R35,R35='S5'!R35,R35='S6'!R35,R35='S7'!R35,R35='S1'!R35),"CISSS!","OK."))))</f>
        <v>OK.</v>
      </c>
      <c r="S85" s="86" t="str">
        <f>IF(S35=".","OK.",IF(S35=0,"OK.",IF(S35=" ","OK.",IF(OR(S35=S5,S35=S15,S35=S25,S35='S2'!S35,S35='S3'!S35,S35='S4'!S35,S35='S5'!S35,S35='S6'!S35,S35='S7'!S35,S35='S1'!S35),"CISSS!","OK."))))</f>
        <v>OK.</v>
      </c>
      <c r="T85" s="86" t="str">
        <f>IF(T35=".","OK.",IF(T35=0,"OK.",IF(T35=" ","OK.",IF(OR(T35=T5,T35=T15,T35=T25,T35='S2'!T35,T35='S3'!T35,T35='S4'!T35,T35='S5'!T35,T35='S6'!T35,T35='S7'!T35,T35='S1'!T35),"CISSS!","OK."))))</f>
        <v>OK.</v>
      </c>
      <c r="U85" s="86" t="str">
        <f>IF(U35=".","OK.",IF(U35=0,"OK.",IF(U35=" ","OK.",IF(OR(U35=U5,U35=U15,U35=U25,U35='S2'!U35,U35='S3'!U35,U35='S4'!U35,U35='S5'!U35,U35='S6'!U35,U35='S7'!U35,U35='S1'!U35),"CISSS!","OK."))))</f>
        <v>OK.</v>
      </c>
      <c r="V85" s="87" t="str">
        <f>IF(V35=".","OK.",IF(V35=0,"OK.",IF(V35=" ","OK.",IF(OR(V35=V5,V35=V15,V35=V25,V35='S2'!V35,V35='S3'!V35,V35='S4'!V35,V35='S5'!V35,V35='S6'!V35,V35='S7'!V35,V35='S1'!V35),"CISSS!","OK."))))</f>
        <v>OK.</v>
      </c>
      <c r="W85" s="267" t="str">
        <f>IF(W35=".","OK.",IF(W35=0,"OK.",IF(W35=" ","OK.",IF(OR(W35=W5,W35=W15,W35=W25,W35='S2'!W35,W35='S3'!W35,W35='S4'!W35,W35='S5'!W35,W35='S6'!W35,W35='S7'!W35,W35='S1'!W35),"CISSS!","OK."))))</f>
        <v>OK.</v>
      </c>
      <c r="X85" s="268" t="str">
        <f>IF(X35=".","OK.",IF(X35=0,"OK.",IF(X35=" ","OK.",IF(OR(X35=X5,X35=X15,X35=X25,X35='S2'!X35,X35='S3'!X35,X35='S4'!X35,X35='S5'!X35,X35='S6'!X35,X35='S7'!X35,X35='S1'!X35),"CISSS!","OK."))))</f>
        <v>OK.</v>
      </c>
      <c r="Y85" s="268" t="str">
        <f>IF(Y35=".","OK.",IF(Y35=0,"OK.",IF(Y35=" ","OK.",IF(OR(Y35=Y5,Y35=Y15,Y35=Y25,Y35='S2'!Y35,Y35='S3'!Y35,Y35='S4'!Y35,Y35='S5'!Y35,Y35='S6'!Y35,Y35='S7'!Y35,Y35='S1'!Y35),"CISSS!","OK."))))</f>
        <v>OK.</v>
      </c>
      <c r="Z85" s="268" t="str">
        <f>IF(Z35=".","OK.",IF(Z35=0,"OK.",IF(Z35=" ","OK.",IF(OR(Z35=Z5,Z35=Z15,Z35=Z25,Z35='S2'!Z35,Z35='S3'!Z35,Z35='S4'!Z35,Z35='S5'!Z35,Z35='S6'!Z35,Z35='S7'!Z35,Z35='S1'!Z35),"CISSS!","OK."))))</f>
        <v>OK.</v>
      </c>
      <c r="AA85" s="269" t="str">
        <f>IF(AA35=".","OK.",IF(AA35=0,"OK.",IF(AA35=" ","OK.",IF(OR(AA35=AA5,AA35=AA15,AA35=AA25,AA35='S2'!AA35,AA35='S3'!AA35,AA35='S4'!AA35,AA35='S5'!AA35,AA35='S6'!AA35,AA35='S7'!AA35,AA35='S1'!AA35),"CISSS!","OK."))))</f>
        <v>OK.</v>
      </c>
      <c r="AB85" s="299">
        <v>0.45833333333333331</v>
      </c>
    </row>
    <row r="86" spans="1:28" ht="11.1" customHeight="1" x14ac:dyDescent="0.2">
      <c r="A86" s="1087"/>
      <c r="B86" s="1087"/>
      <c r="C86" s="55" t="str">
        <f>IF(C36=".","OK.",IF(C36=0,"OK.",IF(C36=" ","OK.",IF(OR(C36=C6,C36=C16,C36=C26,C36='S2'!C36,C36='S3'!C36,C36='S4'!C36,C36='S5'!C36,C36='S6'!C36,C36='S7'!C36,C36='S1'!C36),"CISSS!","OK."))))</f>
        <v>OK.</v>
      </c>
      <c r="D86" s="56" t="str">
        <f>IF(D36=".","OK.",IF(D36=0,"OK.",IF(D36=" ","OK.",IF(OR(D36=D6,D36=D16,D36=D26,D36='S2'!D36,D36='S3'!D36,D36='S4'!D36,D36='S5'!D36,D36='S6'!D36,D36='S7'!D36,D36='S1'!D36),"CISSS!","OK."))))</f>
        <v>OK.</v>
      </c>
      <c r="E86" s="56" t="str">
        <f>IF(E36=".","OK.",IF(E36=0,"OK.",IF(E36=" ","OK.",IF(OR(E36=E6,E36=E16,E36=E26,E36='S2'!E36,E36='S3'!E36,E36='S4'!E36,E36='S5'!E36,E36='S6'!E36,E36='S7'!E36,E36='S1'!E36),"CISSS!","OK."))))</f>
        <v>OK.</v>
      </c>
      <c r="F86" s="56" t="str">
        <f>IF(F36=".","OK.",IF(F36=0,"OK.",IF(F36=" ","OK.",IF(OR(F36=F6,F36=F16,F36=F26,F36='S2'!F36,F36='S3'!F36,F36='S4'!F36,F36='S5'!F36,F36='S6'!F36,F36='S7'!F36,F36='S1'!F36),"CISSS!","OK."))))</f>
        <v>OK.</v>
      </c>
      <c r="G86" s="57" t="str">
        <f>IF(G36=".","OK.",IF(G36=0,"OK.",IF(G36=" ","OK.",IF(OR(G36=G6,G36=G16,G36=G26,G36='S2'!G36,G36='S3'!G36,G36='S4'!G36,G36='S5'!G36,G36='S6'!G36,G36='S7'!G36,G36='S1'!G36),"CISSS!","OK."))))</f>
        <v>OK.</v>
      </c>
      <c r="H86" s="76" t="str">
        <f>IF(H36=".","OK.",IF(H36=0,"OK.",IF(H36=" ","OK.",IF(OR(H36=H6,H36=H16,H36=H26,H36='S2'!H36,H36='S3'!H36,H36='S4'!H36,H36='S5'!H36,H36='S6'!H36,H36='S7'!H36,H36='S1'!H36),"CISSS!","OK."))))</f>
        <v>OK.</v>
      </c>
      <c r="I86" s="77" t="str">
        <f>IF(I36=".","OK.",IF(I36=0,"OK.",IF(I36=" ","OK.",IF(OR(I36=I6,I36=I16,I36=I26,I36='S2'!I36,I36='S3'!I36,I36='S4'!I36,I36='S5'!I36,I36='S6'!I36,I36='S7'!I36,I36='S1'!I36),"CISSS!","OK."))))</f>
        <v>OK.</v>
      </c>
      <c r="J86" s="77" t="str">
        <f>IF(J36=".","OK.",IF(J36=0,"OK.",IF(J36=" ","OK.",IF(OR(J36=J6,J36=J16,J36=J26,J36='S2'!J36,J36='S3'!J36,J36='S4'!J36,J36='S5'!J36,J36='S6'!J36,J36='S7'!J36,J36='S1'!J36),"CISSS!","OK."))))</f>
        <v>OK.</v>
      </c>
      <c r="K86" s="77" t="str">
        <f>IF(K36=".","OK.",IF(K36=0,"OK.",IF(K36=" ","OK.",IF(OR(K36=K6,K36=K16,K36=K26,K36='S2'!K36,K36='S3'!K36,K36='S4'!K36,K36='S5'!K36,K36='S6'!K36,K36='S7'!K36,K36='S1'!K36),"CISSS!","OK."))))</f>
        <v>OK.</v>
      </c>
      <c r="L86" s="78" t="str">
        <f>IF(L36=".","OK.",IF(L36=0,"OK.",IF(L36=" ","OK.",IF(OR(L36=L6,L36=L16,L36=L26,L36='S2'!L36,L36='S3'!L36,L36='S4'!L36,L36='S5'!L36,L36='S6'!L36,L36='S7'!L36,L36='S1'!L36),"CISSS!","OK."))))</f>
        <v>OK.</v>
      </c>
      <c r="M86" s="67" t="str">
        <f>IF(M36=".","OK.",IF(M36=0,"OK.",IF(M36=" ","OK.",IF(OR(M36=M6,M36=M16,M36=M26,M36='S2'!M36,M36='S3'!M36,M36='S4'!M36,M36='S5'!M36,M36='S6'!M36,M36='S7'!M36,M36='S1'!M36),"CISSS!","OK."))))</f>
        <v>OK.</v>
      </c>
      <c r="N86" s="68" t="str">
        <f>IF(N36=".","OK.",IF(N36=0,"OK.",IF(N36=" ","OK.",IF(OR(N36=N6,N36=N16,N36=N26,N36='S2'!N36,N36='S3'!N36,N36='S4'!N36,N36='S5'!N36,N36='S6'!N36,N36='S7'!N36,N36='S1'!N36),"CISSS!","OK."))))</f>
        <v>OK.</v>
      </c>
      <c r="O86" s="68" t="str">
        <f>IF(O36=".","OK.",IF(O36=0,"OK.",IF(O36=" ","OK.",IF(OR(O36=O6,O36=O16,O36=O26,O36='S2'!O36,O36='S3'!O36,O36='S4'!O36,O36='S5'!O36,O36='S6'!O36,O36='S7'!O36,O36='S1'!O36),"CISSS!","OK."))))</f>
        <v>OK.</v>
      </c>
      <c r="P86" s="68" t="str">
        <f>IF(P36=".","OK.",IF(P36=0,"OK.",IF(P36=" ","OK.",IF(OR(P36=P6,P36=P16,P36=P26,P36='S2'!P36,P36='S3'!P36,P36='S4'!P36,P36='S5'!P36,P36='S6'!P36,P36='S7'!P36,P36='S1'!P36),"CISSS!","OK."))))</f>
        <v>OK.</v>
      </c>
      <c r="Q86" s="69" t="str">
        <f>IF(Q36=".","OK.",IF(Q36=0,"OK.",IF(Q36=" ","OK.",IF(OR(Q36=Q6,Q36=Q16,Q36=Q26,Q36='S2'!Q36,Q36='S3'!Q36,Q36='S4'!Q36,Q36='S5'!Q36,Q36='S6'!Q36,Q36='S7'!Q36,Q36='S1'!Q36),"CISSS!","OK."))))</f>
        <v>OK.</v>
      </c>
      <c r="R86" s="85" t="str">
        <f>IF(R36=".","OK.",IF(R36=0,"OK.",IF(R36=" ","OK.",IF(OR(R36=R6,R36=R16,R36=R26,R36='S2'!R36,R36='S3'!R36,R36='S4'!R36,R36='S5'!R36,R36='S6'!R36,R36='S7'!R36,R36='S1'!R36),"CISSS!","OK."))))</f>
        <v>OK.</v>
      </c>
      <c r="S86" s="86" t="str">
        <f>IF(S36=".","OK.",IF(S36=0,"OK.",IF(S36=" ","OK.",IF(OR(S36=S6,S36=S16,S36=S26,S36='S2'!S36,S36='S3'!S36,S36='S4'!S36,S36='S5'!S36,S36='S6'!S36,S36='S7'!S36,S36='S1'!S36),"CISSS!","OK."))))</f>
        <v>OK.</v>
      </c>
      <c r="T86" s="86" t="str">
        <f>IF(T36=".","OK.",IF(T36=0,"OK.",IF(T36=" ","OK.",IF(OR(T36=T6,T36=T16,T36=T26,T36='S2'!T36,T36='S3'!T36,T36='S4'!T36,T36='S5'!T36,T36='S6'!T36,T36='S7'!T36,T36='S1'!T36),"CISSS!","OK."))))</f>
        <v>OK.</v>
      </c>
      <c r="U86" s="86" t="str">
        <f>IF(U36=".","OK.",IF(U36=0,"OK.",IF(U36=" ","OK.",IF(OR(U36=U6,U36=U16,U36=U26,U36='S2'!U36,U36='S3'!U36,U36='S4'!U36,U36='S5'!U36,U36='S6'!U36,U36='S7'!U36,U36='S1'!U36),"CISSS!","OK."))))</f>
        <v>OK.</v>
      </c>
      <c r="V86" s="87" t="str">
        <f>IF(V36=".","OK.",IF(V36=0,"OK.",IF(V36=" ","OK.",IF(OR(V36=V6,V36=V16,V36=V26,V36='S2'!V36,V36='S3'!V36,V36='S4'!V36,V36='S5'!V36,V36='S6'!V36,V36='S7'!V36,V36='S1'!V36),"CISSS!","OK."))))</f>
        <v>OK.</v>
      </c>
      <c r="W86" s="267" t="str">
        <f>IF(W36=".","OK.",IF(W36=0,"OK.",IF(W36=" ","OK.",IF(OR(W36=W6,W36=W16,W36=W26,W36='S2'!W36,W36='S3'!W36,W36='S4'!W36,W36='S5'!W36,W36='S6'!W36,W36='S7'!W36,W36='S1'!W36),"CISSS!","OK."))))</f>
        <v>OK.</v>
      </c>
      <c r="X86" s="268" t="str">
        <f>IF(X36=".","OK.",IF(X36=0,"OK.",IF(X36=" ","OK.",IF(OR(X36=X6,X36=X16,X36=X26,X36='S2'!X36,X36='S3'!X36,X36='S4'!X36,X36='S5'!X36,X36='S6'!X36,X36='S7'!X36,X36='S1'!X36),"CISSS!","OK."))))</f>
        <v>OK.</v>
      </c>
      <c r="Y86" s="268" t="str">
        <f>IF(Y36=".","OK.",IF(Y36=0,"OK.",IF(Y36=" ","OK.",IF(OR(Y36=Y6,Y36=Y16,Y36=Y26,Y36='S2'!Y36,Y36='S3'!Y36,Y36='S4'!Y36,Y36='S5'!Y36,Y36='S6'!Y36,Y36='S7'!Y36,Y36='S1'!Y36),"CISSS!","OK."))))</f>
        <v>OK.</v>
      </c>
      <c r="Z86" s="268" t="str">
        <f>IF(Z36=".","OK.",IF(Z36=0,"OK.",IF(Z36=" ","OK.",IF(OR(Z36=Z6,Z36=Z16,Z36=Z26,Z36='S2'!Z36,Z36='S3'!Z36,Z36='S4'!Z36,Z36='S5'!Z36,Z36='S6'!Z36,Z36='S7'!Z36,Z36='S1'!Z36),"CISSS!","OK."))))</f>
        <v>OK.</v>
      </c>
      <c r="AA86" s="269" t="str">
        <f>IF(AA36=".","OK.",IF(AA36=0,"OK.",IF(AA36=" ","OK.",IF(OR(AA36=AA6,AA36=AA16,AA36=AA26,AA36='S2'!AA36,AA36='S3'!AA36,AA36='S4'!AA36,AA36='S5'!AA36,AA36='S6'!AA36,AA36='S7'!AA36,AA36='S1'!AA36),"CISSS!","OK."))))</f>
        <v>OK.</v>
      </c>
      <c r="AB86" s="299">
        <v>0.5</v>
      </c>
    </row>
    <row r="87" spans="1:28" ht="11.1" customHeight="1" x14ac:dyDescent="0.2">
      <c r="A87" s="1087"/>
      <c r="B87" s="1087"/>
      <c r="C87" s="55" t="str">
        <f>IF(C37=".","OK.",IF(C37=0,"OK.",IF(C37=" ","OK.",IF(OR(C37=C7,C37=C17,C37=C27,C37='S2'!C37,C37='S3'!C37,C37='S4'!C37,C37='S5'!C37,C37='S6'!C37,C37='S7'!C37,C37='S1'!C37),"CISSS!","OK."))))</f>
        <v>OK.</v>
      </c>
      <c r="D87" s="56" t="str">
        <f>IF(D37=".","OK.",IF(D37=0,"OK.",IF(D37=" ","OK.",IF(OR(D37=D7,D37=D17,D37=D27,D37='S2'!D37,D37='S3'!D37,D37='S4'!D37,D37='S5'!D37,D37='S6'!D37,D37='S7'!D37,D37='S1'!D37),"CISSS!","OK."))))</f>
        <v>OK.</v>
      </c>
      <c r="E87" s="56" t="str">
        <f>IF(E37=".","OK.",IF(E37=0,"OK.",IF(E37=" ","OK.",IF(OR(E37=E7,E37=E17,E37=E27,E37='S2'!E37,E37='S3'!E37,E37='S4'!E37,E37='S5'!E37,E37='S6'!E37,E37='S7'!E37,E37='S1'!E37),"CISSS!","OK."))))</f>
        <v>OK.</v>
      </c>
      <c r="F87" s="56" t="str">
        <f>IF(F37=".","OK.",IF(F37=0,"OK.",IF(F37=" ","OK.",IF(OR(F37=F7,F37=F17,F37=F27,F37='S2'!F37,F37='S3'!F37,F37='S4'!F37,F37='S5'!F37,F37='S6'!F37,F37='S7'!F37,F37='S1'!F37),"CISSS!","OK."))))</f>
        <v>OK.</v>
      </c>
      <c r="G87" s="57" t="str">
        <f>IF(G37=".","OK.",IF(G37=0,"OK.",IF(G37=" ","OK.",IF(OR(G37=G7,G37=G17,G37=G27,G37='S2'!G37,G37='S3'!G37,G37='S4'!G37,G37='S5'!G37,G37='S6'!G37,G37='S7'!G37,G37='S1'!G37),"CISSS!","OK."))))</f>
        <v>OK.</v>
      </c>
      <c r="H87" s="76" t="str">
        <f>IF(H37=".","OK.",IF(H37=0,"OK.",IF(H37=" ","OK.",IF(OR(H37=H7,H37=H17,H37=H27,H37='S2'!H37,H37='S3'!H37,H37='S4'!H37,H37='S5'!H37,H37='S6'!H37,H37='S7'!H37,H37='S1'!H37),"CISSS!","OK."))))</f>
        <v>OK.</v>
      </c>
      <c r="I87" s="77" t="str">
        <f>IF(I37=".","OK.",IF(I37=0,"OK.",IF(I37=" ","OK.",IF(OR(I37=I7,I37=I17,I37=I27,I37='S2'!I37,I37='S3'!I37,I37='S4'!I37,I37='S5'!I37,I37='S6'!I37,I37='S7'!I37,I37='S1'!I37),"CISSS!","OK."))))</f>
        <v>OK.</v>
      </c>
      <c r="J87" s="77" t="str">
        <f>IF(J37=".","OK.",IF(J37=0,"OK.",IF(J37=" ","OK.",IF(OR(J37=J7,J37=J17,J37=J27,J37='S2'!J37,J37='S3'!J37,J37='S4'!J37,J37='S5'!J37,J37='S6'!J37,J37='S7'!J37,J37='S1'!J37),"CISSS!","OK."))))</f>
        <v>OK.</v>
      </c>
      <c r="K87" s="77" t="str">
        <f>IF(K37=".","OK.",IF(K37=0,"OK.",IF(K37=" ","OK.",IF(OR(K37=K7,K37=K17,K37=K27,K37='S2'!K37,K37='S3'!K37,K37='S4'!K37,K37='S5'!K37,K37='S6'!K37,K37='S7'!K37,K37='S1'!K37),"CISSS!","OK."))))</f>
        <v>OK.</v>
      </c>
      <c r="L87" s="78" t="str">
        <f>IF(L37=".","OK.",IF(L37=0,"OK.",IF(L37=" ","OK.",IF(OR(L37=L7,L37=L17,L37=L27,L37='S2'!L37,L37='S3'!L37,L37='S4'!L37,L37='S5'!L37,L37='S6'!L37,L37='S7'!L37,L37='S1'!L37),"CISSS!","OK."))))</f>
        <v>OK.</v>
      </c>
      <c r="M87" s="67" t="str">
        <f>IF(M37=".","OK.",IF(M37=0,"OK.",IF(M37=" ","OK.",IF(OR(M37=M7,M37=M17,M37=M27,M37='S2'!M37,M37='S3'!M37,M37='S4'!M37,M37='S5'!M37,M37='S6'!M37,M37='S7'!M37,M37='S1'!M37),"CISSS!","OK."))))</f>
        <v>OK.</v>
      </c>
      <c r="N87" s="68" t="str">
        <f>IF(N37=".","OK.",IF(N37=0,"OK.",IF(N37=" ","OK.",IF(OR(N37=N7,N37=N17,N37=N27,N37='S2'!N37,N37='S3'!N37,N37='S4'!N37,N37='S5'!N37,N37='S6'!N37,N37='S7'!N37,N37='S1'!N37),"CISSS!","OK."))))</f>
        <v>OK.</v>
      </c>
      <c r="O87" s="68" t="str">
        <f>IF(O37=".","OK.",IF(O37=0,"OK.",IF(O37=" ","OK.",IF(OR(O37=O7,O37=O17,O37=O27,O37='S2'!O37,O37='S3'!O37,O37='S4'!O37,O37='S5'!O37,O37='S6'!O37,O37='S7'!O37,O37='S1'!O37),"CISSS!","OK."))))</f>
        <v>OK.</v>
      </c>
      <c r="P87" s="68" t="str">
        <f>IF(P37=".","OK.",IF(P37=0,"OK.",IF(P37=" ","OK.",IF(OR(P37=P7,P37=P17,P37=P27,P37='S2'!P37,P37='S3'!P37,P37='S4'!P37,P37='S5'!P37,P37='S6'!P37,P37='S7'!P37,P37='S1'!P37),"CISSS!","OK."))))</f>
        <v>OK.</v>
      </c>
      <c r="Q87" s="69" t="str">
        <f>IF(Q37=".","OK.",IF(Q37=0,"OK.",IF(Q37=" ","OK.",IF(OR(Q37=Q7,Q37=Q17,Q37=Q27,Q37='S2'!Q37,Q37='S3'!Q37,Q37='S4'!Q37,Q37='S5'!Q37,Q37='S6'!Q37,Q37='S7'!Q37,Q37='S1'!Q37),"CISSS!","OK."))))</f>
        <v>OK.</v>
      </c>
      <c r="R87" s="85" t="str">
        <f>IF(R37=".","OK.",IF(R37=0,"OK.",IF(R37=" ","OK.",IF(OR(R37=R7,R37=R17,R37=R27,R37='S2'!R37,R37='S3'!R37,R37='S4'!R37,R37='S5'!R37,R37='S6'!R37,R37='S7'!R37,R37='S1'!R37),"CISSS!","OK."))))</f>
        <v>OK.</v>
      </c>
      <c r="S87" s="86" t="str">
        <f>IF(S37=".","OK.",IF(S37=0,"OK.",IF(S37=" ","OK.",IF(OR(S37=S7,S37=S17,S37=S27,S37='S2'!S37,S37='S3'!S37,S37='S4'!S37,S37='S5'!S37,S37='S6'!S37,S37='S7'!S37,S37='S1'!S37),"CISSS!","OK."))))</f>
        <v>OK.</v>
      </c>
      <c r="T87" s="86" t="str">
        <f>IF(T37=".","OK.",IF(T37=0,"OK.",IF(T37=" ","OK.",IF(OR(T37=T7,T37=T17,T37=T27,T37='S2'!T37,T37='S3'!T37,T37='S4'!T37,T37='S5'!T37,T37='S6'!T37,T37='S7'!T37,T37='S1'!T37),"CISSS!","OK."))))</f>
        <v>OK.</v>
      </c>
      <c r="U87" s="86" t="str">
        <f>IF(U37=".","OK.",IF(U37=0,"OK.",IF(U37=" ","OK.",IF(OR(U37=U7,U37=U17,U37=U27,U37='S2'!U37,U37='S3'!U37,U37='S4'!U37,U37='S5'!U37,U37='S6'!U37,U37='S7'!U37,U37='S1'!U37),"CISSS!","OK."))))</f>
        <v>OK.</v>
      </c>
      <c r="V87" s="87" t="str">
        <f>IF(V37=".","OK.",IF(V37=0,"OK.",IF(V37=" ","OK.",IF(OR(V37=V7,V37=V17,V37=V27,V37='S2'!V37,V37='S3'!V37,V37='S4'!V37,V37='S5'!V37,V37='S6'!V37,V37='S7'!V37,V37='S1'!V37),"CISSS!","OK."))))</f>
        <v>OK.</v>
      </c>
      <c r="W87" s="267" t="str">
        <f>IF(W37=".","OK.",IF(W37=0,"OK.",IF(W37=" ","OK.",IF(OR(W37=W7,W37=W17,W37=W27,W37='S2'!W37,W37='S3'!W37,W37='S4'!W37,W37='S5'!W37,W37='S6'!W37,W37='S7'!W37,W37='S1'!W37),"CISSS!","OK."))))</f>
        <v>OK.</v>
      </c>
      <c r="X87" s="268" t="str">
        <f>IF(X37=".","OK.",IF(X37=0,"OK.",IF(X37=" ","OK.",IF(OR(X37=X7,X37=X17,X37=X27,X37='S2'!X37,X37='S3'!X37,X37='S4'!X37,X37='S5'!X37,X37='S6'!X37,X37='S7'!X37,X37='S1'!X37),"CISSS!","OK."))))</f>
        <v>OK.</v>
      </c>
      <c r="Y87" s="268" t="str">
        <f>IF(Y37=".","OK.",IF(Y37=0,"OK.",IF(Y37=" ","OK.",IF(OR(Y37=Y7,Y37=Y17,Y37=Y27,Y37='S2'!Y37,Y37='S3'!Y37,Y37='S4'!Y37,Y37='S5'!Y37,Y37='S6'!Y37,Y37='S7'!Y37,Y37='S1'!Y37),"CISSS!","OK."))))</f>
        <v>OK.</v>
      </c>
      <c r="Z87" s="268" t="str">
        <f>IF(Z37=".","OK.",IF(Z37=0,"OK.",IF(Z37=" ","OK.",IF(OR(Z37=Z7,Z37=Z17,Z37=Z27,Z37='S2'!Z37,Z37='S3'!Z37,Z37='S4'!Z37,Z37='S5'!Z37,Z37='S6'!Z37,Z37='S7'!Z37,Z37='S1'!Z37),"CISSS!","OK."))))</f>
        <v>OK.</v>
      </c>
      <c r="AA87" s="269" t="str">
        <f>IF(AA37=".","OK.",IF(AA37=0,"OK.",IF(AA37=" ","OK.",IF(OR(AA37=AA7,AA37=AA17,AA37=AA27,AA37='S2'!AA37,AA37='S3'!AA37,AA37='S4'!AA37,AA37='S5'!AA37,AA37='S6'!AA37,AA37='S7'!AA37,AA37='S1'!AA37),"CISSS!","OK."))))</f>
        <v>OK.</v>
      </c>
      <c r="AB87" s="299">
        <v>0.54166666666666663</v>
      </c>
    </row>
    <row r="88" spans="1:28" ht="11.1" customHeight="1" x14ac:dyDescent="0.2">
      <c r="A88" s="1087"/>
      <c r="B88" s="1087"/>
      <c r="C88" s="55" t="str">
        <f>IF(C38=".","OK.",IF(C38=0,"OK.",IF(C38=" ","OK.",IF(OR(C38=C8,C38=C18,C38=C28,C38='S2'!C38,C38='S3'!C38,C38='S4'!C38,C38='S5'!C38,C38='S6'!C38,C38='S7'!C38,C38='S1'!C38),"CISSS!","OK."))))</f>
        <v>OK.</v>
      </c>
      <c r="D88" s="56" t="str">
        <f>IF(D38=".","OK.",IF(D38=0,"OK.",IF(D38=" ","OK.",IF(OR(D38=D8,D38=D18,D38=D28,D38='S2'!D38,D38='S3'!D38,D38='S4'!D38,D38='S5'!D38,D38='S6'!D38,D38='S7'!D38,D38='S1'!D38),"CISSS!","OK."))))</f>
        <v>OK.</v>
      </c>
      <c r="E88" s="56" t="str">
        <f>IF(E38=".","OK.",IF(E38=0,"OK.",IF(E38=" ","OK.",IF(OR(E38=E8,E38=E18,E38=E28,E38='S2'!E38,E38='S3'!E38,E38='S4'!E38,E38='S5'!E38,E38='S6'!E38,E38='S7'!E38,E38='S1'!E38),"CISSS!","OK."))))</f>
        <v>OK.</v>
      </c>
      <c r="F88" s="56" t="str">
        <f>IF(F38=".","OK.",IF(F38=0,"OK.",IF(F38=" ","OK.",IF(OR(F38=F8,F38=F18,F38=F28,F38='S2'!F38,F38='S3'!F38,F38='S4'!F38,F38='S5'!F38,F38='S6'!F38,F38='S7'!F38,F38='S1'!F38),"CISSS!","OK."))))</f>
        <v>OK.</v>
      </c>
      <c r="G88" s="57" t="str">
        <f>IF(G38=".","OK.",IF(G38=0,"OK.",IF(G38=" ","OK.",IF(OR(G38=G8,G38=G18,G38=G28,G38='S2'!G38,G38='S3'!G38,G38='S4'!G38,G38='S5'!G38,G38='S6'!G38,G38='S7'!G38,G38='S1'!G38),"CISSS!","OK."))))</f>
        <v>OK.</v>
      </c>
      <c r="H88" s="76" t="str">
        <f>IF(H38=".","OK.",IF(H38=0,"OK.",IF(H38=" ","OK.",IF(OR(H38=H8,H38=H18,H38=H28,H38='S2'!H38,H38='S3'!H38,H38='S4'!H38,H38='S5'!H38,H38='S6'!H38,H38='S7'!H38,H38='S1'!H38),"CISSS!","OK."))))</f>
        <v>OK.</v>
      </c>
      <c r="I88" s="77" t="str">
        <f>IF(I38=".","OK.",IF(I38=0,"OK.",IF(I38=" ","OK.",IF(OR(I38=I8,I38=I18,I38=I28,I38='S2'!I38,I38='S3'!I38,I38='S4'!I38,I38='S5'!I38,I38='S6'!I38,I38='S7'!I38,I38='S1'!I38),"CISSS!","OK."))))</f>
        <v>OK.</v>
      </c>
      <c r="J88" s="77" t="str">
        <f>IF(J38=".","OK.",IF(J38=0,"OK.",IF(J38=" ","OK.",IF(OR(J38=J8,J38=J18,J38=J28,J38='S2'!J38,J38='S3'!J38,J38='S4'!J38,J38='S5'!J38,J38='S6'!J38,J38='S7'!J38,J38='S1'!J38),"CISSS!","OK."))))</f>
        <v>OK.</v>
      </c>
      <c r="K88" s="77" t="str">
        <f>IF(K38=".","OK.",IF(K38=0,"OK.",IF(K38=" ","OK.",IF(OR(K38=K8,K38=K18,K38=K28,K38='S2'!K38,K38='S3'!K38,K38='S4'!K38,K38='S5'!K38,K38='S6'!K38,K38='S7'!K38,K38='S1'!K38),"CISSS!","OK."))))</f>
        <v>OK.</v>
      </c>
      <c r="L88" s="78" t="str">
        <f>IF(L38=".","OK.",IF(L38=0,"OK.",IF(L38=" ","OK.",IF(OR(L38=L8,L38=L18,L38=L28,L38='S2'!L38,L38='S3'!L38,L38='S4'!L38,L38='S5'!L38,L38='S6'!L38,L38='S7'!L38,L38='S1'!L38),"CISSS!","OK."))))</f>
        <v>OK.</v>
      </c>
      <c r="M88" s="67" t="str">
        <f>IF(M38=".","OK.",IF(M38=0,"OK.",IF(M38=" ","OK.",IF(OR(M38=M8,M38=M18,M38=M28,M38='S2'!M38,M38='S3'!M38,M38='S4'!M38,M38='S5'!M38,M38='S6'!M38,M38='S7'!M38,M38='S1'!M38),"CISSS!","OK."))))</f>
        <v>OK.</v>
      </c>
      <c r="N88" s="68" t="str">
        <f>IF(N38=".","OK.",IF(N38=0,"OK.",IF(N38=" ","OK.",IF(OR(N38=N8,N38=N18,N38=N28,N38='S2'!N38,N38='S3'!N38,N38='S4'!N38,N38='S5'!N38,N38='S6'!N38,N38='S7'!N38,N38='S1'!N38),"CISSS!","OK."))))</f>
        <v>OK.</v>
      </c>
      <c r="O88" s="68" t="str">
        <f>IF(O38=".","OK.",IF(O38=0,"OK.",IF(O38=" ","OK.",IF(OR(O38=O8,O38=O18,O38=O28,O38='S2'!O38,O38='S3'!O38,O38='S4'!O38,O38='S5'!O38,O38='S6'!O38,O38='S7'!O38,O38='S1'!O38),"CISSS!","OK."))))</f>
        <v>OK.</v>
      </c>
      <c r="P88" s="68" t="str">
        <f>IF(P38=".","OK.",IF(P38=0,"OK.",IF(P38=" ","OK.",IF(OR(P38=P8,P38=P18,P38=P28,P38='S2'!P38,P38='S3'!P38,P38='S4'!P38,P38='S5'!P38,P38='S6'!P38,P38='S7'!P38,P38='S1'!P38),"CISSS!","OK."))))</f>
        <v>OK.</v>
      </c>
      <c r="Q88" s="69" t="str">
        <f>IF(Q38=".","OK.",IF(Q38=0,"OK.",IF(Q38=" ","OK.",IF(OR(Q38=Q8,Q38=Q18,Q38=Q28,Q38='S2'!Q38,Q38='S3'!Q38,Q38='S4'!Q38,Q38='S5'!Q38,Q38='S6'!Q38,Q38='S7'!Q38,Q38='S1'!Q38),"CISSS!","OK."))))</f>
        <v>OK.</v>
      </c>
      <c r="R88" s="85" t="str">
        <f>IF(R38=".","OK.",IF(R38=0,"OK.",IF(R38=" ","OK.",IF(OR(R38=R8,R38=R18,R38=R28,R38='S2'!R38,R38='S3'!R38,R38='S4'!R38,R38='S5'!R38,R38='S6'!R38,R38='S7'!R38,R38='S1'!R38),"CISSS!","OK."))))</f>
        <v>OK.</v>
      </c>
      <c r="S88" s="86" t="str">
        <f>IF(S38=".","OK.",IF(S38=0,"OK.",IF(S38=" ","OK.",IF(OR(S38=S8,S38=S18,S38=S28,S38='S2'!S38,S38='S3'!S38,S38='S4'!S38,S38='S5'!S38,S38='S6'!S38,S38='S7'!S38,S38='S1'!S38),"CISSS!","OK."))))</f>
        <v>OK.</v>
      </c>
      <c r="T88" s="86" t="str">
        <f>IF(T38=".","OK.",IF(T38=0,"OK.",IF(T38=" ","OK.",IF(OR(T38=T8,T38=T18,T38=T28,T38='S2'!T38,T38='S3'!T38,T38='S4'!T38,T38='S5'!T38,T38='S6'!T38,T38='S7'!T38,T38='S1'!T38),"CISSS!","OK."))))</f>
        <v>OK.</v>
      </c>
      <c r="U88" s="86" t="str">
        <f>IF(U38=".","OK.",IF(U38=0,"OK.",IF(U38=" ","OK.",IF(OR(U38=U8,U38=U18,U38=U28,U38='S2'!U38,U38='S3'!U38,U38='S4'!U38,U38='S5'!U38,U38='S6'!U38,U38='S7'!U38,U38='S1'!U38),"CISSS!","OK."))))</f>
        <v>OK.</v>
      </c>
      <c r="V88" s="87" t="str">
        <f>IF(V38=".","OK.",IF(V38=0,"OK.",IF(V38=" ","OK.",IF(OR(V38=V8,V38=V18,V38=V28,V38='S2'!V38,V38='S3'!V38,V38='S4'!V38,V38='S5'!V38,V38='S6'!V38,V38='S7'!V38,V38='S1'!V38),"CISSS!","OK."))))</f>
        <v>OK.</v>
      </c>
      <c r="W88" s="267" t="str">
        <f>IF(W38=".","OK.",IF(W38=0,"OK.",IF(W38=" ","OK.",IF(OR(W38=W8,W38=W18,W38=W28,W38='S2'!W38,W38='S3'!W38,W38='S4'!W38,W38='S5'!W38,W38='S6'!W38,W38='S7'!W38,W38='S1'!W38),"CISSS!","OK."))))</f>
        <v>OK.</v>
      </c>
      <c r="X88" s="268" t="str">
        <f>IF(X38=".","OK.",IF(X38=0,"OK.",IF(X38=" ","OK.",IF(OR(X38=X8,X38=X18,X38=X28,X38='S2'!X38,X38='S3'!X38,X38='S4'!X38,X38='S5'!X38,X38='S6'!X38,X38='S7'!X38,X38='S1'!X38),"CISSS!","OK."))))</f>
        <v>OK.</v>
      </c>
      <c r="Y88" s="268" t="str">
        <f>IF(Y38=".","OK.",IF(Y38=0,"OK.",IF(Y38=" ","OK.",IF(OR(Y38=Y8,Y38=Y18,Y38=Y28,Y38='S2'!Y38,Y38='S3'!Y38,Y38='S4'!Y38,Y38='S5'!Y38,Y38='S6'!Y38,Y38='S7'!Y38,Y38='S1'!Y38),"CISSS!","OK."))))</f>
        <v>OK.</v>
      </c>
      <c r="Z88" s="268" t="str">
        <f>IF(Z38=".","OK.",IF(Z38=0,"OK.",IF(Z38=" ","OK.",IF(OR(Z38=Z8,Z38=Z18,Z38=Z28,Z38='S2'!Z38,Z38='S3'!Z38,Z38='S4'!Z38,Z38='S5'!Z38,Z38='S6'!Z38,Z38='S7'!Z38,Z38='S1'!Z38),"CISSS!","OK."))))</f>
        <v>OK.</v>
      </c>
      <c r="AA88" s="269" t="str">
        <f>IF(AA38=".","OK.",IF(AA38=0,"OK.",IF(AA38=" ","OK.",IF(OR(AA38=AA8,AA38=AA18,AA38=AA28,AA38='S2'!AA38,AA38='S3'!AA38,AA38='S4'!AA38,AA38='S5'!AA38,AA38='S6'!AA38,AA38='S7'!AA38,AA38='S1'!AA38),"CISSS!","OK."))))</f>
        <v>OK.</v>
      </c>
      <c r="AB88" s="299">
        <v>0.58333333333333337</v>
      </c>
    </row>
    <row r="89" spans="1:28" ht="11.1" customHeight="1" x14ac:dyDescent="0.2">
      <c r="A89" s="1087"/>
      <c r="B89" s="1087"/>
      <c r="C89" s="55" t="str">
        <f>IF(C39=".","OK.",IF(C39=0,"OK.",IF(C39=" ","OK.",IF(OR(C39=C9,C39=C19,C39=C29,C39='S2'!C39,C39='S3'!C39,C39='S4'!C39,C39='S5'!C39,C39='S6'!C39,C39='S7'!C39,C39='S1'!C39),"CISSS!","OK."))))</f>
        <v>OK.</v>
      </c>
      <c r="D89" s="56" t="str">
        <f>IF(D39=".","OK.",IF(D39=0,"OK.",IF(D39=" ","OK.",IF(OR(D39=D9,D39=D19,D39=D29,D39='S2'!D39,D39='S3'!D39,D39='S4'!D39,D39='S5'!D39,D39='S6'!D39,D39='S7'!D39,D39='S1'!D39),"CISSS!","OK."))))</f>
        <v>OK.</v>
      </c>
      <c r="E89" s="56" t="str">
        <f>IF(E39=".","OK.",IF(E39=0,"OK.",IF(E39=" ","OK.",IF(OR(E39=E9,E39=E19,E39=E29,E39='S2'!E39,E39='S3'!E39,E39='S4'!E39,E39='S5'!E39,E39='S6'!E39,E39='S7'!E39,E39='S1'!E39),"CISSS!","OK."))))</f>
        <v>OK.</v>
      </c>
      <c r="F89" s="56" t="str">
        <f>IF(F39=".","OK.",IF(F39=0,"OK.",IF(F39=" ","OK.",IF(OR(F39=F9,F39=F19,F39=F29,F39='S2'!F39,F39='S3'!F39,F39='S4'!F39,F39='S5'!F39,F39='S6'!F39,F39='S7'!F39,F39='S1'!F39),"CISSS!","OK."))))</f>
        <v>OK.</v>
      </c>
      <c r="G89" s="57" t="str">
        <f>IF(G39=".","OK.",IF(G39=0,"OK.",IF(G39=" ","OK.",IF(OR(G39=G9,G39=G19,G39=G29,G39='S2'!G39,G39='S3'!G39,G39='S4'!G39,G39='S5'!G39,G39='S6'!G39,G39='S7'!G39,G39='S1'!G39),"CISSS!","OK."))))</f>
        <v>OK.</v>
      </c>
      <c r="H89" s="76" t="str">
        <f>IF(H39=".","OK.",IF(H39=0,"OK.",IF(H39=" ","OK.",IF(OR(H39=H9,H39=H19,H39=H29,H39='S2'!H39,H39='S3'!H39,H39='S4'!H39,H39='S5'!H39,H39='S6'!H39,H39='S7'!H39,H39='S1'!H39),"CISSS!","OK."))))</f>
        <v>OK.</v>
      </c>
      <c r="I89" s="77" t="str">
        <f>IF(I39=".","OK.",IF(I39=0,"OK.",IF(I39=" ","OK.",IF(OR(I39=I9,I39=I19,I39=I29,I39='S2'!I39,I39='S3'!I39,I39='S4'!I39,I39='S5'!I39,I39='S6'!I39,I39='S7'!I39,I39='S1'!I39),"CISSS!","OK."))))</f>
        <v>OK.</v>
      </c>
      <c r="J89" s="77" t="str">
        <f>IF(J39=".","OK.",IF(J39=0,"OK.",IF(J39=" ","OK.",IF(OR(J39=J9,J39=J19,J39=J29,J39='S2'!J39,J39='S3'!J39,J39='S4'!J39,J39='S5'!J39,J39='S6'!J39,J39='S7'!J39,J39='S1'!J39),"CISSS!","OK."))))</f>
        <v>OK.</v>
      </c>
      <c r="K89" s="77" t="str">
        <f>IF(K39=".","OK.",IF(K39=0,"OK.",IF(K39=" ","OK.",IF(OR(K39=K9,K39=K19,K39=K29,K39='S2'!K39,K39='S3'!K39,K39='S4'!K39,K39='S5'!K39,K39='S6'!K39,K39='S7'!K39,K39='S1'!K39),"CISSS!","OK."))))</f>
        <v>OK.</v>
      </c>
      <c r="L89" s="78" t="str">
        <f>IF(L39=".","OK.",IF(L39=0,"OK.",IF(L39=" ","OK.",IF(OR(L39=L9,L39=L19,L39=L29,L39='S2'!L39,L39='S3'!L39,L39='S4'!L39,L39='S5'!L39,L39='S6'!L39,L39='S7'!L39,L39='S1'!L39),"CISSS!","OK."))))</f>
        <v>OK.</v>
      </c>
      <c r="M89" s="67" t="str">
        <f>IF(M39=".","OK.",IF(M39=0,"OK.",IF(M39=" ","OK.",IF(OR(M39=M9,M39=M19,M39=M29,M39='S2'!M39,M39='S3'!M39,M39='S4'!M39,M39='S5'!M39,M39='S6'!M39,M39='S7'!M39,M39='S1'!M39),"CISSS!","OK."))))</f>
        <v>OK.</v>
      </c>
      <c r="N89" s="68" t="str">
        <f>IF(N39=".","OK.",IF(N39=0,"OK.",IF(N39=" ","OK.",IF(OR(N39=N9,N39=N19,N39=N29,N39='S2'!N39,N39='S3'!N39,N39='S4'!N39,N39='S5'!N39,N39='S6'!N39,N39='S7'!N39,N39='S1'!N39),"CISSS!","OK."))))</f>
        <v>OK.</v>
      </c>
      <c r="O89" s="68" t="str">
        <f>IF(O39=".","OK.",IF(O39=0,"OK.",IF(O39=" ","OK.",IF(OR(O39=O9,O39=O19,O39=O29,O39='S2'!O39,O39='S3'!O39,O39='S4'!O39,O39='S5'!O39,O39='S6'!O39,O39='S7'!O39,O39='S1'!O39),"CISSS!","OK."))))</f>
        <v>OK.</v>
      </c>
      <c r="P89" s="68" t="str">
        <f>IF(P39=".","OK.",IF(P39=0,"OK.",IF(P39=" ","OK.",IF(OR(P39=P9,P39=P19,P39=P29,P39='S2'!P39,P39='S3'!P39,P39='S4'!P39,P39='S5'!P39,P39='S6'!P39,P39='S7'!P39,P39='S1'!P39),"CISSS!","OK."))))</f>
        <v>OK.</v>
      </c>
      <c r="Q89" s="69" t="str">
        <f>IF(Q39=".","OK.",IF(Q39=0,"OK.",IF(Q39=" ","OK.",IF(OR(Q39=Q9,Q39=Q19,Q39=Q29,Q39='S2'!Q39,Q39='S3'!Q39,Q39='S4'!Q39,Q39='S5'!Q39,Q39='S6'!Q39,Q39='S7'!Q39,Q39='S1'!Q39),"CISSS!","OK."))))</f>
        <v>OK.</v>
      </c>
      <c r="R89" s="85" t="str">
        <f>IF(R39=".","OK.",IF(R39=0,"OK.",IF(R39=" ","OK.",IF(OR(R39=R9,R39=R19,R39=R29,R39='S2'!R39,R39='S3'!R39,R39='S4'!R39,R39='S5'!R39,R39='S6'!R39,R39='S7'!R39,R39='S1'!R39),"CISSS!","OK."))))</f>
        <v>OK.</v>
      </c>
      <c r="S89" s="86" t="str">
        <f>IF(S39=".","OK.",IF(S39=0,"OK.",IF(S39=" ","OK.",IF(OR(S39=S9,S39=S19,S39=S29,S39='S2'!S39,S39='S3'!S39,S39='S4'!S39,S39='S5'!S39,S39='S6'!S39,S39='S7'!S39,S39='S1'!S39),"CISSS!","OK."))))</f>
        <v>OK.</v>
      </c>
      <c r="T89" s="86" t="str">
        <f>IF(T39=".","OK.",IF(T39=0,"OK.",IF(T39=" ","OK.",IF(OR(T39=T9,T39=T19,T39=T29,T39='S2'!T39,T39='S3'!T39,T39='S4'!T39,T39='S5'!T39,T39='S6'!T39,T39='S7'!T39,T39='S1'!T39),"CISSS!","OK."))))</f>
        <v>OK.</v>
      </c>
      <c r="U89" s="86" t="str">
        <f>IF(U39=".","OK.",IF(U39=0,"OK.",IF(U39=" ","OK.",IF(OR(U39=U9,U39=U19,U39=U29,U39='S2'!U39,U39='S3'!U39,U39='S4'!U39,U39='S5'!U39,U39='S6'!U39,U39='S7'!U39,U39='S1'!U39),"CISSS!","OK."))))</f>
        <v>OK.</v>
      </c>
      <c r="V89" s="87" t="str">
        <f>IF(V39=".","OK.",IF(V39=0,"OK.",IF(V39=" ","OK.",IF(OR(V39=V9,V39=V19,V39=V29,V39='S2'!V39,V39='S3'!V39,V39='S4'!V39,V39='S5'!V39,V39='S6'!V39,V39='S7'!V39,V39='S1'!V39),"CISSS!","OK."))))</f>
        <v>OK.</v>
      </c>
      <c r="W89" s="267" t="str">
        <f>IF(W39=".","OK.",IF(W39=0,"OK.",IF(W39=" ","OK.",IF(OR(W39=W9,W39=W19,W39=W29,W39='S2'!W39,W39='S3'!W39,W39='S4'!W39,W39='S5'!W39,W39='S6'!W39,W39='S7'!W39,W39='S1'!W39),"CISSS!","OK."))))</f>
        <v>OK.</v>
      </c>
      <c r="X89" s="268" t="str">
        <f>IF(X39=".","OK.",IF(X39=0,"OK.",IF(X39=" ","OK.",IF(OR(X39=X9,X39=X19,X39=X29,X39='S2'!X39,X39='S3'!X39,X39='S4'!X39,X39='S5'!X39,X39='S6'!X39,X39='S7'!X39,X39='S1'!X39),"CISSS!","OK."))))</f>
        <v>OK.</v>
      </c>
      <c r="Y89" s="268" t="str">
        <f>IF(Y39=".","OK.",IF(Y39=0,"OK.",IF(Y39=" ","OK.",IF(OR(Y39=Y9,Y39=Y19,Y39=Y29,Y39='S2'!Y39,Y39='S3'!Y39,Y39='S4'!Y39,Y39='S5'!Y39,Y39='S6'!Y39,Y39='S7'!Y39,Y39='S1'!Y39),"CISSS!","OK."))))</f>
        <v>OK.</v>
      </c>
      <c r="Z89" s="268" t="str">
        <f>IF(Z39=".","OK.",IF(Z39=0,"OK.",IF(Z39=" ","OK.",IF(OR(Z39=Z9,Z39=Z19,Z39=Z29,Z39='S2'!Z39,Z39='S3'!Z39,Z39='S4'!Z39,Z39='S5'!Z39,Z39='S6'!Z39,Z39='S7'!Z39,Z39='S1'!Z39),"CISSS!","OK."))))</f>
        <v>OK.</v>
      </c>
      <c r="AA89" s="269" t="str">
        <f>IF(AA39=".","OK.",IF(AA39=0,"OK.",IF(AA39=" ","OK.",IF(OR(AA39=AA9,AA39=AA19,AA39=AA29,AA39='S2'!AA39,AA39='S3'!AA39,AA39='S4'!AA39,AA39='S5'!AA39,AA39='S6'!AA39,AA39='S7'!AA39,AA39='S1'!AA39),"CISSS!","OK."))))</f>
        <v>OK.</v>
      </c>
      <c r="AB89" s="299">
        <v>0.625</v>
      </c>
    </row>
    <row r="90" spans="1:28" ht="11.1" customHeight="1" x14ac:dyDescent="0.2">
      <c r="A90" s="1087"/>
      <c r="B90" s="1087"/>
      <c r="C90" s="55" t="str">
        <f>IF(C40=".","OK.",IF(C40=0,"OK.",IF(C40=" ","OK.",IF(OR(C40=C10,C40=C20,C40=C30,C40='S2'!C40,C40='S3'!C40,C40='S4'!C40,C40='S5'!C40,C40='S6'!C40,C40='S7'!C40,C40='S1'!C40),"CISSS!","OK."))))</f>
        <v>OK.</v>
      </c>
      <c r="D90" s="56" t="str">
        <f>IF(D40=".","OK.",IF(D40=0,"OK.",IF(D40=" ","OK.",IF(OR(D40=D10,D40=D20,D40=D30,D40='S2'!D40,D40='S3'!D40,D40='S4'!D40,D40='S5'!D40,D40='S6'!D40,D40='S7'!D40,D40='S1'!D40),"CISSS!","OK."))))</f>
        <v>OK.</v>
      </c>
      <c r="E90" s="56" t="str">
        <f>IF(E40=".","OK.",IF(E40=0,"OK.",IF(E40=" ","OK.",IF(OR(E40=E10,E40=E20,E40=E30,E40='S2'!E40,E40='S3'!E40,E40='S4'!E40,E40='S5'!E40,E40='S6'!E40,E40='S7'!E40,E40='S1'!E40),"CISSS!","OK."))))</f>
        <v>OK.</v>
      </c>
      <c r="F90" s="56" t="str">
        <f>IF(F40=".","OK.",IF(F40=0,"OK.",IF(F40=" ","OK.",IF(OR(F40=F10,F40=F20,F40=F30,F40='S2'!F40,F40='S3'!F40,F40='S4'!F40,F40='S5'!F40,F40='S6'!F40,F40='S7'!F40,F40='S1'!F40),"CISSS!","OK."))))</f>
        <v>OK.</v>
      </c>
      <c r="G90" s="57" t="str">
        <f>IF(G40=".","OK.",IF(G40=0,"OK.",IF(G40=" ","OK.",IF(OR(G40=G10,G40=G20,G40=G30,G40='S2'!G40,G40='S3'!G40,G40='S4'!G40,G40='S5'!G40,G40='S6'!G40,G40='S7'!G40,G40='S1'!G40),"CISSS!","OK."))))</f>
        <v>OK.</v>
      </c>
      <c r="H90" s="76" t="str">
        <f>IF(H40=".","OK.",IF(H40=0,"OK.",IF(H40=" ","OK.",IF(OR(H40=H10,H40=H20,H40=H30,H40='S2'!H40,H40='S3'!H40,H40='S4'!H40,H40='S5'!H40,H40='S6'!H40,H40='S7'!H40,H40='S1'!H40),"CISSS!","OK."))))</f>
        <v>OK.</v>
      </c>
      <c r="I90" s="77" t="str">
        <f>IF(I40=".","OK.",IF(I40=0,"OK.",IF(I40=" ","OK.",IF(OR(I40=I10,I40=I20,I40=I30,I40='S2'!I40,I40='S3'!I40,I40='S4'!I40,I40='S5'!I40,I40='S6'!I40,I40='S7'!I40,I40='S1'!I40),"CISSS!","OK."))))</f>
        <v>OK.</v>
      </c>
      <c r="J90" s="77" t="str">
        <f>IF(J40=".","OK.",IF(J40=0,"OK.",IF(J40=" ","OK.",IF(OR(J40=J10,J40=J20,J40=J30,J40='S2'!J40,J40='S3'!J40,J40='S4'!J40,J40='S5'!J40,J40='S6'!J40,J40='S7'!J40,J40='S1'!J40),"CISSS!","OK."))))</f>
        <v>OK.</v>
      </c>
      <c r="K90" s="77" t="str">
        <f>IF(K40=".","OK.",IF(K40=0,"OK.",IF(K40=" ","OK.",IF(OR(K40=K10,K40=K20,K40=K30,K40='S2'!K40,K40='S3'!K40,K40='S4'!K40,K40='S5'!K40,K40='S6'!K40,K40='S7'!K40,K40='S1'!K40),"CISSS!","OK."))))</f>
        <v>OK.</v>
      </c>
      <c r="L90" s="78" t="str">
        <f>IF(L40=".","OK.",IF(L40=0,"OK.",IF(L40=" ","OK.",IF(OR(L40=L10,L40=L20,L40=L30,L40='S2'!L40,L40='S3'!L40,L40='S4'!L40,L40='S5'!L40,L40='S6'!L40,L40='S7'!L40,L40='S1'!L40),"CISSS!","OK."))))</f>
        <v>OK.</v>
      </c>
      <c r="M90" s="67" t="str">
        <f>IF(M40=".","OK.",IF(M40=0,"OK.",IF(M40=" ","OK.",IF(OR(M40=M10,M40=M20,M40=M30,M40='S2'!M40,M40='S3'!M40,M40='S4'!M40,M40='S5'!M40,M40='S6'!M40,M40='S7'!M40,M40='S1'!M40),"CISSS!","OK."))))</f>
        <v>OK.</v>
      </c>
      <c r="N90" s="68" t="str">
        <f>IF(N40=".","OK.",IF(N40=0,"OK.",IF(N40=" ","OK.",IF(OR(N40=N10,N40=N20,N40=N30,N40='S2'!N40,N40='S3'!N40,N40='S4'!N40,N40='S5'!N40,N40='S6'!N40,N40='S7'!N40,N40='S1'!N40),"CISSS!","OK."))))</f>
        <v>OK.</v>
      </c>
      <c r="O90" s="68" t="str">
        <f>IF(O40=".","OK.",IF(O40=0,"OK.",IF(O40=" ","OK.",IF(OR(O40=O10,O40=O20,O40=O30,O40='S2'!O40,O40='S3'!O40,O40='S4'!O40,O40='S5'!O40,O40='S6'!O40,O40='S7'!O40,O40='S1'!O40),"CISSS!","OK."))))</f>
        <v>OK.</v>
      </c>
      <c r="P90" s="68" t="str">
        <f>IF(P40=".","OK.",IF(P40=0,"OK.",IF(P40=" ","OK.",IF(OR(P40=P10,P40=P20,P40=P30,P40='S2'!P40,P40='S3'!P40,P40='S4'!P40,P40='S5'!P40,P40='S6'!P40,P40='S7'!P40,P40='S1'!P40),"CISSS!","OK."))))</f>
        <v>OK.</v>
      </c>
      <c r="Q90" s="69" t="str">
        <f>IF(Q40=".","OK.",IF(Q40=0,"OK.",IF(Q40=" ","OK.",IF(OR(Q40=Q10,Q40=Q20,Q40=Q30,Q40='S2'!Q40,Q40='S3'!Q40,Q40='S4'!Q40,Q40='S5'!Q40,Q40='S6'!Q40,Q40='S7'!Q40,Q40='S1'!Q40),"CISSS!","OK."))))</f>
        <v>OK.</v>
      </c>
      <c r="R90" s="85" t="str">
        <f>IF(R40=".","OK.",IF(R40=0,"OK.",IF(R40=" ","OK.",IF(OR(R40=R10,R40=R20,R40=R30,R40='S2'!R40,R40='S3'!R40,R40='S4'!R40,R40='S5'!R40,R40='S6'!R40,R40='S7'!R40,R40='S1'!R40),"CISSS!","OK."))))</f>
        <v>OK.</v>
      </c>
      <c r="S90" s="86" t="str">
        <f>IF(S40=".","OK.",IF(S40=0,"OK.",IF(S40=" ","OK.",IF(OR(S40=S10,S40=S20,S40=S30,S40='S2'!S40,S40='S3'!S40,S40='S4'!S40,S40='S5'!S40,S40='S6'!S40,S40='S7'!S40,S40='S1'!S40),"CISSS!","OK."))))</f>
        <v>OK.</v>
      </c>
      <c r="T90" s="86" t="str">
        <f>IF(T40=".","OK.",IF(T40=0,"OK.",IF(T40=" ","OK.",IF(OR(T40=T10,T40=T20,T40=T30,T40='S2'!T40,T40='S3'!T40,T40='S4'!T40,T40='S5'!T40,T40='S6'!T40,T40='S7'!T40,T40='S1'!T40),"CISSS!","OK."))))</f>
        <v>OK.</v>
      </c>
      <c r="U90" s="86" t="str">
        <f>IF(U40=".","OK.",IF(U40=0,"OK.",IF(U40=" ","OK.",IF(OR(U40=U10,U40=U20,U40=U30,U40='S2'!U40,U40='S3'!U40,U40='S4'!U40,U40='S5'!U40,U40='S6'!U40,U40='S7'!U40,U40='S1'!U40),"CISSS!","OK."))))</f>
        <v>OK.</v>
      </c>
      <c r="V90" s="87" t="str">
        <f>IF(V40=".","OK.",IF(V40=0,"OK.",IF(V40=" ","OK.",IF(OR(V40=V10,V40=V20,V40=V30,V40='S2'!V40,V40='S3'!V40,V40='S4'!V40,V40='S5'!V40,V40='S6'!V40,V40='S7'!V40,V40='S1'!V40),"CISSS!","OK."))))</f>
        <v>OK.</v>
      </c>
      <c r="W90" s="267" t="str">
        <f>IF(W40=".","OK.",IF(W40=0,"OK.",IF(W40=" ","OK.",IF(OR(W40=W10,W40=W20,W40=W30,W40='S2'!W40,W40='S3'!W40,W40='S4'!W40,W40='S5'!W40,W40='S6'!W40,W40='S7'!W40,W40='S1'!W40),"CISSS!","OK."))))</f>
        <v>OK.</v>
      </c>
      <c r="X90" s="268" t="str">
        <f>IF(X40=".","OK.",IF(X40=0,"OK.",IF(X40=" ","OK.",IF(OR(X40=X10,X40=X20,X40=X30,X40='S2'!X40,X40='S3'!X40,X40='S4'!X40,X40='S5'!X40,X40='S6'!X40,X40='S7'!X40,X40='S1'!X40),"CISSS!","OK."))))</f>
        <v>OK.</v>
      </c>
      <c r="Y90" s="268" t="str">
        <f>IF(Y40=".","OK.",IF(Y40=0,"OK.",IF(Y40=" ","OK.",IF(OR(Y40=Y10,Y40=Y20,Y40=Y30,Y40='S2'!Y40,Y40='S3'!Y40,Y40='S4'!Y40,Y40='S5'!Y40,Y40='S6'!Y40,Y40='S7'!Y40,Y40='S1'!Y40),"CISSS!","OK."))))</f>
        <v>OK.</v>
      </c>
      <c r="Z90" s="268" t="str">
        <f>IF(Z40=".","OK.",IF(Z40=0,"OK.",IF(Z40=" ","OK.",IF(OR(Z40=Z10,Z40=Z20,Z40=Z30,Z40='S2'!Z40,Z40='S3'!Z40,Z40='S4'!Z40,Z40='S5'!Z40,Z40='S6'!Z40,Z40='S7'!Z40,Z40='S1'!Z40),"CISSS!","OK."))))</f>
        <v>OK.</v>
      </c>
      <c r="AA90" s="269" t="str">
        <f>IF(AA40=".","OK.",IF(AA40=0,"OK.",IF(AA40=" ","OK.",IF(OR(AA40=AA10,AA40=AA20,AA40=AA30,AA40='S2'!AA40,AA40='S3'!AA40,AA40='S4'!AA40,AA40='S5'!AA40,AA40='S6'!AA40,AA40='S7'!AA40,AA40='S1'!AA40),"CISSS!","OK."))))</f>
        <v>OK.</v>
      </c>
      <c r="AB90" s="299">
        <v>0.66666666666666663</v>
      </c>
    </row>
    <row r="91" spans="1:28" ht="11.1" customHeight="1" x14ac:dyDescent="0.2">
      <c r="A91" s="1087"/>
      <c r="B91" s="1087"/>
      <c r="C91" s="55" t="str">
        <f>IF(C41=".","OK.",IF(C41=0,"OK.",IF(C41=" ","OK.",IF(OR(C41=C11,C41=C21,C41=C31,C41='S2'!C41,C41='S3'!C41,C41='S4'!C41,C41='S5'!C41,C41='S6'!C41,C41='S7'!C41,C41='S1'!C41),"CISSS!","OK."))))</f>
        <v>OK.</v>
      </c>
      <c r="D91" s="56" t="str">
        <f>IF(D41=".","OK.",IF(D41=0,"OK.",IF(D41=" ","OK.",IF(OR(D41=D11,D41=D21,D41=D31,D41='S2'!D41,D41='S3'!D41,D41='S4'!D41,D41='S5'!D41,D41='S6'!D41,D41='S7'!D41,D41='S1'!D41),"CISSS!","OK."))))</f>
        <v>OK.</v>
      </c>
      <c r="E91" s="56" t="str">
        <f>IF(E41=".","OK.",IF(E41=0,"OK.",IF(E41=" ","OK.",IF(OR(E41=E11,E41=E21,E41=E31,E41='S2'!E41,E41='S3'!E41,E41='S4'!E41,E41='S5'!E41,E41='S6'!E41,E41='S7'!E41,E41='S1'!E41),"CISSS!","OK."))))</f>
        <v>OK.</v>
      </c>
      <c r="F91" s="56" t="str">
        <f>IF(F41=".","OK.",IF(F41=0,"OK.",IF(F41=" ","OK.",IF(OR(F41=F11,F41=F21,F41=F31,F41='S2'!F41,F41='S3'!F41,F41='S4'!F41,F41='S5'!F41,F41='S6'!F41,F41='S7'!F41,F41='S1'!F41),"CISSS!","OK."))))</f>
        <v>OK.</v>
      </c>
      <c r="G91" s="57" t="str">
        <f>IF(G41=".","OK.",IF(G41=0,"OK.",IF(G41=" ","OK.",IF(OR(G41=G11,G41=G21,G41=G31,G41='S2'!G41,G41='S3'!G41,G41='S4'!G41,G41='S5'!G41,G41='S6'!G41,G41='S7'!G41,G41='S1'!G41),"CISSS!","OK."))))</f>
        <v>OK.</v>
      </c>
      <c r="H91" s="76" t="str">
        <f>IF(H41=".","OK.",IF(H41=0,"OK.",IF(H41=" ","OK.",IF(OR(H41=H11,H41=H21,H41=H31,H41='S2'!H41,H41='S3'!H41,H41='S4'!H41,H41='S5'!H41,H41='S6'!H41,H41='S7'!H41,H41='S1'!H41),"CISSS!","OK."))))</f>
        <v>OK.</v>
      </c>
      <c r="I91" s="77" t="str">
        <f>IF(I41=".","OK.",IF(I41=0,"OK.",IF(I41=" ","OK.",IF(OR(I41=I11,I41=I21,I41=I31,I41='S2'!I41,I41='S3'!I41,I41='S4'!I41,I41='S5'!I41,I41='S6'!I41,I41='S7'!I41,I41='S1'!I41),"CISSS!","OK."))))</f>
        <v>OK.</v>
      </c>
      <c r="J91" s="77" t="str">
        <f>IF(J41=".","OK.",IF(J41=0,"OK.",IF(J41=" ","OK.",IF(OR(J41=J11,J41=J21,J41=J31,J41='S2'!J41,J41='S3'!J41,J41='S4'!J41,J41='S5'!J41,J41='S6'!J41,J41='S7'!J41,J41='S1'!J41),"CISSS!","OK."))))</f>
        <v>OK.</v>
      </c>
      <c r="K91" s="77" t="str">
        <f>IF(K41=".","OK.",IF(K41=0,"OK.",IF(K41=" ","OK.",IF(OR(K41=K11,K41=K21,K41=K31,K41='S2'!K41,K41='S3'!K41,K41='S4'!K41,K41='S5'!K41,K41='S6'!K41,K41='S7'!K41,K41='S1'!K41),"CISSS!","OK."))))</f>
        <v>OK.</v>
      </c>
      <c r="L91" s="78" t="str">
        <f>IF(L41=".","OK.",IF(L41=0,"OK.",IF(L41=" ","OK.",IF(OR(L41=L11,L41=L21,L41=L31,L41='S2'!L41,L41='S3'!L41,L41='S4'!L41,L41='S5'!L41,L41='S6'!L41,L41='S7'!L41,L41='S1'!L41),"CISSS!","OK."))))</f>
        <v>OK.</v>
      </c>
      <c r="M91" s="67" t="str">
        <f>IF(M41=".","OK.",IF(M41=0,"OK.",IF(M41=" ","OK.",IF(OR(M41=M11,M41=M21,M41=M31,M41='S2'!M41,M41='S3'!M41,M41='S4'!M41,M41='S5'!M41,M41='S6'!M41,M41='S7'!M41,M41='S1'!M41),"CISSS!","OK."))))</f>
        <v>OK.</v>
      </c>
      <c r="N91" s="68" t="str">
        <f>IF(N41=".","OK.",IF(N41=0,"OK.",IF(N41=" ","OK.",IF(OR(N41=N11,N41=N21,N41=N31,N41='S2'!N41,N41='S3'!N41,N41='S4'!N41,N41='S5'!N41,N41='S6'!N41,N41='S7'!N41,N41='S1'!N41),"CISSS!","OK."))))</f>
        <v>OK.</v>
      </c>
      <c r="O91" s="68" t="str">
        <f>IF(O41=".","OK.",IF(O41=0,"OK.",IF(O41=" ","OK.",IF(OR(O41=O11,O41=O21,O41=O31,O41='S2'!O41,O41='S3'!O41,O41='S4'!O41,O41='S5'!O41,O41='S6'!O41,O41='S7'!O41,O41='S1'!O41),"CISSS!","OK."))))</f>
        <v>OK.</v>
      </c>
      <c r="P91" s="68" t="str">
        <f>IF(P41=".","OK.",IF(P41=0,"OK.",IF(P41=" ","OK.",IF(OR(P41=P11,P41=P21,P41=P31,P41='S2'!P41,P41='S3'!P41,P41='S4'!P41,P41='S5'!P41,P41='S6'!P41,P41='S7'!P41,P41='S1'!P41),"CISSS!","OK."))))</f>
        <v>OK.</v>
      </c>
      <c r="Q91" s="69" t="str">
        <f>IF(Q41=".","OK.",IF(Q41=0,"OK.",IF(Q41=" ","OK.",IF(OR(Q41=Q11,Q41=Q21,Q41=Q31,Q41='S2'!Q41,Q41='S3'!Q41,Q41='S4'!Q41,Q41='S5'!Q41,Q41='S6'!Q41,Q41='S7'!Q41,Q41='S1'!Q41),"CISSS!","OK."))))</f>
        <v>OK.</v>
      </c>
      <c r="R91" s="85" t="str">
        <f>IF(R41=".","OK.",IF(R41=0,"OK.",IF(R41=" ","OK.",IF(OR(R41=R11,R41=R21,R41=R31,R41='S2'!R41,R41='S3'!R41,R41='S4'!R41,R41='S5'!R41,R41='S6'!R41,R41='S7'!R41,R41='S1'!R41),"CISSS!","OK."))))</f>
        <v>OK.</v>
      </c>
      <c r="S91" s="86" t="str">
        <f>IF(S41=".","OK.",IF(S41=0,"OK.",IF(S41=" ","OK.",IF(OR(S41=S11,S41=S21,S41=S31,S41='S2'!S41,S41='S3'!S41,S41='S4'!S41,S41='S5'!S41,S41='S6'!S41,S41='S7'!S41,S41='S1'!S41),"CISSS!","OK."))))</f>
        <v>OK.</v>
      </c>
      <c r="T91" s="86" t="str">
        <f>IF(T41=".","OK.",IF(T41=0,"OK.",IF(T41=" ","OK.",IF(OR(T41=T11,T41=T21,T41=T31,T41='S2'!T41,T41='S3'!T41,T41='S4'!T41,T41='S5'!T41,T41='S6'!T41,T41='S7'!T41,T41='S1'!T41),"CISSS!","OK."))))</f>
        <v>OK.</v>
      </c>
      <c r="U91" s="86" t="str">
        <f>IF(U41=".","OK.",IF(U41=0,"OK.",IF(U41=" ","OK.",IF(OR(U41=U11,U41=U21,U41=U31,U41='S2'!U41,U41='S3'!U41,U41='S4'!U41,U41='S5'!U41,U41='S6'!U41,U41='S7'!U41,U41='S1'!U41),"CISSS!","OK."))))</f>
        <v>OK.</v>
      </c>
      <c r="V91" s="87" t="str">
        <f>IF(V41=".","OK.",IF(V41=0,"OK.",IF(V41=" ","OK.",IF(OR(V41=V11,V41=V21,V41=V31,V41='S2'!V41,V41='S3'!V41,V41='S4'!V41,V41='S5'!V41,V41='S6'!V41,V41='S7'!V41,V41='S1'!V41),"CISSS!","OK."))))</f>
        <v>OK.</v>
      </c>
      <c r="W91" s="267" t="str">
        <f>IF(W41=".","OK.",IF(W41=0,"OK.",IF(W41=" ","OK.",IF(OR(W41=W11,W41=W21,W41=W31,W41='S2'!W41,W41='S3'!W41,W41='S4'!W41,W41='S5'!W41,W41='S6'!W41,W41='S7'!W41,W41='S1'!W41),"CISSS!","OK."))))</f>
        <v>OK.</v>
      </c>
      <c r="X91" s="268" t="str">
        <f>IF(X41=".","OK.",IF(X41=0,"OK.",IF(X41=" ","OK.",IF(OR(X41=X11,X41=X21,X41=X31,X41='S2'!X41,X41='S3'!X41,X41='S4'!X41,X41='S5'!X41,X41='S6'!X41,X41='S7'!X41,X41='S1'!X41),"CISSS!","OK."))))</f>
        <v>OK.</v>
      </c>
      <c r="Y91" s="268" t="str">
        <f>IF(Y41=".","OK.",IF(Y41=0,"OK.",IF(Y41=" ","OK.",IF(OR(Y41=Y11,Y41=Y21,Y41=Y31,Y41='S2'!Y41,Y41='S3'!Y41,Y41='S4'!Y41,Y41='S5'!Y41,Y41='S6'!Y41,Y41='S7'!Y41,Y41='S1'!Y41),"CISSS!","OK."))))</f>
        <v>OK.</v>
      </c>
      <c r="Z91" s="268" t="str">
        <f>IF(Z41=".","OK.",IF(Z41=0,"OK.",IF(Z41=" ","OK.",IF(OR(Z41=Z11,Z41=Z21,Z41=Z31,Z41='S2'!Z41,Z41='S3'!Z41,Z41='S4'!Z41,Z41='S5'!Z41,Z41='S6'!Z41,Z41='S7'!Z41,Z41='S1'!Z41),"CISSS!","OK."))))</f>
        <v>OK.</v>
      </c>
      <c r="AA91" s="269" t="str">
        <f>IF(AA41=".","OK.",IF(AA41=0,"OK.",IF(AA41=" ","OK.",IF(OR(AA41=AA11,AA41=AA21,AA41=AA31,AA41='S2'!AA41,AA41='S3'!AA41,AA41='S4'!AA41,AA41='S5'!AA41,AA41='S6'!AA41,AA41='S7'!AA41,AA41='S1'!AA41),"CISSS!","OK."))))</f>
        <v>OK.</v>
      </c>
      <c r="AB91" s="299">
        <v>0.70833333333333337</v>
      </c>
    </row>
    <row r="92" spans="1:28" ht="11.1" customHeight="1" thickBot="1" x14ac:dyDescent="0.25">
      <c r="A92" s="1087"/>
      <c r="B92" s="1087"/>
      <c r="C92" s="58" t="str">
        <f>IF(C42=".","OK.",IF(C42=0,"OK.",IF(C42=" ","OK.",IF(OR(C42=C12,C42=C22,C42=C32,C42='S2'!C42,C42='S3'!C42,C42='S4'!C42,C42='S5'!C42,C42='S6'!C42,C42='S7'!C42,C42='S1'!C42),"CISSS!","OK."))))</f>
        <v>OK.</v>
      </c>
      <c r="D92" s="59" t="str">
        <f>IF(D42=".","OK.",IF(D42=0,"OK.",IF(D42=" ","OK.",IF(OR(D42=D12,D42=D22,D42=D32,D42='S2'!D42,D42='S3'!D42,D42='S4'!D42,D42='S5'!D42,D42='S6'!D42,D42='S7'!D42,D42='S1'!D42),"CISSS!","OK."))))</f>
        <v>OK.</v>
      </c>
      <c r="E92" s="59" t="str">
        <f>IF(E42=".","OK.",IF(E42=0,"OK.",IF(E42=" ","OK.",IF(OR(E42=E12,E42=E22,E42=E32,E42='S2'!E42,E42='S3'!E42,E42='S4'!E42,E42='S5'!E42,E42='S6'!E42,E42='S7'!E42,E42='S1'!E42),"CISSS!","OK."))))</f>
        <v>OK.</v>
      </c>
      <c r="F92" s="59" t="str">
        <f>IF(F42=".","OK.",IF(F42=0,"OK.",IF(F42=" ","OK.",IF(OR(F42=F12,F42=F22,F42=F32,F42='S2'!F42,F42='S3'!F42,F42='S4'!F42,F42='S5'!F42,F42='S6'!F42,F42='S7'!F42,F42='S1'!F42),"CISSS!","OK."))))</f>
        <v>OK.</v>
      </c>
      <c r="G92" s="60" t="str">
        <f>IF(G42=".","OK.",IF(G42=0,"OK.",IF(G42=" ","OK.",IF(OR(G42=G12,G42=G22,G42=G32,G42='S2'!G42,G42='S3'!G42,G42='S4'!G42,G42='S5'!G42,G42='S6'!G42,G42='S7'!G42,G42='S1'!G42),"CISSS!","OK."))))</f>
        <v>OK.</v>
      </c>
      <c r="H92" s="79" t="str">
        <f>IF(H42=".","OK.",IF(H42=0,"OK.",IF(H42=" ","OK.",IF(OR(H42=H12,H42=H22,H42=H32,H42='S2'!H42,H42='S3'!H42,H42='S4'!H42,H42='S5'!H42,H42='S6'!H42,H42='S7'!H42,H42='S1'!H42),"CISSS!","OK."))))</f>
        <v>OK.</v>
      </c>
      <c r="I92" s="80" t="str">
        <f>IF(I42=".","OK.",IF(I42=0,"OK.",IF(I42=" ","OK.",IF(OR(I42=I12,I42=I22,I42=I32,I42='S2'!I42,I42='S3'!I42,I42='S4'!I42,I42='S5'!I42,I42='S6'!I42,I42='S7'!I42,I42='S1'!I42),"CISSS!","OK."))))</f>
        <v>OK.</v>
      </c>
      <c r="J92" s="80" t="str">
        <f>IF(J42=".","OK.",IF(J42=0,"OK.",IF(J42=" ","OK.",IF(OR(J42=J12,J42=J22,J42=J32,J42='S2'!J42,J42='S3'!J42,J42='S4'!J42,J42='S5'!J42,J42='S6'!J42,J42='S7'!J42,J42='S1'!J42),"CISSS!","OK."))))</f>
        <v>OK.</v>
      </c>
      <c r="K92" s="80" t="str">
        <f>IF(K42=".","OK.",IF(K42=0,"OK.",IF(K42=" ","OK.",IF(OR(K42=K12,K42=K22,K42=K32,K42='S2'!K42,K42='S3'!K42,K42='S4'!K42,K42='S5'!K42,K42='S6'!K42,K42='S7'!K42,K42='S1'!K42),"CISSS!","OK."))))</f>
        <v>OK.</v>
      </c>
      <c r="L92" s="81" t="str">
        <f>IF(L42=".","OK.",IF(L42=0,"OK.",IF(L42=" ","OK.",IF(OR(L42=L12,L42=L22,L42=L32,L42='S2'!L42,L42='S3'!L42,L42='S4'!L42,L42='S5'!L42,L42='S6'!L42,L42='S7'!L42,L42='S1'!L42),"CISSS!","OK."))))</f>
        <v>OK.</v>
      </c>
      <c r="M92" s="70" t="str">
        <f>IF(M42=".","OK.",IF(M42=0,"OK.",IF(M42=" ","OK.",IF(OR(M42=M12,M42=M22,M42=M32,M42='S2'!M42,M42='S3'!M42,M42='S4'!M42,M42='S5'!M42,M42='S6'!M42,M42='S7'!M42,M42='S1'!M42),"CISSS!","OK."))))</f>
        <v>OK.</v>
      </c>
      <c r="N92" s="71" t="str">
        <f>IF(N42=".","OK.",IF(N42=0,"OK.",IF(N42=" ","OK.",IF(OR(N42=N12,N42=N22,N42=N32,N42='S2'!N42,N42='S3'!N42,N42='S4'!N42,N42='S5'!N42,N42='S6'!N42,N42='S7'!N42,N42='S1'!N42),"CISSS!","OK."))))</f>
        <v>OK.</v>
      </c>
      <c r="O92" s="71" t="str">
        <f>IF(O42=".","OK.",IF(O42=0,"OK.",IF(O42=" ","OK.",IF(OR(O42=O12,O42=O22,O42=O32,O42='S2'!O42,O42='S3'!O42,O42='S4'!O42,O42='S5'!O42,O42='S6'!O42,O42='S7'!O42,O42='S1'!O42),"CISSS!","OK."))))</f>
        <v>OK.</v>
      </c>
      <c r="P92" s="71" t="str">
        <f>IF(P42=".","OK.",IF(P42=0,"OK.",IF(P42=" ","OK.",IF(OR(P42=P12,P42=P22,P42=P32,P42='S2'!P42,P42='S3'!P42,P42='S4'!P42,P42='S5'!P42,P42='S6'!P42,P42='S7'!P42,P42='S1'!P42),"CISSS!","OK."))))</f>
        <v>OK.</v>
      </c>
      <c r="Q92" s="72" t="str">
        <f>IF(Q42=".","OK.",IF(Q42=0,"OK.",IF(Q42=" ","OK.",IF(OR(Q42=Q12,Q42=Q22,Q42=Q32,Q42='S2'!Q42,Q42='S3'!Q42,Q42='S4'!Q42,Q42='S5'!Q42,Q42='S6'!Q42,Q42='S7'!Q42,Q42='S1'!Q42),"CISSS!","OK."))))</f>
        <v>OK.</v>
      </c>
      <c r="R92" s="88" t="str">
        <f>IF(R42=".","OK.",IF(R42=0,"OK.",IF(R42=" ","OK.",IF(OR(R42=R12,R42=R22,R42=R32,R42='S2'!R42,R42='S3'!R42,R42='S4'!R42,R42='S5'!R42,R42='S6'!R42,R42='S7'!R42,R42='S1'!R42),"CISSS!","OK."))))</f>
        <v>OK.</v>
      </c>
      <c r="S92" s="89" t="str">
        <f>IF(S42=".","OK.",IF(S42=0,"OK.",IF(S42=" ","OK.",IF(OR(S42=S12,S42=S22,S42=S32,S42='S2'!S42,S42='S3'!S42,S42='S4'!S42,S42='S5'!S42,S42='S6'!S42,S42='S7'!S42,S42='S1'!S42),"CISSS!","OK."))))</f>
        <v>OK.</v>
      </c>
      <c r="T92" s="89" t="str">
        <f>IF(T42=".","OK.",IF(T42=0,"OK.",IF(T42=" ","OK.",IF(OR(T42=T12,T42=T22,T42=T32,T42='S2'!T42,T42='S3'!T42,T42='S4'!T42,T42='S5'!T42,T42='S6'!T42,T42='S7'!T42,T42='S1'!T42),"CISSS!","OK."))))</f>
        <v>OK.</v>
      </c>
      <c r="U92" s="89" t="str">
        <f>IF(U42=".","OK.",IF(U42=0,"OK.",IF(U42=" ","OK.",IF(OR(U42=U12,U42=U22,U42=U32,U42='S2'!U42,U42='S3'!U42,U42='S4'!U42,U42='S5'!U42,U42='S6'!U42,U42='S7'!U42,U42='S1'!U42),"CISSS!","OK."))))</f>
        <v>OK.</v>
      </c>
      <c r="V92" s="90" t="str">
        <f>IF(V42=".","OK.",IF(V42=0,"OK.",IF(V42=" ","OK.",IF(OR(V42=V12,V42=V22,V42=V32,V42='S2'!V42,V42='S3'!V42,V42='S4'!V42,V42='S5'!V42,V42='S6'!V42,V42='S7'!V42,V42='S1'!V42),"CISSS!","OK."))))</f>
        <v>OK.</v>
      </c>
      <c r="W92" s="270" t="str">
        <f>IF(W42=".","OK.",IF(W42=0,"OK.",IF(W42=" ","OK.",IF(OR(W42=W12,W42=W22,W42=W32,W42='S2'!W42,W42='S3'!W42,W42='S4'!W42,W42='S5'!W42,W42='S6'!W42,W42='S7'!W42,W42='S1'!W42),"CISSS!","OK."))))</f>
        <v>OK.</v>
      </c>
      <c r="X92" s="271" t="str">
        <f>IF(X42=".","OK.",IF(X42=0,"OK.",IF(X42=" ","OK.",IF(OR(X42=X12,X42=X22,X42=X32,X42='S2'!X42,X42='S3'!X42,X42='S4'!X42,X42='S5'!X42,X42='S6'!X42,X42='S7'!X42,X42='S1'!X42),"CISSS!","OK."))))</f>
        <v>OK.</v>
      </c>
      <c r="Y92" s="271" t="str">
        <f>IF(Y42=".","OK.",IF(Y42=0,"OK.",IF(Y42=" ","OK.",IF(OR(Y42=Y12,Y42=Y22,Y42=Y32,Y42='S2'!Y42,Y42='S3'!Y42,Y42='S4'!Y42,Y42='S5'!Y42,Y42='S6'!Y42,Y42='S7'!Y42,Y42='S1'!Y42),"CISSS!","OK."))))</f>
        <v>OK.</v>
      </c>
      <c r="Z92" s="271" t="str">
        <f>IF(Z42=".","OK.",IF(Z42=0,"OK.",IF(Z42=" ","OK.",IF(OR(Z42=Z12,Z42=Z22,Z42=Z32,Z42='S2'!Z42,Z42='S3'!Z42,Z42='S4'!Z42,Z42='S5'!Z42,Z42='S6'!Z42,Z42='S7'!Z42,Z42='S1'!Z42),"CISSS!","OK."))))</f>
        <v>OK.</v>
      </c>
      <c r="AA92" s="272" t="str">
        <f>IF(AA42=".","OK.",IF(AA42=0,"OK.",IF(AA42=" ","OK.",IF(OR(AA42=AA12,AA42=AA22,AA42=AA32,AA42='S2'!AA42,AA42='S3'!AA42,AA42='S4'!AA42,AA42='S5'!AA42,AA42='S6'!AA42,AA42='S7'!AA42,AA42='S1'!AA42),"CISSS!","OK."))))</f>
        <v>OK.</v>
      </c>
      <c r="AB92" s="299">
        <v>0.75</v>
      </c>
    </row>
    <row r="93" spans="1:28" ht="11.1" customHeight="1" x14ac:dyDescent="0.2">
      <c r="C93" s="46" t="s">
        <v>148</v>
      </c>
      <c r="D93" s="46" t="s">
        <v>149</v>
      </c>
      <c r="E93" s="46" t="s">
        <v>150</v>
      </c>
      <c r="F93" s="46" t="s">
        <v>151</v>
      </c>
      <c r="G93" s="46" t="s">
        <v>152</v>
      </c>
      <c r="H93" s="47">
        <v>1</v>
      </c>
      <c r="I93" s="47">
        <v>2</v>
      </c>
      <c r="J93" s="47">
        <v>3</v>
      </c>
      <c r="K93" s="47">
        <v>4</v>
      </c>
      <c r="L93" s="47">
        <v>5</v>
      </c>
      <c r="M93" s="46" t="s">
        <v>148</v>
      </c>
      <c r="N93" s="46" t="s">
        <v>149</v>
      </c>
      <c r="O93" s="46" t="s">
        <v>150</v>
      </c>
      <c r="P93" s="46" t="s">
        <v>151</v>
      </c>
      <c r="Q93" s="46" t="s">
        <v>152</v>
      </c>
      <c r="R93" s="47">
        <v>6</v>
      </c>
      <c r="S93" s="47">
        <v>7</v>
      </c>
      <c r="T93" s="47">
        <v>8</v>
      </c>
      <c r="U93" s="47">
        <v>9</v>
      </c>
      <c r="V93" s="47">
        <v>10</v>
      </c>
      <c r="W93" s="46" t="s">
        <v>148</v>
      </c>
      <c r="X93" s="46" t="s">
        <v>149</v>
      </c>
      <c r="Y93" s="46" t="s">
        <v>150</v>
      </c>
      <c r="Z93" s="46" t="s">
        <v>151</v>
      </c>
      <c r="AA93" s="46" t="s">
        <v>152</v>
      </c>
      <c r="AB93" s="6"/>
    </row>
    <row r="94" spans="1:28" x14ac:dyDescent="0.2">
      <c r="H94" s="6"/>
      <c r="I94" s="6"/>
      <c r="J94" s="6"/>
      <c r="K94" s="6"/>
      <c r="L94" s="6"/>
      <c r="R94" s="6"/>
      <c r="S94" s="6"/>
      <c r="T94" s="6"/>
      <c r="U94" s="6"/>
      <c r="V94" s="6"/>
      <c r="W94" s="6"/>
      <c r="X94" s="6"/>
      <c r="Y94" s="6"/>
      <c r="Z94" s="6"/>
      <c r="AA94" s="6"/>
      <c r="AB94" s="6"/>
    </row>
  </sheetData>
  <customSheetViews>
    <customSheetView guid="{F10B78A4-32AB-4106-909F-99EF7F04057B}" scale="75" showRuler="0">
      <selection activeCell="F49" sqref="F49"/>
      <pageMargins left="0.75" right="0.75" top="1" bottom="1" header="0.5" footer="0.5"/>
      <headerFooter alignWithMargins="0"/>
    </customSheetView>
  </customSheetViews>
  <mergeCells count="12">
    <mergeCell ref="A2:B2"/>
    <mergeCell ref="W2:AA2"/>
    <mergeCell ref="A43:B52"/>
    <mergeCell ref="C2:G2"/>
    <mergeCell ref="H2:L2"/>
    <mergeCell ref="M2:Q2"/>
    <mergeCell ref="R2:V2"/>
    <mergeCell ref="A53:B92"/>
    <mergeCell ref="A3:B12"/>
    <mergeCell ref="A13:B22"/>
    <mergeCell ref="A23:B32"/>
    <mergeCell ref="A33:B42"/>
  </mergeCells>
  <phoneticPr fontId="10" type="noConversion"/>
  <conditionalFormatting sqref="C43:AA92">
    <cfRule type="cellIs" dxfId="14" priority="1" stopIfTrue="1" operator="equal">
      <formula>"OK."</formula>
    </cfRule>
    <cfRule type="cellIs" dxfId="13" priority="2" stopIfTrue="1" operator="equal">
      <formula>"CISSS!"</formula>
    </cfRule>
  </conditionalFormatting>
  <conditionalFormatting sqref="C93:AB94 C3:AA42">
    <cfRule type="cellIs" dxfId="12" priority="3" stopIfTrue="1" operator="equal">
      <formula>"."</formula>
    </cfRule>
    <cfRule type="cellIs" dxfId="11" priority="4" stopIfTrue="1" operator="equal">
      <formula>0</formula>
    </cfRule>
    <cfRule type="cellIs" dxfId="10" priority="5" stopIfTrue="1" operator="equal">
      <formula>" "</formula>
    </cfRule>
  </conditionalFormatting>
  <pageMargins left="0.75" right="0.75" top="1" bottom="1" header="0.5" footer="0.5"/>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0000"/>
  </sheetPr>
  <dimension ref="A1:CB212"/>
  <sheetViews>
    <sheetView zoomScale="20" zoomScaleNormal="20" workbookViewId="0">
      <selection activeCell="V7" sqref="V7"/>
    </sheetView>
  </sheetViews>
  <sheetFormatPr defaultRowHeight="12.75" x14ac:dyDescent="0.2"/>
  <cols>
    <col min="1" max="4" width="7.28515625" style="370" customWidth="1"/>
    <col min="5" max="5" width="7.85546875" style="370" customWidth="1"/>
    <col min="6" max="16" width="7.28515625" style="370" customWidth="1"/>
    <col min="17" max="32" width="7.28515625" style="383" customWidth="1"/>
    <col min="33" max="48" width="7.28515625" style="370" customWidth="1"/>
    <col min="49" max="64" width="7.28515625" style="383" customWidth="1"/>
    <col min="65" max="72" width="7.28515625" style="370" customWidth="1"/>
    <col min="73" max="80" width="7.28515625" customWidth="1"/>
    <col min="82" max="121" width="5.7109375" customWidth="1"/>
  </cols>
  <sheetData>
    <row r="1" spans="1:80" x14ac:dyDescent="0.2">
      <c r="A1" s="371" t="str">
        <f>'S1'!$C$3</f>
        <v>ES 105.01</v>
      </c>
      <c r="B1" s="371">
        <f>'S2'!$C$3</f>
        <v>0</v>
      </c>
      <c r="C1" s="371" t="str">
        <f>'S3'!$C$3</f>
        <v>ARCH 251.11</v>
      </c>
      <c r="D1" s="371" t="str">
        <f>'S4'!$C$3</f>
        <v>ARCH 252.11</v>
      </c>
      <c r="E1" s="371" t="str">
        <f>'S5'!$C$3</f>
        <v>ARCH 351.11</v>
      </c>
      <c r="F1" s="371">
        <f>'S6'!$C$3</f>
        <v>0</v>
      </c>
      <c r="G1" s="371" t="str">
        <f>'S7'!$C$3</f>
        <v>ARCH 451.11</v>
      </c>
      <c r="H1" s="371">
        <f>'S8'!$C$3</f>
        <v>0</v>
      </c>
      <c r="I1" s="1112" t="s">
        <v>332</v>
      </c>
      <c r="J1" s="1112"/>
      <c r="K1" s="1112"/>
      <c r="L1" s="1112"/>
      <c r="M1" s="1112"/>
      <c r="N1" s="1112"/>
      <c r="O1" s="1112"/>
      <c r="P1" s="1112"/>
      <c r="Q1" s="371" t="str">
        <f>'S1'!$H$3</f>
        <v>Staff0</v>
      </c>
      <c r="R1" s="371">
        <f>'S2'!$H$3</f>
        <v>0</v>
      </c>
      <c r="S1" s="371" t="str">
        <f>'S3'!$H$3</f>
        <v>Doç. Orhan ÖZGÜNER</v>
      </c>
      <c r="T1" s="371" t="str">
        <f>'S4'!$H$3</f>
        <v>Öğr. Gör. Orhun ALKAN</v>
      </c>
      <c r="U1" s="371" t="str">
        <f>'S5'!$H$3</f>
        <v>Yrd. Doç. Dr. Engin ÜNAL</v>
      </c>
      <c r="V1" s="371">
        <f>'S6'!$H$3</f>
        <v>0</v>
      </c>
      <c r="W1" s="371" t="str">
        <f>'S7'!$H$3</f>
        <v>Prof. Dr. A. Fatih PAKDİL</v>
      </c>
      <c r="X1" s="371">
        <f>'S8'!$H$3</f>
        <v>0</v>
      </c>
      <c r="Y1" s="1114" t="s">
        <v>159</v>
      </c>
      <c r="Z1" s="1114"/>
      <c r="AA1" s="1114"/>
      <c r="AB1" s="1114"/>
      <c r="AC1" s="1114"/>
      <c r="AD1" s="1114"/>
      <c r="AE1" s="1114"/>
      <c r="AF1" s="1114"/>
      <c r="AG1" s="371">
        <f>'S1'!$M$3</f>
        <v>0</v>
      </c>
      <c r="AH1" s="371">
        <f>'S2'!$M$3</f>
        <v>0</v>
      </c>
      <c r="AI1" s="371">
        <f>'S3'!$M$3</f>
        <v>0</v>
      </c>
      <c r="AJ1" s="371">
        <f>'S4'!$M$3</f>
        <v>0</v>
      </c>
      <c r="AK1" s="371">
        <f>'S5'!$M$3</f>
        <v>0</v>
      </c>
      <c r="AL1" s="371">
        <f>'S6'!$M$3</f>
        <v>0</v>
      </c>
      <c r="AM1" s="371">
        <f>'S7'!$M$3</f>
        <v>0</v>
      </c>
      <c r="AN1" s="371">
        <f>'S8'!$M$3</f>
        <v>0</v>
      </c>
      <c r="AO1" s="1116" t="s">
        <v>158</v>
      </c>
      <c r="AP1" s="1116"/>
      <c r="AQ1" s="1116"/>
      <c r="AR1" s="1116"/>
      <c r="AS1" s="1116"/>
      <c r="AT1" s="1116"/>
      <c r="AU1" s="1116"/>
      <c r="AV1" s="1116"/>
      <c r="AW1" s="371">
        <f>'S1'!$R$3</f>
        <v>0</v>
      </c>
      <c r="AX1" s="371">
        <f>'S2'!$R$3</f>
        <v>0</v>
      </c>
      <c r="AY1" s="371" t="str">
        <f>'S3'!$R$3</f>
        <v>Ceren GÖĞÜŞ</v>
      </c>
      <c r="AZ1" s="371">
        <f>'S4'!$R$3</f>
        <v>0</v>
      </c>
      <c r="BA1" s="371" t="str">
        <f>'S5'!$R$3</f>
        <v>Dicle KIZILDERE</v>
      </c>
      <c r="BB1" s="371">
        <f>'S6'!$R$3</f>
        <v>0</v>
      </c>
      <c r="BC1" s="371">
        <f>'S7'!$R$3</f>
        <v>0</v>
      </c>
      <c r="BD1" s="371">
        <f>'S8'!$R$3</f>
        <v>0</v>
      </c>
      <c r="BE1" s="1118" t="s">
        <v>160</v>
      </c>
      <c r="BF1" s="1118"/>
      <c r="BG1" s="1118"/>
      <c r="BH1" s="1118"/>
      <c r="BI1" s="1118"/>
      <c r="BJ1" s="1118"/>
      <c r="BK1" s="1118"/>
      <c r="BL1" s="1118"/>
      <c r="BM1" s="371">
        <f>'S1'!$W$3</f>
        <v>0</v>
      </c>
      <c r="BN1" s="371">
        <f>'S2'!$W$3</f>
        <v>0</v>
      </c>
      <c r="BO1" s="371">
        <f>'S3'!$W$3</f>
        <v>0</v>
      </c>
      <c r="BP1" s="371">
        <f>'S4'!$W$3</f>
        <v>0</v>
      </c>
      <c r="BQ1" s="371">
        <f>'S5'!$W$3</f>
        <v>0</v>
      </c>
      <c r="BR1" s="371">
        <f>'S6'!$W$3</f>
        <v>0</v>
      </c>
      <c r="BS1" s="371">
        <f>'S7'!$W$3</f>
        <v>0</v>
      </c>
      <c r="BT1" s="371">
        <f>'S8'!$W$3</f>
        <v>0</v>
      </c>
      <c r="BU1" s="1110" t="s">
        <v>266</v>
      </c>
      <c r="BV1" s="1110"/>
      <c r="BW1" s="1110"/>
      <c r="BX1" s="1110"/>
      <c r="BY1" s="1110"/>
      <c r="BZ1" s="1110"/>
      <c r="CA1" s="1110"/>
      <c r="CB1" s="1110"/>
    </row>
    <row r="2" spans="1:80" x14ac:dyDescent="0.2">
      <c r="A2" s="371" t="str">
        <f>'S1'!$C$4</f>
        <v>ES 105.01</v>
      </c>
      <c r="B2" s="371">
        <f>'S2'!$C$4</f>
        <v>0</v>
      </c>
      <c r="C2" s="371" t="str">
        <f>'S3'!$C$4</f>
        <v>ARCH 251.11</v>
      </c>
      <c r="D2" s="371" t="str">
        <f>'S4'!$C$4</f>
        <v>ARCH 252.11</v>
      </c>
      <c r="E2" s="371" t="str">
        <f>'S5'!$C$4</f>
        <v>ARCH 351.11</v>
      </c>
      <c r="F2" s="371">
        <f>'S6'!$C$4</f>
        <v>0</v>
      </c>
      <c r="G2" s="371" t="str">
        <f>'S7'!$C$4</f>
        <v>ARCH 451.11</v>
      </c>
      <c r="H2" s="371">
        <f>'S8'!$C$4</f>
        <v>0</v>
      </c>
      <c r="I2" s="1112"/>
      <c r="J2" s="1112"/>
      <c r="K2" s="1112"/>
      <c r="L2" s="1112"/>
      <c r="M2" s="1112"/>
      <c r="N2" s="1112"/>
      <c r="O2" s="1112"/>
      <c r="P2" s="1112"/>
      <c r="Q2" s="371" t="str">
        <f>'S1'!$H$4</f>
        <v>Staff0</v>
      </c>
      <c r="R2" s="371">
        <f>'S2'!$H$4</f>
        <v>0</v>
      </c>
      <c r="S2" s="371" t="str">
        <f>'S3'!$H$4</f>
        <v>Doç. Orhan ÖZGÜNER</v>
      </c>
      <c r="T2" s="371" t="str">
        <f>'S4'!$H$4</f>
        <v>Öğr. Gör. Orhun ALKAN</v>
      </c>
      <c r="U2" s="371" t="str">
        <f>'S5'!$H$4</f>
        <v>Yrd. Doç. Dr. Engin ÜNAL</v>
      </c>
      <c r="V2" s="371">
        <f>'S6'!$H$4</f>
        <v>0</v>
      </c>
      <c r="W2" s="371" t="str">
        <f>'S7'!$H$4</f>
        <v>Prof. Dr. A. Fatih PAKDİL</v>
      </c>
      <c r="X2" s="371">
        <f>'S8'!$H$4</f>
        <v>0</v>
      </c>
      <c r="Y2" s="1114"/>
      <c r="Z2" s="1114"/>
      <c r="AA2" s="1114"/>
      <c r="AB2" s="1114"/>
      <c r="AC2" s="1114"/>
      <c r="AD2" s="1114"/>
      <c r="AE2" s="1114"/>
      <c r="AF2" s="1114"/>
      <c r="AG2" s="371">
        <f>'S1'!$M$4</f>
        <v>0</v>
      </c>
      <c r="AH2" s="371">
        <f>'S2'!$M$4</f>
        <v>0</v>
      </c>
      <c r="AI2" s="371">
        <f>'S3'!$M$4</f>
        <v>0</v>
      </c>
      <c r="AJ2" s="371">
        <f>'S4'!$M$4</f>
        <v>0</v>
      </c>
      <c r="AK2" s="371">
        <f>'S5'!$M$4</f>
        <v>0</v>
      </c>
      <c r="AL2" s="371">
        <f>'S6'!$M$4</f>
        <v>0</v>
      </c>
      <c r="AM2" s="371">
        <f>'S7'!$M$4</f>
        <v>0</v>
      </c>
      <c r="AN2" s="371">
        <f>'S8'!$M$4</f>
        <v>0</v>
      </c>
      <c r="AO2" s="1116"/>
      <c r="AP2" s="1116"/>
      <c r="AQ2" s="1116"/>
      <c r="AR2" s="1116"/>
      <c r="AS2" s="1116"/>
      <c r="AT2" s="1116"/>
      <c r="AU2" s="1116"/>
      <c r="AV2" s="1116"/>
      <c r="AW2" s="371">
        <f>'S1'!$R$4</f>
        <v>0</v>
      </c>
      <c r="AX2" s="371">
        <f>'S2'!$R$4</f>
        <v>0</v>
      </c>
      <c r="AY2" s="371" t="str">
        <f>'S3'!$R$4</f>
        <v>Ceren GÖĞÜŞ</v>
      </c>
      <c r="AZ2" s="371">
        <f>'S4'!$R$4</f>
        <v>0</v>
      </c>
      <c r="BA2" s="371" t="str">
        <f>'S5'!$R$4</f>
        <v>Dicle KIZILDERE</v>
      </c>
      <c r="BB2" s="371">
        <f>'S6'!$R$4</f>
        <v>0</v>
      </c>
      <c r="BC2" s="371">
        <f>'S7'!$R$4</f>
        <v>0</v>
      </c>
      <c r="BD2" s="371">
        <f>'S8'!$R$4</f>
        <v>0</v>
      </c>
      <c r="BE2" s="1118"/>
      <c r="BF2" s="1118"/>
      <c r="BG2" s="1118"/>
      <c r="BH2" s="1118"/>
      <c r="BI2" s="1118"/>
      <c r="BJ2" s="1118"/>
      <c r="BK2" s="1118"/>
      <c r="BL2" s="1118"/>
      <c r="BM2" s="371">
        <f>'S1'!$W$4</f>
        <v>0</v>
      </c>
      <c r="BN2" s="371">
        <f>'S2'!$W$4</f>
        <v>0</v>
      </c>
      <c r="BO2" s="371">
        <f>'S3'!$W$4</f>
        <v>0</v>
      </c>
      <c r="BP2" s="371">
        <f>'S4'!$W$4</f>
        <v>0</v>
      </c>
      <c r="BQ2" s="371">
        <f>'S5'!$W$4</f>
        <v>0</v>
      </c>
      <c r="BR2" s="371">
        <f>'S6'!$W$4</f>
        <v>0</v>
      </c>
      <c r="BS2" s="371">
        <f>'S7'!$W$4</f>
        <v>0</v>
      </c>
      <c r="BT2" s="371">
        <f>'S8'!$W$4</f>
        <v>0</v>
      </c>
      <c r="BU2" s="1110"/>
      <c r="BV2" s="1110"/>
      <c r="BW2" s="1110"/>
      <c r="BX2" s="1110"/>
      <c r="BY2" s="1110"/>
      <c r="BZ2" s="1110"/>
      <c r="CA2" s="1110"/>
      <c r="CB2" s="1110"/>
    </row>
    <row r="3" spans="1:80" x14ac:dyDescent="0.2">
      <c r="A3" s="371">
        <f>'S1'!$C$5</f>
        <v>0</v>
      </c>
      <c r="B3" s="371" t="str">
        <f>'S2'!$C$5</f>
        <v>MATH 153.01</v>
      </c>
      <c r="C3" s="371" t="str">
        <f>'S3'!$C$5</f>
        <v>ARCH 251.11</v>
      </c>
      <c r="D3" s="371" t="str">
        <f>'S4'!$C$5</f>
        <v>ARCH 252.11</v>
      </c>
      <c r="E3" s="371" t="str">
        <f>'S5'!$C$5</f>
        <v>ARCH 351.11</v>
      </c>
      <c r="F3" s="371">
        <f>'S6'!$C$5</f>
        <v>0</v>
      </c>
      <c r="G3" s="371" t="str">
        <f>'S7'!$C$5</f>
        <v>ARCH 451.11</v>
      </c>
      <c r="H3" s="371">
        <f>'S8'!$C$5</f>
        <v>0</v>
      </c>
      <c r="I3" s="1112"/>
      <c r="J3" s="1112"/>
      <c r="K3" s="1112"/>
      <c r="L3" s="1112"/>
      <c r="M3" s="1112"/>
      <c r="N3" s="1112"/>
      <c r="O3" s="1112"/>
      <c r="P3" s="1112"/>
      <c r="Q3" s="371">
        <f>'S1'!$H$5</f>
        <v>0</v>
      </c>
      <c r="R3" s="371" t="str">
        <f>'S2'!$H$5</f>
        <v>Doç. Dr. Ender ABADOĞLU</v>
      </c>
      <c r="S3" s="371" t="str">
        <f>'S3'!$H$5</f>
        <v>Doç. Orhan ÖZGÜNER</v>
      </c>
      <c r="T3" s="371" t="str">
        <f>'S4'!$H$5</f>
        <v>Öğr. Gör. Orhun ALKAN</v>
      </c>
      <c r="U3" s="371" t="str">
        <f>'S5'!$H$5</f>
        <v>Yrd. Doç. Dr. Engin ÜNAL</v>
      </c>
      <c r="V3" s="371">
        <f>'S6'!$H$5</f>
        <v>0</v>
      </c>
      <c r="W3" s="371" t="str">
        <f>'S7'!$H$5</f>
        <v>Prof. Dr. A. Fatih PAKDİL</v>
      </c>
      <c r="X3" s="371">
        <f>'S8'!$H$5</f>
        <v>0</v>
      </c>
      <c r="Y3" s="1114"/>
      <c r="Z3" s="1114"/>
      <c r="AA3" s="1114"/>
      <c r="AB3" s="1114"/>
      <c r="AC3" s="1114"/>
      <c r="AD3" s="1114"/>
      <c r="AE3" s="1114"/>
      <c r="AF3" s="1114"/>
      <c r="AG3" s="371">
        <f>'S1'!$M$5</f>
        <v>0</v>
      </c>
      <c r="AH3" s="371">
        <f>'S2'!$M$5</f>
        <v>0</v>
      </c>
      <c r="AI3" s="371">
        <f>'S3'!$M$5</f>
        <v>0</v>
      </c>
      <c r="AJ3" s="371">
        <f>'S4'!$M$5</f>
        <v>0</v>
      </c>
      <c r="AK3" s="371">
        <f>'S5'!$M$5</f>
        <v>0</v>
      </c>
      <c r="AL3" s="371">
        <f>'S6'!$M$5</f>
        <v>0</v>
      </c>
      <c r="AM3" s="371">
        <f>'S7'!$M$5</f>
        <v>0</v>
      </c>
      <c r="AN3" s="371">
        <f>'S8'!$M$5</f>
        <v>0</v>
      </c>
      <c r="AO3" s="1116"/>
      <c r="AP3" s="1116"/>
      <c r="AQ3" s="1116"/>
      <c r="AR3" s="1116"/>
      <c r="AS3" s="1116"/>
      <c r="AT3" s="1116"/>
      <c r="AU3" s="1116"/>
      <c r="AV3" s="1116"/>
      <c r="AW3" s="371">
        <f>'S1'!$R$5</f>
        <v>0</v>
      </c>
      <c r="AX3" s="371">
        <f>'S2'!$R$5</f>
        <v>0</v>
      </c>
      <c r="AY3" s="371" t="str">
        <f>'S3'!$R$5</f>
        <v>Ceren GÖĞÜŞ</v>
      </c>
      <c r="AZ3" s="371">
        <f>'S4'!$R$5</f>
        <v>0</v>
      </c>
      <c r="BA3" s="371" t="str">
        <f>'S5'!$R$5</f>
        <v>Dicle KIZILDERE</v>
      </c>
      <c r="BB3" s="371">
        <f>'S6'!$R$5</f>
        <v>0</v>
      </c>
      <c r="BC3" s="371">
        <f>'S7'!$R$5</f>
        <v>0</v>
      </c>
      <c r="BD3" s="371">
        <f>'S8'!$R$5</f>
        <v>0</v>
      </c>
      <c r="BE3" s="1118"/>
      <c r="BF3" s="1118"/>
      <c r="BG3" s="1118"/>
      <c r="BH3" s="1118"/>
      <c r="BI3" s="1118"/>
      <c r="BJ3" s="1118"/>
      <c r="BK3" s="1118"/>
      <c r="BL3" s="1118"/>
      <c r="BM3" s="371">
        <f>'S1'!$W$5</f>
        <v>0</v>
      </c>
      <c r="BN3" s="371">
        <f>'S2'!$W$5</f>
        <v>0</v>
      </c>
      <c r="BO3" s="371">
        <f>'S3'!$W$5</f>
        <v>0</v>
      </c>
      <c r="BP3" s="371">
        <f>'S4'!$W$5</f>
        <v>0</v>
      </c>
      <c r="BQ3" s="371">
        <f>'S5'!$W$5</f>
        <v>0</v>
      </c>
      <c r="BR3" s="371">
        <f>'S6'!$W$5</f>
        <v>0</v>
      </c>
      <c r="BS3" s="371">
        <f>'S7'!$W$5</f>
        <v>0</v>
      </c>
      <c r="BT3" s="371">
        <f>'S8'!$W$5</f>
        <v>0</v>
      </c>
      <c r="BU3" s="1110"/>
      <c r="BV3" s="1110"/>
      <c r="BW3" s="1110"/>
      <c r="BX3" s="1110"/>
      <c r="BY3" s="1110"/>
      <c r="BZ3" s="1110"/>
      <c r="CA3" s="1110"/>
      <c r="CB3" s="1110"/>
    </row>
    <row r="4" spans="1:80" x14ac:dyDescent="0.2">
      <c r="A4" s="371">
        <f>'S1'!$C$6</f>
        <v>0</v>
      </c>
      <c r="B4" s="371" t="str">
        <f>'S2'!$C$6</f>
        <v>MATH 153.01</v>
      </c>
      <c r="C4" s="371" t="str">
        <f>'S3'!$C$6</f>
        <v>ARCH 251.11</v>
      </c>
      <c r="D4" s="371" t="str">
        <f>'S4'!$C$6</f>
        <v>ARCH 252.11</v>
      </c>
      <c r="E4" s="371" t="str">
        <f>'S5'!$C$6</f>
        <v>ARCH 351.11</v>
      </c>
      <c r="F4" s="371">
        <f>'S6'!$C$6</f>
        <v>0</v>
      </c>
      <c r="G4" s="371" t="str">
        <f>'S7'!$C$6</f>
        <v>ARCH 451.11</v>
      </c>
      <c r="H4" s="371">
        <f>'S8'!$C$6</f>
        <v>0</v>
      </c>
      <c r="I4" s="1112"/>
      <c r="J4" s="1112"/>
      <c r="K4" s="1112"/>
      <c r="L4" s="1112"/>
      <c r="M4" s="1112"/>
      <c r="N4" s="1112"/>
      <c r="O4" s="1112"/>
      <c r="P4" s="1112"/>
      <c r="Q4" s="371">
        <f>'S1'!$H$6</f>
        <v>0</v>
      </c>
      <c r="R4" s="371" t="str">
        <f>'S2'!$H$6</f>
        <v>Doç. Dr. Ender ABADOĞLU</v>
      </c>
      <c r="S4" s="371" t="str">
        <f>'S3'!$H$6</f>
        <v>Doç. Orhan ÖZGÜNER</v>
      </c>
      <c r="T4" s="371" t="str">
        <f>'S4'!$H$6</f>
        <v>Öğr. Gör. Orhun ALKAN</v>
      </c>
      <c r="U4" s="371" t="str">
        <f>'S5'!$H$6</f>
        <v>Yrd. Doç. Dr. Engin ÜNAL</v>
      </c>
      <c r="V4" s="371">
        <f>'S6'!$H$6</f>
        <v>0</v>
      </c>
      <c r="W4" s="371" t="str">
        <f>'S7'!$H$6</f>
        <v>Prof. Dr. A. Fatih PAKDİL</v>
      </c>
      <c r="X4" s="371">
        <f>'S8'!$H$6</f>
        <v>0</v>
      </c>
      <c r="Y4" s="1114"/>
      <c r="Z4" s="1114"/>
      <c r="AA4" s="1114"/>
      <c r="AB4" s="1114"/>
      <c r="AC4" s="1114"/>
      <c r="AD4" s="1114"/>
      <c r="AE4" s="1114"/>
      <c r="AF4" s="1114"/>
      <c r="AG4" s="371">
        <f>'S1'!$M$6</f>
        <v>0</v>
      </c>
      <c r="AH4" s="371">
        <f>'S2'!$M$6</f>
        <v>0</v>
      </c>
      <c r="AI4" s="371">
        <f>'S3'!$M$6</f>
        <v>0</v>
      </c>
      <c r="AJ4" s="371">
        <f>'S4'!$M$6</f>
        <v>0</v>
      </c>
      <c r="AK4" s="371">
        <f>'S5'!$M$6</f>
        <v>0</v>
      </c>
      <c r="AL4" s="371">
        <f>'S6'!$M$6</f>
        <v>0</v>
      </c>
      <c r="AM4" s="371">
        <f>'S7'!$M$6</f>
        <v>0</v>
      </c>
      <c r="AN4" s="371">
        <f>'S8'!$M$6</f>
        <v>0</v>
      </c>
      <c r="AO4" s="1116"/>
      <c r="AP4" s="1116"/>
      <c r="AQ4" s="1116"/>
      <c r="AR4" s="1116"/>
      <c r="AS4" s="1116"/>
      <c r="AT4" s="1116"/>
      <c r="AU4" s="1116"/>
      <c r="AV4" s="1116"/>
      <c r="AW4" s="371">
        <f>'S1'!$R$6</f>
        <v>0</v>
      </c>
      <c r="AX4" s="371">
        <f>'S2'!$R$6</f>
        <v>0</v>
      </c>
      <c r="AY4" s="371" t="str">
        <f>'S3'!$R$6</f>
        <v>Ceren GÖĞÜŞ</v>
      </c>
      <c r="AZ4" s="371">
        <f>'S4'!$R$6</f>
        <v>0</v>
      </c>
      <c r="BA4" s="371" t="str">
        <f>'S5'!$R$6</f>
        <v>Dicle KIZILDERE</v>
      </c>
      <c r="BB4" s="371">
        <f>'S6'!$R$6</f>
        <v>0</v>
      </c>
      <c r="BC4" s="371">
        <f>'S7'!$R$6</f>
        <v>0</v>
      </c>
      <c r="BD4" s="371">
        <f>'S8'!$R$6</f>
        <v>0</v>
      </c>
      <c r="BE4" s="1118"/>
      <c r="BF4" s="1118"/>
      <c r="BG4" s="1118"/>
      <c r="BH4" s="1118"/>
      <c r="BI4" s="1118"/>
      <c r="BJ4" s="1118"/>
      <c r="BK4" s="1118"/>
      <c r="BL4" s="1118"/>
      <c r="BM4" s="371">
        <f>'S1'!$W$6</f>
        <v>0</v>
      </c>
      <c r="BN4" s="371">
        <f>'S2'!$W$6</f>
        <v>0</v>
      </c>
      <c r="BO4" s="371">
        <f>'S3'!$W$6</f>
        <v>0</v>
      </c>
      <c r="BP4" s="371">
        <f>'S4'!$W$6</f>
        <v>0</v>
      </c>
      <c r="BQ4" s="371">
        <f>'S5'!$W$6</f>
        <v>0</v>
      </c>
      <c r="BR4" s="371">
        <f>'S6'!$W$6</f>
        <v>0</v>
      </c>
      <c r="BS4" s="371">
        <f>'S7'!$W$6</f>
        <v>0</v>
      </c>
      <c r="BT4" s="371">
        <f>'S8'!$W$6</f>
        <v>0</v>
      </c>
      <c r="BU4" s="1110"/>
      <c r="BV4" s="1110"/>
      <c r="BW4" s="1110"/>
      <c r="BX4" s="1110"/>
      <c r="BY4" s="1110"/>
      <c r="BZ4" s="1110"/>
      <c r="CA4" s="1110"/>
      <c r="CB4" s="1110"/>
    </row>
    <row r="5" spans="1:80" x14ac:dyDescent="0.2">
      <c r="A5" s="371" t="str">
        <f>'S1'!$C$7</f>
        <v>HUM 101.0A</v>
      </c>
      <c r="B5" s="371" t="str">
        <f>'S2'!$C$7</f>
        <v>HUM 102.0A</v>
      </c>
      <c r="C5" s="371">
        <f>'S3'!$C$7</f>
        <v>0</v>
      </c>
      <c r="D5" s="371">
        <f>'S4'!$C$7</f>
        <v>0</v>
      </c>
      <c r="E5" s="371">
        <f>'S5'!$C$7</f>
        <v>0</v>
      </c>
      <c r="F5" s="371">
        <f>'S6'!$C$7</f>
        <v>0</v>
      </c>
      <c r="G5" s="371">
        <f>'S7'!$C$7</f>
        <v>0</v>
      </c>
      <c r="H5" s="371">
        <f>'S8'!$C$7</f>
        <v>0</v>
      </c>
      <c r="I5" s="1112"/>
      <c r="J5" s="1112"/>
      <c r="K5" s="1112"/>
      <c r="L5" s="1112"/>
      <c r="M5" s="1112"/>
      <c r="N5" s="1112"/>
      <c r="O5" s="1112"/>
      <c r="P5" s="1112"/>
      <c r="Q5" s="371" t="str">
        <f>'S1'!$H$7</f>
        <v>Rectorate1</v>
      </c>
      <c r="R5" s="371" t="str">
        <f>'S2'!$H$7</f>
        <v>Rectorate2</v>
      </c>
      <c r="S5" s="371">
        <f>'S3'!$H$7</f>
        <v>0</v>
      </c>
      <c r="T5" s="371">
        <f>'S4'!$H$7</f>
        <v>0</v>
      </c>
      <c r="U5" s="371">
        <f>'S5'!$H$7</f>
        <v>0</v>
      </c>
      <c r="V5" s="371">
        <f>'S6'!$H$7</f>
        <v>0</v>
      </c>
      <c r="W5" s="371">
        <f>'S7'!$H$7</f>
        <v>0</v>
      </c>
      <c r="X5" s="371">
        <f>'S8'!$H$7</f>
        <v>0</v>
      </c>
      <c r="Y5" s="1114"/>
      <c r="Z5" s="1114"/>
      <c r="AA5" s="1114"/>
      <c r="AB5" s="1114"/>
      <c r="AC5" s="1114"/>
      <c r="AD5" s="1114"/>
      <c r="AE5" s="1114"/>
      <c r="AF5" s="1114"/>
      <c r="AG5" s="371">
        <f>'S1'!$M$7</f>
        <v>0</v>
      </c>
      <c r="AH5" s="371">
        <f>'S2'!$M$7</f>
        <v>0</v>
      </c>
      <c r="AI5" s="371">
        <f>'S3'!$M$7</f>
        <v>0</v>
      </c>
      <c r="AJ5" s="371">
        <f>'S4'!$M$7</f>
        <v>0</v>
      </c>
      <c r="AK5" s="371">
        <f>'S5'!$M$7</f>
        <v>0</v>
      </c>
      <c r="AL5" s="371">
        <f>'S6'!$M$7</f>
        <v>0</v>
      </c>
      <c r="AM5" s="371">
        <f>'S7'!$M$7</f>
        <v>0</v>
      </c>
      <c r="AN5" s="371">
        <f>'S8'!$M$7</f>
        <v>0</v>
      </c>
      <c r="AO5" s="1116"/>
      <c r="AP5" s="1116"/>
      <c r="AQ5" s="1116"/>
      <c r="AR5" s="1116"/>
      <c r="AS5" s="1116"/>
      <c r="AT5" s="1116"/>
      <c r="AU5" s="1116"/>
      <c r="AV5" s="1116"/>
      <c r="AW5" s="371">
        <f>'S1'!$R$7</f>
        <v>0</v>
      </c>
      <c r="AX5" s="371">
        <f>'S2'!$R$7</f>
        <v>0</v>
      </c>
      <c r="AY5" s="371">
        <f>'S3'!$R$7</f>
        <v>0</v>
      </c>
      <c r="AZ5" s="371">
        <f>'S4'!$R$7</f>
        <v>0</v>
      </c>
      <c r="BA5" s="371">
        <f>'S5'!$R$7</f>
        <v>0</v>
      </c>
      <c r="BB5" s="371">
        <f>'S6'!$R$7</f>
        <v>0</v>
      </c>
      <c r="BC5" s="371">
        <f>'S7'!$R$7</f>
        <v>0</v>
      </c>
      <c r="BD5" s="371">
        <f>'S8'!$R$7</f>
        <v>0</v>
      </c>
      <c r="BE5" s="1118"/>
      <c r="BF5" s="1118"/>
      <c r="BG5" s="1118"/>
      <c r="BH5" s="1118"/>
      <c r="BI5" s="1118"/>
      <c r="BJ5" s="1118"/>
      <c r="BK5" s="1118"/>
      <c r="BL5" s="1118"/>
      <c r="BM5" s="371">
        <f>'S1'!$W$7</f>
        <v>0</v>
      </c>
      <c r="BN5" s="371">
        <f>'S2'!$W$7</f>
        <v>0</v>
      </c>
      <c r="BO5" s="371">
        <f>'S3'!$W$7</f>
        <v>0</v>
      </c>
      <c r="BP5" s="371">
        <f>'S4'!$W$7</f>
        <v>0</v>
      </c>
      <c r="BQ5" s="371">
        <f>'S5'!$W$7</f>
        <v>0</v>
      </c>
      <c r="BR5" s="371">
        <f>'S6'!$W$7</f>
        <v>0</v>
      </c>
      <c r="BS5" s="371">
        <f>'S7'!$W$7</f>
        <v>0</v>
      </c>
      <c r="BT5" s="371">
        <f>'S8'!$W$7</f>
        <v>0</v>
      </c>
      <c r="BU5" s="1110"/>
      <c r="BV5" s="1110"/>
      <c r="BW5" s="1110"/>
      <c r="BX5" s="1110"/>
      <c r="BY5" s="1110"/>
      <c r="BZ5" s="1110"/>
      <c r="CA5" s="1110"/>
      <c r="CB5" s="1110"/>
    </row>
    <row r="6" spans="1:80" x14ac:dyDescent="0.2">
      <c r="A6" s="371" t="str">
        <f>'S1'!$C$8</f>
        <v>ARCH 103.01</v>
      </c>
      <c r="B6" s="371" t="str">
        <f>'S2'!$C$8</f>
        <v>ARCH 102.01</v>
      </c>
      <c r="C6" s="371" t="str">
        <f>'S3'!$C$8</f>
        <v>ARCH 251.11</v>
      </c>
      <c r="D6" s="371" t="str">
        <f>'S4'!$C$8</f>
        <v>ARCH 252.11</v>
      </c>
      <c r="E6" s="371" t="str">
        <f>'S5'!$C$8</f>
        <v>ARCH 351.11</v>
      </c>
      <c r="F6" s="371">
        <f>'S6'!$C$8</f>
        <v>0</v>
      </c>
      <c r="G6" s="371" t="str">
        <f>'S7'!$C$8</f>
        <v>ARCH 451.11</v>
      </c>
      <c r="H6" s="371">
        <f>'S8'!$C$8</f>
        <v>0</v>
      </c>
      <c r="I6" s="1112"/>
      <c r="J6" s="1112"/>
      <c r="K6" s="1112"/>
      <c r="L6" s="1112"/>
      <c r="M6" s="1112"/>
      <c r="N6" s="1112"/>
      <c r="O6" s="1112"/>
      <c r="P6" s="1112"/>
      <c r="Q6" s="371" t="str">
        <f>'S1'!$H$8</f>
        <v>Yrd. Doç. Dr. Kerem ERCOŞKUN</v>
      </c>
      <c r="R6" s="371" t="str">
        <f>'S2'!$H$8</f>
        <v>Prof. Dr. Ömer GÜLSEN</v>
      </c>
      <c r="S6" s="371" t="str">
        <f>'S3'!$H$8</f>
        <v>Doç. Orhan ÖZGÜNER</v>
      </c>
      <c r="T6" s="371" t="str">
        <f>'S4'!$H$8</f>
        <v>Öğr. Gör. Orhun ALKAN</v>
      </c>
      <c r="U6" s="371" t="str">
        <f>'S5'!$H$8</f>
        <v>Yrd. Doç. Dr. Engin ÜNAL</v>
      </c>
      <c r="V6" s="371">
        <f>'S6'!$H$8</f>
        <v>0</v>
      </c>
      <c r="W6" s="371" t="str">
        <f>'S7'!$H$8</f>
        <v>Prof. Dr. A. Fatih PAKDİL</v>
      </c>
      <c r="X6" s="371">
        <f>'S8'!$H$8</f>
        <v>0</v>
      </c>
      <c r="Y6" s="1114"/>
      <c r="Z6" s="1114"/>
      <c r="AA6" s="1114"/>
      <c r="AB6" s="1114"/>
      <c r="AC6" s="1114"/>
      <c r="AD6" s="1114"/>
      <c r="AE6" s="1114"/>
      <c r="AF6" s="1114"/>
      <c r="AG6" s="371" t="str">
        <f>'S1'!$M$8</f>
        <v>GSF.222</v>
      </c>
      <c r="AH6" s="371">
        <f>'S2'!$M$8</f>
        <v>0</v>
      </c>
      <c r="AI6" s="371">
        <f>'S3'!$M$8</f>
        <v>0</v>
      </c>
      <c r="AJ6" s="371">
        <f>'S4'!$M$8</f>
        <v>0</v>
      </c>
      <c r="AK6" s="371">
        <f>'S5'!$M$8</f>
        <v>0</v>
      </c>
      <c r="AL6" s="371">
        <f>'S6'!$M$8</f>
        <v>0</v>
      </c>
      <c r="AM6" s="371">
        <f>'S7'!$M$8</f>
        <v>0</v>
      </c>
      <c r="AN6" s="371">
        <f>'S8'!$M$8</f>
        <v>0</v>
      </c>
      <c r="AO6" s="1116"/>
      <c r="AP6" s="1116"/>
      <c r="AQ6" s="1116"/>
      <c r="AR6" s="1116"/>
      <c r="AS6" s="1116"/>
      <c r="AT6" s="1116"/>
      <c r="AU6" s="1116"/>
      <c r="AV6" s="1116"/>
      <c r="AW6" s="371">
        <f>'S1'!$R$8</f>
        <v>0</v>
      </c>
      <c r="AX6" s="371">
        <f>'S2'!$R$8</f>
        <v>0</v>
      </c>
      <c r="AY6" s="371" t="str">
        <f>'S3'!$R$8</f>
        <v>Ceren GÖĞÜŞ</v>
      </c>
      <c r="AZ6" s="371">
        <f>'S4'!$R$8</f>
        <v>0</v>
      </c>
      <c r="BA6" s="371" t="str">
        <f>'S5'!$R$8</f>
        <v>Dicle KIZILDERE</v>
      </c>
      <c r="BB6" s="371">
        <f>'S6'!$R$8</f>
        <v>0</v>
      </c>
      <c r="BC6" s="371">
        <f>'S7'!$R$8</f>
        <v>0</v>
      </c>
      <c r="BD6" s="371">
        <f>'S8'!$R$8</f>
        <v>0</v>
      </c>
      <c r="BE6" s="1118"/>
      <c r="BF6" s="1118"/>
      <c r="BG6" s="1118"/>
      <c r="BH6" s="1118"/>
      <c r="BI6" s="1118"/>
      <c r="BJ6" s="1118"/>
      <c r="BK6" s="1118"/>
      <c r="BL6" s="1118"/>
      <c r="BM6" s="371">
        <f>'S1'!$W$8</f>
        <v>0</v>
      </c>
      <c r="BN6" s="371">
        <f>'S2'!$W$8</f>
        <v>0</v>
      </c>
      <c r="BO6" s="371">
        <f>'S3'!$W$8</f>
        <v>0</v>
      </c>
      <c r="BP6" s="371">
        <f>'S4'!$W$8</f>
        <v>0</v>
      </c>
      <c r="BQ6" s="371">
        <f>'S5'!$W$8</f>
        <v>0</v>
      </c>
      <c r="BR6" s="371">
        <f>'S6'!$W$8</f>
        <v>0</v>
      </c>
      <c r="BS6" s="371">
        <f>'S7'!$W$8</f>
        <v>0</v>
      </c>
      <c r="BT6" s="371">
        <f>'S8'!$W$8</f>
        <v>0</v>
      </c>
      <c r="BU6" s="1110"/>
      <c r="BV6" s="1110"/>
      <c r="BW6" s="1110"/>
      <c r="BX6" s="1110"/>
      <c r="BY6" s="1110"/>
      <c r="BZ6" s="1110"/>
      <c r="CA6" s="1110"/>
      <c r="CB6" s="1110"/>
    </row>
    <row r="7" spans="1:80" x14ac:dyDescent="0.2">
      <c r="A7" s="371" t="str">
        <f>'S1'!$C$9</f>
        <v>ARCH 103.01</v>
      </c>
      <c r="B7" s="371" t="str">
        <f>'S2'!$C$9</f>
        <v>ARCH 102.01</v>
      </c>
      <c r="C7" s="371" t="str">
        <f>'S3'!$C$9</f>
        <v>ARCH 251.11</v>
      </c>
      <c r="D7" s="371" t="str">
        <f>'S4'!$C$9</f>
        <v>ARCH 252.11</v>
      </c>
      <c r="E7" s="371" t="str">
        <f>'S5'!$C$9</f>
        <v>ARCH 351.11</v>
      </c>
      <c r="F7" s="371">
        <f>'S6'!$C$9</f>
        <v>0</v>
      </c>
      <c r="G7" s="371" t="str">
        <f>'S7'!$C$9</f>
        <v>ARCH 451.11</v>
      </c>
      <c r="H7" s="371">
        <f>'S8'!$C$9</f>
        <v>0</v>
      </c>
      <c r="I7" s="1112"/>
      <c r="J7" s="1112"/>
      <c r="K7" s="1112"/>
      <c r="L7" s="1112"/>
      <c r="M7" s="1112"/>
      <c r="N7" s="1112"/>
      <c r="O7" s="1112"/>
      <c r="P7" s="1112"/>
      <c r="Q7" s="371" t="str">
        <f>'S1'!$H$9</f>
        <v>Yrd. Doç. Dr. Kerem ERCOŞKUN</v>
      </c>
      <c r="R7" s="371" t="str">
        <f>'S2'!$H$9</f>
        <v>Prof. Dr. Ömer GÜLSEN</v>
      </c>
      <c r="S7" s="371" t="str">
        <f>'S3'!$H$9</f>
        <v>Doç. Orhan ÖZGÜNER</v>
      </c>
      <c r="T7" s="371" t="str">
        <f>'S4'!$H$9</f>
        <v>Öğr. Gör. Orhun ALKAN</v>
      </c>
      <c r="U7" s="371" t="str">
        <f>'S5'!$H$9</f>
        <v>Yrd. Doç. Dr. Engin ÜNAL</v>
      </c>
      <c r="V7" s="371">
        <f>'S6'!$H$9</f>
        <v>0</v>
      </c>
      <c r="W7" s="371" t="str">
        <f>'S7'!$H$9</f>
        <v>Prof. Dr. A. Fatih PAKDİL</v>
      </c>
      <c r="X7" s="371">
        <f>'S8'!$H$9</f>
        <v>0</v>
      </c>
      <c r="Y7" s="1114"/>
      <c r="Z7" s="1114"/>
      <c r="AA7" s="1114"/>
      <c r="AB7" s="1114"/>
      <c r="AC7" s="1114"/>
      <c r="AD7" s="1114"/>
      <c r="AE7" s="1114"/>
      <c r="AF7" s="1114"/>
      <c r="AG7" s="371" t="str">
        <f>'S1'!$M$9</f>
        <v>GSF.222</v>
      </c>
      <c r="AH7" s="371">
        <f>'S2'!$M$9</f>
        <v>0</v>
      </c>
      <c r="AI7" s="371">
        <f>'S3'!$M$9</f>
        <v>0</v>
      </c>
      <c r="AJ7" s="371">
        <f>'S4'!$M$9</f>
        <v>0</v>
      </c>
      <c r="AK7" s="371">
        <f>'S5'!$M$9</f>
        <v>0</v>
      </c>
      <c r="AL7" s="371">
        <f>'S6'!$M$9</f>
        <v>0</v>
      </c>
      <c r="AM7" s="371">
        <f>'S7'!$M$9</f>
        <v>0</v>
      </c>
      <c r="AN7" s="371">
        <f>'S8'!$M$9</f>
        <v>0</v>
      </c>
      <c r="AO7" s="1116"/>
      <c r="AP7" s="1116"/>
      <c r="AQ7" s="1116"/>
      <c r="AR7" s="1116"/>
      <c r="AS7" s="1116"/>
      <c r="AT7" s="1116"/>
      <c r="AU7" s="1116"/>
      <c r="AV7" s="1116"/>
      <c r="AW7" s="371">
        <f>'S1'!$R$9</f>
        <v>0</v>
      </c>
      <c r="AX7" s="371">
        <f>'S2'!$R$9</f>
        <v>0</v>
      </c>
      <c r="AY7" s="371" t="str">
        <f>'S3'!$R$9</f>
        <v>Ceren GÖĞÜŞ</v>
      </c>
      <c r="AZ7" s="371">
        <f>'S4'!$R$9</f>
        <v>0</v>
      </c>
      <c r="BA7" s="371" t="str">
        <f>'S5'!$R$9</f>
        <v>Dicle KIZILDERE</v>
      </c>
      <c r="BB7" s="371">
        <f>'S6'!$R$9</f>
        <v>0</v>
      </c>
      <c r="BC7" s="371">
        <f>'S7'!$R$9</f>
        <v>0</v>
      </c>
      <c r="BD7" s="371">
        <f>'S8'!$R$9</f>
        <v>0</v>
      </c>
      <c r="BE7" s="1118"/>
      <c r="BF7" s="1118"/>
      <c r="BG7" s="1118"/>
      <c r="BH7" s="1118"/>
      <c r="BI7" s="1118"/>
      <c r="BJ7" s="1118"/>
      <c r="BK7" s="1118"/>
      <c r="BL7" s="1118"/>
      <c r="BM7" s="371">
        <f>'S1'!$W$9</f>
        <v>0</v>
      </c>
      <c r="BN7" s="371">
        <f>'S2'!$W$9</f>
        <v>0</v>
      </c>
      <c r="BO7" s="371">
        <f>'S3'!$W$9</f>
        <v>0</v>
      </c>
      <c r="BP7" s="371">
        <f>'S4'!$W$9</f>
        <v>0</v>
      </c>
      <c r="BQ7" s="371">
        <f>'S5'!$W$9</f>
        <v>0</v>
      </c>
      <c r="BR7" s="371">
        <f>'S6'!$W$9</f>
        <v>0</v>
      </c>
      <c r="BS7" s="371">
        <f>'S7'!$W$9</f>
        <v>0</v>
      </c>
      <c r="BT7" s="371">
        <f>'S8'!$W$9</f>
        <v>0</v>
      </c>
      <c r="BU7" s="1110"/>
      <c r="BV7" s="1110"/>
      <c r="BW7" s="1110"/>
      <c r="BX7" s="1110"/>
      <c r="BY7" s="1110"/>
      <c r="BZ7" s="1110"/>
      <c r="CA7" s="1110"/>
      <c r="CB7" s="1110"/>
    </row>
    <row r="8" spans="1:80" x14ac:dyDescent="0.2">
      <c r="A8" s="371" t="str">
        <f>'S1'!$C$10</f>
        <v>ARCH 103.01</v>
      </c>
      <c r="B8" s="371">
        <f>'S2'!$C$10</f>
        <v>0</v>
      </c>
      <c r="C8" s="371" t="str">
        <f>'S3'!$C$10</f>
        <v>ARCH 251.11</v>
      </c>
      <c r="D8" s="371" t="str">
        <f>'S4'!$C$10</f>
        <v>ARCH 252.11</v>
      </c>
      <c r="E8" s="371" t="str">
        <f>'S5'!$C$10</f>
        <v>ARCH 351.11</v>
      </c>
      <c r="F8" s="371">
        <f>'S6'!$C$10</f>
        <v>0</v>
      </c>
      <c r="G8" s="371" t="str">
        <f>'S7'!$C$10</f>
        <v>ARCH 451.11</v>
      </c>
      <c r="H8" s="371">
        <f>'S8'!$C$10</f>
        <v>0</v>
      </c>
      <c r="I8" s="1112"/>
      <c r="J8" s="1112"/>
      <c r="K8" s="1112"/>
      <c r="L8" s="1112"/>
      <c r="M8" s="1112"/>
      <c r="N8" s="1112"/>
      <c r="O8" s="1112"/>
      <c r="P8" s="1112"/>
      <c r="Q8" s="371" t="str">
        <f>'S1'!$H$10</f>
        <v>Yrd. Doç. Dr. Kerem ERCOŞKUN</v>
      </c>
      <c r="R8" s="371">
        <f>'S2'!$H$10</f>
        <v>0</v>
      </c>
      <c r="S8" s="371" t="str">
        <f>'S3'!$H$10</f>
        <v>Doç. Orhan ÖZGÜNER</v>
      </c>
      <c r="T8" s="371" t="str">
        <f>'S4'!$H$10</f>
        <v>Öğr. Gör. Orhun ALKAN</v>
      </c>
      <c r="U8" s="371" t="str">
        <f>'S5'!$H$10</f>
        <v>Yrd. Doç. Dr. Engin ÜNAL</v>
      </c>
      <c r="V8" s="371">
        <f>'S6'!$H$10</f>
        <v>0</v>
      </c>
      <c r="W8" s="371" t="str">
        <f>'S7'!$H$10</f>
        <v>Prof. Dr. A. Fatih PAKDİL</v>
      </c>
      <c r="X8" s="371">
        <f>'S8'!$H$10</f>
        <v>0</v>
      </c>
      <c r="Y8" s="1114"/>
      <c r="Z8" s="1114"/>
      <c r="AA8" s="1114"/>
      <c r="AB8" s="1114"/>
      <c r="AC8" s="1114"/>
      <c r="AD8" s="1114"/>
      <c r="AE8" s="1114"/>
      <c r="AF8" s="1114"/>
      <c r="AG8" s="371" t="str">
        <f>'S1'!$M$10</f>
        <v>GSF.222</v>
      </c>
      <c r="AH8" s="371">
        <f>'S2'!$M$10</f>
        <v>0</v>
      </c>
      <c r="AI8" s="371">
        <f>'S3'!$M$10</f>
        <v>0</v>
      </c>
      <c r="AJ8" s="371">
        <f>'S4'!$M$10</f>
        <v>0</v>
      </c>
      <c r="AK8" s="371">
        <f>'S5'!$M$10</f>
        <v>0</v>
      </c>
      <c r="AL8" s="371">
        <f>'S6'!$M$10</f>
        <v>0</v>
      </c>
      <c r="AM8" s="371">
        <f>'S7'!$M$10</f>
        <v>0</v>
      </c>
      <c r="AN8" s="371">
        <f>'S8'!$M$10</f>
        <v>0</v>
      </c>
      <c r="AO8" s="1116"/>
      <c r="AP8" s="1116"/>
      <c r="AQ8" s="1116"/>
      <c r="AR8" s="1116"/>
      <c r="AS8" s="1116"/>
      <c r="AT8" s="1116"/>
      <c r="AU8" s="1116"/>
      <c r="AV8" s="1116"/>
      <c r="AW8" s="371">
        <f>'S1'!$R$10</f>
        <v>0</v>
      </c>
      <c r="AX8" s="371">
        <f>'S2'!$R$10</f>
        <v>0</v>
      </c>
      <c r="AY8" s="371" t="str">
        <f>'S3'!$R$10</f>
        <v>Ceren GÖĞÜŞ</v>
      </c>
      <c r="AZ8" s="371">
        <f>'S4'!$R$10</f>
        <v>0</v>
      </c>
      <c r="BA8" s="371" t="str">
        <f>'S5'!$R$10</f>
        <v>Dicle KIZILDERE</v>
      </c>
      <c r="BB8" s="371">
        <f>'S6'!$R$10</f>
        <v>0</v>
      </c>
      <c r="BC8" s="371">
        <f>'S7'!$R$10</f>
        <v>0</v>
      </c>
      <c r="BD8" s="371">
        <f>'S8'!$R$10</f>
        <v>0</v>
      </c>
      <c r="BE8" s="1118"/>
      <c r="BF8" s="1118"/>
      <c r="BG8" s="1118"/>
      <c r="BH8" s="1118"/>
      <c r="BI8" s="1118"/>
      <c r="BJ8" s="1118"/>
      <c r="BK8" s="1118"/>
      <c r="BL8" s="1118"/>
      <c r="BM8" s="371">
        <f>'S1'!$W$10</f>
        <v>0</v>
      </c>
      <c r="BN8" s="371">
        <f>'S2'!$W$10</f>
        <v>0</v>
      </c>
      <c r="BO8" s="371">
        <f>'S3'!$W$10</f>
        <v>0</v>
      </c>
      <c r="BP8" s="371">
        <f>'S4'!$W$10</f>
        <v>0</v>
      </c>
      <c r="BQ8" s="371">
        <f>'S5'!$W$10</f>
        <v>0</v>
      </c>
      <c r="BR8" s="371">
        <f>'S6'!$W$10</f>
        <v>0</v>
      </c>
      <c r="BS8" s="371">
        <f>'S7'!$W$10</f>
        <v>0</v>
      </c>
      <c r="BT8" s="371">
        <f>'S8'!$W$10</f>
        <v>0</v>
      </c>
      <c r="BU8" s="1110"/>
      <c r="BV8" s="1110"/>
      <c r="BW8" s="1110"/>
      <c r="BX8" s="1110"/>
      <c r="BY8" s="1110"/>
      <c r="BZ8" s="1110"/>
      <c r="CA8" s="1110"/>
      <c r="CB8" s="1110"/>
    </row>
    <row r="9" spans="1:80" x14ac:dyDescent="0.2">
      <c r="A9" s="371">
        <f>'S1'!$C$11</f>
        <v>0</v>
      </c>
      <c r="B9" s="371">
        <f>'S2'!$C$11</f>
        <v>0</v>
      </c>
      <c r="C9" s="371" t="str">
        <f>'S3'!$C$11</f>
        <v>ARCH 251.11</v>
      </c>
      <c r="D9" s="371" t="str">
        <f>'S4'!$C$11</f>
        <v>ARCH 252.11</v>
      </c>
      <c r="E9" s="371" t="str">
        <f>'S5'!$C$11</f>
        <v>ARCH 351.11</v>
      </c>
      <c r="F9" s="371">
        <f>'S6'!$C$11</f>
        <v>0</v>
      </c>
      <c r="G9" s="371" t="str">
        <f>'S7'!$C$11</f>
        <v>ARCH 451.11</v>
      </c>
      <c r="H9" s="371">
        <f>'S8'!$C$11</f>
        <v>0</v>
      </c>
      <c r="I9" s="1112"/>
      <c r="J9" s="1112"/>
      <c r="K9" s="1112"/>
      <c r="L9" s="1112"/>
      <c r="M9" s="1112"/>
      <c r="N9" s="1112"/>
      <c r="O9" s="1112"/>
      <c r="P9" s="1112"/>
      <c r="Q9" s="371">
        <f>'S1'!$H$11</f>
        <v>0</v>
      </c>
      <c r="R9" s="371">
        <f>'S2'!$H$11</f>
        <v>0</v>
      </c>
      <c r="S9" s="371" t="str">
        <f>'S3'!$H$11</f>
        <v>Doç. Orhan ÖZGÜNER</v>
      </c>
      <c r="T9" s="371" t="str">
        <f>'S4'!$H$11</f>
        <v>Öğr. Gör. Orhun ALKAN</v>
      </c>
      <c r="U9" s="371" t="str">
        <f>'S5'!$H$11</f>
        <v>Yrd. Doç. Dr. Engin ÜNAL</v>
      </c>
      <c r="V9" s="371">
        <f>'S6'!$H$11</f>
        <v>0</v>
      </c>
      <c r="W9" s="371" t="str">
        <f>'S7'!$H$11</f>
        <v>Prof. Dr. A. Fatih PAKDİL</v>
      </c>
      <c r="X9" s="371">
        <f>'S8'!$H$11</f>
        <v>0</v>
      </c>
      <c r="Y9" s="1114"/>
      <c r="Z9" s="1114"/>
      <c r="AA9" s="1114"/>
      <c r="AB9" s="1114"/>
      <c r="AC9" s="1114"/>
      <c r="AD9" s="1114"/>
      <c r="AE9" s="1114"/>
      <c r="AF9" s="1114"/>
      <c r="AG9" s="371">
        <f>'S1'!$M$11</f>
        <v>0</v>
      </c>
      <c r="AH9" s="371">
        <f>'S2'!$M$11</f>
        <v>0</v>
      </c>
      <c r="AI9" s="371">
        <f>'S3'!$M$11</f>
        <v>0</v>
      </c>
      <c r="AJ9" s="371">
        <f>'S4'!$M$11</f>
        <v>0</v>
      </c>
      <c r="AK9" s="371">
        <f>'S5'!$M$11</f>
        <v>0</v>
      </c>
      <c r="AL9" s="371">
        <f>'S6'!$M$11</f>
        <v>0</v>
      </c>
      <c r="AM9" s="371">
        <f>'S7'!$M$11</f>
        <v>0</v>
      </c>
      <c r="AN9" s="371">
        <f>'S8'!$M$11</f>
        <v>0</v>
      </c>
      <c r="AO9" s="1116"/>
      <c r="AP9" s="1116"/>
      <c r="AQ9" s="1116"/>
      <c r="AR9" s="1116"/>
      <c r="AS9" s="1116"/>
      <c r="AT9" s="1116"/>
      <c r="AU9" s="1116"/>
      <c r="AV9" s="1116"/>
      <c r="AW9" s="371">
        <f>'S1'!$R$11</f>
        <v>0</v>
      </c>
      <c r="AX9" s="371">
        <f>'S2'!$R$11</f>
        <v>0</v>
      </c>
      <c r="AY9" s="371" t="str">
        <f>'S3'!$R$11</f>
        <v>Ceren GÖĞÜŞ</v>
      </c>
      <c r="AZ9" s="371">
        <f>'S4'!$R$11</f>
        <v>0</v>
      </c>
      <c r="BA9" s="371" t="str">
        <f>'S5'!$R$11</f>
        <v>Dicle KIZILDERE</v>
      </c>
      <c r="BB9" s="371">
        <f>'S6'!$R$11</f>
        <v>0</v>
      </c>
      <c r="BC9" s="371">
        <f>'S7'!$R$11</f>
        <v>0</v>
      </c>
      <c r="BD9" s="371">
        <f>'S8'!$R$11</f>
        <v>0</v>
      </c>
      <c r="BE9" s="1118"/>
      <c r="BF9" s="1118"/>
      <c r="BG9" s="1118"/>
      <c r="BH9" s="1118"/>
      <c r="BI9" s="1118"/>
      <c r="BJ9" s="1118"/>
      <c r="BK9" s="1118"/>
      <c r="BL9" s="1118"/>
      <c r="BM9" s="371">
        <f>'S1'!$W$11</f>
        <v>0</v>
      </c>
      <c r="BN9" s="371">
        <f>'S2'!$W$11</f>
        <v>0</v>
      </c>
      <c r="BO9" s="371">
        <f>'S3'!$W$11</f>
        <v>0</v>
      </c>
      <c r="BP9" s="371">
        <f>'S4'!$W$11</f>
        <v>0</v>
      </c>
      <c r="BQ9" s="371">
        <f>'S5'!$W$11</f>
        <v>0</v>
      </c>
      <c r="BR9" s="371">
        <f>'S6'!$W$11</f>
        <v>0</v>
      </c>
      <c r="BS9" s="371">
        <f>'S7'!$W$11</f>
        <v>0</v>
      </c>
      <c r="BT9" s="371">
        <f>'S8'!$W$11</f>
        <v>0</v>
      </c>
      <c r="BU9" s="1110"/>
      <c r="BV9" s="1110"/>
      <c r="BW9" s="1110"/>
      <c r="BX9" s="1110"/>
      <c r="BY9" s="1110"/>
      <c r="BZ9" s="1110"/>
      <c r="CA9" s="1110"/>
      <c r="CB9" s="1110"/>
    </row>
    <row r="10" spans="1:80" x14ac:dyDescent="0.2">
      <c r="A10" s="371">
        <f>'S1'!$C$12</f>
        <v>0</v>
      </c>
      <c r="B10" s="371">
        <f>'S2'!$C$12</f>
        <v>0</v>
      </c>
      <c r="C10" s="371">
        <f>'S3'!$C$12</f>
        <v>0</v>
      </c>
      <c r="D10" s="371">
        <f>'S4'!$C$12</f>
        <v>0</v>
      </c>
      <c r="E10" s="371">
        <f>'S5'!$C$12</f>
        <v>0</v>
      </c>
      <c r="F10" s="371">
        <f>'S6'!$C$12</f>
        <v>0</v>
      </c>
      <c r="G10" s="371">
        <f>'S7'!$C$12</f>
        <v>0</v>
      </c>
      <c r="H10" s="371">
        <f>'S8'!$C$12</f>
        <v>0</v>
      </c>
      <c r="I10" s="1112"/>
      <c r="J10" s="1112"/>
      <c r="K10" s="1112"/>
      <c r="L10" s="1112"/>
      <c r="M10" s="1112"/>
      <c r="N10" s="1112"/>
      <c r="O10" s="1112"/>
      <c r="P10" s="1112"/>
      <c r="Q10" s="371">
        <f>'S1'!$H$12</f>
        <v>0</v>
      </c>
      <c r="R10" s="371">
        <f>'S2'!$H$12</f>
        <v>0</v>
      </c>
      <c r="S10" s="371">
        <f>'S3'!$H$12</f>
        <v>0</v>
      </c>
      <c r="T10" s="371">
        <f>'S4'!$H$12</f>
        <v>0</v>
      </c>
      <c r="U10" s="371">
        <f>'S5'!$H$12</f>
        <v>0</v>
      </c>
      <c r="V10" s="371">
        <f>'S6'!$H$12</f>
        <v>0</v>
      </c>
      <c r="W10" s="371">
        <f>'S7'!$H$12</f>
        <v>0</v>
      </c>
      <c r="X10" s="371">
        <f>'S8'!$H$12</f>
        <v>0</v>
      </c>
      <c r="Y10" s="1114"/>
      <c r="Z10" s="1114"/>
      <c r="AA10" s="1114"/>
      <c r="AB10" s="1114"/>
      <c r="AC10" s="1114"/>
      <c r="AD10" s="1114"/>
      <c r="AE10" s="1114"/>
      <c r="AF10" s="1114"/>
      <c r="AG10" s="371">
        <f>'S1'!$M$12</f>
        <v>0</v>
      </c>
      <c r="AH10" s="371">
        <f>'S2'!$M$12</f>
        <v>0</v>
      </c>
      <c r="AI10" s="371">
        <f>'S3'!$M$12</f>
        <v>0</v>
      </c>
      <c r="AJ10" s="371">
        <f>'S4'!$M$12</f>
        <v>0</v>
      </c>
      <c r="AK10" s="371">
        <f>'S5'!$M$12</f>
        <v>0</v>
      </c>
      <c r="AL10" s="371">
        <f>'S6'!$M$12</f>
        <v>0</v>
      </c>
      <c r="AM10" s="371">
        <f>'S7'!$M$12</f>
        <v>0</v>
      </c>
      <c r="AN10" s="371">
        <f>'S8'!$M$12</f>
        <v>0</v>
      </c>
      <c r="AO10" s="1116"/>
      <c r="AP10" s="1116"/>
      <c r="AQ10" s="1116"/>
      <c r="AR10" s="1116"/>
      <c r="AS10" s="1116"/>
      <c r="AT10" s="1116"/>
      <c r="AU10" s="1116"/>
      <c r="AV10" s="1116"/>
      <c r="AW10" s="371">
        <f>'S1'!$R$12</f>
        <v>0</v>
      </c>
      <c r="AX10" s="371">
        <f>'S2'!$R$12</f>
        <v>0</v>
      </c>
      <c r="AY10" s="371">
        <f>'S3'!$R$12</f>
        <v>0</v>
      </c>
      <c r="AZ10" s="371">
        <f>'S4'!$R$12</f>
        <v>0</v>
      </c>
      <c r="BA10" s="371">
        <f>'S5'!$R$12</f>
        <v>0</v>
      </c>
      <c r="BB10" s="371">
        <f>'S6'!$R$12</f>
        <v>0</v>
      </c>
      <c r="BC10" s="371">
        <f>'S7'!$R$12</f>
        <v>0</v>
      </c>
      <c r="BD10" s="371">
        <f>'S8'!$R$12</f>
        <v>0</v>
      </c>
      <c r="BE10" s="1118"/>
      <c r="BF10" s="1118"/>
      <c r="BG10" s="1118"/>
      <c r="BH10" s="1118"/>
      <c r="BI10" s="1118"/>
      <c r="BJ10" s="1118"/>
      <c r="BK10" s="1118"/>
      <c r="BL10" s="1118"/>
      <c r="BM10" s="371">
        <f>'S1'!$W$12</f>
        <v>0</v>
      </c>
      <c r="BN10" s="371">
        <f>'S2'!$W$12</f>
        <v>0</v>
      </c>
      <c r="BO10" s="371">
        <f>'S3'!$W$12</f>
        <v>0</v>
      </c>
      <c r="BP10" s="371">
        <f>'S4'!$W$12</f>
        <v>0</v>
      </c>
      <c r="BQ10" s="371">
        <f>'S5'!$W$12</f>
        <v>0</v>
      </c>
      <c r="BR10" s="371">
        <f>'S6'!$W$12</f>
        <v>0</v>
      </c>
      <c r="BS10" s="371">
        <f>'S7'!$W$12</f>
        <v>0</v>
      </c>
      <c r="BT10" s="371">
        <f>'S8'!$W$12</f>
        <v>0</v>
      </c>
      <c r="BU10" s="1110"/>
      <c r="BV10" s="1110"/>
      <c r="BW10" s="1110"/>
      <c r="BX10" s="1110"/>
      <c r="BY10" s="1110"/>
      <c r="BZ10" s="1110"/>
      <c r="CA10" s="1110"/>
      <c r="CB10" s="1110"/>
    </row>
    <row r="11" spans="1:80" x14ac:dyDescent="0.2">
      <c r="A11" s="370">
        <f>'S1'!$C$13</f>
        <v>0</v>
      </c>
      <c r="B11" s="370" t="str">
        <f>'S2'!$C$13</f>
        <v>MATH 153.02</v>
      </c>
      <c r="C11" s="376" t="str">
        <f>'S3'!$C$13</f>
        <v>ARCH 251.12</v>
      </c>
      <c r="D11" s="370" t="str">
        <f>'S4'!$C$13</f>
        <v>ARCH 252.12</v>
      </c>
      <c r="E11" s="370">
        <f>'S5'!$C$13</f>
        <v>0</v>
      </c>
      <c r="F11" s="370">
        <f>'S6'!$C$13</f>
        <v>0</v>
      </c>
      <c r="G11" s="370">
        <f>'S7'!$C$13</f>
        <v>0</v>
      </c>
      <c r="H11" s="370">
        <f>'S8'!$C$13</f>
        <v>0</v>
      </c>
      <c r="I11" s="1112"/>
      <c r="J11" s="1112"/>
      <c r="K11" s="1112"/>
      <c r="L11" s="1112"/>
      <c r="M11" s="1112"/>
      <c r="N11" s="1112"/>
      <c r="O11" s="1112"/>
      <c r="P11" s="1112"/>
      <c r="Q11" s="383">
        <f>'S1'!$H$13</f>
        <v>0</v>
      </c>
      <c r="R11" s="383" t="str">
        <f>'S2'!$H$13</f>
        <v>Staff3</v>
      </c>
      <c r="S11" s="383" t="str">
        <f>'S3'!$H$13</f>
        <v>Prof. Dr. Yavuz KOŞANER</v>
      </c>
      <c r="T11" s="383" t="str">
        <f>'S4'!$H$13</f>
        <v>Öğr. Gör. Nazmi KARAKUŞ</v>
      </c>
      <c r="U11" s="383">
        <f>'S5'!$H$13</f>
        <v>0</v>
      </c>
      <c r="V11" s="383">
        <f>'S6'!$H$13</f>
        <v>0</v>
      </c>
      <c r="W11" s="383">
        <f>'S7'!$H$13</f>
        <v>0</v>
      </c>
      <c r="X11" s="383">
        <f>'S8'!$H$13</f>
        <v>0</v>
      </c>
      <c r="Y11" s="1114"/>
      <c r="Z11" s="1114"/>
      <c r="AA11" s="1114"/>
      <c r="AB11" s="1114"/>
      <c r="AC11" s="1114"/>
      <c r="AD11" s="1114"/>
      <c r="AE11" s="1114"/>
      <c r="AF11" s="1114"/>
      <c r="AG11" s="370">
        <f>'S1'!$M$13</f>
        <v>0</v>
      </c>
      <c r="AH11" s="376">
        <f>'S2'!$M$13</f>
        <v>0</v>
      </c>
      <c r="AI11" s="376">
        <f>'S3'!$M$13</f>
        <v>0</v>
      </c>
      <c r="AJ11" s="376">
        <f>'S4'!$M$13</f>
        <v>0</v>
      </c>
      <c r="AK11" s="370">
        <f>'S5'!$M$13</f>
        <v>0</v>
      </c>
      <c r="AL11" s="370">
        <f>'S6'!$M$13</f>
        <v>0</v>
      </c>
      <c r="AM11" s="370">
        <f>'S7'!$M$13</f>
        <v>0</v>
      </c>
      <c r="AN11" s="370">
        <f>'S8'!$M$13</f>
        <v>0</v>
      </c>
      <c r="AO11" s="1116"/>
      <c r="AP11" s="1116"/>
      <c r="AQ11" s="1116"/>
      <c r="AR11" s="1116"/>
      <c r="AS11" s="1116"/>
      <c r="AT11" s="1116"/>
      <c r="AU11" s="1116"/>
      <c r="AV11" s="1116"/>
      <c r="AW11" s="383">
        <f>'S1'!$R$13</f>
        <v>0</v>
      </c>
      <c r="AX11" s="383">
        <f>'S2'!$R$13</f>
        <v>0</v>
      </c>
      <c r="AY11" s="383" t="str">
        <f>'S3'!$R$13</f>
        <v>Zeynep YAZICIOĞLU HALU</v>
      </c>
      <c r="AZ11" s="383">
        <f>'S4'!$R$13</f>
        <v>0</v>
      </c>
      <c r="BA11" s="383">
        <f>'S5'!$R$13</f>
        <v>0</v>
      </c>
      <c r="BB11" s="383">
        <f>'S6'!$R$13</f>
        <v>0</v>
      </c>
      <c r="BC11" s="383">
        <f>'S7'!$R$13</f>
        <v>0</v>
      </c>
      <c r="BD11" s="383">
        <f>'S8'!$R$13</f>
        <v>0</v>
      </c>
      <c r="BE11" s="1118"/>
      <c r="BF11" s="1118"/>
      <c r="BG11" s="1118"/>
      <c r="BH11" s="1118"/>
      <c r="BI11" s="1118"/>
      <c r="BJ11" s="1118"/>
      <c r="BK11" s="1118"/>
      <c r="BL11" s="1118"/>
      <c r="BM11" s="370">
        <f>'S1'!$W$13</f>
        <v>0</v>
      </c>
      <c r="BN11" s="370">
        <f>'S2'!$W$13</f>
        <v>0</v>
      </c>
      <c r="BO11" s="370">
        <f>'S3'!$W$13</f>
        <v>0</v>
      </c>
      <c r="BP11" s="370">
        <f>'S4'!$W$13</f>
        <v>0</v>
      </c>
      <c r="BQ11" s="370">
        <f>'S5'!$W$13</f>
        <v>0</v>
      </c>
      <c r="BR11" s="370">
        <f>'S6'!$W$13</f>
        <v>0</v>
      </c>
      <c r="BS11" s="370">
        <f>'S7'!$W$13</f>
        <v>0</v>
      </c>
      <c r="BT11" s="370">
        <f>'S8'!$W$13</f>
        <v>0</v>
      </c>
      <c r="BU11" s="1110"/>
      <c r="BV11" s="1110"/>
      <c r="BW11" s="1110"/>
      <c r="BX11" s="1110"/>
      <c r="BY11" s="1110"/>
      <c r="BZ11" s="1110"/>
      <c r="CA11" s="1110"/>
      <c r="CB11" s="1110"/>
    </row>
    <row r="12" spans="1:80" x14ac:dyDescent="0.2">
      <c r="A12" s="370">
        <f>'S1'!$C$14</f>
        <v>0</v>
      </c>
      <c r="B12" s="370" t="str">
        <f>'S2'!$C$14</f>
        <v>MATH 153.02</v>
      </c>
      <c r="C12" s="376" t="str">
        <f>'S3'!$C$14</f>
        <v>ARCH 251.12</v>
      </c>
      <c r="D12" s="370" t="str">
        <f>'S4'!$C$14</f>
        <v>ARCH 252.12</v>
      </c>
      <c r="E12" s="370">
        <f>'S5'!$C$14</f>
        <v>0</v>
      </c>
      <c r="F12" s="370">
        <f>'S6'!$C$14</f>
        <v>0</v>
      </c>
      <c r="G12" s="370">
        <f>'S7'!$C$14</f>
        <v>0</v>
      </c>
      <c r="H12" s="370">
        <f>'S8'!$C$14</f>
        <v>0</v>
      </c>
      <c r="I12" s="1112"/>
      <c r="J12" s="1112"/>
      <c r="K12" s="1112"/>
      <c r="L12" s="1112"/>
      <c r="M12" s="1112"/>
      <c r="N12" s="1112"/>
      <c r="O12" s="1112"/>
      <c r="P12" s="1112"/>
      <c r="Q12" s="383">
        <f>'S1'!$H$14</f>
        <v>0</v>
      </c>
      <c r="R12" s="383" t="str">
        <f>'S2'!$H$14</f>
        <v>Staff3</v>
      </c>
      <c r="S12" s="383" t="str">
        <f>'S3'!$H$14</f>
        <v>Prof. Dr. Yavuz KOŞANER</v>
      </c>
      <c r="T12" s="383" t="str">
        <f>'S4'!$H$14</f>
        <v>Öğr. Gör. Nazmi KARAKUŞ</v>
      </c>
      <c r="U12" s="383">
        <f>'S5'!$H$14</f>
        <v>0</v>
      </c>
      <c r="V12" s="383">
        <f>'S6'!$H$14</f>
        <v>0</v>
      </c>
      <c r="W12" s="383">
        <f>'S7'!$H$14</f>
        <v>0</v>
      </c>
      <c r="X12" s="383">
        <f>'S8'!$H$14</f>
        <v>0</v>
      </c>
      <c r="Y12" s="1114"/>
      <c r="Z12" s="1114"/>
      <c r="AA12" s="1114"/>
      <c r="AB12" s="1114"/>
      <c r="AC12" s="1114"/>
      <c r="AD12" s="1114"/>
      <c r="AE12" s="1114"/>
      <c r="AF12" s="1114"/>
      <c r="AG12" s="370">
        <f>'S1'!$M$14</f>
        <v>0</v>
      </c>
      <c r="AH12" s="376">
        <f>'S2'!$M$14</f>
        <v>0</v>
      </c>
      <c r="AI12" s="376">
        <f>'S3'!$M$14</f>
        <v>0</v>
      </c>
      <c r="AJ12" s="376">
        <f>'S4'!$M$14</f>
        <v>0</v>
      </c>
      <c r="AK12" s="370">
        <f>'S5'!$M$14</f>
        <v>0</v>
      </c>
      <c r="AL12" s="370">
        <f>'S6'!$M$14</f>
        <v>0</v>
      </c>
      <c r="AM12" s="370">
        <f>'S7'!$M$14</f>
        <v>0</v>
      </c>
      <c r="AN12" s="370">
        <f>'S8'!$M$14</f>
        <v>0</v>
      </c>
      <c r="AO12" s="1116"/>
      <c r="AP12" s="1116"/>
      <c r="AQ12" s="1116"/>
      <c r="AR12" s="1116"/>
      <c r="AS12" s="1116"/>
      <c r="AT12" s="1116"/>
      <c r="AU12" s="1116"/>
      <c r="AV12" s="1116"/>
      <c r="AW12" s="383">
        <f>'S1'!$R$14</f>
        <v>0</v>
      </c>
      <c r="AX12" s="383">
        <f>'S2'!$R$14</f>
        <v>0</v>
      </c>
      <c r="AY12" s="383" t="str">
        <f>'S3'!$R$14</f>
        <v>Zeynep YAZICIOĞLU HALU</v>
      </c>
      <c r="AZ12" s="383">
        <f>'S4'!$R$14</f>
        <v>0</v>
      </c>
      <c r="BA12" s="383">
        <f>'S5'!$R$14</f>
        <v>0</v>
      </c>
      <c r="BB12" s="383">
        <f>'S6'!$R$14</f>
        <v>0</v>
      </c>
      <c r="BC12" s="383">
        <f>'S7'!$R$14</f>
        <v>0</v>
      </c>
      <c r="BD12" s="383">
        <f>'S8'!$R$14</f>
        <v>0</v>
      </c>
      <c r="BE12" s="1118"/>
      <c r="BF12" s="1118"/>
      <c r="BG12" s="1118"/>
      <c r="BH12" s="1118"/>
      <c r="BI12" s="1118"/>
      <c r="BJ12" s="1118"/>
      <c r="BK12" s="1118"/>
      <c r="BL12" s="1118"/>
      <c r="BM12" s="370">
        <f>'S1'!$W$14</f>
        <v>0</v>
      </c>
      <c r="BN12" s="370">
        <f>'S2'!$W$14</f>
        <v>0</v>
      </c>
      <c r="BO12" s="370">
        <f>'S3'!$W$14</f>
        <v>0</v>
      </c>
      <c r="BP12" s="370">
        <f>'S4'!$W$14</f>
        <v>0</v>
      </c>
      <c r="BQ12" s="370">
        <f>'S5'!$W$14</f>
        <v>0</v>
      </c>
      <c r="BR12" s="370">
        <f>'S6'!$W$14</f>
        <v>0</v>
      </c>
      <c r="BS12" s="370">
        <f>'S7'!$W$14</f>
        <v>0</v>
      </c>
      <c r="BT12" s="370">
        <f>'S8'!$W$14</f>
        <v>0</v>
      </c>
      <c r="BU12" s="1110"/>
      <c r="BV12" s="1110"/>
      <c r="BW12" s="1110"/>
      <c r="BX12" s="1110"/>
      <c r="BY12" s="1110"/>
      <c r="BZ12" s="1110"/>
      <c r="CA12" s="1110"/>
      <c r="CB12" s="1110"/>
    </row>
    <row r="13" spans="1:80" x14ac:dyDescent="0.2">
      <c r="A13" s="370">
        <f>'S1'!$C$15</f>
        <v>0</v>
      </c>
      <c r="B13" s="370">
        <f>'S2'!$C$15</f>
        <v>0</v>
      </c>
      <c r="C13" s="376" t="str">
        <f>'S3'!$C$15</f>
        <v>ARCH 251.12</v>
      </c>
      <c r="D13" s="370" t="str">
        <f>'S4'!$C$15</f>
        <v>ARCH 252.12</v>
      </c>
      <c r="E13" s="370">
        <f>'S5'!$C$15</f>
        <v>0</v>
      </c>
      <c r="F13" s="370">
        <f>'S6'!$C$15</f>
        <v>0</v>
      </c>
      <c r="G13" s="370">
        <f>'S7'!$C$15</f>
        <v>0</v>
      </c>
      <c r="H13" s="370">
        <f>'S8'!$C$15</f>
        <v>0</v>
      </c>
      <c r="I13" s="1112"/>
      <c r="J13" s="1112"/>
      <c r="K13" s="1112"/>
      <c r="L13" s="1112"/>
      <c r="M13" s="1112"/>
      <c r="N13" s="1112"/>
      <c r="O13" s="1112"/>
      <c r="P13" s="1112"/>
      <c r="Q13" s="383">
        <f>'S1'!$H$15</f>
        <v>0</v>
      </c>
      <c r="R13" s="383">
        <f>'S2'!$H$15</f>
        <v>0</v>
      </c>
      <c r="S13" s="383" t="str">
        <f>'S3'!$H$15</f>
        <v>Prof. Dr. Yavuz KOŞANER</v>
      </c>
      <c r="T13" s="383" t="str">
        <f>'S4'!$H$15</f>
        <v>Öğr. Gör. Nazmi KARAKUŞ</v>
      </c>
      <c r="U13" s="383">
        <f>'S5'!$H$15</f>
        <v>0</v>
      </c>
      <c r="V13" s="383">
        <f>'S6'!$H$15</f>
        <v>0</v>
      </c>
      <c r="W13" s="383">
        <f>'S7'!$H$15</f>
        <v>0</v>
      </c>
      <c r="X13" s="383">
        <f>'S8'!$H$15</f>
        <v>0</v>
      </c>
      <c r="Y13" s="1114"/>
      <c r="Z13" s="1114"/>
      <c r="AA13" s="1114"/>
      <c r="AB13" s="1114"/>
      <c r="AC13" s="1114"/>
      <c r="AD13" s="1114"/>
      <c r="AE13" s="1114"/>
      <c r="AF13" s="1114"/>
      <c r="AG13" s="370">
        <f>'S1'!$M$15</f>
        <v>0</v>
      </c>
      <c r="AH13" s="376">
        <f>'S2'!$M$15</f>
        <v>0</v>
      </c>
      <c r="AI13" s="376">
        <f>'S3'!$M$15</f>
        <v>0</v>
      </c>
      <c r="AJ13" s="376">
        <f>'S4'!$M$15</f>
        <v>0</v>
      </c>
      <c r="AK13" s="370">
        <f>'S5'!$M$15</f>
        <v>0</v>
      </c>
      <c r="AL13" s="370">
        <f>'S6'!$M$15</f>
        <v>0</v>
      </c>
      <c r="AM13" s="370">
        <f>'S7'!$M$15</f>
        <v>0</v>
      </c>
      <c r="AN13" s="370">
        <f>'S8'!$M$15</f>
        <v>0</v>
      </c>
      <c r="AO13" s="1116"/>
      <c r="AP13" s="1116"/>
      <c r="AQ13" s="1116"/>
      <c r="AR13" s="1116"/>
      <c r="AS13" s="1116"/>
      <c r="AT13" s="1116"/>
      <c r="AU13" s="1116"/>
      <c r="AV13" s="1116"/>
      <c r="AW13" s="383">
        <f>'S1'!$R$15</f>
        <v>0</v>
      </c>
      <c r="AX13" s="383">
        <f>'S2'!$R$15</f>
        <v>0</v>
      </c>
      <c r="AY13" s="383" t="str">
        <f>'S3'!$R$15</f>
        <v>Zeynep YAZICIOĞLU HALU</v>
      </c>
      <c r="AZ13" s="383">
        <f>'S4'!$R$15</f>
        <v>0</v>
      </c>
      <c r="BA13" s="383">
        <f>'S5'!$R$15</f>
        <v>0</v>
      </c>
      <c r="BB13" s="383">
        <f>'S6'!$R$15</f>
        <v>0</v>
      </c>
      <c r="BC13" s="383">
        <f>'S7'!$R$15</f>
        <v>0</v>
      </c>
      <c r="BD13" s="383">
        <f>'S8'!$R$15</f>
        <v>0</v>
      </c>
      <c r="BE13" s="1118"/>
      <c r="BF13" s="1118"/>
      <c r="BG13" s="1118"/>
      <c r="BH13" s="1118"/>
      <c r="BI13" s="1118"/>
      <c r="BJ13" s="1118"/>
      <c r="BK13" s="1118"/>
      <c r="BL13" s="1118"/>
      <c r="BM13" s="370">
        <f>'S1'!$W$15</f>
        <v>0</v>
      </c>
      <c r="BN13" s="370">
        <f>'S2'!$W$15</f>
        <v>0</v>
      </c>
      <c r="BO13" s="370">
        <f>'S3'!$W$15</f>
        <v>0</v>
      </c>
      <c r="BP13" s="370">
        <f>'S4'!$W$15</f>
        <v>0</v>
      </c>
      <c r="BQ13" s="370">
        <f>'S5'!$W$15</f>
        <v>0</v>
      </c>
      <c r="BR13" s="370">
        <f>'S6'!$W$15</f>
        <v>0</v>
      </c>
      <c r="BS13" s="370">
        <f>'S7'!$W$15</f>
        <v>0</v>
      </c>
      <c r="BT13" s="370">
        <f>'S8'!$W$15</f>
        <v>0</v>
      </c>
      <c r="BU13" s="1110"/>
      <c r="BV13" s="1110"/>
      <c r="BW13" s="1110"/>
      <c r="BX13" s="1110"/>
      <c r="BY13" s="1110"/>
      <c r="BZ13" s="1110"/>
      <c r="CA13" s="1110"/>
      <c r="CB13" s="1110"/>
    </row>
    <row r="14" spans="1:80" x14ac:dyDescent="0.2">
      <c r="A14" s="370">
        <f>'S1'!$C$16</f>
        <v>0</v>
      </c>
      <c r="B14" s="370">
        <f>'S2'!$C$16</f>
        <v>0</v>
      </c>
      <c r="C14" s="376" t="str">
        <f>'S3'!$C$16</f>
        <v>ARCH 251.12</v>
      </c>
      <c r="D14" s="370" t="str">
        <f>'S4'!$C$16</f>
        <v>ARCH 252.12</v>
      </c>
      <c r="E14" s="370">
        <f>'S5'!$C$16</f>
        <v>0</v>
      </c>
      <c r="F14" s="370">
        <f>'S6'!$C$16</f>
        <v>0</v>
      </c>
      <c r="G14" s="370">
        <f>'S7'!$C$16</f>
        <v>0</v>
      </c>
      <c r="H14" s="370">
        <f>'S8'!$C$16</f>
        <v>0</v>
      </c>
      <c r="I14" s="1112"/>
      <c r="J14" s="1112"/>
      <c r="K14" s="1112"/>
      <c r="L14" s="1112"/>
      <c r="M14" s="1112"/>
      <c r="N14" s="1112"/>
      <c r="O14" s="1112"/>
      <c r="P14" s="1112"/>
      <c r="Q14" s="383">
        <f>'S1'!$H$16</f>
        <v>0</v>
      </c>
      <c r="R14" s="383">
        <f>'S2'!$H$16</f>
        <v>0</v>
      </c>
      <c r="S14" s="383" t="str">
        <f>'S3'!$H$16</f>
        <v>Prof. Dr. Yavuz KOŞANER</v>
      </c>
      <c r="T14" s="383" t="str">
        <f>'S4'!$H$16</f>
        <v>Öğr. Gör. Nazmi KARAKUŞ</v>
      </c>
      <c r="U14" s="383">
        <f>'S5'!$H$16</f>
        <v>0</v>
      </c>
      <c r="V14" s="383">
        <f>'S6'!$H$16</f>
        <v>0</v>
      </c>
      <c r="W14" s="383">
        <f>'S7'!$H$16</f>
        <v>0</v>
      </c>
      <c r="X14" s="383">
        <f>'S8'!$H$16</f>
        <v>0</v>
      </c>
      <c r="Y14" s="1114"/>
      <c r="Z14" s="1114"/>
      <c r="AA14" s="1114"/>
      <c r="AB14" s="1114"/>
      <c r="AC14" s="1114"/>
      <c r="AD14" s="1114"/>
      <c r="AE14" s="1114"/>
      <c r="AF14" s="1114"/>
      <c r="AG14" s="370">
        <f>'S1'!$M$16</f>
        <v>0</v>
      </c>
      <c r="AH14" s="376">
        <f>'S2'!$M$16</f>
        <v>0</v>
      </c>
      <c r="AI14" s="376">
        <f>'S3'!$M$16</f>
        <v>0</v>
      </c>
      <c r="AJ14" s="376">
        <f>'S4'!$M$16</f>
        <v>0</v>
      </c>
      <c r="AK14" s="370">
        <f>'S5'!$M$16</f>
        <v>0</v>
      </c>
      <c r="AL14" s="370">
        <f>'S6'!$M$16</f>
        <v>0</v>
      </c>
      <c r="AM14" s="370">
        <f>'S7'!$M$16</f>
        <v>0</v>
      </c>
      <c r="AN14" s="370">
        <f>'S8'!$M$16</f>
        <v>0</v>
      </c>
      <c r="AO14" s="1116"/>
      <c r="AP14" s="1116"/>
      <c r="AQ14" s="1116"/>
      <c r="AR14" s="1116"/>
      <c r="AS14" s="1116"/>
      <c r="AT14" s="1116"/>
      <c r="AU14" s="1116"/>
      <c r="AV14" s="1116"/>
      <c r="AW14" s="383">
        <f>'S1'!$R$16</f>
        <v>0</v>
      </c>
      <c r="AX14" s="383">
        <f>'S2'!$R$16</f>
        <v>0</v>
      </c>
      <c r="AY14" s="383" t="str">
        <f>'S3'!$R$16</f>
        <v>Zeynep YAZICIOĞLU HALU</v>
      </c>
      <c r="AZ14" s="383">
        <f>'S4'!$R$16</f>
        <v>0</v>
      </c>
      <c r="BA14" s="383">
        <f>'S5'!$R$16</f>
        <v>0</v>
      </c>
      <c r="BB14" s="383">
        <f>'S6'!$R$16</f>
        <v>0</v>
      </c>
      <c r="BC14" s="383">
        <f>'S7'!$R$16</f>
        <v>0</v>
      </c>
      <c r="BD14" s="383">
        <f>'S8'!$R$16</f>
        <v>0</v>
      </c>
      <c r="BE14" s="1118"/>
      <c r="BF14" s="1118"/>
      <c r="BG14" s="1118"/>
      <c r="BH14" s="1118"/>
      <c r="BI14" s="1118"/>
      <c r="BJ14" s="1118"/>
      <c r="BK14" s="1118"/>
      <c r="BL14" s="1118"/>
      <c r="BM14" s="370">
        <f>'S1'!$W$16</f>
        <v>0</v>
      </c>
      <c r="BN14" s="370">
        <f>'S2'!$W$16</f>
        <v>0</v>
      </c>
      <c r="BO14" s="370">
        <f>'S3'!$W$16</f>
        <v>0</v>
      </c>
      <c r="BP14" s="370">
        <f>'S4'!$W$16</f>
        <v>0</v>
      </c>
      <c r="BQ14" s="370">
        <f>'S5'!$W$16</f>
        <v>0</v>
      </c>
      <c r="BR14" s="370">
        <f>'S6'!$W$16</f>
        <v>0</v>
      </c>
      <c r="BS14" s="370">
        <f>'S7'!$W$16</f>
        <v>0</v>
      </c>
      <c r="BT14" s="370">
        <f>'S8'!$W$16</f>
        <v>0</v>
      </c>
      <c r="BU14" s="1110"/>
      <c r="BV14" s="1110"/>
      <c r="BW14" s="1110"/>
      <c r="BX14" s="1110"/>
      <c r="BY14" s="1110"/>
      <c r="BZ14" s="1110"/>
      <c r="CA14" s="1110"/>
      <c r="CB14" s="1110"/>
    </row>
    <row r="15" spans="1:80" x14ac:dyDescent="0.2">
      <c r="A15" s="370">
        <f>'S1'!$C$17</f>
        <v>0</v>
      </c>
      <c r="B15" s="370">
        <f>'S2'!$C$17</f>
        <v>0</v>
      </c>
      <c r="C15" s="376">
        <f>'S3'!$C$17</f>
        <v>0</v>
      </c>
      <c r="D15" s="370">
        <f>'S4'!$C$17</f>
        <v>0</v>
      </c>
      <c r="E15" s="370">
        <f>'S5'!$C$17</f>
        <v>0</v>
      </c>
      <c r="F15" s="370">
        <f>'S6'!$C$17</f>
        <v>0</v>
      </c>
      <c r="G15" s="370">
        <f>'S7'!$C$17</f>
        <v>0</v>
      </c>
      <c r="H15" s="370">
        <f>'S8'!$C$17</f>
        <v>0</v>
      </c>
      <c r="I15" s="1112"/>
      <c r="J15" s="1112"/>
      <c r="K15" s="1112"/>
      <c r="L15" s="1112"/>
      <c r="M15" s="1112"/>
      <c r="N15" s="1112"/>
      <c r="O15" s="1112"/>
      <c r="P15" s="1112"/>
      <c r="Q15" s="383">
        <f>'S1'!$H$17</f>
        <v>0</v>
      </c>
      <c r="R15" s="383">
        <f>'S2'!$H$17</f>
        <v>0</v>
      </c>
      <c r="S15" s="383">
        <f>'S3'!$H$17</f>
        <v>0</v>
      </c>
      <c r="T15" s="383">
        <f>'S4'!$H$17</f>
        <v>0</v>
      </c>
      <c r="U15" s="383">
        <f>'S5'!$H$17</f>
        <v>0</v>
      </c>
      <c r="V15" s="383">
        <f>'S6'!$H$17</f>
        <v>0</v>
      </c>
      <c r="W15" s="383">
        <f>'S7'!$H$17</f>
        <v>0</v>
      </c>
      <c r="X15" s="383">
        <f>'S8'!$H$17</f>
        <v>0</v>
      </c>
      <c r="Y15" s="1114"/>
      <c r="Z15" s="1114"/>
      <c r="AA15" s="1114"/>
      <c r="AB15" s="1114"/>
      <c r="AC15" s="1114"/>
      <c r="AD15" s="1114"/>
      <c r="AE15" s="1114"/>
      <c r="AF15" s="1114"/>
      <c r="AG15" s="370">
        <f>'S1'!$M$17</f>
        <v>0</v>
      </c>
      <c r="AH15" s="376">
        <f>'S2'!$M$17</f>
        <v>0</v>
      </c>
      <c r="AI15" s="376">
        <f>'S3'!$M$17</f>
        <v>0</v>
      </c>
      <c r="AJ15" s="376">
        <f>'S4'!$M$17</f>
        <v>0</v>
      </c>
      <c r="AK15" s="370">
        <f>'S5'!$M$17</f>
        <v>0</v>
      </c>
      <c r="AL15" s="370">
        <f>'S6'!$M$17</f>
        <v>0</v>
      </c>
      <c r="AM15" s="370">
        <f>'S7'!$M$17</f>
        <v>0</v>
      </c>
      <c r="AN15" s="370">
        <f>'S8'!$M$17</f>
        <v>0</v>
      </c>
      <c r="AO15" s="1116"/>
      <c r="AP15" s="1116"/>
      <c r="AQ15" s="1116"/>
      <c r="AR15" s="1116"/>
      <c r="AS15" s="1116"/>
      <c r="AT15" s="1116"/>
      <c r="AU15" s="1116"/>
      <c r="AV15" s="1116"/>
      <c r="AW15" s="383">
        <f>'S1'!$R$17</f>
        <v>0</v>
      </c>
      <c r="AX15" s="383">
        <f>'S2'!$R$17</f>
        <v>0</v>
      </c>
      <c r="AY15" s="383">
        <f>'S3'!$R$17</f>
        <v>0</v>
      </c>
      <c r="AZ15" s="383">
        <f>'S4'!$R$17</f>
        <v>0</v>
      </c>
      <c r="BA15" s="383">
        <f>'S5'!$R$17</f>
        <v>0</v>
      </c>
      <c r="BB15" s="383">
        <f>'S6'!$R$17</f>
        <v>0</v>
      </c>
      <c r="BC15" s="383">
        <f>'S7'!$R$17</f>
        <v>0</v>
      </c>
      <c r="BD15" s="383">
        <f>'S8'!$R$17</f>
        <v>0</v>
      </c>
      <c r="BE15" s="1118"/>
      <c r="BF15" s="1118"/>
      <c r="BG15" s="1118"/>
      <c r="BH15" s="1118"/>
      <c r="BI15" s="1118"/>
      <c r="BJ15" s="1118"/>
      <c r="BK15" s="1118"/>
      <c r="BL15" s="1118"/>
      <c r="BM15" s="370">
        <f>'S1'!$W$17</f>
        <v>0</v>
      </c>
      <c r="BN15" s="370">
        <f>'S2'!$W$17</f>
        <v>0</v>
      </c>
      <c r="BO15" s="370">
        <f>'S3'!$W$17</f>
        <v>0</v>
      </c>
      <c r="BP15" s="370">
        <f>'S4'!$W$17</f>
        <v>0</v>
      </c>
      <c r="BQ15" s="370">
        <f>'S5'!$W$17</f>
        <v>0</v>
      </c>
      <c r="BR15" s="370">
        <f>'S6'!$W$17</f>
        <v>0</v>
      </c>
      <c r="BS15" s="370">
        <f>'S7'!$W$17</f>
        <v>0</v>
      </c>
      <c r="BT15" s="370">
        <f>'S8'!$W$17</f>
        <v>0</v>
      </c>
      <c r="BU15" s="1110"/>
      <c r="BV15" s="1110"/>
      <c r="BW15" s="1110"/>
      <c r="BX15" s="1110"/>
      <c r="BY15" s="1110"/>
      <c r="BZ15" s="1110"/>
      <c r="CA15" s="1110"/>
      <c r="CB15" s="1110"/>
    </row>
    <row r="16" spans="1:80" x14ac:dyDescent="0.2">
      <c r="A16" s="370">
        <f>'S1'!$C$18</f>
        <v>0</v>
      </c>
      <c r="B16" s="370">
        <f>'S2'!$C$18</f>
        <v>0</v>
      </c>
      <c r="C16" s="376" t="str">
        <f>'S3'!$C$18</f>
        <v>ARCH 251.12</v>
      </c>
      <c r="D16" s="370" t="str">
        <f>'S4'!$C$18</f>
        <v>ARCH 252.12</v>
      </c>
      <c r="E16" s="370">
        <f>'S5'!$C$18</f>
        <v>0</v>
      </c>
      <c r="F16" s="370">
        <f>'S6'!$C$18</f>
        <v>0</v>
      </c>
      <c r="G16" s="370">
        <f>'S7'!$C$18</f>
        <v>0</v>
      </c>
      <c r="H16" s="370">
        <f>'S8'!$C$18</f>
        <v>0</v>
      </c>
      <c r="I16" s="1112"/>
      <c r="J16" s="1112"/>
      <c r="K16" s="1112"/>
      <c r="L16" s="1112"/>
      <c r="M16" s="1112"/>
      <c r="N16" s="1112"/>
      <c r="O16" s="1112"/>
      <c r="P16" s="1112"/>
      <c r="Q16" s="383">
        <f>'S1'!$H$18</f>
        <v>0</v>
      </c>
      <c r="R16" s="383">
        <f>'S2'!$H$18</f>
        <v>0</v>
      </c>
      <c r="S16" s="383" t="str">
        <f>'S3'!$H$18</f>
        <v>Prof. Dr. Yavuz KOŞANER</v>
      </c>
      <c r="T16" s="383" t="str">
        <f>'S4'!$H$18</f>
        <v>Öğr. Gör. Nazmi KARAKUŞ</v>
      </c>
      <c r="U16" s="383">
        <f>'S5'!$H$18</f>
        <v>0</v>
      </c>
      <c r="V16" s="383">
        <f>'S6'!$H$18</f>
        <v>0</v>
      </c>
      <c r="W16" s="383">
        <f>'S7'!$H$18</f>
        <v>0</v>
      </c>
      <c r="X16" s="383">
        <f>'S8'!$H$18</f>
        <v>0</v>
      </c>
      <c r="Y16" s="1114"/>
      <c r="Z16" s="1114"/>
      <c r="AA16" s="1114"/>
      <c r="AB16" s="1114"/>
      <c r="AC16" s="1114"/>
      <c r="AD16" s="1114"/>
      <c r="AE16" s="1114"/>
      <c r="AF16" s="1114"/>
      <c r="AG16" s="370">
        <f>'S1'!$M$18</f>
        <v>0</v>
      </c>
      <c r="AH16" s="376">
        <f>'S2'!$M$18</f>
        <v>0</v>
      </c>
      <c r="AI16" s="376">
        <f>'S3'!$M$18</f>
        <v>0</v>
      </c>
      <c r="AJ16" s="376">
        <f>'S4'!$M$18</f>
        <v>0</v>
      </c>
      <c r="AK16" s="370">
        <f>'S5'!$M$18</f>
        <v>0</v>
      </c>
      <c r="AL16" s="370">
        <f>'S6'!$M$18</f>
        <v>0</v>
      </c>
      <c r="AM16" s="370">
        <f>'S7'!$M$18</f>
        <v>0</v>
      </c>
      <c r="AN16" s="370">
        <f>'S8'!$M$18</f>
        <v>0</v>
      </c>
      <c r="AO16" s="1116"/>
      <c r="AP16" s="1116"/>
      <c r="AQ16" s="1116"/>
      <c r="AR16" s="1116"/>
      <c r="AS16" s="1116"/>
      <c r="AT16" s="1116"/>
      <c r="AU16" s="1116"/>
      <c r="AV16" s="1116"/>
      <c r="AW16" s="383">
        <f>'S1'!$R$18</f>
        <v>0</v>
      </c>
      <c r="AX16" s="383">
        <f>'S2'!$R$18</f>
        <v>0</v>
      </c>
      <c r="AY16" s="383" t="str">
        <f>'S3'!$R$18</f>
        <v>Zeynep YAZICIOĞLU HALU</v>
      </c>
      <c r="AZ16" s="383">
        <f>'S4'!$R$18</f>
        <v>0</v>
      </c>
      <c r="BA16" s="383">
        <f>'S5'!$R$18</f>
        <v>0</v>
      </c>
      <c r="BB16" s="383">
        <f>'S6'!$R$18</f>
        <v>0</v>
      </c>
      <c r="BC16" s="383">
        <f>'S7'!$R$18</f>
        <v>0</v>
      </c>
      <c r="BD16" s="383">
        <f>'S8'!$R$18</f>
        <v>0</v>
      </c>
      <c r="BE16" s="1118"/>
      <c r="BF16" s="1118"/>
      <c r="BG16" s="1118"/>
      <c r="BH16" s="1118"/>
      <c r="BI16" s="1118"/>
      <c r="BJ16" s="1118"/>
      <c r="BK16" s="1118"/>
      <c r="BL16" s="1118"/>
      <c r="BM16" s="370">
        <f>'S1'!$W$18</f>
        <v>0</v>
      </c>
      <c r="BN16" s="370">
        <f>'S2'!$W$18</f>
        <v>0</v>
      </c>
      <c r="BO16" s="370">
        <f>'S3'!$W$18</f>
        <v>0</v>
      </c>
      <c r="BP16" s="370">
        <f>'S4'!$W$18</f>
        <v>0</v>
      </c>
      <c r="BQ16" s="370">
        <f>'S5'!$W$18</f>
        <v>0</v>
      </c>
      <c r="BR16" s="370">
        <f>'S6'!$W$18</f>
        <v>0</v>
      </c>
      <c r="BS16" s="370">
        <f>'S7'!$W$18</f>
        <v>0</v>
      </c>
      <c r="BT16" s="370">
        <f>'S8'!$W$18</f>
        <v>0</v>
      </c>
      <c r="BU16" s="1110"/>
      <c r="BV16" s="1110"/>
      <c r="BW16" s="1110"/>
      <c r="BX16" s="1110"/>
      <c r="BY16" s="1110"/>
      <c r="BZ16" s="1110"/>
      <c r="CA16" s="1110"/>
      <c r="CB16" s="1110"/>
    </row>
    <row r="17" spans="1:80" x14ac:dyDescent="0.2">
      <c r="A17" s="370">
        <f>'S1'!$C$19</f>
        <v>0</v>
      </c>
      <c r="B17" s="370">
        <f>'S2'!$C$19</f>
        <v>0</v>
      </c>
      <c r="C17" s="376" t="str">
        <f>'S3'!$C$19</f>
        <v>ARCH 251.12</v>
      </c>
      <c r="D17" s="370" t="str">
        <f>'S4'!$C$19</f>
        <v>ARCH 252.12</v>
      </c>
      <c r="E17" s="370">
        <f>'S5'!$C$19</f>
        <v>0</v>
      </c>
      <c r="F17" s="370">
        <f>'S6'!$C$19</f>
        <v>0</v>
      </c>
      <c r="G17" s="370">
        <f>'S7'!$C$19</f>
        <v>0</v>
      </c>
      <c r="H17" s="370">
        <f>'S8'!$C$19</f>
        <v>0</v>
      </c>
      <c r="I17" s="1112"/>
      <c r="J17" s="1112"/>
      <c r="K17" s="1112"/>
      <c r="L17" s="1112"/>
      <c r="M17" s="1112"/>
      <c r="N17" s="1112"/>
      <c r="O17" s="1112"/>
      <c r="P17" s="1112"/>
      <c r="Q17" s="383">
        <f>'S1'!$H$19</f>
        <v>0</v>
      </c>
      <c r="R17" s="383">
        <f>'S2'!$H$19</f>
        <v>0</v>
      </c>
      <c r="S17" s="383" t="str">
        <f>'S3'!$H$19</f>
        <v>Prof. Dr. Yavuz KOŞANER</v>
      </c>
      <c r="T17" s="383" t="str">
        <f>'S4'!$H$19</f>
        <v>Öğr. Gör. Nazmi KARAKUŞ</v>
      </c>
      <c r="U17" s="383">
        <f>'S5'!$H$19</f>
        <v>0</v>
      </c>
      <c r="V17" s="383">
        <f>'S6'!$H$19</f>
        <v>0</v>
      </c>
      <c r="W17" s="383">
        <f>'S7'!$H$19</f>
        <v>0</v>
      </c>
      <c r="X17" s="383">
        <f>'S8'!$H$19</f>
        <v>0</v>
      </c>
      <c r="Y17" s="1114"/>
      <c r="Z17" s="1114"/>
      <c r="AA17" s="1114"/>
      <c r="AB17" s="1114"/>
      <c r="AC17" s="1114"/>
      <c r="AD17" s="1114"/>
      <c r="AE17" s="1114"/>
      <c r="AF17" s="1114"/>
      <c r="AG17" s="370">
        <f>'S1'!$M$19</f>
        <v>0</v>
      </c>
      <c r="AH17" s="376">
        <f>'S2'!$M$19</f>
        <v>0</v>
      </c>
      <c r="AI17" s="376">
        <f>'S3'!$M$19</f>
        <v>0</v>
      </c>
      <c r="AJ17" s="376">
        <f>'S4'!$M$19</f>
        <v>0</v>
      </c>
      <c r="AK17" s="370">
        <f>'S5'!$M$19</f>
        <v>0</v>
      </c>
      <c r="AL17" s="370">
        <f>'S6'!$M$19</f>
        <v>0</v>
      </c>
      <c r="AM17" s="370">
        <f>'S7'!$M$19</f>
        <v>0</v>
      </c>
      <c r="AN17" s="370">
        <f>'S8'!$M$19</f>
        <v>0</v>
      </c>
      <c r="AO17" s="1116"/>
      <c r="AP17" s="1116"/>
      <c r="AQ17" s="1116"/>
      <c r="AR17" s="1116"/>
      <c r="AS17" s="1116"/>
      <c r="AT17" s="1116"/>
      <c r="AU17" s="1116"/>
      <c r="AV17" s="1116"/>
      <c r="AW17" s="383">
        <f>'S1'!$R$19</f>
        <v>0</v>
      </c>
      <c r="AX17" s="383">
        <f>'S2'!$R$19</f>
        <v>0</v>
      </c>
      <c r="AY17" s="383" t="str">
        <f>'S3'!$R$19</f>
        <v>Zeynep YAZICIOĞLU HALU</v>
      </c>
      <c r="AZ17" s="383">
        <f>'S4'!$R$19</f>
        <v>0</v>
      </c>
      <c r="BA17" s="383">
        <f>'S5'!$R$19</f>
        <v>0</v>
      </c>
      <c r="BB17" s="383">
        <f>'S6'!$R$19</f>
        <v>0</v>
      </c>
      <c r="BC17" s="383">
        <f>'S7'!$R$19</f>
        <v>0</v>
      </c>
      <c r="BD17" s="383">
        <f>'S8'!$R$19</f>
        <v>0</v>
      </c>
      <c r="BE17" s="1118"/>
      <c r="BF17" s="1118"/>
      <c r="BG17" s="1118"/>
      <c r="BH17" s="1118"/>
      <c r="BI17" s="1118"/>
      <c r="BJ17" s="1118"/>
      <c r="BK17" s="1118"/>
      <c r="BL17" s="1118"/>
      <c r="BM17" s="370">
        <f>'S1'!$W$19</f>
        <v>0</v>
      </c>
      <c r="BN17" s="370">
        <f>'S2'!$W$19</f>
        <v>0</v>
      </c>
      <c r="BO17" s="370">
        <f>'S3'!$W$19</f>
        <v>0</v>
      </c>
      <c r="BP17" s="370">
        <f>'S4'!$W$19</f>
        <v>0</v>
      </c>
      <c r="BQ17" s="370">
        <f>'S5'!$W$19</f>
        <v>0</v>
      </c>
      <c r="BR17" s="370">
        <f>'S6'!$W$19</f>
        <v>0</v>
      </c>
      <c r="BS17" s="370">
        <f>'S7'!$W$19</f>
        <v>0</v>
      </c>
      <c r="BT17" s="370">
        <f>'S8'!$W$19</f>
        <v>0</v>
      </c>
      <c r="BU17" s="1110"/>
      <c r="BV17" s="1110"/>
      <c r="BW17" s="1110"/>
      <c r="BX17" s="1110"/>
      <c r="BY17" s="1110"/>
      <c r="BZ17" s="1110"/>
      <c r="CA17" s="1110"/>
      <c r="CB17" s="1110"/>
    </row>
    <row r="18" spans="1:80" x14ac:dyDescent="0.2">
      <c r="A18" s="370">
        <f>'S1'!$C$20</f>
        <v>0</v>
      </c>
      <c r="B18" s="370">
        <f>'S2'!$C$20</f>
        <v>0</v>
      </c>
      <c r="C18" s="376" t="str">
        <f>'S3'!$C$20</f>
        <v>ARCH 251.12</v>
      </c>
      <c r="D18" s="370" t="str">
        <f>'S4'!$C$20</f>
        <v>ARCH 252.12</v>
      </c>
      <c r="E18" s="370">
        <f>'S5'!$C$20</f>
        <v>0</v>
      </c>
      <c r="F18" s="370" t="str">
        <f>'S6'!$C$20</f>
        <v>HTR 302.0A</v>
      </c>
      <c r="G18" s="370">
        <f>'S7'!$C$20</f>
        <v>0</v>
      </c>
      <c r="H18" s="370">
        <f>'S8'!$C$20</f>
        <v>0</v>
      </c>
      <c r="I18" s="1112"/>
      <c r="J18" s="1112"/>
      <c r="K18" s="1112"/>
      <c r="L18" s="1112"/>
      <c r="M18" s="1112"/>
      <c r="N18" s="1112"/>
      <c r="O18" s="1112"/>
      <c r="P18" s="1112"/>
      <c r="Q18" s="383">
        <f>'S1'!$H$20</f>
        <v>0</v>
      </c>
      <c r="R18" s="383">
        <f>'S2'!$H$20</f>
        <v>0</v>
      </c>
      <c r="S18" s="383" t="str">
        <f>'S3'!$H$20</f>
        <v>Prof. Dr. Yavuz KOŞANER</v>
      </c>
      <c r="T18" s="383" t="str">
        <f>'S4'!$H$20</f>
        <v>Öğr. Gör. Nazmi KARAKUŞ</v>
      </c>
      <c r="U18" s="383">
        <f>'S5'!$H$20</f>
        <v>0</v>
      </c>
      <c r="V18" s="383" t="str">
        <f>'S6'!$H$20</f>
        <v>Rectorate4</v>
      </c>
      <c r="W18" s="383">
        <f>'S7'!$H$20</f>
        <v>0</v>
      </c>
      <c r="X18" s="383">
        <f>'S8'!$H$20</f>
        <v>0</v>
      </c>
      <c r="Y18" s="1114"/>
      <c r="Z18" s="1114"/>
      <c r="AA18" s="1114"/>
      <c r="AB18" s="1114"/>
      <c r="AC18" s="1114"/>
      <c r="AD18" s="1114"/>
      <c r="AE18" s="1114"/>
      <c r="AF18" s="1114"/>
      <c r="AG18" s="370">
        <f>'S1'!$M$20</f>
        <v>0</v>
      </c>
      <c r="AH18" s="376">
        <f>'S2'!$M$20</f>
        <v>0</v>
      </c>
      <c r="AI18" s="376">
        <f>'S3'!$M$20</f>
        <v>0</v>
      </c>
      <c r="AJ18" s="376">
        <f>'S4'!$M$20</f>
        <v>0</v>
      </c>
      <c r="AK18" s="370">
        <f>'S5'!$M$20</f>
        <v>0</v>
      </c>
      <c r="AL18" s="370">
        <f>'S6'!$M$20</f>
        <v>0</v>
      </c>
      <c r="AM18" s="370">
        <f>'S7'!$M$20</f>
        <v>0</v>
      </c>
      <c r="AN18" s="370">
        <f>'S8'!$M$20</f>
        <v>0</v>
      </c>
      <c r="AO18" s="1116"/>
      <c r="AP18" s="1116"/>
      <c r="AQ18" s="1116"/>
      <c r="AR18" s="1116"/>
      <c r="AS18" s="1116"/>
      <c r="AT18" s="1116"/>
      <c r="AU18" s="1116"/>
      <c r="AV18" s="1116"/>
      <c r="AW18" s="383">
        <f>'S1'!$R$20</f>
        <v>0</v>
      </c>
      <c r="AX18" s="383">
        <f>'S2'!$R$20</f>
        <v>0</v>
      </c>
      <c r="AY18" s="383" t="str">
        <f>'S3'!$R$20</f>
        <v>Zeynep YAZICIOĞLU HALU</v>
      </c>
      <c r="AZ18" s="383">
        <f>'S4'!$R$20</f>
        <v>0</v>
      </c>
      <c r="BA18" s="383">
        <f>'S5'!$R$20</f>
        <v>0</v>
      </c>
      <c r="BB18" s="383">
        <f>'S6'!$R$20</f>
        <v>0</v>
      </c>
      <c r="BC18" s="383">
        <f>'S7'!$R$20</f>
        <v>0</v>
      </c>
      <c r="BD18" s="383">
        <f>'S8'!$R$20</f>
        <v>0</v>
      </c>
      <c r="BE18" s="1118"/>
      <c r="BF18" s="1118"/>
      <c r="BG18" s="1118"/>
      <c r="BH18" s="1118"/>
      <c r="BI18" s="1118"/>
      <c r="BJ18" s="1118"/>
      <c r="BK18" s="1118"/>
      <c r="BL18" s="1118"/>
      <c r="BM18" s="370">
        <f>'S1'!$W$20</f>
        <v>0</v>
      </c>
      <c r="BN18" s="370">
        <f>'S2'!$W$20</f>
        <v>0</v>
      </c>
      <c r="BO18" s="370">
        <f>'S3'!$W$20</f>
        <v>0</v>
      </c>
      <c r="BP18" s="370">
        <f>'S4'!$W$20</f>
        <v>0</v>
      </c>
      <c r="BQ18" s="370">
        <f>'S5'!$W$20</f>
        <v>0</v>
      </c>
      <c r="BR18" s="370">
        <f>'S6'!$W$20</f>
        <v>0</v>
      </c>
      <c r="BS18" s="370">
        <f>'S7'!$W$20</f>
        <v>0</v>
      </c>
      <c r="BT18" s="370">
        <f>'S8'!$W$20</f>
        <v>0</v>
      </c>
      <c r="BU18" s="1110"/>
      <c r="BV18" s="1110"/>
      <c r="BW18" s="1110"/>
      <c r="BX18" s="1110"/>
      <c r="BY18" s="1110"/>
      <c r="BZ18" s="1110"/>
      <c r="CA18" s="1110"/>
      <c r="CB18" s="1110"/>
    </row>
    <row r="19" spans="1:80" x14ac:dyDescent="0.2">
      <c r="A19" s="370">
        <f>'S1'!$C$21</f>
        <v>0</v>
      </c>
      <c r="B19" s="370">
        <f>'S2'!$C$21</f>
        <v>0</v>
      </c>
      <c r="C19" s="376" t="str">
        <f>'S3'!$C$21</f>
        <v>ARCH 251.12</v>
      </c>
      <c r="D19" s="370" t="str">
        <f>'S4'!$C$21</f>
        <v>ARCH 252.12</v>
      </c>
      <c r="E19" s="370">
        <f>'S5'!$C$21</f>
        <v>0</v>
      </c>
      <c r="F19" s="370" t="str">
        <f>'S6'!$C$21</f>
        <v>HTR 302.0A</v>
      </c>
      <c r="G19" s="370">
        <f>'S7'!$C$21</f>
        <v>0</v>
      </c>
      <c r="H19" s="370">
        <f>'S8'!$C$21</f>
        <v>0</v>
      </c>
      <c r="I19" s="1112"/>
      <c r="J19" s="1112"/>
      <c r="K19" s="1112"/>
      <c r="L19" s="1112"/>
      <c r="M19" s="1112"/>
      <c r="N19" s="1112"/>
      <c r="O19" s="1112"/>
      <c r="P19" s="1112"/>
      <c r="Q19" s="383">
        <f>'S1'!$H$21</f>
        <v>0</v>
      </c>
      <c r="R19" s="383">
        <f>'S2'!$H$21</f>
        <v>0</v>
      </c>
      <c r="S19" s="383" t="str">
        <f>'S3'!$H$21</f>
        <v>Prof. Dr. Yavuz KOŞANER</v>
      </c>
      <c r="T19" s="383" t="str">
        <f>'S4'!$H$21</f>
        <v>Öğr. Gör. Nazmi KARAKUŞ</v>
      </c>
      <c r="U19" s="383">
        <f>'S5'!$H$21</f>
        <v>0</v>
      </c>
      <c r="V19" s="383" t="str">
        <f>'S6'!$H$21</f>
        <v>Rectorate4</v>
      </c>
      <c r="W19" s="383">
        <f>'S7'!$H$21</f>
        <v>0</v>
      </c>
      <c r="X19" s="383">
        <f>'S8'!$H$21</f>
        <v>0</v>
      </c>
      <c r="Y19" s="1114"/>
      <c r="Z19" s="1114"/>
      <c r="AA19" s="1114"/>
      <c r="AB19" s="1114"/>
      <c r="AC19" s="1114"/>
      <c r="AD19" s="1114"/>
      <c r="AE19" s="1114"/>
      <c r="AF19" s="1114"/>
      <c r="AG19" s="370">
        <f>'S1'!$M$21</f>
        <v>0</v>
      </c>
      <c r="AH19" s="376">
        <f>'S2'!$M$21</f>
        <v>0</v>
      </c>
      <c r="AI19" s="376">
        <f>'S3'!$M$21</f>
        <v>0</v>
      </c>
      <c r="AJ19" s="376">
        <f>'S4'!$M$21</f>
        <v>0</v>
      </c>
      <c r="AK19" s="370">
        <f>'S5'!$M$21</f>
        <v>0</v>
      </c>
      <c r="AL19" s="370">
        <f>'S6'!$M$21</f>
        <v>0</v>
      </c>
      <c r="AM19" s="370">
        <f>'S7'!$M$21</f>
        <v>0</v>
      </c>
      <c r="AN19" s="370">
        <f>'S8'!$M$21</f>
        <v>0</v>
      </c>
      <c r="AO19" s="1116"/>
      <c r="AP19" s="1116"/>
      <c r="AQ19" s="1116"/>
      <c r="AR19" s="1116"/>
      <c r="AS19" s="1116"/>
      <c r="AT19" s="1116"/>
      <c r="AU19" s="1116"/>
      <c r="AV19" s="1116"/>
      <c r="AW19" s="383">
        <f>'S1'!$R$21</f>
        <v>0</v>
      </c>
      <c r="AX19" s="383">
        <f>'S2'!$R$21</f>
        <v>0</v>
      </c>
      <c r="AY19" s="383" t="str">
        <f>'S3'!$R$21</f>
        <v>Zeynep YAZICIOĞLU HALU</v>
      </c>
      <c r="AZ19" s="383">
        <f>'S4'!$R$21</f>
        <v>0</v>
      </c>
      <c r="BA19" s="383">
        <f>'S5'!$R$21</f>
        <v>0</v>
      </c>
      <c r="BB19" s="383">
        <f>'S6'!$R$21</f>
        <v>0</v>
      </c>
      <c r="BC19" s="383">
        <f>'S7'!$R$21</f>
        <v>0</v>
      </c>
      <c r="BD19" s="383">
        <f>'S8'!$R$21</f>
        <v>0</v>
      </c>
      <c r="BE19" s="1118"/>
      <c r="BF19" s="1118"/>
      <c r="BG19" s="1118"/>
      <c r="BH19" s="1118"/>
      <c r="BI19" s="1118"/>
      <c r="BJ19" s="1118"/>
      <c r="BK19" s="1118"/>
      <c r="BL19" s="1118"/>
      <c r="BM19" s="370">
        <f>'S1'!$W$21</f>
        <v>0</v>
      </c>
      <c r="BN19" s="370">
        <f>'S2'!$W$21</f>
        <v>0</v>
      </c>
      <c r="BO19" s="370">
        <f>'S3'!$W$21</f>
        <v>0</v>
      </c>
      <c r="BP19" s="370">
        <f>'S4'!$W$21</f>
        <v>0</v>
      </c>
      <c r="BQ19" s="370">
        <f>'S5'!$W$21</f>
        <v>0</v>
      </c>
      <c r="BR19" s="370">
        <f>'S6'!$W$21</f>
        <v>0</v>
      </c>
      <c r="BS19" s="370">
        <f>'S7'!$W$21</f>
        <v>0</v>
      </c>
      <c r="BT19" s="370">
        <f>'S8'!$W$21</f>
        <v>0</v>
      </c>
      <c r="BU19" s="1110"/>
      <c r="BV19" s="1110"/>
      <c r="BW19" s="1110"/>
      <c r="BX19" s="1110"/>
      <c r="BY19" s="1110"/>
      <c r="BZ19" s="1110"/>
      <c r="CA19" s="1110"/>
      <c r="CB19" s="1110"/>
    </row>
    <row r="20" spans="1:80" x14ac:dyDescent="0.2">
      <c r="A20" s="370">
        <f>'S1'!$C$22</f>
        <v>0</v>
      </c>
      <c r="B20" s="370">
        <f>'S2'!$C$22</f>
        <v>0</v>
      </c>
      <c r="C20" s="376">
        <f>'S3'!$C$22</f>
        <v>0</v>
      </c>
      <c r="D20" s="370">
        <f>'S4'!$C$22</f>
        <v>0</v>
      </c>
      <c r="E20" s="370">
        <f>'S5'!$C$22</f>
        <v>0</v>
      </c>
      <c r="F20" s="370">
        <f>'S6'!$C$22</f>
        <v>0</v>
      </c>
      <c r="G20" s="370">
        <f>'S7'!$C$22</f>
        <v>0</v>
      </c>
      <c r="H20" s="370">
        <f>'S8'!$C$22</f>
        <v>0</v>
      </c>
      <c r="I20" s="1112"/>
      <c r="J20" s="1112"/>
      <c r="K20" s="1112"/>
      <c r="L20" s="1112"/>
      <c r="M20" s="1112"/>
      <c r="N20" s="1112"/>
      <c r="O20" s="1112"/>
      <c r="P20" s="1112"/>
      <c r="Q20" s="383">
        <f>'S1'!$H$22</f>
        <v>0</v>
      </c>
      <c r="R20" s="383">
        <f>'S2'!$H$22</f>
        <v>0</v>
      </c>
      <c r="S20" s="383">
        <f>'S3'!$H$22</f>
        <v>0</v>
      </c>
      <c r="T20" s="383">
        <f>'S4'!$H$22</f>
        <v>0</v>
      </c>
      <c r="U20" s="383">
        <f>'S5'!$H$22</f>
        <v>0</v>
      </c>
      <c r="V20" s="383">
        <f>'S6'!$H$22</f>
        <v>0</v>
      </c>
      <c r="W20" s="383">
        <f>'S7'!$H$22</f>
        <v>0</v>
      </c>
      <c r="X20" s="383">
        <f>'S8'!$H$22</f>
        <v>0</v>
      </c>
      <c r="Y20" s="1114"/>
      <c r="Z20" s="1114"/>
      <c r="AA20" s="1114"/>
      <c r="AB20" s="1114"/>
      <c r="AC20" s="1114"/>
      <c r="AD20" s="1114"/>
      <c r="AE20" s="1114"/>
      <c r="AF20" s="1114"/>
      <c r="AG20" s="370">
        <f>'S1'!$M$22</f>
        <v>0</v>
      </c>
      <c r="AH20" s="376">
        <f>'S2'!$M$22</f>
        <v>0</v>
      </c>
      <c r="AI20" s="376">
        <f>'S3'!$M$22</f>
        <v>0</v>
      </c>
      <c r="AJ20" s="376">
        <f>'S4'!$M$22</f>
        <v>0</v>
      </c>
      <c r="AK20" s="370">
        <f>'S5'!$M$22</f>
        <v>0</v>
      </c>
      <c r="AL20" s="370">
        <f>'S6'!$M$22</f>
        <v>0</v>
      </c>
      <c r="AM20" s="370">
        <f>'S7'!$M$22</f>
        <v>0</v>
      </c>
      <c r="AN20" s="370">
        <f>'S8'!$M$22</f>
        <v>0</v>
      </c>
      <c r="AO20" s="1116"/>
      <c r="AP20" s="1116"/>
      <c r="AQ20" s="1116"/>
      <c r="AR20" s="1116"/>
      <c r="AS20" s="1116"/>
      <c r="AT20" s="1116"/>
      <c r="AU20" s="1116"/>
      <c r="AV20" s="1116"/>
      <c r="AW20" s="383">
        <f>'S1'!$R$22</f>
        <v>0</v>
      </c>
      <c r="AX20" s="383">
        <f>'S2'!$R$22</f>
        <v>0</v>
      </c>
      <c r="AY20" s="383">
        <f>'S3'!$R$22</f>
        <v>0</v>
      </c>
      <c r="AZ20" s="383">
        <f>'S4'!$R$22</f>
        <v>0</v>
      </c>
      <c r="BA20" s="383">
        <f>'S5'!$R$22</f>
        <v>0</v>
      </c>
      <c r="BB20" s="383">
        <f>'S6'!$R$22</f>
        <v>0</v>
      </c>
      <c r="BC20" s="383">
        <f>'S7'!$R$22</f>
        <v>0</v>
      </c>
      <c r="BD20" s="383">
        <f>'S8'!$R$22</f>
        <v>0</v>
      </c>
      <c r="BE20" s="1118"/>
      <c r="BF20" s="1118"/>
      <c r="BG20" s="1118"/>
      <c r="BH20" s="1118"/>
      <c r="BI20" s="1118"/>
      <c r="BJ20" s="1118"/>
      <c r="BK20" s="1118"/>
      <c r="BL20" s="1118"/>
      <c r="BM20" s="370">
        <f>'S1'!$W$22</f>
        <v>0</v>
      </c>
      <c r="BN20" s="370">
        <f>'S2'!$W$22</f>
        <v>0</v>
      </c>
      <c r="BO20" s="370">
        <f>'S3'!$W$22</f>
        <v>0</v>
      </c>
      <c r="BP20" s="370">
        <f>'S4'!$W$22</f>
        <v>0</v>
      </c>
      <c r="BQ20" s="370">
        <f>'S5'!$W$22</f>
        <v>0</v>
      </c>
      <c r="BR20" s="370">
        <f>'S6'!$W$22</f>
        <v>0</v>
      </c>
      <c r="BS20" s="370">
        <f>'S7'!$W$22</f>
        <v>0</v>
      </c>
      <c r="BT20" s="370">
        <f>'S8'!$W$22</f>
        <v>0</v>
      </c>
      <c r="BU20" s="1110"/>
      <c r="BV20" s="1110"/>
      <c r="BW20" s="1110"/>
      <c r="BX20" s="1110"/>
      <c r="BY20" s="1110"/>
      <c r="BZ20" s="1110"/>
      <c r="CA20" s="1110"/>
      <c r="CB20" s="1110"/>
    </row>
    <row r="21" spans="1:80" x14ac:dyDescent="0.2">
      <c r="A21" s="371">
        <f>'S1'!$C$23</f>
        <v>0</v>
      </c>
      <c r="B21" s="371">
        <f>'S2'!$C$23</f>
        <v>0</v>
      </c>
      <c r="C21" s="371">
        <f>'S3'!$C$23</f>
        <v>0</v>
      </c>
      <c r="D21" s="371">
        <f>'S4'!$C$23</f>
        <v>0</v>
      </c>
      <c r="E21" s="371">
        <f>'S5'!$C$23</f>
        <v>0</v>
      </c>
      <c r="F21" s="371">
        <f>'S6'!$C$23</f>
        <v>0</v>
      </c>
      <c r="G21" s="371">
        <f>'S7'!$C$23</f>
        <v>0</v>
      </c>
      <c r="H21" s="371" t="str">
        <f>'S8'!$C$23</f>
        <v>ARCH 492.13</v>
      </c>
      <c r="I21" s="1112"/>
      <c r="J21" s="1112"/>
      <c r="K21" s="1112"/>
      <c r="L21" s="1112"/>
      <c r="M21" s="1112"/>
      <c r="N21" s="1112"/>
      <c r="O21" s="1112"/>
      <c r="P21" s="1112"/>
      <c r="Q21" s="371">
        <f>'S1'!$H$23</f>
        <v>0</v>
      </c>
      <c r="R21" s="371">
        <f>'S2'!$H$23</f>
        <v>0</v>
      </c>
      <c r="S21" s="371">
        <f>'S3'!$H$23</f>
        <v>0</v>
      </c>
      <c r="T21" s="371">
        <f>'S4'!$H$23</f>
        <v>0</v>
      </c>
      <c r="U21" s="371">
        <f>'S5'!$H$23</f>
        <v>0</v>
      </c>
      <c r="V21" s="371">
        <f>'S6'!$H$23</f>
        <v>0</v>
      </c>
      <c r="W21" s="371">
        <f>'S7'!$H$23</f>
        <v>0</v>
      </c>
      <c r="X21" s="371" t="str">
        <f>'S8'!$H$23</f>
        <v>Öğr. Gör. Dr. Nihat GÜNDÜZ</v>
      </c>
      <c r="Y21" s="1114"/>
      <c r="Z21" s="1114"/>
      <c r="AA21" s="1114"/>
      <c r="AB21" s="1114"/>
      <c r="AC21" s="1114"/>
      <c r="AD21" s="1114"/>
      <c r="AE21" s="1114"/>
      <c r="AF21" s="1114"/>
      <c r="AG21" s="371">
        <f>'S1'!$M$23</f>
        <v>0</v>
      </c>
      <c r="AH21" s="371">
        <f>'S2'!$M$23</f>
        <v>0</v>
      </c>
      <c r="AI21" s="371">
        <f>'S3'!$M$23</f>
        <v>0</v>
      </c>
      <c r="AJ21" s="371">
        <f>'S4'!$M$23</f>
        <v>0</v>
      </c>
      <c r="AK21" s="371">
        <f>'S5'!$M$23</f>
        <v>0</v>
      </c>
      <c r="AL21" s="371">
        <f>'S6'!$M$23</f>
        <v>0</v>
      </c>
      <c r="AM21" s="371">
        <f>'S7'!$M$23</f>
        <v>0</v>
      </c>
      <c r="AN21" s="371">
        <f>'S8'!$M$23</f>
        <v>0</v>
      </c>
      <c r="AO21" s="1116"/>
      <c r="AP21" s="1116"/>
      <c r="AQ21" s="1116"/>
      <c r="AR21" s="1116"/>
      <c r="AS21" s="1116"/>
      <c r="AT21" s="1116"/>
      <c r="AU21" s="1116"/>
      <c r="AV21" s="1116"/>
      <c r="AW21" s="371">
        <f>'S1'!$R$23</f>
        <v>0</v>
      </c>
      <c r="AX21" s="371">
        <f>'S2'!$R$23</f>
        <v>0</v>
      </c>
      <c r="AY21" s="371">
        <f>'S3'!$R$23</f>
        <v>0</v>
      </c>
      <c r="AZ21" s="371">
        <f>'S4'!$R$23</f>
        <v>0</v>
      </c>
      <c r="BA21" s="371">
        <f>'S5'!$R$23</f>
        <v>0</v>
      </c>
      <c r="BB21" s="371">
        <f>'S6'!$R$23</f>
        <v>0</v>
      </c>
      <c r="BC21" s="371">
        <f>'S7'!$R$23</f>
        <v>0</v>
      </c>
      <c r="BD21" s="371" t="str">
        <f>'S8'!$R$23</f>
        <v>Ece DEMİR</v>
      </c>
      <c r="BE21" s="1118"/>
      <c r="BF21" s="1118"/>
      <c r="BG21" s="1118"/>
      <c r="BH21" s="1118"/>
      <c r="BI21" s="1118"/>
      <c r="BJ21" s="1118"/>
      <c r="BK21" s="1118"/>
      <c r="BL21" s="1118"/>
      <c r="BM21" s="371">
        <f>'S1'!$W$23</f>
        <v>0</v>
      </c>
      <c r="BN21" s="371">
        <f>'S2'!$W$23</f>
        <v>0</v>
      </c>
      <c r="BO21" s="371">
        <f>'S3'!$W$23</f>
        <v>0</v>
      </c>
      <c r="BP21" s="371">
        <f>'S4'!$W$23</f>
        <v>0</v>
      </c>
      <c r="BQ21" s="371">
        <f>'S5'!$W$23</f>
        <v>0</v>
      </c>
      <c r="BR21" s="371">
        <f>'S6'!$W$23</f>
        <v>0</v>
      </c>
      <c r="BS21" s="371">
        <f>'S7'!$W$23</f>
        <v>0</v>
      </c>
      <c r="BT21" s="371">
        <f>'S8'!$W$23</f>
        <v>0</v>
      </c>
      <c r="BU21" s="1110"/>
      <c r="BV21" s="1110"/>
      <c r="BW21" s="1110"/>
      <c r="BX21" s="1110"/>
      <c r="BY21" s="1110"/>
      <c r="BZ21" s="1110"/>
      <c r="CA21" s="1110"/>
      <c r="CB21" s="1110"/>
    </row>
    <row r="22" spans="1:80" x14ac:dyDescent="0.2">
      <c r="A22" s="371">
        <f>'S1'!$C$24</f>
        <v>0</v>
      </c>
      <c r="B22" s="371">
        <f>'S2'!$C$24</f>
        <v>0</v>
      </c>
      <c r="C22" s="371">
        <f>'S3'!$C$24</f>
        <v>0</v>
      </c>
      <c r="D22" s="371">
        <f>'S4'!$C$24</f>
        <v>0</v>
      </c>
      <c r="E22" s="371">
        <f>'S5'!$C$24</f>
        <v>0</v>
      </c>
      <c r="F22" s="371">
        <f>'S6'!$C$24</f>
        <v>0</v>
      </c>
      <c r="G22" s="371">
        <f>'S7'!$C$24</f>
        <v>0</v>
      </c>
      <c r="H22" s="371" t="str">
        <f>'S8'!$C$24</f>
        <v>ARCH 492.13</v>
      </c>
      <c r="I22" s="1112"/>
      <c r="J22" s="1112"/>
      <c r="K22" s="1112"/>
      <c r="L22" s="1112"/>
      <c r="M22" s="1112"/>
      <c r="N22" s="1112"/>
      <c r="O22" s="1112"/>
      <c r="P22" s="1112"/>
      <c r="Q22" s="371">
        <f>'S1'!$H$24</f>
        <v>0</v>
      </c>
      <c r="R22" s="371">
        <f>'S2'!$H$24</f>
        <v>0</v>
      </c>
      <c r="S22" s="371">
        <f>'S3'!$H$24</f>
        <v>0</v>
      </c>
      <c r="T22" s="371">
        <f>'S4'!$H$24</f>
        <v>0</v>
      </c>
      <c r="U22" s="371">
        <f>'S5'!$H$24</f>
        <v>0</v>
      </c>
      <c r="V22" s="371">
        <f>'S6'!$H$24</f>
        <v>0</v>
      </c>
      <c r="W22" s="371">
        <f>'S7'!$H$24</f>
        <v>0</v>
      </c>
      <c r="X22" s="371" t="str">
        <f>'S8'!$H$24</f>
        <v>Öğr. Gör. Dr. Nihat GÜNDÜZ</v>
      </c>
      <c r="Y22" s="1114"/>
      <c r="Z22" s="1114"/>
      <c r="AA22" s="1114"/>
      <c r="AB22" s="1114"/>
      <c r="AC22" s="1114"/>
      <c r="AD22" s="1114"/>
      <c r="AE22" s="1114"/>
      <c r="AF22" s="1114"/>
      <c r="AG22" s="371">
        <f>'S1'!$M$24</f>
        <v>0</v>
      </c>
      <c r="AH22" s="371">
        <f>'S2'!$M$24</f>
        <v>0</v>
      </c>
      <c r="AI22" s="371">
        <f>'S3'!$M$24</f>
        <v>0</v>
      </c>
      <c r="AJ22" s="371">
        <f>'S4'!$M$24</f>
        <v>0</v>
      </c>
      <c r="AK22" s="371">
        <f>'S5'!$M$24</f>
        <v>0</v>
      </c>
      <c r="AL22" s="371">
        <f>'S6'!$M$24</f>
        <v>0</v>
      </c>
      <c r="AM22" s="371">
        <f>'S7'!$M$24</f>
        <v>0</v>
      </c>
      <c r="AN22" s="371">
        <f>'S8'!$M$24</f>
        <v>0</v>
      </c>
      <c r="AO22" s="1116"/>
      <c r="AP22" s="1116"/>
      <c r="AQ22" s="1116"/>
      <c r="AR22" s="1116"/>
      <c r="AS22" s="1116"/>
      <c r="AT22" s="1116"/>
      <c r="AU22" s="1116"/>
      <c r="AV22" s="1116"/>
      <c r="AW22" s="371">
        <f>'S1'!$R$24</f>
        <v>0</v>
      </c>
      <c r="AX22" s="371">
        <f>'S2'!$R$24</f>
        <v>0</v>
      </c>
      <c r="AY22" s="371">
        <f>'S3'!$R$24</f>
        <v>0</v>
      </c>
      <c r="AZ22" s="371">
        <f>'S4'!$R$24</f>
        <v>0</v>
      </c>
      <c r="BA22" s="371">
        <f>'S5'!$R$24</f>
        <v>0</v>
      </c>
      <c r="BB22" s="371">
        <f>'S6'!$R$24</f>
        <v>0</v>
      </c>
      <c r="BC22" s="371">
        <f>'S7'!$R$24</f>
        <v>0</v>
      </c>
      <c r="BD22" s="371" t="str">
        <f>'S8'!$R$24</f>
        <v>Ece DEMİR</v>
      </c>
      <c r="BE22" s="1118"/>
      <c r="BF22" s="1118"/>
      <c r="BG22" s="1118"/>
      <c r="BH22" s="1118"/>
      <c r="BI22" s="1118"/>
      <c r="BJ22" s="1118"/>
      <c r="BK22" s="1118"/>
      <c r="BL22" s="1118"/>
      <c r="BM22" s="371">
        <f>'S1'!$W$24</f>
        <v>0</v>
      </c>
      <c r="BN22" s="371">
        <f>'S2'!$W$24</f>
        <v>0</v>
      </c>
      <c r="BO22" s="371">
        <f>'S3'!$W$24</f>
        <v>0</v>
      </c>
      <c r="BP22" s="371">
        <f>'S4'!$W$24</f>
        <v>0</v>
      </c>
      <c r="BQ22" s="371">
        <f>'S5'!$W$24</f>
        <v>0</v>
      </c>
      <c r="BR22" s="371">
        <f>'S6'!$W$24</f>
        <v>0</v>
      </c>
      <c r="BS22" s="371">
        <f>'S7'!$W$24</f>
        <v>0</v>
      </c>
      <c r="BT22" s="371">
        <f>'S8'!$W$24</f>
        <v>0</v>
      </c>
      <c r="BU22" s="1110"/>
      <c r="BV22" s="1110"/>
      <c r="BW22" s="1110"/>
      <c r="BX22" s="1110"/>
      <c r="BY22" s="1110"/>
      <c r="BZ22" s="1110"/>
      <c r="CA22" s="1110"/>
      <c r="CB22" s="1110"/>
    </row>
    <row r="23" spans="1:80" x14ac:dyDescent="0.2">
      <c r="A23" s="371">
        <f>'S1'!$C$25</f>
        <v>0</v>
      </c>
      <c r="B23" s="371">
        <f>'S2'!$C$25</f>
        <v>0</v>
      </c>
      <c r="C23" s="371">
        <f>'S3'!$C$25</f>
        <v>0</v>
      </c>
      <c r="D23" s="371">
        <f>'S4'!$C$25</f>
        <v>0</v>
      </c>
      <c r="E23" s="371">
        <f>'S5'!$C$25</f>
        <v>0</v>
      </c>
      <c r="F23" s="371">
        <f>'S6'!$C$25</f>
        <v>0</v>
      </c>
      <c r="G23" s="371">
        <f>'S7'!$C$25</f>
        <v>0</v>
      </c>
      <c r="H23" s="371" t="str">
        <f>'S8'!$C$25</f>
        <v>ARCH 492.13</v>
      </c>
      <c r="I23" s="1112"/>
      <c r="J23" s="1112"/>
      <c r="K23" s="1112"/>
      <c r="L23" s="1112"/>
      <c r="M23" s="1112"/>
      <c r="N23" s="1112"/>
      <c r="O23" s="1112"/>
      <c r="P23" s="1112"/>
      <c r="Q23" s="371">
        <f>'S1'!$H$25</f>
        <v>0</v>
      </c>
      <c r="R23" s="371">
        <f>'S2'!$H$25</f>
        <v>0</v>
      </c>
      <c r="S23" s="371">
        <f>'S3'!$H$25</f>
        <v>0</v>
      </c>
      <c r="T23" s="371">
        <f>'S4'!$H$25</f>
        <v>0</v>
      </c>
      <c r="U23" s="371">
        <f>'S5'!$H$25</f>
        <v>0</v>
      </c>
      <c r="V23" s="371">
        <f>'S6'!$H$25</f>
        <v>0</v>
      </c>
      <c r="W23" s="371">
        <f>'S7'!$H$25</f>
        <v>0</v>
      </c>
      <c r="X23" s="371" t="str">
        <f>'S8'!$H$25</f>
        <v>Öğr. Gör. Dr. Nihat GÜNDÜZ</v>
      </c>
      <c r="Y23" s="1114"/>
      <c r="Z23" s="1114"/>
      <c r="AA23" s="1114"/>
      <c r="AB23" s="1114"/>
      <c r="AC23" s="1114"/>
      <c r="AD23" s="1114"/>
      <c r="AE23" s="1114"/>
      <c r="AF23" s="1114"/>
      <c r="AG23" s="371">
        <f>'S1'!$M$25</f>
        <v>0</v>
      </c>
      <c r="AH23" s="371">
        <f>'S2'!$M$25</f>
        <v>0</v>
      </c>
      <c r="AI23" s="371">
        <f>'S3'!$M$25</f>
        <v>0</v>
      </c>
      <c r="AJ23" s="371">
        <f>'S4'!$M$25</f>
        <v>0</v>
      </c>
      <c r="AK23" s="371">
        <f>'S5'!$M$25</f>
        <v>0</v>
      </c>
      <c r="AL23" s="371">
        <f>'S6'!$M$25</f>
        <v>0</v>
      </c>
      <c r="AM23" s="371">
        <f>'S7'!$M$25</f>
        <v>0</v>
      </c>
      <c r="AN23" s="371">
        <f>'S8'!$M$25</f>
        <v>0</v>
      </c>
      <c r="AO23" s="1116"/>
      <c r="AP23" s="1116"/>
      <c r="AQ23" s="1116"/>
      <c r="AR23" s="1116"/>
      <c r="AS23" s="1116"/>
      <c r="AT23" s="1116"/>
      <c r="AU23" s="1116"/>
      <c r="AV23" s="1116"/>
      <c r="AW23" s="371">
        <f>'S1'!$R$25</f>
        <v>0</v>
      </c>
      <c r="AX23" s="371">
        <f>'S2'!$R$25</f>
        <v>0</v>
      </c>
      <c r="AY23" s="371">
        <f>'S3'!$R$25</f>
        <v>0</v>
      </c>
      <c r="AZ23" s="371">
        <f>'S4'!$R$25</f>
        <v>0</v>
      </c>
      <c r="BA23" s="371">
        <f>'S5'!$R$25</f>
        <v>0</v>
      </c>
      <c r="BB23" s="371">
        <f>'S6'!$R$25</f>
        <v>0</v>
      </c>
      <c r="BC23" s="371">
        <f>'S7'!$R$25</f>
        <v>0</v>
      </c>
      <c r="BD23" s="371" t="str">
        <f>'S8'!$R$25</f>
        <v>Ece DEMİR</v>
      </c>
      <c r="BE23" s="1118"/>
      <c r="BF23" s="1118"/>
      <c r="BG23" s="1118"/>
      <c r="BH23" s="1118"/>
      <c r="BI23" s="1118"/>
      <c r="BJ23" s="1118"/>
      <c r="BK23" s="1118"/>
      <c r="BL23" s="1118"/>
      <c r="BM23" s="371">
        <f>'S1'!$W$25</f>
        <v>0</v>
      </c>
      <c r="BN23" s="371">
        <f>'S2'!$W$25</f>
        <v>0</v>
      </c>
      <c r="BO23" s="371">
        <f>'S3'!$W$25</f>
        <v>0</v>
      </c>
      <c r="BP23" s="371">
        <f>'S4'!$W$25</f>
        <v>0</v>
      </c>
      <c r="BQ23" s="371">
        <f>'S5'!$W$25</f>
        <v>0</v>
      </c>
      <c r="BR23" s="371">
        <f>'S6'!$W$25</f>
        <v>0</v>
      </c>
      <c r="BS23" s="371">
        <f>'S7'!$W$25</f>
        <v>0</v>
      </c>
      <c r="BT23" s="371">
        <f>'S8'!$W$25</f>
        <v>0</v>
      </c>
      <c r="BU23" s="1110"/>
      <c r="BV23" s="1110"/>
      <c r="BW23" s="1110"/>
      <c r="BX23" s="1110"/>
      <c r="BY23" s="1110"/>
      <c r="BZ23" s="1110"/>
      <c r="CA23" s="1110"/>
      <c r="CB23" s="1110"/>
    </row>
    <row r="24" spans="1:80" x14ac:dyDescent="0.2">
      <c r="A24" s="371">
        <f>'S1'!$C$26</f>
        <v>0</v>
      </c>
      <c r="B24" s="371">
        <f>'S2'!$C$26</f>
        <v>0</v>
      </c>
      <c r="C24" s="371">
        <f>'S3'!$C$26</f>
        <v>0</v>
      </c>
      <c r="D24" s="371">
        <f>'S4'!$C$26</f>
        <v>0</v>
      </c>
      <c r="E24" s="371">
        <f>'S5'!$C$26</f>
        <v>0</v>
      </c>
      <c r="F24" s="371">
        <f>'S6'!$C$26</f>
        <v>0</v>
      </c>
      <c r="G24" s="371">
        <f>'S7'!$C$26</f>
        <v>0</v>
      </c>
      <c r="H24" s="371" t="str">
        <f>'S8'!$C$26</f>
        <v>ARCH 492.13</v>
      </c>
      <c r="I24" s="1112"/>
      <c r="J24" s="1112"/>
      <c r="K24" s="1112"/>
      <c r="L24" s="1112"/>
      <c r="M24" s="1112"/>
      <c r="N24" s="1112"/>
      <c r="O24" s="1112"/>
      <c r="P24" s="1112"/>
      <c r="Q24" s="371">
        <f>'S1'!$H$26</f>
        <v>0</v>
      </c>
      <c r="R24" s="371">
        <f>'S2'!$H$26</f>
        <v>0</v>
      </c>
      <c r="S24" s="371">
        <f>'S3'!$H$26</f>
        <v>0</v>
      </c>
      <c r="T24" s="371">
        <f>'S4'!$H$26</f>
        <v>0</v>
      </c>
      <c r="U24" s="371">
        <f>'S5'!$H$26</f>
        <v>0</v>
      </c>
      <c r="V24" s="371">
        <f>'S6'!$H$26</f>
        <v>0</v>
      </c>
      <c r="W24" s="371">
        <f>'S7'!$H$26</f>
        <v>0</v>
      </c>
      <c r="X24" s="371" t="str">
        <f>'S8'!$H$26</f>
        <v>Öğr. Gör. Dr. Nihat GÜNDÜZ</v>
      </c>
      <c r="Y24" s="1114"/>
      <c r="Z24" s="1114"/>
      <c r="AA24" s="1114"/>
      <c r="AB24" s="1114"/>
      <c r="AC24" s="1114"/>
      <c r="AD24" s="1114"/>
      <c r="AE24" s="1114"/>
      <c r="AF24" s="1114"/>
      <c r="AG24" s="371">
        <f>'S1'!$M$26</f>
        <v>0</v>
      </c>
      <c r="AH24" s="371">
        <f>'S2'!$M$26</f>
        <v>0</v>
      </c>
      <c r="AI24" s="371">
        <f>'S3'!$M$26</f>
        <v>0</v>
      </c>
      <c r="AJ24" s="371">
        <f>'S4'!$M$26</f>
        <v>0</v>
      </c>
      <c r="AK24" s="371">
        <f>'S5'!$M$26</f>
        <v>0</v>
      </c>
      <c r="AL24" s="371">
        <f>'S6'!$M$26</f>
        <v>0</v>
      </c>
      <c r="AM24" s="371">
        <f>'S7'!$M$26</f>
        <v>0</v>
      </c>
      <c r="AN24" s="371">
        <f>'S8'!$M$26</f>
        <v>0</v>
      </c>
      <c r="AO24" s="1116"/>
      <c r="AP24" s="1116"/>
      <c r="AQ24" s="1116"/>
      <c r="AR24" s="1116"/>
      <c r="AS24" s="1116"/>
      <c r="AT24" s="1116"/>
      <c r="AU24" s="1116"/>
      <c r="AV24" s="1116"/>
      <c r="AW24" s="371">
        <f>'S1'!$R$26</f>
        <v>0</v>
      </c>
      <c r="AX24" s="371">
        <f>'S2'!$R$26</f>
        <v>0</v>
      </c>
      <c r="AY24" s="371">
        <f>'S3'!$R$26</f>
        <v>0</v>
      </c>
      <c r="AZ24" s="371">
        <f>'S4'!$R$26</f>
        <v>0</v>
      </c>
      <c r="BA24" s="371">
        <f>'S5'!$R$26</f>
        <v>0</v>
      </c>
      <c r="BB24" s="371">
        <f>'S6'!$R$26</f>
        <v>0</v>
      </c>
      <c r="BC24" s="371">
        <f>'S7'!$R$26</f>
        <v>0</v>
      </c>
      <c r="BD24" s="371" t="str">
        <f>'S8'!$R$26</f>
        <v>Ece DEMİR</v>
      </c>
      <c r="BE24" s="1118"/>
      <c r="BF24" s="1118"/>
      <c r="BG24" s="1118"/>
      <c r="BH24" s="1118"/>
      <c r="BI24" s="1118"/>
      <c r="BJ24" s="1118"/>
      <c r="BK24" s="1118"/>
      <c r="BL24" s="1118"/>
      <c r="BM24" s="371">
        <f>'S1'!$W$26</f>
        <v>0</v>
      </c>
      <c r="BN24" s="371">
        <f>'S2'!$W$26</f>
        <v>0</v>
      </c>
      <c r="BO24" s="371">
        <f>'S3'!$W$26</f>
        <v>0</v>
      </c>
      <c r="BP24" s="371">
        <f>'S4'!$W$26</f>
        <v>0</v>
      </c>
      <c r="BQ24" s="371">
        <f>'S5'!$W$26</f>
        <v>0</v>
      </c>
      <c r="BR24" s="371">
        <f>'S6'!$W$26</f>
        <v>0</v>
      </c>
      <c r="BS24" s="371">
        <f>'S7'!$W$26</f>
        <v>0</v>
      </c>
      <c r="BT24" s="371">
        <f>'S8'!$W$26</f>
        <v>0</v>
      </c>
      <c r="BU24" s="1110"/>
      <c r="BV24" s="1110"/>
      <c r="BW24" s="1110"/>
      <c r="BX24" s="1110"/>
      <c r="BY24" s="1110"/>
      <c r="BZ24" s="1110"/>
      <c r="CA24" s="1110"/>
      <c r="CB24" s="1110"/>
    </row>
    <row r="25" spans="1:80" x14ac:dyDescent="0.2">
      <c r="A25" s="371">
        <f>'S1'!$C$27</f>
        <v>0</v>
      </c>
      <c r="B25" s="371">
        <f>'S2'!$C$27</f>
        <v>0</v>
      </c>
      <c r="C25" s="371">
        <f>'S3'!$C$27</f>
        <v>0</v>
      </c>
      <c r="D25" s="371">
        <f>'S4'!$C$27</f>
        <v>0</v>
      </c>
      <c r="E25" s="371">
        <f>'S5'!$C$27</f>
        <v>0</v>
      </c>
      <c r="F25" s="371">
        <f>'S6'!$C$27</f>
        <v>0</v>
      </c>
      <c r="G25" s="371">
        <f>'S7'!$C$27</f>
        <v>0</v>
      </c>
      <c r="H25" s="371">
        <f>'S8'!$C$27</f>
        <v>0</v>
      </c>
      <c r="I25" s="1112"/>
      <c r="J25" s="1112"/>
      <c r="K25" s="1112"/>
      <c r="L25" s="1112"/>
      <c r="M25" s="1112"/>
      <c r="N25" s="1112"/>
      <c r="O25" s="1112"/>
      <c r="P25" s="1112"/>
      <c r="Q25" s="371">
        <f>'S1'!$H$27</f>
        <v>0</v>
      </c>
      <c r="R25" s="371">
        <f>'S2'!$H$27</f>
        <v>0</v>
      </c>
      <c r="S25" s="371">
        <f>'S3'!$H$27</f>
        <v>0</v>
      </c>
      <c r="T25" s="371">
        <f>'S4'!$H$27</f>
        <v>0</v>
      </c>
      <c r="U25" s="371">
        <f>'S5'!$H$27</f>
        <v>0</v>
      </c>
      <c r="V25" s="371">
        <f>'S6'!$H$27</f>
        <v>0</v>
      </c>
      <c r="W25" s="371">
        <f>'S7'!$H$27</f>
        <v>0</v>
      </c>
      <c r="X25" s="371">
        <f>'S8'!$H$27</f>
        <v>0</v>
      </c>
      <c r="Y25" s="1114"/>
      <c r="Z25" s="1114"/>
      <c r="AA25" s="1114"/>
      <c r="AB25" s="1114"/>
      <c r="AC25" s="1114"/>
      <c r="AD25" s="1114"/>
      <c r="AE25" s="1114"/>
      <c r="AF25" s="1114"/>
      <c r="AG25" s="371">
        <f>'S1'!$M$27</f>
        <v>0</v>
      </c>
      <c r="AH25" s="371">
        <f>'S2'!$M$27</f>
        <v>0</v>
      </c>
      <c r="AI25" s="371">
        <f>'S3'!$M$27</f>
        <v>0</v>
      </c>
      <c r="AJ25" s="371">
        <f>'S4'!$M$27</f>
        <v>0</v>
      </c>
      <c r="AK25" s="371">
        <f>'S5'!$M$27</f>
        <v>0</v>
      </c>
      <c r="AL25" s="371">
        <f>'S6'!$M$27</f>
        <v>0</v>
      </c>
      <c r="AM25" s="371">
        <f>'S7'!$M$27</f>
        <v>0</v>
      </c>
      <c r="AN25" s="371">
        <f>'S8'!$M$27</f>
        <v>0</v>
      </c>
      <c r="AO25" s="1116"/>
      <c r="AP25" s="1116"/>
      <c r="AQ25" s="1116"/>
      <c r="AR25" s="1116"/>
      <c r="AS25" s="1116"/>
      <c r="AT25" s="1116"/>
      <c r="AU25" s="1116"/>
      <c r="AV25" s="1116"/>
      <c r="AW25" s="371">
        <f>'S1'!$R$27</f>
        <v>0</v>
      </c>
      <c r="AX25" s="371">
        <f>'S2'!$R$27</f>
        <v>0</v>
      </c>
      <c r="AY25" s="371">
        <f>'S3'!$R$27</f>
        <v>0</v>
      </c>
      <c r="AZ25" s="371">
        <f>'S4'!$R$27</f>
        <v>0</v>
      </c>
      <c r="BA25" s="371">
        <f>'S5'!$R$27</f>
        <v>0</v>
      </c>
      <c r="BB25" s="371">
        <f>'S6'!$R$27</f>
        <v>0</v>
      </c>
      <c r="BC25" s="371">
        <f>'S7'!$R$27</f>
        <v>0</v>
      </c>
      <c r="BD25" s="371">
        <f>'S8'!$R$27</f>
        <v>0</v>
      </c>
      <c r="BE25" s="1118"/>
      <c r="BF25" s="1118"/>
      <c r="BG25" s="1118"/>
      <c r="BH25" s="1118"/>
      <c r="BI25" s="1118"/>
      <c r="BJ25" s="1118"/>
      <c r="BK25" s="1118"/>
      <c r="BL25" s="1118"/>
      <c r="BM25" s="371">
        <f>'S1'!$W$27</f>
        <v>0</v>
      </c>
      <c r="BN25" s="371">
        <f>'S2'!$W$27</f>
        <v>0</v>
      </c>
      <c r="BO25" s="371">
        <f>'S3'!$W$27</f>
        <v>0</v>
      </c>
      <c r="BP25" s="371">
        <f>'S4'!$W$27</f>
        <v>0</v>
      </c>
      <c r="BQ25" s="371">
        <f>'S5'!$W$27</f>
        <v>0</v>
      </c>
      <c r="BR25" s="371">
        <f>'S6'!$W$27</f>
        <v>0</v>
      </c>
      <c r="BS25" s="371">
        <f>'S7'!$W$27</f>
        <v>0</v>
      </c>
      <c r="BT25" s="371">
        <f>'S8'!$W$27</f>
        <v>0</v>
      </c>
      <c r="BU25" s="1110"/>
      <c r="BV25" s="1110"/>
      <c r="BW25" s="1110"/>
      <c r="BX25" s="1110"/>
      <c r="BY25" s="1110"/>
      <c r="BZ25" s="1110"/>
      <c r="CA25" s="1110"/>
      <c r="CB25" s="1110"/>
    </row>
    <row r="26" spans="1:80" x14ac:dyDescent="0.2">
      <c r="A26" s="371">
        <f>'S1'!$C$28</f>
        <v>0</v>
      </c>
      <c r="B26" s="371">
        <f>'S2'!$C$28</f>
        <v>0</v>
      </c>
      <c r="C26" s="371">
        <f>'S3'!$C$28</f>
        <v>0</v>
      </c>
      <c r="D26" s="371">
        <f>'S4'!$C$28</f>
        <v>0</v>
      </c>
      <c r="E26" s="371">
        <f>'S5'!$C$28</f>
        <v>0</v>
      </c>
      <c r="F26" s="371">
        <f>'S6'!$C$28</f>
        <v>0</v>
      </c>
      <c r="G26" s="371">
        <f>'S7'!$C$28</f>
        <v>0</v>
      </c>
      <c r="H26" s="371" t="str">
        <f>'S8'!$C$28</f>
        <v>ARCH 492.13</v>
      </c>
      <c r="I26" s="1112"/>
      <c r="J26" s="1112"/>
      <c r="K26" s="1112"/>
      <c r="L26" s="1112"/>
      <c r="M26" s="1112"/>
      <c r="N26" s="1112"/>
      <c r="O26" s="1112"/>
      <c r="P26" s="1112"/>
      <c r="Q26" s="371">
        <f>'S1'!$H$28</f>
        <v>0</v>
      </c>
      <c r="R26" s="371">
        <f>'S2'!$H$28</f>
        <v>0</v>
      </c>
      <c r="S26" s="371">
        <f>'S3'!$H$28</f>
        <v>0</v>
      </c>
      <c r="T26" s="371">
        <f>'S4'!$H$28</f>
        <v>0</v>
      </c>
      <c r="U26" s="371">
        <f>'S5'!$H$28</f>
        <v>0</v>
      </c>
      <c r="V26" s="371">
        <f>'S6'!$H$28</f>
        <v>0</v>
      </c>
      <c r="W26" s="371">
        <f>'S7'!$H$28</f>
        <v>0</v>
      </c>
      <c r="X26" s="371" t="str">
        <f>'S8'!$H$28</f>
        <v>Öğr. Gör. Dr. Nihat GÜNDÜZ</v>
      </c>
      <c r="Y26" s="1114"/>
      <c r="Z26" s="1114"/>
      <c r="AA26" s="1114"/>
      <c r="AB26" s="1114"/>
      <c r="AC26" s="1114"/>
      <c r="AD26" s="1114"/>
      <c r="AE26" s="1114"/>
      <c r="AF26" s="1114"/>
      <c r="AG26" s="371">
        <f>'S1'!$M$28</f>
        <v>0</v>
      </c>
      <c r="AH26" s="371">
        <f>'S2'!$M$28</f>
        <v>0</v>
      </c>
      <c r="AI26" s="371">
        <f>'S3'!$M$28</f>
        <v>0</v>
      </c>
      <c r="AJ26" s="371">
        <f>'S4'!$M$28</f>
        <v>0</v>
      </c>
      <c r="AK26" s="371">
        <f>'S5'!$M$28</f>
        <v>0</v>
      </c>
      <c r="AL26" s="371">
        <f>'S6'!$M$28</f>
        <v>0</v>
      </c>
      <c r="AM26" s="371">
        <f>'S7'!$M$28</f>
        <v>0</v>
      </c>
      <c r="AN26" s="371">
        <f>'S8'!$M$28</f>
        <v>0</v>
      </c>
      <c r="AO26" s="1116"/>
      <c r="AP26" s="1116"/>
      <c r="AQ26" s="1116"/>
      <c r="AR26" s="1116"/>
      <c r="AS26" s="1116"/>
      <c r="AT26" s="1116"/>
      <c r="AU26" s="1116"/>
      <c r="AV26" s="1116"/>
      <c r="AW26" s="371">
        <f>'S1'!$R$28</f>
        <v>0</v>
      </c>
      <c r="AX26" s="371">
        <f>'S2'!$R$28</f>
        <v>0</v>
      </c>
      <c r="AY26" s="371">
        <f>'S3'!$R$28</f>
        <v>0</v>
      </c>
      <c r="AZ26" s="371">
        <f>'S4'!$R$28</f>
        <v>0</v>
      </c>
      <c r="BA26" s="371">
        <f>'S5'!$R$28</f>
        <v>0</v>
      </c>
      <c r="BB26" s="371">
        <f>'S6'!$R$28</f>
        <v>0</v>
      </c>
      <c r="BC26" s="371">
        <f>'S7'!$R$28</f>
        <v>0</v>
      </c>
      <c r="BD26" s="371" t="str">
        <f>'S8'!$R$28</f>
        <v>Ece DEMİR</v>
      </c>
      <c r="BE26" s="1118"/>
      <c r="BF26" s="1118"/>
      <c r="BG26" s="1118"/>
      <c r="BH26" s="1118"/>
      <c r="BI26" s="1118"/>
      <c r="BJ26" s="1118"/>
      <c r="BK26" s="1118"/>
      <c r="BL26" s="1118"/>
      <c r="BM26" s="371">
        <f>'S1'!$W$28</f>
        <v>0</v>
      </c>
      <c r="BN26" s="371">
        <f>'S2'!$W$28</f>
        <v>0</v>
      </c>
      <c r="BO26" s="371">
        <f>'S3'!$W$28</f>
        <v>0</v>
      </c>
      <c r="BP26" s="371">
        <f>'S4'!$W$28</f>
        <v>0</v>
      </c>
      <c r="BQ26" s="371">
        <f>'S5'!$W$28</f>
        <v>0</v>
      </c>
      <c r="BR26" s="371">
        <f>'S6'!$W$28</f>
        <v>0</v>
      </c>
      <c r="BS26" s="371">
        <f>'S7'!$W$28</f>
        <v>0</v>
      </c>
      <c r="BT26" s="371">
        <f>'S8'!$W$28</f>
        <v>0</v>
      </c>
      <c r="BU26" s="1110"/>
      <c r="BV26" s="1110"/>
      <c r="BW26" s="1110"/>
      <c r="BX26" s="1110"/>
      <c r="BY26" s="1110"/>
      <c r="BZ26" s="1110"/>
      <c r="CA26" s="1110"/>
      <c r="CB26" s="1110"/>
    </row>
    <row r="27" spans="1:80" x14ac:dyDescent="0.2">
      <c r="A27" s="371">
        <f>'S1'!$C$29</f>
        <v>0</v>
      </c>
      <c r="B27" s="371">
        <f>'S2'!$C$29</f>
        <v>0</v>
      </c>
      <c r="C27" s="371">
        <f>'S3'!$C$29</f>
        <v>0</v>
      </c>
      <c r="D27" s="371">
        <f>'S4'!$C$29</f>
        <v>0</v>
      </c>
      <c r="E27" s="371">
        <f>'S5'!$C$29</f>
        <v>0</v>
      </c>
      <c r="F27" s="371">
        <f>'S6'!$C$29</f>
        <v>0</v>
      </c>
      <c r="G27" s="371">
        <f>'S7'!$C$29</f>
        <v>0</v>
      </c>
      <c r="H27" s="371" t="str">
        <f>'S8'!$C$29</f>
        <v>ARCH 492.13</v>
      </c>
      <c r="I27" s="1112"/>
      <c r="J27" s="1112"/>
      <c r="K27" s="1112"/>
      <c r="L27" s="1112"/>
      <c r="M27" s="1112"/>
      <c r="N27" s="1112"/>
      <c r="O27" s="1112"/>
      <c r="P27" s="1112"/>
      <c r="Q27" s="371">
        <f>'S1'!$H$29</f>
        <v>0</v>
      </c>
      <c r="R27" s="371">
        <f>'S2'!$H$29</f>
        <v>0</v>
      </c>
      <c r="S27" s="371">
        <f>'S3'!$H$29</f>
        <v>0</v>
      </c>
      <c r="T27" s="371">
        <f>'S4'!$H$29</f>
        <v>0</v>
      </c>
      <c r="U27" s="371">
        <f>'S5'!$H$29</f>
        <v>0</v>
      </c>
      <c r="V27" s="371">
        <f>'S6'!$H$29</f>
        <v>0</v>
      </c>
      <c r="W27" s="371">
        <f>'S7'!$H$29</f>
        <v>0</v>
      </c>
      <c r="X27" s="371" t="str">
        <f>'S8'!$H$29</f>
        <v>Öğr. Gör. Dr. Nihat GÜNDÜZ</v>
      </c>
      <c r="Y27" s="1114"/>
      <c r="Z27" s="1114"/>
      <c r="AA27" s="1114"/>
      <c r="AB27" s="1114"/>
      <c r="AC27" s="1114"/>
      <c r="AD27" s="1114"/>
      <c r="AE27" s="1114"/>
      <c r="AF27" s="1114"/>
      <c r="AG27" s="371">
        <f>'S1'!$M$29</f>
        <v>0</v>
      </c>
      <c r="AH27" s="371">
        <f>'S2'!$M$29</f>
        <v>0</v>
      </c>
      <c r="AI27" s="371">
        <f>'S3'!$M$29</f>
        <v>0</v>
      </c>
      <c r="AJ27" s="371">
        <f>'S4'!$M$29</f>
        <v>0</v>
      </c>
      <c r="AK27" s="371">
        <f>'S5'!$M$29</f>
        <v>0</v>
      </c>
      <c r="AL27" s="371">
        <f>'S6'!$M$29</f>
        <v>0</v>
      </c>
      <c r="AM27" s="371">
        <f>'S7'!$M$29</f>
        <v>0</v>
      </c>
      <c r="AN27" s="371">
        <f>'S8'!$M$29</f>
        <v>0</v>
      </c>
      <c r="AO27" s="1116"/>
      <c r="AP27" s="1116"/>
      <c r="AQ27" s="1116"/>
      <c r="AR27" s="1116"/>
      <c r="AS27" s="1116"/>
      <c r="AT27" s="1116"/>
      <c r="AU27" s="1116"/>
      <c r="AV27" s="1116"/>
      <c r="AW27" s="371">
        <f>'S1'!$R$29</f>
        <v>0</v>
      </c>
      <c r="AX27" s="371">
        <f>'S2'!$R$29</f>
        <v>0</v>
      </c>
      <c r="AY27" s="371">
        <f>'S3'!$R$29</f>
        <v>0</v>
      </c>
      <c r="AZ27" s="371">
        <f>'S4'!$R$29</f>
        <v>0</v>
      </c>
      <c r="BA27" s="371">
        <f>'S5'!$R$29</f>
        <v>0</v>
      </c>
      <c r="BB27" s="371">
        <f>'S6'!$R$29</f>
        <v>0</v>
      </c>
      <c r="BC27" s="371">
        <f>'S7'!$R$29</f>
        <v>0</v>
      </c>
      <c r="BD27" s="371" t="str">
        <f>'S8'!$R$29</f>
        <v>Ece DEMİR</v>
      </c>
      <c r="BE27" s="1118"/>
      <c r="BF27" s="1118"/>
      <c r="BG27" s="1118"/>
      <c r="BH27" s="1118"/>
      <c r="BI27" s="1118"/>
      <c r="BJ27" s="1118"/>
      <c r="BK27" s="1118"/>
      <c r="BL27" s="1118"/>
      <c r="BM27" s="371">
        <f>'S1'!$W$29</f>
        <v>0</v>
      </c>
      <c r="BN27" s="371">
        <f>'S2'!$W$29</f>
        <v>0</v>
      </c>
      <c r="BO27" s="371">
        <f>'S3'!$W$29</f>
        <v>0</v>
      </c>
      <c r="BP27" s="371">
        <f>'S4'!$W$29</f>
        <v>0</v>
      </c>
      <c r="BQ27" s="371">
        <f>'S5'!$W$29</f>
        <v>0</v>
      </c>
      <c r="BR27" s="371">
        <f>'S6'!$W$29</f>
        <v>0</v>
      </c>
      <c r="BS27" s="371">
        <f>'S7'!$W$29</f>
        <v>0</v>
      </c>
      <c r="BT27" s="371">
        <f>'S8'!$W$29</f>
        <v>0</v>
      </c>
      <c r="BU27" s="1110"/>
      <c r="BV27" s="1110"/>
      <c r="BW27" s="1110"/>
      <c r="BX27" s="1110"/>
      <c r="BY27" s="1110"/>
      <c r="BZ27" s="1110"/>
      <c r="CA27" s="1110"/>
      <c r="CB27" s="1110"/>
    </row>
    <row r="28" spans="1:80" x14ac:dyDescent="0.2">
      <c r="A28" s="371">
        <f>'S1'!$C$30</f>
        <v>0</v>
      </c>
      <c r="B28" s="371">
        <f>'S2'!$C$30</f>
        <v>0</v>
      </c>
      <c r="C28" s="371">
        <f>'S3'!$C$30</f>
        <v>0</v>
      </c>
      <c r="D28" s="371">
        <f>'S4'!$C$30</f>
        <v>0</v>
      </c>
      <c r="E28" s="371">
        <f>'S5'!$C$30</f>
        <v>0</v>
      </c>
      <c r="F28" s="371">
        <f>'S6'!$C$30</f>
        <v>0</v>
      </c>
      <c r="G28" s="371">
        <f>'S7'!$C$30</f>
        <v>0</v>
      </c>
      <c r="H28" s="371" t="str">
        <f>'S8'!$C$30</f>
        <v>ARCH 492.13</v>
      </c>
      <c r="I28" s="1112"/>
      <c r="J28" s="1112"/>
      <c r="K28" s="1112"/>
      <c r="L28" s="1112"/>
      <c r="M28" s="1112"/>
      <c r="N28" s="1112"/>
      <c r="O28" s="1112"/>
      <c r="P28" s="1112"/>
      <c r="Q28" s="371">
        <f>'S1'!$H$30</f>
        <v>0</v>
      </c>
      <c r="R28" s="371">
        <f>'S2'!$H$30</f>
        <v>0</v>
      </c>
      <c r="S28" s="371">
        <f>'S3'!$H$30</f>
        <v>0</v>
      </c>
      <c r="T28" s="371">
        <f>'S4'!$H$30</f>
        <v>0</v>
      </c>
      <c r="U28" s="371">
        <f>'S5'!$H$30</f>
        <v>0</v>
      </c>
      <c r="V28" s="371">
        <f>'S6'!$H$30</f>
        <v>0</v>
      </c>
      <c r="W28" s="371">
        <f>'S7'!$H$30</f>
        <v>0</v>
      </c>
      <c r="X28" s="371" t="str">
        <f>'S8'!$H$30</f>
        <v>Öğr. Gör. Dr. Nihat GÜNDÜZ</v>
      </c>
      <c r="Y28" s="1114"/>
      <c r="Z28" s="1114"/>
      <c r="AA28" s="1114"/>
      <c r="AB28" s="1114"/>
      <c r="AC28" s="1114"/>
      <c r="AD28" s="1114"/>
      <c r="AE28" s="1114"/>
      <c r="AF28" s="1114"/>
      <c r="AG28" s="371">
        <f>'S1'!$M$30</f>
        <v>0</v>
      </c>
      <c r="AH28" s="371">
        <f>'S2'!$M$30</f>
        <v>0</v>
      </c>
      <c r="AI28" s="371">
        <f>'S3'!$M$30</f>
        <v>0</v>
      </c>
      <c r="AJ28" s="371">
        <f>'S4'!$M$30</f>
        <v>0</v>
      </c>
      <c r="AK28" s="371">
        <f>'S5'!$M$30</f>
        <v>0</v>
      </c>
      <c r="AL28" s="371">
        <f>'S6'!$M$30</f>
        <v>0</v>
      </c>
      <c r="AM28" s="371">
        <f>'S7'!$M$30</f>
        <v>0</v>
      </c>
      <c r="AN28" s="371">
        <f>'S8'!$M$30</f>
        <v>0</v>
      </c>
      <c r="AO28" s="1116"/>
      <c r="AP28" s="1116"/>
      <c r="AQ28" s="1116"/>
      <c r="AR28" s="1116"/>
      <c r="AS28" s="1116"/>
      <c r="AT28" s="1116"/>
      <c r="AU28" s="1116"/>
      <c r="AV28" s="1116"/>
      <c r="AW28" s="371">
        <f>'S1'!$R$30</f>
        <v>0</v>
      </c>
      <c r="AX28" s="371">
        <f>'S2'!$R$30</f>
        <v>0</v>
      </c>
      <c r="AY28" s="371">
        <f>'S3'!$R$30</f>
        <v>0</v>
      </c>
      <c r="AZ28" s="371">
        <f>'S4'!$R$30</f>
        <v>0</v>
      </c>
      <c r="BA28" s="371">
        <f>'S5'!$R$30</f>
        <v>0</v>
      </c>
      <c r="BB28" s="371">
        <f>'S6'!$R$30</f>
        <v>0</v>
      </c>
      <c r="BC28" s="371">
        <f>'S7'!$R$30</f>
        <v>0</v>
      </c>
      <c r="BD28" s="371" t="str">
        <f>'S8'!$R$30</f>
        <v>Ece DEMİR</v>
      </c>
      <c r="BE28" s="1118"/>
      <c r="BF28" s="1118"/>
      <c r="BG28" s="1118"/>
      <c r="BH28" s="1118"/>
      <c r="BI28" s="1118"/>
      <c r="BJ28" s="1118"/>
      <c r="BK28" s="1118"/>
      <c r="BL28" s="1118"/>
      <c r="BM28" s="371">
        <f>'S1'!$W$30</f>
        <v>0</v>
      </c>
      <c r="BN28" s="371">
        <f>'S2'!$W$30</f>
        <v>0</v>
      </c>
      <c r="BO28" s="371">
        <f>'S3'!$W$30</f>
        <v>0</v>
      </c>
      <c r="BP28" s="371">
        <f>'S4'!$W$30</f>
        <v>0</v>
      </c>
      <c r="BQ28" s="371">
        <f>'S5'!$W$30</f>
        <v>0</v>
      </c>
      <c r="BR28" s="371">
        <f>'S6'!$W$30</f>
        <v>0</v>
      </c>
      <c r="BS28" s="371">
        <f>'S7'!$W$30</f>
        <v>0</v>
      </c>
      <c r="BT28" s="371">
        <f>'S8'!$W$30</f>
        <v>0</v>
      </c>
      <c r="BU28" s="1110"/>
      <c r="BV28" s="1110"/>
      <c r="BW28" s="1110"/>
      <c r="BX28" s="1110"/>
      <c r="BY28" s="1110"/>
      <c r="BZ28" s="1110"/>
      <c r="CA28" s="1110"/>
      <c r="CB28" s="1110"/>
    </row>
    <row r="29" spans="1:80" x14ac:dyDescent="0.2">
      <c r="A29" s="371">
        <f>'S1'!$C$31</f>
        <v>0</v>
      </c>
      <c r="B29" s="371">
        <f>'S2'!$C$31</f>
        <v>0</v>
      </c>
      <c r="C29" s="371">
        <f>'S3'!$C$31</f>
        <v>0</v>
      </c>
      <c r="D29" s="371">
        <f>'S4'!$C$31</f>
        <v>0</v>
      </c>
      <c r="E29" s="371">
        <f>'S5'!$C$31</f>
        <v>0</v>
      </c>
      <c r="F29" s="371">
        <f>'S6'!$C$31</f>
        <v>0</v>
      </c>
      <c r="G29" s="371">
        <f>'S7'!$C$31</f>
        <v>0</v>
      </c>
      <c r="H29" s="371" t="str">
        <f>'S8'!$C$31</f>
        <v>ARCH 492.13</v>
      </c>
      <c r="I29" s="1112"/>
      <c r="J29" s="1112"/>
      <c r="K29" s="1112"/>
      <c r="L29" s="1112"/>
      <c r="M29" s="1112"/>
      <c r="N29" s="1112"/>
      <c r="O29" s="1112"/>
      <c r="P29" s="1112"/>
      <c r="Q29" s="371">
        <f>'S1'!$H$31</f>
        <v>0</v>
      </c>
      <c r="R29" s="371">
        <f>'S2'!$H$31</f>
        <v>0</v>
      </c>
      <c r="S29" s="371">
        <f>'S3'!$H$31</f>
        <v>0</v>
      </c>
      <c r="T29" s="371">
        <f>'S4'!$H$31</f>
        <v>0</v>
      </c>
      <c r="U29" s="371">
        <f>'S5'!$H$31</f>
        <v>0</v>
      </c>
      <c r="V29" s="371">
        <f>'S6'!$H$31</f>
        <v>0</v>
      </c>
      <c r="W29" s="371">
        <f>'S7'!$H$31</f>
        <v>0</v>
      </c>
      <c r="X29" s="371" t="str">
        <f>'S8'!$H$31</f>
        <v>Öğr. Gör. Dr. Nihat GÜNDÜZ</v>
      </c>
      <c r="Y29" s="1114"/>
      <c r="Z29" s="1114"/>
      <c r="AA29" s="1114"/>
      <c r="AB29" s="1114"/>
      <c r="AC29" s="1114"/>
      <c r="AD29" s="1114"/>
      <c r="AE29" s="1114"/>
      <c r="AF29" s="1114"/>
      <c r="AG29" s="371">
        <f>'S1'!$M$31</f>
        <v>0</v>
      </c>
      <c r="AH29" s="371">
        <f>'S2'!$M$31</f>
        <v>0</v>
      </c>
      <c r="AI29" s="371">
        <f>'S3'!$M$31</f>
        <v>0</v>
      </c>
      <c r="AJ29" s="371">
        <f>'S4'!$M$31</f>
        <v>0</v>
      </c>
      <c r="AK29" s="371">
        <f>'S5'!$M$31</f>
        <v>0</v>
      </c>
      <c r="AL29" s="371">
        <f>'S6'!$M$31</f>
        <v>0</v>
      </c>
      <c r="AM29" s="371">
        <f>'S7'!$M$31</f>
        <v>0</v>
      </c>
      <c r="AN29" s="371">
        <f>'S8'!$M$31</f>
        <v>0</v>
      </c>
      <c r="AO29" s="1116"/>
      <c r="AP29" s="1116"/>
      <c r="AQ29" s="1116"/>
      <c r="AR29" s="1116"/>
      <c r="AS29" s="1116"/>
      <c r="AT29" s="1116"/>
      <c r="AU29" s="1116"/>
      <c r="AV29" s="1116"/>
      <c r="AW29" s="371">
        <f>'S1'!$R$31</f>
        <v>0</v>
      </c>
      <c r="AX29" s="371">
        <f>'S2'!$R$31</f>
        <v>0</v>
      </c>
      <c r="AY29" s="371">
        <f>'S3'!$R$31</f>
        <v>0</v>
      </c>
      <c r="AZ29" s="371">
        <f>'S4'!$R$31</f>
        <v>0</v>
      </c>
      <c r="BA29" s="371">
        <f>'S5'!$R$31</f>
        <v>0</v>
      </c>
      <c r="BB29" s="371">
        <f>'S6'!$R$31</f>
        <v>0</v>
      </c>
      <c r="BC29" s="371">
        <f>'S7'!$R$31</f>
        <v>0</v>
      </c>
      <c r="BD29" s="371" t="str">
        <f>'S8'!$R$31</f>
        <v>Ece DEMİR</v>
      </c>
      <c r="BE29" s="1118"/>
      <c r="BF29" s="1118"/>
      <c r="BG29" s="1118"/>
      <c r="BH29" s="1118"/>
      <c r="BI29" s="1118"/>
      <c r="BJ29" s="1118"/>
      <c r="BK29" s="1118"/>
      <c r="BL29" s="1118"/>
      <c r="BM29" s="371">
        <f>'S1'!$W$31</f>
        <v>0</v>
      </c>
      <c r="BN29" s="371">
        <f>'S2'!$W$31</f>
        <v>0</v>
      </c>
      <c r="BO29" s="371">
        <f>'S3'!$W$31</f>
        <v>0</v>
      </c>
      <c r="BP29" s="371">
        <f>'S4'!$W$31</f>
        <v>0</v>
      </c>
      <c r="BQ29" s="371">
        <f>'S5'!$W$31</f>
        <v>0</v>
      </c>
      <c r="BR29" s="371">
        <f>'S6'!$W$31</f>
        <v>0</v>
      </c>
      <c r="BS29" s="371">
        <f>'S7'!$W$31</f>
        <v>0</v>
      </c>
      <c r="BT29" s="371">
        <f>'S8'!$W$31</f>
        <v>0</v>
      </c>
      <c r="BU29" s="1110"/>
      <c r="BV29" s="1110"/>
      <c r="BW29" s="1110"/>
      <c r="BX29" s="1110"/>
      <c r="BY29" s="1110"/>
      <c r="BZ29" s="1110"/>
      <c r="CA29" s="1110"/>
      <c r="CB29" s="1110"/>
    </row>
    <row r="30" spans="1:80" x14ac:dyDescent="0.2">
      <c r="A30" s="371">
        <f>'S1'!$C$32</f>
        <v>0</v>
      </c>
      <c r="B30" s="371">
        <f>'S2'!$C$32</f>
        <v>0</v>
      </c>
      <c r="C30" s="371">
        <f>'S3'!$C$32</f>
        <v>0</v>
      </c>
      <c r="D30" s="371">
        <f>'S4'!$C$32</f>
        <v>0</v>
      </c>
      <c r="E30" s="371">
        <f>'S5'!$C$32</f>
        <v>0</v>
      </c>
      <c r="F30" s="371">
        <f>'S6'!$C$32</f>
        <v>0</v>
      </c>
      <c r="G30" s="371">
        <f>'S7'!$C$32</f>
        <v>0</v>
      </c>
      <c r="H30" s="371">
        <f>'S8'!$C$32</f>
        <v>0</v>
      </c>
      <c r="I30" s="1112"/>
      <c r="J30" s="1112"/>
      <c r="K30" s="1112"/>
      <c r="L30" s="1112"/>
      <c r="M30" s="1112"/>
      <c r="N30" s="1112"/>
      <c r="O30" s="1112"/>
      <c r="P30" s="1112"/>
      <c r="Q30" s="371">
        <f>'S1'!$H$32</f>
        <v>0</v>
      </c>
      <c r="R30" s="371">
        <f>'S2'!$H$32</f>
        <v>0</v>
      </c>
      <c r="S30" s="371">
        <f>'S3'!$H$32</f>
        <v>0</v>
      </c>
      <c r="T30" s="371">
        <f>'S4'!$H$32</f>
        <v>0</v>
      </c>
      <c r="U30" s="371">
        <f>'S5'!$H$32</f>
        <v>0</v>
      </c>
      <c r="V30" s="371">
        <f>'S6'!$H$32</f>
        <v>0</v>
      </c>
      <c r="W30" s="371">
        <f>'S7'!$H$32</f>
        <v>0</v>
      </c>
      <c r="X30" s="371">
        <f>'S8'!$H$32</f>
        <v>0</v>
      </c>
      <c r="Y30" s="1114"/>
      <c r="Z30" s="1114"/>
      <c r="AA30" s="1114"/>
      <c r="AB30" s="1114"/>
      <c r="AC30" s="1114"/>
      <c r="AD30" s="1114"/>
      <c r="AE30" s="1114"/>
      <c r="AF30" s="1114"/>
      <c r="AG30" s="371">
        <f>'S1'!$M$32</f>
        <v>0</v>
      </c>
      <c r="AH30" s="371">
        <f>'S2'!$M$32</f>
        <v>0</v>
      </c>
      <c r="AI30" s="371">
        <f>'S3'!$M$32</f>
        <v>0</v>
      </c>
      <c r="AJ30" s="371">
        <f>'S4'!$M$32</f>
        <v>0</v>
      </c>
      <c r="AK30" s="371">
        <f>'S5'!$M$32</f>
        <v>0</v>
      </c>
      <c r="AL30" s="371">
        <f>'S6'!$M$32</f>
        <v>0</v>
      </c>
      <c r="AM30" s="371">
        <f>'S7'!$M$32</f>
        <v>0</v>
      </c>
      <c r="AN30" s="371">
        <f>'S8'!$M$32</f>
        <v>0</v>
      </c>
      <c r="AO30" s="1116"/>
      <c r="AP30" s="1116"/>
      <c r="AQ30" s="1116"/>
      <c r="AR30" s="1116"/>
      <c r="AS30" s="1116"/>
      <c r="AT30" s="1116"/>
      <c r="AU30" s="1116"/>
      <c r="AV30" s="1116"/>
      <c r="AW30" s="371">
        <f>'S1'!$R$32</f>
        <v>0</v>
      </c>
      <c r="AX30" s="371">
        <f>'S2'!$R$32</f>
        <v>0</v>
      </c>
      <c r="AY30" s="371">
        <f>'S3'!$R$32</f>
        <v>0</v>
      </c>
      <c r="AZ30" s="371">
        <f>'S4'!$R$32</f>
        <v>0</v>
      </c>
      <c r="BA30" s="371">
        <f>'S5'!$R$32</f>
        <v>0</v>
      </c>
      <c r="BB30" s="371">
        <f>'S6'!$R$32</f>
        <v>0</v>
      </c>
      <c r="BC30" s="371">
        <f>'S7'!$R$32</f>
        <v>0</v>
      </c>
      <c r="BD30" s="371">
        <f>'S8'!$R$32</f>
        <v>0</v>
      </c>
      <c r="BE30" s="1118"/>
      <c r="BF30" s="1118"/>
      <c r="BG30" s="1118"/>
      <c r="BH30" s="1118"/>
      <c r="BI30" s="1118"/>
      <c r="BJ30" s="1118"/>
      <c r="BK30" s="1118"/>
      <c r="BL30" s="1118"/>
      <c r="BM30" s="371">
        <f>'S1'!$W$32</f>
        <v>0</v>
      </c>
      <c r="BN30" s="371">
        <f>'S2'!$W$32</f>
        <v>0</v>
      </c>
      <c r="BO30" s="371">
        <f>'S3'!$W$32</f>
        <v>0</v>
      </c>
      <c r="BP30" s="371">
        <f>'S4'!$W$32</f>
        <v>0</v>
      </c>
      <c r="BQ30" s="371">
        <f>'S5'!$W$32</f>
        <v>0</v>
      </c>
      <c r="BR30" s="371">
        <f>'S6'!$W$32</f>
        <v>0</v>
      </c>
      <c r="BS30" s="371">
        <f>'S7'!$W$32</f>
        <v>0</v>
      </c>
      <c r="BT30" s="371">
        <f>'S8'!$W$32</f>
        <v>0</v>
      </c>
      <c r="BU30" s="1110"/>
      <c r="BV30" s="1110"/>
      <c r="BW30" s="1110"/>
      <c r="BX30" s="1110"/>
      <c r="BY30" s="1110"/>
      <c r="BZ30" s="1110"/>
      <c r="CA30" s="1110"/>
      <c r="CB30" s="1110"/>
    </row>
    <row r="31" spans="1:80" x14ac:dyDescent="0.2">
      <c r="A31" s="370">
        <f>'S1'!$C$33</f>
        <v>0</v>
      </c>
      <c r="B31" s="376">
        <f>'S2'!$C$33</f>
        <v>0</v>
      </c>
      <c r="C31" s="376">
        <f>'S3'!$C$33</f>
        <v>0</v>
      </c>
      <c r="D31" s="376">
        <f>'S4'!$C$33</f>
        <v>0</v>
      </c>
      <c r="E31" s="370">
        <f>'S5'!$C$33</f>
        <v>0</v>
      </c>
      <c r="F31" s="370">
        <f>'S6'!$C$33</f>
        <v>0</v>
      </c>
      <c r="G31" s="370">
        <f>'S7'!$C$33</f>
        <v>0</v>
      </c>
      <c r="H31" s="370">
        <f>'S8'!$C$33</f>
        <v>0</v>
      </c>
      <c r="I31" s="1112"/>
      <c r="J31" s="1112"/>
      <c r="K31" s="1112"/>
      <c r="L31" s="1112"/>
      <c r="M31" s="1112"/>
      <c r="N31" s="1112"/>
      <c r="O31" s="1112"/>
      <c r="P31" s="1112"/>
      <c r="Q31" s="383">
        <f>'S1'!$H$33</f>
        <v>0</v>
      </c>
      <c r="R31" s="383">
        <f>'S2'!$H$33</f>
        <v>0</v>
      </c>
      <c r="S31" s="383">
        <f>'S3'!$H$33</f>
        <v>0</v>
      </c>
      <c r="T31" s="383">
        <f>'S4'!$H$33</f>
        <v>0</v>
      </c>
      <c r="U31" s="383">
        <f>'S5'!$H$33</f>
        <v>0</v>
      </c>
      <c r="V31" s="383">
        <f>'S6'!$H$33</f>
        <v>0</v>
      </c>
      <c r="W31" s="383">
        <f>'S7'!$H$33</f>
        <v>0</v>
      </c>
      <c r="X31" s="383">
        <f>'S8'!$H$33</f>
        <v>0</v>
      </c>
      <c r="Y31" s="1114"/>
      <c r="Z31" s="1114"/>
      <c r="AA31" s="1114"/>
      <c r="AB31" s="1114"/>
      <c r="AC31" s="1114"/>
      <c r="AD31" s="1114"/>
      <c r="AE31" s="1114"/>
      <c r="AF31" s="1114"/>
      <c r="AG31" s="370">
        <f>'S1'!$M$33</f>
        <v>0</v>
      </c>
      <c r="AH31" s="376">
        <f>'S2'!$M$33</f>
        <v>0</v>
      </c>
      <c r="AI31" s="376">
        <f>'S3'!$M$33</f>
        <v>0</v>
      </c>
      <c r="AJ31" s="376">
        <f>'S4'!$M$33</f>
        <v>0</v>
      </c>
      <c r="AK31" s="370">
        <f>'S5'!$M$33</f>
        <v>0</v>
      </c>
      <c r="AL31" s="370">
        <f>'S6'!$M$33</f>
        <v>0</v>
      </c>
      <c r="AM31" s="370">
        <f>'S7'!$M$33</f>
        <v>0</v>
      </c>
      <c r="AN31" s="370">
        <f>'S8'!$M$33</f>
        <v>0</v>
      </c>
      <c r="AO31" s="1116"/>
      <c r="AP31" s="1116"/>
      <c r="AQ31" s="1116"/>
      <c r="AR31" s="1116"/>
      <c r="AS31" s="1116"/>
      <c r="AT31" s="1116"/>
      <c r="AU31" s="1116"/>
      <c r="AV31" s="1116"/>
      <c r="AW31" s="383">
        <f>'S1'!$R$33</f>
        <v>0</v>
      </c>
      <c r="AX31" s="383">
        <f>'S2'!$R$33</f>
        <v>0</v>
      </c>
      <c r="AY31" s="383">
        <f>'S3'!$R$33</f>
        <v>0</v>
      </c>
      <c r="AZ31" s="383">
        <f>'S4'!$R$33</f>
        <v>0</v>
      </c>
      <c r="BA31" s="383">
        <f>'S5'!$R$33</f>
        <v>0</v>
      </c>
      <c r="BB31" s="383">
        <f>'S6'!$R$33</f>
        <v>0</v>
      </c>
      <c r="BC31" s="383">
        <f>'S7'!$R$33</f>
        <v>0</v>
      </c>
      <c r="BD31" s="383">
        <f>'S8'!$R$33</f>
        <v>0</v>
      </c>
      <c r="BE31" s="1118"/>
      <c r="BF31" s="1118"/>
      <c r="BG31" s="1118"/>
      <c r="BH31" s="1118"/>
      <c r="BI31" s="1118"/>
      <c r="BJ31" s="1118"/>
      <c r="BK31" s="1118"/>
      <c r="BL31" s="1118"/>
      <c r="BM31" s="370">
        <f>'S1'!$W$33</f>
        <v>0</v>
      </c>
      <c r="BN31" s="370">
        <f>'S2'!$W$33</f>
        <v>0</v>
      </c>
      <c r="BO31" s="370">
        <f>'S3'!$W$33</f>
        <v>0</v>
      </c>
      <c r="BP31" s="370">
        <f>'S4'!$W$33</f>
        <v>0</v>
      </c>
      <c r="BQ31" s="370">
        <f>'S5'!$W$33</f>
        <v>0</v>
      </c>
      <c r="BR31" s="370">
        <f>'S6'!$W$33</f>
        <v>0</v>
      </c>
      <c r="BS31" s="370">
        <f>'S7'!$W$33</f>
        <v>0</v>
      </c>
      <c r="BT31" s="370">
        <f>'S8'!$W$33</f>
        <v>0</v>
      </c>
      <c r="BU31" s="1110"/>
      <c r="BV31" s="1110"/>
      <c r="BW31" s="1110"/>
      <c r="BX31" s="1110"/>
      <c r="BY31" s="1110"/>
      <c r="BZ31" s="1110"/>
      <c r="CA31" s="1110"/>
      <c r="CB31" s="1110"/>
    </row>
    <row r="32" spans="1:80" x14ac:dyDescent="0.2">
      <c r="A32" s="370">
        <f>'S1'!$C$34</f>
        <v>0</v>
      </c>
      <c r="B32" s="376">
        <f>'S2'!$C$34</f>
        <v>0</v>
      </c>
      <c r="C32" s="376">
        <f>'S3'!$C$34</f>
        <v>0</v>
      </c>
      <c r="D32" s="376">
        <f>'S4'!$C$34</f>
        <v>0</v>
      </c>
      <c r="E32" s="370">
        <f>'S5'!$C$34</f>
        <v>0</v>
      </c>
      <c r="F32" s="370">
        <f>'S6'!$C$34</f>
        <v>0</v>
      </c>
      <c r="G32" s="370">
        <f>'S7'!$C$34</f>
        <v>0</v>
      </c>
      <c r="H32" s="370">
        <f>'S8'!$C$34</f>
        <v>0</v>
      </c>
      <c r="I32" s="1112"/>
      <c r="J32" s="1112"/>
      <c r="K32" s="1112"/>
      <c r="L32" s="1112"/>
      <c r="M32" s="1112"/>
      <c r="N32" s="1112"/>
      <c r="O32" s="1112"/>
      <c r="P32" s="1112"/>
      <c r="Q32" s="383">
        <f>'S1'!$H$34</f>
        <v>0</v>
      </c>
      <c r="R32" s="383">
        <f>'S2'!$H$34</f>
        <v>0</v>
      </c>
      <c r="S32" s="383">
        <f>'S3'!$H$34</f>
        <v>0</v>
      </c>
      <c r="T32" s="383">
        <f>'S4'!$H$34</f>
        <v>0</v>
      </c>
      <c r="U32" s="383">
        <f>'S5'!$H$34</f>
        <v>0</v>
      </c>
      <c r="V32" s="383">
        <f>'S6'!$H$34</f>
        <v>0</v>
      </c>
      <c r="W32" s="383">
        <f>'S7'!$H$34</f>
        <v>0</v>
      </c>
      <c r="X32" s="383">
        <f>'S8'!$H$34</f>
        <v>0</v>
      </c>
      <c r="Y32" s="1114"/>
      <c r="Z32" s="1114"/>
      <c r="AA32" s="1114"/>
      <c r="AB32" s="1114"/>
      <c r="AC32" s="1114"/>
      <c r="AD32" s="1114"/>
      <c r="AE32" s="1114"/>
      <c r="AF32" s="1114"/>
      <c r="AG32" s="370">
        <f>'S1'!$M$34</f>
        <v>0</v>
      </c>
      <c r="AH32" s="376">
        <f>'S2'!$M$34</f>
        <v>0</v>
      </c>
      <c r="AI32" s="376">
        <f>'S3'!$M$34</f>
        <v>0</v>
      </c>
      <c r="AJ32" s="376">
        <f>'S4'!$M$34</f>
        <v>0</v>
      </c>
      <c r="AK32" s="370">
        <f>'S5'!$M$34</f>
        <v>0</v>
      </c>
      <c r="AL32" s="370">
        <f>'S6'!$M$34</f>
        <v>0</v>
      </c>
      <c r="AM32" s="370">
        <f>'S7'!$M$34</f>
        <v>0</v>
      </c>
      <c r="AN32" s="370">
        <f>'S8'!$M$34</f>
        <v>0</v>
      </c>
      <c r="AO32" s="1116"/>
      <c r="AP32" s="1116"/>
      <c r="AQ32" s="1116"/>
      <c r="AR32" s="1116"/>
      <c r="AS32" s="1116"/>
      <c r="AT32" s="1116"/>
      <c r="AU32" s="1116"/>
      <c r="AV32" s="1116"/>
      <c r="AW32" s="383">
        <f>'S1'!$R$34</f>
        <v>0</v>
      </c>
      <c r="AX32" s="383">
        <f>'S2'!$R$34</f>
        <v>0</v>
      </c>
      <c r="AY32" s="383">
        <f>'S3'!$R$34</f>
        <v>0</v>
      </c>
      <c r="AZ32" s="383">
        <f>'S4'!$R$34</f>
        <v>0</v>
      </c>
      <c r="BA32" s="383">
        <f>'S5'!$R$34</f>
        <v>0</v>
      </c>
      <c r="BB32" s="383">
        <f>'S6'!$R$34</f>
        <v>0</v>
      </c>
      <c r="BC32" s="383">
        <f>'S7'!$R$34</f>
        <v>0</v>
      </c>
      <c r="BD32" s="383">
        <f>'S8'!$R$34</f>
        <v>0</v>
      </c>
      <c r="BE32" s="1118"/>
      <c r="BF32" s="1118"/>
      <c r="BG32" s="1118"/>
      <c r="BH32" s="1118"/>
      <c r="BI32" s="1118"/>
      <c r="BJ32" s="1118"/>
      <c r="BK32" s="1118"/>
      <c r="BL32" s="1118"/>
      <c r="BM32" s="370">
        <f>'S1'!$W$34</f>
        <v>0</v>
      </c>
      <c r="BN32" s="370">
        <f>'S2'!$W$34</f>
        <v>0</v>
      </c>
      <c r="BO32" s="370">
        <f>'S3'!$W$34</f>
        <v>0</v>
      </c>
      <c r="BP32" s="370">
        <f>'S4'!$W$34</f>
        <v>0</v>
      </c>
      <c r="BQ32" s="370">
        <f>'S5'!$W$34</f>
        <v>0</v>
      </c>
      <c r="BR32" s="370">
        <f>'S6'!$W$34</f>
        <v>0</v>
      </c>
      <c r="BS32" s="370">
        <f>'S7'!$W$34</f>
        <v>0</v>
      </c>
      <c r="BT32" s="370">
        <f>'S8'!$W$34</f>
        <v>0</v>
      </c>
      <c r="BU32" s="1110"/>
      <c r="BV32" s="1110"/>
      <c r="BW32" s="1110"/>
      <c r="BX32" s="1110"/>
      <c r="BY32" s="1110"/>
      <c r="BZ32" s="1110"/>
      <c r="CA32" s="1110"/>
      <c r="CB32" s="1110"/>
    </row>
    <row r="33" spans="1:80" x14ac:dyDescent="0.2">
      <c r="A33" s="370">
        <f>'S1'!$C$35</f>
        <v>0</v>
      </c>
      <c r="B33" s="376">
        <f>'S2'!$C$35</f>
        <v>0</v>
      </c>
      <c r="C33" s="376">
        <f>'S3'!$C$35</f>
        <v>0</v>
      </c>
      <c r="D33" s="376">
        <f>'S4'!$C$35</f>
        <v>0</v>
      </c>
      <c r="E33" s="370">
        <f>'S5'!$C$35</f>
        <v>0</v>
      </c>
      <c r="F33" s="370">
        <f>'S6'!$C$35</f>
        <v>0</v>
      </c>
      <c r="G33" s="370">
        <f>'S7'!$C$35</f>
        <v>0</v>
      </c>
      <c r="H33" s="370">
        <f>'S8'!$C$35</f>
        <v>0</v>
      </c>
      <c r="I33" s="1112"/>
      <c r="J33" s="1112"/>
      <c r="K33" s="1112"/>
      <c r="L33" s="1112"/>
      <c r="M33" s="1112"/>
      <c r="N33" s="1112"/>
      <c r="O33" s="1112"/>
      <c r="P33" s="1112"/>
      <c r="Q33" s="383">
        <f>'S1'!$H$35</f>
        <v>0</v>
      </c>
      <c r="R33" s="383">
        <f>'S2'!$H$35</f>
        <v>0</v>
      </c>
      <c r="S33" s="383">
        <f>'S3'!$H$35</f>
        <v>0</v>
      </c>
      <c r="T33" s="383">
        <f>'S4'!$H$35</f>
        <v>0</v>
      </c>
      <c r="U33" s="383">
        <f>'S5'!$H$35</f>
        <v>0</v>
      </c>
      <c r="V33" s="383">
        <f>'S6'!$H$35</f>
        <v>0</v>
      </c>
      <c r="W33" s="383">
        <f>'S7'!$H$35</f>
        <v>0</v>
      </c>
      <c r="X33" s="383">
        <f>'S8'!$H$35</f>
        <v>0</v>
      </c>
      <c r="Y33" s="1114"/>
      <c r="Z33" s="1114"/>
      <c r="AA33" s="1114"/>
      <c r="AB33" s="1114"/>
      <c r="AC33" s="1114"/>
      <c r="AD33" s="1114"/>
      <c r="AE33" s="1114"/>
      <c r="AF33" s="1114"/>
      <c r="AG33" s="370">
        <f>'S1'!$M$35</f>
        <v>0</v>
      </c>
      <c r="AH33" s="376">
        <f>'S2'!$M$35</f>
        <v>0</v>
      </c>
      <c r="AI33" s="376">
        <f>'S3'!$M$35</f>
        <v>0</v>
      </c>
      <c r="AJ33" s="376">
        <f>'S4'!$M$35</f>
        <v>0</v>
      </c>
      <c r="AK33" s="370">
        <f>'S5'!$M$35</f>
        <v>0</v>
      </c>
      <c r="AL33" s="370">
        <f>'S6'!$M$35</f>
        <v>0</v>
      </c>
      <c r="AM33" s="370">
        <f>'S7'!$M$35</f>
        <v>0</v>
      </c>
      <c r="AN33" s="370">
        <f>'S8'!$M$35</f>
        <v>0</v>
      </c>
      <c r="AO33" s="1116"/>
      <c r="AP33" s="1116"/>
      <c r="AQ33" s="1116"/>
      <c r="AR33" s="1116"/>
      <c r="AS33" s="1116"/>
      <c r="AT33" s="1116"/>
      <c r="AU33" s="1116"/>
      <c r="AV33" s="1116"/>
      <c r="AW33" s="383">
        <f>'S1'!$R$35</f>
        <v>0</v>
      </c>
      <c r="AX33" s="383">
        <f>'S2'!$R$35</f>
        <v>0</v>
      </c>
      <c r="AY33" s="383">
        <f>'S3'!$R$35</f>
        <v>0</v>
      </c>
      <c r="AZ33" s="383">
        <f>'S4'!$R$35</f>
        <v>0</v>
      </c>
      <c r="BA33" s="383">
        <f>'S5'!$R$35</f>
        <v>0</v>
      </c>
      <c r="BB33" s="383">
        <f>'S6'!$R$35</f>
        <v>0</v>
      </c>
      <c r="BC33" s="383">
        <f>'S7'!$R$35</f>
        <v>0</v>
      </c>
      <c r="BD33" s="383">
        <f>'S8'!$R$35</f>
        <v>0</v>
      </c>
      <c r="BE33" s="1118"/>
      <c r="BF33" s="1118"/>
      <c r="BG33" s="1118"/>
      <c r="BH33" s="1118"/>
      <c r="BI33" s="1118"/>
      <c r="BJ33" s="1118"/>
      <c r="BK33" s="1118"/>
      <c r="BL33" s="1118"/>
      <c r="BM33" s="370">
        <f>'S1'!$W$35</f>
        <v>0</v>
      </c>
      <c r="BN33" s="370">
        <f>'S2'!$W$35</f>
        <v>0</v>
      </c>
      <c r="BO33" s="370">
        <f>'S3'!$W$35</f>
        <v>0</v>
      </c>
      <c r="BP33" s="370">
        <f>'S4'!$W$35</f>
        <v>0</v>
      </c>
      <c r="BQ33" s="370">
        <f>'S5'!$W$35</f>
        <v>0</v>
      </c>
      <c r="BR33" s="370">
        <f>'S6'!$W$35</f>
        <v>0</v>
      </c>
      <c r="BS33" s="370">
        <f>'S7'!$W$35</f>
        <v>0</v>
      </c>
      <c r="BT33" s="370">
        <f>'S8'!$W$35</f>
        <v>0</v>
      </c>
      <c r="BU33" s="1110"/>
      <c r="BV33" s="1110"/>
      <c r="BW33" s="1110"/>
      <c r="BX33" s="1110"/>
      <c r="BY33" s="1110"/>
      <c r="BZ33" s="1110"/>
      <c r="CA33" s="1110"/>
      <c r="CB33" s="1110"/>
    </row>
    <row r="34" spans="1:80" x14ac:dyDescent="0.2">
      <c r="A34" s="370">
        <f>'S1'!$C$36</f>
        <v>0</v>
      </c>
      <c r="B34" s="376">
        <f>'S2'!$C$36</f>
        <v>0</v>
      </c>
      <c r="C34" s="376">
        <f>'S3'!$C$36</f>
        <v>0</v>
      </c>
      <c r="D34" s="376">
        <f>'S4'!$C$36</f>
        <v>0</v>
      </c>
      <c r="E34" s="370">
        <f>'S5'!$C$36</f>
        <v>0</v>
      </c>
      <c r="F34" s="370">
        <f>'S6'!$C$36</f>
        <v>0</v>
      </c>
      <c r="G34" s="370">
        <f>'S7'!$C$36</f>
        <v>0</v>
      </c>
      <c r="H34" s="370">
        <f>'S8'!$C$36</f>
        <v>0</v>
      </c>
      <c r="I34" s="1112"/>
      <c r="J34" s="1112"/>
      <c r="K34" s="1112"/>
      <c r="L34" s="1112"/>
      <c r="M34" s="1112"/>
      <c r="N34" s="1112"/>
      <c r="O34" s="1112"/>
      <c r="P34" s="1112"/>
      <c r="Q34" s="383">
        <f>'S1'!$H$36</f>
        <v>0</v>
      </c>
      <c r="R34" s="383">
        <f>'S2'!$H$36</f>
        <v>0</v>
      </c>
      <c r="S34" s="383">
        <f>'S3'!$H$36</f>
        <v>0</v>
      </c>
      <c r="T34" s="383">
        <f>'S4'!$H$36</f>
        <v>0</v>
      </c>
      <c r="U34" s="383">
        <f>'S5'!$H$36</f>
        <v>0</v>
      </c>
      <c r="V34" s="383">
        <f>'S6'!$H$36</f>
        <v>0</v>
      </c>
      <c r="W34" s="383">
        <f>'S7'!$H$36</f>
        <v>0</v>
      </c>
      <c r="X34" s="383">
        <f>'S8'!$H$36</f>
        <v>0</v>
      </c>
      <c r="Y34" s="1114"/>
      <c r="Z34" s="1114"/>
      <c r="AA34" s="1114"/>
      <c r="AB34" s="1114"/>
      <c r="AC34" s="1114"/>
      <c r="AD34" s="1114"/>
      <c r="AE34" s="1114"/>
      <c r="AF34" s="1114"/>
      <c r="AG34" s="370">
        <f>'S1'!$M$36</f>
        <v>0</v>
      </c>
      <c r="AH34" s="376">
        <f>'S2'!$M$36</f>
        <v>0</v>
      </c>
      <c r="AI34" s="376">
        <f>'S3'!$M$36</f>
        <v>0</v>
      </c>
      <c r="AJ34" s="376">
        <f>'S4'!$M$36</f>
        <v>0</v>
      </c>
      <c r="AK34" s="370">
        <f>'S5'!$M$36</f>
        <v>0</v>
      </c>
      <c r="AL34" s="370">
        <f>'S6'!$M$36</f>
        <v>0</v>
      </c>
      <c r="AM34" s="370">
        <f>'S7'!$M$36</f>
        <v>0</v>
      </c>
      <c r="AN34" s="370">
        <f>'S8'!$M$36</f>
        <v>0</v>
      </c>
      <c r="AO34" s="1116"/>
      <c r="AP34" s="1116"/>
      <c r="AQ34" s="1116"/>
      <c r="AR34" s="1116"/>
      <c r="AS34" s="1116"/>
      <c r="AT34" s="1116"/>
      <c r="AU34" s="1116"/>
      <c r="AV34" s="1116"/>
      <c r="AW34" s="383">
        <f>'S1'!$R$36</f>
        <v>0</v>
      </c>
      <c r="AX34" s="383">
        <f>'S2'!$R$36</f>
        <v>0</v>
      </c>
      <c r="AY34" s="383">
        <f>'S3'!$R$36</f>
        <v>0</v>
      </c>
      <c r="AZ34" s="383">
        <f>'S4'!$R$36</f>
        <v>0</v>
      </c>
      <c r="BA34" s="383">
        <f>'S5'!$R$36</f>
        <v>0</v>
      </c>
      <c r="BB34" s="383">
        <f>'S6'!$R$36</f>
        <v>0</v>
      </c>
      <c r="BC34" s="383">
        <f>'S7'!$R$36</f>
        <v>0</v>
      </c>
      <c r="BD34" s="383">
        <f>'S8'!$R$36</f>
        <v>0</v>
      </c>
      <c r="BE34" s="1118"/>
      <c r="BF34" s="1118"/>
      <c r="BG34" s="1118"/>
      <c r="BH34" s="1118"/>
      <c r="BI34" s="1118"/>
      <c r="BJ34" s="1118"/>
      <c r="BK34" s="1118"/>
      <c r="BL34" s="1118"/>
      <c r="BM34" s="370">
        <f>'S1'!$W$36</f>
        <v>0</v>
      </c>
      <c r="BN34" s="370">
        <f>'S2'!$W$36</f>
        <v>0</v>
      </c>
      <c r="BO34" s="370">
        <f>'S3'!$W$36</f>
        <v>0</v>
      </c>
      <c r="BP34" s="370">
        <f>'S4'!$W$36</f>
        <v>0</v>
      </c>
      <c r="BQ34" s="370">
        <f>'S5'!$W$36</f>
        <v>0</v>
      </c>
      <c r="BR34" s="370">
        <f>'S6'!$W$36</f>
        <v>0</v>
      </c>
      <c r="BS34" s="370">
        <f>'S7'!$W$36</f>
        <v>0</v>
      </c>
      <c r="BT34" s="370">
        <f>'S8'!$W$36</f>
        <v>0</v>
      </c>
      <c r="BU34" s="1110"/>
      <c r="BV34" s="1110"/>
      <c r="BW34" s="1110"/>
      <c r="BX34" s="1110"/>
      <c r="BY34" s="1110"/>
      <c r="BZ34" s="1110"/>
      <c r="CA34" s="1110"/>
      <c r="CB34" s="1110"/>
    </row>
    <row r="35" spans="1:80" x14ac:dyDescent="0.2">
      <c r="A35" s="370">
        <f>'S1'!$C$37</f>
        <v>0</v>
      </c>
      <c r="B35" s="376">
        <f>'S2'!$C$37</f>
        <v>0</v>
      </c>
      <c r="C35" s="376">
        <f>'S3'!$C$37</f>
        <v>0</v>
      </c>
      <c r="D35" s="376">
        <f>'S4'!$C$37</f>
        <v>0</v>
      </c>
      <c r="E35" s="370">
        <f>'S5'!$C$37</f>
        <v>0</v>
      </c>
      <c r="F35" s="370">
        <f>'S6'!$C$37</f>
        <v>0</v>
      </c>
      <c r="G35" s="370">
        <f>'S7'!$C$37</f>
        <v>0</v>
      </c>
      <c r="H35" s="370">
        <f>'S8'!$C$37</f>
        <v>0</v>
      </c>
      <c r="I35" s="1112"/>
      <c r="J35" s="1112"/>
      <c r="K35" s="1112"/>
      <c r="L35" s="1112"/>
      <c r="M35" s="1112"/>
      <c r="N35" s="1112"/>
      <c r="O35" s="1112"/>
      <c r="P35" s="1112"/>
      <c r="Q35" s="383">
        <f>'S1'!$H$37</f>
        <v>0</v>
      </c>
      <c r="R35" s="383">
        <f>'S2'!$H$37</f>
        <v>0</v>
      </c>
      <c r="S35" s="383">
        <f>'S3'!$H$37</f>
        <v>0</v>
      </c>
      <c r="T35" s="383">
        <f>'S4'!$H$37</f>
        <v>0</v>
      </c>
      <c r="U35" s="383">
        <f>'S5'!$H$37</f>
        <v>0</v>
      </c>
      <c r="V35" s="383">
        <f>'S6'!$H$37</f>
        <v>0</v>
      </c>
      <c r="W35" s="383">
        <f>'S7'!$H$37</f>
        <v>0</v>
      </c>
      <c r="X35" s="383">
        <f>'S8'!$H$37</f>
        <v>0</v>
      </c>
      <c r="Y35" s="1114"/>
      <c r="Z35" s="1114"/>
      <c r="AA35" s="1114"/>
      <c r="AB35" s="1114"/>
      <c r="AC35" s="1114"/>
      <c r="AD35" s="1114"/>
      <c r="AE35" s="1114"/>
      <c r="AF35" s="1114"/>
      <c r="AG35" s="370">
        <f>'S1'!$M$37</f>
        <v>0</v>
      </c>
      <c r="AH35" s="376">
        <f>'S2'!$M$37</f>
        <v>0</v>
      </c>
      <c r="AI35" s="376">
        <f>'S3'!$M$37</f>
        <v>0</v>
      </c>
      <c r="AJ35" s="376">
        <f>'S4'!$M$37</f>
        <v>0</v>
      </c>
      <c r="AK35" s="370">
        <f>'S5'!$M$37</f>
        <v>0</v>
      </c>
      <c r="AL35" s="370">
        <f>'S6'!$M$37</f>
        <v>0</v>
      </c>
      <c r="AM35" s="370">
        <f>'S7'!$M$37</f>
        <v>0</v>
      </c>
      <c r="AN35" s="370">
        <f>'S8'!$M$37</f>
        <v>0</v>
      </c>
      <c r="AO35" s="1116"/>
      <c r="AP35" s="1116"/>
      <c r="AQ35" s="1116"/>
      <c r="AR35" s="1116"/>
      <c r="AS35" s="1116"/>
      <c r="AT35" s="1116"/>
      <c r="AU35" s="1116"/>
      <c r="AV35" s="1116"/>
      <c r="AW35" s="383">
        <f>'S1'!$R$37</f>
        <v>0</v>
      </c>
      <c r="AX35" s="383">
        <f>'S2'!$R$37</f>
        <v>0</v>
      </c>
      <c r="AY35" s="383">
        <f>'S3'!$R$37</f>
        <v>0</v>
      </c>
      <c r="AZ35" s="383">
        <f>'S4'!$R$37</f>
        <v>0</v>
      </c>
      <c r="BA35" s="383">
        <f>'S5'!$R$37</f>
        <v>0</v>
      </c>
      <c r="BB35" s="383">
        <f>'S6'!$R$37</f>
        <v>0</v>
      </c>
      <c r="BC35" s="383">
        <f>'S7'!$R$37</f>
        <v>0</v>
      </c>
      <c r="BD35" s="383">
        <f>'S8'!$R$37</f>
        <v>0</v>
      </c>
      <c r="BE35" s="1118"/>
      <c r="BF35" s="1118"/>
      <c r="BG35" s="1118"/>
      <c r="BH35" s="1118"/>
      <c r="BI35" s="1118"/>
      <c r="BJ35" s="1118"/>
      <c r="BK35" s="1118"/>
      <c r="BL35" s="1118"/>
      <c r="BM35" s="370">
        <f>'S1'!$W$37</f>
        <v>0</v>
      </c>
      <c r="BN35" s="370">
        <f>'S2'!$W$37</f>
        <v>0</v>
      </c>
      <c r="BO35" s="370">
        <f>'S3'!$W$37</f>
        <v>0</v>
      </c>
      <c r="BP35" s="370">
        <f>'S4'!$W$37</f>
        <v>0</v>
      </c>
      <c r="BQ35" s="370">
        <f>'S5'!$W$37</f>
        <v>0</v>
      </c>
      <c r="BR35" s="370">
        <f>'S6'!$W$37</f>
        <v>0</v>
      </c>
      <c r="BS35" s="370">
        <f>'S7'!$W$37</f>
        <v>0</v>
      </c>
      <c r="BT35" s="370">
        <f>'S8'!$W$37</f>
        <v>0</v>
      </c>
      <c r="BU35" s="1110"/>
      <c r="BV35" s="1110"/>
      <c r="BW35" s="1110"/>
      <c r="BX35" s="1110"/>
      <c r="BY35" s="1110"/>
      <c r="BZ35" s="1110"/>
      <c r="CA35" s="1110"/>
      <c r="CB35" s="1110"/>
    </row>
    <row r="36" spans="1:80" x14ac:dyDescent="0.2">
      <c r="A36" s="370">
        <f>'S1'!$C$38</f>
        <v>0</v>
      </c>
      <c r="B36" s="376">
        <f>'S2'!$C$38</f>
        <v>0</v>
      </c>
      <c r="C36" s="376">
        <f>'S3'!$C$38</f>
        <v>0</v>
      </c>
      <c r="D36" s="376">
        <f>'S4'!$C$38</f>
        <v>0</v>
      </c>
      <c r="E36" s="370">
        <f>'S5'!$C$38</f>
        <v>0</v>
      </c>
      <c r="F36" s="370">
        <f>'S6'!$C$38</f>
        <v>0</v>
      </c>
      <c r="G36" s="370" t="str">
        <f>'S7'!$C$38</f>
        <v>ARCH 469.12</v>
      </c>
      <c r="H36" s="370">
        <f>'S8'!$C$38</f>
        <v>0</v>
      </c>
      <c r="I36" s="1112"/>
      <c r="J36" s="1112"/>
      <c r="K36" s="1112"/>
      <c r="L36" s="1112"/>
      <c r="M36" s="1112"/>
      <c r="N36" s="1112"/>
      <c r="O36" s="1112"/>
      <c r="P36" s="1112"/>
      <c r="Q36" s="383">
        <f>'S1'!$H$38</f>
        <v>0</v>
      </c>
      <c r="R36" s="383">
        <f>'S2'!$H$38</f>
        <v>0</v>
      </c>
      <c r="S36" s="383">
        <f>'S3'!$H$38</f>
        <v>0</v>
      </c>
      <c r="T36" s="383">
        <f>'S4'!$H$38</f>
        <v>0</v>
      </c>
      <c r="U36" s="383">
        <f>'S5'!$H$38</f>
        <v>0</v>
      </c>
      <c r="V36" s="383">
        <f>'S6'!$H$38</f>
        <v>0</v>
      </c>
      <c r="W36" s="383" t="str">
        <f>'S7'!$H$38</f>
        <v>Yrd. Doç. Dr. Hakan UZBERK</v>
      </c>
      <c r="X36" s="383">
        <f>'S8'!$H$38</f>
        <v>0</v>
      </c>
      <c r="Y36" s="1114"/>
      <c r="Z36" s="1114"/>
      <c r="AA36" s="1114"/>
      <c r="AB36" s="1114"/>
      <c r="AC36" s="1114"/>
      <c r="AD36" s="1114"/>
      <c r="AE36" s="1114"/>
      <c r="AF36" s="1114"/>
      <c r="AG36" s="370">
        <f>'S1'!$M$38</f>
        <v>0</v>
      </c>
      <c r="AH36" s="376">
        <f>'S2'!$M$38</f>
        <v>0</v>
      </c>
      <c r="AI36" s="376">
        <f>'S3'!$M$38</f>
        <v>0</v>
      </c>
      <c r="AJ36" s="376">
        <f>'S4'!$M$38</f>
        <v>0</v>
      </c>
      <c r="AK36" s="370">
        <f>'S5'!$M$38</f>
        <v>0</v>
      </c>
      <c r="AL36" s="370">
        <f>'S6'!$M$38</f>
        <v>0</v>
      </c>
      <c r="AM36" s="370">
        <f>'S7'!$M$38</f>
        <v>0</v>
      </c>
      <c r="AN36" s="370">
        <f>'S8'!$M$38</f>
        <v>0</v>
      </c>
      <c r="AO36" s="1116"/>
      <c r="AP36" s="1116"/>
      <c r="AQ36" s="1116"/>
      <c r="AR36" s="1116"/>
      <c r="AS36" s="1116"/>
      <c r="AT36" s="1116"/>
      <c r="AU36" s="1116"/>
      <c r="AV36" s="1116"/>
      <c r="AW36" s="383">
        <f>'S1'!$R$38</f>
        <v>0</v>
      </c>
      <c r="AX36" s="383">
        <f>'S2'!$R$38</f>
        <v>0</v>
      </c>
      <c r="AY36" s="383">
        <f>'S3'!$R$38</f>
        <v>0</v>
      </c>
      <c r="AZ36" s="383">
        <f>'S4'!$R$38</f>
        <v>0</v>
      </c>
      <c r="BA36" s="383">
        <f>'S5'!$R$38</f>
        <v>0</v>
      </c>
      <c r="BB36" s="383">
        <f>'S6'!$R$38</f>
        <v>0</v>
      </c>
      <c r="BC36" s="383">
        <f>'S7'!$R$38</f>
        <v>0</v>
      </c>
      <c r="BD36" s="383">
        <f>'S8'!$R$38</f>
        <v>0</v>
      </c>
      <c r="BE36" s="1118"/>
      <c r="BF36" s="1118"/>
      <c r="BG36" s="1118"/>
      <c r="BH36" s="1118"/>
      <c r="BI36" s="1118"/>
      <c r="BJ36" s="1118"/>
      <c r="BK36" s="1118"/>
      <c r="BL36" s="1118"/>
      <c r="BM36" s="370">
        <f>'S1'!$W$38</f>
        <v>0</v>
      </c>
      <c r="BN36" s="370">
        <f>'S2'!$W$38</f>
        <v>0</v>
      </c>
      <c r="BO36" s="370">
        <f>'S3'!$W$38</f>
        <v>0</v>
      </c>
      <c r="BP36" s="370">
        <f>'S4'!$W$38</f>
        <v>0</v>
      </c>
      <c r="BQ36" s="370">
        <f>'S5'!$W$38</f>
        <v>0</v>
      </c>
      <c r="BR36" s="370">
        <f>'S6'!$W$38</f>
        <v>0</v>
      </c>
      <c r="BS36" s="370">
        <f>'S7'!$W$38</f>
        <v>0</v>
      </c>
      <c r="BT36" s="370">
        <f>'S8'!$W$38</f>
        <v>0</v>
      </c>
      <c r="BU36" s="1110"/>
      <c r="BV36" s="1110"/>
      <c r="BW36" s="1110"/>
      <c r="BX36" s="1110"/>
      <c r="BY36" s="1110"/>
      <c r="BZ36" s="1110"/>
      <c r="CA36" s="1110"/>
      <c r="CB36" s="1110"/>
    </row>
    <row r="37" spans="1:80" x14ac:dyDescent="0.2">
      <c r="A37" s="370">
        <f>'S1'!$C$39</f>
        <v>0</v>
      </c>
      <c r="B37" s="376">
        <f>'S2'!$C$39</f>
        <v>0</v>
      </c>
      <c r="C37" s="376">
        <f>'S3'!$C$39</f>
        <v>0</v>
      </c>
      <c r="D37" s="376">
        <f>'S4'!$C$39</f>
        <v>0</v>
      </c>
      <c r="E37" s="370">
        <f>'S5'!$C$39</f>
        <v>0</v>
      </c>
      <c r="F37" s="370">
        <f>'S6'!$C$39</f>
        <v>0</v>
      </c>
      <c r="G37" s="370" t="str">
        <f>'S7'!$C$39</f>
        <v>ARCH 469.12</v>
      </c>
      <c r="H37" s="370">
        <f>'S8'!$C$39</f>
        <v>0</v>
      </c>
      <c r="I37" s="1112"/>
      <c r="J37" s="1112"/>
      <c r="K37" s="1112"/>
      <c r="L37" s="1112"/>
      <c r="M37" s="1112"/>
      <c r="N37" s="1112"/>
      <c r="O37" s="1112"/>
      <c r="P37" s="1112"/>
      <c r="Q37" s="383">
        <f>'S1'!$H$39</f>
        <v>0</v>
      </c>
      <c r="R37" s="383">
        <f>'S2'!$H$39</f>
        <v>0</v>
      </c>
      <c r="S37" s="383">
        <f>'S3'!$H$39</f>
        <v>0</v>
      </c>
      <c r="T37" s="383">
        <f>'S4'!$H$39</f>
        <v>0</v>
      </c>
      <c r="U37" s="383">
        <f>'S5'!$H$39</f>
        <v>0</v>
      </c>
      <c r="V37" s="383">
        <f>'S6'!$H$39</f>
        <v>0</v>
      </c>
      <c r="W37" s="383" t="str">
        <f>'S7'!$H$39</f>
        <v>Yrd. Doç. Dr. Hakan UZBERK</v>
      </c>
      <c r="X37" s="383">
        <f>'S8'!$H$39</f>
        <v>0</v>
      </c>
      <c r="Y37" s="1114"/>
      <c r="Z37" s="1114"/>
      <c r="AA37" s="1114"/>
      <c r="AB37" s="1114"/>
      <c r="AC37" s="1114"/>
      <c r="AD37" s="1114"/>
      <c r="AE37" s="1114"/>
      <c r="AF37" s="1114"/>
      <c r="AG37" s="370">
        <f>'S1'!$M$39</f>
        <v>0</v>
      </c>
      <c r="AH37" s="376">
        <f>'S2'!$M$39</f>
        <v>0</v>
      </c>
      <c r="AI37" s="376">
        <f>'S3'!$M$39</f>
        <v>0</v>
      </c>
      <c r="AJ37" s="376">
        <f>'S4'!$M$39</f>
        <v>0</v>
      </c>
      <c r="AK37" s="370">
        <f>'S5'!$M$39</f>
        <v>0</v>
      </c>
      <c r="AL37" s="370">
        <f>'S6'!$M$39</f>
        <v>0</v>
      </c>
      <c r="AM37" s="370">
        <f>'S7'!$M$39</f>
        <v>0</v>
      </c>
      <c r="AN37" s="370">
        <f>'S8'!$M$39</f>
        <v>0</v>
      </c>
      <c r="AO37" s="1116"/>
      <c r="AP37" s="1116"/>
      <c r="AQ37" s="1116"/>
      <c r="AR37" s="1116"/>
      <c r="AS37" s="1116"/>
      <c r="AT37" s="1116"/>
      <c r="AU37" s="1116"/>
      <c r="AV37" s="1116"/>
      <c r="AW37" s="383">
        <f>'S1'!$R$39</f>
        <v>0</v>
      </c>
      <c r="AX37" s="383">
        <f>'S2'!$R$39</f>
        <v>0</v>
      </c>
      <c r="AY37" s="383">
        <f>'S3'!$R$39</f>
        <v>0</v>
      </c>
      <c r="AZ37" s="383">
        <f>'S4'!$R$39</f>
        <v>0</v>
      </c>
      <c r="BA37" s="383">
        <f>'S5'!$R$39</f>
        <v>0</v>
      </c>
      <c r="BB37" s="383">
        <f>'S6'!$R$39</f>
        <v>0</v>
      </c>
      <c r="BC37" s="383">
        <f>'S7'!$R$39</f>
        <v>0</v>
      </c>
      <c r="BD37" s="383">
        <f>'S8'!$R$39</f>
        <v>0</v>
      </c>
      <c r="BE37" s="1118"/>
      <c r="BF37" s="1118"/>
      <c r="BG37" s="1118"/>
      <c r="BH37" s="1118"/>
      <c r="BI37" s="1118"/>
      <c r="BJ37" s="1118"/>
      <c r="BK37" s="1118"/>
      <c r="BL37" s="1118"/>
      <c r="BM37" s="370">
        <f>'S1'!$W$39</f>
        <v>0</v>
      </c>
      <c r="BN37" s="370">
        <f>'S2'!$W$39</f>
        <v>0</v>
      </c>
      <c r="BO37" s="370">
        <f>'S3'!$W$39</f>
        <v>0</v>
      </c>
      <c r="BP37" s="370">
        <f>'S4'!$W$39</f>
        <v>0</v>
      </c>
      <c r="BQ37" s="370">
        <f>'S5'!$W$39</f>
        <v>0</v>
      </c>
      <c r="BR37" s="370">
        <f>'S6'!$W$39</f>
        <v>0</v>
      </c>
      <c r="BS37" s="370">
        <f>'S7'!$W$39</f>
        <v>0</v>
      </c>
      <c r="BT37" s="370">
        <f>'S8'!$W$39</f>
        <v>0</v>
      </c>
      <c r="BU37" s="1110"/>
      <c r="BV37" s="1110"/>
      <c r="BW37" s="1110"/>
      <c r="BX37" s="1110"/>
      <c r="BY37" s="1110"/>
      <c r="BZ37" s="1110"/>
      <c r="CA37" s="1110"/>
      <c r="CB37" s="1110"/>
    </row>
    <row r="38" spans="1:80" x14ac:dyDescent="0.2">
      <c r="A38" s="370">
        <f>'S1'!$C$40</f>
        <v>0</v>
      </c>
      <c r="B38" s="376">
        <f>'S2'!$C$40</f>
        <v>0</v>
      </c>
      <c r="C38" s="376">
        <f>'S3'!$C$40</f>
        <v>0</v>
      </c>
      <c r="D38" s="376">
        <f>'S4'!$C$40</f>
        <v>0</v>
      </c>
      <c r="E38" s="370">
        <f>'S5'!$C$40</f>
        <v>0</v>
      </c>
      <c r="F38" s="370">
        <f>'S6'!$C$40</f>
        <v>0</v>
      </c>
      <c r="G38" s="370" t="str">
        <f>'S7'!$C$40</f>
        <v>ARCH 469.12</v>
      </c>
      <c r="H38" s="370">
        <f>'S8'!$C$40</f>
        <v>0</v>
      </c>
      <c r="I38" s="1112"/>
      <c r="J38" s="1112"/>
      <c r="K38" s="1112"/>
      <c r="L38" s="1112"/>
      <c r="M38" s="1112"/>
      <c r="N38" s="1112"/>
      <c r="O38" s="1112"/>
      <c r="P38" s="1112"/>
      <c r="Q38" s="383">
        <f>'S1'!$H$40</f>
        <v>0</v>
      </c>
      <c r="R38" s="383">
        <f>'S2'!$H$40</f>
        <v>0</v>
      </c>
      <c r="S38" s="383">
        <f>'S3'!$H$40</f>
        <v>0</v>
      </c>
      <c r="T38" s="383">
        <f>'S4'!$H$40</f>
        <v>0</v>
      </c>
      <c r="U38" s="383">
        <f>'S5'!$H$40</f>
        <v>0</v>
      </c>
      <c r="V38" s="383">
        <f>'S6'!$H$40</f>
        <v>0</v>
      </c>
      <c r="W38" s="383" t="str">
        <f>'S7'!$H$40</f>
        <v>Yrd. Doç. Dr. Hakan UZBERK</v>
      </c>
      <c r="X38" s="383">
        <f>'S8'!$H$40</f>
        <v>0</v>
      </c>
      <c r="Y38" s="1114"/>
      <c r="Z38" s="1114"/>
      <c r="AA38" s="1114"/>
      <c r="AB38" s="1114"/>
      <c r="AC38" s="1114"/>
      <c r="AD38" s="1114"/>
      <c r="AE38" s="1114"/>
      <c r="AF38" s="1114"/>
      <c r="AG38" s="370">
        <f>'S1'!$M$40</f>
        <v>0</v>
      </c>
      <c r="AH38" s="376">
        <f>'S2'!$M$40</f>
        <v>0</v>
      </c>
      <c r="AI38" s="376">
        <f>'S3'!$M$40</f>
        <v>0</v>
      </c>
      <c r="AJ38" s="376">
        <f>'S4'!$M$40</f>
        <v>0</v>
      </c>
      <c r="AK38" s="370">
        <f>'S5'!$M$40</f>
        <v>0</v>
      </c>
      <c r="AL38" s="370">
        <f>'S6'!$M$40</f>
        <v>0</v>
      </c>
      <c r="AM38" s="370">
        <f>'S7'!$M$40</f>
        <v>0</v>
      </c>
      <c r="AN38" s="370">
        <f>'S8'!$M$40</f>
        <v>0</v>
      </c>
      <c r="AO38" s="1116"/>
      <c r="AP38" s="1116"/>
      <c r="AQ38" s="1116"/>
      <c r="AR38" s="1116"/>
      <c r="AS38" s="1116"/>
      <c r="AT38" s="1116"/>
      <c r="AU38" s="1116"/>
      <c r="AV38" s="1116"/>
      <c r="AW38" s="383">
        <f>'S1'!$R$40</f>
        <v>0</v>
      </c>
      <c r="AX38" s="383">
        <f>'S2'!$R$40</f>
        <v>0</v>
      </c>
      <c r="AY38" s="383">
        <f>'S3'!$R$40</f>
        <v>0</v>
      </c>
      <c r="AZ38" s="383">
        <f>'S4'!$R$40</f>
        <v>0</v>
      </c>
      <c r="BA38" s="383">
        <f>'S5'!$R$40</f>
        <v>0</v>
      </c>
      <c r="BB38" s="383">
        <f>'S6'!$R$40</f>
        <v>0</v>
      </c>
      <c r="BC38" s="383">
        <f>'S7'!$R$40</f>
        <v>0</v>
      </c>
      <c r="BD38" s="383">
        <f>'S8'!$R$40</f>
        <v>0</v>
      </c>
      <c r="BE38" s="1118"/>
      <c r="BF38" s="1118"/>
      <c r="BG38" s="1118"/>
      <c r="BH38" s="1118"/>
      <c r="BI38" s="1118"/>
      <c r="BJ38" s="1118"/>
      <c r="BK38" s="1118"/>
      <c r="BL38" s="1118"/>
      <c r="BM38" s="370">
        <f>'S1'!$W$40</f>
        <v>0</v>
      </c>
      <c r="BN38" s="370">
        <f>'S2'!$W$40</f>
        <v>0</v>
      </c>
      <c r="BO38" s="370">
        <f>'S3'!$W$40</f>
        <v>0</v>
      </c>
      <c r="BP38" s="370">
        <f>'S4'!$W$40</f>
        <v>0</v>
      </c>
      <c r="BQ38" s="370">
        <f>'S5'!$W$40</f>
        <v>0</v>
      </c>
      <c r="BR38" s="370">
        <f>'S6'!$W$40</f>
        <v>0</v>
      </c>
      <c r="BS38" s="370">
        <f>'S7'!$W$40</f>
        <v>0</v>
      </c>
      <c r="BT38" s="370">
        <f>'S8'!$W$40</f>
        <v>0</v>
      </c>
      <c r="BU38" s="1110"/>
      <c r="BV38" s="1110"/>
      <c r="BW38" s="1110"/>
      <c r="BX38" s="1110"/>
      <c r="BY38" s="1110"/>
      <c r="BZ38" s="1110"/>
      <c r="CA38" s="1110"/>
      <c r="CB38" s="1110"/>
    </row>
    <row r="39" spans="1:80" x14ac:dyDescent="0.2">
      <c r="A39" s="370">
        <f>'S1'!$C$41</f>
        <v>0</v>
      </c>
      <c r="B39" s="376">
        <f>'S2'!$C$41</f>
        <v>0</v>
      </c>
      <c r="C39" s="376">
        <f>'S3'!$C$41</f>
        <v>0</v>
      </c>
      <c r="D39" s="376">
        <f>'S4'!$C$41</f>
        <v>0</v>
      </c>
      <c r="E39" s="370">
        <f>'S5'!$C$41</f>
        <v>0</v>
      </c>
      <c r="F39" s="370">
        <f>'S6'!$C$41</f>
        <v>0</v>
      </c>
      <c r="G39" s="370" t="str">
        <f>'S7'!$C$41</f>
        <v>ARCH 469.12</v>
      </c>
      <c r="H39" s="370">
        <f>'S8'!$C$41</f>
        <v>0</v>
      </c>
      <c r="I39" s="1112"/>
      <c r="J39" s="1112"/>
      <c r="K39" s="1112"/>
      <c r="L39" s="1112"/>
      <c r="M39" s="1112"/>
      <c r="N39" s="1112"/>
      <c r="O39" s="1112"/>
      <c r="P39" s="1112"/>
      <c r="Q39" s="383">
        <f>'S1'!$H$41</f>
        <v>0</v>
      </c>
      <c r="R39" s="383">
        <f>'S2'!$H$41</f>
        <v>0</v>
      </c>
      <c r="S39" s="383">
        <f>'S3'!$H$41</f>
        <v>0</v>
      </c>
      <c r="T39" s="383">
        <f>'S4'!$H$41</f>
        <v>0</v>
      </c>
      <c r="U39" s="383">
        <f>'S5'!$H$41</f>
        <v>0</v>
      </c>
      <c r="V39" s="383">
        <f>'S6'!$H$41</f>
        <v>0</v>
      </c>
      <c r="W39" s="383" t="str">
        <f>'S7'!$H$41</f>
        <v>Yrd. Doç. Dr. Hakan UZBERK</v>
      </c>
      <c r="X39" s="383">
        <f>'S8'!$H$41</f>
        <v>0</v>
      </c>
      <c r="Y39" s="1114"/>
      <c r="Z39" s="1114"/>
      <c r="AA39" s="1114"/>
      <c r="AB39" s="1114"/>
      <c r="AC39" s="1114"/>
      <c r="AD39" s="1114"/>
      <c r="AE39" s="1114"/>
      <c r="AF39" s="1114"/>
      <c r="AG39" s="370">
        <f>'S1'!$M$41</f>
        <v>0</v>
      </c>
      <c r="AH39" s="376">
        <f>'S2'!$M$41</f>
        <v>0</v>
      </c>
      <c r="AI39" s="376">
        <f>'S3'!$M$41</f>
        <v>0</v>
      </c>
      <c r="AJ39" s="376">
        <f>'S4'!$M$41</f>
        <v>0</v>
      </c>
      <c r="AK39" s="370">
        <f>'S5'!$M$41</f>
        <v>0</v>
      </c>
      <c r="AL39" s="370">
        <f>'S6'!$M$41</f>
        <v>0</v>
      </c>
      <c r="AM39" s="370">
        <f>'S7'!$M$41</f>
        <v>0</v>
      </c>
      <c r="AN39" s="370">
        <f>'S8'!$M$41</f>
        <v>0</v>
      </c>
      <c r="AO39" s="1116"/>
      <c r="AP39" s="1116"/>
      <c r="AQ39" s="1116"/>
      <c r="AR39" s="1116"/>
      <c r="AS39" s="1116"/>
      <c r="AT39" s="1116"/>
      <c r="AU39" s="1116"/>
      <c r="AV39" s="1116"/>
      <c r="AW39" s="383">
        <f>'S1'!$R$41</f>
        <v>0</v>
      </c>
      <c r="AX39" s="383">
        <f>'S2'!$R$41</f>
        <v>0</v>
      </c>
      <c r="AY39" s="383">
        <f>'S3'!$R$41</f>
        <v>0</v>
      </c>
      <c r="AZ39" s="383">
        <f>'S4'!$R$41</f>
        <v>0</v>
      </c>
      <c r="BA39" s="383">
        <f>'S5'!$R$41</f>
        <v>0</v>
      </c>
      <c r="BB39" s="383">
        <f>'S6'!$R$41</f>
        <v>0</v>
      </c>
      <c r="BC39" s="383">
        <f>'S7'!$R$41</f>
        <v>0</v>
      </c>
      <c r="BD39" s="383">
        <f>'S8'!$R$41</f>
        <v>0</v>
      </c>
      <c r="BE39" s="1118"/>
      <c r="BF39" s="1118"/>
      <c r="BG39" s="1118"/>
      <c r="BH39" s="1118"/>
      <c r="BI39" s="1118"/>
      <c r="BJ39" s="1118"/>
      <c r="BK39" s="1118"/>
      <c r="BL39" s="1118"/>
      <c r="BM39" s="370">
        <f>'S1'!$W$41</f>
        <v>0</v>
      </c>
      <c r="BN39" s="370">
        <f>'S2'!$W$41</f>
        <v>0</v>
      </c>
      <c r="BO39" s="370">
        <f>'S3'!$W$41</f>
        <v>0</v>
      </c>
      <c r="BP39" s="370">
        <f>'S4'!$W$41</f>
        <v>0</v>
      </c>
      <c r="BQ39" s="370">
        <f>'S5'!$W$41</f>
        <v>0</v>
      </c>
      <c r="BR39" s="370">
        <f>'S6'!$W$41</f>
        <v>0</v>
      </c>
      <c r="BS39" s="370">
        <f>'S7'!$W$41</f>
        <v>0</v>
      </c>
      <c r="BT39" s="370">
        <f>'S8'!$W$41</f>
        <v>0</v>
      </c>
      <c r="BU39" s="1110"/>
      <c r="BV39" s="1110"/>
      <c r="BW39" s="1110"/>
      <c r="BX39" s="1110"/>
      <c r="BY39" s="1110"/>
      <c r="BZ39" s="1110"/>
      <c r="CA39" s="1110"/>
      <c r="CB39" s="1110"/>
    </row>
    <row r="40" spans="1:80" x14ac:dyDescent="0.2">
      <c r="A40" s="370">
        <f>'S1'!$C$42</f>
        <v>0</v>
      </c>
      <c r="B40" s="376">
        <f>'S2'!$C$42</f>
        <v>0</v>
      </c>
      <c r="C40" s="376">
        <f>'S3'!$C$42</f>
        <v>0</v>
      </c>
      <c r="D40" s="376">
        <f>'S4'!$C$42</f>
        <v>0</v>
      </c>
      <c r="E40" s="370">
        <f>'S5'!$C$42</f>
        <v>0</v>
      </c>
      <c r="F40" s="370">
        <f>'S6'!$C$42</f>
        <v>0</v>
      </c>
      <c r="G40" s="370">
        <f>'S7'!$C$42</f>
        <v>0</v>
      </c>
      <c r="H40" s="370">
        <f>'S8'!$C$42</f>
        <v>0</v>
      </c>
      <c r="I40" s="1113"/>
      <c r="J40" s="1113"/>
      <c r="K40" s="1113"/>
      <c r="L40" s="1113"/>
      <c r="M40" s="1113"/>
      <c r="N40" s="1113"/>
      <c r="O40" s="1113"/>
      <c r="P40" s="1113"/>
      <c r="Q40" s="383">
        <f>'S1'!$H$42</f>
        <v>0</v>
      </c>
      <c r="R40" s="383">
        <f>'S2'!$H$42</f>
        <v>0</v>
      </c>
      <c r="S40" s="383">
        <f>'S3'!$H$42</f>
        <v>0</v>
      </c>
      <c r="T40" s="383">
        <f>'S4'!$H$42</f>
        <v>0</v>
      </c>
      <c r="U40" s="383">
        <f>'S5'!$H$42</f>
        <v>0</v>
      </c>
      <c r="V40" s="383">
        <f>'S6'!$H$42</f>
        <v>0</v>
      </c>
      <c r="W40" s="383">
        <f>'S7'!$H$42</f>
        <v>0</v>
      </c>
      <c r="X40" s="383">
        <f>'S8'!$H$42</f>
        <v>0</v>
      </c>
      <c r="Y40" s="1115"/>
      <c r="Z40" s="1115"/>
      <c r="AA40" s="1115"/>
      <c r="AB40" s="1115"/>
      <c r="AC40" s="1115"/>
      <c r="AD40" s="1115"/>
      <c r="AE40" s="1115"/>
      <c r="AF40" s="1115"/>
      <c r="AG40" s="370">
        <f>'S1'!$M$42</f>
        <v>0</v>
      </c>
      <c r="AH40" s="376">
        <f>'S2'!$M$42</f>
        <v>0</v>
      </c>
      <c r="AI40" s="376">
        <f>'S3'!$M$42</f>
        <v>0</v>
      </c>
      <c r="AJ40" s="376">
        <f>'S4'!$M$42</f>
        <v>0</v>
      </c>
      <c r="AK40" s="370">
        <f>'S5'!$M$42</f>
        <v>0</v>
      </c>
      <c r="AL40" s="370">
        <f>'S6'!$M$42</f>
        <v>0</v>
      </c>
      <c r="AM40" s="370">
        <f>'S7'!$M$42</f>
        <v>0</v>
      </c>
      <c r="AN40" s="370">
        <f>'S8'!$M$42</f>
        <v>0</v>
      </c>
      <c r="AO40" s="1117"/>
      <c r="AP40" s="1117"/>
      <c r="AQ40" s="1117"/>
      <c r="AR40" s="1117"/>
      <c r="AS40" s="1117"/>
      <c r="AT40" s="1117"/>
      <c r="AU40" s="1117"/>
      <c r="AV40" s="1117"/>
      <c r="AW40" s="383">
        <f>'S1'!$R$42</f>
        <v>0</v>
      </c>
      <c r="AX40" s="383">
        <f>'S2'!$R$42</f>
        <v>0</v>
      </c>
      <c r="AY40" s="383">
        <f>'S3'!$R$42</f>
        <v>0</v>
      </c>
      <c r="AZ40" s="383">
        <f>'S4'!$R$42</f>
        <v>0</v>
      </c>
      <c r="BA40" s="383">
        <f>'S5'!$R$42</f>
        <v>0</v>
      </c>
      <c r="BB40" s="383">
        <f>'S6'!$R$42</f>
        <v>0</v>
      </c>
      <c r="BC40" s="383">
        <f>'S7'!$R$42</f>
        <v>0</v>
      </c>
      <c r="BD40" s="383">
        <f>'S8'!$R$42</f>
        <v>0</v>
      </c>
      <c r="BE40" s="1119"/>
      <c r="BF40" s="1119"/>
      <c r="BG40" s="1119"/>
      <c r="BH40" s="1119"/>
      <c r="BI40" s="1119"/>
      <c r="BJ40" s="1119"/>
      <c r="BK40" s="1119"/>
      <c r="BL40" s="1119"/>
      <c r="BM40" s="370">
        <f>'S1'!$W$42</f>
        <v>0</v>
      </c>
      <c r="BN40" s="370">
        <f>'S2'!$W$42</f>
        <v>0</v>
      </c>
      <c r="BO40" s="370">
        <f>'S3'!$W$42</f>
        <v>0</v>
      </c>
      <c r="BP40" s="370">
        <f>'S4'!$W$42</f>
        <v>0</v>
      </c>
      <c r="BQ40" s="370">
        <f>'S5'!$W$42</f>
        <v>0</v>
      </c>
      <c r="BR40" s="370">
        <f>'S6'!$W$42</f>
        <v>0</v>
      </c>
      <c r="BS40" s="370">
        <f>'S7'!$W$42</f>
        <v>0</v>
      </c>
      <c r="BT40" s="370">
        <f>'S8'!$W$42</f>
        <v>0</v>
      </c>
      <c r="BU40" s="1111"/>
      <c r="BV40" s="1111"/>
      <c r="BW40" s="1111"/>
      <c r="BX40" s="1111"/>
      <c r="BY40" s="1111"/>
      <c r="BZ40" s="1111"/>
      <c r="CA40" s="1111"/>
      <c r="CB40" s="1111"/>
    </row>
    <row r="41" spans="1:80" ht="13.5" thickBot="1" x14ac:dyDescent="0.25">
      <c r="A41" s="373"/>
      <c r="B41" s="372"/>
      <c r="C41" s="372"/>
      <c r="D41" s="372"/>
      <c r="E41" s="372"/>
      <c r="F41" s="372"/>
      <c r="G41" s="372"/>
      <c r="H41" s="372"/>
      <c r="I41" s="372"/>
      <c r="J41" s="372"/>
      <c r="K41" s="372"/>
      <c r="L41" s="372"/>
      <c r="M41" s="372"/>
      <c r="N41" s="372"/>
      <c r="O41" s="372"/>
      <c r="P41" s="372"/>
      <c r="Q41" s="384"/>
      <c r="R41" s="384"/>
      <c r="S41" s="384"/>
      <c r="T41" s="384"/>
      <c r="U41" s="384"/>
      <c r="V41" s="384"/>
      <c r="W41" s="384"/>
      <c r="X41" s="384"/>
      <c r="Y41" s="384"/>
      <c r="Z41" s="384"/>
      <c r="AA41" s="384"/>
      <c r="AB41" s="384"/>
      <c r="AC41" s="384"/>
      <c r="AD41" s="384"/>
      <c r="AE41" s="384"/>
      <c r="AF41" s="384"/>
      <c r="AG41" s="372"/>
      <c r="AH41" s="372"/>
      <c r="AI41" s="372"/>
      <c r="AJ41" s="372"/>
      <c r="AK41" s="372"/>
      <c r="AL41" s="372"/>
      <c r="AM41" s="372"/>
      <c r="AN41" s="372"/>
      <c r="AO41" s="372"/>
      <c r="AP41" s="372"/>
      <c r="AQ41" s="372"/>
      <c r="AR41" s="372"/>
      <c r="AS41" s="372"/>
      <c r="AT41" s="372"/>
      <c r="AU41" s="372"/>
      <c r="AV41" s="372"/>
      <c r="AW41" s="384"/>
      <c r="AX41" s="384"/>
      <c r="AY41" s="384"/>
      <c r="AZ41" s="384"/>
      <c r="BA41" s="384"/>
      <c r="BB41" s="384"/>
      <c r="BC41" s="384"/>
      <c r="BD41" s="384"/>
      <c r="BE41" s="384"/>
      <c r="BF41" s="384"/>
      <c r="BG41" s="384"/>
      <c r="BH41" s="384"/>
      <c r="BI41" s="384"/>
      <c r="BJ41" s="384"/>
      <c r="BK41" s="384"/>
      <c r="BL41" s="384"/>
      <c r="BM41" s="372"/>
      <c r="BN41" s="372"/>
      <c r="BO41" s="372"/>
      <c r="BP41" s="372"/>
      <c r="BQ41" s="372"/>
      <c r="BR41" s="372"/>
      <c r="BS41" s="372"/>
      <c r="BT41" s="372"/>
    </row>
    <row r="42" spans="1:80" x14ac:dyDescent="0.2">
      <c r="A42" s="375" t="str">
        <f t="shared" ref="A42:H42" si="0">A$1</f>
        <v>ES 105.01</v>
      </c>
      <c r="B42" s="375">
        <f t="shared" si="0"/>
        <v>0</v>
      </c>
      <c r="C42" s="375" t="str">
        <f t="shared" si="0"/>
        <v>ARCH 251.11</v>
      </c>
      <c r="D42" s="375" t="str">
        <f t="shared" si="0"/>
        <v>ARCH 252.11</v>
      </c>
      <c r="E42" s="375" t="str">
        <f t="shared" si="0"/>
        <v>ARCH 351.11</v>
      </c>
      <c r="F42" s="375">
        <f t="shared" si="0"/>
        <v>0</v>
      </c>
      <c r="G42" s="375" t="str">
        <f t="shared" si="0"/>
        <v>ARCH 451.11</v>
      </c>
      <c r="H42" s="375">
        <f t="shared" si="0"/>
        <v>0</v>
      </c>
      <c r="I42">
        <f ca="1">COUNTIF((OFFSET($A$42,0,0,4,8)),IF(A42=0,".",A42))</f>
        <v>1</v>
      </c>
      <c r="J42">
        <f t="shared" ref="J42:P42" ca="1" si="1">COUNTIF((OFFSET($A$42,0,0,4,8)),IF(B42=0,".",B42))</f>
        <v>0</v>
      </c>
      <c r="K42">
        <f t="shared" ca="1" si="1"/>
        <v>1</v>
      </c>
      <c r="L42">
        <f t="shared" ca="1" si="1"/>
        <v>1</v>
      </c>
      <c r="M42">
        <f t="shared" ca="1" si="1"/>
        <v>1</v>
      </c>
      <c r="N42">
        <f t="shared" ca="1" si="1"/>
        <v>0</v>
      </c>
      <c r="O42">
        <f t="shared" ca="1" si="1"/>
        <v>1</v>
      </c>
      <c r="P42">
        <f t="shared" ca="1" si="1"/>
        <v>0</v>
      </c>
      <c r="Q42" s="375" t="str">
        <f t="shared" ref="Q42:BT42" si="2">Q$1</f>
        <v>Staff0</v>
      </c>
      <c r="R42" s="375">
        <f t="shared" si="2"/>
        <v>0</v>
      </c>
      <c r="S42" s="375" t="str">
        <f t="shared" si="2"/>
        <v>Doç. Orhan ÖZGÜNER</v>
      </c>
      <c r="T42" s="375" t="str">
        <f t="shared" si="2"/>
        <v>Öğr. Gör. Orhun ALKAN</v>
      </c>
      <c r="U42" s="375" t="str">
        <f t="shared" si="2"/>
        <v>Yrd. Doç. Dr. Engin ÜNAL</v>
      </c>
      <c r="V42" s="375">
        <f t="shared" si="2"/>
        <v>0</v>
      </c>
      <c r="W42" s="375" t="str">
        <f t="shared" si="2"/>
        <v>Prof. Dr. A. Fatih PAKDİL</v>
      </c>
      <c r="X42" s="375">
        <f t="shared" si="2"/>
        <v>0</v>
      </c>
      <c r="Y42" s="381">
        <f ca="1">COUNTIF((OFFSET($Q$42,0,0,4,8)),IF(Q42=0,".",Q42))</f>
        <v>1</v>
      </c>
      <c r="Z42" s="381">
        <f t="shared" ref="Z42:AF42" ca="1" si="3">COUNTIF((OFFSET($Q$42,0,0,4,8)),IF(R42=0,".",R42))</f>
        <v>0</v>
      </c>
      <c r="AA42" s="381">
        <f t="shared" ca="1" si="3"/>
        <v>1</v>
      </c>
      <c r="AB42" s="381">
        <f t="shared" ca="1" si="3"/>
        <v>1</v>
      </c>
      <c r="AC42" s="381">
        <f t="shared" ca="1" si="3"/>
        <v>1</v>
      </c>
      <c r="AD42" s="381">
        <f t="shared" ca="1" si="3"/>
        <v>0</v>
      </c>
      <c r="AE42" s="381">
        <f t="shared" ca="1" si="3"/>
        <v>1</v>
      </c>
      <c r="AF42" s="381">
        <f t="shared" ca="1" si="3"/>
        <v>0</v>
      </c>
      <c r="AG42" s="375">
        <f t="shared" si="2"/>
        <v>0</v>
      </c>
      <c r="AH42" s="375">
        <f t="shared" si="2"/>
        <v>0</v>
      </c>
      <c r="AI42" s="375">
        <f t="shared" si="2"/>
        <v>0</v>
      </c>
      <c r="AJ42" s="375">
        <f t="shared" si="2"/>
        <v>0</v>
      </c>
      <c r="AK42" s="375">
        <f t="shared" si="2"/>
        <v>0</v>
      </c>
      <c r="AL42" s="375">
        <f t="shared" si="2"/>
        <v>0</v>
      </c>
      <c r="AM42" s="375">
        <f t="shared" si="2"/>
        <v>0</v>
      </c>
      <c r="AN42" s="375">
        <f t="shared" si="2"/>
        <v>0</v>
      </c>
      <c r="AO42">
        <f ca="1">COUNTIF((OFFSET($AG$42,0,0,4,8)),IF(AG42=0,".",AG42))</f>
        <v>0</v>
      </c>
      <c r="AP42">
        <f t="shared" ref="AP42:AV42" ca="1" si="4">COUNTIF((OFFSET($AG$42,0,0,4,8)),IF(AH42=0,".",AH42))</f>
        <v>0</v>
      </c>
      <c r="AQ42">
        <f t="shared" ca="1" si="4"/>
        <v>0</v>
      </c>
      <c r="AR42">
        <f t="shared" ca="1" si="4"/>
        <v>0</v>
      </c>
      <c r="AS42">
        <f t="shared" ca="1" si="4"/>
        <v>0</v>
      </c>
      <c r="AT42">
        <f t="shared" ca="1" si="4"/>
        <v>0</v>
      </c>
      <c r="AU42">
        <f t="shared" ca="1" si="4"/>
        <v>0</v>
      </c>
      <c r="AV42">
        <f t="shared" ca="1" si="4"/>
        <v>0</v>
      </c>
      <c r="AW42" s="375">
        <f t="shared" si="2"/>
        <v>0</v>
      </c>
      <c r="AX42" s="375">
        <f t="shared" si="2"/>
        <v>0</v>
      </c>
      <c r="AY42" s="375" t="str">
        <f t="shared" si="2"/>
        <v>Ceren GÖĞÜŞ</v>
      </c>
      <c r="AZ42" s="375">
        <f t="shared" si="2"/>
        <v>0</v>
      </c>
      <c r="BA42" s="375" t="str">
        <f t="shared" si="2"/>
        <v>Dicle KIZILDERE</v>
      </c>
      <c r="BB42" s="375">
        <f t="shared" si="2"/>
        <v>0</v>
      </c>
      <c r="BC42" s="375">
        <f t="shared" si="2"/>
        <v>0</v>
      </c>
      <c r="BD42" s="375">
        <f t="shared" si="2"/>
        <v>0</v>
      </c>
      <c r="BE42" s="381">
        <f ca="1">COUNTIF((OFFSET($AW$42,0,0,4,8)),IF(AW42=0,".",AW42))</f>
        <v>0</v>
      </c>
      <c r="BF42" s="381">
        <f t="shared" ref="BF42:BL42" ca="1" si="5">COUNTIF((OFFSET($AW$42,0,0,4,8)),IF(AX42=0,".",AX42))</f>
        <v>0</v>
      </c>
      <c r="BG42" s="381">
        <f t="shared" ca="1" si="5"/>
        <v>1</v>
      </c>
      <c r="BH42" s="381">
        <f t="shared" ca="1" si="5"/>
        <v>0</v>
      </c>
      <c r="BI42" s="381">
        <f t="shared" ca="1" si="5"/>
        <v>1</v>
      </c>
      <c r="BJ42" s="381">
        <f t="shared" ca="1" si="5"/>
        <v>0</v>
      </c>
      <c r="BK42" s="381">
        <f t="shared" ca="1" si="5"/>
        <v>0</v>
      </c>
      <c r="BL42" s="381">
        <f t="shared" ca="1" si="5"/>
        <v>0</v>
      </c>
      <c r="BM42" s="375">
        <f t="shared" si="2"/>
        <v>0</v>
      </c>
      <c r="BN42" s="375">
        <f t="shared" si="2"/>
        <v>0</v>
      </c>
      <c r="BO42" s="375">
        <f t="shared" si="2"/>
        <v>0</v>
      </c>
      <c r="BP42" s="375">
        <f t="shared" si="2"/>
        <v>0</v>
      </c>
      <c r="BQ42" s="375">
        <f t="shared" si="2"/>
        <v>0</v>
      </c>
      <c r="BR42" s="375">
        <f t="shared" si="2"/>
        <v>0</v>
      </c>
      <c r="BS42" s="375">
        <f t="shared" si="2"/>
        <v>0</v>
      </c>
      <c r="BT42" s="375">
        <f t="shared" si="2"/>
        <v>0</v>
      </c>
      <c r="BU42">
        <f t="shared" ref="BU42:CB45" ca="1" si="6">COUNTIF((OFFSET($BM$42,0,0,4,8)),IF(BM42=0,".",BM42))</f>
        <v>0</v>
      </c>
      <c r="BV42">
        <f t="shared" ca="1" si="6"/>
        <v>0</v>
      </c>
      <c r="BW42">
        <f t="shared" ca="1" si="6"/>
        <v>0</v>
      </c>
      <c r="BX42">
        <f t="shared" ca="1" si="6"/>
        <v>0</v>
      </c>
      <c r="BY42">
        <f t="shared" ca="1" si="6"/>
        <v>0</v>
      </c>
      <c r="BZ42">
        <f t="shared" ca="1" si="6"/>
        <v>0</v>
      </c>
      <c r="CA42">
        <f t="shared" ca="1" si="6"/>
        <v>0</v>
      </c>
      <c r="CB42">
        <f t="shared" ca="1" si="6"/>
        <v>0</v>
      </c>
    </row>
    <row r="43" spans="1:80" x14ac:dyDescent="0.2">
      <c r="A43" s="374">
        <f t="shared" ref="A43:H43" si="7">A$11</f>
        <v>0</v>
      </c>
      <c r="B43" s="374" t="str">
        <f t="shared" si="7"/>
        <v>MATH 153.02</v>
      </c>
      <c r="C43" s="374" t="str">
        <f t="shared" si="7"/>
        <v>ARCH 251.12</v>
      </c>
      <c r="D43" s="374" t="str">
        <f t="shared" si="7"/>
        <v>ARCH 252.12</v>
      </c>
      <c r="E43" s="374">
        <f t="shared" si="7"/>
        <v>0</v>
      </c>
      <c r="F43" s="374">
        <f t="shared" si="7"/>
        <v>0</v>
      </c>
      <c r="G43" s="374">
        <f t="shared" si="7"/>
        <v>0</v>
      </c>
      <c r="H43" s="374">
        <f t="shared" si="7"/>
        <v>0</v>
      </c>
      <c r="I43">
        <f ca="1">COUNTIF((OFFSET($A$42,0,0,4,8)),IF(A43=0,".",A43))</f>
        <v>0</v>
      </c>
      <c r="J43">
        <f t="shared" ref="J43:P45" ca="1" si="8">COUNTIF((OFFSET($A$42,0,0,4,8)),IF(B43=0,".",B43))</f>
        <v>1</v>
      </c>
      <c r="K43">
        <f t="shared" ca="1" si="8"/>
        <v>1</v>
      </c>
      <c r="L43">
        <f t="shared" ca="1" si="8"/>
        <v>1</v>
      </c>
      <c r="M43">
        <f t="shared" ca="1" si="8"/>
        <v>0</v>
      </c>
      <c r="N43">
        <f t="shared" ca="1" si="8"/>
        <v>0</v>
      </c>
      <c r="O43">
        <f t="shared" ca="1" si="8"/>
        <v>0</v>
      </c>
      <c r="P43">
        <f t="shared" ca="1" si="8"/>
        <v>0</v>
      </c>
      <c r="Q43" s="385">
        <f t="shared" ref="Q43:BT43" si="9">Q$11</f>
        <v>0</v>
      </c>
      <c r="R43" s="385" t="str">
        <f t="shared" si="9"/>
        <v>Staff3</v>
      </c>
      <c r="S43" s="385" t="str">
        <f t="shared" si="9"/>
        <v>Prof. Dr. Yavuz KOŞANER</v>
      </c>
      <c r="T43" s="385" t="str">
        <f t="shared" si="9"/>
        <v>Öğr. Gör. Nazmi KARAKUŞ</v>
      </c>
      <c r="U43" s="385">
        <f t="shared" si="9"/>
        <v>0</v>
      </c>
      <c r="V43" s="385">
        <f t="shared" si="9"/>
        <v>0</v>
      </c>
      <c r="W43" s="385">
        <f t="shared" si="9"/>
        <v>0</v>
      </c>
      <c r="X43" s="385">
        <f t="shared" si="9"/>
        <v>0</v>
      </c>
      <c r="Y43" s="381">
        <f ca="1">COUNTIF((OFFSET($Q$42,0,0,4,8)),IF(Q43=0,".",Q43))</f>
        <v>0</v>
      </c>
      <c r="Z43" s="381">
        <f t="shared" ref="Z43:AF45" ca="1" si="10">COUNTIF((OFFSET($Q$42,0,0,4,8)),IF(R43=0,".",R43))</f>
        <v>1</v>
      </c>
      <c r="AA43" s="381">
        <f t="shared" ca="1" si="10"/>
        <v>1</v>
      </c>
      <c r="AB43" s="381">
        <f t="shared" ca="1" si="10"/>
        <v>1</v>
      </c>
      <c r="AC43" s="381">
        <f t="shared" ca="1" si="10"/>
        <v>0</v>
      </c>
      <c r="AD43" s="381">
        <f t="shared" ca="1" si="10"/>
        <v>0</v>
      </c>
      <c r="AE43" s="381">
        <f t="shared" ca="1" si="10"/>
        <v>0</v>
      </c>
      <c r="AF43" s="381">
        <f t="shared" ca="1" si="10"/>
        <v>0</v>
      </c>
      <c r="AG43" s="374">
        <f t="shared" si="9"/>
        <v>0</v>
      </c>
      <c r="AH43" s="374">
        <f t="shared" si="9"/>
        <v>0</v>
      </c>
      <c r="AI43" s="374">
        <f t="shared" si="9"/>
        <v>0</v>
      </c>
      <c r="AJ43" s="374">
        <f t="shared" si="9"/>
        <v>0</v>
      </c>
      <c r="AK43" s="374">
        <f t="shared" si="9"/>
        <v>0</v>
      </c>
      <c r="AL43" s="374">
        <f t="shared" si="9"/>
        <v>0</v>
      </c>
      <c r="AM43" s="374">
        <f t="shared" si="9"/>
        <v>0</v>
      </c>
      <c r="AN43" s="374">
        <f t="shared" si="9"/>
        <v>0</v>
      </c>
      <c r="AO43">
        <f ca="1">COUNTIF((OFFSET($AG$42,0,0,4,8)),IF(AG43=0,".",AG43))</f>
        <v>0</v>
      </c>
      <c r="AP43">
        <f t="shared" ref="AP43:AV45" ca="1" si="11">COUNTIF((OFFSET($AG$42,0,0,4,8)),IF(AH43=0,".",AH43))</f>
        <v>0</v>
      </c>
      <c r="AQ43">
        <f t="shared" ca="1" si="11"/>
        <v>0</v>
      </c>
      <c r="AR43">
        <f t="shared" ca="1" si="11"/>
        <v>0</v>
      </c>
      <c r="AS43">
        <f t="shared" ca="1" si="11"/>
        <v>0</v>
      </c>
      <c r="AT43">
        <f t="shared" ca="1" si="11"/>
        <v>0</v>
      </c>
      <c r="AU43">
        <f t="shared" ca="1" si="11"/>
        <v>0</v>
      </c>
      <c r="AV43">
        <f t="shared" ca="1" si="11"/>
        <v>0</v>
      </c>
      <c r="AW43" s="385">
        <f t="shared" si="9"/>
        <v>0</v>
      </c>
      <c r="AX43" s="385">
        <f t="shared" si="9"/>
        <v>0</v>
      </c>
      <c r="AY43" s="385" t="str">
        <f t="shared" si="9"/>
        <v>Zeynep YAZICIOĞLU HALU</v>
      </c>
      <c r="AZ43" s="385">
        <f t="shared" si="9"/>
        <v>0</v>
      </c>
      <c r="BA43" s="385">
        <f t="shared" si="9"/>
        <v>0</v>
      </c>
      <c r="BB43" s="385">
        <f t="shared" si="9"/>
        <v>0</v>
      </c>
      <c r="BC43" s="385">
        <f t="shared" si="9"/>
        <v>0</v>
      </c>
      <c r="BD43" s="385">
        <f t="shared" si="9"/>
        <v>0</v>
      </c>
      <c r="BE43" s="381">
        <f ca="1">COUNTIF((OFFSET($AW$42,0,0,4,8)),IF(AW43=0,".",AW43))</f>
        <v>0</v>
      </c>
      <c r="BF43" s="381">
        <f t="shared" ref="BF43:BL45" ca="1" si="12">COUNTIF((OFFSET($AW$42,0,0,4,8)),IF(AX43=0,".",AX43))</f>
        <v>0</v>
      </c>
      <c r="BG43" s="381">
        <f t="shared" ca="1" si="12"/>
        <v>1</v>
      </c>
      <c r="BH43" s="381">
        <f t="shared" ca="1" si="12"/>
        <v>0</v>
      </c>
      <c r="BI43" s="381">
        <f t="shared" ca="1" si="12"/>
        <v>0</v>
      </c>
      <c r="BJ43" s="381">
        <f t="shared" ca="1" si="12"/>
        <v>0</v>
      </c>
      <c r="BK43" s="381">
        <f t="shared" ca="1" si="12"/>
        <v>0</v>
      </c>
      <c r="BL43" s="381">
        <f t="shared" ca="1" si="12"/>
        <v>0</v>
      </c>
      <c r="BM43" s="374">
        <f t="shared" si="9"/>
        <v>0</v>
      </c>
      <c r="BN43" s="374">
        <f t="shared" si="9"/>
        <v>0</v>
      </c>
      <c r="BO43" s="374">
        <f t="shared" si="9"/>
        <v>0</v>
      </c>
      <c r="BP43" s="374">
        <f t="shared" si="9"/>
        <v>0</v>
      </c>
      <c r="BQ43" s="374">
        <f t="shared" si="9"/>
        <v>0</v>
      </c>
      <c r="BR43" s="374">
        <f t="shared" si="9"/>
        <v>0</v>
      </c>
      <c r="BS43" s="374">
        <f t="shared" si="9"/>
        <v>0</v>
      </c>
      <c r="BT43" s="374">
        <f t="shared" si="9"/>
        <v>0</v>
      </c>
      <c r="BU43">
        <f t="shared" ca="1" si="6"/>
        <v>0</v>
      </c>
      <c r="BV43">
        <f t="shared" ca="1" si="6"/>
        <v>0</v>
      </c>
      <c r="BW43">
        <f t="shared" ca="1" si="6"/>
        <v>0</v>
      </c>
      <c r="BX43">
        <f t="shared" ca="1" si="6"/>
        <v>0</v>
      </c>
      <c r="BY43">
        <f t="shared" ca="1" si="6"/>
        <v>0</v>
      </c>
      <c r="BZ43">
        <f t="shared" ca="1" si="6"/>
        <v>0</v>
      </c>
      <c r="CA43">
        <f t="shared" ca="1" si="6"/>
        <v>0</v>
      </c>
      <c r="CB43">
        <f t="shared" ca="1" si="6"/>
        <v>0</v>
      </c>
    </row>
    <row r="44" spans="1:80" x14ac:dyDescent="0.2">
      <c r="A44" s="375">
        <f t="shared" ref="A44:H44" si="13">A$21</f>
        <v>0</v>
      </c>
      <c r="B44" s="375">
        <f t="shared" si="13"/>
        <v>0</v>
      </c>
      <c r="C44" s="375">
        <f t="shared" si="13"/>
        <v>0</v>
      </c>
      <c r="D44" s="375">
        <f t="shared" si="13"/>
        <v>0</v>
      </c>
      <c r="E44" s="375">
        <f t="shared" si="13"/>
        <v>0</v>
      </c>
      <c r="F44" s="375">
        <f t="shared" si="13"/>
        <v>0</v>
      </c>
      <c r="G44" s="375">
        <f t="shared" si="13"/>
        <v>0</v>
      </c>
      <c r="H44" s="375" t="str">
        <f t="shared" si="13"/>
        <v>ARCH 492.13</v>
      </c>
      <c r="I44">
        <f ca="1">COUNTIF((OFFSET($A$42,0,0,4,8)),IF(A44=0,".",A44))</f>
        <v>0</v>
      </c>
      <c r="J44">
        <f t="shared" ca="1" si="8"/>
        <v>0</v>
      </c>
      <c r="K44">
        <f t="shared" ca="1" si="8"/>
        <v>0</v>
      </c>
      <c r="L44">
        <f t="shared" ca="1" si="8"/>
        <v>0</v>
      </c>
      <c r="M44">
        <f t="shared" ca="1" si="8"/>
        <v>0</v>
      </c>
      <c r="N44">
        <f t="shared" ca="1" si="8"/>
        <v>0</v>
      </c>
      <c r="O44">
        <f t="shared" ca="1" si="8"/>
        <v>0</v>
      </c>
      <c r="P44">
        <f t="shared" ca="1" si="8"/>
        <v>1</v>
      </c>
      <c r="Q44" s="375">
        <f t="shared" ref="Q44:BT44" si="14">Q$21</f>
        <v>0</v>
      </c>
      <c r="R44" s="375">
        <f t="shared" si="14"/>
        <v>0</v>
      </c>
      <c r="S44" s="375">
        <f t="shared" si="14"/>
        <v>0</v>
      </c>
      <c r="T44" s="375">
        <f t="shared" si="14"/>
        <v>0</v>
      </c>
      <c r="U44" s="375">
        <f t="shared" si="14"/>
        <v>0</v>
      </c>
      <c r="V44" s="375">
        <f t="shared" si="14"/>
        <v>0</v>
      </c>
      <c r="W44" s="375">
        <f t="shared" si="14"/>
        <v>0</v>
      </c>
      <c r="X44" s="375" t="str">
        <f t="shared" si="14"/>
        <v>Öğr. Gör. Dr. Nihat GÜNDÜZ</v>
      </c>
      <c r="Y44" s="381">
        <f ca="1">COUNTIF((OFFSET($Q$42,0,0,4,8)),IF(Q44=0,".",Q44))</f>
        <v>0</v>
      </c>
      <c r="Z44" s="381">
        <f t="shared" ca="1" si="10"/>
        <v>0</v>
      </c>
      <c r="AA44" s="381">
        <f t="shared" ca="1" si="10"/>
        <v>0</v>
      </c>
      <c r="AB44" s="381">
        <f t="shared" ca="1" si="10"/>
        <v>0</v>
      </c>
      <c r="AC44" s="381">
        <f t="shared" ca="1" si="10"/>
        <v>0</v>
      </c>
      <c r="AD44" s="381">
        <f t="shared" ca="1" si="10"/>
        <v>0</v>
      </c>
      <c r="AE44" s="381">
        <f t="shared" ca="1" si="10"/>
        <v>0</v>
      </c>
      <c r="AF44" s="381">
        <f t="shared" ca="1" si="10"/>
        <v>1</v>
      </c>
      <c r="AG44" s="375">
        <f t="shared" si="14"/>
        <v>0</v>
      </c>
      <c r="AH44" s="375">
        <f t="shared" si="14"/>
        <v>0</v>
      </c>
      <c r="AI44" s="375">
        <f t="shared" si="14"/>
        <v>0</v>
      </c>
      <c r="AJ44" s="375">
        <f t="shared" si="14"/>
        <v>0</v>
      </c>
      <c r="AK44" s="375">
        <f t="shared" si="14"/>
        <v>0</v>
      </c>
      <c r="AL44" s="375">
        <f t="shared" si="14"/>
        <v>0</v>
      </c>
      <c r="AM44" s="375">
        <f t="shared" si="14"/>
        <v>0</v>
      </c>
      <c r="AN44" s="375">
        <f t="shared" si="14"/>
        <v>0</v>
      </c>
      <c r="AO44">
        <f ca="1">COUNTIF((OFFSET($AG$42,0,0,4,8)),IF(AG44=0,".",AG44))</f>
        <v>0</v>
      </c>
      <c r="AP44">
        <f t="shared" ca="1" si="11"/>
        <v>0</v>
      </c>
      <c r="AQ44">
        <f t="shared" ca="1" si="11"/>
        <v>0</v>
      </c>
      <c r="AR44">
        <f t="shared" ca="1" si="11"/>
        <v>0</v>
      </c>
      <c r="AS44">
        <f t="shared" ca="1" si="11"/>
        <v>0</v>
      </c>
      <c r="AT44">
        <f t="shared" ca="1" si="11"/>
        <v>0</v>
      </c>
      <c r="AU44">
        <f t="shared" ca="1" si="11"/>
        <v>0</v>
      </c>
      <c r="AV44">
        <f t="shared" ca="1" si="11"/>
        <v>0</v>
      </c>
      <c r="AW44" s="375">
        <f t="shared" si="14"/>
        <v>0</v>
      </c>
      <c r="AX44" s="375">
        <f t="shared" si="14"/>
        <v>0</v>
      </c>
      <c r="AY44" s="375">
        <f t="shared" si="14"/>
        <v>0</v>
      </c>
      <c r="AZ44" s="375">
        <f t="shared" si="14"/>
        <v>0</v>
      </c>
      <c r="BA44" s="375">
        <f t="shared" si="14"/>
        <v>0</v>
      </c>
      <c r="BB44" s="375">
        <f t="shared" si="14"/>
        <v>0</v>
      </c>
      <c r="BC44" s="375">
        <f t="shared" si="14"/>
        <v>0</v>
      </c>
      <c r="BD44" s="375" t="str">
        <f t="shared" si="14"/>
        <v>Ece DEMİR</v>
      </c>
      <c r="BE44" s="381">
        <f ca="1">COUNTIF((OFFSET($AW$42,0,0,4,8)),IF(AW44=0,".",AW44))</f>
        <v>0</v>
      </c>
      <c r="BF44" s="381">
        <f t="shared" ca="1" si="12"/>
        <v>0</v>
      </c>
      <c r="BG44" s="381">
        <f t="shared" ca="1" si="12"/>
        <v>0</v>
      </c>
      <c r="BH44" s="381">
        <f t="shared" ca="1" si="12"/>
        <v>0</v>
      </c>
      <c r="BI44" s="381">
        <f t="shared" ca="1" si="12"/>
        <v>0</v>
      </c>
      <c r="BJ44" s="381">
        <f t="shared" ca="1" si="12"/>
        <v>0</v>
      </c>
      <c r="BK44" s="381">
        <f t="shared" ca="1" si="12"/>
        <v>0</v>
      </c>
      <c r="BL44" s="381">
        <f t="shared" ca="1" si="12"/>
        <v>1</v>
      </c>
      <c r="BM44" s="375">
        <f t="shared" si="14"/>
        <v>0</v>
      </c>
      <c r="BN44" s="375">
        <f t="shared" si="14"/>
        <v>0</v>
      </c>
      <c r="BO44" s="375">
        <f t="shared" si="14"/>
        <v>0</v>
      </c>
      <c r="BP44" s="375">
        <f t="shared" si="14"/>
        <v>0</v>
      </c>
      <c r="BQ44" s="375">
        <f t="shared" si="14"/>
        <v>0</v>
      </c>
      <c r="BR44" s="375">
        <f t="shared" si="14"/>
        <v>0</v>
      </c>
      <c r="BS44" s="375">
        <f t="shared" si="14"/>
        <v>0</v>
      </c>
      <c r="BT44" s="375">
        <f t="shared" si="14"/>
        <v>0</v>
      </c>
      <c r="BU44">
        <f t="shared" ca="1" si="6"/>
        <v>0</v>
      </c>
      <c r="BV44">
        <f t="shared" ca="1" si="6"/>
        <v>0</v>
      </c>
      <c r="BW44">
        <f t="shared" ca="1" si="6"/>
        <v>0</v>
      </c>
      <c r="BX44">
        <f t="shared" ca="1" si="6"/>
        <v>0</v>
      </c>
      <c r="BY44">
        <f t="shared" ca="1" si="6"/>
        <v>0</v>
      </c>
      <c r="BZ44">
        <f t="shared" ca="1" si="6"/>
        <v>0</v>
      </c>
      <c r="CA44">
        <f t="shared" ca="1" si="6"/>
        <v>0</v>
      </c>
      <c r="CB44">
        <f t="shared" ca="1" si="6"/>
        <v>0</v>
      </c>
    </row>
    <row r="45" spans="1:80" x14ac:dyDescent="0.2">
      <c r="A45" s="374">
        <f t="shared" ref="A45:H45" si="15">A$31</f>
        <v>0</v>
      </c>
      <c r="B45" s="374">
        <f t="shared" si="15"/>
        <v>0</v>
      </c>
      <c r="C45" s="374">
        <f t="shared" si="15"/>
        <v>0</v>
      </c>
      <c r="D45" s="374">
        <f t="shared" si="15"/>
        <v>0</v>
      </c>
      <c r="E45" s="374">
        <f t="shared" si="15"/>
        <v>0</v>
      </c>
      <c r="F45" s="374">
        <f t="shared" si="15"/>
        <v>0</v>
      </c>
      <c r="G45" s="374">
        <f t="shared" si="15"/>
        <v>0</v>
      </c>
      <c r="H45" s="374">
        <f t="shared" si="15"/>
        <v>0</v>
      </c>
      <c r="I45">
        <f ca="1">COUNTIF((OFFSET($A$42,0,0,4,8)),IF(A45=0,".",A45))</f>
        <v>0</v>
      </c>
      <c r="J45">
        <f t="shared" ca="1" si="8"/>
        <v>0</v>
      </c>
      <c r="K45">
        <f t="shared" ca="1" si="8"/>
        <v>0</v>
      </c>
      <c r="L45">
        <f t="shared" ca="1" si="8"/>
        <v>0</v>
      </c>
      <c r="M45">
        <f t="shared" ca="1" si="8"/>
        <v>0</v>
      </c>
      <c r="N45">
        <f t="shared" ca="1" si="8"/>
        <v>0</v>
      </c>
      <c r="O45">
        <f t="shared" ca="1" si="8"/>
        <v>0</v>
      </c>
      <c r="P45">
        <f t="shared" ca="1" si="8"/>
        <v>0</v>
      </c>
      <c r="Q45" s="385">
        <f t="shared" ref="Q45:BT45" si="16">Q$31</f>
        <v>0</v>
      </c>
      <c r="R45" s="385">
        <f t="shared" si="16"/>
        <v>0</v>
      </c>
      <c r="S45" s="385">
        <f t="shared" si="16"/>
        <v>0</v>
      </c>
      <c r="T45" s="385">
        <f t="shared" si="16"/>
        <v>0</v>
      </c>
      <c r="U45" s="385">
        <f t="shared" si="16"/>
        <v>0</v>
      </c>
      <c r="V45" s="385">
        <f t="shared" si="16"/>
        <v>0</v>
      </c>
      <c r="W45" s="385">
        <f t="shared" si="16"/>
        <v>0</v>
      </c>
      <c r="X45" s="385">
        <f t="shared" si="16"/>
        <v>0</v>
      </c>
      <c r="Y45" s="381">
        <f ca="1">COUNTIF((OFFSET($Q$42,0,0,4,8)),IF(Q45=0,".",Q45))</f>
        <v>0</v>
      </c>
      <c r="Z45" s="381">
        <f t="shared" ca="1" si="10"/>
        <v>0</v>
      </c>
      <c r="AA45" s="381">
        <f t="shared" ca="1" si="10"/>
        <v>0</v>
      </c>
      <c r="AB45" s="381">
        <f t="shared" ca="1" si="10"/>
        <v>0</v>
      </c>
      <c r="AC45" s="381">
        <f t="shared" ca="1" si="10"/>
        <v>0</v>
      </c>
      <c r="AD45" s="381">
        <f t="shared" ca="1" si="10"/>
        <v>0</v>
      </c>
      <c r="AE45" s="381">
        <f t="shared" ca="1" si="10"/>
        <v>0</v>
      </c>
      <c r="AF45" s="381">
        <f t="shared" ca="1" si="10"/>
        <v>0</v>
      </c>
      <c r="AG45" s="374">
        <f t="shared" si="16"/>
        <v>0</v>
      </c>
      <c r="AH45" s="374">
        <f t="shared" si="16"/>
        <v>0</v>
      </c>
      <c r="AI45" s="374">
        <f t="shared" si="16"/>
        <v>0</v>
      </c>
      <c r="AJ45" s="374">
        <f t="shared" si="16"/>
        <v>0</v>
      </c>
      <c r="AK45" s="374">
        <f t="shared" si="16"/>
        <v>0</v>
      </c>
      <c r="AL45" s="374">
        <f t="shared" si="16"/>
        <v>0</v>
      </c>
      <c r="AM45" s="374">
        <f t="shared" si="16"/>
        <v>0</v>
      </c>
      <c r="AN45" s="374">
        <f t="shared" si="16"/>
        <v>0</v>
      </c>
      <c r="AO45">
        <f ca="1">COUNTIF((OFFSET($AG$42,0,0,4,8)),IF(AG45=0,".",AG45))</f>
        <v>0</v>
      </c>
      <c r="AP45">
        <f t="shared" ca="1" si="11"/>
        <v>0</v>
      </c>
      <c r="AQ45">
        <f t="shared" ca="1" si="11"/>
        <v>0</v>
      </c>
      <c r="AR45">
        <f t="shared" ca="1" si="11"/>
        <v>0</v>
      </c>
      <c r="AS45">
        <f t="shared" ca="1" si="11"/>
        <v>0</v>
      </c>
      <c r="AT45">
        <f t="shared" ca="1" si="11"/>
        <v>0</v>
      </c>
      <c r="AU45">
        <f t="shared" ca="1" si="11"/>
        <v>0</v>
      </c>
      <c r="AV45">
        <f t="shared" ca="1" si="11"/>
        <v>0</v>
      </c>
      <c r="AW45" s="385">
        <f t="shared" si="16"/>
        <v>0</v>
      </c>
      <c r="AX45" s="385">
        <f t="shared" si="16"/>
        <v>0</v>
      </c>
      <c r="AY45" s="385">
        <f t="shared" si="16"/>
        <v>0</v>
      </c>
      <c r="AZ45" s="385">
        <f t="shared" si="16"/>
        <v>0</v>
      </c>
      <c r="BA45" s="385">
        <f t="shared" si="16"/>
        <v>0</v>
      </c>
      <c r="BB45" s="385">
        <f t="shared" si="16"/>
        <v>0</v>
      </c>
      <c r="BC45" s="385">
        <f t="shared" si="16"/>
        <v>0</v>
      </c>
      <c r="BD45" s="385">
        <f t="shared" si="16"/>
        <v>0</v>
      </c>
      <c r="BE45" s="381">
        <f ca="1">COUNTIF((OFFSET($AW$42,0,0,4,8)),IF(AW45=0,".",AW45))</f>
        <v>0</v>
      </c>
      <c r="BF45" s="381">
        <f t="shared" ca="1" si="12"/>
        <v>0</v>
      </c>
      <c r="BG45" s="381">
        <f t="shared" ca="1" si="12"/>
        <v>0</v>
      </c>
      <c r="BH45" s="381">
        <f t="shared" ca="1" si="12"/>
        <v>0</v>
      </c>
      <c r="BI45" s="381">
        <f t="shared" ca="1" si="12"/>
        <v>0</v>
      </c>
      <c r="BJ45" s="381">
        <f t="shared" ca="1" si="12"/>
        <v>0</v>
      </c>
      <c r="BK45" s="381">
        <f t="shared" ca="1" si="12"/>
        <v>0</v>
      </c>
      <c r="BL45" s="381">
        <f t="shared" ca="1" si="12"/>
        <v>0</v>
      </c>
      <c r="BM45" s="374">
        <f t="shared" si="16"/>
        <v>0</v>
      </c>
      <c r="BN45" s="374">
        <f t="shared" si="16"/>
        <v>0</v>
      </c>
      <c r="BO45" s="374">
        <f t="shared" si="16"/>
        <v>0</v>
      </c>
      <c r="BP45" s="374">
        <f t="shared" si="16"/>
        <v>0</v>
      </c>
      <c r="BQ45" s="374">
        <f t="shared" si="16"/>
        <v>0</v>
      </c>
      <c r="BR45" s="374">
        <f t="shared" si="16"/>
        <v>0</v>
      </c>
      <c r="BS45" s="374">
        <f t="shared" si="16"/>
        <v>0</v>
      </c>
      <c r="BT45" s="374">
        <f t="shared" si="16"/>
        <v>0</v>
      </c>
      <c r="BU45">
        <f t="shared" ca="1" si="6"/>
        <v>0</v>
      </c>
      <c r="BV45">
        <f t="shared" ca="1" si="6"/>
        <v>0</v>
      </c>
      <c r="BW45">
        <f t="shared" ca="1" si="6"/>
        <v>0</v>
      </c>
      <c r="BX45">
        <f t="shared" ca="1" si="6"/>
        <v>0</v>
      </c>
      <c r="BY45">
        <f t="shared" ca="1" si="6"/>
        <v>0</v>
      </c>
      <c r="BZ45">
        <f t="shared" ca="1" si="6"/>
        <v>0</v>
      </c>
      <c r="CA45">
        <f t="shared" ca="1" si="6"/>
        <v>0</v>
      </c>
      <c r="CB45">
        <f t="shared" ca="1" si="6"/>
        <v>0</v>
      </c>
    </row>
    <row r="46" spans="1:80" x14ac:dyDescent="0.2">
      <c r="A46" s="377">
        <f>COUNTIF((A$42:A$45),IF(A42=0,".",A42))</f>
        <v>1</v>
      </c>
      <c r="B46" s="377">
        <f t="shared" ref="B46:BT46" si="17">COUNTIF((B$42:B$45),IF(B42=0,".",B42))</f>
        <v>0</v>
      </c>
      <c r="C46" s="377">
        <f t="shared" si="17"/>
        <v>1</v>
      </c>
      <c r="D46" s="377">
        <f t="shared" si="17"/>
        <v>1</v>
      </c>
      <c r="E46" s="377">
        <f t="shared" si="17"/>
        <v>1</v>
      </c>
      <c r="F46" s="377">
        <f t="shared" si="17"/>
        <v>0</v>
      </c>
      <c r="G46" s="377">
        <f t="shared" si="17"/>
        <v>1</v>
      </c>
      <c r="H46" s="377">
        <f t="shared" si="17"/>
        <v>0</v>
      </c>
      <c r="I46" s="378">
        <f ca="1">SUM(I42:I45)</f>
        <v>1</v>
      </c>
      <c r="J46" s="378">
        <f t="shared" ref="J46:P46" ca="1" si="18">SUM(J42:J45)</f>
        <v>1</v>
      </c>
      <c r="K46" s="378">
        <f t="shared" ca="1" si="18"/>
        <v>2</v>
      </c>
      <c r="L46" s="378">
        <f t="shared" ca="1" si="18"/>
        <v>2</v>
      </c>
      <c r="M46" s="378">
        <f t="shared" ca="1" si="18"/>
        <v>1</v>
      </c>
      <c r="N46" s="378">
        <f t="shared" ca="1" si="18"/>
        <v>0</v>
      </c>
      <c r="O46" s="378">
        <f t="shared" ca="1" si="18"/>
        <v>1</v>
      </c>
      <c r="P46" s="378">
        <f t="shared" ca="1" si="18"/>
        <v>1</v>
      </c>
      <c r="Q46" s="377">
        <f t="shared" si="17"/>
        <v>1</v>
      </c>
      <c r="R46" s="377">
        <f t="shared" si="17"/>
        <v>0</v>
      </c>
      <c r="S46" s="377">
        <f t="shared" si="17"/>
        <v>1</v>
      </c>
      <c r="T46" s="377">
        <f t="shared" si="17"/>
        <v>1</v>
      </c>
      <c r="U46" s="377">
        <f t="shared" si="17"/>
        <v>1</v>
      </c>
      <c r="V46" s="377">
        <f t="shared" si="17"/>
        <v>0</v>
      </c>
      <c r="W46" s="377">
        <f t="shared" si="17"/>
        <v>1</v>
      </c>
      <c r="X46" s="377">
        <f t="shared" si="17"/>
        <v>0</v>
      </c>
      <c r="Y46" s="378">
        <f t="shared" ref="Y46:AF46" ca="1" si="19">SUM(Y42:Y45)</f>
        <v>1</v>
      </c>
      <c r="Z46" s="378">
        <f t="shared" ca="1" si="19"/>
        <v>1</v>
      </c>
      <c r="AA46" s="378">
        <f t="shared" ca="1" si="19"/>
        <v>2</v>
      </c>
      <c r="AB46" s="378">
        <f t="shared" ca="1" si="19"/>
        <v>2</v>
      </c>
      <c r="AC46" s="378">
        <f t="shared" ca="1" si="19"/>
        <v>1</v>
      </c>
      <c r="AD46" s="378">
        <f t="shared" ca="1" si="19"/>
        <v>0</v>
      </c>
      <c r="AE46" s="378">
        <f t="shared" ca="1" si="19"/>
        <v>1</v>
      </c>
      <c r="AF46" s="378">
        <f t="shared" ca="1" si="19"/>
        <v>1</v>
      </c>
      <c r="AG46" s="377">
        <f t="shared" si="17"/>
        <v>0</v>
      </c>
      <c r="AH46" s="377">
        <f t="shared" si="17"/>
        <v>0</v>
      </c>
      <c r="AI46" s="377">
        <f t="shared" si="17"/>
        <v>0</v>
      </c>
      <c r="AJ46" s="377">
        <f t="shared" si="17"/>
        <v>0</v>
      </c>
      <c r="AK46" s="377">
        <f t="shared" si="17"/>
        <v>0</v>
      </c>
      <c r="AL46" s="377">
        <f t="shared" si="17"/>
        <v>0</v>
      </c>
      <c r="AM46" s="377">
        <f t="shared" si="17"/>
        <v>0</v>
      </c>
      <c r="AN46" s="377">
        <f t="shared" si="17"/>
        <v>0</v>
      </c>
      <c r="AO46" s="378">
        <f t="shared" ref="AO46:AV46" ca="1" si="20">SUM(AO42:AO45)</f>
        <v>0</v>
      </c>
      <c r="AP46" s="378">
        <f t="shared" ca="1" si="20"/>
        <v>0</v>
      </c>
      <c r="AQ46" s="378">
        <f t="shared" ca="1" si="20"/>
        <v>0</v>
      </c>
      <c r="AR46" s="378">
        <f t="shared" ca="1" si="20"/>
        <v>0</v>
      </c>
      <c r="AS46" s="378">
        <f t="shared" ca="1" si="20"/>
        <v>0</v>
      </c>
      <c r="AT46" s="378">
        <f t="shared" ca="1" si="20"/>
        <v>0</v>
      </c>
      <c r="AU46" s="378">
        <f t="shared" ca="1" si="20"/>
        <v>0</v>
      </c>
      <c r="AV46" s="378">
        <f t="shared" ca="1" si="20"/>
        <v>0</v>
      </c>
      <c r="AW46" s="377">
        <f t="shared" si="17"/>
        <v>0</v>
      </c>
      <c r="AX46" s="377">
        <f t="shared" si="17"/>
        <v>0</v>
      </c>
      <c r="AY46" s="377">
        <f t="shared" si="17"/>
        <v>1</v>
      </c>
      <c r="AZ46" s="377">
        <f t="shared" si="17"/>
        <v>0</v>
      </c>
      <c r="BA46" s="377">
        <f t="shared" si="17"/>
        <v>1</v>
      </c>
      <c r="BB46" s="377">
        <f t="shared" si="17"/>
        <v>0</v>
      </c>
      <c r="BC46" s="377">
        <f t="shared" si="17"/>
        <v>0</v>
      </c>
      <c r="BD46" s="377">
        <f t="shared" si="17"/>
        <v>0</v>
      </c>
      <c r="BE46" s="378">
        <f t="shared" ref="BE46:BL46" ca="1" si="21">SUM(BE42:BE45)</f>
        <v>0</v>
      </c>
      <c r="BF46" s="378">
        <f t="shared" ca="1" si="21"/>
        <v>0</v>
      </c>
      <c r="BG46" s="378">
        <f t="shared" ca="1" si="21"/>
        <v>2</v>
      </c>
      <c r="BH46" s="378">
        <f t="shared" ca="1" si="21"/>
        <v>0</v>
      </c>
      <c r="BI46" s="378">
        <f t="shared" ca="1" si="21"/>
        <v>1</v>
      </c>
      <c r="BJ46" s="378">
        <f t="shared" ca="1" si="21"/>
        <v>0</v>
      </c>
      <c r="BK46" s="378">
        <f t="shared" ca="1" si="21"/>
        <v>0</v>
      </c>
      <c r="BL46" s="378">
        <f t="shared" ca="1" si="21"/>
        <v>1</v>
      </c>
      <c r="BM46" s="377">
        <f t="shared" si="17"/>
        <v>0</v>
      </c>
      <c r="BN46" s="377">
        <f t="shared" si="17"/>
        <v>0</v>
      </c>
      <c r="BO46" s="377">
        <f t="shared" si="17"/>
        <v>0</v>
      </c>
      <c r="BP46" s="377">
        <f t="shared" si="17"/>
        <v>0</v>
      </c>
      <c r="BQ46" s="377">
        <f t="shared" si="17"/>
        <v>0</v>
      </c>
      <c r="BR46" s="377">
        <f t="shared" si="17"/>
        <v>0</v>
      </c>
      <c r="BS46" s="377">
        <f t="shared" si="17"/>
        <v>0</v>
      </c>
      <c r="BT46" s="377">
        <f t="shared" si="17"/>
        <v>0</v>
      </c>
      <c r="BU46" s="378">
        <f t="shared" ref="BU46:CB46" ca="1" si="22">SUM(BU42:BU45)</f>
        <v>0</v>
      </c>
      <c r="BV46" s="378">
        <f t="shared" ca="1" si="22"/>
        <v>0</v>
      </c>
      <c r="BW46" s="378">
        <f t="shared" ca="1" si="22"/>
        <v>0</v>
      </c>
      <c r="BX46" s="378">
        <f t="shared" ca="1" si="22"/>
        <v>0</v>
      </c>
      <c r="BY46" s="378">
        <f t="shared" ca="1" si="22"/>
        <v>0</v>
      </c>
      <c r="BZ46" s="378">
        <f t="shared" ca="1" si="22"/>
        <v>0</v>
      </c>
      <c r="CA46" s="378">
        <f t="shared" ca="1" si="22"/>
        <v>0</v>
      </c>
      <c r="CB46" s="378">
        <f t="shared" ca="1" si="22"/>
        <v>0</v>
      </c>
    </row>
    <row r="47" spans="1:80" x14ac:dyDescent="0.2">
      <c r="A47" s="377">
        <f>COUNTIF((A$42:A$45),IF(A43=0,".",A43))</f>
        <v>0</v>
      </c>
      <c r="B47" s="377">
        <f t="shared" ref="B47:H48" si="23">COUNTIF((B$42:B$45),IF(B43=0,".",B43))</f>
        <v>1</v>
      </c>
      <c r="C47" s="377">
        <f t="shared" si="23"/>
        <v>1</v>
      </c>
      <c r="D47" s="377">
        <f t="shared" si="23"/>
        <v>1</v>
      </c>
      <c r="E47" s="377">
        <f t="shared" si="23"/>
        <v>0</v>
      </c>
      <c r="F47" s="377">
        <f t="shared" si="23"/>
        <v>0</v>
      </c>
      <c r="G47" s="377">
        <f t="shared" si="23"/>
        <v>0</v>
      </c>
      <c r="H47" s="377">
        <f t="shared" si="23"/>
        <v>0</v>
      </c>
      <c r="I47" s="1109" t="s">
        <v>322</v>
      </c>
      <c r="J47" s="1109"/>
      <c r="K47" s="1109"/>
      <c r="L47" s="1109"/>
      <c r="M47" s="1109"/>
      <c r="N47" s="1109"/>
      <c r="O47" s="1109"/>
      <c r="P47" s="1109"/>
      <c r="Q47" s="377">
        <f t="shared" ref="Q47:X48" si="24">COUNTIF((Q$42:Q$45),IF(Q43=0,".",Q43))</f>
        <v>0</v>
      </c>
      <c r="R47" s="377">
        <f t="shared" si="24"/>
        <v>1</v>
      </c>
      <c r="S47" s="377">
        <f t="shared" si="24"/>
        <v>1</v>
      </c>
      <c r="T47" s="377">
        <f t="shared" si="24"/>
        <v>1</v>
      </c>
      <c r="U47" s="377">
        <f t="shared" si="24"/>
        <v>0</v>
      </c>
      <c r="V47" s="377">
        <f t="shared" si="24"/>
        <v>0</v>
      </c>
      <c r="W47" s="377">
        <f t="shared" si="24"/>
        <v>0</v>
      </c>
      <c r="X47" s="377">
        <f t="shared" si="24"/>
        <v>0</v>
      </c>
      <c r="Y47" s="1109" t="s">
        <v>322</v>
      </c>
      <c r="Z47" s="1109"/>
      <c r="AA47" s="1109"/>
      <c r="AB47" s="1109"/>
      <c r="AC47" s="1109"/>
      <c r="AD47" s="1109"/>
      <c r="AE47" s="1109"/>
      <c r="AF47" s="1109"/>
      <c r="AG47" s="377">
        <f t="shared" ref="AG47:BT47" si="25">COUNTIF((AG$42:AG$45),IF(AG43=0,".",AG43))</f>
        <v>0</v>
      </c>
      <c r="AH47" s="377">
        <f t="shared" si="25"/>
        <v>0</v>
      </c>
      <c r="AI47" s="377">
        <f t="shared" si="25"/>
        <v>0</v>
      </c>
      <c r="AJ47" s="377">
        <f t="shared" si="25"/>
        <v>0</v>
      </c>
      <c r="AK47" s="377">
        <f t="shared" si="25"/>
        <v>0</v>
      </c>
      <c r="AL47" s="377">
        <f t="shared" si="25"/>
        <v>0</v>
      </c>
      <c r="AM47" s="377">
        <f t="shared" si="25"/>
        <v>0</v>
      </c>
      <c r="AN47" s="377">
        <f t="shared" si="25"/>
        <v>0</v>
      </c>
      <c r="AO47" s="1109" t="s">
        <v>322</v>
      </c>
      <c r="AP47" s="1109"/>
      <c r="AQ47" s="1109"/>
      <c r="AR47" s="1109"/>
      <c r="AS47" s="1109"/>
      <c r="AT47" s="1109"/>
      <c r="AU47" s="1109"/>
      <c r="AV47" s="1109"/>
      <c r="AW47" s="377">
        <f t="shared" si="25"/>
        <v>0</v>
      </c>
      <c r="AX47" s="377">
        <f t="shared" si="25"/>
        <v>0</v>
      </c>
      <c r="AY47" s="377">
        <f t="shared" si="25"/>
        <v>1</v>
      </c>
      <c r="AZ47" s="377">
        <f t="shared" si="25"/>
        <v>0</v>
      </c>
      <c r="BA47" s="377">
        <f t="shared" si="25"/>
        <v>0</v>
      </c>
      <c r="BB47" s="377">
        <f t="shared" si="25"/>
        <v>0</v>
      </c>
      <c r="BC47" s="377">
        <f t="shared" si="25"/>
        <v>0</v>
      </c>
      <c r="BD47" s="377">
        <f t="shared" si="25"/>
        <v>0</v>
      </c>
      <c r="BE47" s="1109" t="s">
        <v>322</v>
      </c>
      <c r="BF47" s="1109"/>
      <c r="BG47" s="1109"/>
      <c r="BH47" s="1109"/>
      <c r="BI47" s="1109"/>
      <c r="BJ47" s="1109"/>
      <c r="BK47" s="1109"/>
      <c r="BL47" s="1109"/>
      <c r="BM47" s="377">
        <f t="shared" si="25"/>
        <v>0</v>
      </c>
      <c r="BN47" s="377">
        <f t="shared" si="25"/>
        <v>0</v>
      </c>
      <c r="BO47" s="377">
        <f t="shared" si="25"/>
        <v>0</v>
      </c>
      <c r="BP47" s="377">
        <f t="shared" si="25"/>
        <v>0</v>
      </c>
      <c r="BQ47" s="377">
        <f t="shared" si="25"/>
        <v>0</v>
      </c>
      <c r="BR47" s="377">
        <f t="shared" si="25"/>
        <v>0</v>
      </c>
      <c r="BS47" s="377">
        <f t="shared" si="25"/>
        <v>0</v>
      </c>
      <c r="BT47" s="377">
        <f t="shared" si="25"/>
        <v>0</v>
      </c>
      <c r="BU47" s="1109" t="s">
        <v>322</v>
      </c>
      <c r="BV47" s="1109"/>
      <c r="BW47" s="1109"/>
      <c r="BX47" s="1109"/>
      <c r="BY47" s="1109"/>
      <c r="BZ47" s="1109"/>
      <c r="CA47" s="1109"/>
      <c r="CB47" s="1109"/>
    </row>
    <row r="48" spans="1:80" x14ac:dyDescent="0.2">
      <c r="A48" s="377">
        <f>COUNTIF((A$42:A$45),IF(A44=0,".",A44))</f>
        <v>0</v>
      </c>
      <c r="B48" s="377">
        <f t="shared" si="23"/>
        <v>0</v>
      </c>
      <c r="C48" s="377">
        <f t="shared" si="23"/>
        <v>0</v>
      </c>
      <c r="D48" s="377">
        <f t="shared" si="23"/>
        <v>0</v>
      </c>
      <c r="E48" s="377">
        <f t="shared" si="23"/>
        <v>0</v>
      </c>
      <c r="F48" s="377">
        <f t="shared" si="23"/>
        <v>0</v>
      </c>
      <c r="G48" s="377">
        <f t="shared" si="23"/>
        <v>0</v>
      </c>
      <c r="H48" s="377">
        <f t="shared" si="23"/>
        <v>1</v>
      </c>
      <c r="I48" s="1109"/>
      <c r="J48" s="1109"/>
      <c r="K48" s="1109"/>
      <c r="L48" s="1109"/>
      <c r="M48" s="1109"/>
      <c r="N48" s="1109"/>
      <c r="O48" s="1109"/>
      <c r="P48" s="1109"/>
      <c r="Q48" s="377">
        <f t="shared" si="24"/>
        <v>0</v>
      </c>
      <c r="R48" s="377">
        <f t="shared" si="24"/>
        <v>0</v>
      </c>
      <c r="S48" s="377">
        <f t="shared" si="24"/>
        <v>0</v>
      </c>
      <c r="T48" s="377">
        <f t="shared" si="24"/>
        <v>0</v>
      </c>
      <c r="U48" s="377">
        <f t="shared" si="24"/>
        <v>0</v>
      </c>
      <c r="V48" s="377">
        <f t="shared" si="24"/>
        <v>0</v>
      </c>
      <c r="W48" s="377">
        <f t="shared" si="24"/>
        <v>0</v>
      </c>
      <c r="X48" s="377">
        <f t="shared" si="24"/>
        <v>1</v>
      </c>
      <c r="Y48" s="1109"/>
      <c r="Z48" s="1109"/>
      <c r="AA48" s="1109"/>
      <c r="AB48" s="1109"/>
      <c r="AC48" s="1109"/>
      <c r="AD48" s="1109"/>
      <c r="AE48" s="1109"/>
      <c r="AF48" s="1109"/>
      <c r="AG48" s="377">
        <f t="shared" ref="AG48:BT48" si="26">COUNTIF((AG$42:AG$45),IF(AG44=0,".",AG44))</f>
        <v>0</v>
      </c>
      <c r="AH48" s="377">
        <f t="shared" si="26"/>
        <v>0</v>
      </c>
      <c r="AI48" s="377">
        <f t="shared" si="26"/>
        <v>0</v>
      </c>
      <c r="AJ48" s="377">
        <f t="shared" si="26"/>
        <v>0</v>
      </c>
      <c r="AK48" s="377">
        <f t="shared" si="26"/>
        <v>0</v>
      </c>
      <c r="AL48" s="377">
        <f t="shared" si="26"/>
        <v>0</v>
      </c>
      <c r="AM48" s="377">
        <f t="shared" si="26"/>
        <v>0</v>
      </c>
      <c r="AN48" s="377">
        <f t="shared" si="26"/>
        <v>0</v>
      </c>
      <c r="AO48" s="1109"/>
      <c r="AP48" s="1109"/>
      <c r="AQ48" s="1109"/>
      <c r="AR48" s="1109"/>
      <c r="AS48" s="1109"/>
      <c r="AT48" s="1109"/>
      <c r="AU48" s="1109"/>
      <c r="AV48" s="1109"/>
      <c r="AW48" s="377">
        <f t="shared" si="26"/>
        <v>0</v>
      </c>
      <c r="AX48" s="377">
        <f t="shared" si="26"/>
        <v>0</v>
      </c>
      <c r="AY48" s="377">
        <f t="shared" si="26"/>
        <v>0</v>
      </c>
      <c r="AZ48" s="377">
        <f t="shared" si="26"/>
        <v>0</v>
      </c>
      <c r="BA48" s="377">
        <f t="shared" si="26"/>
        <v>0</v>
      </c>
      <c r="BB48" s="377">
        <f t="shared" si="26"/>
        <v>0</v>
      </c>
      <c r="BC48" s="377">
        <f t="shared" si="26"/>
        <v>0</v>
      </c>
      <c r="BD48" s="377">
        <f t="shared" si="26"/>
        <v>1</v>
      </c>
      <c r="BE48" s="1109"/>
      <c r="BF48" s="1109"/>
      <c r="BG48" s="1109"/>
      <c r="BH48" s="1109"/>
      <c r="BI48" s="1109"/>
      <c r="BJ48" s="1109"/>
      <c r="BK48" s="1109"/>
      <c r="BL48" s="1109"/>
      <c r="BM48" s="377">
        <f t="shared" si="26"/>
        <v>0</v>
      </c>
      <c r="BN48" s="377">
        <f t="shared" si="26"/>
        <v>0</v>
      </c>
      <c r="BO48" s="377">
        <f t="shared" si="26"/>
        <v>0</v>
      </c>
      <c r="BP48" s="377">
        <f t="shared" si="26"/>
        <v>0</v>
      </c>
      <c r="BQ48" s="377">
        <f t="shared" si="26"/>
        <v>0</v>
      </c>
      <c r="BR48" s="377">
        <f t="shared" si="26"/>
        <v>0</v>
      </c>
      <c r="BS48" s="377">
        <f t="shared" si="26"/>
        <v>0</v>
      </c>
      <c r="BT48" s="377">
        <f t="shared" si="26"/>
        <v>0</v>
      </c>
      <c r="BU48" s="1109"/>
      <c r="BV48" s="1109"/>
      <c r="BW48" s="1109"/>
      <c r="BX48" s="1109"/>
      <c r="BY48" s="1109"/>
      <c r="BZ48" s="1109"/>
      <c r="CA48" s="1109"/>
      <c r="CB48" s="1109"/>
    </row>
    <row r="49" spans="1:80" ht="13.5" thickBot="1" x14ac:dyDescent="0.25">
      <c r="A49" s="377">
        <f t="shared" ref="A49:BT49" si="27">COUNTIF((A$42:A$45),IF(A45=0,".",A45))</f>
        <v>0</v>
      </c>
      <c r="B49" s="377">
        <f t="shared" si="27"/>
        <v>0</v>
      </c>
      <c r="C49" s="377">
        <f t="shared" si="27"/>
        <v>0</v>
      </c>
      <c r="D49" s="377">
        <f t="shared" si="27"/>
        <v>0</v>
      </c>
      <c r="E49" s="377">
        <f t="shared" si="27"/>
        <v>0</v>
      </c>
      <c r="F49" s="377">
        <f t="shared" si="27"/>
        <v>0</v>
      </c>
      <c r="G49" s="377">
        <f t="shared" si="27"/>
        <v>0</v>
      </c>
      <c r="H49" s="377">
        <f t="shared" si="27"/>
        <v>0</v>
      </c>
      <c r="I49" s="380" t="s">
        <v>42</v>
      </c>
      <c r="J49" s="380" t="s">
        <v>44</v>
      </c>
      <c r="K49" s="380" t="s">
        <v>45</v>
      </c>
      <c r="L49" s="380" t="s">
        <v>46</v>
      </c>
      <c r="M49" s="380" t="s">
        <v>47</v>
      </c>
      <c r="N49" s="380" t="s">
        <v>48</v>
      </c>
      <c r="O49" s="380" t="s">
        <v>67</v>
      </c>
      <c r="P49" s="380" t="s">
        <v>43</v>
      </c>
      <c r="Q49" s="377">
        <f t="shared" si="27"/>
        <v>0</v>
      </c>
      <c r="R49" s="377">
        <f t="shared" si="27"/>
        <v>0</v>
      </c>
      <c r="S49" s="377">
        <f t="shared" si="27"/>
        <v>0</v>
      </c>
      <c r="T49" s="377">
        <f t="shared" si="27"/>
        <v>0</v>
      </c>
      <c r="U49" s="377">
        <f t="shared" si="27"/>
        <v>0</v>
      </c>
      <c r="V49" s="377">
        <f t="shared" si="27"/>
        <v>0</v>
      </c>
      <c r="W49" s="377">
        <f t="shared" si="27"/>
        <v>0</v>
      </c>
      <c r="X49" s="377">
        <f t="shared" si="27"/>
        <v>0</v>
      </c>
      <c r="Y49" s="380" t="s">
        <v>42</v>
      </c>
      <c r="Z49" s="380" t="s">
        <v>44</v>
      </c>
      <c r="AA49" s="380" t="s">
        <v>45</v>
      </c>
      <c r="AB49" s="380" t="s">
        <v>46</v>
      </c>
      <c r="AC49" s="380" t="s">
        <v>47</v>
      </c>
      <c r="AD49" s="380" t="s">
        <v>48</v>
      </c>
      <c r="AE49" s="380" t="s">
        <v>67</v>
      </c>
      <c r="AF49" s="380" t="s">
        <v>43</v>
      </c>
      <c r="AG49" s="377">
        <f t="shared" si="27"/>
        <v>0</v>
      </c>
      <c r="AH49" s="377">
        <f t="shared" si="27"/>
        <v>0</v>
      </c>
      <c r="AI49" s="377">
        <f t="shared" si="27"/>
        <v>0</v>
      </c>
      <c r="AJ49" s="377">
        <f t="shared" si="27"/>
        <v>0</v>
      </c>
      <c r="AK49" s="377">
        <f t="shared" si="27"/>
        <v>0</v>
      </c>
      <c r="AL49" s="377">
        <f t="shared" si="27"/>
        <v>0</v>
      </c>
      <c r="AM49" s="377">
        <f t="shared" si="27"/>
        <v>0</v>
      </c>
      <c r="AN49" s="377">
        <f t="shared" si="27"/>
        <v>0</v>
      </c>
      <c r="AO49" s="380" t="s">
        <v>42</v>
      </c>
      <c r="AP49" s="380" t="s">
        <v>44</v>
      </c>
      <c r="AQ49" s="380" t="s">
        <v>45</v>
      </c>
      <c r="AR49" s="380" t="s">
        <v>46</v>
      </c>
      <c r="AS49" s="380" t="s">
        <v>47</v>
      </c>
      <c r="AT49" s="380" t="s">
        <v>48</v>
      </c>
      <c r="AU49" s="380" t="s">
        <v>67</v>
      </c>
      <c r="AV49" s="380" t="s">
        <v>43</v>
      </c>
      <c r="AW49" s="377">
        <f t="shared" si="27"/>
        <v>0</v>
      </c>
      <c r="AX49" s="377">
        <f t="shared" si="27"/>
        <v>0</v>
      </c>
      <c r="AY49" s="377">
        <f t="shared" si="27"/>
        <v>0</v>
      </c>
      <c r="AZ49" s="377">
        <f t="shared" si="27"/>
        <v>0</v>
      </c>
      <c r="BA49" s="377">
        <f t="shared" si="27"/>
        <v>0</v>
      </c>
      <c r="BB49" s="377">
        <f t="shared" si="27"/>
        <v>0</v>
      </c>
      <c r="BC49" s="377">
        <f t="shared" si="27"/>
        <v>0</v>
      </c>
      <c r="BD49" s="377">
        <f t="shared" si="27"/>
        <v>0</v>
      </c>
      <c r="BE49" s="380" t="s">
        <v>42</v>
      </c>
      <c r="BF49" s="380" t="s">
        <v>44</v>
      </c>
      <c r="BG49" s="380" t="s">
        <v>45</v>
      </c>
      <c r="BH49" s="380" t="s">
        <v>46</v>
      </c>
      <c r="BI49" s="380" t="s">
        <v>47</v>
      </c>
      <c r="BJ49" s="380" t="s">
        <v>48</v>
      </c>
      <c r="BK49" s="380" t="s">
        <v>67</v>
      </c>
      <c r="BL49" s="380" t="s">
        <v>43</v>
      </c>
      <c r="BM49" s="377">
        <f t="shared" si="27"/>
        <v>0</v>
      </c>
      <c r="BN49" s="377">
        <f t="shared" si="27"/>
        <v>0</v>
      </c>
      <c r="BO49" s="377">
        <f t="shared" si="27"/>
        <v>0</v>
      </c>
      <c r="BP49" s="377">
        <f t="shared" si="27"/>
        <v>0</v>
      </c>
      <c r="BQ49" s="377">
        <f t="shared" si="27"/>
        <v>0</v>
      </c>
      <c r="BR49" s="377">
        <f t="shared" si="27"/>
        <v>0</v>
      </c>
      <c r="BS49" s="377">
        <f t="shared" si="27"/>
        <v>0</v>
      </c>
      <c r="BT49" s="377">
        <f t="shared" si="27"/>
        <v>0</v>
      </c>
      <c r="BU49" s="380" t="s">
        <v>42</v>
      </c>
      <c r="BV49" s="380" t="s">
        <v>44</v>
      </c>
      <c r="BW49" s="380" t="s">
        <v>45</v>
      </c>
      <c r="BX49" s="380" t="s">
        <v>46</v>
      </c>
      <c r="BY49" s="380" t="s">
        <v>47</v>
      </c>
      <c r="BZ49" s="380" t="s">
        <v>48</v>
      </c>
      <c r="CA49" s="380" t="s">
        <v>67</v>
      </c>
      <c r="CB49" s="380" t="s">
        <v>43</v>
      </c>
    </row>
    <row r="50" spans="1:80" ht="13.5" thickBot="1" x14ac:dyDescent="0.25">
      <c r="A50" s="373">
        <f>SUM(A42:A49)</f>
        <v>1</v>
      </c>
      <c r="B50" s="372">
        <f t="shared" ref="B50:BT50" si="28">SUM(B42:B49)</f>
        <v>1</v>
      </c>
      <c r="C50" s="372">
        <f t="shared" si="28"/>
        <v>2</v>
      </c>
      <c r="D50" s="372">
        <f t="shared" si="28"/>
        <v>2</v>
      </c>
      <c r="E50" s="372">
        <f t="shared" si="28"/>
        <v>1</v>
      </c>
      <c r="F50" s="372">
        <f t="shared" si="28"/>
        <v>0</v>
      </c>
      <c r="G50" s="372">
        <f t="shared" si="28"/>
        <v>1</v>
      </c>
      <c r="H50" s="372">
        <f t="shared" si="28"/>
        <v>1</v>
      </c>
      <c r="I50" s="379" t="str">
        <f t="shared" ref="I50:P50" ca="1" si="29">IF(A50=I46,"OK.","CISSS!")</f>
        <v>OK.</v>
      </c>
      <c r="J50" s="379" t="str">
        <f t="shared" ca="1" si="29"/>
        <v>OK.</v>
      </c>
      <c r="K50" s="379" t="str">
        <f t="shared" ca="1" si="29"/>
        <v>OK.</v>
      </c>
      <c r="L50" s="379" t="str">
        <f t="shared" ca="1" si="29"/>
        <v>OK.</v>
      </c>
      <c r="M50" s="379" t="str">
        <f t="shared" ca="1" si="29"/>
        <v>OK.</v>
      </c>
      <c r="N50" s="379" t="str">
        <f t="shared" ca="1" si="29"/>
        <v>OK.</v>
      </c>
      <c r="O50" s="379" t="str">
        <f t="shared" ca="1" si="29"/>
        <v>OK.</v>
      </c>
      <c r="P50" s="379" t="str">
        <f t="shared" ca="1" si="29"/>
        <v>OK.</v>
      </c>
      <c r="Q50" s="384">
        <f t="shared" si="28"/>
        <v>1</v>
      </c>
      <c r="R50" s="384">
        <f t="shared" si="28"/>
        <v>1</v>
      </c>
      <c r="S50" s="384">
        <f t="shared" si="28"/>
        <v>2</v>
      </c>
      <c r="T50" s="384">
        <f t="shared" si="28"/>
        <v>2</v>
      </c>
      <c r="U50" s="384">
        <f t="shared" si="28"/>
        <v>1</v>
      </c>
      <c r="V50" s="384">
        <f t="shared" si="28"/>
        <v>0</v>
      </c>
      <c r="W50" s="384">
        <f t="shared" si="28"/>
        <v>1</v>
      </c>
      <c r="X50" s="384">
        <f t="shared" si="28"/>
        <v>1</v>
      </c>
      <c r="Y50" s="382" t="str">
        <f t="shared" ref="Y50:AF50" ca="1" si="30">IF(Q50=Y46,"OK.","CISSS!")</f>
        <v>OK.</v>
      </c>
      <c r="Z50" s="382" t="str">
        <f t="shared" ca="1" si="30"/>
        <v>OK.</v>
      </c>
      <c r="AA50" s="382" t="str">
        <f t="shared" ca="1" si="30"/>
        <v>OK.</v>
      </c>
      <c r="AB50" s="382" t="str">
        <f t="shared" ca="1" si="30"/>
        <v>OK.</v>
      </c>
      <c r="AC50" s="382" t="str">
        <f t="shared" ca="1" si="30"/>
        <v>OK.</v>
      </c>
      <c r="AD50" s="382" t="str">
        <f t="shared" ca="1" si="30"/>
        <v>OK.</v>
      </c>
      <c r="AE50" s="382" t="str">
        <f t="shared" ca="1" si="30"/>
        <v>OK.</v>
      </c>
      <c r="AF50" s="382" t="str">
        <f t="shared" ca="1" si="30"/>
        <v>OK.</v>
      </c>
      <c r="AG50" s="372">
        <f t="shared" si="28"/>
        <v>0</v>
      </c>
      <c r="AH50" s="372">
        <f t="shared" si="28"/>
        <v>0</v>
      </c>
      <c r="AI50" s="372">
        <f t="shared" si="28"/>
        <v>0</v>
      </c>
      <c r="AJ50" s="372">
        <f t="shared" si="28"/>
        <v>0</v>
      </c>
      <c r="AK50" s="372">
        <f t="shared" si="28"/>
        <v>0</v>
      </c>
      <c r="AL50" s="372">
        <f t="shared" si="28"/>
        <v>0</v>
      </c>
      <c r="AM50" s="372">
        <f t="shared" si="28"/>
        <v>0</v>
      </c>
      <c r="AN50" s="372">
        <f t="shared" si="28"/>
        <v>0</v>
      </c>
      <c r="AO50" s="379" t="str">
        <f t="shared" ref="AO50:AV50" ca="1" si="31">IF(AG50=AO46,"OK.","CISSS!")</f>
        <v>OK.</v>
      </c>
      <c r="AP50" s="379" t="str">
        <f t="shared" ca="1" si="31"/>
        <v>OK.</v>
      </c>
      <c r="AQ50" s="379" t="str">
        <f t="shared" ca="1" si="31"/>
        <v>OK.</v>
      </c>
      <c r="AR50" s="379" t="str">
        <f t="shared" ca="1" si="31"/>
        <v>OK.</v>
      </c>
      <c r="AS50" s="379" t="str">
        <f t="shared" ca="1" si="31"/>
        <v>OK.</v>
      </c>
      <c r="AT50" s="379" t="str">
        <f t="shared" ca="1" si="31"/>
        <v>OK.</v>
      </c>
      <c r="AU50" s="379" t="str">
        <f t="shared" ca="1" si="31"/>
        <v>OK.</v>
      </c>
      <c r="AV50" s="379" t="str">
        <f t="shared" ca="1" si="31"/>
        <v>OK.</v>
      </c>
      <c r="AW50" s="384">
        <f t="shared" si="28"/>
        <v>0</v>
      </c>
      <c r="AX50" s="384">
        <f t="shared" si="28"/>
        <v>0</v>
      </c>
      <c r="AY50" s="384">
        <f t="shared" si="28"/>
        <v>2</v>
      </c>
      <c r="AZ50" s="384">
        <f t="shared" si="28"/>
        <v>0</v>
      </c>
      <c r="BA50" s="384">
        <f t="shared" si="28"/>
        <v>1</v>
      </c>
      <c r="BB50" s="384">
        <f t="shared" si="28"/>
        <v>0</v>
      </c>
      <c r="BC50" s="384">
        <f t="shared" si="28"/>
        <v>0</v>
      </c>
      <c r="BD50" s="384">
        <f t="shared" si="28"/>
        <v>1</v>
      </c>
      <c r="BE50" s="382" t="str">
        <f t="shared" ref="BE50:BL50" ca="1" si="32">IF(AW50=BE46,"OK.","CISSS!")</f>
        <v>OK.</v>
      </c>
      <c r="BF50" s="382" t="str">
        <f t="shared" ca="1" si="32"/>
        <v>OK.</v>
      </c>
      <c r="BG50" s="382" t="str">
        <f t="shared" ca="1" si="32"/>
        <v>OK.</v>
      </c>
      <c r="BH50" s="382" t="str">
        <f t="shared" ca="1" si="32"/>
        <v>OK.</v>
      </c>
      <c r="BI50" s="382" t="str">
        <f t="shared" ca="1" si="32"/>
        <v>OK.</v>
      </c>
      <c r="BJ50" s="382" t="str">
        <f t="shared" ca="1" si="32"/>
        <v>OK.</v>
      </c>
      <c r="BK50" s="382" t="str">
        <f t="shared" ca="1" si="32"/>
        <v>OK.</v>
      </c>
      <c r="BL50" s="382" t="str">
        <f t="shared" ca="1" si="32"/>
        <v>OK.</v>
      </c>
      <c r="BM50" s="372">
        <f t="shared" si="28"/>
        <v>0</v>
      </c>
      <c r="BN50" s="372">
        <f t="shared" si="28"/>
        <v>0</v>
      </c>
      <c r="BO50" s="372">
        <f t="shared" si="28"/>
        <v>0</v>
      </c>
      <c r="BP50" s="372">
        <f t="shared" si="28"/>
        <v>0</v>
      </c>
      <c r="BQ50" s="372">
        <f t="shared" si="28"/>
        <v>0</v>
      </c>
      <c r="BR50" s="372">
        <f t="shared" si="28"/>
        <v>0</v>
      </c>
      <c r="BS50" s="372">
        <f t="shared" si="28"/>
        <v>0</v>
      </c>
      <c r="BT50" s="372">
        <f t="shared" si="28"/>
        <v>0</v>
      </c>
      <c r="BU50" s="379" t="str">
        <f t="shared" ref="BU50:CB50" ca="1" si="33">IF(BM50=BU46,"OK.","CISSS!")</f>
        <v>OK.</v>
      </c>
      <c r="BV50" s="379" t="str">
        <f t="shared" ca="1" si="33"/>
        <v>OK.</v>
      </c>
      <c r="BW50" s="379" t="str">
        <f t="shared" ca="1" si="33"/>
        <v>OK.</v>
      </c>
      <c r="BX50" s="379" t="str">
        <f t="shared" ca="1" si="33"/>
        <v>OK.</v>
      </c>
      <c r="BY50" s="379" t="str">
        <f t="shared" ca="1" si="33"/>
        <v>OK.</v>
      </c>
      <c r="BZ50" s="379" t="str">
        <f t="shared" ca="1" si="33"/>
        <v>OK.</v>
      </c>
      <c r="CA50" s="379" t="str">
        <f t="shared" ca="1" si="33"/>
        <v>OK.</v>
      </c>
      <c r="CB50" s="379" t="str">
        <f t="shared" ca="1" si="33"/>
        <v>OK.</v>
      </c>
    </row>
    <row r="51" spans="1:80" x14ac:dyDescent="0.2">
      <c r="A51" s="375" t="str">
        <f t="shared" ref="A51:H51" si="34">A$2</f>
        <v>ES 105.01</v>
      </c>
      <c r="B51" s="375">
        <f t="shared" si="34"/>
        <v>0</v>
      </c>
      <c r="C51" s="375" t="str">
        <f t="shared" si="34"/>
        <v>ARCH 251.11</v>
      </c>
      <c r="D51" s="375" t="str">
        <f t="shared" si="34"/>
        <v>ARCH 252.11</v>
      </c>
      <c r="E51" s="375" t="str">
        <f t="shared" si="34"/>
        <v>ARCH 351.11</v>
      </c>
      <c r="F51" s="375">
        <f t="shared" si="34"/>
        <v>0</v>
      </c>
      <c r="G51" s="375" t="str">
        <f t="shared" si="34"/>
        <v>ARCH 451.11</v>
      </c>
      <c r="H51" s="375">
        <f t="shared" si="34"/>
        <v>0</v>
      </c>
      <c r="I51">
        <f ca="1">COUNTIF((OFFSET($A$51,0,0,4,8)),IF(A51=0,".",A51))</f>
        <v>1</v>
      </c>
      <c r="J51">
        <f t="shared" ref="J51:P51" ca="1" si="35">COUNTIF((OFFSET($A$51,0,0,4,8)),IF(B51=0,".",B51))</f>
        <v>0</v>
      </c>
      <c r="K51">
        <f t="shared" ca="1" si="35"/>
        <v>1</v>
      </c>
      <c r="L51">
        <f t="shared" ca="1" si="35"/>
        <v>1</v>
      </c>
      <c r="M51">
        <f t="shared" ca="1" si="35"/>
        <v>1</v>
      </c>
      <c r="N51">
        <f t="shared" ca="1" si="35"/>
        <v>0</v>
      </c>
      <c r="O51">
        <f t="shared" ca="1" si="35"/>
        <v>1</v>
      </c>
      <c r="P51">
        <f t="shared" ca="1" si="35"/>
        <v>0</v>
      </c>
      <c r="Q51" s="375" t="str">
        <f t="shared" ref="Q51:BT51" si="36">Q$2</f>
        <v>Staff0</v>
      </c>
      <c r="R51" s="375">
        <f t="shared" si="36"/>
        <v>0</v>
      </c>
      <c r="S51" s="375" t="str">
        <f t="shared" si="36"/>
        <v>Doç. Orhan ÖZGÜNER</v>
      </c>
      <c r="T51" s="375" t="str">
        <f t="shared" si="36"/>
        <v>Öğr. Gör. Orhun ALKAN</v>
      </c>
      <c r="U51" s="375" t="str">
        <f t="shared" si="36"/>
        <v>Yrd. Doç. Dr. Engin ÜNAL</v>
      </c>
      <c r="V51" s="375">
        <f t="shared" si="36"/>
        <v>0</v>
      </c>
      <c r="W51" s="375" t="str">
        <f t="shared" si="36"/>
        <v>Prof. Dr. A. Fatih PAKDİL</v>
      </c>
      <c r="X51" s="375">
        <f t="shared" si="36"/>
        <v>0</v>
      </c>
      <c r="Y51" s="381">
        <f ca="1">COUNTIF((OFFSET($Q$51,0,0,4,8)),IF(Q51=0,".",Q51))</f>
        <v>1</v>
      </c>
      <c r="Z51" s="381">
        <f t="shared" ref="Z51:AF51" ca="1" si="37">COUNTIF((OFFSET($Q$51,0,0,4,8)),IF(R51=0,".",R51))</f>
        <v>0</v>
      </c>
      <c r="AA51" s="381">
        <f t="shared" ca="1" si="37"/>
        <v>1</v>
      </c>
      <c r="AB51" s="381">
        <f t="shared" ca="1" si="37"/>
        <v>1</v>
      </c>
      <c r="AC51" s="381">
        <f t="shared" ca="1" si="37"/>
        <v>1</v>
      </c>
      <c r="AD51" s="381">
        <f t="shared" ca="1" si="37"/>
        <v>0</v>
      </c>
      <c r="AE51" s="381">
        <f t="shared" ca="1" si="37"/>
        <v>1</v>
      </c>
      <c r="AF51" s="381">
        <f t="shared" ca="1" si="37"/>
        <v>0</v>
      </c>
      <c r="AG51" s="375">
        <f t="shared" si="36"/>
        <v>0</v>
      </c>
      <c r="AH51" s="375">
        <f t="shared" si="36"/>
        <v>0</v>
      </c>
      <c r="AI51" s="375">
        <f t="shared" si="36"/>
        <v>0</v>
      </c>
      <c r="AJ51" s="375">
        <f t="shared" si="36"/>
        <v>0</v>
      </c>
      <c r="AK51" s="375">
        <f t="shared" si="36"/>
        <v>0</v>
      </c>
      <c r="AL51" s="375">
        <f t="shared" si="36"/>
        <v>0</v>
      </c>
      <c r="AM51" s="375">
        <f t="shared" si="36"/>
        <v>0</v>
      </c>
      <c r="AN51" s="375">
        <f t="shared" si="36"/>
        <v>0</v>
      </c>
      <c r="AO51">
        <f ca="1">COUNTIF((OFFSET($AG$51,0,0,4,8)),IF(AG51=0,".",AG51))</f>
        <v>0</v>
      </c>
      <c r="AP51">
        <f t="shared" ref="AP51:AV51" ca="1" si="38">COUNTIF((OFFSET($AG$51,0,0,4,8)),IF(AH51=0,".",AH51))</f>
        <v>0</v>
      </c>
      <c r="AQ51">
        <f t="shared" ca="1" si="38"/>
        <v>0</v>
      </c>
      <c r="AR51">
        <f t="shared" ca="1" si="38"/>
        <v>0</v>
      </c>
      <c r="AS51">
        <f t="shared" ca="1" si="38"/>
        <v>0</v>
      </c>
      <c r="AT51">
        <f t="shared" ca="1" si="38"/>
        <v>0</v>
      </c>
      <c r="AU51">
        <f t="shared" ca="1" si="38"/>
        <v>0</v>
      </c>
      <c r="AV51">
        <f t="shared" ca="1" si="38"/>
        <v>0</v>
      </c>
      <c r="AW51" s="375">
        <f t="shared" si="36"/>
        <v>0</v>
      </c>
      <c r="AX51" s="375">
        <f t="shared" si="36"/>
        <v>0</v>
      </c>
      <c r="AY51" s="375" t="str">
        <f t="shared" si="36"/>
        <v>Ceren GÖĞÜŞ</v>
      </c>
      <c r="AZ51" s="375">
        <f t="shared" si="36"/>
        <v>0</v>
      </c>
      <c r="BA51" s="375" t="str">
        <f t="shared" si="36"/>
        <v>Dicle KIZILDERE</v>
      </c>
      <c r="BB51" s="375">
        <f t="shared" si="36"/>
        <v>0</v>
      </c>
      <c r="BC51" s="375">
        <f t="shared" si="36"/>
        <v>0</v>
      </c>
      <c r="BD51" s="375">
        <f t="shared" si="36"/>
        <v>0</v>
      </c>
      <c r="BE51" s="381">
        <f ca="1">COUNTIF((OFFSET($AW$51,0,0,4,8)),IF(AW51=0,".",AW51))</f>
        <v>0</v>
      </c>
      <c r="BF51" s="381">
        <f t="shared" ref="BF51:BL51" ca="1" si="39">COUNTIF((OFFSET($AW$51,0,0,4,8)),IF(AX51=0,".",AX51))</f>
        <v>0</v>
      </c>
      <c r="BG51" s="381">
        <f t="shared" ca="1" si="39"/>
        <v>1</v>
      </c>
      <c r="BH51" s="381">
        <f t="shared" ca="1" si="39"/>
        <v>0</v>
      </c>
      <c r="BI51" s="381">
        <f t="shared" ca="1" si="39"/>
        <v>1</v>
      </c>
      <c r="BJ51" s="381">
        <f t="shared" ca="1" si="39"/>
        <v>0</v>
      </c>
      <c r="BK51" s="381">
        <f t="shared" ca="1" si="39"/>
        <v>0</v>
      </c>
      <c r="BL51" s="381">
        <f t="shared" ca="1" si="39"/>
        <v>0</v>
      </c>
      <c r="BM51" s="375">
        <f t="shared" si="36"/>
        <v>0</v>
      </c>
      <c r="BN51" s="375">
        <f t="shared" si="36"/>
        <v>0</v>
      </c>
      <c r="BO51" s="375">
        <f t="shared" si="36"/>
        <v>0</v>
      </c>
      <c r="BP51" s="375">
        <f t="shared" si="36"/>
        <v>0</v>
      </c>
      <c r="BQ51" s="375">
        <f t="shared" si="36"/>
        <v>0</v>
      </c>
      <c r="BR51" s="375">
        <f t="shared" si="36"/>
        <v>0</v>
      </c>
      <c r="BS51" s="375">
        <f t="shared" si="36"/>
        <v>0</v>
      </c>
      <c r="BT51" s="375">
        <f t="shared" si="36"/>
        <v>0</v>
      </c>
      <c r="BU51">
        <f ca="1">COUNTIF((OFFSET($BM$51,0,0,4,8)),IF(BM51=0,".",BM51))</f>
        <v>0</v>
      </c>
      <c r="BV51">
        <f t="shared" ref="BV51:CB51" ca="1" si="40">COUNTIF((OFFSET($BM$51,0,0,4,8)),IF(BN51=0,".",BN51))</f>
        <v>0</v>
      </c>
      <c r="BW51">
        <f t="shared" ca="1" si="40"/>
        <v>0</v>
      </c>
      <c r="BX51">
        <f t="shared" ca="1" si="40"/>
        <v>0</v>
      </c>
      <c r="BY51">
        <f t="shared" ca="1" si="40"/>
        <v>0</v>
      </c>
      <c r="BZ51">
        <f t="shared" ca="1" si="40"/>
        <v>0</v>
      </c>
      <c r="CA51">
        <f t="shared" ca="1" si="40"/>
        <v>0</v>
      </c>
      <c r="CB51">
        <f t="shared" ca="1" si="40"/>
        <v>0</v>
      </c>
    </row>
    <row r="52" spans="1:80" x14ac:dyDescent="0.2">
      <c r="A52" s="374">
        <f t="shared" ref="A52:H52" si="41">A$12</f>
        <v>0</v>
      </c>
      <c r="B52" s="374" t="str">
        <f t="shared" si="41"/>
        <v>MATH 153.02</v>
      </c>
      <c r="C52" s="374" t="str">
        <f t="shared" si="41"/>
        <v>ARCH 251.12</v>
      </c>
      <c r="D52" s="374" t="str">
        <f t="shared" si="41"/>
        <v>ARCH 252.12</v>
      </c>
      <c r="E52" s="374">
        <f t="shared" si="41"/>
        <v>0</v>
      </c>
      <c r="F52" s="374">
        <f t="shared" si="41"/>
        <v>0</v>
      </c>
      <c r="G52" s="374">
        <f t="shared" si="41"/>
        <v>0</v>
      </c>
      <c r="H52" s="374">
        <f t="shared" si="41"/>
        <v>0</v>
      </c>
      <c r="I52">
        <f ca="1">COUNTIF((OFFSET($A$51,0,0,4,8)),IF(A52=0,".",A52))</f>
        <v>0</v>
      </c>
      <c r="J52">
        <f t="shared" ref="J52:P54" ca="1" si="42">COUNTIF((OFFSET($A$51,0,0,4,8)),IF(B52=0,".",B52))</f>
        <v>1</v>
      </c>
      <c r="K52">
        <f t="shared" ca="1" si="42"/>
        <v>1</v>
      </c>
      <c r="L52">
        <f t="shared" ca="1" si="42"/>
        <v>1</v>
      </c>
      <c r="M52">
        <f t="shared" ca="1" si="42"/>
        <v>0</v>
      </c>
      <c r="N52">
        <f t="shared" ca="1" si="42"/>
        <v>0</v>
      </c>
      <c r="O52">
        <f t="shared" ca="1" si="42"/>
        <v>0</v>
      </c>
      <c r="P52">
        <f t="shared" ca="1" si="42"/>
        <v>0</v>
      </c>
      <c r="Q52" s="385">
        <f t="shared" ref="Q52:BT52" si="43">Q$12</f>
        <v>0</v>
      </c>
      <c r="R52" s="385" t="str">
        <f t="shared" si="43"/>
        <v>Staff3</v>
      </c>
      <c r="S52" s="385" t="str">
        <f t="shared" si="43"/>
        <v>Prof. Dr. Yavuz KOŞANER</v>
      </c>
      <c r="T52" s="385" t="str">
        <f t="shared" si="43"/>
        <v>Öğr. Gör. Nazmi KARAKUŞ</v>
      </c>
      <c r="U52" s="385">
        <f t="shared" si="43"/>
        <v>0</v>
      </c>
      <c r="V52" s="385">
        <f t="shared" si="43"/>
        <v>0</v>
      </c>
      <c r="W52" s="385">
        <f t="shared" si="43"/>
        <v>0</v>
      </c>
      <c r="X52" s="385">
        <f t="shared" si="43"/>
        <v>0</v>
      </c>
      <c r="Y52" s="381">
        <f ca="1">COUNTIF((OFFSET($Q$51,0,0,4,8)),IF(Q52=0,".",Q52))</f>
        <v>0</v>
      </c>
      <c r="Z52" s="381">
        <f t="shared" ref="Z52:AF54" ca="1" si="44">COUNTIF((OFFSET($Q$51,0,0,4,8)),IF(R52=0,".",R52))</f>
        <v>1</v>
      </c>
      <c r="AA52" s="381">
        <f t="shared" ca="1" si="44"/>
        <v>1</v>
      </c>
      <c r="AB52" s="381">
        <f t="shared" ca="1" si="44"/>
        <v>1</v>
      </c>
      <c r="AC52" s="381">
        <f t="shared" ca="1" si="44"/>
        <v>0</v>
      </c>
      <c r="AD52" s="381">
        <f t="shared" ca="1" si="44"/>
        <v>0</v>
      </c>
      <c r="AE52" s="381">
        <f t="shared" ca="1" si="44"/>
        <v>0</v>
      </c>
      <c r="AF52" s="381">
        <f t="shared" ca="1" si="44"/>
        <v>0</v>
      </c>
      <c r="AG52" s="374">
        <f t="shared" si="43"/>
        <v>0</v>
      </c>
      <c r="AH52" s="374">
        <f t="shared" si="43"/>
        <v>0</v>
      </c>
      <c r="AI52" s="374">
        <f t="shared" si="43"/>
        <v>0</v>
      </c>
      <c r="AJ52" s="374">
        <f t="shared" si="43"/>
        <v>0</v>
      </c>
      <c r="AK52" s="374">
        <f t="shared" si="43"/>
        <v>0</v>
      </c>
      <c r="AL52" s="374">
        <f t="shared" si="43"/>
        <v>0</v>
      </c>
      <c r="AM52" s="374">
        <f t="shared" si="43"/>
        <v>0</v>
      </c>
      <c r="AN52" s="374">
        <f t="shared" si="43"/>
        <v>0</v>
      </c>
      <c r="AO52">
        <f ca="1">COUNTIF((OFFSET($AG$51,0,0,4,8)),IF(AG52=0,".",AG52))</f>
        <v>0</v>
      </c>
      <c r="AP52">
        <f t="shared" ref="AP52:AV54" ca="1" si="45">COUNTIF((OFFSET($AG$51,0,0,4,8)),IF(AH52=0,".",AH52))</f>
        <v>0</v>
      </c>
      <c r="AQ52">
        <f t="shared" ca="1" si="45"/>
        <v>0</v>
      </c>
      <c r="AR52">
        <f t="shared" ca="1" si="45"/>
        <v>0</v>
      </c>
      <c r="AS52">
        <f t="shared" ca="1" si="45"/>
        <v>0</v>
      </c>
      <c r="AT52">
        <f t="shared" ca="1" si="45"/>
        <v>0</v>
      </c>
      <c r="AU52">
        <f t="shared" ca="1" si="45"/>
        <v>0</v>
      </c>
      <c r="AV52">
        <f t="shared" ca="1" si="45"/>
        <v>0</v>
      </c>
      <c r="AW52" s="385">
        <f t="shared" si="43"/>
        <v>0</v>
      </c>
      <c r="AX52" s="385">
        <f t="shared" si="43"/>
        <v>0</v>
      </c>
      <c r="AY52" s="385" t="str">
        <f t="shared" si="43"/>
        <v>Zeynep YAZICIOĞLU HALU</v>
      </c>
      <c r="AZ52" s="385">
        <f t="shared" si="43"/>
        <v>0</v>
      </c>
      <c r="BA52" s="385">
        <f t="shared" si="43"/>
        <v>0</v>
      </c>
      <c r="BB52" s="385">
        <f t="shared" si="43"/>
        <v>0</v>
      </c>
      <c r="BC52" s="385">
        <f t="shared" si="43"/>
        <v>0</v>
      </c>
      <c r="BD52" s="385">
        <f t="shared" si="43"/>
        <v>0</v>
      </c>
      <c r="BE52" s="381">
        <f ca="1">COUNTIF((OFFSET($AW$51,0,0,4,8)),IF(AW52=0,".",AW52))</f>
        <v>0</v>
      </c>
      <c r="BF52" s="381">
        <f t="shared" ref="BF52:BL54" ca="1" si="46">COUNTIF((OFFSET($AW$51,0,0,4,8)),IF(AX52=0,".",AX52))</f>
        <v>0</v>
      </c>
      <c r="BG52" s="381">
        <f t="shared" ca="1" si="46"/>
        <v>1</v>
      </c>
      <c r="BH52" s="381">
        <f t="shared" ca="1" si="46"/>
        <v>0</v>
      </c>
      <c r="BI52" s="381">
        <f t="shared" ca="1" si="46"/>
        <v>0</v>
      </c>
      <c r="BJ52" s="381">
        <f t="shared" ca="1" si="46"/>
        <v>0</v>
      </c>
      <c r="BK52" s="381">
        <f t="shared" ca="1" si="46"/>
        <v>0</v>
      </c>
      <c r="BL52" s="381">
        <f t="shared" ca="1" si="46"/>
        <v>0</v>
      </c>
      <c r="BM52" s="374">
        <f t="shared" si="43"/>
        <v>0</v>
      </c>
      <c r="BN52" s="374">
        <f t="shared" si="43"/>
        <v>0</v>
      </c>
      <c r="BO52" s="374">
        <f t="shared" si="43"/>
        <v>0</v>
      </c>
      <c r="BP52" s="374">
        <f t="shared" si="43"/>
        <v>0</v>
      </c>
      <c r="BQ52" s="374">
        <f t="shared" si="43"/>
        <v>0</v>
      </c>
      <c r="BR52" s="374">
        <f t="shared" si="43"/>
        <v>0</v>
      </c>
      <c r="BS52" s="374">
        <f t="shared" si="43"/>
        <v>0</v>
      </c>
      <c r="BT52" s="374">
        <f t="shared" si="43"/>
        <v>0</v>
      </c>
      <c r="BU52">
        <f ca="1">COUNTIF((OFFSET($BM$51,0,0,4,8)),IF(BM52=0,".",BM52))</f>
        <v>0</v>
      </c>
      <c r="BV52">
        <f t="shared" ref="BV52:CB54" ca="1" si="47">COUNTIF((OFFSET($BM$51,0,0,4,8)),IF(BN52=0,".",BN52))</f>
        <v>0</v>
      </c>
      <c r="BW52">
        <f t="shared" ca="1" si="47"/>
        <v>0</v>
      </c>
      <c r="BX52">
        <f t="shared" ca="1" si="47"/>
        <v>0</v>
      </c>
      <c r="BY52">
        <f t="shared" ca="1" si="47"/>
        <v>0</v>
      </c>
      <c r="BZ52">
        <f t="shared" ca="1" si="47"/>
        <v>0</v>
      </c>
      <c r="CA52">
        <f t="shared" ca="1" si="47"/>
        <v>0</v>
      </c>
      <c r="CB52">
        <f t="shared" ca="1" si="47"/>
        <v>0</v>
      </c>
    </row>
    <row r="53" spans="1:80" x14ac:dyDescent="0.2">
      <c r="A53" s="375">
        <f t="shared" ref="A53:H53" si="48">A$22</f>
        <v>0</v>
      </c>
      <c r="B53" s="375">
        <f t="shared" si="48"/>
        <v>0</v>
      </c>
      <c r="C53" s="375">
        <f t="shared" si="48"/>
        <v>0</v>
      </c>
      <c r="D53" s="375">
        <f t="shared" si="48"/>
        <v>0</v>
      </c>
      <c r="E53" s="375">
        <f t="shared" si="48"/>
        <v>0</v>
      </c>
      <c r="F53" s="375">
        <f t="shared" si="48"/>
        <v>0</v>
      </c>
      <c r="G53" s="375">
        <f t="shared" si="48"/>
        <v>0</v>
      </c>
      <c r="H53" s="375" t="str">
        <f t="shared" si="48"/>
        <v>ARCH 492.13</v>
      </c>
      <c r="I53">
        <f ca="1">COUNTIF((OFFSET($A$51,0,0,4,8)),IF(A53=0,".",A53))</f>
        <v>0</v>
      </c>
      <c r="J53">
        <f t="shared" ca="1" si="42"/>
        <v>0</v>
      </c>
      <c r="K53">
        <f t="shared" ca="1" si="42"/>
        <v>0</v>
      </c>
      <c r="L53">
        <f t="shared" ca="1" si="42"/>
        <v>0</v>
      </c>
      <c r="M53">
        <f t="shared" ca="1" si="42"/>
        <v>0</v>
      </c>
      <c r="N53">
        <f t="shared" ca="1" si="42"/>
        <v>0</v>
      </c>
      <c r="O53">
        <f t="shared" ca="1" si="42"/>
        <v>0</v>
      </c>
      <c r="P53">
        <f t="shared" ca="1" si="42"/>
        <v>1</v>
      </c>
      <c r="Q53" s="375">
        <f t="shared" ref="Q53:BT53" si="49">Q$22</f>
        <v>0</v>
      </c>
      <c r="R53" s="375">
        <f t="shared" si="49"/>
        <v>0</v>
      </c>
      <c r="S53" s="375">
        <f t="shared" si="49"/>
        <v>0</v>
      </c>
      <c r="T53" s="375">
        <f t="shared" si="49"/>
        <v>0</v>
      </c>
      <c r="U53" s="375">
        <f t="shared" si="49"/>
        <v>0</v>
      </c>
      <c r="V53" s="375">
        <f t="shared" si="49"/>
        <v>0</v>
      </c>
      <c r="W53" s="375">
        <f t="shared" si="49"/>
        <v>0</v>
      </c>
      <c r="X53" s="375" t="str">
        <f t="shared" si="49"/>
        <v>Öğr. Gör. Dr. Nihat GÜNDÜZ</v>
      </c>
      <c r="Y53" s="381">
        <f ca="1">COUNTIF((OFFSET($Q$51,0,0,4,8)),IF(Q53=0,".",Q53))</f>
        <v>0</v>
      </c>
      <c r="Z53" s="381">
        <f t="shared" ca="1" si="44"/>
        <v>0</v>
      </c>
      <c r="AA53" s="381">
        <f t="shared" ca="1" si="44"/>
        <v>0</v>
      </c>
      <c r="AB53" s="381">
        <f t="shared" ca="1" si="44"/>
        <v>0</v>
      </c>
      <c r="AC53" s="381">
        <f t="shared" ca="1" si="44"/>
        <v>0</v>
      </c>
      <c r="AD53" s="381">
        <f t="shared" ca="1" si="44"/>
        <v>0</v>
      </c>
      <c r="AE53" s="381">
        <f t="shared" ca="1" si="44"/>
        <v>0</v>
      </c>
      <c r="AF53" s="381">
        <f t="shared" ca="1" si="44"/>
        <v>1</v>
      </c>
      <c r="AG53" s="375">
        <f t="shared" si="49"/>
        <v>0</v>
      </c>
      <c r="AH53" s="375">
        <f t="shared" si="49"/>
        <v>0</v>
      </c>
      <c r="AI53" s="375">
        <f t="shared" si="49"/>
        <v>0</v>
      </c>
      <c r="AJ53" s="375">
        <f t="shared" si="49"/>
        <v>0</v>
      </c>
      <c r="AK53" s="375">
        <f t="shared" si="49"/>
        <v>0</v>
      </c>
      <c r="AL53" s="375">
        <f t="shared" si="49"/>
        <v>0</v>
      </c>
      <c r="AM53" s="375">
        <f t="shared" si="49"/>
        <v>0</v>
      </c>
      <c r="AN53" s="375">
        <f t="shared" si="49"/>
        <v>0</v>
      </c>
      <c r="AO53">
        <f ca="1">COUNTIF((OFFSET($AG$51,0,0,4,8)),IF(AG53=0,".",AG53))</f>
        <v>0</v>
      </c>
      <c r="AP53">
        <f t="shared" ca="1" si="45"/>
        <v>0</v>
      </c>
      <c r="AQ53">
        <f t="shared" ca="1" si="45"/>
        <v>0</v>
      </c>
      <c r="AR53">
        <f t="shared" ca="1" si="45"/>
        <v>0</v>
      </c>
      <c r="AS53">
        <f t="shared" ca="1" si="45"/>
        <v>0</v>
      </c>
      <c r="AT53">
        <f t="shared" ca="1" si="45"/>
        <v>0</v>
      </c>
      <c r="AU53">
        <f t="shared" ca="1" si="45"/>
        <v>0</v>
      </c>
      <c r="AV53">
        <f t="shared" ca="1" si="45"/>
        <v>0</v>
      </c>
      <c r="AW53" s="375">
        <f t="shared" si="49"/>
        <v>0</v>
      </c>
      <c r="AX53" s="375">
        <f t="shared" si="49"/>
        <v>0</v>
      </c>
      <c r="AY53" s="375">
        <f t="shared" si="49"/>
        <v>0</v>
      </c>
      <c r="AZ53" s="375">
        <f t="shared" si="49"/>
        <v>0</v>
      </c>
      <c r="BA53" s="375">
        <f t="shared" si="49"/>
        <v>0</v>
      </c>
      <c r="BB53" s="375">
        <f t="shared" si="49"/>
        <v>0</v>
      </c>
      <c r="BC53" s="375">
        <f t="shared" si="49"/>
        <v>0</v>
      </c>
      <c r="BD53" s="375" t="str">
        <f t="shared" si="49"/>
        <v>Ece DEMİR</v>
      </c>
      <c r="BE53" s="381">
        <f ca="1">COUNTIF((OFFSET($AW$51,0,0,4,8)),IF(AW53=0,".",AW53))</f>
        <v>0</v>
      </c>
      <c r="BF53" s="381">
        <f t="shared" ca="1" si="46"/>
        <v>0</v>
      </c>
      <c r="BG53" s="381">
        <f t="shared" ca="1" si="46"/>
        <v>0</v>
      </c>
      <c r="BH53" s="381">
        <f t="shared" ca="1" si="46"/>
        <v>0</v>
      </c>
      <c r="BI53" s="381">
        <f t="shared" ca="1" si="46"/>
        <v>0</v>
      </c>
      <c r="BJ53" s="381">
        <f t="shared" ca="1" si="46"/>
        <v>0</v>
      </c>
      <c r="BK53" s="381">
        <f t="shared" ca="1" si="46"/>
        <v>0</v>
      </c>
      <c r="BL53" s="381">
        <f t="shared" ca="1" si="46"/>
        <v>1</v>
      </c>
      <c r="BM53" s="375">
        <f t="shared" si="49"/>
        <v>0</v>
      </c>
      <c r="BN53" s="375">
        <f t="shared" si="49"/>
        <v>0</v>
      </c>
      <c r="BO53" s="375">
        <f t="shared" si="49"/>
        <v>0</v>
      </c>
      <c r="BP53" s="375">
        <f t="shared" si="49"/>
        <v>0</v>
      </c>
      <c r="BQ53" s="375">
        <f t="shared" si="49"/>
        <v>0</v>
      </c>
      <c r="BR53" s="375">
        <f t="shared" si="49"/>
        <v>0</v>
      </c>
      <c r="BS53" s="375">
        <f t="shared" si="49"/>
        <v>0</v>
      </c>
      <c r="BT53" s="375">
        <f t="shared" si="49"/>
        <v>0</v>
      </c>
      <c r="BU53">
        <f ca="1">COUNTIF((OFFSET($BM$51,0,0,4,8)),IF(BM53=0,".",BM53))</f>
        <v>0</v>
      </c>
      <c r="BV53">
        <f t="shared" ca="1" si="47"/>
        <v>0</v>
      </c>
      <c r="BW53">
        <f t="shared" ca="1" si="47"/>
        <v>0</v>
      </c>
      <c r="BX53">
        <f t="shared" ca="1" si="47"/>
        <v>0</v>
      </c>
      <c r="BY53">
        <f t="shared" ca="1" si="47"/>
        <v>0</v>
      </c>
      <c r="BZ53">
        <f t="shared" ca="1" si="47"/>
        <v>0</v>
      </c>
      <c r="CA53">
        <f t="shared" ca="1" si="47"/>
        <v>0</v>
      </c>
      <c r="CB53">
        <f t="shared" ca="1" si="47"/>
        <v>0</v>
      </c>
    </row>
    <row r="54" spans="1:80" x14ac:dyDescent="0.2">
      <c r="A54" s="374">
        <f t="shared" ref="A54:H54" si="50">A$32</f>
        <v>0</v>
      </c>
      <c r="B54" s="374">
        <f t="shared" si="50"/>
        <v>0</v>
      </c>
      <c r="C54" s="374">
        <f t="shared" si="50"/>
        <v>0</v>
      </c>
      <c r="D54" s="374">
        <f t="shared" si="50"/>
        <v>0</v>
      </c>
      <c r="E54" s="374">
        <f t="shared" si="50"/>
        <v>0</v>
      </c>
      <c r="F54" s="374">
        <f t="shared" si="50"/>
        <v>0</v>
      </c>
      <c r="G54" s="374">
        <f t="shared" si="50"/>
        <v>0</v>
      </c>
      <c r="H54" s="374">
        <f t="shared" si="50"/>
        <v>0</v>
      </c>
      <c r="I54">
        <f ca="1">COUNTIF((OFFSET($A$51,0,0,4,8)),IF(A54=0,".",A54))</f>
        <v>0</v>
      </c>
      <c r="J54">
        <f t="shared" ca="1" si="42"/>
        <v>0</v>
      </c>
      <c r="K54">
        <f t="shared" ca="1" si="42"/>
        <v>0</v>
      </c>
      <c r="L54">
        <f t="shared" ca="1" si="42"/>
        <v>0</v>
      </c>
      <c r="M54">
        <f t="shared" ca="1" si="42"/>
        <v>0</v>
      </c>
      <c r="N54">
        <f t="shared" ca="1" si="42"/>
        <v>0</v>
      </c>
      <c r="O54">
        <f t="shared" ca="1" si="42"/>
        <v>0</v>
      </c>
      <c r="P54">
        <f t="shared" ca="1" si="42"/>
        <v>0</v>
      </c>
      <c r="Q54" s="385">
        <f t="shared" ref="Q54:BT54" si="51">Q$32</f>
        <v>0</v>
      </c>
      <c r="R54" s="385">
        <f t="shared" si="51"/>
        <v>0</v>
      </c>
      <c r="S54" s="385">
        <f t="shared" si="51"/>
        <v>0</v>
      </c>
      <c r="T54" s="385">
        <f t="shared" si="51"/>
        <v>0</v>
      </c>
      <c r="U54" s="385">
        <f t="shared" si="51"/>
        <v>0</v>
      </c>
      <c r="V54" s="385">
        <f t="shared" si="51"/>
        <v>0</v>
      </c>
      <c r="W54" s="385">
        <f t="shared" si="51"/>
        <v>0</v>
      </c>
      <c r="X54" s="385">
        <f t="shared" si="51"/>
        <v>0</v>
      </c>
      <c r="Y54" s="381">
        <f ca="1">COUNTIF((OFFSET($Q$51,0,0,4,8)),IF(Q54=0,".",Q54))</f>
        <v>0</v>
      </c>
      <c r="Z54" s="381">
        <f t="shared" ca="1" si="44"/>
        <v>0</v>
      </c>
      <c r="AA54" s="381">
        <f t="shared" ca="1" si="44"/>
        <v>0</v>
      </c>
      <c r="AB54" s="381">
        <f t="shared" ca="1" si="44"/>
        <v>0</v>
      </c>
      <c r="AC54" s="381">
        <f t="shared" ca="1" si="44"/>
        <v>0</v>
      </c>
      <c r="AD54" s="381">
        <f t="shared" ca="1" si="44"/>
        <v>0</v>
      </c>
      <c r="AE54" s="381">
        <f t="shared" ca="1" si="44"/>
        <v>0</v>
      </c>
      <c r="AF54" s="381">
        <f t="shared" ca="1" si="44"/>
        <v>0</v>
      </c>
      <c r="AG54" s="374">
        <f t="shared" si="51"/>
        <v>0</v>
      </c>
      <c r="AH54" s="374">
        <f t="shared" si="51"/>
        <v>0</v>
      </c>
      <c r="AI54" s="374">
        <f t="shared" si="51"/>
        <v>0</v>
      </c>
      <c r="AJ54" s="374">
        <f t="shared" si="51"/>
        <v>0</v>
      </c>
      <c r="AK54" s="374">
        <f t="shared" si="51"/>
        <v>0</v>
      </c>
      <c r="AL54" s="374">
        <f t="shared" si="51"/>
        <v>0</v>
      </c>
      <c r="AM54" s="374">
        <f t="shared" si="51"/>
        <v>0</v>
      </c>
      <c r="AN54" s="374">
        <f t="shared" si="51"/>
        <v>0</v>
      </c>
      <c r="AO54">
        <f ca="1">COUNTIF((OFFSET($AG$51,0,0,4,8)),IF(AG54=0,".",AG54))</f>
        <v>0</v>
      </c>
      <c r="AP54">
        <f t="shared" ca="1" si="45"/>
        <v>0</v>
      </c>
      <c r="AQ54">
        <f t="shared" ca="1" si="45"/>
        <v>0</v>
      </c>
      <c r="AR54">
        <f t="shared" ca="1" si="45"/>
        <v>0</v>
      </c>
      <c r="AS54">
        <f t="shared" ca="1" si="45"/>
        <v>0</v>
      </c>
      <c r="AT54">
        <f t="shared" ca="1" si="45"/>
        <v>0</v>
      </c>
      <c r="AU54">
        <f t="shared" ca="1" si="45"/>
        <v>0</v>
      </c>
      <c r="AV54">
        <f t="shared" ca="1" si="45"/>
        <v>0</v>
      </c>
      <c r="AW54" s="385">
        <f t="shared" si="51"/>
        <v>0</v>
      </c>
      <c r="AX54" s="385">
        <f t="shared" si="51"/>
        <v>0</v>
      </c>
      <c r="AY54" s="385">
        <f t="shared" si="51"/>
        <v>0</v>
      </c>
      <c r="AZ54" s="385">
        <f t="shared" si="51"/>
        <v>0</v>
      </c>
      <c r="BA54" s="385">
        <f t="shared" si="51"/>
        <v>0</v>
      </c>
      <c r="BB54" s="385">
        <f t="shared" si="51"/>
        <v>0</v>
      </c>
      <c r="BC54" s="385">
        <f t="shared" si="51"/>
        <v>0</v>
      </c>
      <c r="BD54" s="385">
        <f t="shared" si="51"/>
        <v>0</v>
      </c>
      <c r="BE54" s="381">
        <f ca="1">COUNTIF((OFFSET($AW$51,0,0,4,8)),IF(AW54=0,".",AW54))</f>
        <v>0</v>
      </c>
      <c r="BF54" s="381">
        <f t="shared" ca="1" si="46"/>
        <v>0</v>
      </c>
      <c r="BG54" s="381">
        <f t="shared" ca="1" si="46"/>
        <v>0</v>
      </c>
      <c r="BH54" s="381">
        <f t="shared" ca="1" si="46"/>
        <v>0</v>
      </c>
      <c r="BI54" s="381">
        <f t="shared" ca="1" si="46"/>
        <v>0</v>
      </c>
      <c r="BJ54" s="381">
        <f t="shared" ca="1" si="46"/>
        <v>0</v>
      </c>
      <c r="BK54" s="381">
        <f t="shared" ca="1" si="46"/>
        <v>0</v>
      </c>
      <c r="BL54" s="381">
        <f t="shared" ca="1" si="46"/>
        <v>0</v>
      </c>
      <c r="BM54" s="374">
        <f t="shared" si="51"/>
        <v>0</v>
      </c>
      <c r="BN54" s="374">
        <f t="shared" si="51"/>
        <v>0</v>
      </c>
      <c r="BO54" s="374">
        <f t="shared" si="51"/>
        <v>0</v>
      </c>
      <c r="BP54" s="374">
        <f t="shared" si="51"/>
        <v>0</v>
      </c>
      <c r="BQ54" s="374">
        <f t="shared" si="51"/>
        <v>0</v>
      </c>
      <c r="BR54" s="374">
        <f t="shared" si="51"/>
        <v>0</v>
      </c>
      <c r="BS54" s="374">
        <f t="shared" si="51"/>
        <v>0</v>
      </c>
      <c r="BT54" s="374">
        <f t="shared" si="51"/>
        <v>0</v>
      </c>
      <c r="BU54">
        <f ca="1">COUNTIF((OFFSET($BM$51,0,0,4,8)),IF(BM54=0,".",BM54))</f>
        <v>0</v>
      </c>
      <c r="BV54">
        <f t="shared" ca="1" si="47"/>
        <v>0</v>
      </c>
      <c r="BW54">
        <f t="shared" ca="1" si="47"/>
        <v>0</v>
      </c>
      <c r="BX54">
        <f t="shared" ca="1" si="47"/>
        <v>0</v>
      </c>
      <c r="BY54">
        <f t="shared" ca="1" si="47"/>
        <v>0</v>
      </c>
      <c r="BZ54">
        <f t="shared" ca="1" si="47"/>
        <v>0</v>
      </c>
      <c r="CA54">
        <f t="shared" ca="1" si="47"/>
        <v>0</v>
      </c>
      <c r="CB54">
        <f t="shared" ca="1" si="47"/>
        <v>0</v>
      </c>
    </row>
    <row r="55" spans="1:80" x14ac:dyDescent="0.2">
      <c r="A55" s="377">
        <f>COUNTIF((A$51:A$54),IF(A51=0,".",A51))</f>
        <v>1</v>
      </c>
      <c r="B55" s="378">
        <f t="shared" ref="B55:BT55" si="52">COUNTIF((B$51:B$54),IF(B51=0,".",B51))</f>
        <v>0</v>
      </c>
      <c r="C55" s="378">
        <f t="shared" si="52"/>
        <v>1</v>
      </c>
      <c r="D55" s="378">
        <f t="shared" si="52"/>
        <v>1</v>
      </c>
      <c r="E55" s="378">
        <f t="shared" si="52"/>
        <v>1</v>
      </c>
      <c r="F55" s="378">
        <f t="shared" si="52"/>
        <v>0</v>
      </c>
      <c r="G55" s="378">
        <f t="shared" si="52"/>
        <v>1</v>
      </c>
      <c r="H55" s="378">
        <f t="shared" si="52"/>
        <v>0</v>
      </c>
      <c r="I55" s="378">
        <f t="shared" ref="I55:P55" ca="1" si="53">SUM(I51:I54)</f>
        <v>1</v>
      </c>
      <c r="J55" s="378">
        <f t="shared" ca="1" si="53"/>
        <v>1</v>
      </c>
      <c r="K55" s="378">
        <f t="shared" ca="1" si="53"/>
        <v>2</v>
      </c>
      <c r="L55" s="378">
        <f t="shared" ca="1" si="53"/>
        <v>2</v>
      </c>
      <c r="M55" s="378">
        <f t="shared" ca="1" si="53"/>
        <v>1</v>
      </c>
      <c r="N55" s="378">
        <f t="shared" ca="1" si="53"/>
        <v>0</v>
      </c>
      <c r="O55" s="378">
        <f t="shared" ca="1" si="53"/>
        <v>1</v>
      </c>
      <c r="P55" s="378">
        <f t="shared" ca="1" si="53"/>
        <v>1</v>
      </c>
      <c r="Q55" s="378">
        <f t="shared" si="52"/>
        <v>1</v>
      </c>
      <c r="R55" s="378">
        <f t="shared" si="52"/>
        <v>0</v>
      </c>
      <c r="S55" s="378">
        <f t="shared" si="52"/>
        <v>1</v>
      </c>
      <c r="T55" s="378">
        <f t="shared" si="52"/>
        <v>1</v>
      </c>
      <c r="U55" s="378">
        <f t="shared" si="52"/>
        <v>1</v>
      </c>
      <c r="V55" s="378">
        <f t="shared" si="52"/>
        <v>0</v>
      </c>
      <c r="W55" s="378">
        <f t="shared" si="52"/>
        <v>1</v>
      </c>
      <c r="X55" s="378">
        <f t="shared" si="52"/>
        <v>0</v>
      </c>
      <c r="Y55" s="378">
        <f t="shared" ref="Y55:AF55" ca="1" si="54">SUM(Y51:Y54)</f>
        <v>1</v>
      </c>
      <c r="Z55" s="378">
        <f t="shared" ca="1" si="54"/>
        <v>1</v>
      </c>
      <c r="AA55" s="378">
        <f t="shared" ca="1" si="54"/>
        <v>2</v>
      </c>
      <c r="AB55" s="378">
        <f t="shared" ca="1" si="54"/>
        <v>2</v>
      </c>
      <c r="AC55" s="378">
        <f t="shared" ca="1" si="54"/>
        <v>1</v>
      </c>
      <c r="AD55" s="378">
        <f t="shared" ca="1" si="54"/>
        <v>0</v>
      </c>
      <c r="AE55" s="378">
        <f t="shared" ca="1" si="54"/>
        <v>1</v>
      </c>
      <c r="AF55" s="378">
        <f t="shared" ca="1" si="54"/>
        <v>1</v>
      </c>
      <c r="AG55" s="378">
        <f t="shared" si="52"/>
        <v>0</v>
      </c>
      <c r="AH55" s="378">
        <f t="shared" si="52"/>
        <v>0</v>
      </c>
      <c r="AI55" s="378">
        <f t="shared" si="52"/>
        <v>0</v>
      </c>
      <c r="AJ55" s="378">
        <f t="shared" si="52"/>
        <v>0</v>
      </c>
      <c r="AK55" s="378">
        <f t="shared" si="52"/>
        <v>0</v>
      </c>
      <c r="AL55" s="378">
        <f t="shared" si="52"/>
        <v>0</v>
      </c>
      <c r="AM55" s="378">
        <f t="shared" si="52"/>
        <v>0</v>
      </c>
      <c r="AN55" s="378">
        <f t="shared" si="52"/>
        <v>0</v>
      </c>
      <c r="AO55" s="378">
        <f t="shared" ref="AO55:AV55" ca="1" si="55">SUM(AO51:AO54)</f>
        <v>0</v>
      </c>
      <c r="AP55" s="378">
        <f t="shared" ca="1" si="55"/>
        <v>0</v>
      </c>
      <c r="AQ55" s="378">
        <f t="shared" ca="1" si="55"/>
        <v>0</v>
      </c>
      <c r="AR55" s="378">
        <f t="shared" ca="1" si="55"/>
        <v>0</v>
      </c>
      <c r="AS55" s="378">
        <f t="shared" ca="1" si="55"/>
        <v>0</v>
      </c>
      <c r="AT55" s="378">
        <f t="shared" ca="1" si="55"/>
        <v>0</v>
      </c>
      <c r="AU55" s="378">
        <f t="shared" ca="1" si="55"/>
        <v>0</v>
      </c>
      <c r="AV55" s="378">
        <f t="shared" ca="1" si="55"/>
        <v>0</v>
      </c>
      <c r="AW55" s="378">
        <f t="shared" si="52"/>
        <v>0</v>
      </c>
      <c r="AX55" s="378">
        <f t="shared" si="52"/>
        <v>0</v>
      </c>
      <c r="AY55" s="378">
        <f t="shared" si="52"/>
        <v>1</v>
      </c>
      <c r="AZ55" s="378">
        <f t="shared" si="52"/>
        <v>0</v>
      </c>
      <c r="BA55" s="378">
        <f t="shared" si="52"/>
        <v>1</v>
      </c>
      <c r="BB55" s="378">
        <f t="shared" si="52"/>
        <v>0</v>
      </c>
      <c r="BC55" s="378">
        <f t="shared" si="52"/>
        <v>0</v>
      </c>
      <c r="BD55" s="378">
        <f t="shared" si="52"/>
        <v>0</v>
      </c>
      <c r="BE55" s="378">
        <f t="shared" ref="BE55:BL55" ca="1" si="56">SUM(BE51:BE54)</f>
        <v>0</v>
      </c>
      <c r="BF55" s="378">
        <f t="shared" ca="1" si="56"/>
        <v>0</v>
      </c>
      <c r="BG55" s="378">
        <f t="shared" ca="1" si="56"/>
        <v>2</v>
      </c>
      <c r="BH55" s="378">
        <f t="shared" ca="1" si="56"/>
        <v>0</v>
      </c>
      <c r="BI55" s="378">
        <f t="shared" ca="1" si="56"/>
        <v>1</v>
      </c>
      <c r="BJ55" s="378">
        <f t="shared" ca="1" si="56"/>
        <v>0</v>
      </c>
      <c r="BK55" s="378">
        <f t="shared" ca="1" si="56"/>
        <v>0</v>
      </c>
      <c r="BL55" s="378">
        <f t="shared" ca="1" si="56"/>
        <v>1</v>
      </c>
      <c r="BM55" s="378">
        <f t="shared" si="52"/>
        <v>0</v>
      </c>
      <c r="BN55" s="378">
        <f t="shared" si="52"/>
        <v>0</v>
      </c>
      <c r="BO55" s="378">
        <f t="shared" si="52"/>
        <v>0</v>
      </c>
      <c r="BP55" s="378">
        <f t="shared" si="52"/>
        <v>0</v>
      </c>
      <c r="BQ55" s="378">
        <f t="shared" si="52"/>
        <v>0</v>
      </c>
      <c r="BR55" s="378">
        <f t="shared" si="52"/>
        <v>0</v>
      </c>
      <c r="BS55" s="378">
        <f t="shared" si="52"/>
        <v>0</v>
      </c>
      <c r="BT55" s="378">
        <f t="shared" si="52"/>
        <v>0</v>
      </c>
      <c r="BU55" s="378">
        <f t="shared" ref="BU55:CB55" ca="1" si="57">SUM(BU51:BU54)</f>
        <v>0</v>
      </c>
      <c r="BV55" s="378">
        <f t="shared" ca="1" si="57"/>
        <v>0</v>
      </c>
      <c r="BW55" s="378">
        <f t="shared" ca="1" si="57"/>
        <v>0</v>
      </c>
      <c r="BX55" s="378">
        <f t="shared" ca="1" si="57"/>
        <v>0</v>
      </c>
      <c r="BY55" s="378">
        <f t="shared" ca="1" si="57"/>
        <v>0</v>
      </c>
      <c r="BZ55" s="378">
        <f t="shared" ca="1" si="57"/>
        <v>0</v>
      </c>
      <c r="CA55" s="378">
        <f t="shared" ca="1" si="57"/>
        <v>0</v>
      </c>
      <c r="CB55" s="378">
        <f t="shared" ca="1" si="57"/>
        <v>0</v>
      </c>
    </row>
    <row r="56" spans="1:80" ht="12.75" customHeight="1" x14ac:dyDescent="0.2">
      <c r="A56" s="377">
        <f>COUNTIF((A$51:A$54),IF(A52=0,".",A52))</f>
        <v>0</v>
      </c>
      <c r="B56" s="378">
        <f t="shared" ref="B56:H57" si="58">COUNTIF((B$51:B$54),IF(B52=0,".",B52))</f>
        <v>1</v>
      </c>
      <c r="C56" s="378">
        <f t="shared" si="58"/>
        <v>1</v>
      </c>
      <c r="D56" s="378">
        <f t="shared" si="58"/>
        <v>1</v>
      </c>
      <c r="E56" s="378">
        <f t="shared" si="58"/>
        <v>0</v>
      </c>
      <c r="F56" s="378">
        <f t="shared" si="58"/>
        <v>0</v>
      </c>
      <c r="G56" s="378">
        <f t="shared" si="58"/>
        <v>0</v>
      </c>
      <c r="H56" s="378">
        <f t="shared" si="58"/>
        <v>0</v>
      </c>
      <c r="I56" s="1109" t="s">
        <v>323</v>
      </c>
      <c r="J56" s="1109"/>
      <c r="K56" s="1109"/>
      <c r="L56" s="1109"/>
      <c r="M56" s="1109"/>
      <c r="N56" s="1109"/>
      <c r="O56" s="1109"/>
      <c r="P56" s="1109"/>
      <c r="Q56" s="378">
        <f t="shared" ref="Q56:X57" si="59">COUNTIF((Q$51:Q$54),IF(Q52=0,".",Q52))</f>
        <v>0</v>
      </c>
      <c r="R56" s="378">
        <f t="shared" si="59"/>
        <v>1</v>
      </c>
      <c r="S56" s="378">
        <f t="shared" si="59"/>
        <v>1</v>
      </c>
      <c r="T56" s="378">
        <f t="shared" si="59"/>
        <v>1</v>
      </c>
      <c r="U56" s="378">
        <f t="shared" si="59"/>
        <v>0</v>
      </c>
      <c r="V56" s="378">
        <f t="shared" si="59"/>
        <v>0</v>
      </c>
      <c r="W56" s="378">
        <f t="shared" si="59"/>
        <v>0</v>
      </c>
      <c r="X56" s="378">
        <f t="shared" si="59"/>
        <v>0</v>
      </c>
      <c r="Y56" s="1109" t="s">
        <v>323</v>
      </c>
      <c r="Z56" s="1109"/>
      <c r="AA56" s="1109"/>
      <c r="AB56" s="1109"/>
      <c r="AC56" s="1109"/>
      <c r="AD56" s="1109"/>
      <c r="AE56" s="1109"/>
      <c r="AF56" s="1109"/>
      <c r="AG56" s="378">
        <f t="shared" ref="AG56:BT56" si="60">COUNTIF((AG$51:AG$54),IF(AG52=0,".",AG52))</f>
        <v>0</v>
      </c>
      <c r="AH56" s="378">
        <f t="shared" si="60"/>
        <v>0</v>
      </c>
      <c r="AI56" s="378">
        <f t="shared" si="60"/>
        <v>0</v>
      </c>
      <c r="AJ56" s="378">
        <f t="shared" si="60"/>
        <v>0</v>
      </c>
      <c r="AK56" s="378">
        <f t="shared" si="60"/>
        <v>0</v>
      </c>
      <c r="AL56" s="378">
        <f t="shared" si="60"/>
        <v>0</v>
      </c>
      <c r="AM56" s="378">
        <f t="shared" si="60"/>
        <v>0</v>
      </c>
      <c r="AN56" s="378">
        <f t="shared" si="60"/>
        <v>0</v>
      </c>
      <c r="AO56" s="1109" t="s">
        <v>323</v>
      </c>
      <c r="AP56" s="1109"/>
      <c r="AQ56" s="1109"/>
      <c r="AR56" s="1109"/>
      <c r="AS56" s="1109"/>
      <c r="AT56" s="1109"/>
      <c r="AU56" s="1109"/>
      <c r="AV56" s="1109"/>
      <c r="AW56" s="378">
        <f t="shared" si="60"/>
        <v>0</v>
      </c>
      <c r="AX56" s="378">
        <f t="shared" si="60"/>
        <v>0</v>
      </c>
      <c r="AY56" s="378">
        <f t="shared" si="60"/>
        <v>1</v>
      </c>
      <c r="AZ56" s="378">
        <f t="shared" si="60"/>
        <v>0</v>
      </c>
      <c r="BA56" s="378">
        <f t="shared" si="60"/>
        <v>0</v>
      </c>
      <c r="BB56" s="378">
        <f t="shared" si="60"/>
        <v>0</v>
      </c>
      <c r="BC56" s="378">
        <f t="shared" si="60"/>
        <v>0</v>
      </c>
      <c r="BD56" s="378">
        <f t="shared" si="60"/>
        <v>0</v>
      </c>
      <c r="BE56" s="1109" t="s">
        <v>323</v>
      </c>
      <c r="BF56" s="1109"/>
      <c r="BG56" s="1109"/>
      <c r="BH56" s="1109"/>
      <c r="BI56" s="1109"/>
      <c r="BJ56" s="1109"/>
      <c r="BK56" s="1109"/>
      <c r="BL56" s="1109"/>
      <c r="BM56" s="378">
        <f t="shared" si="60"/>
        <v>0</v>
      </c>
      <c r="BN56" s="378">
        <f t="shared" si="60"/>
        <v>0</v>
      </c>
      <c r="BO56" s="378">
        <f t="shared" si="60"/>
        <v>0</v>
      </c>
      <c r="BP56" s="378">
        <f t="shared" si="60"/>
        <v>0</v>
      </c>
      <c r="BQ56" s="378">
        <f t="shared" si="60"/>
        <v>0</v>
      </c>
      <c r="BR56" s="378">
        <f t="shared" si="60"/>
        <v>0</v>
      </c>
      <c r="BS56" s="378">
        <f t="shared" si="60"/>
        <v>0</v>
      </c>
      <c r="BT56" s="378">
        <f t="shared" si="60"/>
        <v>0</v>
      </c>
      <c r="BU56" s="1109" t="s">
        <v>323</v>
      </c>
      <c r="BV56" s="1109"/>
      <c r="BW56" s="1109"/>
      <c r="BX56" s="1109"/>
      <c r="BY56" s="1109"/>
      <c r="BZ56" s="1109"/>
      <c r="CA56" s="1109"/>
      <c r="CB56" s="1109"/>
    </row>
    <row r="57" spans="1:80" ht="12.75" customHeight="1" x14ac:dyDescent="0.2">
      <c r="A57" s="377">
        <f>COUNTIF((A$51:A$54),IF(A53=0,".",A53))</f>
        <v>0</v>
      </c>
      <c r="B57" s="378">
        <f t="shared" si="58"/>
        <v>0</v>
      </c>
      <c r="C57" s="378">
        <f t="shared" si="58"/>
        <v>0</v>
      </c>
      <c r="D57" s="378">
        <f t="shared" si="58"/>
        <v>0</v>
      </c>
      <c r="E57" s="378">
        <f t="shared" si="58"/>
        <v>0</v>
      </c>
      <c r="F57" s="378">
        <f t="shared" si="58"/>
        <v>0</v>
      </c>
      <c r="G57" s="378">
        <f t="shared" si="58"/>
        <v>0</v>
      </c>
      <c r="H57" s="378">
        <f t="shared" si="58"/>
        <v>1</v>
      </c>
      <c r="I57" s="1109"/>
      <c r="J57" s="1109"/>
      <c r="K57" s="1109"/>
      <c r="L57" s="1109"/>
      <c r="M57" s="1109"/>
      <c r="N57" s="1109"/>
      <c r="O57" s="1109"/>
      <c r="P57" s="1109"/>
      <c r="Q57" s="378">
        <f t="shared" si="59"/>
        <v>0</v>
      </c>
      <c r="R57" s="378">
        <f t="shared" si="59"/>
        <v>0</v>
      </c>
      <c r="S57" s="378">
        <f t="shared" si="59"/>
        <v>0</v>
      </c>
      <c r="T57" s="378">
        <f t="shared" si="59"/>
        <v>0</v>
      </c>
      <c r="U57" s="378">
        <f t="shared" si="59"/>
        <v>0</v>
      </c>
      <c r="V57" s="378">
        <f t="shared" si="59"/>
        <v>0</v>
      </c>
      <c r="W57" s="378">
        <f t="shared" si="59"/>
        <v>0</v>
      </c>
      <c r="X57" s="378">
        <f t="shared" si="59"/>
        <v>1</v>
      </c>
      <c r="Y57" s="1109"/>
      <c r="Z57" s="1109"/>
      <c r="AA57" s="1109"/>
      <c r="AB57" s="1109"/>
      <c r="AC57" s="1109"/>
      <c r="AD57" s="1109"/>
      <c r="AE57" s="1109"/>
      <c r="AF57" s="1109"/>
      <c r="AG57" s="378">
        <f t="shared" ref="AG57:BT57" si="61">COUNTIF((AG$51:AG$54),IF(AG53=0,".",AG53))</f>
        <v>0</v>
      </c>
      <c r="AH57" s="378">
        <f t="shared" si="61"/>
        <v>0</v>
      </c>
      <c r="AI57" s="378">
        <f t="shared" si="61"/>
        <v>0</v>
      </c>
      <c r="AJ57" s="378">
        <f t="shared" si="61"/>
        <v>0</v>
      </c>
      <c r="AK57" s="378">
        <f t="shared" si="61"/>
        <v>0</v>
      </c>
      <c r="AL57" s="378">
        <f t="shared" si="61"/>
        <v>0</v>
      </c>
      <c r="AM57" s="378">
        <f t="shared" si="61"/>
        <v>0</v>
      </c>
      <c r="AN57" s="378">
        <f t="shared" si="61"/>
        <v>0</v>
      </c>
      <c r="AO57" s="1109"/>
      <c r="AP57" s="1109"/>
      <c r="AQ57" s="1109"/>
      <c r="AR57" s="1109"/>
      <c r="AS57" s="1109"/>
      <c r="AT57" s="1109"/>
      <c r="AU57" s="1109"/>
      <c r="AV57" s="1109"/>
      <c r="AW57" s="378">
        <f t="shared" si="61"/>
        <v>0</v>
      </c>
      <c r="AX57" s="378">
        <f t="shared" si="61"/>
        <v>0</v>
      </c>
      <c r="AY57" s="378">
        <f t="shared" si="61"/>
        <v>0</v>
      </c>
      <c r="AZ57" s="378">
        <f t="shared" si="61"/>
        <v>0</v>
      </c>
      <c r="BA57" s="378">
        <f t="shared" si="61"/>
        <v>0</v>
      </c>
      <c r="BB57" s="378">
        <f t="shared" si="61"/>
        <v>0</v>
      </c>
      <c r="BC57" s="378">
        <f t="shared" si="61"/>
        <v>0</v>
      </c>
      <c r="BD57" s="378">
        <f t="shared" si="61"/>
        <v>1</v>
      </c>
      <c r="BE57" s="1109"/>
      <c r="BF57" s="1109"/>
      <c r="BG57" s="1109"/>
      <c r="BH57" s="1109"/>
      <c r="BI57" s="1109"/>
      <c r="BJ57" s="1109"/>
      <c r="BK57" s="1109"/>
      <c r="BL57" s="1109"/>
      <c r="BM57" s="378">
        <f t="shared" si="61"/>
        <v>0</v>
      </c>
      <c r="BN57" s="378">
        <f t="shared" si="61"/>
        <v>0</v>
      </c>
      <c r="BO57" s="378">
        <f t="shared" si="61"/>
        <v>0</v>
      </c>
      <c r="BP57" s="378">
        <f t="shared" si="61"/>
        <v>0</v>
      </c>
      <c r="BQ57" s="378">
        <f t="shared" si="61"/>
        <v>0</v>
      </c>
      <c r="BR57" s="378">
        <f t="shared" si="61"/>
        <v>0</v>
      </c>
      <c r="BS57" s="378">
        <f t="shared" si="61"/>
        <v>0</v>
      </c>
      <c r="BT57" s="378">
        <f t="shared" si="61"/>
        <v>0</v>
      </c>
      <c r="BU57" s="1109"/>
      <c r="BV57" s="1109"/>
      <c r="BW57" s="1109"/>
      <c r="BX57" s="1109"/>
      <c r="BY57" s="1109"/>
      <c r="BZ57" s="1109"/>
      <c r="CA57" s="1109"/>
      <c r="CB57" s="1109"/>
    </row>
    <row r="58" spans="1:80" ht="13.5" thickBot="1" x14ac:dyDescent="0.25">
      <c r="A58" s="377">
        <f t="shared" ref="A58:BT58" si="62">COUNTIF((A$51:A$54),IF(A54=0,".",A54))</f>
        <v>0</v>
      </c>
      <c r="B58" s="378">
        <f t="shared" si="62"/>
        <v>0</v>
      </c>
      <c r="C58" s="378">
        <f t="shared" si="62"/>
        <v>0</v>
      </c>
      <c r="D58" s="378">
        <f t="shared" si="62"/>
        <v>0</v>
      </c>
      <c r="E58" s="378">
        <f t="shared" si="62"/>
        <v>0</v>
      </c>
      <c r="F58" s="378">
        <f t="shared" si="62"/>
        <v>0</v>
      </c>
      <c r="G58" s="378">
        <f t="shared" si="62"/>
        <v>0</v>
      </c>
      <c r="H58" s="378">
        <f t="shared" si="62"/>
        <v>0</v>
      </c>
      <c r="I58" s="380" t="s">
        <v>42</v>
      </c>
      <c r="J58" s="380" t="s">
        <v>44</v>
      </c>
      <c r="K58" s="380" t="s">
        <v>45</v>
      </c>
      <c r="L58" s="380" t="s">
        <v>46</v>
      </c>
      <c r="M58" s="380" t="s">
        <v>47</v>
      </c>
      <c r="N58" s="380" t="s">
        <v>48</v>
      </c>
      <c r="O58" s="380" t="s">
        <v>67</v>
      </c>
      <c r="P58" s="380" t="s">
        <v>43</v>
      </c>
      <c r="Q58" s="378">
        <f t="shared" si="62"/>
        <v>0</v>
      </c>
      <c r="R58" s="378">
        <f t="shared" si="62"/>
        <v>0</v>
      </c>
      <c r="S58" s="378">
        <f t="shared" si="62"/>
        <v>0</v>
      </c>
      <c r="T58" s="378">
        <f t="shared" si="62"/>
        <v>0</v>
      </c>
      <c r="U58" s="378">
        <f t="shared" si="62"/>
        <v>0</v>
      </c>
      <c r="V58" s="378">
        <f t="shared" si="62"/>
        <v>0</v>
      </c>
      <c r="W58" s="378">
        <f t="shared" si="62"/>
        <v>0</v>
      </c>
      <c r="X58" s="378">
        <f t="shared" si="62"/>
        <v>0</v>
      </c>
      <c r="Y58" s="380" t="s">
        <v>42</v>
      </c>
      <c r="Z58" s="380" t="s">
        <v>44</v>
      </c>
      <c r="AA58" s="380" t="s">
        <v>45</v>
      </c>
      <c r="AB58" s="380" t="s">
        <v>46</v>
      </c>
      <c r="AC58" s="380" t="s">
        <v>47</v>
      </c>
      <c r="AD58" s="380" t="s">
        <v>48</v>
      </c>
      <c r="AE58" s="380" t="s">
        <v>67</v>
      </c>
      <c r="AF58" s="380" t="s">
        <v>43</v>
      </c>
      <c r="AG58" s="378">
        <f t="shared" si="62"/>
        <v>0</v>
      </c>
      <c r="AH58" s="378">
        <f t="shared" si="62"/>
        <v>0</v>
      </c>
      <c r="AI58" s="378">
        <f t="shared" si="62"/>
        <v>0</v>
      </c>
      <c r="AJ58" s="378">
        <f t="shared" si="62"/>
        <v>0</v>
      </c>
      <c r="AK58" s="378">
        <f t="shared" si="62"/>
        <v>0</v>
      </c>
      <c r="AL58" s="378">
        <f t="shared" si="62"/>
        <v>0</v>
      </c>
      <c r="AM58" s="378">
        <f t="shared" si="62"/>
        <v>0</v>
      </c>
      <c r="AN58" s="378">
        <f t="shared" si="62"/>
        <v>0</v>
      </c>
      <c r="AO58" s="380" t="s">
        <v>42</v>
      </c>
      <c r="AP58" s="380" t="s">
        <v>44</v>
      </c>
      <c r="AQ58" s="380" t="s">
        <v>45</v>
      </c>
      <c r="AR58" s="380" t="s">
        <v>46</v>
      </c>
      <c r="AS58" s="380" t="s">
        <v>47</v>
      </c>
      <c r="AT58" s="380" t="s">
        <v>48</v>
      </c>
      <c r="AU58" s="380" t="s">
        <v>67</v>
      </c>
      <c r="AV58" s="380" t="s">
        <v>43</v>
      </c>
      <c r="AW58" s="378">
        <f t="shared" si="62"/>
        <v>0</v>
      </c>
      <c r="AX58" s="378">
        <f t="shared" si="62"/>
        <v>0</v>
      </c>
      <c r="AY58" s="378">
        <f t="shared" si="62"/>
        <v>0</v>
      </c>
      <c r="AZ58" s="378">
        <f t="shared" si="62"/>
        <v>0</v>
      </c>
      <c r="BA58" s="378">
        <f t="shared" si="62"/>
        <v>0</v>
      </c>
      <c r="BB58" s="378">
        <f t="shared" si="62"/>
        <v>0</v>
      </c>
      <c r="BC58" s="378">
        <f t="shared" si="62"/>
        <v>0</v>
      </c>
      <c r="BD58" s="378">
        <f t="shared" si="62"/>
        <v>0</v>
      </c>
      <c r="BE58" s="380" t="s">
        <v>42</v>
      </c>
      <c r="BF58" s="380" t="s">
        <v>44</v>
      </c>
      <c r="BG58" s="380" t="s">
        <v>45</v>
      </c>
      <c r="BH58" s="380" t="s">
        <v>46</v>
      </c>
      <c r="BI58" s="380" t="s">
        <v>47</v>
      </c>
      <c r="BJ58" s="380" t="s">
        <v>48</v>
      </c>
      <c r="BK58" s="380" t="s">
        <v>67</v>
      </c>
      <c r="BL58" s="380" t="s">
        <v>43</v>
      </c>
      <c r="BM58" s="378">
        <f t="shared" si="62"/>
        <v>0</v>
      </c>
      <c r="BN58" s="378">
        <f t="shared" si="62"/>
        <v>0</v>
      </c>
      <c r="BO58" s="378">
        <f t="shared" si="62"/>
        <v>0</v>
      </c>
      <c r="BP58" s="378">
        <f t="shared" si="62"/>
        <v>0</v>
      </c>
      <c r="BQ58" s="378">
        <f t="shared" si="62"/>
        <v>0</v>
      </c>
      <c r="BR58" s="378">
        <f t="shared" si="62"/>
        <v>0</v>
      </c>
      <c r="BS58" s="378">
        <f t="shared" si="62"/>
        <v>0</v>
      </c>
      <c r="BT58" s="378">
        <f t="shared" si="62"/>
        <v>0</v>
      </c>
      <c r="BU58" s="380" t="s">
        <v>42</v>
      </c>
      <c r="BV58" s="380" t="s">
        <v>44</v>
      </c>
      <c r="BW58" s="380" t="s">
        <v>45</v>
      </c>
      <c r="BX58" s="380" t="s">
        <v>46</v>
      </c>
      <c r="BY58" s="380" t="s">
        <v>47</v>
      </c>
      <c r="BZ58" s="380" t="s">
        <v>48</v>
      </c>
      <c r="CA58" s="380" t="s">
        <v>67</v>
      </c>
      <c r="CB58" s="380" t="s">
        <v>43</v>
      </c>
    </row>
    <row r="59" spans="1:80" ht="13.5" thickBot="1" x14ac:dyDescent="0.25">
      <c r="A59" s="373">
        <f t="shared" ref="A59:BT59" si="63">SUM(A51:A58)</f>
        <v>1</v>
      </c>
      <c r="B59" s="372">
        <f t="shared" si="63"/>
        <v>1</v>
      </c>
      <c r="C59" s="372">
        <f t="shared" si="63"/>
        <v>2</v>
      </c>
      <c r="D59" s="372">
        <f t="shared" si="63"/>
        <v>2</v>
      </c>
      <c r="E59" s="372">
        <f t="shared" si="63"/>
        <v>1</v>
      </c>
      <c r="F59" s="372">
        <f t="shared" si="63"/>
        <v>0</v>
      </c>
      <c r="G59" s="372">
        <f t="shared" si="63"/>
        <v>1</v>
      </c>
      <c r="H59" s="372">
        <f t="shared" si="63"/>
        <v>1</v>
      </c>
      <c r="I59" s="379" t="str">
        <f t="shared" ref="I59:P59" ca="1" si="64">IF(A59=I55,"OK.","CISSS!")</f>
        <v>OK.</v>
      </c>
      <c r="J59" s="379" t="str">
        <f t="shared" ca="1" si="64"/>
        <v>OK.</v>
      </c>
      <c r="K59" s="379" t="str">
        <f t="shared" ca="1" si="64"/>
        <v>OK.</v>
      </c>
      <c r="L59" s="379" t="str">
        <f t="shared" ca="1" si="64"/>
        <v>OK.</v>
      </c>
      <c r="M59" s="379" t="str">
        <f t="shared" ca="1" si="64"/>
        <v>OK.</v>
      </c>
      <c r="N59" s="379" t="str">
        <f t="shared" ca="1" si="64"/>
        <v>OK.</v>
      </c>
      <c r="O59" s="379" t="str">
        <f t="shared" ca="1" si="64"/>
        <v>OK.</v>
      </c>
      <c r="P59" s="379" t="str">
        <f t="shared" ca="1" si="64"/>
        <v>OK.</v>
      </c>
      <c r="Q59" s="384">
        <f t="shared" si="63"/>
        <v>1</v>
      </c>
      <c r="R59" s="384">
        <f t="shared" si="63"/>
        <v>1</v>
      </c>
      <c r="S59" s="384">
        <f t="shared" si="63"/>
        <v>2</v>
      </c>
      <c r="T59" s="384">
        <f t="shared" si="63"/>
        <v>2</v>
      </c>
      <c r="U59" s="384">
        <f t="shared" si="63"/>
        <v>1</v>
      </c>
      <c r="V59" s="384">
        <f t="shared" si="63"/>
        <v>0</v>
      </c>
      <c r="W59" s="384">
        <f t="shared" si="63"/>
        <v>1</v>
      </c>
      <c r="X59" s="384">
        <f t="shared" si="63"/>
        <v>1</v>
      </c>
      <c r="Y59" s="382" t="str">
        <f t="shared" ref="Y59:AF59" ca="1" si="65">IF(Q59=Y55,"OK.","CISSS!")</f>
        <v>OK.</v>
      </c>
      <c r="Z59" s="382" t="str">
        <f t="shared" ca="1" si="65"/>
        <v>OK.</v>
      </c>
      <c r="AA59" s="382" t="str">
        <f t="shared" ca="1" si="65"/>
        <v>OK.</v>
      </c>
      <c r="AB59" s="382" t="str">
        <f t="shared" ca="1" si="65"/>
        <v>OK.</v>
      </c>
      <c r="AC59" s="382" t="str">
        <f t="shared" ca="1" si="65"/>
        <v>OK.</v>
      </c>
      <c r="AD59" s="382" t="str">
        <f t="shared" ca="1" si="65"/>
        <v>OK.</v>
      </c>
      <c r="AE59" s="382" t="str">
        <f t="shared" ca="1" si="65"/>
        <v>OK.</v>
      </c>
      <c r="AF59" s="382" t="str">
        <f t="shared" ca="1" si="65"/>
        <v>OK.</v>
      </c>
      <c r="AG59" s="372">
        <f t="shared" si="63"/>
        <v>0</v>
      </c>
      <c r="AH59" s="372">
        <f t="shared" si="63"/>
        <v>0</v>
      </c>
      <c r="AI59" s="372">
        <f t="shared" si="63"/>
        <v>0</v>
      </c>
      <c r="AJ59" s="372">
        <f t="shared" si="63"/>
        <v>0</v>
      </c>
      <c r="AK59" s="372">
        <f t="shared" si="63"/>
        <v>0</v>
      </c>
      <c r="AL59" s="372">
        <f t="shared" si="63"/>
        <v>0</v>
      </c>
      <c r="AM59" s="372">
        <f t="shared" si="63"/>
        <v>0</v>
      </c>
      <c r="AN59" s="372">
        <f t="shared" si="63"/>
        <v>0</v>
      </c>
      <c r="AO59" s="379" t="str">
        <f t="shared" ref="AO59:AV59" ca="1" si="66">IF(AG59=AO55,"OK.","CISSS!")</f>
        <v>OK.</v>
      </c>
      <c r="AP59" s="379" t="str">
        <f t="shared" ca="1" si="66"/>
        <v>OK.</v>
      </c>
      <c r="AQ59" s="379" t="str">
        <f t="shared" ca="1" si="66"/>
        <v>OK.</v>
      </c>
      <c r="AR59" s="379" t="str">
        <f t="shared" ca="1" si="66"/>
        <v>OK.</v>
      </c>
      <c r="AS59" s="379" t="str">
        <f t="shared" ca="1" si="66"/>
        <v>OK.</v>
      </c>
      <c r="AT59" s="379" t="str">
        <f t="shared" ca="1" si="66"/>
        <v>OK.</v>
      </c>
      <c r="AU59" s="379" t="str">
        <f t="shared" ca="1" si="66"/>
        <v>OK.</v>
      </c>
      <c r="AV59" s="379" t="str">
        <f t="shared" ca="1" si="66"/>
        <v>OK.</v>
      </c>
      <c r="AW59" s="384">
        <f t="shared" si="63"/>
        <v>0</v>
      </c>
      <c r="AX59" s="384">
        <f t="shared" si="63"/>
        <v>0</v>
      </c>
      <c r="AY59" s="384">
        <f t="shared" si="63"/>
        <v>2</v>
      </c>
      <c r="AZ59" s="384">
        <f t="shared" si="63"/>
        <v>0</v>
      </c>
      <c r="BA59" s="384">
        <f t="shared" si="63"/>
        <v>1</v>
      </c>
      <c r="BB59" s="384">
        <f t="shared" si="63"/>
        <v>0</v>
      </c>
      <c r="BC59" s="384">
        <f t="shared" si="63"/>
        <v>0</v>
      </c>
      <c r="BD59" s="384">
        <f t="shared" si="63"/>
        <v>1</v>
      </c>
      <c r="BE59" s="382" t="str">
        <f t="shared" ref="BE59:BL59" ca="1" si="67">IF(AW59=BE55,"OK.","CISSS!")</f>
        <v>OK.</v>
      </c>
      <c r="BF59" s="382" t="str">
        <f t="shared" ca="1" si="67"/>
        <v>OK.</v>
      </c>
      <c r="BG59" s="382" t="str">
        <f t="shared" ca="1" si="67"/>
        <v>OK.</v>
      </c>
      <c r="BH59" s="382" t="str">
        <f t="shared" ca="1" si="67"/>
        <v>OK.</v>
      </c>
      <c r="BI59" s="382" t="str">
        <f t="shared" ca="1" si="67"/>
        <v>OK.</v>
      </c>
      <c r="BJ59" s="382" t="str">
        <f t="shared" ca="1" si="67"/>
        <v>OK.</v>
      </c>
      <c r="BK59" s="382" t="str">
        <f t="shared" ca="1" si="67"/>
        <v>OK.</v>
      </c>
      <c r="BL59" s="382" t="str">
        <f t="shared" ca="1" si="67"/>
        <v>OK.</v>
      </c>
      <c r="BM59" s="372">
        <f t="shared" si="63"/>
        <v>0</v>
      </c>
      <c r="BN59" s="372">
        <f t="shared" si="63"/>
        <v>0</v>
      </c>
      <c r="BO59" s="372">
        <f t="shared" si="63"/>
        <v>0</v>
      </c>
      <c r="BP59" s="372">
        <f t="shared" si="63"/>
        <v>0</v>
      </c>
      <c r="BQ59" s="372">
        <f t="shared" si="63"/>
        <v>0</v>
      </c>
      <c r="BR59" s="372">
        <f t="shared" si="63"/>
        <v>0</v>
      </c>
      <c r="BS59" s="372">
        <f t="shared" si="63"/>
        <v>0</v>
      </c>
      <c r="BT59" s="372">
        <f t="shared" si="63"/>
        <v>0</v>
      </c>
      <c r="BU59" s="379" t="str">
        <f t="shared" ref="BU59:CB59" ca="1" si="68">IF(BM59=BU55,"OK.","CISSS!")</f>
        <v>OK.</v>
      </c>
      <c r="BV59" s="379" t="str">
        <f t="shared" ca="1" si="68"/>
        <v>OK.</v>
      </c>
      <c r="BW59" s="379" t="str">
        <f t="shared" ca="1" si="68"/>
        <v>OK.</v>
      </c>
      <c r="BX59" s="379" t="str">
        <f t="shared" ca="1" si="68"/>
        <v>OK.</v>
      </c>
      <c r="BY59" s="379" t="str">
        <f t="shared" ca="1" si="68"/>
        <v>OK.</v>
      </c>
      <c r="BZ59" s="379" t="str">
        <f t="shared" ca="1" si="68"/>
        <v>OK.</v>
      </c>
      <c r="CA59" s="379" t="str">
        <f t="shared" ca="1" si="68"/>
        <v>OK.</v>
      </c>
      <c r="CB59" s="379" t="str">
        <f t="shared" ca="1" si="68"/>
        <v>OK.</v>
      </c>
    </row>
    <row r="60" spans="1:80" x14ac:dyDescent="0.2">
      <c r="A60" s="375">
        <f t="shared" ref="A60:H60" si="69">A$3</f>
        <v>0</v>
      </c>
      <c r="B60" s="375" t="str">
        <f t="shared" si="69"/>
        <v>MATH 153.01</v>
      </c>
      <c r="C60" s="375" t="str">
        <f t="shared" si="69"/>
        <v>ARCH 251.11</v>
      </c>
      <c r="D60" s="375" t="str">
        <f t="shared" si="69"/>
        <v>ARCH 252.11</v>
      </c>
      <c r="E60" s="375" t="str">
        <f t="shared" si="69"/>
        <v>ARCH 351.11</v>
      </c>
      <c r="F60" s="375">
        <f t="shared" si="69"/>
        <v>0</v>
      </c>
      <c r="G60" s="375" t="str">
        <f t="shared" si="69"/>
        <v>ARCH 451.11</v>
      </c>
      <c r="H60" s="375">
        <f t="shared" si="69"/>
        <v>0</v>
      </c>
      <c r="I60">
        <f ca="1">COUNTIF((OFFSET($A$60,0,0,4,8)),IF(A60=0,".",A60))</f>
        <v>0</v>
      </c>
      <c r="J60">
        <f t="shared" ref="J60:P60" ca="1" si="70">COUNTIF((OFFSET($A$60,0,0,4,8)),IF(B60=0,".",B60))</f>
        <v>1</v>
      </c>
      <c r="K60">
        <f t="shared" ca="1" si="70"/>
        <v>1</v>
      </c>
      <c r="L60">
        <f t="shared" ca="1" si="70"/>
        <v>1</v>
      </c>
      <c r="M60">
        <f t="shared" ca="1" si="70"/>
        <v>1</v>
      </c>
      <c r="N60">
        <f t="shared" ca="1" si="70"/>
        <v>0</v>
      </c>
      <c r="O60">
        <f t="shared" ca="1" si="70"/>
        <v>1</v>
      </c>
      <c r="P60">
        <f t="shared" ca="1" si="70"/>
        <v>0</v>
      </c>
      <c r="Q60" s="375">
        <f t="shared" ref="Q60:BT60" si="71">Q$3</f>
        <v>0</v>
      </c>
      <c r="R60" s="375" t="str">
        <f t="shared" si="71"/>
        <v>Doç. Dr. Ender ABADOĞLU</v>
      </c>
      <c r="S60" s="375" t="str">
        <f t="shared" si="71"/>
        <v>Doç. Orhan ÖZGÜNER</v>
      </c>
      <c r="T60" s="375" t="str">
        <f t="shared" si="71"/>
        <v>Öğr. Gör. Orhun ALKAN</v>
      </c>
      <c r="U60" s="375" t="str">
        <f t="shared" si="71"/>
        <v>Yrd. Doç. Dr. Engin ÜNAL</v>
      </c>
      <c r="V60" s="375">
        <f t="shared" si="71"/>
        <v>0</v>
      </c>
      <c r="W60" s="375" t="str">
        <f t="shared" si="71"/>
        <v>Prof. Dr. A. Fatih PAKDİL</v>
      </c>
      <c r="X60" s="375">
        <f t="shared" si="71"/>
        <v>0</v>
      </c>
      <c r="Y60" s="381">
        <f ca="1">COUNTIF((OFFSET($Q$60,0,0,4,8)),IF(Q60=0,".",Q60))</f>
        <v>0</v>
      </c>
      <c r="Z60" s="381">
        <f t="shared" ref="Z60:AF60" ca="1" si="72">COUNTIF((OFFSET($Q$60,0,0,4,8)),IF(R60=0,".",R60))</f>
        <v>1</v>
      </c>
      <c r="AA60" s="381">
        <f t="shared" ca="1" si="72"/>
        <v>1</v>
      </c>
      <c r="AB60" s="381">
        <f t="shared" ca="1" si="72"/>
        <v>1</v>
      </c>
      <c r="AC60" s="381">
        <f t="shared" ca="1" si="72"/>
        <v>1</v>
      </c>
      <c r="AD60" s="381">
        <f t="shared" ca="1" si="72"/>
        <v>0</v>
      </c>
      <c r="AE60" s="381">
        <f t="shared" ca="1" si="72"/>
        <v>1</v>
      </c>
      <c r="AF60" s="381">
        <f t="shared" ca="1" si="72"/>
        <v>0</v>
      </c>
      <c r="AG60" s="375">
        <f t="shared" si="71"/>
        <v>0</v>
      </c>
      <c r="AH60" s="375">
        <f t="shared" si="71"/>
        <v>0</v>
      </c>
      <c r="AI60" s="375">
        <f t="shared" si="71"/>
        <v>0</v>
      </c>
      <c r="AJ60" s="375">
        <f t="shared" si="71"/>
        <v>0</v>
      </c>
      <c r="AK60" s="375">
        <f t="shared" si="71"/>
        <v>0</v>
      </c>
      <c r="AL60" s="375">
        <f t="shared" si="71"/>
        <v>0</v>
      </c>
      <c r="AM60" s="375">
        <f t="shared" si="71"/>
        <v>0</v>
      </c>
      <c r="AN60" s="375">
        <f t="shared" si="71"/>
        <v>0</v>
      </c>
      <c r="AO60">
        <f ca="1">COUNTIF((OFFSET($AG$60,0,0,4,8)),IF(AG60=0,".",AG60))</f>
        <v>0</v>
      </c>
      <c r="AP60">
        <f t="shared" ref="AP60:AV60" ca="1" si="73">COUNTIF((OFFSET($AG$60,0,0,4,8)),IF(AH60=0,".",AH60))</f>
        <v>0</v>
      </c>
      <c r="AQ60">
        <f t="shared" ca="1" si="73"/>
        <v>0</v>
      </c>
      <c r="AR60">
        <f t="shared" ca="1" si="73"/>
        <v>0</v>
      </c>
      <c r="AS60">
        <f t="shared" ca="1" si="73"/>
        <v>0</v>
      </c>
      <c r="AT60">
        <f t="shared" ca="1" si="73"/>
        <v>0</v>
      </c>
      <c r="AU60">
        <f t="shared" ca="1" si="73"/>
        <v>0</v>
      </c>
      <c r="AV60">
        <f t="shared" ca="1" si="73"/>
        <v>0</v>
      </c>
      <c r="AW60" s="375">
        <f t="shared" si="71"/>
        <v>0</v>
      </c>
      <c r="AX60" s="375">
        <f t="shared" si="71"/>
        <v>0</v>
      </c>
      <c r="AY60" s="375" t="str">
        <f t="shared" si="71"/>
        <v>Ceren GÖĞÜŞ</v>
      </c>
      <c r="AZ60" s="375">
        <f t="shared" si="71"/>
        <v>0</v>
      </c>
      <c r="BA60" s="375" t="str">
        <f t="shared" si="71"/>
        <v>Dicle KIZILDERE</v>
      </c>
      <c r="BB60" s="375">
        <f t="shared" si="71"/>
        <v>0</v>
      </c>
      <c r="BC60" s="375">
        <f t="shared" si="71"/>
        <v>0</v>
      </c>
      <c r="BD60" s="375">
        <f t="shared" si="71"/>
        <v>0</v>
      </c>
      <c r="BE60" s="381">
        <f ca="1">COUNTIF((OFFSET($AW$60,0,0,4,8)),IF(AW60=0,".",AW60))</f>
        <v>0</v>
      </c>
      <c r="BF60" s="381">
        <f t="shared" ref="BF60:BL60" ca="1" si="74">COUNTIF((OFFSET($AW$60,0,0,4,8)),IF(AX60=0,".",AX60))</f>
        <v>0</v>
      </c>
      <c r="BG60" s="381">
        <f t="shared" ca="1" si="74"/>
        <v>1</v>
      </c>
      <c r="BH60" s="381">
        <f t="shared" ca="1" si="74"/>
        <v>0</v>
      </c>
      <c r="BI60" s="381">
        <f t="shared" ca="1" si="74"/>
        <v>1</v>
      </c>
      <c r="BJ60" s="381">
        <f t="shared" ca="1" si="74"/>
        <v>0</v>
      </c>
      <c r="BK60" s="381">
        <f t="shared" ca="1" si="74"/>
        <v>0</v>
      </c>
      <c r="BL60" s="381">
        <f t="shared" ca="1" si="74"/>
        <v>0</v>
      </c>
      <c r="BM60" s="375">
        <f t="shared" si="71"/>
        <v>0</v>
      </c>
      <c r="BN60" s="375">
        <f t="shared" si="71"/>
        <v>0</v>
      </c>
      <c r="BO60" s="375">
        <f t="shared" si="71"/>
        <v>0</v>
      </c>
      <c r="BP60" s="375">
        <f t="shared" si="71"/>
        <v>0</v>
      </c>
      <c r="BQ60" s="375">
        <f t="shared" si="71"/>
        <v>0</v>
      </c>
      <c r="BR60" s="375">
        <f t="shared" si="71"/>
        <v>0</v>
      </c>
      <c r="BS60" s="375">
        <f t="shared" si="71"/>
        <v>0</v>
      </c>
      <c r="BT60" s="375">
        <f t="shared" si="71"/>
        <v>0</v>
      </c>
      <c r="BU60">
        <f ca="1">COUNTIF((OFFSET($BM$60,0,0,4,8)),IF(BM60=0,".",BM60))</f>
        <v>0</v>
      </c>
      <c r="BV60">
        <f t="shared" ref="BV60:CB60" ca="1" si="75">COUNTIF((OFFSET($BM$60,0,0,4,8)),IF(BN60=0,".",BN60))</f>
        <v>0</v>
      </c>
      <c r="BW60">
        <f t="shared" ca="1" si="75"/>
        <v>0</v>
      </c>
      <c r="BX60">
        <f t="shared" ca="1" si="75"/>
        <v>0</v>
      </c>
      <c r="BY60">
        <f t="shared" ca="1" si="75"/>
        <v>0</v>
      </c>
      <c r="BZ60">
        <f t="shared" ca="1" si="75"/>
        <v>0</v>
      </c>
      <c r="CA60">
        <f t="shared" ca="1" si="75"/>
        <v>0</v>
      </c>
      <c r="CB60">
        <f t="shared" ca="1" si="75"/>
        <v>0</v>
      </c>
    </row>
    <row r="61" spans="1:80" x14ac:dyDescent="0.2">
      <c r="A61" s="374">
        <f t="shared" ref="A61:H61" si="76">A$13</f>
        <v>0</v>
      </c>
      <c r="B61" s="374">
        <f t="shared" si="76"/>
        <v>0</v>
      </c>
      <c r="C61" s="374" t="str">
        <f t="shared" si="76"/>
        <v>ARCH 251.12</v>
      </c>
      <c r="D61" s="374" t="str">
        <f t="shared" si="76"/>
        <v>ARCH 252.12</v>
      </c>
      <c r="E61" s="374">
        <f t="shared" si="76"/>
        <v>0</v>
      </c>
      <c r="F61" s="374">
        <f t="shared" si="76"/>
        <v>0</v>
      </c>
      <c r="G61" s="374">
        <f t="shared" si="76"/>
        <v>0</v>
      </c>
      <c r="H61" s="374">
        <f t="shared" si="76"/>
        <v>0</v>
      </c>
      <c r="I61">
        <f ca="1">COUNTIF((OFFSET($A$60,0,0,4,8)),IF(A61=0,".",A61))</f>
        <v>0</v>
      </c>
      <c r="J61">
        <f t="shared" ref="J61:P63" ca="1" si="77">COUNTIF((OFFSET($A$60,0,0,4,8)),IF(B61=0,".",B61))</f>
        <v>0</v>
      </c>
      <c r="K61">
        <f t="shared" ca="1" si="77"/>
        <v>1</v>
      </c>
      <c r="L61">
        <f t="shared" ca="1" si="77"/>
        <v>1</v>
      </c>
      <c r="M61">
        <f t="shared" ca="1" si="77"/>
        <v>0</v>
      </c>
      <c r="N61">
        <f t="shared" ca="1" si="77"/>
        <v>0</v>
      </c>
      <c r="O61">
        <f t="shared" ca="1" si="77"/>
        <v>0</v>
      </c>
      <c r="P61">
        <f t="shared" ca="1" si="77"/>
        <v>0</v>
      </c>
      <c r="Q61" s="385">
        <f t="shared" ref="Q61:BT61" si="78">Q$13</f>
        <v>0</v>
      </c>
      <c r="R61" s="385">
        <f t="shared" si="78"/>
        <v>0</v>
      </c>
      <c r="S61" s="385" t="str">
        <f t="shared" si="78"/>
        <v>Prof. Dr. Yavuz KOŞANER</v>
      </c>
      <c r="T61" s="385" t="str">
        <f t="shared" si="78"/>
        <v>Öğr. Gör. Nazmi KARAKUŞ</v>
      </c>
      <c r="U61" s="385">
        <f t="shared" si="78"/>
        <v>0</v>
      </c>
      <c r="V61" s="385">
        <f t="shared" si="78"/>
        <v>0</v>
      </c>
      <c r="W61" s="385">
        <f t="shared" si="78"/>
        <v>0</v>
      </c>
      <c r="X61" s="385">
        <f t="shared" si="78"/>
        <v>0</v>
      </c>
      <c r="Y61" s="381">
        <f ca="1">COUNTIF((OFFSET($Q$60,0,0,4,8)),IF(Q61=0,".",Q61))</f>
        <v>0</v>
      </c>
      <c r="Z61" s="381">
        <f t="shared" ref="Z61:AF63" ca="1" si="79">COUNTIF((OFFSET($Q$60,0,0,4,8)),IF(R61=0,".",R61))</f>
        <v>0</v>
      </c>
      <c r="AA61" s="381">
        <f t="shared" ca="1" si="79"/>
        <v>1</v>
      </c>
      <c r="AB61" s="381">
        <f t="shared" ca="1" si="79"/>
        <v>1</v>
      </c>
      <c r="AC61" s="381">
        <f t="shared" ca="1" si="79"/>
        <v>0</v>
      </c>
      <c r="AD61" s="381">
        <f t="shared" ca="1" si="79"/>
        <v>0</v>
      </c>
      <c r="AE61" s="381">
        <f t="shared" ca="1" si="79"/>
        <v>0</v>
      </c>
      <c r="AF61" s="381">
        <f t="shared" ca="1" si="79"/>
        <v>0</v>
      </c>
      <c r="AG61" s="374">
        <f t="shared" si="78"/>
        <v>0</v>
      </c>
      <c r="AH61" s="374">
        <f t="shared" si="78"/>
        <v>0</v>
      </c>
      <c r="AI61" s="374">
        <f t="shared" si="78"/>
        <v>0</v>
      </c>
      <c r="AJ61" s="374">
        <f t="shared" si="78"/>
        <v>0</v>
      </c>
      <c r="AK61" s="374">
        <f t="shared" si="78"/>
        <v>0</v>
      </c>
      <c r="AL61" s="374">
        <f t="shared" si="78"/>
        <v>0</v>
      </c>
      <c r="AM61" s="374">
        <f t="shared" si="78"/>
        <v>0</v>
      </c>
      <c r="AN61" s="374">
        <f t="shared" si="78"/>
        <v>0</v>
      </c>
      <c r="AO61">
        <f ca="1">COUNTIF((OFFSET($AG$60,0,0,4,8)),IF(AG61=0,".",AG61))</f>
        <v>0</v>
      </c>
      <c r="AP61">
        <f t="shared" ref="AP61:AV63" ca="1" si="80">COUNTIF((OFFSET($AG$60,0,0,4,8)),IF(AH61=0,".",AH61))</f>
        <v>0</v>
      </c>
      <c r="AQ61">
        <f t="shared" ca="1" si="80"/>
        <v>0</v>
      </c>
      <c r="AR61">
        <f t="shared" ca="1" si="80"/>
        <v>0</v>
      </c>
      <c r="AS61">
        <f t="shared" ca="1" si="80"/>
        <v>0</v>
      </c>
      <c r="AT61">
        <f t="shared" ca="1" si="80"/>
        <v>0</v>
      </c>
      <c r="AU61">
        <f t="shared" ca="1" si="80"/>
        <v>0</v>
      </c>
      <c r="AV61">
        <f t="shared" ca="1" si="80"/>
        <v>0</v>
      </c>
      <c r="AW61" s="385">
        <f t="shared" si="78"/>
        <v>0</v>
      </c>
      <c r="AX61" s="385">
        <f t="shared" si="78"/>
        <v>0</v>
      </c>
      <c r="AY61" s="385" t="str">
        <f t="shared" si="78"/>
        <v>Zeynep YAZICIOĞLU HALU</v>
      </c>
      <c r="AZ61" s="385">
        <f t="shared" si="78"/>
        <v>0</v>
      </c>
      <c r="BA61" s="385">
        <f t="shared" si="78"/>
        <v>0</v>
      </c>
      <c r="BB61" s="385">
        <f t="shared" si="78"/>
        <v>0</v>
      </c>
      <c r="BC61" s="385">
        <f t="shared" si="78"/>
        <v>0</v>
      </c>
      <c r="BD61" s="385">
        <f t="shared" si="78"/>
        <v>0</v>
      </c>
      <c r="BE61" s="381">
        <f ca="1">COUNTIF((OFFSET($AW$60,0,0,4,8)),IF(AW61=0,".",AW61))</f>
        <v>0</v>
      </c>
      <c r="BF61" s="381">
        <f t="shared" ref="BF61:BL63" ca="1" si="81">COUNTIF((OFFSET($AW$60,0,0,4,8)),IF(AX61=0,".",AX61))</f>
        <v>0</v>
      </c>
      <c r="BG61" s="381">
        <f t="shared" ca="1" si="81"/>
        <v>1</v>
      </c>
      <c r="BH61" s="381">
        <f t="shared" ca="1" si="81"/>
        <v>0</v>
      </c>
      <c r="BI61" s="381">
        <f t="shared" ca="1" si="81"/>
        <v>0</v>
      </c>
      <c r="BJ61" s="381">
        <f t="shared" ca="1" si="81"/>
        <v>0</v>
      </c>
      <c r="BK61" s="381">
        <f t="shared" ca="1" si="81"/>
        <v>0</v>
      </c>
      <c r="BL61" s="381">
        <f t="shared" ca="1" si="81"/>
        <v>0</v>
      </c>
      <c r="BM61" s="374">
        <f t="shared" si="78"/>
        <v>0</v>
      </c>
      <c r="BN61" s="374">
        <f t="shared" si="78"/>
        <v>0</v>
      </c>
      <c r="BO61" s="374">
        <f t="shared" si="78"/>
        <v>0</v>
      </c>
      <c r="BP61" s="374">
        <f t="shared" si="78"/>
        <v>0</v>
      </c>
      <c r="BQ61" s="374">
        <f t="shared" si="78"/>
        <v>0</v>
      </c>
      <c r="BR61" s="374">
        <f t="shared" si="78"/>
        <v>0</v>
      </c>
      <c r="BS61" s="374">
        <f t="shared" si="78"/>
        <v>0</v>
      </c>
      <c r="BT61" s="374">
        <f t="shared" si="78"/>
        <v>0</v>
      </c>
      <c r="BU61">
        <f ca="1">COUNTIF((OFFSET($BM$60,0,0,4,8)),IF(BM61=0,".",BM61))</f>
        <v>0</v>
      </c>
      <c r="BV61">
        <f t="shared" ref="BV61:CB63" ca="1" si="82">COUNTIF((OFFSET($BM$60,0,0,4,8)),IF(BN61=0,".",BN61))</f>
        <v>0</v>
      </c>
      <c r="BW61">
        <f t="shared" ca="1" si="82"/>
        <v>0</v>
      </c>
      <c r="BX61">
        <f t="shared" ca="1" si="82"/>
        <v>0</v>
      </c>
      <c r="BY61">
        <f t="shared" ca="1" si="82"/>
        <v>0</v>
      </c>
      <c r="BZ61">
        <f t="shared" ca="1" si="82"/>
        <v>0</v>
      </c>
      <c r="CA61">
        <f t="shared" ca="1" si="82"/>
        <v>0</v>
      </c>
      <c r="CB61">
        <f t="shared" ca="1" si="82"/>
        <v>0</v>
      </c>
    </row>
    <row r="62" spans="1:80" x14ac:dyDescent="0.2">
      <c r="A62" s="375">
        <f t="shared" ref="A62:H62" si="83">A$23</f>
        <v>0</v>
      </c>
      <c r="B62" s="375">
        <f t="shared" si="83"/>
        <v>0</v>
      </c>
      <c r="C62" s="375">
        <f t="shared" si="83"/>
        <v>0</v>
      </c>
      <c r="D62" s="375">
        <f t="shared" si="83"/>
        <v>0</v>
      </c>
      <c r="E62" s="375">
        <f t="shared" si="83"/>
        <v>0</v>
      </c>
      <c r="F62" s="375">
        <f t="shared" si="83"/>
        <v>0</v>
      </c>
      <c r="G62" s="375">
        <f t="shared" si="83"/>
        <v>0</v>
      </c>
      <c r="H62" s="375" t="str">
        <f t="shared" si="83"/>
        <v>ARCH 492.13</v>
      </c>
      <c r="I62">
        <f ca="1">COUNTIF((OFFSET($A$60,0,0,4,8)),IF(A62=0,".",A62))</f>
        <v>0</v>
      </c>
      <c r="J62">
        <f t="shared" ca="1" si="77"/>
        <v>0</v>
      </c>
      <c r="K62">
        <f t="shared" ca="1" si="77"/>
        <v>0</v>
      </c>
      <c r="L62">
        <f t="shared" ca="1" si="77"/>
        <v>0</v>
      </c>
      <c r="M62">
        <f t="shared" ca="1" si="77"/>
        <v>0</v>
      </c>
      <c r="N62">
        <f t="shared" ca="1" si="77"/>
        <v>0</v>
      </c>
      <c r="O62">
        <f t="shared" ca="1" si="77"/>
        <v>0</v>
      </c>
      <c r="P62">
        <f t="shared" ca="1" si="77"/>
        <v>1</v>
      </c>
      <c r="Q62" s="375">
        <f t="shared" ref="Q62:BT62" si="84">Q$23</f>
        <v>0</v>
      </c>
      <c r="R62" s="375">
        <f t="shared" si="84"/>
        <v>0</v>
      </c>
      <c r="S62" s="375">
        <f t="shared" si="84"/>
        <v>0</v>
      </c>
      <c r="T62" s="375">
        <f t="shared" si="84"/>
        <v>0</v>
      </c>
      <c r="U62" s="375">
        <f t="shared" si="84"/>
        <v>0</v>
      </c>
      <c r="V62" s="375">
        <f t="shared" si="84"/>
        <v>0</v>
      </c>
      <c r="W62" s="375">
        <f t="shared" si="84"/>
        <v>0</v>
      </c>
      <c r="X62" s="375" t="str">
        <f t="shared" si="84"/>
        <v>Öğr. Gör. Dr. Nihat GÜNDÜZ</v>
      </c>
      <c r="Y62" s="381">
        <f ca="1">COUNTIF((OFFSET($Q$60,0,0,4,8)),IF(Q62=0,".",Q62))</f>
        <v>0</v>
      </c>
      <c r="Z62" s="381">
        <f t="shared" ca="1" si="79"/>
        <v>0</v>
      </c>
      <c r="AA62" s="381">
        <f t="shared" ca="1" si="79"/>
        <v>0</v>
      </c>
      <c r="AB62" s="381">
        <f t="shared" ca="1" si="79"/>
        <v>0</v>
      </c>
      <c r="AC62" s="381">
        <f t="shared" ca="1" si="79"/>
        <v>0</v>
      </c>
      <c r="AD62" s="381">
        <f t="shared" ca="1" si="79"/>
        <v>0</v>
      </c>
      <c r="AE62" s="381">
        <f t="shared" ca="1" si="79"/>
        <v>0</v>
      </c>
      <c r="AF62" s="381">
        <f t="shared" ca="1" si="79"/>
        <v>1</v>
      </c>
      <c r="AG62" s="375">
        <f t="shared" si="84"/>
        <v>0</v>
      </c>
      <c r="AH62" s="375">
        <f t="shared" si="84"/>
        <v>0</v>
      </c>
      <c r="AI62" s="375">
        <f t="shared" si="84"/>
        <v>0</v>
      </c>
      <c r="AJ62" s="375">
        <f t="shared" si="84"/>
        <v>0</v>
      </c>
      <c r="AK62" s="375">
        <f t="shared" si="84"/>
        <v>0</v>
      </c>
      <c r="AL62" s="375">
        <f t="shared" si="84"/>
        <v>0</v>
      </c>
      <c r="AM62" s="375">
        <f t="shared" si="84"/>
        <v>0</v>
      </c>
      <c r="AN62" s="375">
        <f t="shared" si="84"/>
        <v>0</v>
      </c>
      <c r="AO62">
        <f ca="1">COUNTIF((OFFSET($AG$60,0,0,4,8)),IF(AG62=0,".",AG62))</f>
        <v>0</v>
      </c>
      <c r="AP62">
        <f t="shared" ca="1" si="80"/>
        <v>0</v>
      </c>
      <c r="AQ62">
        <f t="shared" ca="1" si="80"/>
        <v>0</v>
      </c>
      <c r="AR62">
        <f t="shared" ca="1" si="80"/>
        <v>0</v>
      </c>
      <c r="AS62">
        <f t="shared" ca="1" si="80"/>
        <v>0</v>
      </c>
      <c r="AT62">
        <f t="shared" ca="1" si="80"/>
        <v>0</v>
      </c>
      <c r="AU62">
        <f t="shared" ca="1" si="80"/>
        <v>0</v>
      </c>
      <c r="AV62">
        <f t="shared" ca="1" si="80"/>
        <v>0</v>
      </c>
      <c r="AW62" s="375">
        <f t="shared" si="84"/>
        <v>0</v>
      </c>
      <c r="AX62" s="375">
        <f t="shared" si="84"/>
        <v>0</v>
      </c>
      <c r="AY62" s="375">
        <f t="shared" si="84"/>
        <v>0</v>
      </c>
      <c r="AZ62" s="375">
        <f t="shared" si="84"/>
        <v>0</v>
      </c>
      <c r="BA62" s="375">
        <f t="shared" si="84"/>
        <v>0</v>
      </c>
      <c r="BB62" s="375">
        <f t="shared" si="84"/>
        <v>0</v>
      </c>
      <c r="BC62" s="375">
        <f t="shared" si="84"/>
        <v>0</v>
      </c>
      <c r="BD62" s="375" t="str">
        <f t="shared" si="84"/>
        <v>Ece DEMİR</v>
      </c>
      <c r="BE62" s="381">
        <f ca="1">COUNTIF((OFFSET($AW$60,0,0,4,8)),IF(AW62=0,".",AW62))</f>
        <v>0</v>
      </c>
      <c r="BF62" s="381">
        <f t="shared" ca="1" si="81"/>
        <v>0</v>
      </c>
      <c r="BG62" s="381">
        <f t="shared" ca="1" si="81"/>
        <v>0</v>
      </c>
      <c r="BH62" s="381">
        <f t="shared" ca="1" si="81"/>
        <v>0</v>
      </c>
      <c r="BI62" s="381">
        <f t="shared" ca="1" si="81"/>
        <v>0</v>
      </c>
      <c r="BJ62" s="381">
        <f t="shared" ca="1" si="81"/>
        <v>0</v>
      </c>
      <c r="BK62" s="381">
        <f t="shared" ca="1" si="81"/>
        <v>0</v>
      </c>
      <c r="BL62" s="381">
        <f t="shared" ca="1" si="81"/>
        <v>1</v>
      </c>
      <c r="BM62" s="375">
        <f t="shared" si="84"/>
        <v>0</v>
      </c>
      <c r="BN62" s="375">
        <f t="shared" si="84"/>
        <v>0</v>
      </c>
      <c r="BO62" s="375">
        <f t="shared" si="84"/>
        <v>0</v>
      </c>
      <c r="BP62" s="375">
        <f t="shared" si="84"/>
        <v>0</v>
      </c>
      <c r="BQ62" s="375">
        <f t="shared" si="84"/>
        <v>0</v>
      </c>
      <c r="BR62" s="375">
        <f t="shared" si="84"/>
        <v>0</v>
      </c>
      <c r="BS62" s="375">
        <f t="shared" si="84"/>
        <v>0</v>
      </c>
      <c r="BT62" s="375">
        <f t="shared" si="84"/>
        <v>0</v>
      </c>
      <c r="BU62">
        <f ca="1">COUNTIF((OFFSET($BM$60,0,0,4,8)),IF(BM62=0,".",BM62))</f>
        <v>0</v>
      </c>
      <c r="BV62">
        <f t="shared" ca="1" si="82"/>
        <v>0</v>
      </c>
      <c r="BW62">
        <f t="shared" ca="1" si="82"/>
        <v>0</v>
      </c>
      <c r="BX62">
        <f t="shared" ca="1" si="82"/>
        <v>0</v>
      </c>
      <c r="BY62">
        <f t="shared" ca="1" si="82"/>
        <v>0</v>
      </c>
      <c r="BZ62">
        <f t="shared" ca="1" si="82"/>
        <v>0</v>
      </c>
      <c r="CA62">
        <f t="shared" ca="1" si="82"/>
        <v>0</v>
      </c>
      <c r="CB62">
        <f t="shared" ca="1" si="82"/>
        <v>0</v>
      </c>
    </row>
    <row r="63" spans="1:80" x14ac:dyDescent="0.2">
      <c r="A63" s="374">
        <f t="shared" ref="A63:H63" si="85">A$33</f>
        <v>0</v>
      </c>
      <c r="B63" s="374">
        <f t="shared" si="85"/>
        <v>0</v>
      </c>
      <c r="C63" s="374">
        <f t="shared" si="85"/>
        <v>0</v>
      </c>
      <c r="D63" s="374">
        <f t="shared" si="85"/>
        <v>0</v>
      </c>
      <c r="E63" s="374">
        <f t="shared" si="85"/>
        <v>0</v>
      </c>
      <c r="F63" s="374">
        <f t="shared" si="85"/>
        <v>0</v>
      </c>
      <c r="G63" s="374">
        <f t="shared" si="85"/>
        <v>0</v>
      </c>
      <c r="H63" s="374">
        <f t="shared" si="85"/>
        <v>0</v>
      </c>
      <c r="I63">
        <f ca="1">COUNTIF((OFFSET($A$60,0,0,4,8)),IF(A63=0,".",A63))</f>
        <v>0</v>
      </c>
      <c r="J63">
        <f t="shared" ca="1" si="77"/>
        <v>0</v>
      </c>
      <c r="K63">
        <f t="shared" ca="1" si="77"/>
        <v>0</v>
      </c>
      <c r="L63">
        <f t="shared" ca="1" si="77"/>
        <v>0</v>
      </c>
      <c r="M63">
        <f t="shared" ca="1" si="77"/>
        <v>0</v>
      </c>
      <c r="N63">
        <f t="shared" ca="1" si="77"/>
        <v>0</v>
      </c>
      <c r="O63">
        <f t="shared" ca="1" si="77"/>
        <v>0</v>
      </c>
      <c r="P63">
        <f t="shared" ca="1" si="77"/>
        <v>0</v>
      </c>
      <c r="Q63" s="385">
        <f t="shared" ref="Q63:BT63" si="86">Q$33</f>
        <v>0</v>
      </c>
      <c r="R63" s="385">
        <f t="shared" si="86"/>
        <v>0</v>
      </c>
      <c r="S63" s="385">
        <f t="shared" si="86"/>
        <v>0</v>
      </c>
      <c r="T63" s="385">
        <f t="shared" si="86"/>
        <v>0</v>
      </c>
      <c r="U63" s="385">
        <f t="shared" si="86"/>
        <v>0</v>
      </c>
      <c r="V63" s="385">
        <f t="shared" si="86"/>
        <v>0</v>
      </c>
      <c r="W63" s="385">
        <f t="shared" si="86"/>
        <v>0</v>
      </c>
      <c r="X63" s="385">
        <f t="shared" si="86"/>
        <v>0</v>
      </c>
      <c r="Y63" s="381">
        <f ca="1">COUNTIF((OFFSET($Q$60,0,0,4,8)),IF(Q63=0,".",Q63))</f>
        <v>0</v>
      </c>
      <c r="Z63" s="381">
        <f t="shared" ca="1" si="79"/>
        <v>0</v>
      </c>
      <c r="AA63" s="381">
        <f t="shared" ca="1" si="79"/>
        <v>0</v>
      </c>
      <c r="AB63" s="381">
        <f t="shared" ca="1" si="79"/>
        <v>0</v>
      </c>
      <c r="AC63" s="381">
        <f t="shared" ca="1" si="79"/>
        <v>0</v>
      </c>
      <c r="AD63" s="381">
        <f t="shared" ca="1" si="79"/>
        <v>0</v>
      </c>
      <c r="AE63" s="381">
        <f t="shared" ca="1" si="79"/>
        <v>0</v>
      </c>
      <c r="AF63" s="381">
        <f t="shared" ca="1" si="79"/>
        <v>0</v>
      </c>
      <c r="AG63" s="374">
        <f t="shared" si="86"/>
        <v>0</v>
      </c>
      <c r="AH63" s="374">
        <f t="shared" si="86"/>
        <v>0</v>
      </c>
      <c r="AI63" s="374">
        <f t="shared" si="86"/>
        <v>0</v>
      </c>
      <c r="AJ63" s="374">
        <f t="shared" si="86"/>
        <v>0</v>
      </c>
      <c r="AK63" s="374">
        <f t="shared" si="86"/>
        <v>0</v>
      </c>
      <c r="AL63" s="374">
        <f t="shared" si="86"/>
        <v>0</v>
      </c>
      <c r="AM63" s="374">
        <f t="shared" si="86"/>
        <v>0</v>
      </c>
      <c r="AN63" s="374">
        <f t="shared" si="86"/>
        <v>0</v>
      </c>
      <c r="AO63">
        <f ca="1">COUNTIF((OFFSET($AG$60,0,0,4,8)),IF(AG63=0,".",AG63))</f>
        <v>0</v>
      </c>
      <c r="AP63">
        <f t="shared" ca="1" si="80"/>
        <v>0</v>
      </c>
      <c r="AQ63">
        <f t="shared" ca="1" si="80"/>
        <v>0</v>
      </c>
      <c r="AR63">
        <f t="shared" ca="1" si="80"/>
        <v>0</v>
      </c>
      <c r="AS63">
        <f t="shared" ca="1" si="80"/>
        <v>0</v>
      </c>
      <c r="AT63">
        <f t="shared" ca="1" si="80"/>
        <v>0</v>
      </c>
      <c r="AU63">
        <f t="shared" ca="1" si="80"/>
        <v>0</v>
      </c>
      <c r="AV63">
        <f t="shared" ca="1" si="80"/>
        <v>0</v>
      </c>
      <c r="AW63" s="385">
        <f t="shared" si="86"/>
        <v>0</v>
      </c>
      <c r="AX63" s="385">
        <f t="shared" si="86"/>
        <v>0</v>
      </c>
      <c r="AY63" s="385">
        <f t="shared" si="86"/>
        <v>0</v>
      </c>
      <c r="AZ63" s="385">
        <f t="shared" si="86"/>
        <v>0</v>
      </c>
      <c r="BA63" s="385">
        <f t="shared" si="86"/>
        <v>0</v>
      </c>
      <c r="BB63" s="385">
        <f t="shared" si="86"/>
        <v>0</v>
      </c>
      <c r="BC63" s="385">
        <f t="shared" si="86"/>
        <v>0</v>
      </c>
      <c r="BD63" s="385">
        <f t="shared" si="86"/>
        <v>0</v>
      </c>
      <c r="BE63" s="381">
        <f ca="1">COUNTIF((OFFSET($AW$60,0,0,4,8)),IF(AW63=0,".",AW63))</f>
        <v>0</v>
      </c>
      <c r="BF63" s="381">
        <f t="shared" ca="1" si="81"/>
        <v>0</v>
      </c>
      <c r="BG63" s="381">
        <f t="shared" ca="1" si="81"/>
        <v>0</v>
      </c>
      <c r="BH63" s="381">
        <f t="shared" ca="1" si="81"/>
        <v>0</v>
      </c>
      <c r="BI63" s="381">
        <f t="shared" ca="1" si="81"/>
        <v>0</v>
      </c>
      <c r="BJ63" s="381">
        <f t="shared" ca="1" si="81"/>
        <v>0</v>
      </c>
      <c r="BK63" s="381">
        <f t="shared" ca="1" si="81"/>
        <v>0</v>
      </c>
      <c r="BL63" s="381">
        <f t="shared" ca="1" si="81"/>
        <v>0</v>
      </c>
      <c r="BM63" s="374">
        <f t="shared" si="86"/>
        <v>0</v>
      </c>
      <c r="BN63" s="374">
        <f t="shared" si="86"/>
        <v>0</v>
      </c>
      <c r="BO63" s="374">
        <f t="shared" si="86"/>
        <v>0</v>
      </c>
      <c r="BP63" s="374">
        <f t="shared" si="86"/>
        <v>0</v>
      </c>
      <c r="BQ63" s="374">
        <f t="shared" si="86"/>
        <v>0</v>
      </c>
      <c r="BR63" s="374">
        <f t="shared" si="86"/>
        <v>0</v>
      </c>
      <c r="BS63" s="374">
        <f t="shared" si="86"/>
        <v>0</v>
      </c>
      <c r="BT63" s="374">
        <f t="shared" si="86"/>
        <v>0</v>
      </c>
      <c r="BU63">
        <f ca="1">COUNTIF((OFFSET($BM$60,0,0,4,8)),IF(BM63=0,".",BM63))</f>
        <v>0</v>
      </c>
      <c r="BV63">
        <f t="shared" ca="1" si="82"/>
        <v>0</v>
      </c>
      <c r="BW63">
        <f t="shared" ca="1" si="82"/>
        <v>0</v>
      </c>
      <c r="BX63">
        <f t="shared" ca="1" si="82"/>
        <v>0</v>
      </c>
      <c r="BY63">
        <f t="shared" ca="1" si="82"/>
        <v>0</v>
      </c>
      <c r="BZ63">
        <f t="shared" ca="1" si="82"/>
        <v>0</v>
      </c>
      <c r="CA63">
        <f t="shared" ca="1" si="82"/>
        <v>0</v>
      </c>
      <c r="CB63">
        <f t="shared" ca="1" si="82"/>
        <v>0</v>
      </c>
    </row>
    <row r="64" spans="1:80" x14ac:dyDescent="0.2">
      <c r="A64" s="377">
        <f>COUNTIF((A$60:A$63),IF(A60=0,".",A60))</f>
        <v>0</v>
      </c>
      <c r="B64" s="378">
        <f t="shared" ref="B64:BT64" si="87">COUNTIF((B$60:B$63),IF(B60=0,".",B60))</f>
        <v>1</v>
      </c>
      <c r="C64" s="378">
        <f t="shared" si="87"/>
        <v>1</v>
      </c>
      <c r="D64" s="378">
        <f t="shared" si="87"/>
        <v>1</v>
      </c>
      <c r="E64" s="378">
        <f t="shared" si="87"/>
        <v>1</v>
      </c>
      <c r="F64" s="378">
        <f t="shared" si="87"/>
        <v>0</v>
      </c>
      <c r="G64" s="378">
        <f t="shared" si="87"/>
        <v>1</v>
      </c>
      <c r="H64" s="378">
        <f t="shared" si="87"/>
        <v>0</v>
      </c>
      <c r="I64" s="378">
        <f t="shared" ref="I64:P64" ca="1" si="88">SUM(I60:I63)</f>
        <v>0</v>
      </c>
      <c r="J64" s="378">
        <f t="shared" ca="1" si="88"/>
        <v>1</v>
      </c>
      <c r="K64" s="378">
        <f t="shared" ca="1" si="88"/>
        <v>2</v>
      </c>
      <c r="L64" s="378">
        <f t="shared" ca="1" si="88"/>
        <v>2</v>
      </c>
      <c r="M64" s="378">
        <f t="shared" ca="1" si="88"/>
        <v>1</v>
      </c>
      <c r="N64" s="378">
        <f t="shared" ca="1" si="88"/>
        <v>0</v>
      </c>
      <c r="O64" s="378">
        <f t="shared" ca="1" si="88"/>
        <v>1</v>
      </c>
      <c r="P64" s="378">
        <f t="shared" ca="1" si="88"/>
        <v>1</v>
      </c>
      <c r="Q64" s="378">
        <f t="shared" si="87"/>
        <v>0</v>
      </c>
      <c r="R64" s="378">
        <f t="shared" si="87"/>
        <v>1</v>
      </c>
      <c r="S64" s="378">
        <f t="shared" si="87"/>
        <v>1</v>
      </c>
      <c r="T64" s="378">
        <f t="shared" si="87"/>
        <v>1</v>
      </c>
      <c r="U64" s="378">
        <f t="shared" si="87"/>
        <v>1</v>
      </c>
      <c r="V64" s="378">
        <f t="shared" si="87"/>
        <v>0</v>
      </c>
      <c r="W64" s="378">
        <f t="shared" si="87"/>
        <v>1</v>
      </c>
      <c r="X64" s="378">
        <f t="shared" si="87"/>
        <v>0</v>
      </c>
      <c r="Y64" s="378">
        <f t="shared" ref="Y64:AF64" ca="1" si="89">SUM(Y60:Y63)</f>
        <v>0</v>
      </c>
      <c r="Z64" s="378">
        <f t="shared" ca="1" si="89"/>
        <v>1</v>
      </c>
      <c r="AA64" s="378">
        <f t="shared" ca="1" si="89"/>
        <v>2</v>
      </c>
      <c r="AB64" s="378">
        <f t="shared" ca="1" si="89"/>
        <v>2</v>
      </c>
      <c r="AC64" s="378">
        <f t="shared" ca="1" si="89"/>
        <v>1</v>
      </c>
      <c r="AD64" s="378">
        <f t="shared" ca="1" si="89"/>
        <v>0</v>
      </c>
      <c r="AE64" s="378">
        <f t="shared" ca="1" si="89"/>
        <v>1</v>
      </c>
      <c r="AF64" s="378">
        <f t="shared" ca="1" si="89"/>
        <v>1</v>
      </c>
      <c r="AG64" s="378">
        <f t="shared" si="87"/>
        <v>0</v>
      </c>
      <c r="AH64" s="378">
        <f t="shared" si="87"/>
        <v>0</v>
      </c>
      <c r="AI64" s="378">
        <f t="shared" si="87"/>
        <v>0</v>
      </c>
      <c r="AJ64" s="378">
        <f t="shared" si="87"/>
        <v>0</v>
      </c>
      <c r="AK64" s="378">
        <f t="shared" si="87"/>
        <v>0</v>
      </c>
      <c r="AL64" s="378">
        <f t="shared" si="87"/>
        <v>0</v>
      </c>
      <c r="AM64" s="378">
        <f t="shared" si="87"/>
        <v>0</v>
      </c>
      <c r="AN64" s="378">
        <f t="shared" si="87"/>
        <v>0</v>
      </c>
      <c r="AO64" s="378">
        <f t="shared" ref="AO64:AV64" ca="1" si="90">SUM(AO60:AO63)</f>
        <v>0</v>
      </c>
      <c r="AP64" s="378">
        <f t="shared" ca="1" si="90"/>
        <v>0</v>
      </c>
      <c r="AQ64" s="378">
        <f t="shared" ca="1" si="90"/>
        <v>0</v>
      </c>
      <c r="AR64" s="378">
        <f t="shared" ca="1" si="90"/>
        <v>0</v>
      </c>
      <c r="AS64" s="378">
        <f t="shared" ca="1" si="90"/>
        <v>0</v>
      </c>
      <c r="AT64" s="378">
        <f t="shared" ca="1" si="90"/>
        <v>0</v>
      </c>
      <c r="AU64" s="378">
        <f t="shared" ca="1" si="90"/>
        <v>0</v>
      </c>
      <c r="AV64" s="378">
        <f t="shared" ca="1" si="90"/>
        <v>0</v>
      </c>
      <c r="AW64" s="378">
        <f t="shared" si="87"/>
        <v>0</v>
      </c>
      <c r="AX64" s="378">
        <f t="shared" si="87"/>
        <v>0</v>
      </c>
      <c r="AY64" s="378">
        <f t="shared" si="87"/>
        <v>1</v>
      </c>
      <c r="AZ64" s="378">
        <f t="shared" si="87"/>
        <v>0</v>
      </c>
      <c r="BA64" s="378">
        <f t="shared" si="87"/>
        <v>1</v>
      </c>
      <c r="BB64" s="378">
        <f t="shared" si="87"/>
        <v>0</v>
      </c>
      <c r="BC64" s="378">
        <f t="shared" si="87"/>
        <v>0</v>
      </c>
      <c r="BD64" s="378">
        <f t="shared" si="87"/>
        <v>0</v>
      </c>
      <c r="BE64" s="378">
        <f t="shared" ref="BE64:BL64" ca="1" si="91">SUM(BE60:BE63)</f>
        <v>0</v>
      </c>
      <c r="BF64" s="378">
        <f t="shared" ca="1" si="91"/>
        <v>0</v>
      </c>
      <c r="BG64" s="378">
        <f t="shared" ca="1" si="91"/>
        <v>2</v>
      </c>
      <c r="BH64" s="378">
        <f t="shared" ca="1" si="91"/>
        <v>0</v>
      </c>
      <c r="BI64" s="378">
        <f t="shared" ca="1" si="91"/>
        <v>1</v>
      </c>
      <c r="BJ64" s="378">
        <f t="shared" ca="1" si="91"/>
        <v>0</v>
      </c>
      <c r="BK64" s="378">
        <f t="shared" ca="1" si="91"/>
        <v>0</v>
      </c>
      <c r="BL64" s="378">
        <f t="shared" ca="1" si="91"/>
        <v>1</v>
      </c>
      <c r="BM64" s="378">
        <f t="shared" si="87"/>
        <v>0</v>
      </c>
      <c r="BN64" s="378">
        <f t="shared" si="87"/>
        <v>0</v>
      </c>
      <c r="BO64" s="378">
        <f t="shared" si="87"/>
        <v>0</v>
      </c>
      <c r="BP64" s="378">
        <f t="shared" si="87"/>
        <v>0</v>
      </c>
      <c r="BQ64" s="378">
        <f t="shared" si="87"/>
        <v>0</v>
      </c>
      <c r="BR64" s="378">
        <f t="shared" si="87"/>
        <v>0</v>
      </c>
      <c r="BS64" s="378">
        <f t="shared" si="87"/>
        <v>0</v>
      </c>
      <c r="BT64" s="378">
        <f t="shared" si="87"/>
        <v>0</v>
      </c>
      <c r="BU64" s="378">
        <f t="shared" ref="BU64:CB64" ca="1" si="92">SUM(BU60:BU63)</f>
        <v>0</v>
      </c>
      <c r="BV64" s="378">
        <f t="shared" ca="1" si="92"/>
        <v>0</v>
      </c>
      <c r="BW64" s="378">
        <f t="shared" ca="1" si="92"/>
        <v>0</v>
      </c>
      <c r="BX64" s="378">
        <f t="shared" ca="1" si="92"/>
        <v>0</v>
      </c>
      <c r="BY64" s="378">
        <f t="shared" ca="1" si="92"/>
        <v>0</v>
      </c>
      <c r="BZ64" s="378">
        <f t="shared" ca="1" si="92"/>
        <v>0</v>
      </c>
      <c r="CA64" s="378">
        <f t="shared" ca="1" si="92"/>
        <v>0</v>
      </c>
      <c r="CB64" s="378">
        <f t="shared" ca="1" si="92"/>
        <v>0</v>
      </c>
    </row>
    <row r="65" spans="1:80" ht="12.75" customHeight="1" x14ac:dyDescent="0.2">
      <c r="A65" s="377">
        <f>COUNTIF((A$60:A$63),IF(A61=0,".",A61))</f>
        <v>0</v>
      </c>
      <c r="B65" s="378">
        <f t="shared" ref="B65:H66" si="93">COUNTIF((B$60:B$63),IF(B61=0,".",B61))</f>
        <v>0</v>
      </c>
      <c r="C65" s="378">
        <f t="shared" si="93"/>
        <v>1</v>
      </c>
      <c r="D65" s="378">
        <f t="shared" si="93"/>
        <v>1</v>
      </c>
      <c r="E65" s="378">
        <f t="shared" si="93"/>
        <v>0</v>
      </c>
      <c r="F65" s="378">
        <f t="shared" si="93"/>
        <v>0</v>
      </c>
      <c r="G65" s="378">
        <f t="shared" si="93"/>
        <v>0</v>
      </c>
      <c r="H65" s="378">
        <f t="shared" si="93"/>
        <v>0</v>
      </c>
      <c r="I65" s="1109" t="s">
        <v>324</v>
      </c>
      <c r="J65" s="1109"/>
      <c r="K65" s="1109"/>
      <c r="L65" s="1109"/>
      <c r="M65" s="1109"/>
      <c r="N65" s="1109"/>
      <c r="O65" s="1109"/>
      <c r="P65" s="1109"/>
      <c r="Q65" s="378">
        <f t="shared" ref="Q65:X66" si="94">COUNTIF((Q$60:Q$63),IF(Q61=0,".",Q61))</f>
        <v>0</v>
      </c>
      <c r="R65" s="378">
        <f t="shared" si="94"/>
        <v>0</v>
      </c>
      <c r="S65" s="378">
        <f t="shared" si="94"/>
        <v>1</v>
      </c>
      <c r="T65" s="378">
        <f t="shared" si="94"/>
        <v>1</v>
      </c>
      <c r="U65" s="378">
        <f t="shared" si="94"/>
        <v>0</v>
      </c>
      <c r="V65" s="378">
        <f t="shared" si="94"/>
        <v>0</v>
      </c>
      <c r="W65" s="378">
        <f t="shared" si="94"/>
        <v>0</v>
      </c>
      <c r="X65" s="378">
        <f t="shared" si="94"/>
        <v>0</v>
      </c>
      <c r="Y65" s="1109" t="s">
        <v>324</v>
      </c>
      <c r="Z65" s="1109"/>
      <c r="AA65" s="1109"/>
      <c r="AB65" s="1109"/>
      <c r="AC65" s="1109"/>
      <c r="AD65" s="1109"/>
      <c r="AE65" s="1109"/>
      <c r="AF65" s="1109"/>
      <c r="AG65" s="378">
        <f t="shared" ref="AG65:BT65" si="95">COUNTIF((AG$60:AG$63),IF(AG61=0,".",AG61))</f>
        <v>0</v>
      </c>
      <c r="AH65" s="378">
        <f t="shared" si="95"/>
        <v>0</v>
      </c>
      <c r="AI65" s="378">
        <f t="shared" si="95"/>
        <v>0</v>
      </c>
      <c r="AJ65" s="378">
        <f t="shared" si="95"/>
        <v>0</v>
      </c>
      <c r="AK65" s="378">
        <f t="shared" si="95"/>
        <v>0</v>
      </c>
      <c r="AL65" s="378">
        <f t="shared" si="95"/>
        <v>0</v>
      </c>
      <c r="AM65" s="378">
        <f t="shared" si="95"/>
        <v>0</v>
      </c>
      <c r="AN65" s="378">
        <f t="shared" si="95"/>
        <v>0</v>
      </c>
      <c r="AO65" s="1109" t="s">
        <v>324</v>
      </c>
      <c r="AP65" s="1109"/>
      <c r="AQ65" s="1109"/>
      <c r="AR65" s="1109"/>
      <c r="AS65" s="1109"/>
      <c r="AT65" s="1109"/>
      <c r="AU65" s="1109"/>
      <c r="AV65" s="1109"/>
      <c r="AW65" s="378">
        <f t="shared" si="95"/>
        <v>0</v>
      </c>
      <c r="AX65" s="378">
        <f t="shared" si="95"/>
        <v>0</v>
      </c>
      <c r="AY65" s="378">
        <f t="shared" si="95"/>
        <v>1</v>
      </c>
      <c r="AZ65" s="378">
        <f t="shared" si="95"/>
        <v>0</v>
      </c>
      <c r="BA65" s="378">
        <f t="shared" si="95"/>
        <v>0</v>
      </c>
      <c r="BB65" s="378">
        <f t="shared" si="95"/>
        <v>0</v>
      </c>
      <c r="BC65" s="378">
        <f t="shared" si="95"/>
        <v>0</v>
      </c>
      <c r="BD65" s="378">
        <f t="shared" si="95"/>
        <v>0</v>
      </c>
      <c r="BE65" s="1109" t="s">
        <v>324</v>
      </c>
      <c r="BF65" s="1109"/>
      <c r="BG65" s="1109"/>
      <c r="BH65" s="1109"/>
      <c r="BI65" s="1109"/>
      <c r="BJ65" s="1109"/>
      <c r="BK65" s="1109"/>
      <c r="BL65" s="1109"/>
      <c r="BM65" s="378">
        <f t="shared" si="95"/>
        <v>0</v>
      </c>
      <c r="BN65" s="378">
        <f t="shared" si="95"/>
        <v>0</v>
      </c>
      <c r="BO65" s="378">
        <f t="shared" si="95"/>
        <v>0</v>
      </c>
      <c r="BP65" s="378">
        <f t="shared" si="95"/>
        <v>0</v>
      </c>
      <c r="BQ65" s="378">
        <f t="shared" si="95"/>
        <v>0</v>
      </c>
      <c r="BR65" s="378">
        <f t="shared" si="95"/>
        <v>0</v>
      </c>
      <c r="BS65" s="378">
        <f t="shared" si="95"/>
        <v>0</v>
      </c>
      <c r="BT65" s="378">
        <f t="shared" si="95"/>
        <v>0</v>
      </c>
      <c r="BU65" s="1109" t="s">
        <v>324</v>
      </c>
      <c r="BV65" s="1109"/>
      <c r="BW65" s="1109"/>
      <c r="BX65" s="1109"/>
      <c r="BY65" s="1109"/>
      <c r="BZ65" s="1109"/>
      <c r="CA65" s="1109"/>
      <c r="CB65" s="1109"/>
    </row>
    <row r="66" spans="1:80" ht="12.75" customHeight="1" x14ac:dyDescent="0.2">
      <c r="A66" s="377">
        <f>COUNTIF((A$60:A$63),IF(A62=0,".",A62))</f>
        <v>0</v>
      </c>
      <c r="B66" s="378">
        <f t="shared" si="93"/>
        <v>0</v>
      </c>
      <c r="C66" s="378">
        <f t="shared" si="93"/>
        <v>0</v>
      </c>
      <c r="D66" s="378">
        <f t="shared" si="93"/>
        <v>0</v>
      </c>
      <c r="E66" s="378">
        <f t="shared" si="93"/>
        <v>0</v>
      </c>
      <c r="F66" s="378">
        <f t="shared" si="93"/>
        <v>0</v>
      </c>
      <c r="G66" s="378">
        <f t="shared" si="93"/>
        <v>0</v>
      </c>
      <c r="H66" s="378">
        <f t="shared" si="93"/>
        <v>1</v>
      </c>
      <c r="I66" s="1109"/>
      <c r="J66" s="1109"/>
      <c r="K66" s="1109"/>
      <c r="L66" s="1109"/>
      <c r="M66" s="1109"/>
      <c r="N66" s="1109"/>
      <c r="O66" s="1109"/>
      <c r="P66" s="1109"/>
      <c r="Q66" s="378">
        <f t="shared" si="94"/>
        <v>0</v>
      </c>
      <c r="R66" s="378">
        <f t="shared" si="94"/>
        <v>0</v>
      </c>
      <c r="S66" s="378">
        <f t="shared" si="94"/>
        <v>0</v>
      </c>
      <c r="T66" s="378">
        <f t="shared" si="94"/>
        <v>0</v>
      </c>
      <c r="U66" s="378">
        <f t="shared" si="94"/>
        <v>0</v>
      </c>
      <c r="V66" s="378">
        <f t="shared" si="94"/>
        <v>0</v>
      </c>
      <c r="W66" s="378">
        <f t="shared" si="94"/>
        <v>0</v>
      </c>
      <c r="X66" s="378">
        <f t="shared" si="94"/>
        <v>1</v>
      </c>
      <c r="Y66" s="1109"/>
      <c r="Z66" s="1109"/>
      <c r="AA66" s="1109"/>
      <c r="AB66" s="1109"/>
      <c r="AC66" s="1109"/>
      <c r="AD66" s="1109"/>
      <c r="AE66" s="1109"/>
      <c r="AF66" s="1109"/>
      <c r="AG66" s="378">
        <f t="shared" ref="AG66:BT66" si="96">COUNTIF((AG$60:AG$63),IF(AG62=0,".",AG62))</f>
        <v>0</v>
      </c>
      <c r="AH66" s="378">
        <f t="shared" si="96"/>
        <v>0</v>
      </c>
      <c r="AI66" s="378">
        <f t="shared" si="96"/>
        <v>0</v>
      </c>
      <c r="AJ66" s="378">
        <f t="shared" si="96"/>
        <v>0</v>
      </c>
      <c r="AK66" s="378">
        <f t="shared" si="96"/>
        <v>0</v>
      </c>
      <c r="AL66" s="378">
        <f t="shared" si="96"/>
        <v>0</v>
      </c>
      <c r="AM66" s="378">
        <f t="shared" si="96"/>
        <v>0</v>
      </c>
      <c r="AN66" s="378">
        <f t="shared" si="96"/>
        <v>0</v>
      </c>
      <c r="AO66" s="1109"/>
      <c r="AP66" s="1109"/>
      <c r="AQ66" s="1109"/>
      <c r="AR66" s="1109"/>
      <c r="AS66" s="1109"/>
      <c r="AT66" s="1109"/>
      <c r="AU66" s="1109"/>
      <c r="AV66" s="1109"/>
      <c r="AW66" s="378">
        <f t="shared" si="96"/>
        <v>0</v>
      </c>
      <c r="AX66" s="378">
        <f t="shared" si="96"/>
        <v>0</v>
      </c>
      <c r="AY66" s="378">
        <f t="shared" si="96"/>
        <v>0</v>
      </c>
      <c r="AZ66" s="378">
        <f t="shared" si="96"/>
        <v>0</v>
      </c>
      <c r="BA66" s="378">
        <f t="shared" si="96"/>
        <v>0</v>
      </c>
      <c r="BB66" s="378">
        <f t="shared" si="96"/>
        <v>0</v>
      </c>
      <c r="BC66" s="378">
        <f t="shared" si="96"/>
        <v>0</v>
      </c>
      <c r="BD66" s="378">
        <f t="shared" si="96"/>
        <v>1</v>
      </c>
      <c r="BE66" s="1109"/>
      <c r="BF66" s="1109"/>
      <c r="BG66" s="1109"/>
      <c r="BH66" s="1109"/>
      <c r="BI66" s="1109"/>
      <c r="BJ66" s="1109"/>
      <c r="BK66" s="1109"/>
      <c r="BL66" s="1109"/>
      <c r="BM66" s="378">
        <f t="shared" si="96"/>
        <v>0</v>
      </c>
      <c r="BN66" s="378">
        <f t="shared" si="96"/>
        <v>0</v>
      </c>
      <c r="BO66" s="378">
        <f t="shared" si="96"/>
        <v>0</v>
      </c>
      <c r="BP66" s="378">
        <f t="shared" si="96"/>
        <v>0</v>
      </c>
      <c r="BQ66" s="378">
        <f t="shared" si="96"/>
        <v>0</v>
      </c>
      <c r="BR66" s="378">
        <f t="shared" si="96"/>
        <v>0</v>
      </c>
      <c r="BS66" s="378">
        <f t="shared" si="96"/>
        <v>0</v>
      </c>
      <c r="BT66" s="378">
        <f t="shared" si="96"/>
        <v>0</v>
      </c>
      <c r="BU66" s="1109"/>
      <c r="BV66" s="1109"/>
      <c r="BW66" s="1109"/>
      <c r="BX66" s="1109"/>
      <c r="BY66" s="1109"/>
      <c r="BZ66" s="1109"/>
      <c r="CA66" s="1109"/>
      <c r="CB66" s="1109"/>
    </row>
    <row r="67" spans="1:80" ht="13.5" thickBot="1" x14ac:dyDescent="0.25">
      <c r="A67" s="377">
        <f t="shared" ref="A67:BT67" si="97">COUNTIF((A$60:A$63),IF(A63=0,".",A63))</f>
        <v>0</v>
      </c>
      <c r="B67" s="378">
        <f t="shared" si="97"/>
        <v>0</v>
      </c>
      <c r="C67" s="378">
        <f t="shared" si="97"/>
        <v>0</v>
      </c>
      <c r="D67" s="378">
        <f t="shared" si="97"/>
        <v>0</v>
      </c>
      <c r="E67" s="378">
        <f t="shared" si="97"/>
        <v>0</v>
      </c>
      <c r="F67" s="378">
        <f t="shared" si="97"/>
        <v>0</v>
      </c>
      <c r="G67" s="378">
        <f t="shared" si="97"/>
        <v>0</v>
      </c>
      <c r="H67" s="378">
        <f t="shared" si="97"/>
        <v>0</v>
      </c>
      <c r="I67" s="380" t="s">
        <v>42</v>
      </c>
      <c r="J67" s="380" t="s">
        <v>44</v>
      </c>
      <c r="K67" s="380" t="s">
        <v>45</v>
      </c>
      <c r="L67" s="380" t="s">
        <v>46</v>
      </c>
      <c r="M67" s="380" t="s">
        <v>47</v>
      </c>
      <c r="N67" s="380" t="s">
        <v>48</v>
      </c>
      <c r="O67" s="380" t="s">
        <v>67</v>
      </c>
      <c r="P67" s="380" t="s">
        <v>43</v>
      </c>
      <c r="Q67" s="378">
        <f t="shared" si="97"/>
        <v>0</v>
      </c>
      <c r="R67" s="378">
        <f t="shared" si="97"/>
        <v>0</v>
      </c>
      <c r="S67" s="378">
        <f t="shared" si="97"/>
        <v>0</v>
      </c>
      <c r="T67" s="378">
        <f t="shared" si="97"/>
        <v>0</v>
      </c>
      <c r="U67" s="378">
        <f t="shared" si="97"/>
        <v>0</v>
      </c>
      <c r="V67" s="378">
        <f t="shared" si="97"/>
        <v>0</v>
      </c>
      <c r="W67" s="378">
        <f t="shared" si="97"/>
        <v>0</v>
      </c>
      <c r="X67" s="378">
        <f t="shared" si="97"/>
        <v>0</v>
      </c>
      <c r="Y67" s="380" t="s">
        <v>42</v>
      </c>
      <c r="Z67" s="380" t="s">
        <v>44</v>
      </c>
      <c r="AA67" s="380" t="s">
        <v>45</v>
      </c>
      <c r="AB67" s="380" t="s">
        <v>46</v>
      </c>
      <c r="AC67" s="380" t="s">
        <v>47</v>
      </c>
      <c r="AD67" s="380" t="s">
        <v>48</v>
      </c>
      <c r="AE67" s="380" t="s">
        <v>67</v>
      </c>
      <c r="AF67" s="380" t="s">
        <v>43</v>
      </c>
      <c r="AG67" s="378">
        <f t="shared" si="97"/>
        <v>0</v>
      </c>
      <c r="AH67" s="378">
        <f t="shared" si="97"/>
        <v>0</v>
      </c>
      <c r="AI67" s="378">
        <f t="shared" si="97"/>
        <v>0</v>
      </c>
      <c r="AJ67" s="378">
        <f t="shared" si="97"/>
        <v>0</v>
      </c>
      <c r="AK67" s="378">
        <f t="shared" si="97"/>
        <v>0</v>
      </c>
      <c r="AL67" s="378">
        <f t="shared" si="97"/>
        <v>0</v>
      </c>
      <c r="AM67" s="378">
        <f t="shared" si="97"/>
        <v>0</v>
      </c>
      <c r="AN67" s="378">
        <f t="shared" si="97"/>
        <v>0</v>
      </c>
      <c r="AO67" s="380" t="s">
        <v>42</v>
      </c>
      <c r="AP67" s="380" t="s">
        <v>44</v>
      </c>
      <c r="AQ67" s="380" t="s">
        <v>45</v>
      </c>
      <c r="AR67" s="380" t="s">
        <v>46</v>
      </c>
      <c r="AS67" s="380" t="s">
        <v>47</v>
      </c>
      <c r="AT67" s="380" t="s">
        <v>48</v>
      </c>
      <c r="AU67" s="380" t="s">
        <v>67</v>
      </c>
      <c r="AV67" s="380" t="s">
        <v>43</v>
      </c>
      <c r="AW67" s="378">
        <f t="shared" si="97"/>
        <v>0</v>
      </c>
      <c r="AX67" s="378">
        <f t="shared" si="97"/>
        <v>0</v>
      </c>
      <c r="AY67" s="378">
        <f t="shared" si="97"/>
        <v>0</v>
      </c>
      <c r="AZ67" s="378">
        <f t="shared" si="97"/>
        <v>0</v>
      </c>
      <c r="BA67" s="378">
        <f t="shared" si="97"/>
        <v>0</v>
      </c>
      <c r="BB67" s="378">
        <f t="shared" si="97"/>
        <v>0</v>
      </c>
      <c r="BC67" s="378">
        <f t="shared" si="97"/>
        <v>0</v>
      </c>
      <c r="BD67" s="378">
        <f t="shared" si="97"/>
        <v>0</v>
      </c>
      <c r="BE67" s="380" t="s">
        <v>42</v>
      </c>
      <c r="BF67" s="380" t="s">
        <v>44</v>
      </c>
      <c r="BG67" s="380" t="s">
        <v>45</v>
      </c>
      <c r="BH67" s="380" t="s">
        <v>46</v>
      </c>
      <c r="BI67" s="380" t="s">
        <v>47</v>
      </c>
      <c r="BJ67" s="380" t="s">
        <v>48</v>
      </c>
      <c r="BK67" s="380" t="s">
        <v>67</v>
      </c>
      <c r="BL67" s="380" t="s">
        <v>43</v>
      </c>
      <c r="BM67" s="378">
        <f t="shared" si="97"/>
        <v>0</v>
      </c>
      <c r="BN67" s="378">
        <f t="shared" si="97"/>
        <v>0</v>
      </c>
      <c r="BO67" s="378">
        <f t="shared" si="97"/>
        <v>0</v>
      </c>
      <c r="BP67" s="378">
        <f t="shared" si="97"/>
        <v>0</v>
      </c>
      <c r="BQ67" s="378">
        <f t="shared" si="97"/>
        <v>0</v>
      </c>
      <c r="BR67" s="378">
        <f t="shared" si="97"/>
        <v>0</v>
      </c>
      <c r="BS67" s="378">
        <f t="shared" si="97"/>
        <v>0</v>
      </c>
      <c r="BT67" s="378">
        <f t="shared" si="97"/>
        <v>0</v>
      </c>
      <c r="BU67" s="380" t="s">
        <v>42</v>
      </c>
      <c r="BV67" s="380" t="s">
        <v>44</v>
      </c>
      <c r="BW67" s="380" t="s">
        <v>45</v>
      </c>
      <c r="BX67" s="380" t="s">
        <v>46</v>
      </c>
      <c r="BY67" s="380" t="s">
        <v>47</v>
      </c>
      <c r="BZ67" s="380" t="s">
        <v>48</v>
      </c>
      <c r="CA67" s="380" t="s">
        <v>67</v>
      </c>
      <c r="CB67" s="380" t="s">
        <v>43</v>
      </c>
    </row>
    <row r="68" spans="1:80" ht="13.5" thickBot="1" x14ac:dyDescent="0.25">
      <c r="A68" s="373">
        <f t="shared" ref="A68:BT68" si="98">SUM(A60:A67)</f>
        <v>0</v>
      </c>
      <c r="B68" s="372">
        <f t="shared" si="98"/>
        <v>1</v>
      </c>
      <c r="C68" s="372">
        <f t="shared" si="98"/>
        <v>2</v>
      </c>
      <c r="D68" s="372">
        <f t="shared" si="98"/>
        <v>2</v>
      </c>
      <c r="E68" s="372">
        <f t="shared" si="98"/>
        <v>1</v>
      </c>
      <c r="F68" s="372">
        <f t="shared" si="98"/>
        <v>0</v>
      </c>
      <c r="G68" s="372">
        <f t="shared" si="98"/>
        <v>1</v>
      </c>
      <c r="H68" s="372">
        <f t="shared" si="98"/>
        <v>1</v>
      </c>
      <c r="I68" s="379" t="str">
        <f t="shared" ref="I68:P68" ca="1" si="99">IF(A68=I64,"OK.","CISSS!")</f>
        <v>OK.</v>
      </c>
      <c r="J68" s="379" t="str">
        <f t="shared" ca="1" si="99"/>
        <v>OK.</v>
      </c>
      <c r="K68" s="379" t="str">
        <f t="shared" ca="1" si="99"/>
        <v>OK.</v>
      </c>
      <c r="L68" s="379" t="str">
        <f t="shared" ca="1" si="99"/>
        <v>OK.</v>
      </c>
      <c r="M68" s="379" t="str">
        <f t="shared" ca="1" si="99"/>
        <v>OK.</v>
      </c>
      <c r="N68" s="379" t="str">
        <f t="shared" ca="1" si="99"/>
        <v>OK.</v>
      </c>
      <c r="O68" s="379" t="str">
        <f t="shared" ca="1" si="99"/>
        <v>OK.</v>
      </c>
      <c r="P68" s="379" t="str">
        <f t="shared" ca="1" si="99"/>
        <v>OK.</v>
      </c>
      <c r="Q68" s="384">
        <f t="shared" si="98"/>
        <v>0</v>
      </c>
      <c r="R68" s="384">
        <f t="shared" si="98"/>
        <v>1</v>
      </c>
      <c r="S68" s="384">
        <f t="shared" si="98"/>
        <v>2</v>
      </c>
      <c r="T68" s="384">
        <f t="shared" si="98"/>
        <v>2</v>
      </c>
      <c r="U68" s="384">
        <f t="shared" si="98"/>
        <v>1</v>
      </c>
      <c r="V68" s="384">
        <f t="shared" si="98"/>
        <v>0</v>
      </c>
      <c r="W68" s="384">
        <f t="shared" si="98"/>
        <v>1</v>
      </c>
      <c r="X68" s="384">
        <f t="shared" si="98"/>
        <v>1</v>
      </c>
      <c r="Y68" s="382" t="str">
        <f t="shared" ref="Y68:AF68" ca="1" si="100">IF(Q68=Y64,"OK.","CISSS!")</f>
        <v>OK.</v>
      </c>
      <c r="Z68" s="382" t="str">
        <f t="shared" ca="1" si="100"/>
        <v>OK.</v>
      </c>
      <c r="AA68" s="382" t="str">
        <f t="shared" ca="1" si="100"/>
        <v>OK.</v>
      </c>
      <c r="AB68" s="382" t="str">
        <f t="shared" ca="1" si="100"/>
        <v>OK.</v>
      </c>
      <c r="AC68" s="382" t="str">
        <f t="shared" ca="1" si="100"/>
        <v>OK.</v>
      </c>
      <c r="AD68" s="382" t="str">
        <f t="shared" ca="1" si="100"/>
        <v>OK.</v>
      </c>
      <c r="AE68" s="382" t="str">
        <f t="shared" ca="1" si="100"/>
        <v>OK.</v>
      </c>
      <c r="AF68" s="382" t="str">
        <f t="shared" ca="1" si="100"/>
        <v>OK.</v>
      </c>
      <c r="AG68" s="372">
        <f t="shared" si="98"/>
        <v>0</v>
      </c>
      <c r="AH68" s="372">
        <f t="shared" si="98"/>
        <v>0</v>
      </c>
      <c r="AI68" s="372">
        <f t="shared" si="98"/>
        <v>0</v>
      </c>
      <c r="AJ68" s="372">
        <f t="shared" si="98"/>
        <v>0</v>
      </c>
      <c r="AK68" s="372">
        <f t="shared" si="98"/>
        <v>0</v>
      </c>
      <c r="AL68" s="372">
        <f t="shared" si="98"/>
        <v>0</v>
      </c>
      <c r="AM68" s="372">
        <f t="shared" si="98"/>
        <v>0</v>
      </c>
      <c r="AN68" s="372">
        <f t="shared" si="98"/>
        <v>0</v>
      </c>
      <c r="AO68" s="379" t="str">
        <f t="shared" ref="AO68:AV68" ca="1" si="101">IF(AG68=AO64,"OK.","CISSS!")</f>
        <v>OK.</v>
      </c>
      <c r="AP68" s="379" t="str">
        <f t="shared" ca="1" si="101"/>
        <v>OK.</v>
      </c>
      <c r="AQ68" s="379" t="str">
        <f t="shared" ca="1" si="101"/>
        <v>OK.</v>
      </c>
      <c r="AR68" s="379" t="str">
        <f t="shared" ca="1" si="101"/>
        <v>OK.</v>
      </c>
      <c r="AS68" s="379" t="str">
        <f t="shared" ca="1" si="101"/>
        <v>OK.</v>
      </c>
      <c r="AT68" s="379" t="str">
        <f t="shared" ca="1" si="101"/>
        <v>OK.</v>
      </c>
      <c r="AU68" s="379" t="str">
        <f t="shared" ca="1" si="101"/>
        <v>OK.</v>
      </c>
      <c r="AV68" s="379" t="str">
        <f t="shared" ca="1" si="101"/>
        <v>OK.</v>
      </c>
      <c r="AW68" s="384">
        <f t="shared" si="98"/>
        <v>0</v>
      </c>
      <c r="AX68" s="384">
        <f t="shared" si="98"/>
        <v>0</v>
      </c>
      <c r="AY68" s="384">
        <f t="shared" si="98"/>
        <v>2</v>
      </c>
      <c r="AZ68" s="384">
        <f t="shared" si="98"/>
        <v>0</v>
      </c>
      <c r="BA68" s="384">
        <f t="shared" si="98"/>
        <v>1</v>
      </c>
      <c r="BB68" s="384">
        <f t="shared" si="98"/>
        <v>0</v>
      </c>
      <c r="BC68" s="384">
        <f t="shared" si="98"/>
        <v>0</v>
      </c>
      <c r="BD68" s="384">
        <f t="shared" si="98"/>
        <v>1</v>
      </c>
      <c r="BE68" s="382" t="str">
        <f t="shared" ref="BE68:BL68" ca="1" si="102">IF(AW68=BE64,"OK.","CISSS!")</f>
        <v>OK.</v>
      </c>
      <c r="BF68" s="382" t="str">
        <f t="shared" ca="1" si="102"/>
        <v>OK.</v>
      </c>
      <c r="BG68" s="382" t="str">
        <f t="shared" ca="1" si="102"/>
        <v>OK.</v>
      </c>
      <c r="BH68" s="382" t="str">
        <f t="shared" ca="1" si="102"/>
        <v>OK.</v>
      </c>
      <c r="BI68" s="382" t="str">
        <f t="shared" ca="1" si="102"/>
        <v>OK.</v>
      </c>
      <c r="BJ68" s="382" t="str">
        <f t="shared" ca="1" si="102"/>
        <v>OK.</v>
      </c>
      <c r="BK68" s="382" t="str">
        <f t="shared" ca="1" si="102"/>
        <v>OK.</v>
      </c>
      <c r="BL68" s="382" t="str">
        <f t="shared" ca="1" si="102"/>
        <v>OK.</v>
      </c>
      <c r="BM68" s="372">
        <f t="shared" si="98"/>
        <v>0</v>
      </c>
      <c r="BN68" s="372">
        <f t="shared" si="98"/>
        <v>0</v>
      </c>
      <c r="BO68" s="372">
        <f t="shared" si="98"/>
        <v>0</v>
      </c>
      <c r="BP68" s="372">
        <f t="shared" si="98"/>
        <v>0</v>
      </c>
      <c r="BQ68" s="372">
        <f t="shared" si="98"/>
        <v>0</v>
      </c>
      <c r="BR68" s="372">
        <f t="shared" si="98"/>
        <v>0</v>
      </c>
      <c r="BS68" s="372">
        <f t="shared" si="98"/>
        <v>0</v>
      </c>
      <c r="BT68" s="372">
        <f t="shared" si="98"/>
        <v>0</v>
      </c>
      <c r="BU68" s="379" t="str">
        <f t="shared" ref="BU68:CB68" ca="1" si="103">IF(BM68=BU64,"OK.","CISSS!")</f>
        <v>OK.</v>
      </c>
      <c r="BV68" s="379" t="str">
        <f t="shared" ca="1" si="103"/>
        <v>OK.</v>
      </c>
      <c r="BW68" s="379" t="str">
        <f t="shared" ca="1" si="103"/>
        <v>OK.</v>
      </c>
      <c r="BX68" s="379" t="str">
        <f t="shared" ca="1" si="103"/>
        <v>OK.</v>
      </c>
      <c r="BY68" s="379" t="str">
        <f t="shared" ca="1" si="103"/>
        <v>OK.</v>
      </c>
      <c r="BZ68" s="379" t="str">
        <f t="shared" ca="1" si="103"/>
        <v>OK.</v>
      </c>
      <c r="CA68" s="379" t="str">
        <f t="shared" ca="1" si="103"/>
        <v>OK.</v>
      </c>
      <c r="CB68" s="379" t="str">
        <f t="shared" ca="1" si="103"/>
        <v>OK.</v>
      </c>
    </row>
    <row r="69" spans="1:80" x14ac:dyDescent="0.2">
      <c r="A69" s="375">
        <f t="shared" ref="A69:H69" si="104">A$4</f>
        <v>0</v>
      </c>
      <c r="B69" s="375" t="str">
        <f t="shared" si="104"/>
        <v>MATH 153.01</v>
      </c>
      <c r="C69" s="375" t="str">
        <f t="shared" si="104"/>
        <v>ARCH 251.11</v>
      </c>
      <c r="D69" s="375" t="str">
        <f t="shared" si="104"/>
        <v>ARCH 252.11</v>
      </c>
      <c r="E69" s="375" t="str">
        <f t="shared" si="104"/>
        <v>ARCH 351.11</v>
      </c>
      <c r="F69" s="375">
        <f t="shared" si="104"/>
        <v>0</v>
      </c>
      <c r="G69" s="375" t="str">
        <f t="shared" si="104"/>
        <v>ARCH 451.11</v>
      </c>
      <c r="H69" s="375">
        <f t="shared" si="104"/>
        <v>0</v>
      </c>
      <c r="I69">
        <f ca="1">COUNTIF((OFFSET($A$69,0,0,4,8)),IF(A69=0,".",A69))</f>
        <v>0</v>
      </c>
      <c r="J69">
        <f t="shared" ref="J69:P69" ca="1" si="105">COUNTIF((OFFSET($A$69,0,0,4,8)),IF(B69=0,".",B69))</f>
        <v>1</v>
      </c>
      <c r="K69">
        <f t="shared" ca="1" si="105"/>
        <v>1</v>
      </c>
      <c r="L69">
        <f t="shared" ca="1" si="105"/>
        <v>1</v>
      </c>
      <c r="M69">
        <f t="shared" ca="1" si="105"/>
        <v>1</v>
      </c>
      <c r="N69">
        <f t="shared" ca="1" si="105"/>
        <v>0</v>
      </c>
      <c r="O69">
        <f t="shared" ca="1" si="105"/>
        <v>1</v>
      </c>
      <c r="P69">
        <f t="shared" ca="1" si="105"/>
        <v>0</v>
      </c>
      <c r="Q69" s="375">
        <f t="shared" ref="Q69:BT69" si="106">Q$4</f>
        <v>0</v>
      </c>
      <c r="R69" s="375" t="str">
        <f t="shared" si="106"/>
        <v>Doç. Dr. Ender ABADOĞLU</v>
      </c>
      <c r="S69" s="375" t="str">
        <f t="shared" si="106"/>
        <v>Doç. Orhan ÖZGÜNER</v>
      </c>
      <c r="T69" s="375" t="str">
        <f t="shared" si="106"/>
        <v>Öğr. Gör. Orhun ALKAN</v>
      </c>
      <c r="U69" s="375" t="str">
        <f t="shared" si="106"/>
        <v>Yrd. Doç. Dr. Engin ÜNAL</v>
      </c>
      <c r="V69" s="375">
        <f t="shared" si="106"/>
        <v>0</v>
      </c>
      <c r="W69" s="375" t="str">
        <f t="shared" si="106"/>
        <v>Prof. Dr. A. Fatih PAKDİL</v>
      </c>
      <c r="X69" s="375">
        <f t="shared" si="106"/>
        <v>0</v>
      </c>
      <c r="Y69" s="381">
        <f ca="1">COUNTIF((OFFSET($Q$69,0,0,4,8)),IF(Q69=0,".",Q69))</f>
        <v>0</v>
      </c>
      <c r="Z69" s="381">
        <f t="shared" ref="Z69:AF69" ca="1" si="107">COUNTIF((OFFSET($Q$69,0,0,4,8)),IF(R69=0,".",R69))</f>
        <v>1</v>
      </c>
      <c r="AA69" s="381">
        <f t="shared" ca="1" si="107"/>
        <v>1</v>
      </c>
      <c r="AB69" s="381">
        <f t="shared" ca="1" si="107"/>
        <v>1</v>
      </c>
      <c r="AC69" s="381">
        <f t="shared" ca="1" si="107"/>
        <v>1</v>
      </c>
      <c r="AD69" s="381">
        <f t="shared" ca="1" si="107"/>
        <v>0</v>
      </c>
      <c r="AE69" s="381">
        <f t="shared" ca="1" si="107"/>
        <v>1</v>
      </c>
      <c r="AF69" s="381">
        <f t="shared" ca="1" si="107"/>
        <v>0</v>
      </c>
      <c r="AG69" s="375">
        <f t="shared" si="106"/>
        <v>0</v>
      </c>
      <c r="AH69" s="375">
        <f t="shared" si="106"/>
        <v>0</v>
      </c>
      <c r="AI69" s="375">
        <f t="shared" si="106"/>
        <v>0</v>
      </c>
      <c r="AJ69" s="375">
        <f t="shared" si="106"/>
        <v>0</v>
      </c>
      <c r="AK69" s="375">
        <f t="shared" si="106"/>
        <v>0</v>
      </c>
      <c r="AL69" s="375">
        <f t="shared" si="106"/>
        <v>0</v>
      </c>
      <c r="AM69" s="375">
        <f t="shared" si="106"/>
        <v>0</v>
      </c>
      <c r="AN69" s="375">
        <f t="shared" si="106"/>
        <v>0</v>
      </c>
      <c r="AO69">
        <f ca="1">COUNTIF((OFFSET($AG$69,0,0,4,8)),IF(AG69=0,".",AG69))</f>
        <v>0</v>
      </c>
      <c r="AP69">
        <f t="shared" ref="AP69:AV69" ca="1" si="108">COUNTIF((OFFSET($AG$69,0,0,4,8)),IF(AH69=0,".",AH69))</f>
        <v>0</v>
      </c>
      <c r="AQ69">
        <f t="shared" ca="1" si="108"/>
        <v>0</v>
      </c>
      <c r="AR69">
        <f t="shared" ca="1" si="108"/>
        <v>0</v>
      </c>
      <c r="AS69">
        <f t="shared" ca="1" si="108"/>
        <v>0</v>
      </c>
      <c r="AT69">
        <f t="shared" ca="1" si="108"/>
        <v>0</v>
      </c>
      <c r="AU69">
        <f t="shared" ca="1" si="108"/>
        <v>0</v>
      </c>
      <c r="AV69">
        <f t="shared" ca="1" si="108"/>
        <v>0</v>
      </c>
      <c r="AW69" s="375">
        <f t="shared" si="106"/>
        <v>0</v>
      </c>
      <c r="AX69" s="375">
        <f t="shared" si="106"/>
        <v>0</v>
      </c>
      <c r="AY69" s="375" t="str">
        <f t="shared" si="106"/>
        <v>Ceren GÖĞÜŞ</v>
      </c>
      <c r="AZ69" s="375">
        <f t="shared" si="106"/>
        <v>0</v>
      </c>
      <c r="BA69" s="375" t="str">
        <f t="shared" si="106"/>
        <v>Dicle KIZILDERE</v>
      </c>
      <c r="BB69" s="375">
        <f t="shared" si="106"/>
        <v>0</v>
      </c>
      <c r="BC69" s="375">
        <f t="shared" si="106"/>
        <v>0</v>
      </c>
      <c r="BD69" s="375">
        <f t="shared" si="106"/>
        <v>0</v>
      </c>
      <c r="BE69" s="381">
        <f ca="1">COUNTIF((OFFSET($AW$69,0,0,4,8)),IF(AW69=0,".",AW69))</f>
        <v>0</v>
      </c>
      <c r="BF69" s="381">
        <f t="shared" ref="BF69:BL69" ca="1" si="109">COUNTIF((OFFSET($AW$69,0,0,4,8)),IF(AX69=0,".",AX69))</f>
        <v>0</v>
      </c>
      <c r="BG69" s="381">
        <f t="shared" ca="1" si="109"/>
        <v>1</v>
      </c>
      <c r="BH69" s="381">
        <f t="shared" ca="1" si="109"/>
        <v>0</v>
      </c>
      <c r="BI69" s="381">
        <f t="shared" ca="1" si="109"/>
        <v>1</v>
      </c>
      <c r="BJ69" s="381">
        <f t="shared" ca="1" si="109"/>
        <v>0</v>
      </c>
      <c r="BK69" s="381">
        <f t="shared" ca="1" si="109"/>
        <v>0</v>
      </c>
      <c r="BL69" s="381">
        <f t="shared" ca="1" si="109"/>
        <v>0</v>
      </c>
      <c r="BM69" s="375">
        <f t="shared" si="106"/>
        <v>0</v>
      </c>
      <c r="BN69" s="375">
        <f t="shared" si="106"/>
        <v>0</v>
      </c>
      <c r="BO69" s="375">
        <f t="shared" si="106"/>
        <v>0</v>
      </c>
      <c r="BP69" s="375">
        <f t="shared" si="106"/>
        <v>0</v>
      </c>
      <c r="BQ69" s="375">
        <f t="shared" si="106"/>
        <v>0</v>
      </c>
      <c r="BR69" s="375">
        <f t="shared" si="106"/>
        <v>0</v>
      </c>
      <c r="BS69" s="375">
        <f t="shared" si="106"/>
        <v>0</v>
      </c>
      <c r="BT69" s="375">
        <f t="shared" si="106"/>
        <v>0</v>
      </c>
      <c r="BU69">
        <f ca="1">COUNTIF((OFFSET($BM$69,0,0,4,8)),IF(BM69=0,".",BM69))</f>
        <v>0</v>
      </c>
      <c r="BV69">
        <f t="shared" ref="BV69:CB69" ca="1" si="110">COUNTIF((OFFSET($BM$69,0,0,4,8)),IF(BN69=0,".",BN69))</f>
        <v>0</v>
      </c>
      <c r="BW69">
        <f t="shared" ca="1" si="110"/>
        <v>0</v>
      </c>
      <c r="BX69">
        <f t="shared" ca="1" si="110"/>
        <v>0</v>
      </c>
      <c r="BY69">
        <f t="shared" ca="1" si="110"/>
        <v>0</v>
      </c>
      <c r="BZ69">
        <f t="shared" ca="1" si="110"/>
        <v>0</v>
      </c>
      <c r="CA69">
        <f t="shared" ca="1" si="110"/>
        <v>0</v>
      </c>
      <c r="CB69">
        <f t="shared" ca="1" si="110"/>
        <v>0</v>
      </c>
    </row>
    <row r="70" spans="1:80" x14ac:dyDescent="0.2">
      <c r="A70" s="374">
        <f t="shared" ref="A70:H70" si="111">A$14</f>
        <v>0</v>
      </c>
      <c r="B70" s="374">
        <f t="shared" si="111"/>
        <v>0</v>
      </c>
      <c r="C70" s="374" t="str">
        <f t="shared" si="111"/>
        <v>ARCH 251.12</v>
      </c>
      <c r="D70" s="374" t="str">
        <f t="shared" si="111"/>
        <v>ARCH 252.12</v>
      </c>
      <c r="E70" s="374">
        <f t="shared" si="111"/>
        <v>0</v>
      </c>
      <c r="F70" s="374">
        <f t="shared" si="111"/>
        <v>0</v>
      </c>
      <c r="G70" s="374">
        <f t="shared" si="111"/>
        <v>0</v>
      </c>
      <c r="H70" s="374">
        <f t="shared" si="111"/>
        <v>0</v>
      </c>
      <c r="I70">
        <f ca="1">COUNTIF((OFFSET($A$69,0,0,4,8)),IF(A70=0,".",A70))</f>
        <v>0</v>
      </c>
      <c r="J70">
        <f t="shared" ref="J70:P72" ca="1" si="112">COUNTIF((OFFSET($A$69,0,0,4,8)),IF(B70=0,".",B70))</f>
        <v>0</v>
      </c>
      <c r="K70">
        <f t="shared" ca="1" si="112"/>
        <v>1</v>
      </c>
      <c r="L70">
        <f t="shared" ca="1" si="112"/>
        <v>1</v>
      </c>
      <c r="M70">
        <f t="shared" ca="1" si="112"/>
        <v>0</v>
      </c>
      <c r="N70">
        <f t="shared" ca="1" si="112"/>
        <v>0</v>
      </c>
      <c r="O70">
        <f t="shared" ca="1" si="112"/>
        <v>0</v>
      </c>
      <c r="P70">
        <f t="shared" ca="1" si="112"/>
        <v>0</v>
      </c>
      <c r="Q70" s="385">
        <f t="shared" ref="Q70:BT70" si="113">Q$14</f>
        <v>0</v>
      </c>
      <c r="R70" s="385">
        <f t="shared" si="113"/>
        <v>0</v>
      </c>
      <c r="S70" s="385" t="str">
        <f t="shared" si="113"/>
        <v>Prof. Dr. Yavuz KOŞANER</v>
      </c>
      <c r="T70" s="385" t="str">
        <f t="shared" si="113"/>
        <v>Öğr. Gör. Nazmi KARAKUŞ</v>
      </c>
      <c r="U70" s="385">
        <f t="shared" si="113"/>
        <v>0</v>
      </c>
      <c r="V70" s="385">
        <f t="shared" si="113"/>
        <v>0</v>
      </c>
      <c r="W70" s="385">
        <f t="shared" si="113"/>
        <v>0</v>
      </c>
      <c r="X70" s="385">
        <f t="shared" si="113"/>
        <v>0</v>
      </c>
      <c r="Y70" s="381">
        <f ca="1">COUNTIF((OFFSET($Q$69,0,0,4,8)),IF(Q70=0,".",Q70))</f>
        <v>0</v>
      </c>
      <c r="Z70" s="381">
        <f t="shared" ref="Z70:AF72" ca="1" si="114">COUNTIF((OFFSET($Q$69,0,0,4,8)),IF(R70=0,".",R70))</f>
        <v>0</v>
      </c>
      <c r="AA70" s="381">
        <f t="shared" ca="1" si="114"/>
        <v>1</v>
      </c>
      <c r="AB70" s="381">
        <f t="shared" ca="1" si="114"/>
        <v>1</v>
      </c>
      <c r="AC70" s="381">
        <f t="shared" ca="1" si="114"/>
        <v>0</v>
      </c>
      <c r="AD70" s="381">
        <f t="shared" ca="1" si="114"/>
        <v>0</v>
      </c>
      <c r="AE70" s="381">
        <f t="shared" ca="1" si="114"/>
        <v>0</v>
      </c>
      <c r="AF70" s="381">
        <f t="shared" ca="1" si="114"/>
        <v>0</v>
      </c>
      <c r="AG70" s="374">
        <f t="shared" si="113"/>
        <v>0</v>
      </c>
      <c r="AH70" s="374">
        <f t="shared" si="113"/>
        <v>0</v>
      </c>
      <c r="AI70" s="374">
        <f t="shared" si="113"/>
        <v>0</v>
      </c>
      <c r="AJ70" s="374">
        <f t="shared" si="113"/>
        <v>0</v>
      </c>
      <c r="AK70" s="374">
        <f t="shared" si="113"/>
        <v>0</v>
      </c>
      <c r="AL70" s="374">
        <f t="shared" si="113"/>
        <v>0</v>
      </c>
      <c r="AM70" s="374">
        <f t="shared" si="113"/>
        <v>0</v>
      </c>
      <c r="AN70" s="374">
        <f t="shared" si="113"/>
        <v>0</v>
      </c>
      <c r="AO70">
        <f ca="1">COUNTIF((OFFSET($AG$69,0,0,4,8)),IF(AG70=0,".",AG70))</f>
        <v>0</v>
      </c>
      <c r="AP70">
        <f t="shared" ref="AP70:AV72" ca="1" si="115">COUNTIF((OFFSET($AG$69,0,0,4,8)),IF(AH70=0,".",AH70))</f>
        <v>0</v>
      </c>
      <c r="AQ70">
        <f t="shared" ca="1" si="115"/>
        <v>0</v>
      </c>
      <c r="AR70">
        <f t="shared" ca="1" si="115"/>
        <v>0</v>
      </c>
      <c r="AS70">
        <f t="shared" ca="1" si="115"/>
        <v>0</v>
      </c>
      <c r="AT70">
        <f t="shared" ca="1" si="115"/>
        <v>0</v>
      </c>
      <c r="AU70">
        <f t="shared" ca="1" si="115"/>
        <v>0</v>
      </c>
      <c r="AV70">
        <f t="shared" ca="1" si="115"/>
        <v>0</v>
      </c>
      <c r="AW70" s="385">
        <f t="shared" si="113"/>
        <v>0</v>
      </c>
      <c r="AX70" s="385">
        <f t="shared" si="113"/>
        <v>0</v>
      </c>
      <c r="AY70" s="385" t="str">
        <f t="shared" si="113"/>
        <v>Zeynep YAZICIOĞLU HALU</v>
      </c>
      <c r="AZ70" s="385">
        <f t="shared" si="113"/>
        <v>0</v>
      </c>
      <c r="BA70" s="385">
        <f t="shared" si="113"/>
        <v>0</v>
      </c>
      <c r="BB70" s="385">
        <f t="shared" si="113"/>
        <v>0</v>
      </c>
      <c r="BC70" s="385">
        <f t="shared" si="113"/>
        <v>0</v>
      </c>
      <c r="BD70" s="385">
        <f t="shared" si="113"/>
        <v>0</v>
      </c>
      <c r="BE70" s="381">
        <f ca="1">COUNTIF((OFFSET($AW$69,0,0,4,8)),IF(AW70=0,".",AW70))</f>
        <v>0</v>
      </c>
      <c r="BF70" s="381">
        <f t="shared" ref="BF70:BL72" ca="1" si="116">COUNTIF((OFFSET($AW$69,0,0,4,8)),IF(AX70=0,".",AX70))</f>
        <v>0</v>
      </c>
      <c r="BG70" s="381">
        <f t="shared" ca="1" si="116"/>
        <v>1</v>
      </c>
      <c r="BH70" s="381">
        <f t="shared" ca="1" si="116"/>
        <v>0</v>
      </c>
      <c r="BI70" s="381">
        <f t="shared" ca="1" si="116"/>
        <v>0</v>
      </c>
      <c r="BJ70" s="381">
        <f t="shared" ca="1" si="116"/>
        <v>0</v>
      </c>
      <c r="BK70" s="381">
        <f t="shared" ca="1" si="116"/>
        <v>0</v>
      </c>
      <c r="BL70" s="381">
        <f t="shared" ca="1" si="116"/>
        <v>0</v>
      </c>
      <c r="BM70" s="374">
        <f t="shared" si="113"/>
        <v>0</v>
      </c>
      <c r="BN70" s="374">
        <f t="shared" si="113"/>
        <v>0</v>
      </c>
      <c r="BO70" s="374">
        <f t="shared" si="113"/>
        <v>0</v>
      </c>
      <c r="BP70" s="374">
        <f t="shared" si="113"/>
        <v>0</v>
      </c>
      <c r="BQ70" s="374">
        <f t="shared" si="113"/>
        <v>0</v>
      </c>
      <c r="BR70" s="374">
        <f t="shared" si="113"/>
        <v>0</v>
      </c>
      <c r="BS70" s="374">
        <f t="shared" si="113"/>
        <v>0</v>
      </c>
      <c r="BT70" s="374">
        <f t="shared" si="113"/>
        <v>0</v>
      </c>
      <c r="BU70">
        <f ca="1">COUNTIF((OFFSET($BM$69,0,0,4,8)),IF(BM70=0,".",BM70))</f>
        <v>0</v>
      </c>
      <c r="BV70">
        <f t="shared" ref="BV70:CB72" ca="1" si="117">COUNTIF((OFFSET($BM$69,0,0,4,8)),IF(BN70=0,".",BN70))</f>
        <v>0</v>
      </c>
      <c r="BW70">
        <f t="shared" ca="1" si="117"/>
        <v>0</v>
      </c>
      <c r="BX70">
        <f t="shared" ca="1" si="117"/>
        <v>0</v>
      </c>
      <c r="BY70">
        <f t="shared" ca="1" si="117"/>
        <v>0</v>
      </c>
      <c r="BZ70">
        <f t="shared" ca="1" si="117"/>
        <v>0</v>
      </c>
      <c r="CA70">
        <f t="shared" ca="1" si="117"/>
        <v>0</v>
      </c>
      <c r="CB70">
        <f t="shared" ca="1" si="117"/>
        <v>0</v>
      </c>
    </row>
    <row r="71" spans="1:80" x14ac:dyDescent="0.2">
      <c r="A71" s="375">
        <f t="shared" ref="A71:H71" si="118">A$24</f>
        <v>0</v>
      </c>
      <c r="B71" s="375">
        <f t="shared" si="118"/>
        <v>0</v>
      </c>
      <c r="C71" s="375">
        <f t="shared" si="118"/>
        <v>0</v>
      </c>
      <c r="D71" s="375">
        <f t="shared" si="118"/>
        <v>0</v>
      </c>
      <c r="E71" s="375">
        <f t="shared" si="118"/>
        <v>0</v>
      </c>
      <c r="F71" s="375">
        <f t="shared" si="118"/>
        <v>0</v>
      </c>
      <c r="G71" s="375">
        <f t="shared" si="118"/>
        <v>0</v>
      </c>
      <c r="H71" s="375" t="str">
        <f t="shared" si="118"/>
        <v>ARCH 492.13</v>
      </c>
      <c r="I71">
        <f ca="1">COUNTIF((OFFSET($A$69,0,0,4,8)),IF(A71=0,".",A71))</f>
        <v>0</v>
      </c>
      <c r="J71">
        <f t="shared" ca="1" si="112"/>
        <v>0</v>
      </c>
      <c r="K71">
        <f t="shared" ca="1" si="112"/>
        <v>0</v>
      </c>
      <c r="L71">
        <f t="shared" ca="1" si="112"/>
        <v>0</v>
      </c>
      <c r="M71">
        <f t="shared" ca="1" si="112"/>
        <v>0</v>
      </c>
      <c r="N71">
        <f t="shared" ca="1" si="112"/>
        <v>0</v>
      </c>
      <c r="O71">
        <f t="shared" ca="1" si="112"/>
        <v>0</v>
      </c>
      <c r="P71">
        <f t="shared" ca="1" si="112"/>
        <v>1</v>
      </c>
      <c r="Q71" s="375">
        <f t="shared" ref="Q71:BT71" si="119">Q$24</f>
        <v>0</v>
      </c>
      <c r="R71" s="375">
        <f t="shared" si="119"/>
        <v>0</v>
      </c>
      <c r="S71" s="375">
        <f t="shared" si="119"/>
        <v>0</v>
      </c>
      <c r="T71" s="375">
        <f t="shared" si="119"/>
        <v>0</v>
      </c>
      <c r="U71" s="375">
        <f t="shared" si="119"/>
        <v>0</v>
      </c>
      <c r="V71" s="375">
        <f t="shared" si="119"/>
        <v>0</v>
      </c>
      <c r="W71" s="375">
        <f t="shared" si="119"/>
        <v>0</v>
      </c>
      <c r="X71" s="375" t="str">
        <f t="shared" si="119"/>
        <v>Öğr. Gör. Dr. Nihat GÜNDÜZ</v>
      </c>
      <c r="Y71" s="381">
        <f ca="1">COUNTIF((OFFSET($Q$69,0,0,4,8)),IF(Q71=0,".",Q71))</f>
        <v>0</v>
      </c>
      <c r="Z71" s="381">
        <f t="shared" ca="1" si="114"/>
        <v>0</v>
      </c>
      <c r="AA71" s="381">
        <f t="shared" ca="1" si="114"/>
        <v>0</v>
      </c>
      <c r="AB71" s="381">
        <f t="shared" ca="1" si="114"/>
        <v>0</v>
      </c>
      <c r="AC71" s="381">
        <f t="shared" ca="1" si="114"/>
        <v>0</v>
      </c>
      <c r="AD71" s="381">
        <f t="shared" ca="1" si="114"/>
        <v>0</v>
      </c>
      <c r="AE71" s="381">
        <f t="shared" ca="1" si="114"/>
        <v>0</v>
      </c>
      <c r="AF71" s="381">
        <f t="shared" ca="1" si="114"/>
        <v>1</v>
      </c>
      <c r="AG71" s="375">
        <f t="shared" si="119"/>
        <v>0</v>
      </c>
      <c r="AH71" s="375">
        <f t="shared" si="119"/>
        <v>0</v>
      </c>
      <c r="AI71" s="375">
        <f t="shared" si="119"/>
        <v>0</v>
      </c>
      <c r="AJ71" s="375">
        <f t="shared" si="119"/>
        <v>0</v>
      </c>
      <c r="AK71" s="375">
        <f t="shared" si="119"/>
        <v>0</v>
      </c>
      <c r="AL71" s="375">
        <f t="shared" si="119"/>
        <v>0</v>
      </c>
      <c r="AM71" s="375">
        <f t="shared" si="119"/>
        <v>0</v>
      </c>
      <c r="AN71" s="375">
        <f t="shared" si="119"/>
        <v>0</v>
      </c>
      <c r="AO71">
        <f ca="1">COUNTIF((OFFSET($AG$69,0,0,4,8)),IF(AG71=0,".",AG71))</f>
        <v>0</v>
      </c>
      <c r="AP71">
        <f t="shared" ca="1" si="115"/>
        <v>0</v>
      </c>
      <c r="AQ71">
        <f t="shared" ca="1" si="115"/>
        <v>0</v>
      </c>
      <c r="AR71">
        <f t="shared" ca="1" si="115"/>
        <v>0</v>
      </c>
      <c r="AS71">
        <f t="shared" ca="1" si="115"/>
        <v>0</v>
      </c>
      <c r="AT71">
        <f t="shared" ca="1" si="115"/>
        <v>0</v>
      </c>
      <c r="AU71">
        <f t="shared" ca="1" si="115"/>
        <v>0</v>
      </c>
      <c r="AV71">
        <f t="shared" ca="1" si="115"/>
        <v>0</v>
      </c>
      <c r="AW71" s="375">
        <f t="shared" si="119"/>
        <v>0</v>
      </c>
      <c r="AX71" s="375">
        <f t="shared" si="119"/>
        <v>0</v>
      </c>
      <c r="AY71" s="375">
        <f t="shared" si="119"/>
        <v>0</v>
      </c>
      <c r="AZ71" s="375">
        <f t="shared" si="119"/>
        <v>0</v>
      </c>
      <c r="BA71" s="375">
        <f t="shared" si="119"/>
        <v>0</v>
      </c>
      <c r="BB71" s="375">
        <f t="shared" si="119"/>
        <v>0</v>
      </c>
      <c r="BC71" s="375">
        <f t="shared" si="119"/>
        <v>0</v>
      </c>
      <c r="BD71" s="375" t="str">
        <f t="shared" si="119"/>
        <v>Ece DEMİR</v>
      </c>
      <c r="BE71" s="381">
        <f ca="1">COUNTIF((OFFSET($AW$69,0,0,4,8)),IF(AW71=0,".",AW71))</f>
        <v>0</v>
      </c>
      <c r="BF71" s="381">
        <f t="shared" ca="1" si="116"/>
        <v>0</v>
      </c>
      <c r="BG71" s="381">
        <f t="shared" ca="1" si="116"/>
        <v>0</v>
      </c>
      <c r="BH71" s="381">
        <f t="shared" ca="1" si="116"/>
        <v>0</v>
      </c>
      <c r="BI71" s="381">
        <f t="shared" ca="1" si="116"/>
        <v>0</v>
      </c>
      <c r="BJ71" s="381">
        <f t="shared" ca="1" si="116"/>
        <v>0</v>
      </c>
      <c r="BK71" s="381">
        <f t="shared" ca="1" si="116"/>
        <v>0</v>
      </c>
      <c r="BL71" s="381">
        <f t="shared" ca="1" si="116"/>
        <v>1</v>
      </c>
      <c r="BM71" s="375">
        <f t="shared" si="119"/>
        <v>0</v>
      </c>
      <c r="BN71" s="375">
        <f t="shared" si="119"/>
        <v>0</v>
      </c>
      <c r="BO71" s="375">
        <f t="shared" si="119"/>
        <v>0</v>
      </c>
      <c r="BP71" s="375">
        <f t="shared" si="119"/>
        <v>0</v>
      </c>
      <c r="BQ71" s="375">
        <f t="shared" si="119"/>
        <v>0</v>
      </c>
      <c r="BR71" s="375">
        <f t="shared" si="119"/>
        <v>0</v>
      </c>
      <c r="BS71" s="375">
        <f t="shared" si="119"/>
        <v>0</v>
      </c>
      <c r="BT71" s="375">
        <f t="shared" si="119"/>
        <v>0</v>
      </c>
      <c r="BU71">
        <f ca="1">COUNTIF((OFFSET($BM$69,0,0,4,8)),IF(BM71=0,".",BM71))</f>
        <v>0</v>
      </c>
      <c r="BV71">
        <f t="shared" ca="1" si="117"/>
        <v>0</v>
      </c>
      <c r="BW71">
        <f t="shared" ca="1" si="117"/>
        <v>0</v>
      </c>
      <c r="BX71">
        <f t="shared" ca="1" si="117"/>
        <v>0</v>
      </c>
      <c r="BY71">
        <f t="shared" ca="1" si="117"/>
        <v>0</v>
      </c>
      <c r="BZ71">
        <f t="shared" ca="1" si="117"/>
        <v>0</v>
      </c>
      <c r="CA71">
        <f t="shared" ca="1" si="117"/>
        <v>0</v>
      </c>
      <c r="CB71">
        <f t="shared" ca="1" si="117"/>
        <v>0</v>
      </c>
    </row>
    <row r="72" spans="1:80" x14ac:dyDescent="0.2">
      <c r="A72" s="374">
        <f t="shared" ref="A72:H72" si="120">A$34</f>
        <v>0</v>
      </c>
      <c r="B72" s="374">
        <f t="shared" si="120"/>
        <v>0</v>
      </c>
      <c r="C72" s="374">
        <f t="shared" si="120"/>
        <v>0</v>
      </c>
      <c r="D72" s="374">
        <f t="shared" si="120"/>
        <v>0</v>
      </c>
      <c r="E72" s="374">
        <f t="shared" si="120"/>
        <v>0</v>
      </c>
      <c r="F72" s="374">
        <f t="shared" si="120"/>
        <v>0</v>
      </c>
      <c r="G72" s="374">
        <f t="shared" si="120"/>
        <v>0</v>
      </c>
      <c r="H72" s="374">
        <f t="shared" si="120"/>
        <v>0</v>
      </c>
      <c r="I72">
        <f ca="1">COUNTIF((OFFSET($A$69,0,0,4,8)),IF(A72=0,".",A72))</f>
        <v>0</v>
      </c>
      <c r="J72">
        <f t="shared" ca="1" si="112"/>
        <v>0</v>
      </c>
      <c r="K72">
        <f t="shared" ca="1" si="112"/>
        <v>0</v>
      </c>
      <c r="L72">
        <f t="shared" ca="1" si="112"/>
        <v>0</v>
      </c>
      <c r="M72">
        <f t="shared" ca="1" si="112"/>
        <v>0</v>
      </c>
      <c r="N72">
        <f t="shared" ca="1" si="112"/>
        <v>0</v>
      </c>
      <c r="O72">
        <f t="shared" ca="1" si="112"/>
        <v>0</v>
      </c>
      <c r="P72">
        <f t="shared" ca="1" si="112"/>
        <v>0</v>
      </c>
      <c r="Q72" s="385">
        <f t="shared" ref="Q72:BT72" si="121">Q$34</f>
        <v>0</v>
      </c>
      <c r="R72" s="385">
        <f t="shared" si="121"/>
        <v>0</v>
      </c>
      <c r="S72" s="385">
        <f t="shared" si="121"/>
        <v>0</v>
      </c>
      <c r="T72" s="385">
        <f t="shared" si="121"/>
        <v>0</v>
      </c>
      <c r="U72" s="385">
        <f t="shared" si="121"/>
        <v>0</v>
      </c>
      <c r="V72" s="385">
        <f t="shared" si="121"/>
        <v>0</v>
      </c>
      <c r="W72" s="385">
        <f t="shared" si="121"/>
        <v>0</v>
      </c>
      <c r="X72" s="385">
        <f t="shared" si="121"/>
        <v>0</v>
      </c>
      <c r="Y72" s="381">
        <f ca="1">COUNTIF((OFFSET($Q$69,0,0,4,8)),IF(Q72=0,".",Q72))</f>
        <v>0</v>
      </c>
      <c r="Z72" s="381">
        <f t="shared" ca="1" si="114"/>
        <v>0</v>
      </c>
      <c r="AA72" s="381">
        <f t="shared" ca="1" si="114"/>
        <v>0</v>
      </c>
      <c r="AB72" s="381">
        <f t="shared" ca="1" si="114"/>
        <v>0</v>
      </c>
      <c r="AC72" s="381">
        <f t="shared" ca="1" si="114"/>
        <v>0</v>
      </c>
      <c r="AD72" s="381">
        <f t="shared" ca="1" si="114"/>
        <v>0</v>
      </c>
      <c r="AE72" s="381">
        <f t="shared" ca="1" si="114"/>
        <v>0</v>
      </c>
      <c r="AF72" s="381">
        <f t="shared" ca="1" si="114"/>
        <v>0</v>
      </c>
      <c r="AG72" s="374">
        <f t="shared" si="121"/>
        <v>0</v>
      </c>
      <c r="AH72" s="374">
        <f t="shared" si="121"/>
        <v>0</v>
      </c>
      <c r="AI72" s="374">
        <f t="shared" si="121"/>
        <v>0</v>
      </c>
      <c r="AJ72" s="374">
        <f t="shared" si="121"/>
        <v>0</v>
      </c>
      <c r="AK72" s="374">
        <f t="shared" si="121"/>
        <v>0</v>
      </c>
      <c r="AL72" s="374">
        <f t="shared" si="121"/>
        <v>0</v>
      </c>
      <c r="AM72" s="374">
        <f t="shared" si="121"/>
        <v>0</v>
      </c>
      <c r="AN72" s="374">
        <f t="shared" si="121"/>
        <v>0</v>
      </c>
      <c r="AO72">
        <f ca="1">COUNTIF((OFFSET($AG$69,0,0,4,8)),IF(AG72=0,".",AG72))</f>
        <v>0</v>
      </c>
      <c r="AP72">
        <f t="shared" ca="1" si="115"/>
        <v>0</v>
      </c>
      <c r="AQ72">
        <f t="shared" ca="1" si="115"/>
        <v>0</v>
      </c>
      <c r="AR72">
        <f t="shared" ca="1" si="115"/>
        <v>0</v>
      </c>
      <c r="AS72">
        <f t="shared" ca="1" si="115"/>
        <v>0</v>
      </c>
      <c r="AT72">
        <f t="shared" ca="1" si="115"/>
        <v>0</v>
      </c>
      <c r="AU72">
        <f t="shared" ca="1" si="115"/>
        <v>0</v>
      </c>
      <c r="AV72">
        <f t="shared" ca="1" si="115"/>
        <v>0</v>
      </c>
      <c r="AW72" s="385">
        <f t="shared" si="121"/>
        <v>0</v>
      </c>
      <c r="AX72" s="385">
        <f t="shared" si="121"/>
        <v>0</v>
      </c>
      <c r="AY72" s="385">
        <f t="shared" si="121"/>
        <v>0</v>
      </c>
      <c r="AZ72" s="385">
        <f t="shared" si="121"/>
        <v>0</v>
      </c>
      <c r="BA72" s="385">
        <f t="shared" si="121"/>
        <v>0</v>
      </c>
      <c r="BB72" s="385">
        <f t="shared" si="121"/>
        <v>0</v>
      </c>
      <c r="BC72" s="385">
        <f t="shared" si="121"/>
        <v>0</v>
      </c>
      <c r="BD72" s="385">
        <f t="shared" si="121"/>
        <v>0</v>
      </c>
      <c r="BE72" s="381">
        <f ca="1">COUNTIF((OFFSET($AW$69,0,0,4,8)),IF(AW72=0,".",AW72))</f>
        <v>0</v>
      </c>
      <c r="BF72" s="381">
        <f t="shared" ca="1" si="116"/>
        <v>0</v>
      </c>
      <c r="BG72" s="381">
        <f t="shared" ca="1" si="116"/>
        <v>0</v>
      </c>
      <c r="BH72" s="381">
        <f t="shared" ca="1" si="116"/>
        <v>0</v>
      </c>
      <c r="BI72" s="381">
        <f t="shared" ca="1" si="116"/>
        <v>0</v>
      </c>
      <c r="BJ72" s="381">
        <f t="shared" ca="1" si="116"/>
        <v>0</v>
      </c>
      <c r="BK72" s="381">
        <f t="shared" ca="1" si="116"/>
        <v>0</v>
      </c>
      <c r="BL72" s="381">
        <f t="shared" ca="1" si="116"/>
        <v>0</v>
      </c>
      <c r="BM72" s="374">
        <f t="shared" si="121"/>
        <v>0</v>
      </c>
      <c r="BN72" s="374">
        <f t="shared" si="121"/>
        <v>0</v>
      </c>
      <c r="BO72" s="374">
        <f t="shared" si="121"/>
        <v>0</v>
      </c>
      <c r="BP72" s="374">
        <f t="shared" si="121"/>
        <v>0</v>
      </c>
      <c r="BQ72" s="374">
        <f t="shared" si="121"/>
        <v>0</v>
      </c>
      <c r="BR72" s="374">
        <f t="shared" si="121"/>
        <v>0</v>
      </c>
      <c r="BS72" s="374">
        <f t="shared" si="121"/>
        <v>0</v>
      </c>
      <c r="BT72" s="374">
        <f t="shared" si="121"/>
        <v>0</v>
      </c>
      <c r="BU72">
        <f ca="1">COUNTIF((OFFSET($BM$69,0,0,4,8)),IF(BM72=0,".",BM72))</f>
        <v>0</v>
      </c>
      <c r="BV72">
        <f t="shared" ca="1" si="117"/>
        <v>0</v>
      </c>
      <c r="BW72">
        <f t="shared" ca="1" si="117"/>
        <v>0</v>
      </c>
      <c r="BX72">
        <f t="shared" ca="1" si="117"/>
        <v>0</v>
      </c>
      <c r="BY72">
        <f t="shared" ca="1" si="117"/>
        <v>0</v>
      </c>
      <c r="BZ72">
        <f t="shared" ca="1" si="117"/>
        <v>0</v>
      </c>
      <c r="CA72">
        <f t="shared" ca="1" si="117"/>
        <v>0</v>
      </c>
      <c r="CB72">
        <f t="shared" ca="1" si="117"/>
        <v>0</v>
      </c>
    </row>
    <row r="73" spans="1:80" x14ac:dyDescent="0.2">
      <c r="A73" s="377">
        <f>COUNTIF((A$69:A$72),IF(A69=0,".",A69))</f>
        <v>0</v>
      </c>
      <c r="B73" s="378">
        <f t="shared" ref="B73:BT73" si="122">COUNTIF((B$69:B$72),IF(B69=0,".",B69))</f>
        <v>1</v>
      </c>
      <c r="C73" s="378">
        <f t="shared" si="122"/>
        <v>1</v>
      </c>
      <c r="D73" s="378">
        <f t="shared" si="122"/>
        <v>1</v>
      </c>
      <c r="E73" s="378">
        <f t="shared" si="122"/>
        <v>1</v>
      </c>
      <c r="F73" s="378">
        <f t="shared" si="122"/>
        <v>0</v>
      </c>
      <c r="G73" s="378">
        <f t="shared" si="122"/>
        <v>1</v>
      </c>
      <c r="H73" s="378">
        <f t="shared" si="122"/>
        <v>0</v>
      </c>
      <c r="I73" s="378">
        <f t="shared" ref="I73:P73" ca="1" si="123">SUM(I69:I72)</f>
        <v>0</v>
      </c>
      <c r="J73" s="378">
        <f t="shared" ca="1" si="123"/>
        <v>1</v>
      </c>
      <c r="K73" s="378">
        <f t="shared" ca="1" si="123"/>
        <v>2</v>
      </c>
      <c r="L73" s="378">
        <f t="shared" ca="1" si="123"/>
        <v>2</v>
      </c>
      <c r="M73" s="378">
        <f t="shared" ca="1" si="123"/>
        <v>1</v>
      </c>
      <c r="N73" s="378">
        <f t="shared" ca="1" si="123"/>
        <v>0</v>
      </c>
      <c r="O73" s="378">
        <f t="shared" ca="1" si="123"/>
        <v>1</v>
      </c>
      <c r="P73" s="378">
        <f t="shared" ca="1" si="123"/>
        <v>1</v>
      </c>
      <c r="Q73" s="378">
        <f t="shared" si="122"/>
        <v>0</v>
      </c>
      <c r="R73" s="378">
        <f t="shared" si="122"/>
        <v>1</v>
      </c>
      <c r="S73" s="378">
        <f t="shared" si="122"/>
        <v>1</v>
      </c>
      <c r="T73" s="378">
        <f t="shared" si="122"/>
        <v>1</v>
      </c>
      <c r="U73" s="378">
        <f t="shared" si="122"/>
        <v>1</v>
      </c>
      <c r="V73" s="378">
        <f t="shared" si="122"/>
        <v>0</v>
      </c>
      <c r="W73" s="378">
        <f t="shared" si="122"/>
        <v>1</v>
      </c>
      <c r="X73" s="378">
        <f t="shared" si="122"/>
        <v>0</v>
      </c>
      <c r="Y73" s="378">
        <f t="shared" ref="Y73:AF73" ca="1" si="124">SUM(Y69:Y72)</f>
        <v>0</v>
      </c>
      <c r="Z73" s="378">
        <f t="shared" ca="1" si="124"/>
        <v>1</v>
      </c>
      <c r="AA73" s="378">
        <f t="shared" ca="1" si="124"/>
        <v>2</v>
      </c>
      <c r="AB73" s="378">
        <f t="shared" ca="1" si="124"/>
        <v>2</v>
      </c>
      <c r="AC73" s="378">
        <f t="shared" ca="1" si="124"/>
        <v>1</v>
      </c>
      <c r="AD73" s="378">
        <f t="shared" ca="1" si="124"/>
        <v>0</v>
      </c>
      <c r="AE73" s="378">
        <f t="shared" ca="1" si="124"/>
        <v>1</v>
      </c>
      <c r="AF73" s="378">
        <f t="shared" ca="1" si="124"/>
        <v>1</v>
      </c>
      <c r="AG73" s="378">
        <f t="shared" si="122"/>
        <v>0</v>
      </c>
      <c r="AH73" s="378">
        <f t="shared" si="122"/>
        <v>0</v>
      </c>
      <c r="AI73" s="378">
        <f t="shared" si="122"/>
        <v>0</v>
      </c>
      <c r="AJ73" s="378">
        <f t="shared" si="122"/>
        <v>0</v>
      </c>
      <c r="AK73" s="378">
        <f t="shared" si="122"/>
        <v>0</v>
      </c>
      <c r="AL73" s="378">
        <f t="shared" si="122"/>
        <v>0</v>
      </c>
      <c r="AM73" s="378">
        <f t="shared" si="122"/>
        <v>0</v>
      </c>
      <c r="AN73" s="378">
        <f t="shared" si="122"/>
        <v>0</v>
      </c>
      <c r="AO73" s="378">
        <f t="shared" ref="AO73:AV73" ca="1" si="125">SUM(AO69:AO72)</f>
        <v>0</v>
      </c>
      <c r="AP73" s="378">
        <f t="shared" ca="1" si="125"/>
        <v>0</v>
      </c>
      <c r="AQ73" s="378">
        <f t="shared" ca="1" si="125"/>
        <v>0</v>
      </c>
      <c r="AR73" s="378">
        <f t="shared" ca="1" si="125"/>
        <v>0</v>
      </c>
      <c r="AS73" s="378">
        <f t="shared" ca="1" si="125"/>
        <v>0</v>
      </c>
      <c r="AT73" s="378">
        <f t="shared" ca="1" si="125"/>
        <v>0</v>
      </c>
      <c r="AU73" s="378">
        <f t="shared" ca="1" si="125"/>
        <v>0</v>
      </c>
      <c r="AV73" s="378">
        <f t="shared" ca="1" si="125"/>
        <v>0</v>
      </c>
      <c r="AW73" s="378">
        <f t="shared" si="122"/>
        <v>0</v>
      </c>
      <c r="AX73" s="378">
        <f t="shared" si="122"/>
        <v>0</v>
      </c>
      <c r="AY73" s="378">
        <f t="shared" si="122"/>
        <v>1</v>
      </c>
      <c r="AZ73" s="378">
        <f t="shared" si="122"/>
        <v>0</v>
      </c>
      <c r="BA73" s="378">
        <f t="shared" si="122"/>
        <v>1</v>
      </c>
      <c r="BB73" s="378">
        <f t="shared" si="122"/>
        <v>0</v>
      </c>
      <c r="BC73" s="378">
        <f t="shared" si="122"/>
        <v>0</v>
      </c>
      <c r="BD73" s="378">
        <f t="shared" si="122"/>
        <v>0</v>
      </c>
      <c r="BE73" s="378">
        <f t="shared" ref="BE73:BL73" ca="1" si="126">SUM(BE69:BE72)</f>
        <v>0</v>
      </c>
      <c r="BF73" s="378">
        <f t="shared" ca="1" si="126"/>
        <v>0</v>
      </c>
      <c r="BG73" s="378">
        <f t="shared" ca="1" si="126"/>
        <v>2</v>
      </c>
      <c r="BH73" s="378">
        <f t="shared" ca="1" si="126"/>
        <v>0</v>
      </c>
      <c r="BI73" s="378">
        <f t="shared" ca="1" si="126"/>
        <v>1</v>
      </c>
      <c r="BJ73" s="378">
        <f t="shared" ca="1" si="126"/>
        <v>0</v>
      </c>
      <c r="BK73" s="378">
        <f t="shared" ca="1" si="126"/>
        <v>0</v>
      </c>
      <c r="BL73" s="378">
        <f t="shared" ca="1" si="126"/>
        <v>1</v>
      </c>
      <c r="BM73" s="378">
        <f t="shared" si="122"/>
        <v>0</v>
      </c>
      <c r="BN73" s="378">
        <f t="shared" si="122"/>
        <v>0</v>
      </c>
      <c r="BO73" s="378">
        <f t="shared" si="122"/>
        <v>0</v>
      </c>
      <c r="BP73" s="378">
        <f t="shared" si="122"/>
        <v>0</v>
      </c>
      <c r="BQ73" s="378">
        <f t="shared" si="122"/>
        <v>0</v>
      </c>
      <c r="BR73" s="378">
        <f t="shared" si="122"/>
        <v>0</v>
      </c>
      <c r="BS73" s="378">
        <f t="shared" si="122"/>
        <v>0</v>
      </c>
      <c r="BT73" s="378">
        <f t="shared" si="122"/>
        <v>0</v>
      </c>
      <c r="BU73" s="378">
        <f t="shared" ref="BU73:CB73" ca="1" si="127">SUM(BU69:BU72)</f>
        <v>0</v>
      </c>
      <c r="BV73" s="378">
        <f t="shared" ca="1" si="127"/>
        <v>0</v>
      </c>
      <c r="BW73" s="378">
        <f t="shared" ca="1" si="127"/>
        <v>0</v>
      </c>
      <c r="BX73" s="378">
        <f t="shared" ca="1" si="127"/>
        <v>0</v>
      </c>
      <c r="BY73" s="378">
        <f t="shared" ca="1" si="127"/>
        <v>0</v>
      </c>
      <c r="BZ73" s="378">
        <f t="shared" ca="1" si="127"/>
        <v>0</v>
      </c>
      <c r="CA73" s="378">
        <f t="shared" ca="1" si="127"/>
        <v>0</v>
      </c>
      <c r="CB73" s="378">
        <f t="shared" ca="1" si="127"/>
        <v>0</v>
      </c>
    </row>
    <row r="74" spans="1:80" ht="12.75" customHeight="1" x14ac:dyDescent="0.2">
      <c r="A74" s="377">
        <f>COUNTIF((A$69:A$72),IF(A70=0,".",A70))</f>
        <v>0</v>
      </c>
      <c r="B74" s="378">
        <f t="shared" ref="B74:H75" si="128">COUNTIF((B$69:B$72),IF(B70=0,".",B70))</f>
        <v>0</v>
      </c>
      <c r="C74" s="378">
        <f t="shared" si="128"/>
        <v>1</v>
      </c>
      <c r="D74" s="378">
        <f t="shared" si="128"/>
        <v>1</v>
      </c>
      <c r="E74" s="378">
        <f t="shared" si="128"/>
        <v>0</v>
      </c>
      <c r="F74" s="378">
        <f t="shared" si="128"/>
        <v>0</v>
      </c>
      <c r="G74" s="378">
        <f t="shared" si="128"/>
        <v>0</v>
      </c>
      <c r="H74" s="378">
        <f t="shared" si="128"/>
        <v>0</v>
      </c>
      <c r="I74" s="1109" t="s">
        <v>325</v>
      </c>
      <c r="J74" s="1109"/>
      <c r="K74" s="1109"/>
      <c r="L74" s="1109"/>
      <c r="M74" s="1109"/>
      <c r="N74" s="1109"/>
      <c r="O74" s="1109"/>
      <c r="P74" s="1109"/>
      <c r="Q74" s="378">
        <f t="shared" ref="Q74:X75" si="129">COUNTIF((Q$69:Q$72),IF(Q70=0,".",Q70))</f>
        <v>0</v>
      </c>
      <c r="R74" s="378">
        <f t="shared" si="129"/>
        <v>0</v>
      </c>
      <c r="S74" s="378">
        <f t="shared" si="129"/>
        <v>1</v>
      </c>
      <c r="T74" s="378">
        <f t="shared" si="129"/>
        <v>1</v>
      </c>
      <c r="U74" s="378">
        <f t="shared" si="129"/>
        <v>0</v>
      </c>
      <c r="V74" s="378">
        <f t="shared" si="129"/>
        <v>0</v>
      </c>
      <c r="W74" s="378">
        <f t="shared" si="129"/>
        <v>0</v>
      </c>
      <c r="X74" s="378">
        <f t="shared" si="129"/>
        <v>0</v>
      </c>
      <c r="Y74" s="1109" t="s">
        <v>325</v>
      </c>
      <c r="Z74" s="1109"/>
      <c r="AA74" s="1109"/>
      <c r="AB74" s="1109"/>
      <c r="AC74" s="1109"/>
      <c r="AD74" s="1109"/>
      <c r="AE74" s="1109"/>
      <c r="AF74" s="1109"/>
      <c r="AG74" s="378">
        <f t="shared" ref="AG74:BT74" si="130">COUNTIF((AG$69:AG$72),IF(AG70=0,".",AG70))</f>
        <v>0</v>
      </c>
      <c r="AH74" s="378">
        <f t="shared" si="130"/>
        <v>0</v>
      </c>
      <c r="AI74" s="378">
        <f t="shared" si="130"/>
        <v>0</v>
      </c>
      <c r="AJ74" s="378">
        <f t="shared" si="130"/>
        <v>0</v>
      </c>
      <c r="AK74" s="378">
        <f t="shared" si="130"/>
        <v>0</v>
      </c>
      <c r="AL74" s="378">
        <f t="shared" si="130"/>
        <v>0</v>
      </c>
      <c r="AM74" s="378">
        <f t="shared" si="130"/>
        <v>0</v>
      </c>
      <c r="AN74" s="378">
        <f t="shared" si="130"/>
        <v>0</v>
      </c>
      <c r="AO74" s="1109" t="s">
        <v>325</v>
      </c>
      <c r="AP74" s="1109"/>
      <c r="AQ74" s="1109"/>
      <c r="AR74" s="1109"/>
      <c r="AS74" s="1109"/>
      <c r="AT74" s="1109"/>
      <c r="AU74" s="1109"/>
      <c r="AV74" s="1109"/>
      <c r="AW74" s="378">
        <f t="shared" si="130"/>
        <v>0</v>
      </c>
      <c r="AX74" s="378">
        <f t="shared" si="130"/>
        <v>0</v>
      </c>
      <c r="AY74" s="378">
        <f t="shared" si="130"/>
        <v>1</v>
      </c>
      <c r="AZ74" s="378">
        <f t="shared" si="130"/>
        <v>0</v>
      </c>
      <c r="BA74" s="378">
        <f t="shared" si="130"/>
        <v>0</v>
      </c>
      <c r="BB74" s="378">
        <f t="shared" si="130"/>
        <v>0</v>
      </c>
      <c r="BC74" s="378">
        <f t="shared" si="130"/>
        <v>0</v>
      </c>
      <c r="BD74" s="378">
        <f t="shared" si="130"/>
        <v>0</v>
      </c>
      <c r="BE74" s="1109" t="s">
        <v>325</v>
      </c>
      <c r="BF74" s="1109"/>
      <c r="BG74" s="1109"/>
      <c r="BH74" s="1109"/>
      <c r="BI74" s="1109"/>
      <c r="BJ74" s="1109"/>
      <c r="BK74" s="1109"/>
      <c r="BL74" s="1109"/>
      <c r="BM74" s="378">
        <f t="shared" si="130"/>
        <v>0</v>
      </c>
      <c r="BN74" s="378">
        <f t="shared" si="130"/>
        <v>0</v>
      </c>
      <c r="BO74" s="378">
        <f t="shared" si="130"/>
        <v>0</v>
      </c>
      <c r="BP74" s="378">
        <f t="shared" si="130"/>
        <v>0</v>
      </c>
      <c r="BQ74" s="378">
        <f t="shared" si="130"/>
        <v>0</v>
      </c>
      <c r="BR74" s="378">
        <f t="shared" si="130"/>
        <v>0</v>
      </c>
      <c r="BS74" s="378">
        <f t="shared" si="130"/>
        <v>0</v>
      </c>
      <c r="BT74" s="378">
        <f t="shared" si="130"/>
        <v>0</v>
      </c>
      <c r="BU74" s="1109" t="s">
        <v>325</v>
      </c>
      <c r="BV74" s="1109"/>
      <c r="BW74" s="1109"/>
      <c r="BX74" s="1109"/>
      <c r="BY74" s="1109"/>
      <c r="BZ74" s="1109"/>
      <c r="CA74" s="1109"/>
      <c r="CB74" s="1109"/>
    </row>
    <row r="75" spans="1:80" ht="12.75" customHeight="1" x14ac:dyDescent="0.2">
      <c r="A75" s="377">
        <f>COUNTIF((A$69:A$72),IF(A71=0,".",A71))</f>
        <v>0</v>
      </c>
      <c r="B75" s="378">
        <f t="shared" si="128"/>
        <v>0</v>
      </c>
      <c r="C75" s="378">
        <f t="shared" si="128"/>
        <v>0</v>
      </c>
      <c r="D75" s="378">
        <f t="shared" si="128"/>
        <v>0</v>
      </c>
      <c r="E75" s="378">
        <f t="shared" si="128"/>
        <v>0</v>
      </c>
      <c r="F75" s="378">
        <f t="shared" si="128"/>
        <v>0</v>
      </c>
      <c r="G75" s="378">
        <f t="shared" si="128"/>
        <v>0</v>
      </c>
      <c r="H75" s="378">
        <f t="shared" si="128"/>
        <v>1</v>
      </c>
      <c r="I75" s="1109"/>
      <c r="J75" s="1109"/>
      <c r="K75" s="1109"/>
      <c r="L75" s="1109"/>
      <c r="M75" s="1109"/>
      <c r="N75" s="1109"/>
      <c r="O75" s="1109"/>
      <c r="P75" s="1109"/>
      <c r="Q75" s="378">
        <f t="shared" si="129"/>
        <v>0</v>
      </c>
      <c r="R75" s="378">
        <f t="shared" si="129"/>
        <v>0</v>
      </c>
      <c r="S75" s="378">
        <f t="shared" si="129"/>
        <v>0</v>
      </c>
      <c r="T75" s="378">
        <f t="shared" si="129"/>
        <v>0</v>
      </c>
      <c r="U75" s="378">
        <f t="shared" si="129"/>
        <v>0</v>
      </c>
      <c r="V75" s="378">
        <f t="shared" si="129"/>
        <v>0</v>
      </c>
      <c r="W75" s="378">
        <f t="shared" si="129"/>
        <v>0</v>
      </c>
      <c r="X75" s="378">
        <f t="shared" si="129"/>
        <v>1</v>
      </c>
      <c r="Y75" s="1109"/>
      <c r="Z75" s="1109"/>
      <c r="AA75" s="1109"/>
      <c r="AB75" s="1109"/>
      <c r="AC75" s="1109"/>
      <c r="AD75" s="1109"/>
      <c r="AE75" s="1109"/>
      <c r="AF75" s="1109"/>
      <c r="AG75" s="378">
        <f t="shared" ref="AG75:BT75" si="131">COUNTIF((AG$69:AG$72),IF(AG71=0,".",AG71))</f>
        <v>0</v>
      </c>
      <c r="AH75" s="378">
        <f t="shared" si="131"/>
        <v>0</v>
      </c>
      <c r="AI75" s="378">
        <f t="shared" si="131"/>
        <v>0</v>
      </c>
      <c r="AJ75" s="378">
        <f t="shared" si="131"/>
        <v>0</v>
      </c>
      <c r="AK75" s="378">
        <f t="shared" si="131"/>
        <v>0</v>
      </c>
      <c r="AL75" s="378">
        <f t="shared" si="131"/>
        <v>0</v>
      </c>
      <c r="AM75" s="378">
        <f t="shared" si="131"/>
        <v>0</v>
      </c>
      <c r="AN75" s="378">
        <f t="shared" si="131"/>
        <v>0</v>
      </c>
      <c r="AO75" s="1109"/>
      <c r="AP75" s="1109"/>
      <c r="AQ75" s="1109"/>
      <c r="AR75" s="1109"/>
      <c r="AS75" s="1109"/>
      <c r="AT75" s="1109"/>
      <c r="AU75" s="1109"/>
      <c r="AV75" s="1109"/>
      <c r="AW75" s="378">
        <f t="shared" si="131"/>
        <v>0</v>
      </c>
      <c r="AX75" s="378">
        <f t="shared" si="131"/>
        <v>0</v>
      </c>
      <c r="AY75" s="378">
        <f t="shared" si="131"/>
        <v>0</v>
      </c>
      <c r="AZ75" s="378">
        <f t="shared" si="131"/>
        <v>0</v>
      </c>
      <c r="BA75" s="378">
        <f t="shared" si="131"/>
        <v>0</v>
      </c>
      <c r="BB75" s="378">
        <f t="shared" si="131"/>
        <v>0</v>
      </c>
      <c r="BC75" s="378">
        <f t="shared" si="131"/>
        <v>0</v>
      </c>
      <c r="BD75" s="378">
        <f t="shared" si="131"/>
        <v>1</v>
      </c>
      <c r="BE75" s="1109"/>
      <c r="BF75" s="1109"/>
      <c r="BG75" s="1109"/>
      <c r="BH75" s="1109"/>
      <c r="BI75" s="1109"/>
      <c r="BJ75" s="1109"/>
      <c r="BK75" s="1109"/>
      <c r="BL75" s="1109"/>
      <c r="BM75" s="378">
        <f t="shared" si="131"/>
        <v>0</v>
      </c>
      <c r="BN75" s="378">
        <f t="shared" si="131"/>
        <v>0</v>
      </c>
      <c r="BO75" s="378">
        <f t="shared" si="131"/>
        <v>0</v>
      </c>
      <c r="BP75" s="378">
        <f t="shared" si="131"/>
        <v>0</v>
      </c>
      <c r="BQ75" s="378">
        <f t="shared" si="131"/>
        <v>0</v>
      </c>
      <c r="BR75" s="378">
        <f t="shared" si="131"/>
        <v>0</v>
      </c>
      <c r="BS75" s="378">
        <f t="shared" si="131"/>
        <v>0</v>
      </c>
      <c r="BT75" s="378">
        <f t="shared" si="131"/>
        <v>0</v>
      </c>
      <c r="BU75" s="1109"/>
      <c r="BV75" s="1109"/>
      <c r="BW75" s="1109"/>
      <c r="BX75" s="1109"/>
      <c r="BY75" s="1109"/>
      <c r="BZ75" s="1109"/>
      <c r="CA75" s="1109"/>
      <c r="CB75" s="1109"/>
    </row>
    <row r="76" spans="1:80" ht="13.5" thickBot="1" x14ac:dyDescent="0.25">
      <c r="A76" s="377">
        <f t="shared" ref="A76:BT76" si="132">COUNTIF((A$69:A$72),IF(A72=0,".",A72))</f>
        <v>0</v>
      </c>
      <c r="B76" s="378">
        <f t="shared" si="132"/>
        <v>0</v>
      </c>
      <c r="C76" s="378">
        <f t="shared" si="132"/>
        <v>0</v>
      </c>
      <c r="D76" s="378">
        <f t="shared" si="132"/>
        <v>0</v>
      </c>
      <c r="E76" s="378">
        <f t="shared" si="132"/>
        <v>0</v>
      </c>
      <c r="F76" s="378">
        <f t="shared" si="132"/>
        <v>0</v>
      </c>
      <c r="G76" s="378">
        <f t="shared" si="132"/>
        <v>0</v>
      </c>
      <c r="H76" s="378">
        <f t="shared" si="132"/>
        <v>0</v>
      </c>
      <c r="I76" s="380" t="s">
        <v>42</v>
      </c>
      <c r="J76" s="380" t="s">
        <v>44</v>
      </c>
      <c r="K76" s="380" t="s">
        <v>45</v>
      </c>
      <c r="L76" s="380" t="s">
        <v>46</v>
      </c>
      <c r="M76" s="380" t="s">
        <v>47</v>
      </c>
      <c r="N76" s="380" t="s">
        <v>48</v>
      </c>
      <c r="O76" s="380" t="s">
        <v>67</v>
      </c>
      <c r="P76" s="380" t="s">
        <v>43</v>
      </c>
      <c r="Q76" s="378">
        <f t="shared" si="132"/>
        <v>0</v>
      </c>
      <c r="R76" s="378">
        <f t="shared" si="132"/>
        <v>0</v>
      </c>
      <c r="S76" s="378">
        <f t="shared" si="132"/>
        <v>0</v>
      </c>
      <c r="T76" s="378">
        <f t="shared" si="132"/>
        <v>0</v>
      </c>
      <c r="U76" s="378">
        <f t="shared" si="132"/>
        <v>0</v>
      </c>
      <c r="V76" s="378">
        <f t="shared" si="132"/>
        <v>0</v>
      </c>
      <c r="W76" s="378">
        <f t="shared" si="132"/>
        <v>0</v>
      </c>
      <c r="X76" s="378">
        <f t="shared" si="132"/>
        <v>0</v>
      </c>
      <c r="Y76" s="380" t="s">
        <v>42</v>
      </c>
      <c r="Z76" s="380" t="s">
        <v>44</v>
      </c>
      <c r="AA76" s="380" t="s">
        <v>45</v>
      </c>
      <c r="AB76" s="380" t="s">
        <v>46</v>
      </c>
      <c r="AC76" s="380" t="s">
        <v>47</v>
      </c>
      <c r="AD76" s="380" t="s">
        <v>48</v>
      </c>
      <c r="AE76" s="380" t="s">
        <v>67</v>
      </c>
      <c r="AF76" s="380" t="s">
        <v>43</v>
      </c>
      <c r="AG76" s="378">
        <f t="shared" si="132"/>
        <v>0</v>
      </c>
      <c r="AH76" s="378">
        <f t="shared" si="132"/>
        <v>0</v>
      </c>
      <c r="AI76" s="378">
        <f t="shared" si="132"/>
        <v>0</v>
      </c>
      <c r="AJ76" s="378">
        <f t="shared" si="132"/>
        <v>0</v>
      </c>
      <c r="AK76" s="378">
        <f t="shared" si="132"/>
        <v>0</v>
      </c>
      <c r="AL76" s="378">
        <f t="shared" si="132"/>
        <v>0</v>
      </c>
      <c r="AM76" s="378">
        <f t="shared" si="132"/>
        <v>0</v>
      </c>
      <c r="AN76" s="378">
        <f t="shared" si="132"/>
        <v>0</v>
      </c>
      <c r="AO76" s="380" t="s">
        <v>42</v>
      </c>
      <c r="AP76" s="380" t="s">
        <v>44</v>
      </c>
      <c r="AQ76" s="380" t="s">
        <v>45</v>
      </c>
      <c r="AR76" s="380" t="s">
        <v>46</v>
      </c>
      <c r="AS76" s="380" t="s">
        <v>47</v>
      </c>
      <c r="AT76" s="380" t="s">
        <v>48</v>
      </c>
      <c r="AU76" s="380" t="s">
        <v>67</v>
      </c>
      <c r="AV76" s="380" t="s">
        <v>43</v>
      </c>
      <c r="AW76" s="378">
        <f t="shared" si="132"/>
        <v>0</v>
      </c>
      <c r="AX76" s="378">
        <f t="shared" si="132"/>
        <v>0</v>
      </c>
      <c r="AY76" s="378">
        <f t="shared" si="132"/>
        <v>0</v>
      </c>
      <c r="AZ76" s="378">
        <f t="shared" si="132"/>
        <v>0</v>
      </c>
      <c r="BA76" s="378">
        <f t="shared" si="132"/>
        <v>0</v>
      </c>
      <c r="BB76" s="378">
        <f t="shared" si="132"/>
        <v>0</v>
      </c>
      <c r="BC76" s="378">
        <f t="shared" si="132"/>
        <v>0</v>
      </c>
      <c r="BD76" s="378">
        <f t="shared" si="132"/>
        <v>0</v>
      </c>
      <c r="BE76" s="380" t="s">
        <v>42</v>
      </c>
      <c r="BF76" s="380" t="s">
        <v>44</v>
      </c>
      <c r="BG76" s="380" t="s">
        <v>45</v>
      </c>
      <c r="BH76" s="380" t="s">
        <v>46</v>
      </c>
      <c r="BI76" s="380" t="s">
        <v>47</v>
      </c>
      <c r="BJ76" s="380" t="s">
        <v>48</v>
      </c>
      <c r="BK76" s="380" t="s">
        <v>67</v>
      </c>
      <c r="BL76" s="380" t="s">
        <v>43</v>
      </c>
      <c r="BM76" s="378">
        <f t="shared" si="132"/>
        <v>0</v>
      </c>
      <c r="BN76" s="378">
        <f t="shared" si="132"/>
        <v>0</v>
      </c>
      <c r="BO76" s="378">
        <f t="shared" si="132"/>
        <v>0</v>
      </c>
      <c r="BP76" s="378">
        <f t="shared" si="132"/>
        <v>0</v>
      </c>
      <c r="BQ76" s="378">
        <f t="shared" si="132"/>
        <v>0</v>
      </c>
      <c r="BR76" s="378">
        <f t="shared" si="132"/>
        <v>0</v>
      </c>
      <c r="BS76" s="378">
        <f t="shared" si="132"/>
        <v>0</v>
      </c>
      <c r="BT76" s="378">
        <f t="shared" si="132"/>
        <v>0</v>
      </c>
      <c r="BU76" s="380" t="s">
        <v>42</v>
      </c>
      <c r="BV76" s="380" t="s">
        <v>44</v>
      </c>
      <c r="BW76" s="380" t="s">
        <v>45</v>
      </c>
      <c r="BX76" s="380" t="s">
        <v>46</v>
      </c>
      <c r="BY76" s="380" t="s">
        <v>47</v>
      </c>
      <c r="BZ76" s="380" t="s">
        <v>48</v>
      </c>
      <c r="CA76" s="380" t="s">
        <v>67</v>
      </c>
      <c r="CB76" s="380" t="s">
        <v>43</v>
      </c>
    </row>
    <row r="77" spans="1:80" ht="13.5" thickBot="1" x14ac:dyDescent="0.25">
      <c r="A77" s="373">
        <f t="shared" ref="A77:BT77" si="133">SUM(A69:A76)</f>
        <v>0</v>
      </c>
      <c r="B77" s="372">
        <f t="shared" si="133"/>
        <v>1</v>
      </c>
      <c r="C77" s="372">
        <f t="shared" si="133"/>
        <v>2</v>
      </c>
      <c r="D77" s="372">
        <f t="shared" si="133"/>
        <v>2</v>
      </c>
      <c r="E77" s="372">
        <f t="shared" si="133"/>
        <v>1</v>
      </c>
      <c r="F77" s="372">
        <f t="shared" si="133"/>
        <v>0</v>
      </c>
      <c r="G77" s="372">
        <f t="shared" si="133"/>
        <v>1</v>
      </c>
      <c r="H77" s="372">
        <f t="shared" si="133"/>
        <v>1</v>
      </c>
      <c r="I77" s="379" t="str">
        <f t="shared" ref="I77:P77" ca="1" si="134">IF(A77=I73,"OK.","CISSS!")</f>
        <v>OK.</v>
      </c>
      <c r="J77" s="379" t="str">
        <f t="shared" ca="1" si="134"/>
        <v>OK.</v>
      </c>
      <c r="K77" s="379" t="str">
        <f t="shared" ca="1" si="134"/>
        <v>OK.</v>
      </c>
      <c r="L77" s="379" t="str">
        <f t="shared" ca="1" si="134"/>
        <v>OK.</v>
      </c>
      <c r="M77" s="379" t="str">
        <f t="shared" ca="1" si="134"/>
        <v>OK.</v>
      </c>
      <c r="N77" s="379" t="str">
        <f t="shared" ca="1" si="134"/>
        <v>OK.</v>
      </c>
      <c r="O77" s="379" t="str">
        <f t="shared" ca="1" si="134"/>
        <v>OK.</v>
      </c>
      <c r="P77" s="379" t="str">
        <f t="shared" ca="1" si="134"/>
        <v>OK.</v>
      </c>
      <c r="Q77" s="384">
        <f t="shared" si="133"/>
        <v>0</v>
      </c>
      <c r="R77" s="384">
        <f t="shared" si="133"/>
        <v>1</v>
      </c>
      <c r="S77" s="384">
        <f t="shared" si="133"/>
        <v>2</v>
      </c>
      <c r="T77" s="384">
        <f t="shared" si="133"/>
        <v>2</v>
      </c>
      <c r="U77" s="384">
        <f t="shared" si="133"/>
        <v>1</v>
      </c>
      <c r="V77" s="384">
        <f t="shared" si="133"/>
        <v>0</v>
      </c>
      <c r="W77" s="384">
        <f t="shared" si="133"/>
        <v>1</v>
      </c>
      <c r="X77" s="384">
        <f t="shared" si="133"/>
        <v>1</v>
      </c>
      <c r="Y77" s="382" t="str">
        <f t="shared" ref="Y77:AF77" ca="1" si="135">IF(Q77=Y73,"OK.","CISSS!")</f>
        <v>OK.</v>
      </c>
      <c r="Z77" s="382" t="str">
        <f t="shared" ca="1" si="135"/>
        <v>OK.</v>
      </c>
      <c r="AA77" s="382" t="str">
        <f t="shared" ca="1" si="135"/>
        <v>OK.</v>
      </c>
      <c r="AB77" s="382" t="str">
        <f t="shared" ca="1" si="135"/>
        <v>OK.</v>
      </c>
      <c r="AC77" s="382" t="str">
        <f t="shared" ca="1" si="135"/>
        <v>OK.</v>
      </c>
      <c r="AD77" s="382" t="str">
        <f t="shared" ca="1" si="135"/>
        <v>OK.</v>
      </c>
      <c r="AE77" s="382" t="str">
        <f t="shared" ca="1" si="135"/>
        <v>OK.</v>
      </c>
      <c r="AF77" s="382" t="str">
        <f t="shared" ca="1" si="135"/>
        <v>OK.</v>
      </c>
      <c r="AG77" s="372">
        <f t="shared" si="133"/>
        <v>0</v>
      </c>
      <c r="AH77" s="372">
        <f t="shared" si="133"/>
        <v>0</v>
      </c>
      <c r="AI77" s="372">
        <f t="shared" si="133"/>
        <v>0</v>
      </c>
      <c r="AJ77" s="372">
        <f t="shared" si="133"/>
        <v>0</v>
      </c>
      <c r="AK77" s="372">
        <f t="shared" si="133"/>
        <v>0</v>
      </c>
      <c r="AL77" s="372">
        <f t="shared" si="133"/>
        <v>0</v>
      </c>
      <c r="AM77" s="372">
        <f t="shared" si="133"/>
        <v>0</v>
      </c>
      <c r="AN77" s="372">
        <f t="shared" si="133"/>
        <v>0</v>
      </c>
      <c r="AO77" s="379" t="str">
        <f t="shared" ref="AO77:AV77" ca="1" si="136">IF(AG77=AO73,"OK.","CISSS!")</f>
        <v>OK.</v>
      </c>
      <c r="AP77" s="379" t="str">
        <f t="shared" ca="1" si="136"/>
        <v>OK.</v>
      </c>
      <c r="AQ77" s="379" t="str">
        <f t="shared" ca="1" si="136"/>
        <v>OK.</v>
      </c>
      <c r="AR77" s="379" t="str">
        <f t="shared" ca="1" si="136"/>
        <v>OK.</v>
      </c>
      <c r="AS77" s="379" t="str">
        <f t="shared" ca="1" si="136"/>
        <v>OK.</v>
      </c>
      <c r="AT77" s="379" t="str">
        <f t="shared" ca="1" si="136"/>
        <v>OK.</v>
      </c>
      <c r="AU77" s="379" t="str">
        <f t="shared" ca="1" si="136"/>
        <v>OK.</v>
      </c>
      <c r="AV77" s="379" t="str">
        <f t="shared" ca="1" si="136"/>
        <v>OK.</v>
      </c>
      <c r="AW77" s="384">
        <f t="shared" si="133"/>
        <v>0</v>
      </c>
      <c r="AX77" s="384">
        <f t="shared" si="133"/>
        <v>0</v>
      </c>
      <c r="AY77" s="384">
        <f t="shared" si="133"/>
        <v>2</v>
      </c>
      <c r="AZ77" s="384">
        <f t="shared" si="133"/>
        <v>0</v>
      </c>
      <c r="BA77" s="384">
        <f t="shared" si="133"/>
        <v>1</v>
      </c>
      <c r="BB77" s="384">
        <f t="shared" si="133"/>
        <v>0</v>
      </c>
      <c r="BC77" s="384">
        <f t="shared" si="133"/>
        <v>0</v>
      </c>
      <c r="BD77" s="384">
        <f t="shared" si="133"/>
        <v>1</v>
      </c>
      <c r="BE77" s="382" t="str">
        <f t="shared" ref="BE77:BL77" ca="1" si="137">IF(AW77=BE73,"OK.","CISSS!")</f>
        <v>OK.</v>
      </c>
      <c r="BF77" s="382" t="str">
        <f t="shared" ca="1" si="137"/>
        <v>OK.</v>
      </c>
      <c r="BG77" s="382" t="str">
        <f t="shared" ca="1" si="137"/>
        <v>OK.</v>
      </c>
      <c r="BH77" s="382" t="str">
        <f t="shared" ca="1" si="137"/>
        <v>OK.</v>
      </c>
      <c r="BI77" s="382" t="str">
        <f t="shared" ca="1" si="137"/>
        <v>OK.</v>
      </c>
      <c r="BJ77" s="382" t="str">
        <f t="shared" ca="1" si="137"/>
        <v>OK.</v>
      </c>
      <c r="BK77" s="382" t="str">
        <f t="shared" ca="1" si="137"/>
        <v>OK.</v>
      </c>
      <c r="BL77" s="382" t="str">
        <f t="shared" ca="1" si="137"/>
        <v>OK.</v>
      </c>
      <c r="BM77" s="372">
        <f t="shared" si="133"/>
        <v>0</v>
      </c>
      <c r="BN77" s="372">
        <f t="shared" si="133"/>
        <v>0</v>
      </c>
      <c r="BO77" s="372">
        <f t="shared" si="133"/>
        <v>0</v>
      </c>
      <c r="BP77" s="372">
        <f t="shared" si="133"/>
        <v>0</v>
      </c>
      <c r="BQ77" s="372">
        <f t="shared" si="133"/>
        <v>0</v>
      </c>
      <c r="BR77" s="372">
        <f t="shared" si="133"/>
        <v>0</v>
      </c>
      <c r="BS77" s="372">
        <f t="shared" si="133"/>
        <v>0</v>
      </c>
      <c r="BT77" s="372">
        <f t="shared" si="133"/>
        <v>0</v>
      </c>
      <c r="BU77" s="379" t="str">
        <f t="shared" ref="BU77:CB77" ca="1" si="138">IF(BM77=BU73,"OK.","CISSS!")</f>
        <v>OK.</v>
      </c>
      <c r="BV77" s="379" t="str">
        <f t="shared" ca="1" si="138"/>
        <v>OK.</v>
      </c>
      <c r="BW77" s="379" t="str">
        <f t="shared" ca="1" si="138"/>
        <v>OK.</v>
      </c>
      <c r="BX77" s="379" t="str">
        <f t="shared" ca="1" si="138"/>
        <v>OK.</v>
      </c>
      <c r="BY77" s="379" t="str">
        <f t="shared" ca="1" si="138"/>
        <v>OK.</v>
      </c>
      <c r="BZ77" s="379" t="str">
        <f t="shared" ca="1" si="138"/>
        <v>OK.</v>
      </c>
      <c r="CA77" s="379" t="str">
        <f t="shared" ca="1" si="138"/>
        <v>OK.</v>
      </c>
      <c r="CB77" s="379" t="str">
        <f t="shared" ca="1" si="138"/>
        <v>OK.</v>
      </c>
    </row>
    <row r="78" spans="1:80" x14ac:dyDescent="0.2">
      <c r="A78" s="375" t="str">
        <f t="shared" ref="A78:H78" si="139">A$5</f>
        <v>HUM 101.0A</v>
      </c>
      <c r="B78" s="375" t="str">
        <f t="shared" si="139"/>
        <v>HUM 102.0A</v>
      </c>
      <c r="C78" s="375">
        <f t="shared" si="139"/>
        <v>0</v>
      </c>
      <c r="D78" s="375">
        <f t="shared" si="139"/>
        <v>0</v>
      </c>
      <c r="E78" s="375">
        <f t="shared" si="139"/>
        <v>0</v>
      </c>
      <c r="F78" s="375">
        <f t="shared" si="139"/>
        <v>0</v>
      </c>
      <c r="G78" s="375">
        <f t="shared" si="139"/>
        <v>0</v>
      </c>
      <c r="H78" s="375">
        <f t="shared" si="139"/>
        <v>0</v>
      </c>
      <c r="I78">
        <f ca="1">COUNTIF((OFFSET($A$78,0,0,4,8)),IF(A78=0,".",A78))</f>
        <v>1</v>
      </c>
      <c r="J78">
        <f t="shared" ref="J78:P78" ca="1" si="140">COUNTIF((OFFSET($A$78,0,0,4,8)),IF(B78=0,".",B78))</f>
        <v>1</v>
      </c>
      <c r="K78">
        <f t="shared" ca="1" si="140"/>
        <v>0</v>
      </c>
      <c r="L78">
        <f t="shared" ca="1" si="140"/>
        <v>0</v>
      </c>
      <c r="M78">
        <f t="shared" ca="1" si="140"/>
        <v>0</v>
      </c>
      <c r="N78">
        <f t="shared" ca="1" si="140"/>
        <v>0</v>
      </c>
      <c r="O78">
        <f t="shared" ca="1" si="140"/>
        <v>0</v>
      </c>
      <c r="P78">
        <f t="shared" ca="1" si="140"/>
        <v>0</v>
      </c>
      <c r="Q78" s="375" t="str">
        <f t="shared" ref="Q78:BT78" si="141">Q$5</f>
        <v>Rectorate1</v>
      </c>
      <c r="R78" s="375" t="str">
        <f t="shared" si="141"/>
        <v>Rectorate2</v>
      </c>
      <c r="S78" s="375">
        <f t="shared" si="141"/>
        <v>0</v>
      </c>
      <c r="T78" s="375">
        <f t="shared" si="141"/>
        <v>0</v>
      </c>
      <c r="U78" s="375">
        <f t="shared" si="141"/>
        <v>0</v>
      </c>
      <c r="V78" s="375">
        <f t="shared" si="141"/>
        <v>0</v>
      </c>
      <c r="W78" s="375">
        <f t="shared" si="141"/>
        <v>0</v>
      </c>
      <c r="X78" s="375">
        <f t="shared" si="141"/>
        <v>0</v>
      </c>
      <c r="Y78" s="381">
        <f ca="1">COUNTIF((OFFSET($Q$78,0,0,4,8)),IF(Q78=0,".",Q78))</f>
        <v>1</v>
      </c>
      <c r="Z78" s="381">
        <f t="shared" ref="Z78:AF78" ca="1" si="142">COUNTIF((OFFSET($Q$78,0,0,4,8)),IF(R78=0,".",R78))</f>
        <v>1</v>
      </c>
      <c r="AA78" s="381">
        <f t="shared" ca="1" si="142"/>
        <v>0</v>
      </c>
      <c r="AB78" s="381">
        <f t="shared" ca="1" si="142"/>
        <v>0</v>
      </c>
      <c r="AC78" s="381">
        <f t="shared" ca="1" si="142"/>
        <v>0</v>
      </c>
      <c r="AD78" s="381">
        <f t="shared" ca="1" si="142"/>
        <v>0</v>
      </c>
      <c r="AE78" s="381">
        <f t="shared" ca="1" si="142"/>
        <v>0</v>
      </c>
      <c r="AF78" s="381">
        <f t="shared" ca="1" si="142"/>
        <v>0</v>
      </c>
      <c r="AG78" s="375">
        <f t="shared" si="141"/>
        <v>0</v>
      </c>
      <c r="AH78" s="375">
        <f t="shared" si="141"/>
        <v>0</v>
      </c>
      <c r="AI78" s="375">
        <f t="shared" si="141"/>
        <v>0</v>
      </c>
      <c r="AJ78" s="375">
        <f t="shared" si="141"/>
        <v>0</v>
      </c>
      <c r="AK78" s="375">
        <f t="shared" si="141"/>
        <v>0</v>
      </c>
      <c r="AL78" s="375">
        <f t="shared" si="141"/>
        <v>0</v>
      </c>
      <c r="AM78" s="375">
        <f t="shared" si="141"/>
        <v>0</v>
      </c>
      <c r="AN78" s="375">
        <f t="shared" si="141"/>
        <v>0</v>
      </c>
      <c r="AO78">
        <f ca="1">COUNTIF((OFFSET($AG$78,0,0,4,8)),IF(AG78=0,".",AG78))</f>
        <v>0</v>
      </c>
      <c r="AP78">
        <f t="shared" ref="AP78:AV78" ca="1" si="143">COUNTIF((OFFSET($AG$78,0,0,4,8)),IF(AH78=0,".",AH78))</f>
        <v>0</v>
      </c>
      <c r="AQ78">
        <f t="shared" ca="1" si="143"/>
        <v>0</v>
      </c>
      <c r="AR78">
        <f t="shared" ca="1" si="143"/>
        <v>0</v>
      </c>
      <c r="AS78">
        <f t="shared" ca="1" si="143"/>
        <v>0</v>
      </c>
      <c r="AT78">
        <f t="shared" ca="1" si="143"/>
        <v>0</v>
      </c>
      <c r="AU78">
        <f t="shared" ca="1" si="143"/>
        <v>0</v>
      </c>
      <c r="AV78">
        <f t="shared" ca="1" si="143"/>
        <v>0</v>
      </c>
      <c r="AW78" s="375">
        <f t="shared" si="141"/>
        <v>0</v>
      </c>
      <c r="AX78" s="375">
        <f t="shared" si="141"/>
        <v>0</v>
      </c>
      <c r="AY78" s="375">
        <f t="shared" si="141"/>
        <v>0</v>
      </c>
      <c r="AZ78" s="375">
        <f t="shared" si="141"/>
        <v>0</v>
      </c>
      <c r="BA78" s="375">
        <f t="shared" si="141"/>
        <v>0</v>
      </c>
      <c r="BB78" s="375">
        <f t="shared" si="141"/>
        <v>0</v>
      </c>
      <c r="BC78" s="375">
        <f t="shared" si="141"/>
        <v>0</v>
      </c>
      <c r="BD78" s="375">
        <f t="shared" si="141"/>
        <v>0</v>
      </c>
      <c r="BE78" s="381">
        <f ca="1">COUNTIF((OFFSET($AW$78,0,0,4,8)),IF(AW78=0,".",AW78))</f>
        <v>0</v>
      </c>
      <c r="BF78" s="381">
        <f t="shared" ref="BF78:BL78" ca="1" si="144">COUNTIF((OFFSET($AW$78,0,0,4,8)),IF(AX78=0,".",AX78))</f>
        <v>0</v>
      </c>
      <c r="BG78" s="381">
        <f t="shared" ca="1" si="144"/>
        <v>0</v>
      </c>
      <c r="BH78" s="381">
        <f t="shared" ca="1" si="144"/>
        <v>0</v>
      </c>
      <c r="BI78" s="381">
        <f t="shared" ca="1" si="144"/>
        <v>0</v>
      </c>
      <c r="BJ78" s="381">
        <f t="shared" ca="1" si="144"/>
        <v>0</v>
      </c>
      <c r="BK78" s="381">
        <f t="shared" ca="1" si="144"/>
        <v>0</v>
      </c>
      <c r="BL78" s="381">
        <f t="shared" ca="1" si="144"/>
        <v>0</v>
      </c>
      <c r="BM78" s="375">
        <f t="shared" si="141"/>
        <v>0</v>
      </c>
      <c r="BN78" s="375">
        <f t="shared" si="141"/>
        <v>0</v>
      </c>
      <c r="BO78" s="375">
        <f t="shared" si="141"/>
        <v>0</v>
      </c>
      <c r="BP78" s="375">
        <f t="shared" si="141"/>
        <v>0</v>
      </c>
      <c r="BQ78" s="375">
        <f t="shared" si="141"/>
        <v>0</v>
      </c>
      <c r="BR78" s="375">
        <f t="shared" si="141"/>
        <v>0</v>
      </c>
      <c r="BS78" s="375">
        <f t="shared" si="141"/>
        <v>0</v>
      </c>
      <c r="BT78" s="375">
        <f t="shared" si="141"/>
        <v>0</v>
      </c>
      <c r="BU78">
        <f ca="1">COUNTIF((OFFSET($BM$78,0,0,4,8)),IF(BM78=0,".",BM78))</f>
        <v>0</v>
      </c>
      <c r="BV78">
        <f t="shared" ref="BV78:CB78" ca="1" si="145">COUNTIF((OFFSET($BM$78,0,0,4,8)),IF(BN78=0,".",BN78))</f>
        <v>0</v>
      </c>
      <c r="BW78">
        <f t="shared" ca="1" si="145"/>
        <v>0</v>
      </c>
      <c r="BX78">
        <f t="shared" ca="1" si="145"/>
        <v>0</v>
      </c>
      <c r="BY78">
        <f t="shared" ca="1" si="145"/>
        <v>0</v>
      </c>
      <c r="BZ78">
        <f t="shared" ca="1" si="145"/>
        <v>0</v>
      </c>
      <c r="CA78">
        <f t="shared" ca="1" si="145"/>
        <v>0</v>
      </c>
      <c r="CB78">
        <f t="shared" ca="1" si="145"/>
        <v>0</v>
      </c>
    </row>
    <row r="79" spans="1:80" x14ac:dyDescent="0.2">
      <c r="A79" s="374">
        <f t="shared" ref="A79:H79" si="146">A$15</f>
        <v>0</v>
      </c>
      <c r="B79" s="374">
        <f t="shared" si="146"/>
        <v>0</v>
      </c>
      <c r="C79" s="374">
        <f t="shared" si="146"/>
        <v>0</v>
      </c>
      <c r="D79" s="374">
        <f t="shared" si="146"/>
        <v>0</v>
      </c>
      <c r="E79" s="374">
        <f t="shared" si="146"/>
        <v>0</v>
      </c>
      <c r="F79" s="374">
        <f t="shared" si="146"/>
        <v>0</v>
      </c>
      <c r="G79" s="374">
        <f t="shared" si="146"/>
        <v>0</v>
      </c>
      <c r="H79" s="374">
        <f t="shared" si="146"/>
        <v>0</v>
      </c>
      <c r="I79">
        <f ca="1">COUNTIF((OFFSET($A$78,0,0,4,8)),IF(A79=0,".",A79))</f>
        <v>0</v>
      </c>
      <c r="J79">
        <f t="shared" ref="J79:P81" ca="1" si="147">COUNTIF((OFFSET($A$78,0,0,4,8)),IF(B79=0,".",B79))</f>
        <v>0</v>
      </c>
      <c r="K79">
        <f t="shared" ca="1" si="147"/>
        <v>0</v>
      </c>
      <c r="L79">
        <f t="shared" ca="1" si="147"/>
        <v>0</v>
      </c>
      <c r="M79">
        <f t="shared" ca="1" si="147"/>
        <v>0</v>
      </c>
      <c r="N79">
        <f t="shared" ca="1" si="147"/>
        <v>0</v>
      </c>
      <c r="O79">
        <f t="shared" ca="1" si="147"/>
        <v>0</v>
      </c>
      <c r="P79">
        <f t="shared" ca="1" si="147"/>
        <v>0</v>
      </c>
      <c r="Q79" s="385">
        <f t="shared" ref="Q79:BT79" si="148">Q$15</f>
        <v>0</v>
      </c>
      <c r="R79" s="385">
        <f t="shared" si="148"/>
        <v>0</v>
      </c>
      <c r="S79" s="385">
        <f t="shared" si="148"/>
        <v>0</v>
      </c>
      <c r="T79" s="385">
        <f t="shared" si="148"/>
        <v>0</v>
      </c>
      <c r="U79" s="385">
        <f t="shared" si="148"/>
        <v>0</v>
      </c>
      <c r="V79" s="385">
        <f t="shared" si="148"/>
        <v>0</v>
      </c>
      <c r="W79" s="385">
        <f t="shared" si="148"/>
        <v>0</v>
      </c>
      <c r="X79" s="385">
        <f t="shared" si="148"/>
        <v>0</v>
      </c>
      <c r="Y79" s="381">
        <f ca="1">COUNTIF((OFFSET($Q$78,0,0,4,8)),IF(Q79=0,".",Q79))</f>
        <v>0</v>
      </c>
      <c r="Z79" s="381">
        <f t="shared" ref="Z79:AF81" ca="1" si="149">COUNTIF((OFFSET($Q$78,0,0,4,8)),IF(R79=0,".",R79))</f>
        <v>0</v>
      </c>
      <c r="AA79" s="381">
        <f t="shared" ca="1" si="149"/>
        <v>0</v>
      </c>
      <c r="AB79" s="381">
        <f t="shared" ca="1" si="149"/>
        <v>0</v>
      </c>
      <c r="AC79" s="381">
        <f t="shared" ca="1" si="149"/>
        <v>0</v>
      </c>
      <c r="AD79" s="381">
        <f t="shared" ca="1" si="149"/>
        <v>0</v>
      </c>
      <c r="AE79" s="381">
        <f t="shared" ca="1" si="149"/>
        <v>0</v>
      </c>
      <c r="AF79" s="381">
        <f t="shared" ca="1" si="149"/>
        <v>0</v>
      </c>
      <c r="AG79" s="374">
        <f t="shared" si="148"/>
        <v>0</v>
      </c>
      <c r="AH79" s="374">
        <f t="shared" si="148"/>
        <v>0</v>
      </c>
      <c r="AI79" s="374">
        <f t="shared" si="148"/>
        <v>0</v>
      </c>
      <c r="AJ79" s="374">
        <f t="shared" si="148"/>
        <v>0</v>
      </c>
      <c r="AK79" s="374">
        <f t="shared" si="148"/>
        <v>0</v>
      </c>
      <c r="AL79" s="374">
        <f t="shared" si="148"/>
        <v>0</v>
      </c>
      <c r="AM79" s="374">
        <f t="shared" si="148"/>
        <v>0</v>
      </c>
      <c r="AN79" s="374">
        <f t="shared" si="148"/>
        <v>0</v>
      </c>
      <c r="AO79">
        <f ca="1">COUNTIF((OFFSET($AG$78,0,0,4,8)),IF(AG79=0,".",AG79))</f>
        <v>0</v>
      </c>
      <c r="AP79">
        <f t="shared" ref="AP79:AV81" ca="1" si="150">COUNTIF((OFFSET($AG$78,0,0,4,8)),IF(AH79=0,".",AH79))</f>
        <v>0</v>
      </c>
      <c r="AQ79">
        <f t="shared" ca="1" si="150"/>
        <v>0</v>
      </c>
      <c r="AR79">
        <f t="shared" ca="1" si="150"/>
        <v>0</v>
      </c>
      <c r="AS79">
        <f t="shared" ca="1" si="150"/>
        <v>0</v>
      </c>
      <c r="AT79">
        <f t="shared" ca="1" si="150"/>
        <v>0</v>
      </c>
      <c r="AU79">
        <f t="shared" ca="1" si="150"/>
        <v>0</v>
      </c>
      <c r="AV79">
        <f t="shared" ca="1" si="150"/>
        <v>0</v>
      </c>
      <c r="AW79" s="385">
        <f t="shared" si="148"/>
        <v>0</v>
      </c>
      <c r="AX79" s="385">
        <f t="shared" si="148"/>
        <v>0</v>
      </c>
      <c r="AY79" s="385">
        <f t="shared" si="148"/>
        <v>0</v>
      </c>
      <c r="AZ79" s="385">
        <f t="shared" si="148"/>
        <v>0</v>
      </c>
      <c r="BA79" s="385">
        <f t="shared" si="148"/>
        <v>0</v>
      </c>
      <c r="BB79" s="385">
        <f t="shared" si="148"/>
        <v>0</v>
      </c>
      <c r="BC79" s="385">
        <f t="shared" si="148"/>
        <v>0</v>
      </c>
      <c r="BD79" s="385">
        <f t="shared" si="148"/>
        <v>0</v>
      </c>
      <c r="BE79" s="381">
        <f ca="1">COUNTIF((OFFSET($AW$78,0,0,4,8)),IF(AW79=0,".",AW79))</f>
        <v>0</v>
      </c>
      <c r="BF79" s="381">
        <f t="shared" ref="BF79:BL81" ca="1" si="151">COUNTIF((OFFSET($AW$78,0,0,4,8)),IF(AX79=0,".",AX79))</f>
        <v>0</v>
      </c>
      <c r="BG79" s="381">
        <f t="shared" ca="1" si="151"/>
        <v>0</v>
      </c>
      <c r="BH79" s="381">
        <f t="shared" ca="1" si="151"/>
        <v>0</v>
      </c>
      <c r="BI79" s="381">
        <f t="shared" ca="1" si="151"/>
        <v>0</v>
      </c>
      <c r="BJ79" s="381">
        <f t="shared" ca="1" si="151"/>
        <v>0</v>
      </c>
      <c r="BK79" s="381">
        <f t="shared" ca="1" si="151"/>
        <v>0</v>
      </c>
      <c r="BL79" s="381">
        <f t="shared" ca="1" si="151"/>
        <v>0</v>
      </c>
      <c r="BM79" s="374">
        <f t="shared" si="148"/>
        <v>0</v>
      </c>
      <c r="BN79" s="374">
        <f t="shared" si="148"/>
        <v>0</v>
      </c>
      <c r="BO79" s="374">
        <f t="shared" si="148"/>
        <v>0</v>
      </c>
      <c r="BP79" s="374">
        <f t="shared" si="148"/>
        <v>0</v>
      </c>
      <c r="BQ79" s="374">
        <f t="shared" si="148"/>
        <v>0</v>
      </c>
      <c r="BR79" s="374">
        <f t="shared" si="148"/>
        <v>0</v>
      </c>
      <c r="BS79" s="374">
        <f t="shared" si="148"/>
        <v>0</v>
      </c>
      <c r="BT79" s="374">
        <f t="shared" si="148"/>
        <v>0</v>
      </c>
      <c r="BU79">
        <f ca="1">COUNTIF((OFFSET($BM$78,0,0,4,8)),IF(BM79=0,".",BM79))</f>
        <v>0</v>
      </c>
      <c r="BV79">
        <f t="shared" ref="BV79:CB81" ca="1" si="152">COUNTIF((OFFSET($BM$78,0,0,4,8)),IF(BN79=0,".",BN79))</f>
        <v>0</v>
      </c>
      <c r="BW79">
        <f t="shared" ca="1" si="152"/>
        <v>0</v>
      </c>
      <c r="BX79">
        <f t="shared" ca="1" si="152"/>
        <v>0</v>
      </c>
      <c r="BY79">
        <f t="shared" ca="1" si="152"/>
        <v>0</v>
      </c>
      <c r="BZ79">
        <f t="shared" ca="1" si="152"/>
        <v>0</v>
      </c>
      <c r="CA79">
        <f t="shared" ca="1" si="152"/>
        <v>0</v>
      </c>
      <c r="CB79">
        <f t="shared" ca="1" si="152"/>
        <v>0</v>
      </c>
    </row>
    <row r="80" spans="1:80" x14ac:dyDescent="0.2">
      <c r="A80" s="375">
        <f t="shared" ref="A80:H80" si="153">A$25</f>
        <v>0</v>
      </c>
      <c r="B80" s="375">
        <f t="shared" si="153"/>
        <v>0</v>
      </c>
      <c r="C80" s="375">
        <f t="shared" si="153"/>
        <v>0</v>
      </c>
      <c r="D80" s="375">
        <f t="shared" si="153"/>
        <v>0</v>
      </c>
      <c r="E80" s="375">
        <f t="shared" si="153"/>
        <v>0</v>
      </c>
      <c r="F80" s="375">
        <f t="shared" si="153"/>
        <v>0</v>
      </c>
      <c r="G80" s="375">
        <f t="shared" si="153"/>
        <v>0</v>
      </c>
      <c r="H80" s="375">
        <f t="shared" si="153"/>
        <v>0</v>
      </c>
      <c r="I80">
        <f ca="1">COUNTIF((OFFSET($A$78,0,0,4,8)),IF(A80=0,".",A80))</f>
        <v>0</v>
      </c>
      <c r="J80">
        <f t="shared" ca="1" si="147"/>
        <v>0</v>
      </c>
      <c r="K80">
        <f t="shared" ca="1" si="147"/>
        <v>0</v>
      </c>
      <c r="L80">
        <f t="shared" ca="1" si="147"/>
        <v>0</v>
      </c>
      <c r="M80">
        <f t="shared" ca="1" si="147"/>
        <v>0</v>
      </c>
      <c r="N80">
        <f t="shared" ca="1" si="147"/>
        <v>0</v>
      </c>
      <c r="O80">
        <f t="shared" ca="1" si="147"/>
        <v>0</v>
      </c>
      <c r="P80">
        <f t="shared" ca="1" si="147"/>
        <v>0</v>
      </c>
      <c r="Q80" s="375">
        <f t="shared" ref="Q80:BT80" si="154">Q$25</f>
        <v>0</v>
      </c>
      <c r="R80" s="375">
        <f t="shared" si="154"/>
        <v>0</v>
      </c>
      <c r="S80" s="375">
        <f t="shared" si="154"/>
        <v>0</v>
      </c>
      <c r="T80" s="375">
        <f t="shared" si="154"/>
        <v>0</v>
      </c>
      <c r="U80" s="375">
        <f t="shared" si="154"/>
        <v>0</v>
      </c>
      <c r="V80" s="375">
        <f t="shared" si="154"/>
        <v>0</v>
      </c>
      <c r="W80" s="375">
        <f t="shared" si="154"/>
        <v>0</v>
      </c>
      <c r="X80" s="375">
        <f t="shared" si="154"/>
        <v>0</v>
      </c>
      <c r="Y80" s="381">
        <f ca="1">COUNTIF((OFFSET($Q$78,0,0,4,8)),IF(Q80=0,".",Q80))</f>
        <v>0</v>
      </c>
      <c r="Z80" s="381">
        <f t="shared" ca="1" si="149"/>
        <v>0</v>
      </c>
      <c r="AA80" s="381">
        <f t="shared" ca="1" si="149"/>
        <v>0</v>
      </c>
      <c r="AB80" s="381">
        <f t="shared" ca="1" si="149"/>
        <v>0</v>
      </c>
      <c r="AC80" s="381">
        <f t="shared" ca="1" si="149"/>
        <v>0</v>
      </c>
      <c r="AD80" s="381">
        <f t="shared" ca="1" si="149"/>
        <v>0</v>
      </c>
      <c r="AE80" s="381">
        <f t="shared" ca="1" si="149"/>
        <v>0</v>
      </c>
      <c r="AF80" s="381">
        <f t="shared" ca="1" si="149"/>
        <v>0</v>
      </c>
      <c r="AG80" s="375">
        <f t="shared" si="154"/>
        <v>0</v>
      </c>
      <c r="AH80" s="375">
        <f t="shared" si="154"/>
        <v>0</v>
      </c>
      <c r="AI80" s="375">
        <f t="shared" si="154"/>
        <v>0</v>
      </c>
      <c r="AJ80" s="375">
        <f t="shared" si="154"/>
        <v>0</v>
      </c>
      <c r="AK80" s="375">
        <f t="shared" si="154"/>
        <v>0</v>
      </c>
      <c r="AL80" s="375">
        <f t="shared" si="154"/>
        <v>0</v>
      </c>
      <c r="AM80" s="375">
        <f t="shared" si="154"/>
        <v>0</v>
      </c>
      <c r="AN80" s="375">
        <f t="shared" si="154"/>
        <v>0</v>
      </c>
      <c r="AO80">
        <f ca="1">COUNTIF((OFFSET($AG$78,0,0,4,8)),IF(AG80=0,".",AG80))</f>
        <v>0</v>
      </c>
      <c r="AP80">
        <f t="shared" ca="1" si="150"/>
        <v>0</v>
      </c>
      <c r="AQ80">
        <f t="shared" ca="1" si="150"/>
        <v>0</v>
      </c>
      <c r="AR80">
        <f t="shared" ca="1" si="150"/>
        <v>0</v>
      </c>
      <c r="AS80">
        <f t="shared" ca="1" si="150"/>
        <v>0</v>
      </c>
      <c r="AT80">
        <f t="shared" ca="1" si="150"/>
        <v>0</v>
      </c>
      <c r="AU80">
        <f t="shared" ca="1" si="150"/>
        <v>0</v>
      </c>
      <c r="AV80">
        <f t="shared" ca="1" si="150"/>
        <v>0</v>
      </c>
      <c r="AW80" s="375">
        <f t="shared" si="154"/>
        <v>0</v>
      </c>
      <c r="AX80" s="375">
        <f t="shared" si="154"/>
        <v>0</v>
      </c>
      <c r="AY80" s="375">
        <f t="shared" si="154"/>
        <v>0</v>
      </c>
      <c r="AZ80" s="375">
        <f t="shared" si="154"/>
        <v>0</v>
      </c>
      <c r="BA80" s="375">
        <f t="shared" si="154"/>
        <v>0</v>
      </c>
      <c r="BB80" s="375">
        <f t="shared" si="154"/>
        <v>0</v>
      </c>
      <c r="BC80" s="375">
        <f t="shared" si="154"/>
        <v>0</v>
      </c>
      <c r="BD80" s="375">
        <f t="shared" si="154"/>
        <v>0</v>
      </c>
      <c r="BE80" s="381">
        <f ca="1">COUNTIF((OFFSET($AW$78,0,0,4,8)),IF(AW80=0,".",AW80))</f>
        <v>0</v>
      </c>
      <c r="BF80" s="381">
        <f t="shared" ca="1" si="151"/>
        <v>0</v>
      </c>
      <c r="BG80" s="381">
        <f t="shared" ca="1" si="151"/>
        <v>0</v>
      </c>
      <c r="BH80" s="381">
        <f t="shared" ca="1" si="151"/>
        <v>0</v>
      </c>
      <c r="BI80" s="381">
        <f t="shared" ca="1" si="151"/>
        <v>0</v>
      </c>
      <c r="BJ80" s="381">
        <f t="shared" ca="1" si="151"/>
        <v>0</v>
      </c>
      <c r="BK80" s="381">
        <f t="shared" ca="1" si="151"/>
        <v>0</v>
      </c>
      <c r="BL80" s="381">
        <f t="shared" ca="1" si="151"/>
        <v>0</v>
      </c>
      <c r="BM80" s="375">
        <f t="shared" si="154"/>
        <v>0</v>
      </c>
      <c r="BN80" s="375">
        <f t="shared" si="154"/>
        <v>0</v>
      </c>
      <c r="BO80" s="375">
        <f t="shared" si="154"/>
        <v>0</v>
      </c>
      <c r="BP80" s="375">
        <f t="shared" si="154"/>
        <v>0</v>
      </c>
      <c r="BQ80" s="375">
        <f t="shared" si="154"/>
        <v>0</v>
      </c>
      <c r="BR80" s="375">
        <f t="shared" si="154"/>
        <v>0</v>
      </c>
      <c r="BS80" s="375">
        <f t="shared" si="154"/>
        <v>0</v>
      </c>
      <c r="BT80" s="375">
        <f t="shared" si="154"/>
        <v>0</v>
      </c>
      <c r="BU80">
        <f ca="1">COUNTIF((OFFSET($BM$78,0,0,4,8)),IF(BM80=0,".",BM80))</f>
        <v>0</v>
      </c>
      <c r="BV80">
        <f t="shared" ca="1" si="152"/>
        <v>0</v>
      </c>
      <c r="BW80">
        <f t="shared" ca="1" si="152"/>
        <v>0</v>
      </c>
      <c r="BX80">
        <f t="shared" ca="1" si="152"/>
        <v>0</v>
      </c>
      <c r="BY80">
        <f t="shared" ca="1" si="152"/>
        <v>0</v>
      </c>
      <c r="BZ80">
        <f t="shared" ca="1" si="152"/>
        <v>0</v>
      </c>
      <c r="CA80">
        <f t="shared" ca="1" si="152"/>
        <v>0</v>
      </c>
      <c r="CB80">
        <f t="shared" ca="1" si="152"/>
        <v>0</v>
      </c>
    </row>
    <row r="81" spans="1:80" x14ac:dyDescent="0.2">
      <c r="A81" s="374">
        <f t="shared" ref="A81:H81" si="155">A$35</f>
        <v>0</v>
      </c>
      <c r="B81" s="374">
        <f t="shared" si="155"/>
        <v>0</v>
      </c>
      <c r="C81" s="374">
        <f t="shared" si="155"/>
        <v>0</v>
      </c>
      <c r="D81" s="374">
        <f t="shared" si="155"/>
        <v>0</v>
      </c>
      <c r="E81" s="374">
        <f t="shared" si="155"/>
        <v>0</v>
      </c>
      <c r="F81" s="374">
        <f t="shared" si="155"/>
        <v>0</v>
      </c>
      <c r="G81" s="374">
        <f t="shared" si="155"/>
        <v>0</v>
      </c>
      <c r="H81" s="374">
        <f t="shared" si="155"/>
        <v>0</v>
      </c>
      <c r="I81">
        <f ca="1">COUNTIF((OFFSET($A$78,0,0,4,8)),IF(A81=0,".",A81))</f>
        <v>0</v>
      </c>
      <c r="J81">
        <f t="shared" ca="1" si="147"/>
        <v>0</v>
      </c>
      <c r="K81">
        <f t="shared" ca="1" si="147"/>
        <v>0</v>
      </c>
      <c r="L81">
        <f t="shared" ca="1" si="147"/>
        <v>0</v>
      </c>
      <c r="M81">
        <f t="shared" ca="1" si="147"/>
        <v>0</v>
      </c>
      <c r="N81">
        <f t="shared" ca="1" si="147"/>
        <v>0</v>
      </c>
      <c r="O81">
        <f t="shared" ca="1" si="147"/>
        <v>0</v>
      </c>
      <c r="P81">
        <f t="shared" ca="1" si="147"/>
        <v>0</v>
      </c>
      <c r="Q81" s="385">
        <f t="shared" ref="Q81:BT81" si="156">Q$35</f>
        <v>0</v>
      </c>
      <c r="R81" s="385">
        <f t="shared" si="156"/>
        <v>0</v>
      </c>
      <c r="S81" s="385">
        <f t="shared" si="156"/>
        <v>0</v>
      </c>
      <c r="T81" s="385">
        <f t="shared" si="156"/>
        <v>0</v>
      </c>
      <c r="U81" s="385">
        <f t="shared" si="156"/>
        <v>0</v>
      </c>
      <c r="V81" s="385">
        <f t="shared" si="156"/>
        <v>0</v>
      </c>
      <c r="W81" s="385">
        <f t="shared" si="156"/>
        <v>0</v>
      </c>
      <c r="X81" s="385">
        <f t="shared" si="156"/>
        <v>0</v>
      </c>
      <c r="Y81" s="381">
        <f ca="1">COUNTIF((OFFSET($Q$78,0,0,4,8)),IF(Q81=0,".",Q81))</f>
        <v>0</v>
      </c>
      <c r="Z81" s="381">
        <f t="shared" ca="1" si="149"/>
        <v>0</v>
      </c>
      <c r="AA81" s="381">
        <f t="shared" ca="1" si="149"/>
        <v>0</v>
      </c>
      <c r="AB81" s="381">
        <f t="shared" ca="1" si="149"/>
        <v>0</v>
      </c>
      <c r="AC81" s="381">
        <f t="shared" ca="1" si="149"/>
        <v>0</v>
      </c>
      <c r="AD81" s="381">
        <f t="shared" ca="1" si="149"/>
        <v>0</v>
      </c>
      <c r="AE81" s="381">
        <f t="shared" ca="1" si="149"/>
        <v>0</v>
      </c>
      <c r="AF81" s="381">
        <f t="shared" ca="1" si="149"/>
        <v>0</v>
      </c>
      <c r="AG81" s="374">
        <f t="shared" si="156"/>
        <v>0</v>
      </c>
      <c r="AH81" s="374">
        <f t="shared" si="156"/>
        <v>0</v>
      </c>
      <c r="AI81" s="374">
        <f t="shared" si="156"/>
        <v>0</v>
      </c>
      <c r="AJ81" s="374">
        <f t="shared" si="156"/>
        <v>0</v>
      </c>
      <c r="AK81" s="374">
        <f t="shared" si="156"/>
        <v>0</v>
      </c>
      <c r="AL81" s="374">
        <f t="shared" si="156"/>
        <v>0</v>
      </c>
      <c r="AM81" s="374">
        <f t="shared" si="156"/>
        <v>0</v>
      </c>
      <c r="AN81" s="374">
        <f t="shared" si="156"/>
        <v>0</v>
      </c>
      <c r="AO81">
        <f ca="1">COUNTIF((OFFSET($AG$78,0,0,4,8)),IF(AG81=0,".",AG81))</f>
        <v>0</v>
      </c>
      <c r="AP81">
        <f t="shared" ca="1" si="150"/>
        <v>0</v>
      </c>
      <c r="AQ81">
        <f t="shared" ca="1" si="150"/>
        <v>0</v>
      </c>
      <c r="AR81">
        <f t="shared" ca="1" si="150"/>
        <v>0</v>
      </c>
      <c r="AS81">
        <f t="shared" ca="1" si="150"/>
        <v>0</v>
      </c>
      <c r="AT81">
        <f t="shared" ca="1" si="150"/>
        <v>0</v>
      </c>
      <c r="AU81">
        <f t="shared" ca="1" si="150"/>
        <v>0</v>
      </c>
      <c r="AV81">
        <f t="shared" ca="1" si="150"/>
        <v>0</v>
      </c>
      <c r="AW81" s="385">
        <f t="shared" si="156"/>
        <v>0</v>
      </c>
      <c r="AX81" s="385">
        <f t="shared" si="156"/>
        <v>0</v>
      </c>
      <c r="AY81" s="385">
        <f t="shared" si="156"/>
        <v>0</v>
      </c>
      <c r="AZ81" s="385">
        <f t="shared" si="156"/>
        <v>0</v>
      </c>
      <c r="BA81" s="385">
        <f t="shared" si="156"/>
        <v>0</v>
      </c>
      <c r="BB81" s="385">
        <f t="shared" si="156"/>
        <v>0</v>
      </c>
      <c r="BC81" s="385">
        <f t="shared" si="156"/>
        <v>0</v>
      </c>
      <c r="BD81" s="385">
        <f t="shared" si="156"/>
        <v>0</v>
      </c>
      <c r="BE81" s="381">
        <f ca="1">COUNTIF((OFFSET($AW$78,0,0,4,8)),IF(AW81=0,".",AW81))</f>
        <v>0</v>
      </c>
      <c r="BF81" s="381">
        <f t="shared" ca="1" si="151"/>
        <v>0</v>
      </c>
      <c r="BG81" s="381">
        <f t="shared" ca="1" si="151"/>
        <v>0</v>
      </c>
      <c r="BH81" s="381">
        <f t="shared" ca="1" si="151"/>
        <v>0</v>
      </c>
      <c r="BI81" s="381">
        <f t="shared" ca="1" si="151"/>
        <v>0</v>
      </c>
      <c r="BJ81" s="381">
        <f t="shared" ca="1" si="151"/>
        <v>0</v>
      </c>
      <c r="BK81" s="381">
        <f t="shared" ca="1" si="151"/>
        <v>0</v>
      </c>
      <c r="BL81" s="381">
        <f t="shared" ca="1" si="151"/>
        <v>0</v>
      </c>
      <c r="BM81" s="374">
        <f t="shared" si="156"/>
        <v>0</v>
      </c>
      <c r="BN81" s="374">
        <f t="shared" si="156"/>
        <v>0</v>
      </c>
      <c r="BO81" s="374">
        <f t="shared" si="156"/>
        <v>0</v>
      </c>
      <c r="BP81" s="374">
        <f t="shared" si="156"/>
        <v>0</v>
      </c>
      <c r="BQ81" s="374">
        <f t="shared" si="156"/>
        <v>0</v>
      </c>
      <c r="BR81" s="374">
        <f t="shared" si="156"/>
        <v>0</v>
      </c>
      <c r="BS81" s="374">
        <f t="shared" si="156"/>
        <v>0</v>
      </c>
      <c r="BT81" s="374">
        <f t="shared" si="156"/>
        <v>0</v>
      </c>
      <c r="BU81">
        <f ca="1">COUNTIF((OFFSET($BM$78,0,0,4,8)),IF(BM81=0,".",BM81))</f>
        <v>0</v>
      </c>
      <c r="BV81">
        <f t="shared" ca="1" si="152"/>
        <v>0</v>
      </c>
      <c r="BW81">
        <f t="shared" ca="1" si="152"/>
        <v>0</v>
      </c>
      <c r="BX81">
        <f t="shared" ca="1" si="152"/>
        <v>0</v>
      </c>
      <c r="BY81">
        <f t="shared" ca="1" si="152"/>
        <v>0</v>
      </c>
      <c r="BZ81">
        <f t="shared" ca="1" si="152"/>
        <v>0</v>
      </c>
      <c r="CA81">
        <f t="shared" ca="1" si="152"/>
        <v>0</v>
      </c>
      <c r="CB81">
        <f t="shared" ca="1" si="152"/>
        <v>0</v>
      </c>
    </row>
    <row r="82" spans="1:80" x14ac:dyDescent="0.2">
      <c r="A82" s="377">
        <f>COUNTIF((A$78:A$81),IF(A78=0,".",A78))</f>
        <v>1</v>
      </c>
      <c r="B82" s="378">
        <f t="shared" ref="B82:BT82" si="157">COUNTIF((B$78:B$81),IF(B78=0,".",B78))</f>
        <v>1</v>
      </c>
      <c r="C82" s="378">
        <f t="shared" si="157"/>
        <v>0</v>
      </c>
      <c r="D82" s="378">
        <f t="shared" si="157"/>
        <v>0</v>
      </c>
      <c r="E82" s="378">
        <f t="shared" si="157"/>
        <v>0</v>
      </c>
      <c r="F82" s="378">
        <f t="shared" si="157"/>
        <v>0</v>
      </c>
      <c r="G82" s="378">
        <f t="shared" si="157"/>
        <v>0</v>
      </c>
      <c r="H82" s="378">
        <f t="shared" si="157"/>
        <v>0</v>
      </c>
      <c r="I82" s="378">
        <f t="shared" ref="I82:P82" ca="1" si="158">SUM(I78:I81)</f>
        <v>1</v>
      </c>
      <c r="J82" s="378">
        <f t="shared" ca="1" si="158"/>
        <v>1</v>
      </c>
      <c r="K82" s="378">
        <f t="shared" ca="1" si="158"/>
        <v>0</v>
      </c>
      <c r="L82" s="378">
        <f t="shared" ca="1" si="158"/>
        <v>0</v>
      </c>
      <c r="M82" s="378">
        <f t="shared" ca="1" si="158"/>
        <v>0</v>
      </c>
      <c r="N82" s="378">
        <f t="shared" ca="1" si="158"/>
        <v>0</v>
      </c>
      <c r="O82" s="378">
        <f t="shared" ca="1" si="158"/>
        <v>0</v>
      </c>
      <c r="P82" s="378">
        <f t="shared" ca="1" si="158"/>
        <v>0</v>
      </c>
      <c r="Q82" s="378">
        <f t="shared" si="157"/>
        <v>1</v>
      </c>
      <c r="R82" s="378">
        <f t="shared" si="157"/>
        <v>1</v>
      </c>
      <c r="S82" s="378">
        <f t="shared" si="157"/>
        <v>0</v>
      </c>
      <c r="T82" s="378">
        <f t="shared" si="157"/>
        <v>0</v>
      </c>
      <c r="U82" s="378">
        <f t="shared" si="157"/>
        <v>0</v>
      </c>
      <c r="V82" s="378">
        <f t="shared" si="157"/>
        <v>0</v>
      </c>
      <c r="W82" s="378">
        <f t="shared" si="157"/>
        <v>0</v>
      </c>
      <c r="X82" s="378">
        <f t="shared" si="157"/>
        <v>0</v>
      </c>
      <c r="Y82" s="378">
        <f t="shared" ref="Y82:AF82" ca="1" si="159">SUM(Y78:Y81)</f>
        <v>1</v>
      </c>
      <c r="Z82" s="378">
        <f t="shared" ca="1" si="159"/>
        <v>1</v>
      </c>
      <c r="AA82" s="378">
        <f t="shared" ca="1" si="159"/>
        <v>0</v>
      </c>
      <c r="AB82" s="378">
        <f t="shared" ca="1" si="159"/>
        <v>0</v>
      </c>
      <c r="AC82" s="378">
        <f t="shared" ca="1" si="159"/>
        <v>0</v>
      </c>
      <c r="AD82" s="378">
        <f t="shared" ca="1" si="159"/>
        <v>0</v>
      </c>
      <c r="AE82" s="378">
        <f t="shared" ca="1" si="159"/>
        <v>0</v>
      </c>
      <c r="AF82" s="378">
        <f t="shared" ca="1" si="159"/>
        <v>0</v>
      </c>
      <c r="AG82" s="378">
        <f t="shared" si="157"/>
        <v>0</v>
      </c>
      <c r="AH82" s="378">
        <f t="shared" si="157"/>
        <v>0</v>
      </c>
      <c r="AI82" s="378">
        <f t="shared" si="157"/>
        <v>0</v>
      </c>
      <c r="AJ82" s="378">
        <f t="shared" si="157"/>
        <v>0</v>
      </c>
      <c r="AK82" s="378">
        <f t="shared" si="157"/>
        <v>0</v>
      </c>
      <c r="AL82" s="378">
        <f t="shared" si="157"/>
        <v>0</v>
      </c>
      <c r="AM82" s="378">
        <f t="shared" si="157"/>
        <v>0</v>
      </c>
      <c r="AN82" s="378">
        <f t="shared" si="157"/>
        <v>0</v>
      </c>
      <c r="AO82" s="378">
        <f t="shared" ref="AO82:AV82" ca="1" si="160">SUM(AO78:AO81)</f>
        <v>0</v>
      </c>
      <c r="AP82" s="378">
        <f t="shared" ca="1" si="160"/>
        <v>0</v>
      </c>
      <c r="AQ82" s="378">
        <f t="shared" ca="1" si="160"/>
        <v>0</v>
      </c>
      <c r="AR82" s="378">
        <f t="shared" ca="1" si="160"/>
        <v>0</v>
      </c>
      <c r="AS82" s="378">
        <f t="shared" ca="1" si="160"/>
        <v>0</v>
      </c>
      <c r="AT82" s="378">
        <f t="shared" ca="1" si="160"/>
        <v>0</v>
      </c>
      <c r="AU82" s="378">
        <f t="shared" ca="1" si="160"/>
        <v>0</v>
      </c>
      <c r="AV82" s="378">
        <f t="shared" ca="1" si="160"/>
        <v>0</v>
      </c>
      <c r="AW82" s="378">
        <f t="shared" si="157"/>
        <v>0</v>
      </c>
      <c r="AX82" s="378">
        <f t="shared" si="157"/>
        <v>0</v>
      </c>
      <c r="AY82" s="378">
        <f t="shared" si="157"/>
        <v>0</v>
      </c>
      <c r="AZ82" s="378">
        <f t="shared" si="157"/>
        <v>0</v>
      </c>
      <c r="BA82" s="378">
        <f t="shared" si="157"/>
        <v>0</v>
      </c>
      <c r="BB82" s="378">
        <f t="shared" si="157"/>
        <v>0</v>
      </c>
      <c r="BC82" s="378">
        <f t="shared" si="157"/>
        <v>0</v>
      </c>
      <c r="BD82" s="378">
        <f t="shared" si="157"/>
        <v>0</v>
      </c>
      <c r="BE82" s="378">
        <f t="shared" ref="BE82:BL82" ca="1" si="161">SUM(BE78:BE81)</f>
        <v>0</v>
      </c>
      <c r="BF82" s="378">
        <f t="shared" ca="1" si="161"/>
        <v>0</v>
      </c>
      <c r="BG82" s="378">
        <f t="shared" ca="1" si="161"/>
        <v>0</v>
      </c>
      <c r="BH82" s="378">
        <f t="shared" ca="1" si="161"/>
        <v>0</v>
      </c>
      <c r="BI82" s="378">
        <f t="shared" ca="1" si="161"/>
        <v>0</v>
      </c>
      <c r="BJ82" s="378">
        <f t="shared" ca="1" si="161"/>
        <v>0</v>
      </c>
      <c r="BK82" s="378">
        <f t="shared" ca="1" si="161"/>
        <v>0</v>
      </c>
      <c r="BL82" s="378">
        <f t="shared" ca="1" si="161"/>
        <v>0</v>
      </c>
      <c r="BM82" s="378">
        <f t="shared" si="157"/>
        <v>0</v>
      </c>
      <c r="BN82" s="378">
        <f t="shared" si="157"/>
        <v>0</v>
      </c>
      <c r="BO82" s="378">
        <f t="shared" si="157"/>
        <v>0</v>
      </c>
      <c r="BP82" s="378">
        <f t="shared" si="157"/>
        <v>0</v>
      </c>
      <c r="BQ82" s="378">
        <f t="shared" si="157"/>
        <v>0</v>
      </c>
      <c r="BR82" s="378">
        <f t="shared" si="157"/>
        <v>0</v>
      </c>
      <c r="BS82" s="378">
        <f t="shared" si="157"/>
        <v>0</v>
      </c>
      <c r="BT82" s="378">
        <f t="shared" si="157"/>
        <v>0</v>
      </c>
      <c r="BU82" s="378">
        <f t="shared" ref="BU82:CB82" ca="1" si="162">SUM(BU78:BU81)</f>
        <v>0</v>
      </c>
      <c r="BV82" s="378">
        <f t="shared" ca="1" si="162"/>
        <v>0</v>
      </c>
      <c r="BW82" s="378">
        <f t="shared" ca="1" si="162"/>
        <v>0</v>
      </c>
      <c r="BX82" s="378">
        <f t="shared" ca="1" si="162"/>
        <v>0</v>
      </c>
      <c r="BY82" s="378">
        <f t="shared" ca="1" si="162"/>
        <v>0</v>
      </c>
      <c r="BZ82" s="378">
        <f t="shared" ca="1" si="162"/>
        <v>0</v>
      </c>
      <c r="CA82" s="378">
        <f t="shared" ca="1" si="162"/>
        <v>0</v>
      </c>
      <c r="CB82" s="378">
        <f t="shared" ca="1" si="162"/>
        <v>0</v>
      </c>
    </row>
    <row r="83" spans="1:80" ht="12.75" customHeight="1" x14ac:dyDescent="0.2">
      <c r="A83" s="377">
        <f>COUNTIF((A$78:A$81),IF(A79=0,".",A79))</f>
        <v>0</v>
      </c>
      <c r="B83" s="378">
        <f t="shared" ref="B83:H84" si="163">COUNTIF((B$78:B$81),IF(B79=0,".",B79))</f>
        <v>0</v>
      </c>
      <c r="C83" s="378">
        <f t="shared" si="163"/>
        <v>0</v>
      </c>
      <c r="D83" s="378">
        <f t="shared" si="163"/>
        <v>0</v>
      </c>
      <c r="E83" s="378">
        <f t="shared" si="163"/>
        <v>0</v>
      </c>
      <c r="F83" s="378">
        <f t="shared" si="163"/>
        <v>0</v>
      </c>
      <c r="G83" s="378">
        <f t="shared" si="163"/>
        <v>0</v>
      </c>
      <c r="H83" s="378">
        <f t="shared" si="163"/>
        <v>0</v>
      </c>
      <c r="I83" s="1109" t="s">
        <v>326</v>
      </c>
      <c r="J83" s="1109"/>
      <c r="K83" s="1109"/>
      <c r="L83" s="1109"/>
      <c r="M83" s="1109"/>
      <c r="N83" s="1109"/>
      <c r="O83" s="1109"/>
      <c r="P83" s="1109"/>
      <c r="Q83" s="378">
        <f t="shared" ref="Q83:X84" si="164">COUNTIF((Q$78:Q$81),IF(Q79=0,".",Q79))</f>
        <v>0</v>
      </c>
      <c r="R83" s="378">
        <f t="shared" si="164"/>
        <v>0</v>
      </c>
      <c r="S83" s="378">
        <f t="shared" si="164"/>
        <v>0</v>
      </c>
      <c r="T83" s="378">
        <f t="shared" si="164"/>
        <v>0</v>
      </c>
      <c r="U83" s="378">
        <f t="shared" si="164"/>
        <v>0</v>
      </c>
      <c r="V83" s="378">
        <f t="shared" si="164"/>
        <v>0</v>
      </c>
      <c r="W83" s="378">
        <f t="shared" si="164"/>
        <v>0</v>
      </c>
      <c r="X83" s="378">
        <f t="shared" si="164"/>
        <v>0</v>
      </c>
      <c r="Y83" s="1109" t="s">
        <v>326</v>
      </c>
      <c r="Z83" s="1109"/>
      <c r="AA83" s="1109"/>
      <c r="AB83" s="1109"/>
      <c r="AC83" s="1109"/>
      <c r="AD83" s="1109"/>
      <c r="AE83" s="1109"/>
      <c r="AF83" s="1109"/>
      <c r="AG83" s="378">
        <f t="shared" ref="AG83:BT83" si="165">COUNTIF((AG$78:AG$81),IF(AG79=0,".",AG79))</f>
        <v>0</v>
      </c>
      <c r="AH83" s="378">
        <f t="shared" si="165"/>
        <v>0</v>
      </c>
      <c r="AI83" s="378">
        <f t="shared" si="165"/>
        <v>0</v>
      </c>
      <c r="AJ83" s="378">
        <f t="shared" si="165"/>
        <v>0</v>
      </c>
      <c r="AK83" s="378">
        <f t="shared" si="165"/>
        <v>0</v>
      </c>
      <c r="AL83" s="378">
        <f t="shared" si="165"/>
        <v>0</v>
      </c>
      <c r="AM83" s="378">
        <f t="shared" si="165"/>
        <v>0</v>
      </c>
      <c r="AN83" s="378">
        <f t="shared" si="165"/>
        <v>0</v>
      </c>
      <c r="AO83" s="1109" t="s">
        <v>326</v>
      </c>
      <c r="AP83" s="1109"/>
      <c r="AQ83" s="1109"/>
      <c r="AR83" s="1109"/>
      <c r="AS83" s="1109"/>
      <c r="AT83" s="1109"/>
      <c r="AU83" s="1109"/>
      <c r="AV83" s="1109"/>
      <c r="AW83" s="378">
        <f t="shared" si="165"/>
        <v>0</v>
      </c>
      <c r="AX83" s="378">
        <f t="shared" si="165"/>
        <v>0</v>
      </c>
      <c r="AY83" s="378">
        <f t="shared" si="165"/>
        <v>0</v>
      </c>
      <c r="AZ83" s="378">
        <f t="shared" si="165"/>
        <v>0</v>
      </c>
      <c r="BA83" s="378">
        <f t="shared" si="165"/>
        <v>0</v>
      </c>
      <c r="BB83" s="378">
        <f t="shared" si="165"/>
        <v>0</v>
      </c>
      <c r="BC83" s="378">
        <f t="shared" si="165"/>
        <v>0</v>
      </c>
      <c r="BD83" s="378">
        <f t="shared" si="165"/>
        <v>0</v>
      </c>
      <c r="BE83" s="1109" t="s">
        <v>326</v>
      </c>
      <c r="BF83" s="1109"/>
      <c r="BG83" s="1109"/>
      <c r="BH83" s="1109"/>
      <c r="BI83" s="1109"/>
      <c r="BJ83" s="1109"/>
      <c r="BK83" s="1109"/>
      <c r="BL83" s="1109"/>
      <c r="BM83" s="378">
        <f t="shared" si="165"/>
        <v>0</v>
      </c>
      <c r="BN83" s="378">
        <f t="shared" si="165"/>
        <v>0</v>
      </c>
      <c r="BO83" s="378">
        <f t="shared" si="165"/>
        <v>0</v>
      </c>
      <c r="BP83" s="378">
        <f t="shared" si="165"/>
        <v>0</v>
      </c>
      <c r="BQ83" s="378">
        <f t="shared" si="165"/>
        <v>0</v>
      </c>
      <c r="BR83" s="378">
        <f t="shared" si="165"/>
        <v>0</v>
      </c>
      <c r="BS83" s="378">
        <f t="shared" si="165"/>
        <v>0</v>
      </c>
      <c r="BT83" s="378">
        <f t="shared" si="165"/>
        <v>0</v>
      </c>
      <c r="BU83" s="1109" t="s">
        <v>326</v>
      </c>
      <c r="BV83" s="1109"/>
      <c r="BW83" s="1109"/>
      <c r="BX83" s="1109"/>
      <c r="BY83" s="1109"/>
      <c r="BZ83" s="1109"/>
      <c r="CA83" s="1109"/>
      <c r="CB83" s="1109"/>
    </row>
    <row r="84" spans="1:80" ht="12.75" customHeight="1" x14ac:dyDescent="0.2">
      <c r="A84" s="377">
        <f>COUNTIF((A$78:A$81),IF(A80=0,".",A80))</f>
        <v>0</v>
      </c>
      <c r="B84" s="378">
        <f t="shared" si="163"/>
        <v>0</v>
      </c>
      <c r="C84" s="378">
        <f t="shared" si="163"/>
        <v>0</v>
      </c>
      <c r="D84" s="378">
        <f t="shared" si="163"/>
        <v>0</v>
      </c>
      <c r="E84" s="378">
        <f t="shared" si="163"/>
        <v>0</v>
      </c>
      <c r="F84" s="378">
        <f t="shared" si="163"/>
        <v>0</v>
      </c>
      <c r="G84" s="378">
        <f t="shared" si="163"/>
        <v>0</v>
      </c>
      <c r="H84" s="378">
        <f t="shared" si="163"/>
        <v>0</v>
      </c>
      <c r="I84" s="1109"/>
      <c r="J84" s="1109"/>
      <c r="K84" s="1109"/>
      <c r="L84" s="1109"/>
      <c r="M84" s="1109"/>
      <c r="N84" s="1109"/>
      <c r="O84" s="1109"/>
      <c r="P84" s="1109"/>
      <c r="Q84" s="378">
        <f t="shared" si="164"/>
        <v>0</v>
      </c>
      <c r="R84" s="378">
        <f t="shared" si="164"/>
        <v>0</v>
      </c>
      <c r="S84" s="378">
        <f t="shared" si="164"/>
        <v>0</v>
      </c>
      <c r="T84" s="378">
        <f t="shared" si="164"/>
        <v>0</v>
      </c>
      <c r="U84" s="378">
        <f t="shared" si="164"/>
        <v>0</v>
      </c>
      <c r="V84" s="378">
        <f t="shared" si="164"/>
        <v>0</v>
      </c>
      <c r="W84" s="378">
        <f t="shared" si="164"/>
        <v>0</v>
      </c>
      <c r="X84" s="378">
        <f t="shared" si="164"/>
        <v>0</v>
      </c>
      <c r="Y84" s="1109"/>
      <c r="Z84" s="1109"/>
      <c r="AA84" s="1109"/>
      <c r="AB84" s="1109"/>
      <c r="AC84" s="1109"/>
      <c r="AD84" s="1109"/>
      <c r="AE84" s="1109"/>
      <c r="AF84" s="1109"/>
      <c r="AG84" s="378">
        <f t="shared" ref="AG84:BT84" si="166">COUNTIF((AG$78:AG$81),IF(AG80=0,".",AG80))</f>
        <v>0</v>
      </c>
      <c r="AH84" s="378">
        <f t="shared" si="166"/>
        <v>0</v>
      </c>
      <c r="AI84" s="378">
        <f t="shared" si="166"/>
        <v>0</v>
      </c>
      <c r="AJ84" s="378">
        <f t="shared" si="166"/>
        <v>0</v>
      </c>
      <c r="AK84" s="378">
        <f t="shared" si="166"/>
        <v>0</v>
      </c>
      <c r="AL84" s="378">
        <f t="shared" si="166"/>
        <v>0</v>
      </c>
      <c r="AM84" s="378">
        <f t="shared" si="166"/>
        <v>0</v>
      </c>
      <c r="AN84" s="378">
        <f t="shared" si="166"/>
        <v>0</v>
      </c>
      <c r="AO84" s="1109"/>
      <c r="AP84" s="1109"/>
      <c r="AQ84" s="1109"/>
      <c r="AR84" s="1109"/>
      <c r="AS84" s="1109"/>
      <c r="AT84" s="1109"/>
      <c r="AU84" s="1109"/>
      <c r="AV84" s="1109"/>
      <c r="AW84" s="378">
        <f t="shared" si="166"/>
        <v>0</v>
      </c>
      <c r="AX84" s="378">
        <f t="shared" si="166"/>
        <v>0</v>
      </c>
      <c r="AY84" s="378">
        <f t="shared" si="166"/>
        <v>0</v>
      </c>
      <c r="AZ84" s="378">
        <f t="shared" si="166"/>
        <v>0</v>
      </c>
      <c r="BA84" s="378">
        <f t="shared" si="166"/>
        <v>0</v>
      </c>
      <c r="BB84" s="378">
        <f t="shared" si="166"/>
        <v>0</v>
      </c>
      <c r="BC84" s="378">
        <f t="shared" si="166"/>
        <v>0</v>
      </c>
      <c r="BD84" s="378">
        <f t="shared" si="166"/>
        <v>0</v>
      </c>
      <c r="BE84" s="1109"/>
      <c r="BF84" s="1109"/>
      <c r="BG84" s="1109"/>
      <c r="BH84" s="1109"/>
      <c r="BI84" s="1109"/>
      <c r="BJ84" s="1109"/>
      <c r="BK84" s="1109"/>
      <c r="BL84" s="1109"/>
      <c r="BM84" s="378">
        <f t="shared" si="166"/>
        <v>0</v>
      </c>
      <c r="BN84" s="378">
        <f t="shared" si="166"/>
        <v>0</v>
      </c>
      <c r="BO84" s="378">
        <f t="shared" si="166"/>
        <v>0</v>
      </c>
      <c r="BP84" s="378">
        <f t="shared" si="166"/>
        <v>0</v>
      </c>
      <c r="BQ84" s="378">
        <f t="shared" si="166"/>
        <v>0</v>
      </c>
      <c r="BR84" s="378">
        <f t="shared" si="166"/>
        <v>0</v>
      </c>
      <c r="BS84" s="378">
        <f t="shared" si="166"/>
        <v>0</v>
      </c>
      <c r="BT84" s="378">
        <f t="shared" si="166"/>
        <v>0</v>
      </c>
      <c r="BU84" s="1109"/>
      <c r="BV84" s="1109"/>
      <c r="BW84" s="1109"/>
      <c r="BX84" s="1109"/>
      <c r="BY84" s="1109"/>
      <c r="BZ84" s="1109"/>
      <c r="CA84" s="1109"/>
      <c r="CB84" s="1109"/>
    </row>
    <row r="85" spans="1:80" ht="13.5" thickBot="1" x14ac:dyDescent="0.25">
      <c r="A85" s="377">
        <f t="shared" ref="A85:BT85" si="167">COUNTIF((A$78:A$81),IF(A81=0,".",A81))</f>
        <v>0</v>
      </c>
      <c r="B85" s="378">
        <f t="shared" si="167"/>
        <v>0</v>
      </c>
      <c r="C85" s="378">
        <f t="shared" si="167"/>
        <v>0</v>
      </c>
      <c r="D85" s="378">
        <f t="shared" si="167"/>
        <v>0</v>
      </c>
      <c r="E85" s="378">
        <f t="shared" si="167"/>
        <v>0</v>
      </c>
      <c r="F85" s="378">
        <f t="shared" si="167"/>
        <v>0</v>
      </c>
      <c r="G85" s="378">
        <f t="shared" si="167"/>
        <v>0</v>
      </c>
      <c r="H85" s="378">
        <f t="shared" si="167"/>
        <v>0</v>
      </c>
      <c r="I85" s="380" t="s">
        <v>42</v>
      </c>
      <c r="J85" s="380" t="s">
        <v>44</v>
      </c>
      <c r="K85" s="380" t="s">
        <v>45</v>
      </c>
      <c r="L85" s="380" t="s">
        <v>46</v>
      </c>
      <c r="M85" s="380" t="s">
        <v>47</v>
      </c>
      <c r="N85" s="380" t="s">
        <v>48</v>
      </c>
      <c r="O85" s="380" t="s">
        <v>67</v>
      </c>
      <c r="P85" s="380" t="s">
        <v>43</v>
      </c>
      <c r="Q85" s="378">
        <f t="shared" si="167"/>
        <v>0</v>
      </c>
      <c r="R85" s="378">
        <f t="shared" si="167"/>
        <v>0</v>
      </c>
      <c r="S85" s="378">
        <f t="shared" si="167"/>
        <v>0</v>
      </c>
      <c r="T85" s="378">
        <f t="shared" si="167"/>
        <v>0</v>
      </c>
      <c r="U85" s="378">
        <f t="shared" si="167"/>
        <v>0</v>
      </c>
      <c r="V85" s="378">
        <f t="shared" si="167"/>
        <v>0</v>
      </c>
      <c r="W85" s="378">
        <f t="shared" si="167"/>
        <v>0</v>
      </c>
      <c r="X85" s="378">
        <f t="shared" si="167"/>
        <v>0</v>
      </c>
      <c r="Y85" s="380" t="s">
        <v>42</v>
      </c>
      <c r="Z85" s="380" t="s">
        <v>44</v>
      </c>
      <c r="AA85" s="380" t="s">
        <v>45</v>
      </c>
      <c r="AB85" s="380" t="s">
        <v>46</v>
      </c>
      <c r="AC85" s="380" t="s">
        <v>47</v>
      </c>
      <c r="AD85" s="380" t="s">
        <v>48</v>
      </c>
      <c r="AE85" s="380" t="s">
        <v>67</v>
      </c>
      <c r="AF85" s="380" t="s">
        <v>43</v>
      </c>
      <c r="AG85" s="378">
        <f t="shared" si="167"/>
        <v>0</v>
      </c>
      <c r="AH85" s="378">
        <f t="shared" si="167"/>
        <v>0</v>
      </c>
      <c r="AI85" s="378">
        <f t="shared" si="167"/>
        <v>0</v>
      </c>
      <c r="AJ85" s="378">
        <f t="shared" si="167"/>
        <v>0</v>
      </c>
      <c r="AK85" s="378">
        <f t="shared" si="167"/>
        <v>0</v>
      </c>
      <c r="AL85" s="378">
        <f t="shared" si="167"/>
        <v>0</v>
      </c>
      <c r="AM85" s="378">
        <f t="shared" si="167"/>
        <v>0</v>
      </c>
      <c r="AN85" s="378">
        <f t="shared" si="167"/>
        <v>0</v>
      </c>
      <c r="AO85" s="380" t="s">
        <v>42</v>
      </c>
      <c r="AP85" s="380" t="s">
        <v>44</v>
      </c>
      <c r="AQ85" s="380" t="s">
        <v>45</v>
      </c>
      <c r="AR85" s="380" t="s">
        <v>46</v>
      </c>
      <c r="AS85" s="380" t="s">
        <v>47</v>
      </c>
      <c r="AT85" s="380" t="s">
        <v>48</v>
      </c>
      <c r="AU85" s="380" t="s">
        <v>67</v>
      </c>
      <c r="AV85" s="380" t="s">
        <v>43</v>
      </c>
      <c r="AW85" s="378">
        <f t="shared" si="167"/>
        <v>0</v>
      </c>
      <c r="AX85" s="378">
        <f t="shared" si="167"/>
        <v>0</v>
      </c>
      <c r="AY85" s="378">
        <f t="shared" si="167"/>
        <v>0</v>
      </c>
      <c r="AZ85" s="378">
        <f t="shared" si="167"/>
        <v>0</v>
      </c>
      <c r="BA85" s="378">
        <f t="shared" si="167"/>
        <v>0</v>
      </c>
      <c r="BB85" s="378">
        <f t="shared" si="167"/>
        <v>0</v>
      </c>
      <c r="BC85" s="378">
        <f t="shared" si="167"/>
        <v>0</v>
      </c>
      <c r="BD85" s="378">
        <f t="shared" si="167"/>
        <v>0</v>
      </c>
      <c r="BE85" s="380" t="s">
        <v>42</v>
      </c>
      <c r="BF85" s="380" t="s">
        <v>44</v>
      </c>
      <c r="BG85" s="380" t="s">
        <v>45</v>
      </c>
      <c r="BH85" s="380" t="s">
        <v>46</v>
      </c>
      <c r="BI85" s="380" t="s">
        <v>47</v>
      </c>
      <c r="BJ85" s="380" t="s">
        <v>48</v>
      </c>
      <c r="BK85" s="380" t="s">
        <v>67</v>
      </c>
      <c r="BL85" s="380" t="s">
        <v>43</v>
      </c>
      <c r="BM85" s="378">
        <f t="shared" si="167"/>
        <v>0</v>
      </c>
      <c r="BN85" s="378">
        <f t="shared" si="167"/>
        <v>0</v>
      </c>
      <c r="BO85" s="378">
        <f t="shared" si="167"/>
        <v>0</v>
      </c>
      <c r="BP85" s="378">
        <f t="shared" si="167"/>
        <v>0</v>
      </c>
      <c r="BQ85" s="378">
        <f t="shared" si="167"/>
        <v>0</v>
      </c>
      <c r="BR85" s="378">
        <f t="shared" si="167"/>
        <v>0</v>
      </c>
      <c r="BS85" s="378">
        <f t="shared" si="167"/>
        <v>0</v>
      </c>
      <c r="BT85" s="378">
        <f t="shared" si="167"/>
        <v>0</v>
      </c>
      <c r="BU85" s="380" t="s">
        <v>42</v>
      </c>
      <c r="BV85" s="380" t="s">
        <v>44</v>
      </c>
      <c r="BW85" s="380" t="s">
        <v>45</v>
      </c>
      <c r="BX85" s="380" t="s">
        <v>46</v>
      </c>
      <c r="BY85" s="380" t="s">
        <v>47</v>
      </c>
      <c r="BZ85" s="380" t="s">
        <v>48</v>
      </c>
      <c r="CA85" s="380" t="s">
        <v>67</v>
      </c>
      <c r="CB85" s="380" t="s">
        <v>43</v>
      </c>
    </row>
    <row r="86" spans="1:80" ht="13.5" thickBot="1" x14ac:dyDescent="0.25">
      <c r="A86" s="373">
        <f t="shared" ref="A86:BT86" si="168">SUM(A78:A85)</f>
        <v>1</v>
      </c>
      <c r="B86" s="372">
        <f t="shared" si="168"/>
        <v>1</v>
      </c>
      <c r="C86" s="372">
        <f t="shared" si="168"/>
        <v>0</v>
      </c>
      <c r="D86" s="372">
        <f t="shared" si="168"/>
        <v>0</v>
      </c>
      <c r="E86" s="372">
        <f t="shared" si="168"/>
        <v>0</v>
      </c>
      <c r="F86" s="372">
        <f t="shared" si="168"/>
        <v>0</v>
      </c>
      <c r="G86" s="372">
        <f t="shared" si="168"/>
        <v>0</v>
      </c>
      <c r="H86" s="372">
        <f t="shared" si="168"/>
        <v>0</v>
      </c>
      <c r="I86" s="379" t="str">
        <f t="shared" ref="I86:P86" ca="1" si="169">IF(A86=I82,"OK.","CISSS!")</f>
        <v>OK.</v>
      </c>
      <c r="J86" s="379" t="str">
        <f t="shared" ca="1" si="169"/>
        <v>OK.</v>
      </c>
      <c r="K86" s="379" t="str">
        <f t="shared" ca="1" si="169"/>
        <v>OK.</v>
      </c>
      <c r="L86" s="379" t="str">
        <f t="shared" ca="1" si="169"/>
        <v>OK.</v>
      </c>
      <c r="M86" s="379" t="str">
        <f t="shared" ca="1" si="169"/>
        <v>OK.</v>
      </c>
      <c r="N86" s="379" t="str">
        <f t="shared" ca="1" si="169"/>
        <v>OK.</v>
      </c>
      <c r="O86" s="379" t="str">
        <f t="shared" ca="1" si="169"/>
        <v>OK.</v>
      </c>
      <c r="P86" s="379" t="str">
        <f t="shared" ca="1" si="169"/>
        <v>OK.</v>
      </c>
      <c r="Q86" s="384">
        <f t="shared" si="168"/>
        <v>1</v>
      </c>
      <c r="R86" s="384">
        <f t="shared" si="168"/>
        <v>1</v>
      </c>
      <c r="S86" s="384">
        <f t="shared" si="168"/>
        <v>0</v>
      </c>
      <c r="T86" s="384">
        <f t="shared" si="168"/>
        <v>0</v>
      </c>
      <c r="U86" s="384">
        <f t="shared" si="168"/>
        <v>0</v>
      </c>
      <c r="V86" s="384">
        <f t="shared" si="168"/>
        <v>0</v>
      </c>
      <c r="W86" s="384">
        <f t="shared" si="168"/>
        <v>0</v>
      </c>
      <c r="X86" s="384">
        <f t="shared" si="168"/>
        <v>0</v>
      </c>
      <c r="Y86" s="382" t="str">
        <f t="shared" ref="Y86:AF86" ca="1" si="170">IF(Q86=Y82,"OK.","CISSS!")</f>
        <v>OK.</v>
      </c>
      <c r="Z86" s="382" t="str">
        <f t="shared" ca="1" si="170"/>
        <v>OK.</v>
      </c>
      <c r="AA86" s="382" t="str">
        <f t="shared" ca="1" si="170"/>
        <v>OK.</v>
      </c>
      <c r="AB86" s="382" t="str">
        <f t="shared" ca="1" si="170"/>
        <v>OK.</v>
      </c>
      <c r="AC86" s="382" t="str">
        <f t="shared" ca="1" si="170"/>
        <v>OK.</v>
      </c>
      <c r="AD86" s="382" t="str">
        <f t="shared" ca="1" si="170"/>
        <v>OK.</v>
      </c>
      <c r="AE86" s="382" t="str">
        <f t="shared" ca="1" si="170"/>
        <v>OK.</v>
      </c>
      <c r="AF86" s="382" t="str">
        <f t="shared" ca="1" si="170"/>
        <v>OK.</v>
      </c>
      <c r="AG86" s="372">
        <f t="shared" si="168"/>
        <v>0</v>
      </c>
      <c r="AH86" s="372">
        <f t="shared" si="168"/>
        <v>0</v>
      </c>
      <c r="AI86" s="372">
        <f t="shared" si="168"/>
        <v>0</v>
      </c>
      <c r="AJ86" s="372">
        <f t="shared" si="168"/>
        <v>0</v>
      </c>
      <c r="AK86" s="372">
        <f t="shared" si="168"/>
        <v>0</v>
      </c>
      <c r="AL86" s="372">
        <f t="shared" si="168"/>
        <v>0</v>
      </c>
      <c r="AM86" s="372">
        <f t="shared" si="168"/>
        <v>0</v>
      </c>
      <c r="AN86" s="372">
        <f t="shared" si="168"/>
        <v>0</v>
      </c>
      <c r="AO86" s="379" t="str">
        <f t="shared" ref="AO86:AV86" ca="1" si="171">IF(AG86=AO82,"OK.","CISSS!")</f>
        <v>OK.</v>
      </c>
      <c r="AP86" s="379" t="str">
        <f t="shared" ca="1" si="171"/>
        <v>OK.</v>
      </c>
      <c r="AQ86" s="379" t="str">
        <f t="shared" ca="1" si="171"/>
        <v>OK.</v>
      </c>
      <c r="AR86" s="379" t="str">
        <f t="shared" ca="1" si="171"/>
        <v>OK.</v>
      </c>
      <c r="AS86" s="379" t="str">
        <f t="shared" ca="1" si="171"/>
        <v>OK.</v>
      </c>
      <c r="AT86" s="379" t="str">
        <f t="shared" ca="1" si="171"/>
        <v>OK.</v>
      </c>
      <c r="AU86" s="379" t="str">
        <f t="shared" ca="1" si="171"/>
        <v>OK.</v>
      </c>
      <c r="AV86" s="379" t="str">
        <f t="shared" ca="1" si="171"/>
        <v>OK.</v>
      </c>
      <c r="AW86" s="384">
        <f t="shared" si="168"/>
        <v>0</v>
      </c>
      <c r="AX86" s="384">
        <f t="shared" si="168"/>
        <v>0</v>
      </c>
      <c r="AY86" s="384">
        <f t="shared" si="168"/>
        <v>0</v>
      </c>
      <c r="AZ86" s="384">
        <f t="shared" si="168"/>
        <v>0</v>
      </c>
      <c r="BA86" s="384">
        <f t="shared" si="168"/>
        <v>0</v>
      </c>
      <c r="BB86" s="384">
        <f t="shared" si="168"/>
        <v>0</v>
      </c>
      <c r="BC86" s="384">
        <f t="shared" si="168"/>
        <v>0</v>
      </c>
      <c r="BD86" s="384">
        <f t="shared" si="168"/>
        <v>0</v>
      </c>
      <c r="BE86" s="382" t="str">
        <f t="shared" ref="BE86:BL86" ca="1" si="172">IF(AW86=BE82,"OK.","CISSS!")</f>
        <v>OK.</v>
      </c>
      <c r="BF86" s="382" t="str">
        <f t="shared" ca="1" si="172"/>
        <v>OK.</v>
      </c>
      <c r="BG86" s="382" t="str">
        <f t="shared" ca="1" si="172"/>
        <v>OK.</v>
      </c>
      <c r="BH86" s="382" t="str">
        <f t="shared" ca="1" si="172"/>
        <v>OK.</v>
      </c>
      <c r="BI86" s="382" t="str">
        <f t="shared" ca="1" si="172"/>
        <v>OK.</v>
      </c>
      <c r="BJ86" s="382" t="str">
        <f t="shared" ca="1" si="172"/>
        <v>OK.</v>
      </c>
      <c r="BK86" s="382" t="str">
        <f t="shared" ca="1" si="172"/>
        <v>OK.</v>
      </c>
      <c r="BL86" s="382" t="str">
        <f t="shared" ca="1" si="172"/>
        <v>OK.</v>
      </c>
      <c r="BM86" s="372">
        <f t="shared" si="168"/>
        <v>0</v>
      </c>
      <c r="BN86" s="372">
        <f t="shared" si="168"/>
        <v>0</v>
      </c>
      <c r="BO86" s="372">
        <f t="shared" si="168"/>
        <v>0</v>
      </c>
      <c r="BP86" s="372">
        <f t="shared" si="168"/>
        <v>0</v>
      </c>
      <c r="BQ86" s="372">
        <f t="shared" si="168"/>
        <v>0</v>
      </c>
      <c r="BR86" s="372">
        <f t="shared" si="168"/>
        <v>0</v>
      </c>
      <c r="BS86" s="372">
        <f t="shared" si="168"/>
        <v>0</v>
      </c>
      <c r="BT86" s="372">
        <f t="shared" si="168"/>
        <v>0</v>
      </c>
      <c r="BU86" s="379" t="str">
        <f t="shared" ref="BU86:CB86" ca="1" si="173">IF(BM86=BU82,"OK.","CISSS!")</f>
        <v>OK.</v>
      </c>
      <c r="BV86" s="379" t="str">
        <f t="shared" ca="1" si="173"/>
        <v>OK.</v>
      </c>
      <c r="BW86" s="379" t="str">
        <f t="shared" ca="1" si="173"/>
        <v>OK.</v>
      </c>
      <c r="BX86" s="379" t="str">
        <f t="shared" ca="1" si="173"/>
        <v>OK.</v>
      </c>
      <c r="BY86" s="379" t="str">
        <f t="shared" ca="1" si="173"/>
        <v>OK.</v>
      </c>
      <c r="BZ86" s="379" t="str">
        <f t="shared" ca="1" si="173"/>
        <v>OK.</v>
      </c>
      <c r="CA86" s="379" t="str">
        <f t="shared" ca="1" si="173"/>
        <v>OK.</v>
      </c>
      <c r="CB86" s="379" t="str">
        <f t="shared" ca="1" si="173"/>
        <v>OK.</v>
      </c>
    </row>
    <row r="87" spans="1:80" x14ac:dyDescent="0.2">
      <c r="A87" s="375" t="str">
        <f t="shared" ref="A87:H87" si="174">A$6</f>
        <v>ARCH 103.01</v>
      </c>
      <c r="B87" s="375" t="str">
        <f t="shared" si="174"/>
        <v>ARCH 102.01</v>
      </c>
      <c r="C87" s="375" t="str">
        <f t="shared" si="174"/>
        <v>ARCH 251.11</v>
      </c>
      <c r="D87" s="375" t="str">
        <f t="shared" si="174"/>
        <v>ARCH 252.11</v>
      </c>
      <c r="E87" s="375" t="str">
        <f t="shared" si="174"/>
        <v>ARCH 351.11</v>
      </c>
      <c r="F87" s="375">
        <f t="shared" si="174"/>
        <v>0</v>
      </c>
      <c r="G87" s="375" t="str">
        <f t="shared" si="174"/>
        <v>ARCH 451.11</v>
      </c>
      <c r="H87" s="375">
        <f t="shared" si="174"/>
        <v>0</v>
      </c>
      <c r="I87">
        <f ca="1">COUNTIF((OFFSET($A$87,0,0,4,8)),IF(A87=0,".",A87))</f>
        <v>1</v>
      </c>
      <c r="J87">
        <f t="shared" ref="J87:P87" ca="1" si="175">COUNTIF((OFFSET($A$87,0,0,4,8)),IF(B87=0,".",B87))</f>
        <v>1</v>
      </c>
      <c r="K87">
        <f t="shared" ca="1" si="175"/>
        <v>1</v>
      </c>
      <c r="L87">
        <f t="shared" ca="1" si="175"/>
        <v>1</v>
      </c>
      <c r="M87">
        <f t="shared" ca="1" si="175"/>
        <v>1</v>
      </c>
      <c r="N87">
        <f t="shared" ca="1" si="175"/>
        <v>0</v>
      </c>
      <c r="O87">
        <f t="shared" ca="1" si="175"/>
        <v>1</v>
      </c>
      <c r="P87">
        <f t="shared" ca="1" si="175"/>
        <v>0</v>
      </c>
      <c r="Q87" s="375" t="str">
        <f t="shared" ref="Q87:BT87" si="176">Q$6</f>
        <v>Yrd. Doç. Dr. Kerem ERCOŞKUN</v>
      </c>
      <c r="R87" s="375" t="str">
        <f t="shared" si="176"/>
        <v>Prof. Dr. Ömer GÜLSEN</v>
      </c>
      <c r="S87" s="375" t="str">
        <f t="shared" si="176"/>
        <v>Doç. Orhan ÖZGÜNER</v>
      </c>
      <c r="T87" s="375" t="str">
        <f t="shared" si="176"/>
        <v>Öğr. Gör. Orhun ALKAN</v>
      </c>
      <c r="U87" s="375" t="str">
        <f t="shared" si="176"/>
        <v>Yrd. Doç. Dr. Engin ÜNAL</v>
      </c>
      <c r="V87" s="375">
        <f t="shared" si="176"/>
        <v>0</v>
      </c>
      <c r="W87" s="375" t="str">
        <f t="shared" si="176"/>
        <v>Prof. Dr. A. Fatih PAKDİL</v>
      </c>
      <c r="X87" s="375">
        <f t="shared" si="176"/>
        <v>0</v>
      </c>
      <c r="Y87" s="381">
        <f ca="1">COUNTIF((OFFSET($Q$87,0,0,4,8)),IF(Q87=0,".",Q87))</f>
        <v>1</v>
      </c>
      <c r="Z87" s="381">
        <f t="shared" ref="Z87:AF87" ca="1" si="177">COUNTIF((OFFSET($Q$87,0,0,4,8)),IF(R87=0,".",R87))</f>
        <v>1</v>
      </c>
      <c r="AA87" s="381">
        <f t="shared" ca="1" si="177"/>
        <v>1</v>
      </c>
      <c r="AB87" s="381">
        <f t="shared" ca="1" si="177"/>
        <v>1</v>
      </c>
      <c r="AC87" s="381">
        <f t="shared" ca="1" si="177"/>
        <v>1</v>
      </c>
      <c r="AD87" s="381">
        <f t="shared" ca="1" si="177"/>
        <v>0</v>
      </c>
      <c r="AE87" s="381">
        <f t="shared" ca="1" si="177"/>
        <v>1</v>
      </c>
      <c r="AF87" s="381">
        <f t="shared" ca="1" si="177"/>
        <v>0</v>
      </c>
      <c r="AG87" s="375" t="str">
        <f t="shared" si="176"/>
        <v>GSF.222</v>
      </c>
      <c r="AH87" s="375">
        <f t="shared" si="176"/>
        <v>0</v>
      </c>
      <c r="AI87" s="375">
        <f t="shared" si="176"/>
        <v>0</v>
      </c>
      <c r="AJ87" s="375">
        <f t="shared" si="176"/>
        <v>0</v>
      </c>
      <c r="AK87" s="375">
        <f t="shared" si="176"/>
        <v>0</v>
      </c>
      <c r="AL87" s="375">
        <f t="shared" si="176"/>
        <v>0</v>
      </c>
      <c r="AM87" s="375">
        <f t="shared" si="176"/>
        <v>0</v>
      </c>
      <c r="AN87" s="375">
        <f t="shared" si="176"/>
        <v>0</v>
      </c>
      <c r="AO87">
        <f ca="1">COUNTIF((OFFSET($AG$87,0,0,4,8)),IF(AG87=0,".",AG87))</f>
        <v>1</v>
      </c>
      <c r="AP87">
        <f t="shared" ref="AP87:AV87" ca="1" si="178">COUNTIF((OFFSET($AG$87,0,0,4,8)),IF(AH87=0,".",AH87))</f>
        <v>0</v>
      </c>
      <c r="AQ87">
        <f t="shared" ca="1" si="178"/>
        <v>0</v>
      </c>
      <c r="AR87">
        <f t="shared" ca="1" si="178"/>
        <v>0</v>
      </c>
      <c r="AS87">
        <f t="shared" ca="1" si="178"/>
        <v>0</v>
      </c>
      <c r="AT87">
        <f t="shared" ca="1" si="178"/>
        <v>0</v>
      </c>
      <c r="AU87">
        <f t="shared" ca="1" si="178"/>
        <v>0</v>
      </c>
      <c r="AV87">
        <f t="shared" ca="1" si="178"/>
        <v>0</v>
      </c>
      <c r="AW87" s="375">
        <f t="shared" si="176"/>
        <v>0</v>
      </c>
      <c r="AX87" s="375">
        <f t="shared" si="176"/>
        <v>0</v>
      </c>
      <c r="AY87" s="375" t="str">
        <f t="shared" si="176"/>
        <v>Ceren GÖĞÜŞ</v>
      </c>
      <c r="AZ87" s="375">
        <f t="shared" si="176"/>
        <v>0</v>
      </c>
      <c r="BA87" s="375" t="str">
        <f t="shared" si="176"/>
        <v>Dicle KIZILDERE</v>
      </c>
      <c r="BB87" s="375">
        <f t="shared" si="176"/>
        <v>0</v>
      </c>
      <c r="BC87" s="375">
        <f t="shared" si="176"/>
        <v>0</v>
      </c>
      <c r="BD87" s="375">
        <f t="shared" si="176"/>
        <v>0</v>
      </c>
      <c r="BE87" s="381">
        <f ca="1">COUNTIF((OFFSET($AW$87,0,0,4,8)),IF(AW87=0,".",AW87))</f>
        <v>0</v>
      </c>
      <c r="BF87" s="381">
        <f t="shared" ref="BF87:BL87" ca="1" si="179">COUNTIF((OFFSET($AW$87,0,0,4,8)),IF(AX87=0,".",AX87))</f>
        <v>0</v>
      </c>
      <c r="BG87" s="381">
        <f t="shared" ca="1" si="179"/>
        <v>1</v>
      </c>
      <c r="BH87" s="381">
        <f t="shared" ca="1" si="179"/>
        <v>0</v>
      </c>
      <c r="BI87" s="381">
        <f t="shared" ca="1" si="179"/>
        <v>1</v>
      </c>
      <c r="BJ87" s="381">
        <f t="shared" ca="1" si="179"/>
        <v>0</v>
      </c>
      <c r="BK87" s="381">
        <f t="shared" ca="1" si="179"/>
        <v>0</v>
      </c>
      <c r="BL87" s="381">
        <f t="shared" ca="1" si="179"/>
        <v>0</v>
      </c>
      <c r="BM87" s="375">
        <f t="shared" si="176"/>
        <v>0</v>
      </c>
      <c r="BN87" s="375">
        <f t="shared" si="176"/>
        <v>0</v>
      </c>
      <c r="BO87" s="375">
        <f t="shared" si="176"/>
        <v>0</v>
      </c>
      <c r="BP87" s="375">
        <f t="shared" si="176"/>
        <v>0</v>
      </c>
      <c r="BQ87" s="375">
        <f t="shared" si="176"/>
        <v>0</v>
      </c>
      <c r="BR87" s="375">
        <f t="shared" si="176"/>
        <v>0</v>
      </c>
      <c r="BS87" s="375">
        <f t="shared" si="176"/>
        <v>0</v>
      </c>
      <c r="BT87" s="375">
        <f t="shared" si="176"/>
        <v>0</v>
      </c>
      <c r="BU87">
        <f ca="1">COUNTIF((OFFSET($BM$87,0,0,4,8)),IF(BM87=0,".",BM87))</f>
        <v>0</v>
      </c>
      <c r="BV87">
        <f t="shared" ref="BV87:CB87" ca="1" si="180">COUNTIF((OFFSET($BM$87,0,0,4,8)),IF(BN87=0,".",BN87))</f>
        <v>0</v>
      </c>
      <c r="BW87">
        <f t="shared" ca="1" si="180"/>
        <v>0</v>
      </c>
      <c r="BX87">
        <f t="shared" ca="1" si="180"/>
        <v>0</v>
      </c>
      <c r="BY87">
        <f t="shared" ca="1" si="180"/>
        <v>0</v>
      </c>
      <c r="BZ87">
        <f t="shared" ca="1" si="180"/>
        <v>0</v>
      </c>
      <c r="CA87">
        <f t="shared" ca="1" si="180"/>
        <v>0</v>
      </c>
      <c r="CB87">
        <f t="shared" ca="1" si="180"/>
        <v>0</v>
      </c>
    </row>
    <row r="88" spans="1:80" x14ac:dyDescent="0.2">
      <c r="A88" s="374">
        <f t="shared" ref="A88:H88" si="181">A$16</f>
        <v>0</v>
      </c>
      <c r="B88" s="374">
        <f t="shared" si="181"/>
        <v>0</v>
      </c>
      <c r="C88" s="374" t="str">
        <f t="shared" si="181"/>
        <v>ARCH 251.12</v>
      </c>
      <c r="D88" s="374" t="str">
        <f t="shared" si="181"/>
        <v>ARCH 252.12</v>
      </c>
      <c r="E88" s="374">
        <f t="shared" si="181"/>
        <v>0</v>
      </c>
      <c r="F88" s="374">
        <f t="shared" si="181"/>
        <v>0</v>
      </c>
      <c r="G88" s="374">
        <f t="shared" si="181"/>
        <v>0</v>
      </c>
      <c r="H88" s="374">
        <f t="shared" si="181"/>
        <v>0</v>
      </c>
      <c r="I88">
        <f ca="1">COUNTIF((OFFSET($A$87,0,0,4,8)),IF(A88=0,".",A88))</f>
        <v>0</v>
      </c>
      <c r="J88">
        <f t="shared" ref="J88:P90" ca="1" si="182">COUNTIF((OFFSET($A$87,0,0,4,8)),IF(B88=0,".",B88))</f>
        <v>0</v>
      </c>
      <c r="K88">
        <f t="shared" ca="1" si="182"/>
        <v>1</v>
      </c>
      <c r="L88">
        <f t="shared" ca="1" si="182"/>
        <v>1</v>
      </c>
      <c r="M88">
        <f t="shared" ca="1" si="182"/>
        <v>0</v>
      </c>
      <c r="N88">
        <f t="shared" ca="1" si="182"/>
        <v>0</v>
      </c>
      <c r="O88">
        <f t="shared" ca="1" si="182"/>
        <v>0</v>
      </c>
      <c r="P88">
        <f t="shared" ca="1" si="182"/>
        <v>0</v>
      </c>
      <c r="Q88" s="385">
        <f t="shared" ref="Q88:BT88" si="183">Q$16</f>
        <v>0</v>
      </c>
      <c r="R88" s="385">
        <f t="shared" si="183"/>
        <v>0</v>
      </c>
      <c r="S88" s="385" t="str">
        <f t="shared" si="183"/>
        <v>Prof. Dr. Yavuz KOŞANER</v>
      </c>
      <c r="T88" s="385" t="str">
        <f t="shared" si="183"/>
        <v>Öğr. Gör. Nazmi KARAKUŞ</v>
      </c>
      <c r="U88" s="385">
        <f t="shared" si="183"/>
        <v>0</v>
      </c>
      <c r="V88" s="385">
        <f t="shared" si="183"/>
        <v>0</v>
      </c>
      <c r="W88" s="385">
        <f t="shared" si="183"/>
        <v>0</v>
      </c>
      <c r="X88" s="385">
        <f t="shared" si="183"/>
        <v>0</v>
      </c>
      <c r="Y88" s="381">
        <f ca="1">COUNTIF((OFFSET($Q$87,0,0,4,8)),IF(Q88=0,".",Q88))</f>
        <v>0</v>
      </c>
      <c r="Z88" s="381">
        <f t="shared" ref="Z88:AF90" ca="1" si="184">COUNTIF((OFFSET($Q$87,0,0,4,8)),IF(R88=0,".",R88))</f>
        <v>0</v>
      </c>
      <c r="AA88" s="381">
        <f t="shared" ca="1" si="184"/>
        <v>1</v>
      </c>
      <c r="AB88" s="381">
        <f t="shared" ca="1" si="184"/>
        <v>1</v>
      </c>
      <c r="AC88" s="381">
        <f t="shared" ca="1" si="184"/>
        <v>0</v>
      </c>
      <c r="AD88" s="381">
        <f t="shared" ca="1" si="184"/>
        <v>0</v>
      </c>
      <c r="AE88" s="381">
        <f t="shared" ca="1" si="184"/>
        <v>0</v>
      </c>
      <c r="AF88" s="381">
        <f t="shared" ca="1" si="184"/>
        <v>0</v>
      </c>
      <c r="AG88" s="374">
        <f t="shared" si="183"/>
        <v>0</v>
      </c>
      <c r="AH88" s="374">
        <f t="shared" si="183"/>
        <v>0</v>
      </c>
      <c r="AI88" s="374">
        <f t="shared" si="183"/>
        <v>0</v>
      </c>
      <c r="AJ88" s="374">
        <f t="shared" si="183"/>
        <v>0</v>
      </c>
      <c r="AK88" s="374">
        <f t="shared" si="183"/>
        <v>0</v>
      </c>
      <c r="AL88" s="374">
        <f t="shared" si="183"/>
        <v>0</v>
      </c>
      <c r="AM88" s="374">
        <f t="shared" si="183"/>
        <v>0</v>
      </c>
      <c r="AN88" s="374">
        <f t="shared" si="183"/>
        <v>0</v>
      </c>
      <c r="AO88">
        <f ca="1">COUNTIF((OFFSET($AG$87,0,0,4,8)),IF(AG88=0,".",AG88))</f>
        <v>0</v>
      </c>
      <c r="AP88">
        <f t="shared" ref="AP88:AV90" ca="1" si="185">COUNTIF((OFFSET($AG$87,0,0,4,8)),IF(AH88=0,".",AH88))</f>
        <v>0</v>
      </c>
      <c r="AQ88">
        <f t="shared" ca="1" si="185"/>
        <v>0</v>
      </c>
      <c r="AR88">
        <f t="shared" ca="1" si="185"/>
        <v>0</v>
      </c>
      <c r="AS88">
        <f t="shared" ca="1" si="185"/>
        <v>0</v>
      </c>
      <c r="AT88">
        <f t="shared" ca="1" si="185"/>
        <v>0</v>
      </c>
      <c r="AU88">
        <f t="shared" ca="1" si="185"/>
        <v>0</v>
      </c>
      <c r="AV88">
        <f t="shared" ca="1" si="185"/>
        <v>0</v>
      </c>
      <c r="AW88" s="385">
        <f t="shared" si="183"/>
        <v>0</v>
      </c>
      <c r="AX88" s="385">
        <f t="shared" si="183"/>
        <v>0</v>
      </c>
      <c r="AY88" s="385" t="str">
        <f t="shared" si="183"/>
        <v>Zeynep YAZICIOĞLU HALU</v>
      </c>
      <c r="AZ88" s="385">
        <f t="shared" si="183"/>
        <v>0</v>
      </c>
      <c r="BA88" s="385">
        <f t="shared" si="183"/>
        <v>0</v>
      </c>
      <c r="BB88" s="385">
        <f t="shared" si="183"/>
        <v>0</v>
      </c>
      <c r="BC88" s="385">
        <f t="shared" si="183"/>
        <v>0</v>
      </c>
      <c r="BD88" s="385">
        <f t="shared" si="183"/>
        <v>0</v>
      </c>
      <c r="BE88" s="381">
        <f ca="1">COUNTIF((OFFSET($AW$87,0,0,4,8)),IF(AW88=0,".",AW88))</f>
        <v>0</v>
      </c>
      <c r="BF88" s="381">
        <f t="shared" ref="BF88:BL90" ca="1" si="186">COUNTIF((OFFSET($AW$87,0,0,4,8)),IF(AX88=0,".",AX88))</f>
        <v>0</v>
      </c>
      <c r="BG88" s="381">
        <f t="shared" ca="1" si="186"/>
        <v>1</v>
      </c>
      <c r="BH88" s="381">
        <f t="shared" ca="1" si="186"/>
        <v>0</v>
      </c>
      <c r="BI88" s="381">
        <f t="shared" ca="1" si="186"/>
        <v>0</v>
      </c>
      <c r="BJ88" s="381">
        <f t="shared" ca="1" si="186"/>
        <v>0</v>
      </c>
      <c r="BK88" s="381">
        <f t="shared" ca="1" si="186"/>
        <v>0</v>
      </c>
      <c r="BL88" s="381">
        <f t="shared" ca="1" si="186"/>
        <v>0</v>
      </c>
      <c r="BM88" s="374">
        <f t="shared" si="183"/>
        <v>0</v>
      </c>
      <c r="BN88" s="374">
        <f t="shared" si="183"/>
        <v>0</v>
      </c>
      <c r="BO88" s="374">
        <f t="shared" si="183"/>
        <v>0</v>
      </c>
      <c r="BP88" s="374">
        <f t="shared" si="183"/>
        <v>0</v>
      </c>
      <c r="BQ88" s="374">
        <f t="shared" si="183"/>
        <v>0</v>
      </c>
      <c r="BR88" s="374">
        <f t="shared" si="183"/>
        <v>0</v>
      </c>
      <c r="BS88" s="374">
        <f t="shared" si="183"/>
        <v>0</v>
      </c>
      <c r="BT88" s="374">
        <f t="shared" si="183"/>
        <v>0</v>
      </c>
      <c r="BU88">
        <f ca="1">COUNTIF((OFFSET($BM$87,0,0,4,8)),IF(BM88=0,".",BM88))</f>
        <v>0</v>
      </c>
      <c r="BV88">
        <f t="shared" ref="BV88:CB90" ca="1" si="187">COUNTIF((OFFSET($BM$87,0,0,4,8)),IF(BN88=0,".",BN88))</f>
        <v>0</v>
      </c>
      <c r="BW88">
        <f t="shared" ca="1" si="187"/>
        <v>0</v>
      </c>
      <c r="BX88">
        <f t="shared" ca="1" si="187"/>
        <v>0</v>
      </c>
      <c r="BY88">
        <f t="shared" ca="1" si="187"/>
        <v>0</v>
      </c>
      <c r="BZ88">
        <f t="shared" ca="1" si="187"/>
        <v>0</v>
      </c>
      <c r="CA88">
        <f t="shared" ca="1" si="187"/>
        <v>0</v>
      </c>
      <c r="CB88">
        <f t="shared" ca="1" si="187"/>
        <v>0</v>
      </c>
    </row>
    <row r="89" spans="1:80" x14ac:dyDescent="0.2">
      <c r="A89" s="375">
        <f t="shared" ref="A89:H89" si="188">A$26</f>
        <v>0</v>
      </c>
      <c r="B89" s="375">
        <f t="shared" si="188"/>
        <v>0</v>
      </c>
      <c r="C89" s="375">
        <f t="shared" si="188"/>
        <v>0</v>
      </c>
      <c r="D89" s="375">
        <f t="shared" si="188"/>
        <v>0</v>
      </c>
      <c r="E89" s="375">
        <f t="shared" si="188"/>
        <v>0</v>
      </c>
      <c r="F89" s="375">
        <f t="shared" si="188"/>
        <v>0</v>
      </c>
      <c r="G89" s="375">
        <f t="shared" si="188"/>
        <v>0</v>
      </c>
      <c r="H89" s="375" t="str">
        <f t="shared" si="188"/>
        <v>ARCH 492.13</v>
      </c>
      <c r="I89">
        <f ca="1">COUNTIF((OFFSET($A$87,0,0,4,8)),IF(A89=0,".",A89))</f>
        <v>0</v>
      </c>
      <c r="J89">
        <f t="shared" ca="1" si="182"/>
        <v>0</v>
      </c>
      <c r="K89">
        <f t="shared" ca="1" si="182"/>
        <v>0</v>
      </c>
      <c r="L89">
        <f t="shared" ca="1" si="182"/>
        <v>0</v>
      </c>
      <c r="M89">
        <f t="shared" ca="1" si="182"/>
        <v>0</v>
      </c>
      <c r="N89">
        <f t="shared" ca="1" si="182"/>
        <v>0</v>
      </c>
      <c r="O89">
        <f t="shared" ca="1" si="182"/>
        <v>0</v>
      </c>
      <c r="P89">
        <f t="shared" ca="1" si="182"/>
        <v>1</v>
      </c>
      <c r="Q89" s="375">
        <f t="shared" ref="Q89:BT89" si="189">Q$26</f>
        <v>0</v>
      </c>
      <c r="R89" s="375">
        <f t="shared" si="189"/>
        <v>0</v>
      </c>
      <c r="S89" s="375">
        <f t="shared" si="189"/>
        <v>0</v>
      </c>
      <c r="T89" s="375">
        <f t="shared" si="189"/>
        <v>0</v>
      </c>
      <c r="U89" s="375">
        <f t="shared" si="189"/>
        <v>0</v>
      </c>
      <c r="V89" s="375">
        <f t="shared" si="189"/>
        <v>0</v>
      </c>
      <c r="W89" s="375">
        <f t="shared" si="189"/>
        <v>0</v>
      </c>
      <c r="X89" s="375" t="str">
        <f t="shared" si="189"/>
        <v>Öğr. Gör. Dr. Nihat GÜNDÜZ</v>
      </c>
      <c r="Y89" s="381">
        <f ca="1">COUNTIF((OFFSET($Q$87,0,0,4,8)),IF(Q89=0,".",Q89))</f>
        <v>0</v>
      </c>
      <c r="Z89" s="381">
        <f t="shared" ca="1" si="184"/>
        <v>0</v>
      </c>
      <c r="AA89" s="381">
        <f t="shared" ca="1" si="184"/>
        <v>0</v>
      </c>
      <c r="AB89" s="381">
        <f t="shared" ca="1" si="184"/>
        <v>0</v>
      </c>
      <c r="AC89" s="381">
        <f t="shared" ca="1" si="184"/>
        <v>0</v>
      </c>
      <c r="AD89" s="381">
        <f t="shared" ca="1" si="184"/>
        <v>0</v>
      </c>
      <c r="AE89" s="381">
        <f t="shared" ca="1" si="184"/>
        <v>0</v>
      </c>
      <c r="AF89" s="381">
        <f t="shared" ca="1" si="184"/>
        <v>1</v>
      </c>
      <c r="AG89" s="375">
        <f t="shared" si="189"/>
        <v>0</v>
      </c>
      <c r="AH89" s="375">
        <f t="shared" si="189"/>
        <v>0</v>
      </c>
      <c r="AI89" s="375">
        <f t="shared" si="189"/>
        <v>0</v>
      </c>
      <c r="AJ89" s="375">
        <f t="shared" si="189"/>
        <v>0</v>
      </c>
      <c r="AK89" s="375">
        <f t="shared" si="189"/>
        <v>0</v>
      </c>
      <c r="AL89" s="375">
        <f t="shared" si="189"/>
        <v>0</v>
      </c>
      <c r="AM89" s="375">
        <f t="shared" si="189"/>
        <v>0</v>
      </c>
      <c r="AN89" s="375">
        <f t="shared" si="189"/>
        <v>0</v>
      </c>
      <c r="AO89">
        <f ca="1">COUNTIF((OFFSET($AG$87,0,0,4,8)),IF(AG89=0,".",AG89))</f>
        <v>0</v>
      </c>
      <c r="AP89">
        <f t="shared" ca="1" si="185"/>
        <v>0</v>
      </c>
      <c r="AQ89">
        <f t="shared" ca="1" si="185"/>
        <v>0</v>
      </c>
      <c r="AR89">
        <f t="shared" ca="1" si="185"/>
        <v>0</v>
      </c>
      <c r="AS89">
        <f t="shared" ca="1" si="185"/>
        <v>0</v>
      </c>
      <c r="AT89">
        <f t="shared" ca="1" si="185"/>
        <v>0</v>
      </c>
      <c r="AU89">
        <f t="shared" ca="1" si="185"/>
        <v>0</v>
      </c>
      <c r="AV89">
        <f t="shared" ca="1" si="185"/>
        <v>0</v>
      </c>
      <c r="AW89" s="375">
        <f t="shared" si="189"/>
        <v>0</v>
      </c>
      <c r="AX89" s="375">
        <f t="shared" si="189"/>
        <v>0</v>
      </c>
      <c r="AY89" s="375">
        <f t="shared" si="189"/>
        <v>0</v>
      </c>
      <c r="AZ89" s="375">
        <f t="shared" si="189"/>
        <v>0</v>
      </c>
      <c r="BA89" s="375">
        <f t="shared" si="189"/>
        <v>0</v>
      </c>
      <c r="BB89" s="375">
        <f t="shared" si="189"/>
        <v>0</v>
      </c>
      <c r="BC89" s="375">
        <f t="shared" si="189"/>
        <v>0</v>
      </c>
      <c r="BD89" s="375" t="str">
        <f t="shared" si="189"/>
        <v>Ece DEMİR</v>
      </c>
      <c r="BE89" s="381">
        <f ca="1">COUNTIF((OFFSET($AW$87,0,0,4,8)),IF(AW89=0,".",AW89))</f>
        <v>0</v>
      </c>
      <c r="BF89" s="381">
        <f t="shared" ca="1" si="186"/>
        <v>0</v>
      </c>
      <c r="BG89" s="381">
        <f t="shared" ca="1" si="186"/>
        <v>0</v>
      </c>
      <c r="BH89" s="381">
        <f t="shared" ca="1" si="186"/>
        <v>0</v>
      </c>
      <c r="BI89" s="381">
        <f t="shared" ca="1" si="186"/>
        <v>0</v>
      </c>
      <c r="BJ89" s="381">
        <f t="shared" ca="1" si="186"/>
        <v>0</v>
      </c>
      <c r="BK89" s="381">
        <f t="shared" ca="1" si="186"/>
        <v>0</v>
      </c>
      <c r="BL89" s="381">
        <f t="shared" ca="1" si="186"/>
        <v>1</v>
      </c>
      <c r="BM89" s="375">
        <f t="shared" si="189"/>
        <v>0</v>
      </c>
      <c r="BN89" s="375">
        <f t="shared" si="189"/>
        <v>0</v>
      </c>
      <c r="BO89" s="375">
        <f t="shared" si="189"/>
        <v>0</v>
      </c>
      <c r="BP89" s="375">
        <f t="shared" si="189"/>
        <v>0</v>
      </c>
      <c r="BQ89" s="375">
        <f t="shared" si="189"/>
        <v>0</v>
      </c>
      <c r="BR89" s="375">
        <f t="shared" si="189"/>
        <v>0</v>
      </c>
      <c r="BS89" s="375">
        <f t="shared" si="189"/>
        <v>0</v>
      </c>
      <c r="BT89" s="375">
        <f t="shared" si="189"/>
        <v>0</v>
      </c>
      <c r="BU89">
        <f ca="1">COUNTIF((OFFSET($BM$87,0,0,4,8)),IF(BM89=0,".",BM89))</f>
        <v>0</v>
      </c>
      <c r="BV89">
        <f t="shared" ca="1" si="187"/>
        <v>0</v>
      </c>
      <c r="BW89">
        <f t="shared" ca="1" si="187"/>
        <v>0</v>
      </c>
      <c r="BX89">
        <f t="shared" ca="1" si="187"/>
        <v>0</v>
      </c>
      <c r="BY89">
        <f t="shared" ca="1" si="187"/>
        <v>0</v>
      </c>
      <c r="BZ89">
        <f t="shared" ca="1" si="187"/>
        <v>0</v>
      </c>
      <c r="CA89">
        <f t="shared" ca="1" si="187"/>
        <v>0</v>
      </c>
      <c r="CB89">
        <f t="shared" ca="1" si="187"/>
        <v>0</v>
      </c>
    </row>
    <row r="90" spans="1:80" x14ac:dyDescent="0.2">
      <c r="A90" s="374">
        <f t="shared" ref="A90:H90" si="190">A$36</f>
        <v>0</v>
      </c>
      <c r="B90" s="374">
        <f t="shared" si="190"/>
        <v>0</v>
      </c>
      <c r="C90" s="374">
        <f t="shared" si="190"/>
        <v>0</v>
      </c>
      <c r="D90" s="374">
        <f t="shared" si="190"/>
        <v>0</v>
      </c>
      <c r="E90" s="374">
        <f t="shared" si="190"/>
        <v>0</v>
      </c>
      <c r="F90" s="374">
        <f t="shared" si="190"/>
        <v>0</v>
      </c>
      <c r="G90" s="374" t="str">
        <f t="shared" si="190"/>
        <v>ARCH 469.12</v>
      </c>
      <c r="H90" s="374">
        <f t="shared" si="190"/>
        <v>0</v>
      </c>
      <c r="I90">
        <f ca="1">COUNTIF((OFFSET($A$87,0,0,4,8)),IF(A90=0,".",A90))</f>
        <v>0</v>
      </c>
      <c r="J90">
        <f t="shared" ca="1" si="182"/>
        <v>0</v>
      </c>
      <c r="K90">
        <f t="shared" ca="1" si="182"/>
        <v>0</v>
      </c>
      <c r="L90">
        <f t="shared" ca="1" si="182"/>
        <v>0</v>
      </c>
      <c r="M90">
        <f t="shared" ca="1" si="182"/>
        <v>0</v>
      </c>
      <c r="N90">
        <f t="shared" ca="1" si="182"/>
        <v>0</v>
      </c>
      <c r="O90">
        <f t="shared" ca="1" si="182"/>
        <v>1</v>
      </c>
      <c r="P90">
        <f t="shared" ca="1" si="182"/>
        <v>0</v>
      </c>
      <c r="Q90" s="385">
        <f t="shared" ref="Q90:BT90" si="191">Q$36</f>
        <v>0</v>
      </c>
      <c r="R90" s="385">
        <f t="shared" si="191"/>
        <v>0</v>
      </c>
      <c r="S90" s="385">
        <f t="shared" si="191"/>
        <v>0</v>
      </c>
      <c r="T90" s="385">
        <f t="shared" si="191"/>
        <v>0</v>
      </c>
      <c r="U90" s="385">
        <f t="shared" si="191"/>
        <v>0</v>
      </c>
      <c r="V90" s="385">
        <f t="shared" si="191"/>
        <v>0</v>
      </c>
      <c r="W90" s="385" t="str">
        <f t="shared" si="191"/>
        <v>Yrd. Doç. Dr. Hakan UZBERK</v>
      </c>
      <c r="X90" s="385">
        <f t="shared" si="191"/>
        <v>0</v>
      </c>
      <c r="Y90" s="381">
        <f ca="1">COUNTIF((OFFSET($Q$87,0,0,4,8)),IF(Q90=0,".",Q90))</f>
        <v>0</v>
      </c>
      <c r="Z90" s="381">
        <f t="shared" ca="1" si="184"/>
        <v>0</v>
      </c>
      <c r="AA90" s="381">
        <f t="shared" ca="1" si="184"/>
        <v>0</v>
      </c>
      <c r="AB90" s="381">
        <f t="shared" ca="1" si="184"/>
        <v>0</v>
      </c>
      <c r="AC90" s="381">
        <f t="shared" ca="1" si="184"/>
        <v>0</v>
      </c>
      <c r="AD90" s="381">
        <f t="shared" ca="1" si="184"/>
        <v>0</v>
      </c>
      <c r="AE90" s="381">
        <f t="shared" ca="1" si="184"/>
        <v>1</v>
      </c>
      <c r="AF90" s="381">
        <f t="shared" ca="1" si="184"/>
        <v>0</v>
      </c>
      <c r="AG90" s="374">
        <f t="shared" si="191"/>
        <v>0</v>
      </c>
      <c r="AH90" s="374">
        <f t="shared" si="191"/>
        <v>0</v>
      </c>
      <c r="AI90" s="374">
        <f t="shared" si="191"/>
        <v>0</v>
      </c>
      <c r="AJ90" s="374">
        <f t="shared" si="191"/>
        <v>0</v>
      </c>
      <c r="AK90" s="374">
        <f t="shared" si="191"/>
        <v>0</v>
      </c>
      <c r="AL90" s="374">
        <f t="shared" si="191"/>
        <v>0</v>
      </c>
      <c r="AM90" s="374">
        <f t="shared" si="191"/>
        <v>0</v>
      </c>
      <c r="AN90" s="374">
        <f t="shared" si="191"/>
        <v>0</v>
      </c>
      <c r="AO90">
        <f ca="1">COUNTIF((OFFSET($AG$87,0,0,4,8)),IF(AG90=0,".",AG90))</f>
        <v>0</v>
      </c>
      <c r="AP90">
        <f t="shared" ca="1" si="185"/>
        <v>0</v>
      </c>
      <c r="AQ90">
        <f t="shared" ca="1" si="185"/>
        <v>0</v>
      </c>
      <c r="AR90">
        <f t="shared" ca="1" si="185"/>
        <v>0</v>
      </c>
      <c r="AS90">
        <f t="shared" ca="1" si="185"/>
        <v>0</v>
      </c>
      <c r="AT90">
        <f t="shared" ca="1" si="185"/>
        <v>0</v>
      </c>
      <c r="AU90">
        <f t="shared" ca="1" si="185"/>
        <v>0</v>
      </c>
      <c r="AV90">
        <f t="shared" ca="1" si="185"/>
        <v>0</v>
      </c>
      <c r="AW90" s="385">
        <f t="shared" si="191"/>
        <v>0</v>
      </c>
      <c r="AX90" s="385">
        <f t="shared" si="191"/>
        <v>0</v>
      </c>
      <c r="AY90" s="385">
        <f t="shared" si="191"/>
        <v>0</v>
      </c>
      <c r="AZ90" s="385">
        <f t="shared" si="191"/>
        <v>0</v>
      </c>
      <c r="BA90" s="385">
        <f t="shared" si="191"/>
        <v>0</v>
      </c>
      <c r="BB90" s="385">
        <f t="shared" si="191"/>
        <v>0</v>
      </c>
      <c r="BC90" s="385">
        <f t="shared" si="191"/>
        <v>0</v>
      </c>
      <c r="BD90" s="385">
        <f t="shared" si="191"/>
        <v>0</v>
      </c>
      <c r="BE90" s="381">
        <f ca="1">COUNTIF((OFFSET($AW$87,0,0,4,8)),IF(AW90=0,".",AW90))</f>
        <v>0</v>
      </c>
      <c r="BF90" s="381">
        <f t="shared" ca="1" si="186"/>
        <v>0</v>
      </c>
      <c r="BG90" s="381">
        <f t="shared" ca="1" si="186"/>
        <v>0</v>
      </c>
      <c r="BH90" s="381">
        <f t="shared" ca="1" si="186"/>
        <v>0</v>
      </c>
      <c r="BI90" s="381">
        <f t="shared" ca="1" si="186"/>
        <v>0</v>
      </c>
      <c r="BJ90" s="381">
        <f t="shared" ca="1" si="186"/>
        <v>0</v>
      </c>
      <c r="BK90" s="381">
        <f t="shared" ca="1" si="186"/>
        <v>0</v>
      </c>
      <c r="BL90" s="381">
        <f t="shared" ca="1" si="186"/>
        <v>0</v>
      </c>
      <c r="BM90" s="374">
        <f t="shared" si="191"/>
        <v>0</v>
      </c>
      <c r="BN90" s="374">
        <f t="shared" si="191"/>
        <v>0</v>
      </c>
      <c r="BO90" s="374">
        <f t="shared" si="191"/>
        <v>0</v>
      </c>
      <c r="BP90" s="374">
        <f t="shared" si="191"/>
        <v>0</v>
      </c>
      <c r="BQ90" s="374">
        <f t="shared" si="191"/>
        <v>0</v>
      </c>
      <c r="BR90" s="374">
        <f t="shared" si="191"/>
        <v>0</v>
      </c>
      <c r="BS90" s="374">
        <f t="shared" si="191"/>
        <v>0</v>
      </c>
      <c r="BT90" s="374">
        <f t="shared" si="191"/>
        <v>0</v>
      </c>
      <c r="BU90">
        <f ca="1">COUNTIF((OFFSET($BM$87,0,0,4,8)),IF(BM90=0,".",BM90))</f>
        <v>0</v>
      </c>
      <c r="BV90">
        <f t="shared" ca="1" si="187"/>
        <v>0</v>
      </c>
      <c r="BW90">
        <f t="shared" ca="1" si="187"/>
        <v>0</v>
      </c>
      <c r="BX90">
        <f t="shared" ca="1" si="187"/>
        <v>0</v>
      </c>
      <c r="BY90">
        <f t="shared" ca="1" si="187"/>
        <v>0</v>
      </c>
      <c r="BZ90">
        <f t="shared" ca="1" si="187"/>
        <v>0</v>
      </c>
      <c r="CA90">
        <f t="shared" ca="1" si="187"/>
        <v>0</v>
      </c>
      <c r="CB90">
        <f t="shared" ca="1" si="187"/>
        <v>0</v>
      </c>
    </row>
    <row r="91" spans="1:80" x14ac:dyDescent="0.2">
      <c r="A91" s="377">
        <f>COUNTIF((A$87:A$90),IF(A87=0,".",A87))</f>
        <v>1</v>
      </c>
      <c r="B91" s="378">
        <f t="shared" ref="B91:BT91" si="192">COUNTIF((B$87:B$90),IF(B87=0,".",B87))</f>
        <v>1</v>
      </c>
      <c r="C91" s="378">
        <f t="shared" si="192"/>
        <v>1</v>
      </c>
      <c r="D91" s="378">
        <f t="shared" si="192"/>
        <v>1</v>
      </c>
      <c r="E91" s="378">
        <f t="shared" si="192"/>
        <v>1</v>
      </c>
      <c r="F91" s="378">
        <f t="shared" si="192"/>
        <v>0</v>
      </c>
      <c r="G91" s="378">
        <f t="shared" si="192"/>
        <v>1</v>
      </c>
      <c r="H91" s="378">
        <f t="shared" si="192"/>
        <v>0</v>
      </c>
      <c r="I91" s="378">
        <f t="shared" ref="I91:P91" ca="1" si="193">SUM(I87:I90)</f>
        <v>1</v>
      </c>
      <c r="J91" s="378">
        <f t="shared" ca="1" si="193"/>
        <v>1</v>
      </c>
      <c r="K91" s="378">
        <f t="shared" ca="1" si="193"/>
        <v>2</v>
      </c>
      <c r="L91" s="378">
        <f t="shared" ca="1" si="193"/>
        <v>2</v>
      </c>
      <c r="M91" s="378">
        <f t="shared" ca="1" si="193"/>
        <v>1</v>
      </c>
      <c r="N91" s="378">
        <f t="shared" ca="1" si="193"/>
        <v>0</v>
      </c>
      <c r="O91" s="378">
        <f t="shared" ca="1" si="193"/>
        <v>2</v>
      </c>
      <c r="P91" s="378">
        <f t="shared" ca="1" si="193"/>
        <v>1</v>
      </c>
      <c r="Q91" s="378">
        <f t="shared" si="192"/>
        <v>1</v>
      </c>
      <c r="R91" s="378">
        <f t="shared" si="192"/>
        <v>1</v>
      </c>
      <c r="S91" s="378">
        <f t="shared" si="192"/>
        <v>1</v>
      </c>
      <c r="T91" s="378">
        <f t="shared" si="192"/>
        <v>1</v>
      </c>
      <c r="U91" s="378">
        <f t="shared" si="192"/>
        <v>1</v>
      </c>
      <c r="V91" s="378">
        <f t="shared" si="192"/>
        <v>0</v>
      </c>
      <c r="W91" s="378">
        <f t="shared" si="192"/>
        <v>1</v>
      </c>
      <c r="X91" s="378">
        <f t="shared" si="192"/>
        <v>0</v>
      </c>
      <c r="Y91" s="378">
        <f t="shared" ref="Y91:AF91" ca="1" si="194">SUM(Y87:Y90)</f>
        <v>1</v>
      </c>
      <c r="Z91" s="378">
        <f t="shared" ca="1" si="194"/>
        <v>1</v>
      </c>
      <c r="AA91" s="378">
        <f t="shared" ca="1" si="194"/>
        <v>2</v>
      </c>
      <c r="AB91" s="378">
        <f t="shared" ca="1" si="194"/>
        <v>2</v>
      </c>
      <c r="AC91" s="378">
        <f t="shared" ca="1" si="194"/>
        <v>1</v>
      </c>
      <c r="AD91" s="378">
        <f t="shared" ca="1" si="194"/>
        <v>0</v>
      </c>
      <c r="AE91" s="378">
        <f t="shared" ca="1" si="194"/>
        <v>2</v>
      </c>
      <c r="AF91" s="378">
        <f t="shared" ca="1" si="194"/>
        <v>1</v>
      </c>
      <c r="AG91" s="378">
        <f t="shared" si="192"/>
        <v>1</v>
      </c>
      <c r="AH91" s="378">
        <f t="shared" si="192"/>
        <v>0</v>
      </c>
      <c r="AI91" s="378">
        <f t="shared" si="192"/>
        <v>0</v>
      </c>
      <c r="AJ91" s="378">
        <f t="shared" si="192"/>
        <v>0</v>
      </c>
      <c r="AK91" s="378">
        <f t="shared" si="192"/>
        <v>0</v>
      </c>
      <c r="AL91" s="378">
        <f t="shared" si="192"/>
        <v>0</v>
      </c>
      <c r="AM91" s="378">
        <f t="shared" si="192"/>
        <v>0</v>
      </c>
      <c r="AN91" s="378">
        <f t="shared" si="192"/>
        <v>0</v>
      </c>
      <c r="AO91" s="378">
        <f t="shared" ref="AO91:AV91" ca="1" si="195">SUM(AO87:AO90)</f>
        <v>1</v>
      </c>
      <c r="AP91" s="378">
        <f t="shared" ca="1" si="195"/>
        <v>0</v>
      </c>
      <c r="AQ91" s="378">
        <f t="shared" ca="1" si="195"/>
        <v>0</v>
      </c>
      <c r="AR91" s="378">
        <f t="shared" ca="1" si="195"/>
        <v>0</v>
      </c>
      <c r="AS91" s="378">
        <f t="shared" ca="1" si="195"/>
        <v>0</v>
      </c>
      <c r="AT91" s="378">
        <f t="shared" ca="1" si="195"/>
        <v>0</v>
      </c>
      <c r="AU91" s="378">
        <f t="shared" ca="1" si="195"/>
        <v>0</v>
      </c>
      <c r="AV91" s="378">
        <f t="shared" ca="1" si="195"/>
        <v>0</v>
      </c>
      <c r="AW91" s="378">
        <f t="shared" si="192"/>
        <v>0</v>
      </c>
      <c r="AX91" s="378">
        <f t="shared" si="192"/>
        <v>0</v>
      </c>
      <c r="AY91" s="378">
        <f t="shared" si="192"/>
        <v>1</v>
      </c>
      <c r="AZ91" s="378">
        <f t="shared" si="192"/>
        <v>0</v>
      </c>
      <c r="BA91" s="378">
        <f t="shared" si="192"/>
        <v>1</v>
      </c>
      <c r="BB91" s="378">
        <f t="shared" si="192"/>
        <v>0</v>
      </c>
      <c r="BC91" s="378">
        <f t="shared" si="192"/>
        <v>0</v>
      </c>
      <c r="BD91" s="378">
        <f t="shared" si="192"/>
        <v>0</v>
      </c>
      <c r="BE91" s="378">
        <f t="shared" ref="BE91:BL91" ca="1" si="196">SUM(BE87:BE90)</f>
        <v>0</v>
      </c>
      <c r="BF91" s="378">
        <f t="shared" ca="1" si="196"/>
        <v>0</v>
      </c>
      <c r="BG91" s="378">
        <f t="shared" ca="1" si="196"/>
        <v>2</v>
      </c>
      <c r="BH91" s="378">
        <f t="shared" ca="1" si="196"/>
        <v>0</v>
      </c>
      <c r="BI91" s="378">
        <f t="shared" ca="1" si="196"/>
        <v>1</v>
      </c>
      <c r="BJ91" s="378">
        <f t="shared" ca="1" si="196"/>
        <v>0</v>
      </c>
      <c r="BK91" s="378">
        <f t="shared" ca="1" si="196"/>
        <v>0</v>
      </c>
      <c r="BL91" s="378">
        <f t="shared" ca="1" si="196"/>
        <v>1</v>
      </c>
      <c r="BM91" s="378">
        <f t="shared" si="192"/>
        <v>0</v>
      </c>
      <c r="BN91" s="378">
        <f t="shared" si="192"/>
        <v>0</v>
      </c>
      <c r="BO91" s="378">
        <f t="shared" si="192"/>
        <v>0</v>
      </c>
      <c r="BP91" s="378">
        <f t="shared" si="192"/>
        <v>0</v>
      </c>
      <c r="BQ91" s="378">
        <f t="shared" si="192"/>
        <v>0</v>
      </c>
      <c r="BR91" s="378">
        <f t="shared" si="192"/>
        <v>0</v>
      </c>
      <c r="BS91" s="378">
        <f t="shared" si="192"/>
        <v>0</v>
      </c>
      <c r="BT91" s="378">
        <f t="shared" si="192"/>
        <v>0</v>
      </c>
      <c r="BU91" s="378">
        <f t="shared" ref="BU91:CB91" ca="1" si="197">SUM(BU87:BU90)</f>
        <v>0</v>
      </c>
      <c r="BV91" s="378">
        <f t="shared" ca="1" si="197"/>
        <v>0</v>
      </c>
      <c r="BW91" s="378">
        <f t="shared" ca="1" si="197"/>
        <v>0</v>
      </c>
      <c r="BX91" s="378">
        <f t="shared" ca="1" si="197"/>
        <v>0</v>
      </c>
      <c r="BY91" s="378">
        <f t="shared" ca="1" si="197"/>
        <v>0</v>
      </c>
      <c r="BZ91" s="378">
        <f t="shared" ca="1" si="197"/>
        <v>0</v>
      </c>
      <c r="CA91" s="378">
        <f t="shared" ca="1" si="197"/>
        <v>0</v>
      </c>
      <c r="CB91" s="378">
        <f t="shared" ca="1" si="197"/>
        <v>0</v>
      </c>
    </row>
    <row r="92" spans="1:80" ht="12.75" customHeight="1" x14ac:dyDescent="0.2">
      <c r="A92" s="377">
        <f>COUNTIF((A$87:A$90),IF(A88=0,".",A88))</f>
        <v>0</v>
      </c>
      <c r="B92" s="378">
        <f t="shared" ref="B92:H93" si="198">COUNTIF((B$87:B$90),IF(B88=0,".",B88))</f>
        <v>0</v>
      </c>
      <c r="C92" s="378">
        <f t="shared" si="198"/>
        <v>1</v>
      </c>
      <c r="D92" s="378">
        <f t="shared" si="198"/>
        <v>1</v>
      </c>
      <c r="E92" s="378">
        <f t="shared" si="198"/>
        <v>0</v>
      </c>
      <c r="F92" s="378">
        <f t="shared" si="198"/>
        <v>0</v>
      </c>
      <c r="G92" s="378">
        <f t="shared" si="198"/>
        <v>0</v>
      </c>
      <c r="H92" s="378">
        <f t="shared" si="198"/>
        <v>0</v>
      </c>
      <c r="I92" s="1109" t="s">
        <v>327</v>
      </c>
      <c r="J92" s="1109"/>
      <c r="K92" s="1109"/>
      <c r="L92" s="1109"/>
      <c r="M92" s="1109"/>
      <c r="N92" s="1109"/>
      <c r="O92" s="1109"/>
      <c r="P92" s="1109"/>
      <c r="Q92" s="378">
        <f t="shared" ref="Q92:X93" si="199">COUNTIF((Q$87:Q$90),IF(Q88=0,".",Q88))</f>
        <v>0</v>
      </c>
      <c r="R92" s="378">
        <f t="shared" si="199"/>
        <v>0</v>
      </c>
      <c r="S92" s="378">
        <f t="shared" si="199"/>
        <v>1</v>
      </c>
      <c r="T92" s="378">
        <f t="shared" si="199"/>
        <v>1</v>
      </c>
      <c r="U92" s="378">
        <f t="shared" si="199"/>
        <v>0</v>
      </c>
      <c r="V92" s="378">
        <f t="shared" si="199"/>
        <v>0</v>
      </c>
      <c r="W92" s="378">
        <f t="shared" si="199"/>
        <v>0</v>
      </c>
      <c r="X92" s="378">
        <f t="shared" si="199"/>
        <v>0</v>
      </c>
      <c r="Y92" s="1109" t="s">
        <v>327</v>
      </c>
      <c r="Z92" s="1109"/>
      <c r="AA92" s="1109"/>
      <c r="AB92" s="1109"/>
      <c r="AC92" s="1109"/>
      <c r="AD92" s="1109"/>
      <c r="AE92" s="1109"/>
      <c r="AF92" s="1109"/>
      <c r="AG92" s="378">
        <f t="shared" ref="AG92:BT92" si="200">COUNTIF((AG$87:AG$90),IF(AG88=0,".",AG88))</f>
        <v>0</v>
      </c>
      <c r="AH92" s="378">
        <f t="shared" si="200"/>
        <v>0</v>
      </c>
      <c r="AI92" s="378">
        <f t="shared" si="200"/>
        <v>0</v>
      </c>
      <c r="AJ92" s="378">
        <f t="shared" si="200"/>
        <v>0</v>
      </c>
      <c r="AK92" s="378">
        <f t="shared" si="200"/>
        <v>0</v>
      </c>
      <c r="AL92" s="378">
        <f t="shared" si="200"/>
        <v>0</v>
      </c>
      <c r="AM92" s="378">
        <f t="shared" si="200"/>
        <v>0</v>
      </c>
      <c r="AN92" s="378">
        <f t="shared" si="200"/>
        <v>0</v>
      </c>
      <c r="AO92" s="1109" t="s">
        <v>327</v>
      </c>
      <c r="AP92" s="1109"/>
      <c r="AQ92" s="1109"/>
      <c r="AR92" s="1109"/>
      <c r="AS92" s="1109"/>
      <c r="AT92" s="1109"/>
      <c r="AU92" s="1109"/>
      <c r="AV92" s="1109"/>
      <c r="AW92" s="378">
        <f t="shared" si="200"/>
        <v>0</v>
      </c>
      <c r="AX92" s="378">
        <f t="shared" si="200"/>
        <v>0</v>
      </c>
      <c r="AY92" s="378">
        <f t="shared" si="200"/>
        <v>1</v>
      </c>
      <c r="AZ92" s="378">
        <f t="shared" si="200"/>
        <v>0</v>
      </c>
      <c r="BA92" s="378">
        <f t="shared" si="200"/>
        <v>0</v>
      </c>
      <c r="BB92" s="378">
        <f t="shared" si="200"/>
        <v>0</v>
      </c>
      <c r="BC92" s="378">
        <f t="shared" si="200"/>
        <v>0</v>
      </c>
      <c r="BD92" s="378">
        <f t="shared" si="200"/>
        <v>0</v>
      </c>
      <c r="BE92" s="1109" t="s">
        <v>327</v>
      </c>
      <c r="BF92" s="1109"/>
      <c r="BG92" s="1109"/>
      <c r="BH92" s="1109"/>
      <c r="BI92" s="1109"/>
      <c r="BJ92" s="1109"/>
      <c r="BK92" s="1109"/>
      <c r="BL92" s="1109"/>
      <c r="BM92" s="378">
        <f t="shared" si="200"/>
        <v>0</v>
      </c>
      <c r="BN92" s="378">
        <f t="shared" si="200"/>
        <v>0</v>
      </c>
      <c r="BO92" s="378">
        <f t="shared" si="200"/>
        <v>0</v>
      </c>
      <c r="BP92" s="378">
        <f t="shared" si="200"/>
        <v>0</v>
      </c>
      <c r="BQ92" s="378">
        <f t="shared" si="200"/>
        <v>0</v>
      </c>
      <c r="BR92" s="378">
        <f t="shared" si="200"/>
        <v>0</v>
      </c>
      <c r="BS92" s="378">
        <f t="shared" si="200"/>
        <v>0</v>
      </c>
      <c r="BT92" s="378">
        <f t="shared" si="200"/>
        <v>0</v>
      </c>
      <c r="BU92" s="1109" t="s">
        <v>327</v>
      </c>
      <c r="BV92" s="1109"/>
      <c r="BW92" s="1109"/>
      <c r="BX92" s="1109"/>
      <c r="BY92" s="1109"/>
      <c r="BZ92" s="1109"/>
      <c r="CA92" s="1109"/>
      <c r="CB92" s="1109"/>
    </row>
    <row r="93" spans="1:80" ht="12.75" customHeight="1" x14ac:dyDescent="0.2">
      <c r="A93" s="377">
        <f>COUNTIF((A$87:A$90),IF(A89=0,".",A89))</f>
        <v>0</v>
      </c>
      <c r="B93" s="378">
        <f t="shared" si="198"/>
        <v>0</v>
      </c>
      <c r="C93" s="378">
        <f t="shared" si="198"/>
        <v>0</v>
      </c>
      <c r="D93" s="378">
        <f t="shared" si="198"/>
        <v>0</v>
      </c>
      <c r="E93" s="378">
        <f t="shared" si="198"/>
        <v>0</v>
      </c>
      <c r="F93" s="378">
        <f t="shared" si="198"/>
        <v>0</v>
      </c>
      <c r="G93" s="378">
        <f t="shared" si="198"/>
        <v>0</v>
      </c>
      <c r="H93" s="378">
        <f t="shared" si="198"/>
        <v>1</v>
      </c>
      <c r="I93" s="1109"/>
      <c r="J93" s="1109"/>
      <c r="K93" s="1109"/>
      <c r="L93" s="1109"/>
      <c r="M93" s="1109"/>
      <c r="N93" s="1109"/>
      <c r="O93" s="1109"/>
      <c r="P93" s="1109"/>
      <c r="Q93" s="378">
        <f t="shared" si="199"/>
        <v>0</v>
      </c>
      <c r="R93" s="378">
        <f t="shared" si="199"/>
        <v>0</v>
      </c>
      <c r="S93" s="378">
        <f t="shared" si="199"/>
        <v>0</v>
      </c>
      <c r="T93" s="378">
        <f t="shared" si="199"/>
        <v>0</v>
      </c>
      <c r="U93" s="378">
        <f t="shared" si="199"/>
        <v>0</v>
      </c>
      <c r="V93" s="378">
        <f t="shared" si="199"/>
        <v>0</v>
      </c>
      <c r="W93" s="378">
        <f t="shared" si="199"/>
        <v>0</v>
      </c>
      <c r="X93" s="378">
        <f t="shared" si="199"/>
        <v>1</v>
      </c>
      <c r="Y93" s="1109"/>
      <c r="Z93" s="1109"/>
      <c r="AA93" s="1109"/>
      <c r="AB93" s="1109"/>
      <c r="AC93" s="1109"/>
      <c r="AD93" s="1109"/>
      <c r="AE93" s="1109"/>
      <c r="AF93" s="1109"/>
      <c r="AG93" s="378">
        <f t="shared" ref="AG93:BT93" si="201">COUNTIF((AG$87:AG$90),IF(AG89=0,".",AG89))</f>
        <v>0</v>
      </c>
      <c r="AH93" s="378">
        <f t="shared" si="201"/>
        <v>0</v>
      </c>
      <c r="AI93" s="378">
        <f t="shared" si="201"/>
        <v>0</v>
      </c>
      <c r="AJ93" s="378">
        <f t="shared" si="201"/>
        <v>0</v>
      </c>
      <c r="AK93" s="378">
        <f t="shared" si="201"/>
        <v>0</v>
      </c>
      <c r="AL93" s="378">
        <f t="shared" si="201"/>
        <v>0</v>
      </c>
      <c r="AM93" s="378">
        <f t="shared" si="201"/>
        <v>0</v>
      </c>
      <c r="AN93" s="378">
        <f t="shared" si="201"/>
        <v>0</v>
      </c>
      <c r="AO93" s="1109"/>
      <c r="AP93" s="1109"/>
      <c r="AQ93" s="1109"/>
      <c r="AR93" s="1109"/>
      <c r="AS93" s="1109"/>
      <c r="AT93" s="1109"/>
      <c r="AU93" s="1109"/>
      <c r="AV93" s="1109"/>
      <c r="AW93" s="378">
        <f t="shared" si="201"/>
        <v>0</v>
      </c>
      <c r="AX93" s="378">
        <f t="shared" si="201"/>
        <v>0</v>
      </c>
      <c r="AY93" s="378">
        <f t="shared" si="201"/>
        <v>0</v>
      </c>
      <c r="AZ93" s="378">
        <f t="shared" si="201"/>
        <v>0</v>
      </c>
      <c r="BA93" s="378">
        <f t="shared" si="201"/>
        <v>0</v>
      </c>
      <c r="BB93" s="378">
        <f t="shared" si="201"/>
        <v>0</v>
      </c>
      <c r="BC93" s="378">
        <f t="shared" si="201"/>
        <v>0</v>
      </c>
      <c r="BD93" s="378">
        <f t="shared" si="201"/>
        <v>1</v>
      </c>
      <c r="BE93" s="1109"/>
      <c r="BF93" s="1109"/>
      <c r="BG93" s="1109"/>
      <c r="BH93" s="1109"/>
      <c r="BI93" s="1109"/>
      <c r="BJ93" s="1109"/>
      <c r="BK93" s="1109"/>
      <c r="BL93" s="1109"/>
      <c r="BM93" s="378">
        <f t="shared" si="201"/>
        <v>0</v>
      </c>
      <c r="BN93" s="378">
        <f t="shared" si="201"/>
        <v>0</v>
      </c>
      <c r="BO93" s="378">
        <f t="shared" si="201"/>
        <v>0</v>
      </c>
      <c r="BP93" s="378">
        <f t="shared" si="201"/>
        <v>0</v>
      </c>
      <c r="BQ93" s="378">
        <f t="shared" si="201"/>
        <v>0</v>
      </c>
      <c r="BR93" s="378">
        <f t="shared" si="201"/>
        <v>0</v>
      </c>
      <c r="BS93" s="378">
        <f t="shared" si="201"/>
        <v>0</v>
      </c>
      <c r="BT93" s="378">
        <f t="shared" si="201"/>
        <v>0</v>
      </c>
      <c r="BU93" s="1109"/>
      <c r="BV93" s="1109"/>
      <c r="BW93" s="1109"/>
      <c r="BX93" s="1109"/>
      <c r="BY93" s="1109"/>
      <c r="BZ93" s="1109"/>
      <c r="CA93" s="1109"/>
      <c r="CB93" s="1109"/>
    </row>
    <row r="94" spans="1:80" ht="13.5" thickBot="1" x14ac:dyDescent="0.25">
      <c r="A94" s="377">
        <f t="shared" ref="A94:BT94" si="202">COUNTIF((A$87:A$90),IF(A90=0,".",A90))</f>
        <v>0</v>
      </c>
      <c r="B94" s="378">
        <f t="shared" si="202"/>
        <v>0</v>
      </c>
      <c r="C94" s="378">
        <f t="shared" si="202"/>
        <v>0</v>
      </c>
      <c r="D94" s="378">
        <f t="shared" si="202"/>
        <v>0</v>
      </c>
      <c r="E94" s="378">
        <f t="shared" si="202"/>
        <v>0</v>
      </c>
      <c r="F94" s="378">
        <f t="shared" si="202"/>
        <v>0</v>
      </c>
      <c r="G94" s="378">
        <f t="shared" si="202"/>
        <v>1</v>
      </c>
      <c r="H94" s="378">
        <f t="shared" si="202"/>
        <v>0</v>
      </c>
      <c r="I94" s="380" t="s">
        <v>42</v>
      </c>
      <c r="J94" s="380" t="s">
        <v>44</v>
      </c>
      <c r="K94" s="380" t="s">
        <v>45</v>
      </c>
      <c r="L94" s="380" t="s">
        <v>46</v>
      </c>
      <c r="M94" s="380" t="s">
        <v>47</v>
      </c>
      <c r="N94" s="380" t="s">
        <v>48</v>
      </c>
      <c r="O94" s="380" t="s">
        <v>67</v>
      </c>
      <c r="P94" s="380" t="s">
        <v>43</v>
      </c>
      <c r="Q94" s="378">
        <f t="shared" si="202"/>
        <v>0</v>
      </c>
      <c r="R94" s="378">
        <f t="shared" si="202"/>
        <v>0</v>
      </c>
      <c r="S94" s="378">
        <f t="shared" si="202"/>
        <v>0</v>
      </c>
      <c r="T94" s="378">
        <f t="shared" si="202"/>
        <v>0</v>
      </c>
      <c r="U94" s="378">
        <f t="shared" si="202"/>
        <v>0</v>
      </c>
      <c r="V94" s="378">
        <f t="shared" si="202"/>
        <v>0</v>
      </c>
      <c r="W94" s="378">
        <f t="shared" si="202"/>
        <v>1</v>
      </c>
      <c r="X94" s="378">
        <f t="shared" si="202"/>
        <v>0</v>
      </c>
      <c r="Y94" s="380" t="s">
        <v>42</v>
      </c>
      <c r="Z94" s="380" t="s">
        <v>44</v>
      </c>
      <c r="AA94" s="380" t="s">
        <v>45</v>
      </c>
      <c r="AB94" s="380" t="s">
        <v>46</v>
      </c>
      <c r="AC94" s="380" t="s">
        <v>47</v>
      </c>
      <c r="AD94" s="380" t="s">
        <v>48</v>
      </c>
      <c r="AE94" s="380" t="s">
        <v>67</v>
      </c>
      <c r="AF94" s="380" t="s">
        <v>43</v>
      </c>
      <c r="AG94" s="378">
        <f t="shared" si="202"/>
        <v>0</v>
      </c>
      <c r="AH94" s="378">
        <f t="shared" si="202"/>
        <v>0</v>
      </c>
      <c r="AI94" s="378">
        <f t="shared" si="202"/>
        <v>0</v>
      </c>
      <c r="AJ94" s="378">
        <f t="shared" si="202"/>
        <v>0</v>
      </c>
      <c r="AK94" s="378">
        <f t="shared" si="202"/>
        <v>0</v>
      </c>
      <c r="AL94" s="378">
        <f t="shared" si="202"/>
        <v>0</v>
      </c>
      <c r="AM94" s="378">
        <f t="shared" si="202"/>
        <v>0</v>
      </c>
      <c r="AN94" s="378">
        <f t="shared" si="202"/>
        <v>0</v>
      </c>
      <c r="AO94" s="380" t="s">
        <v>42</v>
      </c>
      <c r="AP94" s="380" t="s">
        <v>44</v>
      </c>
      <c r="AQ94" s="380" t="s">
        <v>45</v>
      </c>
      <c r="AR94" s="380" t="s">
        <v>46</v>
      </c>
      <c r="AS94" s="380" t="s">
        <v>47</v>
      </c>
      <c r="AT94" s="380" t="s">
        <v>48</v>
      </c>
      <c r="AU94" s="380" t="s">
        <v>67</v>
      </c>
      <c r="AV94" s="380" t="s">
        <v>43</v>
      </c>
      <c r="AW94" s="378">
        <f t="shared" si="202"/>
        <v>0</v>
      </c>
      <c r="AX94" s="378">
        <f t="shared" si="202"/>
        <v>0</v>
      </c>
      <c r="AY94" s="378">
        <f t="shared" si="202"/>
        <v>0</v>
      </c>
      <c r="AZ94" s="378">
        <f t="shared" si="202"/>
        <v>0</v>
      </c>
      <c r="BA94" s="378">
        <f t="shared" si="202"/>
        <v>0</v>
      </c>
      <c r="BB94" s="378">
        <f t="shared" si="202"/>
        <v>0</v>
      </c>
      <c r="BC94" s="378">
        <f t="shared" si="202"/>
        <v>0</v>
      </c>
      <c r="BD94" s="378">
        <f t="shared" si="202"/>
        <v>0</v>
      </c>
      <c r="BE94" s="380" t="s">
        <v>42</v>
      </c>
      <c r="BF94" s="380" t="s">
        <v>44</v>
      </c>
      <c r="BG94" s="380" t="s">
        <v>45</v>
      </c>
      <c r="BH94" s="380" t="s">
        <v>46</v>
      </c>
      <c r="BI94" s="380" t="s">
        <v>47</v>
      </c>
      <c r="BJ94" s="380" t="s">
        <v>48</v>
      </c>
      <c r="BK94" s="380" t="s">
        <v>67</v>
      </c>
      <c r="BL94" s="380" t="s">
        <v>43</v>
      </c>
      <c r="BM94" s="378">
        <f t="shared" si="202"/>
        <v>0</v>
      </c>
      <c r="BN94" s="378">
        <f t="shared" si="202"/>
        <v>0</v>
      </c>
      <c r="BO94" s="378">
        <f t="shared" si="202"/>
        <v>0</v>
      </c>
      <c r="BP94" s="378">
        <f t="shared" si="202"/>
        <v>0</v>
      </c>
      <c r="BQ94" s="378">
        <f t="shared" si="202"/>
        <v>0</v>
      </c>
      <c r="BR94" s="378">
        <f t="shared" si="202"/>
        <v>0</v>
      </c>
      <c r="BS94" s="378">
        <f t="shared" si="202"/>
        <v>0</v>
      </c>
      <c r="BT94" s="378">
        <f t="shared" si="202"/>
        <v>0</v>
      </c>
      <c r="BU94" s="380" t="s">
        <v>42</v>
      </c>
      <c r="BV94" s="380" t="s">
        <v>44</v>
      </c>
      <c r="BW94" s="380" t="s">
        <v>45</v>
      </c>
      <c r="BX94" s="380" t="s">
        <v>46</v>
      </c>
      <c r="BY94" s="380" t="s">
        <v>47</v>
      </c>
      <c r="BZ94" s="380" t="s">
        <v>48</v>
      </c>
      <c r="CA94" s="380" t="s">
        <v>67</v>
      </c>
      <c r="CB94" s="380" t="s">
        <v>43</v>
      </c>
    </row>
    <row r="95" spans="1:80" ht="13.5" thickBot="1" x14ac:dyDescent="0.25">
      <c r="A95" s="373">
        <f t="shared" ref="A95:BT95" si="203">SUM(A87:A94)</f>
        <v>1</v>
      </c>
      <c r="B95" s="372">
        <f t="shared" si="203"/>
        <v>1</v>
      </c>
      <c r="C95" s="372">
        <f t="shared" si="203"/>
        <v>2</v>
      </c>
      <c r="D95" s="372">
        <f t="shared" si="203"/>
        <v>2</v>
      </c>
      <c r="E95" s="372">
        <f t="shared" si="203"/>
        <v>1</v>
      </c>
      <c r="F95" s="372">
        <f t="shared" si="203"/>
        <v>0</v>
      </c>
      <c r="G95" s="372">
        <f t="shared" si="203"/>
        <v>2</v>
      </c>
      <c r="H95" s="372">
        <f t="shared" si="203"/>
        <v>1</v>
      </c>
      <c r="I95" s="379" t="str">
        <f t="shared" ref="I95:P95" ca="1" si="204">IF(A95=I91,"OK.","CISSS!")</f>
        <v>OK.</v>
      </c>
      <c r="J95" s="379" t="str">
        <f t="shared" ca="1" si="204"/>
        <v>OK.</v>
      </c>
      <c r="K95" s="379" t="str">
        <f t="shared" ca="1" si="204"/>
        <v>OK.</v>
      </c>
      <c r="L95" s="379" t="str">
        <f t="shared" ca="1" si="204"/>
        <v>OK.</v>
      </c>
      <c r="M95" s="379" t="str">
        <f t="shared" ca="1" si="204"/>
        <v>OK.</v>
      </c>
      <c r="N95" s="379" t="str">
        <f t="shared" ca="1" si="204"/>
        <v>OK.</v>
      </c>
      <c r="O95" s="379" t="str">
        <f t="shared" ca="1" si="204"/>
        <v>OK.</v>
      </c>
      <c r="P95" s="379" t="str">
        <f t="shared" ca="1" si="204"/>
        <v>OK.</v>
      </c>
      <c r="Q95" s="384">
        <f t="shared" si="203"/>
        <v>1</v>
      </c>
      <c r="R95" s="384">
        <f t="shared" si="203"/>
        <v>1</v>
      </c>
      <c r="S95" s="384">
        <f t="shared" si="203"/>
        <v>2</v>
      </c>
      <c r="T95" s="384">
        <f t="shared" si="203"/>
        <v>2</v>
      </c>
      <c r="U95" s="384">
        <f t="shared" si="203"/>
        <v>1</v>
      </c>
      <c r="V95" s="384">
        <f t="shared" si="203"/>
        <v>0</v>
      </c>
      <c r="W95" s="384">
        <f t="shared" si="203"/>
        <v>2</v>
      </c>
      <c r="X95" s="384">
        <f t="shared" si="203"/>
        <v>1</v>
      </c>
      <c r="Y95" s="382" t="str">
        <f t="shared" ref="Y95:AF95" ca="1" si="205">IF(Q95=Y91,"OK.","CISSS!")</f>
        <v>OK.</v>
      </c>
      <c r="Z95" s="382" t="str">
        <f t="shared" ca="1" si="205"/>
        <v>OK.</v>
      </c>
      <c r="AA95" s="382" t="str">
        <f t="shared" ca="1" si="205"/>
        <v>OK.</v>
      </c>
      <c r="AB95" s="382" t="str">
        <f t="shared" ca="1" si="205"/>
        <v>OK.</v>
      </c>
      <c r="AC95" s="382" t="str">
        <f t="shared" ca="1" si="205"/>
        <v>OK.</v>
      </c>
      <c r="AD95" s="382" t="str">
        <f t="shared" ca="1" si="205"/>
        <v>OK.</v>
      </c>
      <c r="AE95" s="382" t="str">
        <f t="shared" ca="1" si="205"/>
        <v>OK.</v>
      </c>
      <c r="AF95" s="382" t="str">
        <f t="shared" ca="1" si="205"/>
        <v>OK.</v>
      </c>
      <c r="AG95" s="372">
        <f t="shared" si="203"/>
        <v>1</v>
      </c>
      <c r="AH95" s="372">
        <f t="shared" si="203"/>
        <v>0</v>
      </c>
      <c r="AI95" s="372">
        <f t="shared" si="203"/>
        <v>0</v>
      </c>
      <c r="AJ95" s="372">
        <f t="shared" si="203"/>
        <v>0</v>
      </c>
      <c r="AK95" s="372">
        <f t="shared" si="203"/>
        <v>0</v>
      </c>
      <c r="AL95" s="372">
        <f t="shared" si="203"/>
        <v>0</v>
      </c>
      <c r="AM95" s="372">
        <f t="shared" si="203"/>
        <v>0</v>
      </c>
      <c r="AN95" s="372">
        <f t="shared" si="203"/>
        <v>0</v>
      </c>
      <c r="AO95" s="379" t="str">
        <f t="shared" ref="AO95:AV95" ca="1" si="206">IF(AG95=AO91,"OK.","CISSS!")</f>
        <v>OK.</v>
      </c>
      <c r="AP95" s="379" t="str">
        <f t="shared" ca="1" si="206"/>
        <v>OK.</v>
      </c>
      <c r="AQ95" s="379" t="str">
        <f t="shared" ca="1" si="206"/>
        <v>OK.</v>
      </c>
      <c r="AR95" s="379" t="str">
        <f t="shared" ca="1" si="206"/>
        <v>OK.</v>
      </c>
      <c r="AS95" s="379" t="str">
        <f t="shared" ca="1" si="206"/>
        <v>OK.</v>
      </c>
      <c r="AT95" s="379" t="str">
        <f t="shared" ca="1" si="206"/>
        <v>OK.</v>
      </c>
      <c r="AU95" s="379" t="str">
        <f t="shared" ca="1" si="206"/>
        <v>OK.</v>
      </c>
      <c r="AV95" s="379" t="str">
        <f t="shared" ca="1" si="206"/>
        <v>OK.</v>
      </c>
      <c r="AW95" s="384">
        <f t="shared" si="203"/>
        <v>0</v>
      </c>
      <c r="AX95" s="384">
        <f t="shared" si="203"/>
        <v>0</v>
      </c>
      <c r="AY95" s="384">
        <f t="shared" si="203"/>
        <v>2</v>
      </c>
      <c r="AZ95" s="384">
        <f t="shared" si="203"/>
        <v>0</v>
      </c>
      <c r="BA95" s="384">
        <f t="shared" si="203"/>
        <v>1</v>
      </c>
      <c r="BB95" s="384">
        <f t="shared" si="203"/>
        <v>0</v>
      </c>
      <c r="BC95" s="384">
        <f t="shared" si="203"/>
        <v>0</v>
      </c>
      <c r="BD95" s="384">
        <f t="shared" si="203"/>
        <v>1</v>
      </c>
      <c r="BE95" s="382" t="str">
        <f t="shared" ref="BE95:BL95" ca="1" si="207">IF(AW95=BE91,"OK.","CISSS!")</f>
        <v>OK.</v>
      </c>
      <c r="BF95" s="382" t="str">
        <f t="shared" ca="1" si="207"/>
        <v>OK.</v>
      </c>
      <c r="BG95" s="382" t="str">
        <f t="shared" ca="1" si="207"/>
        <v>OK.</v>
      </c>
      <c r="BH95" s="382" t="str">
        <f t="shared" ca="1" si="207"/>
        <v>OK.</v>
      </c>
      <c r="BI95" s="382" t="str">
        <f t="shared" ca="1" si="207"/>
        <v>OK.</v>
      </c>
      <c r="BJ95" s="382" t="str">
        <f t="shared" ca="1" si="207"/>
        <v>OK.</v>
      </c>
      <c r="BK95" s="382" t="str">
        <f t="shared" ca="1" si="207"/>
        <v>OK.</v>
      </c>
      <c r="BL95" s="382" t="str">
        <f t="shared" ca="1" si="207"/>
        <v>OK.</v>
      </c>
      <c r="BM95" s="372">
        <f t="shared" si="203"/>
        <v>0</v>
      </c>
      <c r="BN95" s="372">
        <f t="shared" si="203"/>
        <v>0</v>
      </c>
      <c r="BO95" s="372">
        <f t="shared" si="203"/>
        <v>0</v>
      </c>
      <c r="BP95" s="372">
        <f t="shared" si="203"/>
        <v>0</v>
      </c>
      <c r="BQ95" s="372">
        <f t="shared" si="203"/>
        <v>0</v>
      </c>
      <c r="BR95" s="372">
        <f t="shared" si="203"/>
        <v>0</v>
      </c>
      <c r="BS95" s="372">
        <f t="shared" si="203"/>
        <v>0</v>
      </c>
      <c r="BT95" s="372">
        <f t="shared" si="203"/>
        <v>0</v>
      </c>
      <c r="BU95" s="379" t="str">
        <f t="shared" ref="BU95:CB95" ca="1" si="208">IF(BM95=BU91,"OK.","CISSS!")</f>
        <v>OK.</v>
      </c>
      <c r="BV95" s="379" t="str">
        <f t="shared" ca="1" si="208"/>
        <v>OK.</v>
      </c>
      <c r="BW95" s="379" t="str">
        <f t="shared" ca="1" si="208"/>
        <v>OK.</v>
      </c>
      <c r="BX95" s="379" t="str">
        <f t="shared" ca="1" si="208"/>
        <v>OK.</v>
      </c>
      <c r="BY95" s="379" t="str">
        <f t="shared" ca="1" si="208"/>
        <v>OK.</v>
      </c>
      <c r="BZ95" s="379" t="str">
        <f t="shared" ca="1" si="208"/>
        <v>OK.</v>
      </c>
      <c r="CA95" s="379" t="str">
        <f t="shared" ca="1" si="208"/>
        <v>OK.</v>
      </c>
      <c r="CB95" s="379" t="str">
        <f t="shared" ca="1" si="208"/>
        <v>OK.</v>
      </c>
    </row>
    <row r="96" spans="1:80" x14ac:dyDescent="0.2">
      <c r="A96" s="375" t="str">
        <f t="shared" ref="A96:H96" si="209">A$7</f>
        <v>ARCH 103.01</v>
      </c>
      <c r="B96" s="375" t="str">
        <f t="shared" si="209"/>
        <v>ARCH 102.01</v>
      </c>
      <c r="C96" s="375" t="str">
        <f t="shared" si="209"/>
        <v>ARCH 251.11</v>
      </c>
      <c r="D96" s="375" t="str">
        <f t="shared" si="209"/>
        <v>ARCH 252.11</v>
      </c>
      <c r="E96" s="375" t="str">
        <f t="shared" si="209"/>
        <v>ARCH 351.11</v>
      </c>
      <c r="F96" s="375">
        <f t="shared" si="209"/>
        <v>0</v>
      </c>
      <c r="G96" s="375" t="str">
        <f t="shared" si="209"/>
        <v>ARCH 451.11</v>
      </c>
      <c r="H96" s="375">
        <f t="shared" si="209"/>
        <v>0</v>
      </c>
      <c r="I96">
        <f ca="1">COUNTIF((OFFSET($A$96,0,0,4,8)),IF(A96=0,".",A96))</f>
        <v>1</v>
      </c>
      <c r="J96">
        <f t="shared" ref="J96:P96" ca="1" si="210">COUNTIF((OFFSET($A$96,0,0,4,8)),IF(B96=0,".",B96))</f>
        <v>1</v>
      </c>
      <c r="K96">
        <f t="shared" ca="1" si="210"/>
        <v>1</v>
      </c>
      <c r="L96">
        <f t="shared" ca="1" si="210"/>
        <v>1</v>
      </c>
      <c r="M96">
        <f t="shared" ca="1" si="210"/>
        <v>1</v>
      </c>
      <c r="N96">
        <f t="shared" ca="1" si="210"/>
        <v>0</v>
      </c>
      <c r="O96">
        <f t="shared" ca="1" si="210"/>
        <v>1</v>
      </c>
      <c r="P96">
        <f t="shared" ca="1" si="210"/>
        <v>0</v>
      </c>
      <c r="Q96" s="375" t="str">
        <f t="shared" ref="Q96:BT96" si="211">Q$7</f>
        <v>Yrd. Doç. Dr. Kerem ERCOŞKUN</v>
      </c>
      <c r="R96" s="375" t="str">
        <f t="shared" si="211"/>
        <v>Prof. Dr. Ömer GÜLSEN</v>
      </c>
      <c r="S96" s="375" t="str">
        <f t="shared" si="211"/>
        <v>Doç. Orhan ÖZGÜNER</v>
      </c>
      <c r="T96" s="375" t="str">
        <f t="shared" si="211"/>
        <v>Öğr. Gör. Orhun ALKAN</v>
      </c>
      <c r="U96" s="375" t="str">
        <f t="shared" si="211"/>
        <v>Yrd. Doç. Dr. Engin ÜNAL</v>
      </c>
      <c r="V96" s="375">
        <f t="shared" si="211"/>
        <v>0</v>
      </c>
      <c r="W96" s="375" t="str">
        <f t="shared" si="211"/>
        <v>Prof. Dr. A. Fatih PAKDİL</v>
      </c>
      <c r="X96" s="375">
        <f t="shared" si="211"/>
        <v>0</v>
      </c>
      <c r="Y96" s="381">
        <f ca="1">COUNTIF((OFFSET($Q$96,0,0,4,8)),IF(Q96=0,".",Q96))</f>
        <v>1</v>
      </c>
      <c r="Z96" s="381">
        <f t="shared" ref="Z96:AF96" ca="1" si="212">COUNTIF((OFFSET($Q$96,0,0,4,8)),IF(R96=0,".",R96))</f>
        <v>1</v>
      </c>
      <c r="AA96" s="381">
        <f t="shared" ca="1" si="212"/>
        <v>1</v>
      </c>
      <c r="AB96" s="381">
        <f t="shared" ca="1" si="212"/>
        <v>1</v>
      </c>
      <c r="AC96" s="381">
        <f t="shared" ca="1" si="212"/>
        <v>1</v>
      </c>
      <c r="AD96" s="381">
        <f t="shared" ca="1" si="212"/>
        <v>0</v>
      </c>
      <c r="AE96" s="381">
        <f t="shared" ca="1" si="212"/>
        <v>1</v>
      </c>
      <c r="AF96" s="381">
        <f t="shared" ca="1" si="212"/>
        <v>0</v>
      </c>
      <c r="AG96" s="375" t="str">
        <f t="shared" si="211"/>
        <v>GSF.222</v>
      </c>
      <c r="AH96" s="375">
        <f t="shared" si="211"/>
        <v>0</v>
      </c>
      <c r="AI96" s="375">
        <f t="shared" si="211"/>
        <v>0</v>
      </c>
      <c r="AJ96" s="375">
        <f t="shared" si="211"/>
        <v>0</v>
      </c>
      <c r="AK96" s="375">
        <f t="shared" si="211"/>
        <v>0</v>
      </c>
      <c r="AL96" s="375">
        <f t="shared" si="211"/>
        <v>0</v>
      </c>
      <c r="AM96" s="375">
        <f t="shared" si="211"/>
        <v>0</v>
      </c>
      <c r="AN96" s="375">
        <f t="shared" si="211"/>
        <v>0</v>
      </c>
      <c r="AO96">
        <f ca="1">COUNTIF((OFFSET($AG$96,0,0,4,8)),IF(AG96=0,".",AG96))</f>
        <v>1</v>
      </c>
      <c r="AP96">
        <f t="shared" ref="AP96:AV96" ca="1" si="213">COUNTIF((OFFSET($AG$96,0,0,4,8)),IF(AH96=0,".",AH96))</f>
        <v>0</v>
      </c>
      <c r="AQ96">
        <f t="shared" ca="1" si="213"/>
        <v>0</v>
      </c>
      <c r="AR96">
        <f t="shared" ca="1" si="213"/>
        <v>0</v>
      </c>
      <c r="AS96">
        <f t="shared" ca="1" si="213"/>
        <v>0</v>
      </c>
      <c r="AT96">
        <f t="shared" ca="1" si="213"/>
        <v>0</v>
      </c>
      <c r="AU96">
        <f t="shared" ca="1" si="213"/>
        <v>0</v>
      </c>
      <c r="AV96">
        <f t="shared" ca="1" si="213"/>
        <v>0</v>
      </c>
      <c r="AW96" s="375">
        <f t="shared" si="211"/>
        <v>0</v>
      </c>
      <c r="AX96" s="375">
        <f t="shared" si="211"/>
        <v>0</v>
      </c>
      <c r="AY96" s="375" t="str">
        <f t="shared" si="211"/>
        <v>Ceren GÖĞÜŞ</v>
      </c>
      <c r="AZ96" s="375">
        <f t="shared" si="211"/>
        <v>0</v>
      </c>
      <c r="BA96" s="375" t="str">
        <f t="shared" si="211"/>
        <v>Dicle KIZILDERE</v>
      </c>
      <c r="BB96" s="375">
        <f t="shared" si="211"/>
        <v>0</v>
      </c>
      <c r="BC96" s="375">
        <f t="shared" si="211"/>
        <v>0</v>
      </c>
      <c r="BD96" s="375">
        <f t="shared" si="211"/>
        <v>0</v>
      </c>
      <c r="BE96" s="381">
        <f ca="1">COUNTIF((OFFSET($AW$96,0,0,4,8)),IF(AW96=0,".",AW96))</f>
        <v>0</v>
      </c>
      <c r="BF96" s="381">
        <f t="shared" ref="BF96:BL96" ca="1" si="214">COUNTIF((OFFSET($AW$96,0,0,4,8)),IF(AX96=0,".",AX96))</f>
        <v>0</v>
      </c>
      <c r="BG96" s="381">
        <f t="shared" ca="1" si="214"/>
        <v>1</v>
      </c>
      <c r="BH96" s="381">
        <f t="shared" ca="1" si="214"/>
        <v>0</v>
      </c>
      <c r="BI96" s="381">
        <f t="shared" ca="1" si="214"/>
        <v>1</v>
      </c>
      <c r="BJ96" s="381">
        <f t="shared" ca="1" si="214"/>
        <v>0</v>
      </c>
      <c r="BK96" s="381">
        <f t="shared" ca="1" si="214"/>
        <v>0</v>
      </c>
      <c r="BL96" s="381">
        <f t="shared" ca="1" si="214"/>
        <v>0</v>
      </c>
      <c r="BM96" s="375">
        <f t="shared" si="211"/>
        <v>0</v>
      </c>
      <c r="BN96" s="375">
        <f t="shared" si="211"/>
        <v>0</v>
      </c>
      <c r="BO96" s="375">
        <f t="shared" si="211"/>
        <v>0</v>
      </c>
      <c r="BP96" s="375">
        <f t="shared" si="211"/>
        <v>0</v>
      </c>
      <c r="BQ96" s="375">
        <f t="shared" si="211"/>
        <v>0</v>
      </c>
      <c r="BR96" s="375">
        <f t="shared" si="211"/>
        <v>0</v>
      </c>
      <c r="BS96" s="375">
        <f t="shared" si="211"/>
        <v>0</v>
      </c>
      <c r="BT96" s="375">
        <f t="shared" si="211"/>
        <v>0</v>
      </c>
      <c r="BU96">
        <f ca="1">COUNTIF((OFFSET($BM$96,0,0,4,8)),IF(BM96=0,".",BM96))</f>
        <v>0</v>
      </c>
      <c r="BV96">
        <f t="shared" ref="BV96:CB96" ca="1" si="215">COUNTIF((OFFSET($BM$96,0,0,4,8)),IF(BN96=0,".",BN96))</f>
        <v>0</v>
      </c>
      <c r="BW96">
        <f t="shared" ca="1" si="215"/>
        <v>0</v>
      </c>
      <c r="BX96">
        <f t="shared" ca="1" si="215"/>
        <v>0</v>
      </c>
      <c r="BY96">
        <f t="shared" ca="1" si="215"/>
        <v>0</v>
      </c>
      <c r="BZ96">
        <f t="shared" ca="1" si="215"/>
        <v>0</v>
      </c>
      <c r="CA96">
        <f t="shared" ca="1" si="215"/>
        <v>0</v>
      </c>
      <c r="CB96">
        <f t="shared" ca="1" si="215"/>
        <v>0</v>
      </c>
    </row>
    <row r="97" spans="1:80" x14ac:dyDescent="0.2">
      <c r="A97" s="374">
        <f t="shared" ref="A97:H97" si="216">A$17</f>
        <v>0</v>
      </c>
      <c r="B97" s="374">
        <f t="shared" si="216"/>
        <v>0</v>
      </c>
      <c r="C97" s="374" t="str">
        <f t="shared" si="216"/>
        <v>ARCH 251.12</v>
      </c>
      <c r="D97" s="374" t="str">
        <f t="shared" si="216"/>
        <v>ARCH 252.12</v>
      </c>
      <c r="E97" s="374">
        <f t="shared" si="216"/>
        <v>0</v>
      </c>
      <c r="F97" s="374">
        <f t="shared" si="216"/>
        <v>0</v>
      </c>
      <c r="G97" s="374">
        <f t="shared" si="216"/>
        <v>0</v>
      </c>
      <c r="H97" s="374">
        <f t="shared" si="216"/>
        <v>0</v>
      </c>
      <c r="I97">
        <f ca="1">COUNTIF((OFFSET($A$96,0,0,4,8)),IF(A97=0,".",A97))</f>
        <v>0</v>
      </c>
      <c r="J97">
        <f t="shared" ref="J97:P99" ca="1" si="217">COUNTIF((OFFSET($A$96,0,0,4,8)),IF(B97=0,".",B97))</f>
        <v>0</v>
      </c>
      <c r="K97">
        <f t="shared" ca="1" si="217"/>
        <v>1</v>
      </c>
      <c r="L97">
        <f t="shared" ca="1" si="217"/>
        <v>1</v>
      </c>
      <c r="M97">
        <f t="shared" ca="1" si="217"/>
        <v>0</v>
      </c>
      <c r="N97">
        <f t="shared" ca="1" si="217"/>
        <v>0</v>
      </c>
      <c r="O97">
        <f t="shared" ca="1" si="217"/>
        <v>0</v>
      </c>
      <c r="P97">
        <f t="shared" ca="1" si="217"/>
        <v>0</v>
      </c>
      <c r="Q97" s="385">
        <f t="shared" ref="Q97:BT97" si="218">Q$17</f>
        <v>0</v>
      </c>
      <c r="R97" s="385">
        <f t="shared" si="218"/>
        <v>0</v>
      </c>
      <c r="S97" s="385" t="str">
        <f t="shared" si="218"/>
        <v>Prof. Dr. Yavuz KOŞANER</v>
      </c>
      <c r="T97" s="385" t="str">
        <f t="shared" si="218"/>
        <v>Öğr. Gör. Nazmi KARAKUŞ</v>
      </c>
      <c r="U97" s="385">
        <f t="shared" si="218"/>
        <v>0</v>
      </c>
      <c r="V97" s="385">
        <f t="shared" si="218"/>
        <v>0</v>
      </c>
      <c r="W97" s="385">
        <f t="shared" si="218"/>
        <v>0</v>
      </c>
      <c r="X97" s="385">
        <f t="shared" si="218"/>
        <v>0</v>
      </c>
      <c r="Y97" s="381">
        <f ca="1">COUNTIF((OFFSET($Q$96,0,0,4,8)),IF(Q97=0,".",Q97))</f>
        <v>0</v>
      </c>
      <c r="Z97" s="381">
        <f t="shared" ref="Z97:AF99" ca="1" si="219">COUNTIF((OFFSET($Q$96,0,0,4,8)),IF(R97=0,".",R97))</f>
        <v>0</v>
      </c>
      <c r="AA97" s="381">
        <f t="shared" ca="1" si="219"/>
        <v>1</v>
      </c>
      <c r="AB97" s="381">
        <f t="shared" ca="1" si="219"/>
        <v>1</v>
      </c>
      <c r="AC97" s="381">
        <f t="shared" ca="1" si="219"/>
        <v>0</v>
      </c>
      <c r="AD97" s="381">
        <f t="shared" ca="1" si="219"/>
        <v>0</v>
      </c>
      <c r="AE97" s="381">
        <f t="shared" ca="1" si="219"/>
        <v>0</v>
      </c>
      <c r="AF97" s="381">
        <f t="shared" ca="1" si="219"/>
        <v>0</v>
      </c>
      <c r="AG97" s="374">
        <f t="shared" si="218"/>
        <v>0</v>
      </c>
      <c r="AH97" s="374">
        <f t="shared" si="218"/>
        <v>0</v>
      </c>
      <c r="AI97" s="374">
        <f t="shared" si="218"/>
        <v>0</v>
      </c>
      <c r="AJ97" s="374">
        <f t="shared" si="218"/>
        <v>0</v>
      </c>
      <c r="AK97" s="374">
        <f t="shared" si="218"/>
        <v>0</v>
      </c>
      <c r="AL97" s="374">
        <f t="shared" si="218"/>
        <v>0</v>
      </c>
      <c r="AM97" s="374">
        <f t="shared" si="218"/>
        <v>0</v>
      </c>
      <c r="AN97" s="374">
        <f t="shared" si="218"/>
        <v>0</v>
      </c>
      <c r="AO97">
        <f ca="1">COUNTIF((OFFSET($AG$96,0,0,4,8)),IF(AG97=0,".",AG97))</f>
        <v>0</v>
      </c>
      <c r="AP97">
        <f t="shared" ref="AP97:AV99" ca="1" si="220">COUNTIF((OFFSET($AG$96,0,0,4,8)),IF(AH97=0,".",AH97))</f>
        <v>0</v>
      </c>
      <c r="AQ97">
        <f t="shared" ca="1" si="220"/>
        <v>0</v>
      </c>
      <c r="AR97">
        <f t="shared" ca="1" si="220"/>
        <v>0</v>
      </c>
      <c r="AS97">
        <f t="shared" ca="1" si="220"/>
        <v>0</v>
      </c>
      <c r="AT97">
        <f t="shared" ca="1" si="220"/>
        <v>0</v>
      </c>
      <c r="AU97">
        <f t="shared" ca="1" si="220"/>
        <v>0</v>
      </c>
      <c r="AV97">
        <f t="shared" ca="1" si="220"/>
        <v>0</v>
      </c>
      <c r="AW97" s="385">
        <f t="shared" si="218"/>
        <v>0</v>
      </c>
      <c r="AX97" s="385">
        <f t="shared" si="218"/>
        <v>0</v>
      </c>
      <c r="AY97" s="385" t="str">
        <f t="shared" si="218"/>
        <v>Zeynep YAZICIOĞLU HALU</v>
      </c>
      <c r="AZ97" s="385">
        <f t="shared" si="218"/>
        <v>0</v>
      </c>
      <c r="BA97" s="385">
        <f t="shared" si="218"/>
        <v>0</v>
      </c>
      <c r="BB97" s="385">
        <f t="shared" si="218"/>
        <v>0</v>
      </c>
      <c r="BC97" s="385">
        <f t="shared" si="218"/>
        <v>0</v>
      </c>
      <c r="BD97" s="385">
        <f t="shared" si="218"/>
        <v>0</v>
      </c>
      <c r="BE97" s="381">
        <f ca="1">COUNTIF((OFFSET($AW$96,0,0,4,8)),IF(AW97=0,".",AW97))</f>
        <v>0</v>
      </c>
      <c r="BF97" s="381">
        <f t="shared" ref="BF97:BL99" ca="1" si="221">COUNTIF((OFFSET($AW$96,0,0,4,8)),IF(AX97=0,".",AX97))</f>
        <v>0</v>
      </c>
      <c r="BG97" s="381">
        <f t="shared" ca="1" si="221"/>
        <v>1</v>
      </c>
      <c r="BH97" s="381">
        <f t="shared" ca="1" si="221"/>
        <v>0</v>
      </c>
      <c r="BI97" s="381">
        <f t="shared" ca="1" si="221"/>
        <v>0</v>
      </c>
      <c r="BJ97" s="381">
        <f t="shared" ca="1" si="221"/>
        <v>0</v>
      </c>
      <c r="BK97" s="381">
        <f t="shared" ca="1" si="221"/>
        <v>0</v>
      </c>
      <c r="BL97" s="381">
        <f t="shared" ca="1" si="221"/>
        <v>0</v>
      </c>
      <c r="BM97" s="374">
        <f t="shared" si="218"/>
        <v>0</v>
      </c>
      <c r="BN97" s="374">
        <f t="shared" si="218"/>
        <v>0</v>
      </c>
      <c r="BO97" s="374">
        <f t="shared" si="218"/>
        <v>0</v>
      </c>
      <c r="BP97" s="374">
        <f t="shared" si="218"/>
        <v>0</v>
      </c>
      <c r="BQ97" s="374">
        <f t="shared" si="218"/>
        <v>0</v>
      </c>
      <c r="BR97" s="374">
        <f t="shared" si="218"/>
        <v>0</v>
      </c>
      <c r="BS97" s="374">
        <f t="shared" si="218"/>
        <v>0</v>
      </c>
      <c r="BT97" s="374">
        <f t="shared" si="218"/>
        <v>0</v>
      </c>
      <c r="BU97">
        <f ca="1">COUNTIF((OFFSET($BM$96,0,0,4,8)),IF(BM97=0,".",BM97))</f>
        <v>0</v>
      </c>
      <c r="BV97">
        <f t="shared" ref="BV97:CB99" ca="1" si="222">COUNTIF((OFFSET($BM$96,0,0,4,8)),IF(BN97=0,".",BN97))</f>
        <v>0</v>
      </c>
      <c r="BW97">
        <f t="shared" ca="1" si="222"/>
        <v>0</v>
      </c>
      <c r="BX97">
        <f t="shared" ca="1" si="222"/>
        <v>0</v>
      </c>
      <c r="BY97">
        <f t="shared" ca="1" si="222"/>
        <v>0</v>
      </c>
      <c r="BZ97">
        <f t="shared" ca="1" si="222"/>
        <v>0</v>
      </c>
      <c r="CA97">
        <f t="shared" ca="1" si="222"/>
        <v>0</v>
      </c>
      <c r="CB97">
        <f t="shared" ca="1" si="222"/>
        <v>0</v>
      </c>
    </row>
    <row r="98" spans="1:80" x14ac:dyDescent="0.2">
      <c r="A98" s="375">
        <f t="shared" ref="A98:H98" si="223">A$27</f>
        <v>0</v>
      </c>
      <c r="B98" s="375">
        <f t="shared" si="223"/>
        <v>0</v>
      </c>
      <c r="C98" s="375">
        <f t="shared" si="223"/>
        <v>0</v>
      </c>
      <c r="D98" s="375">
        <f t="shared" si="223"/>
        <v>0</v>
      </c>
      <c r="E98" s="375">
        <f t="shared" si="223"/>
        <v>0</v>
      </c>
      <c r="F98" s="375">
        <f t="shared" si="223"/>
        <v>0</v>
      </c>
      <c r="G98" s="375">
        <f t="shared" si="223"/>
        <v>0</v>
      </c>
      <c r="H98" s="375" t="str">
        <f t="shared" si="223"/>
        <v>ARCH 492.13</v>
      </c>
      <c r="I98">
        <f ca="1">COUNTIF((OFFSET($A$96,0,0,4,8)),IF(A98=0,".",A98))</f>
        <v>0</v>
      </c>
      <c r="J98">
        <f t="shared" ca="1" si="217"/>
        <v>0</v>
      </c>
      <c r="K98">
        <f t="shared" ca="1" si="217"/>
        <v>0</v>
      </c>
      <c r="L98">
        <f t="shared" ca="1" si="217"/>
        <v>0</v>
      </c>
      <c r="M98">
        <f t="shared" ca="1" si="217"/>
        <v>0</v>
      </c>
      <c r="N98">
        <f t="shared" ca="1" si="217"/>
        <v>0</v>
      </c>
      <c r="O98">
        <f t="shared" ca="1" si="217"/>
        <v>0</v>
      </c>
      <c r="P98">
        <f t="shared" ca="1" si="217"/>
        <v>1</v>
      </c>
      <c r="Q98" s="375">
        <f t="shared" ref="Q98:BT98" si="224">Q$27</f>
        <v>0</v>
      </c>
      <c r="R98" s="375">
        <f t="shared" si="224"/>
        <v>0</v>
      </c>
      <c r="S98" s="375">
        <f t="shared" si="224"/>
        <v>0</v>
      </c>
      <c r="T98" s="375">
        <f t="shared" si="224"/>
        <v>0</v>
      </c>
      <c r="U98" s="375">
        <f t="shared" si="224"/>
        <v>0</v>
      </c>
      <c r="V98" s="375">
        <f t="shared" si="224"/>
        <v>0</v>
      </c>
      <c r="W98" s="375">
        <f t="shared" si="224"/>
        <v>0</v>
      </c>
      <c r="X98" s="375" t="str">
        <f t="shared" si="224"/>
        <v>Öğr. Gör. Dr. Nihat GÜNDÜZ</v>
      </c>
      <c r="Y98" s="381">
        <f ca="1">COUNTIF((OFFSET($Q$96,0,0,4,8)),IF(Q98=0,".",Q98))</f>
        <v>0</v>
      </c>
      <c r="Z98" s="381">
        <f t="shared" ca="1" si="219"/>
        <v>0</v>
      </c>
      <c r="AA98" s="381">
        <f t="shared" ca="1" si="219"/>
        <v>0</v>
      </c>
      <c r="AB98" s="381">
        <f t="shared" ca="1" si="219"/>
        <v>0</v>
      </c>
      <c r="AC98" s="381">
        <f t="shared" ca="1" si="219"/>
        <v>0</v>
      </c>
      <c r="AD98" s="381">
        <f t="shared" ca="1" si="219"/>
        <v>0</v>
      </c>
      <c r="AE98" s="381">
        <f t="shared" ca="1" si="219"/>
        <v>0</v>
      </c>
      <c r="AF98" s="381">
        <f t="shared" ca="1" si="219"/>
        <v>1</v>
      </c>
      <c r="AG98" s="375">
        <f t="shared" si="224"/>
        <v>0</v>
      </c>
      <c r="AH98" s="375">
        <f t="shared" si="224"/>
        <v>0</v>
      </c>
      <c r="AI98" s="375">
        <f t="shared" si="224"/>
        <v>0</v>
      </c>
      <c r="AJ98" s="375">
        <f t="shared" si="224"/>
        <v>0</v>
      </c>
      <c r="AK98" s="375">
        <f t="shared" si="224"/>
        <v>0</v>
      </c>
      <c r="AL98" s="375">
        <f t="shared" si="224"/>
        <v>0</v>
      </c>
      <c r="AM98" s="375">
        <f t="shared" si="224"/>
        <v>0</v>
      </c>
      <c r="AN98" s="375">
        <f t="shared" si="224"/>
        <v>0</v>
      </c>
      <c r="AO98">
        <f ca="1">COUNTIF((OFFSET($AG$96,0,0,4,8)),IF(AG98=0,".",AG98))</f>
        <v>0</v>
      </c>
      <c r="AP98">
        <f t="shared" ca="1" si="220"/>
        <v>0</v>
      </c>
      <c r="AQ98">
        <f t="shared" ca="1" si="220"/>
        <v>0</v>
      </c>
      <c r="AR98">
        <f t="shared" ca="1" si="220"/>
        <v>0</v>
      </c>
      <c r="AS98">
        <f t="shared" ca="1" si="220"/>
        <v>0</v>
      </c>
      <c r="AT98">
        <f t="shared" ca="1" si="220"/>
        <v>0</v>
      </c>
      <c r="AU98">
        <f t="shared" ca="1" si="220"/>
        <v>0</v>
      </c>
      <c r="AV98">
        <f t="shared" ca="1" si="220"/>
        <v>0</v>
      </c>
      <c r="AW98" s="375">
        <f t="shared" si="224"/>
        <v>0</v>
      </c>
      <c r="AX98" s="375">
        <f t="shared" si="224"/>
        <v>0</v>
      </c>
      <c r="AY98" s="375">
        <f t="shared" si="224"/>
        <v>0</v>
      </c>
      <c r="AZ98" s="375">
        <f t="shared" si="224"/>
        <v>0</v>
      </c>
      <c r="BA98" s="375">
        <f t="shared" si="224"/>
        <v>0</v>
      </c>
      <c r="BB98" s="375">
        <f t="shared" si="224"/>
        <v>0</v>
      </c>
      <c r="BC98" s="375">
        <f t="shared" si="224"/>
        <v>0</v>
      </c>
      <c r="BD98" s="375" t="str">
        <f t="shared" si="224"/>
        <v>Ece DEMİR</v>
      </c>
      <c r="BE98" s="381">
        <f ca="1">COUNTIF((OFFSET($AW$96,0,0,4,8)),IF(AW98=0,".",AW98))</f>
        <v>0</v>
      </c>
      <c r="BF98" s="381">
        <f t="shared" ca="1" si="221"/>
        <v>0</v>
      </c>
      <c r="BG98" s="381">
        <f t="shared" ca="1" si="221"/>
        <v>0</v>
      </c>
      <c r="BH98" s="381">
        <f t="shared" ca="1" si="221"/>
        <v>0</v>
      </c>
      <c r="BI98" s="381">
        <f t="shared" ca="1" si="221"/>
        <v>0</v>
      </c>
      <c r="BJ98" s="381">
        <f t="shared" ca="1" si="221"/>
        <v>0</v>
      </c>
      <c r="BK98" s="381">
        <f t="shared" ca="1" si="221"/>
        <v>0</v>
      </c>
      <c r="BL98" s="381">
        <f t="shared" ca="1" si="221"/>
        <v>1</v>
      </c>
      <c r="BM98" s="375">
        <f t="shared" si="224"/>
        <v>0</v>
      </c>
      <c r="BN98" s="375">
        <f t="shared" si="224"/>
        <v>0</v>
      </c>
      <c r="BO98" s="375">
        <f t="shared" si="224"/>
        <v>0</v>
      </c>
      <c r="BP98" s="375">
        <f t="shared" si="224"/>
        <v>0</v>
      </c>
      <c r="BQ98" s="375">
        <f t="shared" si="224"/>
        <v>0</v>
      </c>
      <c r="BR98" s="375">
        <f t="shared" si="224"/>
        <v>0</v>
      </c>
      <c r="BS98" s="375">
        <f t="shared" si="224"/>
        <v>0</v>
      </c>
      <c r="BT98" s="375">
        <f t="shared" si="224"/>
        <v>0</v>
      </c>
      <c r="BU98">
        <f ca="1">COUNTIF((OFFSET($BM$96,0,0,4,8)),IF(BM98=0,".",BM98))</f>
        <v>0</v>
      </c>
      <c r="BV98">
        <f t="shared" ca="1" si="222"/>
        <v>0</v>
      </c>
      <c r="BW98">
        <f t="shared" ca="1" si="222"/>
        <v>0</v>
      </c>
      <c r="BX98">
        <f t="shared" ca="1" si="222"/>
        <v>0</v>
      </c>
      <c r="BY98">
        <f t="shared" ca="1" si="222"/>
        <v>0</v>
      </c>
      <c r="BZ98">
        <f t="shared" ca="1" si="222"/>
        <v>0</v>
      </c>
      <c r="CA98">
        <f t="shared" ca="1" si="222"/>
        <v>0</v>
      </c>
      <c r="CB98">
        <f t="shared" ca="1" si="222"/>
        <v>0</v>
      </c>
    </row>
    <row r="99" spans="1:80" x14ac:dyDescent="0.2">
      <c r="A99" s="374">
        <f t="shared" ref="A99:H99" si="225">A$37</f>
        <v>0</v>
      </c>
      <c r="B99" s="374">
        <f t="shared" si="225"/>
        <v>0</v>
      </c>
      <c r="C99" s="374">
        <f t="shared" si="225"/>
        <v>0</v>
      </c>
      <c r="D99" s="374">
        <f t="shared" si="225"/>
        <v>0</v>
      </c>
      <c r="E99" s="374">
        <f t="shared" si="225"/>
        <v>0</v>
      </c>
      <c r="F99" s="374">
        <f t="shared" si="225"/>
        <v>0</v>
      </c>
      <c r="G99" s="374" t="str">
        <f t="shared" si="225"/>
        <v>ARCH 469.12</v>
      </c>
      <c r="H99" s="374">
        <f t="shared" si="225"/>
        <v>0</v>
      </c>
      <c r="I99">
        <f ca="1">COUNTIF((OFFSET($A$96,0,0,4,8)),IF(A99=0,".",A99))</f>
        <v>0</v>
      </c>
      <c r="J99">
        <f t="shared" ca="1" si="217"/>
        <v>0</v>
      </c>
      <c r="K99">
        <f t="shared" ca="1" si="217"/>
        <v>0</v>
      </c>
      <c r="L99">
        <f t="shared" ca="1" si="217"/>
        <v>0</v>
      </c>
      <c r="M99">
        <f t="shared" ca="1" si="217"/>
        <v>0</v>
      </c>
      <c r="N99">
        <f t="shared" ca="1" si="217"/>
        <v>0</v>
      </c>
      <c r="O99">
        <f t="shared" ca="1" si="217"/>
        <v>1</v>
      </c>
      <c r="P99">
        <f t="shared" ca="1" si="217"/>
        <v>0</v>
      </c>
      <c r="Q99" s="385">
        <f t="shared" ref="Q99:BT99" si="226">Q$37</f>
        <v>0</v>
      </c>
      <c r="R99" s="385">
        <f t="shared" si="226"/>
        <v>0</v>
      </c>
      <c r="S99" s="385">
        <f t="shared" si="226"/>
        <v>0</v>
      </c>
      <c r="T99" s="385">
        <f t="shared" si="226"/>
        <v>0</v>
      </c>
      <c r="U99" s="385">
        <f t="shared" si="226"/>
        <v>0</v>
      </c>
      <c r="V99" s="385">
        <f t="shared" si="226"/>
        <v>0</v>
      </c>
      <c r="W99" s="385" t="str">
        <f t="shared" si="226"/>
        <v>Yrd. Doç. Dr. Hakan UZBERK</v>
      </c>
      <c r="X99" s="385">
        <f t="shared" si="226"/>
        <v>0</v>
      </c>
      <c r="Y99" s="381">
        <f ca="1">COUNTIF((OFFSET($Q$96,0,0,4,8)),IF(Q99=0,".",Q99))</f>
        <v>0</v>
      </c>
      <c r="Z99" s="381">
        <f t="shared" ca="1" si="219"/>
        <v>0</v>
      </c>
      <c r="AA99" s="381">
        <f t="shared" ca="1" si="219"/>
        <v>0</v>
      </c>
      <c r="AB99" s="381">
        <f t="shared" ca="1" si="219"/>
        <v>0</v>
      </c>
      <c r="AC99" s="381">
        <f t="shared" ca="1" si="219"/>
        <v>0</v>
      </c>
      <c r="AD99" s="381">
        <f t="shared" ca="1" si="219"/>
        <v>0</v>
      </c>
      <c r="AE99" s="381">
        <f t="shared" ca="1" si="219"/>
        <v>1</v>
      </c>
      <c r="AF99" s="381">
        <f t="shared" ca="1" si="219"/>
        <v>0</v>
      </c>
      <c r="AG99" s="374">
        <f t="shared" si="226"/>
        <v>0</v>
      </c>
      <c r="AH99" s="374">
        <f t="shared" si="226"/>
        <v>0</v>
      </c>
      <c r="AI99" s="374">
        <f t="shared" si="226"/>
        <v>0</v>
      </c>
      <c r="AJ99" s="374">
        <f t="shared" si="226"/>
        <v>0</v>
      </c>
      <c r="AK99" s="374">
        <f t="shared" si="226"/>
        <v>0</v>
      </c>
      <c r="AL99" s="374">
        <f t="shared" si="226"/>
        <v>0</v>
      </c>
      <c r="AM99" s="374">
        <f t="shared" si="226"/>
        <v>0</v>
      </c>
      <c r="AN99" s="374">
        <f t="shared" si="226"/>
        <v>0</v>
      </c>
      <c r="AO99">
        <f ca="1">COUNTIF((OFFSET($AG$96,0,0,4,8)),IF(AG99=0,".",AG99))</f>
        <v>0</v>
      </c>
      <c r="AP99">
        <f t="shared" ca="1" si="220"/>
        <v>0</v>
      </c>
      <c r="AQ99">
        <f t="shared" ca="1" si="220"/>
        <v>0</v>
      </c>
      <c r="AR99">
        <f t="shared" ca="1" si="220"/>
        <v>0</v>
      </c>
      <c r="AS99">
        <f t="shared" ca="1" si="220"/>
        <v>0</v>
      </c>
      <c r="AT99">
        <f t="shared" ca="1" si="220"/>
        <v>0</v>
      </c>
      <c r="AU99">
        <f t="shared" ca="1" si="220"/>
        <v>0</v>
      </c>
      <c r="AV99">
        <f t="shared" ca="1" si="220"/>
        <v>0</v>
      </c>
      <c r="AW99" s="385">
        <f t="shared" si="226"/>
        <v>0</v>
      </c>
      <c r="AX99" s="385">
        <f t="shared" si="226"/>
        <v>0</v>
      </c>
      <c r="AY99" s="385">
        <f t="shared" si="226"/>
        <v>0</v>
      </c>
      <c r="AZ99" s="385">
        <f t="shared" si="226"/>
        <v>0</v>
      </c>
      <c r="BA99" s="385">
        <f t="shared" si="226"/>
        <v>0</v>
      </c>
      <c r="BB99" s="385">
        <f t="shared" si="226"/>
        <v>0</v>
      </c>
      <c r="BC99" s="385">
        <f t="shared" si="226"/>
        <v>0</v>
      </c>
      <c r="BD99" s="385">
        <f t="shared" si="226"/>
        <v>0</v>
      </c>
      <c r="BE99" s="381">
        <f ca="1">COUNTIF((OFFSET($AW$96,0,0,4,8)),IF(AW99=0,".",AW99))</f>
        <v>0</v>
      </c>
      <c r="BF99" s="381">
        <f t="shared" ca="1" si="221"/>
        <v>0</v>
      </c>
      <c r="BG99" s="381">
        <f t="shared" ca="1" si="221"/>
        <v>0</v>
      </c>
      <c r="BH99" s="381">
        <f t="shared" ca="1" si="221"/>
        <v>0</v>
      </c>
      <c r="BI99" s="381">
        <f t="shared" ca="1" si="221"/>
        <v>0</v>
      </c>
      <c r="BJ99" s="381">
        <f t="shared" ca="1" si="221"/>
        <v>0</v>
      </c>
      <c r="BK99" s="381">
        <f t="shared" ca="1" si="221"/>
        <v>0</v>
      </c>
      <c r="BL99" s="381">
        <f t="shared" ca="1" si="221"/>
        <v>0</v>
      </c>
      <c r="BM99" s="374">
        <f t="shared" si="226"/>
        <v>0</v>
      </c>
      <c r="BN99" s="374">
        <f t="shared" si="226"/>
        <v>0</v>
      </c>
      <c r="BO99" s="374">
        <f t="shared" si="226"/>
        <v>0</v>
      </c>
      <c r="BP99" s="374">
        <f t="shared" si="226"/>
        <v>0</v>
      </c>
      <c r="BQ99" s="374">
        <f t="shared" si="226"/>
        <v>0</v>
      </c>
      <c r="BR99" s="374">
        <f t="shared" si="226"/>
        <v>0</v>
      </c>
      <c r="BS99" s="374">
        <f t="shared" si="226"/>
        <v>0</v>
      </c>
      <c r="BT99" s="374">
        <f t="shared" si="226"/>
        <v>0</v>
      </c>
      <c r="BU99">
        <f ca="1">COUNTIF((OFFSET($BM$96,0,0,4,8)),IF(BM99=0,".",BM99))</f>
        <v>0</v>
      </c>
      <c r="BV99">
        <f t="shared" ca="1" si="222"/>
        <v>0</v>
      </c>
      <c r="BW99">
        <f t="shared" ca="1" si="222"/>
        <v>0</v>
      </c>
      <c r="BX99">
        <f t="shared" ca="1" si="222"/>
        <v>0</v>
      </c>
      <c r="BY99">
        <f t="shared" ca="1" si="222"/>
        <v>0</v>
      </c>
      <c r="BZ99">
        <f t="shared" ca="1" si="222"/>
        <v>0</v>
      </c>
      <c r="CA99">
        <f t="shared" ca="1" si="222"/>
        <v>0</v>
      </c>
      <c r="CB99">
        <f t="shared" ca="1" si="222"/>
        <v>0</v>
      </c>
    </row>
    <row r="100" spans="1:80" x14ac:dyDescent="0.2">
      <c r="A100" s="377">
        <f>COUNTIF((A$96:A$99),IF(A96=0,".",A96))</f>
        <v>1</v>
      </c>
      <c r="B100" s="378">
        <f t="shared" ref="B100:BT100" si="227">COUNTIF((B$96:B$99),IF(B96=0,".",B96))</f>
        <v>1</v>
      </c>
      <c r="C100" s="378">
        <f t="shared" si="227"/>
        <v>1</v>
      </c>
      <c r="D100" s="378">
        <f t="shared" si="227"/>
        <v>1</v>
      </c>
      <c r="E100" s="378">
        <f t="shared" si="227"/>
        <v>1</v>
      </c>
      <c r="F100" s="378">
        <f t="shared" si="227"/>
        <v>0</v>
      </c>
      <c r="G100" s="378">
        <f t="shared" si="227"/>
        <v>1</v>
      </c>
      <c r="H100" s="378">
        <f t="shared" si="227"/>
        <v>0</v>
      </c>
      <c r="I100" s="378">
        <f t="shared" ref="I100:P100" ca="1" si="228">SUM(I96:I99)</f>
        <v>1</v>
      </c>
      <c r="J100" s="378">
        <f t="shared" ca="1" si="228"/>
        <v>1</v>
      </c>
      <c r="K100" s="378">
        <f t="shared" ca="1" si="228"/>
        <v>2</v>
      </c>
      <c r="L100" s="378">
        <f t="shared" ca="1" si="228"/>
        <v>2</v>
      </c>
      <c r="M100" s="378">
        <f t="shared" ca="1" si="228"/>
        <v>1</v>
      </c>
      <c r="N100" s="378">
        <f t="shared" ca="1" si="228"/>
        <v>0</v>
      </c>
      <c r="O100" s="378">
        <f t="shared" ca="1" si="228"/>
        <v>2</v>
      </c>
      <c r="P100" s="378">
        <f t="shared" ca="1" si="228"/>
        <v>1</v>
      </c>
      <c r="Q100" s="378">
        <f t="shared" si="227"/>
        <v>1</v>
      </c>
      <c r="R100" s="378">
        <f t="shared" si="227"/>
        <v>1</v>
      </c>
      <c r="S100" s="378">
        <f t="shared" si="227"/>
        <v>1</v>
      </c>
      <c r="T100" s="378">
        <f t="shared" si="227"/>
        <v>1</v>
      </c>
      <c r="U100" s="378">
        <f t="shared" si="227"/>
        <v>1</v>
      </c>
      <c r="V100" s="378">
        <f t="shared" si="227"/>
        <v>0</v>
      </c>
      <c r="W100" s="378">
        <f t="shared" si="227"/>
        <v>1</v>
      </c>
      <c r="X100" s="378">
        <f t="shared" si="227"/>
        <v>0</v>
      </c>
      <c r="Y100" s="378">
        <f t="shared" ref="Y100:AF100" ca="1" si="229">SUM(Y96:Y99)</f>
        <v>1</v>
      </c>
      <c r="Z100" s="378">
        <f t="shared" ca="1" si="229"/>
        <v>1</v>
      </c>
      <c r="AA100" s="378">
        <f t="shared" ca="1" si="229"/>
        <v>2</v>
      </c>
      <c r="AB100" s="378">
        <f t="shared" ca="1" si="229"/>
        <v>2</v>
      </c>
      <c r="AC100" s="378">
        <f t="shared" ca="1" si="229"/>
        <v>1</v>
      </c>
      <c r="AD100" s="378">
        <f t="shared" ca="1" si="229"/>
        <v>0</v>
      </c>
      <c r="AE100" s="378">
        <f t="shared" ca="1" si="229"/>
        <v>2</v>
      </c>
      <c r="AF100" s="378">
        <f t="shared" ca="1" si="229"/>
        <v>1</v>
      </c>
      <c r="AG100" s="378">
        <f t="shared" si="227"/>
        <v>1</v>
      </c>
      <c r="AH100" s="378">
        <f t="shared" si="227"/>
        <v>0</v>
      </c>
      <c r="AI100" s="378">
        <f t="shared" si="227"/>
        <v>0</v>
      </c>
      <c r="AJ100" s="378">
        <f t="shared" si="227"/>
        <v>0</v>
      </c>
      <c r="AK100" s="378">
        <f t="shared" si="227"/>
        <v>0</v>
      </c>
      <c r="AL100" s="378">
        <f t="shared" si="227"/>
        <v>0</v>
      </c>
      <c r="AM100" s="378">
        <f t="shared" si="227"/>
        <v>0</v>
      </c>
      <c r="AN100" s="378">
        <f t="shared" si="227"/>
        <v>0</v>
      </c>
      <c r="AO100" s="378">
        <f t="shared" ref="AO100:AV100" ca="1" si="230">SUM(AO96:AO99)</f>
        <v>1</v>
      </c>
      <c r="AP100" s="378">
        <f t="shared" ca="1" si="230"/>
        <v>0</v>
      </c>
      <c r="AQ100" s="378">
        <f t="shared" ca="1" si="230"/>
        <v>0</v>
      </c>
      <c r="AR100" s="378">
        <f t="shared" ca="1" si="230"/>
        <v>0</v>
      </c>
      <c r="AS100" s="378">
        <f t="shared" ca="1" si="230"/>
        <v>0</v>
      </c>
      <c r="AT100" s="378">
        <f t="shared" ca="1" si="230"/>
        <v>0</v>
      </c>
      <c r="AU100" s="378">
        <f t="shared" ca="1" si="230"/>
        <v>0</v>
      </c>
      <c r="AV100" s="378">
        <f t="shared" ca="1" si="230"/>
        <v>0</v>
      </c>
      <c r="AW100" s="378">
        <f t="shared" si="227"/>
        <v>0</v>
      </c>
      <c r="AX100" s="378">
        <f t="shared" si="227"/>
        <v>0</v>
      </c>
      <c r="AY100" s="378">
        <f t="shared" si="227"/>
        <v>1</v>
      </c>
      <c r="AZ100" s="378">
        <f t="shared" si="227"/>
        <v>0</v>
      </c>
      <c r="BA100" s="378">
        <f t="shared" si="227"/>
        <v>1</v>
      </c>
      <c r="BB100" s="378">
        <f t="shared" si="227"/>
        <v>0</v>
      </c>
      <c r="BC100" s="378">
        <f t="shared" si="227"/>
        <v>0</v>
      </c>
      <c r="BD100" s="378">
        <f t="shared" si="227"/>
        <v>0</v>
      </c>
      <c r="BE100" s="378">
        <f t="shared" ref="BE100:BL100" ca="1" si="231">SUM(BE96:BE99)</f>
        <v>0</v>
      </c>
      <c r="BF100" s="378">
        <f t="shared" ca="1" si="231"/>
        <v>0</v>
      </c>
      <c r="BG100" s="378">
        <f t="shared" ca="1" si="231"/>
        <v>2</v>
      </c>
      <c r="BH100" s="378">
        <f t="shared" ca="1" si="231"/>
        <v>0</v>
      </c>
      <c r="BI100" s="378">
        <f t="shared" ca="1" si="231"/>
        <v>1</v>
      </c>
      <c r="BJ100" s="378">
        <f t="shared" ca="1" si="231"/>
        <v>0</v>
      </c>
      <c r="BK100" s="378">
        <f t="shared" ca="1" si="231"/>
        <v>0</v>
      </c>
      <c r="BL100" s="378">
        <f t="shared" ca="1" si="231"/>
        <v>1</v>
      </c>
      <c r="BM100" s="378">
        <f t="shared" si="227"/>
        <v>0</v>
      </c>
      <c r="BN100" s="378">
        <f t="shared" si="227"/>
        <v>0</v>
      </c>
      <c r="BO100" s="378">
        <f t="shared" si="227"/>
        <v>0</v>
      </c>
      <c r="BP100" s="378">
        <f t="shared" si="227"/>
        <v>0</v>
      </c>
      <c r="BQ100" s="378">
        <f t="shared" si="227"/>
        <v>0</v>
      </c>
      <c r="BR100" s="378">
        <f t="shared" si="227"/>
        <v>0</v>
      </c>
      <c r="BS100" s="378">
        <f t="shared" si="227"/>
        <v>0</v>
      </c>
      <c r="BT100" s="378">
        <f t="shared" si="227"/>
        <v>0</v>
      </c>
      <c r="BU100" s="378">
        <f t="shared" ref="BU100:CB100" ca="1" si="232">SUM(BU96:BU99)</f>
        <v>0</v>
      </c>
      <c r="BV100" s="378">
        <f t="shared" ca="1" si="232"/>
        <v>0</v>
      </c>
      <c r="BW100" s="378">
        <f t="shared" ca="1" si="232"/>
        <v>0</v>
      </c>
      <c r="BX100" s="378">
        <f t="shared" ca="1" si="232"/>
        <v>0</v>
      </c>
      <c r="BY100" s="378">
        <f t="shared" ca="1" si="232"/>
        <v>0</v>
      </c>
      <c r="BZ100" s="378">
        <f t="shared" ca="1" si="232"/>
        <v>0</v>
      </c>
      <c r="CA100" s="378">
        <f t="shared" ca="1" si="232"/>
        <v>0</v>
      </c>
      <c r="CB100" s="378">
        <f t="shared" ca="1" si="232"/>
        <v>0</v>
      </c>
    </row>
    <row r="101" spans="1:80" ht="12.75" customHeight="1" x14ac:dyDescent="0.2">
      <c r="A101" s="377">
        <f>COUNTIF((A$96:A$99),IF(A97=0,".",A97))</f>
        <v>0</v>
      </c>
      <c r="B101" s="378">
        <f t="shared" ref="B101:H102" si="233">COUNTIF((B$96:B$99),IF(B97=0,".",B97))</f>
        <v>0</v>
      </c>
      <c r="C101" s="378">
        <f t="shared" si="233"/>
        <v>1</v>
      </c>
      <c r="D101" s="378">
        <f t="shared" si="233"/>
        <v>1</v>
      </c>
      <c r="E101" s="378">
        <f t="shared" si="233"/>
        <v>0</v>
      </c>
      <c r="F101" s="378">
        <f t="shared" si="233"/>
        <v>0</v>
      </c>
      <c r="G101" s="378">
        <f t="shared" si="233"/>
        <v>0</v>
      </c>
      <c r="H101" s="378">
        <f t="shared" si="233"/>
        <v>0</v>
      </c>
      <c r="I101" s="1109" t="s">
        <v>328</v>
      </c>
      <c r="J101" s="1109"/>
      <c r="K101" s="1109"/>
      <c r="L101" s="1109"/>
      <c r="M101" s="1109"/>
      <c r="N101" s="1109"/>
      <c r="O101" s="1109"/>
      <c r="P101" s="1109"/>
      <c r="Q101" s="378">
        <f t="shared" ref="Q101:X102" si="234">COUNTIF((Q$96:Q$99),IF(Q97=0,".",Q97))</f>
        <v>0</v>
      </c>
      <c r="R101" s="378">
        <f t="shared" si="234"/>
        <v>0</v>
      </c>
      <c r="S101" s="378">
        <f t="shared" si="234"/>
        <v>1</v>
      </c>
      <c r="T101" s="378">
        <f t="shared" si="234"/>
        <v>1</v>
      </c>
      <c r="U101" s="378">
        <f t="shared" si="234"/>
        <v>0</v>
      </c>
      <c r="V101" s="378">
        <f t="shared" si="234"/>
        <v>0</v>
      </c>
      <c r="W101" s="378">
        <f t="shared" si="234"/>
        <v>0</v>
      </c>
      <c r="X101" s="378">
        <f t="shared" si="234"/>
        <v>0</v>
      </c>
      <c r="Y101" s="1109" t="s">
        <v>328</v>
      </c>
      <c r="Z101" s="1109"/>
      <c r="AA101" s="1109"/>
      <c r="AB101" s="1109"/>
      <c r="AC101" s="1109"/>
      <c r="AD101" s="1109"/>
      <c r="AE101" s="1109"/>
      <c r="AF101" s="1109"/>
      <c r="AG101" s="378">
        <f t="shared" ref="AG101:BT101" si="235">COUNTIF((AG$96:AG$99),IF(AG97=0,".",AG97))</f>
        <v>0</v>
      </c>
      <c r="AH101" s="378">
        <f t="shared" si="235"/>
        <v>0</v>
      </c>
      <c r="AI101" s="378">
        <f t="shared" si="235"/>
        <v>0</v>
      </c>
      <c r="AJ101" s="378">
        <f t="shared" si="235"/>
        <v>0</v>
      </c>
      <c r="AK101" s="378">
        <f t="shared" si="235"/>
        <v>0</v>
      </c>
      <c r="AL101" s="378">
        <f t="shared" si="235"/>
        <v>0</v>
      </c>
      <c r="AM101" s="378">
        <f t="shared" si="235"/>
        <v>0</v>
      </c>
      <c r="AN101" s="378">
        <f t="shared" si="235"/>
        <v>0</v>
      </c>
      <c r="AO101" s="1109" t="s">
        <v>328</v>
      </c>
      <c r="AP101" s="1109"/>
      <c r="AQ101" s="1109"/>
      <c r="AR101" s="1109"/>
      <c r="AS101" s="1109"/>
      <c r="AT101" s="1109"/>
      <c r="AU101" s="1109"/>
      <c r="AV101" s="1109"/>
      <c r="AW101" s="378">
        <f t="shared" si="235"/>
        <v>0</v>
      </c>
      <c r="AX101" s="378">
        <f t="shared" si="235"/>
        <v>0</v>
      </c>
      <c r="AY101" s="378">
        <f t="shared" si="235"/>
        <v>1</v>
      </c>
      <c r="AZ101" s="378">
        <f t="shared" si="235"/>
        <v>0</v>
      </c>
      <c r="BA101" s="378">
        <f t="shared" si="235"/>
        <v>0</v>
      </c>
      <c r="BB101" s="378">
        <f t="shared" si="235"/>
        <v>0</v>
      </c>
      <c r="BC101" s="378">
        <f t="shared" si="235"/>
        <v>0</v>
      </c>
      <c r="BD101" s="378">
        <f t="shared" si="235"/>
        <v>0</v>
      </c>
      <c r="BE101" s="1109" t="s">
        <v>328</v>
      </c>
      <c r="BF101" s="1109"/>
      <c r="BG101" s="1109"/>
      <c r="BH101" s="1109"/>
      <c r="BI101" s="1109"/>
      <c r="BJ101" s="1109"/>
      <c r="BK101" s="1109"/>
      <c r="BL101" s="1109"/>
      <c r="BM101" s="378">
        <f t="shared" si="235"/>
        <v>0</v>
      </c>
      <c r="BN101" s="378">
        <f t="shared" si="235"/>
        <v>0</v>
      </c>
      <c r="BO101" s="378">
        <f t="shared" si="235"/>
        <v>0</v>
      </c>
      <c r="BP101" s="378">
        <f t="shared" si="235"/>
        <v>0</v>
      </c>
      <c r="BQ101" s="378">
        <f t="shared" si="235"/>
        <v>0</v>
      </c>
      <c r="BR101" s="378">
        <f t="shared" si="235"/>
        <v>0</v>
      </c>
      <c r="BS101" s="378">
        <f t="shared" si="235"/>
        <v>0</v>
      </c>
      <c r="BT101" s="378">
        <f t="shared" si="235"/>
        <v>0</v>
      </c>
      <c r="BU101" s="1109" t="s">
        <v>328</v>
      </c>
      <c r="BV101" s="1109"/>
      <c r="BW101" s="1109"/>
      <c r="BX101" s="1109"/>
      <c r="BY101" s="1109"/>
      <c r="BZ101" s="1109"/>
      <c r="CA101" s="1109"/>
      <c r="CB101" s="1109"/>
    </row>
    <row r="102" spans="1:80" ht="12.75" customHeight="1" x14ac:dyDescent="0.2">
      <c r="A102" s="377">
        <f>COUNTIF((A$96:A$99),IF(A98=0,".",A98))</f>
        <v>0</v>
      </c>
      <c r="B102" s="378">
        <f t="shared" si="233"/>
        <v>0</v>
      </c>
      <c r="C102" s="378">
        <f t="shared" si="233"/>
        <v>0</v>
      </c>
      <c r="D102" s="378">
        <f t="shared" si="233"/>
        <v>0</v>
      </c>
      <c r="E102" s="378">
        <f t="shared" si="233"/>
        <v>0</v>
      </c>
      <c r="F102" s="378">
        <f t="shared" si="233"/>
        <v>0</v>
      </c>
      <c r="G102" s="378">
        <f t="shared" si="233"/>
        <v>0</v>
      </c>
      <c r="H102" s="378">
        <f t="shared" si="233"/>
        <v>1</v>
      </c>
      <c r="I102" s="1109"/>
      <c r="J102" s="1109"/>
      <c r="K102" s="1109"/>
      <c r="L102" s="1109"/>
      <c r="M102" s="1109"/>
      <c r="N102" s="1109"/>
      <c r="O102" s="1109"/>
      <c r="P102" s="1109"/>
      <c r="Q102" s="378">
        <f t="shared" si="234"/>
        <v>0</v>
      </c>
      <c r="R102" s="378">
        <f t="shared" si="234"/>
        <v>0</v>
      </c>
      <c r="S102" s="378">
        <f t="shared" si="234"/>
        <v>0</v>
      </c>
      <c r="T102" s="378">
        <f t="shared" si="234"/>
        <v>0</v>
      </c>
      <c r="U102" s="378">
        <f t="shared" si="234"/>
        <v>0</v>
      </c>
      <c r="V102" s="378">
        <f t="shared" si="234"/>
        <v>0</v>
      </c>
      <c r="W102" s="378">
        <f t="shared" si="234"/>
        <v>0</v>
      </c>
      <c r="X102" s="378">
        <f t="shared" si="234"/>
        <v>1</v>
      </c>
      <c r="Y102" s="1109"/>
      <c r="Z102" s="1109"/>
      <c r="AA102" s="1109"/>
      <c r="AB102" s="1109"/>
      <c r="AC102" s="1109"/>
      <c r="AD102" s="1109"/>
      <c r="AE102" s="1109"/>
      <c r="AF102" s="1109"/>
      <c r="AG102" s="378">
        <f t="shared" ref="AG102:BT102" si="236">COUNTIF((AG$96:AG$99),IF(AG98=0,".",AG98))</f>
        <v>0</v>
      </c>
      <c r="AH102" s="378">
        <f t="shared" si="236"/>
        <v>0</v>
      </c>
      <c r="AI102" s="378">
        <f t="shared" si="236"/>
        <v>0</v>
      </c>
      <c r="AJ102" s="378">
        <f t="shared" si="236"/>
        <v>0</v>
      </c>
      <c r="AK102" s="378">
        <f t="shared" si="236"/>
        <v>0</v>
      </c>
      <c r="AL102" s="378">
        <f t="shared" si="236"/>
        <v>0</v>
      </c>
      <c r="AM102" s="378">
        <f t="shared" si="236"/>
        <v>0</v>
      </c>
      <c r="AN102" s="378">
        <f t="shared" si="236"/>
        <v>0</v>
      </c>
      <c r="AO102" s="1109"/>
      <c r="AP102" s="1109"/>
      <c r="AQ102" s="1109"/>
      <c r="AR102" s="1109"/>
      <c r="AS102" s="1109"/>
      <c r="AT102" s="1109"/>
      <c r="AU102" s="1109"/>
      <c r="AV102" s="1109"/>
      <c r="AW102" s="378">
        <f t="shared" si="236"/>
        <v>0</v>
      </c>
      <c r="AX102" s="378">
        <f t="shared" si="236"/>
        <v>0</v>
      </c>
      <c r="AY102" s="378">
        <f t="shared" si="236"/>
        <v>0</v>
      </c>
      <c r="AZ102" s="378">
        <f t="shared" si="236"/>
        <v>0</v>
      </c>
      <c r="BA102" s="378">
        <f t="shared" si="236"/>
        <v>0</v>
      </c>
      <c r="BB102" s="378">
        <f t="shared" si="236"/>
        <v>0</v>
      </c>
      <c r="BC102" s="378">
        <f t="shared" si="236"/>
        <v>0</v>
      </c>
      <c r="BD102" s="378">
        <f t="shared" si="236"/>
        <v>1</v>
      </c>
      <c r="BE102" s="1109"/>
      <c r="BF102" s="1109"/>
      <c r="BG102" s="1109"/>
      <c r="BH102" s="1109"/>
      <c r="BI102" s="1109"/>
      <c r="BJ102" s="1109"/>
      <c r="BK102" s="1109"/>
      <c r="BL102" s="1109"/>
      <c r="BM102" s="378">
        <f t="shared" si="236"/>
        <v>0</v>
      </c>
      <c r="BN102" s="378">
        <f t="shared" si="236"/>
        <v>0</v>
      </c>
      <c r="BO102" s="378">
        <f t="shared" si="236"/>
        <v>0</v>
      </c>
      <c r="BP102" s="378">
        <f t="shared" si="236"/>
        <v>0</v>
      </c>
      <c r="BQ102" s="378">
        <f t="shared" si="236"/>
        <v>0</v>
      </c>
      <c r="BR102" s="378">
        <f t="shared" si="236"/>
        <v>0</v>
      </c>
      <c r="BS102" s="378">
        <f t="shared" si="236"/>
        <v>0</v>
      </c>
      <c r="BT102" s="378">
        <f t="shared" si="236"/>
        <v>0</v>
      </c>
      <c r="BU102" s="1109"/>
      <c r="BV102" s="1109"/>
      <c r="BW102" s="1109"/>
      <c r="BX102" s="1109"/>
      <c r="BY102" s="1109"/>
      <c r="BZ102" s="1109"/>
      <c r="CA102" s="1109"/>
      <c r="CB102" s="1109"/>
    </row>
    <row r="103" spans="1:80" ht="13.5" thickBot="1" x14ac:dyDescent="0.25">
      <c r="A103" s="377">
        <f t="shared" ref="A103:BT103" si="237">COUNTIF((A$96:A$99),IF(A99=0,".",A99))</f>
        <v>0</v>
      </c>
      <c r="B103" s="378">
        <f t="shared" si="237"/>
        <v>0</v>
      </c>
      <c r="C103" s="378">
        <f t="shared" si="237"/>
        <v>0</v>
      </c>
      <c r="D103" s="378">
        <f t="shared" si="237"/>
        <v>0</v>
      </c>
      <c r="E103" s="378">
        <f t="shared" si="237"/>
        <v>0</v>
      </c>
      <c r="F103" s="378">
        <f t="shared" si="237"/>
        <v>0</v>
      </c>
      <c r="G103" s="378">
        <f t="shared" si="237"/>
        <v>1</v>
      </c>
      <c r="H103" s="378">
        <f t="shared" si="237"/>
        <v>0</v>
      </c>
      <c r="I103" s="380" t="s">
        <v>42</v>
      </c>
      <c r="J103" s="380" t="s">
        <v>44</v>
      </c>
      <c r="K103" s="380" t="s">
        <v>45</v>
      </c>
      <c r="L103" s="380" t="s">
        <v>46</v>
      </c>
      <c r="M103" s="380" t="s">
        <v>47</v>
      </c>
      <c r="N103" s="380" t="s">
        <v>48</v>
      </c>
      <c r="O103" s="380" t="s">
        <v>67</v>
      </c>
      <c r="P103" s="380" t="s">
        <v>43</v>
      </c>
      <c r="Q103" s="378">
        <f t="shared" si="237"/>
        <v>0</v>
      </c>
      <c r="R103" s="378">
        <f t="shared" si="237"/>
        <v>0</v>
      </c>
      <c r="S103" s="378">
        <f t="shared" si="237"/>
        <v>0</v>
      </c>
      <c r="T103" s="378">
        <f t="shared" si="237"/>
        <v>0</v>
      </c>
      <c r="U103" s="378">
        <f t="shared" si="237"/>
        <v>0</v>
      </c>
      <c r="V103" s="378">
        <f t="shared" si="237"/>
        <v>0</v>
      </c>
      <c r="W103" s="378">
        <f t="shared" si="237"/>
        <v>1</v>
      </c>
      <c r="X103" s="378">
        <f t="shared" si="237"/>
        <v>0</v>
      </c>
      <c r="Y103" s="380" t="s">
        <v>42</v>
      </c>
      <c r="Z103" s="380" t="s">
        <v>44</v>
      </c>
      <c r="AA103" s="380" t="s">
        <v>45</v>
      </c>
      <c r="AB103" s="380" t="s">
        <v>46</v>
      </c>
      <c r="AC103" s="380" t="s">
        <v>47</v>
      </c>
      <c r="AD103" s="380" t="s">
        <v>48</v>
      </c>
      <c r="AE103" s="380" t="s">
        <v>67</v>
      </c>
      <c r="AF103" s="380" t="s">
        <v>43</v>
      </c>
      <c r="AG103" s="378">
        <f t="shared" si="237"/>
        <v>0</v>
      </c>
      <c r="AH103" s="378">
        <f t="shared" si="237"/>
        <v>0</v>
      </c>
      <c r="AI103" s="378">
        <f t="shared" si="237"/>
        <v>0</v>
      </c>
      <c r="AJ103" s="378">
        <f t="shared" si="237"/>
        <v>0</v>
      </c>
      <c r="AK103" s="378">
        <f t="shared" si="237"/>
        <v>0</v>
      </c>
      <c r="AL103" s="378">
        <f t="shared" si="237"/>
        <v>0</v>
      </c>
      <c r="AM103" s="378">
        <f t="shared" si="237"/>
        <v>0</v>
      </c>
      <c r="AN103" s="378">
        <f t="shared" si="237"/>
        <v>0</v>
      </c>
      <c r="AO103" s="380" t="s">
        <v>42</v>
      </c>
      <c r="AP103" s="380" t="s">
        <v>44</v>
      </c>
      <c r="AQ103" s="380" t="s">
        <v>45</v>
      </c>
      <c r="AR103" s="380" t="s">
        <v>46</v>
      </c>
      <c r="AS103" s="380" t="s">
        <v>47</v>
      </c>
      <c r="AT103" s="380" t="s">
        <v>48</v>
      </c>
      <c r="AU103" s="380" t="s">
        <v>67</v>
      </c>
      <c r="AV103" s="380" t="s">
        <v>43</v>
      </c>
      <c r="AW103" s="378">
        <f t="shared" si="237"/>
        <v>0</v>
      </c>
      <c r="AX103" s="378">
        <f t="shared" si="237"/>
        <v>0</v>
      </c>
      <c r="AY103" s="378">
        <f t="shared" si="237"/>
        <v>0</v>
      </c>
      <c r="AZ103" s="378">
        <f t="shared" si="237"/>
        <v>0</v>
      </c>
      <c r="BA103" s="378">
        <f t="shared" si="237"/>
        <v>0</v>
      </c>
      <c r="BB103" s="378">
        <f t="shared" si="237"/>
        <v>0</v>
      </c>
      <c r="BC103" s="378">
        <f t="shared" si="237"/>
        <v>0</v>
      </c>
      <c r="BD103" s="378">
        <f t="shared" si="237"/>
        <v>0</v>
      </c>
      <c r="BE103" s="380" t="s">
        <v>42</v>
      </c>
      <c r="BF103" s="380" t="s">
        <v>44</v>
      </c>
      <c r="BG103" s="380" t="s">
        <v>45</v>
      </c>
      <c r="BH103" s="380" t="s">
        <v>46</v>
      </c>
      <c r="BI103" s="380" t="s">
        <v>47</v>
      </c>
      <c r="BJ103" s="380" t="s">
        <v>48</v>
      </c>
      <c r="BK103" s="380" t="s">
        <v>67</v>
      </c>
      <c r="BL103" s="380" t="s">
        <v>43</v>
      </c>
      <c r="BM103" s="378">
        <f t="shared" si="237"/>
        <v>0</v>
      </c>
      <c r="BN103" s="378">
        <f t="shared" si="237"/>
        <v>0</v>
      </c>
      <c r="BO103" s="378">
        <f t="shared" si="237"/>
        <v>0</v>
      </c>
      <c r="BP103" s="378">
        <f t="shared" si="237"/>
        <v>0</v>
      </c>
      <c r="BQ103" s="378">
        <f t="shared" si="237"/>
        <v>0</v>
      </c>
      <c r="BR103" s="378">
        <f t="shared" si="237"/>
        <v>0</v>
      </c>
      <c r="BS103" s="378">
        <f t="shared" si="237"/>
        <v>0</v>
      </c>
      <c r="BT103" s="378">
        <f t="shared" si="237"/>
        <v>0</v>
      </c>
      <c r="BU103" s="380" t="s">
        <v>42</v>
      </c>
      <c r="BV103" s="380" t="s">
        <v>44</v>
      </c>
      <c r="BW103" s="380" t="s">
        <v>45</v>
      </c>
      <c r="BX103" s="380" t="s">
        <v>46</v>
      </c>
      <c r="BY103" s="380" t="s">
        <v>47</v>
      </c>
      <c r="BZ103" s="380" t="s">
        <v>48</v>
      </c>
      <c r="CA103" s="380" t="s">
        <v>67</v>
      </c>
      <c r="CB103" s="380" t="s">
        <v>43</v>
      </c>
    </row>
    <row r="104" spans="1:80" ht="13.5" thickBot="1" x14ac:dyDescent="0.25">
      <c r="A104" s="373">
        <f t="shared" ref="A104:BT104" si="238">SUM(A96:A103)</f>
        <v>1</v>
      </c>
      <c r="B104" s="372">
        <f t="shared" si="238"/>
        <v>1</v>
      </c>
      <c r="C104" s="372">
        <f t="shared" si="238"/>
        <v>2</v>
      </c>
      <c r="D104" s="372">
        <f t="shared" si="238"/>
        <v>2</v>
      </c>
      <c r="E104" s="372">
        <f t="shared" si="238"/>
        <v>1</v>
      </c>
      <c r="F104" s="372">
        <f t="shared" si="238"/>
        <v>0</v>
      </c>
      <c r="G104" s="372">
        <f t="shared" si="238"/>
        <v>2</v>
      </c>
      <c r="H104" s="372">
        <f t="shared" si="238"/>
        <v>1</v>
      </c>
      <c r="I104" s="379" t="str">
        <f t="shared" ref="I104:P104" ca="1" si="239">IF(A104=I100,"OK.","CISSS!")</f>
        <v>OK.</v>
      </c>
      <c r="J104" s="379" t="str">
        <f t="shared" ca="1" si="239"/>
        <v>OK.</v>
      </c>
      <c r="K104" s="379" t="str">
        <f t="shared" ca="1" si="239"/>
        <v>OK.</v>
      </c>
      <c r="L104" s="379" t="str">
        <f t="shared" ca="1" si="239"/>
        <v>OK.</v>
      </c>
      <c r="M104" s="379" t="str">
        <f t="shared" ca="1" si="239"/>
        <v>OK.</v>
      </c>
      <c r="N104" s="379" t="str">
        <f t="shared" ca="1" si="239"/>
        <v>OK.</v>
      </c>
      <c r="O104" s="379" t="str">
        <f t="shared" ca="1" si="239"/>
        <v>OK.</v>
      </c>
      <c r="P104" s="379" t="str">
        <f t="shared" ca="1" si="239"/>
        <v>OK.</v>
      </c>
      <c r="Q104" s="384">
        <f t="shared" si="238"/>
        <v>1</v>
      </c>
      <c r="R104" s="384">
        <f t="shared" si="238"/>
        <v>1</v>
      </c>
      <c r="S104" s="384">
        <f t="shared" si="238"/>
        <v>2</v>
      </c>
      <c r="T104" s="384">
        <f t="shared" si="238"/>
        <v>2</v>
      </c>
      <c r="U104" s="384">
        <f t="shared" si="238"/>
        <v>1</v>
      </c>
      <c r="V104" s="384">
        <f t="shared" si="238"/>
        <v>0</v>
      </c>
      <c r="W104" s="384">
        <f t="shared" si="238"/>
        <v>2</v>
      </c>
      <c r="X104" s="384">
        <f t="shared" si="238"/>
        <v>1</v>
      </c>
      <c r="Y104" s="382" t="str">
        <f t="shared" ref="Y104:AF104" ca="1" si="240">IF(Q104=Y100,"OK.","CISSS!")</f>
        <v>OK.</v>
      </c>
      <c r="Z104" s="382" t="str">
        <f t="shared" ca="1" si="240"/>
        <v>OK.</v>
      </c>
      <c r="AA104" s="382" t="str">
        <f t="shared" ca="1" si="240"/>
        <v>OK.</v>
      </c>
      <c r="AB104" s="382" t="str">
        <f t="shared" ca="1" si="240"/>
        <v>OK.</v>
      </c>
      <c r="AC104" s="382" t="str">
        <f t="shared" ca="1" si="240"/>
        <v>OK.</v>
      </c>
      <c r="AD104" s="382" t="str">
        <f t="shared" ca="1" si="240"/>
        <v>OK.</v>
      </c>
      <c r="AE104" s="382" t="str">
        <f t="shared" ca="1" si="240"/>
        <v>OK.</v>
      </c>
      <c r="AF104" s="382" t="str">
        <f t="shared" ca="1" si="240"/>
        <v>OK.</v>
      </c>
      <c r="AG104" s="372">
        <f t="shared" si="238"/>
        <v>1</v>
      </c>
      <c r="AH104" s="372">
        <f t="shared" si="238"/>
        <v>0</v>
      </c>
      <c r="AI104" s="372">
        <f t="shared" si="238"/>
        <v>0</v>
      </c>
      <c r="AJ104" s="372">
        <f t="shared" si="238"/>
        <v>0</v>
      </c>
      <c r="AK104" s="372">
        <f t="shared" si="238"/>
        <v>0</v>
      </c>
      <c r="AL104" s="372">
        <f t="shared" si="238"/>
        <v>0</v>
      </c>
      <c r="AM104" s="372">
        <f t="shared" si="238"/>
        <v>0</v>
      </c>
      <c r="AN104" s="372">
        <f t="shared" si="238"/>
        <v>0</v>
      </c>
      <c r="AO104" s="379" t="str">
        <f t="shared" ref="AO104:AV104" ca="1" si="241">IF(AG104=AO100,"OK.","CISSS!")</f>
        <v>OK.</v>
      </c>
      <c r="AP104" s="379" t="str">
        <f t="shared" ca="1" si="241"/>
        <v>OK.</v>
      </c>
      <c r="AQ104" s="379" t="str">
        <f t="shared" ca="1" si="241"/>
        <v>OK.</v>
      </c>
      <c r="AR104" s="379" t="str">
        <f t="shared" ca="1" si="241"/>
        <v>OK.</v>
      </c>
      <c r="AS104" s="379" t="str">
        <f t="shared" ca="1" si="241"/>
        <v>OK.</v>
      </c>
      <c r="AT104" s="379" t="str">
        <f t="shared" ca="1" si="241"/>
        <v>OK.</v>
      </c>
      <c r="AU104" s="379" t="str">
        <f t="shared" ca="1" si="241"/>
        <v>OK.</v>
      </c>
      <c r="AV104" s="379" t="str">
        <f t="shared" ca="1" si="241"/>
        <v>OK.</v>
      </c>
      <c r="AW104" s="384">
        <f t="shared" si="238"/>
        <v>0</v>
      </c>
      <c r="AX104" s="384">
        <f t="shared" si="238"/>
        <v>0</v>
      </c>
      <c r="AY104" s="384">
        <f t="shared" si="238"/>
        <v>2</v>
      </c>
      <c r="AZ104" s="384">
        <f t="shared" si="238"/>
        <v>0</v>
      </c>
      <c r="BA104" s="384">
        <f t="shared" si="238"/>
        <v>1</v>
      </c>
      <c r="BB104" s="384">
        <f t="shared" si="238"/>
        <v>0</v>
      </c>
      <c r="BC104" s="384">
        <f t="shared" si="238"/>
        <v>0</v>
      </c>
      <c r="BD104" s="384">
        <f t="shared" si="238"/>
        <v>1</v>
      </c>
      <c r="BE104" s="382" t="str">
        <f t="shared" ref="BE104:BL104" ca="1" si="242">IF(AW104=BE100,"OK.","CISSS!")</f>
        <v>OK.</v>
      </c>
      <c r="BF104" s="382" t="str">
        <f t="shared" ca="1" si="242"/>
        <v>OK.</v>
      </c>
      <c r="BG104" s="382" t="str">
        <f t="shared" ca="1" si="242"/>
        <v>OK.</v>
      </c>
      <c r="BH104" s="382" t="str">
        <f t="shared" ca="1" si="242"/>
        <v>OK.</v>
      </c>
      <c r="BI104" s="382" t="str">
        <f t="shared" ca="1" si="242"/>
        <v>OK.</v>
      </c>
      <c r="BJ104" s="382" t="str">
        <f t="shared" ca="1" si="242"/>
        <v>OK.</v>
      </c>
      <c r="BK104" s="382" t="str">
        <f t="shared" ca="1" si="242"/>
        <v>OK.</v>
      </c>
      <c r="BL104" s="382" t="str">
        <f t="shared" ca="1" si="242"/>
        <v>OK.</v>
      </c>
      <c r="BM104" s="372">
        <f t="shared" si="238"/>
        <v>0</v>
      </c>
      <c r="BN104" s="372">
        <f t="shared" si="238"/>
        <v>0</v>
      </c>
      <c r="BO104" s="372">
        <f t="shared" si="238"/>
        <v>0</v>
      </c>
      <c r="BP104" s="372">
        <f t="shared" si="238"/>
        <v>0</v>
      </c>
      <c r="BQ104" s="372">
        <f t="shared" si="238"/>
        <v>0</v>
      </c>
      <c r="BR104" s="372">
        <f t="shared" si="238"/>
        <v>0</v>
      </c>
      <c r="BS104" s="372">
        <f t="shared" si="238"/>
        <v>0</v>
      </c>
      <c r="BT104" s="372">
        <f t="shared" si="238"/>
        <v>0</v>
      </c>
      <c r="BU104" s="379" t="str">
        <f t="shared" ref="BU104:CB104" ca="1" si="243">IF(BM104=BU100,"OK.","CISSS!")</f>
        <v>OK.</v>
      </c>
      <c r="BV104" s="379" t="str">
        <f t="shared" ca="1" si="243"/>
        <v>OK.</v>
      </c>
      <c r="BW104" s="379" t="str">
        <f t="shared" ca="1" si="243"/>
        <v>OK.</v>
      </c>
      <c r="BX104" s="379" t="str">
        <f t="shared" ca="1" si="243"/>
        <v>OK.</v>
      </c>
      <c r="BY104" s="379" t="str">
        <f t="shared" ca="1" si="243"/>
        <v>OK.</v>
      </c>
      <c r="BZ104" s="379" t="str">
        <f t="shared" ca="1" si="243"/>
        <v>OK.</v>
      </c>
      <c r="CA104" s="379" t="str">
        <f t="shared" ca="1" si="243"/>
        <v>OK.</v>
      </c>
      <c r="CB104" s="379" t="str">
        <f t="shared" ca="1" si="243"/>
        <v>OK.</v>
      </c>
    </row>
    <row r="105" spans="1:80" x14ac:dyDescent="0.2">
      <c r="A105" s="375" t="str">
        <f t="shared" ref="A105:H105" si="244">A$8</f>
        <v>ARCH 103.01</v>
      </c>
      <c r="B105" s="375">
        <f t="shared" si="244"/>
        <v>0</v>
      </c>
      <c r="C105" s="375" t="str">
        <f t="shared" si="244"/>
        <v>ARCH 251.11</v>
      </c>
      <c r="D105" s="375" t="str">
        <f t="shared" si="244"/>
        <v>ARCH 252.11</v>
      </c>
      <c r="E105" s="375" t="str">
        <f t="shared" si="244"/>
        <v>ARCH 351.11</v>
      </c>
      <c r="F105" s="375">
        <f t="shared" si="244"/>
        <v>0</v>
      </c>
      <c r="G105" s="375" t="str">
        <f t="shared" si="244"/>
        <v>ARCH 451.11</v>
      </c>
      <c r="H105" s="375">
        <f t="shared" si="244"/>
        <v>0</v>
      </c>
      <c r="I105">
        <f ca="1">COUNTIF((OFFSET($A$105,0,0,4,8)),IF(A105=0,".",A105))</f>
        <v>1</v>
      </c>
      <c r="J105">
        <f t="shared" ref="J105:P105" ca="1" si="245">COUNTIF((OFFSET($A$105,0,0,4,8)),IF(B105=0,".",B105))</f>
        <v>0</v>
      </c>
      <c r="K105">
        <f t="shared" ca="1" si="245"/>
        <v>1</v>
      </c>
      <c r="L105">
        <f t="shared" ca="1" si="245"/>
        <v>1</v>
      </c>
      <c r="M105">
        <f t="shared" ca="1" si="245"/>
        <v>1</v>
      </c>
      <c r="N105">
        <f t="shared" ca="1" si="245"/>
        <v>0</v>
      </c>
      <c r="O105">
        <f t="shared" ca="1" si="245"/>
        <v>1</v>
      </c>
      <c r="P105">
        <f t="shared" ca="1" si="245"/>
        <v>0</v>
      </c>
      <c r="Q105" s="375" t="str">
        <f t="shared" ref="Q105:BT105" si="246">Q$8</f>
        <v>Yrd. Doç. Dr. Kerem ERCOŞKUN</v>
      </c>
      <c r="R105" s="375">
        <f t="shared" si="246"/>
        <v>0</v>
      </c>
      <c r="S105" s="375" t="str">
        <f t="shared" si="246"/>
        <v>Doç. Orhan ÖZGÜNER</v>
      </c>
      <c r="T105" s="375" t="str">
        <f t="shared" si="246"/>
        <v>Öğr. Gör. Orhun ALKAN</v>
      </c>
      <c r="U105" s="375" t="str">
        <f t="shared" si="246"/>
        <v>Yrd. Doç. Dr. Engin ÜNAL</v>
      </c>
      <c r="V105" s="375">
        <f t="shared" si="246"/>
        <v>0</v>
      </c>
      <c r="W105" s="375" t="str">
        <f t="shared" si="246"/>
        <v>Prof. Dr. A. Fatih PAKDİL</v>
      </c>
      <c r="X105" s="375">
        <f t="shared" si="246"/>
        <v>0</v>
      </c>
      <c r="Y105" s="381">
        <f ca="1">COUNTIF((OFFSET($Q$105,0,0,4,8)),IF(Q105=0,".",Q105))</f>
        <v>1</v>
      </c>
      <c r="Z105" s="381">
        <f t="shared" ref="Z105:AF105" ca="1" si="247">COUNTIF((OFFSET($Q$105,0,0,4,8)),IF(R105=0,".",R105))</f>
        <v>0</v>
      </c>
      <c r="AA105" s="381">
        <f t="shared" ca="1" si="247"/>
        <v>1</v>
      </c>
      <c r="AB105" s="381">
        <f t="shared" ca="1" si="247"/>
        <v>1</v>
      </c>
      <c r="AC105" s="381">
        <f t="shared" ca="1" si="247"/>
        <v>1</v>
      </c>
      <c r="AD105" s="381">
        <f t="shared" ca="1" si="247"/>
        <v>0</v>
      </c>
      <c r="AE105" s="381">
        <f t="shared" ca="1" si="247"/>
        <v>1</v>
      </c>
      <c r="AF105" s="381">
        <f t="shared" ca="1" si="247"/>
        <v>0</v>
      </c>
      <c r="AG105" s="375" t="str">
        <f t="shared" si="246"/>
        <v>GSF.222</v>
      </c>
      <c r="AH105" s="375">
        <f t="shared" si="246"/>
        <v>0</v>
      </c>
      <c r="AI105" s="375">
        <f t="shared" si="246"/>
        <v>0</v>
      </c>
      <c r="AJ105" s="375">
        <f t="shared" si="246"/>
        <v>0</v>
      </c>
      <c r="AK105" s="375">
        <f t="shared" si="246"/>
        <v>0</v>
      </c>
      <c r="AL105" s="375">
        <f t="shared" si="246"/>
        <v>0</v>
      </c>
      <c r="AM105" s="375">
        <f t="shared" si="246"/>
        <v>0</v>
      </c>
      <c r="AN105" s="375">
        <f t="shared" si="246"/>
        <v>0</v>
      </c>
      <c r="AO105">
        <f ca="1">COUNTIF((OFFSET($AG$105,0,0,4,8)),IF(AG105=0,".",AG105))</f>
        <v>1</v>
      </c>
      <c r="AP105">
        <f t="shared" ref="AP105:AV105" ca="1" si="248">COUNTIF((OFFSET($AG$105,0,0,4,8)),IF(AH105=0,".",AH105))</f>
        <v>0</v>
      </c>
      <c r="AQ105">
        <f t="shared" ca="1" si="248"/>
        <v>0</v>
      </c>
      <c r="AR105">
        <f t="shared" ca="1" si="248"/>
        <v>0</v>
      </c>
      <c r="AS105">
        <f t="shared" ca="1" si="248"/>
        <v>0</v>
      </c>
      <c r="AT105">
        <f t="shared" ca="1" si="248"/>
        <v>0</v>
      </c>
      <c r="AU105">
        <f t="shared" ca="1" si="248"/>
        <v>0</v>
      </c>
      <c r="AV105">
        <f t="shared" ca="1" si="248"/>
        <v>0</v>
      </c>
      <c r="AW105" s="375">
        <f t="shared" si="246"/>
        <v>0</v>
      </c>
      <c r="AX105" s="375">
        <f t="shared" si="246"/>
        <v>0</v>
      </c>
      <c r="AY105" s="375" t="str">
        <f t="shared" si="246"/>
        <v>Ceren GÖĞÜŞ</v>
      </c>
      <c r="AZ105" s="375">
        <f t="shared" si="246"/>
        <v>0</v>
      </c>
      <c r="BA105" s="375" t="str">
        <f t="shared" si="246"/>
        <v>Dicle KIZILDERE</v>
      </c>
      <c r="BB105" s="375">
        <f t="shared" si="246"/>
        <v>0</v>
      </c>
      <c r="BC105" s="375">
        <f t="shared" si="246"/>
        <v>0</v>
      </c>
      <c r="BD105" s="375">
        <f t="shared" si="246"/>
        <v>0</v>
      </c>
      <c r="BE105" s="381">
        <f ca="1">COUNTIF((OFFSET($AW$105,0,0,4,8)),IF(AW105=0,".",AW105))</f>
        <v>0</v>
      </c>
      <c r="BF105" s="381">
        <f t="shared" ref="BF105:BL105" ca="1" si="249">COUNTIF((OFFSET($AW$105,0,0,4,8)),IF(AX105=0,".",AX105))</f>
        <v>0</v>
      </c>
      <c r="BG105" s="381">
        <f t="shared" ca="1" si="249"/>
        <v>1</v>
      </c>
      <c r="BH105" s="381">
        <f t="shared" ca="1" si="249"/>
        <v>0</v>
      </c>
      <c r="BI105" s="381">
        <f t="shared" ca="1" si="249"/>
        <v>1</v>
      </c>
      <c r="BJ105" s="381">
        <f t="shared" ca="1" si="249"/>
        <v>0</v>
      </c>
      <c r="BK105" s="381">
        <f t="shared" ca="1" si="249"/>
        <v>0</v>
      </c>
      <c r="BL105" s="381">
        <f t="shared" ca="1" si="249"/>
        <v>0</v>
      </c>
      <c r="BM105" s="375">
        <f t="shared" si="246"/>
        <v>0</v>
      </c>
      <c r="BN105" s="375">
        <f t="shared" si="246"/>
        <v>0</v>
      </c>
      <c r="BO105" s="375">
        <f t="shared" si="246"/>
        <v>0</v>
      </c>
      <c r="BP105" s="375">
        <f t="shared" si="246"/>
        <v>0</v>
      </c>
      <c r="BQ105" s="375">
        <f t="shared" si="246"/>
        <v>0</v>
      </c>
      <c r="BR105" s="375">
        <f t="shared" si="246"/>
        <v>0</v>
      </c>
      <c r="BS105" s="375">
        <f t="shared" si="246"/>
        <v>0</v>
      </c>
      <c r="BT105" s="375">
        <f t="shared" si="246"/>
        <v>0</v>
      </c>
      <c r="BU105">
        <f ca="1">COUNTIF((OFFSET($BM$105,0,0,4,8)),IF(BM105=0,".",BM105))</f>
        <v>0</v>
      </c>
      <c r="BV105">
        <f t="shared" ref="BV105:CB105" ca="1" si="250">COUNTIF((OFFSET($BM$105,0,0,4,8)),IF(BN105=0,".",BN105))</f>
        <v>0</v>
      </c>
      <c r="BW105">
        <f t="shared" ca="1" si="250"/>
        <v>0</v>
      </c>
      <c r="BX105">
        <f t="shared" ca="1" si="250"/>
        <v>0</v>
      </c>
      <c r="BY105">
        <f t="shared" ca="1" si="250"/>
        <v>0</v>
      </c>
      <c r="BZ105">
        <f t="shared" ca="1" si="250"/>
        <v>0</v>
      </c>
      <c r="CA105">
        <f t="shared" ca="1" si="250"/>
        <v>0</v>
      </c>
      <c r="CB105">
        <f t="shared" ca="1" si="250"/>
        <v>0</v>
      </c>
    </row>
    <row r="106" spans="1:80" x14ac:dyDescent="0.2">
      <c r="A106" s="374">
        <f t="shared" ref="A106:H106" si="251">A$18</f>
        <v>0</v>
      </c>
      <c r="B106" s="374">
        <f t="shared" si="251"/>
        <v>0</v>
      </c>
      <c r="C106" s="374" t="str">
        <f t="shared" si="251"/>
        <v>ARCH 251.12</v>
      </c>
      <c r="D106" s="374" t="str">
        <f t="shared" si="251"/>
        <v>ARCH 252.12</v>
      </c>
      <c r="E106" s="374">
        <f t="shared" si="251"/>
        <v>0</v>
      </c>
      <c r="F106" s="374" t="str">
        <f t="shared" si="251"/>
        <v>HTR 302.0A</v>
      </c>
      <c r="G106" s="374">
        <f t="shared" si="251"/>
        <v>0</v>
      </c>
      <c r="H106" s="374">
        <f t="shared" si="251"/>
        <v>0</v>
      </c>
      <c r="I106">
        <f ca="1">COUNTIF((OFFSET($A$105,0,0,4,8)),IF(A106=0,".",A106))</f>
        <v>0</v>
      </c>
      <c r="J106">
        <f t="shared" ref="J106:P108" ca="1" si="252">COUNTIF((OFFSET($A$105,0,0,4,8)),IF(B106=0,".",B106))</f>
        <v>0</v>
      </c>
      <c r="K106">
        <f t="shared" ca="1" si="252"/>
        <v>1</v>
      </c>
      <c r="L106">
        <f t="shared" ca="1" si="252"/>
        <v>1</v>
      </c>
      <c r="M106">
        <f t="shared" ca="1" si="252"/>
        <v>0</v>
      </c>
      <c r="N106">
        <f t="shared" ca="1" si="252"/>
        <v>1</v>
      </c>
      <c r="O106">
        <f t="shared" ca="1" si="252"/>
        <v>0</v>
      </c>
      <c r="P106">
        <f t="shared" ca="1" si="252"/>
        <v>0</v>
      </c>
      <c r="Q106" s="385">
        <f t="shared" ref="Q106:BT106" si="253">Q$18</f>
        <v>0</v>
      </c>
      <c r="R106" s="385">
        <f t="shared" si="253"/>
        <v>0</v>
      </c>
      <c r="S106" s="385" t="str">
        <f t="shared" si="253"/>
        <v>Prof. Dr. Yavuz KOŞANER</v>
      </c>
      <c r="T106" s="385" t="str">
        <f t="shared" si="253"/>
        <v>Öğr. Gör. Nazmi KARAKUŞ</v>
      </c>
      <c r="U106" s="385">
        <f t="shared" si="253"/>
        <v>0</v>
      </c>
      <c r="V106" s="385" t="str">
        <f t="shared" si="253"/>
        <v>Rectorate4</v>
      </c>
      <c r="W106" s="385">
        <f t="shared" si="253"/>
        <v>0</v>
      </c>
      <c r="X106" s="385">
        <f t="shared" si="253"/>
        <v>0</v>
      </c>
      <c r="Y106" s="381">
        <f ca="1">COUNTIF((OFFSET($Q$105,0,0,4,8)),IF(Q106=0,".",Q106))</f>
        <v>0</v>
      </c>
      <c r="Z106" s="381">
        <f t="shared" ref="Z106:AF108" ca="1" si="254">COUNTIF((OFFSET($Q$105,0,0,4,8)),IF(R106=0,".",R106))</f>
        <v>0</v>
      </c>
      <c r="AA106" s="381">
        <f t="shared" ca="1" si="254"/>
        <v>1</v>
      </c>
      <c r="AB106" s="381">
        <f t="shared" ca="1" si="254"/>
        <v>1</v>
      </c>
      <c r="AC106" s="381">
        <f t="shared" ca="1" si="254"/>
        <v>0</v>
      </c>
      <c r="AD106" s="381">
        <f t="shared" ca="1" si="254"/>
        <v>1</v>
      </c>
      <c r="AE106" s="381">
        <f t="shared" ca="1" si="254"/>
        <v>0</v>
      </c>
      <c r="AF106" s="381">
        <f t="shared" ca="1" si="254"/>
        <v>0</v>
      </c>
      <c r="AG106" s="374">
        <f t="shared" si="253"/>
        <v>0</v>
      </c>
      <c r="AH106" s="374">
        <f t="shared" si="253"/>
        <v>0</v>
      </c>
      <c r="AI106" s="374">
        <f t="shared" si="253"/>
        <v>0</v>
      </c>
      <c r="AJ106" s="374">
        <f t="shared" si="253"/>
        <v>0</v>
      </c>
      <c r="AK106" s="374">
        <f t="shared" si="253"/>
        <v>0</v>
      </c>
      <c r="AL106" s="374">
        <f t="shared" si="253"/>
        <v>0</v>
      </c>
      <c r="AM106" s="374">
        <f t="shared" si="253"/>
        <v>0</v>
      </c>
      <c r="AN106" s="374">
        <f t="shared" si="253"/>
        <v>0</v>
      </c>
      <c r="AO106">
        <f ca="1">COUNTIF((OFFSET($AG$105,0,0,4,8)),IF(AG106=0,".",AG106))</f>
        <v>0</v>
      </c>
      <c r="AP106">
        <f t="shared" ref="AP106:AV108" ca="1" si="255">COUNTIF((OFFSET($AG$105,0,0,4,8)),IF(AH106=0,".",AH106))</f>
        <v>0</v>
      </c>
      <c r="AQ106">
        <f t="shared" ca="1" si="255"/>
        <v>0</v>
      </c>
      <c r="AR106">
        <f t="shared" ca="1" si="255"/>
        <v>0</v>
      </c>
      <c r="AS106">
        <f t="shared" ca="1" si="255"/>
        <v>0</v>
      </c>
      <c r="AT106">
        <f t="shared" ca="1" si="255"/>
        <v>0</v>
      </c>
      <c r="AU106">
        <f t="shared" ca="1" si="255"/>
        <v>0</v>
      </c>
      <c r="AV106">
        <f t="shared" ca="1" si="255"/>
        <v>0</v>
      </c>
      <c r="AW106" s="385">
        <f t="shared" si="253"/>
        <v>0</v>
      </c>
      <c r="AX106" s="385">
        <f t="shared" si="253"/>
        <v>0</v>
      </c>
      <c r="AY106" s="385" t="str">
        <f t="shared" si="253"/>
        <v>Zeynep YAZICIOĞLU HALU</v>
      </c>
      <c r="AZ106" s="385">
        <f t="shared" si="253"/>
        <v>0</v>
      </c>
      <c r="BA106" s="385">
        <f t="shared" si="253"/>
        <v>0</v>
      </c>
      <c r="BB106" s="385">
        <f t="shared" si="253"/>
        <v>0</v>
      </c>
      <c r="BC106" s="385">
        <f t="shared" si="253"/>
        <v>0</v>
      </c>
      <c r="BD106" s="385">
        <f t="shared" si="253"/>
        <v>0</v>
      </c>
      <c r="BE106" s="381">
        <f ca="1">COUNTIF((OFFSET($AW$105,0,0,4,8)),IF(AW106=0,".",AW106))</f>
        <v>0</v>
      </c>
      <c r="BF106" s="381">
        <f t="shared" ref="BF106:BL108" ca="1" si="256">COUNTIF((OFFSET($AW$105,0,0,4,8)),IF(AX106=0,".",AX106))</f>
        <v>0</v>
      </c>
      <c r="BG106" s="381">
        <f t="shared" ca="1" si="256"/>
        <v>1</v>
      </c>
      <c r="BH106" s="381">
        <f t="shared" ca="1" si="256"/>
        <v>0</v>
      </c>
      <c r="BI106" s="381">
        <f t="shared" ca="1" si="256"/>
        <v>0</v>
      </c>
      <c r="BJ106" s="381">
        <f t="shared" ca="1" si="256"/>
        <v>0</v>
      </c>
      <c r="BK106" s="381">
        <f t="shared" ca="1" si="256"/>
        <v>0</v>
      </c>
      <c r="BL106" s="381">
        <f t="shared" ca="1" si="256"/>
        <v>0</v>
      </c>
      <c r="BM106" s="374">
        <f t="shared" si="253"/>
        <v>0</v>
      </c>
      <c r="BN106" s="374">
        <f t="shared" si="253"/>
        <v>0</v>
      </c>
      <c r="BO106" s="374">
        <f t="shared" si="253"/>
        <v>0</v>
      </c>
      <c r="BP106" s="374">
        <f t="shared" si="253"/>
        <v>0</v>
      </c>
      <c r="BQ106" s="374">
        <f t="shared" si="253"/>
        <v>0</v>
      </c>
      <c r="BR106" s="374">
        <f t="shared" si="253"/>
        <v>0</v>
      </c>
      <c r="BS106" s="374">
        <f t="shared" si="253"/>
        <v>0</v>
      </c>
      <c r="BT106" s="374">
        <f t="shared" si="253"/>
        <v>0</v>
      </c>
      <c r="BU106">
        <f ca="1">COUNTIF((OFFSET($BM$105,0,0,4,8)),IF(BM106=0,".",BM106))</f>
        <v>0</v>
      </c>
      <c r="BV106">
        <f t="shared" ref="BV106:CB108" ca="1" si="257">COUNTIF((OFFSET($BM$105,0,0,4,8)),IF(BN106=0,".",BN106))</f>
        <v>0</v>
      </c>
      <c r="BW106">
        <f t="shared" ca="1" si="257"/>
        <v>0</v>
      </c>
      <c r="BX106">
        <f t="shared" ca="1" si="257"/>
        <v>0</v>
      </c>
      <c r="BY106">
        <f t="shared" ca="1" si="257"/>
        <v>0</v>
      </c>
      <c r="BZ106">
        <f t="shared" ca="1" si="257"/>
        <v>0</v>
      </c>
      <c r="CA106">
        <f t="shared" ca="1" si="257"/>
        <v>0</v>
      </c>
      <c r="CB106">
        <f t="shared" ca="1" si="257"/>
        <v>0</v>
      </c>
    </row>
    <row r="107" spans="1:80" x14ac:dyDescent="0.2">
      <c r="A107" s="375">
        <f t="shared" ref="A107:H107" si="258">A$28</f>
        <v>0</v>
      </c>
      <c r="B107" s="375">
        <f t="shared" si="258"/>
        <v>0</v>
      </c>
      <c r="C107" s="375">
        <f t="shared" si="258"/>
        <v>0</v>
      </c>
      <c r="D107" s="375">
        <f t="shared" si="258"/>
        <v>0</v>
      </c>
      <c r="E107" s="375">
        <f t="shared" si="258"/>
        <v>0</v>
      </c>
      <c r="F107" s="375">
        <f t="shared" si="258"/>
        <v>0</v>
      </c>
      <c r="G107" s="375">
        <f t="shared" si="258"/>
        <v>0</v>
      </c>
      <c r="H107" s="375" t="str">
        <f t="shared" si="258"/>
        <v>ARCH 492.13</v>
      </c>
      <c r="I107">
        <f ca="1">COUNTIF((OFFSET($A$105,0,0,4,8)),IF(A107=0,".",A107))</f>
        <v>0</v>
      </c>
      <c r="J107">
        <f t="shared" ca="1" si="252"/>
        <v>0</v>
      </c>
      <c r="K107">
        <f t="shared" ca="1" si="252"/>
        <v>0</v>
      </c>
      <c r="L107">
        <f t="shared" ca="1" si="252"/>
        <v>0</v>
      </c>
      <c r="M107">
        <f t="shared" ca="1" si="252"/>
        <v>0</v>
      </c>
      <c r="N107">
        <f t="shared" ca="1" si="252"/>
        <v>0</v>
      </c>
      <c r="O107">
        <f t="shared" ca="1" si="252"/>
        <v>0</v>
      </c>
      <c r="P107">
        <f t="shared" ca="1" si="252"/>
        <v>1</v>
      </c>
      <c r="Q107" s="375">
        <f t="shared" ref="Q107:BT107" si="259">Q$28</f>
        <v>0</v>
      </c>
      <c r="R107" s="375">
        <f t="shared" si="259"/>
        <v>0</v>
      </c>
      <c r="S107" s="375">
        <f t="shared" si="259"/>
        <v>0</v>
      </c>
      <c r="T107" s="375">
        <f t="shared" si="259"/>
        <v>0</v>
      </c>
      <c r="U107" s="375">
        <f t="shared" si="259"/>
        <v>0</v>
      </c>
      <c r="V107" s="375">
        <f t="shared" si="259"/>
        <v>0</v>
      </c>
      <c r="W107" s="375">
        <f t="shared" si="259"/>
        <v>0</v>
      </c>
      <c r="X107" s="375" t="str">
        <f t="shared" si="259"/>
        <v>Öğr. Gör. Dr. Nihat GÜNDÜZ</v>
      </c>
      <c r="Y107" s="381">
        <f ca="1">COUNTIF((OFFSET($Q$105,0,0,4,8)),IF(Q107=0,".",Q107))</f>
        <v>0</v>
      </c>
      <c r="Z107" s="381">
        <f t="shared" ca="1" si="254"/>
        <v>0</v>
      </c>
      <c r="AA107" s="381">
        <f t="shared" ca="1" si="254"/>
        <v>0</v>
      </c>
      <c r="AB107" s="381">
        <f t="shared" ca="1" si="254"/>
        <v>0</v>
      </c>
      <c r="AC107" s="381">
        <f t="shared" ca="1" si="254"/>
        <v>0</v>
      </c>
      <c r="AD107" s="381">
        <f t="shared" ca="1" si="254"/>
        <v>0</v>
      </c>
      <c r="AE107" s="381">
        <f t="shared" ca="1" si="254"/>
        <v>0</v>
      </c>
      <c r="AF107" s="381">
        <f t="shared" ca="1" si="254"/>
        <v>1</v>
      </c>
      <c r="AG107" s="375">
        <f t="shared" si="259"/>
        <v>0</v>
      </c>
      <c r="AH107" s="375">
        <f t="shared" si="259"/>
        <v>0</v>
      </c>
      <c r="AI107" s="375">
        <f t="shared" si="259"/>
        <v>0</v>
      </c>
      <c r="AJ107" s="375">
        <f t="shared" si="259"/>
        <v>0</v>
      </c>
      <c r="AK107" s="375">
        <f t="shared" si="259"/>
        <v>0</v>
      </c>
      <c r="AL107" s="375">
        <f t="shared" si="259"/>
        <v>0</v>
      </c>
      <c r="AM107" s="375">
        <f t="shared" si="259"/>
        <v>0</v>
      </c>
      <c r="AN107" s="375">
        <f t="shared" si="259"/>
        <v>0</v>
      </c>
      <c r="AO107">
        <f ca="1">COUNTIF((OFFSET($AG$105,0,0,4,8)),IF(AG107=0,".",AG107))</f>
        <v>0</v>
      </c>
      <c r="AP107">
        <f t="shared" ca="1" si="255"/>
        <v>0</v>
      </c>
      <c r="AQ107">
        <f t="shared" ca="1" si="255"/>
        <v>0</v>
      </c>
      <c r="AR107">
        <f t="shared" ca="1" si="255"/>
        <v>0</v>
      </c>
      <c r="AS107">
        <f t="shared" ca="1" si="255"/>
        <v>0</v>
      </c>
      <c r="AT107">
        <f t="shared" ca="1" si="255"/>
        <v>0</v>
      </c>
      <c r="AU107">
        <f t="shared" ca="1" si="255"/>
        <v>0</v>
      </c>
      <c r="AV107">
        <f t="shared" ca="1" si="255"/>
        <v>0</v>
      </c>
      <c r="AW107" s="375">
        <f t="shared" si="259"/>
        <v>0</v>
      </c>
      <c r="AX107" s="375">
        <f t="shared" si="259"/>
        <v>0</v>
      </c>
      <c r="AY107" s="375">
        <f t="shared" si="259"/>
        <v>0</v>
      </c>
      <c r="AZ107" s="375">
        <f t="shared" si="259"/>
        <v>0</v>
      </c>
      <c r="BA107" s="375">
        <f t="shared" si="259"/>
        <v>0</v>
      </c>
      <c r="BB107" s="375">
        <f t="shared" si="259"/>
        <v>0</v>
      </c>
      <c r="BC107" s="375">
        <f t="shared" si="259"/>
        <v>0</v>
      </c>
      <c r="BD107" s="375" t="str">
        <f t="shared" si="259"/>
        <v>Ece DEMİR</v>
      </c>
      <c r="BE107" s="381">
        <f ca="1">COUNTIF((OFFSET($AW$105,0,0,4,8)),IF(AW107=0,".",AW107))</f>
        <v>0</v>
      </c>
      <c r="BF107" s="381">
        <f t="shared" ca="1" si="256"/>
        <v>0</v>
      </c>
      <c r="BG107" s="381">
        <f t="shared" ca="1" si="256"/>
        <v>0</v>
      </c>
      <c r="BH107" s="381">
        <f t="shared" ca="1" si="256"/>
        <v>0</v>
      </c>
      <c r="BI107" s="381">
        <f t="shared" ca="1" si="256"/>
        <v>0</v>
      </c>
      <c r="BJ107" s="381">
        <f t="shared" ca="1" si="256"/>
        <v>0</v>
      </c>
      <c r="BK107" s="381">
        <f t="shared" ca="1" si="256"/>
        <v>0</v>
      </c>
      <c r="BL107" s="381">
        <f t="shared" ca="1" si="256"/>
        <v>1</v>
      </c>
      <c r="BM107" s="375">
        <f t="shared" si="259"/>
        <v>0</v>
      </c>
      <c r="BN107" s="375">
        <f t="shared" si="259"/>
        <v>0</v>
      </c>
      <c r="BO107" s="375">
        <f t="shared" si="259"/>
        <v>0</v>
      </c>
      <c r="BP107" s="375">
        <f t="shared" si="259"/>
        <v>0</v>
      </c>
      <c r="BQ107" s="375">
        <f t="shared" si="259"/>
        <v>0</v>
      </c>
      <c r="BR107" s="375">
        <f t="shared" si="259"/>
        <v>0</v>
      </c>
      <c r="BS107" s="375">
        <f t="shared" si="259"/>
        <v>0</v>
      </c>
      <c r="BT107" s="375">
        <f t="shared" si="259"/>
        <v>0</v>
      </c>
      <c r="BU107">
        <f ca="1">COUNTIF((OFFSET($BM$105,0,0,4,8)),IF(BM107=0,".",BM107))</f>
        <v>0</v>
      </c>
      <c r="BV107">
        <f t="shared" ca="1" si="257"/>
        <v>0</v>
      </c>
      <c r="BW107">
        <f t="shared" ca="1" si="257"/>
        <v>0</v>
      </c>
      <c r="BX107">
        <f t="shared" ca="1" si="257"/>
        <v>0</v>
      </c>
      <c r="BY107">
        <f t="shared" ca="1" si="257"/>
        <v>0</v>
      </c>
      <c r="BZ107">
        <f t="shared" ca="1" si="257"/>
        <v>0</v>
      </c>
      <c r="CA107">
        <f t="shared" ca="1" si="257"/>
        <v>0</v>
      </c>
      <c r="CB107">
        <f t="shared" ca="1" si="257"/>
        <v>0</v>
      </c>
    </row>
    <row r="108" spans="1:80" x14ac:dyDescent="0.2">
      <c r="A108" s="374">
        <f t="shared" ref="A108:H108" si="260">A$38</f>
        <v>0</v>
      </c>
      <c r="B108" s="374">
        <f t="shared" si="260"/>
        <v>0</v>
      </c>
      <c r="C108" s="374">
        <f t="shared" si="260"/>
        <v>0</v>
      </c>
      <c r="D108" s="374">
        <f t="shared" si="260"/>
        <v>0</v>
      </c>
      <c r="E108" s="374">
        <f t="shared" si="260"/>
        <v>0</v>
      </c>
      <c r="F108" s="374">
        <f t="shared" si="260"/>
        <v>0</v>
      </c>
      <c r="G108" s="374" t="str">
        <f t="shared" si="260"/>
        <v>ARCH 469.12</v>
      </c>
      <c r="H108" s="374">
        <f t="shared" si="260"/>
        <v>0</v>
      </c>
      <c r="I108">
        <f ca="1">COUNTIF((OFFSET($A$105,0,0,4,8)),IF(A108=0,".",A108))</f>
        <v>0</v>
      </c>
      <c r="J108">
        <f t="shared" ca="1" si="252"/>
        <v>0</v>
      </c>
      <c r="K108">
        <f t="shared" ca="1" si="252"/>
        <v>0</v>
      </c>
      <c r="L108">
        <f t="shared" ca="1" si="252"/>
        <v>0</v>
      </c>
      <c r="M108">
        <f t="shared" ca="1" si="252"/>
        <v>0</v>
      </c>
      <c r="N108">
        <f t="shared" ca="1" si="252"/>
        <v>0</v>
      </c>
      <c r="O108">
        <f t="shared" ca="1" si="252"/>
        <v>1</v>
      </c>
      <c r="P108">
        <f t="shared" ca="1" si="252"/>
        <v>0</v>
      </c>
      <c r="Q108" s="385">
        <f t="shared" ref="Q108:BT108" si="261">Q$38</f>
        <v>0</v>
      </c>
      <c r="R108" s="385">
        <f t="shared" si="261"/>
        <v>0</v>
      </c>
      <c r="S108" s="385">
        <f t="shared" si="261"/>
        <v>0</v>
      </c>
      <c r="T108" s="385">
        <f t="shared" si="261"/>
        <v>0</v>
      </c>
      <c r="U108" s="385">
        <f t="shared" si="261"/>
        <v>0</v>
      </c>
      <c r="V108" s="385">
        <f t="shared" si="261"/>
        <v>0</v>
      </c>
      <c r="W108" s="385" t="str">
        <f t="shared" si="261"/>
        <v>Yrd. Doç. Dr. Hakan UZBERK</v>
      </c>
      <c r="X108" s="385">
        <f t="shared" si="261"/>
        <v>0</v>
      </c>
      <c r="Y108" s="381">
        <f ca="1">COUNTIF((OFFSET($Q$105,0,0,4,8)),IF(Q108=0,".",Q108))</f>
        <v>0</v>
      </c>
      <c r="Z108" s="381">
        <f t="shared" ca="1" si="254"/>
        <v>0</v>
      </c>
      <c r="AA108" s="381">
        <f t="shared" ca="1" si="254"/>
        <v>0</v>
      </c>
      <c r="AB108" s="381">
        <f t="shared" ca="1" si="254"/>
        <v>0</v>
      </c>
      <c r="AC108" s="381">
        <f t="shared" ca="1" si="254"/>
        <v>0</v>
      </c>
      <c r="AD108" s="381">
        <f t="shared" ca="1" si="254"/>
        <v>0</v>
      </c>
      <c r="AE108" s="381">
        <f t="shared" ca="1" si="254"/>
        <v>1</v>
      </c>
      <c r="AF108" s="381">
        <f t="shared" ca="1" si="254"/>
        <v>0</v>
      </c>
      <c r="AG108" s="374">
        <f t="shared" si="261"/>
        <v>0</v>
      </c>
      <c r="AH108" s="374">
        <f t="shared" si="261"/>
        <v>0</v>
      </c>
      <c r="AI108" s="374">
        <f t="shared" si="261"/>
        <v>0</v>
      </c>
      <c r="AJ108" s="374">
        <f t="shared" si="261"/>
        <v>0</v>
      </c>
      <c r="AK108" s="374">
        <f t="shared" si="261"/>
        <v>0</v>
      </c>
      <c r="AL108" s="374">
        <f t="shared" si="261"/>
        <v>0</v>
      </c>
      <c r="AM108" s="374">
        <f t="shared" si="261"/>
        <v>0</v>
      </c>
      <c r="AN108" s="374">
        <f t="shared" si="261"/>
        <v>0</v>
      </c>
      <c r="AO108">
        <f ca="1">COUNTIF((OFFSET($AG$105,0,0,4,8)),IF(AG108=0,".",AG108))</f>
        <v>0</v>
      </c>
      <c r="AP108">
        <f t="shared" ca="1" si="255"/>
        <v>0</v>
      </c>
      <c r="AQ108">
        <f t="shared" ca="1" si="255"/>
        <v>0</v>
      </c>
      <c r="AR108">
        <f t="shared" ca="1" si="255"/>
        <v>0</v>
      </c>
      <c r="AS108">
        <f t="shared" ca="1" si="255"/>
        <v>0</v>
      </c>
      <c r="AT108">
        <f t="shared" ca="1" si="255"/>
        <v>0</v>
      </c>
      <c r="AU108">
        <f t="shared" ca="1" si="255"/>
        <v>0</v>
      </c>
      <c r="AV108">
        <f t="shared" ca="1" si="255"/>
        <v>0</v>
      </c>
      <c r="AW108" s="385">
        <f t="shared" si="261"/>
        <v>0</v>
      </c>
      <c r="AX108" s="385">
        <f t="shared" si="261"/>
        <v>0</v>
      </c>
      <c r="AY108" s="385">
        <f t="shared" si="261"/>
        <v>0</v>
      </c>
      <c r="AZ108" s="385">
        <f t="shared" si="261"/>
        <v>0</v>
      </c>
      <c r="BA108" s="385">
        <f t="shared" si="261"/>
        <v>0</v>
      </c>
      <c r="BB108" s="385">
        <f t="shared" si="261"/>
        <v>0</v>
      </c>
      <c r="BC108" s="385">
        <f t="shared" si="261"/>
        <v>0</v>
      </c>
      <c r="BD108" s="385">
        <f t="shared" si="261"/>
        <v>0</v>
      </c>
      <c r="BE108" s="381">
        <f ca="1">COUNTIF((OFFSET($AW$105,0,0,4,8)),IF(AW108=0,".",AW108))</f>
        <v>0</v>
      </c>
      <c r="BF108" s="381">
        <f t="shared" ca="1" si="256"/>
        <v>0</v>
      </c>
      <c r="BG108" s="381">
        <f t="shared" ca="1" si="256"/>
        <v>0</v>
      </c>
      <c r="BH108" s="381">
        <f t="shared" ca="1" si="256"/>
        <v>0</v>
      </c>
      <c r="BI108" s="381">
        <f t="shared" ca="1" si="256"/>
        <v>0</v>
      </c>
      <c r="BJ108" s="381">
        <f t="shared" ca="1" si="256"/>
        <v>0</v>
      </c>
      <c r="BK108" s="381">
        <f t="shared" ca="1" si="256"/>
        <v>0</v>
      </c>
      <c r="BL108" s="381">
        <f t="shared" ca="1" si="256"/>
        <v>0</v>
      </c>
      <c r="BM108" s="374">
        <f t="shared" si="261"/>
        <v>0</v>
      </c>
      <c r="BN108" s="374">
        <f t="shared" si="261"/>
        <v>0</v>
      </c>
      <c r="BO108" s="374">
        <f t="shared" si="261"/>
        <v>0</v>
      </c>
      <c r="BP108" s="374">
        <f t="shared" si="261"/>
        <v>0</v>
      </c>
      <c r="BQ108" s="374">
        <f t="shared" si="261"/>
        <v>0</v>
      </c>
      <c r="BR108" s="374">
        <f t="shared" si="261"/>
        <v>0</v>
      </c>
      <c r="BS108" s="374">
        <f t="shared" si="261"/>
        <v>0</v>
      </c>
      <c r="BT108" s="374">
        <f t="shared" si="261"/>
        <v>0</v>
      </c>
      <c r="BU108">
        <f ca="1">COUNTIF((OFFSET($BM$105,0,0,4,8)),IF(BM108=0,".",BM108))</f>
        <v>0</v>
      </c>
      <c r="BV108">
        <f t="shared" ca="1" si="257"/>
        <v>0</v>
      </c>
      <c r="BW108">
        <f t="shared" ca="1" si="257"/>
        <v>0</v>
      </c>
      <c r="BX108">
        <f t="shared" ca="1" si="257"/>
        <v>0</v>
      </c>
      <c r="BY108">
        <f t="shared" ca="1" si="257"/>
        <v>0</v>
      </c>
      <c r="BZ108">
        <f t="shared" ca="1" si="257"/>
        <v>0</v>
      </c>
      <c r="CA108">
        <f t="shared" ca="1" si="257"/>
        <v>0</v>
      </c>
      <c r="CB108">
        <f t="shared" ca="1" si="257"/>
        <v>0</v>
      </c>
    </row>
    <row r="109" spans="1:80" x14ac:dyDescent="0.2">
      <c r="A109" s="377">
        <f>COUNTIF((A$105:A$108),IF(A105=0,".",A105))</f>
        <v>1</v>
      </c>
      <c r="B109" s="378">
        <f t="shared" ref="B109:BT109" si="262">COUNTIF((B$105:B$108),IF(B105=0,".",B105))</f>
        <v>0</v>
      </c>
      <c r="C109" s="378">
        <f t="shared" si="262"/>
        <v>1</v>
      </c>
      <c r="D109" s="378">
        <f t="shared" si="262"/>
        <v>1</v>
      </c>
      <c r="E109" s="378">
        <f t="shared" si="262"/>
        <v>1</v>
      </c>
      <c r="F109" s="378">
        <f t="shared" si="262"/>
        <v>0</v>
      </c>
      <c r="G109" s="378">
        <f t="shared" si="262"/>
        <v>1</v>
      </c>
      <c r="H109" s="378">
        <f t="shared" si="262"/>
        <v>0</v>
      </c>
      <c r="I109" s="378">
        <f t="shared" ref="I109:P109" ca="1" si="263">SUM(I105:I108)</f>
        <v>1</v>
      </c>
      <c r="J109" s="378">
        <f t="shared" ca="1" si="263"/>
        <v>0</v>
      </c>
      <c r="K109" s="378">
        <f t="shared" ca="1" si="263"/>
        <v>2</v>
      </c>
      <c r="L109" s="378">
        <f t="shared" ca="1" si="263"/>
        <v>2</v>
      </c>
      <c r="M109" s="378">
        <f t="shared" ca="1" si="263"/>
        <v>1</v>
      </c>
      <c r="N109" s="378">
        <f t="shared" ca="1" si="263"/>
        <v>1</v>
      </c>
      <c r="O109" s="378">
        <f t="shared" ca="1" si="263"/>
        <v>2</v>
      </c>
      <c r="P109" s="378">
        <f t="shared" ca="1" si="263"/>
        <v>1</v>
      </c>
      <c r="Q109" s="378">
        <f t="shared" si="262"/>
        <v>1</v>
      </c>
      <c r="R109" s="378">
        <f t="shared" si="262"/>
        <v>0</v>
      </c>
      <c r="S109" s="378">
        <f t="shared" si="262"/>
        <v>1</v>
      </c>
      <c r="T109" s="378">
        <f t="shared" si="262"/>
        <v>1</v>
      </c>
      <c r="U109" s="378">
        <f t="shared" si="262"/>
        <v>1</v>
      </c>
      <c r="V109" s="378">
        <f t="shared" si="262"/>
        <v>0</v>
      </c>
      <c r="W109" s="378">
        <f t="shared" si="262"/>
        <v>1</v>
      </c>
      <c r="X109" s="378">
        <f t="shared" si="262"/>
        <v>0</v>
      </c>
      <c r="Y109" s="378">
        <f t="shared" ref="Y109:AF109" ca="1" si="264">SUM(Y105:Y108)</f>
        <v>1</v>
      </c>
      <c r="Z109" s="378">
        <f t="shared" ca="1" si="264"/>
        <v>0</v>
      </c>
      <c r="AA109" s="378">
        <f t="shared" ca="1" si="264"/>
        <v>2</v>
      </c>
      <c r="AB109" s="378">
        <f t="shared" ca="1" si="264"/>
        <v>2</v>
      </c>
      <c r="AC109" s="378">
        <f t="shared" ca="1" si="264"/>
        <v>1</v>
      </c>
      <c r="AD109" s="378">
        <f t="shared" ca="1" si="264"/>
        <v>1</v>
      </c>
      <c r="AE109" s="378">
        <f t="shared" ca="1" si="264"/>
        <v>2</v>
      </c>
      <c r="AF109" s="378">
        <f t="shared" ca="1" si="264"/>
        <v>1</v>
      </c>
      <c r="AG109" s="378">
        <f t="shared" si="262"/>
        <v>1</v>
      </c>
      <c r="AH109" s="378">
        <f t="shared" si="262"/>
        <v>0</v>
      </c>
      <c r="AI109" s="378">
        <f t="shared" si="262"/>
        <v>0</v>
      </c>
      <c r="AJ109" s="378">
        <f t="shared" si="262"/>
        <v>0</v>
      </c>
      <c r="AK109" s="378">
        <f t="shared" si="262"/>
        <v>0</v>
      </c>
      <c r="AL109" s="378">
        <f t="shared" si="262"/>
        <v>0</v>
      </c>
      <c r="AM109" s="378">
        <f t="shared" si="262"/>
        <v>0</v>
      </c>
      <c r="AN109" s="378">
        <f t="shared" si="262"/>
        <v>0</v>
      </c>
      <c r="AO109" s="378">
        <f t="shared" ref="AO109:AV109" ca="1" si="265">SUM(AO105:AO108)</f>
        <v>1</v>
      </c>
      <c r="AP109" s="378">
        <f t="shared" ca="1" si="265"/>
        <v>0</v>
      </c>
      <c r="AQ109" s="378">
        <f t="shared" ca="1" si="265"/>
        <v>0</v>
      </c>
      <c r="AR109" s="378">
        <f t="shared" ca="1" si="265"/>
        <v>0</v>
      </c>
      <c r="AS109" s="378">
        <f t="shared" ca="1" si="265"/>
        <v>0</v>
      </c>
      <c r="AT109" s="378">
        <f t="shared" ca="1" si="265"/>
        <v>0</v>
      </c>
      <c r="AU109" s="378">
        <f t="shared" ca="1" si="265"/>
        <v>0</v>
      </c>
      <c r="AV109" s="378">
        <f t="shared" ca="1" si="265"/>
        <v>0</v>
      </c>
      <c r="AW109" s="378">
        <f t="shared" si="262"/>
        <v>0</v>
      </c>
      <c r="AX109" s="378">
        <f t="shared" si="262"/>
        <v>0</v>
      </c>
      <c r="AY109" s="378">
        <f t="shared" si="262"/>
        <v>1</v>
      </c>
      <c r="AZ109" s="378">
        <f t="shared" si="262"/>
        <v>0</v>
      </c>
      <c r="BA109" s="378">
        <f t="shared" si="262"/>
        <v>1</v>
      </c>
      <c r="BB109" s="378">
        <f t="shared" si="262"/>
        <v>0</v>
      </c>
      <c r="BC109" s="378">
        <f t="shared" si="262"/>
        <v>0</v>
      </c>
      <c r="BD109" s="378">
        <f t="shared" si="262"/>
        <v>0</v>
      </c>
      <c r="BE109" s="378">
        <f t="shared" ref="BE109:BL109" ca="1" si="266">SUM(BE105:BE108)</f>
        <v>0</v>
      </c>
      <c r="BF109" s="378">
        <f t="shared" ca="1" si="266"/>
        <v>0</v>
      </c>
      <c r="BG109" s="378">
        <f t="shared" ca="1" si="266"/>
        <v>2</v>
      </c>
      <c r="BH109" s="378">
        <f t="shared" ca="1" si="266"/>
        <v>0</v>
      </c>
      <c r="BI109" s="378">
        <f t="shared" ca="1" si="266"/>
        <v>1</v>
      </c>
      <c r="BJ109" s="378">
        <f t="shared" ca="1" si="266"/>
        <v>0</v>
      </c>
      <c r="BK109" s="378">
        <f t="shared" ca="1" si="266"/>
        <v>0</v>
      </c>
      <c r="BL109" s="378">
        <f t="shared" ca="1" si="266"/>
        <v>1</v>
      </c>
      <c r="BM109" s="378">
        <f t="shared" si="262"/>
        <v>0</v>
      </c>
      <c r="BN109" s="378">
        <f t="shared" si="262"/>
        <v>0</v>
      </c>
      <c r="BO109" s="378">
        <f t="shared" si="262"/>
        <v>0</v>
      </c>
      <c r="BP109" s="378">
        <f t="shared" si="262"/>
        <v>0</v>
      </c>
      <c r="BQ109" s="378">
        <f t="shared" si="262"/>
        <v>0</v>
      </c>
      <c r="BR109" s="378">
        <f t="shared" si="262"/>
        <v>0</v>
      </c>
      <c r="BS109" s="378">
        <f t="shared" si="262"/>
        <v>0</v>
      </c>
      <c r="BT109" s="378">
        <f t="shared" si="262"/>
        <v>0</v>
      </c>
      <c r="BU109" s="378">
        <f t="shared" ref="BU109:CB109" ca="1" si="267">SUM(BU105:BU108)</f>
        <v>0</v>
      </c>
      <c r="BV109" s="378">
        <f t="shared" ca="1" si="267"/>
        <v>0</v>
      </c>
      <c r="BW109" s="378">
        <f t="shared" ca="1" si="267"/>
        <v>0</v>
      </c>
      <c r="BX109" s="378">
        <f t="shared" ca="1" si="267"/>
        <v>0</v>
      </c>
      <c r="BY109" s="378">
        <f t="shared" ca="1" si="267"/>
        <v>0</v>
      </c>
      <c r="BZ109" s="378">
        <f t="shared" ca="1" si="267"/>
        <v>0</v>
      </c>
      <c r="CA109" s="378">
        <f t="shared" ca="1" si="267"/>
        <v>0</v>
      </c>
      <c r="CB109" s="378">
        <f t="shared" ca="1" si="267"/>
        <v>0</v>
      </c>
    </row>
    <row r="110" spans="1:80" ht="12.75" customHeight="1" x14ac:dyDescent="0.2">
      <c r="A110" s="377">
        <f>COUNTIF((A$105:A$108),IF(A106=0,".",A106))</f>
        <v>0</v>
      </c>
      <c r="B110" s="378">
        <f t="shared" ref="B110:H111" si="268">COUNTIF((B$105:B$108),IF(B106=0,".",B106))</f>
        <v>0</v>
      </c>
      <c r="C110" s="378">
        <f t="shared" si="268"/>
        <v>1</v>
      </c>
      <c r="D110" s="378">
        <f t="shared" si="268"/>
        <v>1</v>
      </c>
      <c r="E110" s="378">
        <f t="shared" si="268"/>
        <v>0</v>
      </c>
      <c r="F110" s="378">
        <f t="shared" si="268"/>
        <v>1</v>
      </c>
      <c r="G110" s="378">
        <f t="shared" si="268"/>
        <v>0</v>
      </c>
      <c r="H110" s="378">
        <f t="shared" si="268"/>
        <v>0</v>
      </c>
      <c r="I110" s="1109" t="s">
        <v>329</v>
      </c>
      <c r="J110" s="1109"/>
      <c r="K110" s="1109"/>
      <c r="L110" s="1109"/>
      <c r="M110" s="1109"/>
      <c r="N110" s="1109"/>
      <c r="O110" s="1109"/>
      <c r="P110" s="1109"/>
      <c r="Q110" s="378">
        <f t="shared" ref="Q110:X111" si="269">COUNTIF((Q$105:Q$108),IF(Q106=0,".",Q106))</f>
        <v>0</v>
      </c>
      <c r="R110" s="378">
        <f t="shared" si="269"/>
        <v>0</v>
      </c>
      <c r="S110" s="378">
        <f t="shared" si="269"/>
        <v>1</v>
      </c>
      <c r="T110" s="378">
        <f t="shared" si="269"/>
        <v>1</v>
      </c>
      <c r="U110" s="378">
        <f t="shared" si="269"/>
        <v>0</v>
      </c>
      <c r="V110" s="378">
        <f t="shared" si="269"/>
        <v>1</v>
      </c>
      <c r="W110" s="378">
        <f t="shared" si="269"/>
        <v>0</v>
      </c>
      <c r="X110" s="378">
        <f t="shared" si="269"/>
        <v>0</v>
      </c>
      <c r="Y110" s="1109" t="s">
        <v>329</v>
      </c>
      <c r="Z110" s="1109"/>
      <c r="AA110" s="1109"/>
      <c r="AB110" s="1109"/>
      <c r="AC110" s="1109"/>
      <c r="AD110" s="1109"/>
      <c r="AE110" s="1109"/>
      <c r="AF110" s="1109"/>
      <c r="AG110" s="378">
        <f t="shared" ref="AG110:BT110" si="270">COUNTIF((AG$105:AG$108),IF(AG106=0,".",AG106))</f>
        <v>0</v>
      </c>
      <c r="AH110" s="378">
        <f t="shared" si="270"/>
        <v>0</v>
      </c>
      <c r="AI110" s="378">
        <f t="shared" si="270"/>
        <v>0</v>
      </c>
      <c r="AJ110" s="378">
        <f t="shared" si="270"/>
        <v>0</v>
      </c>
      <c r="AK110" s="378">
        <f t="shared" si="270"/>
        <v>0</v>
      </c>
      <c r="AL110" s="378">
        <f t="shared" si="270"/>
        <v>0</v>
      </c>
      <c r="AM110" s="378">
        <f t="shared" si="270"/>
        <v>0</v>
      </c>
      <c r="AN110" s="378">
        <f t="shared" si="270"/>
        <v>0</v>
      </c>
      <c r="AO110" s="1109" t="s">
        <v>329</v>
      </c>
      <c r="AP110" s="1109"/>
      <c r="AQ110" s="1109"/>
      <c r="AR110" s="1109"/>
      <c r="AS110" s="1109"/>
      <c r="AT110" s="1109"/>
      <c r="AU110" s="1109"/>
      <c r="AV110" s="1109"/>
      <c r="AW110" s="378">
        <f t="shared" si="270"/>
        <v>0</v>
      </c>
      <c r="AX110" s="378">
        <f t="shared" si="270"/>
        <v>0</v>
      </c>
      <c r="AY110" s="378">
        <f t="shared" si="270"/>
        <v>1</v>
      </c>
      <c r="AZ110" s="378">
        <f t="shared" si="270"/>
        <v>0</v>
      </c>
      <c r="BA110" s="378">
        <f t="shared" si="270"/>
        <v>0</v>
      </c>
      <c r="BB110" s="378">
        <f t="shared" si="270"/>
        <v>0</v>
      </c>
      <c r="BC110" s="378">
        <f t="shared" si="270"/>
        <v>0</v>
      </c>
      <c r="BD110" s="378">
        <f t="shared" si="270"/>
        <v>0</v>
      </c>
      <c r="BE110" s="1109" t="s">
        <v>329</v>
      </c>
      <c r="BF110" s="1109"/>
      <c r="BG110" s="1109"/>
      <c r="BH110" s="1109"/>
      <c r="BI110" s="1109"/>
      <c r="BJ110" s="1109"/>
      <c r="BK110" s="1109"/>
      <c r="BL110" s="1109"/>
      <c r="BM110" s="378">
        <f t="shared" si="270"/>
        <v>0</v>
      </c>
      <c r="BN110" s="378">
        <f t="shared" si="270"/>
        <v>0</v>
      </c>
      <c r="BO110" s="378">
        <f t="shared" si="270"/>
        <v>0</v>
      </c>
      <c r="BP110" s="378">
        <f t="shared" si="270"/>
        <v>0</v>
      </c>
      <c r="BQ110" s="378">
        <f t="shared" si="270"/>
        <v>0</v>
      </c>
      <c r="BR110" s="378">
        <f t="shared" si="270"/>
        <v>0</v>
      </c>
      <c r="BS110" s="378">
        <f t="shared" si="270"/>
        <v>0</v>
      </c>
      <c r="BT110" s="378">
        <f t="shared" si="270"/>
        <v>0</v>
      </c>
      <c r="BU110" s="1109" t="s">
        <v>329</v>
      </c>
      <c r="BV110" s="1109"/>
      <c r="BW110" s="1109"/>
      <c r="BX110" s="1109"/>
      <c r="BY110" s="1109"/>
      <c r="BZ110" s="1109"/>
      <c r="CA110" s="1109"/>
      <c r="CB110" s="1109"/>
    </row>
    <row r="111" spans="1:80" ht="12.75" customHeight="1" x14ac:dyDescent="0.2">
      <c r="A111" s="377">
        <f>COUNTIF((A$105:A$108),IF(A107=0,".",A107))</f>
        <v>0</v>
      </c>
      <c r="B111" s="378">
        <f t="shared" si="268"/>
        <v>0</v>
      </c>
      <c r="C111" s="378">
        <f t="shared" si="268"/>
        <v>0</v>
      </c>
      <c r="D111" s="378">
        <f t="shared" si="268"/>
        <v>0</v>
      </c>
      <c r="E111" s="378">
        <f t="shared" si="268"/>
        <v>0</v>
      </c>
      <c r="F111" s="378">
        <f t="shared" si="268"/>
        <v>0</v>
      </c>
      <c r="G111" s="378">
        <f t="shared" si="268"/>
        <v>0</v>
      </c>
      <c r="H111" s="378">
        <f t="shared" si="268"/>
        <v>1</v>
      </c>
      <c r="I111" s="1109"/>
      <c r="J111" s="1109"/>
      <c r="K111" s="1109"/>
      <c r="L111" s="1109"/>
      <c r="M111" s="1109"/>
      <c r="N111" s="1109"/>
      <c r="O111" s="1109"/>
      <c r="P111" s="1109"/>
      <c r="Q111" s="378">
        <f t="shared" si="269"/>
        <v>0</v>
      </c>
      <c r="R111" s="378">
        <f t="shared" si="269"/>
        <v>0</v>
      </c>
      <c r="S111" s="378">
        <f t="shared" si="269"/>
        <v>0</v>
      </c>
      <c r="T111" s="378">
        <f t="shared" si="269"/>
        <v>0</v>
      </c>
      <c r="U111" s="378">
        <f t="shared" si="269"/>
        <v>0</v>
      </c>
      <c r="V111" s="378">
        <f t="shared" si="269"/>
        <v>0</v>
      </c>
      <c r="W111" s="378">
        <f t="shared" si="269"/>
        <v>0</v>
      </c>
      <c r="X111" s="378">
        <f t="shared" si="269"/>
        <v>1</v>
      </c>
      <c r="Y111" s="1109"/>
      <c r="Z111" s="1109"/>
      <c r="AA111" s="1109"/>
      <c r="AB111" s="1109"/>
      <c r="AC111" s="1109"/>
      <c r="AD111" s="1109"/>
      <c r="AE111" s="1109"/>
      <c r="AF111" s="1109"/>
      <c r="AG111" s="378">
        <f t="shared" ref="AG111:BT111" si="271">COUNTIF((AG$105:AG$108),IF(AG107=0,".",AG107))</f>
        <v>0</v>
      </c>
      <c r="AH111" s="378">
        <f t="shared" si="271"/>
        <v>0</v>
      </c>
      <c r="AI111" s="378">
        <f t="shared" si="271"/>
        <v>0</v>
      </c>
      <c r="AJ111" s="378">
        <f t="shared" si="271"/>
        <v>0</v>
      </c>
      <c r="AK111" s="378">
        <f t="shared" si="271"/>
        <v>0</v>
      </c>
      <c r="AL111" s="378">
        <f t="shared" si="271"/>
        <v>0</v>
      </c>
      <c r="AM111" s="378">
        <f t="shared" si="271"/>
        <v>0</v>
      </c>
      <c r="AN111" s="378">
        <f t="shared" si="271"/>
        <v>0</v>
      </c>
      <c r="AO111" s="1109"/>
      <c r="AP111" s="1109"/>
      <c r="AQ111" s="1109"/>
      <c r="AR111" s="1109"/>
      <c r="AS111" s="1109"/>
      <c r="AT111" s="1109"/>
      <c r="AU111" s="1109"/>
      <c r="AV111" s="1109"/>
      <c r="AW111" s="378">
        <f t="shared" si="271"/>
        <v>0</v>
      </c>
      <c r="AX111" s="378">
        <f t="shared" si="271"/>
        <v>0</v>
      </c>
      <c r="AY111" s="378">
        <f t="shared" si="271"/>
        <v>0</v>
      </c>
      <c r="AZ111" s="378">
        <f t="shared" si="271"/>
        <v>0</v>
      </c>
      <c r="BA111" s="378">
        <f t="shared" si="271"/>
        <v>0</v>
      </c>
      <c r="BB111" s="378">
        <f t="shared" si="271"/>
        <v>0</v>
      </c>
      <c r="BC111" s="378">
        <f t="shared" si="271"/>
        <v>0</v>
      </c>
      <c r="BD111" s="378">
        <f t="shared" si="271"/>
        <v>1</v>
      </c>
      <c r="BE111" s="1109"/>
      <c r="BF111" s="1109"/>
      <c r="BG111" s="1109"/>
      <c r="BH111" s="1109"/>
      <c r="BI111" s="1109"/>
      <c r="BJ111" s="1109"/>
      <c r="BK111" s="1109"/>
      <c r="BL111" s="1109"/>
      <c r="BM111" s="378">
        <f t="shared" si="271"/>
        <v>0</v>
      </c>
      <c r="BN111" s="378">
        <f t="shared" si="271"/>
        <v>0</v>
      </c>
      <c r="BO111" s="378">
        <f t="shared" si="271"/>
        <v>0</v>
      </c>
      <c r="BP111" s="378">
        <f t="shared" si="271"/>
        <v>0</v>
      </c>
      <c r="BQ111" s="378">
        <f t="shared" si="271"/>
        <v>0</v>
      </c>
      <c r="BR111" s="378">
        <f t="shared" si="271"/>
        <v>0</v>
      </c>
      <c r="BS111" s="378">
        <f t="shared" si="271"/>
        <v>0</v>
      </c>
      <c r="BT111" s="378">
        <f t="shared" si="271"/>
        <v>0</v>
      </c>
      <c r="BU111" s="1109"/>
      <c r="BV111" s="1109"/>
      <c r="BW111" s="1109"/>
      <c r="BX111" s="1109"/>
      <c r="BY111" s="1109"/>
      <c r="BZ111" s="1109"/>
      <c r="CA111" s="1109"/>
      <c r="CB111" s="1109"/>
    </row>
    <row r="112" spans="1:80" ht="13.5" thickBot="1" x14ac:dyDescent="0.25">
      <c r="A112" s="377">
        <f t="shared" ref="A112:BT112" si="272">COUNTIF((A$105:A$108),IF(A108=0,".",A108))</f>
        <v>0</v>
      </c>
      <c r="B112" s="378">
        <f t="shared" si="272"/>
        <v>0</v>
      </c>
      <c r="C112" s="378">
        <f t="shared" si="272"/>
        <v>0</v>
      </c>
      <c r="D112" s="378">
        <f t="shared" si="272"/>
        <v>0</v>
      </c>
      <c r="E112" s="378">
        <f t="shared" si="272"/>
        <v>0</v>
      </c>
      <c r="F112" s="378">
        <f t="shared" si="272"/>
        <v>0</v>
      </c>
      <c r="G112" s="378">
        <f t="shared" si="272"/>
        <v>1</v>
      </c>
      <c r="H112" s="378">
        <f t="shared" si="272"/>
        <v>0</v>
      </c>
      <c r="I112" s="380" t="s">
        <v>42</v>
      </c>
      <c r="J112" s="380" t="s">
        <v>44</v>
      </c>
      <c r="K112" s="380" t="s">
        <v>45</v>
      </c>
      <c r="L112" s="380" t="s">
        <v>46</v>
      </c>
      <c r="M112" s="380" t="s">
        <v>47</v>
      </c>
      <c r="N112" s="380" t="s">
        <v>48</v>
      </c>
      <c r="O112" s="380" t="s">
        <v>67</v>
      </c>
      <c r="P112" s="380" t="s">
        <v>43</v>
      </c>
      <c r="Q112" s="378">
        <f t="shared" si="272"/>
        <v>0</v>
      </c>
      <c r="R112" s="378">
        <f t="shared" si="272"/>
        <v>0</v>
      </c>
      <c r="S112" s="378">
        <f t="shared" si="272"/>
        <v>0</v>
      </c>
      <c r="T112" s="378">
        <f t="shared" si="272"/>
        <v>0</v>
      </c>
      <c r="U112" s="378">
        <f t="shared" si="272"/>
        <v>0</v>
      </c>
      <c r="V112" s="378">
        <f t="shared" si="272"/>
        <v>0</v>
      </c>
      <c r="W112" s="378">
        <f t="shared" si="272"/>
        <v>1</v>
      </c>
      <c r="X112" s="378">
        <f t="shared" si="272"/>
        <v>0</v>
      </c>
      <c r="Y112" s="380" t="s">
        <v>42</v>
      </c>
      <c r="Z112" s="380" t="s">
        <v>44</v>
      </c>
      <c r="AA112" s="380" t="s">
        <v>45</v>
      </c>
      <c r="AB112" s="380" t="s">
        <v>46</v>
      </c>
      <c r="AC112" s="380" t="s">
        <v>47</v>
      </c>
      <c r="AD112" s="380" t="s">
        <v>48</v>
      </c>
      <c r="AE112" s="380" t="s">
        <v>67</v>
      </c>
      <c r="AF112" s="380" t="s">
        <v>43</v>
      </c>
      <c r="AG112" s="378">
        <f t="shared" si="272"/>
        <v>0</v>
      </c>
      <c r="AH112" s="378">
        <f t="shared" si="272"/>
        <v>0</v>
      </c>
      <c r="AI112" s="378">
        <f t="shared" si="272"/>
        <v>0</v>
      </c>
      <c r="AJ112" s="378">
        <f t="shared" si="272"/>
        <v>0</v>
      </c>
      <c r="AK112" s="378">
        <f t="shared" si="272"/>
        <v>0</v>
      </c>
      <c r="AL112" s="378">
        <f t="shared" si="272"/>
        <v>0</v>
      </c>
      <c r="AM112" s="378">
        <f t="shared" si="272"/>
        <v>0</v>
      </c>
      <c r="AN112" s="378">
        <f t="shared" si="272"/>
        <v>0</v>
      </c>
      <c r="AO112" s="380" t="s">
        <v>42</v>
      </c>
      <c r="AP112" s="380" t="s">
        <v>44</v>
      </c>
      <c r="AQ112" s="380" t="s">
        <v>45</v>
      </c>
      <c r="AR112" s="380" t="s">
        <v>46</v>
      </c>
      <c r="AS112" s="380" t="s">
        <v>47</v>
      </c>
      <c r="AT112" s="380" t="s">
        <v>48</v>
      </c>
      <c r="AU112" s="380" t="s">
        <v>67</v>
      </c>
      <c r="AV112" s="380" t="s">
        <v>43</v>
      </c>
      <c r="AW112" s="378">
        <f t="shared" si="272"/>
        <v>0</v>
      </c>
      <c r="AX112" s="378">
        <f t="shared" si="272"/>
        <v>0</v>
      </c>
      <c r="AY112" s="378">
        <f t="shared" si="272"/>
        <v>0</v>
      </c>
      <c r="AZ112" s="378">
        <f t="shared" si="272"/>
        <v>0</v>
      </c>
      <c r="BA112" s="378">
        <f t="shared" si="272"/>
        <v>0</v>
      </c>
      <c r="BB112" s="378">
        <f t="shared" si="272"/>
        <v>0</v>
      </c>
      <c r="BC112" s="378">
        <f t="shared" si="272"/>
        <v>0</v>
      </c>
      <c r="BD112" s="378">
        <f t="shared" si="272"/>
        <v>0</v>
      </c>
      <c r="BE112" s="380" t="s">
        <v>42</v>
      </c>
      <c r="BF112" s="380" t="s">
        <v>44</v>
      </c>
      <c r="BG112" s="380" t="s">
        <v>45</v>
      </c>
      <c r="BH112" s="380" t="s">
        <v>46</v>
      </c>
      <c r="BI112" s="380" t="s">
        <v>47</v>
      </c>
      <c r="BJ112" s="380" t="s">
        <v>48</v>
      </c>
      <c r="BK112" s="380" t="s">
        <v>67</v>
      </c>
      <c r="BL112" s="380" t="s">
        <v>43</v>
      </c>
      <c r="BM112" s="378">
        <f t="shared" si="272"/>
        <v>0</v>
      </c>
      <c r="BN112" s="378">
        <f t="shared" si="272"/>
        <v>0</v>
      </c>
      <c r="BO112" s="378">
        <f t="shared" si="272"/>
        <v>0</v>
      </c>
      <c r="BP112" s="378">
        <f t="shared" si="272"/>
        <v>0</v>
      </c>
      <c r="BQ112" s="378">
        <f t="shared" si="272"/>
        <v>0</v>
      </c>
      <c r="BR112" s="378">
        <f t="shared" si="272"/>
        <v>0</v>
      </c>
      <c r="BS112" s="378">
        <f t="shared" si="272"/>
        <v>0</v>
      </c>
      <c r="BT112" s="378">
        <f t="shared" si="272"/>
        <v>0</v>
      </c>
      <c r="BU112" s="380" t="s">
        <v>42</v>
      </c>
      <c r="BV112" s="380" t="s">
        <v>44</v>
      </c>
      <c r="BW112" s="380" t="s">
        <v>45</v>
      </c>
      <c r="BX112" s="380" t="s">
        <v>46</v>
      </c>
      <c r="BY112" s="380" t="s">
        <v>47</v>
      </c>
      <c r="BZ112" s="380" t="s">
        <v>48</v>
      </c>
      <c r="CA112" s="380" t="s">
        <v>67</v>
      </c>
      <c r="CB112" s="380" t="s">
        <v>43</v>
      </c>
    </row>
    <row r="113" spans="1:80" ht="13.5" thickBot="1" x14ac:dyDescent="0.25">
      <c r="A113" s="373">
        <f t="shared" ref="A113:BT113" si="273">SUM(A105:A112)</f>
        <v>1</v>
      </c>
      <c r="B113" s="372">
        <f t="shared" si="273"/>
        <v>0</v>
      </c>
      <c r="C113" s="372">
        <f t="shared" si="273"/>
        <v>2</v>
      </c>
      <c r="D113" s="372">
        <f t="shared" si="273"/>
        <v>2</v>
      </c>
      <c r="E113" s="372">
        <f t="shared" si="273"/>
        <v>1</v>
      </c>
      <c r="F113" s="372">
        <f t="shared" si="273"/>
        <v>1</v>
      </c>
      <c r="G113" s="372">
        <f t="shared" si="273"/>
        <v>2</v>
      </c>
      <c r="H113" s="372">
        <f t="shared" si="273"/>
        <v>1</v>
      </c>
      <c r="I113" s="379" t="str">
        <f t="shared" ref="I113:P113" ca="1" si="274">IF(A113=I109,"OK.","CISSS!")</f>
        <v>OK.</v>
      </c>
      <c r="J113" s="379" t="str">
        <f t="shared" ca="1" si="274"/>
        <v>OK.</v>
      </c>
      <c r="K113" s="379" t="str">
        <f t="shared" ca="1" si="274"/>
        <v>OK.</v>
      </c>
      <c r="L113" s="379" t="str">
        <f t="shared" ca="1" si="274"/>
        <v>OK.</v>
      </c>
      <c r="M113" s="379" t="str">
        <f t="shared" ca="1" si="274"/>
        <v>OK.</v>
      </c>
      <c r="N113" s="379" t="str">
        <f t="shared" ca="1" si="274"/>
        <v>OK.</v>
      </c>
      <c r="O113" s="379" t="str">
        <f t="shared" ca="1" si="274"/>
        <v>OK.</v>
      </c>
      <c r="P113" s="379" t="str">
        <f t="shared" ca="1" si="274"/>
        <v>OK.</v>
      </c>
      <c r="Q113" s="384">
        <f t="shared" si="273"/>
        <v>1</v>
      </c>
      <c r="R113" s="384">
        <f t="shared" si="273"/>
        <v>0</v>
      </c>
      <c r="S113" s="384">
        <f t="shared" si="273"/>
        <v>2</v>
      </c>
      <c r="T113" s="384">
        <f t="shared" si="273"/>
        <v>2</v>
      </c>
      <c r="U113" s="384">
        <f t="shared" si="273"/>
        <v>1</v>
      </c>
      <c r="V113" s="384">
        <f t="shared" si="273"/>
        <v>1</v>
      </c>
      <c r="W113" s="384">
        <f t="shared" si="273"/>
        <v>2</v>
      </c>
      <c r="X113" s="384">
        <f t="shared" si="273"/>
        <v>1</v>
      </c>
      <c r="Y113" s="382" t="str">
        <f t="shared" ref="Y113:AF113" ca="1" si="275">IF(Q113=Y109,"OK.","CISSS!")</f>
        <v>OK.</v>
      </c>
      <c r="Z113" s="382" t="str">
        <f t="shared" ca="1" si="275"/>
        <v>OK.</v>
      </c>
      <c r="AA113" s="382" t="str">
        <f t="shared" ca="1" si="275"/>
        <v>OK.</v>
      </c>
      <c r="AB113" s="382" t="str">
        <f t="shared" ca="1" si="275"/>
        <v>OK.</v>
      </c>
      <c r="AC113" s="382" t="str">
        <f t="shared" ca="1" si="275"/>
        <v>OK.</v>
      </c>
      <c r="AD113" s="382" t="str">
        <f t="shared" ca="1" si="275"/>
        <v>OK.</v>
      </c>
      <c r="AE113" s="382" t="str">
        <f t="shared" ca="1" si="275"/>
        <v>OK.</v>
      </c>
      <c r="AF113" s="382" t="str">
        <f t="shared" ca="1" si="275"/>
        <v>OK.</v>
      </c>
      <c r="AG113" s="372">
        <f t="shared" si="273"/>
        <v>1</v>
      </c>
      <c r="AH113" s="372">
        <f t="shared" si="273"/>
        <v>0</v>
      </c>
      <c r="AI113" s="372">
        <f t="shared" si="273"/>
        <v>0</v>
      </c>
      <c r="AJ113" s="372">
        <f t="shared" si="273"/>
        <v>0</v>
      </c>
      <c r="AK113" s="372">
        <f t="shared" si="273"/>
        <v>0</v>
      </c>
      <c r="AL113" s="372">
        <f t="shared" si="273"/>
        <v>0</v>
      </c>
      <c r="AM113" s="372">
        <f t="shared" si="273"/>
        <v>0</v>
      </c>
      <c r="AN113" s="372">
        <f t="shared" si="273"/>
        <v>0</v>
      </c>
      <c r="AO113" s="379" t="str">
        <f t="shared" ref="AO113:AV113" ca="1" si="276">IF(AG113=AO109,"OK.","CISSS!")</f>
        <v>OK.</v>
      </c>
      <c r="AP113" s="379" t="str">
        <f t="shared" ca="1" si="276"/>
        <v>OK.</v>
      </c>
      <c r="AQ113" s="379" t="str">
        <f t="shared" ca="1" si="276"/>
        <v>OK.</v>
      </c>
      <c r="AR113" s="379" t="str">
        <f t="shared" ca="1" si="276"/>
        <v>OK.</v>
      </c>
      <c r="AS113" s="379" t="str">
        <f t="shared" ca="1" si="276"/>
        <v>OK.</v>
      </c>
      <c r="AT113" s="379" t="str">
        <f t="shared" ca="1" si="276"/>
        <v>OK.</v>
      </c>
      <c r="AU113" s="379" t="str">
        <f t="shared" ca="1" si="276"/>
        <v>OK.</v>
      </c>
      <c r="AV113" s="379" t="str">
        <f t="shared" ca="1" si="276"/>
        <v>OK.</v>
      </c>
      <c r="AW113" s="384">
        <f t="shared" si="273"/>
        <v>0</v>
      </c>
      <c r="AX113" s="384">
        <f t="shared" si="273"/>
        <v>0</v>
      </c>
      <c r="AY113" s="384">
        <f t="shared" si="273"/>
        <v>2</v>
      </c>
      <c r="AZ113" s="384">
        <f t="shared" si="273"/>
        <v>0</v>
      </c>
      <c r="BA113" s="384">
        <f t="shared" si="273"/>
        <v>1</v>
      </c>
      <c r="BB113" s="384">
        <f t="shared" si="273"/>
        <v>0</v>
      </c>
      <c r="BC113" s="384">
        <f t="shared" si="273"/>
        <v>0</v>
      </c>
      <c r="BD113" s="384">
        <f t="shared" si="273"/>
        <v>1</v>
      </c>
      <c r="BE113" s="382" t="str">
        <f t="shared" ref="BE113:BL113" ca="1" si="277">IF(AW113=BE109,"OK.","CISSS!")</f>
        <v>OK.</v>
      </c>
      <c r="BF113" s="382" t="str">
        <f t="shared" ca="1" si="277"/>
        <v>OK.</v>
      </c>
      <c r="BG113" s="382" t="str">
        <f t="shared" ca="1" si="277"/>
        <v>OK.</v>
      </c>
      <c r="BH113" s="382" t="str">
        <f t="shared" ca="1" si="277"/>
        <v>OK.</v>
      </c>
      <c r="BI113" s="382" t="str">
        <f t="shared" ca="1" si="277"/>
        <v>OK.</v>
      </c>
      <c r="BJ113" s="382" t="str">
        <f t="shared" ca="1" si="277"/>
        <v>OK.</v>
      </c>
      <c r="BK113" s="382" t="str">
        <f t="shared" ca="1" si="277"/>
        <v>OK.</v>
      </c>
      <c r="BL113" s="382" t="str">
        <f t="shared" ca="1" si="277"/>
        <v>OK.</v>
      </c>
      <c r="BM113" s="372">
        <f t="shared" si="273"/>
        <v>0</v>
      </c>
      <c r="BN113" s="372">
        <f t="shared" si="273"/>
        <v>0</v>
      </c>
      <c r="BO113" s="372">
        <f t="shared" si="273"/>
        <v>0</v>
      </c>
      <c r="BP113" s="372">
        <f t="shared" si="273"/>
        <v>0</v>
      </c>
      <c r="BQ113" s="372">
        <f t="shared" si="273"/>
        <v>0</v>
      </c>
      <c r="BR113" s="372">
        <f t="shared" si="273"/>
        <v>0</v>
      </c>
      <c r="BS113" s="372">
        <f t="shared" si="273"/>
        <v>0</v>
      </c>
      <c r="BT113" s="372">
        <f t="shared" si="273"/>
        <v>0</v>
      </c>
      <c r="BU113" s="379" t="str">
        <f t="shared" ref="BU113:CB113" ca="1" si="278">IF(BM113=BU109,"OK.","CISSS!")</f>
        <v>OK.</v>
      </c>
      <c r="BV113" s="379" t="str">
        <f t="shared" ca="1" si="278"/>
        <v>OK.</v>
      </c>
      <c r="BW113" s="379" t="str">
        <f t="shared" ca="1" si="278"/>
        <v>OK.</v>
      </c>
      <c r="BX113" s="379" t="str">
        <f t="shared" ca="1" si="278"/>
        <v>OK.</v>
      </c>
      <c r="BY113" s="379" t="str">
        <f t="shared" ca="1" si="278"/>
        <v>OK.</v>
      </c>
      <c r="BZ113" s="379" t="str">
        <f t="shared" ca="1" si="278"/>
        <v>OK.</v>
      </c>
      <c r="CA113" s="379" t="str">
        <f t="shared" ca="1" si="278"/>
        <v>OK.</v>
      </c>
      <c r="CB113" s="379" t="str">
        <f t="shared" ca="1" si="278"/>
        <v>OK.</v>
      </c>
    </row>
    <row r="114" spans="1:80" x14ac:dyDescent="0.2">
      <c r="A114" s="375">
        <f t="shared" ref="A114:H114" si="279">A$9</f>
        <v>0</v>
      </c>
      <c r="B114" s="375">
        <f t="shared" si="279"/>
        <v>0</v>
      </c>
      <c r="C114" s="375" t="str">
        <f t="shared" si="279"/>
        <v>ARCH 251.11</v>
      </c>
      <c r="D114" s="375" t="str">
        <f t="shared" si="279"/>
        <v>ARCH 252.11</v>
      </c>
      <c r="E114" s="375" t="str">
        <f t="shared" si="279"/>
        <v>ARCH 351.11</v>
      </c>
      <c r="F114" s="375">
        <f t="shared" si="279"/>
        <v>0</v>
      </c>
      <c r="G114" s="375" t="str">
        <f t="shared" si="279"/>
        <v>ARCH 451.11</v>
      </c>
      <c r="H114" s="375">
        <f t="shared" si="279"/>
        <v>0</v>
      </c>
      <c r="I114">
        <f ca="1">COUNTIF((OFFSET($A$114,0,0,4,8)),IF(A114=0,".",A114))</f>
        <v>0</v>
      </c>
      <c r="J114">
        <f t="shared" ref="J114:P114" ca="1" si="280">COUNTIF((OFFSET($A$114,0,0,4,8)),IF(B114=0,".",B114))</f>
        <v>0</v>
      </c>
      <c r="K114">
        <f t="shared" ca="1" si="280"/>
        <v>1</v>
      </c>
      <c r="L114">
        <f t="shared" ca="1" si="280"/>
        <v>1</v>
      </c>
      <c r="M114">
        <f t="shared" ca="1" si="280"/>
        <v>1</v>
      </c>
      <c r="N114">
        <f t="shared" ca="1" si="280"/>
        <v>0</v>
      </c>
      <c r="O114">
        <f t="shared" ca="1" si="280"/>
        <v>1</v>
      </c>
      <c r="P114">
        <f t="shared" ca="1" si="280"/>
        <v>0</v>
      </c>
      <c r="Q114" s="375">
        <f t="shared" ref="Q114:BT114" si="281">Q$9</f>
        <v>0</v>
      </c>
      <c r="R114" s="375">
        <f t="shared" si="281"/>
        <v>0</v>
      </c>
      <c r="S114" s="375" t="str">
        <f t="shared" si="281"/>
        <v>Doç. Orhan ÖZGÜNER</v>
      </c>
      <c r="T114" s="375" t="str">
        <f t="shared" si="281"/>
        <v>Öğr. Gör. Orhun ALKAN</v>
      </c>
      <c r="U114" s="375" t="str">
        <f t="shared" si="281"/>
        <v>Yrd. Doç. Dr. Engin ÜNAL</v>
      </c>
      <c r="V114" s="375">
        <f t="shared" si="281"/>
        <v>0</v>
      </c>
      <c r="W114" s="375" t="str">
        <f t="shared" si="281"/>
        <v>Prof. Dr. A. Fatih PAKDİL</v>
      </c>
      <c r="X114" s="375">
        <f t="shared" si="281"/>
        <v>0</v>
      </c>
      <c r="Y114" s="381">
        <f ca="1">COUNTIF((OFFSET($Q$114,0,0,4,8)),IF(Q114=0,".",Q114))</f>
        <v>0</v>
      </c>
      <c r="Z114" s="381">
        <f t="shared" ref="Z114:AF114" ca="1" si="282">COUNTIF((OFFSET($Q$114,0,0,4,8)),IF(R114=0,".",R114))</f>
        <v>0</v>
      </c>
      <c r="AA114" s="381">
        <f t="shared" ca="1" si="282"/>
        <v>1</v>
      </c>
      <c r="AB114" s="381">
        <f t="shared" ca="1" si="282"/>
        <v>1</v>
      </c>
      <c r="AC114" s="381">
        <f t="shared" ca="1" si="282"/>
        <v>1</v>
      </c>
      <c r="AD114" s="381">
        <f t="shared" ca="1" si="282"/>
        <v>0</v>
      </c>
      <c r="AE114" s="381">
        <f t="shared" ca="1" si="282"/>
        <v>1</v>
      </c>
      <c r="AF114" s="381">
        <f t="shared" ca="1" si="282"/>
        <v>0</v>
      </c>
      <c r="AG114" s="375">
        <f t="shared" si="281"/>
        <v>0</v>
      </c>
      <c r="AH114" s="375">
        <f t="shared" si="281"/>
        <v>0</v>
      </c>
      <c r="AI114" s="375">
        <f t="shared" si="281"/>
        <v>0</v>
      </c>
      <c r="AJ114" s="375">
        <f t="shared" si="281"/>
        <v>0</v>
      </c>
      <c r="AK114" s="375">
        <f t="shared" si="281"/>
        <v>0</v>
      </c>
      <c r="AL114" s="375">
        <f t="shared" si="281"/>
        <v>0</v>
      </c>
      <c r="AM114" s="375">
        <f t="shared" si="281"/>
        <v>0</v>
      </c>
      <c r="AN114" s="375">
        <f t="shared" si="281"/>
        <v>0</v>
      </c>
      <c r="AO114">
        <f ca="1">COUNTIF((OFFSET($AG$114,0,0,4,8)),IF(AG114=0,".",AG114))</f>
        <v>0</v>
      </c>
      <c r="AP114">
        <f t="shared" ref="AP114:AV114" ca="1" si="283">COUNTIF((OFFSET($AG$114,0,0,4,8)),IF(AH114=0,".",AH114))</f>
        <v>0</v>
      </c>
      <c r="AQ114">
        <f t="shared" ca="1" si="283"/>
        <v>0</v>
      </c>
      <c r="AR114">
        <f t="shared" ca="1" si="283"/>
        <v>0</v>
      </c>
      <c r="AS114">
        <f t="shared" ca="1" si="283"/>
        <v>0</v>
      </c>
      <c r="AT114">
        <f t="shared" ca="1" si="283"/>
        <v>0</v>
      </c>
      <c r="AU114">
        <f t="shared" ca="1" si="283"/>
        <v>0</v>
      </c>
      <c r="AV114">
        <f t="shared" ca="1" si="283"/>
        <v>0</v>
      </c>
      <c r="AW114" s="375">
        <f t="shared" si="281"/>
        <v>0</v>
      </c>
      <c r="AX114" s="375">
        <f t="shared" si="281"/>
        <v>0</v>
      </c>
      <c r="AY114" s="375" t="str">
        <f t="shared" si="281"/>
        <v>Ceren GÖĞÜŞ</v>
      </c>
      <c r="AZ114" s="375">
        <f t="shared" si="281"/>
        <v>0</v>
      </c>
      <c r="BA114" s="375" t="str">
        <f t="shared" si="281"/>
        <v>Dicle KIZILDERE</v>
      </c>
      <c r="BB114" s="375">
        <f t="shared" si="281"/>
        <v>0</v>
      </c>
      <c r="BC114" s="375">
        <f t="shared" si="281"/>
        <v>0</v>
      </c>
      <c r="BD114" s="375">
        <f t="shared" si="281"/>
        <v>0</v>
      </c>
      <c r="BE114" s="381">
        <f ca="1">COUNTIF((OFFSET($AW$114,0,0,4,8)),IF(AW114=0,".",AW114))</f>
        <v>0</v>
      </c>
      <c r="BF114" s="381">
        <f t="shared" ref="BF114:BL114" ca="1" si="284">COUNTIF((OFFSET($AW$114,0,0,4,8)),IF(AX114=0,".",AX114))</f>
        <v>0</v>
      </c>
      <c r="BG114" s="381">
        <f t="shared" ca="1" si="284"/>
        <v>1</v>
      </c>
      <c r="BH114" s="381">
        <f t="shared" ca="1" si="284"/>
        <v>0</v>
      </c>
      <c r="BI114" s="381">
        <f t="shared" ca="1" si="284"/>
        <v>1</v>
      </c>
      <c r="BJ114" s="381">
        <f t="shared" ca="1" si="284"/>
        <v>0</v>
      </c>
      <c r="BK114" s="381">
        <f t="shared" ca="1" si="284"/>
        <v>0</v>
      </c>
      <c r="BL114" s="381">
        <f t="shared" ca="1" si="284"/>
        <v>0</v>
      </c>
      <c r="BM114" s="375">
        <f t="shared" si="281"/>
        <v>0</v>
      </c>
      <c r="BN114" s="375">
        <f t="shared" si="281"/>
        <v>0</v>
      </c>
      <c r="BO114" s="375">
        <f t="shared" si="281"/>
        <v>0</v>
      </c>
      <c r="BP114" s="375">
        <f t="shared" si="281"/>
        <v>0</v>
      </c>
      <c r="BQ114" s="375">
        <f t="shared" si="281"/>
        <v>0</v>
      </c>
      <c r="BR114" s="375">
        <f t="shared" si="281"/>
        <v>0</v>
      </c>
      <c r="BS114" s="375">
        <f t="shared" si="281"/>
        <v>0</v>
      </c>
      <c r="BT114" s="375">
        <f t="shared" si="281"/>
        <v>0</v>
      </c>
      <c r="BU114">
        <f ca="1">COUNTIF((OFFSET($BM$114,0,0,4,8)),IF(BM114=0,".",BM114))</f>
        <v>0</v>
      </c>
      <c r="BV114">
        <f t="shared" ref="BV114:CB114" ca="1" si="285">COUNTIF((OFFSET($BM$114,0,0,4,8)),IF(BN114=0,".",BN114))</f>
        <v>0</v>
      </c>
      <c r="BW114">
        <f t="shared" ca="1" si="285"/>
        <v>0</v>
      </c>
      <c r="BX114">
        <f t="shared" ca="1" si="285"/>
        <v>0</v>
      </c>
      <c r="BY114">
        <f t="shared" ca="1" si="285"/>
        <v>0</v>
      </c>
      <c r="BZ114">
        <f t="shared" ca="1" si="285"/>
        <v>0</v>
      </c>
      <c r="CA114">
        <f t="shared" ca="1" si="285"/>
        <v>0</v>
      </c>
      <c r="CB114">
        <f t="shared" ca="1" si="285"/>
        <v>0</v>
      </c>
    </row>
    <row r="115" spans="1:80" x14ac:dyDescent="0.2">
      <c r="A115" s="374">
        <f t="shared" ref="A115:H115" si="286">A$19</f>
        <v>0</v>
      </c>
      <c r="B115" s="374">
        <f t="shared" si="286"/>
        <v>0</v>
      </c>
      <c r="C115" s="374" t="str">
        <f t="shared" si="286"/>
        <v>ARCH 251.12</v>
      </c>
      <c r="D115" s="374" t="str">
        <f t="shared" si="286"/>
        <v>ARCH 252.12</v>
      </c>
      <c r="E115" s="374">
        <f t="shared" si="286"/>
        <v>0</v>
      </c>
      <c r="F115" s="374" t="str">
        <f t="shared" si="286"/>
        <v>HTR 302.0A</v>
      </c>
      <c r="G115" s="374">
        <f t="shared" si="286"/>
        <v>0</v>
      </c>
      <c r="H115" s="374">
        <f t="shared" si="286"/>
        <v>0</v>
      </c>
      <c r="I115">
        <f ca="1">COUNTIF((OFFSET($A$114,0,0,4,8)),IF(A115=0,".",A115))</f>
        <v>0</v>
      </c>
      <c r="J115">
        <f t="shared" ref="J115:P117" ca="1" si="287">COUNTIF((OFFSET($A$114,0,0,4,8)),IF(B115=0,".",B115))</f>
        <v>0</v>
      </c>
      <c r="K115">
        <f t="shared" ca="1" si="287"/>
        <v>1</v>
      </c>
      <c r="L115">
        <f t="shared" ca="1" si="287"/>
        <v>1</v>
      </c>
      <c r="M115">
        <f t="shared" ca="1" si="287"/>
        <v>0</v>
      </c>
      <c r="N115">
        <f t="shared" ca="1" si="287"/>
        <v>1</v>
      </c>
      <c r="O115">
        <f t="shared" ca="1" si="287"/>
        <v>0</v>
      </c>
      <c r="P115">
        <f t="shared" ca="1" si="287"/>
        <v>0</v>
      </c>
      <c r="Q115" s="385">
        <f t="shared" ref="Q115:BT115" si="288">Q$19</f>
        <v>0</v>
      </c>
      <c r="R115" s="385">
        <f t="shared" si="288"/>
        <v>0</v>
      </c>
      <c r="S115" s="385" t="str">
        <f t="shared" si="288"/>
        <v>Prof. Dr. Yavuz KOŞANER</v>
      </c>
      <c r="T115" s="385" t="str">
        <f t="shared" si="288"/>
        <v>Öğr. Gör. Nazmi KARAKUŞ</v>
      </c>
      <c r="U115" s="385">
        <f t="shared" si="288"/>
        <v>0</v>
      </c>
      <c r="V115" s="385" t="str">
        <f t="shared" si="288"/>
        <v>Rectorate4</v>
      </c>
      <c r="W115" s="385">
        <f t="shared" si="288"/>
        <v>0</v>
      </c>
      <c r="X115" s="385">
        <f t="shared" si="288"/>
        <v>0</v>
      </c>
      <c r="Y115" s="381">
        <f ca="1">COUNTIF((OFFSET($Q$114,0,0,4,8)),IF(Q115=0,".",Q115))</f>
        <v>0</v>
      </c>
      <c r="Z115" s="381">
        <f t="shared" ref="Z115:AF117" ca="1" si="289">COUNTIF((OFFSET($Q$114,0,0,4,8)),IF(R115=0,".",R115))</f>
        <v>0</v>
      </c>
      <c r="AA115" s="381">
        <f t="shared" ca="1" si="289"/>
        <v>1</v>
      </c>
      <c r="AB115" s="381">
        <f t="shared" ca="1" si="289"/>
        <v>1</v>
      </c>
      <c r="AC115" s="381">
        <f t="shared" ca="1" si="289"/>
        <v>0</v>
      </c>
      <c r="AD115" s="381">
        <f t="shared" ca="1" si="289"/>
        <v>1</v>
      </c>
      <c r="AE115" s="381">
        <f t="shared" ca="1" si="289"/>
        <v>0</v>
      </c>
      <c r="AF115" s="381">
        <f t="shared" ca="1" si="289"/>
        <v>0</v>
      </c>
      <c r="AG115" s="374">
        <f t="shared" si="288"/>
        <v>0</v>
      </c>
      <c r="AH115" s="374">
        <f t="shared" si="288"/>
        <v>0</v>
      </c>
      <c r="AI115" s="374">
        <f t="shared" si="288"/>
        <v>0</v>
      </c>
      <c r="AJ115" s="374">
        <f t="shared" si="288"/>
        <v>0</v>
      </c>
      <c r="AK115" s="374">
        <f t="shared" si="288"/>
        <v>0</v>
      </c>
      <c r="AL115" s="374">
        <f t="shared" si="288"/>
        <v>0</v>
      </c>
      <c r="AM115" s="374">
        <f t="shared" si="288"/>
        <v>0</v>
      </c>
      <c r="AN115" s="374">
        <f t="shared" si="288"/>
        <v>0</v>
      </c>
      <c r="AO115">
        <f ca="1">COUNTIF((OFFSET($AG$114,0,0,4,8)),IF(AG115=0,".",AG115))</f>
        <v>0</v>
      </c>
      <c r="AP115">
        <f t="shared" ref="AP115:AV117" ca="1" si="290">COUNTIF((OFFSET($AG$114,0,0,4,8)),IF(AH115=0,".",AH115))</f>
        <v>0</v>
      </c>
      <c r="AQ115">
        <f t="shared" ca="1" si="290"/>
        <v>0</v>
      </c>
      <c r="AR115">
        <f t="shared" ca="1" si="290"/>
        <v>0</v>
      </c>
      <c r="AS115">
        <f t="shared" ca="1" si="290"/>
        <v>0</v>
      </c>
      <c r="AT115">
        <f t="shared" ca="1" si="290"/>
        <v>0</v>
      </c>
      <c r="AU115">
        <f t="shared" ca="1" si="290"/>
        <v>0</v>
      </c>
      <c r="AV115">
        <f t="shared" ca="1" si="290"/>
        <v>0</v>
      </c>
      <c r="AW115" s="385">
        <f t="shared" si="288"/>
        <v>0</v>
      </c>
      <c r="AX115" s="385">
        <f t="shared" si="288"/>
        <v>0</v>
      </c>
      <c r="AY115" s="385" t="str">
        <f t="shared" si="288"/>
        <v>Zeynep YAZICIOĞLU HALU</v>
      </c>
      <c r="AZ115" s="385">
        <f t="shared" si="288"/>
        <v>0</v>
      </c>
      <c r="BA115" s="385">
        <f t="shared" si="288"/>
        <v>0</v>
      </c>
      <c r="BB115" s="385">
        <f t="shared" si="288"/>
        <v>0</v>
      </c>
      <c r="BC115" s="385">
        <f t="shared" si="288"/>
        <v>0</v>
      </c>
      <c r="BD115" s="385">
        <f t="shared" si="288"/>
        <v>0</v>
      </c>
      <c r="BE115" s="381">
        <f ca="1">COUNTIF((OFFSET($AW$114,0,0,4,8)),IF(AW115=0,".",AW115))</f>
        <v>0</v>
      </c>
      <c r="BF115" s="381">
        <f t="shared" ref="BF115:BL117" ca="1" si="291">COUNTIF((OFFSET($AW$114,0,0,4,8)),IF(AX115=0,".",AX115))</f>
        <v>0</v>
      </c>
      <c r="BG115" s="381">
        <f t="shared" ca="1" si="291"/>
        <v>1</v>
      </c>
      <c r="BH115" s="381">
        <f t="shared" ca="1" si="291"/>
        <v>0</v>
      </c>
      <c r="BI115" s="381">
        <f t="shared" ca="1" si="291"/>
        <v>0</v>
      </c>
      <c r="BJ115" s="381">
        <f t="shared" ca="1" si="291"/>
        <v>0</v>
      </c>
      <c r="BK115" s="381">
        <f t="shared" ca="1" si="291"/>
        <v>0</v>
      </c>
      <c r="BL115" s="381">
        <f t="shared" ca="1" si="291"/>
        <v>0</v>
      </c>
      <c r="BM115" s="374">
        <f t="shared" si="288"/>
        <v>0</v>
      </c>
      <c r="BN115" s="374">
        <f t="shared" si="288"/>
        <v>0</v>
      </c>
      <c r="BO115" s="374">
        <f t="shared" si="288"/>
        <v>0</v>
      </c>
      <c r="BP115" s="374">
        <f t="shared" si="288"/>
        <v>0</v>
      </c>
      <c r="BQ115" s="374">
        <f t="shared" si="288"/>
        <v>0</v>
      </c>
      <c r="BR115" s="374">
        <f t="shared" si="288"/>
        <v>0</v>
      </c>
      <c r="BS115" s="374">
        <f t="shared" si="288"/>
        <v>0</v>
      </c>
      <c r="BT115" s="374">
        <f t="shared" si="288"/>
        <v>0</v>
      </c>
      <c r="BU115">
        <f ca="1">COUNTIF((OFFSET($BM$114,0,0,4,8)),IF(BM115=0,".",BM115))</f>
        <v>0</v>
      </c>
      <c r="BV115">
        <f t="shared" ref="BV115:CB117" ca="1" si="292">COUNTIF((OFFSET($BM$114,0,0,4,8)),IF(BN115=0,".",BN115))</f>
        <v>0</v>
      </c>
      <c r="BW115">
        <f t="shared" ca="1" si="292"/>
        <v>0</v>
      </c>
      <c r="BX115">
        <f t="shared" ca="1" si="292"/>
        <v>0</v>
      </c>
      <c r="BY115">
        <f t="shared" ca="1" si="292"/>
        <v>0</v>
      </c>
      <c r="BZ115">
        <f t="shared" ca="1" si="292"/>
        <v>0</v>
      </c>
      <c r="CA115">
        <f t="shared" ca="1" si="292"/>
        <v>0</v>
      </c>
      <c r="CB115">
        <f t="shared" ca="1" si="292"/>
        <v>0</v>
      </c>
    </row>
    <row r="116" spans="1:80" x14ac:dyDescent="0.2">
      <c r="A116" s="375">
        <f t="shared" ref="A116:H116" si="293">A$29</f>
        <v>0</v>
      </c>
      <c r="B116" s="375">
        <f t="shared" si="293"/>
        <v>0</v>
      </c>
      <c r="C116" s="375">
        <f t="shared" si="293"/>
        <v>0</v>
      </c>
      <c r="D116" s="375">
        <f t="shared" si="293"/>
        <v>0</v>
      </c>
      <c r="E116" s="375">
        <f t="shared" si="293"/>
        <v>0</v>
      </c>
      <c r="F116" s="375">
        <f t="shared" si="293"/>
        <v>0</v>
      </c>
      <c r="G116" s="375">
        <f t="shared" si="293"/>
        <v>0</v>
      </c>
      <c r="H116" s="375" t="str">
        <f t="shared" si="293"/>
        <v>ARCH 492.13</v>
      </c>
      <c r="I116">
        <f ca="1">COUNTIF((OFFSET($A$114,0,0,4,8)),IF(A116=0,".",A116))</f>
        <v>0</v>
      </c>
      <c r="J116">
        <f t="shared" ca="1" si="287"/>
        <v>0</v>
      </c>
      <c r="K116">
        <f t="shared" ca="1" si="287"/>
        <v>0</v>
      </c>
      <c r="L116">
        <f t="shared" ca="1" si="287"/>
        <v>0</v>
      </c>
      <c r="M116">
        <f t="shared" ca="1" si="287"/>
        <v>0</v>
      </c>
      <c r="N116">
        <f t="shared" ca="1" si="287"/>
        <v>0</v>
      </c>
      <c r="O116">
        <f t="shared" ca="1" si="287"/>
        <v>0</v>
      </c>
      <c r="P116">
        <f t="shared" ca="1" si="287"/>
        <v>1</v>
      </c>
      <c r="Q116" s="375">
        <f t="shared" ref="Q116:BT116" si="294">Q$29</f>
        <v>0</v>
      </c>
      <c r="R116" s="375">
        <f t="shared" si="294"/>
        <v>0</v>
      </c>
      <c r="S116" s="375">
        <f t="shared" si="294"/>
        <v>0</v>
      </c>
      <c r="T116" s="375">
        <f t="shared" si="294"/>
        <v>0</v>
      </c>
      <c r="U116" s="375">
        <f t="shared" si="294"/>
        <v>0</v>
      </c>
      <c r="V116" s="375">
        <f t="shared" si="294"/>
        <v>0</v>
      </c>
      <c r="W116" s="375">
        <f t="shared" si="294"/>
        <v>0</v>
      </c>
      <c r="X116" s="375" t="str">
        <f t="shared" si="294"/>
        <v>Öğr. Gör. Dr. Nihat GÜNDÜZ</v>
      </c>
      <c r="Y116" s="381">
        <f ca="1">COUNTIF((OFFSET($Q$114,0,0,4,8)),IF(Q116=0,".",Q116))</f>
        <v>0</v>
      </c>
      <c r="Z116" s="381">
        <f t="shared" ca="1" si="289"/>
        <v>0</v>
      </c>
      <c r="AA116" s="381">
        <f t="shared" ca="1" si="289"/>
        <v>0</v>
      </c>
      <c r="AB116" s="381">
        <f t="shared" ca="1" si="289"/>
        <v>0</v>
      </c>
      <c r="AC116" s="381">
        <f t="shared" ca="1" si="289"/>
        <v>0</v>
      </c>
      <c r="AD116" s="381">
        <f t="shared" ca="1" si="289"/>
        <v>0</v>
      </c>
      <c r="AE116" s="381">
        <f t="shared" ca="1" si="289"/>
        <v>0</v>
      </c>
      <c r="AF116" s="381">
        <f t="shared" ca="1" si="289"/>
        <v>1</v>
      </c>
      <c r="AG116" s="375">
        <f t="shared" si="294"/>
        <v>0</v>
      </c>
      <c r="AH116" s="375">
        <f t="shared" si="294"/>
        <v>0</v>
      </c>
      <c r="AI116" s="375">
        <f t="shared" si="294"/>
        <v>0</v>
      </c>
      <c r="AJ116" s="375">
        <f t="shared" si="294"/>
        <v>0</v>
      </c>
      <c r="AK116" s="375">
        <f t="shared" si="294"/>
        <v>0</v>
      </c>
      <c r="AL116" s="375">
        <f t="shared" si="294"/>
        <v>0</v>
      </c>
      <c r="AM116" s="375">
        <f t="shared" si="294"/>
        <v>0</v>
      </c>
      <c r="AN116" s="375">
        <f t="shared" si="294"/>
        <v>0</v>
      </c>
      <c r="AO116">
        <f ca="1">COUNTIF((OFFSET($AG$114,0,0,4,8)),IF(AG116=0,".",AG116))</f>
        <v>0</v>
      </c>
      <c r="AP116">
        <f t="shared" ca="1" si="290"/>
        <v>0</v>
      </c>
      <c r="AQ116">
        <f t="shared" ca="1" si="290"/>
        <v>0</v>
      </c>
      <c r="AR116">
        <f t="shared" ca="1" si="290"/>
        <v>0</v>
      </c>
      <c r="AS116">
        <f t="shared" ca="1" si="290"/>
        <v>0</v>
      </c>
      <c r="AT116">
        <f t="shared" ca="1" si="290"/>
        <v>0</v>
      </c>
      <c r="AU116">
        <f t="shared" ca="1" si="290"/>
        <v>0</v>
      </c>
      <c r="AV116">
        <f t="shared" ca="1" si="290"/>
        <v>0</v>
      </c>
      <c r="AW116" s="375">
        <f t="shared" si="294"/>
        <v>0</v>
      </c>
      <c r="AX116" s="375">
        <f t="shared" si="294"/>
        <v>0</v>
      </c>
      <c r="AY116" s="375">
        <f t="shared" si="294"/>
        <v>0</v>
      </c>
      <c r="AZ116" s="375">
        <f t="shared" si="294"/>
        <v>0</v>
      </c>
      <c r="BA116" s="375">
        <f t="shared" si="294"/>
        <v>0</v>
      </c>
      <c r="BB116" s="375">
        <f t="shared" si="294"/>
        <v>0</v>
      </c>
      <c r="BC116" s="375">
        <f t="shared" si="294"/>
        <v>0</v>
      </c>
      <c r="BD116" s="375" t="str">
        <f t="shared" si="294"/>
        <v>Ece DEMİR</v>
      </c>
      <c r="BE116" s="381">
        <f ca="1">COUNTIF((OFFSET($AW$114,0,0,4,8)),IF(AW116=0,".",AW116))</f>
        <v>0</v>
      </c>
      <c r="BF116" s="381">
        <f t="shared" ca="1" si="291"/>
        <v>0</v>
      </c>
      <c r="BG116" s="381">
        <f t="shared" ca="1" si="291"/>
        <v>0</v>
      </c>
      <c r="BH116" s="381">
        <f t="shared" ca="1" si="291"/>
        <v>0</v>
      </c>
      <c r="BI116" s="381">
        <f t="shared" ca="1" si="291"/>
        <v>0</v>
      </c>
      <c r="BJ116" s="381">
        <f t="shared" ca="1" si="291"/>
        <v>0</v>
      </c>
      <c r="BK116" s="381">
        <f t="shared" ca="1" si="291"/>
        <v>0</v>
      </c>
      <c r="BL116" s="381">
        <f t="shared" ca="1" si="291"/>
        <v>1</v>
      </c>
      <c r="BM116" s="375">
        <f t="shared" si="294"/>
        <v>0</v>
      </c>
      <c r="BN116" s="375">
        <f t="shared" si="294"/>
        <v>0</v>
      </c>
      <c r="BO116" s="375">
        <f t="shared" si="294"/>
        <v>0</v>
      </c>
      <c r="BP116" s="375">
        <f t="shared" si="294"/>
        <v>0</v>
      </c>
      <c r="BQ116" s="375">
        <f t="shared" si="294"/>
        <v>0</v>
      </c>
      <c r="BR116" s="375">
        <f t="shared" si="294"/>
        <v>0</v>
      </c>
      <c r="BS116" s="375">
        <f t="shared" si="294"/>
        <v>0</v>
      </c>
      <c r="BT116" s="375">
        <f t="shared" si="294"/>
        <v>0</v>
      </c>
      <c r="BU116">
        <f ca="1">COUNTIF((OFFSET($BM$114,0,0,4,8)),IF(BM116=0,".",BM116))</f>
        <v>0</v>
      </c>
      <c r="BV116">
        <f t="shared" ca="1" si="292"/>
        <v>0</v>
      </c>
      <c r="BW116">
        <f t="shared" ca="1" si="292"/>
        <v>0</v>
      </c>
      <c r="BX116">
        <f t="shared" ca="1" si="292"/>
        <v>0</v>
      </c>
      <c r="BY116">
        <f t="shared" ca="1" si="292"/>
        <v>0</v>
      </c>
      <c r="BZ116">
        <f t="shared" ca="1" si="292"/>
        <v>0</v>
      </c>
      <c r="CA116">
        <f t="shared" ca="1" si="292"/>
        <v>0</v>
      </c>
      <c r="CB116">
        <f t="shared" ca="1" si="292"/>
        <v>0</v>
      </c>
    </row>
    <row r="117" spans="1:80" x14ac:dyDescent="0.2">
      <c r="A117" s="374">
        <f t="shared" ref="A117:H117" si="295">A$39</f>
        <v>0</v>
      </c>
      <c r="B117" s="374">
        <f t="shared" si="295"/>
        <v>0</v>
      </c>
      <c r="C117" s="374">
        <f t="shared" si="295"/>
        <v>0</v>
      </c>
      <c r="D117" s="374">
        <f t="shared" si="295"/>
        <v>0</v>
      </c>
      <c r="E117" s="374">
        <f t="shared" si="295"/>
        <v>0</v>
      </c>
      <c r="F117" s="374">
        <f t="shared" si="295"/>
        <v>0</v>
      </c>
      <c r="G117" s="374" t="str">
        <f t="shared" si="295"/>
        <v>ARCH 469.12</v>
      </c>
      <c r="H117" s="374">
        <f t="shared" si="295"/>
        <v>0</v>
      </c>
      <c r="I117">
        <f ca="1">COUNTIF((OFFSET($A$114,0,0,4,8)),IF(A117=0,".",A117))</f>
        <v>0</v>
      </c>
      <c r="J117">
        <f t="shared" ca="1" si="287"/>
        <v>0</v>
      </c>
      <c r="K117">
        <f t="shared" ca="1" si="287"/>
        <v>0</v>
      </c>
      <c r="L117">
        <f t="shared" ca="1" si="287"/>
        <v>0</v>
      </c>
      <c r="M117">
        <f t="shared" ca="1" si="287"/>
        <v>0</v>
      </c>
      <c r="N117">
        <f t="shared" ca="1" si="287"/>
        <v>0</v>
      </c>
      <c r="O117">
        <f t="shared" ca="1" si="287"/>
        <v>1</v>
      </c>
      <c r="P117">
        <f t="shared" ca="1" si="287"/>
        <v>0</v>
      </c>
      <c r="Q117" s="385">
        <f t="shared" ref="Q117:BT117" si="296">Q$39</f>
        <v>0</v>
      </c>
      <c r="R117" s="385">
        <f t="shared" si="296"/>
        <v>0</v>
      </c>
      <c r="S117" s="385">
        <f t="shared" si="296"/>
        <v>0</v>
      </c>
      <c r="T117" s="385">
        <f t="shared" si="296"/>
        <v>0</v>
      </c>
      <c r="U117" s="385">
        <f t="shared" si="296"/>
        <v>0</v>
      </c>
      <c r="V117" s="385">
        <f t="shared" si="296"/>
        <v>0</v>
      </c>
      <c r="W117" s="385" t="str">
        <f t="shared" si="296"/>
        <v>Yrd. Doç. Dr. Hakan UZBERK</v>
      </c>
      <c r="X117" s="385">
        <f t="shared" si="296"/>
        <v>0</v>
      </c>
      <c r="Y117" s="381">
        <f ca="1">COUNTIF((OFFSET($Q$114,0,0,4,8)),IF(Q117=0,".",Q117))</f>
        <v>0</v>
      </c>
      <c r="Z117" s="381">
        <f t="shared" ca="1" si="289"/>
        <v>0</v>
      </c>
      <c r="AA117" s="381">
        <f t="shared" ca="1" si="289"/>
        <v>0</v>
      </c>
      <c r="AB117" s="381">
        <f t="shared" ca="1" si="289"/>
        <v>0</v>
      </c>
      <c r="AC117" s="381">
        <f t="shared" ca="1" si="289"/>
        <v>0</v>
      </c>
      <c r="AD117" s="381">
        <f t="shared" ca="1" si="289"/>
        <v>0</v>
      </c>
      <c r="AE117" s="381">
        <f t="shared" ca="1" si="289"/>
        <v>1</v>
      </c>
      <c r="AF117" s="381">
        <f t="shared" ca="1" si="289"/>
        <v>0</v>
      </c>
      <c r="AG117" s="374">
        <f t="shared" si="296"/>
        <v>0</v>
      </c>
      <c r="AH117" s="374">
        <f t="shared" si="296"/>
        <v>0</v>
      </c>
      <c r="AI117" s="374">
        <f t="shared" si="296"/>
        <v>0</v>
      </c>
      <c r="AJ117" s="374">
        <f t="shared" si="296"/>
        <v>0</v>
      </c>
      <c r="AK117" s="374">
        <f t="shared" si="296"/>
        <v>0</v>
      </c>
      <c r="AL117" s="374">
        <f t="shared" si="296"/>
        <v>0</v>
      </c>
      <c r="AM117" s="374">
        <f t="shared" si="296"/>
        <v>0</v>
      </c>
      <c r="AN117" s="374">
        <f t="shared" si="296"/>
        <v>0</v>
      </c>
      <c r="AO117">
        <f ca="1">COUNTIF((OFFSET($AG$114,0,0,4,8)),IF(AG117=0,".",AG117))</f>
        <v>0</v>
      </c>
      <c r="AP117">
        <f t="shared" ca="1" si="290"/>
        <v>0</v>
      </c>
      <c r="AQ117">
        <f t="shared" ca="1" si="290"/>
        <v>0</v>
      </c>
      <c r="AR117">
        <f t="shared" ca="1" si="290"/>
        <v>0</v>
      </c>
      <c r="AS117">
        <f t="shared" ca="1" si="290"/>
        <v>0</v>
      </c>
      <c r="AT117">
        <f t="shared" ca="1" si="290"/>
        <v>0</v>
      </c>
      <c r="AU117">
        <f t="shared" ca="1" si="290"/>
        <v>0</v>
      </c>
      <c r="AV117">
        <f t="shared" ca="1" si="290"/>
        <v>0</v>
      </c>
      <c r="AW117" s="385">
        <f t="shared" si="296"/>
        <v>0</v>
      </c>
      <c r="AX117" s="385">
        <f t="shared" si="296"/>
        <v>0</v>
      </c>
      <c r="AY117" s="385">
        <f t="shared" si="296"/>
        <v>0</v>
      </c>
      <c r="AZ117" s="385">
        <f t="shared" si="296"/>
        <v>0</v>
      </c>
      <c r="BA117" s="385">
        <f t="shared" si="296"/>
        <v>0</v>
      </c>
      <c r="BB117" s="385">
        <f t="shared" si="296"/>
        <v>0</v>
      </c>
      <c r="BC117" s="385">
        <f t="shared" si="296"/>
        <v>0</v>
      </c>
      <c r="BD117" s="385">
        <f t="shared" si="296"/>
        <v>0</v>
      </c>
      <c r="BE117" s="381">
        <f ca="1">COUNTIF((OFFSET($AW$114,0,0,4,8)),IF(AW117=0,".",AW117))</f>
        <v>0</v>
      </c>
      <c r="BF117" s="381">
        <f t="shared" ca="1" si="291"/>
        <v>0</v>
      </c>
      <c r="BG117" s="381">
        <f t="shared" ca="1" si="291"/>
        <v>0</v>
      </c>
      <c r="BH117" s="381">
        <f t="shared" ca="1" si="291"/>
        <v>0</v>
      </c>
      <c r="BI117" s="381">
        <f t="shared" ca="1" si="291"/>
        <v>0</v>
      </c>
      <c r="BJ117" s="381">
        <f t="shared" ca="1" si="291"/>
        <v>0</v>
      </c>
      <c r="BK117" s="381">
        <f t="shared" ca="1" si="291"/>
        <v>0</v>
      </c>
      <c r="BL117" s="381">
        <f t="shared" ca="1" si="291"/>
        <v>0</v>
      </c>
      <c r="BM117" s="374">
        <f t="shared" si="296"/>
        <v>0</v>
      </c>
      <c r="BN117" s="374">
        <f t="shared" si="296"/>
        <v>0</v>
      </c>
      <c r="BO117" s="374">
        <f t="shared" si="296"/>
        <v>0</v>
      </c>
      <c r="BP117" s="374">
        <f t="shared" si="296"/>
        <v>0</v>
      </c>
      <c r="BQ117" s="374">
        <f t="shared" si="296"/>
        <v>0</v>
      </c>
      <c r="BR117" s="374">
        <f t="shared" si="296"/>
        <v>0</v>
      </c>
      <c r="BS117" s="374">
        <f t="shared" si="296"/>
        <v>0</v>
      </c>
      <c r="BT117" s="374">
        <f t="shared" si="296"/>
        <v>0</v>
      </c>
      <c r="BU117">
        <f ca="1">COUNTIF((OFFSET($BM$114,0,0,4,8)),IF(BM117=0,".",BM117))</f>
        <v>0</v>
      </c>
      <c r="BV117">
        <f t="shared" ca="1" si="292"/>
        <v>0</v>
      </c>
      <c r="BW117">
        <f t="shared" ca="1" si="292"/>
        <v>0</v>
      </c>
      <c r="BX117">
        <f t="shared" ca="1" si="292"/>
        <v>0</v>
      </c>
      <c r="BY117">
        <f t="shared" ca="1" si="292"/>
        <v>0</v>
      </c>
      <c r="BZ117">
        <f t="shared" ca="1" si="292"/>
        <v>0</v>
      </c>
      <c r="CA117">
        <f t="shared" ca="1" si="292"/>
        <v>0</v>
      </c>
      <c r="CB117">
        <f t="shared" ca="1" si="292"/>
        <v>0</v>
      </c>
    </row>
    <row r="118" spans="1:80" x14ac:dyDescent="0.2">
      <c r="A118" s="377">
        <f>COUNTIF((A$114:A$117),IF(A114=0,".",A114))</f>
        <v>0</v>
      </c>
      <c r="B118" s="378">
        <f t="shared" ref="B118:BT118" si="297">COUNTIF((B$114:B$117),IF(B114=0,".",B114))</f>
        <v>0</v>
      </c>
      <c r="C118" s="378">
        <f t="shared" si="297"/>
        <v>1</v>
      </c>
      <c r="D118" s="378">
        <f t="shared" si="297"/>
        <v>1</v>
      </c>
      <c r="E118" s="378">
        <f t="shared" si="297"/>
        <v>1</v>
      </c>
      <c r="F118" s="378">
        <f t="shared" si="297"/>
        <v>0</v>
      </c>
      <c r="G118" s="378">
        <f t="shared" si="297"/>
        <v>1</v>
      </c>
      <c r="H118" s="378">
        <f t="shared" si="297"/>
        <v>0</v>
      </c>
      <c r="I118" s="378">
        <f t="shared" ref="I118:P118" ca="1" si="298">SUM(I114:I117)</f>
        <v>0</v>
      </c>
      <c r="J118" s="378">
        <f t="shared" ca="1" si="298"/>
        <v>0</v>
      </c>
      <c r="K118" s="378">
        <f t="shared" ca="1" si="298"/>
        <v>2</v>
      </c>
      <c r="L118" s="378">
        <f t="shared" ca="1" si="298"/>
        <v>2</v>
      </c>
      <c r="M118" s="378">
        <f t="shared" ca="1" si="298"/>
        <v>1</v>
      </c>
      <c r="N118" s="378">
        <f t="shared" ca="1" si="298"/>
        <v>1</v>
      </c>
      <c r="O118" s="378">
        <f t="shared" ca="1" si="298"/>
        <v>2</v>
      </c>
      <c r="P118" s="378">
        <f t="shared" ca="1" si="298"/>
        <v>1</v>
      </c>
      <c r="Q118" s="378">
        <f t="shared" si="297"/>
        <v>0</v>
      </c>
      <c r="R118" s="378">
        <f t="shared" si="297"/>
        <v>0</v>
      </c>
      <c r="S118" s="378">
        <f t="shared" si="297"/>
        <v>1</v>
      </c>
      <c r="T118" s="378">
        <f t="shared" si="297"/>
        <v>1</v>
      </c>
      <c r="U118" s="378">
        <f t="shared" si="297"/>
        <v>1</v>
      </c>
      <c r="V118" s="378">
        <f t="shared" si="297"/>
        <v>0</v>
      </c>
      <c r="W118" s="378">
        <f t="shared" si="297"/>
        <v>1</v>
      </c>
      <c r="X118" s="378">
        <f t="shared" si="297"/>
        <v>0</v>
      </c>
      <c r="Y118" s="378">
        <f t="shared" ref="Y118:AF118" ca="1" si="299">SUM(Y114:Y117)</f>
        <v>0</v>
      </c>
      <c r="Z118" s="378">
        <f t="shared" ca="1" si="299"/>
        <v>0</v>
      </c>
      <c r="AA118" s="378">
        <f t="shared" ca="1" si="299"/>
        <v>2</v>
      </c>
      <c r="AB118" s="378">
        <f t="shared" ca="1" si="299"/>
        <v>2</v>
      </c>
      <c r="AC118" s="378">
        <f t="shared" ca="1" si="299"/>
        <v>1</v>
      </c>
      <c r="AD118" s="378">
        <f t="shared" ca="1" si="299"/>
        <v>1</v>
      </c>
      <c r="AE118" s="378">
        <f t="shared" ca="1" si="299"/>
        <v>2</v>
      </c>
      <c r="AF118" s="378">
        <f t="shared" ca="1" si="299"/>
        <v>1</v>
      </c>
      <c r="AG118" s="378">
        <f t="shared" si="297"/>
        <v>0</v>
      </c>
      <c r="AH118" s="378">
        <f t="shared" si="297"/>
        <v>0</v>
      </c>
      <c r="AI118" s="378">
        <f t="shared" si="297"/>
        <v>0</v>
      </c>
      <c r="AJ118" s="378">
        <f t="shared" si="297"/>
        <v>0</v>
      </c>
      <c r="AK118" s="378">
        <f t="shared" si="297"/>
        <v>0</v>
      </c>
      <c r="AL118" s="378">
        <f t="shared" si="297"/>
        <v>0</v>
      </c>
      <c r="AM118" s="378">
        <f t="shared" si="297"/>
        <v>0</v>
      </c>
      <c r="AN118" s="378">
        <f t="shared" si="297"/>
        <v>0</v>
      </c>
      <c r="AO118" s="378">
        <f t="shared" ref="AO118:AV118" ca="1" si="300">SUM(AO114:AO117)</f>
        <v>0</v>
      </c>
      <c r="AP118" s="378">
        <f t="shared" ca="1" si="300"/>
        <v>0</v>
      </c>
      <c r="AQ118" s="378">
        <f t="shared" ca="1" si="300"/>
        <v>0</v>
      </c>
      <c r="AR118" s="378">
        <f t="shared" ca="1" si="300"/>
        <v>0</v>
      </c>
      <c r="AS118" s="378">
        <f t="shared" ca="1" si="300"/>
        <v>0</v>
      </c>
      <c r="AT118" s="378">
        <f t="shared" ca="1" si="300"/>
        <v>0</v>
      </c>
      <c r="AU118" s="378">
        <f t="shared" ca="1" si="300"/>
        <v>0</v>
      </c>
      <c r="AV118" s="378">
        <f t="shared" ca="1" si="300"/>
        <v>0</v>
      </c>
      <c r="AW118" s="378">
        <f t="shared" si="297"/>
        <v>0</v>
      </c>
      <c r="AX118" s="378">
        <f t="shared" si="297"/>
        <v>0</v>
      </c>
      <c r="AY118" s="378">
        <f t="shared" si="297"/>
        <v>1</v>
      </c>
      <c r="AZ118" s="378">
        <f t="shared" si="297"/>
        <v>0</v>
      </c>
      <c r="BA118" s="378">
        <f t="shared" si="297"/>
        <v>1</v>
      </c>
      <c r="BB118" s="378">
        <f t="shared" si="297"/>
        <v>0</v>
      </c>
      <c r="BC118" s="378">
        <f t="shared" si="297"/>
        <v>0</v>
      </c>
      <c r="BD118" s="378">
        <f t="shared" si="297"/>
        <v>0</v>
      </c>
      <c r="BE118" s="378">
        <f t="shared" ref="BE118:BL118" ca="1" si="301">SUM(BE114:BE117)</f>
        <v>0</v>
      </c>
      <c r="BF118" s="378">
        <f t="shared" ca="1" si="301"/>
        <v>0</v>
      </c>
      <c r="BG118" s="378">
        <f t="shared" ca="1" si="301"/>
        <v>2</v>
      </c>
      <c r="BH118" s="378">
        <f t="shared" ca="1" si="301"/>
        <v>0</v>
      </c>
      <c r="BI118" s="378">
        <f t="shared" ca="1" si="301"/>
        <v>1</v>
      </c>
      <c r="BJ118" s="378">
        <f t="shared" ca="1" si="301"/>
        <v>0</v>
      </c>
      <c r="BK118" s="378">
        <f t="shared" ca="1" si="301"/>
        <v>0</v>
      </c>
      <c r="BL118" s="378">
        <f t="shared" ca="1" si="301"/>
        <v>1</v>
      </c>
      <c r="BM118" s="378">
        <f t="shared" si="297"/>
        <v>0</v>
      </c>
      <c r="BN118" s="378">
        <f t="shared" si="297"/>
        <v>0</v>
      </c>
      <c r="BO118" s="378">
        <f t="shared" si="297"/>
        <v>0</v>
      </c>
      <c r="BP118" s="378">
        <f t="shared" si="297"/>
        <v>0</v>
      </c>
      <c r="BQ118" s="378">
        <f t="shared" si="297"/>
        <v>0</v>
      </c>
      <c r="BR118" s="378">
        <f t="shared" si="297"/>
        <v>0</v>
      </c>
      <c r="BS118" s="378">
        <f t="shared" si="297"/>
        <v>0</v>
      </c>
      <c r="BT118" s="378">
        <f t="shared" si="297"/>
        <v>0</v>
      </c>
      <c r="BU118" s="378">
        <f t="shared" ref="BU118:CB118" ca="1" si="302">SUM(BU114:BU117)</f>
        <v>0</v>
      </c>
      <c r="BV118" s="378">
        <f t="shared" ca="1" si="302"/>
        <v>0</v>
      </c>
      <c r="BW118" s="378">
        <f t="shared" ca="1" si="302"/>
        <v>0</v>
      </c>
      <c r="BX118" s="378">
        <f t="shared" ca="1" si="302"/>
        <v>0</v>
      </c>
      <c r="BY118" s="378">
        <f t="shared" ca="1" si="302"/>
        <v>0</v>
      </c>
      <c r="BZ118" s="378">
        <f t="shared" ca="1" si="302"/>
        <v>0</v>
      </c>
      <c r="CA118" s="378">
        <f t="shared" ca="1" si="302"/>
        <v>0</v>
      </c>
      <c r="CB118" s="378">
        <f t="shared" ca="1" si="302"/>
        <v>0</v>
      </c>
    </row>
    <row r="119" spans="1:80" ht="12.75" customHeight="1" x14ac:dyDescent="0.2">
      <c r="A119" s="377">
        <f>COUNTIF((A$114:A$117),IF(A115=0,".",A115))</f>
        <v>0</v>
      </c>
      <c r="B119" s="378">
        <f t="shared" ref="B119:H120" si="303">COUNTIF((B$114:B$117),IF(B115=0,".",B115))</f>
        <v>0</v>
      </c>
      <c r="C119" s="378">
        <f t="shared" si="303"/>
        <v>1</v>
      </c>
      <c r="D119" s="378">
        <f t="shared" si="303"/>
        <v>1</v>
      </c>
      <c r="E119" s="378">
        <f t="shared" si="303"/>
        <v>0</v>
      </c>
      <c r="F119" s="378">
        <f t="shared" si="303"/>
        <v>1</v>
      </c>
      <c r="G119" s="378">
        <f t="shared" si="303"/>
        <v>0</v>
      </c>
      <c r="H119" s="378">
        <f t="shared" si="303"/>
        <v>0</v>
      </c>
      <c r="I119" s="1109" t="s">
        <v>330</v>
      </c>
      <c r="J119" s="1109"/>
      <c r="K119" s="1109"/>
      <c r="L119" s="1109"/>
      <c r="M119" s="1109"/>
      <c r="N119" s="1109"/>
      <c r="O119" s="1109"/>
      <c r="P119" s="1109"/>
      <c r="Q119" s="378">
        <f t="shared" ref="Q119:X120" si="304">COUNTIF((Q$114:Q$117),IF(Q115=0,".",Q115))</f>
        <v>0</v>
      </c>
      <c r="R119" s="378">
        <f t="shared" si="304"/>
        <v>0</v>
      </c>
      <c r="S119" s="378">
        <f t="shared" si="304"/>
        <v>1</v>
      </c>
      <c r="T119" s="378">
        <f t="shared" si="304"/>
        <v>1</v>
      </c>
      <c r="U119" s="378">
        <f t="shared" si="304"/>
        <v>0</v>
      </c>
      <c r="V119" s="378">
        <f t="shared" si="304"/>
        <v>1</v>
      </c>
      <c r="W119" s="378">
        <f t="shared" si="304"/>
        <v>0</v>
      </c>
      <c r="X119" s="378">
        <f t="shared" si="304"/>
        <v>0</v>
      </c>
      <c r="Y119" s="1109" t="s">
        <v>330</v>
      </c>
      <c r="Z119" s="1109"/>
      <c r="AA119" s="1109"/>
      <c r="AB119" s="1109"/>
      <c r="AC119" s="1109"/>
      <c r="AD119" s="1109"/>
      <c r="AE119" s="1109"/>
      <c r="AF119" s="1109"/>
      <c r="AG119" s="378">
        <f t="shared" ref="AG119:BT119" si="305">COUNTIF((AG$114:AG$117),IF(AG115=0,".",AG115))</f>
        <v>0</v>
      </c>
      <c r="AH119" s="378">
        <f t="shared" si="305"/>
        <v>0</v>
      </c>
      <c r="AI119" s="378">
        <f t="shared" si="305"/>
        <v>0</v>
      </c>
      <c r="AJ119" s="378">
        <f t="shared" si="305"/>
        <v>0</v>
      </c>
      <c r="AK119" s="378">
        <f t="shared" si="305"/>
        <v>0</v>
      </c>
      <c r="AL119" s="378">
        <f t="shared" si="305"/>
        <v>0</v>
      </c>
      <c r="AM119" s="378">
        <f t="shared" si="305"/>
        <v>0</v>
      </c>
      <c r="AN119" s="378">
        <f t="shared" si="305"/>
        <v>0</v>
      </c>
      <c r="AO119" s="1109" t="s">
        <v>330</v>
      </c>
      <c r="AP119" s="1109"/>
      <c r="AQ119" s="1109"/>
      <c r="AR119" s="1109"/>
      <c r="AS119" s="1109"/>
      <c r="AT119" s="1109"/>
      <c r="AU119" s="1109"/>
      <c r="AV119" s="1109"/>
      <c r="AW119" s="378">
        <f t="shared" si="305"/>
        <v>0</v>
      </c>
      <c r="AX119" s="378">
        <f t="shared" si="305"/>
        <v>0</v>
      </c>
      <c r="AY119" s="378">
        <f t="shared" si="305"/>
        <v>1</v>
      </c>
      <c r="AZ119" s="378">
        <f t="shared" si="305"/>
        <v>0</v>
      </c>
      <c r="BA119" s="378">
        <f t="shared" si="305"/>
        <v>0</v>
      </c>
      <c r="BB119" s="378">
        <f t="shared" si="305"/>
        <v>0</v>
      </c>
      <c r="BC119" s="378">
        <f t="shared" si="305"/>
        <v>0</v>
      </c>
      <c r="BD119" s="378">
        <f t="shared" si="305"/>
        <v>0</v>
      </c>
      <c r="BE119" s="1109" t="s">
        <v>330</v>
      </c>
      <c r="BF119" s="1109"/>
      <c r="BG119" s="1109"/>
      <c r="BH119" s="1109"/>
      <c r="BI119" s="1109"/>
      <c r="BJ119" s="1109"/>
      <c r="BK119" s="1109"/>
      <c r="BL119" s="1109"/>
      <c r="BM119" s="378">
        <f t="shared" si="305"/>
        <v>0</v>
      </c>
      <c r="BN119" s="378">
        <f t="shared" si="305"/>
        <v>0</v>
      </c>
      <c r="BO119" s="378">
        <f t="shared" si="305"/>
        <v>0</v>
      </c>
      <c r="BP119" s="378">
        <f t="shared" si="305"/>
        <v>0</v>
      </c>
      <c r="BQ119" s="378">
        <f t="shared" si="305"/>
        <v>0</v>
      </c>
      <c r="BR119" s="378">
        <f t="shared" si="305"/>
        <v>0</v>
      </c>
      <c r="BS119" s="378">
        <f t="shared" si="305"/>
        <v>0</v>
      </c>
      <c r="BT119" s="378">
        <f t="shared" si="305"/>
        <v>0</v>
      </c>
      <c r="BU119" s="1109" t="s">
        <v>330</v>
      </c>
      <c r="BV119" s="1109"/>
      <c r="BW119" s="1109"/>
      <c r="BX119" s="1109"/>
      <c r="BY119" s="1109"/>
      <c r="BZ119" s="1109"/>
      <c r="CA119" s="1109"/>
      <c r="CB119" s="1109"/>
    </row>
    <row r="120" spans="1:80" ht="12.75" customHeight="1" x14ac:dyDescent="0.2">
      <c r="A120" s="377">
        <f>COUNTIF((A$114:A$117),IF(A116=0,".",A116))</f>
        <v>0</v>
      </c>
      <c r="B120" s="378">
        <f t="shared" si="303"/>
        <v>0</v>
      </c>
      <c r="C120" s="378">
        <f t="shared" si="303"/>
        <v>0</v>
      </c>
      <c r="D120" s="378">
        <f t="shared" si="303"/>
        <v>0</v>
      </c>
      <c r="E120" s="378">
        <f t="shared" si="303"/>
        <v>0</v>
      </c>
      <c r="F120" s="378">
        <f t="shared" si="303"/>
        <v>0</v>
      </c>
      <c r="G120" s="378">
        <f t="shared" si="303"/>
        <v>0</v>
      </c>
      <c r="H120" s="378">
        <f t="shared" si="303"/>
        <v>1</v>
      </c>
      <c r="I120" s="1109"/>
      <c r="J120" s="1109"/>
      <c r="K120" s="1109"/>
      <c r="L120" s="1109"/>
      <c r="M120" s="1109"/>
      <c r="N120" s="1109"/>
      <c r="O120" s="1109"/>
      <c r="P120" s="1109"/>
      <c r="Q120" s="378">
        <f t="shared" si="304"/>
        <v>0</v>
      </c>
      <c r="R120" s="378">
        <f t="shared" si="304"/>
        <v>0</v>
      </c>
      <c r="S120" s="378">
        <f t="shared" si="304"/>
        <v>0</v>
      </c>
      <c r="T120" s="378">
        <f t="shared" si="304"/>
        <v>0</v>
      </c>
      <c r="U120" s="378">
        <f t="shared" si="304"/>
        <v>0</v>
      </c>
      <c r="V120" s="378">
        <f t="shared" si="304"/>
        <v>0</v>
      </c>
      <c r="W120" s="378">
        <f t="shared" si="304"/>
        <v>0</v>
      </c>
      <c r="X120" s="378">
        <f t="shared" si="304"/>
        <v>1</v>
      </c>
      <c r="Y120" s="1109"/>
      <c r="Z120" s="1109"/>
      <c r="AA120" s="1109"/>
      <c r="AB120" s="1109"/>
      <c r="AC120" s="1109"/>
      <c r="AD120" s="1109"/>
      <c r="AE120" s="1109"/>
      <c r="AF120" s="1109"/>
      <c r="AG120" s="378">
        <f t="shared" ref="AG120:BT120" si="306">COUNTIF((AG$114:AG$117),IF(AG116=0,".",AG116))</f>
        <v>0</v>
      </c>
      <c r="AH120" s="378">
        <f t="shared" si="306"/>
        <v>0</v>
      </c>
      <c r="AI120" s="378">
        <f t="shared" si="306"/>
        <v>0</v>
      </c>
      <c r="AJ120" s="378">
        <f t="shared" si="306"/>
        <v>0</v>
      </c>
      <c r="AK120" s="378">
        <f t="shared" si="306"/>
        <v>0</v>
      </c>
      <c r="AL120" s="378">
        <f t="shared" si="306"/>
        <v>0</v>
      </c>
      <c r="AM120" s="378">
        <f t="shared" si="306"/>
        <v>0</v>
      </c>
      <c r="AN120" s="378">
        <f t="shared" si="306"/>
        <v>0</v>
      </c>
      <c r="AO120" s="1109"/>
      <c r="AP120" s="1109"/>
      <c r="AQ120" s="1109"/>
      <c r="AR120" s="1109"/>
      <c r="AS120" s="1109"/>
      <c r="AT120" s="1109"/>
      <c r="AU120" s="1109"/>
      <c r="AV120" s="1109"/>
      <c r="AW120" s="378">
        <f t="shared" si="306"/>
        <v>0</v>
      </c>
      <c r="AX120" s="378">
        <f t="shared" si="306"/>
        <v>0</v>
      </c>
      <c r="AY120" s="378">
        <f t="shared" si="306"/>
        <v>0</v>
      </c>
      <c r="AZ120" s="378">
        <f t="shared" si="306"/>
        <v>0</v>
      </c>
      <c r="BA120" s="378">
        <f t="shared" si="306"/>
        <v>0</v>
      </c>
      <c r="BB120" s="378">
        <f t="shared" si="306"/>
        <v>0</v>
      </c>
      <c r="BC120" s="378">
        <f t="shared" si="306"/>
        <v>0</v>
      </c>
      <c r="BD120" s="378">
        <f t="shared" si="306"/>
        <v>1</v>
      </c>
      <c r="BE120" s="1109"/>
      <c r="BF120" s="1109"/>
      <c r="BG120" s="1109"/>
      <c r="BH120" s="1109"/>
      <c r="BI120" s="1109"/>
      <c r="BJ120" s="1109"/>
      <c r="BK120" s="1109"/>
      <c r="BL120" s="1109"/>
      <c r="BM120" s="378">
        <f t="shared" si="306"/>
        <v>0</v>
      </c>
      <c r="BN120" s="378">
        <f t="shared" si="306"/>
        <v>0</v>
      </c>
      <c r="BO120" s="378">
        <f t="shared" si="306"/>
        <v>0</v>
      </c>
      <c r="BP120" s="378">
        <f t="shared" si="306"/>
        <v>0</v>
      </c>
      <c r="BQ120" s="378">
        <f t="shared" si="306"/>
        <v>0</v>
      </c>
      <c r="BR120" s="378">
        <f t="shared" si="306"/>
        <v>0</v>
      </c>
      <c r="BS120" s="378">
        <f t="shared" si="306"/>
        <v>0</v>
      </c>
      <c r="BT120" s="378">
        <f t="shared" si="306"/>
        <v>0</v>
      </c>
      <c r="BU120" s="1109"/>
      <c r="BV120" s="1109"/>
      <c r="BW120" s="1109"/>
      <c r="BX120" s="1109"/>
      <c r="BY120" s="1109"/>
      <c r="BZ120" s="1109"/>
      <c r="CA120" s="1109"/>
      <c r="CB120" s="1109"/>
    </row>
    <row r="121" spans="1:80" ht="13.5" thickBot="1" x14ac:dyDescent="0.25">
      <c r="A121" s="377">
        <f t="shared" ref="A121:BT121" si="307">COUNTIF((A$114:A$117),IF(A117=0,".",A117))</f>
        <v>0</v>
      </c>
      <c r="B121" s="378">
        <f t="shared" si="307"/>
        <v>0</v>
      </c>
      <c r="C121" s="378">
        <f t="shared" si="307"/>
        <v>0</v>
      </c>
      <c r="D121" s="378">
        <f t="shared" si="307"/>
        <v>0</v>
      </c>
      <c r="E121" s="378">
        <f t="shared" si="307"/>
        <v>0</v>
      </c>
      <c r="F121" s="378">
        <f t="shared" si="307"/>
        <v>0</v>
      </c>
      <c r="G121" s="378">
        <f t="shared" si="307"/>
        <v>1</v>
      </c>
      <c r="H121" s="378">
        <f t="shared" si="307"/>
        <v>0</v>
      </c>
      <c r="I121" s="380" t="s">
        <v>42</v>
      </c>
      <c r="J121" s="380" t="s">
        <v>44</v>
      </c>
      <c r="K121" s="380" t="s">
        <v>45</v>
      </c>
      <c r="L121" s="380" t="s">
        <v>46</v>
      </c>
      <c r="M121" s="380" t="s">
        <v>47</v>
      </c>
      <c r="N121" s="380" t="s">
        <v>48</v>
      </c>
      <c r="O121" s="380" t="s">
        <v>67</v>
      </c>
      <c r="P121" s="380" t="s">
        <v>43</v>
      </c>
      <c r="Q121" s="378">
        <f t="shared" si="307"/>
        <v>0</v>
      </c>
      <c r="R121" s="378">
        <f t="shared" si="307"/>
        <v>0</v>
      </c>
      <c r="S121" s="378">
        <f t="shared" si="307"/>
        <v>0</v>
      </c>
      <c r="T121" s="378">
        <f t="shared" si="307"/>
        <v>0</v>
      </c>
      <c r="U121" s="378">
        <f t="shared" si="307"/>
        <v>0</v>
      </c>
      <c r="V121" s="378">
        <f t="shared" si="307"/>
        <v>0</v>
      </c>
      <c r="W121" s="378">
        <f t="shared" si="307"/>
        <v>1</v>
      </c>
      <c r="X121" s="378">
        <f t="shared" si="307"/>
        <v>0</v>
      </c>
      <c r="Y121" s="380" t="s">
        <v>42</v>
      </c>
      <c r="Z121" s="380" t="s">
        <v>44</v>
      </c>
      <c r="AA121" s="380" t="s">
        <v>45</v>
      </c>
      <c r="AB121" s="380" t="s">
        <v>46</v>
      </c>
      <c r="AC121" s="380" t="s">
        <v>47</v>
      </c>
      <c r="AD121" s="380" t="s">
        <v>48</v>
      </c>
      <c r="AE121" s="380" t="s">
        <v>67</v>
      </c>
      <c r="AF121" s="380" t="s">
        <v>43</v>
      </c>
      <c r="AG121" s="378">
        <f t="shared" si="307"/>
        <v>0</v>
      </c>
      <c r="AH121" s="378">
        <f t="shared" si="307"/>
        <v>0</v>
      </c>
      <c r="AI121" s="378">
        <f t="shared" si="307"/>
        <v>0</v>
      </c>
      <c r="AJ121" s="378">
        <f t="shared" si="307"/>
        <v>0</v>
      </c>
      <c r="AK121" s="378">
        <f t="shared" si="307"/>
        <v>0</v>
      </c>
      <c r="AL121" s="378">
        <f t="shared" si="307"/>
        <v>0</v>
      </c>
      <c r="AM121" s="378">
        <f t="shared" si="307"/>
        <v>0</v>
      </c>
      <c r="AN121" s="378">
        <f t="shared" si="307"/>
        <v>0</v>
      </c>
      <c r="AO121" s="380" t="s">
        <v>42</v>
      </c>
      <c r="AP121" s="380" t="s">
        <v>44</v>
      </c>
      <c r="AQ121" s="380" t="s">
        <v>45</v>
      </c>
      <c r="AR121" s="380" t="s">
        <v>46</v>
      </c>
      <c r="AS121" s="380" t="s">
        <v>47</v>
      </c>
      <c r="AT121" s="380" t="s">
        <v>48</v>
      </c>
      <c r="AU121" s="380" t="s">
        <v>67</v>
      </c>
      <c r="AV121" s="380" t="s">
        <v>43</v>
      </c>
      <c r="AW121" s="378">
        <f t="shared" si="307"/>
        <v>0</v>
      </c>
      <c r="AX121" s="378">
        <f t="shared" si="307"/>
        <v>0</v>
      </c>
      <c r="AY121" s="378">
        <f t="shared" si="307"/>
        <v>0</v>
      </c>
      <c r="AZ121" s="378">
        <f t="shared" si="307"/>
        <v>0</v>
      </c>
      <c r="BA121" s="378">
        <f t="shared" si="307"/>
        <v>0</v>
      </c>
      <c r="BB121" s="378">
        <f t="shared" si="307"/>
        <v>0</v>
      </c>
      <c r="BC121" s="378">
        <f t="shared" si="307"/>
        <v>0</v>
      </c>
      <c r="BD121" s="378">
        <f t="shared" si="307"/>
        <v>0</v>
      </c>
      <c r="BE121" s="380" t="s">
        <v>42</v>
      </c>
      <c r="BF121" s="380" t="s">
        <v>44</v>
      </c>
      <c r="BG121" s="380" t="s">
        <v>45</v>
      </c>
      <c r="BH121" s="380" t="s">
        <v>46</v>
      </c>
      <c r="BI121" s="380" t="s">
        <v>47</v>
      </c>
      <c r="BJ121" s="380" t="s">
        <v>48</v>
      </c>
      <c r="BK121" s="380" t="s">
        <v>67</v>
      </c>
      <c r="BL121" s="380" t="s">
        <v>43</v>
      </c>
      <c r="BM121" s="378">
        <f t="shared" si="307"/>
        <v>0</v>
      </c>
      <c r="BN121" s="378">
        <f t="shared" si="307"/>
        <v>0</v>
      </c>
      <c r="BO121" s="378">
        <f t="shared" si="307"/>
        <v>0</v>
      </c>
      <c r="BP121" s="378">
        <f t="shared" si="307"/>
        <v>0</v>
      </c>
      <c r="BQ121" s="378">
        <f t="shared" si="307"/>
        <v>0</v>
      </c>
      <c r="BR121" s="378">
        <f t="shared" si="307"/>
        <v>0</v>
      </c>
      <c r="BS121" s="378">
        <f t="shared" si="307"/>
        <v>0</v>
      </c>
      <c r="BT121" s="378">
        <f t="shared" si="307"/>
        <v>0</v>
      </c>
      <c r="BU121" s="380" t="s">
        <v>42</v>
      </c>
      <c r="BV121" s="380" t="s">
        <v>44</v>
      </c>
      <c r="BW121" s="380" t="s">
        <v>45</v>
      </c>
      <c r="BX121" s="380" t="s">
        <v>46</v>
      </c>
      <c r="BY121" s="380" t="s">
        <v>47</v>
      </c>
      <c r="BZ121" s="380" t="s">
        <v>48</v>
      </c>
      <c r="CA121" s="380" t="s">
        <v>67</v>
      </c>
      <c r="CB121" s="380" t="s">
        <v>43</v>
      </c>
    </row>
    <row r="122" spans="1:80" ht="13.5" thickBot="1" x14ac:dyDescent="0.25">
      <c r="A122" s="373">
        <f t="shared" ref="A122:BT122" si="308">SUM(A114:A121)</f>
        <v>0</v>
      </c>
      <c r="B122" s="372">
        <f t="shared" si="308"/>
        <v>0</v>
      </c>
      <c r="C122" s="372">
        <f t="shared" si="308"/>
        <v>2</v>
      </c>
      <c r="D122" s="372">
        <f t="shared" si="308"/>
        <v>2</v>
      </c>
      <c r="E122" s="372">
        <f t="shared" si="308"/>
        <v>1</v>
      </c>
      <c r="F122" s="372">
        <f t="shared" si="308"/>
        <v>1</v>
      </c>
      <c r="G122" s="372">
        <f t="shared" si="308"/>
        <v>2</v>
      </c>
      <c r="H122" s="372">
        <f t="shared" si="308"/>
        <v>1</v>
      </c>
      <c r="I122" s="379" t="str">
        <f t="shared" ref="I122:P122" ca="1" si="309">IF(A122=I118,"OK.","CISSS!")</f>
        <v>OK.</v>
      </c>
      <c r="J122" s="379" t="str">
        <f t="shared" ca="1" si="309"/>
        <v>OK.</v>
      </c>
      <c r="K122" s="379" t="str">
        <f t="shared" ca="1" si="309"/>
        <v>OK.</v>
      </c>
      <c r="L122" s="379" t="str">
        <f t="shared" ca="1" si="309"/>
        <v>OK.</v>
      </c>
      <c r="M122" s="379" t="str">
        <f t="shared" ca="1" si="309"/>
        <v>OK.</v>
      </c>
      <c r="N122" s="379" t="str">
        <f t="shared" ca="1" si="309"/>
        <v>OK.</v>
      </c>
      <c r="O122" s="379" t="str">
        <f t="shared" ca="1" si="309"/>
        <v>OK.</v>
      </c>
      <c r="P122" s="379" t="str">
        <f t="shared" ca="1" si="309"/>
        <v>OK.</v>
      </c>
      <c r="Q122" s="384">
        <f t="shared" si="308"/>
        <v>0</v>
      </c>
      <c r="R122" s="384">
        <f t="shared" si="308"/>
        <v>0</v>
      </c>
      <c r="S122" s="384">
        <f t="shared" si="308"/>
        <v>2</v>
      </c>
      <c r="T122" s="384">
        <f t="shared" si="308"/>
        <v>2</v>
      </c>
      <c r="U122" s="384">
        <f t="shared" si="308"/>
        <v>1</v>
      </c>
      <c r="V122" s="384">
        <f t="shared" si="308"/>
        <v>1</v>
      </c>
      <c r="W122" s="384">
        <f t="shared" si="308"/>
        <v>2</v>
      </c>
      <c r="X122" s="384">
        <f t="shared" si="308"/>
        <v>1</v>
      </c>
      <c r="Y122" s="382" t="str">
        <f t="shared" ref="Y122:AF122" ca="1" si="310">IF(Q122=Y118,"OK.","CISSS!")</f>
        <v>OK.</v>
      </c>
      <c r="Z122" s="382" t="str">
        <f t="shared" ca="1" si="310"/>
        <v>OK.</v>
      </c>
      <c r="AA122" s="382" t="str">
        <f t="shared" ca="1" si="310"/>
        <v>OK.</v>
      </c>
      <c r="AB122" s="382" t="str">
        <f t="shared" ca="1" si="310"/>
        <v>OK.</v>
      </c>
      <c r="AC122" s="382" t="str">
        <f t="shared" ca="1" si="310"/>
        <v>OK.</v>
      </c>
      <c r="AD122" s="382" t="str">
        <f t="shared" ca="1" si="310"/>
        <v>OK.</v>
      </c>
      <c r="AE122" s="382" t="str">
        <f t="shared" ca="1" si="310"/>
        <v>OK.</v>
      </c>
      <c r="AF122" s="382" t="str">
        <f t="shared" ca="1" si="310"/>
        <v>OK.</v>
      </c>
      <c r="AG122" s="372">
        <f t="shared" si="308"/>
        <v>0</v>
      </c>
      <c r="AH122" s="372">
        <f t="shared" si="308"/>
        <v>0</v>
      </c>
      <c r="AI122" s="372">
        <f t="shared" si="308"/>
        <v>0</v>
      </c>
      <c r="AJ122" s="372">
        <f t="shared" si="308"/>
        <v>0</v>
      </c>
      <c r="AK122" s="372">
        <f t="shared" si="308"/>
        <v>0</v>
      </c>
      <c r="AL122" s="372">
        <f t="shared" si="308"/>
        <v>0</v>
      </c>
      <c r="AM122" s="372">
        <f t="shared" si="308"/>
        <v>0</v>
      </c>
      <c r="AN122" s="372">
        <f t="shared" si="308"/>
        <v>0</v>
      </c>
      <c r="AO122" s="379" t="str">
        <f t="shared" ref="AO122:AV122" ca="1" si="311">IF(AG122=AO118,"OK.","CISSS!")</f>
        <v>OK.</v>
      </c>
      <c r="AP122" s="379" t="str">
        <f t="shared" ca="1" si="311"/>
        <v>OK.</v>
      </c>
      <c r="AQ122" s="379" t="str">
        <f t="shared" ca="1" si="311"/>
        <v>OK.</v>
      </c>
      <c r="AR122" s="379" t="str">
        <f t="shared" ca="1" si="311"/>
        <v>OK.</v>
      </c>
      <c r="AS122" s="379" t="str">
        <f t="shared" ca="1" si="311"/>
        <v>OK.</v>
      </c>
      <c r="AT122" s="379" t="str">
        <f t="shared" ca="1" si="311"/>
        <v>OK.</v>
      </c>
      <c r="AU122" s="379" t="str">
        <f t="shared" ca="1" si="311"/>
        <v>OK.</v>
      </c>
      <c r="AV122" s="379" t="str">
        <f t="shared" ca="1" si="311"/>
        <v>OK.</v>
      </c>
      <c r="AW122" s="384">
        <f t="shared" si="308"/>
        <v>0</v>
      </c>
      <c r="AX122" s="384">
        <f t="shared" si="308"/>
        <v>0</v>
      </c>
      <c r="AY122" s="384">
        <f t="shared" si="308"/>
        <v>2</v>
      </c>
      <c r="AZ122" s="384">
        <f t="shared" si="308"/>
        <v>0</v>
      </c>
      <c r="BA122" s="384">
        <f t="shared" si="308"/>
        <v>1</v>
      </c>
      <c r="BB122" s="384">
        <f t="shared" si="308"/>
        <v>0</v>
      </c>
      <c r="BC122" s="384">
        <f t="shared" si="308"/>
        <v>0</v>
      </c>
      <c r="BD122" s="384">
        <f t="shared" si="308"/>
        <v>1</v>
      </c>
      <c r="BE122" s="382" t="str">
        <f t="shared" ref="BE122:BL122" ca="1" si="312">IF(AW122=BE118,"OK.","CISSS!")</f>
        <v>OK.</v>
      </c>
      <c r="BF122" s="382" t="str">
        <f t="shared" ca="1" si="312"/>
        <v>OK.</v>
      </c>
      <c r="BG122" s="382" t="str">
        <f t="shared" ca="1" si="312"/>
        <v>OK.</v>
      </c>
      <c r="BH122" s="382" t="str">
        <f t="shared" ca="1" si="312"/>
        <v>OK.</v>
      </c>
      <c r="BI122" s="382" t="str">
        <f t="shared" ca="1" si="312"/>
        <v>OK.</v>
      </c>
      <c r="BJ122" s="382" t="str">
        <f t="shared" ca="1" si="312"/>
        <v>OK.</v>
      </c>
      <c r="BK122" s="382" t="str">
        <f t="shared" ca="1" si="312"/>
        <v>OK.</v>
      </c>
      <c r="BL122" s="382" t="str">
        <f t="shared" ca="1" si="312"/>
        <v>OK.</v>
      </c>
      <c r="BM122" s="372">
        <f t="shared" si="308"/>
        <v>0</v>
      </c>
      <c r="BN122" s="372">
        <f t="shared" si="308"/>
        <v>0</v>
      </c>
      <c r="BO122" s="372">
        <f t="shared" si="308"/>
        <v>0</v>
      </c>
      <c r="BP122" s="372">
        <f t="shared" si="308"/>
        <v>0</v>
      </c>
      <c r="BQ122" s="372">
        <f t="shared" si="308"/>
        <v>0</v>
      </c>
      <c r="BR122" s="372">
        <f t="shared" si="308"/>
        <v>0</v>
      </c>
      <c r="BS122" s="372">
        <f t="shared" si="308"/>
        <v>0</v>
      </c>
      <c r="BT122" s="372">
        <f t="shared" si="308"/>
        <v>0</v>
      </c>
      <c r="BU122" s="379" t="str">
        <f t="shared" ref="BU122:CB122" ca="1" si="313">IF(BM122=BU118,"OK.","CISSS!")</f>
        <v>OK.</v>
      </c>
      <c r="BV122" s="379" t="str">
        <f t="shared" ca="1" si="313"/>
        <v>OK.</v>
      </c>
      <c r="BW122" s="379" t="str">
        <f t="shared" ca="1" si="313"/>
        <v>OK.</v>
      </c>
      <c r="BX122" s="379" t="str">
        <f t="shared" ca="1" si="313"/>
        <v>OK.</v>
      </c>
      <c r="BY122" s="379" t="str">
        <f t="shared" ca="1" si="313"/>
        <v>OK.</v>
      </c>
      <c r="BZ122" s="379" t="str">
        <f t="shared" ca="1" si="313"/>
        <v>OK.</v>
      </c>
      <c r="CA122" s="379" t="str">
        <f t="shared" ca="1" si="313"/>
        <v>OK.</v>
      </c>
      <c r="CB122" s="379" t="str">
        <f t="shared" ca="1" si="313"/>
        <v>OK.</v>
      </c>
    </row>
    <row r="123" spans="1:80" x14ac:dyDescent="0.2">
      <c r="A123" s="375">
        <f t="shared" ref="A123:H123" si="314">A$10</f>
        <v>0</v>
      </c>
      <c r="B123" s="375">
        <f t="shared" si="314"/>
        <v>0</v>
      </c>
      <c r="C123" s="375">
        <f t="shared" si="314"/>
        <v>0</v>
      </c>
      <c r="D123" s="375">
        <f t="shared" si="314"/>
        <v>0</v>
      </c>
      <c r="E123" s="375">
        <f t="shared" si="314"/>
        <v>0</v>
      </c>
      <c r="F123" s="375">
        <f t="shared" si="314"/>
        <v>0</v>
      </c>
      <c r="G123" s="375">
        <f t="shared" si="314"/>
        <v>0</v>
      </c>
      <c r="H123" s="375">
        <f t="shared" si="314"/>
        <v>0</v>
      </c>
      <c r="I123">
        <f ca="1">COUNTIF((OFFSET($A$123,0,0,4,8)),IF(A123=0,".",A123))</f>
        <v>0</v>
      </c>
      <c r="J123">
        <f t="shared" ref="J123:P123" ca="1" si="315">COUNTIF((OFFSET($A$123,0,0,4,8)),IF(B123=0,".",B123))</f>
        <v>0</v>
      </c>
      <c r="K123">
        <f t="shared" ca="1" si="315"/>
        <v>0</v>
      </c>
      <c r="L123">
        <f t="shared" ca="1" si="315"/>
        <v>0</v>
      </c>
      <c r="M123">
        <f t="shared" ca="1" si="315"/>
        <v>0</v>
      </c>
      <c r="N123">
        <f t="shared" ca="1" si="315"/>
        <v>0</v>
      </c>
      <c r="O123">
        <f t="shared" ca="1" si="315"/>
        <v>0</v>
      </c>
      <c r="P123">
        <f t="shared" ca="1" si="315"/>
        <v>0</v>
      </c>
      <c r="Q123" s="375">
        <f t="shared" ref="Q123:BT123" si="316">Q$10</f>
        <v>0</v>
      </c>
      <c r="R123" s="375">
        <f t="shared" si="316"/>
        <v>0</v>
      </c>
      <c r="S123" s="375">
        <f t="shared" si="316"/>
        <v>0</v>
      </c>
      <c r="T123" s="375">
        <f t="shared" si="316"/>
        <v>0</v>
      </c>
      <c r="U123" s="375">
        <f t="shared" si="316"/>
        <v>0</v>
      </c>
      <c r="V123" s="375">
        <f t="shared" si="316"/>
        <v>0</v>
      </c>
      <c r="W123" s="375">
        <f t="shared" si="316"/>
        <v>0</v>
      </c>
      <c r="X123" s="375">
        <f t="shared" si="316"/>
        <v>0</v>
      </c>
      <c r="Y123" s="381">
        <f ca="1">COUNTIF((OFFSET($Q$123,0,0,4,8)),IF(Q123=0,".",Q123))</f>
        <v>0</v>
      </c>
      <c r="Z123" s="381">
        <f t="shared" ref="Z123:AF123" ca="1" si="317">COUNTIF((OFFSET($Q$123,0,0,4,8)),IF(R123=0,".",R123))</f>
        <v>0</v>
      </c>
      <c r="AA123" s="381">
        <f t="shared" ca="1" si="317"/>
        <v>0</v>
      </c>
      <c r="AB123" s="381">
        <f t="shared" ca="1" si="317"/>
        <v>0</v>
      </c>
      <c r="AC123" s="381">
        <f t="shared" ca="1" si="317"/>
        <v>0</v>
      </c>
      <c r="AD123" s="381">
        <f t="shared" ca="1" si="317"/>
        <v>0</v>
      </c>
      <c r="AE123" s="381">
        <f t="shared" ca="1" si="317"/>
        <v>0</v>
      </c>
      <c r="AF123" s="381">
        <f t="shared" ca="1" si="317"/>
        <v>0</v>
      </c>
      <c r="AG123" s="375">
        <f t="shared" si="316"/>
        <v>0</v>
      </c>
      <c r="AH123" s="375">
        <f t="shared" si="316"/>
        <v>0</v>
      </c>
      <c r="AI123" s="375">
        <f t="shared" si="316"/>
        <v>0</v>
      </c>
      <c r="AJ123" s="375">
        <f t="shared" si="316"/>
        <v>0</v>
      </c>
      <c r="AK123" s="375">
        <f t="shared" si="316"/>
        <v>0</v>
      </c>
      <c r="AL123" s="375">
        <f t="shared" si="316"/>
        <v>0</v>
      </c>
      <c r="AM123" s="375">
        <f t="shared" si="316"/>
        <v>0</v>
      </c>
      <c r="AN123" s="375">
        <f t="shared" si="316"/>
        <v>0</v>
      </c>
      <c r="AO123">
        <f ca="1">COUNTIF((OFFSET($AG$123,0,0,4,8)),IF(AG123=0,".",AG123))</f>
        <v>0</v>
      </c>
      <c r="AP123">
        <f t="shared" ref="AP123:AV123" ca="1" si="318">COUNTIF((OFFSET($AG$123,0,0,4,8)),IF(AH123=0,".",AH123))</f>
        <v>0</v>
      </c>
      <c r="AQ123">
        <f t="shared" ca="1" si="318"/>
        <v>0</v>
      </c>
      <c r="AR123">
        <f t="shared" ca="1" si="318"/>
        <v>0</v>
      </c>
      <c r="AS123">
        <f t="shared" ca="1" si="318"/>
        <v>0</v>
      </c>
      <c r="AT123">
        <f t="shared" ca="1" si="318"/>
        <v>0</v>
      </c>
      <c r="AU123">
        <f t="shared" ca="1" si="318"/>
        <v>0</v>
      </c>
      <c r="AV123">
        <f t="shared" ca="1" si="318"/>
        <v>0</v>
      </c>
      <c r="AW123" s="375">
        <f t="shared" si="316"/>
        <v>0</v>
      </c>
      <c r="AX123" s="375">
        <f t="shared" si="316"/>
        <v>0</v>
      </c>
      <c r="AY123" s="375">
        <f t="shared" si="316"/>
        <v>0</v>
      </c>
      <c r="AZ123" s="375">
        <f t="shared" si="316"/>
        <v>0</v>
      </c>
      <c r="BA123" s="375">
        <f t="shared" si="316"/>
        <v>0</v>
      </c>
      <c r="BB123" s="375">
        <f t="shared" si="316"/>
        <v>0</v>
      </c>
      <c r="BC123" s="375">
        <f t="shared" si="316"/>
        <v>0</v>
      </c>
      <c r="BD123" s="375">
        <f t="shared" si="316"/>
        <v>0</v>
      </c>
      <c r="BE123" s="381">
        <f ca="1">COUNTIF((OFFSET($AW$123,0,0,4,8)),IF(AW123=0,".",AW123))</f>
        <v>0</v>
      </c>
      <c r="BF123" s="381">
        <f t="shared" ref="BF123:BL123" ca="1" si="319">COUNTIF((OFFSET($AW$123,0,0,4,8)),IF(AX123=0,".",AX123))</f>
        <v>0</v>
      </c>
      <c r="BG123" s="381">
        <f t="shared" ca="1" si="319"/>
        <v>0</v>
      </c>
      <c r="BH123" s="381">
        <f t="shared" ca="1" si="319"/>
        <v>0</v>
      </c>
      <c r="BI123" s="381">
        <f t="shared" ca="1" si="319"/>
        <v>0</v>
      </c>
      <c r="BJ123" s="381">
        <f t="shared" ca="1" si="319"/>
        <v>0</v>
      </c>
      <c r="BK123" s="381">
        <f t="shared" ca="1" si="319"/>
        <v>0</v>
      </c>
      <c r="BL123" s="381">
        <f t="shared" ca="1" si="319"/>
        <v>0</v>
      </c>
      <c r="BM123" s="375">
        <f t="shared" si="316"/>
        <v>0</v>
      </c>
      <c r="BN123" s="375">
        <f t="shared" si="316"/>
        <v>0</v>
      </c>
      <c r="BO123" s="375">
        <f t="shared" si="316"/>
        <v>0</v>
      </c>
      <c r="BP123" s="375">
        <f t="shared" si="316"/>
        <v>0</v>
      </c>
      <c r="BQ123" s="375">
        <f t="shared" si="316"/>
        <v>0</v>
      </c>
      <c r="BR123" s="375">
        <f t="shared" si="316"/>
        <v>0</v>
      </c>
      <c r="BS123" s="375">
        <f t="shared" si="316"/>
        <v>0</v>
      </c>
      <c r="BT123" s="375">
        <f t="shared" si="316"/>
        <v>0</v>
      </c>
      <c r="BU123">
        <f ca="1">COUNTIF((OFFSET($BM$123,0,0,4,8)),IF(BM123=0,".",BM123))</f>
        <v>0</v>
      </c>
      <c r="BV123">
        <f t="shared" ref="BV123:CB123" ca="1" si="320">COUNTIF((OFFSET($BM$123,0,0,4,8)),IF(BN123=0,".",BN123))</f>
        <v>0</v>
      </c>
      <c r="BW123">
        <f t="shared" ca="1" si="320"/>
        <v>0</v>
      </c>
      <c r="BX123">
        <f t="shared" ca="1" si="320"/>
        <v>0</v>
      </c>
      <c r="BY123">
        <f t="shared" ca="1" si="320"/>
        <v>0</v>
      </c>
      <c r="BZ123">
        <f t="shared" ca="1" si="320"/>
        <v>0</v>
      </c>
      <c r="CA123">
        <f t="shared" ca="1" si="320"/>
        <v>0</v>
      </c>
      <c r="CB123">
        <f t="shared" ca="1" si="320"/>
        <v>0</v>
      </c>
    </row>
    <row r="124" spans="1:80" x14ac:dyDescent="0.2">
      <c r="A124" s="374">
        <f t="shared" ref="A124:H124" si="321">A$20</f>
        <v>0</v>
      </c>
      <c r="B124" s="374">
        <f t="shared" si="321"/>
        <v>0</v>
      </c>
      <c r="C124" s="374">
        <f t="shared" si="321"/>
        <v>0</v>
      </c>
      <c r="D124" s="374">
        <f t="shared" si="321"/>
        <v>0</v>
      </c>
      <c r="E124" s="374">
        <f t="shared" si="321"/>
        <v>0</v>
      </c>
      <c r="F124" s="374">
        <f t="shared" si="321"/>
        <v>0</v>
      </c>
      <c r="G124" s="374">
        <f t="shared" si="321"/>
        <v>0</v>
      </c>
      <c r="H124" s="374">
        <f t="shared" si="321"/>
        <v>0</v>
      </c>
      <c r="I124">
        <f ca="1">COUNTIF((OFFSET($A$123,0,0,4,8)),IF(A124=0,".",A124))</f>
        <v>0</v>
      </c>
      <c r="J124">
        <f t="shared" ref="J124:P126" ca="1" si="322">COUNTIF((OFFSET($A$123,0,0,4,8)),IF(B124=0,".",B124))</f>
        <v>0</v>
      </c>
      <c r="K124">
        <f t="shared" ca="1" si="322"/>
        <v>0</v>
      </c>
      <c r="L124">
        <f t="shared" ca="1" si="322"/>
        <v>0</v>
      </c>
      <c r="M124">
        <f t="shared" ca="1" si="322"/>
        <v>0</v>
      </c>
      <c r="N124">
        <f t="shared" ca="1" si="322"/>
        <v>0</v>
      </c>
      <c r="O124">
        <f t="shared" ca="1" si="322"/>
        <v>0</v>
      </c>
      <c r="P124">
        <f t="shared" ca="1" si="322"/>
        <v>0</v>
      </c>
      <c r="Q124" s="385">
        <f t="shared" ref="Q124:BT124" si="323">Q$20</f>
        <v>0</v>
      </c>
      <c r="R124" s="385">
        <f t="shared" si="323"/>
        <v>0</v>
      </c>
      <c r="S124" s="385">
        <f t="shared" si="323"/>
        <v>0</v>
      </c>
      <c r="T124" s="385">
        <f t="shared" si="323"/>
        <v>0</v>
      </c>
      <c r="U124" s="385">
        <f t="shared" si="323"/>
        <v>0</v>
      </c>
      <c r="V124" s="385">
        <f t="shared" si="323"/>
        <v>0</v>
      </c>
      <c r="W124" s="385">
        <f t="shared" si="323"/>
        <v>0</v>
      </c>
      <c r="X124" s="385">
        <f t="shared" si="323"/>
        <v>0</v>
      </c>
      <c r="Y124" s="381">
        <f ca="1">COUNTIF((OFFSET($Q$123,0,0,4,8)),IF(Q124=0,".",Q124))</f>
        <v>0</v>
      </c>
      <c r="Z124" s="381">
        <f t="shared" ref="Z124:AF126" ca="1" si="324">COUNTIF((OFFSET($Q$123,0,0,4,8)),IF(R124=0,".",R124))</f>
        <v>0</v>
      </c>
      <c r="AA124" s="381">
        <f t="shared" ca="1" si="324"/>
        <v>0</v>
      </c>
      <c r="AB124" s="381">
        <f t="shared" ca="1" si="324"/>
        <v>0</v>
      </c>
      <c r="AC124" s="381">
        <f t="shared" ca="1" si="324"/>
        <v>0</v>
      </c>
      <c r="AD124" s="381">
        <f t="shared" ca="1" si="324"/>
        <v>0</v>
      </c>
      <c r="AE124" s="381">
        <f t="shared" ca="1" si="324"/>
        <v>0</v>
      </c>
      <c r="AF124" s="381">
        <f t="shared" ca="1" si="324"/>
        <v>0</v>
      </c>
      <c r="AG124" s="374">
        <f t="shared" si="323"/>
        <v>0</v>
      </c>
      <c r="AH124" s="374">
        <f t="shared" si="323"/>
        <v>0</v>
      </c>
      <c r="AI124" s="374">
        <f t="shared" si="323"/>
        <v>0</v>
      </c>
      <c r="AJ124" s="374">
        <f t="shared" si="323"/>
        <v>0</v>
      </c>
      <c r="AK124" s="374">
        <f t="shared" si="323"/>
        <v>0</v>
      </c>
      <c r="AL124" s="374">
        <f t="shared" si="323"/>
        <v>0</v>
      </c>
      <c r="AM124" s="374">
        <f t="shared" si="323"/>
        <v>0</v>
      </c>
      <c r="AN124" s="374">
        <f t="shared" si="323"/>
        <v>0</v>
      </c>
      <c r="AO124">
        <f ca="1">COUNTIF((OFFSET($AG$123,0,0,4,8)),IF(AG124=0,".",AG124))</f>
        <v>0</v>
      </c>
      <c r="AP124">
        <f t="shared" ref="AP124:AV126" ca="1" si="325">COUNTIF((OFFSET($AG$123,0,0,4,8)),IF(AH124=0,".",AH124))</f>
        <v>0</v>
      </c>
      <c r="AQ124">
        <f t="shared" ca="1" si="325"/>
        <v>0</v>
      </c>
      <c r="AR124">
        <f t="shared" ca="1" si="325"/>
        <v>0</v>
      </c>
      <c r="AS124">
        <f t="shared" ca="1" si="325"/>
        <v>0</v>
      </c>
      <c r="AT124">
        <f t="shared" ca="1" si="325"/>
        <v>0</v>
      </c>
      <c r="AU124">
        <f t="shared" ca="1" si="325"/>
        <v>0</v>
      </c>
      <c r="AV124">
        <f t="shared" ca="1" si="325"/>
        <v>0</v>
      </c>
      <c r="AW124" s="385">
        <f t="shared" si="323"/>
        <v>0</v>
      </c>
      <c r="AX124" s="385">
        <f t="shared" si="323"/>
        <v>0</v>
      </c>
      <c r="AY124" s="385">
        <f t="shared" si="323"/>
        <v>0</v>
      </c>
      <c r="AZ124" s="385">
        <f t="shared" si="323"/>
        <v>0</v>
      </c>
      <c r="BA124" s="385">
        <f t="shared" si="323"/>
        <v>0</v>
      </c>
      <c r="BB124" s="385">
        <f t="shared" si="323"/>
        <v>0</v>
      </c>
      <c r="BC124" s="385">
        <f t="shared" si="323"/>
        <v>0</v>
      </c>
      <c r="BD124" s="385">
        <f t="shared" si="323"/>
        <v>0</v>
      </c>
      <c r="BE124" s="381">
        <f ca="1">COUNTIF((OFFSET($AW$123,0,0,4,8)),IF(AW124=0,".",AW124))</f>
        <v>0</v>
      </c>
      <c r="BF124" s="381">
        <f t="shared" ref="BF124:BL126" ca="1" si="326">COUNTIF((OFFSET($AW$123,0,0,4,8)),IF(AX124=0,".",AX124))</f>
        <v>0</v>
      </c>
      <c r="BG124" s="381">
        <f t="shared" ca="1" si="326"/>
        <v>0</v>
      </c>
      <c r="BH124" s="381">
        <f t="shared" ca="1" si="326"/>
        <v>0</v>
      </c>
      <c r="BI124" s="381">
        <f t="shared" ca="1" si="326"/>
        <v>0</v>
      </c>
      <c r="BJ124" s="381">
        <f t="shared" ca="1" si="326"/>
        <v>0</v>
      </c>
      <c r="BK124" s="381">
        <f t="shared" ca="1" si="326"/>
        <v>0</v>
      </c>
      <c r="BL124" s="381">
        <f t="shared" ca="1" si="326"/>
        <v>0</v>
      </c>
      <c r="BM124" s="374">
        <f t="shared" si="323"/>
        <v>0</v>
      </c>
      <c r="BN124" s="374">
        <f t="shared" si="323"/>
        <v>0</v>
      </c>
      <c r="BO124" s="374">
        <f t="shared" si="323"/>
        <v>0</v>
      </c>
      <c r="BP124" s="374">
        <f t="shared" si="323"/>
        <v>0</v>
      </c>
      <c r="BQ124" s="374">
        <f t="shared" si="323"/>
        <v>0</v>
      </c>
      <c r="BR124" s="374">
        <f t="shared" si="323"/>
        <v>0</v>
      </c>
      <c r="BS124" s="374">
        <f t="shared" si="323"/>
        <v>0</v>
      </c>
      <c r="BT124" s="374">
        <f t="shared" si="323"/>
        <v>0</v>
      </c>
      <c r="BU124">
        <f ca="1">COUNTIF((OFFSET($BM$123,0,0,4,8)),IF(BM124=0,".",BM124))</f>
        <v>0</v>
      </c>
      <c r="BV124">
        <f t="shared" ref="BV124:CB126" ca="1" si="327">COUNTIF((OFFSET($BM$123,0,0,4,8)),IF(BN124=0,".",BN124))</f>
        <v>0</v>
      </c>
      <c r="BW124">
        <f t="shared" ca="1" si="327"/>
        <v>0</v>
      </c>
      <c r="BX124">
        <f t="shared" ca="1" si="327"/>
        <v>0</v>
      </c>
      <c r="BY124">
        <f t="shared" ca="1" si="327"/>
        <v>0</v>
      </c>
      <c r="BZ124">
        <f t="shared" ca="1" si="327"/>
        <v>0</v>
      </c>
      <c r="CA124">
        <f t="shared" ca="1" si="327"/>
        <v>0</v>
      </c>
      <c r="CB124">
        <f t="shared" ca="1" si="327"/>
        <v>0</v>
      </c>
    </row>
    <row r="125" spans="1:80" x14ac:dyDescent="0.2">
      <c r="A125" s="375">
        <f t="shared" ref="A125:H125" si="328">A$30</f>
        <v>0</v>
      </c>
      <c r="B125" s="375">
        <f t="shared" si="328"/>
        <v>0</v>
      </c>
      <c r="C125" s="375">
        <f t="shared" si="328"/>
        <v>0</v>
      </c>
      <c r="D125" s="375">
        <f t="shared" si="328"/>
        <v>0</v>
      </c>
      <c r="E125" s="375">
        <f t="shared" si="328"/>
        <v>0</v>
      </c>
      <c r="F125" s="375">
        <f t="shared" si="328"/>
        <v>0</v>
      </c>
      <c r="G125" s="375">
        <f t="shared" si="328"/>
        <v>0</v>
      </c>
      <c r="H125" s="375">
        <f t="shared" si="328"/>
        <v>0</v>
      </c>
      <c r="I125">
        <f ca="1">COUNTIF((OFFSET($A$123,0,0,4,8)),IF(A125=0,".",A125))</f>
        <v>0</v>
      </c>
      <c r="J125">
        <f t="shared" ca="1" si="322"/>
        <v>0</v>
      </c>
      <c r="K125">
        <f t="shared" ca="1" si="322"/>
        <v>0</v>
      </c>
      <c r="L125">
        <f t="shared" ca="1" si="322"/>
        <v>0</v>
      </c>
      <c r="M125">
        <f t="shared" ca="1" si="322"/>
        <v>0</v>
      </c>
      <c r="N125">
        <f t="shared" ca="1" si="322"/>
        <v>0</v>
      </c>
      <c r="O125">
        <f t="shared" ca="1" si="322"/>
        <v>0</v>
      </c>
      <c r="P125">
        <f t="shared" ca="1" si="322"/>
        <v>0</v>
      </c>
      <c r="Q125" s="375">
        <f t="shared" ref="Q125:BT125" si="329">Q$30</f>
        <v>0</v>
      </c>
      <c r="R125" s="375">
        <f t="shared" si="329"/>
        <v>0</v>
      </c>
      <c r="S125" s="375">
        <f t="shared" si="329"/>
        <v>0</v>
      </c>
      <c r="T125" s="375">
        <f t="shared" si="329"/>
        <v>0</v>
      </c>
      <c r="U125" s="375">
        <f t="shared" si="329"/>
        <v>0</v>
      </c>
      <c r="V125" s="375">
        <f t="shared" si="329"/>
        <v>0</v>
      </c>
      <c r="W125" s="375">
        <f t="shared" si="329"/>
        <v>0</v>
      </c>
      <c r="X125" s="375">
        <f t="shared" si="329"/>
        <v>0</v>
      </c>
      <c r="Y125" s="381">
        <f ca="1">COUNTIF((OFFSET($Q$123,0,0,4,8)),IF(Q125=0,".",Q125))</f>
        <v>0</v>
      </c>
      <c r="Z125" s="381">
        <f t="shared" ca="1" si="324"/>
        <v>0</v>
      </c>
      <c r="AA125" s="381">
        <f t="shared" ca="1" si="324"/>
        <v>0</v>
      </c>
      <c r="AB125" s="381">
        <f t="shared" ca="1" si="324"/>
        <v>0</v>
      </c>
      <c r="AC125" s="381">
        <f t="shared" ca="1" si="324"/>
        <v>0</v>
      </c>
      <c r="AD125" s="381">
        <f t="shared" ca="1" si="324"/>
        <v>0</v>
      </c>
      <c r="AE125" s="381">
        <f t="shared" ca="1" si="324"/>
        <v>0</v>
      </c>
      <c r="AF125" s="381">
        <f t="shared" ca="1" si="324"/>
        <v>0</v>
      </c>
      <c r="AG125" s="375">
        <f t="shared" si="329"/>
        <v>0</v>
      </c>
      <c r="AH125" s="375">
        <f t="shared" si="329"/>
        <v>0</v>
      </c>
      <c r="AI125" s="375">
        <f t="shared" si="329"/>
        <v>0</v>
      </c>
      <c r="AJ125" s="375">
        <f t="shared" si="329"/>
        <v>0</v>
      </c>
      <c r="AK125" s="375">
        <f t="shared" si="329"/>
        <v>0</v>
      </c>
      <c r="AL125" s="375">
        <f t="shared" si="329"/>
        <v>0</v>
      </c>
      <c r="AM125" s="375">
        <f t="shared" si="329"/>
        <v>0</v>
      </c>
      <c r="AN125" s="375">
        <f t="shared" si="329"/>
        <v>0</v>
      </c>
      <c r="AO125">
        <f ca="1">COUNTIF((OFFSET($AG$123,0,0,4,8)),IF(AG125=0,".",AG125))</f>
        <v>0</v>
      </c>
      <c r="AP125">
        <f t="shared" ca="1" si="325"/>
        <v>0</v>
      </c>
      <c r="AQ125">
        <f t="shared" ca="1" si="325"/>
        <v>0</v>
      </c>
      <c r="AR125">
        <f t="shared" ca="1" si="325"/>
        <v>0</v>
      </c>
      <c r="AS125">
        <f t="shared" ca="1" si="325"/>
        <v>0</v>
      </c>
      <c r="AT125">
        <f t="shared" ca="1" si="325"/>
        <v>0</v>
      </c>
      <c r="AU125">
        <f t="shared" ca="1" si="325"/>
        <v>0</v>
      </c>
      <c r="AV125">
        <f t="shared" ca="1" si="325"/>
        <v>0</v>
      </c>
      <c r="AW125" s="375">
        <f t="shared" si="329"/>
        <v>0</v>
      </c>
      <c r="AX125" s="375">
        <f t="shared" si="329"/>
        <v>0</v>
      </c>
      <c r="AY125" s="375">
        <f t="shared" si="329"/>
        <v>0</v>
      </c>
      <c r="AZ125" s="375">
        <f t="shared" si="329"/>
        <v>0</v>
      </c>
      <c r="BA125" s="375">
        <f t="shared" si="329"/>
        <v>0</v>
      </c>
      <c r="BB125" s="375">
        <f t="shared" si="329"/>
        <v>0</v>
      </c>
      <c r="BC125" s="375">
        <f t="shared" si="329"/>
        <v>0</v>
      </c>
      <c r="BD125" s="375">
        <f t="shared" si="329"/>
        <v>0</v>
      </c>
      <c r="BE125" s="381">
        <f ca="1">COUNTIF((OFFSET($AW$123,0,0,4,8)),IF(AW125=0,".",AW125))</f>
        <v>0</v>
      </c>
      <c r="BF125" s="381">
        <f t="shared" ca="1" si="326"/>
        <v>0</v>
      </c>
      <c r="BG125" s="381">
        <f t="shared" ca="1" si="326"/>
        <v>0</v>
      </c>
      <c r="BH125" s="381">
        <f t="shared" ca="1" si="326"/>
        <v>0</v>
      </c>
      <c r="BI125" s="381">
        <f t="shared" ca="1" si="326"/>
        <v>0</v>
      </c>
      <c r="BJ125" s="381">
        <f t="shared" ca="1" si="326"/>
        <v>0</v>
      </c>
      <c r="BK125" s="381">
        <f t="shared" ca="1" si="326"/>
        <v>0</v>
      </c>
      <c r="BL125" s="381">
        <f t="shared" ca="1" si="326"/>
        <v>0</v>
      </c>
      <c r="BM125" s="375">
        <f t="shared" si="329"/>
        <v>0</v>
      </c>
      <c r="BN125" s="375">
        <f t="shared" si="329"/>
        <v>0</v>
      </c>
      <c r="BO125" s="375">
        <f t="shared" si="329"/>
        <v>0</v>
      </c>
      <c r="BP125" s="375">
        <f t="shared" si="329"/>
        <v>0</v>
      </c>
      <c r="BQ125" s="375">
        <f t="shared" si="329"/>
        <v>0</v>
      </c>
      <c r="BR125" s="375">
        <f t="shared" si="329"/>
        <v>0</v>
      </c>
      <c r="BS125" s="375">
        <f t="shared" si="329"/>
        <v>0</v>
      </c>
      <c r="BT125" s="375">
        <f t="shared" si="329"/>
        <v>0</v>
      </c>
      <c r="BU125">
        <f ca="1">COUNTIF((OFFSET($BM$123,0,0,4,8)),IF(BM125=0,".",BM125))</f>
        <v>0</v>
      </c>
      <c r="BV125">
        <f t="shared" ca="1" si="327"/>
        <v>0</v>
      </c>
      <c r="BW125">
        <f t="shared" ca="1" si="327"/>
        <v>0</v>
      </c>
      <c r="BX125">
        <f t="shared" ca="1" si="327"/>
        <v>0</v>
      </c>
      <c r="BY125">
        <f t="shared" ca="1" si="327"/>
        <v>0</v>
      </c>
      <c r="BZ125">
        <f t="shared" ca="1" si="327"/>
        <v>0</v>
      </c>
      <c r="CA125">
        <f t="shared" ca="1" si="327"/>
        <v>0</v>
      </c>
      <c r="CB125">
        <f t="shared" ca="1" si="327"/>
        <v>0</v>
      </c>
    </row>
    <row r="126" spans="1:80" x14ac:dyDescent="0.2">
      <c r="A126" s="374">
        <f t="shared" ref="A126:H126" si="330">A$40</f>
        <v>0</v>
      </c>
      <c r="B126" s="374">
        <f t="shared" si="330"/>
        <v>0</v>
      </c>
      <c r="C126" s="374">
        <f t="shared" si="330"/>
        <v>0</v>
      </c>
      <c r="D126" s="374">
        <f t="shared" si="330"/>
        <v>0</v>
      </c>
      <c r="E126" s="374">
        <f t="shared" si="330"/>
        <v>0</v>
      </c>
      <c r="F126" s="374">
        <f t="shared" si="330"/>
        <v>0</v>
      </c>
      <c r="G126" s="374">
        <f t="shared" si="330"/>
        <v>0</v>
      </c>
      <c r="H126" s="374">
        <f t="shared" si="330"/>
        <v>0</v>
      </c>
      <c r="I126">
        <f ca="1">COUNTIF((OFFSET($A$123,0,0,4,8)),IF(A126=0,".",A126))</f>
        <v>0</v>
      </c>
      <c r="J126">
        <f t="shared" ca="1" si="322"/>
        <v>0</v>
      </c>
      <c r="K126">
        <f t="shared" ca="1" si="322"/>
        <v>0</v>
      </c>
      <c r="L126">
        <f t="shared" ca="1" si="322"/>
        <v>0</v>
      </c>
      <c r="M126">
        <f t="shared" ca="1" si="322"/>
        <v>0</v>
      </c>
      <c r="N126">
        <f t="shared" ca="1" si="322"/>
        <v>0</v>
      </c>
      <c r="O126">
        <f t="shared" ca="1" si="322"/>
        <v>0</v>
      </c>
      <c r="P126">
        <f t="shared" ca="1" si="322"/>
        <v>0</v>
      </c>
      <c r="Q126" s="385">
        <f t="shared" ref="Q126:BT126" si="331">Q$40</f>
        <v>0</v>
      </c>
      <c r="R126" s="385">
        <f t="shared" si="331"/>
        <v>0</v>
      </c>
      <c r="S126" s="385">
        <f t="shared" si="331"/>
        <v>0</v>
      </c>
      <c r="T126" s="385">
        <f t="shared" si="331"/>
        <v>0</v>
      </c>
      <c r="U126" s="385">
        <f t="shared" si="331"/>
        <v>0</v>
      </c>
      <c r="V126" s="385">
        <f t="shared" si="331"/>
        <v>0</v>
      </c>
      <c r="W126" s="385">
        <f t="shared" si="331"/>
        <v>0</v>
      </c>
      <c r="X126" s="385">
        <f t="shared" si="331"/>
        <v>0</v>
      </c>
      <c r="Y126" s="381">
        <f ca="1">COUNTIF((OFFSET($Q$123,0,0,4,8)),IF(Q126=0,".",Q126))</f>
        <v>0</v>
      </c>
      <c r="Z126" s="381">
        <f t="shared" ca="1" si="324"/>
        <v>0</v>
      </c>
      <c r="AA126" s="381">
        <f t="shared" ca="1" si="324"/>
        <v>0</v>
      </c>
      <c r="AB126" s="381">
        <f t="shared" ca="1" si="324"/>
        <v>0</v>
      </c>
      <c r="AC126" s="381">
        <f t="shared" ca="1" si="324"/>
        <v>0</v>
      </c>
      <c r="AD126" s="381">
        <f t="shared" ca="1" si="324"/>
        <v>0</v>
      </c>
      <c r="AE126" s="381">
        <f t="shared" ca="1" si="324"/>
        <v>0</v>
      </c>
      <c r="AF126" s="381">
        <f t="shared" ca="1" si="324"/>
        <v>0</v>
      </c>
      <c r="AG126" s="374">
        <f t="shared" si="331"/>
        <v>0</v>
      </c>
      <c r="AH126" s="374">
        <f t="shared" si="331"/>
        <v>0</v>
      </c>
      <c r="AI126" s="374">
        <f t="shared" si="331"/>
        <v>0</v>
      </c>
      <c r="AJ126" s="374">
        <f t="shared" si="331"/>
        <v>0</v>
      </c>
      <c r="AK126" s="374">
        <f t="shared" si="331"/>
        <v>0</v>
      </c>
      <c r="AL126" s="374">
        <f t="shared" si="331"/>
        <v>0</v>
      </c>
      <c r="AM126" s="374">
        <f t="shared" si="331"/>
        <v>0</v>
      </c>
      <c r="AN126" s="374">
        <f t="shared" si="331"/>
        <v>0</v>
      </c>
      <c r="AO126">
        <f ca="1">COUNTIF((OFFSET($AG$123,0,0,4,8)),IF(AG126=0,".",AG126))</f>
        <v>0</v>
      </c>
      <c r="AP126">
        <f t="shared" ca="1" si="325"/>
        <v>0</v>
      </c>
      <c r="AQ126">
        <f t="shared" ca="1" si="325"/>
        <v>0</v>
      </c>
      <c r="AR126">
        <f t="shared" ca="1" si="325"/>
        <v>0</v>
      </c>
      <c r="AS126">
        <f t="shared" ca="1" si="325"/>
        <v>0</v>
      </c>
      <c r="AT126">
        <f t="shared" ca="1" si="325"/>
        <v>0</v>
      </c>
      <c r="AU126">
        <f t="shared" ca="1" si="325"/>
        <v>0</v>
      </c>
      <c r="AV126">
        <f t="shared" ca="1" si="325"/>
        <v>0</v>
      </c>
      <c r="AW126" s="385">
        <f t="shared" si="331"/>
        <v>0</v>
      </c>
      <c r="AX126" s="385">
        <f t="shared" si="331"/>
        <v>0</v>
      </c>
      <c r="AY126" s="385">
        <f t="shared" si="331"/>
        <v>0</v>
      </c>
      <c r="AZ126" s="385">
        <f t="shared" si="331"/>
        <v>0</v>
      </c>
      <c r="BA126" s="385">
        <f t="shared" si="331"/>
        <v>0</v>
      </c>
      <c r="BB126" s="385">
        <f t="shared" si="331"/>
        <v>0</v>
      </c>
      <c r="BC126" s="385">
        <f t="shared" si="331"/>
        <v>0</v>
      </c>
      <c r="BD126" s="385">
        <f t="shared" si="331"/>
        <v>0</v>
      </c>
      <c r="BE126" s="381">
        <f ca="1">COUNTIF((OFFSET($AW$123,0,0,4,8)),IF(AW126=0,".",AW126))</f>
        <v>0</v>
      </c>
      <c r="BF126" s="381">
        <f t="shared" ca="1" si="326"/>
        <v>0</v>
      </c>
      <c r="BG126" s="381">
        <f t="shared" ca="1" si="326"/>
        <v>0</v>
      </c>
      <c r="BH126" s="381">
        <f t="shared" ca="1" si="326"/>
        <v>0</v>
      </c>
      <c r="BI126" s="381">
        <f t="shared" ca="1" si="326"/>
        <v>0</v>
      </c>
      <c r="BJ126" s="381">
        <f t="shared" ca="1" si="326"/>
        <v>0</v>
      </c>
      <c r="BK126" s="381">
        <f t="shared" ca="1" si="326"/>
        <v>0</v>
      </c>
      <c r="BL126" s="381">
        <f t="shared" ca="1" si="326"/>
        <v>0</v>
      </c>
      <c r="BM126" s="374">
        <f t="shared" si="331"/>
        <v>0</v>
      </c>
      <c r="BN126" s="374">
        <f t="shared" si="331"/>
        <v>0</v>
      </c>
      <c r="BO126" s="374">
        <f t="shared" si="331"/>
        <v>0</v>
      </c>
      <c r="BP126" s="374">
        <f t="shared" si="331"/>
        <v>0</v>
      </c>
      <c r="BQ126" s="374">
        <f t="shared" si="331"/>
        <v>0</v>
      </c>
      <c r="BR126" s="374">
        <f t="shared" si="331"/>
        <v>0</v>
      </c>
      <c r="BS126" s="374">
        <f t="shared" si="331"/>
        <v>0</v>
      </c>
      <c r="BT126" s="374">
        <f t="shared" si="331"/>
        <v>0</v>
      </c>
      <c r="BU126">
        <f ca="1">COUNTIF((OFFSET($BM$123,0,0,4,8)),IF(BM126=0,".",BM126))</f>
        <v>0</v>
      </c>
      <c r="BV126">
        <f t="shared" ca="1" si="327"/>
        <v>0</v>
      </c>
      <c r="BW126">
        <f t="shared" ca="1" si="327"/>
        <v>0</v>
      </c>
      <c r="BX126">
        <f t="shared" ca="1" si="327"/>
        <v>0</v>
      </c>
      <c r="BY126">
        <f t="shared" ca="1" si="327"/>
        <v>0</v>
      </c>
      <c r="BZ126">
        <f t="shared" ca="1" si="327"/>
        <v>0</v>
      </c>
      <c r="CA126">
        <f t="shared" ca="1" si="327"/>
        <v>0</v>
      </c>
      <c r="CB126">
        <f t="shared" ca="1" si="327"/>
        <v>0</v>
      </c>
    </row>
    <row r="127" spans="1:80" x14ac:dyDescent="0.2">
      <c r="A127" s="377">
        <f>COUNTIF((A$123:A$126),IF(A123=0,".",A123))</f>
        <v>0</v>
      </c>
      <c r="B127" s="378">
        <f t="shared" ref="B127:BT127" si="332">COUNTIF((B$123:B$126),IF(B123=0,".",B123))</f>
        <v>0</v>
      </c>
      <c r="C127" s="378">
        <f t="shared" si="332"/>
        <v>0</v>
      </c>
      <c r="D127" s="378">
        <f t="shared" si="332"/>
        <v>0</v>
      </c>
      <c r="E127" s="378">
        <f t="shared" si="332"/>
        <v>0</v>
      </c>
      <c r="F127" s="378">
        <f t="shared" si="332"/>
        <v>0</v>
      </c>
      <c r="G127" s="378">
        <f t="shared" si="332"/>
        <v>0</v>
      </c>
      <c r="H127" s="378">
        <f t="shared" si="332"/>
        <v>0</v>
      </c>
      <c r="I127" s="378">
        <f t="shared" ref="I127:P127" ca="1" si="333">SUM(I123:I126)</f>
        <v>0</v>
      </c>
      <c r="J127" s="378">
        <f t="shared" ca="1" si="333"/>
        <v>0</v>
      </c>
      <c r="K127" s="378">
        <f t="shared" ca="1" si="333"/>
        <v>0</v>
      </c>
      <c r="L127" s="378">
        <f t="shared" ca="1" si="333"/>
        <v>0</v>
      </c>
      <c r="M127" s="378">
        <f t="shared" ca="1" si="333"/>
        <v>0</v>
      </c>
      <c r="N127" s="378">
        <f t="shared" ca="1" si="333"/>
        <v>0</v>
      </c>
      <c r="O127" s="378">
        <f t="shared" ca="1" si="333"/>
        <v>0</v>
      </c>
      <c r="P127" s="378">
        <f t="shared" ca="1" si="333"/>
        <v>0</v>
      </c>
      <c r="Q127" s="378">
        <f t="shared" si="332"/>
        <v>0</v>
      </c>
      <c r="R127" s="378">
        <f t="shared" si="332"/>
        <v>0</v>
      </c>
      <c r="S127" s="378">
        <f t="shared" si="332"/>
        <v>0</v>
      </c>
      <c r="T127" s="378">
        <f t="shared" si="332"/>
        <v>0</v>
      </c>
      <c r="U127" s="378">
        <f t="shared" si="332"/>
        <v>0</v>
      </c>
      <c r="V127" s="378">
        <f t="shared" si="332"/>
        <v>0</v>
      </c>
      <c r="W127" s="378">
        <f t="shared" si="332"/>
        <v>0</v>
      </c>
      <c r="X127" s="378">
        <f t="shared" si="332"/>
        <v>0</v>
      </c>
      <c r="Y127" s="378">
        <f t="shared" ref="Y127:AF127" ca="1" si="334">SUM(Y123:Y126)</f>
        <v>0</v>
      </c>
      <c r="Z127" s="378">
        <f t="shared" ca="1" si="334"/>
        <v>0</v>
      </c>
      <c r="AA127" s="378">
        <f t="shared" ca="1" si="334"/>
        <v>0</v>
      </c>
      <c r="AB127" s="378">
        <f t="shared" ca="1" si="334"/>
        <v>0</v>
      </c>
      <c r="AC127" s="378">
        <f t="shared" ca="1" si="334"/>
        <v>0</v>
      </c>
      <c r="AD127" s="378">
        <f t="shared" ca="1" si="334"/>
        <v>0</v>
      </c>
      <c r="AE127" s="378">
        <f t="shared" ca="1" si="334"/>
        <v>0</v>
      </c>
      <c r="AF127" s="378">
        <f t="shared" ca="1" si="334"/>
        <v>0</v>
      </c>
      <c r="AG127" s="378">
        <f t="shared" si="332"/>
        <v>0</v>
      </c>
      <c r="AH127" s="378">
        <f t="shared" si="332"/>
        <v>0</v>
      </c>
      <c r="AI127" s="378">
        <f t="shared" si="332"/>
        <v>0</v>
      </c>
      <c r="AJ127" s="378">
        <f t="shared" si="332"/>
        <v>0</v>
      </c>
      <c r="AK127" s="378">
        <f t="shared" si="332"/>
        <v>0</v>
      </c>
      <c r="AL127" s="378">
        <f t="shared" si="332"/>
        <v>0</v>
      </c>
      <c r="AM127" s="378">
        <f t="shared" si="332"/>
        <v>0</v>
      </c>
      <c r="AN127" s="378">
        <f t="shared" si="332"/>
        <v>0</v>
      </c>
      <c r="AO127" s="378">
        <f t="shared" ref="AO127:AV127" ca="1" si="335">SUM(AO123:AO126)</f>
        <v>0</v>
      </c>
      <c r="AP127" s="378">
        <f t="shared" ca="1" si="335"/>
        <v>0</v>
      </c>
      <c r="AQ127" s="378">
        <f t="shared" ca="1" si="335"/>
        <v>0</v>
      </c>
      <c r="AR127" s="378">
        <f t="shared" ca="1" si="335"/>
        <v>0</v>
      </c>
      <c r="AS127" s="378">
        <f t="shared" ca="1" si="335"/>
        <v>0</v>
      </c>
      <c r="AT127" s="378">
        <f t="shared" ca="1" si="335"/>
        <v>0</v>
      </c>
      <c r="AU127" s="378">
        <f t="shared" ca="1" si="335"/>
        <v>0</v>
      </c>
      <c r="AV127" s="378">
        <f t="shared" ca="1" si="335"/>
        <v>0</v>
      </c>
      <c r="AW127" s="378">
        <f t="shared" si="332"/>
        <v>0</v>
      </c>
      <c r="AX127" s="378">
        <f t="shared" si="332"/>
        <v>0</v>
      </c>
      <c r="AY127" s="378">
        <f t="shared" si="332"/>
        <v>0</v>
      </c>
      <c r="AZ127" s="378">
        <f t="shared" si="332"/>
        <v>0</v>
      </c>
      <c r="BA127" s="378">
        <f t="shared" si="332"/>
        <v>0</v>
      </c>
      <c r="BB127" s="378">
        <f t="shared" si="332"/>
        <v>0</v>
      </c>
      <c r="BC127" s="378">
        <f t="shared" si="332"/>
        <v>0</v>
      </c>
      <c r="BD127" s="378">
        <f t="shared" si="332"/>
        <v>0</v>
      </c>
      <c r="BE127" s="378">
        <f t="shared" ref="BE127:BL127" ca="1" si="336">SUM(BE123:BE126)</f>
        <v>0</v>
      </c>
      <c r="BF127" s="378">
        <f t="shared" ca="1" si="336"/>
        <v>0</v>
      </c>
      <c r="BG127" s="378">
        <f t="shared" ca="1" si="336"/>
        <v>0</v>
      </c>
      <c r="BH127" s="378">
        <f t="shared" ca="1" si="336"/>
        <v>0</v>
      </c>
      <c r="BI127" s="378">
        <f t="shared" ca="1" si="336"/>
        <v>0</v>
      </c>
      <c r="BJ127" s="378">
        <f t="shared" ca="1" si="336"/>
        <v>0</v>
      </c>
      <c r="BK127" s="378">
        <f t="shared" ca="1" si="336"/>
        <v>0</v>
      </c>
      <c r="BL127" s="378">
        <f t="shared" ca="1" si="336"/>
        <v>0</v>
      </c>
      <c r="BM127" s="378">
        <f t="shared" si="332"/>
        <v>0</v>
      </c>
      <c r="BN127" s="378">
        <f t="shared" si="332"/>
        <v>0</v>
      </c>
      <c r="BO127" s="378">
        <f t="shared" si="332"/>
        <v>0</v>
      </c>
      <c r="BP127" s="378">
        <f t="shared" si="332"/>
        <v>0</v>
      </c>
      <c r="BQ127" s="378">
        <f t="shared" si="332"/>
        <v>0</v>
      </c>
      <c r="BR127" s="378">
        <f t="shared" si="332"/>
        <v>0</v>
      </c>
      <c r="BS127" s="378">
        <f t="shared" si="332"/>
        <v>0</v>
      </c>
      <c r="BT127" s="378">
        <f t="shared" si="332"/>
        <v>0</v>
      </c>
      <c r="BU127" s="378">
        <f t="shared" ref="BU127:CB127" ca="1" si="337">SUM(BU123:BU126)</f>
        <v>0</v>
      </c>
      <c r="BV127" s="378">
        <f t="shared" ca="1" si="337"/>
        <v>0</v>
      </c>
      <c r="BW127" s="378">
        <f t="shared" ca="1" si="337"/>
        <v>0</v>
      </c>
      <c r="BX127" s="378">
        <f t="shared" ca="1" si="337"/>
        <v>0</v>
      </c>
      <c r="BY127" s="378">
        <f t="shared" ca="1" si="337"/>
        <v>0</v>
      </c>
      <c r="BZ127" s="378">
        <f t="shared" ca="1" si="337"/>
        <v>0</v>
      </c>
      <c r="CA127" s="378">
        <f t="shared" ca="1" si="337"/>
        <v>0</v>
      </c>
      <c r="CB127" s="378">
        <f t="shared" ca="1" si="337"/>
        <v>0</v>
      </c>
    </row>
    <row r="128" spans="1:80" ht="12.75" customHeight="1" x14ac:dyDescent="0.2">
      <c r="A128" s="377">
        <f>COUNTIF((A$123:A$126),IF(A124=0,".",A124))</f>
        <v>0</v>
      </c>
      <c r="B128" s="378">
        <f t="shared" ref="B128:H129" si="338">COUNTIF((B$123:B$126),IF(B124=0,".",B124))</f>
        <v>0</v>
      </c>
      <c r="C128" s="378">
        <f t="shared" si="338"/>
        <v>0</v>
      </c>
      <c r="D128" s="378">
        <f t="shared" si="338"/>
        <v>0</v>
      </c>
      <c r="E128" s="378">
        <f t="shared" si="338"/>
        <v>0</v>
      </c>
      <c r="F128" s="378">
        <f t="shared" si="338"/>
        <v>0</v>
      </c>
      <c r="G128" s="378">
        <f t="shared" si="338"/>
        <v>0</v>
      </c>
      <c r="H128" s="378">
        <f t="shared" si="338"/>
        <v>0</v>
      </c>
      <c r="I128" s="1109" t="s">
        <v>331</v>
      </c>
      <c r="J128" s="1109"/>
      <c r="K128" s="1109"/>
      <c r="L128" s="1109"/>
      <c r="M128" s="1109"/>
      <c r="N128" s="1109"/>
      <c r="O128" s="1109"/>
      <c r="P128" s="1109"/>
      <c r="Q128" s="378">
        <f t="shared" ref="Q128:X129" si="339">COUNTIF((Q$123:Q$126),IF(Q124=0,".",Q124))</f>
        <v>0</v>
      </c>
      <c r="R128" s="378">
        <f t="shared" si="339"/>
        <v>0</v>
      </c>
      <c r="S128" s="378">
        <f t="shared" si="339"/>
        <v>0</v>
      </c>
      <c r="T128" s="378">
        <f t="shared" si="339"/>
        <v>0</v>
      </c>
      <c r="U128" s="378">
        <f t="shared" si="339"/>
        <v>0</v>
      </c>
      <c r="V128" s="378">
        <f t="shared" si="339"/>
        <v>0</v>
      </c>
      <c r="W128" s="378">
        <f t="shared" si="339"/>
        <v>0</v>
      </c>
      <c r="X128" s="378">
        <f t="shared" si="339"/>
        <v>0</v>
      </c>
      <c r="Y128" s="1109" t="s">
        <v>331</v>
      </c>
      <c r="Z128" s="1109"/>
      <c r="AA128" s="1109"/>
      <c r="AB128" s="1109"/>
      <c r="AC128" s="1109"/>
      <c r="AD128" s="1109"/>
      <c r="AE128" s="1109"/>
      <c r="AF128" s="1109"/>
      <c r="AG128" s="378">
        <f t="shared" ref="AG128:BT128" si="340">COUNTIF((AG$123:AG$126),IF(AG124=0,".",AG124))</f>
        <v>0</v>
      </c>
      <c r="AH128" s="378">
        <f t="shared" si="340"/>
        <v>0</v>
      </c>
      <c r="AI128" s="378">
        <f t="shared" si="340"/>
        <v>0</v>
      </c>
      <c r="AJ128" s="378">
        <f t="shared" si="340"/>
        <v>0</v>
      </c>
      <c r="AK128" s="378">
        <f t="shared" si="340"/>
        <v>0</v>
      </c>
      <c r="AL128" s="378">
        <f t="shared" si="340"/>
        <v>0</v>
      </c>
      <c r="AM128" s="378">
        <f t="shared" si="340"/>
        <v>0</v>
      </c>
      <c r="AN128" s="378">
        <f t="shared" si="340"/>
        <v>0</v>
      </c>
      <c r="AO128" s="1109" t="s">
        <v>331</v>
      </c>
      <c r="AP128" s="1109"/>
      <c r="AQ128" s="1109"/>
      <c r="AR128" s="1109"/>
      <c r="AS128" s="1109"/>
      <c r="AT128" s="1109"/>
      <c r="AU128" s="1109"/>
      <c r="AV128" s="1109"/>
      <c r="AW128" s="378">
        <f t="shared" si="340"/>
        <v>0</v>
      </c>
      <c r="AX128" s="378">
        <f t="shared" si="340"/>
        <v>0</v>
      </c>
      <c r="AY128" s="378">
        <f t="shared" si="340"/>
        <v>0</v>
      </c>
      <c r="AZ128" s="378">
        <f t="shared" si="340"/>
        <v>0</v>
      </c>
      <c r="BA128" s="378">
        <f t="shared" si="340"/>
        <v>0</v>
      </c>
      <c r="BB128" s="378">
        <f t="shared" si="340"/>
        <v>0</v>
      </c>
      <c r="BC128" s="378">
        <f t="shared" si="340"/>
        <v>0</v>
      </c>
      <c r="BD128" s="378">
        <f t="shared" si="340"/>
        <v>0</v>
      </c>
      <c r="BE128" s="1109" t="s">
        <v>331</v>
      </c>
      <c r="BF128" s="1109"/>
      <c r="BG128" s="1109"/>
      <c r="BH128" s="1109"/>
      <c r="BI128" s="1109"/>
      <c r="BJ128" s="1109"/>
      <c r="BK128" s="1109"/>
      <c r="BL128" s="1109"/>
      <c r="BM128" s="378">
        <f t="shared" si="340"/>
        <v>0</v>
      </c>
      <c r="BN128" s="378">
        <f t="shared" si="340"/>
        <v>0</v>
      </c>
      <c r="BO128" s="378">
        <f t="shared" si="340"/>
        <v>0</v>
      </c>
      <c r="BP128" s="378">
        <f t="shared" si="340"/>
        <v>0</v>
      </c>
      <c r="BQ128" s="378">
        <f t="shared" si="340"/>
        <v>0</v>
      </c>
      <c r="BR128" s="378">
        <f t="shared" si="340"/>
        <v>0</v>
      </c>
      <c r="BS128" s="378">
        <f t="shared" si="340"/>
        <v>0</v>
      </c>
      <c r="BT128" s="378">
        <f t="shared" si="340"/>
        <v>0</v>
      </c>
      <c r="BU128" s="1109" t="s">
        <v>331</v>
      </c>
      <c r="BV128" s="1109"/>
      <c r="BW128" s="1109"/>
      <c r="BX128" s="1109"/>
      <c r="BY128" s="1109"/>
      <c r="BZ128" s="1109"/>
      <c r="CA128" s="1109"/>
      <c r="CB128" s="1109"/>
    </row>
    <row r="129" spans="1:80" ht="12.75" customHeight="1" x14ac:dyDescent="0.2">
      <c r="A129" s="377">
        <f>COUNTIF((A$123:A$126),IF(A125=0,".",A125))</f>
        <v>0</v>
      </c>
      <c r="B129" s="378">
        <f t="shared" si="338"/>
        <v>0</v>
      </c>
      <c r="C129" s="378">
        <f t="shared" si="338"/>
        <v>0</v>
      </c>
      <c r="D129" s="378">
        <f t="shared" si="338"/>
        <v>0</v>
      </c>
      <c r="E129" s="378">
        <f t="shared" si="338"/>
        <v>0</v>
      </c>
      <c r="F129" s="378">
        <f t="shared" si="338"/>
        <v>0</v>
      </c>
      <c r="G129" s="378">
        <f t="shared" si="338"/>
        <v>0</v>
      </c>
      <c r="H129" s="378">
        <f t="shared" si="338"/>
        <v>0</v>
      </c>
      <c r="I129" s="1109"/>
      <c r="J129" s="1109"/>
      <c r="K129" s="1109"/>
      <c r="L129" s="1109"/>
      <c r="M129" s="1109"/>
      <c r="N129" s="1109"/>
      <c r="O129" s="1109"/>
      <c r="P129" s="1109"/>
      <c r="Q129" s="378">
        <f t="shared" si="339"/>
        <v>0</v>
      </c>
      <c r="R129" s="378">
        <f t="shared" si="339"/>
        <v>0</v>
      </c>
      <c r="S129" s="378">
        <f t="shared" si="339"/>
        <v>0</v>
      </c>
      <c r="T129" s="378">
        <f t="shared" si="339"/>
        <v>0</v>
      </c>
      <c r="U129" s="378">
        <f t="shared" si="339"/>
        <v>0</v>
      </c>
      <c r="V129" s="378">
        <f t="shared" si="339"/>
        <v>0</v>
      </c>
      <c r="W129" s="378">
        <f t="shared" si="339"/>
        <v>0</v>
      </c>
      <c r="X129" s="378">
        <f t="shared" si="339"/>
        <v>0</v>
      </c>
      <c r="Y129" s="1109"/>
      <c r="Z129" s="1109"/>
      <c r="AA129" s="1109"/>
      <c r="AB129" s="1109"/>
      <c r="AC129" s="1109"/>
      <c r="AD129" s="1109"/>
      <c r="AE129" s="1109"/>
      <c r="AF129" s="1109"/>
      <c r="AG129" s="378">
        <f t="shared" ref="AG129:BT129" si="341">COUNTIF((AG$123:AG$126),IF(AG125=0,".",AG125))</f>
        <v>0</v>
      </c>
      <c r="AH129" s="378">
        <f t="shared" si="341"/>
        <v>0</v>
      </c>
      <c r="AI129" s="378">
        <f t="shared" si="341"/>
        <v>0</v>
      </c>
      <c r="AJ129" s="378">
        <f t="shared" si="341"/>
        <v>0</v>
      </c>
      <c r="AK129" s="378">
        <f t="shared" si="341"/>
        <v>0</v>
      </c>
      <c r="AL129" s="378">
        <f t="shared" si="341"/>
        <v>0</v>
      </c>
      <c r="AM129" s="378">
        <f t="shared" si="341"/>
        <v>0</v>
      </c>
      <c r="AN129" s="378">
        <f t="shared" si="341"/>
        <v>0</v>
      </c>
      <c r="AO129" s="1109"/>
      <c r="AP129" s="1109"/>
      <c r="AQ129" s="1109"/>
      <c r="AR129" s="1109"/>
      <c r="AS129" s="1109"/>
      <c r="AT129" s="1109"/>
      <c r="AU129" s="1109"/>
      <c r="AV129" s="1109"/>
      <c r="AW129" s="378">
        <f t="shared" si="341"/>
        <v>0</v>
      </c>
      <c r="AX129" s="378">
        <f t="shared" si="341"/>
        <v>0</v>
      </c>
      <c r="AY129" s="378">
        <f t="shared" si="341"/>
        <v>0</v>
      </c>
      <c r="AZ129" s="378">
        <f t="shared" si="341"/>
        <v>0</v>
      </c>
      <c r="BA129" s="378">
        <f t="shared" si="341"/>
        <v>0</v>
      </c>
      <c r="BB129" s="378">
        <f t="shared" si="341"/>
        <v>0</v>
      </c>
      <c r="BC129" s="378">
        <f t="shared" si="341"/>
        <v>0</v>
      </c>
      <c r="BD129" s="378">
        <f t="shared" si="341"/>
        <v>0</v>
      </c>
      <c r="BE129" s="1109"/>
      <c r="BF129" s="1109"/>
      <c r="BG129" s="1109"/>
      <c r="BH129" s="1109"/>
      <c r="BI129" s="1109"/>
      <c r="BJ129" s="1109"/>
      <c r="BK129" s="1109"/>
      <c r="BL129" s="1109"/>
      <c r="BM129" s="378">
        <f t="shared" si="341"/>
        <v>0</v>
      </c>
      <c r="BN129" s="378">
        <f t="shared" si="341"/>
        <v>0</v>
      </c>
      <c r="BO129" s="378">
        <f t="shared" si="341"/>
        <v>0</v>
      </c>
      <c r="BP129" s="378">
        <f t="shared" si="341"/>
        <v>0</v>
      </c>
      <c r="BQ129" s="378">
        <f t="shared" si="341"/>
        <v>0</v>
      </c>
      <c r="BR129" s="378">
        <f t="shared" si="341"/>
        <v>0</v>
      </c>
      <c r="BS129" s="378">
        <f t="shared" si="341"/>
        <v>0</v>
      </c>
      <c r="BT129" s="378">
        <f t="shared" si="341"/>
        <v>0</v>
      </c>
      <c r="BU129" s="1109"/>
      <c r="BV129" s="1109"/>
      <c r="BW129" s="1109"/>
      <c r="BX129" s="1109"/>
      <c r="BY129" s="1109"/>
      <c r="BZ129" s="1109"/>
      <c r="CA129" s="1109"/>
      <c r="CB129" s="1109"/>
    </row>
    <row r="130" spans="1:80" ht="13.5" thickBot="1" x14ac:dyDescent="0.25">
      <c r="A130" s="377">
        <f t="shared" ref="A130:BT130" si="342">COUNTIF((A$123:A$126),IF(A126=0,".",A126))</f>
        <v>0</v>
      </c>
      <c r="B130" s="378">
        <f t="shared" si="342"/>
        <v>0</v>
      </c>
      <c r="C130" s="378">
        <f t="shared" si="342"/>
        <v>0</v>
      </c>
      <c r="D130" s="378">
        <f t="shared" si="342"/>
        <v>0</v>
      </c>
      <c r="E130" s="378">
        <f t="shared" si="342"/>
        <v>0</v>
      </c>
      <c r="F130" s="378">
        <f t="shared" si="342"/>
        <v>0</v>
      </c>
      <c r="G130" s="378">
        <f t="shared" si="342"/>
        <v>0</v>
      </c>
      <c r="H130" s="378">
        <f t="shared" si="342"/>
        <v>0</v>
      </c>
      <c r="I130" s="380" t="s">
        <v>42</v>
      </c>
      <c r="J130" s="380" t="s">
        <v>44</v>
      </c>
      <c r="K130" s="380" t="s">
        <v>45</v>
      </c>
      <c r="L130" s="380" t="s">
        <v>46</v>
      </c>
      <c r="M130" s="380" t="s">
        <v>47</v>
      </c>
      <c r="N130" s="380" t="s">
        <v>48</v>
      </c>
      <c r="O130" s="380" t="s">
        <v>67</v>
      </c>
      <c r="P130" s="380" t="s">
        <v>43</v>
      </c>
      <c r="Q130" s="378">
        <f t="shared" si="342"/>
        <v>0</v>
      </c>
      <c r="R130" s="378">
        <f t="shared" si="342"/>
        <v>0</v>
      </c>
      <c r="S130" s="378">
        <f t="shared" si="342"/>
        <v>0</v>
      </c>
      <c r="T130" s="378">
        <f t="shared" si="342"/>
        <v>0</v>
      </c>
      <c r="U130" s="378">
        <f t="shared" si="342"/>
        <v>0</v>
      </c>
      <c r="V130" s="378">
        <f t="shared" si="342"/>
        <v>0</v>
      </c>
      <c r="W130" s="378">
        <f t="shared" si="342"/>
        <v>0</v>
      </c>
      <c r="X130" s="378">
        <f t="shared" si="342"/>
        <v>0</v>
      </c>
      <c r="Y130" s="380" t="s">
        <v>42</v>
      </c>
      <c r="Z130" s="380" t="s">
        <v>44</v>
      </c>
      <c r="AA130" s="380" t="s">
        <v>45</v>
      </c>
      <c r="AB130" s="380" t="s">
        <v>46</v>
      </c>
      <c r="AC130" s="380" t="s">
        <v>47</v>
      </c>
      <c r="AD130" s="380" t="s">
        <v>48</v>
      </c>
      <c r="AE130" s="380" t="s">
        <v>67</v>
      </c>
      <c r="AF130" s="380" t="s">
        <v>43</v>
      </c>
      <c r="AG130" s="378">
        <f t="shared" si="342"/>
        <v>0</v>
      </c>
      <c r="AH130" s="378">
        <f t="shared" si="342"/>
        <v>0</v>
      </c>
      <c r="AI130" s="378">
        <f t="shared" si="342"/>
        <v>0</v>
      </c>
      <c r="AJ130" s="378">
        <f t="shared" si="342"/>
        <v>0</v>
      </c>
      <c r="AK130" s="378">
        <f t="shared" si="342"/>
        <v>0</v>
      </c>
      <c r="AL130" s="378">
        <f t="shared" si="342"/>
        <v>0</v>
      </c>
      <c r="AM130" s="378">
        <f t="shared" si="342"/>
        <v>0</v>
      </c>
      <c r="AN130" s="378">
        <f t="shared" si="342"/>
        <v>0</v>
      </c>
      <c r="AO130" s="380" t="s">
        <v>42</v>
      </c>
      <c r="AP130" s="380" t="s">
        <v>44</v>
      </c>
      <c r="AQ130" s="380" t="s">
        <v>45</v>
      </c>
      <c r="AR130" s="380" t="s">
        <v>46</v>
      </c>
      <c r="AS130" s="380" t="s">
        <v>47</v>
      </c>
      <c r="AT130" s="380" t="s">
        <v>48</v>
      </c>
      <c r="AU130" s="380" t="s">
        <v>67</v>
      </c>
      <c r="AV130" s="380" t="s">
        <v>43</v>
      </c>
      <c r="AW130" s="378">
        <f t="shared" si="342"/>
        <v>0</v>
      </c>
      <c r="AX130" s="378">
        <f t="shared" si="342"/>
        <v>0</v>
      </c>
      <c r="AY130" s="378">
        <f t="shared" si="342"/>
        <v>0</v>
      </c>
      <c r="AZ130" s="378">
        <f t="shared" si="342"/>
        <v>0</v>
      </c>
      <c r="BA130" s="378">
        <f t="shared" si="342"/>
        <v>0</v>
      </c>
      <c r="BB130" s="378">
        <f t="shared" si="342"/>
        <v>0</v>
      </c>
      <c r="BC130" s="378">
        <f t="shared" si="342"/>
        <v>0</v>
      </c>
      <c r="BD130" s="378">
        <f t="shared" si="342"/>
        <v>0</v>
      </c>
      <c r="BE130" s="380" t="s">
        <v>42</v>
      </c>
      <c r="BF130" s="380" t="s">
        <v>44</v>
      </c>
      <c r="BG130" s="380" t="s">
        <v>45</v>
      </c>
      <c r="BH130" s="380" t="s">
        <v>46</v>
      </c>
      <c r="BI130" s="380" t="s">
        <v>47</v>
      </c>
      <c r="BJ130" s="380" t="s">
        <v>48</v>
      </c>
      <c r="BK130" s="380" t="s">
        <v>67</v>
      </c>
      <c r="BL130" s="380" t="s">
        <v>43</v>
      </c>
      <c r="BM130" s="378">
        <f t="shared" si="342"/>
        <v>0</v>
      </c>
      <c r="BN130" s="378">
        <f t="shared" si="342"/>
        <v>0</v>
      </c>
      <c r="BO130" s="378">
        <f t="shared" si="342"/>
        <v>0</v>
      </c>
      <c r="BP130" s="378">
        <f t="shared" si="342"/>
        <v>0</v>
      </c>
      <c r="BQ130" s="378">
        <f t="shared" si="342"/>
        <v>0</v>
      </c>
      <c r="BR130" s="378">
        <f t="shared" si="342"/>
        <v>0</v>
      </c>
      <c r="BS130" s="378">
        <f t="shared" si="342"/>
        <v>0</v>
      </c>
      <c r="BT130" s="378">
        <f t="shared" si="342"/>
        <v>0</v>
      </c>
      <c r="BU130" s="380" t="s">
        <v>42</v>
      </c>
      <c r="BV130" s="380" t="s">
        <v>44</v>
      </c>
      <c r="BW130" s="380" t="s">
        <v>45</v>
      </c>
      <c r="BX130" s="380" t="s">
        <v>46</v>
      </c>
      <c r="BY130" s="380" t="s">
        <v>47</v>
      </c>
      <c r="BZ130" s="380" t="s">
        <v>48</v>
      </c>
      <c r="CA130" s="380" t="s">
        <v>67</v>
      </c>
      <c r="CB130" s="380" t="s">
        <v>43</v>
      </c>
    </row>
    <row r="131" spans="1:80" ht="13.5" thickBot="1" x14ac:dyDescent="0.25">
      <c r="A131" s="373">
        <f t="shared" ref="A131:BT131" si="343">SUM(A123:A130)</f>
        <v>0</v>
      </c>
      <c r="B131" s="372">
        <f t="shared" si="343"/>
        <v>0</v>
      </c>
      <c r="C131" s="372">
        <f t="shared" si="343"/>
        <v>0</v>
      </c>
      <c r="D131" s="372">
        <f t="shared" si="343"/>
        <v>0</v>
      </c>
      <c r="E131" s="372">
        <f t="shared" si="343"/>
        <v>0</v>
      </c>
      <c r="F131" s="372">
        <f t="shared" si="343"/>
        <v>0</v>
      </c>
      <c r="G131" s="372">
        <f t="shared" si="343"/>
        <v>0</v>
      </c>
      <c r="H131" s="372">
        <f t="shared" si="343"/>
        <v>0</v>
      </c>
      <c r="I131" s="379" t="str">
        <f t="shared" ref="I131:P131" ca="1" si="344">IF(A131=I127,"OK.","CISSS!")</f>
        <v>OK.</v>
      </c>
      <c r="J131" s="379" t="str">
        <f t="shared" ca="1" si="344"/>
        <v>OK.</v>
      </c>
      <c r="K131" s="379" t="str">
        <f t="shared" ca="1" si="344"/>
        <v>OK.</v>
      </c>
      <c r="L131" s="379" t="str">
        <f t="shared" ca="1" si="344"/>
        <v>OK.</v>
      </c>
      <c r="M131" s="379" t="str">
        <f t="shared" ca="1" si="344"/>
        <v>OK.</v>
      </c>
      <c r="N131" s="379" t="str">
        <f t="shared" ca="1" si="344"/>
        <v>OK.</v>
      </c>
      <c r="O131" s="379" t="str">
        <f t="shared" ca="1" si="344"/>
        <v>OK.</v>
      </c>
      <c r="P131" s="379" t="str">
        <f t="shared" ca="1" si="344"/>
        <v>OK.</v>
      </c>
      <c r="Q131" s="384">
        <f t="shared" si="343"/>
        <v>0</v>
      </c>
      <c r="R131" s="384">
        <f t="shared" si="343"/>
        <v>0</v>
      </c>
      <c r="S131" s="384">
        <f t="shared" si="343"/>
        <v>0</v>
      </c>
      <c r="T131" s="384">
        <f t="shared" si="343"/>
        <v>0</v>
      </c>
      <c r="U131" s="384">
        <f t="shared" si="343"/>
        <v>0</v>
      </c>
      <c r="V131" s="384">
        <f t="shared" si="343"/>
        <v>0</v>
      </c>
      <c r="W131" s="384">
        <f t="shared" si="343"/>
        <v>0</v>
      </c>
      <c r="X131" s="384">
        <f t="shared" si="343"/>
        <v>0</v>
      </c>
      <c r="Y131" s="382" t="str">
        <f t="shared" ref="Y131:AF131" ca="1" si="345">IF(Q131=Y127,"OK.","CISSS!")</f>
        <v>OK.</v>
      </c>
      <c r="Z131" s="382" t="str">
        <f t="shared" ca="1" si="345"/>
        <v>OK.</v>
      </c>
      <c r="AA131" s="382" t="str">
        <f t="shared" ca="1" si="345"/>
        <v>OK.</v>
      </c>
      <c r="AB131" s="382" t="str">
        <f t="shared" ca="1" si="345"/>
        <v>OK.</v>
      </c>
      <c r="AC131" s="382" t="str">
        <f t="shared" ca="1" si="345"/>
        <v>OK.</v>
      </c>
      <c r="AD131" s="382" t="str">
        <f t="shared" ca="1" si="345"/>
        <v>OK.</v>
      </c>
      <c r="AE131" s="382" t="str">
        <f t="shared" ca="1" si="345"/>
        <v>OK.</v>
      </c>
      <c r="AF131" s="382" t="str">
        <f t="shared" ca="1" si="345"/>
        <v>OK.</v>
      </c>
      <c r="AG131" s="372">
        <f t="shared" si="343"/>
        <v>0</v>
      </c>
      <c r="AH131" s="372">
        <f t="shared" si="343"/>
        <v>0</v>
      </c>
      <c r="AI131" s="372">
        <f t="shared" si="343"/>
        <v>0</v>
      </c>
      <c r="AJ131" s="372">
        <f t="shared" si="343"/>
        <v>0</v>
      </c>
      <c r="AK131" s="372">
        <f t="shared" si="343"/>
        <v>0</v>
      </c>
      <c r="AL131" s="372">
        <f t="shared" si="343"/>
        <v>0</v>
      </c>
      <c r="AM131" s="372">
        <f t="shared" si="343"/>
        <v>0</v>
      </c>
      <c r="AN131" s="372">
        <f t="shared" si="343"/>
        <v>0</v>
      </c>
      <c r="AO131" s="379" t="str">
        <f t="shared" ref="AO131:AV131" ca="1" si="346">IF(AG131=AO127,"OK.","CISSS!")</f>
        <v>OK.</v>
      </c>
      <c r="AP131" s="379" t="str">
        <f t="shared" ca="1" si="346"/>
        <v>OK.</v>
      </c>
      <c r="AQ131" s="379" t="str">
        <f t="shared" ca="1" si="346"/>
        <v>OK.</v>
      </c>
      <c r="AR131" s="379" t="str">
        <f t="shared" ca="1" si="346"/>
        <v>OK.</v>
      </c>
      <c r="AS131" s="379" t="str">
        <f t="shared" ca="1" si="346"/>
        <v>OK.</v>
      </c>
      <c r="AT131" s="379" t="str">
        <f t="shared" ca="1" si="346"/>
        <v>OK.</v>
      </c>
      <c r="AU131" s="379" t="str">
        <f t="shared" ca="1" si="346"/>
        <v>OK.</v>
      </c>
      <c r="AV131" s="379" t="str">
        <f t="shared" ca="1" si="346"/>
        <v>OK.</v>
      </c>
      <c r="AW131" s="384">
        <f t="shared" si="343"/>
        <v>0</v>
      </c>
      <c r="AX131" s="384">
        <f t="shared" si="343"/>
        <v>0</v>
      </c>
      <c r="AY131" s="384">
        <f t="shared" si="343"/>
        <v>0</v>
      </c>
      <c r="AZ131" s="384">
        <f t="shared" si="343"/>
        <v>0</v>
      </c>
      <c r="BA131" s="384">
        <f t="shared" si="343"/>
        <v>0</v>
      </c>
      <c r="BB131" s="384">
        <f t="shared" si="343"/>
        <v>0</v>
      </c>
      <c r="BC131" s="384">
        <f t="shared" si="343"/>
        <v>0</v>
      </c>
      <c r="BD131" s="384">
        <f t="shared" si="343"/>
        <v>0</v>
      </c>
      <c r="BE131" s="382" t="str">
        <f t="shared" ref="BE131:BL131" ca="1" si="347">IF(AW131=BE127,"OK.","CISSS!")</f>
        <v>OK.</v>
      </c>
      <c r="BF131" s="382" t="str">
        <f t="shared" ca="1" si="347"/>
        <v>OK.</v>
      </c>
      <c r="BG131" s="382" t="str">
        <f t="shared" ca="1" si="347"/>
        <v>OK.</v>
      </c>
      <c r="BH131" s="382" t="str">
        <f t="shared" ca="1" si="347"/>
        <v>OK.</v>
      </c>
      <c r="BI131" s="382" t="str">
        <f t="shared" ca="1" si="347"/>
        <v>OK.</v>
      </c>
      <c r="BJ131" s="382" t="str">
        <f t="shared" ca="1" si="347"/>
        <v>OK.</v>
      </c>
      <c r="BK131" s="382" t="str">
        <f t="shared" ca="1" si="347"/>
        <v>OK.</v>
      </c>
      <c r="BL131" s="382" t="str">
        <f t="shared" ca="1" si="347"/>
        <v>OK.</v>
      </c>
      <c r="BM131" s="372">
        <f t="shared" si="343"/>
        <v>0</v>
      </c>
      <c r="BN131" s="372">
        <f t="shared" si="343"/>
        <v>0</v>
      </c>
      <c r="BO131" s="372">
        <f t="shared" si="343"/>
        <v>0</v>
      </c>
      <c r="BP131" s="372">
        <f t="shared" si="343"/>
        <v>0</v>
      </c>
      <c r="BQ131" s="372">
        <f t="shared" si="343"/>
        <v>0</v>
      </c>
      <c r="BR131" s="372">
        <f t="shared" si="343"/>
        <v>0</v>
      </c>
      <c r="BS131" s="372">
        <f t="shared" si="343"/>
        <v>0</v>
      </c>
      <c r="BT131" s="372">
        <f t="shared" si="343"/>
        <v>0</v>
      </c>
      <c r="BU131" s="379" t="str">
        <f t="shared" ref="BU131:CB131" ca="1" si="348">IF(BM131=BU127,"OK.","CISSS!")</f>
        <v>OK.</v>
      </c>
      <c r="BV131" s="379" t="str">
        <f t="shared" ca="1" si="348"/>
        <v>OK.</v>
      </c>
      <c r="BW131" s="379" t="str">
        <f t="shared" ca="1" si="348"/>
        <v>OK.</v>
      </c>
      <c r="BX131" s="379" t="str">
        <f t="shared" ca="1" si="348"/>
        <v>OK.</v>
      </c>
      <c r="BY131" s="379" t="str">
        <f t="shared" ca="1" si="348"/>
        <v>OK.</v>
      </c>
      <c r="BZ131" s="379" t="str">
        <f t="shared" ca="1" si="348"/>
        <v>OK.</v>
      </c>
      <c r="CA131" s="379" t="str">
        <f t="shared" ca="1" si="348"/>
        <v>OK.</v>
      </c>
      <c r="CB131" s="379" t="str">
        <f t="shared" ca="1" si="348"/>
        <v>OK.</v>
      </c>
    </row>
    <row r="132" spans="1:80" ht="13.5" thickBot="1" x14ac:dyDescent="0.25"/>
    <row r="133" spans="1:80" x14ac:dyDescent="0.2">
      <c r="C133" s="386" t="str">
        <f ca="1">I50</f>
        <v>OK.</v>
      </c>
      <c r="D133" s="387"/>
      <c r="E133" s="387"/>
      <c r="F133" s="387"/>
      <c r="G133" s="387"/>
      <c r="H133" s="388" t="str">
        <f ca="1">Y50</f>
        <v>OK.</v>
      </c>
      <c r="I133" s="387"/>
      <c r="J133" s="387"/>
      <c r="K133" s="387"/>
      <c r="L133" s="387"/>
      <c r="M133" s="389" t="str">
        <f ca="1">AO50</f>
        <v>OK.</v>
      </c>
      <c r="N133" s="387"/>
      <c r="O133" s="387"/>
      <c r="P133" s="387"/>
      <c r="Q133" s="390"/>
      <c r="R133" s="391" t="str">
        <f ca="1">BE50</f>
        <v>OK.</v>
      </c>
      <c r="S133" s="390"/>
      <c r="T133" s="390"/>
      <c r="U133" s="390"/>
      <c r="V133" s="390"/>
      <c r="W133" s="392" t="str">
        <f ca="1">BU50</f>
        <v>OK.</v>
      </c>
    </row>
    <row r="134" spans="1:80" x14ac:dyDescent="0.2">
      <c r="C134" s="393" t="str">
        <f ca="1">I59</f>
        <v>OK.</v>
      </c>
      <c r="D134" s="374"/>
      <c r="E134" s="374"/>
      <c r="F134" s="374"/>
      <c r="G134" s="374"/>
      <c r="H134" s="394" t="str">
        <f ca="1">Y59</f>
        <v>OK.</v>
      </c>
      <c r="I134" s="374"/>
      <c r="J134" s="374"/>
      <c r="K134" s="374"/>
      <c r="L134" s="374"/>
      <c r="M134" s="395" t="str">
        <f ca="1">AO59</f>
        <v>OK.</v>
      </c>
      <c r="N134" s="374"/>
      <c r="O134" s="374"/>
      <c r="P134" s="374"/>
      <c r="Q134" s="385"/>
      <c r="R134" s="396" t="str">
        <f ca="1">BE59</f>
        <v>OK.</v>
      </c>
      <c r="S134" s="385"/>
      <c r="T134" s="385"/>
      <c r="U134" s="385"/>
      <c r="V134" s="385"/>
      <c r="W134" s="397" t="str">
        <f ca="1">BU59</f>
        <v>OK.</v>
      </c>
    </row>
    <row r="135" spans="1:80" x14ac:dyDescent="0.2">
      <c r="C135" s="393" t="str">
        <f ca="1">I68</f>
        <v>OK.</v>
      </c>
      <c r="D135" s="374"/>
      <c r="E135" s="374"/>
      <c r="F135" s="374"/>
      <c r="G135" s="374"/>
      <c r="H135" s="394" t="str">
        <f ca="1">Y68</f>
        <v>OK.</v>
      </c>
      <c r="I135" s="374"/>
      <c r="J135" s="374"/>
      <c r="K135" s="374"/>
      <c r="L135" s="374"/>
      <c r="M135" s="395" t="str">
        <f ca="1">AO68</f>
        <v>OK.</v>
      </c>
      <c r="N135" s="374"/>
      <c r="O135" s="374"/>
      <c r="P135" s="374"/>
      <c r="Q135" s="385"/>
      <c r="R135" s="396" t="str">
        <f ca="1">BE68</f>
        <v>OK.</v>
      </c>
      <c r="S135" s="385"/>
      <c r="T135" s="385"/>
      <c r="U135" s="385"/>
      <c r="V135" s="385"/>
      <c r="W135" s="397" t="str">
        <f ca="1">BU68</f>
        <v>OK.</v>
      </c>
    </row>
    <row r="136" spans="1:80" x14ac:dyDescent="0.2">
      <c r="C136" s="393" t="str">
        <f ca="1">I77</f>
        <v>OK.</v>
      </c>
      <c r="D136" s="374"/>
      <c r="E136" s="374"/>
      <c r="F136" s="374"/>
      <c r="G136" s="374"/>
      <c r="H136" s="394" t="str">
        <f ca="1">Y77</f>
        <v>OK.</v>
      </c>
      <c r="I136" s="374"/>
      <c r="J136" s="374"/>
      <c r="K136" s="374"/>
      <c r="L136" s="374"/>
      <c r="M136" s="395" t="str">
        <f ca="1">AO77</f>
        <v>OK.</v>
      </c>
      <c r="N136" s="374"/>
      <c r="O136" s="374"/>
      <c r="P136" s="374"/>
      <c r="Q136" s="385"/>
      <c r="R136" s="396" t="str">
        <f ca="1">BE77</f>
        <v>OK.</v>
      </c>
      <c r="S136" s="385"/>
      <c r="T136" s="385"/>
      <c r="U136" s="385"/>
      <c r="V136" s="385"/>
      <c r="W136" s="397" t="str">
        <f ca="1">BU77</f>
        <v>OK.</v>
      </c>
    </row>
    <row r="137" spans="1:80" x14ac:dyDescent="0.2">
      <c r="C137" s="393" t="str">
        <f ca="1">I86</f>
        <v>OK.</v>
      </c>
      <c r="D137" s="374"/>
      <c r="E137" s="374"/>
      <c r="F137" s="374"/>
      <c r="G137" s="374"/>
      <c r="H137" s="394" t="str">
        <f ca="1">Y86</f>
        <v>OK.</v>
      </c>
      <c r="I137" s="374"/>
      <c r="J137" s="374"/>
      <c r="K137" s="374"/>
      <c r="L137" s="374"/>
      <c r="M137" s="395" t="str">
        <f ca="1">AO86</f>
        <v>OK.</v>
      </c>
      <c r="N137" s="374"/>
      <c r="O137" s="374"/>
      <c r="P137" s="374"/>
      <c r="Q137" s="385"/>
      <c r="R137" s="396" t="str">
        <f ca="1">BE86</f>
        <v>OK.</v>
      </c>
      <c r="S137" s="385"/>
      <c r="T137" s="385"/>
      <c r="U137" s="385"/>
      <c r="V137" s="385"/>
      <c r="W137" s="397" t="str">
        <f ca="1">BU86</f>
        <v>OK.</v>
      </c>
    </row>
    <row r="138" spans="1:80" x14ac:dyDescent="0.2">
      <c r="C138" s="393" t="str">
        <f ca="1">I95</f>
        <v>OK.</v>
      </c>
      <c r="D138" s="374"/>
      <c r="E138" s="374"/>
      <c r="F138" s="374"/>
      <c r="G138" s="374"/>
      <c r="H138" s="394" t="str">
        <f ca="1">Y95</f>
        <v>OK.</v>
      </c>
      <c r="I138" s="374"/>
      <c r="J138" s="374"/>
      <c r="K138" s="374"/>
      <c r="L138" s="374"/>
      <c r="M138" s="395" t="str">
        <f ca="1">AO95</f>
        <v>OK.</v>
      </c>
      <c r="N138" s="374"/>
      <c r="O138" s="374"/>
      <c r="P138" s="374"/>
      <c r="Q138" s="385"/>
      <c r="R138" s="396" t="str">
        <f ca="1">BE95</f>
        <v>OK.</v>
      </c>
      <c r="S138" s="385"/>
      <c r="T138" s="385"/>
      <c r="U138" s="385"/>
      <c r="V138" s="385"/>
      <c r="W138" s="397" t="str">
        <f ca="1">BU95</f>
        <v>OK.</v>
      </c>
    </row>
    <row r="139" spans="1:80" x14ac:dyDescent="0.2">
      <c r="C139" s="393" t="str">
        <f ca="1">I104</f>
        <v>OK.</v>
      </c>
      <c r="D139" s="374"/>
      <c r="E139" s="374"/>
      <c r="F139" s="374"/>
      <c r="G139" s="374"/>
      <c r="H139" s="394" t="str">
        <f ca="1">Y104</f>
        <v>OK.</v>
      </c>
      <c r="I139" s="374"/>
      <c r="J139" s="374"/>
      <c r="K139" s="374"/>
      <c r="L139" s="374"/>
      <c r="M139" s="395" t="str">
        <f ca="1">AO104</f>
        <v>OK.</v>
      </c>
      <c r="N139" s="374"/>
      <c r="O139" s="374"/>
      <c r="P139" s="374"/>
      <c r="Q139" s="385"/>
      <c r="R139" s="396" t="str">
        <f ca="1">BE104</f>
        <v>OK.</v>
      </c>
      <c r="S139" s="385"/>
      <c r="T139" s="385"/>
      <c r="U139" s="385"/>
      <c r="V139" s="385"/>
      <c r="W139" s="397" t="str">
        <f ca="1">BU104</f>
        <v>OK.</v>
      </c>
    </row>
    <row r="140" spans="1:80" x14ac:dyDescent="0.2">
      <c r="C140" s="393" t="str">
        <f ca="1">I113</f>
        <v>OK.</v>
      </c>
      <c r="D140" s="374"/>
      <c r="E140" s="374"/>
      <c r="F140" s="374"/>
      <c r="G140" s="374"/>
      <c r="H140" s="394" t="str">
        <f ca="1">Y113</f>
        <v>OK.</v>
      </c>
      <c r="I140" s="374"/>
      <c r="J140" s="374"/>
      <c r="K140" s="374"/>
      <c r="L140" s="374"/>
      <c r="M140" s="395" t="str">
        <f ca="1">AO113</f>
        <v>OK.</v>
      </c>
      <c r="N140" s="374"/>
      <c r="O140" s="374"/>
      <c r="P140" s="374"/>
      <c r="Q140" s="385"/>
      <c r="R140" s="396" t="str">
        <f ca="1">BE113</f>
        <v>OK.</v>
      </c>
      <c r="S140" s="385"/>
      <c r="T140" s="385"/>
      <c r="U140" s="385"/>
      <c r="V140" s="385"/>
      <c r="W140" s="397" t="str">
        <f ca="1">BU113</f>
        <v>OK.</v>
      </c>
    </row>
    <row r="141" spans="1:80" x14ac:dyDescent="0.2">
      <c r="C141" s="393" t="str">
        <f ca="1">I122</f>
        <v>OK.</v>
      </c>
      <c r="D141" s="374"/>
      <c r="E141" s="374"/>
      <c r="F141" s="374"/>
      <c r="G141" s="374"/>
      <c r="H141" s="394" t="str">
        <f ca="1">Y122</f>
        <v>OK.</v>
      </c>
      <c r="I141" s="374"/>
      <c r="J141" s="374"/>
      <c r="K141" s="374"/>
      <c r="L141" s="374"/>
      <c r="M141" s="395" t="str">
        <f ca="1">AO122</f>
        <v>OK.</v>
      </c>
      <c r="N141" s="374"/>
      <c r="O141" s="374"/>
      <c r="P141" s="374"/>
      <c r="Q141" s="385"/>
      <c r="R141" s="396" t="str">
        <f ca="1">BE122</f>
        <v>OK.</v>
      </c>
      <c r="S141" s="385"/>
      <c r="T141" s="385"/>
      <c r="U141" s="385"/>
      <c r="V141" s="385"/>
      <c r="W141" s="397" t="str">
        <f ca="1">BU122</f>
        <v>OK.</v>
      </c>
    </row>
    <row r="142" spans="1:80" ht="13.5" thickBot="1" x14ac:dyDescent="0.25">
      <c r="C142" s="398" t="str">
        <f ca="1">I131</f>
        <v>OK.</v>
      </c>
      <c r="D142" s="399"/>
      <c r="E142" s="399"/>
      <c r="F142" s="399"/>
      <c r="G142" s="399"/>
      <c r="H142" s="400" t="str">
        <f ca="1">Y131</f>
        <v>OK.</v>
      </c>
      <c r="I142" s="399"/>
      <c r="J142" s="399"/>
      <c r="K142" s="399"/>
      <c r="L142" s="399"/>
      <c r="M142" s="401" t="str">
        <f ca="1">AO131</f>
        <v>OK.</v>
      </c>
      <c r="N142" s="399"/>
      <c r="O142" s="399"/>
      <c r="P142" s="399"/>
      <c r="Q142" s="402"/>
      <c r="R142" s="403" t="str">
        <f ca="1">BE131</f>
        <v>OK.</v>
      </c>
      <c r="S142" s="402"/>
      <c r="T142" s="402"/>
      <c r="U142" s="402"/>
      <c r="V142" s="402"/>
      <c r="W142" s="404" t="str">
        <f ca="1">BU131</f>
        <v>OK.</v>
      </c>
    </row>
    <row r="143" spans="1:80" x14ac:dyDescent="0.2">
      <c r="C143" s="386" t="str">
        <f ca="1">J50</f>
        <v>OK.</v>
      </c>
      <c r="D143" s="387"/>
      <c r="E143" s="387"/>
      <c r="F143" s="387"/>
      <c r="G143" s="387"/>
      <c r="H143" s="388" t="str">
        <f ca="1">Z50</f>
        <v>OK.</v>
      </c>
      <c r="I143" s="387"/>
      <c r="J143" s="387"/>
      <c r="K143" s="387"/>
      <c r="L143" s="387"/>
      <c r="M143" s="389" t="str">
        <f ca="1">AP50</f>
        <v>OK.</v>
      </c>
      <c r="N143" s="387"/>
      <c r="O143" s="387"/>
      <c r="P143" s="387"/>
      <c r="Q143" s="390"/>
      <c r="R143" s="391" t="str">
        <f ca="1">BF50</f>
        <v>OK.</v>
      </c>
      <c r="S143" s="390"/>
      <c r="T143" s="390"/>
      <c r="U143" s="390"/>
      <c r="V143" s="390"/>
      <c r="W143" s="392" t="str">
        <f ca="1">BV50</f>
        <v>OK.</v>
      </c>
    </row>
    <row r="144" spans="1:80" x14ac:dyDescent="0.2">
      <c r="C144" s="393" t="str">
        <f ca="1">J59</f>
        <v>OK.</v>
      </c>
      <c r="D144" s="374"/>
      <c r="E144" s="374"/>
      <c r="F144" s="374"/>
      <c r="G144" s="374"/>
      <c r="H144" s="394" t="str">
        <f ca="1">Z59</f>
        <v>OK.</v>
      </c>
      <c r="I144" s="374"/>
      <c r="J144" s="374"/>
      <c r="K144" s="374"/>
      <c r="L144" s="374"/>
      <c r="M144" s="395" t="str">
        <f ca="1">AP59</f>
        <v>OK.</v>
      </c>
      <c r="N144" s="374"/>
      <c r="O144" s="374"/>
      <c r="P144" s="374"/>
      <c r="Q144" s="385"/>
      <c r="R144" s="396" t="str">
        <f ca="1">BF59</f>
        <v>OK.</v>
      </c>
      <c r="S144" s="385"/>
      <c r="T144" s="385"/>
      <c r="U144" s="385"/>
      <c r="V144" s="385"/>
      <c r="W144" s="397" t="str">
        <f ca="1">BV59</f>
        <v>OK.</v>
      </c>
    </row>
    <row r="145" spans="3:23" x14ac:dyDescent="0.2">
      <c r="C145" s="393" t="str">
        <f ca="1">J68</f>
        <v>OK.</v>
      </c>
      <c r="D145" s="374"/>
      <c r="E145" s="374"/>
      <c r="F145" s="374"/>
      <c r="G145" s="374"/>
      <c r="H145" s="394" t="str">
        <f ca="1">Z68</f>
        <v>OK.</v>
      </c>
      <c r="I145" s="374"/>
      <c r="J145" s="374"/>
      <c r="K145" s="374"/>
      <c r="L145" s="374"/>
      <c r="M145" s="395" t="str">
        <f ca="1">AP68</f>
        <v>OK.</v>
      </c>
      <c r="N145" s="374"/>
      <c r="O145" s="374"/>
      <c r="P145" s="374"/>
      <c r="Q145" s="385"/>
      <c r="R145" s="396" t="str">
        <f ca="1">BF68</f>
        <v>OK.</v>
      </c>
      <c r="S145" s="385"/>
      <c r="T145" s="385"/>
      <c r="U145" s="385"/>
      <c r="V145" s="385"/>
      <c r="W145" s="397" t="str">
        <f ca="1">BV68</f>
        <v>OK.</v>
      </c>
    </row>
    <row r="146" spans="3:23" x14ac:dyDescent="0.2">
      <c r="C146" s="393" t="str">
        <f ca="1">J77</f>
        <v>OK.</v>
      </c>
      <c r="D146" s="374"/>
      <c r="E146" s="374"/>
      <c r="F146" s="374"/>
      <c r="G146" s="374"/>
      <c r="H146" s="394" t="str">
        <f ca="1">Z77</f>
        <v>OK.</v>
      </c>
      <c r="I146" s="374"/>
      <c r="J146" s="374"/>
      <c r="K146" s="374"/>
      <c r="L146" s="374"/>
      <c r="M146" s="395" t="str">
        <f ca="1">AP77</f>
        <v>OK.</v>
      </c>
      <c r="N146" s="374"/>
      <c r="O146" s="374"/>
      <c r="P146" s="374"/>
      <c r="Q146" s="385"/>
      <c r="R146" s="396" t="str">
        <f ca="1">BF77</f>
        <v>OK.</v>
      </c>
      <c r="S146" s="385"/>
      <c r="T146" s="385"/>
      <c r="U146" s="385"/>
      <c r="V146" s="385"/>
      <c r="W146" s="397" t="str">
        <f ca="1">BV77</f>
        <v>OK.</v>
      </c>
    </row>
    <row r="147" spans="3:23" x14ac:dyDescent="0.2">
      <c r="C147" s="393" t="str">
        <f ca="1">J86</f>
        <v>OK.</v>
      </c>
      <c r="D147" s="374"/>
      <c r="E147" s="374"/>
      <c r="F147" s="374"/>
      <c r="G147" s="374"/>
      <c r="H147" s="394" t="str">
        <f ca="1">Z86</f>
        <v>OK.</v>
      </c>
      <c r="I147" s="374"/>
      <c r="J147" s="374"/>
      <c r="K147" s="374"/>
      <c r="L147" s="374"/>
      <c r="M147" s="395" t="str">
        <f ca="1">AP86</f>
        <v>OK.</v>
      </c>
      <c r="N147" s="374"/>
      <c r="O147" s="374"/>
      <c r="P147" s="374"/>
      <c r="Q147" s="385"/>
      <c r="R147" s="396" t="str">
        <f ca="1">BF86</f>
        <v>OK.</v>
      </c>
      <c r="S147" s="385"/>
      <c r="T147" s="385"/>
      <c r="U147" s="385"/>
      <c r="V147" s="385"/>
      <c r="W147" s="397" t="str">
        <f ca="1">BV86</f>
        <v>OK.</v>
      </c>
    </row>
    <row r="148" spans="3:23" x14ac:dyDescent="0.2">
      <c r="C148" s="393" t="str">
        <f ca="1">J95</f>
        <v>OK.</v>
      </c>
      <c r="D148" s="374"/>
      <c r="E148" s="374"/>
      <c r="F148" s="374"/>
      <c r="G148" s="374"/>
      <c r="H148" s="394" t="str">
        <f ca="1">Z95</f>
        <v>OK.</v>
      </c>
      <c r="I148" s="374"/>
      <c r="J148" s="374"/>
      <c r="K148" s="374"/>
      <c r="L148" s="374"/>
      <c r="M148" s="395" t="str">
        <f ca="1">AP95</f>
        <v>OK.</v>
      </c>
      <c r="N148" s="374"/>
      <c r="O148" s="374"/>
      <c r="P148" s="374"/>
      <c r="Q148" s="385"/>
      <c r="R148" s="396" t="str">
        <f ca="1">BF95</f>
        <v>OK.</v>
      </c>
      <c r="S148" s="385"/>
      <c r="T148" s="385"/>
      <c r="U148" s="385"/>
      <c r="V148" s="385"/>
      <c r="W148" s="397" t="str">
        <f ca="1">BV95</f>
        <v>OK.</v>
      </c>
    </row>
    <row r="149" spans="3:23" x14ac:dyDescent="0.2">
      <c r="C149" s="393" t="str">
        <f ca="1">J104</f>
        <v>OK.</v>
      </c>
      <c r="D149" s="374"/>
      <c r="E149" s="374"/>
      <c r="F149" s="374"/>
      <c r="G149" s="374"/>
      <c r="H149" s="394" t="str">
        <f ca="1">Z104</f>
        <v>OK.</v>
      </c>
      <c r="I149" s="374"/>
      <c r="J149" s="374"/>
      <c r="K149" s="374"/>
      <c r="L149" s="374"/>
      <c r="M149" s="395" t="str">
        <f ca="1">AP104</f>
        <v>OK.</v>
      </c>
      <c r="N149" s="374"/>
      <c r="O149" s="374"/>
      <c r="P149" s="374"/>
      <c r="Q149" s="385"/>
      <c r="R149" s="396" t="str">
        <f ca="1">BF104</f>
        <v>OK.</v>
      </c>
      <c r="S149" s="385"/>
      <c r="T149" s="385"/>
      <c r="U149" s="385"/>
      <c r="V149" s="385"/>
      <c r="W149" s="397" t="str">
        <f ca="1">BV104</f>
        <v>OK.</v>
      </c>
    </row>
    <row r="150" spans="3:23" x14ac:dyDescent="0.2">
      <c r="C150" s="393" t="str">
        <f ca="1">J113</f>
        <v>OK.</v>
      </c>
      <c r="D150" s="374"/>
      <c r="E150" s="374"/>
      <c r="F150" s="374"/>
      <c r="G150" s="374"/>
      <c r="H150" s="394" t="str">
        <f ca="1">Z113</f>
        <v>OK.</v>
      </c>
      <c r="I150" s="374"/>
      <c r="J150" s="374"/>
      <c r="K150" s="374"/>
      <c r="L150" s="374"/>
      <c r="M150" s="395" t="str">
        <f ca="1">AP113</f>
        <v>OK.</v>
      </c>
      <c r="N150" s="374"/>
      <c r="O150" s="374"/>
      <c r="P150" s="374"/>
      <c r="Q150" s="385"/>
      <c r="R150" s="396" t="str">
        <f ca="1">BF113</f>
        <v>OK.</v>
      </c>
      <c r="S150" s="385"/>
      <c r="T150" s="385"/>
      <c r="U150" s="385"/>
      <c r="V150" s="385"/>
      <c r="W150" s="397" t="str">
        <f ca="1">BV113</f>
        <v>OK.</v>
      </c>
    </row>
    <row r="151" spans="3:23" x14ac:dyDescent="0.2">
      <c r="C151" s="393" t="str">
        <f ca="1">J122</f>
        <v>OK.</v>
      </c>
      <c r="D151" s="374"/>
      <c r="E151" s="374"/>
      <c r="F151" s="374"/>
      <c r="G151" s="374"/>
      <c r="H151" s="394" t="str">
        <f ca="1">Z122</f>
        <v>OK.</v>
      </c>
      <c r="I151" s="374"/>
      <c r="J151" s="374"/>
      <c r="K151" s="374"/>
      <c r="L151" s="374"/>
      <c r="M151" s="395" t="str">
        <f ca="1">AP122</f>
        <v>OK.</v>
      </c>
      <c r="N151" s="374"/>
      <c r="O151" s="374"/>
      <c r="P151" s="374"/>
      <c r="Q151" s="385"/>
      <c r="R151" s="396" t="str">
        <f ca="1">BF122</f>
        <v>OK.</v>
      </c>
      <c r="S151" s="385"/>
      <c r="T151" s="385"/>
      <c r="U151" s="385"/>
      <c r="V151" s="385"/>
      <c r="W151" s="397" t="str">
        <f ca="1">BV122</f>
        <v>OK.</v>
      </c>
    </row>
    <row r="152" spans="3:23" ht="13.5" thickBot="1" x14ac:dyDescent="0.25">
      <c r="C152" s="398" t="str">
        <f ca="1">J131</f>
        <v>OK.</v>
      </c>
      <c r="D152" s="399"/>
      <c r="E152" s="399"/>
      <c r="F152" s="399"/>
      <c r="G152" s="399"/>
      <c r="H152" s="400" t="str">
        <f ca="1">Z131</f>
        <v>OK.</v>
      </c>
      <c r="I152" s="399"/>
      <c r="J152" s="399"/>
      <c r="K152" s="399"/>
      <c r="L152" s="399"/>
      <c r="M152" s="401" t="str">
        <f ca="1">AP131</f>
        <v>OK.</v>
      </c>
      <c r="N152" s="399"/>
      <c r="O152" s="399"/>
      <c r="P152" s="399"/>
      <c r="Q152" s="402"/>
      <c r="R152" s="403" t="str">
        <f ca="1">BF131</f>
        <v>OK.</v>
      </c>
      <c r="S152" s="402"/>
      <c r="T152" s="402"/>
      <c r="U152" s="402"/>
      <c r="V152" s="402"/>
      <c r="W152" s="404" t="str">
        <f ca="1">BV131</f>
        <v>OK.</v>
      </c>
    </row>
    <row r="153" spans="3:23" x14ac:dyDescent="0.2">
      <c r="C153" s="386" t="str">
        <f ca="1">K50</f>
        <v>OK.</v>
      </c>
      <c r="D153" s="387"/>
      <c r="E153" s="387"/>
      <c r="F153" s="387"/>
      <c r="G153" s="387"/>
      <c r="H153" s="388" t="str">
        <f ca="1">AA50</f>
        <v>OK.</v>
      </c>
      <c r="I153" s="387"/>
      <c r="J153" s="387"/>
      <c r="K153" s="387"/>
      <c r="L153" s="387"/>
      <c r="M153" s="389" t="str">
        <f ca="1">AQ50</f>
        <v>OK.</v>
      </c>
      <c r="N153" s="387"/>
      <c r="O153" s="387"/>
      <c r="P153" s="387"/>
      <c r="Q153" s="390"/>
      <c r="R153" s="391" t="str">
        <f ca="1">BG50</f>
        <v>OK.</v>
      </c>
      <c r="S153" s="390"/>
      <c r="T153" s="390"/>
      <c r="U153" s="390"/>
      <c r="V153" s="390"/>
      <c r="W153" s="392" t="str">
        <f ca="1">BW50</f>
        <v>OK.</v>
      </c>
    </row>
    <row r="154" spans="3:23" x14ac:dyDescent="0.2">
      <c r="C154" s="393" t="str">
        <f ca="1">K59</f>
        <v>OK.</v>
      </c>
      <c r="D154" s="374"/>
      <c r="E154" s="374"/>
      <c r="F154" s="374"/>
      <c r="G154" s="374"/>
      <c r="H154" s="394" t="str">
        <f ca="1">AA59</f>
        <v>OK.</v>
      </c>
      <c r="I154" s="374"/>
      <c r="J154" s="374"/>
      <c r="K154" s="374"/>
      <c r="L154" s="374"/>
      <c r="M154" s="395" t="str">
        <f ca="1">AQ59</f>
        <v>OK.</v>
      </c>
      <c r="N154" s="374"/>
      <c r="O154" s="374"/>
      <c r="P154" s="374"/>
      <c r="Q154" s="385"/>
      <c r="R154" s="396" t="str">
        <f ca="1">BG59</f>
        <v>OK.</v>
      </c>
      <c r="S154" s="385"/>
      <c r="T154" s="385"/>
      <c r="U154" s="385"/>
      <c r="V154" s="385"/>
      <c r="W154" s="397" t="str">
        <f ca="1">BW59</f>
        <v>OK.</v>
      </c>
    </row>
    <row r="155" spans="3:23" x14ac:dyDescent="0.2">
      <c r="C155" s="393" t="str">
        <f ca="1">K68</f>
        <v>OK.</v>
      </c>
      <c r="D155" s="374"/>
      <c r="E155" s="374"/>
      <c r="F155" s="374"/>
      <c r="G155" s="374"/>
      <c r="H155" s="394" t="str">
        <f ca="1">AA68</f>
        <v>OK.</v>
      </c>
      <c r="I155" s="374"/>
      <c r="J155" s="374"/>
      <c r="K155" s="374"/>
      <c r="L155" s="374"/>
      <c r="M155" s="395" t="str">
        <f ca="1">AQ68</f>
        <v>OK.</v>
      </c>
      <c r="N155" s="374"/>
      <c r="O155" s="374"/>
      <c r="P155" s="374"/>
      <c r="Q155" s="385"/>
      <c r="R155" s="396" t="str">
        <f ca="1">BG68</f>
        <v>OK.</v>
      </c>
      <c r="S155" s="385"/>
      <c r="T155" s="385"/>
      <c r="U155" s="385"/>
      <c r="V155" s="385"/>
      <c r="W155" s="397" t="str">
        <f ca="1">BW68</f>
        <v>OK.</v>
      </c>
    </row>
    <row r="156" spans="3:23" x14ac:dyDescent="0.2">
      <c r="C156" s="393" t="str">
        <f ca="1">K77</f>
        <v>OK.</v>
      </c>
      <c r="D156" s="374"/>
      <c r="E156" s="374"/>
      <c r="F156" s="374"/>
      <c r="G156" s="374"/>
      <c r="H156" s="394" t="str">
        <f ca="1">AA77</f>
        <v>OK.</v>
      </c>
      <c r="I156" s="374"/>
      <c r="J156" s="374"/>
      <c r="K156" s="374"/>
      <c r="L156" s="374"/>
      <c r="M156" s="395" t="str">
        <f ca="1">AQ77</f>
        <v>OK.</v>
      </c>
      <c r="N156" s="374"/>
      <c r="O156" s="374"/>
      <c r="P156" s="374"/>
      <c r="Q156" s="385"/>
      <c r="R156" s="396" t="str">
        <f ca="1">BG77</f>
        <v>OK.</v>
      </c>
      <c r="S156" s="385"/>
      <c r="T156" s="385"/>
      <c r="U156" s="385"/>
      <c r="V156" s="385"/>
      <c r="W156" s="397" t="str">
        <f ca="1">BW77</f>
        <v>OK.</v>
      </c>
    </row>
    <row r="157" spans="3:23" x14ac:dyDescent="0.2">
      <c r="C157" s="393" t="str">
        <f ca="1">K86</f>
        <v>OK.</v>
      </c>
      <c r="D157" s="374"/>
      <c r="E157" s="374"/>
      <c r="F157" s="374"/>
      <c r="G157" s="374"/>
      <c r="H157" s="394" t="str">
        <f ca="1">AA86</f>
        <v>OK.</v>
      </c>
      <c r="I157" s="374"/>
      <c r="J157" s="374"/>
      <c r="K157" s="374"/>
      <c r="L157" s="374"/>
      <c r="M157" s="395" t="str">
        <f ca="1">AQ86</f>
        <v>OK.</v>
      </c>
      <c r="N157" s="374"/>
      <c r="O157" s="374"/>
      <c r="P157" s="374"/>
      <c r="Q157" s="385"/>
      <c r="R157" s="396" t="str">
        <f ca="1">BG86</f>
        <v>OK.</v>
      </c>
      <c r="S157" s="385"/>
      <c r="T157" s="385"/>
      <c r="U157" s="385"/>
      <c r="V157" s="385"/>
      <c r="W157" s="397" t="str">
        <f ca="1">BW86</f>
        <v>OK.</v>
      </c>
    </row>
    <row r="158" spans="3:23" x14ac:dyDescent="0.2">
      <c r="C158" s="393" t="str">
        <f ca="1">K95</f>
        <v>OK.</v>
      </c>
      <c r="D158" s="374"/>
      <c r="E158" s="374"/>
      <c r="F158" s="374"/>
      <c r="G158" s="374"/>
      <c r="H158" s="394" t="str">
        <f ca="1">AA95</f>
        <v>OK.</v>
      </c>
      <c r="I158" s="374"/>
      <c r="J158" s="374"/>
      <c r="K158" s="374"/>
      <c r="L158" s="374"/>
      <c r="M158" s="395" t="str">
        <f ca="1">AQ95</f>
        <v>OK.</v>
      </c>
      <c r="N158" s="374"/>
      <c r="O158" s="374"/>
      <c r="P158" s="374"/>
      <c r="Q158" s="385"/>
      <c r="R158" s="396" t="str">
        <f ca="1">BG95</f>
        <v>OK.</v>
      </c>
      <c r="S158" s="385"/>
      <c r="T158" s="385"/>
      <c r="U158" s="385"/>
      <c r="V158" s="385"/>
      <c r="W158" s="397" t="str">
        <f ca="1">BW95</f>
        <v>OK.</v>
      </c>
    </row>
    <row r="159" spans="3:23" x14ac:dyDescent="0.2">
      <c r="C159" s="393" t="str">
        <f ca="1">K104</f>
        <v>OK.</v>
      </c>
      <c r="D159" s="374"/>
      <c r="E159" s="374"/>
      <c r="F159" s="374"/>
      <c r="G159" s="374"/>
      <c r="H159" s="394" t="str">
        <f ca="1">AA104</f>
        <v>OK.</v>
      </c>
      <c r="I159" s="374"/>
      <c r="J159" s="374"/>
      <c r="K159" s="374"/>
      <c r="L159" s="374"/>
      <c r="M159" s="395" t="str">
        <f ca="1">AQ104</f>
        <v>OK.</v>
      </c>
      <c r="N159" s="374"/>
      <c r="O159" s="374"/>
      <c r="P159" s="374"/>
      <c r="Q159" s="385"/>
      <c r="R159" s="396" t="str">
        <f ca="1">BG104</f>
        <v>OK.</v>
      </c>
      <c r="S159" s="385"/>
      <c r="T159" s="385"/>
      <c r="U159" s="385"/>
      <c r="V159" s="385"/>
      <c r="W159" s="397" t="str">
        <f ca="1">BW104</f>
        <v>OK.</v>
      </c>
    </row>
    <row r="160" spans="3:23" x14ac:dyDescent="0.2">
      <c r="C160" s="393" t="str">
        <f ca="1">K113</f>
        <v>OK.</v>
      </c>
      <c r="D160" s="374"/>
      <c r="E160" s="374"/>
      <c r="F160" s="374"/>
      <c r="G160" s="374"/>
      <c r="H160" s="394" t="str">
        <f ca="1">AA113</f>
        <v>OK.</v>
      </c>
      <c r="I160" s="374"/>
      <c r="J160" s="374"/>
      <c r="K160" s="374"/>
      <c r="L160" s="374"/>
      <c r="M160" s="395" t="str">
        <f ca="1">AQ113</f>
        <v>OK.</v>
      </c>
      <c r="N160" s="374"/>
      <c r="O160" s="374"/>
      <c r="P160" s="374"/>
      <c r="Q160" s="385"/>
      <c r="R160" s="396" t="str">
        <f ca="1">BG113</f>
        <v>OK.</v>
      </c>
      <c r="S160" s="385"/>
      <c r="T160" s="385"/>
      <c r="U160" s="385"/>
      <c r="V160" s="385"/>
      <c r="W160" s="397" t="str">
        <f ca="1">BW113</f>
        <v>OK.</v>
      </c>
    </row>
    <row r="161" spans="3:23" x14ac:dyDescent="0.2">
      <c r="C161" s="393" t="str">
        <f ca="1">K122</f>
        <v>OK.</v>
      </c>
      <c r="D161" s="374"/>
      <c r="E161" s="374"/>
      <c r="F161" s="374"/>
      <c r="G161" s="374"/>
      <c r="H161" s="394" t="str">
        <f ca="1">AA122</f>
        <v>OK.</v>
      </c>
      <c r="I161" s="374"/>
      <c r="J161" s="374"/>
      <c r="K161" s="374"/>
      <c r="L161" s="374"/>
      <c r="M161" s="395" t="str">
        <f ca="1">AQ122</f>
        <v>OK.</v>
      </c>
      <c r="N161" s="374"/>
      <c r="O161" s="374"/>
      <c r="P161" s="374"/>
      <c r="Q161" s="385"/>
      <c r="R161" s="396" t="str">
        <f ca="1">BG122</f>
        <v>OK.</v>
      </c>
      <c r="S161" s="385"/>
      <c r="T161" s="385"/>
      <c r="U161" s="385"/>
      <c r="V161" s="385"/>
      <c r="W161" s="397" t="str">
        <f ca="1">BW122</f>
        <v>OK.</v>
      </c>
    </row>
    <row r="162" spans="3:23" ht="13.5" thickBot="1" x14ac:dyDescent="0.25">
      <c r="C162" s="398" t="str">
        <f ca="1">K131</f>
        <v>OK.</v>
      </c>
      <c r="D162" s="399"/>
      <c r="E162" s="399"/>
      <c r="F162" s="399"/>
      <c r="G162" s="399"/>
      <c r="H162" s="400" t="str">
        <f ca="1">AA131</f>
        <v>OK.</v>
      </c>
      <c r="I162" s="399"/>
      <c r="J162" s="399"/>
      <c r="K162" s="399"/>
      <c r="L162" s="399"/>
      <c r="M162" s="401" t="str">
        <f ca="1">AQ131</f>
        <v>OK.</v>
      </c>
      <c r="N162" s="399"/>
      <c r="O162" s="399"/>
      <c r="P162" s="399"/>
      <c r="Q162" s="402"/>
      <c r="R162" s="403" t="str">
        <f ca="1">BG131</f>
        <v>OK.</v>
      </c>
      <c r="S162" s="402"/>
      <c r="T162" s="402"/>
      <c r="U162" s="402"/>
      <c r="V162" s="402"/>
      <c r="W162" s="404" t="str">
        <f ca="1">BW131</f>
        <v>OK.</v>
      </c>
    </row>
    <row r="163" spans="3:23" x14ac:dyDescent="0.2">
      <c r="C163" s="386" t="str">
        <f ca="1">L50</f>
        <v>OK.</v>
      </c>
      <c r="D163" s="387"/>
      <c r="E163" s="387"/>
      <c r="F163" s="387"/>
      <c r="G163" s="387"/>
      <c r="H163" s="388" t="str">
        <f ca="1">AB50</f>
        <v>OK.</v>
      </c>
      <c r="I163" s="387"/>
      <c r="J163" s="387"/>
      <c r="K163" s="387"/>
      <c r="L163" s="387"/>
      <c r="M163" s="389" t="str">
        <f ca="1">AR50</f>
        <v>OK.</v>
      </c>
      <c r="N163" s="387"/>
      <c r="O163" s="387"/>
      <c r="P163" s="387"/>
      <c r="Q163" s="390"/>
      <c r="R163" s="391" t="str">
        <f ca="1">BH50</f>
        <v>OK.</v>
      </c>
      <c r="S163" s="390"/>
      <c r="T163" s="390"/>
      <c r="U163" s="390"/>
      <c r="V163" s="390"/>
      <c r="W163" s="392" t="str">
        <f ca="1">BX50</f>
        <v>OK.</v>
      </c>
    </row>
    <row r="164" spans="3:23" x14ac:dyDescent="0.2">
      <c r="C164" s="393" t="str">
        <f ca="1">L59</f>
        <v>OK.</v>
      </c>
      <c r="D164" s="374"/>
      <c r="E164" s="374"/>
      <c r="F164" s="374"/>
      <c r="G164" s="374"/>
      <c r="H164" s="394" t="str">
        <f ca="1">AB59</f>
        <v>OK.</v>
      </c>
      <c r="I164" s="374"/>
      <c r="J164" s="374"/>
      <c r="K164" s="374"/>
      <c r="L164" s="374"/>
      <c r="M164" s="395" t="str">
        <f ca="1">AR59</f>
        <v>OK.</v>
      </c>
      <c r="N164" s="374"/>
      <c r="O164" s="374"/>
      <c r="P164" s="374"/>
      <c r="Q164" s="385"/>
      <c r="R164" s="396" t="str">
        <f ca="1">BH59</f>
        <v>OK.</v>
      </c>
      <c r="S164" s="385"/>
      <c r="T164" s="385"/>
      <c r="U164" s="385"/>
      <c r="V164" s="385"/>
      <c r="W164" s="397" t="str">
        <f ca="1">BX59</f>
        <v>OK.</v>
      </c>
    </row>
    <row r="165" spans="3:23" x14ac:dyDescent="0.2">
      <c r="C165" s="393" t="str">
        <f ca="1">L68</f>
        <v>OK.</v>
      </c>
      <c r="D165" s="374"/>
      <c r="E165" s="374"/>
      <c r="F165" s="374"/>
      <c r="G165" s="374"/>
      <c r="H165" s="394" t="str">
        <f ca="1">AB68</f>
        <v>OK.</v>
      </c>
      <c r="I165" s="374"/>
      <c r="J165" s="374"/>
      <c r="K165" s="374"/>
      <c r="L165" s="374"/>
      <c r="M165" s="395" t="str">
        <f ca="1">AR68</f>
        <v>OK.</v>
      </c>
      <c r="N165" s="374"/>
      <c r="O165" s="374"/>
      <c r="P165" s="374"/>
      <c r="Q165" s="385"/>
      <c r="R165" s="396" t="str">
        <f ca="1">BH68</f>
        <v>OK.</v>
      </c>
      <c r="S165" s="385"/>
      <c r="T165" s="385"/>
      <c r="U165" s="385"/>
      <c r="V165" s="385"/>
      <c r="W165" s="397" t="str">
        <f ca="1">BX68</f>
        <v>OK.</v>
      </c>
    </row>
    <row r="166" spans="3:23" x14ac:dyDescent="0.2">
      <c r="C166" s="393" t="str">
        <f ca="1">L77</f>
        <v>OK.</v>
      </c>
      <c r="D166" s="374"/>
      <c r="E166" s="374"/>
      <c r="F166" s="374"/>
      <c r="G166" s="374"/>
      <c r="H166" s="394" t="str">
        <f ca="1">AB77</f>
        <v>OK.</v>
      </c>
      <c r="I166" s="374"/>
      <c r="J166" s="374"/>
      <c r="K166" s="374"/>
      <c r="L166" s="374"/>
      <c r="M166" s="395" t="str">
        <f ca="1">AR77</f>
        <v>OK.</v>
      </c>
      <c r="N166" s="374"/>
      <c r="O166" s="374"/>
      <c r="P166" s="374"/>
      <c r="Q166" s="385"/>
      <c r="R166" s="396" t="str">
        <f ca="1">BH77</f>
        <v>OK.</v>
      </c>
      <c r="S166" s="385"/>
      <c r="T166" s="385"/>
      <c r="U166" s="385"/>
      <c r="V166" s="385"/>
      <c r="W166" s="397" t="str">
        <f ca="1">BX77</f>
        <v>OK.</v>
      </c>
    </row>
    <row r="167" spans="3:23" x14ac:dyDescent="0.2">
      <c r="C167" s="393" t="str">
        <f ca="1">L86</f>
        <v>OK.</v>
      </c>
      <c r="D167" s="374"/>
      <c r="E167" s="374"/>
      <c r="F167" s="374"/>
      <c r="G167" s="374"/>
      <c r="H167" s="394" t="str">
        <f ca="1">AB86</f>
        <v>OK.</v>
      </c>
      <c r="I167" s="374"/>
      <c r="J167" s="374"/>
      <c r="K167" s="374"/>
      <c r="L167" s="374"/>
      <c r="M167" s="395" t="str">
        <f ca="1">AR86</f>
        <v>OK.</v>
      </c>
      <c r="N167" s="374"/>
      <c r="O167" s="374"/>
      <c r="P167" s="374"/>
      <c r="Q167" s="385"/>
      <c r="R167" s="396" t="str">
        <f ca="1">BH86</f>
        <v>OK.</v>
      </c>
      <c r="S167" s="385"/>
      <c r="T167" s="385"/>
      <c r="U167" s="385"/>
      <c r="V167" s="385"/>
      <c r="W167" s="397" t="str">
        <f ca="1">BX86</f>
        <v>OK.</v>
      </c>
    </row>
    <row r="168" spans="3:23" x14ac:dyDescent="0.2">
      <c r="C168" s="393" t="str">
        <f ca="1">L95</f>
        <v>OK.</v>
      </c>
      <c r="D168" s="374"/>
      <c r="E168" s="374"/>
      <c r="F168" s="374"/>
      <c r="G168" s="374"/>
      <c r="H168" s="394" t="str">
        <f ca="1">AB95</f>
        <v>OK.</v>
      </c>
      <c r="I168" s="374"/>
      <c r="J168" s="374"/>
      <c r="K168" s="374"/>
      <c r="L168" s="374"/>
      <c r="M168" s="395" t="str">
        <f ca="1">AR95</f>
        <v>OK.</v>
      </c>
      <c r="N168" s="374"/>
      <c r="O168" s="374"/>
      <c r="P168" s="374"/>
      <c r="Q168" s="385"/>
      <c r="R168" s="396" t="str">
        <f ca="1">BH95</f>
        <v>OK.</v>
      </c>
      <c r="S168" s="385"/>
      <c r="T168" s="385"/>
      <c r="U168" s="385"/>
      <c r="V168" s="385"/>
      <c r="W168" s="397" t="str">
        <f ca="1">BX95</f>
        <v>OK.</v>
      </c>
    </row>
    <row r="169" spans="3:23" x14ac:dyDescent="0.2">
      <c r="C169" s="393" t="str">
        <f ca="1">L104</f>
        <v>OK.</v>
      </c>
      <c r="D169" s="374"/>
      <c r="E169" s="374"/>
      <c r="F169" s="374"/>
      <c r="G169" s="374"/>
      <c r="H169" s="394" t="str">
        <f ca="1">AB104</f>
        <v>OK.</v>
      </c>
      <c r="I169" s="374"/>
      <c r="J169" s="374"/>
      <c r="K169" s="374"/>
      <c r="L169" s="374"/>
      <c r="M169" s="395" t="str">
        <f ca="1">AR104</f>
        <v>OK.</v>
      </c>
      <c r="N169" s="374"/>
      <c r="O169" s="374"/>
      <c r="P169" s="374"/>
      <c r="Q169" s="385"/>
      <c r="R169" s="396" t="str">
        <f ca="1">BH104</f>
        <v>OK.</v>
      </c>
      <c r="S169" s="385"/>
      <c r="T169" s="385"/>
      <c r="U169" s="385"/>
      <c r="V169" s="385"/>
      <c r="W169" s="397" t="str">
        <f ca="1">BX104</f>
        <v>OK.</v>
      </c>
    </row>
    <row r="170" spans="3:23" x14ac:dyDescent="0.2">
      <c r="C170" s="393" t="str">
        <f ca="1">L113</f>
        <v>OK.</v>
      </c>
      <c r="D170" s="374"/>
      <c r="E170" s="374"/>
      <c r="F170" s="374"/>
      <c r="G170" s="374"/>
      <c r="H170" s="394" t="str">
        <f ca="1">AB113</f>
        <v>OK.</v>
      </c>
      <c r="I170" s="374"/>
      <c r="J170" s="374"/>
      <c r="K170" s="374"/>
      <c r="L170" s="374"/>
      <c r="M170" s="395" t="str">
        <f ca="1">AR113</f>
        <v>OK.</v>
      </c>
      <c r="N170" s="374"/>
      <c r="O170" s="374"/>
      <c r="P170" s="374"/>
      <c r="Q170" s="385"/>
      <c r="R170" s="396" t="str">
        <f ca="1">BH113</f>
        <v>OK.</v>
      </c>
      <c r="S170" s="385"/>
      <c r="T170" s="385"/>
      <c r="U170" s="385"/>
      <c r="V170" s="385"/>
      <c r="W170" s="397" t="str">
        <f ca="1">BX113</f>
        <v>OK.</v>
      </c>
    </row>
    <row r="171" spans="3:23" x14ac:dyDescent="0.2">
      <c r="C171" s="393" t="str">
        <f ca="1">L122</f>
        <v>OK.</v>
      </c>
      <c r="D171" s="374"/>
      <c r="E171" s="374"/>
      <c r="F171" s="374"/>
      <c r="G171" s="374"/>
      <c r="H171" s="394" t="str">
        <f ca="1">AB122</f>
        <v>OK.</v>
      </c>
      <c r="I171" s="374"/>
      <c r="J171" s="374"/>
      <c r="K171" s="374"/>
      <c r="L171" s="374"/>
      <c r="M171" s="395" t="str">
        <f ca="1">AR122</f>
        <v>OK.</v>
      </c>
      <c r="N171" s="374"/>
      <c r="O171" s="374"/>
      <c r="P171" s="374"/>
      <c r="Q171" s="385"/>
      <c r="R171" s="396" t="str">
        <f ca="1">BH122</f>
        <v>OK.</v>
      </c>
      <c r="S171" s="385"/>
      <c r="T171" s="385"/>
      <c r="U171" s="385"/>
      <c r="V171" s="385"/>
      <c r="W171" s="397" t="str">
        <f ca="1">BX122</f>
        <v>OK.</v>
      </c>
    </row>
    <row r="172" spans="3:23" ht="13.5" thickBot="1" x14ac:dyDescent="0.25">
      <c r="C172" s="398" t="str">
        <f ca="1">L131</f>
        <v>OK.</v>
      </c>
      <c r="D172" s="399"/>
      <c r="E172" s="399"/>
      <c r="F172" s="399"/>
      <c r="G172" s="399"/>
      <c r="H172" s="400" t="str">
        <f ca="1">AB131</f>
        <v>OK.</v>
      </c>
      <c r="I172" s="399"/>
      <c r="J172" s="399"/>
      <c r="K172" s="399"/>
      <c r="L172" s="399"/>
      <c r="M172" s="401" t="str">
        <f ca="1">AR131</f>
        <v>OK.</v>
      </c>
      <c r="N172" s="399"/>
      <c r="O172" s="399"/>
      <c r="P172" s="399"/>
      <c r="Q172" s="402"/>
      <c r="R172" s="403" t="str">
        <f ca="1">BH131</f>
        <v>OK.</v>
      </c>
      <c r="S172" s="402"/>
      <c r="T172" s="402"/>
      <c r="U172" s="402"/>
      <c r="V172" s="402"/>
      <c r="W172" s="404" t="str">
        <f ca="1">BX131</f>
        <v>OK.</v>
      </c>
    </row>
    <row r="173" spans="3:23" x14ac:dyDescent="0.2">
      <c r="C173" s="386" t="str">
        <f ca="1">M50</f>
        <v>OK.</v>
      </c>
      <c r="D173" s="387"/>
      <c r="E173" s="387"/>
      <c r="F173" s="387"/>
      <c r="G173" s="387"/>
      <c r="H173" s="388" t="str">
        <f ca="1">AC50</f>
        <v>OK.</v>
      </c>
      <c r="I173" s="387"/>
      <c r="J173" s="387"/>
      <c r="K173" s="387"/>
      <c r="L173" s="387"/>
      <c r="M173" s="389" t="str">
        <f ca="1">AS50</f>
        <v>OK.</v>
      </c>
      <c r="N173" s="387"/>
      <c r="O173" s="387"/>
      <c r="P173" s="387"/>
      <c r="Q173" s="390"/>
      <c r="R173" s="391" t="str">
        <f ca="1">BI50</f>
        <v>OK.</v>
      </c>
      <c r="S173" s="390"/>
      <c r="T173" s="390"/>
      <c r="U173" s="390"/>
      <c r="V173" s="390"/>
      <c r="W173" s="392" t="str">
        <f ca="1">BY50</f>
        <v>OK.</v>
      </c>
    </row>
    <row r="174" spans="3:23" x14ac:dyDescent="0.2">
      <c r="C174" s="393" t="str">
        <f ca="1">M59</f>
        <v>OK.</v>
      </c>
      <c r="D174" s="374"/>
      <c r="E174" s="374"/>
      <c r="F174" s="374"/>
      <c r="G174" s="374"/>
      <c r="H174" s="394" t="str">
        <f ca="1">AC59</f>
        <v>OK.</v>
      </c>
      <c r="I174" s="374"/>
      <c r="J174" s="374"/>
      <c r="K174" s="374"/>
      <c r="L174" s="374"/>
      <c r="M174" s="395" t="str">
        <f ca="1">AS59</f>
        <v>OK.</v>
      </c>
      <c r="N174" s="374"/>
      <c r="O174" s="374"/>
      <c r="P174" s="374"/>
      <c r="Q174" s="385"/>
      <c r="R174" s="396" t="str">
        <f ca="1">BI59</f>
        <v>OK.</v>
      </c>
      <c r="S174" s="385"/>
      <c r="T174" s="385"/>
      <c r="U174" s="385"/>
      <c r="V174" s="385"/>
      <c r="W174" s="397" t="str">
        <f ca="1">BY59</f>
        <v>OK.</v>
      </c>
    </row>
    <row r="175" spans="3:23" x14ac:dyDescent="0.2">
      <c r="C175" s="393" t="str">
        <f ca="1">M68</f>
        <v>OK.</v>
      </c>
      <c r="D175" s="374"/>
      <c r="E175" s="374"/>
      <c r="F175" s="374"/>
      <c r="G175" s="374"/>
      <c r="H175" s="394" t="str">
        <f ca="1">AC68</f>
        <v>OK.</v>
      </c>
      <c r="I175" s="374"/>
      <c r="J175" s="374"/>
      <c r="K175" s="374"/>
      <c r="L175" s="374"/>
      <c r="M175" s="395" t="str">
        <f ca="1">AS68</f>
        <v>OK.</v>
      </c>
      <c r="N175" s="374"/>
      <c r="O175" s="374"/>
      <c r="P175" s="374"/>
      <c r="Q175" s="385"/>
      <c r="R175" s="396" t="str">
        <f ca="1">BI68</f>
        <v>OK.</v>
      </c>
      <c r="S175" s="385"/>
      <c r="T175" s="385"/>
      <c r="U175" s="385"/>
      <c r="V175" s="385"/>
      <c r="W175" s="397" t="str">
        <f ca="1">BY68</f>
        <v>OK.</v>
      </c>
    </row>
    <row r="176" spans="3:23" x14ac:dyDescent="0.2">
      <c r="C176" s="393" t="str">
        <f ca="1">M77</f>
        <v>OK.</v>
      </c>
      <c r="D176" s="374"/>
      <c r="E176" s="374"/>
      <c r="F176" s="374"/>
      <c r="G176" s="374"/>
      <c r="H176" s="394" t="str">
        <f ca="1">AC77</f>
        <v>OK.</v>
      </c>
      <c r="I176" s="374"/>
      <c r="J176" s="374"/>
      <c r="K176" s="374"/>
      <c r="L176" s="374"/>
      <c r="M176" s="395" t="str">
        <f ca="1">AS77</f>
        <v>OK.</v>
      </c>
      <c r="N176" s="374"/>
      <c r="O176" s="374"/>
      <c r="P176" s="374"/>
      <c r="Q176" s="385"/>
      <c r="R176" s="396" t="str">
        <f ca="1">BI77</f>
        <v>OK.</v>
      </c>
      <c r="S176" s="385"/>
      <c r="T176" s="385"/>
      <c r="U176" s="385"/>
      <c r="V176" s="385"/>
      <c r="W176" s="397" t="str">
        <f ca="1">BY77</f>
        <v>OK.</v>
      </c>
    </row>
    <row r="177" spans="3:23" x14ac:dyDescent="0.2">
      <c r="C177" s="393" t="str">
        <f ca="1">M86</f>
        <v>OK.</v>
      </c>
      <c r="D177" s="374"/>
      <c r="E177" s="374"/>
      <c r="F177" s="374"/>
      <c r="G177" s="374"/>
      <c r="H177" s="394" t="str">
        <f ca="1">AC86</f>
        <v>OK.</v>
      </c>
      <c r="I177" s="374"/>
      <c r="J177" s="374"/>
      <c r="K177" s="374"/>
      <c r="L177" s="374"/>
      <c r="M177" s="395" t="str">
        <f ca="1">AS86</f>
        <v>OK.</v>
      </c>
      <c r="N177" s="374"/>
      <c r="O177" s="374"/>
      <c r="P177" s="374"/>
      <c r="Q177" s="385"/>
      <c r="R177" s="396" t="str">
        <f ca="1">BI86</f>
        <v>OK.</v>
      </c>
      <c r="S177" s="385"/>
      <c r="T177" s="385"/>
      <c r="U177" s="385"/>
      <c r="V177" s="385"/>
      <c r="W177" s="397" t="str">
        <f ca="1">BY86</f>
        <v>OK.</v>
      </c>
    </row>
    <row r="178" spans="3:23" x14ac:dyDescent="0.2">
      <c r="C178" s="393" t="str">
        <f ca="1">M95</f>
        <v>OK.</v>
      </c>
      <c r="D178" s="374"/>
      <c r="E178" s="374"/>
      <c r="F178" s="374"/>
      <c r="G178" s="374"/>
      <c r="H178" s="394" t="str">
        <f ca="1">AC95</f>
        <v>OK.</v>
      </c>
      <c r="I178" s="374"/>
      <c r="J178" s="374"/>
      <c r="K178" s="374"/>
      <c r="L178" s="374"/>
      <c r="M178" s="395" t="str">
        <f ca="1">AS95</f>
        <v>OK.</v>
      </c>
      <c r="N178" s="374"/>
      <c r="O178" s="374"/>
      <c r="P178" s="374"/>
      <c r="Q178" s="385"/>
      <c r="R178" s="396" t="str">
        <f ca="1">BI95</f>
        <v>OK.</v>
      </c>
      <c r="S178" s="385"/>
      <c r="T178" s="385"/>
      <c r="U178" s="385"/>
      <c r="V178" s="385"/>
      <c r="W178" s="397" t="str">
        <f ca="1">BY95</f>
        <v>OK.</v>
      </c>
    </row>
    <row r="179" spans="3:23" x14ac:dyDescent="0.2">
      <c r="C179" s="393" t="str">
        <f ca="1">M104</f>
        <v>OK.</v>
      </c>
      <c r="D179" s="374"/>
      <c r="E179" s="374"/>
      <c r="F179" s="374"/>
      <c r="G179" s="374"/>
      <c r="H179" s="394" t="str">
        <f ca="1">AC104</f>
        <v>OK.</v>
      </c>
      <c r="I179" s="374"/>
      <c r="J179" s="374"/>
      <c r="K179" s="374"/>
      <c r="L179" s="374"/>
      <c r="M179" s="395" t="str">
        <f ca="1">AS104</f>
        <v>OK.</v>
      </c>
      <c r="N179" s="374"/>
      <c r="O179" s="374"/>
      <c r="P179" s="374"/>
      <c r="Q179" s="385"/>
      <c r="R179" s="396" t="str">
        <f ca="1">BI104</f>
        <v>OK.</v>
      </c>
      <c r="S179" s="385"/>
      <c r="T179" s="385"/>
      <c r="U179" s="385"/>
      <c r="V179" s="385"/>
      <c r="W179" s="397" t="str">
        <f ca="1">BY104</f>
        <v>OK.</v>
      </c>
    </row>
    <row r="180" spans="3:23" x14ac:dyDescent="0.2">
      <c r="C180" s="393" t="str">
        <f ca="1">M113</f>
        <v>OK.</v>
      </c>
      <c r="D180" s="374"/>
      <c r="E180" s="374"/>
      <c r="F180" s="374"/>
      <c r="G180" s="374"/>
      <c r="H180" s="394" t="str">
        <f ca="1">AC113</f>
        <v>OK.</v>
      </c>
      <c r="I180" s="374"/>
      <c r="J180" s="374"/>
      <c r="K180" s="374"/>
      <c r="L180" s="374"/>
      <c r="M180" s="395" t="str">
        <f ca="1">AS113</f>
        <v>OK.</v>
      </c>
      <c r="N180" s="374"/>
      <c r="O180" s="374"/>
      <c r="P180" s="374"/>
      <c r="Q180" s="385"/>
      <c r="R180" s="396" t="str">
        <f ca="1">BI113</f>
        <v>OK.</v>
      </c>
      <c r="S180" s="385"/>
      <c r="T180" s="385"/>
      <c r="U180" s="385"/>
      <c r="V180" s="385"/>
      <c r="W180" s="397" t="str">
        <f ca="1">BY113</f>
        <v>OK.</v>
      </c>
    </row>
    <row r="181" spans="3:23" x14ac:dyDescent="0.2">
      <c r="C181" s="393" t="str">
        <f ca="1">M122</f>
        <v>OK.</v>
      </c>
      <c r="D181" s="374"/>
      <c r="E181" s="374"/>
      <c r="F181" s="374"/>
      <c r="G181" s="374"/>
      <c r="H181" s="394" t="str">
        <f ca="1">AC122</f>
        <v>OK.</v>
      </c>
      <c r="I181" s="374"/>
      <c r="J181" s="374"/>
      <c r="K181" s="374"/>
      <c r="L181" s="374"/>
      <c r="M181" s="395" t="str">
        <f ca="1">AS122</f>
        <v>OK.</v>
      </c>
      <c r="N181" s="374"/>
      <c r="O181" s="374"/>
      <c r="P181" s="374"/>
      <c r="Q181" s="385"/>
      <c r="R181" s="396" t="str">
        <f ca="1">BI122</f>
        <v>OK.</v>
      </c>
      <c r="S181" s="385"/>
      <c r="T181" s="385"/>
      <c r="U181" s="385"/>
      <c r="V181" s="385"/>
      <c r="W181" s="397" t="str">
        <f ca="1">BY122</f>
        <v>OK.</v>
      </c>
    </row>
    <row r="182" spans="3:23" ht="13.5" thickBot="1" x14ac:dyDescent="0.25">
      <c r="C182" s="398" t="str">
        <f ca="1">M131</f>
        <v>OK.</v>
      </c>
      <c r="D182" s="399"/>
      <c r="E182" s="399"/>
      <c r="F182" s="399"/>
      <c r="G182" s="399"/>
      <c r="H182" s="400" t="str">
        <f ca="1">AC131</f>
        <v>OK.</v>
      </c>
      <c r="I182" s="399"/>
      <c r="J182" s="399"/>
      <c r="K182" s="399"/>
      <c r="L182" s="399"/>
      <c r="M182" s="401" t="str">
        <f ca="1">AS131</f>
        <v>OK.</v>
      </c>
      <c r="N182" s="399"/>
      <c r="O182" s="399"/>
      <c r="P182" s="399"/>
      <c r="Q182" s="402"/>
      <c r="R182" s="403" t="str">
        <f ca="1">BI131</f>
        <v>OK.</v>
      </c>
      <c r="S182" s="402"/>
      <c r="T182" s="402"/>
      <c r="U182" s="402"/>
      <c r="V182" s="402"/>
      <c r="W182" s="404" t="str">
        <f ca="1">BY131</f>
        <v>OK.</v>
      </c>
    </row>
    <row r="183" spans="3:23" x14ac:dyDescent="0.2">
      <c r="C183" s="386" t="str">
        <f ca="1">N50</f>
        <v>OK.</v>
      </c>
      <c r="D183" s="387"/>
      <c r="E183" s="387"/>
      <c r="F183" s="387"/>
      <c r="G183" s="387"/>
      <c r="H183" s="388" t="str">
        <f ca="1">AD50</f>
        <v>OK.</v>
      </c>
      <c r="I183" s="387"/>
      <c r="J183" s="387"/>
      <c r="K183" s="387"/>
      <c r="L183" s="387"/>
      <c r="M183" s="389" t="str">
        <f ca="1">AT50</f>
        <v>OK.</v>
      </c>
      <c r="N183" s="387"/>
      <c r="O183" s="387"/>
      <c r="P183" s="387"/>
      <c r="Q183" s="390"/>
      <c r="R183" s="391" t="str">
        <f ca="1">BJ50</f>
        <v>OK.</v>
      </c>
      <c r="S183" s="390"/>
      <c r="T183" s="390"/>
      <c r="U183" s="390"/>
      <c r="V183" s="390"/>
      <c r="W183" s="392" t="str">
        <f ca="1">BZ50</f>
        <v>OK.</v>
      </c>
    </row>
    <row r="184" spans="3:23" x14ac:dyDescent="0.2">
      <c r="C184" s="393" t="str">
        <f ca="1">N59</f>
        <v>OK.</v>
      </c>
      <c r="D184" s="374"/>
      <c r="E184" s="374"/>
      <c r="F184" s="374"/>
      <c r="G184" s="374"/>
      <c r="H184" s="394" t="str">
        <f ca="1">AD59</f>
        <v>OK.</v>
      </c>
      <c r="I184" s="374"/>
      <c r="J184" s="374"/>
      <c r="K184" s="374"/>
      <c r="L184" s="374"/>
      <c r="M184" s="395" t="str">
        <f ca="1">AT59</f>
        <v>OK.</v>
      </c>
      <c r="N184" s="374"/>
      <c r="O184" s="374"/>
      <c r="P184" s="374"/>
      <c r="Q184" s="385"/>
      <c r="R184" s="396" t="str">
        <f ca="1">BJ59</f>
        <v>OK.</v>
      </c>
      <c r="S184" s="385"/>
      <c r="T184" s="385"/>
      <c r="U184" s="385"/>
      <c r="V184" s="385"/>
      <c r="W184" s="397" t="str">
        <f ca="1">BZ59</f>
        <v>OK.</v>
      </c>
    </row>
    <row r="185" spans="3:23" x14ac:dyDescent="0.2">
      <c r="C185" s="393" t="str">
        <f ca="1">N68</f>
        <v>OK.</v>
      </c>
      <c r="D185" s="374"/>
      <c r="E185" s="374"/>
      <c r="F185" s="374"/>
      <c r="G185" s="374"/>
      <c r="H185" s="394" t="str">
        <f ca="1">AD68</f>
        <v>OK.</v>
      </c>
      <c r="I185" s="374"/>
      <c r="J185" s="374"/>
      <c r="K185" s="374"/>
      <c r="L185" s="374"/>
      <c r="M185" s="395" t="str">
        <f ca="1">AT68</f>
        <v>OK.</v>
      </c>
      <c r="N185" s="374"/>
      <c r="O185" s="374"/>
      <c r="P185" s="374"/>
      <c r="Q185" s="385"/>
      <c r="R185" s="396" t="str">
        <f ca="1">BJ68</f>
        <v>OK.</v>
      </c>
      <c r="S185" s="385"/>
      <c r="T185" s="385"/>
      <c r="U185" s="385"/>
      <c r="V185" s="385"/>
      <c r="W185" s="397" t="str">
        <f ca="1">BZ68</f>
        <v>OK.</v>
      </c>
    </row>
    <row r="186" spans="3:23" x14ac:dyDescent="0.2">
      <c r="C186" s="393" t="str">
        <f ca="1">N77</f>
        <v>OK.</v>
      </c>
      <c r="D186" s="374"/>
      <c r="E186" s="374"/>
      <c r="F186" s="374"/>
      <c r="G186" s="374"/>
      <c r="H186" s="394" t="str">
        <f ca="1">AD77</f>
        <v>OK.</v>
      </c>
      <c r="I186" s="374"/>
      <c r="J186" s="374"/>
      <c r="K186" s="374"/>
      <c r="L186" s="374"/>
      <c r="M186" s="395" t="str">
        <f ca="1">AT77</f>
        <v>OK.</v>
      </c>
      <c r="N186" s="374"/>
      <c r="O186" s="374"/>
      <c r="P186" s="374"/>
      <c r="Q186" s="385"/>
      <c r="R186" s="396" t="str">
        <f ca="1">BJ77</f>
        <v>OK.</v>
      </c>
      <c r="S186" s="385"/>
      <c r="T186" s="385"/>
      <c r="U186" s="385"/>
      <c r="V186" s="385"/>
      <c r="W186" s="397" t="str">
        <f ca="1">BZ77</f>
        <v>OK.</v>
      </c>
    </row>
    <row r="187" spans="3:23" x14ac:dyDescent="0.2">
      <c r="C187" s="393" t="str">
        <f ca="1">N86</f>
        <v>OK.</v>
      </c>
      <c r="D187" s="374"/>
      <c r="E187" s="374"/>
      <c r="F187" s="374"/>
      <c r="G187" s="374"/>
      <c r="H187" s="394" t="str">
        <f ca="1">AD86</f>
        <v>OK.</v>
      </c>
      <c r="I187" s="374"/>
      <c r="J187" s="374"/>
      <c r="K187" s="374"/>
      <c r="L187" s="374"/>
      <c r="M187" s="395" t="str">
        <f ca="1">AT86</f>
        <v>OK.</v>
      </c>
      <c r="N187" s="374"/>
      <c r="O187" s="374"/>
      <c r="P187" s="374"/>
      <c r="Q187" s="385"/>
      <c r="R187" s="396" t="str">
        <f ca="1">BJ86</f>
        <v>OK.</v>
      </c>
      <c r="S187" s="385"/>
      <c r="T187" s="385"/>
      <c r="U187" s="385"/>
      <c r="V187" s="385"/>
      <c r="W187" s="397" t="str">
        <f ca="1">BZ86</f>
        <v>OK.</v>
      </c>
    </row>
    <row r="188" spans="3:23" x14ac:dyDescent="0.2">
      <c r="C188" s="393" t="str">
        <f ca="1">N95</f>
        <v>OK.</v>
      </c>
      <c r="D188" s="374"/>
      <c r="E188" s="374"/>
      <c r="F188" s="374"/>
      <c r="G188" s="374"/>
      <c r="H188" s="394" t="str">
        <f ca="1">AD95</f>
        <v>OK.</v>
      </c>
      <c r="I188" s="374"/>
      <c r="J188" s="374"/>
      <c r="K188" s="374"/>
      <c r="L188" s="374"/>
      <c r="M188" s="395" t="str">
        <f ca="1">AT95</f>
        <v>OK.</v>
      </c>
      <c r="N188" s="374"/>
      <c r="O188" s="374"/>
      <c r="P188" s="374"/>
      <c r="Q188" s="385"/>
      <c r="R188" s="396" t="str">
        <f ca="1">BJ95</f>
        <v>OK.</v>
      </c>
      <c r="S188" s="385"/>
      <c r="T188" s="385"/>
      <c r="U188" s="385"/>
      <c r="V188" s="385"/>
      <c r="W188" s="397" t="str">
        <f ca="1">BZ95</f>
        <v>OK.</v>
      </c>
    </row>
    <row r="189" spans="3:23" x14ac:dyDescent="0.2">
      <c r="C189" s="393" t="str">
        <f ca="1">N104</f>
        <v>OK.</v>
      </c>
      <c r="D189" s="374"/>
      <c r="E189" s="374"/>
      <c r="F189" s="374"/>
      <c r="G189" s="374"/>
      <c r="H189" s="394" t="str">
        <f ca="1">AD104</f>
        <v>OK.</v>
      </c>
      <c r="I189" s="374"/>
      <c r="J189" s="374"/>
      <c r="K189" s="374"/>
      <c r="L189" s="374"/>
      <c r="M189" s="395" t="str">
        <f ca="1">AT104</f>
        <v>OK.</v>
      </c>
      <c r="N189" s="374"/>
      <c r="O189" s="374"/>
      <c r="P189" s="374"/>
      <c r="Q189" s="385"/>
      <c r="R189" s="396" t="str">
        <f ca="1">BJ104</f>
        <v>OK.</v>
      </c>
      <c r="S189" s="385"/>
      <c r="T189" s="385"/>
      <c r="U189" s="385"/>
      <c r="V189" s="385"/>
      <c r="W189" s="397" t="str">
        <f ca="1">BZ104</f>
        <v>OK.</v>
      </c>
    </row>
    <row r="190" spans="3:23" x14ac:dyDescent="0.2">
      <c r="C190" s="393" t="str">
        <f ca="1">N113</f>
        <v>OK.</v>
      </c>
      <c r="D190" s="374"/>
      <c r="E190" s="374"/>
      <c r="F190" s="374"/>
      <c r="G190" s="374"/>
      <c r="H190" s="394" t="str">
        <f ca="1">AD113</f>
        <v>OK.</v>
      </c>
      <c r="I190" s="374"/>
      <c r="J190" s="374"/>
      <c r="K190" s="374"/>
      <c r="L190" s="374"/>
      <c r="M190" s="395" t="str">
        <f ca="1">AT113</f>
        <v>OK.</v>
      </c>
      <c r="N190" s="374"/>
      <c r="O190" s="374"/>
      <c r="P190" s="374"/>
      <c r="Q190" s="385"/>
      <c r="R190" s="396" t="str">
        <f ca="1">BJ113</f>
        <v>OK.</v>
      </c>
      <c r="S190" s="385"/>
      <c r="T190" s="385"/>
      <c r="U190" s="385"/>
      <c r="V190" s="385"/>
      <c r="W190" s="397" t="str">
        <f ca="1">BZ113</f>
        <v>OK.</v>
      </c>
    </row>
    <row r="191" spans="3:23" x14ac:dyDescent="0.2">
      <c r="C191" s="393" t="str">
        <f ca="1">N122</f>
        <v>OK.</v>
      </c>
      <c r="D191" s="374"/>
      <c r="E191" s="374"/>
      <c r="F191" s="374"/>
      <c r="G191" s="374"/>
      <c r="H191" s="394" t="str">
        <f ca="1">AD122</f>
        <v>OK.</v>
      </c>
      <c r="I191" s="374"/>
      <c r="J191" s="374"/>
      <c r="K191" s="374"/>
      <c r="L191" s="374"/>
      <c r="M191" s="395" t="str">
        <f ca="1">AT122</f>
        <v>OK.</v>
      </c>
      <c r="N191" s="374"/>
      <c r="O191" s="374"/>
      <c r="P191" s="374"/>
      <c r="Q191" s="385"/>
      <c r="R191" s="396" t="str">
        <f ca="1">BJ122</f>
        <v>OK.</v>
      </c>
      <c r="S191" s="385"/>
      <c r="T191" s="385"/>
      <c r="U191" s="385"/>
      <c r="V191" s="385"/>
      <c r="W191" s="397" t="str">
        <f ca="1">BZ122</f>
        <v>OK.</v>
      </c>
    </row>
    <row r="192" spans="3:23" ht="13.5" thickBot="1" x14ac:dyDescent="0.25">
      <c r="C192" s="398" t="str">
        <f ca="1">N131</f>
        <v>OK.</v>
      </c>
      <c r="D192" s="399"/>
      <c r="E192" s="399"/>
      <c r="F192" s="399"/>
      <c r="G192" s="399"/>
      <c r="H192" s="400" t="str">
        <f ca="1">AD131</f>
        <v>OK.</v>
      </c>
      <c r="I192" s="399"/>
      <c r="J192" s="399"/>
      <c r="K192" s="399"/>
      <c r="L192" s="399"/>
      <c r="M192" s="401" t="str">
        <f ca="1">AT131</f>
        <v>OK.</v>
      </c>
      <c r="N192" s="399"/>
      <c r="O192" s="399"/>
      <c r="P192" s="399"/>
      <c r="Q192" s="402"/>
      <c r="R192" s="403" t="str">
        <f ca="1">BJ131</f>
        <v>OK.</v>
      </c>
      <c r="S192" s="402"/>
      <c r="T192" s="402"/>
      <c r="U192" s="402"/>
      <c r="V192" s="402"/>
      <c r="W192" s="404" t="str">
        <f ca="1">BZ131</f>
        <v>OK.</v>
      </c>
    </row>
    <row r="193" spans="3:32" x14ac:dyDescent="0.2">
      <c r="C193" s="386" t="str">
        <f ca="1">O50</f>
        <v>OK.</v>
      </c>
      <c r="D193" s="387"/>
      <c r="E193" s="387"/>
      <c r="F193" s="387"/>
      <c r="G193" s="387"/>
      <c r="H193" s="388" t="str">
        <f ca="1">AE50</f>
        <v>OK.</v>
      </c>
      <c r="I193" s="387"/>
      <c r="J193" s="387"/>
      <c r="K193" s="387"/>
      <c r="L193" s="387"/>
      <c r="M193" s="389" t="str">
        <f ca="1">AU50</f>
        <v>OK.</v>
      </c>
      <c r="N193" s="387"/>
      <c r="O193" s="387"/>
      <c r="P193" s="387"/>
      <c r="Q193" s="390"/>
      <c r="R193" s="391" t="str">
        <f ca="1">BK50</f>
        <v>OK.</v>
      </c>
      <c r="S193" s="390"/>
      <c r="T193" s="390"/>
      <c r="U193" s="390"/>
      <c r="V193" s="390"/>
      <c r="W193" s="392" t="str">
        <f ca="1">CA50</f>
        <v>OK.</v>
      </c>
    </row>
    <row r="194" spans="3:32" x14ac:dyDescent="0.2">
      <c r="C194" s="393" t="str">
        <f ca="1">O59</f>
        <v>OK.</v>
      </c>
      <c r="D194" s="374"/>
      <c r="E194" s="374"/>
      <c r="F194" s="374"/>
      <c r="G194" s="374"/>
      <c r="H194" s="394" t="str">
        <f ca="1">AE59</f>
        <v>OK.</v>
      </c>
      <c r="I194" s="374"/>
      <c r="J194" s="374"/>
      <c r="K194" s="374"/>
      <c r="L194" s="374"/>
      <c r="M194" s="395" t="str">
        <f ca="1">AU59</f>
        <v>OK.</v>
      </c>
      <c r="N194" s="374"/>
      <c r="O194" s="374"/>
      <c r="P194" s="374"/>
      <c r="Q194" s="385"/>
      <c r="R194" s="396" t="str">
        <f ca="1">BK59</f>
        <v>OK.</v>
      </c>
      <c r="S194" s="385"/>
      <c r="T194" s="385"/>
      <c r="U194" s="385"/>
      <c r="V194" s="385"/>
      <c r="W194" s="397" t="str">
        <f ca="1">CA59</f>
        <v>OK.</v>
      </c>
    </row>
    <row r="195" spans="3:32" x14ac:dyDescent="0.2">
      <c r="C195" s="393" t="str">
        <f ca="1">O68</f>
        <v>OK.</v>
      </c>
      <c r="D195" s="374"/>
      <c r="E195" s="374"/>
      <c r="F195" s="374"/>
      <c r="G195" s="374"/>
      <c r="H195" s="394" t="str">
        <f ca="1">AE68</f>
        <v>OK.</v>
      </c>
      <c r="I195" s="374"/>
      <c r="J195" s="374"/>
      <c r="K195" s="374"/>
      <c r="L195" s="374"/>
      <c r="M195" s="395" t="str">
        <f ca="1">AU68</f>
        <v>OK.</v>
      </c>
      <c r="N195" s="374"/>
      <c r="O195" s="374"/>
      <c r="P195" s="374"/>
      <c r="Q195" s="385"/>
      <c r="R195" s="396" t="str">
        <f ca="1">BK68</f>
        <v>OK.</v>
      </c>
      <c r="S195" s="385"/>
      <c r="T195" s="385"/>
      <c r="U195" s="385"/>
      <c r="V195" s="385"/>
      <c r="W195" s="397" t="str">
        <f ca="1">CA68</f>
        <v>OK.</v>
      </c>
    </row>
    <row r="196" spans="3:32" x14ac:dyDescent="0.2">
      <c r="C196" s="393" t="str">
        <f ca="1">O77</f>
        <v>OK.</v>
      </c>
      <c r="D196" s="374"/>
      <c r="E196" s="374"/>
      <c r="F196" s="374"/>
      <c r="G196" s="374"/>
      <c r="H196" s="394" t="str">
        <f ca="1">AE77</f>
        <v>OK.</v>
      </c>
      <c r="I196" s="374"/>
      <c r="J196" s="374"/>
      <c r="K196" s="374"/>
      <c r="L196" s="374"/>
      <c r="M196" s="395" t="str">
        <f ca="1">AU77</f>
        <v>OK.</v>
      </c>
      <c r="N196" s="374"/>
      <c r="O196" s="374"/>
      <c r="P196" s="374"/>
      <c r="Q196" s="385"/>
      <c r="R196" s="396" t="str">
        <f ca="1">BK77</f>
        <v>OK.</v>
      </c>
      <c r="S196" s="385"/>
      <c r="T196" s="385"/>
      <c r="U196" s="385"/>
      <c r="V196" s="385"/>
      <c r="W196" s="397" t="str">
        <f ca="1">CA77</f>
        <v>OK.</v>
      </c>
    </row>
    <row r="197" spans="3:32" x14ac:dyDescent="0.2">
      <c r="C197" s="393" t="str">
        <f ca="1">O86</f>
        <v>OK.</v>
      </c>
      <c r="D197" s="374"/>
      <c r="E197" s="374"/>
      <c r="F197" s="374"/>
      <c r="G197" s="374"/>
      <c r="H197" s="394" t="str">
        <f ca="1">AE86</f>
        <v>OK.</v>
      </c>
      <c r="I197" s="374"/>
      <c r="J197" s="374"/>
      <c r="K197" s="374"/>
      <c r="L197" s="374"/>
      <c r="M197" s="395" t="str">
        <f ca="1">AU86</f>
        <v>OK.</v>
      </c>
      <c r="N197" s="374"/>
      <c r="O197" s="374"/>
      <c r="P197" s="374"/>
      <c r="Q197" s="385"/>
      <c r="R197" s="396" t="str">
        <f ca="1">BK86</f>
        <v>OK.</v>
      </c>
      <c r="S197" s="385"/>
      <c r="T197" s="385"/>
      <c r="U197" s="385"/>
      <c r="V197" s="385"/>
      <c r="W197" s="397" t="str">
        <f ca="1">CA86</f>
        <v>OK.</v>
      </c>
    </row>
    <row r="198" spans="3:32" x14ac:dyDescent="0.2">
      <c r="C198" s="393" t="str">
        <f ca="1">O95</f>
        <v>OK.</v>
      </c>
      <c r="D198" s="374"/>
      <c r="E198" s="374"/>
      <c r="F198" s="374"/>
      <c r="G198" s="374"/>
      <c r="H198" s="394" t="str">
        <f ca="1">AE95</f>
        <v>OK.</v>
      </c>
      <c r="I198" s="374"/>
      <c r="J198" s="374"/>
      <c r="K198" s="374"/>
      <c r="L198" s="374"/>
      <c r="M198" s="395" t="str">
        <f ca="1">AU95</f>
        <v>OK.</v>
      </c>
      <c r="N198" s="374"/>
      <c r="O198" s="374"/>
      <c r="P198" s="374"/>
      <c r="Q198" s="385"/>
      <c r="R198" s="396" t="str">
        <f ca="1">BK95</f>
        <v>OK.</v>
      </c>
      <c r="S198" s="385"/>
      <c r="T198" s="385"/>
      <c r="U198" s="385"/>
      <c r="V198" s="385"/>
      <c r="W198" s="397" t="str">
        <f ca="1">CA95</f>
        <v>OK.</v>
      </c>
    </row>
    <row r="199" spans="3:32" x14ac:dyDescent="0.2">
      <c r="C199" s="393" t="str">
        <f ca="1">O104</f>
        <v>OK.</v>
      </c>
      <c r="D199" s="374"/>
      <c r="E199" s="374"/>
      <c r="F199" s="374"/>
      <c r="G199" s="374"/>
      <c r="H199" s="394" t="str">
        <f ca="1">AE104</f>
        <v>OK.</v>
      </c>
      <c r="I199" s="374"/>
      <c r="J199" s="374"/>
      <c r="K199" s="374"/>
      <c r="L199" s="374"/>
      <c r="M199" s="395" t="str">
        <f ca="1">AU104</f>
        <v>OK.</v>
      </c>
      <c r="N199" s="374"/>
      <c r="O199" s="374"/>
      <c r="P199" s="374"/>
      <c r="Q199" s="385"/>
      <c r="R199" s="396" t="str">
        <f ca="1">BK104</f>
        <v>OK.</v>
      </c>
      <c r="S199" s="385"/>
      <c r="T199" s="385"/>
      <c r="U199" s="385"/>
      <c r="V199" s="385"/>
      <c r="W199" s="397" t="str">
        <f ca="1">CA104</f>
        <v>OK.</v>
      </c>
    </row>
    <row r="200" spans="3:32" x14ac:dyDescent="0.2">
      <c r="C200" s="393" t="str">
        <f ca="1">O113</f>
        <v>OK.</v>
      </c>
      <c r="D200" s="374"/>
      <c r="E200" s="374"/>
      <c r="F200" s="374"/>
      <c r="G200" s="374"/>
      <c r="H200" s="394" t="str">
        <f ca="1">AE113</f>
        <v>OK.</v>
      </c>
      <c r="I200" s="374"/>
      <c r="J200" s="374"/>
      <c r="K200" s="374"/>
      <c r="L200" s="374"/>
      <c r="M200" s="395" t="str">
        <f ca="1">AU113</f>
        <v>OK.</v>
      </c>
      <c r="N200" s="374"/>
      <c r="O200" s="374"/>
      <c r="P200" s="374"/>
      <c r="Q200" s="385"/>
      <c r="R200" s="396" t="str">
        <f ca="1">BK113</f>
        <v>OK.</v>
      </c>
      <c r="S200" s="385"/>
      <c r="T200" s="385"/>
      <c r="U200" s="385"/>
      <c r="V200" s="385"/>
      <c r="W200" s="397" t="str">
        <f ca="1">CA113</f>
        <v>OK.</v>
      </c>
    </row>
    <row r="201" spans="3:32" x14ac:dyDescent="0.2">
      <c r="C201" s="393" t="str">
        <f ca="1">O122</f>
        <v>OK.</v>
      </c>
      <c r="D201" s="374"/>
      <c r="E201" s="374"/>
      <c r="F201" s="374"/>
      <c r="G201" s="374"/>
      <c r="H201" s="394" t="str">
        <f ca="1">AE122</f>
        <v>OK.</v>
      </c>
      <c r="I201" s="374"/>
      <c r="J201" s="374"/>
      <c r="K201" s="374"/>
      <c r="L201" s="374"/>
      <c r="M201" s="395" t="str">
        <f ca="1">AU122</f>
        <v>OK.</v>
      </c>
      <c r="N201" s="374"/>
      <c r="O201" s="374"/>
      <c r="P201" s="374"/>
      <c r="Q201" s="385"/>
      <c r="R201" s="396" t="str">
        <f ca="1">BK122</f>
        <v>OK.</v>
      </c>
      <c r="S201" s="385"/>
      <c r="T201" s="385"/>
      <c r="U201" s="385"/>
      <c r="V201" s="385"/>
      <c r="W201" s="397" t="str">
        <f ca="1">CA122</f>
        <v>OK.</v>
      </c>
    </row>
    <row r="202" spans="3:32" ht="13.5" thickBot="1" x14ac:dyDescent="0.25">
      <c r="C202" s="398" t="str">
        <f ca="1">O131</f>
        <v>OK.</v>
      </c>
      <c r="D202" s="399"/>
      <c r="E202" s="399"/>
      <c r="F202" s="399"/>
      <c r="G202" s="399"/>
      <c r="H202" s="400" t="str">
        <f ca="1">AE131</f>
        <v>OK.</v>
      </c>
      <c r="I202" s="399"/>
      <c r="J202" s="399"/>
      <c r="K202" s="399"/>
      <c r="L202" s="399"/>
      <c r="M202" s="401" t="str">
        <f ca="1">AU131</f>
        <v>OK.</v>
      </c>
      <c r="N202" s="399"/>
      <c r="O202" s="399"/>
      <c r="P202" s="399"/>
      <c r="Q202" s="402"/>
      <c r="R202" s="403" t="str">
        <f ca="1">BK131</f>
        <v>OK.</v>
      </c>
      <c r="S202" s="402"/>
      <c r="T202" s="402"/>
      <c r="U202" s="402"/>
      <c r="V202" s="402"/>
      <c r="W202" s="404" t="str">
        <f ca="1">CA131</f>
        <v>OK.</v>
      </c>
    </row>
    <row r="203" spans="3:32" x14ac:dyDescent="0.2">
      <c r="C203" s="386" t="str">
        <f ca="1">P50</f>
        <v>OK.</v>
      </c>
      <c r="D203" s="387"/>
      <c r="E203" s="387"/>
      <c r="F203" s="387"/>
      <c r="G203" s="387"/>
      <c r="H203" s="388" t="str">
        <f ca="1">AF50</f>
        <v>OK.</v>
      </c>
      <c r="I203" s="387"/>
      <c r="J203" s="387"/>
      <c r="K203" s="387"/>
      <c r="L203" s="390"/>
      <c r="M203" s="389" t="str">
        <f ca="1">AV50</f>
        <v>OK.</v>
      </c>
      <c r="N203" s="390"/>
      <c r="O203" s="390"/>
      <c r="P203" s="390"/>
      <c r="Q203" s="390"/>
      <c r="R203" s="391" t="str">
        <f ca="1">BL50</f>
        <v>OK.</v>
      </c>
      <c r="S203" s="390"/>
      <c r="T203" s="390"/>
      <c r="U203" s="390"/>
      <c r="V203" s="390"/>
      <c r="W203" s="392" t="str">
        <f ca="1">CB50</f>
        <v>OK.</v>
      </c>
      <c r="AB203" s="370"/>
      <c r="AC203" s="370"/>
      <c r="AD203" s="370"/>
      <c r="AE203" s="370"/>
      <c r="AF203" s="370"/>
    </row>
    <row r="204" spans="3:32" x14ac:dyDescent="0.2">
      <c r="C204" s="393" t="str">
        <f ca="1">P59</f>
        <v>OK.</v>
      </c>
      <c r="D204" s="374"/>
      <c r="E204" s="374"/>
      <c r="F204" s="374"/>
      <c r="G204" s="374"/>
      <c r="H204" s="394" t="str">
        <f ca="1">AF59</f>
        <v>OK.</v>
      </c>
      <c r="I204" s="374"/>
      <c r="J204" s="374"/>
      <c r="K204" s="374"/>
      <c r="L204" s="385"/>
      <c r="M204" s="395" t="str">
        <f ca="1">AV59</f>
        <v>OK.</v>
      </c>
      <c r="N204" s="385"/>
      <c r="O204" s="385"/>
      <c r="P204" s="385"/>
      <c r="Q204" s="385"/>
      <c r="R204" s="396" t="str">
        <f ca="1">BL59</f>
        <v>OK.</v>
      </c>
      <c r="S204" s="385"/>
      <c r="T204" s="385"/>
      <c r="U204" s="385"/>
      <c r="V204" s="385"/>
      <c r="W204" s="397" t="str">
        <f ca="1">CB59</f>
        <v>OK.</v>
      </c>
      <c r="AB204" s="370"/>
      <c r="AC204" s="370"/>
      <c r="AD204" s="370"/>
      <c r="AE204" s="370"/>
      <c r="AF204" s="370"/>
    </row>
    <row r="205" spans="3:32" x14ac:dyDescent="0.2">
      <c r="C205" s="393" t="str">
        <f ca="1">P68</f>
        <v>OK.</v>
      </c>
      <c r="D205" s="374"/>
      <c r="E205" s="374"/>
      <c r="F205" s="374"/>
      <c r="G205" s="374"/>
      <c r="H205" s="394" t="str">
        <f ca="1">AF68</f>
        <v>OK.</v>
      </c>
      <c r="I205" s="374"/>
      <c r="J205" s="374"/>
      <c r="K205" s="374"/>
      <c r="L205" s="385"/>
      <c r="M205" s="395" t="str">
        <f ca="1">AV68</f>
        <v>OK.</v>
      </c>
      <c r="N205" s="385"/>
      <c r="O205" s="385"/>
      <c r="P205" s="385"/>
      <c r="Q205" s="385"/>
      <c r="R205" s="396" t="str">
        <f ca="1">BL68</f>
        <v>OK.</v>
      </c>
      <c r="S205" s="385"/>
      <c r="T205" s="385"/>
      <c r="U205" s="385"/>
      <c r="V205" s="385"/>
      <c r="W205" s="397" t="str">
        <f ca="1">CB68</f>
        <v>OK.</v>
      </c>
      <c r="AB205" s="370"/>
      <c r="AC205" s="370"/>
      <c r="AD205" s="370"/>
      <c r="AE205" s="370"/>
      <c r="AF205" s="370"/>
    </row>
    <row r="206" spans="3:32" x14ac:dyDescent="0.2">
      <c r="C206" s="393" t="str">
        <f ca="1">P77</f>
        <v>OK.</v>
      </c>
      <c r="D206" s="374"/>
      <c r="E206" s="374"/>
      <c r="F206" s="374"/>
      <c r="G206" s="374"/>
      <c r="H206" s="394" t="str">
        <f ca="1">AF77</f>
        <v>OK.</v>
      </c>
      <c r="I206" s="374"/>
      <c r="J206" s="374"/>
      <c r="K206" s="374"/>
      <c r="L206" s="385"/>
      <c r="M206" s="395" t="str">
        <f ca="1">AV77</f>
        <v>OK.</v>
      </c>
      <c r="N206" s="385"/>
      <c r="O206" s="385"/>
      <c r="P206" s="385"/>
      <c r="Q206" s="385"/>
      <c r="R206" s="396" t="str">
        <f ca="1">BL77</f>
        <v>OK.</v>
      </c>
      <c r="S206" s="385"/>
      <c r="T206" s="385"/>
      <c r="U206" s="385"/>
      <c r="V206" s="385"/>
      <c r="W206" s="397" t="str">
        <f ca="1">CB77</f>
        <v>OK.</v>
      </c>
      <c r="AB206" s="370"/>
      <c r="AC206" s="370"/>
      <c r="AD206" s="370"/>
      <c r="AE206" s="370"/>
      <c r="AF206" s="370"/>
    </row>
    <row r="207" spans="3:32" x14ac:dyDescent="0.2">
      <c r="C207" s="393" t="str">
        <f ca="1">P86</f>
        <v>OK.</v>
      </c>
      <c r="D207" s="374"/>
      <c r="E207" s="374"/>
      <c r="F207" s="374"/>
      <c r="G207" s="374"/>
      <c r="H207" s="394" t="str">
        <f ca="1">AF86</f>
        <v>OK.</v>
      </c>
      <c r="I207" s="374"/>
      <c r="J207" s="374"/>
      <c r="K207" s="374"/>
      <c r="L207" s="385"/>
      <c r="M207" s="395" t="str">
        <f ca="1">AV86</f>
        <v>OK.</v>
      </c>
      <c r="N207" s="385"/>
      <c r="O207" s="385"/>
      <c r="P207" s="385"/>
      <c r="Q207" s="385"/>
      <c r="R207" s="396" t="str">
        <f ca="1">BL86</f>
        <v>OK.</v>
      </c>
      <c r="S207" s="385"/>
      <c r="T207" s="385"/>
      <c r="U207" s="385"/>
      <c r="V207" s="385"/>
      <c r="W207" s="397" t="str">
        <f ca="1">CB86</f>
        <v>OK.</v>
      </c>
      <c r="AB207" s="370"/>
      <c r="AC207" s="370"/>
      <c r="AD207" s="370"/>
      <c r="AE207" s="370"/>
      <c r="AF207" s="370"/>
    </row>
    <row r="208" spans="3:32" x14ac:dyDescent="0.2">
      <c r="C208" s="393" t="str">
        <f ca="1">P95</f>
        <v>OK.</v>
      </c>
      <c r="D208" s="374"/>
      <c r="E208" s="374"/>
      <c r="F208" s="374"/>
      <c r="G208" s="374"/>
      <c r="H208" s="394" t="str">
        <f ca="1">AF95</f>
        <v>OK.</v>
      </c>
      <c r="I208" s="374"/>
      <c r="J208" s="374"/>
      <c r="K208" s="374"/>
      <c r="L208" s="385"/>
      <c r="M208" s="395" t="str">
        <f ca="1">AV95</f>
        <v>OK.</v>
      </c>
      <c r="N208" s="385"/>
      <c r="O208" s="385"/>
      <c r="P208" s="385"/>
      <c r="Q208" s="385"/>
      <c r="R208" s="396" t="str">
        <f ca="1">BL95</f>
        <v>OK.</v>
      </c>
      <c r="S208" s="385"/>
      <c r="T208" s="385"/>
      <c r="U208" s="385"/>
      <c r="V208" s="385"/>
      <c r="W208" s="397" t="str">
        <f ca="1">CB95</f>
        <v>OK.</v>
      </c>
      <c r="AB208" s="370"/>
      <c r="AC208" s="370"/>
      <c r="AD208" s="370"/>
      <c r="AE208" s="370"/>
      <c r="AF208" s="370"/>
    </row>
    <row r="209" spans="3:32" x14ac:dyDescent="0.2">
      <c r="C209" s="393" t="str">
        <f ca="1">P104</f>
        <v>OK.</v>
      </c>
      <c r="D209" s="374"/>
      <c r="E209" s="374"/>
      <c r="F209" s="374"/>
      <c r="G209" s="374"/>
      <c r="H209" s="394" t="str">
        <f ca="1">AF104</f>
        <v>OK.</v>
      </c>
      <c r="I209" s="374"/>
      <c r="J209" s="374"/>
      <c r="K209" s="374"/>
      <c r="L209" s="385"/>
      <c r="M209" s="395" t="str">
        <f ca="1">AV104</f>
        <v>OK.</v>
      </c>
      <c r="N209" s="385"/>
      <c r="O209" s="385"/>
      <c r="P209" s="385"/>
      <c r="Q209" s="385"/>
      <c r="R209" s="396" t="str">
        <f ca="1">BL104</f>
        <v>OK.</v>
      </c>
      <c r="S209" s="385"/>
      <c r="T209" s="385"/>
      <c r="U209" s="385"/>
      <c r="V209" s="385"/>
      <c r="W209" s="397" t="str">
        <f ca="1">CB104</f>
        <v>OK.</v>
      </c>
      <c r="AB209" s="370"/>
      <c r="AC209" s="370"/>
      <c r="AD209" s="370"/>
      <c r="AE209" s="370"/>
      <c r="AF209" s="370"/>
    </row>
    <row r="210" spans="3:32" x14ac:dyDescent="0.2">
      <c r="C210" s="393" t="str">
        <f ca="1">P113</f>
        <v>OK.</v>
      </c>
      <c r="D210" s="374"/>
      <c r="E210" s="374"/>
      <c r="F210" s="374"/>
      <c r="G210" s="374"/>
      <c r="H210" s="394" t="str">
        <f ca="1">AF113</f>
        <v>OK.</v>
      </c>
      <c r="I210" s="374"/>
      <c r="J210" s="374"/>
      <c r="K210" s="374"/>
      <c r="L210" s="385"/>
      <c r="M210" s="395" t="str">
        <f ca="1">AV113</f>
        <v>OK.</v>
      </c>
      <c r="N210" s="385"/>
      <c r="O210" s="385"/>
      <c r="P210" s="385"/>
      <c r="Q210" s="385"/>
      <c r="R210" s="396" t="str">
        <f ca="1">BL113</f>
        <v>OK.</v>
      </c>
      <c r="S210" s="385"/>
      <c r="T210" s="385"/>
      <c r="U210" s="385"/>
      <c r="V210" s="385"/>
      <c r="W210" s="397" t="str">
        <f ca="1">CB113</f>
        <v>OK.</v>
      </c>
      <c r="AB210" s="370"/>
      <c r="AC210" s="370"/>
      <c r="AD210" s="370"/>
      <c r="AE210" s="370"/>
      <c r="AF210" s="370"/>
    </row>
    <row r="211" spans="3:32" x14ac:dyDescent="0.2">
      <c r="C211" s="393" t="str">
        <f ca="1">P122</f>
        <v>OK.</v>
      </c>
      <c r="D211" s="374"/>
      <c r="E211" s="374"/>
      <c r="F211" s="374"/>
      <c r="G211" s="374"/>
      <c r="H211" s="394" t="str">
        <f ca="1">AF122</f>
        <v>OK.</v>
      </c>
      <c r="I211" s="374"/>
      <c r="J211" s="374"/>
      <c r="K211" s="374"/>
      <c r="L211" s="385"/>
      <c r="M211" s="395" t="str">
        <f ca="1">AV122</f>
        <v>OK.</v>
      </c>
      <c r="N211" s="385"/>
      <c r="O211" s="385"/>
      <c r="P211" s="385"/>
      <c r="Q211" s="385"/>
      <c r="R211" s="396" t="str">
        <f ca="1">BL122</f>
        <v>OK.</v>
      </c>
      <c r="S211" s="385"/>
      <c r="T211" s="385"/>
      <c r="U211" s="385"/>
      <c r="V211" s="385"/>
      <c r="W211" s="397" t="str">
        <f ca="1">CB122</f>
        <v>OK.</v>
      </c>
      <c r="AB211" s="370"/>
      <c r="AC211" s="370"/>
      <c r="AD211" s="370"/>
      <c r="AE211" s="370"/>
      <c r="AF211" s="370"/>
    </row>
    <row r="212" spans="3:32" ht="13.5" thickBot="1" x14ac:dyDescent="0.25">
      <c r="C212" s="398" t="str">
        <f ca="1">P131</f>
        <v>OK.</v>
      </c>
      <c r="D212" s="399"/>
      <c r="E212" s="399"/>
      <c r="F212" s="399"/>
      <c r="G212" s="399"/>
      <c r="H212" s="400" t="str">
        <f ca="1">AF131</f>
        <v>OK.</v>
      </c>
      <c r="I212" s="399"/>
      <c r="J212" s="399"/>
      <c r="K212" s="399"/>
      <c r="L212" s="402"/>
      <c r="M212" s="401" t="str">
        <f ca="1">AV131</f>
        <v>OK.</v>
      </c>
      <c r="N212" s="402"/>
      <c r="O212" s="402"/>
      <c r="P212" s="402"/>
      <c r="Q212" s="402"/>
      <c r="R212" s="403" t="str">
        <f ca="1">BL131</f>
        <v>OK.</v>
      </c>
      <c r="S212" s="402"/>
      <c r="T212" s="402"/>
      <c r="U212" s="402"/>
      <c r="V212" s="402"/>
      <c r="W212" s="404" t="str">
        <f ca="1">CB131</f>
        <v>OK.</v>
      </c>
      <c r="AB212" s="370"/>
      <c r="AC212" s="370"/>
      <c r="AD212" s="370"/>
      <c r="AE212" s="370"/>
      <c r="AF212" s="370"/>
    </row>
  </sheetData>
  <mergeCells count="55">
    <mergeCell ref="AO83:AV84"/>
    <mergeCell ref="BE83:BL84"/>
    <mergeCell ref="BU83:CB84"/>
    <mergeCell ref="I83:P84"/>
    <mergeCell ref="I92:P93"/>
    <mergeCell ref="I101:P102"/>
    <mergeCell ref="Y74:AF75"/>
    <mergeCell ref="Y83:AF84"/>
    <mergeCell ref="Y92:AF93"/>
    <mergeCell ref="I56:P57"/>
    <mergeCell ref="I65:P66"/>
    <mergeCell ref="Y65:AF66"/>
    <mergeCell ref="Y56:AF57"/>
    <mergeCell ref="I74:P75"/>
    <mergeCell ref="I128:P129"/>
    <mergeCell ref="Y110:AF111"/>
    <mergeCell ref="Y101:AF102"/>
    <mergeCell ref="I119:P120"/>
    <mergeCell ref="Y128:AF129"/>
    <mergeCell ref="Y119:AF120"/>
    <mergeCell ref="I110:P111"/>
    <mergeCell ref="BU128:CB129"/>
    <mergeCell ref="AO119:AV120"/>
    <mergeCell ref="BE119:BL120"/>
    <mergeCell ref="BU119:CB120"/>
    <mergeCell ref="AO128:AV129"/>
    <mergeCell ref="BE128:BL129"/>
    <mergeCell ref="AO110:AV111"/>
    <mergeCell ref="BE110:BL111"/>
    <mergeCell ref="AO92:AV93"/>
    <mergeCell ref="BE92:BL93"/>
    <mergeCell ref="BU92:CB93"/>
    <mergeCell ref="BU110:CB111"/>
    <mergeCell ref="AO101:AV102"/>
    <mergeCell ref="BE101:BL102"/>
    <mergeCell ref="BU101:CB102"/>
    <mergeCell ref="AO74:AV75"/>
    <mergeCell ref="BE74:BL75"/>
    <mergeCell ref="BU74:CB75"/>
    <mergeCell ref="AO65:AV66"/>
    <mergeCell ref="BE65:BL66"/>
    <mergeCell ref="BU65:CB66"/>
    <mergeCell ref="AO56:AV57"/>
    <mergeCell ref="BE56:BL57"/>
    <mergeCell ref="BU56:CB57"/>
    <mergeCell ref="AO47:AV48"/>
    <mergeCell ref="BE47:BL48"/>
    <mergeCell ref="BU47:CB48"/>
    <mergeCell ref="I47:P48"/>
    <mergeCell ref="Y47:AF48"/>
    <mergeCell ref="BU1:CB40"/>
    <mergeCell ref="I1:P40"/>
    <mergeCell ref="Y1:AF40"/>
    <mergeCell ref="AO1:AV40"/>
    <mergeCell ref="BE1:BL40"/>
  </mergeCells>
  <phoneticPr fontId="10" type="noConversion"/>
  <conditionalFormatting sqref="A42:CB131">
    <cfRule type="cellIs" dxfId="9" priority="1" stopIfTrue="1" operator="equal">
      <formula>"OK."</formula>
    </cfRule>
    <cfRule type="cellIs" dxfId="8" priority="2" stopIfTrue="1" operator="equal">
      <formula>"CISSS!"</formula>
    </cfRule>
  </conditionalFormatting>
  <pageMargins left="0.75" right="0.75" top="1" bottom="1" header="0.5" footer="0.5"/>
  <pageSetup paperSize="9" orientation="portrait" horizontalDpi="300" verticalDpi="300"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0000"/>
  </sheetPr>
  <dimension ref="A1:CB212"/>
  <sheetViews>
    <sheetView topLeftCell="J94" zoomScale="70" zoomScaleNormal="70" workbookViewId="0">
      <selection activeCell="V7" sqref="V7"/>
    </sheetView>
  </sheetViews>
  <sheetFormatPr defaultRowHeight="12.75" x14ac:dyDescent="0.2"/>
  <cols>
    <col min="1" max="16" width="7.28515625" style="370" customWidth="1"/>
    <col min="17" max="32" width="7.28515625" style="383" customWidth="1"/>
    <col min="33" max="48" width="7.28515625" style="370" customWidth="1"/>
    <col min="49" max="64" width="7.28515625" style="383" customWidth="1"/>
    <col min="65" max="72" width="7.28515625" style="370" customWidth="1"/>
    <col min="73" max="80" width="7.28515625" customWidth="1"/>
    <col min="82" max="121" width="5.7109375" customWidth="1"/>
  </cols>
  <sheetData>
    <row r="1" spans="1:80" x14ac:dyDescent="0.2">
      <c r="A1" s="371" t="str">
        <f>'S1'!$D$3</f>
        <v>ARCH 143.01</v>
      </c>
      <c r="B1" s="371">
        <f>'S2'!$D$3</f>
        <v>0</v>
      </c>
      <c r="C1" s="371" t="str">
        <f>'S3'!$D$3</f>
        <v>ARCH 205.01</v>
      </c>
      <c r="D1" s="371" t="str">
        <f>'S4'!$D$3</f>
        <v>ARCH 262.01</v>
      </c>
      <c r="E1" s="371" t="str">
        <f>'S5'!$D$3</f>
        <v>ARCH 337.11</v>
      </c>
      <c r="F1" s="371">
        <f>'S6'!$D$3</f>
        <v>0</v>
      </c>
      <c r="G1" s="371">
        <f>'S7'!$D$3</f>
        <v>0</v>
      </c>
      <c r="H1" s="371">
        <f>'S8'!$D$3</f>
        <v>0</v>
      </c>
      <c r="I1" s="1112" t="s">
        <v>332</v>
      </c>
      <c r="J1" s="1112"/>
      <c r="K1" s="1112"/>
      <c r="L1" s="1112"/>
      <c r="M1" s="1112"/>
      <c r="N1" s="1112"/>
      <c r="O1" s="1112"/>
      <c r="P1" s="1112"/>
      <c r="Q1" s="371" t="str">
        <f>'S1'!$I$3</f>
        <v>Doç. Dr. Füsun SEZEN</v>
      </c>
      <c r="R1" s="371">
        <f>'S2'!$I$3</f>
        <v>0</v>
      </c>
      <c r="S1" s="371" t="str">
        <f>'S3'!$I$3</f>
        <v>Yrd. Doç. Dr. Ayşe Nur EREK</v>
      </c>
      <c r="T1" s="371" t="str">
        <f>'S4'!$I$3</f>
        <v>Prof. Dr. Cengiz TOKLU</v>
      </c>
      <c r="U1" s="371" t="str">
        <f>'S5'!$I$3</f>
        <v>Yrd. Doç. Dr. Kerem ERCOŞKUN</v>
      </c>
      <c r="V1" s="371">
        <f>'S6'!$I$3</f>
        <v>0</v>
      </c>
      <c r="W1" s="371">
        <f>'S7'!$I$3</f>
        <v>0</v>
      </c>
      <c r="X1" s="371">
        <f>'S8'!$I$3</f>
        <v>0</v>
      </c>
      <c r="Y1" s="1114" t="s">
        <v>159</v>
      </c>
      <c r="Z1" s="1114"/>
      <c r="AA1" s="1114"/>
      <c r="AB1" s="1114"/>
      <c r="AC1" s="1114"/>
      <c r="AD1" s="1114"/>
      <c r="AE1" s="1114"/>
      <c r="AF1" s="1114"/>
      <c r="AG1" s="371">
        <f>'S1'!$N$3</f>
        <v>0</v>
      </c>
      <c r="AH1" s="371">
        <f>'S2'!$N$3</f>
        <v>0</v>
      </c>
      <c r="AI1" s="371">
        <f>'S3'!$N$3</f>
        <v>0</v>
      </c>
      <c r="AJ1" s="371">
        <f>'S4'!$N$3</f>
        <v>0</v>
      </c>
      <c r="AK1" s="371" t="str">
        <f>'S5'!$N$3</f>
        <v>GSF.222</v>
      </c>
      <c r="AL1" s="371">
        <f>'S6'!$N$3</f>
        <v>0</v>
      </c>
      <c r="AM1" s="371">
        <f>'S7'!$N$3</f>
        <v>0</v>
      </c>
      <c r="AN1" s="371">
        <f>'S8'!$N$3</f>
        <v>0</v>
      </c>
      <c r="AO1" s="1116" t="s">
        <v>158</v>
      </c>
      <c r="AP1" s="1116"/>
      <c r="AQ1" s="1116"/>
      <c r="AR1" s="1116"/>
      <c r="AS1" s="1116"/>
      <c r="AT1" s="1116"/>
      <c r="AU1" s="1116"/>
      <c r="AV1" s="1116"/>
      <c r="AW1" s="371" t="str">
        <f>'S1'!$S$3</f>
        <v>Hande GÜLTEKİN</v>
      </c>
      <c r="AX1" s="371">
        <f>'S2'!$S$3</f>
        <v>0</v>
      </c>
      <c r="AY1" s="371">
        <f>'S3'!$S$3</f>
        <v>0</v>
      </c>
      <c r="AZ1" s="371">
        <f>'S4'!$S$3</f>
        <v>0</v>
      </c>
      <c r="BA1" s="371">
        <f>'S5'!$S$3</f>
        <v>0</v>
      </c>
      <c r="BB1" s="371">
        <f>'S6'!$S$3</f>
        <v>0</v>
      </c>
      <c r="BC1" s="371">
        <f>'S7'!$S$3</f>
        <v>0</v>
      </c>
      <c r="BD1" s="371">
        <f>'S8'!$S$3</f>
        <v>0</v>
      </c>
      <c r="BE1" s="1118" t="s">
        <v>160</v>
      </c>
      <c r="BF1" s="1118"/>
      <c r="BG1" s="1118"/>
      <c r="BH1" s="1118"/>
      <c r="BI1" s="1118"/>
      <c r="BJ1" s="1118"/>
      <c r="BK1" s="1118"/>
      <c r="BL1" s="1118"/>
      <c r="BM1" s="371">
        <f>'S1'!$X$3</f>
        <v>0</v>
      </c>
      <c r="BN1" s="371">
        <f>'S2'!$X$3</f>
        <v>0</v>
      </c>
      <c r="BO1" s="371">
        <f>'S3'!$X$3</f>
        <v>0</v>
      </c>
      <c r="BP1" s="371">
        <f>'S4'!$X$3</f>
        <v>0</v>
      </c>
      <c r="BQ1" s="371">
        <f>'S5'!$X$3</f>
        <v>0</v>
      </c>
      <c r="BR1" s="371">
        <f>'S6'!$X$3</f>
        <v>0</v>
      </c>
      <c r="BS1" s="371">
        <f>'S7'!$X$3</f>
        <v>0</v>
      </c>
      <c r="BT1" s="371">
        <f>'S8'!$X$3</f>
        <v>0</v>
      </c>
      <c r="BU1" s="1110" t="s">
        <v>266</v>
      </c>
      <c r="BV1" s="1110"/>
      <c r="BW1" s="1110"/>
      <c r="BX1" s="1110"/>
      <c r="BY1" s="1110"/>
      <c r="BZ1" s="1110"/>
      <c r="CA1" s="1110"/>
      <c r="CB1" s="1110"/>
    </row>
    <row r="2" spans="1:80" x14ac:dyDescent="0.2">
      <c r="A2" s="371" t="str">
        <f>'S1'!$D$4</f>
        <v>ARCH 143.01</v>
      </c>
      <c r="B2" s="371">
        <f>'S2'!$D$4</f>
        <v>0</v>
      </c>
      <c r="C2" s="371" t="str">
        <f>'S3'!$D$4</f>
        <v>ARCH 205.01</v>
      </c>
      <c r="D2" s="371" t="str">
        <f>'S4'!$D$4</f>
        <v>ARCH 262.01</v>
      </c>
      <c r="E2" s="371" t="str">
        <f>'S5'!$D$4</f>
        <v>ARCH 337.11</v>
      </c>
      <c r="F2" s="371">
        <f>'S6'!$D$4</f>
        <v>0</v>
      </c>
      <c r="G2" s="371">
        <f>'S7'!$D$4</f>
        <v>0</v>
      </c>
      <c r="H2" s="371">
        <f>'S8'!$D$4</f>
        <v>0</v>
      </c>
      <c r="I2" s="1112"/>
      <c r="J2" s="1112"/>
      <c r="K2" s="1112"/>
      <c r="L2" s="1112"/>
      <c r="M2" s="1112"/>
      <c r="N2" s="1112"/>
      <c r="O2" s="1112"/>
      <c r="P2" s="1112"/>
      <c r="Q2" s="371" t="str">
        <f>'S1'!$I$4</f>
        <v>Doç. Dr. Füsun SEZEN</v>
      </c>
      <c r="R2" s="371">
        <f>'S2'!$I$4</f>
        <v>0</v>
      </c>
      <c r="S2" s="371" t="str">
        <f>'S3'!$I$4</f>
        <v>Yrd. Doç. Dr. Ayşe Nur EREK</v>
      </c>
      <c r="T2" s="371" t="str">
        <f>'S4'!$I$4</f>
        <v>Prof. Dr. Cengiz TOKLU</v>
      </c>
      <c r="U2" s="371" t="str">
        <f>'S5'!$I$4</f>
        <v>Yrd. Doç. Dr. Kerem ERCOŞKUN</v>
      </c>
      <c r="V2" s="371">
        <f>'S6'!$I$4</f>
        <v>0</v>
      </c>
      <c r="W2" s="371">
        <f>'S7'!$I$4</f>
        <v>0</v>
      </c>
      <c r="X2" s="371">
        <f>'S8'!$I$4</f>
        <v>0</v>
      </c>
      <c r="Y2" s="1114"/>
      <c r="Z2" s="1114"/>
      <c r="AA2" s="1114"/>
      <c r="AB2" s="1114"/>
      <c r="AC2" s="1114"/>
      <c r="AD2" s="1114"/>
      <c r="AE2" s="1114"/>
      <c r="AF2" s="1114"/>
      <c r="AG2" s="371">
        <f>'S1'!$N$4</f>
        <v>0</v>
      </c>
      <c r="AH2" s="371">
        <f>'S2'!$N$4</f>
        <v>0</v>
      </c>
      <c r="AI2" s="371">
        <f>'S3'!$N$4</f>
        <v>0</v>
      </c>
      <c r="AJ2" s="371">
        <f>'S4'!$N$4</f>
        <v>0</v>
      </c>
      <c r="AK2" s="371" t="str">
        <f>'S5'!$N$4</f>
        <v>GSF.222</v>
      </c>
      <c r="AL2" s="371">
        <f>'S6'!$N$4</f>
        <v>0</v>
      </c>
      <c r="AM2" s="371">
        <f>'S7'!$N$4</f>
        <v>0</v>
      </c>
      <c r="AN2" s="371">
        <f>'S8'!$N$4</f>
        <v>0</v>
      </c>
      <c r="AO2" s="1116"/>
      <c r="AP2" s="1116"/>
      <c r="AQ2" s="1116"/>
      <c r="AR2" s="1116"/>
      <c r="AS2" s="1116"/>
      <c r="AT2" s="1116"/>
      <c r="AU2" s="1116"/>
      <c r="AV2" s="1116"/>
      <c r="AW2" s="371" t="str">
        <f>'S1'!$S$4</f>
        <v>Hande GÜLTEKİN</v>
      </c>
      <c r="AX2" s="371">
        <f>'S2'!$S$4</f>
        <v>0</v>
      </c>
      <c r="AY2" s="371">
        <f>'S3'!$S$4</f>
        <v>0</v>
      </c>
      <c r="AZ2" s="371">
        <f>'S4'!$S$4</f>
        <v>0</v>
      </c>
      <c r="BA2" s="371">
        <f>'S5'!$S$4</f>
        <v>0</v>
      </c>
      <c r="BB2" s="371">
        <f>'S6'!$S$4</f>
        <v>0</v>
      </c>
      <c r="BC2" s="371">
        <f>'S7'!$S$4</f>
        <v>0</v>
      </c>
      <c r="BD2" s="371">
        <f>'S8'!$S$4</f>
        <v>0</v>
      </c>
      <c r="BE2" s="1118"/>
      <c r="BF2" s="1118"/>
      <c r="BG2" s="1118"/>
      <c r="BH2" s="1118"/>
      <c r="BI2" s="1118"/>
      <c r="BJ2" s="1118"/>
      <c r="BK2" s="1118"/>
      <c r="BL2" s="1118"/>
      <c r="BM2" s="371">
        <f>'S1'!$X$4</f>
        <v>0</v>
      </c>
      <c r="BN2" s="371">
        <f>'S2'!$X$4</f>
        <v>0</v>
      </c>
      <c r="BO2" s="371">
        <f>'S3'!$X$4</f>
        <v>0</v>
      </c>
      <c r="BP2" s="371">
        <f>'S4'!$X$4</f>
        <v>0</v>
      </c>
      <c r="BQ2" s="371">
        <f>'S5'!$X$4</f>
        <v>0</v>
      </c>
      <c r="BR2" s="371">
        <f>'S6'!$X$4</f>
        <v>0</v>
      </c>
      <c r="BS2" s="371">
        <f>'S7'!$X$4</f>
        <v>0</v>
      </c>
      <c r="BT2" s="371">
        <f>'S8'!$X$4</f>
        <v>0</v>
      </c>
      <c r="BU2" s="1110"/>
      <c r="BV2" s="1110"/>
      <c r="BW2" s="1110"/>
      <c r="BX2" s="1110"/>
      <c r="BY2" s="1110"/>
      <c r="BZ2" s="1110"/>
      <c r="CA2" s="1110"/>
      <c r="CB2" s="1110"/>
    </row>
    <row r="3" spans="1:80" x14ac:dyDescent="0.2">
      <c r="A3" s="371" t="str">
        <f>'S1'!$D$5</f>
        <v>ARCH 143.01</v>
      </c>
      <c r="B3" s="371">
        <f>'S2'!$D$5</f>
        <v>0</v>
      </c>
      <c r="C3" s="371">
        <f>'S3'!$D$5</f>
        <v>0</v>
      </c>
      <c r="D3" s="371" t="str">
        <f>'S4'!$D$5</f>
        <v>ARCH 262.01</v>
      </c>
      <c r="E3" s="371" t="str">
        <f>'S5'!$D$5</f>
        <v>ARCH 337.11</v>
      </c>
      <c r="F3" s="371">
        <f>'S6'!$D$5</f>
        <v>0</v>
      </c>
      <c r="G3" s="371">
        <f>'S7'!$D$5</f>
        <v>0</v>
      </c>
      <c r="H3" s="371">
        <f>'S8'!$D$5</f>
        <v>0</v>
      </c>
      <c r="I3" s="1112"/>
      <c r="J3" s="1112"/>
      <c r="K3" s="1112"/>
      <c r="L3" s="1112"/>
      <c r="M3" s="1112"/>
      <c r="N3" s="1112"/>
      <c r="O3" s="1112"/>
      <c r="P3" s="1112"/>
      <c r="Q3" s="371" t="str">
        <f>'S1'!$I$5</f>
        <v>Doç. Dr. Füsun SEZEN</v>
      </c>
      <c r="R3" s="371">
        <f>'S2'!$I$5</f>
        <v>0</v>
      </c>
      <c r="S3" s="371">
        <f>'S3'!$I$5</f>
        <v>0</v>
      </c>
      <c r="T3" s="371" t="str">
        <f>'S4'!$I$5</f>
        <v>Prof. Dr. Cengiz TOKLU</v>
      </c>
      <c r="U3" s="371" t="str">
        <f>'S5'!$I$5</f>
        <v>Yrd. Doç. Dr. Kerem ERCOŞKUN</v>
      </c>
      <c r="V3" s="371">
        <f>'S6'!$I$5</f>
        <v>0</v>
      </c>
      <c r="W3" s="371">
        <f>'S7'!$I$5</f>
        <v>0</v>
      </c>
      <c r="X3" s="371">
        <f>'S8'!$I$5</f>
        <v>0</v>
      </c>
      <c r="Y3" s="1114"/>
      <c r="Z3" s="1114"/>
      <c r="AA3" s="1114"/>
      <c r="AB3" s="1114"/>
      <c r="AC3" s="1114"/>
      <c r="AD3" s="1114"/>
      <c r="AE3" s="1114"/>
      <c r="AF3" s="1114"/>
      <c r="AG3" s="371">
        <f>'S1'!$N$5</f>
        <v>0</v>
      </c>
      <c r="AH3" s="371">
        <f>'S2'!$N$5</f>
        <v>0</v>
      </c>
      <c r="AI3" s="371">
        <f>'S3'!$N$5</f>
        <v>0</v>
      </c>
      <c r="AJ3" s="371">
        <f>'S4'!$N$5</f>
        <v>0</v>
      </c>
      <c r="AK3" s="371" t="str">
        <f>'S5'!$N$5</f>
        <v>GSF.222</v>
      </c>
      <c r="AL3" s="371">
        <f>'S6'!$N$5</f>
        <v>0</v>
      </c>
      <c r="AM3" s="371">
        <f>'S7'!$N$5</f>
        <v>0</v>
      </c>
      <c r="AN3" s="371">
        <f>'S8'!$N$5</f>
        <v>0</v>
      </c>
      <c r="AO3" s="1116"/>
      <c r="AP3" s="1116"/>
      <c r="AQ3" s="1116"/>
      <c r="AR3" s="1116"/>
      <c r="AS3" s="1116"/>
      <c r="AT3" s="1116"/>
      <c r="AU3" s="1116"/>
      <c r="AV3" s="1116"/>
      <c r="AW3" s="371" t="str">
        <f>'S1'!$S$5</f>
        <v>Hande GÜLTEKİN</v>
      </c>
      <c r="AX3" s="371">
        <f>'S2'!$S$5</f>
        <v>0</v>
      </c>
      <c r="AY3" s="371">
        <f>'S3'!$S$5</f>
        <v>0</v>
      </c>
      <c r="AZ3" s="371">
        <f>'S4'!$S$5</f>
        <v>0</v>
      </c>
      <c r="BA3" s="371">
        <f>'S5'!$S$5</f>
        <v>0</v>
      </c>
      <c r="BB3" s="371">
        <f>'S6'!$S$5</f>
        <v>0</v>
      </c>
      <c r="BC3" s="371">
        <f>'S7'!$S$5</f>
        <v>0</v>
      </c>
      <c r="BD3" s="371">
        <f>'S8'!$S$5</f>
        <v>0</v>
      </c>
      <c r="BE3" s="1118"/>
      <c r="BF3" s="1118"/>
      <c r="BG3" s="1118"/>
      <c r="BH3" s="1118"/>
      <c r="BI3" s="1118"/>
      <c r="BJ3" s="1118"/>
      <c r="BK3" s="1118"/>
      <c r="BL3" s="1118"/>
      <c r="BM3" s="371">
        <f>'S1'!$X$5</f>
        <v>0</v>
      </c>
      <c r="BN3" s="371">
        <f>'S2'!$X$5</f>
        <v>0</v>
      </c>
      <c r="BO3" s="371">
        <f>'S3'!$X$5</f>
        <v>0</v>
      </c>
      <c r="BP3" s="371">
        <f>'S4'!$X$5</f>
        <v>0</v>
      </c>
      <c r="BQ3" s="371">
        <f>'S5'!$X$5</f>
        <v>0</v>
      </c>
      <c r="BR3" s="371">
        <f>'S6'!$X$5</f>
        <v>0</v>
      </c>
      <c r="BS3" s="371">
        <f>'S7'!$X$5</f>
        <v>0</v>
      </c>
      <c r="BT3" s="371">
        <f>'S8'!$X$5</f>
        <v>0</v>
      </c>
      <c r="BU3" s="1110"/>
      <c r="BV3" s="1110"/>
      <c r="BW3" s="1110"/>
      <c r="BX3" s="1110"/>
      <c r="BY3" s="1110"/>
      <c r="BZ3" s="1110"/>
      <c r="CA3" s="1110"/>
      <c r="CB3" s="1110"/>
    </row>
    <row r="4" spans="1:80" x14ac:dyDescent="0.2">
      <c r="A4" s="371">
        <f>'S1'!$D$6</f>
        <v>0</v>
      </c>
      <c r="B4" s="371">
        <f>'S2'!$D$6</f>
        <v>0</v>
      </c>
      <c r="C4" s="371">
        <f>'S3'!$D$6</f>
        <v>0</v>
      </c>
      <c r="D4" s="371" t="str">
        <f>'S4'!$D$6</f>
        <v>ARCH 206.01</v>
      </c>
      <c r="E4" s="371" t="str">
        <f>'S5'!$D$6</f>
        <v>ARCH 337.11</v>
      </c>
      <c r="F4" s="371">
        <f>'S6'!$D$6</f>
        <v>0</v>
      </c>
      <c r="G4" s="371">
        <f>'S7'!$D$6</f>
        <v>0</v>
      </c>
      <c r="H4" s="371">
        <f>'S8'!$D$6</f>
        <v>0</v>
      </c>
      <c r="I4" s="1112"/>
      <c r="J4" s="1112"/>
      <c r="K4" s="1112"/>
      <c r="L4" s="1112"/>
      <c r="M4" s="1112"/>
      <c r="N4" s="1112"/>
      <c r="O4" s="1112"/>
      <c r="P4" s="1112"/>
      <c r="Q4" s="371">
        <f>'S1'!$I$6</f>
        <v>0</v>
      </c>
      <c r="R4" s="371">
        <f>'S2'!$I$6</f>
        <v>0</v>
      </c>
      <c r="S4" s="371">
        <f>'S3'!$I$6</f>
        <v>0</v>
      </c>
      <c r="T4" s="371" t="str">
        <f>'S4'!$I$6</f>
        <v>Yrd. Doç. Dr. Ayşe Nur EREK</v>
      </c>
      <c r="U4" s="371" t="str">
        <f>'S5'!$I$6</f>
        <v>Yrd. Doç. Dr. Kerem ERCOŞKUN</v>
      </c>
      <c r="V4" s="371">
        <f>'S6'!$I$6</f>
        <v>0</v>
      </c>
      <c r="W4" s="371">
        <f>'S7'!$I$6</f>
        <v>0</v>
      </c>
      <c r="X4" s="371">
        <f>'S8'!$I$6</f>
        <v>0</v>
      </c>
      <c r="Y4" s="1114"/>
      <c r="Z4" s="1114"/>
      <c r="AA4" s="1114"/>
      <c r="AB4" s="1114"/>
      <c r="AC4" s="1114"/>
      <c r="AD4" s="1114"/>
      <c r="AE4" s="1114"/>
      <c r="AF4" s="1114"/>
      <c r="AG4" s="371">
        <f>'S1'!$N$6</f>
        <v>0</v>
      </c>
      <c r="AH4" s="371">
        <f>'S2'!$N$6</f>
        <v>0</v>
      </c>
      <c r="AI4" s="371">
        <f>'S3'!$N$6</f>
        <v>0</v>
      </c>
      <c r="AJ4" s="371">
        <f>'S4'!$N$6</f>
        <v>0</v>
      </c>
      <c r="AK4" s="371" t="str">
        <f>'S5'!$N$6</f>
        <v>GSF.222</v>
      </c>
      <c r="AL4" s="371">
        <f>'S6'!$N$6</f>
        <v>0</v>
      </c>
      <c r="AM4" s="371">
        <f>'S7'!$N$6</f>
        <v>0</v>
      </c>
      <c r="AN4" s="371">
        <f>'S8'!$N$6</f>
        <v>0</v>
      </c>
      <c r="AO4" s="1116"/>
      <c r="AP4" s="1116"/>
      <c r="AQ4" s="1116"/>
      <c r="AR4" s="1116"/>
      <c r="AS4" s="1116"/>
      <c r="AT4" s="1116"/>
      <c r="AU4" s="1116"/>
      <c r="AV4" s="1116"/>
      <c r="AW4" s="371">
        <f>'S1'!$S$6</f>
        <v>0</v>
      </c>
      <c r="AX4" s="371">
        <f>'S2'!$S$6</f>
        <v>0</v>
      </c>
      <c r="AY4" s="371">
        <f>'S3'!$S$6</f>
        <v>0</v>
      </c>
      <c r="AZ4" s="371">
        <f>'S4'!$S$6</f>
        <v>0</v>
      </c>
      <c r="BA4" s="371">
        <f>'S5'!$S$6</f>
        <v>0</v>
      </c>
      <c r="BB4" s="371">
        <f>'S6'!$S$6</f>
        <v>0</v>
      </c>
      <c r="BC4" s="371">
        <f>'S7'!$S$6</f>
        <v>0</v>
      </c>
      <c r="BD4" s="371">
        <f>'S8'!$S$6</f>
        <v>0</v>
      </c>
      <c r="BE4" s="1118"/>
      <c r="BF4" s="1118"/>
      <c r="BG4" s="1118"/>
      <c r="BH4" s="1118"/>
      <c r="BI4" s="1118"/>
      <c r="BJ4" s="1118"/>
      <c r="BK4" s="1118"/>
      <c r="BL4" s="1118"/>
      <c r="BM4" s="371">
        <f>'S1'!$X$6</f>
        <v>0</v>
      </c>
      <c r="BN4" s="371">
        <f>'S2'!$X$6</f>
        <v>0</v>
      </c>
      <c r="BO4" s="371">
        <f>'S3'!$X$6</f>
        <v>0</v>
      </c>
      <c r="BP4" s="371">
        <f>'S4'!$X$6</f>
        <v>0</v>
      </c>
      <c r="BQ4" s="371">
        <f>'S5'!$X$6</f>
        <v>0</v>
      </c>
      <c r="BR4" s="371">
        <f>'S6'!$X$6</f>
        <v>0</v>
      </c>
      <c r="BS4" s="371">
        <f>'S7'!$X$6</f>
        <v>0</v>
      </c>
      <c r="BT4" s="371">
        <f>'S8'!$X$6</f>
        <v>0</v>
      </c>
      <c r="BU4" s="1110"/>
      <c r="BV4" s="1110"/>
      <c r="BW4" s="1110"/>
      <c r="BX4" s="1110"/>
      <c r="BY4" s="1110"/>
      <c r="BZ4" s="1110"/>
      <c r="CA4" s="1110"/>
      <c r="CB4" s="1110"/>
    </row>
    <row r="5" spans="1:80" x14ac:dyDescent="0.2">
      <c r="A5" s="371">
        <f>'S1'!$D$7</f>
        <v>0</v>
      </c>
      <c r="B5" s="371" t="str">
        <f>'S2'!$D$7</f>
        <v>ARCH 208.11</v>
      </c>
      <c r="C5" s="371" t="str">
        <f>'S3'!$D$7</f>
        <v>ARCH 261.01</v>
      </c>
      <c r="D5" s="371">
        <f>'S4'!$D$7</f>
        <v>0</v>
      </c>
      <c r="E5" s="371">
        <f>'S5'!$D$7</f>
        <v>0</v>
      </c>
      <c r="F5" s="371">
        <f>'S6'!$D$7</f>
        <v>0</v>
      </c>
      <c r="G5" s="371">
        <f>'S7'!$D$7</f>
        <v>0</v>
      </c>
      <c r="H5" s="371">
        <f>'S8'!$D$7</f>
        <v>0</v>
      </c>
      <c r="I5" s="1112"/>
      <c r="J5" s="1112"/>
      <c r="K5" s="1112"/>
      <c r="L5" s="1112"/>
      <c r="M5" s="1112"/>
      <c r="N5" s="1112"/>
      <c r="O5" s="1112"/>
      <c r="P5" s="1112"/>
      <c r="Q5" s="371">
        <f>'S1'!$I$7</f>
        <v>0</v>
      </c>
      <c r="R5" s="371" t="str">
        <f>'S2'!$I$7</f>
        <v>Öğr. Gör. Turan DÜNDAR</v>
      </c>
      <c r="S5" s="371" t="str">
        <f>'S3'!$I$7</f>
        <v>Öğr. Gör. Cem KUM</v>
      </c>
      <c r="T5" s="371">
        <f>'S4'!$I$7</f>
        <v>0</v>
      </c>
      <c r="U5" s="371">
        <f>'S5'!$I$7</f>
        <v>0</v>
      </c>
      <c r="V5" s="371">
        <f>'S6'!$I$7</f>
        <v>0</v>
      </c>
      <c r="W5" s="371">
        <f>'S7'!$I$7</f>
        <v>0</v>
      </c>
      <c r="X5" s="371">
        <f>'S8'!$I$7</f>
        <v>0</v>
      </c>
      <c r="Y5" s="1114"/>
      <c r="Z5" s="1114"/>
      <c r="AA5" s="1114"/>
      <c r="AB5" s="1114"/>
      <c r="AC5" s="1114"/>
      <c r="AD5" s="1114"/>
      <c r="AE5" s="1114"/>
      <c r="AF5" s="1114"/>
      <c r="AG5" s="371">
        <f>'S1'!$N$7</f>
        <v>0</v>
      </c>
      <c r="AH5" s="371">
        <f>'S2'!$N$7</f>
        <v>0</v>
      </c>
      <c r="AI5" s="371">
        <f>'S3'!$N$7</f>
        <v>0</v>
      </c>
      <c r="AJ5" s="371">
        <f>'S4'!$N$7</f>
        <v>0</v>
      </c>
      <c r="AK5" s="371">
        <f>'S5'!$N$7</f>
        <v>0</v>
      </c>
      <c r="AL5" s="371">
        <f>'S6'!$N$7</f>
        <v>0</v>
      </c>
      <c r="AM5" s="371">
        <f>'S7'!$N$7</f>
        <v>0</v>
      </c>
      <c r="AN5" s="371">
        <f>'S8'!$N$7</f>
        <v>0</v>
      </c>
      <c r="AO5" s="1116"/>
      <c r="AP5" s="1116"/>
      <c r="AQ5" s="1116"/>
      <c r="AR5" s="1116"/>
      <c r="AS5" s="1116"/>
      <c r="AT5" s="1116"/>
      <c r="AU5" s="1116"/>
      <c r="AV5" s="1116"/>
      <c r="AW5" s="371">
        <f>'S1'!$S$7</f>
        <v>0</v>
      </c>
      <c r="AX5" s="371">
        <f>'S2'!$S$7</f>
        <v>0</v>
      </c>
      <c r="AY5" s="371">
        <f>'S3'!$S$7</f>
        <v>0</v>
      </c>
      <c r="AZ5" s="371">
        <f>'S4'!$S$7</f>
        <v>0</v>
      </c>
      <c r="BA5" s="371">
        <f>'S5'!$S$7</f>
        <v>0</v>
      </c>
      <c r="BB5" s="371">
        <f>'S6'!$S$7</f>
        <v>0</v>
      </c>
      <c r="BC5" s="371">
        <f>'S7'!$S$7</f>
        <v>0</v>
      </c>
      <c r="BD5" s="371">
        <f>'S8'!$S$7</f>
        <v>0</v>
      </c>
      <c r="BE5" s="1118"/>
      <c r="BF5" s="1118"/>
      <c r="BG5" s="1118"/>
      <c r="BH5" s="1118"/>
      <c r="BI5" s="1118"/>
      <c r="BJ5" s="1118"/>
      <c r="BK5" s="1118"/>
      <c r="BL5" s="1118"/>
      <c r="BM5" s="371">
        <f>'S1'!$X$7</f>
        <v>0</v>
      </c>
      <c r="BN5" s="371">
        <f>'S2'!$X$7</f>
        <v>0</v>
      </c>
      <c r="BO5" s="371">
        <f>'S3'!$X$7</f>
        <v>0</v>
      </c>
      <c r="BP5" s="371">
        <f>'S4'!$X$7</f>
        <v>0</v>
      </c>
      <c r="BQ5" s="371">
        <f>'S5'!$X$7</f>
        <v>0</v>
      </c>
      <c r="BR5" s="371">
        <f>'S6'!$X$7</f>
        <v>0</v>
      </c>
      <c r="BS5" s="371">
        <f>'S7'!$X$7</f>
        <v>0</v>
      </c>
      <c r="BT5" s="371">
        <f>'S8'!$X$7</f>
        <v>0</v>
      </c>
      <c r="BU5" s="1110"/>
      <c r="BV5" s="1110"/>
      <c r="BW5" s="1110"/>
      <c r="BX5" s="1110"/>
      <c r="BY5" s="1110"/>
      <c r="BZ5" s="1110"/>
      <c r="CA5" s="1110"/>
      <c r="CB5" s="1110"/>
    </row>
    <row r="6" spans="1:80" x14ac:dyDescent="0.2">
      <c r="A6" s="371">
        <f>'S1'!$D$8</f>
        <v>0</v>
      </c>
      <c r="B6" s="371" t="str">
        <f>'S2'!$D$8</f>
        <v>ARCH 208.11</v>
      </c>
      <c r="C6" s="371">
        <f>'S3'!$D$8</f>
        <v>0</v>
      </c>
      <c r="D6" s="371">
        <f>'S4'!$D$8</f>
        <v>0</v>
      </c>
      <c r="E6" s="371" t="str">
        <f>'S5'!$D$8</f>
        <v>ARCH 341.11</v>
      </c>
      <c r="F6" s="371">
        <f>'S6'!$D$8</f>
        <v>0</v>
      </c>
      <c r="G6" s="371" t="str">
        <f>'S7'!$D$8</f>
        <v>ARCH 415.01</v>
      </c>
      <c r="H6" s="371" t="str">
        <f>'S8'!$D$8</f>
        <v>ARCH 446.01</v>
      </c>
      <c r="I6" s="1112"/>
      <c r="J6" s="1112"/>
      <c r="K6" s="1112"/>
      <c r="L6" s="1112"/>
      <c r="M6" s="1112"/>
      <c r="N6" s="1112"/>
      <c r="O6" s="1112"/>
      <c r="P6" s="1112"/>
      <c r="Q6" s="371">
        <f>'S1'!$I$8</f>
        <v>0</v>
      </c>
      <c r="R6" s="371" t="str">
        <f>'S2'!$I$8</f>
        <v>Öğr. Gör. Turan DÜNDAR</v>
      </c>
      <c r="S6" s="371">
        <f>'S3'!$I$8</f>
        <v>0</v>
      </c>
      <c r="T6" s="371">
        <f>'S4'!$I$8</f>
        <v>0</v>
      </c>
      <c r="U6" s="371" t="str">
        <f>'S5'!$I$8</f>
        <v>Yrd. Doç. Dr. Engin ÜNAL</v>
      </c>
      <c r="V6" s="371">
        <f>'S6'!$I$8</f>
        <v>0</v>
      </c>
      <c r="W6" s="371" t="str">
        <f>'S7'!$I$8</f>
        <v>Öğr. Gör. M. Cem AKDAMAR</v>
      </c>
      <c r="X6" s="371" t="str">
        <f>'S8'!$I$8</f>
        <v>Prof. Dr. A. Zekiye ABALI</v>
      </c>
      <c r="Y6" s="1114"/>
      <c r="Z6" s="1114"/>
      <c r="AA6" s="1114"/>
      <c r="AB6" s="1114"/>
      <c r="AC6" s="1114"/>
      <c r="AD6" s="1114"/>
      <c r="AE6" s="1114"/>
      <c r="AF6" s="1114"/>
      <c r="AG6" s="371">
        <f>'S1'!$N$8</f>
        <v>0</v>
      </c>
      <c r="AH6" s="371">
        <f>'S2'!$N$8</f>
        <v>0</v>
      </c>
      <c r="AI6" s="371">
        <f>'S3'!$N$8</f>
        <v>0</v>
      </c>
      <c r="AJ6" s="371">
        <f>'S4'!$N$8</f>
        <v>0</v>
      </c>
      <c r="AK6" s="371">
        <f>'S5'!$N$8</f>
        <v>0</v>
      </c>
      <c r="AL6" s="371">
        <f>'S6'!$N$8</f>
        <v>0</v>
      </c>
      <c r="AM6" s="371">
        <f>'S7'!$N$8</f>
        <v>0</v>
      </c>
      <c r="AN6" s="371">
        <f>'S8'!$N$8</f>
        <v>0</v>
      </c>
      <c r="AO6" s="1116"/>
      <c r="AP6" s="1116"/>
      <c r="AQ6" s="1116"/>
      <c r="AR6" s="1116"/>
      <c r="AS6" s="1116"/>
      <c r="AT6" s="1116"/>
      <c r="AU6" s="1116"/>
      <c r="AV6" s="1116"/>
      <c r="AW6" s="371">
        <f>'S1'!$S$8</f>
        <v>0</v>
      </c>
      <c r="AX6" s="371">
        <f>'S2'!$S$8</f>
        <v>0</v>
      </c>
      <c r="AY6" s="371">
        <f>'S3'!$S$8</f>
        <v>0</v>
      </c>
      <c r="AZ6" s="371">
        <f>'S4'!$S$8</f>
        <v>0</v>
      </c>
      <c r="BA6" s="371" t="str">
        <f>'S5'!$S$8</f>
        <v>Dicle KIZILDERE</v>
      </c>
      <c r="BB6" s="371">
        <f>'S6'!$S$8</f>
        <v>0</v>
      </c>
      <c r="BC6" s="371">
        <f>'S7'!$S$8</f>
        <v>0</v>
      </c>
      <c r="BD6" s="371">
        <f>'S8'!$S$8</f>
        <v>0</v>
      </c>
      <c r="BE6" s="1118"/>
      <c r="BF6" s="1118"/>
      <c r="BG6" s="1118"/>
      <c r="BH6" s="1118"/>
      <c r="BI6" s="1118"/>
      <c r="BJ6" s="1118"/>
      <c r="BK6" s="1118"/>
      <c r="BL6" s="1118"/>
      <c r="BM6" s="371">
        <f>'S1'!$X$8</f>
        <v>0</v>
      </c>
      <c r="BN6" s="371">
        <f>'S2'!$X$8</f>
        <v>0</v>
      </c>
      <c r="BO6" s="371">
        <f>'S3'!$X$8</f>
        <v>0</v>
      </c>
      <c r="BP6" s="371">
        <f>'S4'!$X$8</f>
        <v>0</v>
      </c>
      <c r="BQ6" s="371">
        <f>'S5'!$X$8</f>
        <v>0</v>
      </c>
      <c r="BR6" s="371">
        <f>'S6'!$X$8</f>
        <v>0</v>
      </c>
      <c r="BS6" s="371">
        <f>'S7'!$X$8</f>
        <v>0</v>
      </c>
      <c r="BT6" s="371">
        <f>'S8'!$X$8</f>
        <v>0</v>
      </c>
      <c r="BU6" s="1110"/>
      <c r="BV6" s="1110"/>
      <c r="BW6" s="1110"/>
      <c r="BX6" s="1110"/>
      <c r="BY6" s="1110"/>
      <c r="BZ6" s="1110"/>
      <c r="CA6" s="1110"/>
      <c r="CB6" s="1110"/>
    </row>
    <row r="7" spans="1:80" x14ac:dyDescent="0.2">
      <c r="A7" s="371">
        <f>'S1'!$D$9</f>
        <v>0</v>
      </c>
      <c r="B7" s="371" t="str">
        <f>'S2'!$D$9</f>
        <v>ARCH 208.11</v>
      </c>
      <c r="C7" s="371">
        <f>'S3'!$D$9</f>
        <v>0</v>
      </c>
      <c r="D7" s="371">
        <f>'S4'!$D$9</f>
        <v>0</v>
      </c>
      <c r="E7" s="371" t="str">
        <f>'S5'!$D$9</f>
        <v>ARCH 341.11</v>
      </c>
      <c r="F7" s="371">
        <f>'S6'!$D$9</f>
        <v>0</v>
      </c>
      <c r="G7" s="371" t="str">
        <f>'S7'!$D$9</f>
        <v>ARCH 415.01</v>
      </c>
      <c r="H7" s="371" t="str">
        <f>'S8'!$D$9</f>
        <v>ARCH 446.01</v>
      </c>
      <c r="I7" s="1112"/>
      <c r="J7" s="1112"/>
      <c r="K7" s="1112"/>
      <c r="L7" s="1112"/>
      <c r="M7" s="1112"/>
      <c r="N7" s="1112"/>
      <c r="O7" s="1112"/>
      <c r="P7" s="1112"/>
      <c r="Q7" s="371">
        <f>'S1'!$I$9</f>
        <v>0</v>
      </c>
      <c r="R7" s="371" t="str">
        <f>'S2'!$I$9</f>
        <v>Öğr. Gör. Turan DÜNDAR</v>
      </c>
      <c r="S7" s="371">
        <f>'S3'!$I$9</f>
        <v>0</v>
      </c>
      <c r="T7" s="371">
        <f>'S4'!$I$9</f>
        <v>0</v>
      </c>
      <c r="U7" s="371" t="str">
        <f>'S5'!$I$9</f>
        <v>Yrd. Doç. Dr. Engin ÜNAL</v>
      </c>
      <c r="V7" s="371">
        <f>'S6'!$I$9</f>
        <v>0</v>
      </c>
      <c r="W7" s="371" t="str">
        <f>'S7'!$I$9</f>
        <v>Öğr. Gör. M. Cem AKDAMAR</v>
      </c>
      <c r="X7" s="371" t="str">
        <f>'S8'!$I$9</f>
        <v>Prof. Dr. A. Zekiye ABALI</v>
      </c>
      <c r="Y7" s="1114"/>
      <c r="Z7" s="1114"/>
      <c r="AA7" s="1114"/>
      <c r="AB7" s="1114"/>
      <c r="AC7" s="1114"/>
      <c r="AD7" s="1114"/>
      <c r="AE7" s="1114"/>
      <c r="AF7" s="1114"/>
      <c r="AG7" s="371">
        <f>'S1'!$N$9</f>
        <v>0</v>
      </c>
      <c r="AH7" s="371">
        <f>'S2'!$N$9</f>
        <v>0</v>
      </c>
      <c r="AI7" s="371">
        <f>'S3'!$N$9</f>
        <v>0</v>
      </c>
      <c r="AJ7" s="371">
        <f>'S4'!$N$9</f>
        <v>0</v>
      </c>
      <c r="AK7" s="371">
        <f>'S5'!$N$9</f>
        <v>0</v>
      </c>
      <c r="AL7" s="371">
        <f>'S6'!$N$9</f>
        <v>0</v>
      </c>
      <c r="AM7" s="371">
        <f>'S7'!$N$9</f>
        <v>0</v>
      </c>
      <c r="AN7" s="371">
        <f>'S8'!$N$9</f>
        <v>0</v>
      </c>
      <c r="AO7" s="1116"/>
      <c r="AP7" s="1116"/>
      <c r="AQ7" s="1116"/>
      <c r="AR7" s="1116"/>
      <c r="AS7" s="1116"/>
      <c r="AT7" s="1116"/>
      <c r="AU7" s="1116"/>
      <c r="AV7" s="1116"/>
      <c r="AW7" s="371">
        <f>'S1'!$S$9</f>
        <v>0</v>
      </c>
      <c r="AX7" s="371">
        <f>'S2'!$S$9</f>
        <v>0</v>
      </c>
      <c r="AY7" s="371">
        <f>'S3'!$S$9</f>
        <v>0</v>
      </c>
      <c r="AZ7" s="371">
        <f>'S4'!$S$9</f>
        <v>0</v>
      </c>
      <c r="BA7" s="371" t="str">
        <f>'S5'!$S$9</f>
        <v>Dicle KIZILDERE</v>
      </c>
      <c r="BB7" s="371">
        <f>'S6'!$S$9</f>
        <v>0</v>
      </c>
      <c r="BC7" s="371">
        <f>'S7'!$S$9</f>
        <v>0</v>
      </c>
      <c r="BD7" s="371">
        <f>'S8'!$S$9</f>
        <v>0</v>
      </c>
      <c r="BE7" s="1118"/>
      <c r="BF7" s="1118"/>
      <c r="BG7" s="1118"/>
      <c r="BH7" s="1118"/>
      <c r="BI7" s="1118"/>
      <c r="BJ7" s="1118"/>
      <c r="BK7" s="1118"/>
      <c r="BL7" s="1118"/>
      <c r="BM7" s="371">
        <f>'S1'!$X$9</f>
        <v>0</v>
      </c>
      <c r="BN7" s="371">
        <f>'S2'!$X$9</f>
        <v>0</v>
      </c>
      <c r="BO7" s="371">
        <f>'S3'!$X$9</f>
        <v>0</v>
      </c>
      <c r="BP7" s="371">
        <f>'S4'!$X$9</f>
        <v>0</v>
      </c>
      <c r="BQ7" s="371">
        <f>'S5'!$X$9</f>
        <v>0</v>
      </c>
      <c r="BR7" s="371">
        <f>'S6'!$X$9</f>
        <v>0</v>
      </c>
      <c r="BS7" s="371">
        <f>'S7'!$X$9</f>
        <v>0</v>
      </c>
      <c r="BT7" s="371">
        <f>'S8'!$X$9</f>
        <v>0</v>
      </c>
      <c r="BU7" s="1110"/>
      <c r="BV7" s="1110"/>
      <c r="BW7" s="1110"/>
      <c r="BX7" s="1110"/>
      <c r="BY7" s="1110"/>
      <c r="BZ7" s="1110"/>
      <c r="CA7" s="1110"/>
      <c r="CB7" s="1110"/>
    </row>
    <row r="8" spans="1:80" x14ac:dyDescent="0.2">
      <c r="A8" s="371">
        <f>'S1'!$D$10</f>
        <v>0</v>
      </c>
      <c r="B8" s="371" t="str">
        <f>'S2'!$D$10</f>
        <v>ARCH 208.11</v>
      </c>
      <c r="C8" s="371">
        <f>'S3'!$D$10</f>
        <v>0</v>
      </c>
      <c r="D8" s="371" t="str">
        <f>'S4'!$D$10</f>
        <v>TKL 202.0A</v>
      </c>
      <c r="E8" s="371" t="str">
        <f>'S5'!$D$10</f>
        <v>ARCH 341.11</v>
      </c>
      <c r="F8" s="371">
        <f>'S6'!$D$10</f>
        <v>0</v>
      </c>
      <c r="G8" s="371" t="str">
        <f>'S7'!$D$10</f>
        <v>ARCH 415.01</v>
      </c>
      <c r="H8" s="371" t="str">
        <f>'S8'!$D$10</f>
        <v>ARCH 446.01</v>
      </c>
      <c r="I8" s="1112"/>
      <c r="J8" s="1112"/>
      <c r="K8" s="1112"/>
      <c r="L8" s="1112"/>
      <c r="M8" s="1112"/>
      <c r="N8" s="1112"/>
      <c r="O8" s="1112"/>
      <c r="P8" s="1112"/>
      <c r="Q8" s="371">
        <f>'S1'!$I$10</f>
        <v>0</v>
      </c>
      <c r="R8" s="371" t="str">
        <f>'S2'!$I$10</f>
        <v>Öğr. Gör. Turan DÜNDAR</v>
      </c>
      <c r="S8" s="371">
        <f>'S3'!$I$10</f>
        <v>0</v>
      </c>
      <c r="T8" s="371" t="str">
        <f>'S4'!$I$10</f>
        <v>Rectorate3</v>
      </c>
      <c r="U8" s="371" t="str">
        <f>'S5'!$I$10</f>
        <v>Yrd. Doç. Dr. Engin ÜNAL</v>
      </c>
      <c r="V8" s="371">
        <f>'S6'!$I$10</f>
        <v>0</v>
      </c>
      <c r="W8" s="371" t="str">
        <f>'S7'!$I$10</f>
        <v>Öğr. Gör. M. Cem AKDAMAR</v>
      </c>
      <c r="X8" s="371" t="str">
        <f>'S8'!$I$10</f>
        <v>Prof. Dr. A. Zekiye ABALI</v>
      </c>
      <c r="Y8" s="1114"/>
      <c r="Z8" s="1114"/>
      <c r="AA8" s="1114"/>
      <c r="AB8" s="1114"/>
      <c r="AC8" s="1114"/>
      <c r="AD8" s="1114"/>
      <c r="AE8" s="1114"/>
      <c r="AF8" s="1114"/>
      <c r="AG8" s="371">
        <f>'S1'!$N$10</f>
        <v>0</v>
      </c>
      <c r="AH8" s="371">
        <f>'S2'!$N$10</f>
        <v>0</v>
      </c>
      <c r="AI8" s="371">
        <f>'S3'!$N$10</f>
        <v>0</v>
      </c>
      <c r="AJ8" s="371">
        <f>'S4'!$N$10</f>
        <v>0</v>
      </c>
      <c r="AK8" s="371">
        <f>'S5'!$N$10</f>
        <v>0</v>
      </c>
      <c r="AL8" s="371">
        <f>'S6'!$N$10</f>
        <v>0</v>
      </c>
      <c r="AM8" s="371">
        <f>'S7'!$N$10</f>
        <v>0</v>
      </c>
      <c r="AN8" s="371">
        <f>'S8'!$N$10</f>
        <v>0</v>
      </c>
      <c r="AO8" s="1116"/>
      <c r="AP8" s="1116"/>
      <c r="AQ8" s="1116"/>
      <c r="AR8" s="1116"/>
      <c r="AS8" s="1116"/>
      <c r="AT8" s="1116"/>
      <c r="AU8" s="1116"/>
      <c r="AV8" s="1116"/>
      <c r="AW8" s="371">
        <f>'S1'!$S$10</f>
        <v>0</v>
      </c>
      <c r="AX8" s="371">
        <f>'S2'!$S$10</f>
        <v>0</v>
      </c>
      <c r="AY8" s="371">
        <f>'S3'!$S$10</f>
        <v>0</v>
      </c>
      <c r="AZ8" s="371">
        <f>'S4'!$S$10</f>
        <v>0</v>
      </c>
      <c r="BA8" s="371" t="str">
        <f>'S5'!$S$10</f>
        <v>Dicle KIZILDERE</v>
      </c>
      <c r="BB8" s="371">
        <f>'S6'!$S$10</f>
        <v>0</v>
      </c>
      <c r="BC8" s="371">
        <f>'S7'!$S$10</f>
        <v>0</v>
      </c>
      <c r="BD8" s="371">
        <f>'S8'!$S$10</f>
        <v>0</v>
      </c>
      <c r="BE8" s="1118"/>
      <c r="BF8" s="1118"/>
      <c r="BG8" s="1118"/>
      <c r="BH8" s="1118"/>
      <c r="BI8" s="1118"/>
      <c r="BJ8" s="1118"/>
      <c r="BK8" s="1118"/>
      <c r="BL8" s="1118"/>
      <c r="BM8" s="371">
        <f>'S1'!$X$10</f>
        <v>0</v>
      </c>
      <c r="BN8" s="371">
        <f>'S2'!$X$10</f>
        <v>0</v>
      </c>
      <c r="BO8" s="371">
        <f>'S3'!$X$10</f>
        <v>0</v>
      </c>
      <c r="BP8" s="371">
        <f>'S4'!$X$10</f>
        <v>0</v>
      </c>
      <c r="BQ8" s="371">
        <f>'S5'!$X$10</f>
        <v>0</v>
      </c>
      <c r="BR8" s="371">
        <f>'S6'!$X$10</f>
        <v>0</v>
      </c>
      <c r="BS8" s="371">
        <f>'S7'!$X$10</f>
        <v>0</v>
      </c>
      <c r="BT8" s="371">
        <f>'S8'!$X$10</f>
        <v>0</v>
      </c>
      <c r="BU8" s="1110"/>
      <c r="BV8" s="1110"/>
      <c r="BW8" s="1110"/>
      <c r="BX8" s="1110"/>
      <c r="BY8" s="1110"/>
      <c r="BZ8" s="1110"/>
      <c r="CA8" s="1110"/>
      <c r="CB8" s="1110"/>
    </row>
    <row r="9" spans="1:80" x14ac:dyDescent="0.2">
      <c r="A9" s="371">
        <f>'S1'!$D$11</f>
        <v>0</v>
      </c>
      <c r="B9" s="371">
        <f>'S2'!$D$11</f>
        <v>0</v>
      </c>
      <c r="C9" s="371">
        <f>'S3'!$D$11</f>
        <v>0</v>
      </c>
      <c r="D9" s="371" t="str">
        <f>'S4'!$D$11</f>
        <v>TKL 202.0A</v>
      </c>
      <c r="E9" s="371" t="str">
        <f>'S5'!$D$11</f>
        <v>ARCH 341.11</v>
      </c>
      <c r="F9" s="371">
        <f>'S6'!$D$11</f>
        <v>0</v>
      </c>
      <c r="G9" s="371" t="str">
        <f>'S7'!$D$11</f>
        <v>ARCH 415.01</v>
      </c>
      <c r="H9" s="371">
        <f>'S8'!$D$11</f>
        <v>0</v>
      </c>
      <c r="I9" s="1112"/>
      <c r="J9" s="1112"/>
      <c r="K9" s="1112"/>
      <c r="L9" s="1112"/>
      <c r="M9" s="1112"/>
      <c r="N9" s="1112"/>
      <c r="O9" s="1112"/>
      <c r="P9" s="1112"/>
      <c r="Q9" s="371">
        <f>'S1'!$I$11</f>
        <v>0</v>
      </c>
      <c r="R9" s="371">
        <f>'S2'!$I$11</f>
        <v>0</v>
      </c>
      <c r="S9" s="371">
        <f>'S3'!$I$11</f>
        <v>0</v>
      </c>
      <c r="T9" s="371" t="str">
        <f>'S4'!$I$11</f>
        <v>Rectorate3</v>
      </c>
      <c r="U9" s="371" t="str">
        <f>'S5'!$I$11</f>
        <v>Yrd. Doç. Dr. Engin ÜNAL</v>
      </c>
      <c r="V9" s="371">
        <f>'S6'!$I$11</f>
        <v>0</v>
      </c>
      <c r="W9" s="371" t="str">
        <f>'S7'!$I$11</f>
        <v>Öğr. Gör. M. Cem AKDAMAR</v>
      </c>
      <c r="X9" s="371">
        <f>'S8'!$I$11</f>
        <v>0</v>
      </c>
      <c r="Y9" s="1114"/>
      <c r="Z9" s="1114"/>
      <c r="AA9" s="1114"/>
      <c r="AB9" s="1114"/>
      <c r="AC9" s="1114"/>
      <c r="AD9" s="1114"/>
      <c r="AE9" s="1114"/>
      <c r="AF9" s="1114"/>
      <c r="AG9" s="371">
        <f>'S1'!$N$11</f>
        <v>0</v>
      </c>
      <c r="AH9" s="371">
        <f>'S2'!$N$11</f>
        <v>0</v>
      </c>
      <c r="AI9" s="371">
        <f>'S3'!$N$11</f>
        <v>0</v>
      </c>
      <c r="AJ9" s="371">
        <f>'S4'!$N$11</f>
        <v>0</v>
      </c>
      <c r="AK9" s="371">
        <f>'S5'!$N$11</f>
        <v>0</v>
      </c>
      <c r="AL9" s="371">
        <f>'S6'!$N$11</f>
        <v>0</v>
      </c>
      <c r="AM9" s="371">
        <f>'S7'!$N$11</f>
        <v>0</v>
      </c>
      <c r="AN9" s="371">
        <f>'S8'!$N$11</f>
        <v>0</v>
      </c>
      <c r="AO9" s="1116"/>
      <c r="AP9" s="1116"/>
      <c r="AQ9" s="1116"/>
      <c r="AR9" s="1116"/>
      <c r="AS9" s="1116"/>
      <c r="AT9" s="1116"/>
      <c r="AU9" s="1116"/>
      <c r="AV9" s="1116"/>
      <c r="AW9" s="371">
        <f>'S1'!$S$11</f>
        <v>0</v>
      </c>
      <c r="AX9" s="371">
        <f>'S2'!$S$11</f>
        <v>0</v>
      </c>
      <c r="AY9" s="371">
        <f>'S3'!$S$11</f>
        <v>0</v>
      </c>
      <c r="AZ9" s="371">
        <f>'S4'!$S$11</f>
        <v>0</v>
      </c>
      <c r="BA9" s="371" t="str">
        <f>'S5'!$S$11</f>
        <v>Dicle KIZILDERE</v>
      </c>
      <c r="BB9" s="371">
        <f>'S6'!$S$11</f>
        <v>0</v>
      </c>
      <c r="BC9" s="371">
        <f>'S7'!$S$11</f>
        <v>0</v>
      </c>
      <c r="BD9" s="371">
        <f>'S8'!$S$11</f>
        <v>0</v>
      </c>
      <c r="BE9" s="1118"/>
      <c r="BF9" s="1118"/>
      <c r="BG9" s="1118"/>
      <c r="BH9" s="1118"/>
      <c r="BI9" s="1118"/>
      <c r="BJ9" s="1118"/>
      <c r="BK9" s="1118"/>
      <c r="BL9" s="1118"/>
      <c r="BM9" s="371">
        <f>'S1'!$X$11</f>
        <v>0</v>
      </c>
      <c r="BN9" s="371">
        <f>'S2'!$X$11</f>
        <v>0</v>
      </c>
      <c r="BO9" s="371">
        <f>'S3'!$X$11</f>
        <v>0</v>
      </c>
      <c r="BP9" s="371">
        <f>'S4'!$X$11</f>
        <v>0</v>
      </c>
      <c r="BQ9" s="371">
        <f>'S5'!$X$11</f>
        <v>0</v>
      </c>
      <c r="BR9" s="371">
        <f>'S6'!$X$11</f>
        <v>0</v>
      </c>
      <c r="BS9" s="371">
        <f>'S7'!$X$11</f>
        <v>0</v>
      </c>
      <c r="BT9" s="371">
        <f>'S8'!$X$11</f>
        <v>0</v>
      </c>
      <c r="BU9" s="1110"/>
      <c r="BV9" s="1110"/>
      <c r="BW9" s="1110"/>
      <c r="BX9" s="1110"/>
      <c r="BY9" s="1110"/>
      <c r="BZ9" s="1110"/>
      <c r="CA9" s="1110"/>
      <c r="CB9" s="1110"/>
    </row>
    <row r="10" spans="1:80" x14ac:dyDescent="0.2">
      <c r="A10" s="371">
        <f>'S1'!$D$12</f>
        <v>0</v>
      </c>
      <c r="B10" s="371">
        <f>'S2'!$D$12</f>
        <v>0</v>
      </c>
      <c r="C10" s="371">
        <f>'S3'!$D$12</f>
        <v>0</v>
      </c>
      <c r="D10" s="371">
        <f>'S4'!$D$12</f>
        <v>0</v>
      </c>
      <c r="E10" s="371">
        <f>'S5'!$D$12</f>
        <v>0</v>
      </c>
      <c r="F10" s="371">
        <f>'S6'!$D$12</f>
        <v>0</v>
      </c>
      <c r="G10" s="371">
        <f>'S7'!$D$12</f>
        <v>0</v>
      </c>
      <c r="H10" s="371">
        <f>'S8'!$D$12</f>
        <v>0</v>
      </c>
      <c r="I10" s="1112"/>
      <c r="J10" s="1112"/>
      <c r="K10" s="1112"/>
      <c r="L10" s="1112"/>
      <c r="M10" s="1112"/>
      <c r="N10" s="1112"/>
      <c r="O10" s="1112"/>
      <c r="P10" s="1112"/>
      <c r="Q10" s="371">
        <f>'S1'!$I$12</f>
        <v>0</v>
      </c>
      <c r="R10" s="371">
        <f>'S2'!$I$12</f>
        <v>0</v>
      </c>
      <c r="S10" s="371">
        <f>'S3'!$I$12</f>
        <v>0</v>
      </c>
      <c r="T10" s="371">
        <f>'S4'!$I$12</f>
        <v>0</v>
      </c>
      <c r="U10" s="371">
        <f>'S5'!$I$12</f>
        <v>0</v>
      </c>
      <c r="V10" s="371">
        <f>'S6'!$I$12</f>
        <v>0</v>
      </c>
      <c r="W10" s="371">
        <f>'S7'!$I$12</f>
        <v>0</v>
      </c>
      <c r="X10" s="371">
        <f>'S8'!$I$12</f>
        <v>0</v>
      </c>
      <c r="Y10" s="1114"/>
      <c r="Z10" s="1114"/>
      <c r="AA10" s="1114"/>
      <c r="AB10" s="1114"/>
      <c r="AC10" s="1114"/>
      <c r="AD10" s="1114"/>
      <c r="AE10" s="1114"/>
      <c r="AF10" s="1114"/>
      <c r="AG10" s="371">
        <f>'S1'!$N$12</f>
        <v>0</v>
      </c>
      <c r="AH10" s="371">
        <f>'S2'!$N$12</f>
        <v>0</v>
      </c>
      <c r="AI10" s="371">
        <f>'S3'!$N$12</f>
        <v>0</v>
      </c>
      <c r="AJ10" s="371">
        <f>'S4'!$N$12</f>
        <v>0</v>
      </c>
      <c r="AK10" s="371">
        <f>'S5'!$N$12</f>
        <v>0</v>
      </c>
      <c r="AL10" s="371">
        <f>'S6'!$N$12</f>
        <v>0</v>
      </c>
      <c r="AM10" s="371">
        <f>'S7'!$N$12</f>
        <v>0</v>
      </c>
      <c r="AN10" s="371">
        <f>'S8'!$N$12</f>
        <v>0</v>
      </c>
      <c r="AO10" s="1116"/>
      <c r="AP10" s="1116"/>
      <c r="AQ10" s="1116"/>
      <c r="AR10" s="1116"/>
      <c r="AS10" s="1116"/>
      <c r="AT10" s="1116"/>
      <c r="AU10" s="1116"/>
      <c r="AV10" s="1116"/>
      <c r="AW10" s="371">
        <f>'S1'!$S$12</f>
        <v>0</v>
      </c>
      <c r="AX10" s="371">
        <f>'S2'!$S$12</f>
        <v>0</v>
      </c>
      <c r="AY10" s="371">
        <f>'S3'!$S$12</f>
        <v>0</v>
      </c>
      <c r="AZ10" s="371">
        <f>'S4'!$S$12</f>
        <v>0</v>
      </c>
      <c r="BA10" s="371">
        <f>'S5'!$S$12</f>
        <v>0</v>
      </c>
      <c r="BB10" s="371">
        <f>'S6'!$S$12</f>
        <v>0</v>
      </c>
      <c r="BC10" s="371">
        <f>'S7'!$S$12</f>
        <v>0</v>
      </c>
      <c r="BD10" s="371">
        <f>'S8'!$S$12</f>
        <v>0</v>
      </c>
      <c r="BE10" s="1118"/>
      <c r="BF10" s="1118"/>
      <c r="BG10" s="1118"/>
      <c r="BH10" s="1118"/>
      <c r="BI10" s="1118"/>
      <c r="BJ10" s="1118"/>
      <c r="BK10" s="1118"/>
      <c r="BL10" s="1118"/>
      <c r="BM10" s="371">
        <f>'S1'!$X$12</f>
        <v>0</v>
      </c>
      <c r="BN10" s="371">
        <f>'S2'!$X$12</f>
        <v>0</v>
      </c>
      <c r="BO10" s="371">
        <f>'S3'!$X$12</f>
        <v>0</v>
      </c>
      <c r="BP10" s="371">
        <f>'S4'!$X$12</f>
        <v>0</v>
      </c>
      <c r="BQ10" s="371">
        <f>'S5'!$X$12</f>
        <v>0</v>
      </c>
      <c r="BR10" s="371">
        <f>'S6'!$X$12</f>
        <v>0</v>
      </c>
      <c r="BS10" s="371">
        <f>'S7'!$X$12</f>
        <v>0</v>
      </c>
      <c r="BT10" s="371">
        <f>'S8'!$X$12</f>
        <v>0</v>
      </c>
      <c r="BU10" s="1110"/>
      <c r="BV10" s="1110"/>
      <c r="BW10" s="1110"/>
      <c r="BX10" s="1110"/>
      <c r="BY10" s="1110"/>
      <c r="BZ10" s="1110"/>
      <c r="CA10" s="1110"/>
      <c r="CB10" s="1110"/>
    </row>
    <row r="11" spans="1:80" x14ac:dyDescent="0.2">
      <c r="A11" s="370">
        <f>'S1'!$D$13</f>
        <v>0</v>
      </c>
      <c r="B11" s="370">
        <f>'S2'!$D$13</f>
        <v>0</v>
      </c>
      <c r="C11" s="376">
        <f>'S3'!$D$13</f>
        <v>0</v>
      </c>
      <c r="D11" s="370">
        <f>'S4'!$D$13</f>
        <v>0</v>
      </c>
      <c r="E11" s="370">
        <f>'S5'!$D$13</f>
        <v>0</v>
      </c>
      <c r="F11" s="370">
        <f>'S6'!$D$13</f>
        <v>0</v>
      </c>
      <c r="G11" s="370">
        <f>'S7'!$D$13</f>
        <v>0</v>
      </c>
      <c r="H11" s="370">
        <f>'S8'!$D$13</f>
        <v>0</v>
      </c>
      <c r="I11" s="1112"/>
      <c r="J11" s="1112"/>
      <c r="K11" s="1112"/>
      <c r="L11" s="1112"/>
      <c r="M11" s="1112"/>
      <c r="N11" s="1112"/>
      <c r="O11" s="1112"/>
      <c r="P11" s="1112"/>
      <c r="Q11" s="383">
        <f>'S1'!$I$13</f>
        <v>0</v>
      </c>
      <c r="R11" s="383">
        <f>'S2'!$I$13</f>
        <v>0</v>
      </c>
      <c r="S11" s="383">
        <f>'S3'!$I$13</f>
        <v>0</v>
      </c>
      <c r="T11" s="383">
        <f>'S4'!$I$13</f>
        <v>0</v>
      </c>
      <c r="U11" s="383">
        <f>'S5'!$I$13</f>
        <v>0</v>
      </c>
      <c r="V11" s="383">
        <f>'S6'!$I$13</f>
        <v>0</v>
      </c>
      <c r="W11" s="383">
        <f>'S7'!$I$13</f>
        <v>0</v>
      </c>
      <c r="X11" s="383">
        <f>'S8'!$I$13</f>
        <v>0</v>
      </c>
      <c r="Y11" s="1114"/>
      <c r="Z11" s="1114"/>
      <c r="AA11" s="1114"/>
      <c r="AB11" s="1114"/>
      <c r="AC11" s="1114"/>
      <c r="AD11" s="1114"/>
      <c r="AE11" s="1114"/>
      <c r="AF11" s="1114"/>
      <c r="AG11" s="370">
        <f>'S1'!$N$13</f>
        <v>0</v>
      </c>
      <c r="AH11" s="376">
        <f>'S2'!$N$13</f>
        <v>0</v>
      </c>
      <c r="AI11" s="376">
        <f>'S3'!$N$13</f>
        <v>0</v>
      </c>
      <c r="AJ11" s="376">
        <f>'S4'!$N$13</f>
        <v>0</v>
      </c>
      <c r="AK11" s="370">
        <f>'S5'!$N$13</f>
        <v>0</v>
      </c>
      <c r="AL11" s="370">
        <f>'S6'!$N$13</f>
        <v>0</v>
      </c>
      <c r="AM11" s="370">
        <f>'S7'!$N$13</f>
        <v>0</v>
      </c>
      <c r="AN11" s="370">
        <f>'S8'!$N$13</f>
        <v>0</v>
      </c>
      <c r="AO11" s="1116"/>
      <c r="AP11" s="1116"/>
      <c r="AQ11" s="1116"/>
      <c r="AR11" s="1116"/>
      <c r="AS11" s="1116"/>
      <c r="AT11" s="1116"/>
      <c r="AU11" s="1116"/>
      <c r="AV11" s="1116"/>
      <c r="AW11" s="383">
        <f>'S1'!$S$13</f>
        <v>0</v>
      </c>
      <c r="AX11" s="383">
        <f>'S2'!$S$13</f>
        <v>0</v>
      </c>
      <c r="AY11" s="383">
        <f>'S3'!$S$13</f>
        <v>0</v>
      </c>
      <c r="AZ11" s="383">
        <f>'S4'!$S$13</f>
        <v>0</v>
      </c>
      <c r="BA11" s="383">
        <f>'S5'!$S$13</f>
        <v>0</v>
      </c>
      <c r="BB11" s="383">
        <f>'S6'!$S$13</f>
        <v>0</v>
      </c>
      <c r="BC11" s="383">
        <f>'S7'!$S$13</f>
        <v>0</v>
      </c>
      <c r="BD11" s="383">
        <f>'S8'!$S$13</f>
        <v>0</v>
      </c>
      <c r="BE11" s="1118"/>
      <c r="BF11" s="1118"/>
      <c r="BG11" s="1118"/>
      <c r="BH11" s="1118"/>
      <c r="BI11" s="1118"/>
      <c r="BJ11" s="1118"/>
      <c r="BK11" s="1118"/>
      <c r="BL11" s="1118"/>
      <c r="BM11" s="370">
        <f>'S1'!$X$13</f>
        <v>0</v>
      </c>
      <c r="BN11" s="370">
        <f>'S2'!$X$13</f>
        <v>0</v>
      </c>
      <c r="BO11" s="370">
        <f>'S3'!$X$13</f>
        <v>0</v>
      </c>
      <c r="BP11" s="370">
        <f>'S4'!$X$13</f>
        <v>0</v>
      </c>
      <c r="BQ11" s="370">
        <f>'S5'!$X$13</f>
        <v>0</v>
      </c>
      <c r="BR11" s="370">
        <f>'S6'!$X$13</f>
        <v>0</v>
      </c>
      <c r="BS11" s="370">
        <f>'S7'!$X$13</f>
        <v>0</v>
      </c>
      <c r="BT11" s="370">
        <f>'S8'!$X$13</f>
        <v>0</v>
      </c>
      <c r="BU11" s="1110"/>
      <c r="BV11" s="1110"/>
      <c r="BW11" s="1110"/>
      <c r="BX11" s="1110"/>
      <c r="BY11" s="1110"/>
      <c r="BZ11" s="1110"/>
      <c r="CA11" s="1110"/>
      <c r="CB11" s="1110"/>
    </row>
    <row r="12" spans="1:80" x14ac:dyDescent="0.2">
      <c r="A12" s="370">
        <f>'S1'!$D$14</f>
        <v>0</v>
      </c>
      <c r="B12" s="370">
        <f>'S2'!$D$14</f>
        <v>0</v>
      </c>
      <c r="C12" s="376">
        <f>'S3'!$D$14</f>
        <v>0</v>
      </c>
      <c r="D12" s="370">
        <f>'S4'!$D$14</f>
        <v>0</v>
      </c>
      <c r="E12" s="370">
        <f>'S5'!$D$14</f>
        <v>0</v>
      </c>
      <c r="F12" s="370">
        <f>'S6'!$D$14</f>
        <v>0</v>
      </c>
      <c r="G12" s="370">
        <f>'S7'!$D$14</f>
        <v>0</v>
      </c>
      <c r="H12" s="370">
        <f>'S8'!$D$14</f>
        <v>0</v>
      </c>
      <c r="I12" s="1112"/>
      <c r="J12" s="1112"/>
      <c r="K12" s="1112"/>
      <c r="L12" s="1112"/>
      <c r="M12" s="1112"/>
      <c r="N12" s="1112"/>
      <c r="O12" s="1112"/>
      <c r="P12" s="1112"/>
      <c r="Q12" s="383">
        <f>'S1'!$I$14</f>
        <v>0</v>
      </c>
      <c r="R12" s="383">
        <f>'S2'!$I$14</f>
        <v>0</v>
      </c>
      <c r="S12" s="383">
        <f>'S3'!$I$14</f>
        <v>0</v>
      </c>
      <c r="T12" s="383">
        <f>'S4'!$I$14</f>
        <v>0</v>
      </c>
      <c r="U12" s="383">
        <f>'S5'!$I$14</f>
        <v>0</v>
      </c>
      <c r="V12" s="383">
        <f>'S6'!$I$14</f>
        <v>0</v>
      </c>
      <c r="W12" s="383">
        <f>'S7'!$I$14</f>
        <v>0</v>
      </c>
      <c r="X12" s="383">
        <f>'S8'!$I$14</f>
        <v>0</v>
      </c>
      <c r="Y12" s="1114"/>
      <c r="Z12" s="1114"/>
      <c r="AA12" s="1114"/>
      <c r="AB12" s="1114"/>
      <c r="AC12" s="1114"/>
      <c r="AD12" s="1114"/>
      <c r="AE12" s="1114"/>
      <c r="AF12" s="1114"/>
      <c r="AG12" s="370">
        <f>'S1'!$N$14</f>
        <v>0</v>
      </c>
      <c r="AH12" s="376">
        <f>'S2'!$N$14</f>
        <v>0</v>
      </c>
      <c r="AI12" s="376">
        <f>'S3'!$N$14</f>
        <v>0</v>
      </c>
      <c r="AJ12" s="376">
        <f>'S4'!$N$14</f>
        <v>0</v>
      </c>
      <c r="AK12" s="370">
        <f>'S5'!$N$14</f>
        <v>0</v>
      </c>
      <c r="AL12" s="370">
        <f>'S6'!$N$14</f>
        <v>0</v>
      </c>
      <c r="AM12" s="370">
        <f>'S7'!$N$14</f>
        <v>0</v>
      </c>
      <c r="AN12" s="370">
        <f>'S8'!$N$14</f>
        <v>0</v>
      </c>
      <c r="AO12" s="1116"/>
      <c r="AP12" s="1116"/>
      <c r="AQ12" s="1116"/>
      <c r="AR12" s="1116"/>
      <c r="AS12" s="1116"/>
      <c r="AT12" s="1116"/>
      <c r="AU12" s="1116"/>
      <c r="AV12" s="1116"/>
      <c r="AW12" s="383">
        <f>'S1'!$S$14</f>
        <v>0</v>
      </c>
      <c r="AX12" s="383">
        <f>'S2'!$S$14</f>
        <v>0</v>
      </c>
      <c r="AY12" s="383">
        <f>'S3'!$S$14</f>
        <v>0</v>
      </c>
      <c r="AZ12" s="383">
        <f>'S4'!$S$14</f>
        <v>0</v>
      </c>
      <c r="BA12" s="383">
        <f>'S5'!$S$14</f>
        <v>0</v>
      </c>
      <c r="BB12" s="383">
        <f>'S6'!$S$14</f>
        <v>0</v>
      </c>
      <c r="BC12" s="383">
        <f>'S7'!$S$14</f>
        <v>0</v>
      </c>
      <c r="BD12" s="383">
        <f>'S8'!$S$14</f>
        <v>0</v>
      </c>
      <c r="BE12" s="1118"/>
      <c r="BF12" s="1118"/>
      <c r="BG12" s="1118"/>
      <c r="BH12" s="1118"/>
      <c r="BI12" s="1118"/>
      <c r="BJ12" s="1118"/>
      <c r="BK12" s="1118"/>
      <c r="BL12" s="1118"/>
      <c r="BM12" s="370">
        <f>'S1'!$X$14</f>
        <v>0</v>
      </c>
      <c r="BN12" s="370">
        <f>'S2'!$X$14</f>
        <v>0</v>
      </c>
      <c r="BO12" s="370">
        <f>'S3'!$X$14</f>
        <v>0</v>
      </c>
      <c r="BP12" s="370">
        <f>'S4'!$X$14</f>
        <v>0</v>
      </c>
      <c r="BQ12" s="370">
        <f>'S5'!$X$14</f>
        <v>0</v>
      </c>
      <c r="BR12" s="370">
        <f>'S6'!$X$14</f>
        <v>0</v>
      </c>
      <c r="BS12" s="370">
        <f>'S7'!$X$14</f>
        <v>0</v>
      </c>
      <c r="BT12" s="370">
        <f>'S8'!$X$14</f>
        <v>0</v>
      </c>
      <c r="BU12" s="1110"/>
      <c r="BV12" s="1110"/>
      <c r="BW12" s="1110"/>
      <c r="BX12" s="1110"/>
      <c r="BY12" s="1110"/>
      <c r="BZ12" s="1110"/>
      <c r="CA12" s="1110"/>
      <c r="CB12" s="1110"/>
    </row>
    <row r="13" spans="1:80" x14ac:dyDescent="0.2">
      <c r="A13" s="370">
        <f>'S1'!$D$15</f>
        <v>0</v>
      </c>
      <c r="B13" s="370">
        <f>'S2'!$D$15</f>
        <v>0</v>
      </c>
      <c r="C13" s="376">
        <f>'S3'!$D$15</f>
        <v>0</v>
      </c>
      <c r="D13" s="370">
        <f>'S4'!$D$15</f>
        <v>0</v>
      </c>
      <c r="E13" s="370">
        <f>'S5'!$D$15</f>
        <v>0</v>
      </c>
      <c r="F13" s="370">
        <f>'S6'!$D$15</f>
        <v>0</v>
      </c>
      <c r="G13" s="370">
        <f>'S7'!$D$15</f>
        <v>0</v>
      </c>
      <c r="H13" s="370">
        <f>'S8'!$D$15</f>
        <v>0</v>
      </c>
      <c r="I13" s="1112"/>
      <c r="J13" s="1112"/>
      <c r="K13" s="1112"/>
      <c r="L13" s="1112"/>
      <c r="M13" s="1112"/>
      <c r="N13" s="1112"/>
      <c r="O13" s="1112"/>
      <c r="P13" s="1112"/>
      <c r="Q13" s="383">
        <f>'S1'!$I$15</f>
        <v>0</v>
      </c>
      <c r="R13" s="383">
        <f>'S2'!$I$15</f>
        <v>0</v>
      </c>
      <c r="S13" s="383">
        <f>'S3'!$I$15</f>
        <v>0</v>
      </c>
      <c r="T13" s="383">
        <f>'S4'!$I$15</f>
        <v>0</v>
      </c>
      <c r="U13" s="383">
        <f>'S5'!$I$15</f>
        <v>0</v>
      </c>
      <c r="V13" s="383">
        <f>'S6'!$I$15</f>
        <v>0</v>
      </c>
      <c r="W13" s="383">
        <f>'S7'!$I$15</f>
        <v>0</v>
      </c>
      <c r="X13" s="383">
        <f>'S8'!$I$15</f>
        <v>0</v>
      </c>
      <c r="Y13" s="1114"/>
      <c r="Z13" s="1114"/>
      <c r="AA13" s="1114"/>
      <c r="AB13" s="1114"/>
      <c r="AC13" s="1114"/>
      <c r="AD13" s="1114"/>
      <c r="AE13" s="1114"/>
      <c r="AF13" s="1114"/>
      <c r="AG13" s="370">
        <f>'S1'!$N$15</f>
        <v>0</v>
      </c>
      <c r="AH13" s="376">
        <f>'S2'!$N$15</f>
        <v>0</v>
      </c>
      <c r="AI13" s="376">
        <f>'S3'!$N$15</f>
        <v>0</v>
      </c>
      <c r="AJ13" s="376">
        <f>'S4'!$N$15</f>
        <v>0</v>
      </c>
      <c r="AK13" s="370">
        <f>'S5'!$N$15</f>
        <v>0</v>
      </c>
      <c r="AL13" s="370">
        <f>'S6'!$N$15</f>
        <v>0</v>
      </c>
      <c r="AM13" s="370">
        <f>'S7'!$N$15</f>
        <v>0</v>
      </c>
      <c r="AN13" s="370">
        <f>'S8'!$N$15</f>
        <v>0</v>
      </c>
      <c r="AO13" s="1116"/>
      <c r="AP13" s="1116"/>
      <c r="AQ13" s="1116"/>
      <c r="AR13" s="1116"/>
      <c r="AS13" s="1116"/>
      <c r="AT13" s="1116"/>
      <c r="AU13" s="1116"/>
      <c r="AV13" s="1116"/>
      <c r="AW13" s="383">
        <f>'S1'!$S$15</f>
        <v>0</v>
      </c>
      <c r="AX13" s="383">
        <f>'S2'!$S$15</f>
        <v>0</v>
      </c>
      <c r="AY13" s="383">
        <f>'S3'!$S$15</f>
        <v>0</v>
      </c>
      <c r="AZ13" s="383">
        <f>'S4'!$S$15</f>
        <v>0</v>
      </c>
      <c r="BA13" s="383">
        <f>'S5'!$S$15</f>
        <v>0</v>
      </c>
      <c r="BB13" s="383">
        <f>'S6'!$S$15</f>
        <v>0</v>
      </c>
      <c r="BC13" s="383">
        <f>'S7'!$S$15</f>
        <v>0</v>
      </c>
      <c r="BD13" s="383">
        <f>'S8'!$S$15</f>
        <v>0</v>
      </c>
      <c r="BE13" s="1118"/>
      <c r="BF13" s="1118"/>
      <c r="BG13" s="1118"/>
      <c r="BH13" s="1118"/>
      <c r="BI13" s="1118"/>
      <c r="BJ13" s="1118"/>
      <c r="BK13" s="1118"/>
      <c r="BL13" s="1118"/>
      <c r="BM13" s="370">
        <f>'S1'!$X$15</f>
        <v>0</v>
      </c>
      <c r="BN13" s="370">
        <f>'S2'!$X$15</f>
        <v>0</v>
      </c>
      <c r="BO13" s="370">
        <f>'S3'!$X$15</f>
        <v>0</v>
      </c>
      <c r="BP13" s="370">
        <f>'S4'!$X$15</f>
        <v>0</v>
      </c>
      <c r="BQ13" s="370">
        <f>'S5'!$X$15</f>
        <v>0</v>
      </c>
      <c r="BR13" s="370">
        <f>'S6'!$X$15</f>
        <v>0</v>
      </c>
      <c r="BS13" s="370">
        <f>'S7'!$X$15</f>
        <v>0</v>
      </c>
      <c r="BT13" s="370">
        <f>'S8'!$X$15</f>
        <v>0</v>
      </c>
      <c r="BU13" s="1110"/>
      <c r="BV13" s="1110"/>
      <c r="BW13" s="1110"/>
      <c r="BX13" s="1110"/>
      <c r="BY13" s="1110"/>
      <c r="BZ13" s="1110"/>
      <c r="CA13" s="1110"/>
      <c r="CB13" s="1110"/>
    </row>
    <row r="14" spans="1:80" x14ac:dyDescent="0.2">
      <c r="A14" s="370">
        <f>'S1'!$D$16</f>
        <v>0</v>
      </c>
      <c r="B14" s="370">
        <f>'S2'!$D$16</f>
        <v>0</v>
      </c>
      <c r="C14" s="376">
        <f>'S3'!$D$16</f>
        <v>0</v>
      </c>
      <c r="D14" s="370">
        <f>'S4'!$D$16</f>
        <v>0</v>
      </c>
      <c r="E14" s="370">
        <f>'S5'!$D$16</f>
        <v>0</v>
      </c>
      <c r="F14" s="370">
        <f>'S6'!$D$16</f>
        <v>0</v>
      </c>
      <c r="G14" s="370">
        <f>'S7'!$D$16</f>
        <v>0</v>
      </c>
      <c r="H14" s="370">
        <f>'S8'!$D$16</f>
        <v>0</v>
      </c>
      <c r="I14" s="1112"/>
      <c r="J14" s="1112"/>
      <c r="K14" s="1112"/>
      <c r="L14" s="1112"/>
      <c r="M14" s="1112"/>
      <c r="N14" s="1112"/>
      <c r="O14" s="1112"/>
      <c r="P14" s="1112"/>
      <c r="Q14" s="383">
        <f>'S1'!$I$16</f>
        <v>0</v>
      </c>
      <c r="R14" s="383">
        <f>'S2'!$I$16</f>
        <v>0</v>
      </c>
      <c r="S14" s="383">
        <f>'S3'!$I$16</f>
        <v>0</v>
      </c>
      <c r="T14" s="383">
        <f>'S4'!$I$16</f>
        <v>0</v>
      </c>
      <c r="U14" s="383">
        <f>'S5'!$I$16</f>
        <v>0</v>
      </c>
      <c r="V14" s="383">
        <f>'S6'!$I$16</f>
        <v>0</v>
      </c>
      <c r="W14" s="383">
        <f>'S7'!$I$16</f>
        <v>0</v>
      </c>
      <c r="X14" s="383">
        <f>'S8'!$I$16</f>
        <v>0</v>
      </c>
      <c r="Y14" s="1114"/>
      <c r="Z14" s="1114"/>
      <c r="AA14" s="1114"/>
      <c r="AB14" s="1114"/>
      <c r="AC14" s="1114"/>
      <c r="AD14" s="1114"/>
      <c r="AE14" s="1114"/>
      <c r="AF14" s="1114"/>
      <c r="AG14" s="370">
        <f>'S1'!$N$16</f>
        <v>0</v>
      </c>
      <c r="AH14" s="376">
        <f>'S2'!$N$16</f>
        <v>0</v>
      </c>
      <c r="AI14" s="376">
        <f>'S3'!$N$16</f>
        <v>0</v>
      </c>
      <c r="AJ14" s="376">
        <f>'S4'!$N$16</f>
        <v>0</v>
      </c>
      <c r="AK14" s="370">
        <f>'S5'!$N$16</f>
        <v>0</v>
      </c>
      <c r="AL14" s="370">
        <f>'S6'!$N$16</f>
        <v>0</v>
      </c>
      <c r="AM14" s="370">
        <f>'S7'!$N$16</f>
        <v>0</v>
      </c>
      <c r="AN14" s="370">
        <f>'S8'!$N$16</f>
        <v>0</v>
      </c>
      <c r="AO14" s="1116"/>
      <c r="AP14" s="1116"/>
      <c r="AQ14" s="1116"/>
      <c r="AR14" s="1116"/>
      <c r="AS14" s="1116"/>
      <c r="AT14" s="1116"/>
      <c r="AU14" s="1116"/>
      <c r="AV14" s="1116"/>
      <c r="AW14" s="383">
        <f>'S1'!$S$16</f>
        <v>0</v>
      </c>
      <c r="AX14" s="383">
        <f>'S2'!$S$16</f>
        <v>0</v>
      </c>
      <c r="AY14" s="383">
        <f>'S3'!$S$16</f>
        <v>0</v>
      </c>
      <c r="AZ14" s="383">
        <f>'S4'!$S$16</f>
        <v>0</v>
      </c>
      <c r="BA14" s="383">
        <f>'S5'!$S$16</f>
        <v>0</v>
      </c>
      <c r="BB14" s="383">
        <f>'S6'!$S$16</f>
        <v>0</v>
      </c>
      <c r="BC14" s="383">
        <f>'S7'!$S$16</f>
        <v>0</v>
      </c>
      <c r="BD14" s="383">
        <f>'S8'!$S$16</f>
        <v>0</v>
      </c>
      <c r="BE14" s="1118"/>
      <c r="BF14" s="1118"/>
      <c r="BG14" s="1118"/>
      <c r="BH14" s="1118"/>
      <c r="BI14" s="1118"/>
      <c r="BJ14" s="1118"/>
      <c r="BK14" s="1118"/>
      <c r="BL14" s="1118"/>
      <c r="BM14" s="370">
        <f>'S1'!$X$16</f>
        <v>0</v>
      </c>
      <c r="BN14" s="370">
        <f>'S2'!$X$16</f>
        <v>0</v>
      </c>
      <c r="BO14" s="370">
        <f>'S3'!$X$16</f>
        <v>0</v>
      </c>
      <c r="BP14" s="370">
        <f>'S4'!$X$16</f>
        <v>0</v>
      </c>
      <c r="BQ14" s="370">
        <f>'S5'!$X$16</f>
        <v>0</v>
      </c>
      <c r="BR14" s="370">
        <f>'S6'!$X$16</f>
        <v>0</v>
      </c>
      <c r="BS14" s="370">
        <f>'S7'!$X$16</f>
        <v>0</v>
      </c>
      <c r="BT14" s="370">
        <f>'S8'!$X$16</f>
        <v>0</v>
      </c>
      <c r="BU14" s="1110"/>
      <c r="BV14" s="1110"/>
      <c r="BW14" s="1110"/>
      <c r="BX14" s="1110"/>
      <c r="BY14" s="1110"/>
      <c r="BZ14" s="1110"/>
      <c r="CA14" s="1110"/>
      <c r="CB14" s="1110"/>
    </row>
    <row r="15" spans="1:80" x14ac:dyDescent="0.2">
      <c r="A15" s="370">
        <f>'S1'!$D$17</f>
        <v>0</v>
      </c>
      <c r="B15" s="370">
        <f>'S2'!$D$17</f>
        <v>0</v>
      </c>
      <c r="C15" s="376">
        <f>'S3'!$D$17</f>
        <v>0</v>
      </c>
      <c r="D15" s="370">
        <f>'S4'!$D$17</f>
        <v>0</v>
      </c>
      <c r="E15" s="370">
        <f>'S5'!$D$17</f>
        <v>0</v>
      </c>
      <c r="F15" s="370">
        <f>'S6'!$D$17</f>
        <v>0</v>
      </c>
      <c r="G15" s="370">
        <f>'S7'!$D$17</f>
        <v>0</v>
      </c>
      <c r="H15" s="370">
        <f>'S8'!$D$17</f>
        <v>0</v>
      </c>
      <c r="I15" s="1112"/>
      <c r="J15" s="1112"/>
      <c r="K15" s="1112"/>
      <c r="L15" s="1112"/>
      <c r="M15" s="1112"/>
      <c r="N15" s="1112"/>
      <c r="O15" s="1112"/>
      <c r="P15" s="1112"/>
      <c r="Q15" s="383">
        <f>'S1'!$I$17</f>
        <v>0</v>
      </c>
      <c r="R15" s="383">
        <f>'S2'!$I$17</f>
        <v>0</v>
      </c>
      <c r="S15" s="383">
        <f>'S3'!$I$17</f>
        <v>0</v>
      </c>
      <c r="T15" s="383">
        <f>'S4'!$I$17</f>
        <v>0</v>
      </c>
      <c r="U15" s="383">
        <f>'S5'!$I$17</f>
        <v>0</v>
      </c>
      <c r="V15" s="383">
        <f>'S6'!$I$17</f>
        <v>0</v>
      </c>
      <c r="W15" s="383">
        <f>'S7'!$I$17</f>
        <v>0</v>
      </c>
      <c r="X15" s="383">
        <f>'S8'!$I$17</f>
        <v>0</v>
      </c>
      <c r="Y15" s="1114"/>
      <c r="Z15" s="1114"/>
      <c r="AA15" s="1114"/>
      <c r="AB15" s="1114"/>
      <c r="AC15" s="1114"/>
      <c r="AD15" s="1114"/>
      <c r="AE15" s="1114"/>
      <c r="AF15" s="1114"/>
      <c r="AG15" s="370">
        <f>'S1'!$N$17</f>
        <v>0</v>
      </c>
      <c r="AH15" s="376">
        <f>'S2'!$N$17</f>
        <v>0</v>
      </c>
      <c r="AI15" s="376">
        <f>'S3'!$N$17</f>
        <v>0</v>
      </c>
      <c r="AJ15" s="376">
        <f>'S4'!$N$17</f>
        <v>0</v>
      </c>
      <c r="AK15" s="370">
        <f>'S5'!$N$17</f>
        <v>0</v>
      </c>
      <c r="AL15" s="370">
        <f>'S6'!$N$17</f>
        <v>0</v>
      </c>
      <c r="AM15" s="370">
        <f>'S7'!$N$17</f>
        <v>0</v>
      </c>
      <c r="AN15" s="370">
        <f>'S8'!$N$17</f>
        <v>0</v>
      </c>
      <c r="AO15" s="1116"/>
      <c r="AP15" s="1116"/>
      <c r="AQ15" s="1116"/>
      <c r="AR15" s="1116"/>
      <c r="AS15" s="1116"/>
      <c r="AT15" s="1116"/>
      <c r="AU15" s="1116"/>
      <c r="AV15" s="1116"/>
      <c r="AW15" s="383">
        <f>'S1'!$S$17</f>
        <v>0</v>
      </c>
      <c r="AX15" s="383">
        <f>'S2'!$S$17</f>
        <v>0</v>
      </c>
      <c r="AY15" s="383">
        <f>'S3'!$S$17</f>
        <v>0</v>
      </c>
      <c r="AZ15" s="383">
        <f>'S4'!$S$17</f>
        <v>0</v>
      </c>
      <c r="BA15" s="383">
        <f>'S5'!$S$17</f>
        <v>0</v>
      </c>
      <c r="BB15" s="383">
        <f>'S6'!$S$17</f>
        <v>0</v>
      </c>
      <c r="BC15" s="383">
        <f>'S7'!$S$17</f>
        <v>0</v>
      </c>
      <c r="BD15" s="383">
        <f>'S8'!$S$17</f>
        <v>0</v>
      </c>
      <c r="BE15" s="1118"/>
      <c r="BF15" s="1118"/>
      <c r="BG15" s="1118"/>
      <c r="BH15" s="1118"/>
      <c r="BI15" s="1118"/>
      <c r="BJ15" s="1118"/>
      <c r="BK15" s="1118"/>
      <c r="BL15" s="1118"/>
      <c r="BM15" s="370">
        <f>'S1'!$X$17</f>
        <v>0</v>
      </c>
      <c r="BN15" s="370">
        <f>'S2'!$X$17</f>
        <v>0</v>
      </c>
      <c r="BO15" s="370">
        <f>'S3'!$X$17</f>
        <v>0</v>
      </c>
      <c r="BP15" s="370">
        <f>'S4'!$X$17</f>
        <v>0</v>
      </c>
      <c r="BQ15" s="370">
        <f>'S5'!$X$17</f>
        <v>0</v>
      </c>
      <c r="BR15" s="370">
        <f>'S6'!$X$17</f>
        <v>0</v>
      </c>
      <c r="BS15" s="370">
        <f>'S7'!$X$17</f>
        <v>0</v>
      </c>
      <c r="BT15" s="370">
        <f>'S8'!$X$17</f>
        <v>0</v>
      </c>
      <c r="BU15" s="1110"/>
      <c r="BV15" s="1110"/>
      <c r="BW15" s="1110"/>
      <c r="BX15" s="1110"/>
      <c r="BY15" s="1110"/>
      <c r="BZ15" s="1110"/>
      <c r="CA15" s="1110"/>
      <c r="CB15" s="1110"/>
    </row>
    <row r="16" spans="1:80" x14ac:dyDescent="0.2">
      <c r="A16" s="370">
        <f>'S1'!$D$18</f>
        <v>0</v>
      </c>
      <c r="B16" s="370">
        <f>'S2'!$D$18</f>
        <v>0</v>
      </c>
      <c r="C16" s="376">
        <f>'S3'!$D$18</f>
        <v>0</v>
      </c>
      <c r="D16" s="370" t="str">
        <f>'S4'!$D$18</f>
        <v>ARCH 214.12</v>
      </c>
      <c r="E16" s="370">
        <f>'S5'!$D$18</f>
        <v>0</v>
      </c>
      <c r="F16" s="370" t="str">
        <f>'S6'!$D$18</f>
        <v>ARCH 307.01</v>
      </c>
      <c r="G16" s="370">
        <f>'S7'!$D$18</f>
        <v>0</v>
      </c>
      <c r="H16" s="370" t="str">
        <f>'S8'!$D$18</f>
        <v>ARCH 426.01</v>
      </c>
      <c r="I16" s="1112"/>
      <c r="J16" s="1112"/>
      <c r="K16" s="1112"/>
      <c r="L16" s="1112"/>
      <c r="M16" s="1112"/>
      <c r="N16" s="1112"/>
      <c r="O16" s="1112"/>
      <c r="P16" s="1112"/>
      <c r="Q16" s="383">
        <f>'S1'!$I$18</f>
        <v>0</v>
      </c>
      <c r="R16" s="383">
        <f>'S2'!$I$18</f>
        <v>0</v>
      </c>
      <c r="S16" s="383">
        <f>'S3'!$I$18</f>
        <v>0</v>
      </c>
      <c r="T16" s="383" t="str">
        <f>'S4'!$I$18</f>
        <v>Prof. Dr. Yavuz KOŞANER</v>
      </c>
      <c r="U16" s="383">
        <f>'S5'!$I$18</f>
        <v>0</v>
      </c>
      <c r="V16" s="383" t="str">
        <f>'S6'!$I$18</f>
        <v>Yrd. Doç. Dr. Kerem ERCOŞKUN</v>
      </c>
      <c r="W16" s="383">
        <f>'S7'!$I$18</f>
        <v>0</v>
      </c>
      <c r="X16" s="383" t="str">
        <f>'S8'!$I$18</f>
        <v>Öğr. Gör. Cengiz GÖKÇE</v>
      </c>
      <c r="Y16" s="1114"/>
      <c r="Z16" s="1114"/>
      <c r="AA16" s="1114"/>
      <c r="AB16" s="1114"/>
      <c r="AC16" s="1114"/>
      <c r="AD16" s="1114"/>
      <c r="AE16" s="1114"/>
      <c r="AF16" s="1114"/>
      <c r="AG16" s="370">
        <f>'S1'!$N$18</f>
        <v>0</v>
      </c>
      <c r="AH16" s="376">
        <f>'S2'!$N$18</f>
        <v>0</v>
      </c>
      <c r="AI16" s="376">
        <f>'S3'!$N$18</f>
        <v>0</v>
      </c>
      <c r="AJ16" s="376">
        <f>'S4'!$N$18</f>
        <v>0</v>
      </c>
      <c r="AK16" s="370">
        <f>'S5'!$N$18</f>
        <v>0</v>
      </c>
      <c r="AL16" s="370">
        <f>'S6'!$N$18</f>
        <v>0</v>
      </c>
      <c r="AM16" s="370">
        <f>'S7'!$N$18</f>
        <v>0</v>
      </c>
      <c r="AN16" s="370">
        <f>'S8'!$N$18</f>
        <v>0</v>
      </c>
      <c r="AO16" s="1116"/>
      <c r="AP16" s="1116"/>
      <c r="AQ16" s="1116"/>
      <c r="AR16" s="1116"/>
      <c r="AS16" s="1116"/>
      <c r="AT16" s="1116"/>
      <c r="AU16" s="1116"/>
      <c r="AV16" s="1116"/>
      <c r="AW16" s="383">
        <f>'S1'!$S$18</f>
        <v>0</v>
      </c>
      <c r="AX16" s="383">
        <f>'S2'!$S$18</f>
        <v>0</v>
      </c>
      <c r="AY16" s="383">
        <f>'S3'!$S$18</f>
        <v>0</v>
      </c>
      <c r="AZ16" s="383">
        <f>'S4'!$S$18</f>
        <v>0</v>
      </c>
      <c r="BA16" s="383">
        <f>'S5'!$S$18</f>
        <v>0</v>
      </c>
      <c r="BB16" s="383">
        <f>'S6'!$S$18</f>
        <v>0</v>
      </c>
      <c r="BC16" s="383">
        <f>'S7'!$S$18</f>
        <v>0</v>
      </c>
      <c r="BD16" s="383">
        <f>'S8'!$S$18</f>
        <v>0</v>
      </c>
      <c r="BE16" s="1118"/>
      <c r="BF16" s="1118"/>
      <c r="BG16" s="1118"/>
      <c r="BH16" s="1118"/>
      <c r="BI16" s="1118"/>
      <c r="BJ16" s="1118"/>
      <c r="BK16" s="1118"/>
      <c r="BL16" s="1118"/>
      <c r="BM16" s="370">
        <f>'S1'!$X$18</f>
        <v>0</v>
      </c>
      <c r="BN16" s="370">
        <f>'S2'!$X$18</f>
        <v>0</v>
      </c>
      <c r="BO16" s="370">
        <f>'S3'!$X$18</f>
        <v>0</v>
      </c>
      <c r="BP16" s="370">
        <f>'S4'!$X$18</f>
        <v>0</v>
      </c>
      <c r="BQ16" s="370">
        <f>'S5'!$X$18</f>
        <v>0</v>
      </c>
      <c r="BR16" s="370">
        <f>'S6'!$X$18</f>
        <v>0</v>
      </c>
      <c r="BS16" s="370">
        <f>'S7'!$X$18</f>
        <v>0</v>
      </c>
      <c r="BT16" s="370">
        <f>'S8'!$X$18</f>
        <v>0</v>
      </c>
      <c r="BU16" s="1110"/>
      <c r="BV16" s="1110"/>
      <c r="BW16" s="1110"/>
      <c r="BX16" s="1110"/>
      <c r="BY16" s="1110"/>
      <c r="BZ16" s="1110"/>
      <c r="CA16" s="1110"/>
      <c r="CB16" s="1110"/>
    </row>
    <row r="17" spans="1:80" x14ac:dyDescent="0.2">
      <c r="A17" s="370">
        <f>'S1'!$D$19</f>
        <v>0</v>
      </c>
      <c r="B17" s="370">
        <f>'S2'!$D$19</f>
        <v>0</v>
      </c>
      <c r="C17" s="376">
        <f>'S3'!$D$19</f>
        <v>0</v>
      </c>
      <c r="D17" s="370" t="str">
        <f>'S4'!$D$19</f>
        <v>ARCH 214.12</v>
      </c>
      <c r="E17" s="370">
        <f>'S5'!$D$19</f>
        <v>0</v>
      </c>
      <c r="F17" s="370" t="str">
        <f>'S6'!$D$19</f>
        <v>ARCH 307.01</v>
      </c>
      <c r="G17" s="370">
        <f>'S7'!$D$19</f>
        <v>0</v>
      </c>
      <c r="H17" s="370" t="str">
        <f>'S8'!$D$19</f>
        <v>ARCH 426.01</v>
      </c>
      <c r="I17" s="1112"/>
      <c r="J17" s="1112"/>
      <c r="K17" s="1112"/>
      <c r="L17" s="1112"/>
      <c r="M17" s="1112"/>
      <c r="N17" s="1112"/>
      <c r="O17" s="1112"/>
      <c r="P17" s="1112"/>
      <c r="Q17" s="383">
        <f>'S1'!$I$19</f>
        <v>0</v>
      </c>
      <c r="R17" s="383">
        <f>'S2'!$I$19</f>
        <v>0</v>
      </c>
      <c r="S17" s="383">
        <f>'S3'!$I$19</f>
        <v>0</v>
      </c>
      <c r="T17" s="383" t="str">
        <f>'S4'!$I$19</f>
        <v>Prof. Dr. Yavuz KOŞANER</v>
      </c>
      <c r="U17" s="383">
        <f>'S5'!$I$19</f>
        <v>0</v>
      </c>
      <c r="V17" s="383" t="str">
        <f>'S6'!$I$19</f>
        <v>Yrd. Doç. Dr. Kerem ERCOŞKUN</v>
      </c>
      <c r="W17" s="383">
        <f>'S7'!$I$19</f>
        <v>0</v>
      </c>
      <c r="X17" s="383" t="str">
        <f>'S8'!$I$19</f>
        <v>Öğr. Gör. Cengiz GÖKÇE</v>
      </c>
      <c r="Y17" s="1114"/>
      <c r="Z17" s="1114"/>
      <c r="AA17" s="1114"/>
      <c r="AB17" s="1114"/>
      <c r="AC17" s="1114"/>
      <c r="AD17" s="1114"/>
      <c r="AE17" s="1114"/>
      <c r="AF17" s="1114"/>
      <c r="AG17" s="370">
        <f>'S1'!$N$19</f>
        <v>0</v>
      </c>
      <c r="AH17" s="376">
        <f>'S2'!$N$19</f>
        <v>0</v>
      </c>
      <c r="AI17" s="376">
        <f>'S3'!$N$19</f>
        <v>0</v>
      </c>
      <c r="AJ17" s="376">
        <f>'S4'!$N$19</f>
        <v>0</v>
      </c>
      <c r="AK17" s="370">
        <f>'S5'!$N$19</f>
        <v>0</v>
      </c>
      <c r="AL17" s="370">
        <f>'S6'!$N$19</f>
        <v>0</v>
      </c>
      <c r="AM17" s="370">
        <f>'S7'!$N$19</f>
        <v>0</v>
      </c>
      <c r="AN17" s="370">
        <f>'S8'!$N$19</f>
        <v>0</v>
      </c>
      <c r="AO17" s="1116"/>
      <c r="AP17" s="1116"/>
      <c r="AQ17" s="1116"/>
      <c r="AR17" s="1116"/>
      <c r="AS17" s="1116"/>
      <c r="AT17" s="1116"/>
      <c r="AU17" s="1116"/>
      <c r="AV17" s="1116"/>
      <c r="AW17" s="383">
        <f>'S1'!$S$19</f>
        <v>0</v>
      </c>
      <c r="AX17" s="383">
        <f>'S2'!$S$19</f>
        <v>0</v>
      </c>
      <c r="AY17" s="383">
        <f>'S3'!$S$19</f>
        <v>0</v>
      </c>
      <c r="AZ17" s="383">
        <f>'S4'!$S$19</f>
        <v>0</v>
      </c>
      <c r="BA17" s="383">
        <f>'S5'!$S$19</f>
        <v>0</v>
      </c>
      <c r="BB17" s="383">
        <f>'S6'!$S$19</f>
        <v>0</v>
      </c>
      <c r="BC17" s="383">
        <f>'S7'!$S$19</f>
        <v>0</v>
      </c>
      <c r="BD17" s="383">
        <f>'S8'!$S$19</f>
        <v>0</v>
      </c>
      <c r="BE17" s="1118"/>
      <c r="BF17" s="1118"/>
      <c r="BG17" s="1118"/>
      <c r="BH17" s="1118"/>
      <c r="BI17" s="1118"/>
      <c r="BJ17" s="1118"/>
      <c r="BK17" s="1118"/>
      <c r="BL17" s="1118"/>
      <c r="BM17" s="370">
        <f>'S1'!$X$19</f>
        <v>0</v>
      </c>
      <c r="BN17" s="370">
        <f>'S2'!$X$19</f>
        <v>0</v>
      </c>
      <c r="BO17" s="370">
        <f>'S3'!$X$19</f>
        <v>0</v>
      </c>
      <c r="BP17" s="370">
        <f>'S4'!$X$19</f>
        <v>0</v>
      </c>
      <c r="BQ17" s="370">
        <f>'S5'!$X$19</f>
        <v>0</v>
      </c>
      <c r="BR17" s="370">
        <f>'S6'!$X$19</f>
        <v>0</v>
      </c>
      <c r="BS17" s="370">
        <f>'S7'!$X$19</f>
        <v>0</v>
      </c>
      <c r="BT17" s="370">
        <f>'S8'!$X$19</f>
        <v>0</v>
      </c>
      <c r="BU17" s="1110"/>
      <c r="BV17" s="1110"/>
      <c r="BW17" s="1110"/>
      <c r="BX17" s="1110"/>
      <c r="BY17" s="1110"/>
      <c r="BZ17" s="1110"/>
      <c r="CA17" s="1110"/>
      <c r="CB17" s="1110"/>
    </row>
    <row r="18" spans="1:80" x14ac:dyDescent="0.2">
      <c r="A18" s="370">
        <f>'S1'!$D$20</f>
        <v>0</v>
      </c>
      <c r="B18" s="370">
        <f>'S2'!$D$20</f>
        <v>0</v>
      </c>
      <c r="C18" s="376">
        <f>'S3'!$D$20</f>
        <v>0</v>
      </c>
      <c r="D18" s="370" t="str">
        <f>'S4'!$D$20</f>
        <v>ARCH 214.12</v>
      </c>
      <c r="E18" s="370">
        <f>'S5'!$D$20</f>
        <v>0</v>
      </c>
      <c r="F18" s="370" t="str">
        <f>'S6'!$D$20</f>
        <v>ARCH 307.01</v>
      </c>
      <c r="G18" s="370">
        <f>'S7'!$D$20</f>
        <v>0</v>
      </c>
      <c r="H18" s="370" t="str">
        <f>'S8'!$D$20</f>
        <v>ARCH 426.01</v>
      </c>
      <c r="I18" s="1112"/>
      <c r="J18" s="1112"/>
      <c r="K18" s="1112"/>
      <c r="L18" s="1112"/>
      <c r="M18" s="1112"/>
      <c r="N18" s="1112"/>
      <c r="O18" s="1112"/>
      <c r="P18" s="1112"/>
      <c r="Q18" s="383">
        <f>'S1'!$I$20</f>
        <v>0</v>
      </c>
      <c r="R18" s="383">
        <f>'S2'!$I$20</f>
        <v>0</v>
      </c>
      <c r="S18" s="383">
        <f>'S3'!$I$20</f>
        <v>0</v>
      </c>
      <c r="T18" s="383" t="str">
        <f>'S4'!$I$20</f>
        <v>Prof. Dr. Yavuz KOŞANER</v>
      </c>
      <c r="U18" s="383">
        <f>'S5'!$I$20</f>
        <v>0</v>
      </c>
      <c r="V18" s="383" t="str">
        <f>'S6'!$I$20</f>
        <v>Yrd. Doç. Dr. Kerem ERCOŞKUN</v>
      </c>
      <c r="W18" s="383">
        <f>'S7'!$I$20</f>
        <v>0</v>
      </c>
      <c r="X18" s="383" t="str">
        <f>'S8'!$I$20</f>
        <v>Öğr. Gör. Cengiz GÖKÇE</v>
      </c>
      <c r="Y18" s="1114"/>
      <c r="Z18" s="1114"/>
      <c r="AA18" s="1114"/>
      <c r="AB18" s="1114"/>
      <c r="AC18" s="1114"/>
      <c r="AD18" s="1114"/>
      <c r="AE18" s="1114"/>
      <c r="AF18" s="1114"/>
      <c r="AG18" s="370">
        <f>'S1'!$N$20</f>
        <v>0</v>
      </c>
      <c r="AH18" s="376">
        <f>'S2'!$N$20</f>
        <v>0</v>
      </c>
      <c r="AI18" s="376">
        <f>'S3'!$N$20</f>
        <v>0</v>
      </c>
      <c r="AJ18" s="376">
        <f>'S4'!$N$20</f>
        <v>0</v>
      </c>
      <c r="AK18" s="370">
        <f>'S5'!$N$20</f>
        <v>0</v>
      </c>
      <c r="AL18" s="370">
        <f>'S6'!$N$20</f>
        <v>0</v>
      </c>
      <c r="AM18" s="370">
        <f>'S7'!$N$20</f>
        <v>0</v>
      </c>
      <c r="AN18" s="370">
        <f>'S8'!$N$20</f>
        <v>0</v>
      </c>
      <c r="AO18" s="1116"/>
      <c r="AP18" s="1116"/>
      <c r="AQ18" s="1116"/>
      <c r="AR18" s="1116"/>
      <c r="AS18" s="1116"/>
      <c r="AT18" s="1116"/>
      <c r="AU18" s="1116"/>
      <c r="AV18" s="1116"/>
      <c r="AW18" s="383">
        <f>'S1'!$S$20</f>
        <v>0</v>
      </c>
      <c r="AX18" s="383">
        <f>'S2'!$S$20</f>
        <v>0</v>
      </c>
      <c r="AY18" s="383">
        <f>'S3'!$S$20</f>
        <v>0</v>
      </c>
      <c r="AZ18" s="383">
        <f>'S4'!$S$20</f>
        <v>0</v>
      </c>
      <c r="BA18" s="383">
        <f>'S5'!$S$20</f>
        <v>0</v>
      </c>
      <c r="BB18" s="383">
        <f>'S6'!$S$20</f>
        <v>0</v>
      </c>
      <c r="BC18" s="383">
        <f>'S7'!$S$20</f>
        <v>0</v>
      </c>
      <c r="BD18" s="383">
        <f>'S8'!$S$20</f>
        <v>0</v>
      </c>
      <c r="BE18" s="1118"/>
      <c r="BF18" s="1118"/>
      <c r="BG18" s="1118"/>
      <c r="BH18" s="1118"/>
      <c r="BI18" s="1118"/>
      <c r="BJ18" s="1118"/>
      <c r="BK18" s="1118"/>
      <c r="BL18" s="1118"/>
      <c r="BM18" s="370">
        <f>'S1'!$X$20</f>
        <v>0</v>
      </c>
      <c r="BN18" s="370">
        <f>'S2'!$X$20</f>
        <v>0</v>
      </c>
      <c r="BO18" s="370">
        <f>'S3'!$X$20</f>
        <v>0</v>
      </c>
      <c r="BP18" s="370">
        <f>'S4'!$X$20</f>
        <v>0</v>
      </c>
      <c r="BQ18" s="370">
        <f>'S5'!$X$20</f>
        <v>0</v>
      </c>
      <c r="BR18" s="370">
        <f>'S6'!$X$20</f>
        <v>0</v>
      </c>
      <c r="BS18" s="370">
        <f>'S7'!$X$20</f>
        <v>0</v>
      </c>
      <c r="BT18" s="370">
        <f>'S8'!$X$20</f>
        <v>0</v>
      </c>
      <c r="BU18" s="1110"/>
      <c r="BV18" s="1110"/>
      <c r="BW18" s="1110"/>
      <c r="BX18" s="1110"/>
      <c r="BY18" s="1110"/>
      <c r="BZ18" s="1110"/>
      <c r="CA18" s="1110"/>
      <c r="CB18" s="1110"/>
    </row>
    <row r="19" spans="1:80" x14ac:dyDescent="0.2">
      <c r="A19" s="370">
        <f>'S1'!$D$21</f>
        <v>0</v>
      </c>
      <c r="B19" s="370">
        <f>'S2'!$D$21</f>
        <v>0</v>
      </c>
      <c r="C19" s="376">
        <f>'S3'!$D$21</f>
        <v>0</v>
      </c>
      <c r="D19" s="370" t="str">
        <f>'S4'!$D$21</f>
        <v>ARCH 214.12</v>
      </c>
      <c r="E19" s="370">
        <f>'S5'!$D$21</f>
        <v>0</v>
      </c>
      <c r="F19" s="370">
        <f>'S6'!$D$21</f>
        <v>0</v>
      </c>
      <c r="G19" s="370">
        <f>'S7'!$D$21</f>
        <v>0</v>
      </c>
      <c r="H19" s="370">
        <f>'S8'!$D$21</f>
        <v>0</v>
      </c>
      <c r="I19" s="1112"/>
      <c r="J19" s="1112"/>
      <c r="K19" s="1112"/>
      <c r="L19" s="1112"/>
      <c r="M19" s="1112"/>
      <c r="N19" s="1112"/>
      <c r="O19" s="1112"/>
      <c r="P19" s="1112"/>
      <c r="Q19" s="383">
        <f>'S1'!$I$21</f>
        <v>0</v>
      </c>
      <c r="R19" s="383">
        <f>'S2'!$I$21</f>
        <v>0</v>
      </c>
      <c r="S19" s="383">
        <f>'S3'!$I$21</f>
        <v>0</v>
      </c>
      <c r="T19" s="383" t="str">
        <f>'S4'!$I$21</f>
        <v>Prof. Dr. Yavuz KOŞANER</v>
      </c>
      <c r="U19" s="383">
        <f>'S5'!$I$21</f>
        <v>0</v>
      </c>
      <c r="V19" s="383">
        <f>'S6'!$I$21</f>
        <v>0</v>
      </c>
      <c r="W19" s="383">
        <f>'S7'!$I$21</f>
        <v>0</v>
      </c>
      <c r="X19" s="383">
        <f>'S8'!$I$21</f>
        <v>0</v>
      </c>
      <c r="Y19" s="1114"/>
      <c r="Z19" s="1114"/>
      <c r="AA19" s="1114"/>
      <c r="AB19" s="1114"/>
      <c r="AC19" s="1114"/>
      <c r="AD19" s="1114"/>
      <c r="AE19" s="1114"/>
      <c r="AF19" s="1114"/>
      <c r="AG19" s="370">
        <f>'S1'!$N$21</f>
        <v>0</v>
      </c>
      <c r="AH19" s="376">
        <f>'S2'!$N$21</f>
        <v>0</v>
      </c>
      <c r="AI19" s="376">
        <f>'S3'!$N$21</f>
        <v>0</v>
      </c>
      <c r="AJ19" s="376">
        <f>'S4'!$N$21</f>
        <v>0</v>
      </c>
      <c r="AK19" s="370">
        <f>'S5'!$N$21</f>
        <v>0</v>
      </c>
      <c r="AL19" s="370">
        <f>'S6'!$N$21</f>
        <v>0</v>
      </c>
      <c r="AM19" s="370">
        <f>'S7'!$N$21</f>
        <v>0</v>
      </c>
      <c r="AN19" s="370">
        <f>'S8'!$N$21</f>
        <v>0</v>
      </c>
      <c r="AO19" s="1116"/>
      <c r="AP19" s="1116"/>
      <c r="AQ19" s="1116"/>
      <c r="AR19" s="1116"/>
      <c r="AS19" s="1116"/>
      <c r="AT19" s="1116"/>
      <c r="AU19" s="1116"/>
      <c r="AV19" s="1116"/>
      <c r="AW19" s="383">
        <f>'S1'!$S$21</f>
        <v>0</v>
      </c>
      <c r="AX19" s="383">
        <f>'S2'!$S$21</f>
        <v>0</v>
      </c>
      <c r="AY19" s="383">
        <f>'S3'!$S$21</f>
        <v>0</v>
      </c>
      <c r="AZ19" s="383">
        <f>'S4'!$S$21</f>
        <v>0</v>
      </c>
      <c r="BA19" s="383">
        <f>'S5'!$S$21</f>
        <v>0</v>
      </c>
      <c r="BB19" s="383">
        <f>'S6'!$S$21</f>
        <v>0</v>
      </c>
      <c r="BC19" s="383">
        <f>'S7'!$S$21</f>
        <v>0</v>
      </c>
      <c r="BD19" s="383">
        <f>'S8'!$S$21</f>
        <v>0</v>
      </c>
      <c r="BE19" s="1118"/>
      <c r="BF19" s="1118"/>
      <c r="BG19" s="1118"/>
      <c r="BH19" s="1118"/>
      <c r="BI19" s="1118"/>
      <c r="BJ19" s="1118"/>
      <c r="BK19" s="1118"/>
      <c r="BL19" s="1118"/>
      <c r="BM19" s="370">
        <f>'S1'!$X$21</f>
        <v>0</v>
      </c>
      <c r="BN19" s="370">
        <f>'S2'!$X$21</f>
        <v>0</v>
      </c>
      <c r="BO19" s="370">
        <f>'S3'!$X$21</f>
        <v>0</v>
      </c>
      <c r="BP19" s="370">
        <f>'S4'!$X$21</f>
        <v>0</v>
      </c>
      <c r="BQ19" s="370">
        <f>'S5'!$X$21</f>
        <v>0</v>
      </c>
      <c r="BR19" s="370">
        <f>'S6'!$X$21</f>
        <v>0</v>
      </c>
      <c r="BS19" s="370">
        <f>'S7'!$X$21</f>
        <v>0</v>
      </c>
      <c r="BT19" s="370">
        <f>'S8'!$X$21</f>
        <v>0</v>
      </c>
      <c r="BU19" s="1110"/>
      <c r="BV19" s="1110"/>
      <c r="BW19" s="1110"/>
      <c r="BX19" s="1110"/>
      <c r="BY19" s="1110"/>
      <c r="BZ19" s="1110"/>
      <c r="CA19" s="1110"/>
      <c r="CB19" s="1110"/>
    </row>
    <row r="20" spans="1:80" x14ac:dyDescent="0.2">
      <c r="A20" s="370">
        <f>'S1'!$D$22</f>
        <v>0</v>
      </c>
      <c r="B20" s="370">
        <f>'S2'!$D$22</f>
        <v>0</v>
      </c>
      <c r="C20" s="376">
        <f>'S3'!$D$22</f>
        <v>0</v>
      </c>
      <c r="D20" s="370">
        <f>'S4'!$D$22</f>
        <v>0</v>
      </c>
      <c r="E20" s="370">
        <f>'S5'!$D$22</f>
        <v>0</v>
      </c>
      <c r="F20" s="370">
        <f>'S6'!$D$22</f>
        <v>0</v>
      </c>
      <c r="G20" s="370">
        <f>'S7'!$D$22</f>
        <v>0</v>
      </c>
      <c r="H20" s="370">
        <f>'S8'!$D$22</f>
        <v>0</v>
      </c>
      <c r="I20" s="1112"/>
      <c r="J20" s="1112"/>
      <c r="K20" s="1112"/>
      <c r="L20" s="1112"/>
      <c r="M20" s="1112"/>
      <c r="N20" s="1112"/>
      <c r="O20" s="1112"/>
      <c r="P20" s="1112"/>
      <c r="Q20" s="383">
        <f>'S1'!$I$22</f>
        <v>0</v>
      </c>
      <c r="R20" s="383">
        <f>'S2'!$I$22</f>
        <v>0</v>
      </c>
      <c r="S20" s="383">
        <f>'S3'!$I$22</f>
        <v>0</v>
      </c>
      <c r="T20" s="383">
        <f>'S4'!$I$22</f>
        <v>0</v>
      </c>
      <c r="U20" s="383">
        <f>'S5'!$I$22</f>
        <v>0</v>
      </c>
      <c r="V20" s="383">
        <f>'S6'!$I$22</f>
        <v>0</v>
      </c>
      <c r="W20" s="383">
        <f>'S7'!$I$22</f>
        <v>0</v>
      </c>
      <c r="X20" s="383">
        <f>'S8'!$I$22</f>
        <v>0</v>
      </c>
      <c r="Y20" s="1114"/>
      <c r="Z20" s="1114"/>
      <c r="AA20" s="1114"/>
      <c r="AB20" s="1114"/>
      <c r="AC20" s="1114"/>
      <c r="AD20" s="1114"/>
      <c r="AE20" s="1114"/>
      <c r="AF20" s="1114"/>
      <c r="AG20" s="370">
        <f>'S1'!$N$22</f>
        <v>0</v>
      </c>
      <c r="AH20" s="376">
        <f>'S2'!$N$22</f>
        <v>0</v>
      </c>
      <c r="AI20" s="376">
        <f>'S3'!$N$22</f>
        <v>0</v>
      </c>
      <c r="AJ20" s="376">
        <f>'S4'!$N$22</f>
        <v>0</v>
      </c>
      <c r="AK20" s="370">
        <f>'S5'!$N$22</f>
        <v>0</v>
      </c>
      <c r="AL20" s="370">
        <f>'S6'!$N$22</f>
        <v>0</v>
      </c>
      <c r="AM20" s="370">
        <f>'S7'!$N$22</f>
        <v>0</v>
      </c>
      <c r="AN20" s="370">
        <f>'S8'!$N$22</f>
        <v>0</v>
      </c>
      <c r="AO20" s="1116"/>
      <c r="AP20" s="1116"/>
      <c r="AQ20" s="1116"/>
      <c r="AR20" s="1116"/>
      <c r="AS20" s="1116"/>
      <c r="AT20" s="1116"/>
      <c r="AU20" s="1116"/>
      <c r="AV20" s="1116"/>
      <c r="AW20" s="383">
        <f>'S1'!$S$22</f>
        <v>0</v>
      </c>
      <c r="AX20" s="383">
        <f>'S2'!$S$22</f>
        <v>0</v>
      </c>
      <c r="AY20" s="383">
        <f>'S3'!$S$22</f>
        <v>0</v>
      </c>
      <c r="AZ20" s="383">
        <f>'S4'!$S$22</f>
        <v>0</v>
      </c>
      <c r="BA20" s="383">
        <f>'S5'!$S$22</f>
        <v>0</v>
      </c>
      <c r="BB20" s="383">
        <f>'S6'!$S$22</f>
        <v>0</v>
      </c>
      <c r="BC20" s="383">
        <f>'S7'!$S$22</f>
        <v>0</v>
      </c>
      <c r="BD20" s="383">
        <f>'S8'!$S$22</f>
        <v>0</v>
      </c>
      <c r="BE20" s="1118"/>
      <c r="BF20" s="1118"/>
      <c r="BG20" s="1118"/>
      <c r="BH20" s="1118"/>
      <c r="BI20" s="1118"/>
      <c r="BJ20" s="1118"/>
      <c r="BK20" s="1118"/>
      <c r="BL20" s="1118"/>
      <c r="BM20" s="370">
        <f>'S1'!$X$22</f>
        <v>0</v>
      </c>
      <c r="BN20" s="370">
        <f>'S2'!$X$22</f>
        <v>0</v>
      </c>
      <c r="BO20" s="370">
        <f>'S3'!$X$22</f>
        <v>0</v>
      </c>
      <c r="BP20" s="370">
        <f>'S4'!$X$22</f>
        <v>0</v>
      </c>
      <c r="BQ20" s="370">
        <f>'S5'!$X$22</f>
        <v>0</v>
      </c>
      <c r="BR20" s="370">
        <f>'S6'!$X$22</f>
        <v>0</v>
      </c>
      <c r="BS20" s="370">
        <f>'S7'!$X$22</f>
        <v>0</v>
      </c>
      <c r="BT20" s="370">
        <f>'S8'!$X$22</f>
        <v>0</v>
      </c>
      <c r="BU20" s="1110"/>
      <c r="BV20" s="1110"/>
      <c r="BW20" s="1110"/>
      <c r="BX20" s="1110"/>
      <c r="BY20" s="1110"/>
      <c r="BZ20" s="1110"/>
      <c r="CA20" s="1110"/>
      <c r="CB20" s="1110"/>
    </row>
    <row r="21" spans="1:80" x14ac:dyDescent="0.2">
      <c r="A21" s="371">
        <f>'S1'!$D$23</f>
        <v>0</v>
      </c>
      <c r="B21" s="371">
        <f>'S2'!$D$23</f>
        <v>0</v>
      </c>
      <c r="C21" s="371">
        <f>'S3'!$D$23</f>
        <v>0</v>
      </c>
      <c r="D21" s="371">
        <f>'S4'!$D$23</f>
        <v>0</v>
      </c>
      <c r="E21" s="371">
        <f>'S5'!$D$23</f>
        <v>0</v>
      </c>
      <c r="F21" s="371">
        <f>'S6'!$D$23</f>
        <v>0</v>
      </c>
      <c r="G21" s="371">
        <f>'S7'!$D$23</f>
        <v>0</v>
      </c>
      <c r="H21" s="371">
        <f>'S8'!$D$23</f>
        <v>0</v>
      </c>
      <c r="I21" s="1112"/>
      <c r="J21" s="1112"/>
      <c r="K21" s="1112"/>
      <c r="L21" s="1112"/>
      <c r="M21" s="1112"/>
      <c r="N21" s="1112"/>
      <c r="O21" s="1112"/>
      <c r="P21" s="1112"/>
      <c r="Q21" s="371">
        <f>'S1'!$I$23</f>
        <v>0</v>
      </c>
      <c r="R21" s="371">
        <f>'S2'!$I$23</f>
        <v>0</v>
      </c>
      <c r="S21" s="371">
        <f>'S3'!$I$23</f>
        <v>0</v>
      </c>
      <c r="T21" s="371">
        <f>'S4'!$I$23</f>
        <v>0</v>
      </c>
      <c r="U21" s="371">
        <f>'S5'!$I$23</f>
        <v>0</v>
      </c>
      <c r="V21" s="371">
        <f>'S6'!$I$23</f>
        <v>0</v>
      </c>
      <c r="W21" s="371">
        <f>'S7'!$I$23</f>
        <v>0</v>
      </c>
      <c r="X21" s="371">
        <f>'S8'!$I$23</f>
        <v>0</v>
      </c>
      <c r="Y21" s="1114"/>
      <c r="Z21" s="1114"/>
      <c r="AA21" s="1114"/>
      <c r="AB21" s="1114"/>
      <c r="AC21" s="1114"/>
      <c r="AD21" s="1114"/>
      <c r="AE21" s="1114"/>
      <c r="AF21" s="1114"/>
      <c r="AG21" s="371">
        <f>'S1'!$N$23</f>
        <v>0</v>
      </c>
      <c r="AH21" s="371">
        <f>'S2'!$N$23</f>
        <v>0</v>
      </c>
      <c r="AI21" s="371">
        <f>'S3'!$N$23</f>
        <v>0</v>
      </c>
      <c r="AJ21" s="371">
        <f>'S4'!$N$23</f>
        <v>0</v>
      </c>
      <c r="AK21" s="371">
        <f>'S5'!$N$23</f>
        <v>0</v>
      </c>
      <c r="AL21" s="371">
        <f>'S6'!$N$23</f>
        <v>0</v>
      </c>
      <c r="AM21" s="371">
        <f>'S7'!$N$23</f>
        <v>0</v>
      </c>
      <c r="AN21" s="371">
        <f>'S8'!$N$23</f>
        <v>0</v>
      </c>
      <c r="AO21" s="1116"/>
      <c r="AP21" s="1116"/>
      <c r="AQ21" s="1116"/>
      <c r="AR21" s="1116"/>
      <c r="AS21" s="1116"/>
      <c r="AT21" s="1116"/>
      <c r="AU21" s="1116"/>
      <c r="AV21" s="1116"/>
      <c r="AW21" s="371">
        <f>'S1'!$S$23</f>
        <v>0</v>
      </c>
      <c r="AX21" s="371">
        <f>'S2'!$S$23</f>
        <v>0</v>
      </c>
      <c r="AY21" s="371">
        <f>'S3'!$S$23</f>
        <v>0</v>
      </c>
      <c r="AZ21" s="371">
        <f>'S4'!$S$23</f>
        <v>0</v>
      </c>
      <c r="BA21" s="371">
        <f>'S5'!$S$23</f>
        <v>0</v>
      </c>
      <c r="BB21" s="371">
        <f>'S6'!$S$23</f>
        <v>0</v>
      </c>
      <c r="BC21" s="371">
        <f>'S7'!$S$23</f>
        <v>0</v>
      </c>
      <c r="BD21" s="371">
        <f>'S8'!$S$23</f>
        <v>0</v>
      </c>
      <c r="BE21" s="1118"/>
      <c r="BF21" s="1118"/>
      <c r="BG21" s="1118"/>
      <c r="BH21" s="1118"/>
      <c r="BI21" s="1118"/>
      <c r="BJ21" s="1118"/>
      <c r="BK21" s="1118"/>
      <c r="BL21" s="1118"/>
      <c r="BM21" s="371">
        <f>'S1'!$X$23</f>
        <v>0</v>
      </c>
      <c r="BN21" s="371">
        <f>'S2'!$X$23</f>
        <v>0</v>
      </c>
      <c r="BO21" s="371">
        <f>'S3'!$X$23</f>
        <v>0</v>
      </c>
      <c r="BP21" s="371">
        <f>'S4'!$X$23</f>
        <v>0</v>
      </c>
      <c r="BQ21" s="371">
        <f>'S5'!$X$23</f>
        <v>0</v>
      </c>
      <c r="BR21" s="371">
        <f>'S6'!$X$23</f>
        <v>0</v>
      </c>
      <c r="BS21" s="371">
        <f>'S7'!$X$23</f>
        <v>0</v>
      </c>
      <c r="BT21" s="371">
        <f>'S8'!$X$23</f>
        <v>0</v>
      </c>
      <c r="BU21" s="1110"/>
      <c r="BV21" s="1110"/>
      <c r="BW21" s="1110"/>
      <c r="BX21" s="1110"/>
      <c r="BY21" s="1110"/>
      <c r="BZ21" s="1110"/>
      <c r="CA21" s="1110"/>
      <c r="CB21" s="1110"/>
    </row>
    <row r="22" spans="1:80" x14ac:dyDescent="0.2">
      <c r="A22" s="371">
        <f>'S1'!$D$24</f>
        <v>0</v>
      </c>
      <c r="B22" s="371">
        <f>'S2'!$D$24</f>
        <v>0</v>
      </c>
      <c r="C22" s="371">
        <f>'S3'!$D$24</f>
        <v>0</v>
      </c>
      <c r="D22" s="371">
        <f>'S4'!$D$24</f>
        <v>0</v>
      </c>
      <c r="E22" s="371">
        <f>'S5'!$D$24</f>
        <v>0</v>
      </c>
      <c r="F22" s="371">
        <f>'S6'!$D$24</f>
        <v>0</v>
      </c>
      <c r="G22" s="371">
        <f>'S7'!$D$24</f>
        <v>0</v>
      </c>
      <c r="H22" s="371">
        <f>'S8'!$D$24</f>
        <v>0</v>
      </c>
      <c r="I22" s="1112"/>
      <c r="J22" s="1112"/>
      <c r="K22" s="1112"/>
      <c r="L22" s="1112"/>
      <c r="M22" s="1112"/>
      <c r="N22" s="1112"/>
      <c r="O22" s="1112"/>
      <c r="P22" s="1112"/>
      <c r="Q22" s="371">
        <f>'S1'!$I$24</f>
        <v>0</v>
      </c>
      <c r="R22" s="371">
        <f>'S2'!$I$24</f>
        <v>0</v>
      </c>
      <c r="S22" s="371">
        <f>'S3'!$I$24</f>
        <v>0</v>
      </c>
      <c r="T22" s="371">
        <f>'S4'!$I$24</f>
        <v>0</v>
      </c>
      <c r="U22" s="371">
        <f>'S5'!$I$24</f>
        <v>0</v>
      </c>
      <c r="V22" s="371">
        <f>'S6'!$I$24</f>
        <v>0</v>
      </c>
      <c r="W22" s="371">
        <f>'S7'!$I$24</f>
        <v>0</v>
      </c>
      <c r="X22" s="371">
        <f>'S8'!$I$24</f>
        <v>0</v>
      </c>
      <c r="Y22" s="1114"/>
      <c r="Z22" s="1114"/>
      <c r="AA22" s="1114"/>
      <c r="AB22" s="1114"/>
      <c r="AC22" s="1114"/>
      <c r="AD22" s="1114"/>
      <c r="AE22" s="1114"/>
      <c r="AF22" s="1114"/>
      <c r="AG22" s="371">
        <f>'S1'!$N$24</f>
        <v>0</v>
      </c>
      <c r="AH22" s="371">
        <f>'S2'!$N$24</f>
        <v>0</v>
      </c>
      <c r="AI22" s="371">
        <f>'S3'!$N$24</f>
        <v>0</v>
      </c>
      <c r="AJ22" s="371">
        <f>'S4'!$N$24</f>
        <v>0</v>
      </c>
      <c r="AK22" s="371">
        <f>'S5'!$N$24</f>
        <v>0</v>
      </c>
      <c r="AL22" s="371">
        <f>'S6'!$N$24</f>
        <v>0</v>
      </c>
      <c r="AM22" s="371">
        <f>'S7'!$N$24</f>
        <v>0</v>
      </c>
      <c r="AN22" s="371">
        <f>'S8'!$N$24</f>
        <v>0</v>
      </c>
      <c r="AO22" s="1116"/>
      <c r="AP22" s="1116"/>
      <c r="AQ22" s="1116"/>
      <c r="AR22" s="1116"/>
      <c r="AS22" s="1116"/>
      <c r="AT22" s="1116"/>
      <c r="AU22" s="1116"/>
      <c r="AV22" s="1116"/>
      <c r="AW22" s="371">
        <f>'S1'!$S$24</f>
        <v>0</v>
      </c>
      <c r="AX22" s="371">
        <f>'S2'!$S$24</f>
        <v>0</v>
      </c>
      <c r="AY22" s="371">
        <f>'S3'!$S$24</f>
        <v>0</v>
      </c>
      <c r="AZ22" s="371">
        <f>'S4'!$S$24</f>
        <v>0</v>
      </c>
      <c r="BA22" s="371">
        <f>'S5'!$S$24</f>
        <v>0</v>
      </c>
      <c r="BB22" s="371">
        <f>'S6'!$S$24</f>
        <v>0</v>
      </c>
      <c r="BC22" s="371">
        <f>'S7'!$S$24</f>
        <v>0</v>
      </c>
      <c r="BD22" s="371">
        <f>'S8'!$S$24</f>
        <v>0</v>
      </c>
      <c r="BE22" s="1118"/>
      <c r="BF22" s="1118"/>
      <c r="BG22" s="1118"/>
      <c r="BH22" s="1118"/>
      <c r="BI22" s="1118"/>
      <c r="BJ22" s="1118"/>
      <c r="BK22" s="1118"/>
      <c r="BL22" s="1118"/>
      <c r="BM22" s="371">
        <f>'S1'!$X$24</f>
        <v>0</v>
      </c>
      <c r="BN22" s="371">
        <f>'S2'!$X$24</f>
        <v>0</v>
      </c>
      <c r="BO22" s="371">
        <f>'S3'!$X$24</f>
        <v>0</v>
      </c>
      <c r="BP22" s="371">
        <f>'S4'!$X$24</f>
        <v>0</v>
      </c>
      <c r="BQ22" s="371">
        <f>'S5'!$X$24</f>
        <v>0</v>
      </c>
      <c r="BR22" s="371">
        <f>'S6'!$X$24</f>
        <v>0</v>
      </c>
      <c r="BS22" s="371">
        <f>'S7'!$X$24</f>
        <v>0</v>
      </c>
      <c r="BT22" s="371">
        <f>'S8'!$X$24</f>
        <v>0</v>
      </c>
      <c r="BU22" s="1110"/>
      <c r="BV22" s="1110"/>
      <c r="BW22" s="1110"/>
      <c r="BX22" s="1110"/>
      <c r="BY22" s="1110"/>
      <c r="BZ22" s="1110"/>
      <c r="CA22" s="1110"/>
      <c r="CB22" s="1110"/>
    </row>
    <row r="23" spans="1:80" x14ac:dyDescent="0.2">
      <c r="A23" s="371">
        <f>'S1'!$D$25</f>
        <v>0</v>
      </c>
      <c r="B23" s="371">
        <f>'S2'!$D$25</f>
        <v>0</v>
      </c>
      <c r="C23" s="371">
        <f>'S3'!$D$25</f>
        <v>0</v>
      </c>
      <c r="D23" s="371">
        <f>'S4'!$D$25</f>
        <v>0</v>
      </c>
      <c r="E23" s="371">
        <f>'S5'!$D$25</f>
        <v>0</v>
      </c>
      <c r="F23" s="371">
        <f>'S6'!$D$25</f>
        <v>0</v>
      </c>
      <c r="G23" s="371">
        <f>'S7'!$D$25</f>
        <v>0</v>
      </c>
      <c r="H23" s="371">
        <f>'S8'!$D$25</f>
        <v>0</v>
      </c>
      <c r="I23" s="1112"/>
      <c r="J23" s="1112"/>
      <c r="K23" s="1112"/>
      <c r="L23" s="1112"/>
      <c r="M23" s="1112"/>
      <c r="N23" s="1112"/>
      <c r="O23" s="1112"/>
      <c r="P23" s="1112"/>
      <c r="Q23" s="371">
        <f>'S1'!$I$25</f>
        <v>0</v>
      </c>
      <c r="R23" s="371">
        <f>'S2'!$I$25</f>
        <v>0</v>
      </c>
      <c r="S23" s="371">
        <f>'S3'!$I$25</f>
        <v>0</v>
      </c>
      <c r="T23" s="371">
        <f>'S4'!$I$25</f>
        <v>0</v>
      </c>
      <c r="U23" s="371">
        <f>'S5'!$I$25</f>
        <v>0</v>
      </c>
      <c r="V23" s="371">
        <f>'S6'!$I$25</f>
        <v>0</v>
      </c>
      <c r="W23" s="371">
        <f>'S7'!$I$25</f>
        <v>0</v>
      </c>
      <c r="X23" s="371">
        <f>'S8'!$I$25</f>
        <v>0</v>
      </c>
      <c r="Y23" s="1114"/>
      <c r="Z23" s="1114"/>
      <c r="AA23" s="1114"/>
      <c r="AB23" s="1114"/>
      <c r="AC23" s="1114"/>
      <c r="AD23" s="1114"/>
      <c r="AE23" s="1114"/>
      <c r="AF23" s="1114"/>
      <c r="AG23" s="371">
        <f>'S1'!$N$25</f>
        <v>0</v>
      </c>
      <c r="AH23" s="371">
        <f>'S2'!$N$25</f>
        <v>0</v>
      </c>
      <c r="AI23" s="371">
        <f>'S3'!$N$25</f>
        <v>0</v>
      </c>
      <c r="AJ23" s="371">
        <f>'S4'!$N$25</f>
        <v>0</v>
      </c>
      <c r="AK23" s="371">
        <f>'S5'!$N$25</f>
        <v>0</v>
      </c>
      <c r="AL23" s="371">
        <f>'S6'!$N$25</f>
        <v>0</v>
      </c>
      <c r="AM23" s="371">
        <f>'S7'!$N$25</f>
        <v>0</v>
      </c>
      <c r="AN23" s="371">
        <f>'S8'!$N$25</f>
        <v>0</v>
      </c>
      <c r="AO23" s="1116"/>
      <c r="AP23" s="1116"/>
      <c r="AQ23" s="1116"/>
      <c r="AR23" s="1116"/>
      <c r="AS23" s="1116"/>
      <c r="AT23" s="1116"/>
      <c r="AU23" s="1116"/>
      <c r="AV23" s="1116"/>
      <c r="AW23" s="371">
        <f>'S1'!$S$25</f>
        <v>0</v>
      </c>
      <c r="AX23" s="371">
        <f>'S2'!$S$25</f>
        <v>0</v>
      </c>
      <c r="AY23" s="371">
        <f>'S3'!$S$25</f>
        <v>0</v>
      </c>
      <c r="AZ23" s="371">
        <f>'S4'!$S$25</f>
        <v>0</v>
      </c>
      <c r="BA23" s="371">
        <f>'S5'!$S$25</f>
        <v>0</v>
      </c>
      <c r="BB23" s="371">
        <f>'S6'!$S$25</f>
        <v>0</v>
      </c>
      <c r="BC23" s="371">
        <f>'S7'!$S$25</f>
        <v>0</v>
      </c>
      <c r="BD23" s="371">
        <f>'S8'!$S$25</f>
        <v>0</v>
      </c>
      <c r="BE23" s="1118"/>
      <c r="BF23" s="1118"/>
      <c r="BG23" s="1118"/>
      <c r="BH23" s="1118"/>
      <c r="BI23" s="1118"/>
      <c r="BJ23" s="1118"/>
      <c r="BK23" s="1118"/>
      <c r="BL23" s="1118"/>
      <c r="BM23" s="371">
        <f>'S1'!$X$25</f>
        <v>0</v>
      </c>
      <c r="BN23" s="371">
        <f>'S2'!$X$25</f>
        <v>0</v>
      </c>
      <c r="BO23" s="371">
        <f>'S3'!$X$25</f>
        <v>0</v>
      </c>
      <c r="BP23" s="371">
        <f>'S4'!$X$25</f>
        <v>0</v>
      </c>
      <c r="BQ23" s="371">
        <f>'S5'!$X$25</f>
        <v>0</v>
      </c>
      <c r="BR23" s="371">
        <f>'S6'!$X$25</f>
        <v>0</v>
      </c>
      <c r="BS23" s="371">
        <f>'S7'!$X$25</f>
        <v>0</v>
      </c>
      <c r="BT23" s="371">
        <f>'S8'!$X$25</f>
        <v>0</v>
      </c>
      <c r="BU23" s="1110"/>
      <c r="BV23" s="1110"/>
      <c r="BW23" s="1110"/>
      <c r="BX23" s="1110"/>
      <c r="BY23" s="1110"/>
      <c r="BZ23" s="1110"/>
      <c r="CA23" s="1110"/>
      <c r="CB23" s="1110"/>
    </row>
    <row r="24" spans="1:80" x14ac:dyDescent="0.2">
      <c r="A24" s="371">
        <f>'S1'!$D$26</f>
        <v>0</v>
      </c>
      <c r="B24" s="371">
        <f>'S2'!$D$26</f>
        <v>0</v>
      </c>
      <c r="C24" s="371">
        <f>'S3'!$D$26</f>
        <v>0</v>
      </c>
      <c r="D24" s="371">
        <f>'S4'!$D$26</f>
        <v>0</v>
      </c>
      <c r="E24" s="371">
        <f>'S5'!$D$26</f>
        <v>0</v>
      </c>
      <c r="F24" s="371">
        <f>'S6'!$D$26</f>
        <v>0</v>
      </c>
      <c r="G24" s="371">
        <f>'S7'!$D$26</f>
        <v>0</v>
      </c>
      <c r="H24" s="371">
        <f>'S8'!$D$26</f>
        <v>0</v>
      </c>
      <c r="I24" s="1112"/>
      <c r="J24" s="1112"/>
      <c r="K24" s="1112"/>
      <c r="L24" s="1112"/>
      <c r="M24" s="1112"/>
      <c r="N24" s="1112"/>
      <c r="O24" s="1112"/>
      <c r="P24" s="1112"/>
      <c r="Q24" s="371">
        <f>'S1'!$I$26</f>
        <v>0</v>
      </c>
      <c r="R24" s="371">
        <f>'S2'!$I$26</f>
        <v>0</v>
      </c>
      <c r="S24" s="371">
        <f>'S3'!$I$26</f>
        <v>0</v>
      </c>
      <c r="T24" s="371">
        <f>'S4'!$I$26</f>
        <v>0</v>
      </c>
      <c r="U24" s="371">
        <f>'S5'!$I$26</f>
        <v>0</v>
      </c>
      <c r="V24" s="371">
        <f>'S6'!$I$26</f>
        <v>0</v>
      </c>
      <c r="W24" s="371">
        <f>'S7'!$I$26</f>
        <v>0</v>
      </c>
      <c r="X24" s="371">
        <f>'S8'!$I$26</f>
        <v>0</v>
      </c>
      <c r="Y24" s="1114"/>
      <c r="Z24" s="1114"/>
      <c r="AA24" s="1114"/>
      <c r="AB24" s="1114"/>
      <c r="AC24" s="1114"/>
      <c r="AD24" s="1114"/>
      <c r="AE24" s="1114"/>
      <c r="AF24" s="1114"/>
      <c r="AG24" s="371">
        <f>'S1'!$N$26</f>
        <v>0</v>
      </c>
      <c r="AH24" s="371">
        <f>'S2'!$N$26</f>
        <v>0</v>
      </c>
      <c r="AI24" s="371">
        <f>'S3'!$N$26</f>
        <v>0</v>
      </c>
      <c r="AJ24" s="371">
        <f>'S4'!$N$26</f>
        <v>0</v>
      </c>
      <c r="AK24" s="371">
        <f>'S5'!$N$26</f>
        <v>0</v>
      </c>
      <c r="AL24" s="371">
        <f>'S6'!$N$26</f>
        <v>0</v>
      </c>
      <c r="AM24" s="371">
        <f>'S7'!$N$26</f>
        <v>0</v>
      </c>
      <c r="AN24" s="371">
        <f>'S8'!$N$26</f>
        <v>0</v>
      </c>
      <c r="AO24" s="1116"/>
      <c r="AP24" s="1116"/>
      <c r="AQ24" s="1116"/>
      <c r="AR24" s="1116"/>
      <c r="AS24" s="1116"/>
      <c r="AT24" s="1116"/>
      <c r="AU24" s="1116"/>
      <c r="AV24" s="1116"/>
      <c r="AW24" s="371">
        <f>'S1'!$S$26</f>
        <v>0</v>
      </c>
      <c r="AX24" s="371">
        <f>'S2'!$S$26</f>
        <v>0</v>
      </c>
      <c r="AY24" s="371">
        <f>'S3'!$S$26</f>
        <v>0</v>
      </c>
      <c r="AZ24" s="371">
        <f>'S4'!$S$26</f>
        <v>0</v>
      </c>
      <c r="BA24" s="371">
        <f>'S5'!$S$26</f>
        <v>0</v>
      </c>
      <c r="BB24" s="371">
        <f>'S6'!$S$26</f>
        <v>0</v>
      </c>
      <c r="BC24" s="371">
        <f>'S7'!$S$26</f>
        <v>0</v>
      </c>
      <c r="BD24" s="371">
        <f>'S8'!$S$26</f>
        <v>0</v>
      </c>
      <c r="BE24" s="1118"/>
      <c r="BF24" s="1118"/>
      <c r="BG24" s="1118"/>
      <c r="BH24" s="1118"/>
      <c r="BI24" s="1118"/>
      <c r="BJ24" s="1118"/>
      <c r="BK24" s="1118"/>
      <c r="BL24" s="1118"/>
      <c r="BM24" s="371">
        <f>'S1'!$X$26</f>
        <v>0</v>
      </c>
      <c r="BN24" s="371">
        <f>'S2'!$X$26</f>
        <v>0</v>
      </c>
      <c r="BO24" s="371">
        <f>'S3'!$X$26</f>
        <v>0</v>
      </c>
      <c r="BP24" s="371">
        <f>'S4'!$X$26</f>
        <v>0</v>
      </c>
      <c r="BQ24" s="371">
        <f>'S5'!$X$26</f>
        <v>0</v>
      </c>
      <c r="BR24" s="371">
        <f>'S6'!$X$26</f>
        <v>0</v>
      </c>
      <c r="BS24" s="371">
        <f>'S7'!$X$26</f>
        <v>0</v>
      </c>
      <c r="BT24" s="371">
        <f>'S8'!$X$26</f>
        <v>0</v>
      </c>
      <c r="BU24" s="1110"/>
      <c r="BV24" s="1110"/>
      <c r="BW24" s="1110"/>
      <c r="BX24" s="1110"/>
      <c r="BY24" s="1110"/>
      <c r="BZ24" s="1110"/>
      <c r="CA24" s="1110"/>
      <c r="CB24" s="1110"/>
    </row>
    <row r="25" spans="1:80" x14ac:dyDescent="0.2">
      <c r="A25" s="371">
        <f>'S1'!$D$27</f>
        <v>0</v>
      </c>
      <c r="B25" s="371">
        <f>'S2'!$D$27</f>
        <v>0</v>
      </c>
      <c r="C25" s="371">
        <f>'S3'!$D$27</f>
        <v>0</v>
      </c>
      <c r="D25" s="371">
        <f>'S4'!$D$27</f>
        <v>0</v>
      </c>
      <c r="E25" s="371">
        <f>'S5'!$D$27</f>
        <v>0</v>
      </c>
      <c r="F25" s="371">
        <f>'S6'!$D$27</f>
        <v>0</v>
      </c>
      <c r="G25" s="371">
        <f>'S7'!$D$27</f>
        <v>0</v>
      </c>
      <c r="H25" s="371">
        <f>'S8'!$D$27</f>
        <v>0</v>
      </c>
      <c r="I25" s="1112"/>
      <c r="J25" s="1112"/>
      <c r="K25" s="1112"/>
      <c r="L25" s="1112"/>
      <c r="M25" s="1112"/>
      <c r="N25" s="1112"/>
      <c r="O25" s="1112"/>
      <c r="P25" s="1112"/>
      <c r="Q25" s="371">
        <f>'S1'!$I$27</f>
        <v>0</v>
      </c>
      <c r="R25" s="371">
        <f>'S2'!$I$27</f>
        <v>0</v>
      </c>
      <c r="S25" s="371">
        <f>'S3'!$I$27</f>
        <v>0</v>
      </c>
      <c r="T25" s="371">
        <f>'S4'!$I$27</f>
        <v>0</v>
      </c>
      <c r="U25" s="371">
        <f>'S5'!$I$27</f>
        <v>0</v>
      </c>
      <c r="V25" s="371">
        <f>'S6'!$I$27</f>
        <v>0</v>
      </c>
      <c r="W25" s="371">
        <f>'S7'!$I$27</f>
        <v>0</v>
      </c>
      <c r="X25" s="371">
        <f>'S8'!$I$27</f>
        <v>0</v>
      </c>
      <c r="Y25" s="1114"/>
      <c r="Z25" s="1114"/>
      <c r="AA25" s="1114"/>
      <c r="AB25" s="1114"/>
      <c r="AC25" s="1114"/>
      <c r="AD25" s="1114"/>
      <c r="AE25" s="1114"/>
      <c r="AF25" s="1114"/>
      <c r="AG25" s="371">
        <f>'S1'!$N$27</f>
        <v>0</v>
      </c>
      <c r="AH25" s="371">
        <f>'S2'!$N$27</f>
        <v>0</v>
      </c>
      <c r="AI25" s="371">
        <f>'S3'!$N$27</f>
        <v>0</v>
      </c>
      <c r="AJ25" s="371">
        <f>'S4'!$N$27</f>
        <v>0</v>
      </c>
      <c r="AK25" s="371">
        <f>'S5'!$N$27</f>
        <v>0</v>
      </c>
      <c r="AL25" s="371">
        <f>'S6'!$N$27</f>
        <v>0</v>
      </c>
      <c r="AM25" s="371">
        <f>'S7'!$N$27</f>
        <v>0</v>
      </c>
      <c r="AN25" s="371">
        <f>'S8'!$N$27</f>
        <v>0</v>
      </c>
      <c r="AO25" s="1116"/>
      <c r="AP25" s="1116"/>
      <c r="AQ25" s="1116"/>
      <c r="AR25" s="1116"/>
      <c r="AS25" s="1116"/>
      <c r="AT25" s="1116"/>
      <c r="AU25" s="1116"/>
      <c r="AV25" s="1116"/>
      <c r="AW25" s="371">
        <f>'S1'!$S$27</f>
        <v>0</v>
      </c>
      <c r="AX25" s="371">
        <f>'S2'!$S$27</f>
        <v>0</v>
      </c>
      <c r="AY25" s="371">
        <f>'S3'!$S$27</f>
        <v>0</v>
      </c>
      <c r="AZ25" s="371">
        <f>'S4'!$S$27</f>
        <v>0</v>
      </c>
      <c r="BA25" s="371">
        <f>'S5'!$S$27</f>
        <v>0</v>
      </c>
      <c r="BB25" s="371">
        <f>'S6'!$S$27</f>
        <v>0</v>
      </c>
      <c r="BC25" s="371">
        <f>'S7'!$S$27</f>
        <v>0</v>
      </c>
      <c r="BD25" s="371">
        <f>'S8'!$S$27</f>
        <v>0</v>
      </c>
      <c r="BE25" s="1118"/>
      <c r="BF25" s="1118"/>
      <c r="BG25" s="1118"/>
      <c r="BH25" s="1118"/>
      <c r="BI25" s="1118"/>
      <c r="BJ25" s="1118"/>
      <c r="BK25" s="1118"/>
      <c r="BL25" s="1118"/>
      <c r="BM25" s="371">
        <f>'S1'!$X$27</f>
        <v>0</v>
      </c>
      <c r="BN25" s="371">
        <f>'S2'!$X$27</f>
        <v>0</v>
      </c>
      <c r="BO25" s="371">
        <f>'S3'!$X$27</f>
        <v>0</v>
      </c>
      <c r="BP25" s="371">
        <f>'S4'!$X$27</f>
        <v>0</v>
      </c>
      <c r="BQ25" s="371">
        <f>'S5'!$X$27</f>
        <v>0</v>
      </c>
      <c r="BR25" s="371">
        <f>'S6'!$X$27</f>
        <v>0</v>
      </c>
      <c r="BS25" s="371">
        <f>'S7'!$X$27</f>
        <v>0</v>
      </c>
      <c r="BT25" s="371">
        <f>'S8'!$X$27</f>
        <v>0</v>
      </c>
      <c r="BU25" s="1110"/>
      <c r="BV25" s="1110"/>
      <c r="BW25" s="1110"/>
      <c r="BX25" s="1110"/>
      <c r="BY25" s="1110"/>
      <c r="BZ25" s="1110"/>
      <c r="CA25" s="1110"/>
      <c r="CB25" s="1110"/>
    </row>
    <row r="26" spans="1:80" x14ac:dyDescent="0.2">
      <c r="A26" s="371">
        <f>'S1'!$D$28</f>
        <v>0</v>
      </c>
      <c r="B26" s="371">
        <f>'S2'!$D$28</f>
        <v>0</v>
      </c>
      <c r="C26" s="371">
        <f>'S3'!$D$28</f>
        <v>0</v>
      </c>
      <c r="D26" s="371" t="str">
        <f>'S4'!$D$28</f>
        <v>ARCH 214.13</v>
      </c>
      <c r="E26" s="371">
        <f>'S5'!$D$28</f>
        <v>0</v>
      </c>
      <c r="F26" s="371">
        <f>'S6'!$D$28</f>
        <v>0</v>
      </c>
      <c r="G26" s="371">
        <f>'S7'!$D$28</f>
        <v>0</v>
      </c>
      <c r="H26" s="371">
        <f>'S8'!$D$28</f>
        <v>0</v>
      </c>
      <c r="I26" s="1112"/>
      <c r="J26" s="1112"/>
      <c r="K26" s="1112"/>
      <c r="L26" s="1112"/>
      <c r="M26" s="1112"/>
      <c r="N26" s="1112"/>
      <c r="O26" s="1112"/>
      <c r="P26" s="1112"/>
      <c r="Q26" s="371">
        <f>'S1'!$I$28</f>
        <v>0</v>
      </c>
      <c r="R26" s="371">
        <f>'S2'!$I$28</f>
        <v>0</v>
      </c>
      <c r="S26" s="371">
        <f>'S3'!$I$28</f>
        <v>0</v>
      </c>
      <c r="T26" s="371" t="str">
        <f>'S4'!$I$28</f>
        <v>Doç. Dr. Ayşe  ELEGÖZ</v>
      </c>
      <c r="U26" s="371">
        <f>'S5'!$I$28</f>
        <v>0</v>
      </c>
      <c r="V26" s="371">
        <f>'S6'!$I$28</f>
        <v>0</v>
      </c>
      <c r="W26" s="371">
        <f>'S7'!$I$28</f>
        <v>0</v>
      </c>
      <c r="X26" s="371">
        <f>'S8'!$I$28</f>
        <v>0</v>
      </c>
      <c r="Y26" s="1114"/>
      <c r="Z26" s="1114"/>
      <c r="AA26" s="1114"/>
      <c r="AB26" s="1114"/>
      <c r="AC26" s="1114"/>
      <c r="AD26" s="1114"/>
      <c r="AE26" s="1114"/>
      <c r="AF26" s="1114"/>
      <c r="AG26" s="371">
        <f>'S1'!$N$28</f>
        <v>0</v>
      </c>
      <c r="AH26" s="371">
        <f>'S2'!$N$28</f>
        <v>0</v>
      </c>
      <c r="AI26" s="371">
        <f>'S3'!$N$28</f>
        <v>0</v>
      </c>
      <c r="AJ26" s="371">
        <f>'S4'!$N$28</f>
        <v>0</v>
      </c>
      <c r="AK26" s="371">
        <f>'S5'!$N$28</f>
        <v>0</v>
      </c>
      <c r="AL26" s="371">
        <f>'S6'!$N$28</f>
        <v>0</v>
      </c>
      <c r="AM26" s="371">
        <f>'S7'!$N$28</f>
        <v>0</v>
      </c>
      <c r="AN26" s="371">
        <f>'S8'!$N$28</f>
        <v>0</v>
      </c>
      <c r="AO26" s="1116"/>
      <c r="AP26" s="1116"/>
      <c r="AQ26" s="1116"/>
      <c r="AR26" s="1116"/>
      <c r="AS26" s="1116"/>
      <c r="AT26" s="1116"/>
      <c r="AU26" s="1116"/>
      <c r="AV26" s="1116"/>
      <c r="AW26" s="371">
        <f>'S1'!$S$28</f>
        <v>0</v>
      </c>
      <c r="AX26" s="371">
        <f>'S2'!$S$28</f>
        <v>0</v>
      </c>
      <c r="AY26" s="371">
        <f>'S3'!$S$28</f>
        <v>0</v>
      </c>
      <c r="AZ26" s="371">
        <f>'S4'!$S$28</f>
        <v>0</v>
      </c>
      <c r="BA26" s="371">
        <f>'S5'!$S$28</f>
        <v>0</v>
      </c>
      <c r="BB26" s="371">
        <f>'S6'!$S$28</f>
        <v>0</v>
      </c>
      <c r="BC26" s="371">
        <f>'S7'!$S$28</f>
        <v>0</v>
      </c>
      <c r="BD26" s="371">
        <f>'S8'!$S$28</f>
        <v>0</v>
      </c>
      <c r="BE26" s="1118"/>
      <c r="BF26" s="1118"/>
      <c r="BG26" s="1118"/>
      <c r="BH26" s="1118"/>
      <c r="BI26" s="1118"/>
      <c r="BJ26" s="1118"/>
      <c r="BK26" s="1118"/>
      <c r="BL26" s="1118"/>
      <c r="BM26" s="371">
        <f>'S1'!$X$28</f>
        <v>0</v>
      </c>
      <c r="BN26" s="371">
        <f>'S2'!$X$28</f>
        <v>0</v>
      </c>
      <c r="BO26" s="371">
        <f>'S3'!$X$28</f>
        <v>0</v>
      </c>
      <c r="BP26" s="371">
        <f>'S4'!$X$28</f>
        <v>0</v>
      </c>
      <c r="BQ26" s="371">
        <f>'S5'!$X$28</f>
        <v>0</v>
      </c>
      <c r="BR26" s="371">
        <f>'S6'!$X$28</f>
        <v>0</v>
      </c>
      <c r="BS26" s="371">
        <f>'S7'!$X$28</f>
        <v>0</v>
      </c>
      <c r="BT26" s="371">
        <f>'S8'!$X$28</f>
        <v>0</v>
      </c>
      <c r="BU26" s="1110"/>
      <c r="BV26" s="1110"/>
      <c r="BW26" s="1110"/>
      <c r="BX26" s="1110"/>
      <c r="BY26" s="1110"/>
      <c r="BZ26" s="1110"/>
      <c r="CA26" s="1110"/>
      <c r="CB26" s="1110"/>
    </row>
    <row r="27" spans="1:80" x14ac:dyDescent="0.2">
      <c r="A27" s="371">
        <f>'S1'!$D$29</f>
        <v>0</v>
      </c>
      <c r="B27" s="371">
        <f>'S2'!$D$29</f>
        <v>0</v>
      </c>
      <c r="C27" s="371">
        <f>'S3'!$D$29</f>
        <v>0</v>
      </c>
      <c r="D27" s="371" t="str">
        <f>'S4'!$D$29</f>
        <v>ARCH 214.13</v>
      </c>
      <c r="E27" s="371">
        <f>'S5'!$D$29</f>
        <v>0</v>
      </c>
      <c r="F27" s="371">
        <f>'S6'!$D$29</f>
        <v>0</v>
      </c>
      <c r="G27" s="371">
        <f>'S7'!$D$29</f>
        <v>0</v>
      </c>
      <c r="H27" s="371">
        <f>'S8'!$D$29</f>
        <v>0</v>
      </c>
      <c r="I27" s="1112"/>
      <c r="J27" s="1112"/>
      <c r="K27" s="1112"/>
      <c r="L27" s="1112"/>
      <c r="M27" s="1112"/>
      <c r="N27" s="1112"/>
      <c r="O27" s="1112"/>
      <c r="P27" s="1112"/>
      <c r="Q27" s="371">
        <f>'S1'!$I$29</f>
        <v>0</v>
      </c>
      <c r="R27" s="371">
        <f>'S2'!$I$29</f>
        <v>0</v>
      </c>
      <c r="S27" s="371">
        <f>'S3'!$I$29</f>
        <v>0</v>
      </c>
      <c r="T27" s="371" t="str">
        <f>'S4'!$I$29</f>
        <v>Doç. Dr. Ayşe  ELEGÖZ</v>
      </c>
      <c r="U27" s="371">
        <f>'S5'!$I$29</f>
        <v>0</v>
      </c>
      <c r="V27" s="371">
        <f>'S6'!$I$29</f>
        <v>0</v>
      </c>
      <c r="W27" s="371">
        <f>'S7'!$I$29</f>
        <v>0</v>
      </c>
      <c r="X27" s="371">
        <f>'S8'!$I$29</f>
        <v>0</v>
      </c>
      <c r="Y27" s="1114"/>
      <c r="Z27" s="1114"/>
      <c r="AA27" s="1114"/>
      <c r="AB27" s="1114"/>
      <c r="AC27" s="1114"/>
      <c r="AD27" s="1114"/>
      <c r="AE27" s="1114"/>
      <c r="AF27" s="1114"/>
      <c r="AG27" s="371">
        <f>'S1'!$N$29</f>
        <v>0</v>
      </c>
      <c r="AH27" s="371">
        <f>'S2'!$N$29</f>
        <v>0</v>
      </c>
      <c r="AI27" s="371">
        <f>'S3'!$N$29</f>
        <v>0</v>
      </c>
      <c r="AJ27" s="371">
        <f>'S4'!$N$29</f>
        <v>0</v>
      </c>
      <c r="AK27" s="371">
        <f>'S5'!$N$29</f>
        <v>0</v>
      </c>
      <c r="AL27" s="371">
        <f>'S6'!$N$29</f>
        <v>0</v>
      </c>
      <c r="AM27" s="371">
        <f>'S7'!$N$29</f>
        <v>0</v>
      </c>
      <c r="AN27" s="371">
        <f>'S8'!$N$29</f>
        <v>0</v>
      </c>
      <c r="AO27" s="1116"/>
      <c r="AP27" s="1116"/>
      <c r="AQ27" s="1116"/>
      <c r="AR27" s="1116"/>
      <c r="AS27" s="1116"/>
      <c r="AT27" s="1116"/>
      <c r="AU27" s="1116"/>
      <c r="AV27" s="1116"/>
      <c r="AW27" s="371">
        <f>'S1'!$S$29</f>
        <v>0</v>
      </c>
      <c r="AX27" s="371">
        <f>'S2'!$S$29</f>
        <v>0</v>
      </c>
      <c r="AY27" s="371">
        <f>'S3'!$S$29</f>
        <v>0</v>
      </c>
      <c r="AZ27" s="371">
        <f>'S4'!$S$29</f>
        <v>0</v>
      </c>
      <c r="BA27" s="371">
        <f>'S5'!$S$29</f>
        <v>0</v>
      </c>
      <c r="BB27" s="371">
        <f>'S6'!$S$29</f>
        <v>0</v>
      </c>
      <c r="BC27" s="371">
        <f>'S7'!$S$29</f>
        <v>0</v>
      </c>
      <c r="BD27" s="371">
        <f>'S8'!$S$29</f>
        <v>0</v>
      </c>
      <c r="BE27" s="1118"/>
      <c r="BF27" s="1118"/>
      <c r="BG27" s="1118"/>
      <c r="BH27" s="1118"/>
      <c r="BI27" s="1118"/>
      <c r="BJ27" s="1118"/>
      <c r="BK27" s="1118"/>
      <c r="BL27" s="1118"/>
      <c r="BM27" s="371">
        <f>'S1'!$X$29</f>
        <v>0</v>
      </c>
      <c r="BN27" s="371">
        <f>'S2'!$X$29</f>
        <v>0</v>
      </c>
      <c r="BO27" s="371">
        <f>'S3'!$X$29</f>
        <v>0</v>
      </c>
      <c r="BP27" s="371">
        <f>'S4'!$X$29</f>
        <v>0</v>
      </c>
      <c r="BQ27" s="371">
        <f>'S5'!$X$29</f>
        <v>0</v>
      </c>
      <c r="BR27" s="371">
        <f>'S6'!$X$29</f>
        <v>0</v>
      </c>
      <c r="BS27" s="371">
        <f>'S7'!$X$29</f>
        <v>0</v>
      </c>
      <c r="BT27" s="371">
        <f>'S8'!$X$29</f>
        <v>0</v>
      </c>
      <c r="BU27" s="1110"/>
      <c r="BV27" s="1110"/>
      <c r="BW27" s="1110"/>
      <c r="BX27" s="1110"/>
      <c r="BY27" s="1110"/>
      <c r="BZ27" s="1110"/>
      <c r="CA27" s="1110"/>
      <c r="CB27" s="1110"/>
    </row>
    <row r="28" spans="1:80" x14ac:dyDescent="0.2">
      <c r="A28" s="371">
        <f>'S1'!$D$30</f>
        <v>0</v>
      </c>
      <c r="B28" s="371">
        <f>'S2'!$D$30</f>
        <v>0</v>
      </c>
      <c r="C28" s="371">
        <f>'S3'!$D$30</f>
        <v>0</v>
      </c>
      <c r="D28" s="371" t="str">
        <f>'S4'!$D$30</f>
        <v>ARCH 214.13</v>
      </c>
      <c r="E28" s="371">
        <f>'S5'!$D$30</f>
        <v>0</v>
      </c>
      <c r="F28" s="371">
        <f>'S6'!$D$30</f>
        <v>0</v>
      </c>
      <c r="G28" s="371">
        <f>'S7'!$D$30</f>
        <v>0</v>
      </c>
      <c r="H28" s="371">
        <f>'S8'!$D$30</f>
        <v>0</v>
      </c>
      <c r="I28" s="1112"/>
      <c r="J28" s="1112"/>
      <c r="K28" s="1112"/>
      <c r="L28" s="1112"/>
      <c r="M28" s="1112"/>
      <c r="N28" s="1112"/>
      <c r="O28" s="1112"/>
      <c r="P28" s="1112"/>
      <c r="Q28" s="371">
        <f>'S1'!$I$30</f>
        <v>0</v>
      </c>
      <c r="R28" s="371">
        <f>'S2'!$I$30</f>
        <v>0</v>
      </c>
      <c r="S28" s="371">
        <f>'S3'!$I$30</f>
        <v>0</v>
      </c>
      <c r="T28" s="371" t="str">
        <f>'S4'!$I$30</f>
        <v>Doç. Dr. Ayşe  ELEGÖZ</v>
      </c>
      <c r="U28" s="371">
        <f>'S5'!$I$30</f>
        <v>0</v>
      </c>
      <c r="V28" s="371">
        <f>'S6'!$I$30</f>
        <v>0</v>
      </c>
      <c r="W28" s="371">
        <f>'S7'!$I$30</f>
        <v>0</v>
      </c>
      <c r="X28" s="371">
        <f>'S8'!$I$30</f>
        <v>0</v>
      </c>
      <c r="Y28" s="1114"/>
      <c r="Z28" s="1114"/>
      <c r="AA28" s="1114"/>
      <c r="AB28" s="1114"/>
      <c r="AC28" s="1114"/>
      <c r="AD28" s="1114"/>
      <c r="AE28" s="1114"/>
      <c r="AF28" s="1114"/>
      <c r="AG28" s="371">
        <f>'S1'!$N$30</f>
        <v>0</v>
      </c>
      <c r="AH28" s="371">
        <f>'S2'!$N$30</f>
        <v>0</v>
      </c>
      <c r="AI28" s="371">
        <f>'S3'!$N$30</f>
        <v>0</v>
      </c>
      <c r="AJ28" s="371">
        <f>'S4'!$N$30</f>
        <v>0</v>
      </c>
      <c r="AK28" s="371">
        <f>'S5'!$N$30</f>
        <v>0</v>
      </c>
      <c r="AL28" s="371">
        <f>'S6'!$N$30</f>
        <v>0</v>
      </c>
      <c r="AM28" s="371">
        <f>'S7'!$N$30</f>
        <v>0</v>
      </c>
      <c r="AN28" s="371">
        <f>'S8'!$N$30</f>
        <v>0</v>
      </c>
      <c r="AO28" s="1116"/>
      <c r="AP28" s="1116"/>
      <c r="AQ28" s="1116"/>
      <c r="AR28" s="1116"/>
      <c r="AS28" s="1116"/>
      <c r="AT28" s="1116"/>
      <c r="AU28" s="1116"/>
      <c r="AV28" s="1116"/>
      <c r="AW28" s="371">
        <f>'S1'!$S$30</f>
        <v>0</v>
      </c>
      <c r="AX28" s="371">
        <f>'S2'!$S$30</f>
        <v>0</v>
      </c>
      <c r="AY28" s="371">
        <f>'S3'!$S$30</f>
        <v>0</v>
      </c>
      <c r="AZ28" s="371">
        <f>'S4'!$S$30</f>
        <v>0</v>
      </c>
      <c r="BA28" s="371">
        <f>'S5'!$S$30</f>
        <v>0</v>
      </c>
      <c r="BB28" s="371">
        <f>'S6'!$S$30</f>
        <v>0</v>
      </c>
      <c r="BC28" s="371">
        <f>'S7'!$S$30</f>
        <v>0</v>
      </c>
      <c r="BD28" s="371">
        <f>'S8'!$S$30</f>
        <v>0</v>
      </c>
      <c r="BE28" s="1118"/>
      <c r="BF28" s="1118"/>
      <c r="BG28" s="1118"/>
      <c r="BH28" s="1118"/>
      <c r="BI28" s="1118"/>
      <c r="BJ28" s="1118"/>
      <c r="BK28" s="1118"/>
      <c r="BL28" s="1118"/>
      <c r="BM28" s="371">
        <f>'S1'!$X$30</f>
        <v>0</v>
      </c>
      <c r="BN28" s="371">
        <f>'S2'!$X$30</f>
        <v>0</v>
      </c>
      <c r="BO28" s="371">
        <f>'S3'!$X$30</f>
        <v>0</v>
      </c>
      <c r="BP28" s="371">
        <f>'S4'!$X$30</f>
        <v>0</v>
      </c>
      <c r="BQ28" s="371">
        <f>'S5'!$X$30</f>
        <v>0</v>
      </c>
      <c r="BR28" s="371">
        <f>'S6'!$X$30</f>
        <v>0</v>
      </c>
      <c r="BS28" s="371">
        <f>'S7'!$X$30</f>
        <v>0</v>
      </c>
      <c r="BT28" s="371">
        <f>'S8'!$X$30</f>
        <v>0</v>
      </c>
      <c r="BU28" s="1110"/>
      <c r="BV28" s="1110"/>
      <c r="BW28" s="1110"/>
      <c r="BX28" s="1110"/>
      <c r="BY28" s="1110"/>
      <c r="BZ28" s="1110"/>
      <c r="CA28" s="1110"/>
      <c r="CB28" s="1110"/>
    </row>
    <row r="29" spans="1:80" x14ac:dyDescent="0.2">
      <c r="A29" s="371">
        <f>'S1'!$D$31</f>
        <v>0</v>
      </c>
      <c r="B29" s="371">
        <f>'S2'!$D$31</f>
        <v>0</v>
      </c>
      <c r="C29" s="371">
        <f>'S3'!$D$31</f>
        <v>0</v>
      </c>
      <c r="D29" s="371" t="str">
        <f>'S4'!$D$31</f>
        <v>ARCH 214.13</v>
      </c>
      <c r="E29" s="371">
        <f>'S5'!$D$31</f>
        <v>0</v>
      </c>
      <c r="F29" s="371">
        <f>'S6'!$D$31</f>
        <v>0</v>
      </c>
      <c r="G29" s="371">
        <f>'S7'!$D$31</f>
        <v>0</v>
      </c>
      <c r="H29" s="371">
        <f>'S8'!$D$31</f>
        <v>0</v>
      </c>
      <c r="I29" s="1112"/>
      <c r="J29" s="1112"/>
      <c r="K29" s="1112"/>
      <c r="L29" s="1112"/>
      <c r="M29" s="1112"/>
      <c r="N29" s="1112"/>
      <c r="O29" s="1112"/>
      <c r="P29" s="1112"/>
      <c r="Q29" s="371">
        <f>'S1'!$I$31</f>
        <v>0</v>
      </c>
      <c r="R29" s="371">
        <f>'S2'!$I$31</f>
        <v>0</v>
      </c>
      <c r="S29" s="371">
        <f>'S3'!$I$31</f>
        <v>0</v>
      </c>
      <c r="T29" s="371" t="str">
        <f>'S4'!$I$31</f>
        <v>Doç. Dr. Ayşe  ELEGÖZ</v>
      </c>
      <c r="U29" s="371">
        <f>'S5'!$I$31</f>
        <v>0</v>
      </c>
      <c r="V29" s="371">
        <f>'S6'!$I$31</f>
        <v>0</v>
      </c>
      <c r="W29" s="371">
        <f>'S7'!$I$31</f>
        <v>0</v>
      </c>
      <c r="X29" s="371">
        <f>'S8'!$I$31</f>
        <v>0</v>
      </c>
      <c r="Y29" s="1114"/>
      <c r="Z29" s="1114"/>
      <c r="AA29" s="1114"/>
      <c r="AB29" s="1114"/>
      <c r="AC29" s="1114"/>
      <c r="AD29" s="1114"/>
      <c r="AE29" s="1114"/>
      <c r="AF29" s="1114"/>
      <c r="AG29" s="371">
        <f>'S1'!$N$31</f>
        <v>0</v>
      </c>
      <c r="AH29" s="371">
        <f>'S2'!$N$31</f>
        <v>0</v>
      </c>
      <c r="AI29" s="371">
        <f>'S3'!$N$31</f>
        <v>0</v>
      </c>
      <c r="AJ29" s="371">
        <f>'S4'!$N$31</f>
        <v>0</v>
      </c>
      <c r="AK29" s="371">
        <f>'S5'!$N$31</f>
        <v>0</v>
      </c>
      <c r="AL29" s="371">
        <f>'S6'!$N$31</f>
        <v>0</v>
      </c>
      <c r="AM29" s="371">
        <f>'S7'!$N$31</f>
        <v>0</v>
      </c>
      <c r="AN29" s="371">
        <f>'S8'!$N$31</f>
        <v>0</v>
      </c>
      <c r="AO29" s="1116"/>
      <c r="AP29" s="1116"/>
      <c r="AQ29" s="1116"/>
      <c r="AR29" s="1116"/>
      <c r="AS29" s="1116"/>
      <c r="AT29" s="1116"/>
      <c r="AU29" s="1116"/>
      <c r="AV29" s="1116"/>
      <c r="AW29" s="371">
        <f>'S1'!$S$31</f>
        <v>0</v>
      </c>
      <c r="AX29" s="371">
        <f>'S2'!$S$31</f>
        <v>0</v>
      </c>
      <c r="AY29" s="371">
        <f>'S3'!$S$31</f>
        <v>0</v>
      </c>
      <c r="AZ29" s="371">
        <f>'S4'!$S$31</f>
        <v>0</v>
      </c>
      <c r="BA29" s="371">
        <f>'S5'!$S$31</f>
        <v>0</v>
      </c>
      <c r="BB29" s="371">
        <f>'S6'!$S$31</f>
        <v>0</v>
      </c>
      <c r="BC29" s="371">
        <f>'S7'!$S$31</f>
        <v>0</v>
      </c>
      <c r="BD29" s="371">
        <f>'S8'!$S$31</f>
        <v>0</v>
      </c>
      <c r="BE29" s="1118"/>
      <c r="BF29" s="1118"/>
      <c r="BG29" s="1118"/>
      <c r="BH29" s="1118"/>
      <c r="BI29" s="1118"/>
      <c r="BJ29" s="1118"/>
      <c r="BK29" s="1118"/>
      <c r="BL29" s="1118"/>
      <c r="BM29" s="371">
        <f>'S1'!$X$31</f>
        <v>0</v>
      </c>
      <c r="BN29" s="371">
        <f>'S2'!$X$31</f>
        <v>0</v>
      </c>
      <c r="BO29" s="371">
        <f>'S3'!$X$31</f>
        <v>0</v>
      </c>
      <c r="BP29" s="371">
        <f>'S4'!$X$31</f>
        <v>0</v>
      </c>
      <c r="BQ29" s="371">
        <f>'S5'!$X$31</f>
        <v>0</v>
      </c>
      <c r="BR29" s="371">
        <f>'S6'!$X$31</f>
        <v>0</v>
      </c>
      <c r="BS29" s="371">
        <f>'S7'!$X$31</f>
        <v>0</v>
      </c>
      <c r="BT29" s="371">
        <f>'S8'!$X$31</f>
        <v>0</v>
      </c>
      <c r="BU29" s="1110"/>
      <c r="BV29" s="1110"/>
      <c r="BW29" s="1110"/>
      <c r="BX29" s="1110"/>
      <c r="BY29" s="1110"/>
      <c r="BZ29" s="1110"/>
      <c r="CA29" s="1110"/>
      <c r="CB29" s="1110"/>
    </row>
    <row r="30" spans="1:80" x14ac:dyDescent="0.2">
      <c r="A30" s="371">
        <f>'S1'!$D$32</f>
        <v>0</v>
      </c>
      <c r="B30" s="371">
        <f>'S2'!$D$32</f>
        <v>0</v>
      </c>
      <c r="C30" s="371">
        <f>'S3'!$D$32</f>
        <v>0</v>
      </c>
      <c r="D30" s="371">
        <f>'S4'!$D$32</f>
        <v>0</v>
      </c>
      <c r="E30" s="371">
        <f>'S5'!$D$32</f>
        <v>0</v>
      </c>
      <c r="F30" s="371">
        <f>'S6'!$D$32</f>
        <v>0</v>
      </c>
      <c r="G30" s="371">
        <f>'S7'!$D$32</f>
        <v>0</v>
      </c>
      <c r="H30" s="371">
        <f>'S8'!$D$32</f>
        <v>0</v>
      </c>
      <c r="I30" s="1112"/>
      <c r="J30" s="1112"/>
      <c r="K30" s="1112"/>
      <c r="L30" s="1112"/>
      <c r="M30" s="1112"/>
      <c r="N30" s="1112"/>
      <c r="O30" s="1112"/>
      <c r="P30" s="1112"/>
      <c r="Q30" s="371">
        <f>'S1'!$I$32</f>
        <v>0</v>
      </c>
      <c r="R30" s="371">
        <f>'S2'!$I$32</f>
        <v>0</v>
      </c>
      <c r="S30" s="371">
        <f>'S3'!$I$32</f>
        <v>0</v>
      </c>
      <c r="T30" s="371">
        <f>'S4'!$I$32</f>
        <v>0</v>
      </c>
      <c r="U30" s="371">
        <f>'S5'!$I$32</f>
        <v>0</v>
      </c>
      <c r="V30" s="371">
        <f>'S6'!$I$32</f>
        <v>0</v>
      </c>
      <c r="W30" s="371">
        <f>'S7'!$I$32</f>
        <v>0</v>
      </c>
      <c r="X30" s="371">
        <f>'S8'!$I$32</f>
        <v>0</v>
      </c>
      <c r="Y30" s="1114"/>
      <c r="Z30" s="1114"/>
      <c r="AA30" s="1114"/>
      <c r="AB30" s="1114"/>
      <c r="AC30" s="1114"/>
      <c r="AD30" s="1114"/>
      <c r="AE30" s="1114"/>
      <c r="AF30" s="1114"/>
      <c r="AG30" s="371">
        <f>'S1'!$N$32</f>
        <v>0</v>
      </c>
      <c r="AH30" s="371">
        <f>'S2'!$N$32</f>
        <v>0</v>
      </c>
      <c r="AI30" s="371">
        <f>'S3'!$N$32</f>
        <v>0</v>
      </c>
      <c r="AJ30" s="371">
        <f>'S4'!$N$32</f>
        <v>0</v>
      </c>
      <c r="AK30" s="371">
        <f>'S5'!$N$32</f>
        <v>0</v>
      </c>
      <c r="AL30" s="371">
        <f>'S6'!$N$32</f>
        <v>0</v>
      </c>
      <c r="AM30" s="371">
        <f>'S7'!$N$32</f>
        <v>0</v>
      </c>
      <c r="AN30" s="371">
        <f>'S8'!$N$32</f>
        <v>0</v>
      </c>
      <c r="AO30" s="1116"/>
      <c r="AP30" s="1116"/>
      <c r="AQ30" s="1116"/>
      <c r="AR30" s="1116"/>
      <c r="AS30" s="1116"/>
      <c r="AT30" s="1116"/>
      <c r="AU30" s="1116"/>
      <c r="AV30" s="1116"/>
      <c r="AW30" s="371">
        <f>'S1'!$S$32</f>
        <v>0</v>
      </c>
      <c r="AX30" s="371">
        <f>'S2'!$S$32</f>
        <v>0</v>
      </c>
      <c r="AY30" s="371">
        <f>'S3'!$S$32</f>
        <v>0</v>
      </c>
      <c r="AZ30" s="371">
        <f>'S4'!$S$32</f>
        <v>0</v>
      </c>
      <c r="BA30" s="371">
        <f>'S5'!$S$32</f>
        <v>0</v>
      </c>
      <c r="BB30" s="371">
        <f>'S6'!$S$32</f>
        <v>0</v>
      </c>
      <c r="BC30" s="371">
        <f>'S7'!$S$32</f>
        <v>0</v>
      </c>
      <c r="BD30" s="371">
        <f>'S8'!$S$32</f>
        <v>0</v>
      </c>
      <c r="BE30" s="1118"/>
      <c r="BF30" s="1118"/>
      <c r="BG30" s="1118"/>
      <c r="BH30" s="1118"/>
      <c r="BI30" s="1118"/>
      <c r="BJ30" s="1118"/>
      <c r="BK30" s="1118"/>
      <c r="BL30" s="1118"/>
      <c r="BM30" s="371">
        <f>'S1'!$X$32</f>
        <v>0</v>
      </c>
      <c r="BN30" s="371">
        <f>'S2'!$X$32</f>
        <v>0</v>
      </c>
      <c r="BO30" s="371">
        <f>'S3'!$X$32</f>
        <v>0</v>
      </c>
      <c r="BP30" s="371">
        <f>'S4'!$X$32</f>
        <v>0</v>
      </c>
      <c r="BQ30" s="371">
        <f>'S5'!$X$32</f>
        <v>0</v>
      </c>
      <c r="BR30" s="371">
        <f>'S6'!$X$32</f>
        <v>0</v>
      </c>
      <c r="BS30" s="371">
        <f>'S7'!$X$32</f>
        <v>0</v>
      </c>
      <c r="BT30" s="371">
        <f>'S8'!$X$32</f>
        <v>0</v>
      </c>
      <c r="BU30" s="1110"/>
      <c r="BV30" s="1110"/>
      <c r="BW30" s="1110"/>
      <c r="BX30" s="1110"/>
      <c r="BY30" s="1110"/>
      <c r="BZ30" s="1110"/>
      <c r="CA30" s="1110"/>
      <c r="CB30" s="1110"/>
    </row>
    <row r="31" spans="1:80" x14ac:dyDescent="0.2">
      <c r="A31" s="370">
        <f>'S1'!$D$33</f>
        <v>0</v>
      </c>
      <c r="B31" s="376">
        <f>'S2'!$D$33</f>
        <v>0</v>
      </c>
      <c r="C31" s="376">
        <f>'S3'!$D$33</f>
        <v>0</v>
      </c>
      <c r="D31" s="376">
        <f>'S4'!$D$33</f>
        <v>0</v>
      </c>
      <c r="E31" s="370">
        <f>'S5'!$D$33</f>
        <v>0</v>
      </c>
      <c r="F31" s="370">
        <f>'S6'!$D$33</f>
        <v>0</v>
      </c>
      <c r="G31" s="370">
        <f>'S7'!$D$33</f>
        <v>0</v>
      </c>
      <c r="H31" s="370">
        <f>'S8'!$D$33</f>
        <v>0</v>
      </c>
      <c r="I31" s="1112"/>
      <c r="J31" s="1112"/>
      <c r="K31" s="1112"/>
      <c r="L31" s="1112"/>
      <c r="M31" s="1112"/>
      <c r="N31" s="1112"/>
      <c r="O31" s="1112"/>
      <c r="P31" s="1112"/>
      <c r="Q31" s="383">
        <f>'S1'!$I$33</f>
        <v>0</v>
      </c>
      <c r="R31" s="383">
        <f>'S2'!$I$33</f>
        <v>0</v>
      </c>
      <c r="S31" s="383">
        <f>'S3'!$I$33</f>
        <v>0</v>
      </c>
      <c r="T31" s="383">
        <f>'S4'!$I$33</f>
        <v>0</v>
      </c>
      <c r="U31" s="383">
        <f>'S5'!$I$33</f>
        <v>0</v>
      </c>
      <c r="V31" s="383">
        <f>'S6'!$I$33</f>
        <v>0</v>
      </c>
      <c r="W31" s="383">
        <f>'S7'!$I$33</f>
        <v>0</v>
      </c>
      <c r="X31" s="383">
        <f>'S8'!$I$33</f>
        <v>0</v>
      </c>
      <c r="Y31" s="1114"/>
      <c r="Z31" s="1114"/>
      <c r="AA31" s="1114"/>
      <c r="AB31" s="1114"/>
      <c r="AC31" s="1114"/>
      <c r="AD31" s="1114"/>
      <c r="AE31" s="1114"/>
      <c r="AF31" s="1114"/>
      <c r="AG31" s="370">
        <f>'S1'!$N$33</f>
        <v>0</v>
      </c>
      <c r="AH31" s="376">
        <f>'S2'!$N$33</f>
        <v>0</v>
      </c>
      <c r="AI31" s="376">
        <f>'S3'!$N$33</f>
        <v>0</v>
      </c>
      <c r="AJ31" s="376">
        <f>'S4'!$N$33</f>
        <v>0</v>
      </c>
      <c r="AK31" s="370">
        <f>'S5'!$N$33</f>
        <v>0</v>
      </c>
      <c r="AL31" s="370">
        <f>'S6'!$N$33</f>
        <v>0</v>
      </c>
      <c r="AM31" s="370">
        <f>'S7'!$N$33</f>
        <v>0</v>
      </c>
      <c r="AN31" s="370">
        <f>'S8'!$N$33</f>
        <v>0</v>
      </c>
      <c r="AO31" s="1116"/>
      <c r="AP31" s="1116"/>
      <c r="AQ31" s="1116"/>
      <c r="AR31" s="1116"/>
      <c r="AS31" s="1116"/>
      <c r="AT31" s="1116"/>
      <c r="AU31" s="1116"/>
      <c r="AV31" s="1116"/>
      <c r="AW31" s="383">
        <f>'S1'!$S$33</f>
        <v>0</v>
      </c>
      <c r="AX31" s="383">
        <f>'S2'!$S$33</f>
        <v>0</v>
      </c>
      <c r="AY31" s="383">
        <f>'S3'!$S$33</f>
        <v>0</v>
      </c>
      <c r="AZ31" s="383">
        <f>'S4'!$S$33</f>
        <v>0</v>
      </c>
      <c r="BA31" s="383">
        <f>'S5'!$S$33</f>
        <v>0</v>
      </c>
      <c r="BB31" s="383">
        <f>'S6'!$S$33</f>
        <v>0</v>
      </c>
      <c r="BC31" s="383">
        <f>'S7'!$S$33</f>
        <v>0</v>
      </c>
      <c r="BD31" s="383">
        <f>'S8'!$S$33</f>
        <v>0</v>
      </c>
      <c r="BE31" s="1118"/>
      <c r="BF31" s="1118"/>
      <c r="BG31" s="1118"/>
      <c r="BH31" s="1118"/>
      <c r="BI31" s="1118"/>
      <c r="BJ31" s="1118"/>
      <c r="BK31" s="1118"/>
      <c r="BL31" s="1118"/>
      <c r="BM31" s="370">
        <f>'S1'!$X$33</f>
        <v>0</v>
      </c>
      <c r="BN31" s="370">
        <f>'S2'!$X$33</f>
        <v>0</v>
      </c>
      <c r="BO31" s="370">
        <f>'S3'!$X$33</f>
        <v>0</v>
      </c>
      <c r="BP31" s="370">
        <f>'S4'!$X$33</f>
        <v>0</v>
      </c>
      <c r="BQ31" s="370">
        <f>'S5'!$X$33</f>
        <v>0</v>
      </c>
      <c r="BR31" s="370">
        <f>'S6'!$X$33</f>
        <v>0</v>
      </c>
      <c r="BS31" s="370">
        <f>'S7'!$X$33</f>
        <v>0</v>
      </c>
      <c r="BT31" s="370">
        <f>'S8'!$X$33</f>
        <v>0</v>
      </c>
      <c r="BU31" s="1110"/>
      <c r="BV31" s="1110"/>
      <c r="BW31" s="1110"/>
      <c r="BX31" s="1110"/>
      <c r="BY31" s="1110"/>
      <c r="BZ31" s="1110"/>
      <c r="CA31" s="1110"/>
      <c r="CB31" s="1110"/>
    </row>
    <row r="32" spans="1:80" x14ac:dyDescent="0.2">
      <c r="A32" s="370">
        <f>'S1'!$D$34</f>
        <v>0</v>
      </c>
      <c r="B32" s="376">
        <f>'S2'!$D$34</f>
        <v>0</v>
      </c>
      <c r="C32" s="376">
        <f>'S3'!$D$34</f>
        <v>0</v>
      </c>
      <c r="D32" s="376">
        <f>'S4'!$D$34</f>
        <v>0</v>
      </c>
      <c r="E32" s="370">
        <f>'S5'!$D$34</f>
        <v>0</v>
      </c>
      <c r="F32" s="370">
        <f>'S6'!$D$34</f>
        <v>0</v>
      </c>
      <c r="G32" s="370">
        <f>'S7'!$D$34</f>
        <v>0</v>
      </c>
      <c r="H32" s="370">
        <f>'S8'!$D$34</f>
        <v>0</v>
      </c>
      <c r="I32" s="1112"/>
      <c r="J32" s="1112"/>
      <c r="K32" s="1112"/>
      <c r="L32" s="1112"/>
      <c r="M32" s="1112"/>
      <c r="N32" s="1112"/>
      <c r="O32" s="1112"/>
      <c r="P32" s="1112"/>
      <c r="Q32" s="383">
        <f>'S1'!$I$34</f>
        <v>0</v>
      </c>
      <c r="R32" s="383">
        <f>'S2'!$I$34</f>
        <v>0</v>
      </c>
      <c r="S32" s="383">
        <f>'S3'!$I$34</f>
        <v>0</v>
      </c>
      <c r="T32" s="383">
        <f>'S4'!$I$34</f>
        <v>0</v>
      </c>
      <c r="U32" s="383">
        <f>'S5'!$I$34</f>
        <v>0</v>
      </c>
      <c r="V32" s="383">
        <f>'S6'!$I$34</f>
        <v>0</v>
      </c>
      <c r="W32" s="383">
        <f>'S7'!$I$34</f>
        <v>0</v>
      </c>
      <c r="X32" s="383">
        <f>'S8'!$I$34</f>
        <v>0</v>
      </c>
      <c r="Y32" s="1114"/>
      <c r="Z32" s="1114"/>
      <c r="AA32" s="1114"/>
      <c r="AB32" s="1114"/>
      <c r="AC32" s="1114"/>
      <c r="AD32" s="1114"/>
      <c r="AE32" s="1114"/>
      <c r="AF32" s="1114"/>
      <c r="AG32" s="370">
        <f>'S1'!$N$34</f>
        <v>0</v>
      </c>
      <c r="AH32" s="376">
        <f>'S2'!$N$34</f>
        <v>0</v>
      </c>
      <c r="AI32" s="376">
        <f>'S3'!$N$34</f>
        <v>0</v>
      </c>
      <c r="AJ32" s="376">
        <f>'S4'!$N$34</f>
        <v>0</v>
      </c>
      <c r="AK32" s="370">
        <f>'S5'!$N$34</f>
        <v>0</v>
      </c>
      <c r="AL32" s="370">
        <f>'S6'!$N$34</f>
        <v>0</v>
      </c>
      <c r="AM32" s="370">
        <f>'S7'!$N$34</f>
        <v>0</v>
      </c>
      <c r="AN32" s="370">
        <f>'S8'!$N$34</f>
        <v>0</v>
      </c>
      <c r="AO32" s="1116"/>
      <c r="AP32" s="1116"/>
      <c r="AQ32" s="1116"/>
      <c r="AR32" s="1116"/>
      <c r="AS32" s="1116"/>
      <c r="AT32" s="1116"/>
      <c r="AU32" s="1116"/>
      <c r="AV32" s="1116"/>
      <c r="AW32" s="383">
        <f>'S1'!$S$34</f>
        <v>0</v>
      </c>
      <c r="AX32" s="383">
        <f>'S2'!$S$34</f>
        <v>0</v>
      </c>
      <c r="AY32" s="383">
        <f>'S3'!$S$34</f>
        <v>0</v>
      </c>
      <c r="AZ32" s="383">
        <f>'S4'!$S$34</f>
        <v>0</v>
      </c>
      <c r="BA32" s="383">
        <f>'S5'!$S$34</f>
        <v>0</v>
      </c>
      <c r="BB32" s="383">
        <f>'S6'!$S$34</f>
        <v>0</v>
      </c>
      <c r="BC32" s="383">
        <f>'S7'!$S$34</f>
        <v>0</v>
      </c>
      <c r="BD32" s="383">
        <f>'S8'!$S$34</f>
        <v>0</v>
      </c>
      <c r="BE32" s="1118"/>
      <c r="BF32" s="1118"/>
      <c r="BG32" s="1118"/>
      <c r="BH32" s="1118"/>
      <c r="BI32" s="1118"/>
      <c r="BJ32" s="1118"/>
      <c r="BK32" s="1118"/>
      <c r="BL32" s="1118"/>
      <c r="BM32" s="370">
        <f>'S1'!$X$34</f>
        <v>0</v>
      </c>
      <c r="BN32" s="370">
        <f>'S2'!$X$34</f>
        <v>0</v>
      </c>
      <c r="BO32" s="370">
        <f>'S3'!$X$34</f>
        <v>0</v>
      </c>
      <c r="BP32" s="370">
        <f>'S4'!$X$34</f>
        <v>0</v>
      </c>
      <c r="BQ32" s="370">
        <f>'S5'!$X$34</f>
        <v>0</v>
      </c>
      <c r="BR32" s="370">
        <f>'S6'!$X$34</f>
        <v>0</v>
      </c>
      <c r="BS32" s="370">
        <f>'S7'!$X$34</f>
        <v>0</v>
      </c>
      <c r="BT32" s="370">
        <f>'S8'!$X$34</f>
        <v>0</v>
      </c>
      <c r="BU32" s="1110"/>
      <c r="BV32" s="1110"/>
      <c r="BW32" s="1110"/>
      <c r="BX32" s="1110"/>
      <c r="BY32" s="1110"/>
      <c r="BZ32" s="1110"/>
      <c r="CA32" s="1110"/>
      <c r="CB32" s="1110"/>
    </row>
    <row r="33" spans="1:80" x14ac:dyDescent="0.2">
      <c r="A33" s="370">
        <f>'S1'!$D$35</f>
        <v>0</v>
      </c>
      <c r="B33" s="376">
        <f>'S2'!$D$35</f>
        <v>0</v>
      </c>
      <c r="C33" s="376">
        <f>'S3'!$D$35</f>
        <v>0</v>
      </c>
      <c r="D33" s="376">
        <f>'S4'!$D$35</f>
        <v>0</v>
      </c>
      <c r="E33" s="370">
        <f>'S5'!$D$35</f>
        <v>0</v>
      </c>
      <c r="F33" s="370">
        <f>'S6'!$D$35</f>
        <v>0</v>
      </c>
      <c r="G33" s="370">
        <f>'S7'!$D$35</f>
        <v>0</v>
      </c>
      <c r="H33" s="370">
        <f>'S8'!$D$35</f>
        <v>0</v>
      </c>
      <c r="I33" s="1112"/>
      <c r="J33" s="1112"/>
      <c r="K33" s="1112"/>
      <c r="L33" s="1112"/>
      <c r="M33" s="1112"/>
      <c r="N33" s="1112"/>
      <c r="O33" s="1112"/>
      <c r="P33" s="1112"/>
      <c r="Q33" s="383">
        <f>'S1'!$I$35</f>
        <v>0</v>
      </c>
      <c r="R33" s="383">
        <f>'S2'!$I$35</f>
        <v>0</v>
      </c>
      <c r="S33" s="383">
        <f>'S3'!$I$35</f>
        <v>0</v>
      </c>
      <c r="T33" s="383">
        <f>'S4'!$I$35</f>
        <v>0</v>
      </c>
      <c r="U33" s="383">
        <f>'S5'!$I$35</f>
        <v>0</v>
      </c>
      <c r="V33" s="383">
        <f>'S6'!$I$35</f>
        <v>0</v>
      </c>
      <c r="W33" s="383">
        <f>'S7'!$I$35</f>
        <v>0</v>
      </c>
      <c r="X33" s="383">
        <f>'S8'!$I$35</f>
        <v>0</v>
      </c>
      <c r="Y33" s="1114"/>
      <c r="Z33" s="1114"/>
      <c r="AA33" s="1114"/>
      <c r="AB33" s="1114"/>
      <c r="AC33" s="1114"/>
      <c r="AD33" s="1114"/>
      <c r="AE33" s="1114"/>
      <c r="AF33" s="1114"/>
      <c r="AG33" s="370">
        <f>'S1'!$N$35</f>
        <v>0</v>
      </c>
      <c r="AH33" s="376">
        <f>'S2'!$N$35</f>
        <v>0</v>
      </c>
      <c r="AI33" s="376">
        <f>'S3'!$N$35</f>
        <v>0</v>
      </c>
      <c r="AJ33" s="376">
        <f>'S4'!$N$35</f>
        <v>0</v>
      </c>
      <c r="AK33" s="370">
        <f>'S5'!$N$35</f>
        <v>0</v>
      </c>
      <c r="AL33" s="370">
        <f>'S6'!$N$35</f>
        <v>0</v>
      </c>
      <c r="AM33" s="370">
        <f>'S7'!$N$35</f>
        <v>0</v>
      </c>
      <c r="AN33" s="370">
        <f>'S8'!$N$35</f>
        <v>0</v>
      </c>
      <c r="AO33" s="1116"/>
      <c r="AP33" s="1116"/>
      <c r="AQ33" s="1116"/>
      <c r="AR33" s="1116"/>
      <c r="AS33" s="1116"/>
      <c r="AT33" s="1116"/>
      <c r="AU33" s="1116"/>
      <c r="AV33" s="1116"/>
      <c r="AW33" s="383">
        <f>'S1'!$S$35</f>
        <v>0</v>
      </c>
      <c r="AX33" s="383">
        <f>'S2'!$S$35</f>
        <v>0</v>
      </c>
      <c r="AY33" s="383">
        <f>'S3'!$S$35</f>
        <v>0</v>
      </c>
      <c r="AZ33" s="383">
        <f>'S4'!$S$35</f>
        <v>0</v>
      </c>
      <c r="BA33" s="383">
        <f>'S5'!$S$35</f>
        <v>0</v>
      </c>
      <c r="BB33" s="383">
        <f>'S6'!$S$35</f>
        <v>0</v>
      </c>
      <c r="BC33" s="383">
        <f>'S7'!$S$35</f>
        <v>0</v>
      </c>
      <c r="BD33" s="383">
        <f>'S8'!$S$35</f>
        <v>0</v>
      </c>
      <c r="BE33" s="1118"/>
      <c r="BF33" s="1118"/>
      <c r="BG33" s="1118"/>
      <c r="BH33" s="1118"/>
      <c r="BI33" s="1118"/>
      <c r="BJ33" s="1118"/>
      <c r="BK33" s="1118"/>
      <c r="BL33" s="1118"/>
      <c r="BM33" s="370">
        <f>'S1'!$X$35</f>
        <v>0</v>
      </c>
      <c r="BN33" s="370">
        <f>'S2'!$X$35</f>
        <v>0</v>
      </c>
      <c r="BO33" s="370">
        <f>'S3'!$X$35</f>
        <v>0</v>
      </c>
      <c r="BP33" s="370">
        <f>'S4'!$X$35</f>
        <v>0</v>
      </c>
      <c r="BQ33" s="370">
        <f>'S5'!$X$35</f>
        <v>0</v>
      </c>
      <c r="BR33" s="370">
        <f>'S6'!$X$35</f>
        <v>0</v>
      </c>
      <c r="BS33" s="370">
        <f>'S7'!$X$35</f>
        <v>0</v>
      </c>
      <c r="BT33" s="370">
        <f>'S8'!$X$35</f>
        <v>0</v>
      </c>
      <c r="BU33" s="1110"/>
      <c r="BV33" s="1110"/>
      <c r="BW33" s="1110"/>
      <c r="BX33" s="1110"/>
      <c r="BY33" s="1110"/>
      <c r="BZ33" s="1110"/>
      <c r="CA33" s="1110"/>
      <c r="CB33" s="1110"/>
    </row>
    <row r="34" spans="1:80" x14ac:dyDescent="0.2">
      <c r="A34" s="370">
        <f>'S1'!$D$36</f>
        <v>0</v>
      </c>
      <c r="B34" s="376">
        <f>'S2'!$D$36</f>
        <v>0</v>
      </c>
      <c r="C34" s="376">
        <f>'S3'!$D$36</f>
        <v>0</v>
      </c>
      <c r="D34" s="376">
        <f>'S4'!$D$36</f>
        <v>0</v>
      </c>
      <c r="E34" s="370">
        <f>'S5'!$D$36</f>
        <v>0</v>
      </c>
      <c r="F34" s="370">
        <f>'S6'!$D$36</f>
        <v>0</v>
      </c>
      <c r="G34" s="370">
        <f>'S7'!$D$36</f>
        <v>0</v>
      </c>
      <c r="H34" s="370">
        <f>'S8'!$D$36</f>
        <v>0</v>
      </c>
      <c r="I34" s="1112"/>
      <c r="J34" s="1112"/>
      <c r="K34" s="1112"/>
      <c r="L34" s="1112"/>
      <c r="M34" s="1112"/>
      <c r="N34" s="1112"/>
      <c r="O34" s="1112"/>
      <c r="P34" s="1112"/>
      <c r="Q34" s="383">
        <f>'S1'!$I$36</f>
        <v>0</v>
      </c>
      <c r="R34" s="383">
        <f>'S2'!$I$36</f>
        <v>0</v>
      </c>
      <c r="S34" s="383">
        <f>'S3'!$I$36</f>
        <v>0</v>
      </c>
      <c r="T34" s="383">
        <f>'S4'!$I$36</f>
        <v>0</v>
      </c>
      <c r="U34" s="383">
        <f>'S5'!$I$36</f>
        <v>0</v>
      </c>
      <c r="V34" s="383">
        <f>'S6'!$I$36</f>
        <v>0</v>
      </c>
      <c r="W34" s="383">
        <f>'S7'!$I$36</f>
        <v>0</v>
      </c>
      <c r="X34" s="383">
        <f>'S8'!$I$36</f>
        <v>0</v>
      </c>
      <c r="Y34" s="1114"/>
      <c r="Z34" s="1114"/>
      <c r="AA34" s="1114"/>
      <c r="AB34" s="1114"/>
      <c r="AC34" s="1114"/>
      <c r="AD34" s="1114"/>
      <c r="AE34" s="1114"/>
      <c r="AF34" s="1114"/>
      <c r="AG34" s="370">
        <f>'S1'!$N$36</f>
        <v>0</v>
      </c>
      <c r="AH34" s="376">
        <f>'S2'!$N$36</f>
        <v>0</v>
      </c>
      <c r="AI34" s="376">
        <f>'S3'!$N$36</f>
        <v>0</v>
      </c>
      <c r="AJ34" s="376">
        <f>'S4'!$N$36</f>
        <v>0</v>
      </c>
      <c r="AK34" s="370">
        <f>'S5'!$N$36</f>
        <v>0</v>
      </c>
      <c r="AL34" s="370">
        <f>'S6'!$N$36</f>
        <v>0</v>
      </c>
      <c r="AM34" s="370">
        <f>'S7'!$N$36</f>
        <v>0</v>
      </c>
      <c r="AN34" s="370">
        <f>'S8'!$N$36</f>
        <v>0</v>
      </c>
      <c r="AO34" s="1116"/>
      <c r="AP34" s="1116"/>
      <c r="AQ34" s="1116"/>
      <c r="AR34" s="1116"/>
      <c r="AS34" s="1116"/>
      <c r="AT34" s="1116"/>
      <c r="AU34" s="1116"/>
      <c r="AV34" s="1116"/>
      <c r="AW34" s="383">
        <f>'S1'!$S$36</f>
        <v>0</v>
      </c>
      <c r="AX34" s="383">
        <f>'S2'!$S$36</f>
        <v>0</v>
      </c>
      <c r="AY34" s="383">
        <f>'S3'!$S$36</f>
        <v>0</v>
      </c>
      <c r="AZ34" s="383">
        <f>'S4'!$S$36</f>
        <v>0</v>
      </c>
      <c r="BA34" s="383">
        <f>'S5'!$S$36</f>
        <v>0</v>
      </c>
      <c r="BB34" s="383">
        <f>'S6'!$S$36</f>
        <v>0</v>
      </c>
      <c r="BC34" s="383">
        <f>'S7'!$S$36</f>
        <v>0</v>
      </c>
      <c r="BD34" s="383">
        <f>'S8'!$S$36</f>
        <v>0</v>
      </c>
      <c r="BE34" s="1118"/>
      <c r="BF34" s="1118"/>
      <c r="BG34" s="1118"/>
      <c r="BH34" s="1118"/>
      <c r="BI34" s="1118"/>
      <c r="BJ34" s="1118"/>
      <c r="BK34" s="1118"/>
      <c r="BL34" s="1118"/>
      <c r="BM34" s="370">
        <f>'S1'!$X$36</f>
        <v>0</v>
      </c>
      <c r="BN34" s="370">
        <f>'S2'!$X$36</f>
        <v>0</v>
      </c>
      <c r="BO34" s="370">
        <f>'S3'!$X$36</f>
        <v>0</v>
      </c>
      <c r="BP34" s="370">
        <f>'S4'!$X$36</f>
        <v>0</v>
      </c>
      <c r="BQ34" s="370">
        <f>'S5'!$X$36</f>
        <v>0</v>
      </c>
      <c r="BR34" s="370">
        <f>'S6'!$X$36</f>
        <v>0</v>
      </c>
      <c r="BS34" s="370">
        <f>'S7'!$X$36</f>
        <v>0</v>
      </c>
      <c r="BT34" s="370">
        <f>'S8'!$X$36</f>
        <v>0</v>
      </c>
      <c r="BU34" s="1110"/>
      <c r="BV34" s="1110"/>
      <c r="BW34" s="1110"/>
      <c r="BX34" s="1110"/>
      <c r="BY34" s="1110"/>
      <c r="BZ34" s="1110"/>
      <c r="CA34" s="1110"/>
      <c r="CB34" s="1110"/>
    </row>
    <row r="35" spans="1:80" x14ac:dyDescent="0.2">
      <c r="A35" s="370">
        <f>'S1'!$D$37</f>
        <v>0</v>
      </c>
      <c r="B35" s="376">
        <f>'S2'!$D$37</f>
        <v>0</v>
      </c>
      <c r="C35" s="376">
        <f>'S3'!$D$37</f>
        <v>0</v>
      </c>
      <c r="D35" s="376">
        <f>'S4'!$D$37</f>
        <v>0</v>
      </c>
      <c r="E35" s="370">
        <f>'S5'!$D$37</f>
        <v>0</v>
      </c>
      <c r="F35" s="370">
        <f>'S6'!$D$37</f>
        <v>0</v>
      </c>
      <c r="G35" s="370">
        <f>'S7'!$D$37</f>
        <v>0</v>
      </c>
      <c r="H35" s="370">
        <f>'S8'!$D$37</f>
        <v>0</v>
      </c>
      <c r="I35" s="1112"/>
      <c r="J35" s="1112"/>
      <c r="K35" s="1112"/>
      <c r="L35" s="1112"/>
      <c r="M35" s="1112"/>
      <c r="N35" s="1112"/>
      <c r="O35" s="1112"/>
      <c r="P35" s="1112"/>
      <c r="Q35" s="383">
        <f>'S1'!$I$37</f>
        <v>0</v>
      </c>
      <c r="R35" s="383">
        <f>'S2'!$I$37</f>
        <v>0</v>
      </c>
      <c r="S35" s="383">
        <f>'S3'!$I$37</f>
        <v>0</v>
      </c>
      <c r="T35" s="383">
        <f>'S4'!$I$37</f>
        <v>0</v>
      </c>
      <c r="U35" s="383">
        <f>'S5'!$I$37</f>
        <v>0</v>
      </c>
      <c r="V35" s="383">
        <f>'S6'!$I$37</f>
        <v>0</v>
      </c>
      <c r="W35" s="383">
        <f>'S7'!$I$37</f>
        <v>0</v>
      </c>
      <c r="X35" s="383">
        <f>'S8'!$I$37</f>
        <v>0</v>
      </c>
      <c r="Y35" s="1114"/>
      <c r="Z35" s="1114"/>
      <c r="AA35" s="1114"/>
      <c r="AB35" s="1114"/>
      <c r="AC35" s="1114"/>
      <c r="AD35" s="1114"/>
      <c r="AE35" s="1114"/>
      <c r="AF35" s="1114"/>
      <c r="AG35" s="370">
        <f>'S1'!$N$37</f>
        <v>0</v>
      </c>
      <c r="AH35" s="376">
        <f>'S2'!$N$37</f>
        <v>0</v>
      </c>
      <c r="AI35" s="376">
        <f>'S3'!$N$37</f>
        <v>0</v>
      </c>
      <c r="AJ35" s="376">
        <f>'S4'!$N$37</f>
        <v>0</v>
      </c>
      <c r="AK35" s="370">
        <f>'S5'!$N$37</f>
        <v>0</v>
      </c>
      <c r="AL35" s="370">
        <f>'S6'!$N$37</f>
        <v>0</v>
      </c>
      <c r="AM35" s="370">
        <f>'S7'!$N$37</f>
        <v>0</v>
      </c>
      <c r="AN35" s="370">
        <f>'S8'!$N$37</f>
        <v>0</v>
      </c>
      <c r="AO35" s="1116"/>
      <c r="AP35" s="1116"/>
      <c r="AQ35" s="1116"/>
      <c r="AR35" s="1116"/>
      <c r="AS35" s="1116"/>
      <c r="AT35" s="1116"/>
      <c r="AU35" s="1116"/>
      <c r="AV35" s="1116"/>
      <c r="AW35" s="383">
        <f>'S1'!$S$37</f>
        <v>0</v>
      </c>
      <c r="AX35" s="383">
        <f>'S2'!$S$37</f>
        <v>0</v>
      </c>
      <c r="AY35" s="383">
        <f>'S3'!$S$37</f>
        <v>0</v>
      </c>
      <c r="AZ35" s="383">
        <f>'S4'!$S$37</f>
        <v>0</v>
      </c>
      <c r="BA35" s="383">
        <f>'S5'!$S$37</f>
        <v>0</v>
      </c>
      <c r="BB35" s="383">
        <f>'S6'!$S$37</f>
        <v>0</v>
      </c>
      <c r="BC35" s="383">
        <f>'S7'!$S$37</f>
        <v>0</v>
      </c>
      <c r="BD35" s="383">
        <f>'S8'!$S$37</f>
        <v>0</v>
      </c>
      <c r="BE35" s="1118"/>
      <c r="BF35" s="1118"/>
      <c r="BG35" s="1118"/>
      <c r="BH35" s="1118"/>
      <c r="BI35" s="1118"/>
      <c r="BJ35" s="1118"/>
      <c r="BK35" s="1118"/>
      <c r="BL35" s="1118"/>
      <c r="BM35" s="370">
        <f>'S1'!$X$37</f>
        <v>0</v>
      </c>
      <c r="BN35" s="370">
        <f>'S2'!$X$37</f>
        <v>0</v>
      </c>
      <c r="BO35" s="370">
        <f>'S3'!$X$37</f>
        <v>0</v>
      </c>
      <c r="BP35" s="370">
        <f>'S4'!$X$37</f>
        <v>0</v>
      </c>
      <c r="BQ35" s="370">
        <f>'S5'!$X$37</f>
        <v>0</v>
      </c>
      <c r="BR35" s="370">
        <f>'S6'!$X$37</f>
        <v>0</v>
      </c>
      <c r="BS35" s="370">
        <f>'S7'!$X$37</f>
        <v>0</v>
      </c>
      <c r="BT35" s="370">
        <f>'S8'!$X$37</f>
        <v>0</v>
      </c>
      <c r="BU35" s="1110"/>
      <c r="BV35" s="1110"/>
      <c r="BW35" s="1110"/>
      <c r="BX35" s="1110"/>
      <c r="BY35" s="1110"/>
      <c r="BZ35" s="1110"/>
      <c r="CA35" s="1110"/>
      <c r="CB35" s="1110"/>
    </row>
    <row r="36" spans="1:80" x14ac:dyDescent="0.2">
      <c r="A36" s="370">
        <f>'S1'!$D$38</f>
        <v>0</v>
      </c>
      <c r="B36" s="376">
        <f>'S2'!$D$38</f>
        <v>0</v>
      </c>
      <c r="C36" s="376">
        <f>'S3'!$D$38</f>
        <v>0</v>
      </c>
      <c r="D36" s="376">
        <f>'S4'!$D$38</f>
        <v>0</v>
      </c>
      <c r="E36" s="370">
        <f>'S5'!$D$38</f>
        <v>0</v>
      </c>
      <c r="F36" s="370">
        <f>'S6'!$D$38</f>
        <v>0</v>
      </c>
      <c r="G36" s="370">
        <f>'S7'!$D$38</f>
        <v>0</v>
      </c>
      <c r="H36" s="370">
        <f>'S8'!$D$38</f>
        <v>0</v>
      </c>
      <c r="I36" s="1112"/>
      <c r="J36" s="1112"/>
      <c r="K36" s="1112"/>
      <c r="L36" s="1112"/>
      <c r="M36" s="1112"/>
      <c r="N36" s="1112"/>
      <c r="O36" s="1112"/>
      <c r="P36" s="1112"/>
      <c r="Q36" s="383">
        <f>'S1'!$I$38</f>
        <v>0</v>
      </c>
      <c r="R36" s="383">
        <f>'S2'!$I$38</f>
        <v>0</v>
      </c>
      <c r="S36" s="383">
        <f>'S3'!$I$38</f>
        <v>0</v>
      </c>
      <c r="T36" s="383">
        <f>'S4'!$I$38</f>
        <v>0</v>
      </c>
      <c r="U36" s="383">
        <f>'S5'!$I$38</f>
        <v>0</v>
      </c>
      <c r="V36" s="383">
        <f>'S6'!$I$38</f>
        <v>0</v>
      </c>
      <c r="W36" s="383">
        <f>'S7'!$I$38</f>
        <v>0</v>
      </c>
      <c r="X36" s="383">
        <f>'S8'!$I$38</f>
        <v>0</v>
      </c>
      <c r="Y36" s="1114"/>
      <c r="Z36" s="1114"/>
      <c r="AA36" s="1114"/>
      <c r="AB36" s="1114"/>
      <c r="AC36" s="1114"/>
      <c r="AD36" s="1114"/>
      <c r="AE36" s="1114"/>
      <c r="AF36" s="1114"/>
      <c r="AG36" s="370">
        <f>'S1'!$N$38</f>
        <v>0</v>
      </c>
      <c r="AH36" s="376">
        <f>'S2'!$N$38</f>
        <v>0</v>
      </c>
      <c r="AI36" s="376">
        <f>'S3'!$N$38</f>
        <v>0</v>
      </c>
      <c r="AJ36" s="376">
        <f>'S4'!$N$38</f>
        <v>0</v>
      </c>
      <c r="AK36" s="370">
        <f>'S5'!$N$38</f>
        <v>0</v>
      </c>
      <c r="AL36" s="370">
        <f>'S6'!$N$38</f>
        <v>0</v>
      </c>
      <c r="AM36" s="370">
        <f>'S7'!$N$38</f>
        <v>0</v>
      </c>
      <c r="AN36" s="370">
        <f>'S8'!$N$38</f>
        <v>0</v>
      </c>
      <c r="AO36" s="1116"/>
      <c r="AP36" s="1116"/>
      <c r="AQ36" s="1116"/>
      <c r="AR36" s="1116"/>
      <c r="AS36" s="1116"/>
      <c r="AT36" s="1116"/>
      <c r="AU36" s="1116"/>
      <c r="AV36" s="1116"/>
      <c r="AW36" s="383">
        <f>'S1'!$S$38</f>
        <v>0</v>
      </c>
      <c r="AX36" s="383">
        <f>'S2'!$S$38</f>
        <v>0</v>
      </c>
      <c r="AY36" s="383">
        <f>'S3'!$S$38</f>
        <v>0</v>
      </c>
      <c r="AZ36" s="383">
        <f>'S4'!$S$38</f>
        <v>0</v>
      </c>
      <c r="BA36" s="383">
        <f>'S5'!$S$38</f>
        <v>0</v>
      </c>
      <c r="BB36" s="383">
        <f>'S6'!$S$38</f>
        <v>0</v>
      </c>
      <c r="BC36" s="383">
        <f>'S7'!$S$38</f>
        <v>0</v>
      </c>
      <c r="BD36" s="383">
        <f>'S8'!$S$38</f>
        <v>0</v>
      </c>
      <c r="BE36" s="1118"/>
      <c r="BF36" s="1118"/>
      <c r="BG36" s="1118"/>
      <c r="BH36" s="1118"/>
      <c r="BI36" s="1118"/>
      <c r="BJ36" s="1118"/>
      <c r="BK36" s="1118"/>
      <c r="BL36" s="1118"/>
      <c r="BM36" s="370">
        <f>'S1'!$X$38</f>
        <v>0</v>
      </c>
      <c r="BN36" s="370">
        <f>'S2'!$X$38</f>
        <v>0</v>
      </c>
      <c r="BO36" s="370">
        <f>'S3'!$X$38</f>
        <v>0</v>
      </c>
      <c r="BP36" s="370">
        <f>'S4'!$X$38</f>
        <v>0</v>
      </c>
      <c r="BQ36" s="370">
        <f>'S5'!$X$38</f>
        <v>0</v>
      </c>
      <c r="BR36" s="370">
        <f>'S6'!$X$38</f>
        <v>0</v>
      </c>
      <c r="BS36" s="370">
        <f>'S7'!$X$38</f>
        <v>0</v>
      </c>
      <c r="BT36" s="370">
        <f>'S8'!$X$38</f>
        <v>0</v>
      </c>
      <c r="BU36" s="1110"/>
      <c r="BV36" s="1110"/>
      <c r="BW36" s="1110"/>
      <c r="BX36" s="1110"/>
      <c r="BY36" s="1110"/>
      <c r="BZ36" s="1110"/>
      <c r="CA36" s="1110"/>
      <c r="CB36" s="1110"/>
    </row>
    <row r="37" spans="1:80" x14ac:dyDescent="0.2">
      <c r="A37" s="370">
        <f>'S1'!$D$39</f>
        <v>0</v>
      </c>
      <c r="B37" s="376">
        <f>'S2'!$D$39</f>
        <v>0</v>
      </c>
      <c r="C37" s="376">
        <f>'S3'!$D$39</f>
        <v>0</v>
      </c>
      <c r="D37" s="376">
        <f>'S4'!$D$39</f>
        <v>0</v>
      </c>
      <c r="E37" s="370">
        <f>'S5'!$D$39</f>
        <v>0</v>
      </c>
      <c r="F37" s="370">
        <f>'S6'!$D$39</f>
        <v>0</v>
      </c>
      <c r="G37" s="370">
        <f>'S7'!$D$39</f>
        <v>0</v>
      </c>
      <c r="H37" s="370">
        <f>'S8'!$D$39</f>
        <v>0</v>
      </c>
      <c r="I37" s="1112"/>
      <c r="J37" s="1112"/>
      <c r="K37" s="1112"/>
      <c r="L37" s="1112"/>
      <c r="M37" s="1112"/>
      <c r="N37" s="1112"/>
      <c r="O37" s="1112"/>
      <c r="P37" s="1112"/>
      <c r="Q37" s="383">
        <f>'S1'!$I$39</f>
        <v>0</v>
      </c>
      <c r="R37" s="383">
        <f>'S2'!$I$39</f>
        <v>0</v>
      </c>
      <c r="S37" s="383">
        <f>'S3'!$I$39</f>
        <v>0</v>
      </c>
      <c r="T37" s="383">
        <f>'S4'!$I$39</f>
        <v>0</v>
      </c>
      <c r="U37" s="383">
        <f>'S5'!$I$39</f>
        <v>0</v>
      </c>
      <c r="V37" s="383">
        <f>'S6'!$I$39</f>
        <v>0</v>
      </c>
      <c r="W37" s="383">
        <f>'S7'!$I$39</f>
        <v>0</v>
      </c>
      <c r="X37" s="383">
        <f>'S8'!$I$39</f>
        <v>0</v>
      </c>
      <c r="Y37" s="1114"/>
      <c r="Z37" s="1114"/>
      <c r="AA37" s="1114"/>
      <c r="AB37" s="1114"/>
      <c r="AC37" s="1114"/>
      <c r="AD37" s="1114"/>
      <c r="AE37" s="1114"/>
      <c r="AF37" s="1114"/>
      <c r="AG37" s="370">
        <f>'S1'!$N$39</f>
        <v>0</v>
      </c>
      <c r="AH37" s="376">
        <f>'S2'!$N$39</f>
        <v>0</v>
      </c>
      <c r="AI37" s="376">
        <f>'S3'!$N$39</f>
        <v>0</v>
      </c>
      <c r="AJ37" s="376">
        <f>'S4'!$N$39</f>
        <v>0</v>
      </c>
      <c r="AK37" s="370">
        <f>'S5'!$N$39</f>
        <v>0</v>
      </c>
      <c r="AL37" s="370">
        <f>'S6'!$N$39</f>
        <v>0</v>
      </c>
      <c r="AM37" s="370">
        <f>'S7'!$N$39</f>
        <v>0</v>
      </c>
      <c r="AN37" s="370">
        <f>'S8'!$N$39</f>
        <v>0</v>
      </c>
      <c r="AO37" s="1116"/>
      <c r="AP37" s="1116"/>
      <c r="AQ37" s="1116"/>
      <c r="AR37" s="1116"/>
      <c r="AS37" s="1116"/>
      <c r="AT37" s="1116"/>
      <c r="AU37" s="1116"/>
      <c r="AV37" s="1116"/>
      <c r="AW37" s="383">
        <f>'S1'!$S$39</f>
        <v>0</v>
      </c>
      <c r="AX37" s="383">
        <f>'S2'!$S$39</f>
        <v>0</v>
      </c>
      <c r="AY37" s="383">
        <f>'S3'!$S$39</f>
        <v>0</v>
      </c>
      <c r="AZ37" s="383">
        <f>'S4'!$S$39</f>
        <v>0</v>
      </c>
      <c r="BA37" s="383">
        <f>'S5'!$S$39</f>
        <v>0</v>
      </c>
      <c r="BB37" s="383">
        <f>'S6'!$S$39</f>
        <v>0</v>
      </c>
      <c r="BC37" s="383">
        <f>'S7'!$S$39</f>
        <v>0</v>
      </c>
      <c r="BD37" s="383">
        <f>'S8'!$S$39</f>
        <v>0</v>
      </c>
      <c r="BE37" s="1118"/>
      <c r="BF37" s="1118"/>
      <c r="BG37" s="1118"/>
      <c r="BH37" s="1118"/>
      <c r="BI37" s="1118"/>
      <c r="BJ37" s="1118"/>
      <c r="BK37" s="1118"/>
      <c r="BL37" s="1118"/>
      <c r="BM37" s="370">
        <f>'S1'!$X$39</f>
        <v>0</v>
      </c>
      <c r="BN37" s="370">
        <f>'S2'!$X$39</f>
        <v>0</v>
      </c>
      <c r="BO37" s="370">
        <f>'S3'!$X$39</f>
        <v>0</v>
      </c>
      <c r="BP37" s="370">
        <f>'S4'!$X$39</f>
        <v>0</v>
      </c>
      <c r="BQ37" s="370">
        <f>'S5'!$X$39</f>
        <v>0</v>
      </c>
      <c r="BR37" s="370">
        <f>'S6'!$X$39</f>
        <v>0</v>
      </c>
      <c r="BS37" s="370">
        <f>'S7'!$X$39</f>
        <v>0</v>
      </c>
      <c r="BT37" s="370">
        <f>'S8'!$X$39</f>
        <v>0</v>
      </c>
      <c r="BU37" s="1110"/>
      <c r="BV37" s="1110"/>
      <c r="BW37" s="1110"/>
      <c r="BX37" s="1110"/>
      <c r="BY37" s="1110"/>
      <c r="BZ37" s="1110"/>
      <c r="CA37" s="1110"/>
      <c r="CB37" s="1110"/>
    </row>
    <row r="38" spans="1:80" x14ac:dyDescent="0.2">
      <c r="A38" s="370">
        <f>'S1'!$D$40</f>
        <v>0</v>
      </c>
      <c r="B38" s="376">
        <f>'S2'!$D$40</f>
        <v>0</v>
      </c>
      <c r="C38" s="376">
        <f>'S3'!$D$40</f>
        <v>0</v>
      </c>
      <c r="D38" s="376">
        <f>'S4'!$D$40</f>
        <v>0</v>
      </c>
      <c r="E38" s="370">
        <f>'S5'!$D$40</f>
        <v>0</v>
      </c>
      <c r="F38" s="370">
        <f>'S6'!$D$40</f>
        <v>0</v>
      </c>
      <c r="G38" s="370">
        <f>'S7'!$D$40</f>
        <v>0</v>
      </c>
      <c r="H38" s="370">
        <f>'S8'!$D$40</f>
        <v>0</v>
      </c>
      <c r="I38" s="1112"/>
      <c r="J38" s="1112"/>
      <c r="K38" s="1112"/>
      <c r="L38" s="1112"/>
      <c r="M38" s="1112"/>
      <c r="N38" s="1112"/>
      <c r="O38" s="1112"/>
      <c r="P38" s="1112"/>
      <c r="Q38" s="383">
        <f>'S1'!$I$40</f>
        <v>0</v>
      </c>
      <c r="R38" s="383">
        <f>'S2'!$I$40</f>
        <v>0</v>
      </c>
      <c r="S38" s="383">
        <f>'S3'!$I$40</f>
        <v>0</v>
      </c>
      <c r="T38" s="383">
        <f>'S4'!$I$40</f>
        <v>0</v>
      </c>
      <c r="U38" s="383">
        <f>'S5'!$I$40</f>
        <v>0</v>
      </c>
      <c r="V38" s="383">
        <f>'S6'!$I$40</f>
        <v>0</v>
      </c>
      <c r="W38" s="383">
        <f>'S7'!$I$40</f>
        <v>0</v>
      </c>
      <c r="X38" s="383">
        <f>'S8'!$I$40</f>
        <v>0</v>
      </c>
      <c r="Y38" s="1114"/>
      <c r="Z38" s="1114"/>
      <c r="AA38" s="1114"/>
      <c r="AB38" s="1114"/>
      <c r="AC38" s="1114"/>
      <c r="AD38" s="1114"/>
      <c r="AE38" s="1114"/>
      <c r="AF38" s="1114"/>
      <c r="AG38" s="370">
        <f>'S1'!$N$40</f>
        <v>0</v>
      </c>
      <c r="AH38" s="376">
        <f>'S2'!$N$40</f>
        <v>0</v>
      </c>
      <c r="AI38" s="376">
        <f>'S3'!$N$40</f>
        <v>0</v>
      </c>
      <c r="AJ38" s="376">
        <f>'S4'!$N$40</f>
        <v>0</v>
      </c>
      <c r="AK38" s="370">
        <f>'S5'!$N$40</f>
        <v>0</v>
      </c>
      <c r="AL38" s="370">
        <f>'S6'!$N$40</f>
        <v>0</v>
      </c>
      <c r="AM38" s="370">
        <f>'S7'!$N$40</f>
        <v>0</v>
      </c>
      <c r="AN38" s="370">
        <f>'S8'!$N$40</f>
        <v>0</v>
      </c>
      <c r="AO38" s="1116"/>
      <c r="AP38" s="1116"/>
      <c r="AQ38" s="1116"/>
      <c r="AR38" s="1116"/>
      <c r="AS38" s="1116"/>
      <c r="AT38" s="1116"/>
      <c r="AU38" s="1116"/>
      <c r="AV38" s="1116"/>
      <c r="AW38" s="383">
        <f>'S1'!$S$40</f>
        <v>0</v>
      </c>
      <c r="AX38" s="383">
        <f>'S2'!$S$40</f>
        <v>0</v>
      </c>
      <c r="AY38" s="383">
        <f>'S3'!$S$40</f>
        <v>0</v>
      </c>
      <c r="AZ38" s="383">
        <f>'S4'!$S$40</f>
        <v>0</v>
      </c>
      <c r="BA38" s="383">
        <f>'S5'!$S$40</f>
        <v>0</v>
      </c>
      <c r="BB38" s="383">
        <f>'S6'!$S$40</f>
        <v>0</v>
      </c>
      <c r="BC38" s="383">
        <f>'S7'!$S$40</f>
        <v>0</v>
      </c>
      <c r="BD38" s="383">
        <f>'S8'!$S$40</f>
        <v>0</v>
      </c>
      <c r="BE38" s="1118"/>
      <c r="BF38" s="1118"/>
      <c r="BG38" s="1118"/>
      <c r="BH38" s="1118"/>
      <c r="BI38" s="1118"/>
      <c r="BJ38" s="1118"/>
      <c r="BK38" s="1118"/>
      <c r="BL38" s="1118"/>
      <c r="BM38" s="370">
        <f>'S1'!$X$40</f>
        <v>0</v>
      </c>
      <c r="BN38" s="370">
        <f>'S2'!$X$40</f>
        <v>0</v>
      </c>
      <c r="BO38" s="370">
        <f>'S3'!$X$40</f>
        <v>0</v>
      </c>
      <c r="BP38" s="370">
        <f>'S4'!$X$40</f>
        <v>0</v>
      </c>
      <c r="BQ38" s="370">
        <f>'S5'!$X$40</f>
        <v>0</v>
      </c>
      <c r="BR38" s="370">
        <f>'S6'!$X$40</f>
        <v>0</v>
      </c>
      <c r="BS38" s="370">
        <f>'S7'!$X$40</f>
        <v>0</v>
      </c>
      <c r="BT38" s="370">
        <f>'S8'!$X$40</f>
        <v>0</v>
      </c>
      <c r="BU38" s="1110"/>
      <c r="BV38" s="1110"/>
      <c r="BW38" s="1110"/>
      <c r="BX38" s="1110"/>
      <c r="BY38" s="1110"/>
      <c r="BZ38" s="1110"/>
      <c r="CA38" s="1110"/>
      <c r="CB38" s="1110"/>
    </row>
    <row r="39" spans="1:80" x14ac:dyDescent="0.2">
      <c r="A39" s="370">
        <f>'S1'!$D$41</f>
        <v>0</v>
      </c>
      <c r="B39" s="376">
        <f>'S2'!$D$41</f>
        <v>0</v>
      </c>
      <c r="C39" s="376">
        <f>'S3'!$D$41</f>
        <v>0</v>
      </c>
      <c r="D39" s="376">
        <f>'S4'!$D$41</f>
        <v>0</v>
      </c>
      <c r="E39" s="370">
        <f>'S5'!$D$41</f>
        <v>0</v>
      </c>
      <c r="F39" s="370">
        <f>'S6'!$D$41</f>
        <v>0</v>
      </c>
      <c r="G39" s="370">
        <f>'S7'!$D$41</f>
        <v>0</v>
      </c>
      <c r="H39" s="370">
        <f>'S8'!$D$41</f>
        <v>0</v>
      </c>
      <c r="I39" s="1112"/>
      <c r="J39" s="1112"/>
      <c r="K39" s="1112"/>
      <c r="L39" s="1112"/>
      <c r="M39" s="1112"/>
      <c r="N39" s="1112"/>
      <c r="O39" s="1112"/>
      <c r="P39" s="1112"/>
      <c r="Q39" s="383">
        <f>'S1'!$I$41</f>
        <v>0</v>
      </c>
      <c r="R39" s="383">
        <f>'S2'!$I$41</f>
        <v>0</v>
      </c>
      <c r="S39" s="383">
        <f>'S3'!$I$41</f>
        <v>0</v>
      </c>
      <c r="T39" s="383">
        <f>'S4'!$I$41</f>
        <v>0</v>
      </c>
      <c r="U39" s="383">
        <f>'S5'!$I$41</f>
        <v>0</v>
      </c>
      <c r="V39" s="383">
        <f>'S6'!$I$41</f>
        <v>0</v>
      </c>
      <c r="W39" s="383">
        <f>'S7'!$I$41</f>
        <v>0</v>
      </c>
      <c r="X39" s="383">
        <f>'S8'!$I$41</f>
        <v>0</v>
      </c>
      <c r="Y39" s="1114"/>
      <c r="Z39" s="1114"/>
      <c r="AA39" s="1114"/>
      <c r="AB39" s="1114"/>
      <c r="AC39" s="1114"/>
      <c r="AD39" s="1114"/>
      <c r="AE39" s="1114"/>
      <c r="AF39" s="1114"/>
      <c r="AG39" s="370">
        <f>'S1'!$N$41</f>
        <v>0</v>
      </c>
      <c r="AH39" s="376">
        <f>'S2'!$N$41</f>
        <v>0</v>
      </c>
      <c r="AI39" s="376">
        <f>'S3'!$N$41</f>
        <v>0</v>
      </c>
      <c r="AJ39" s="376">
        <f>'S4'!$N$41</f>
        <v>0</v>
      </c>
      <c r="AK39" s="370">
        <f>'S5'!$N$41</f>
        <v>0</v>
      </c>
      <c r="AL39" s="370">
        <f>'S6'!$N$41</f>
        <v>0</v>
      </c>
      <c r="AM39" s="370">
        <f>'S7'!$N$41</f>
        <v>0</v>
      </c>
      <c r="AN39" s="370">
        <f>'S8'!$N$41</f>
        <v>0</v>
      </c>
      <c r="AO39" s="1116"/>
      <c r="AP39" s="1116"/>
      <c r="AQ39" s="1116"/>
      <c r="AR39" s="1116"/>
      <c r="AS39" s="1116"/>
      <c r="AT39" s="1116"/>
      <c r="AU39" s="1116"/>
      <c r="AV39" s="1116"/>
      <c r="AW39" s="383">
        <f>'S1'!$S$41</f>
        <v>0</v>
      </c>
      <c r="AX39" s="383">
        <f>'S2'!$S$41</f>
        <v>0</v>
      </c>
      <c r="AY39" s="383">
        <f>'S3'!$S$41</f>
        <v>0</v>
      </c>
      <c r="AZ39" s="383">
        <f>'S4'!$S$41</f>
        <v>0</v>
      </c>
      <c r="BA39" s="383">
        <f>'S5'!$S$41</f>
        <v>0</v>
      </c>
      <c r="BB39" s="383">
        <f>'S6'!$S$41</f>
        <v>0</v>
      </c>
      <c r="BC39" s="383">
        <f>'S7'!$S$41</f>
        <v>0</v>
      </c>
      <c r="BD39" s="383">
        <f>'S8'!$S$41</f>
        <v>0</v>
      </c>
      <c r="BE39" s="1118"/>
      <c r="BF39" s="1118"/>
      <c r="BG39" s="1118"/>
      <c r="BH39" s="1118"/>
      <c r="BI39" s="1118"/>
      <c r="BJ39" s="1118"/>
      <c r="BK39" s="1118"/>
      <c r="BL39" s="1118"/>
      <c r="BM39" s="370">
        <f>'S1'!$X$41</f>
        <v>0</v>
      </c>
      <c r="BN39" s="370">
        <f>'S2'!$X$41</f>
        <v>0</v>
      </c>
      <c r="BO39" s="370">
        <f>'S3'!$X$41</f>
        <v>0</v>
      </c>
      <c r="BP39" s="370">
        <f>'S4'!$X$41</f>
        <v>0</v>
      </c>
      <c r="BQ39" s="370">
        <f>'S5'!$X$41</f>
        <v>0</v>
      </c>
      <c r="BR39" s="370">
        <f>'S6'!$X$41</f>
        <v>0</v>
      </c>
      <c r="BS39" s="370">
        <f>'S7'!$X$41</f>
        <v>0</v>
      </c>
      <c r="BT39" s="370">
        <f>'S8'!$X$41</f>
        <v>0</v>
      </c>
      <c r="BU39" s="1110"/>
      <c r="BV39" s="1110"/>
      <c r="BW39" s="1110"/>
      <c r="BX39" s="1110"/>
      <c r="BY39" s="1110"/>
      <c r="BZ39" s="1110"/>
      <c r="CA39" s="1110"/>
      <c r="CB39" s="1110"/>
    </row>
    <row r="40" spans="1:80" x14ac:dyDescent="0.2">
      <c r="A40" s="370">
        <f>'S1'!$D$42</f>
        <v>0</v>
      </c>
      <c r="B40" s="376">
        <f>'S2'!$D$42</f>
        <v>0</v>
      </c>
      <c r="C40" s="376">
        <f>'S3'!$D$42</f>
        <v>0</v>
      </c>
      <c r="D40" s="376">
        <f>'S4'!$D$42</f>
        <v>0</v>
      </c>
      <c r="E40" s="370">
        <f>'S5'!$D$42</f>
        <v>0</v>
      </c>
      <c r="F40" s="370">
        <f>'S6'!$D$42</f>
        <v>0</v>
      </c>
      <c r="G40" s="370">
        <f>'S7'!$D$42</f>
        <v>0</v>
      </c>
      <c r="H40" s="370">
        <f>'S8'!$D$42</f>
        <v>0</v>
      </c>
      <c r="I40" s="1113"/>
      <c r="J40" s="1113"/>
      <c r="K40" s="1113"/>
      <c r="L40" s="1113"/>
      <c r="M40" s="1113"/>
      <c r="N40" s="1113"/>
      <c r="O40" s="1113"/>
      <c r="P40" s="1113"/>
      <c r="Q40" s="383">
        <f>'S1'!$I$42</f>
        <v>0</v>
      </c>
      <c r="R40" s="383">
        <f>'S2'!$I$42</f>
        <v>0</v>
      </c>
      <c r="S40" s="383">
        <f>'S3'!$I$42</f>
        <v>0</v>
      </c>
      <c r="T40" s="383">
        <f>'S4'!$I$42</f>
        <v>0</v>
      </c>
      <c r="U40" s="383">
        <f>'S5'!$I$42</f>
        <v>0</v>
      </c>
      <c r="V40" s="383">
        <f>'S6'!$I$42</f>
        <v>0</v>
      </c>
      <c r="W40" s="383">
        <f>'S7'!$I$42</f>
        <v>0</v>
      </c>
      <c r="X40" s="383">
        <f>'S8'!$I$42</f>
        <v>0</v>
      </c>
      <c r="Y40" s="1115"/>
      <c r="Z40" s="1115"/>
      <c r="AA40" s="1115"/>
      <c r="AB40" s="1115"/>
      <c r="AC40" s="1115"/>
      <c r="AD40" s="1115"/>
      <c r="AE40" s="1115"/>
      <c r="AF40" s="1115"/>
      <c r="AG40" s="370">
        <f>'S1'!$N$42</f>
        <v>0</v>
      </c>
      <c r="AH40" s="376">
        <f>'S2'!$N$42</f>
        <v>0</v>
      </c>
      <c r="AI40" s="376">
        <f>'S3'!$N$42</f>
        <v>0</v>
      </c>
      <c r="AJ40" s="376">
        <f>'S4'!$N$42</f>
        <v>0</v>
      </c>
      <c r="AK40" s="370">
        <f>'S5'!$N$42</f>
        <v>0</v>
      </c>
      <c r="AL40" s="370">
        <f>'S6'!$N$42</f>
        <v>0</v>
      </c>
      <c r="AM40" s="370">
        <f>'S7'!$N$42</f>
        <v>0</v>
      </c>
      <c r="AN40" s="370">
        <f>'S8'!$N$42</f>
        <v>0</v>
      </c>
      <c r="AO40" s="1117"/>
      <c r="AP40" s="1117"/>
      <c r="AQ40" s="1117"/>
      <c r="AR40" s="1117"/>
      <c r="AS40" s="1117"/>
      <c r="AT40" s="1117"/>
      <c r="AU40" s="1117"/>
      <c r="AV40" s="1117"/>
      <c r="AW40" s="383">
        <f>'S1'!$S$42</f>
        <v>0</v>
      </c>
      <c r="AX40" s="383">
        <f>'S2'!$S$42</f>
        <v>0</v>
      </c>
      <c r="AY40" s="383">
        <f>'S3'!$S$42</f>
        <v>0</v>
      </c>
      <c r="AZ40" s="383">
        <f>'S4'!$S$42</f>
        <v>0</v>
      </c>
      <c r="BA40" s="383">
        <f>'S5'!$S$42</f>
        <v>0</v>
      </c>
      <c r="BB40" s="383">
        <f>'S6'!$S$42</f>
        <v>0</v>
      </c>
      <c r="BC40" s="383">
        <f>'S7'!$S$42</f>
        <v>0</v>
      </c>
      <c r="BD40" s="383">
        <f>'S8'!$S$42</f>
        <v>0</v>
      </c>
      <c r="BE40" s="1119"/>
      <c r="BF40" s="1119"/>
      <c r="BG40" s="1119"/>
      <c r="BH40" s="1119"/>
      <c r="BI40" s="1119"/>
      <c r="BJ40" s="1119"/>
      <c r="BK40" s="1119"/>
      <c r="BL40" s="1119"/>
      <c r="BM40" s="370">
        <f>'S1'!$X$42</f>
        <v>0</v>
      </c>
      <c r="BN40" s="370">
        <f>'S2'!$X$42</f>
        <v>0</v>
      </c>
      <c r="BO40" s="370">
        <f>'S3'!$X$42</f>
        <v>0</v>
      </c>
      <c r="BP40" s="370">
        <f>'S4'!$X$42</f>
        <v>0</v>
      </c>
      <c r="BQ40" s="370">
        <f>'S5'!$X$42</f>
        <v>0</v>
      </c>
      <c r="BR40" s="370">
        <f>'S6'!$X$42</f>
        <v>0</v>
      </c>
      <c r="BS40" s="370">
        <f>'S7'!$X$42</f>
        <v>0</v>
      </c>
      <c r="BT40" s="370">
        <f>'S8'!$X$42</f>
        <v>0</v>
      </c>
      <c r="BU40" s="1111"/>
      <c r="BV40" s="1111"/>
      <c r="BW40" s="1111"/>
      <c r="BX40" s="1111"/>
      <c r="BY40" s="1111"/>
      <c r="BZ40" s="1111"/>
      <c r="CA40" s="1111"/>
      <c r="CB40" s="1111"/>
    </row>
    <row r="41" spans="1:80" ht="13.5" thickBot="1" x14ac:dyDescent="0.25">
      <c r="A41" s="373"/>
      <c r="B41" s="372"/>
      <c r="C41" s="372"/>
      <c r="D41" s="372"/>
      <c r="E41" s="372"/>
      <c r="F41" s="372"/>
      <c r="G41" s="372"/>
      <c r="H41" s="372"/>
      <c r="I41" s="372"/>
      <c r="J41" s="372"/>
      <c r="K41" s="372"/>
      <c r="L41" s="372"/>
      <c r="M41" s="372"/>
      <c r="N41" s="372"/>
      <c r="O41" s="372"/>
      <c r="P41" s="372"/>
      <c r="Q41" s="384"/>
      <c r="R41" s="384"/>
      <c r="S41" s="384"/>
      <c r="T41" s="384"/>
      <c r="U41" s="384"/>
      <c r="V41" s="384"/>
      <c r="W41" s="384"/>
      <c r="X41" s="384"/>
      <c r="Y41" s="384"/>
      <c r="Z41" s="384"/>
      <c r="AA41" s="384"/>
      <c r="AB41" s="384"/>
      <c r="AC41" s="384"/>
      <c r="AD41" s="384"/>
      <c r="AE41" s="384"/>
      <c r="AF41" s="384"/>
      <c r="AG41" s="372"/>
      <c r="AH41" s="372"/>
      <c r="AI41" s="372"/>
      <c r="AJ41" s="372"/>
      <c r="AK41" s="372"/>
      <c r="AL41" s="372"/>
      <c r="AM41" s="372"/>
      <c r="AN41" s="372"/>
      <c r="AO41" s="372"/>
      <c r="AP41" s="372"/>
      <c r="AQ41" s="372"/>
      <c r="AR41" s="372"/>
      <c r="AS41" s="372"/>
      <c r="AT41" s="372"/>
      <c r="AU41" s="372"/>
      <c r="AV41" s="372"/>
      <c r="AW41" s="384"/>
      <c r="AX41" s="384"/>
      <c r="AY41" s="384"/>
      <c r="AZ41" s="384"/>
      <c r="BA41" s="384"/>
      <c r="BB41" s="384"/>
      <c r="BC41" s="384"/>
      <c r="BD41" s="384"/>
      <c r="BE41" s="384"/>
      <c r="BF41" s="384"/>
      <c r="BG41" s="384"/>
      <c r="BH41" s="384"/>
      <c r="BI41" s="384"/>
      <c r="BJ41" s="384"/>
      <c r="BK41" s="384"/>
      <c r="BL41" s="384"/>
      <c r="BM41" s="372"/>
      <c r="BN41" s="372"/>
      <c r="BO41" s="372"/>
      <c r="BP41" s="372"/>
      <c r="BQ41" s="372"/>
      <c r="BR41" s="372"/>
      <c r="BS41" s="372"/>
      <c r="BT41" s="372"/>
    </row>
    <row r="42" spans="1:80" x14ac:dyDescent="0.2">
      <c r="A42" s="375" t="str">
        <f t="shared" ref="A42:H42" si="0">A$1</f>
        <v>ARCH 143.01</v>
      </c>
      <c r="B42" s="375">
        <f t="shared" si="0"/>
        <v>0</v>
      </c>
      <c r="C42" s="375" t="str">
        <f t="shared" si="0"/>
        <v>ARCH 205.01</v>
      </c>
      <c r="D42" s="375" t="str">
        <f t="shared" si="0"/>
        <v>ARCH 262.01</v>
      </c>
      <c r="E42" s="375" t="str">
        <f t="shared" si="0"/>
        <v>ARCH 337.11</v>
      </c>
      <c r="F42" s="375">
        <f t="shared" si="0"/>
        <v>0</v>
      </c>
      <c r="G42" s="375">
        <f t="shared" si="0"/>
        <v>0</v>
      </c>
      <c r="H42" s="375">
        <f t="shared" si="0"/>
        <v>0</v>
      </c>
      <c r="I42">
        <f ca="1">COUNTIF((OFFSET($A$42,0,0,4,8)),IF(A42=0,".",A42))</f>
        <v>1</v>
      </c>
      <c r="J42">
        <f t="shared" ref="J42:P45" ca="1" si="1">COUNTIF((OFFSET($A$42,0,0,4,8)),IF(B42=0,".",B42))</f>
        <v>0</v>
      </c>
      <c r="K42">
        <f t="shared" ca="1" si="1"/>
        <v>1</v>
      </c>
      <c r="L42">
        <f t="shared" ca="1" si="1"/>
        <v>1</v>
      </c>
      <c r="M42">
        <f t="shared" ca="1" si="1"/>
        <v>1</v>
      </c>
      <c r="N42">
        <f t="shared" ca="1" si="1"/>
        <v>0</v>
      </c>
      <c r="O42">
        <f t="shared" ca="1" si="1"/>
        <v>0</v>
      </c>
      <c r="P42">
        <f t="shared" ca="1" si="1"/>
        <v>0</v>
      </c>
      <c r="Q42" s="375" t="str">
        <f t="shared" ref="Q42:BT42" si="2">Q$1</f>
        <v>Doç. Dr. Füsun SEZEN</v>
      </c>
      <c r="R42" s="375">
        <f t="shared" si="2"/>
        <v>0</v>
      </c>
      <c r="S42" s="375" t="str">
        <f t="shared" si="2"/>
        <v>Yrd. Doç. Dr. Ayşe Nur EREK</v>
      </c>
      <c r="T42" s="375" t="str">
        <f t="shared" si="2"/>
        <v>Prof. Dr. Cengiz TOKLU</v>
      </c>
      <c r="U42" s="375" t="str">
        <f t="shared" si="2"/>
        <v>Yrd. Doç. Dr. Kerem ERCOŞKUN</v>
      </c>
      <c r="V42" s="375">
        <f t="shared" si="2"/>
        <v>0</v>
      </c>
      <c r="W42" s="375">
        <f t="shared" si="2"/>
        <v>0</v>
      </c>
      <c r="X42" s="375">
        <f t="shared" si="2"/>
        <v>0</v>
      </c>
      <c r="Y42" s="381">
        <f ca="1">COUNTIF((OFFSET($Q$42,0,0,4,8)),IF(Q42=0,".",Q42))</f>
        <v>1</v>
      </c>
      <c r="Z42" s="381">
        <f t="shared" ref="Z42:AF45" ca="1" si="3">COUNTIF((OFFSET($Q$42,0,0,4,8)),IF(R42=0,".",R42))</f>
        <v>0</v>
      </c>
      <c r="AA42" s="381">
        <f t="shared" ca="1" si="3"/>
        <v>1</v>
      </c>
      <c r="AB42" s="381">
        <f t="shared" ca="1" si="3"/>
        <v>1</v>
      </c>
      <c r="AC42" s="381">
        <f t="shared" ca="1" si="3"/>
        <v>1</v>
      </c>
      <c r="AD42" s="381">
        <f t="shared" ca="1" si="3"/>
        <v>0</v>
      </c>
      <c r="AE42" s="381">
        <f t="shared" ca="1" si="3"/>
        <v>0</v>
      </c>
      <c r="AF42" s="381">
        <f t="shared" ca="1" si="3"/>
        <v>0</v>
      </c>
      <c r="AG42" s="375">
        <f t="shared" si="2"/>
        <v>0</v>
      </c>
      <c r="AH42" s="375">
        <f t="shared" si="2"/>
        <v>0</v>
      </c>
      <c r="AI42" s="375">
        <f t="shared" si="2"/>
        <v>0</v>
      </c>
      <c r="AJ42" s="375">
        <f t="shared" si="2"/>
        <v>0</v>
      </c>
      <c r="AK42" s="375" t="str">
        <f t="shared" si="2"/>
        <v>GSF.222</v>
      </c>
      <c r="AL42" s="375">
        <f t="shared" si="2"/>
        <v>0</v>
      </c>
      <c r="AM42" s="375">
        <f t="shared" si="2"/>
        <v>0</v>
      </c>
      <c r="AN42" s="375">
        <f t="shared" si="2"/>
        <v>0</v>
      </c>
      <c r="AO42">
        <f ca="1">COUNTIF((OFFSET($AG$42,0,0,4,8)),IF(AG42=0,".",AG42))</f>
        <v>0</v>
      </c>
      <c r="AP42">
        <f t="shared" ref="AP42:AV45" ca="1" si="4">COUNTIF((OFFSET($AG$42,0,0,4,8)),IF(AH42=0,".",AH42))</f>
        <v>0</v>
      </c>
      <c r="AQ42">
        <f t="shared" ca="1" si="4"/>
        <v>0</v>
      </c>
      <c r="AR42">
        <f t="shared" ca="1" si="4"/>
        <v>0</v>
      </c>
      <c r="AS42">
        <f t="shared" ca="1" si="4"/>
        <v>1</v>
      </c>
      <c r="AT42">
        <f t="shared" ca="1" si="4"/>
        <v>0</v>
      </c>
      <c r="AU42">
        <f t="shared" ca="1" si="4"/>
        <v>0</v>
      </c>
      <c r="AV42">
        <f t="shared" ca="1" si="4"/>
        <v>0</v>
      </c>
      <c r="AW42" s="375" t="str">
        <f t="shared" si="2"/>
        <v>Hande GÜLTEKİN</v>
      </c>
      <c r="AX42" s="375">
        <f t="shared" si="2"/>
        <v>0</v>
      </c>
      <c r="AY42" s="375">
        <f t="shared" si="2"/>
        <v>0</v>
      </c>
      <c r="AZ42" s="375">
        <f t="shared" si="2"/>
        <v>0</v>
      </c>
      <c r="BA42" s="375">
        <f t="shared" si="2"/>
        <v>0</v>
      </c>
      <c r="BB42" s="375">
        <f t="shared" si="2"/>
        <v>0</v>
      </c>
      <c r="BC42" s="375">
        <f t="shared" si="2"/>
        <v>0</v>
      </c>
      <c r="BD42" s="375">
        <f t="shared" si="2"/>
        <v>0</v>
      </c>
      <c r="BE42" s="381">
        <f ca="1">COUNTIF((OFFSET($AW$42,0,0,4,8)),IF(AW42=0,".",AW42))</f>
        <v>1</v>
      </c>
      <c r="BF42" s="381">
        <f t="shared" ref="BF42:BL45" ca="1" si="5">COUNTIF((OFFSET($AW$42,0,0,4,8)),IF(AX42=0,".",AX42))</f>
        <v>0</v>
      </c>
      <c r="BG42" s="381">
        <f t="shared" ca="1" si="5"/>
        <v>0</v>
      </c>
      <c r="BH42" s="381">
        <f t="shared" ca="1" si="5"/>
        <v>0</v>
      </c>
      <c r="BI42" s="381">
        <f t="shared" ca="1" si="5"/>
        <v>0</v>
      </c>
      <c r="BJ42" s="381">
        <f t="shared" ca="1" si="5"/>
        <v>0</v>
      </c>
      <c r="BK42" s="381">
        <f t="shared" ca="1" si="5"/>
        <v>0</v>
      </c>
      <c r="BL42" s="381">
        <f t="shared" ca="1" si="5"/>
        <v>0</v>
      </c>
      <c r="BM42" s="375">
        <f t="shared" si="2"/>
        <v>0</v>
      </c>
      <c r="BN42" s="375">
        <f t="shared" si="2"/>
        <v>0</v>
      </c>
      <c r="BO42" s="375">
        <f t="shared" si="2"/>
        <v>0</v>
      </c>
      <c r="BP42" s="375">
        <f t="shared" si="2"/>
        <v>0</v>
      </c>
      <c r="BQ42" s="375">
        <f t="shared" si="2"/>
        <v>0</v>
      </c>
      <c r="BR42" s="375">
        <f t="shared" si="2"/>
        <v>0</v>
      </c>
      <c r="BS42" s="375">
        <f t="shared" si="2"/>
        <v>0</v>
      </c>
      <c r="BT42" s="375">
        <f t="shared" si="2"/>
        <v>0</v>
      </c>
      <c r="BU42">
        <f ca="1">COUNTIF((OFFSET($BM$42,0,0,4,8)),IF(BM42=0,".",BM42))</f>
        <v>0</v>
      </c>
      <c r="BV42">
        <f t="shared" ref="BV42:CB45" ca="1" si="6">COUNTIF((OFFSET($BM$42,0,0,4,8)),IF(BN42=0,".",BN42))</f>
        <v>0</v>
      </c>
      <c r="BW42">
        <f t="shared" ca="1" si="6"/>
        <v>0</v>
      </c>
      <c r="BX42">
        <f t="shared" ca="1" si="6"/>
        <v>0</v>
      </c>
      <c r="BY42">
        <f t="shared" ca="1" si="6"/>
        <v>0</v>
      </c>
      <c r="BZ42">
        <f t="shared" ca="1" si="6"/>
        <v>0</v>
      </c>
      <c r="CA42">
        <f t="shared" ca="1" si="6"/>
        <v>0</v>
      </c>
      <c r="CB42">
        <f t="shared" ca="1" si="6"/>
        <v>0</v>
      </c>
    </row>
    <row r="43" spans="1:80" x14ac:dyDescent="0.2">
      <c r="A43" s="374">
        <f t="shared" ref="A43:H43" si="7">A$11</f>
        <v>0</v>
      </c>
      <c r="B43" s="374">
        <f t="shared" si="7"/>
        <v>0</v>
      </c>
      <c r="C43" s="374">
        <f t="shared" si="7"/>
        <v>0</v>
      </c>
      <c r="D43" s="374">
        <f t="shared" si="7"/>
        <v>0</v>
      </c>
      <c r="E43" s="374">
        <f t="shared" si="7"/>
        <v>0</v>
      </c>
      <c r="F43" s="374">
        <f t="shared" si="7"/>
        <v>0</v>
      </c>
      <c r="G43" s="374">
        <f t="shared" si="7"/>
        <v>0</v>
      </c>
      <c r="H43" s="374">
        <f t="shared" si="7"/>
        <v>0</v>
      </c>
      <c r="I43">
        <f ca="1">COUNTIF((OFFSET($A$42,0,0,4,8)),IF(A43=0,".",A43))</f>
        <v>0</v>
      </c>
      <c r="J43">
        <f t="shared" ca="1" si="1"/>
        <v>0</v>
      </c>
      <c r="K43">
        <f t="shared" ca="1" si="1"/>
        <v>0</v>
      </c>
      <c r="L43">
        <f t="shared" ca="1" si="1"/>
        <v>0</v>
      </c>
      <c r="M43">
        <f t="shared" ca="1" si="1"/>
        <v>0</v>
      </c>
      <c r="N43">
        <f t="shared" ca="1" si="1"/>
        <v>0</v>
      </c>
      <c r="O43">
        <f t="shared" ca="1" si="1"/>
        <v>0</v>
      </c>
      <c r="P43">
        <f t="shared" ca="1" si="1"/>
        <v>0</v>
      </c>
      <c r="Q43" s="385">
        <f t="shared" ref="Q43:BT43" si="8">Q$11</f>
        <v>0</v>
      </c>
      <c r="R43" s="385">
        <f t="shared" si="8"/>
        <v>0</v>
      </c>
      <c r="S43" s="385">
        <f t="shared" si="8"/>
        <v>0</v>
      </c>
      <c r="T43" s="385">
        <f t="shared" si="8"/>
        <v>0</v>
      </c>
      <c r="U43" s="385">
        <f t="shared" si="8"/>
        <v>0</v>
      </c>
      <c r="V43" s="385">
        <f t="shared" si="8"/>
        <v>0</v>
      </c>
      <c r="W43" s="385">
        <f t="shared" si="8"/>
        <v>0</v>
      </c>
      <c r="X43" s="385">
        <f t="shared" si="8"/>
        <v>0</v>
      </c>
      <c r="Y43" s="381">
        <f ca="1">COUNTIF((OFFSET($Q$42,0,0,4,8)),IF(Q43=0,".",Q43))</f>
        <v>0</v>
      </c>
      <c r="Z43" s="381">
        <f t="shared" ca="1" si="3"/>
        <v>0</v>
      </c>
      <c r="AA43" s="381">
        <f t="shared" ca="1" si="3"/>
        <v>0</v>
      </c>
      <c r="AB43" s="381">
        <f t="shared" ca="1" si="3"/>
        <v>0</v>
      </c>
      <c r="AC43" s="381">
        <f t="shared" ca="1" si="3"/>
        <v>0</v>
      </c>
      <c r="AD43" s="381">
        <f t="shared" ca="1" si="3"/>
        <v>0</v>
      </c>
      <c r="AE43" s="381">
        <f t="shared" ca="1" si="3"/>
        <v>0</v>
      </c>
      <c r="AF43" s="381">
        <f t="shared" ca="1" si="3"/>
        <v>0</v>
      </c>
      <c r="AG43" s="374">
        <f t="shared" si="8"/>
        <v>0</v>
      </c>
      <c r="AH43" s="374">
        <f t="shared" si="8"/>
        <v>0</v>
      </c>
      <c r="AI43" s="374">
        <f t="shared" si="8"/>
        <v>0</v>
      </c>
      <c r="AJ43" s="374">
        <f t="shared" si="8"/>
        <v>0</v>
      </c>
      <c r="AK43" s="374">
        <f t="shared" si="8"/>
        <v>0</v>
      </c>
      <c r="AL43" s="374">
        <f t="shared" si="8"/>
        <v>0</v>
      </c>
      <c r="AM43" s="374">
        <f t="shared" si="8"/>
        <v>0</v>
      </c>
      <c r="AN43" s="374">
        <f t="shared" si="8"/>
        <v>0</v>
      </c>
      <c r="AO43">
        <f ca="1">COUNTIF((OFFSET($AG$42,0,0,4,8)),IF(AG43=0,".",AG43))</f>
        <v>0</v>
      </c>
      <c r="AP43">
        <f t="shared" ca="1" si="4"/>
        <v>0</v>
      </c>
      <c r="AQ43">
        <f t="shared" ca="1" si="4"/>
        <v>0</v>
      </c>
      <c r="AR43">
        <f t="shared" ca="1" si="4"/>
        <v>0</v>
      </c>
      <c r="AS43">
        <f t="shared" ca="1" si="4"/>
        <v>0</v>
      </c>
      <c r="AT43">
        <f t="shared" ca="1" si="4"/>
        <v>0</v>
      </c>
      <c r="AU43">
        <f t="shared" ca="1" si="4"/>
        <v>0</v>
      </c>
      <c r="AV43">
        <f t="shared" ca="1" si="4"/>
        <v>0</v>
      </c>
      <c r="AW43" s="385">
        <f t="shared" si="8"/>
        <v>0</v>
      </c>
      <c r="AX43" s="385">
        <f t="shared" si="8"/>
        <v>0</v>
      </c>
      <c r="AY43" s="385">
        <f t="shared" si="8"/>
        <v>0</v>
      </c>
      <c r="AZ43" s="385">
        <f t="shared" si="8"/>
        <v>0</v>
      </c>
      <c r="BA43" s="385">
        <f t="shared" si="8"/>
        <v>0</v>
      </c>
      <c r="BB43" s="385">
        <f t="shared" si="8"/>
        <v>0</v>
      </c>
      <c r="BC43" s="385">
        <f t="shared" si="8"/>
        <v>0</v>
      </c>
      <c r="BD43" s="385">
        <f t="shared" si="8"/>
        <v>0</v>
      </c>
      <c r="BE43" s="381">
        <f ca="1">COUNTIF((OFFSET($AW$42,0,0,4,8)),IF(AW43=0,".",AW43))</f>
        <v>0</v>
      </c>
      <c r="BF43" s="381">
        <f t="shared" ca="1" si="5"/>
        <v>0</v>
      </c>
      <c r="BG43" s="381">
        <f t="shared" ca="1" si="5"/>
        <v>0</v>
      </c>
      <c r="BH43" s="381">
        <f t="shared" ca="1" si="5"/>
        <v>0</v>
      </c>
      <c r="BI43" s="381">
        <f t="shared" ca="1" si="5"/>
        <v>0</v>
      </c>
      <c r="BJ43" s="381">
        <f t="shared" ca="1" si="5"/>
        <v>0</v>
      </c>
      <c r="BK43" s="381">
        <f t="shared" ca="1" si="5"/>
        <v>0</v>
      </c>
      <c r="BL43" s="381">
        <f t="shared" ca="1" si="5"/>
        <v>0</v>
      </c>
      <c r="BM43" s="374">
        <f t="shared" si="8"/>
        <v>0</v>
      </c>
      <c r="BN43" s="374">
        <f t="shared" si="8"/>
        <v>0</v>
      </c>
      <c r="BO43" s="374">
        <f t="shared" si="8"/>
        <v>0</v>
      </c>
      <c r="BP43" s="374">
        <f t="shared" si="8"/>
        <v>0</v>
      </c>
      <c r="BQ43" s="374">
        <f t="shared" si="8"/>
        <v>0</v>
      </c>
      <c r="BR43" s="374">
        <f t="shared" si="8"/>
        <v>0</v>
      </c>
      <c r="BS43" s="374">
        <f t="shared" si="8"/>
        <v>0</v>
      </c>
      <c r="BT43" s="374">
        <f t="shared" si="8"/>
        <v>0</v>
      </c>
      <c r="BU43">
        <f ca="1">COUNTIF((OFFSET($BM$42,0,0,4,8)),IF(BM43=0,".",BM43))</f>
        <v>0</v>
      </c>
      <c r="BV43">
        <f t="shared" ca="1" si="6"/>
        <v>0</v>
      </c>
      <c r="BW43">
        <f t="shared" ca="1" si="6"/>
        <v>0</v>
      </c>
      <c r="BX43">
        <f t="shared" ca="1" si="6"/>
        <v>0</v>
      </c>
      <c r="BY43">
        <f t="shared" ca="1" si="6"/>
        <v>0</v>
      </c>
      <c r="BZ43">
        <f t="shared" ca="1" si="6"/>
        <v>0</v>
      </c>
      <c r="CA43">
        <f t="shared" ca="1" si="6"/>
        <v>0</v>
      </c>
      <c r="CB43">
        <f t="shared" ca="1" si="6"/>
        <v>0</v>
      </c>
    </row>
    <row r="44" spans="1:80" x14ac:dyDescent="0.2">
      <c r="A44" s="375">
        <f t="shared" ref="A44:H44" si="9">A$21</f>
        <v>0</v>
      </c>
      <c r="B44" s="375">
        <f t="shared" si="9"/>
        <v>0</v>
      </c>
      <c r="C44" s="375">
        <f t="shared" si="9"/>
        <v>0</v>
      </c>
      <c r="D44" s="375">
        <f t="shared" si="9"/>
        <v>0</v>
      </c>
      <c r="E44" s="375">
        <f t="shared" si="9"/>
        <v>0</v>
      </c>
      <c r="F44" s="375">
        <f t="shared" si="9"/>
        <v>0</v>
      </c>
      <c r="G44" s="375">
        <f t="shared" si="9"/>
        <v>0</v>
      </c>
      <c r="H44" s="375">
        <f t="shared" si="9"/>
        <v>0</v>
      </c>
      <c r="I44">
        <f ca="1">COUNTIF((OFFSET($A$42,0,0,4,8)),IF(A44=0,".",A44))</f>
        <v>0</v>
      </c>
      <c r="J44">
        <f t="shared" ca="1" si="1"/>
        <v>0</v>
      </c>
      <c r="K44">
        <f t="shared" ca="1" si="1"/>
        <v>0</v>
      </c>
      <c r="L44">
        <f t="shared" ca="1" si="1"/>
        <v>0</v>
      </c>
      <c r="M44">
        <f t="shared" ca="1" si="1"/>
        <v>0</v>
      </c>
      <c r="N44">
        <f t="shared" ca="1" si="1"/>
        <v>0</v>
      </c>
      <c r="O44">
        <f t="shared" ca="1" si="1"/>
        <v>0</v>
      </c>
      <c r="P44">
        <f t="shared" ca="1" si="1"/>
        <v>0</v>
      </c>
      <c r="Q44" s="375">
        <f t="shared" ref="Q44:BT44" si="10">Q$21</f>
        <v>0</v>
      </c>
      <c r="R44" s="375">
        <f t="shared" si="10"/>
        <v>0</v>
      </c>
      <c r="S44" s="375">
        <f t="shared" si="10"/>
        <v>0</v>
      </c>
      <c r="T44" s="375">
        <f t="shared" si="10"/>
        <v>0</v>
      </c>
      <c r="U44" s="375">
        <f t="shared" si="10"/>
        <v>0</v>
      </c>
      <c r="V44" s="375">
        <f t="shared" si="10"/>
        <v>0</v>
      </c>
      <c r="W44" s="375">
        <f t="shared" si="10"/>
        <v>0</v>
      </c>
      <c r="X44" s="375">
        <f t="shared" si="10"/>
        <v>0</v>
      </c>
      <c r="Y44" s="381">
        <f ca="1">COUNTIF((OFFSET($Q$42,0,0,4,8)),IF(Q44=0,".",Q44))</f>
        <v>0</v>
      </c>
      <c r="Z44" s="381">
        <f t="shared" ca="1" si="3"/>
        <v>0</v>
      </c>
      <c r="AA44" s="381">
        <f t="shared" ca="1" si="3"/>
        <v>0</v>
      </c>
      <c r="AB44" s="381">
        <f t="shared" ca="1" si="3"/>
        <v>0</v>
      </c>
      <c r="AC44" s="381">
        <f t="shared" ca="1" si="3"/>
        <v>0</v>
      </c>
      <c r="AD44" s="381">
        <f t="shared" ca="1" si="3"/>
        <v>0</v>
      </c>
      <c r="AE44" s="381">
        <f t="shared" ca="1" si="3"/>
        <v>0</v>
      </c>
      <c r="AF44" s="381">
        <f t="shared" ca="1" si="3"/>
        <v>0</v>
      </c>
      <c r="AG44" s="375">
        <f t="shared" si="10"/>
        <v>0</v>
      </c>
      <c r="AH44" s="375">
        <f t="shared" si="10"/>
        <v>0</v>
      </c>
      <c r="AI44" s="375">
        <f t="shared" si="10"/>
        <v>0</v>
      </c>
      <c r="AJ44" s="375">
        <f t="shared" si="10"/>
        <v>0</v>
      </c>
      <c r="AK44" s="375">
        <f t="shared" si="10"/>
        <v>0</v>
      </c>
      <c r="AL44" s="375">
        <f t="shared" si="10"/>
        <v>0</v>
      </c>
      <c r="AM44" s="375">
        <f t="shared" si="10"/>
        <v>0</v>
      </c>
      <c r="AN44" s="375">
        <f t="shared" si="10"/>
        <v>0</v>
      </c>
      <c r="AO44">
        <f ca="1">COUNTIF((OFFSET($AG$42,0,0,4,8)),IF(AG44=0,".",AG44))</f>
        <v>0</v>
      </c>
      <c r="AP44">
        <f t="shared" ca="1" si="4"/>
        <v>0</v>
      </c>
      <c r="AQ44">
        <f t="shared" ca="1" si="4"/>
        <v>0</v>
      </c>
      <c r="AR44">
        <f t="shared" ca="1" si="4"/>
        <v>0</v>
      </c>
      <c r="AS44">
        <f t="shared" ca="1" si="4"/>
        <v>0</v>
      </c>
      <c r="AT44">
        <f t="shared" ca="1" si="4"/>
        <v>0</v>
      </c>
      <c r="AU44">
        <f t="shared" ca="1" si="4"/>
        <v>0</v>
      </c>
      <c r="AV44">
        <f t="shared" ca="1" si="4"/>
        <v>0</v>
      </c>
      <c r="AW44" s="375">
        <f t="shared" si="10"/>
        <v>0</v>
      </c>
      <c r="AX44" s="375">
        <f t="shared" si="10"/>
        <v>0</v>
      </c>
      <c r="AY44" s="375">
        <f t="shared" si="10"/>
        <v>0</v>
      </c>
      <c r="AZ44" s="375">
        <f t="shared" si="10"/>
        <v>0</v>
      </c>
      <c r="BA44" s="375">
        <f t="shared" si="10"/>
        <v>0</v>
      </c>
      <c r="BB44" s="375">
        <f t="shared" si="10"/>
        <v>0</v>
      </c>
      <c r="BC44" s="375">
        <f t="shared" si="10"/>
        <v>0</v>
      </c>
      <c r="BD44" s="375">
        <f t="shared" si="10"/>
        <v>0</v>
      </c>
      <c r="BE44" s="381">
        <f ca="1">COUNTIF((OFFSET($AW$42,0,0,4,8)),IF(AW44=0,".",AW44))</f>
        <v>0</v>
      </c>
      <c r="BF44" s="381">
        <f t="shared" ca="1" si="5"/>
        <v>0</v>
      </c>
      <c r="BG44" s="381">
        <f t="shared" ca="1" si="5"/>
        <v>0</v>
      </c>
      <c r="BH44" s="381">
        <f t="shared" ca="1" si="5"/>
        <v>0</v>
      </c>
      <c r="BI44" s="381">
        <f t="shared" ca="1" si="5"/>
        <v>0</v>
      </c>
      <c r="BJ44" s="381">
        <f t="shared" ca="1" si="5"/>
        <v>0</v>
      </c>
      <c r="BK44" s="381">
        <f t="shared" ca="1" si="5"/>
        <v>0</v>
      </c>
      <c r="BL44" s="381">
        <f t="shared" ca="1" si="5"/>
        <v>0</v>
      </c>
      <c r="BM44" s="375">
        <f t="shared" si="10"/>
        <v>0</v>
      </c>
      <c r="BN44" s="375">
        <f t="shared" si="10"/>
        <v>0</v>
      </c>
      <c r="BO44" s="375">
        <f t="shared" si="10"/>
        <v>0</v>
      </c>
      <c r="BP44" s="375">
        <f t="shared" si="10"/>
        <v>0</v>
      </c>
      <c r="BQ44" s="375">
        <f t="shared" si="10"/>
        <v>0</v>
      </c>
      <c r="BR44" s="375">
        <f t="shared" si="10"/>
        <v>0</v>
      </c>
      <c r="BS44" s="375">
        <f t="shared" si="10"/>
        <v>0</v>
      </c>
      <c r="BT44" s="375">
        <f t="shared" si="10"/>
        <v>0</v>
      </c>
      <c r="BU44">
        <f ca="1">COUNTIF((OFFSET($BM$42,0,0,4,8)),IF(BM44=0,".",BM44))</f>
        <v>0</v>
      </c>
      <c r="BV44">
        <f t="shared" ca="1" si="6"/>
        <v>0</v>
      </c>
      <c r="BW44">
        <f t="shared" ca="1" si="6"/>
        <v>0</v>
      </c>
      <c r="BX44">
        <f t="shared" ca="1" si="6"/>
        <v>0</v>
      </c>
      <c r="BY44">
        <f t="shared" ca="1" si="6"/>
        <v>0</v>
      </c>
      <c r="BZ44">
        <f t="shared" ca="1" si="6"/>
        <v>0</v>
      </c>
      <c r="CA44">
        <f t="shared" ca="1" si="6"/>
        <v>0</v>
      </c>
      <c r="CB44">
        <f t="shared" ca="1" si="6"/>
        <v>0</v>
      </c>
    </row>
    <row r="45" spans="1:80" x14ac:dyDescent="0.2">
      <c r="A45" s="374">
        <f t="shared" ref="A45:H45" si="11">A$31</f>
        <v>0</v>
      </c>
      <c r="B45" s="374">
        <f t="shared" si="11"/>
        <v>0</v>
      </c>
      <c r="C45" s="374">
        <f t="shared" si="11"/>
        <v>0</v>
      </c>
      <c r="D45" s="374">
        <f t="shared" si="11"/>
        <v>0</v>
      </c>
      <c r="E45" s="374">
        <f t="shared" si="11"/>
        <v>0</v>
      </c>
      <c r="F45" s="374">
        <f t="shared" si="11"/>
        <v>0</v>
      </c>
      <c r="G45" s="374">
        <f t="shared" si="11"/>
        <v>0</v>
      </c>
      <c r="H45" s="374">
        <f t="shared" si="11"/>
        <v>0</v>
      </c>
      <c r="I45">
        <f ca="1">COUNTIF((OFFSET($A$42,0,0,4,8)),IF(A45=0,".",A45))</f>
        <v>0</v>
      </c>
      <c r="J45">
        <f t="shared" ca="1" si="1"/>
        <v>0</v>
      </c>
      <c r="K45">
        <f t="shared" ca="1" si="1"/>
        <v>0</v>
      </c>
      <c r="L45">
        <f t="shared" ca="1" si="1"/>
        <v>0</v>
      </c>
      <c r="M45">
        <f t="shared" ca="1" si="1"/>
        <v>0</v>
      </c>
      <c r="N45">
        <f t="shared" ca="1" si="1"/>
        <v>0</v>
      </c>
      <c r="O45">
        <f t="shared" ca="1" si="1"/>
        <v>0</v>
      </c>
      <c r="P45">
        <f t="shared" ca="1" si="1"/>
        <v>0</v>
      </c>
      <c r="Q45" s="385">
        <f t="shared" ref="Q45:BT45" si="12">Q$31</f>
        <v>0</v>
      </c>
      <c r="R45" s="385">
        <f t="shared" si="12"/>
        <v>0</v>
      </c>
      <c r="S45" s="385">
        <f t="shared" si="12"/>
        <v>0</v>
      </c>
      <c r="T45" s="385">
        <f t="shared" si="12"/>
        <v>0</v>
      </c>
      <c r="U45" s="385">
        <f t="shared" si="12"/>
        <v>0</v>
      </c>
      <c r="V45" s="385">
        <f t="shared" si="12"/>
        <v>0</v>
      </c>
      <c r="W45" s="385">
        <f t="shared" si="12"/>
        <v>0</v>
      </c>
      <c r="X45" s="385">
        <f t="shared" si="12"/>
        <v>0</v>
      </c>
      <c r="Y45" s="381">
        <f ca="1">COUNTIF((OFFSET($Q$42,0,0,4,8)),IF(Q45=0,".",Q45))</f>
        <v>0</v>
      </c>
      <c r="Z45" s="381">
        <f t="shared" ca="1" si="3"/>
        <v>0</v>
      </c>
      <c r="AA45" s="381">
        <f t="shared" ca="1" si="3"/>
        <v>0</v>
      </c>
      <c r="AB45" s="381">
        <f t="shared" ca="1" si="3"/>
        <v>0</v>
      </c>
      <c r="AC45" s="381">
        <f t="shared" ca="1" si="3"/>
        <v>0</v>
      </c>
      <c r="AD45" s="381">
        <f t="shared" ca="1" si="3"/>
        <v>0</v>
      </c>
      <c r="AE45" s="381">
        <f t="shared" ca="1" si="3"/>
        <v>0</v>
      </c>
      <c r="AF45" s="381">
        <f t="shared" ca="1" si="3"/>
        <v>0</v>
      </c>
      <c r="AG45" s="374">
        <f t="shared" si="12"/>
        <v>0</v>
      </c>
      <c r="AH45" s="374">
        <f t="shared" si="12"/>
        <v>0</v>
      </c>
      <c r="AI45" s="374">
        <f t="shared" si="12"/>
        <v>0</v>
      </c>
      <c r="AJ45" s="374">
        <f t="shared" si="12"/>
        <v>0</v>
      </c>
      <c r="AK45" s="374">
        <f t="shared" si="12"/>
        <v>0</v>
      </c>
      <c r="AL45" s="374">
        <f t="shared" si="12"/>
        <v>0</v>
      </c>
      <c r="AM45" s="374">
        <f t="shared" si="12"/>
        <v>0</v>
      </c>
      <c r="AN45" s="374">
        <f t="shared" si="12"/>
        <v>0</v>
      </c>
      <c r="AO45">
        <f ca="1">COUNTIF((OFFSET($AG$42,0,0,4,8)),IF(AG45=0,".",AG45))</f>
        <v>0</v>
      </c>
      <c r="AP45">
        <f t="shared" ca="1" si="4"/>
        <v>0</v>
      </c>
      <c r="AQ45">
        <f t="shared" ca="1" si="4"/>
        <v>0</v>
      </c>
      <c r="AR45">
        <f t="shared" ca="1" si="4"/>
        <v>0</v>
      </c>
      <c r="AS45">
        <f t="shared" ca="1" si="4"/>
        <v>0</v>
      </c>
      <c r="AT45">
        <f t="shared" ca="1" si="4"/>
        <v>0</v>
      </c>
      <c r="AU45">
        <f t="shared" ca="1" si="4"/>
        <v>0</v>
      </c>
      <c r="AV45">
        <f t="shared" ca="1" si="4"/>
        <v>0</v>
      </c>
      <c r="AW45" s="385">
        <f t="shared" si="12"/>
        <v>0</v>
      </c>
      <c r="AX45" s="385">
        <f t="shared" si="12"/>
        <v>0</v>
      </c>
      <c r="AY45" s="385">
        <f t="shared" si="12"/>
        <v>0</v>
      </c>
      <c r="AZ45" s="385">
        <f t="shared" si="12"/>
        <v>0</v>
      </c>
      <c r="BA45" s="385">
        <f t="shared" si="12"/>
        <v>0</v>
      </c>
      <c r="BB45" s="385">
        <f t="shared" si="12"/>
        <v>0</v>
      </c>
      <c r="BC45" s="385">
        <f t="shared" si="12"/>
        <v>0</v>
      </c>
      <c r="BD45" s="385">
        <f t="shared" si="12"/>
        <v>0</v>
      </c>
      <c r="BE45" s="381">
        <f ca="1">COUNTIF((OFFSET($AW$42,0,0,4,8)),IF(AW45=0,".",AW45))</f>
        <v>0</v>
      </c>
      <c r="BF45" s="381">
        <f t="shared" ca="1" si="5"/>
        <v>0</v>
      </c>
      <c r="BG45" s="381">
        <f t="shared" ca="1" si="5"/>
        <v>0</v>
      </c>
      <c r="BH45" s="381">
        <f t="shared" ca="1" si="5"/>
        <v>0</v>
      </c>
      <c r="BI45" s="381">
        <f t="shared" ca="1" si="5"/>
        <v>0</v>
      </c>
      <c r="BJ45" s="381">
        <f t="shared" ca="1" si="5"/>
        <v>0</v>
      </c>
      <c r="BK45" s="381">
        <f t="shared" ca="1" si="5"/>
        <v>0</v>
      </c>
      <c r="BL45" s="381">
        <f t="shared" ca="1" si="5"/>
        <v>0</v>
      </c>
      <c r="BM45" s="374">
        <f t="shared" si="12"/>
        <v>0</v>
      </c>
      <c r="BN45" s="374">
        <f t="shared" si="12"/>
        <v>0</v>
      </c>
      <c r="BO45" s="374">
        <f t="shared" si="12"/>
        <v>0</v>
      </c>
      <c r="BP45" s="374">
        <f t="shared" si="12"/>
        <v>0</v>
      </c>
      <c r="BQ45" s="374">
        <f t="shared" si="12"/>
        <v>0</v>
      </c>
      <c r="BR45" s="374">
        <f t="shared" si="12"/>
        <v>0</v>
      </c>
      <c r="BS45" s="374">
        <f t="shared" si="12"/>
        <v>0</v>
      </c>
      <c r="BT45" s="374">
        <f t="shared" si="12"/>
        <v>0</v>
      </c>
      <c r="BU45">
        <f ca="1">COUNTIF((OFFSET($BM$42,0,0,4,8)),IF(BM45=0,".",BM45))</f>
        <v>0</v>
      </c>
      <c r="BV45">
        <f t="shared" ca="1" si="6"/>
        <v>0</v>
      </c>
      <c r="BW45">
        <f t="shared" ca="1" si="6"/>
        <v>0</v>
      </c>
      <c r="BX45">
        <f t="shared" ca="1" si="6"/>
        <v>0</v>
      </c>
      <c r="BY45">
        <f t="shared" ca="1" si="6"/>
        <v>0</v>
      </c>
      <c r="BZ45">
        <f t="shared" ca="1" si="6"/>
        <v>0</v>
      </c>
      <c r="CA45">
        <f t="shared" ca="1" si="6"/>
        <v>0</v>
      </c>
      <c r="CB45">
        <f t="shared" ca="1" si="6"/>
        <v>0</v>
      </c>
    </row>
    <row r="46" spans="1:80" x14ac:dyDescent="0.2">
      <c r="A46" s="377">
        <f t="shared" ref="A46:H46" si="13">COUNTIF((A$42:A$45),IF(A42=0,".",A42))</f>
        <v>1</v>
      </c>
      <c r="B46" s="377">
        <f t="shared" si="13"/>
        <v>0</v>
      </c>
      <c r="C46" s="377">
        <f t="shared" si="13"/>
        <v>1</v>
      </c>
      <c r="D46" s="377">
        <f t="shared" si="13"/>
        <v>1</v>
      </c>
      <c r="E46" s="377">
        <f t="shared" si="13"/>
        <v>1</v>
      </c>
      <c r="F46" s="377">
        <f t="shared" si="13"/>
        <v>0</v>
      </c>
      <c r="G46" s="377">
        <f t="shared" si="13"/>
        <v>0</v>
      </c>
      <c r="H46" s="377">
        <f t="shared" si="13"/>
        <v>0</v>
      </c>
      <c r="I46" s="378">
        <f ca="1">SUM(I42:I45)</f>
        <v>1</v>
      </c>
      <c r="J46" s="378">
        <f t="shared" ref="J46:P46" ca="1" si="14">SUM(J42:J45)</f>
        <v>0</v>
      </c>
      <c r="K46" s="378">
        <f t="shared" ca="1" si="14"/>
        <v>1</v>
      </c>
      <c r="L46" s="378">
        <f t="shared" ca="1" si="14"/>
        <v>1</v>
      </c>
      <c r="M46" s="378">
        <f t="shared" ca="1" si="14"/>
        <v>1</v>
      </c>
      <c r="N46" s="378">
        <f t="shared" ca="1" si="14"/>
        <v>0</v>
      </c>
      <c r="O46" s="378">
        <f t="shared" ca="1" si="14"/>
        <v>0</v>
      </c>
      <c r="P46" s="378">
        <f t="shared" ca="1" si="14"/>
        <v>0</v>
      </c>
      <c r="Q46" s="377">
        <f t="shared" ref="Q46:X46" si="15">COUNTIF((Q$42:Q$45),IF(Q42=0,".",Q42))</f>
        <v>1</v>
      </c>
      <c r="R46" s="377">
        <f t="shared" si="15"/>
        <v>0</v>
      </c>
      <c r="S46" s="377">
        <f t="shared" si="15"/>
        <v>1</v>
      </c>
      <c r="T46" s="377">
        <f t="shared" si="15"/>
        <v>1</v>
      </c>
      <c r="U46" s="377">
        <f t="shared" si="15"/>
        <v>1</v>
      </c>
      <c r="V46" s="377">
        <f t="shared" si="15"/>
        <v>0</v>
      </c>
      <c r="W46" s="377">
        <f t="shared" si="15"/>
        <v>0</v>
      </c>
      <c r="X46" s="377">
        <f t="shared" si="15"/>
        <v>0</v>
      </c>
      <c r="Y46" s="378">
        <f ca="1">SUM(Y42:Y45)</f>
        <v>1</v>
      </c>
      <c r="Z46" s="378">
        <f t="shared" ref="Z46:AF46" ca="1" si="16">SUM(Z42:Z45)</f>
        <v>0</v>
      </c>
      <c r="AA46" s="378">
        <f t="shared" ca="1" si="16"/>
        <v>1</v>
      </c>
      <c r="AB46" s="378">
        <f t="shared" ca="1" si="16"/>
        <v>1</v>
      </c>
      <c r="AC46" s="378">
        <f t="shared" ca="1" si="16"/>
        <v>1</v>
      </c>
      <c r="AD46" s="378">
        <f t="shared" ca="1" si="16"/>
        <v>0</v>
      </c>
      <c r="AE46" s="378">
        <f t="shared" ca="1" si="16"/>
        <v>0</v>
      </c>
      <c r="AF46" s="378">
        <f t="shared" ca="1" si="16"/>
        <v>0</v>
      </c>
      <c r="AG46" s="377">
        <f t="shared" ref="AG46:AN49" si="17">COUNTIF((AG$42:AG$45),IF(AG42=0,".",AG42))</f>
        <v>0</v>
      </c>
      <c r="AH46" s="377">
        <f t="shared" si="17"/>
        <v>0</v>
      </c>
      <c r="AI46" s="377">
        <f t="shared" si="17"/>
        <v>0</v>
      </c>
      <c r="AJ46" s="377">
        <f t="shared" si="17"/>
        <v>0</v>
      </c>
      <c r="AK46" s="377">
        <f t="shared" si="17"/>
        <v>1</v>
      </c>
      <c r="AL46" s="377">
        <f t="shared" si="17"/>
        <v>0</v>
      </c>
      <c r="AM46" s="377">
        <f t="shared" si="17"/>
        <v>0</v>
      </c>
      <c r="AN46" s="377">
        <f t="shared" si="17"/>
        <v>0</v>
      </c>
      <c r="AO46" s="378">
        <f ca="1">SUM(AO42:AO45)</f>
        <v>0</v>
      </c>
      <c r="AP46" s="378">
        <f t="shared" ref="AP46:AV46" ca="1" si="18">SUM(AP42:AP45)</f>
        <v>0</v>
      </c>
      <c r="AQ46" s="378">
        <f t="shared" ca="1" si="18"/>
        <v>0</v>
      </c>
      <c r="AR46" s="378">
        <f t="shared" ca="1" si="18"/>
        <v>0</v>
      </c>
      <c r="AS46" s="378">
        <f t="shared" ca="1" si="18"/>
        <v>1</v>
      </c>
      <c r="AT46" s="378">
        <f t="shared" ca="1" si="18"/>
        <v>0</v>
      </c>
      <c r="AU46" s="378">
        <f t="shared" ca="1" si="18"/>
        <v>0</v>
      </c>
      <c r="AV46" s="378">
        <f t="shared" ca="1" si="18"/>
        <v>0</v>
      </c>
      <c r="AW46" s="377">
        <f t="shared" ref="AW46:BD49" si="19">COUNTIF((AW$42:AW$45),IF(AW42=0,".",AW42))</f>
        <v>1</v>
      </c>
      <c r="AX46" s="377">
        <f t="shared" si="19"/>
        <v>0</v>
      </c>
      <c r="AY46" s="377">
        <f t="shared" si="19"/>
        <v>0</v>
      </c>
      <c r="AZ46" s="377">
        <f t="shared" si="19"/>
        <v>0</v>
      </c>
      <c r="BA46" s="377">
        <f t="shared" si="19"/>
        <v>0</v>
      </c>
      <c r="BB46" s="377">
        <f t="shared" si="19"/>
        <v>0</v>
      </c>
      <c r="BC46" s="377">
        <f t="shared" si="19"/>
        <v>0</v>
      </c>
      <c r="BD46" s="377">
        <f t="shared" si="19"/>
        <v>0</v>
      </c>
      <c r="BE46" s="378">
        <f ca="1">SUM(BE42:BE45)</f>
        <v>1</v>
      </c>
      <c r="BF46" s="378">
        <f t="shared" ref="BF46:BL46" ca="1" si="20">SUM(BF42:BF45)</f>
        <v>0</v>
      </c>
      <c r="BG46" s="378">
        <f t="shared" ca="1" si="20"/>
        <v>0</v>
      </c>
      <c r="BH46" s="378">
        <f t="shared" ca="1" si="20"/>
        <v>0</v>
      </c>
      <c r="BI46" s="378">
        <f t="shared" ca="1" si="20"/>
        <v>0</v>
      </c>
      <c r="BJ46" s="378">
        <f t="shared" ca="1" si="20"/>
        <v>0</v>
      </c>
      <c r="BK46" s="378">
        <f t="shared" ca="1" si="20"/>
        <v>0</v>
      </c>
      <c r="BL46" s="378">
        <f t="shared" ca="1" si="20"/>
        <v>0</v>
      </c>
      <c r="BM46" s="377">
        <f t="shared" ref="BM46:BT49" si="21">COUNTIF((BM$42:BM$45),IF(BM42=0,".",BM42))</f>
        <v>0</v>
      </c>
      <c r="BN46" s="377">
        <f t="shared" si="21"/>
        <v>0</v>
      </c>
      <c r="BO46" s="377">
        <f t="shared" si="21"/>
        <v>0</v>
      </c>
      <c r="BP46" s="377">
        <f t="shared" si="21"/>
        <v>0</v>
      </c>
      <c r="BQ46" s="377">
        <f t="shared" si="21"/>
        <v>0</v>
      </c>
      <c r="BR46" s="377">
        <f t="shared" si="21"/>
        <v>0</v>
      </c>
      <c r="BS46" s="377">
        <f t="shared" si="21"/>
        <v>0</v>
      </c>
      <c r="BT46" s="377">
        <f t="shared" si="21"/>
        <v>0</v>
      </c>
      <c r="BU46" s="378">
        <f ca="1">SUM(BU42:BU45)</f>
        <v>0</v>
      </c>
      <c r="BV46" s="378">
        <f t="shared" ref="BV46:CB46" ca="1" si="22">SUM(BV42:BV45)</f>
        <v>0</v>
      </c>
      <c r="BW46" s="378">
        <f t="shared" ca="1" si="22"/>
        <v>0</v>
      </c>
      <c r="BX46" s="378">
        <f t="shared" ca="1" si="22"/>
        <v>0</v>
      </c>
      <c r="BY46" s="378">
        <f t="shared" ca="1" si="22"/>
        <v>0</v>
      </c>
      <c r="BZ46" s="378">
        <f t="shared" ca="1" si="22"/>
        <v>0</v>
      </c>
      <c r="CA46" s="378">
        <f t="shared" ca="1" si="22"/>
        <v>0</v>
      </c>
      <c r="CB46" s="378">
        <f t="shared" ca="1" si="22"/>
        <v>0</v>
      </c>
    </row>
    <row r="47" spans="1:80" x14ac:dyDescent="0.2">
      <c r="A47" s="377">
        <f t="shared" ref="A47:X49" si="23">COUNTIF((A$42:A$45),IF(A43=0,".",A43))</f>
        <v>0</v>
      </c>
      <c r="B47" s="377">
        <f t="shared" si="23"/>
        <v>0</v>
      </c>
      <c r="C47" s="377">
        <f t="shared" si="23"/>
        <v>0</v>
      </c>
      <c r="D47" s="377">
        <f t="shared" si="23"/>
        <v>0</v>
      </c>
      <c r="E47" s="377">
        <f t="shared" si="23"/>
        <v>0</v>
      </c>
      <c r="F47" s="377">
        <f t="shared" si="23"/>
        <v>0</v>
      </c>
      <c r="G47" s="377">
        <f t="shared" si="23"/>
        <v>0</v>
      </c>
      <c r="H47" s="377">
        <f t="shared" si="23"/>
        <v>0</v>
      </c>
      <c r="I47" s="1109" t="s">
        <v>322</v>
      </c>
      <c r="J47" s="1109"/>
      <c r="K47" s="1109"/>
      <c r="L47" s="1109"/>
      <c r="M47" s="1109"/>
      <c r="N47" s="1109"/>
      <c r="O47" s="1109"/>
      <c r="P47" s="1109"/>
      <c r="Q47" s="377">
        <f t="shared" si="23"/>
        <v>0</v>
      </c>
      <c r="R47" s="377">
        <f t="shared" si="23"/>
        <v>0</v>
      </c>
      <c r="S47" s="377">
        <f t="shared" si="23"/>
        <v>0</v>
      </c>
      <c r="T47" s="377">
        <f t="shared" si="23"/>
        <v>0</v>
      </c>
      <c r="U47" s="377">
        <f t="shared" si="23"/>
        <v>0</v>
      </c>
      <c r="V47" s="377">
        <f t="shared" si="23"/>
        <v>0</v>
      </c>
      <c r="W47" s="377">
        <f t="shared" si="23"/>
        <v>0</v>
      </c>
      <c r="X47" s="377">
        <f t="shared" si="23"/>
        <v>0</v>
      </c>
      <c r="Y47" s="1109" t="s">
        <v>322</v>
      </c>
      <c r="Z47" s="1109"/>
      <c r="AA47" s="1109"/>
      <c r="AB47" s="1109"/>
      <c r="AC47" s="1109"/>
      <c r="AD47" s="1109"/>
      <c r="AE47" s="1109"/>
      <c r="AF47" s="1109"/>
      <c r="AG47" s="377">
        <f t="shared" si="17"/>
        <v>0</v>
      </c>
      <c r="AH47" s="377">
        <f t="shared" si="17"/>
        <v>0</v>
      </c>
      <c r="AI47" s="377">
        <f t="shared" si="17"/>
        <v>0</v>
      </c>
      <c r="AJ47" s="377">
        <f t="shared" si="17"/>
        <v>0</v>
      </c>
      <c r="AK47" s="377">
        <f t="shared" si="17"/>
        <v>0</v>
      </c>
      <c r="AL47" s="377">
        <f t="shared" si="17"/>
        <v>0</v>
      </c>
      <c r="AM47" s="377">
        <f t="shared" si="17"/>
        <v>0</v>
      </c>
      <c r="AN47" s="377">
        <f t="shared" si="17"/>
        <v>0</v>
      </c>
      <c r="AO47" s="1109" t="s">
        <v>322</v>
      </c>
      <c r="AP47" s="1109"/>
      <c r="AQ47" s="1109"/>
      <c r="AR47" s="1109"/>
      <c r="AS47" s="1109"/>
      <c r="AT47" s="1109"/>
      <c r="AU47" s="1109"/>
      <c r="AV47" s="1109"/>
      <c r="AW47" s="377">
        <f t="shared" si="19"/>
        <v>0</v>
      </c>
      <c r="AX47" s="377">
        <f t="shared" si="19"/>
        <v>0</v>
      </c>
      <c r="AY47" s="377">
        <f t="shared" si="19"/>
        <v>0</v>
      </c>
      <c r="AZ47" s="377">
        <f t="shared" si="19"/>
        <v>0</v>
      </c>
      <c r="BA47" s="377">
        <f t="shared" si="19"/>
        <v>0</v>
      </c>
      <c r="BB47" s="377">
        <f t="shared" si="19"/>
        <v>0</v>
      </c>
      <c r="BC47" s="377">
        <f t="shared" si="19"/>
        <v>0</v>
      </c>
      <c r="BD47" s="377">
        <f t="shared" si="19"/>
        <v>0</v>
      </c>
      <c r="BE47" s="1109" t="s">
        <v>322</v>
      </c>
      <c r="BF47" s="1109"/>
      <c r="BG47" s="1109"/>
      <c r="BH47" s="1109"/>
      <c r="BI47" s="1109"/>
      <c r="BJ47" s="1109"/>
      <c r="BK47" s="1109"/>
      <c r="BL47" s="1109"/>
      <c r="BM47" s="377">
        <f t="shared" si="21"/>
        <v>0</v>
      </c>
      <c r="BN47" s="377">
        <f t="shared" si="21"/>
        <v>0</v>
      </c>
      <c r="BO47" s="377">
        <f t="shared" si="21"/>
        <v>0</v>
      </c>
      <c r="BP47" s="377">
        <f t="shared" si="21"/>
        <v>0</v>
      </c>
      <c r="BQ47" s="377">
        <f t="shared" si="21"/>
        <v>0</v>
      </c>
      <c r="BR47" s="377">
        <f t="shared" si="21"/>
        <v>0</v>
      </c>
      <c r="BS47" s="377">
        <f t="shared" si="21"/>
        <v>0</v>
      </c>
      <c r="BT47" s="377">
        <f t="shared" si="21"/>
        <v>0</v>
      </c>
      <c r="BU47" s="1109" t="s">
        <v>322</v>
      </c>
      <c r="BV47" s="1109"/>
      <c r="BW47" s="1109"/>
      <c r="BX47" s="1109"/>
      <c r="BY47" s="1109"/>
      <c r="BZ47" s="1109"/>
      <c r="CA47" s="1109"/>
      <c r="CB47" s="1109"/>
    </row>
    <row r="48" spans="1:80" x14ac:dyDescent="0.2">
      <c r="A48" s="377">
        <f t="shared" si="23"/>
        <v>0</v>
      </c>
      <c r="B48" s="377">
        <f t="shared" si="23"/>
        <v>0</v>
      </c>
      <c r="C48" s="377">
        <f t="shared" si="23"/>
        <v>0</v>
      </c>
      <c r="D48" s="377">
        <f t="shared" si="23"/>
        <v>0</v>
      </c>
      <c r="E48" s="377">
        <f t="shared" si="23"/>
        <v>0</v>
      </c>
      <c r="F48" s="377">
        <f t="shared" si="23"/>
        <v>0</v>
      </c>
      <c r="G48" s="377">
        <f t="shared" si="23"/>
        <v>0</v>
      </c>
      <c r="H48" s="377">
        <f t="shared" si="23"/>
        <v>0</v>
      </c>
      <c r="I48" s="1109"/>
      <c r="J48" s="1109"/>
      <c r="K48" s="1109"/>
      <c r="L48" s="1109"/>
      <c r="M48" s="1109"/>
      <c r="N48" s="1109"/>
      <c r="O48" s="1109"/>
      <c r="P48" s="1109"/>
      <c r="Q48" s="377">
        <f t="shared" si="23"/>
        <v>0</v>
      </c>
      <c r="R48" s="377">
        <f t="shared" si="23"/>
        <v>0</v>
      </c>
      <c r="S48" s="377">
        <f t="shared" si="23"/>
        <v>0</v>
      </c>
      <c r="T48" s="377">
        <f t="shared" si="23"/>
        <v>0</v>
      </c>
      <c r="U48" s="377">
        <f t="shared" si="23"/>
        <v>0</v>
      </c>
      <c r="V48" s="377">
        <f t="shared" si="23"/>
        <v>0</v>
      </c>
      <c r="W48" s="377">
        <f t="shared" si="23"/>
        <v>0</v>
      </c>
      <c r="X48" s="377">
        <f t="shared" si="23"/>
        <v>0</v>
      </c>
      <c r="Y48" s="1109"/>
      <c r="Z48" s="1109"/>
      <c r="AA48" s="1109"/>
      <c r="AB48" s="1109"/>
      <c r="AC48" s="1109"/>
      <c r="AD48" s="1109"/>
      <c r="AE48" s="1109"/>
      <c r="AF48" s="1109"/>
      <c r="AG48" s="377">
        <f t="shared" si="17"/>
        <v>0</v>
      </c>
      <c r="AH48" s="377">
        <f t="shared" si="17"/>
        <v>0</v>
      </c>
      <c r="AI48" s="377">
        <f t="shared" si="17"/>
        <v>0</v>
      </c>
      <c r="AJ48" s="377">
        <f t="shared" si="17"/>
        <v>0</v>
      </c>
      <c r="AK48" s="377">
        <f t="shared" si="17"/>
        <v>0</v>
      </c>
      <c r="AL48" s="377">
        <f t="shared" si="17"/>
        <v>0</v>
      </c>
      <c r="AM48" s="377">
        <f t="shared" si="17"/>
        <v>0</v>
      </c>
      <c r="AN48" s="377">
        <f t="shared" si="17"/>
        <v>0</v>
      </c>
      <c r="AO48" s="1109"/>
      <c r="AP48" s="1109"/>
      <c r="AQ48" s="1109"/>
      <c r="AR48" s="1109"/>
      <c r="AS48" s="1109"/>
      <c r="AT48" s="1109"/>
      <c r="AU48" s="1109"/>
      <c r="AV48" s="1109"/>
      <c r="AW48" s="377">
        <f t="shared" si="19"/>
        <v>0</v>
      </c>
      <c r="AX48" s="377">
        <f t="shared" si="19"/>
        <v>0</v>
      </c>
      <c r="AY48" s="377">
        <f t="shared" si="19"/>
        <v>0</v>
      </c>
      <c r="AZ48" s="377">
        <f t="shared" si="19"/>
        <v>0</v>
      </c>
      <c r="BA48" s="377">
        <f t="shared" si="19"/>
        <v>0</v>
      </c>
      <c r="BB48" s="377">
        <f t="shared" si="19"/>
        <v>0</v>
      </c>
      <c r="BC48" s="377">
        <f t="shared" si="19"/>
        <v>0</v>
      </c>
      <c r="BD48" s="377">
        <f t="shared" si="19"/>
        <v>0</v>
      </c>
      <c r="BE48" s="1109"/>
      <c r="BF48" s="1109"/>
      <c r="BG48" s="1109"/>
      <c r="BH48" s="1109"/>
      <c r="BI48" s="1109"/>
      <c r="BJ48" s="1109"/>
      <c r="BK48" s="1109"/>
      <c r="BL48" s="1109"/>
      <c r="BM48" s="377">
        <f t="shared" si="21"/>
        <v>0</v>
      </c>
      <c r="BN48" s="377">
        <f t="shared" si="21"/>
        <v>0</v>
      </c>
      <c r="BO48" s="377">
        <f t="shared" si="21"/>
        <v>0</v>
      </c>
      <c r="BP48" s="377">
        <f t="shared" si="21"/>
        <v>0</v>
      </c>
      <c r="BQ48" s="377">
        <f t="shared" si="21"/>
        <v>0</v>
      </c>
      <c r="BR48" s="377">
        <f t="shared" si="21"/>
        <v>0</v>
      </c>
      <c r="BS48" s="377">
        <f t="shared" si="21"/>
        <v>0</v>
      </c>
      <c r="BT48" s="377">
        <f t="shared" si="21"/>
        <v>0</v>
      </c>
      <c r="BU48" s="1109"/>
      <c r="BV48" s="1109"/>
      <c r="BW48" s="1109"/>
      <c r="BX48" s="1109"/>
      <c r="BY48" s="1109"/>
      <c r="BZ48" s="1109"/>
      <c r="CA48" s="1109"/>
      <c r="CB48" s="1109"/>
    </row>
    <row r="49" spans="1:80" ht="13.5" thickBot="1" x14ac:dyDescent="0.25">
      <c r="A49" s="377">
        <f t="shared" si="23"/>
        <v>0</v>
      </c>
      <c r="B49" s="377">
        <f t="shared" si="23"/>
        <v>0</v>
      </c>
      <c r="C49" s="377">
        <f t="shared" si="23"/>
        <v>0</v>
      </c>
      <c r="D49" s="377">
        <f t="shared" si="23"/>
        <v>0</v>
      </c>
      <c r="E49" s="377">
        <f t="shared" si="23"/>
        <v>0</v>
      </c>
      <c r="F49" s="377">
        <f t="shared" si="23"/>
        <v>0</v>
      </c>
      <c r="G49" s="377">
        <f t="shared" si="23"/>
        <v>0</v>
      </c>
      <c r="H49" s="377">
        <f t="shared" si="23"/>
        <v>0</v>
      </c>
      <c r="I49" s="380" t="s">
        <v>42</v>
      </c>
      <c r="J49" s="380" t="s">
        <v>44</v>
      </c>
      <c r="K49" s="380" t="s">
        <v>45</v>
      </c>
      <c r="L49" s="380" t="s">
        <v>46</v>
      </c>
      <c r="M49" s="380" t="s">
        <v>47</v>
      </c>
      <c r="N49" s="380" t="s">
        <v>48</v>
      </c>
      <c r="O49" s="380" t="s">
        <v>67</v>
      </c>
      <c r="P49" s="380" t="s">
        <v>43</v>
      </c>
      <c r="Q49" s="377">
        <f t="shared" si="23"/>
        <v>0</v>
      </c>
      <c r="R49" s="377">
        <f t="shared" si="23"/>
        <v>0</v>
      </c>
      <c r="S49" s="377">
        <f t="shared" si="23"/>
        <v>0</v>
      </c>
      <c r="T49" s="377">
        <f t="shared" si="23"/>
        <v>0</v>
      </c>
      <c r="U49" s="377">
        <f t="shared" si="23"/>
        <v>0</v>
      </c>
      <c r="V49" s="377">
        <f t="shared" si="23"/>
        <v>0</v>
      </c>
      <c r="W49" s="377">
        <f t="shared" si="23"/>
        <v>0</v>
      </c>
      <c r="X49" s="377">
        <f t="shared" si="23"/>
        <v>0</v>
      </c>
      <c r="Y49" s="380" t="s">
        <v>42</v>
      </c>
      <c r="Z49" s="380" t="s">
        <v>44</v>
      </c>
      <c r="AA49" s="380" t="s">
        <v>45</v>
      </c>
      <c r="AB49" s="380" t="s">
        <v>46</v>
      </c>
      <c r="AC49" s="380" t="s">
        <v>47</v>
      </c>
      <c r="AD49" s="380" t="s">
        <v>48</v>
      </c>
      <c r="AE49" s="380" t="s">
        <v>67</v>
      </c>
      <c r="AF49" s="380" t="s">
        <v>43</v>
      </c>
      <c r="AG49" s="377">
        <f t="shared" si="17"/>
        <v>0</v>
      </c>
      <c r="AH49" s="377">
        <f t="shared" si="17"/>
        <v>0</v>
      </c>
      <c r="AI49" s="377">
        <f t="shared" si="17"/>
        <v>0</v>
      </c>
      <c r="AJ49" s="377">
        <f t="shared" si="17"/>
        <v>0</v>
      </c>
      <c r="AK49" s="377">
        <f t="shared" si="17"/>
        <v>0</v>
      </c>
      <c r="AL49" s="377">
        <f t="shared" si="17"/>
        <v>0</v>
      </c>
      <c r="AM49" s="377">
        <f t="shared" si="17"/>
        <v>0</v>
      </c>
      <c r="AN49" s="377">
        <f t="shared" si="17"/>
        <v>0</v>
      </c>
      <c r="AO49" s="380" t="s">
        <v>42</v>
      </c>
      <c r="AP49" s="380" t="s">
        <v>44</v>
      </c>
      <c r="AQ49" s="380" t="s">
        <v>45</v>
      </c>
      <c r="AR49" s="380" t="s">
        <v>46</v>
      </c>
      <c r="AS49" s="380" t="s">
        <v>47</v>
      </c>
      <c r="AT49" s="380" t="s">
        <v>48</v>
      </c>
      <c r="AU49" s="380" t="s">
        <v>67</v>
      </c>
      <c r="AV49" s="380" t="s">
        <v>43</v>
      </c>
      <c r="AW49" s="377">
        <f t="shared" si="19"/>
        <v>0</v>
      </c>
      <c r="AX49" s="377">
        <f t="shared" si="19"/>
        <v>0</v>
      </c>
      <c r="AY49" s="377">
        <f t="shared" si="19"/>
        <v>0</v>
      </c>
      <c r="AZ49" s="377">
        <f t="shared" si="19"/>
        <v>0</v>
      </c>
      <c r="BA49" s="377">
        <f t="shared" si="19"/>
        <v>0</v>
      </c>
      <c r="BB49" s="377">
        <f t="shared" si="19"/>
        <v>0</v>
      </c>
      <c r="BC49" s="377">
        <f t="shared" si="19"/>
        <v>0</v>
      </c>
      <c r="BD49" s="377">
        <f t="shared" si="19"/>
        <v>0</v>
      </c>
      <c r="BE49" s="380" t="s">
        <v>42</v>
      </c>
      <c r="BF49" s="380" t="s">
        <v>44</v>
      </c>
      <c r="BG49" s="380" t="s">
        <v>45</v>
      </c>
      <c r="BH49" s="380" t="s">
        <v>46</v>
      </c>
      <c r="BI49" s="380" t="s">
        <v>47</v>
      </c>
      <c r="BJ49" s="380" t="s">
        <v>48</v>
      </c>
      <c r="BK49" s="380" t="s">
        <v>67</v>
      </c>
      <c r="BL49" s="380" t="s">
        <v>43</v>
      </c>
      <c r="BM49" s="377">
        <f t="shared" si="21"/>
        <v>0</v>
      </c>
      <c r="BN49" s="377">
        <f t="shared" si="21"/>
        <v>0</v>
      </c>
      <c r="BO49" s="377">
        <f t="shared" si="21"/>
        <v>0</v>
      </c>
      <c r="BP49" s="377">
        <f t="shared" si="21"/>
        <v>0</v>
      </c>
      <c r="BQ49" s="377">
        <f t="shared" si="21"/>
        <v>0</v>
      </c>
      <c r="BR49" s="377">
        <f t="shared" si="21"/>
        <v>0</v>
      </c>
      <c r="BS49" s="377">
        <f t="shared" si="21"/>
        <v>0</v>
      </c>
      <c r="BT49" s="377">
        <f t="shared" si="21"/>
        <v>0</v>
      </c>
      <c r="BU49" s="380" t="s">
        <v>42</v>
      </c>
      <c r="BV49" s="380" t="s">
        <v>44</v>
      </c>
      <c r="BW49" s="380" t="s">
        <v>45</v>
      </c>
      <c r="BX49" s="380" t="s">
        <v>46</v>
      </c>
      <c r="BY49" s="380" t="s">
        <v>47</v>
      </c>
      <c r="BZ49" s="380" t="s">
        <v>48</v>
      </c>
      <c r="CA49" s="380" t="s">
        <v>67</v>
      </c>
      <c r="CB49" s="380" t="s">
        <v>43</v>
      </c>
    </row>
    <row r="50" spans="1:80" ht="13.5" thickBot="1" x14ac:dyDescent="0.25">
      <c r="A50" s="373">
        <f>SUM(A42:A49)</f>
        <v>1</v>
      </c>
      <c r="B50" s="372">
        <f t="shared" ref="B50:BM50" si="24">SUM(B42:B49)</f>
        <v>0</v>
      </c>
      <c r="C50" s="372">
        <f t="shared" si="24"/>
        <v>1</v>
      </c>
      <c r="D50" s="372">
        <f t="shared" si="24"/>
        <v>1</v>
      </c>
      <c r="E50" s="372">
        <f t="shared" si="24"/>
        <v>1</v>
      </c>
      <c r="F50" s="372">
        <f t="shared" si="24"/>
        <v>0</v>
      </c>
      <c r="G50" s="372">
        <f t="shared" si="24"/>
        <v>0</v>
      </c>
      <c r="H50" s="372">
        <f t="shared" si="24"/>
        <v>0</v>
      </c>
      <c r="I50" s="379" t="str">
        <f t="shared" ref="I50:P50" ca="1" si="25">IF(A50=I46,"OK.","CISSS!")</f>
        <v>OK.</v>
      </c>
      <c r="J50" s="379" t="str">
        <f t="shared" ca="1" si="25"/>
        <v>OK.</v>
      </c>
      <c r="K50" s="379" t="str">
        <f t="shared" ca="1" si="25"/>
        <v>OK.</v>
      </c>
      <c r="L50" s="379" t="str">
        <f t="shared" ca="1" si="25"/>
        <v>OK.</v>
      </c>
      <c r="M50" s="379" t="str">
        <f t="shared" ca="1" si="25"/>
        <v>OK.</v>
      </c>
      <c r="N50" s="379" t="str">
        <f t="shared" ca="1" si="25"/>
        <v>OK.</v>
      </c>
      <c r="O50" s="379" t="str">
        <f t="shared" ca="1" si="25"/>
        <v>OK.</v>
      </c>
      <c r="P50" s="379" t="str">
        <f t="shared" ca="1" si="25"/>
        <v>OK.</v>
      </c>
      <c r="Q50" s="384">
        <f t="shared" si="24"/>
        <v>1</v>
      </c>
      <c r="R50" s="384">
        <f t="shared" si="24"/>
        <v>0</v>
      </c>
      <c r="S50" s="384">
        <f t="shared" si="24"/>
        <v>1</v>
      </c>
      <c r="T50" s="384">
        <f t="shared" si="24"/>
        <v>1</v>
      </c>
      <c r="U50" s="384">
        <f t="shared" si="24"/>
        <v>1</v>
      </c>
      <c r="V50" s="384">
        <f t="shared" si="24"/>
        <v>0</v>
      </c>
      <c r="W50" s="384">
        <f t="shared" si="24"/>
        <v>0</v>
      </c>
      <c r="X50" s="384">
        <f t="shared" si="24"/>
        <v>0</v>
      </c>
      <c r="Y50" s="382" t="str">
        <f t="shared" ref="Y50:AF50" ca="1" si="26">IF(Q50=Y46,"OK.","CISSS!")</f>
        <v>OK.</v>
      </c>
      <c r="Z50" s="382" t="str">
        <f t="shared" ca="1" si="26"/>
        <v>OK.</v>
      </c>
      <c r="AA50" s="382" t="str">
        <f t="shared" ca="1" si="26"/>
        <v>OK.</v>
      </c>
      <c r="AB50" s="382" t="str">
        <f t="shared" ca="1" si="26"/>
        <v>OK.</v>
      </c>
      <c r="AC50" s="382" t="str">
        <f t="shared" ca="1" si="26"/>
        <v>OK.</v>
      </c>
      <c r="AD50" s="382" t="str">
        <f t="shared" ca="1" si="26"/>
        <v>OK.</v>
      </c>
      <c r="AE50" s="382" t="str">
        <f t="shared" ca="1" si="26"/>
        <v>OK.</v>
      </c>
      <c r="AF50" s="382" t="str">
        <f t="shared" ca="1" si="26"/>
        <v>OK.</v>
      </c>
      <c r="AG50" s="372">
        <f t="shared" si="24"/>
        <v>0</v>
      </c>
      <c r="AH50" s="372">
        <f t="shared" si="24"/>
        <v>0</v>
      </c>
      <c r="AI50" s="372">
        <f t="shared" si="24"/>
        <v>0</v>
      </c>
      <c r="AJ50" s="372">
        <f t="shared" si="24"/>
        <v>0</v>
      </c>
      <c r="AK50" s="372">
        <f t="shared" si="24"/>
        <v>1</v>
      </c>
      <c r="AL50" s="372">
        <f t="shared" si="24"/>
        <v>0</v>
      </c>
      <c r="AM50" s="372">
        <f t="shared" si="24"/>
        <v>0</v>
      </c>
      <c r="AN50" s="372">
        <f t="shared" si="24"/>
        <v>0</v>
      </c>
      <c r="AO50" s="379" t="str">
        <f t="shared" ref="AO50:AV50" ca="1" si="27">IF(AG50=AO46,"OK.","CISSS!")</f>
        <v>OK.</v>
      </c>
      <c r="AP50" s="379" t="str">
        <f t="shared" ca="1" si="27"/>
        <v>OK.</v>
      </c>
      <c r="AQ50" s="379" t="str">
        <f t="shared" ca="1" si="27"/>
        <v>OK.</v>
      </c>
      <c r="AR50" s="379" t="str">
        <f t="shared" ca="1" si="27"/>
        <v>OK.</v>
      </c>
      <c r="AS50" s="379" t="str">
        <f t="shared" ca="1" si="27"/>
        <v>OK.</v>
      </c>
      <c r="AT50" s="379" t="str">
        <f t="shared" ca="1" si="27"/>
        <v>OK.</v>
      </c>
      <c r="AU50" s="379" t="str">
        <f t="shared" ca="1" si="27"/>
        <v>OK.</v>
      </c>
      <c r="AV50" s="379" t="str">
        <f t="shared" ca="1" si="27"/>
        <v>OK.</v>
      </c>
      <c r="AW50" s="384">
        <f t="shared" si="24"/>
        <v>1</v>
      </c>
      <c r="AX50" s="384">
        <f t="shared" si="24"/>
        <v>0</v>
      </c>
      <c r="AY50" s="384">
        <f t="shared" si="24"/>
        <v>0</v>
      </c>
      <c r="AZ50" s="384">
        <f t="shared" si="24"/>
        <v>0</v>
      </c>
      <c r="BA50" s="384">
        <f t="shared" si="24"/>
        <v>0</v>
      </c>
      <c r="BB50" s="384">
        <f t="shared" si="24"/>
        <v>0</v>
      </c>
      <c r="BC50" s="384">
        <f t="shared" si="24"/>
        <v>0</v>
      </c>
      <c r="BD50" s="384">
        <f t="shared" si="24"/>
        <v>0</v>
      </c>
      <c r="BE50" s="382" t="str">
        <f t="shared" ref="BE50:BL50" ca="1" si="28">IF(AW50=BE46,"OK.","CISSS!")</f>
        <v>OK.</v>
      </c>
      <c r="BF50" s="382" t="str">
        <f t="shared" ca="1" si="28"/>
        <v>OK.</v>
      </c>
      <c r="BG50" s="382" t="str">
        <f t="shared" ca="1" si="28"/>
        <v>OK.</v>
      </c>
      <c r="BH50" s="382" t="str">
        <f t="shared" ca="1" si="28"/>
        <v>OK.</v>
      </c>
      <c r="BI50" s="382" t="str">
        <f t="shared" ca="1" si="28"/>
        <v>OK.</v>
      </c>
      <c r="BJ50" s="382" t="str">
        <f t="shared" ca="1" si="28"/>
        <v>OK.</v>
      </c>
      <c r="BK50" s="382" t="str">
        <f t="shared" ca="1" si="28"/>
        <v>OK.</v>
      </c>
      <c r="BL50" s="382" t="str">
        <f t="shared" ca="1" si="28"/>
        <v>OK.</v>
      </c>
      <c r="BM50" s="372">
        <f t="shared" si="24"/>
        <v>0</v>
      </c>
      <c r="BN50" s="372">
        <f t="shared" ref="BN50:BT50" si="29">SUM(BN42:BN49)</f>
        <v>0</v>
      </c>
      <c r="BO50" s="372">
        <f t="shared" si="29"/>
        <v>0</v>
      </c>
      <c r="BP50" s="372">
        <f t="shared" si="29"/>
        <v>0</v>
      </c>
      <c r="BQ50" s="372">
        <f t="shared" si="29"/>
        <v>0</v>
      </c>
      <c r="BR50" s="372">
        <f t="shared" si="29"/>
        <v>0</v>
      </c>
      <c r="BS50" s="372">
        <f t="shared" si="29"/>
        <v>0</v>
      </c>
      <c r="BT50" s="372">
        <f t="shared" si="29"/>
        <v>0</v>
      </c>
      <c r="BU50" s="379" t="str">
        <f t="shared" ref="BU50:CB50" ca="1" si="30">IF(BM50=BU46,"OK.","CISSS!")</f>
        <v>OK.</v>
      </c>
      <c r="BV50" s="379" t="str">
        <f t="shared" ca="1" si="30"/>
        <v>OK.</v>
      </c>
      <c r="BW50" s="379" t="str">
        <f t="shared" ca="1" si="30"/>
        <v>OK.</v>
      </c>
      <c r="BX50" s="379" t="str">
        <f t="shared" ca="1" si="30"/>
        <v>OK.</v>
      </c>
      <c r="BY50" s="379" t="str">
        <f t="shared" ca="1" si="30"/>
        <v>OK.</v>
      </c>
      <c r="BZ50" s="379" t="str">
        <f t="shared" ca="1" si="30"/>
        <v>OK.</v>
      </c>
      <c r="CA50" s="379" t="str">
        <f t="shared" ca="1" si="30"/>
        <v>OK.</v>
      </c>
      <c r="CB50" s="379" t="str">
        <f t="shared" ca="1" si="30"/>
        <v>OK.</v>
      </c>
    </row>
    <row r="51" spans="1:80" x14ac:dyDescent="0.2">
      <c r="A51" s="375" t="str">
        <f t="shared" ref="A51:H51" si="31">A$2</f>
        <v>ARCH 143.01</v>
      </c>
      <c r="B51" s="375">
        <f t="shared" si="31"/>
        <v>0</v>
      </c>
      <c r="C51" s="375" t="str">
        <f t="shared" si="31"/>
        <v>ARCH 205.01</v>
      </c>
      <c r="D51" s="375" t="str">
        <f t="shared" si="31"/>
        <v>ARCH 262.01</v>
      </c>
      <c r="E51" s="375" t="str">
        <f t="shared" si="31"/>
        <v>ARCH 337.11</v>
      </c>
      <c r="F51" s="375">
        <f t="shared" si="31"/>
        <v>0</v>
      </c>
      <c r="G51" s="375">
        <f t="shared" si="31"/>
        <v>0</v>
      </c>
      <c r="H51" s="375">
        <f t="shared" si="31"/>
        <v>0</v>
      </c>
      <c r="I51">
        <f ca="1">COUNTIF((OFFSET($A$51,0,0,4,8)),IF(A51=0,".",A51))</f>
        <v>1</v>
      </c>
      <c r="J51">
        <f t="shared" ref="J51:P54" ca="1" si="32">COUNTIF((OFFSET($A$51,0,0,4,8)),IF(B51=0,".",B51))</f>
        <v>0</v>
      </c>
      <c r="K51">
        <f t="shared" ca="1" si="32"/>
        <v>1</v>
      </c>
      <c r="L51">
        <f t="shared" ca="1" si="32"/>
        <v>1</v>
      </c>
      <c r="M51">
        <f t="shared" ca="1" si="32"/>
        <v>1</v>
      </c>
      <c r="N51">
        <f t="shared" ca="1" si="32"/>
        <v>0</v>
      </c>
      <c r="O51">
        <f t="shared" ca="1" si="32"/>
        <v>0</v>
      </c>
      <c r="P51">
        <f t="shared" ca="1" si="32"/>
        <v>0</v>
      </c>
      <c r="Q51" s="375" t="str">
        <f t="shared" ref="Q51:BT51" si="33">Q$2</f>
        <v>Doç. Dr. Füsun SEZEN</v>
      </c>
      <c r="R51" s="375">
        <f t="shared" si="33"/>
        <v>0</v>
      </c>
      <c r="S51" s="375" t="str">
        <f t="shared" si="33"/>
        <v>Yrd. Doç. Dr. Ayşe Nur EREK</v>
      </c>
      <c r="T51" s="375" t="str">
        <f t="shared" si="33"/>
        <v>Prof. Dr. Cengiz TOKLU</v>
      </c>
      <c r="U51" s="375" t="str">
        <f t="shared" si="33"/>
        <v>Yrd. Doç. Dr. Kerem ERCOŞKUN</v>
      </c>
      <c r="V51" s="375">
        <f t="shared" si="33"/>
        <v>0</v>
      </c>
      <c r="W51" s="375">
        <f t="shared" si="33"/>
        <v>0</v>
      </c>
      <c r="X51" s="375">
        <f t="shared" si="33"/>
        <v>0</v>
      </c>
      <c r="Y51" s="381">
        <f ca="1">COUNTIF((OFFSET($Q$51,0,0,4,8)),IF(Q51=0,".",Q51))</f>
        <v>1</v>
      </c>
      <c r="Z51" s="381">
        <f t="shared" ref="Z51:AF54" ca="1" si="34">COUNTIF((OFFSET($Q$51,0,0,4,8)),IF(R51=0,".",R51))</f>
        <v>0</v>
      </c>
      <c r="AA51" s="381">
        <f t="shared" ca="1" si="34"/>
        <v>1</v>
      </c>
      <c r="AB51" s="381">
        <f t="shared" ca="1" si="34"/>
        <v>1</v>
      </c>
      <c r="AC51" s="381">
        <f t="shared" ca="1" si="34"/>
        <v>1</v>
      </c>
      <c r="AD51" s="381">
        <f t="shared" ca="1" si="34"/>
        <v>0</v>
      </c>
      <c r="AE51" s="381">
        <f t="shared" ca="1" si="34"/>
        <v>0</v>
      </c>
      <c r="AF51" s="381">
        <f t="shared" ca="1" si="34"/>
        <v>0</v>
      </c>
      <c r="AG51" s="375">
        <f t="shared" si="33"/>
        <v>0</v>
      </c>
      <c r="AH51" s="375">
        <f t="shared" si="33"/>
        <v>0</v>
      </c>
      <c r="AI51" s="375">
        <f t="shared" si="33"/>
        <v>0</v>
      </c>
      <c r="AJ51" s="375">
        <f t="shared" si="33"/>
        <v>0</v>
      </c>
      <c r="AK51" s="375" t="str">
        <f t="shared" si="33"/>
        <v>GSF.222</v>
      </c>
      <c r="AL51" s="375">
        <f t="shared" si="33"/>
        <v>0</v>
      </c>
      <c r="AM51" s="375">
        <f t="shared" si="33"/>
        <v>0</v>
      </c>
      <c r="AN51" s="375">
        <f t="shared" si="33"/>
        <v>0</v>
      </c>
      <c r="AO51">
        <f ca="1">COUNTIF((OFFSET($AG$51,0,0,4,8)),IF(AG51=0,".",AG51))</f>
        <v>0</v>
      </c>
      <c r="AP51">
        <f t="shared" ref="AP51:AV54" ca="1" si="35">COUNTIF((OFFSET($AG$51,0,0,4,8)),IF(AH51=0,".",AH51))</f>
        <v>0</v>
      </c>
      <c r="AQ51">
        <f t="shared" ca="1" si="35"/>
        <v>0</v>
      </c>
      <c r="AR51">
        <f t="shared" ca="1" si="35"/>
        <v>0</v>
      </c>
      <c r="AS51">
        <f t="shared" ca="1" si="35"/>
        <v>1</v>
      </c>
      <c r="AT51">
        <f t="shared" ca="1" si="35"/>
        <v>0</v>
      </c>
      <c r="AU51">
        <f t="shared" ca="1" si="35"/>
        <v>0</v>
      </c>
      <c r="AV51">
        <f t="shared" ca="1" si="35"/>
        <v>0</v>
      </c>
      <c r="AW51" s="375" t="str">
        <f t="shared" si="33"/>
        <v>Hande GÜLTEKİN</v>
      </c>
      <c r="AX51" s="375">
        <f t="shared" si="33"/>
        <v>0</v>
      </c>
      <c r="AY51" s="375">
        <f t="shared" si="33"/>
        <v>0</v>
      </c>
      <c r="AZ51" s="375">
        <f t="shared" si="33"/>
        <v>0</v>
      </c>
      <c r="BA51" s="375">
        <f t="shared" si="33"/>
        <v>0</v>
      </c>
      <c r="BB51" s="375">
        <f t="shared" si="33"/>
        <v>0</v>
      </c>
      <c r="BC51" s="375">
        <f t="shared" si="33"/>
        <v>0</v>
      </c>
      <c r="BD51" s="375">
        <f t="shared" si="33"/>
        <v>0</v>
      </c>
      <c r="BE51" s="381">
        <f ca="1">COUNTIF((OFFSET($AW$51,0,0,4,8)),IF(AW51=0,".",AW51))</f>
        <v>1</v>
      </c>
      <c r="BF51" s="381">
        <f t="shared" ref="BF51:BL54" ca="1" si="36">COUNTIF((OFFSET($AW$51,0,0,4,8)),IF(AX51=0,".",AX51))</f>
        <v>0</v>
      </c>
      <c r="BG51" s="381">
        <f t="shared" ca="1" si="36"/>
        <v>0</v>
      </c>
      <c r="BH51" s="381">
        <f t="shared" ca="1" si="36"/>
        <v>0</v>
      </c>
      <c r="BI51" s="381">
        <f t="shared" ca="1" si="36"/>
        <v>0</v>
      </c>
      <c r="BJ51" s="381">
        <f t="shared" ca="1" si="36"/>
        <v>0</v>
      </c>
      <c r="BK51" s="381">
        <f t="shared" ca="1" si="36"/>
        <v>0</v>
      </c>
      <c r="BL51" s="381">
        <f t="shared" ca="1" si="36"/>
        <v>0</v>
      </c>
      <c r="BM51" s="375">
        <f t="shared" si="33"/>
        <v>0</v>
      </c>
      <c r="BN51" s="375">
        <f t="shared" si="33"/>
        <v>0</v>
      </c>
      <c r="BO51" s="375">
        <f t="shared" si="33"/>
        <v>0</v>
      </c>
      <c r="BP51" s="375">
        <f t="shared" si="33"/>
        <v>0</v>
      </c>
      <c r="BQ51" s="375">
        <f t="shared" si="33"/>
        <v>0</v>
      </c>
      <c r="BR51" s="375">
        <f t="shared" si="33"/>
        <v>0</v>
      </c>
      <c r="BS51" s="375">
        <f t="shared" si="33"/>
        <v>0</v>
      </c>
      <c r="BT51" s="375">
        <f t="shared" si="33"/>
        <v>0</v>
      </c>
      <c r="BU51">
        <f ca="1">COUNTIF((OFFSET($BM$51,0,0,4,8)),IF(BM51=0,".",BM51))</f>
        <v>0</v>
      </c>
      <c r="BV51">
        <f t="shared" ref="BV51:CB54" ca="1" si="37">COUNTIF((OFFSET($BM$51,0,0,4,8)),IF(BN51=0,".",BN51))</f>
        <v>0</v>
      </c>
      <c r="BW51">
        <f t="shared" ca="1" si="37"/>
        <v>0</v>
      </c>
      <c r="BX51">
        <f t="shared" ca="1" si="37"/>
        <v>0</v>
      </c>
      <c r="BY51">
        <f t="shared" ca="1" si="37"/>
        <v>0</v>
      </c>
      <c r="BZ51">
        <f t="shared" ca="1" si="37"/>
        <v>0</v>
      </c>
      <c r="CA51">
        <f t="shared" ca="1" si="37"/>
        <v>0</v>
      </c>
      <c r="CB51">
        <f t="shared" ca="1" si="37"/>
        <v>0</v>
      </c>
    </row>
    <row r="52" spans="1:80" x14ac:dyDescent="0.2">
      <c r="A52" s="374">
        <f t="shared" ref="A52:H52" si="38">A$12</f>
        <v>0</v>
      </c>
      <c r="B52" s="374">
        <f t="shared" si="38"/>
        <v>0</v>
      </c>
      <c r="C52" s="374">
        <f t="shared" si="38"/>
        <v>0</v>
      </c>
      <c r="D52" s="374">
        <f t="shared" si="38"/>
        <v>0</v>
      </c>
      <c r="E52" s="374">
        <f t="shared" si="38"/>
        <v>0</v>
      </c>
      <c r="F52" s="374">
        <f t="shared" si="38"/>
        <v>0</v>
      </c>
      <c r="G52" s="374">
        <f t="shared" si="38"/>
        <v>0</v>
      </c>
      <c r="H52" s="374">
        <f t="shared" si="38"/>
        <v>0</v>
      </c>
      <c r="I52">
        <f ca="1">COUNTIF((OFFSET($A$51,0,0,4,8)),IF(A52=0,".",A52))</f>
        <v>0</v>
      </c>
      <c r="J52">
        <f t="shared" ca="1" si="32"/>
        <v>0</v>
      </c>
      <c r="K52">
        <f t="shared" ca="1" si="32"/>
        <v>0</v>
      </c>
      <c r="L52">
        <f t="shared" ca="1" si="32"/>
        <v>0</v>
      </c>
      <c r="M52">
        <f t="shared" ca="1" si="32"/>
        <v>0</v>
      </c>
      <c r="N52">
        <f t="shared" ca="1" si="32"/>
        <v>0</v>
      </c>
      <c r="O52">
        <f t="shared" ca="1" si="32"/>
        <v>0</v>
      </c>
      <c r="P52">
        <f t="shared" ca="1" si="32"/>
        <v>0</v>
      </c>
      <c r="Q52" s="385">
        <f t="shared" ref="Q52:BT52" si="39">Q$12</f>
        <v>0</v>
      </c>
      <c r="R52" s="385">
        <f t="shared" si="39"/>
        <v>0</v>
      </c>
      <c r="S52" s="385">
        <f t="shared" si="39"/>
        <v>0</v>
      </c>
      <c r="T52" s="385">
        <f t="shared" si="39"/>
        <v>0</v>
      </c>
      <c r="U52" s="385">
        <f t="shared" si="39"/>
        <v>0</v>
      </c>
      <c r="V52" s="385">
        <f t="shared" si="39"/>
        <v>0</v>
      </c>
      <c r="W52" s="385">
        <f t="shared" si="39"/>
        <v>0</v>
      </c>
      <c r="X52" s="385">
        <f t="shared" si="39"/>
        <v>0</v>
      </c>
      <c r="Y52" s="381">
        <f ca="1">COUNTIF((OFFSET($Q$51,0,0,4,8)),IF(Q52=0,".",Q52))</f>
        <v>0</v>
      </c>
      <c r="Z52" s="381">
        <f t="shared" ca="1" si="34"/>
        <v>0</v>
      </c>
      <c r="AA52" s="381">
        <f t="shared" ca="1" si="34"/>
        <v>0</v>
      </c>
      <c r="AB52" s="381">
        <f t="shared" ca="1" si="34"/>
        <v>0</v>
      </c>
      <c r="AC52" s="381">
        <f t="shared" ca="1" si="34"/>
        <v>0</v>
      </c>
      <c r="AD52" s="381">
        <f t="shared" ca="1" si="34"/>
        <v>0</v>
      </c>
      <c r="AE52" s="381">
        <f t="shared" ca="1" si="34"/>
        <v>0</v>
      </c>
      <c r="AF52" s="381">
        <f t="shared" ca="1" si="34"/>
        <v>0</v>
      </c>
      <c r="AG52" s="374">
        <f t="shared" si="39"/>
        <v>0</v>
      </c>
      <c r="AH52" s="374">
        <f t="shared" si="39"/>
        <v>0</v>
      </c>
      <c r="AI52" s="374">
        <f t="shared" si="39"/>
        <v>0</v>
      </c>
      <c r="AJ52" s="374">
        <f t="shared" si="39"/>
        <v>0</v>
      </c>
      <c r="AK52" s="374">
        <f t="shared" si="39"/>
        <v>0</v>
      </c>
      <c r="AL52" s="374">
        <f t="shared" si="39"/>
        <v>0</v>
      </c>
      <c r="AM52" s="374">
        <f t="shared" si="39"/>
        <v>0</v>
      </c>
      <c r="AN52" s="374">
        <f t="shared" si="39"/>
        <v>0</v>
      </c>
      <c r="AO52">
        <f ca="1">COUNTIF((OFFSET($AG$51,0,0,4,8)),IF(AG52=0,".",AG52))</f>
        <v>0</v>
      </c>
      <c r="AP52">
        <f t="shared" ca="1" si="35"/>
        <v>0</v>
      </c>
      <c r="AQ52">
        <f t="shared" ca="1" si="35"/>
        <v>0</v>
      </c>
      <c r="AR52">
        <f t="shared" ca="1" si="35"/>
        <v>0</v>
      </c>
      <c r="AS52">
        <f t="shared" ca="1" si="35"/>
        <v>0</v>
      </c>
      <c r="AT52">
        <f t="shared" ca="1" si="35"/>
        <v>0</v>
      </c>
      <c r="AU52">
        <f t="shared" ca="1" si="35"/>
        <v>0</v>
      </c>
      <c r="AV52">
        <f t="shared" ca="1" si="35"/>
        <v>0</v>
      </c>
      <c r="AW52" s="385">
        <f t="shared" si="39"/>
        <v>0</v>
      </c>
      <c r="AX52" s="385">
        <f t="shared" si="39"/>
        <v>0</v>
      </c>
      <c r="AY52" s="385">
        <f t="shared" si="39"/>
        <v>0</v>
      </c>
      <c r="AZ52" s="385">
        <f t="shared" si="39"/>
        <v>0</v>
      </c>
      <c r="BA52" s="385">
        <f t="shared" si="39"/>
        <v>0</v>
      </c>
      <c r="BB52" s="385">
        <f t="shared" si="39"/>
        <v>0</v>
      </c>
      <c r="BC52" s="385">
        <f t="shared" si="39"/>
        <v>0</v>
      </c>
      <c r="BD52" s="385">
        <f t="shared" si="39"/>
        <v>0</v>
      </c>
      <c r="BE52" s="381">
        <f ca="1">COUNTIF((OFFSET($AW$51,0,0,4,8)),IF(AW52=0,".",AW52))</f>
        <v>0</v>
      </c>
      <c r="BF52" s="381">
        <f t="shared" ca="1" si="36"/>
        <v>0</v>
      </c>
      <c r="BG52" s="381">
        <f t="shared" ca="1" si="36"/>
        <v>0</v>
      </c>
      <c r="BH52" s="381">
        <f t="shared" ca="1" si="36"/>
        <v>0</v>
      </c>
      <c r="BI52" s="381">
        <f t="shared" ca="1" si="36"/>
        <v>0</v>
      </c>
      <c r="BJ52" s="381">
        <f t="shared" ca="1" si="36"/>
        <v>0</v>
      </c>
      <c r="BK52" s="381">
        <f t="shared" ca="1" si="36"/>
        <v>0</v>
      </c>
      <c r="BL52" s="381">
        <f t="shared" ca="1" si="36"/>
        <v>0</v>
      </c>
      <c r="BM52" s="374">
        <f t="shared" si="39"/>
        <v>0</v>
      </c>
      <c r="BN52" s="374">
        <f t="shared" si="39"/>
        <v>0</v>
      </c>
      <c r="BO52" s="374">
        <f t="shared" si="39"/>
        <v>0</v>
      </c>
      <c r="BP52" s="374">
        <f t="shared" si="39"/>
        <v>0</v>
      </c>
      <c r="BQ52" s="374">
        <f t="shared" si="39"/>
        <v>0</v>
      </c>
      <c r="BR52" s="374">
        <f t="shared" si="39"/>
        <v>0</v>
      </c>
      <c r="BS52" s="374">
        <f t="shared" si="39"/>
        <v>0</v>
      </c>
      <c r="BT52" s="374">
        <f t="shared" si="39"/>
        <v>0</v>
      </c>
      <c r="BU52">
        <f ca="1">COUNTIF((OFFSET($BM$51,0,0,4,8)),IF(BM52=0,".",BM52))</f>
        <v>0</v>
      </c>
      <c r="BV52">
        <f t="shared" ca="1" si="37"/>
        <v>0</v>
      </c>
      <c r="BW52">
        <f t="shared" ca="1" si="37"/>
        <v>0</v>
      </c>
      <c r="BX52">
        <f t="shared" ca="1" si="37"/>
        <v>0</v>
      </c>
      <c r="BY52">
        <f t="shared" ca="1" si="37"/>
        <v>0</v>
      </c>
      <c r="BZ52">
        <f t="shared" ca="1" si="37"/>
        <v>0</v>
      </c>
      <c r="CA52">
        <f t="shared" ca="1" si="37"/>
        <v>0</v>
      </c>
      <c r="CB52">
        <f t="shared" ca="1" si="37"/>
        <v>0</v>
      </c>
    </row>
    <row r="53" spans="1:80" x14ac:dyDescent="0.2">
      <c r="A53" s="375">
        <f t="shared" ref="A53:H53" si="40">A$22</f>
        <v>0</v>
      </c>
      <c r="B53" s="375">
        <f t="shared" si="40"/>
        <v>0</v>
      </c>
      <c r="C53" s="375">
        <f t="shared" si="40"/>
        <v>0</v>
      </c>
      <c r="D53" s="375">
        <f t="shared" si="40"/>
        <v>0</v>
      </c>
      <c r="E53" s="375">
        <f t="shared" si="40"/>
        <v>0</v>
      </c>
      <c r="F53" s="375">
        <f t="shared" si="40"/>
        <v>0</v>
      </c>
      <c r="G53" s="375">
        <f t="shared" si="40"/>
        <v>0</v>
      </c>
      <c r="H53" s="375">
        <f t="shared" si="40"/>
        <v>0</v>
      </c>
      <c r="I53">
        <f ca="1">COUNTIF((OFFSET($A$51,0,0,4,8)),IF(A53=0,".",A53))</f>
        <v>0</v>
      </c>
      <c r="J53">
        <f t="shared" ca="1" si="32"/>
        <v>0</v>
      </c>
      <c r="K53">
        <f t="shared" ca="1" si="32"/>
        <v>0</v>
      </c>
      <c r="L53">
        <f t="shared" ca="1" si="32"/>
        <v>0</v>
      </c>
      <c r="M53">
        <f t="shared" ca="1" si="32"/>
        <v>0</v>
      </c>
      <c r="N53">
        <f t="shared" ca="1" si="32"/>
        <v>0</v>
      </c>
      <c r="O53">
        <f t="shared" ca="1" si="32"/>
        <v>0</v>
      </c>
      <c r="P53">
        <f t="shared" ca="1" si="32"/>
        <v>0</v>
      </c>
      <c r="Q53" s="375">
        <f t="shared" ref="Q53:BT53" si="41">Q$22</f>
        <v>0</v>
      </c>
      <c r="R53" s="375">
        <f t="shared" si="41"/>
        <v>0</v>
      </c>
      <c r="S53" s="375">
        <f t="shared" si="41"/>
        <v>0</v>
      </c>
      <c r="T53" s="375">
        <f t="shared" si="41"/>
        <v>0</v>
      </c>
      <c r="U53" s="375">
        <f t="shared" si="41"/>
        <v>0</v>
      </c>
      <c r="V53" s="375">
        <f t="shared" si="41"/>
        <v>0</v>
      </c>
      <c r="W53" s="375">
        <f t="shared" si="41"/>
        <v>0</v>
      </c>
      <c r="X53" s="375">
        <f t="shared" si="41"/>
        <v>0</v>
      </c>
      <c r="Y53" s="381">
        <f ca="1">COUNTIF((OFFSET($Q$51,0,0,4,8)),IF(Q53=0,".",Q53))</f>
        <v>0</v>
      </c>
      <c r="Z53" s="381">
        <f t="shared" ca="1" si="34"/>
        <v>0</v>
      </c>
      <c r="AA53" s="381">
        <f t="shared" ca="1" si="34"/>
        <v>0</v>
      </c>
      <c r="AB53" s="381">
        <f t="shared" ca="1" si="34"/>
        <v>0</v>
      </c>
      <c r="AC53" s="381">
        <f t="shared" ca="1" si="34"/>
        <v>0</v>
      </c>
      <c r="AD53" s="381">
        <f t="shared" ca="1" si="34"/>
        <v>0</v>
      </c>
      <c r="AE53" s="381">
        <f t="shared" ca="1" si="34"/>
        <v>0</v>
      </c>
      <c r="AF53" s="381">
        <f t="shared" ca="1" si="34"/>
        <v>0</v>
      </c>
      <c r="AG53" s="375">
        <f t="shared" si="41"/>
        <v>0</v>
      </c>
      <c r="AH53" s="375">
        <f t="shared" si="41"/>
        <v>0</v>
      </c>
      <c r="AI53" s="375">
        <f t="shared" si="41"/>
        <v>0</v>
      </c>
      <c r="AJ53" s="375">
        <f t="shared" si="41"/>
        <v>0</v>
      </c>
      <c r="AK53" s="375">
        <f t="shared" si="41"/>
        <v>0</v>
      </c>
      <c r="AL53" s="375">
        <f t="shared" si="41"/>
        <v>0</v>
      </c>
      <c r="AM53" s="375">
        <f t="shared" si="41"/>
        <v>0</v>
      </c>
      <c r="AN53" s="375">
        <f t="shared" si="41"/>
        <v>0</v>
      </c>
      <c r="AO53">
        <f ca="1">COUNTIF((OFFSET($AG$51,0,0,4,8)),IF(AG53=0,".",AG53))</f>
        <v>0</v>
      </c>
      <c r="AP53">
        <f t="shared" ca="1" si="35"/>
        <v>0</v>
      </c>
      <c r="AQ53">
        <f t="shared" ca="1" si="35"/>
        <v>0</v>
      </c>
      <c r="AR53">
        <f t="shared" ca="1" si="35"/>
        <v>0</v>
      </c>
      <c r="AS53">
        <f t="shared" ca="1" si="35"/>
        <v>0</v>
      </c>
      <c r="AT53">
        <f t="shared" ca="1" si="35"/>
        <v>0</v>
      </c>
      <c r="AU53">
        <f t="shared" ca="1" si="35"/>
        <v>0</v>
      </c>
      <c r="AV53">
        <f t="shared" ca="1" si="35"/>
        <v>0</v>
      </c>
      <c r="AW53" s="375">
        <f t="shared" si="41"/>
        <v>0</v>
      </c>
      <c r="AX53" s="375">
        <f t="shared" si="41"/>
        <v>0</v>
      </c>
      <c r="AY53" s="375">
        <f t="shared" si="41"/>
        <v>0</v>
      </c>
      <c r="AZ53" s="375">
        <f t="shared" si="41"/>
        <v>0</v>
      </c>
      <c r="BA53" s="375">
        <f t="shared" si="41"/>
        <v>0</v>
      </c>
      <c r="BB53" s="375">
        <f t="shared" si="41"/>
        <v>0</v>
      </c>
      <c r="BC53" s="375">
        <f t="shared" si="41"/>
        <v>0</v>
      </c>
      <c r="BD53" s="375">
        <f t="shared" si="41"/>
        <v>0</v>
      </c>
      <c r="BE53" s="381">
        <f ca="1">COUNTIF((OFFSET($AW$51,0,0,4,8)),IF(AW53=0,".",AW53))</f>
        <v>0</v>
      </c>
      <c r="BF53" s="381">
        <f t="shared" ca="1" si="36"/>
        <v>0</v>
      </c>
      <c r="BG53" s="381">
        <f t="shared" ca="1" si="36"/>
        <v>0</v>
      </c>
      <c r="BH53" s="381">
        <f t="shared" ca="1" si="36"/>
        <v>0</v>
      </c>
      <c r="BI53" s="381">
        <f t="shared" ca="1" si="36"/>
        <v>0</v>
      </c>
      <c r="BJ53" s="381">
        <f t="shared" ca="1" si="36"/>
        <v>0</v>
      </c>
      <c r="BK53" s="381">
        <f t="shared" ca="1" si="36"/>
        <v>0</v>
      </c>
      <c r="BL53" s="381">
        <f t="shared" ca="1" si="36"/>
        <v>0</v>
      </c>
      <c r="BM53" s="375">
        <f t="shared" si="41"/>
        <v>0</v>
      </c>
      <c r="BN53" s="375">
        <f t="shared" si="41"/>
        <v>0</v>
      </c>
      <c r="BO53" s="375">
        <f t="shared" si="41"/>
        <v>0</v>
      </c>
      <c r="BP53" s="375">
        <f t="shared" si="41"/>
        <v>0</v>
      </c>
      <c r="BQ53" s="375">
        <f t="shared" si="41"/>
        <v>0</v>
      </c>
      <c r="BR53" s="375">
        <f t="shared" si="41"/>
        <v>0</v>
      </c>
      <c r="BS53" s="375">
        <f t="shared" si="41"/>
        <v>0</v>
      </c>
      <c r="BT53" s="375">
        <f t="shared" si="41"/>
        <v>0</v>
      </c>
      <c r="BU53">
        <f ca="1">COUNTIF((OFFSET($BM$51,0,0,4,8)),IF(BM53=0,".",BM53))</f>
        <v>0</v>
      </c>
      <c r="BV53">
        <f t="shared" ca="1" si="37"/>
        <v>0</v>
      </c>
      <c r="BW53">
        <f t="shared" ca="1" si="37"/>
        <v>0</v>
      </c>
      <c r="BX53">
        <f t="shared" ca="1" si="37"/>
        <v>0</v>
      </c>
      <c r="BY53">
        <f t="shared" ca="1" si="37"/>
        <v>0</v>
      </c>
      <c r="BZ53">
        <f t="shared" ca="1" si="37"/>
        <v>0</v>
      </c>
      <c r="CA53">
        <f t="shared" ca="1" si="37"/>
        <v>0</v>
      </c>
      <c r="CB53">
        <f t="shared" ca="1" si="37"/>
        <v>0</v>
      </c>
    </row>
    <row r="54" spans="1:80" x14ac:dyDescent="0.2">
      <c r="A54" s="374">
        <f t="shared" ref="A54:H54" si="42">A$32</f>
        <v>0</v>
      </c>
      <c r="B54" s="374">
        <f t="shared" si="42"/>
        <v>0</v>
      </c>
      <c r="C54" s="374">
        <f t="shared" si="42"/>
        <v>0</v>
      </c>
      <c r="D54" s="374">
        <f t="shared" si="42"/>
        <v>0</v>
      </c>
      <c r="E54" s="374">
        <f t="shared" si="42"/>
        <v>0</v>
      </c>
      <c r="F54" s="374">
        <f t="shared" si="42"/>
        <v>0</v>
      </c>
      <c r="G54" s="374">
        <f t="shared" si="42"/>
        <v>0</v>
      </c>
      <c r="H54" s="374">
        <f t="shared" si="42"/>
        <v>0</v>
      </c>
      <c r="I54">
        <f ca="1">COUNTIF((OFFSET($A$51,0,0,4,8)),IF(A54=0,".",A54))</f>
        <v>0</v>
      </c>
      <c r="J54">
        <f t="shared" ca="1" si="32"/>
        <v>0</v>
      </c>
      <c r="K54">
        <f t="shared" ca="1" si="32"/>
        <v>0</v>
      </c>
      <c r="L54">
        <f t="shared" ca="1" si="32"/>
        <v>0</v>
      </c>
      <c r="M54">
        <f t="shared" ca="1" si="32"/>
        <v>0</v>
      </c>
      <c r="N54">
        <f t="shared" ca="1" si="32"/>
        <v>0</v>
      </c>
      <c r="O54">
        <f t="shared" ca="1" si="32"/>
        <v>0</v>
      </c>
      <c r="P54">
        <f t="shared" ca="1" si="32"/>
        <v>0</v>
      </c>
      <c r="Q54" s="385">
        <f t="shared" ref="Q54:BT54" si="43">Q$32</f>
        <v>0</v>
      </c>
      <c r="R54" s="385">
        <f t="shared" si="43"/>
        <v>0</v>
      </c>
      <c r="S54" s="385">
        <f t="shared" si="43"/>
        <v>0</v>
      </c>
      <c r="T54" s="385">
        <f t="shared" si="43"/>
        <v>0</v>
      </c>
      <c r="U54" s="385">
        <f t="shared" si="43"/>
        <v>0</v>
      </c>
      <c r="V54" s="385">
        <f t="shared" si="43"/>
        <v>0</v>
      </c>
      <c r="W54" s="385">
        <f t="shared" si="43"/>
        <v>0</v>
      </c>
      <c r="X54" s="385">
        <f t="shared" si="43"/>
        <v>0</v>
      </c>
      <c r="Y54" s="381">
        <f ca="1">COUNTIF((OFFSET($Q$51,0,0,4,8)),IF(Q54=0,".",Q54))</f>
        <v>0</v>
      </c>
      <c r="Z54" s="381">
        <f t="shared" ca="1" si="34"/>
        <v>0</v>
      </c>
      <c r="AA54" s="381">
        <f t="shared" ca="1" si="34"/>
        <v>0</v>
      </c>
      <c r="AB54" s="381">
        <f t="shared" ca="1" si="34"/>
        <v>0</v>
      </c>
      <c r="AC54" s="381">
        <f t="shared" ca="1" si="34"/>
        <v>0</v>
      </c>
      <c r="AD54" s="381">
        <f t="shared" ca="1" si="34"/>
        <v>0</v>
      </c>
      <c r="AE54" s="381">
        <f t="shared" ca="1" si="34"/>
        <v>0</v>
      </c>
      <c r="AF54" s="381">
        <f t="shared" ca="1" si="34"/>
        <v>0</v>
      </c>
      <c r="AG54" s="374">
        <f t="shared" si="43"/>
        <v>0</v>
      </c>
      <c r="AH54" s="374">
        <f t="shared" si="43"/>
        <v>0</v>
      </c>
      <c r="AI54" s="374">
        <f t="shared" si="43"/>
        <v>0</v>
      </c>
      <c r="AJ54" s="374">
        <f t="shared" si="43"/>
        <v>0</v>
      </c>
      <c r="AK54" s="374">
        <f t="shared" si="43"/>
        <v>0</v>
      </c>
      <c r="AL54" s="374">
        <f t="shared" si="43"/>
        <v>0</v>
      </c>
      <c r="AM54" s="374">
        <f t="shared" si="43"/>
        <v>0</v>
      </c>
      <c r="AN54" s="374">
        <f t="shared" si="43"/>
        <v>0</v>
      </c>
      <c r="AO54">
        <f ca="1">COUNTIF((OFFSET($AG$51,0,0,4,8)),IF(AG54=0,".",AG54))</f>
        <v>0</v>
      </c>
      <c r="AP54">
        <f t="shared" ca="1" si="35"/>
        <v>0</v>
      </c>
      <c r="AQ54">
        <f t="shared" ca="1" si="35"/>
        <v>0</v>
      </c>
      <c r="AR54">
        <f t="shared" ca="1" si="35"/>
        <v>0</v>
      </c>
      <c r="AS54">
        <f t="shared" ca="1" si="35"/>
        <v>0</v>
      </c>
      <c r="AT54">
        <f t="shared" ca="1" si="35"/>
        <v>0</v>
      </c>
      <c r="AU54">
        <f t="shared" ca="1" si="35"/>
        <v>0</v>
      </c>
      <c r="AV54">
        <f t="shared" ca="1" si="35"/>
        <v>0</v>
      </c>
      <c r="AW54" s="385">
        <f t="shared" si="43"/>
        <v>0</v>
      </c>
      <c r="AX54" s="385">
        <f t="shared" si="43"/>
        <v>0</v>
      </c>
      <c r="AY54" s="385">
        <f t="shared" si="43"/>
        <v>0</v>
      </c>
      <c r="AZ54" s="385">
        <f t="shared" si="43"/>
        <v>0</v>
      </c>
      <c r="BA54" s="385">
        <f t="shared" si="43"/>
        <v>0</v>
      </c>
      <c r="BB54" s="385">
        <f t="shared" si="43"/>
        <v>0</v>
      </c>
      <c r="BC54" s="385">
        <f t="shared" si="43"/>
        <v>0</v>
      </c>
      <c r="BD54" s="385">
        <f t="shared" si="43"/>
        <v>0</v>
      </c>
      <c r="BE54" s="381">
        <f ca="1">COUNTIF((OFFSET($AW$51,0,0,4,8)),IF(AW54=0,".",AW54))</f>
        <v>0</v>
      </c>
      <c r="BF54" s="381">
        <f t="shared" ca="1" si="36"/>
        <v>0</v>
      </c>
      <c r="BG54" s="381">
        <f t="shared" ca="1" si="36"/>
        <v>0</v>
      </c>
      <c r="BH54" s="381">
        <f t="shared" ca="1" si="36"/>
        <v>0</v>
      </c>
      <c r="BI54" s="381">
        <f t="shared" ca="1" si="36"/>
        <v>0</v>
      </c>
      <c r="BJ54" s="381">
        <f t="shared" ca="1" si="36"/>
        <v>0</v>
      </c>
      <c r="BK54" s="381">
        <f t="shared" ca="1" si="36"/>
        <v>0</v>
      </c>
      <c r="BL54" s="381">
        <f t="shared" ca="1" si="36"/>
        <v>0</v>
      </c>
      <c r="BM54" s="374">
        <f t="shared" si="43"/>
        <v>0</v>
      </c>
      <c r="BN54" s="374">
        <f t="shared" si="43"/>
        <v>0</v>
      </c>
      <c r="BO54" s="374">
        <f t="shared" si="43"/>
        <v>0</v>
      </c>
      <c r="BP54" s="374">
        <f t="shared" si="43"/>
        <v>0</v>
      </c>
      <c r="BQ54" s="374">
        <f t="shared" si="43"/>
        <v>0</v>
      </c>
      <c r="BR54" s="374">
        <f t="shared" si="43"/>
        <v>0</v>
      </c>
      <c r="BS54" s="374">
        <f t="shared" si="43"/>
        <v>0</v>
      </c>
      <c r="BT54" s="374">
        <f t="shared" si="43"/>
        <v>0</v>
      </c>
      <c r="BU54">
        <f ca="1">COUNTIF((OFFSET($BM$51,0,0,4,8)),IF(BM54=0,".",BM54))</f>
        <v>0</v>
      </c>
      <c r="BV54">
        <f t="shared" ca="1" si="37"/>
        <v>0</v>
      </c>
      <c r="BW54">
        <f t="shared" ca="1" si="37"/>
        <v>0</v>
      </c>
      <c r="BX54">
        <f t="shared" ca="1" si="37"/>
        <v>0</v>
      </c>
      <c r="BY54">
        <f t="shared" ca="1" si="37"/>
        <v>0</v>
      </c>
      <c r="BZ54">
        <f t="shared" ca="1" si="37"/>
        <v>0</v>
      </c>
      <c r="CA54">
        <f t="shared" ca="1" si="37"/>
        <v>0</v>
      </c>
      <c r="CB54">
        <f t="shared" ca="1" si="37"/>
        <v>0</v>
      </c>
    </row>
    <row r="55" spans="1:80" x14ac:dyDescent="0.2">
      <c r="A55" s="377">
        <f t="shared" ref="A55:H55" si="44">COUNTIF((A$51:A$54),IF(A51=0,".",A51))</f>
        <v>1</v>
      </c>
      <c r="B55" s="378">
        <f t="shared" si="44"/>
        <v>0</v>
      </c>
      <c r="C55" s="378">
        <f t="shared" si="44"/>
        <v>1</v>
      </c>
      <c r="D55" s="378">
        <f t="shared" si="44"/>
        <v>1</v>
      </c>
      <c r="E55" s="378">
        <f t="shared" si="44"/>
        <v>1</v>
      </c>
      <c r="F55" s="378">
        <f t="shared" si="44"/>
        <v>0</v>
      </c>
      <c r="G55" s="378">
        <f t="shared" si="44"/>
        <v>0</v>
      </c>
      <c r="H55" s="378">
        <f t="shared" si="44"/>
        <v>0</v>
      </c>
      <c r="I55" s="378">
        <f ca="1">SUM(I51:I54)</f>
        <v>1</v>
      </c>
      <c r="J55" s="378">
        <f t="shared" ref="J55:P55" ca="1" si="45">SUM(J51:J54)</f>
        <v>0</v>
      </c>
      <c r="K55" s="378">
        <f t="shared" ca="1" si="45"/>
        <v>1</v>
      </c>
      <c r="L55" s="378">
        <f t="shared" ca="1" si="45"/>
        <v>1</v>
      </c>
      <c r="M55" s="378">
        <f t="shared" ca="1" si="45"/>
        <v>1</v>
      </c>
      <c r="N55" s="378">
        <f t="shared" ca="1" si="45"/>
        <v>0</v>
      </c>
      <c r="O55" s="378">
        <f t="shared" ca="1" si="45"/>
        <v>0</v>
      </c>
      <c r="P55" s="378">
        <f t="shared" ca="1" si="45"/>
        <v>0</v>
      </c>
      <c r="Q55" s="378">
        <f t="shared" ref="Q55:X55" si="46">COUNTIF((Q$51:Q$54),IF(Q51=0,".",Q51))</f>
        <v>1</v>
      </c>
      <c r="R55" s="378">
        <f t="shared" si="46"/>
        <v>0</v>
      </c>
      <c r="S55" s="378">
        <f t="shared" si="46"/>
        <v>1</v>
      </c>
      <c r="T55" s="378">
        <f t="shared" si="46"/>
        <v>1</v>
      </c>
      <c r="U55" s="378">
        <f t="shared" si="46"/>
        <v>1</v>
      </c>
      <c r="V55" s="378">
        <f t="shared" si="46"/>
        <v>0</v>
      </c>
      <c r="W55" s="378">
        <f t="shared" si="46"/>
        <v>0</v>
      </c>
      <c r="X55" s="378">
        <f t="shared" si="46"/>
        <v>0</v>
      </c>
      <c r="Y55" s="378">
        <f ca="1">SUM(Y51:Y54)</f>
        <v>1</v>
      </c>
      <c r="Z55" s="378">
        <f t="shared" ref="Z55:AF55" ca="1" si="47">SUM(Z51:Z54)</f>
        <v>0</v>
      </c>
      <c r="AA55" s="378">
        <f t="shared" ca="1" si="47"/>
        <v>1</v>
      </c>
      <c r="AB55" s="378">
        <f t="shared" ca="1" si="47"/>
        <v>1</v>
      </c>
      <c r="AC55" s="378">
        <f t="shared" ca="1" si="47"/>
        <v>1</v>
      </c>
      <c r="AD55" s="378">
        <f t="shared" ca="1" si="47"/>
        <v>0</v>
      </c>
      <c r="AE55" s="378">
        <f t="shared" ca="1" si="47"/>
        <v>0</v>
      </c>
      <c r="AF55" s="378">
        <f t="shared" ca="1" si="47"/>
        <v>0</v>
      </c>
      <c r="AG55" s="378">
        <f t="shared" ref="AG55:AN58" si="48">COUNTIF((AG$51:AG$54),IF(AG51=0,".",AG51))</f>
        <v>0</v>
      </c>
      <c r="AH55" s="378">
        <f t="shared" si="48"/>
        <v>0</v>
      </c>
      <c r="AI55" s="378">
        <f t="shared" si="48"/>
        <v>0</v>
      </c>
      <c r="AJ55" s="378">
        <f t="shared" si="48"/>
        <v>0</v>
      </c>
      <c r="AK55" s="378">
        <f t="shared" si="48"/>
        <v>1</v>
      </c>
      <c r="AL55" s="378">
        <f t="shared" si="48"/>
        <v>0</v>
      </c>
      <c r="AM55" s="378">
        <f t="shared" si="48"/>
        <v>0</v>
      </c>
      <c r="AN55" s="378">
        <f t="shared" si="48"/>
        <v>0</v>
      </c>
      <c r="AO55" s="378">
        <f ca="1">SUM(AO51:AO54)</f>
        <v>0</v>
      </c>
      <c r="AP55" s="378">
        <f t="shared" ref="AP55:AV55" ca="1" si="49">SUM(AP51:AP54)</f>
        <v>0</v>
      </c>
      <c r="AQ55" s="378">
        <f t="shared" ca="1" si="49"/>
        <v>0</v>
      </c>
      <c r="AR55" s="378">
        <f t="shared" ca="1" si="49"/>
        <v>0</v>
      </c>
      <c r="AS55" s="378">
        <f t="shared" ca="1" si="49"/>
        <v>1</v>
      </c>
      <c r="AT55" s="378">
        <f t="shared" ca="1" si="49"/>
        <v>0</v>
      </c>
      <c r="AU55" s="378">
        <f t="shared" ca="1" si="49"/>
        <v>0</v>
      </c>
      <c r="AV55" s="378">
        <f t="shared" ca="1" si="49"/>
        <v>0</v>
      </c>
      <c r="AW55" s="378">
        <f t="shared" ref="AW55:BD58" si="50">COUNTIF((AW$51:AW$54),IF(AW51=0,".",AW51))</f>
        <v>1</v>
      </c>
      <c r="AX55" s="378">
        <f t="shared" si="50"/>
        <v>0</v>
      </c>
      <c r="AY55" s="378">
        <f t="shared" si="50"/>
        <v>0</v>
      </c>
      <c r="AZ55" s="378">
        <f t="shared" si="50"/>
        <v>0</v>
      </c>
      <c r="BA55" s="378">
        <f t="shared" si="50"/>
        <v>0</v>
      </c>
      <c r="BB55" s="378">
        <f t="shared" si="50"/>
        <v>0</v>
      </c>
      <c r="BC55" s="378">
        <f t="shared" si="50"/>
        <v>0</v>
      </c>
      <c r="BD55" s="378">
        <f t="shared" si="50"/>
        <v>0</v>
      </c>
      <c r="BE55" s="378">
        <f ca="1">SUM(BE51:BE54)</f>
        <v>1</v>
      </c>
      <c r="BF55" s="378">
        <f t="shared" ref="BF55:BL55" ca="1" si="51">SUM(BF51:BF54)</f>
        <v>0</v>
      </c>
      <c r="BG55" s="378">
        <f t="shared" ca="1" si="51"/>
        <v>0</v>
      </c>
      <c r="BH55" s="378">
        <f t="shared" ca="1" si="51"/>
        <v>0</v>
      </c>
      <c r="BI55" s="378">
        <f t="shared" ca="1" si="51"/>
        <v>0</v>
      </c>
      <c r="BJ55" s="378">
        <f t="shared" ca="1" si="51"/>
        <v>0</v>
      </c>
      <c r="BK55" s="378">
        <f t="shared" ca="1" si="51"/>
        <v>0</v>
      </c>
      <c r="BL55" s="378">
        <f t="shared" ca="1" si="51"/>
        <v>0</v>
      </c>
      <c r="BM55" s="378">
        <f t="shared" ref="BM55:BT58" si="52">COUNTIF((BM$51:BM$54),IF(BM51=0,".",BM51))</f>
        <v>0</v>
      </c>
      <c r="BN55" s="378">
        <f t="shared" si="52"/>
        <v>0</v>
      </c>
      <c r="BO55" s="378">
        <f t="shared" si="52"/>
        <v>0</v>
      </c>
      <c r="BP55" s="378">
        <f t="shared" si="52"/>
        <v>0</v>
      </c>
      <c r="BQ55" s="378">
        <f t="shared" si="52"/>
        <v>0</v>
      </c>
      <c r="BR55" s="378">
        <f t="shared" si="52"/>
        <v>0</v>
      </c>
      <c r="BS55" s="378">
        <f t="shared" si="52"/>
        <v>0</v>
      </c>
      <c r="BT55" s="378">
        <f t="shared" si="52"/>
        <v>0</v>
      </c>
      <c r="BU55" s="378">
        <f ca="1">SUM(BU51:BU54)</f>
        <v>0</v>
      </c>
      <c r="BV55" s="378">
        <f t="shared" ref="BV55:CB55" ca="1" si="53">SUM(BV51:BV54)</f>
        <v>0</v>
      </c>
      <c r="BW55" s="378">
        <f t="shared" ca="1" si="53"/>
        <v>0</v>
      </c>
      <c r="BX55" s="378">
        <f t="shared" ca="1" si="53"/>
        <v>0</v>
      </c>
      <c r="BY55" s="378">
        <f t="shared" ca="1" si="53"/>
        <v>0</v>
      </c>
      <c r="BZ55" s="378">
        <f t="shared" ca="1" si="53"/>
        <v>0</v>
      </c>
      <c r="CA55" s="378">
        <f t="shared" ca="1" si="53"/>
        <v>0</v>
      </c>
      <c r="CB55" s="378">
        <f t="shared" ca="1" si="53"/>
        <v>0</v>
      </c>
    </row>
    <row r="56" spans="1:80" ht="12.75" customHeight="1" x14ac:dyDescent="0.2">
      <c r="A56" s="377">
        <f t="shared" ref="A56:X58" si="54">COUNTIF((A$51:A$54),IF(A52=0,".",A52))</f>
        <v>0</v>
      </c>
      <c r="B56" s="378">
        <f t="shared" si="54"/>
        <v>0</v>
      </c>
      <c r="C56" s="378">
        <f t="shared" si="54"/>
        <v>0</v>
      </c>
      <c r="D56" s="378">
        <f t="shared" si="54"/>
        <v>0</v>
      </c>
      <c r="E56" s="378">
        <f t="shared" si="54"/>
        <v>0</v>
      </c>
      <c r="F56" s="378">
        <f t="shared" si="54"/>
        <v>0</v>
      </c>
      <c r="G56" s="378">
        <f t="shared" si="54"/>
        <v>0</v>
      </c>
      <c r="H56" s="378">
        <f t="shared" si="54"/>
        <v>0</v>
      </c>
      <c r="I56" s="1109" t="s">
        <v>323</v>
      </c>
      <c r="J56" s="1109"/>
      <c r="K56" s="1109"/>
      <c r="L56" s="1109"/>
      <c r="M56" s="1109"/>
      <c r="N56" s="1109"/>
      <c r="O56" s="1109"/>
      <c r="P56" s="1109"/>
      <c r="Q56" s="378">
        <f t="shared" si="54"/>
        <v>0</v>
      </c>
      <c r="R56" s="378">
        <f t="shared" si="54"/>
        <v>0</v>
      </c>
      <c r="S56" s="378">
        <f t="shared" si="54"/>
        <v>0</v>
      </c>
      <c r="T56" s="378">
        <f t="shared" si="54"/>
        <v>0</v>
      </c>
      <c r="U56" s="378">
        <f t="shared" si="54"/>
        <v>0</v>
      </c>
      <c r="V56" s="378">
        <f t="shared" si="54"/>
        <v>0</v>
      </c>
      <c r="W56" s="378">
        <f t="shared" si="54"/>
        <v>0</v>
      </c>
      <c r="X56" s="378">
        <f t="shared" si="54"/>
        <v>0</v>
      </c>
      <c r="Y56" s="1109" t="s">
        <v>323</v>
      </c>
      <c r="Z56" s="1109"/>
      <c r="AA56" s="1109"/>
      <c r="AB56" s="1109"/>
      <c r="AC56" s="1109"/>
      <c r="AD56" s="1109"/>
      <c r="AE56" s="1109"/>
      <c r="AF56" s="1109"/>
      <c r="AG56" s="378">
        <f t="shared" si="48"/>
        <v>0</v>
      </c>
      <c r="AH56" s="378">
        <f t="shared" si="48"/>
        <v>0</v>
      </c>
      <c r="AI56" s="378">
        <f t="shared" si="48"/>
        <v>0</v>
      </c>
      <c r="AJ56" s="378">
        <f t="shared" si="48"/>
        <v>0</v>
      </c>
      <c r="AK56" s="378">
        <f t="shared" si="48"/>
        <v>0</v>
      </c>
      <c r="AL56" s="378">
        <f t="shared" si="48"/>
        <v>0</v>
      </c>
      <c r="AM56" s="378">
        <f t="shared" si="48"/>
        <v>0</v>
      </c>
      <c r="AN56" s="378">
        <f t="shared" si="48"/>
        <v>0</v>
      </c>
      <c r="AO56" s="1109" t="s">
        <v>323</v>
      </c>
      <c r="AP56" s="1109"/>
      <c r="AQ56" s="1109"/>
      <c r="AR56" s="1109"/>
      <c r="AS56" s="1109"/>
      <c r="AT56" s="1109"/>
      <c r="AU56" s="1109"/>
      <c r="AV56" s="1109"/>
      <c r="AW56" s="378">
        <f t="shared" si="50"/>
        <v>0</v>
      </c>
      <c r="AX56" s="378">
        <f t="shared" si="50"/>
        <v>0</v>
      </c>
      <c r="AY56" s="378">
        <f t="shared" si="50"/>
        <v>0</v>
      </c>
      <c r="AZ56" s="378">
        <f t="shared" si="50"/>
        <v>0</v>
      </c>
      <c r="BA56" s="378">
        <f t="shared" si="50"/>
        <v>0</v>
      </c>
      <c r="BB56" s="378">
        <f t="shared" si="50"/>
        <v>0</v>
      </c>
      <c r="BC56" s="378">
        <f t="shared" si="50"/>
        <v>0</v>
      </c>
      <c r="BD56" s="378">
        <f t="shared" si="50"/>
        <v>0</v>
      </c>
      <c r="BE56" s="1109" t="s">
        <v>323</v>
      </c>
      <c r="BF56" s="1109"/>
      <c r="BG56" s="1109"/>
      <c r="BH56" s="1109"/>
      <c r="BI56" s="1109"/>
      <c r="BJ56" s="1109"/>
      <c r="BK56" s="1109"/>
      <c r="BL56" s="1109"/>
      <c r="BM56" s="378">
        <f t="shared" si="52"/>
        <v>0</v>
      </c>
      <c r="BN56" s="378">
        <f t="shared" si="52"/>
        <v>0</v>
      </c>
      <c r="BO56" s="378">
        <f t="shared" si="52"/>
        <v>0</v>
      </c>
      <c r="BP56" s="378">
        <f t="shared" si="52"/>
        <v>0</v>
      </c>
      <c r="BQ56" s="378">
        <f t="shared" si="52"/>
        <v>0</v>
      </c>
      <c r="BR56" s="378">
        <f t="shared" si="52"/>
        <v>0</v>
      </c>
      <c r="BS56" s="378">
        <f t="shared" si="52"/>
        <v>0</v>
      </c>
      <c r="BT56" s="378">
        <f t="shared" si="52"/>
        <v>0</v>
      </c>
      <c r="BU56" s="1109" t="s">
        <v>323</v>
      </c>
      <c r="BV56" s="1109"/>
      <c r="BW56" s="1109"/>
      <c r="BX56" s="1109"/>
      <c r="BY56" s="1109"/>
      <c r="BZ56" s="1109"/>
      <c r="CA56" s="1109"/>
      <c r="CB56" s="1109"/>
    </row>
    <row r="57" spans="1:80" ht="12.75" customHeight="1" x14ac:dyDescent="0.2">
      <c r="A57" s="377">
        <f t="shared" si="54"/>
        <v>0</v>
      </c>
      <c r="B57" s="378">
        <f t="shared" si="54"/>
        <v>0</v>
      </c>
      <c r="C57" s="378">
        <f t="shared" si="54"/>
        <v>0</v>
      </c>
      <c r="D57" s="378">
        <f t="shared" si="54"/>
        <v>0</v>
      </c>
      <c r="E57" s="378">
        <f t="shared" si="54"/>
        <v>0</v>
      </c>
      <c r="F57" s="378">
        <f t="shared" si="54"/>
        <v>0</v>
      </c>
      <c r="G57" s="378">
        <f t="shared" si="54"/>
        <v>0</v>
      </c>
      <c r="H57" s="378">
        <f t="shared" si="54"/>
        <v>0</v>
      </c>
      <c r="I57" s="1109"/>
      <c r="J57" s="1109"/>
      <c r="K57" s="1109"/>
      <c r="L57" s="1109"/>
      <c r="M57" s="1109"/>
      <c r="N57" s="1109"/>
      <c r="O57" s="1109"/>
      <c r="P57" s="1109"/>
      <c r="Q57" s="378">
        <f t="shared" si="54"/>
        <v>0</v>
      </c>
      <c r="R57" s="378">
        <f t="shared" si="54"/>
        <v>0</v>
      </c>
      <c r="S57" s="378">
        <f t="shared" si="54"/>
        <v>0</v>
      </c>
      <c r="T57" s="378">
        <f t="shared" si="54"/>
        <v>0</v>
      </c>
      <c r="U57" s="378">
        <f t="shared" si="54"/>
        <v>0</v>
      </c>
      <c r="V57" s="378">
        <f t="shared" si="54"/>
        <v>0</v>
      </c>
      <c r="W57" s="378">
        <f t="shared" si="54"/>
        <v>0</v>
      </c>
      <c r="X57" s="378">
        <f t="shared" si="54"/>
        <v>0</v>
      </c>
      <c r="Y57" s="1109"/>
      <c r="Z57" s="1109"/>
      <c r="AA57" s="1109"/>
      <c r="AB57" s="1109"/>
      <c r="AC57" s="1109"/>
      <c r="AD57" s="1109"/>
      <c r="AE57" s="1109"/>
      <c r="AF57" s="1109"/>
      <c r="AG57" s="378">
        <f t="shared" si="48"/>
        <v>0</v>
      </c>
      <c r="AH57" s="378">
        <f t="shared" si="48"/>
        <v>0</v>
      </c>
      <c r="AI57" s="378">
        <f t="shared" si="48"/>
        <v>0</v>
      </c>
      <c r="AJ57" s="378">
        <f t="shared" si="48"/>
        <v>0</v>
      </c>
      <c r="AK57" s="378">
        <f t="shared" si="48"/>
        <v>0</v>
      </c>
      <c r="AL57" s="378">
        <f t="shared" si="48"/>
        <v>0</v>
      </c>
      <c r="AM57" s="378">
        <f t="shared" si="48"/>
        <v>0</v>
      </c>
      <c r="AN57" s="378">
        <f t="shared" si="48"/>
        <v>0</v>
      </c>
      <c r="AO57" s="1109"/>
      <c r="AP57" s="1109"/>
      <c r="AQ57" s="1109"/>
      <c r="AR57" s="1109"/>
      <c r="AS57" s="1109"/>
      <c r="AT57" s="1109"/>
      <c r="AU57" s="1109"/>
      <c r="AV57" s="1109"/>
      <c r="AW57" s="378">
        <f t="shared" si="50"/>
        <v>0</v>
      </c>
      <c r="AX57" s="378">
        <f t="shared" si="50"/>
        <v>0</v>
      </c>
      <c r="AY57" s="378">
        <f t="shared" si="50"/>
        <v>0</v>
      </c>
      <c r="AZ57" s="378">
        <f t="shared" si="50"/>
        <v>0</v>
      </c>
      <c r="BA57" s="378">
        <f t="shared" si="50"/>
        <v>0</v>
      </c>
      <c r="BB57" s="378">
        <f t="shared" si="50"/>
        <v>0</v>
      </c>
      <c r="BC57" s="378">
        <f t="shared" si="50"/>
        <v>0</v>
      </c>
      <c r="BD57" s="378">
        <f t="shared" si="50"/>
        <v>0</v>
      </c>
      <c r="BE57" s="1109"/>
      <c r="BF57" s="1109"/>
      <c r="BG57" s="1109"/>
      <c r="BH57" s="1109"/>
      <c r="BI57" s="1109"/>
      <c r="BJ57" s="1109"/>
      <c r="BK57" s="1109"/>
      <c r="BL57" s="1109"/>
      <c r="BM57" s="378">
        <f t="shared" si="52"/>
        <v>0</v>
      </c>
      <c r="BN57" s="378">
        <f t="shared" si="52"/>
        <v>0</v>
      </c>
      <c r="BO57" s="378">
        <f t="shared" si="52"/>
        <v>0</v>
      </c>
      <c r="BP57" s="378">
        <f t="shared" si="52"/>
        <v>0</v>
      </c>
      <c r="BQ57" s="378">
        <f t="shared" si="52"/>
        <v>0</v>
      </c>
      <c r="BR57" s="378">
        <f t="shared" si="52"/>
        <v>0</v>
      </c>
      <c r="BS57" s="378">
        <f t="shared" si="52"/>
        <v>0</v>
      </c>
      <c r="BT57" s="378">
        <f t="shared" si="52"/>
        <v>0</v>
      </c>
      <c r="BU57" s="1109"/>
      <c r="BV57" s="1109"/>
      <c r="BW57" s="1109"/>
      <c r="BX57" s="1109"/>
      <c r="BY57" s="1109"/>
      <c r="BZ57" s="1109"/>
      <c r="CA57" s="1109"/>
      <c r="CB57" s="1109"/>
    </row>
    <row r="58" spans="1:80" ht="13.5" thickBot="1" x14ac:dyDescent="0.25">
      <c r="A58" s="377">
        <f t="shared" si="54"/>
        <v>0</v>
      </c>
      <c r="B58" s="378">
        <f t="shared" si="54"/>
        <v>0</v>
      </c>
      <c r="C58" s="378">
        <f t="shared" si="54"/>
        <v>0</v>
      </c>
      <c r="D58" s="378">
        <f t="shared" si="54"/>
        <v>0</v>
      </c>
      <c r="E58" s="378">
        <f t="shared" si="54"/>
        <v>0</v>
      </c>
      <c r="F58" s="378">
        <f t="shared" si="54"/>
        <v>0</v>
      </c>
      <c r="G58" s="378">
        <f t="shared" si="54"/>
        <v>0</v>
      </c>
      <c r="H58" s="378">
        <f t="shared" si="54"/>
        <v>0</v>
      </c>
      <c r="I58" s="380" t="s">
        <v>42</v>
      </c>
      <c r="J58" s="380" t="s">
        <v>44</v>
      </c>
      <c r="K58" s="380" t="s">
        <v>45</v>
      </c>
      <c r="L58" s="380" t="s">
        <v>46</v>
      </c>
      <c r="M58" s="380" t="s">
        <v>47</v>
      </c>
      <c r="N58" s="380" t="s">
        <v>48</v>
      </c>
      <c r="O58" s="380" t="s">
        <v>67</v>
      </c>
      <c r="P58" s="380" t="s">
        <v>43</v>
      </c>
      <c r="Q58" s="378">
        <f t="shared" si="54"/>
        <v>0</v>
      </c>
      <c r="R58" s="378">
        <f t="shared" si="54"/>
        <v>0</v>
      </c>
      <c r="S58" s="378">
        <f t="shared" si="54"/>
        <v>0</v>
      </c>
      <c r="T58" s="378">
        <f t="shared" si="54"/>
        <v>0</v>
      </c>
      <c r="U58" s="378">
        <f t="shared" si="54"/>
        <v>0</v>
      </c>
      <c r="V58" s="378">
        <f t="shared" si="54"/>
        <v>0</v>
      </c>
      <c r="W58" s="378">
        <f t="shared" si="54"/>
        <v>0</v>
      </c>
      <c r="X58" s="378">
        <f t="shared" si="54"/>
        <v>0</v>
      </c>
      <c r="Y58" s="380" t="s">
        <v>42</v>
      </c>
      <c r="Z58" s="380" t="s">
        <v>44</v>
      </c>
      <c r="AA58" s="380" t="s">
        <v>45</v>
      </c>
      <c r="AB58" s="380" t="s">
        <v>46</v>
      </c>
      <c r="AC58" s="380" t="s">
        <v>47</v>
      </c>
      <c r="AD58" s="380" t="s">
        <v>48</v>
      </c>
      <c r="AE58" s="380" t="s">
        <v>67</v>
      </c>
      <c r="AF58" s="380" t="s">
        <v>43</v>
      </c>
      <c r="AG58" s="378">
        <f t="shared" si="48"/>
        <v>0</v>
      </c>
      <c r="AH58" s="378">
        <f t="shared" si="48"/>
        <v>0</v>
      </c>
      <c r="AI58" s="378">
        <f t="shared" si="48"/>
        <v>0</v>
      </c>
      <c r="AJ58" s="378">
        <f t="shared" si="48"/>
        <v>0</v>
      </c>
      <c r="AK58" s="378">
        <f t="shared" si="48"/>
        <v>0</v>
      </c>
      <c r="AL58" s="378">
        <f t="shared" si="48"/>
        <v>0</v>
      </c>
      <c r="AM58" s="378">
        <f t="shared" si="48"/>
        <v>0</v>
      </c>
      <c r="AN58" s="378">
        <f t="shared" si="48"/>
        <v>0</v>
      </c>
      <c r="AO58" s="380" t="s">
        <v>42</v>
      </c>
      <c r="AP58" s="380" t="s">
        <v>44</v>
      </c>
      <c r="AQ58" s="380" t="s">
        <v>45</v>
      </c>
      <c r="AR58" s="380" t="s">
        <v>46</v>
      </c>
      <c r="AS58" s="380" t="s">
        <v>47</v>
      </c>
      <c r="AT58" s="380" t="s">
        <v>48</v>
      </c>
      <c r="AU58" s="380" t="s">
        <v>67</v>
      </c>
      <c r="AV58" s="380" t="s">
        <v>43</v>
      </c>
      <c r="AW58" s="378">
        <f t="shared" si="50"/>
        <v>0</v>
      </c>
      <c r="AX58" s="378">
        <f t="shared" si="50"/>
        <v>0</v>
      </c>
      <c r="AY58" s="378">
        <f t="shared" si="50"/>
        <v>0</v>
      </c>
      <c r="AZ58" s="378">
        <f t="shared" si="50"/>
        <v>0</v>
      </c>
      <c r="BA58" s="378">
        <f t="shared" si="50"/>
        <v>0</v>
      </c>
      <c r="BB58" s="378">
        <f t="shared" si="50"/>
        <v>0</v>
      </c>
      <c r="BC58" s="378">
        <f t="shared" si="50"/>
        <v>0</v>
      </c>
      <c r="BD58" s="378">
        <f t="shared" si="50"/>
        <v>0</v>
      </c>
      <c r="BE58" s="380" t="s">
        <v>42</v>
      </c>
      <c r="BF58" s="380" t="s">
        <v>44</v>
      </c>
      <c r="BG58" s="380" t="s">
        <v>45</v>
      </c>
      <c r="BH58" s="380" t="s">
        <v>46</v>
      </c>
      <c r="BI58" s="380" t="s">
        <v>47</v>
      </c>
      <c r="BJ58" s="380" t="s">
        <v>48</v>
      </c>
      <c r="BK58" s="380" t="s">
        <v>67</v>
      </c>
      <c r="BL58" s="380" t="s">
        <v>43</v>
      </c>
      <c r="BM58" s="378">
        <f t="shared" si="52"/>
        <v>0</v>
      </c>
      <c r="BN58" s="378">
        <f t="shared" si="52"/>
        <v>0</v>
      </c>
      <c r="BO58" s="378">
        <f t="shared" si="52"/>
        <v>0</v>
      </c>
      <c r="BP58" s="378">
        <f t="shared" si="52"/>
        <v>0</v>
      </c>
      <c r="BQ58" s="378">
        <f t="shared" si="52"/>
        <v>0</v>
      </c>
      <c r="BR58" s="378">
        <f t="shared" si="52"/>
        <v>0</v>
      </c>
      <c r="BS58" s="378">
        <f t="shared" si="52"/>
        <v>0</v>
      </c>
      <c r="BT58" s="378">
        <f t="shared" si="52"/>
        <v>0</v>
      </c>
      <c r="BU58" s="380" t="s">
        <v>42</v>
      </c>
      <c r="BV58" s="380" t="s">
        <v>44</v>
      </c>
      <c r="BW58" s="380" t="s">
        <v>45</v>
      </c>
      <c r="BX58" s="380" t="s">
        <v>46</v>
      </c>
      <c r="BY58" s="380" t="s">
        <v>47</v>
      </c>
      <c r="BZ58" s="380" t="s">
        <v>48</v>
      </c>
      <c r="CA58" s="380" t="s">
        <v>67</v>
      </c>
      <c r="CB58" s="380" t="s">
        <v>43</v>
      </c>
    </row>
    <row r="59" spans="1:80" ht="13.5" thickBot="1" x14ac:dyDescent="0.25">
      <c r="A59" s="373">
        <f t="shared" ref="A59:BD59" si="55">SUM(A51:A58)</f>
        <v>1</v>
      </c>
      <c r="B59" s="372">
        <f t="shared" si="55"/>
        <v>0</v>
      </c>
      <c r="C59" s="372">
        <f t="shared" si="55"/>
        <v>1</v>
      </c>
      <c r="D59" s="372">
        <f t="shared" si="55"/>
        <v>1</v>
      </c>
      <c r="E59" s="372">
        <f t="shared" si="55"/>
        <v>1</v>
      </c>
      <c r="F59" s="372">
        <f t="shared" si="55"/>
        <v>0</v>
      </c>
      <c r="G59" s="372">
        <f t="shared" si="55"/>
        <v>0</v>
      </c>
      <c r="H59" s="372">
        <f t="shared" si="55"/>
        <v>0</v>
      </c>
      <c r="I59" s="379" t="str">
        <f t="shared" ref="I59:P59" ca="1" si="56">IF(A59=I55,"OK.","CISSS!")</f>
        <v>OK.</v>
      </c>
      <c r="J59" s="379" t="str">
        <f t="shared" ca="1" si="56"/>
        <v>OK.</v>
      </c>
      <c r="K59" s="379" t="str">
        <f t="shared" ca="1" si="56"/>
        <v>OK.</v>
      </c>
      <c r="L59" s="379" t="str">
        <f t="shared" ca="1" si="56"/>
        <v>OK.</v>
      </c>
      <c r="M59" s="379" t="str">
        <f t="shared" ca="1" si="56"/>
        <v>OK.</v>
      </c>
      <c r="N59" s="379" t="str">
        <f t="shared" ca="1" si="56"/>
        <v>OK.</v>
      </c>
      <c r="O59" s="379" t="str">
        <f t="shared" ca="1" si="56"/>
        <v>OK.</v>
      </c>
      <c r="P59" s="379" t="str">
        <f t="shared" ca="1" si="56"/>
        <v>OK.</v>
      </c>
      <c r="Q59" s="384">
        <f t="shared" si="55"/>
        <v>1</v>
      </c>
      <c r="R59" s="384">
        <f t="shared" si="55"/>
        <v>0</v>
      </c>
      <c r="S59" s="384">
        <f t="shared" si="55"/>
        <v>1</v>
      </c>
      <c r="T59" s="384">
        <f t="shared" si="55"/>
        <v>1</v>
      </c>
      <c r="U59" s="384">
        <f t="shared" si="55"/>
        <v>1</v>
      </c>
      <c r="V59" s="384">
        <f t="shared" si="55"/>
        <v>0</v>
      </c>
      <c r="W59" s="384">
        <f t="shared" si="55"/>
        <v>0</v>
      </c>
      <c r="X59" s="384">
        <f t="shared" si="55"/>
        <v>0</v>
      </c>
      <c r="Y59" s="382" t="str">
        <f t="shared" ref="Y59:AF59" ca="1" si="57">IF(Q59=Y55,"OK.","CISSS!")</f>
        <v>OK.</v>
      </c>
      <c r="Z59" s="382" t="str">
        <f t="shared" ca="1" si="57"/>
        <v>OK.</v>
      </c>
      <c r="AA59" s="382" t="str">
        <f t="shared" ca="1" si="57"/>
        <v>OK.</v>
      </c>
      <c r="AB59" s="382" t="str">
        <f t="shared" ca="1" si="57"/>
        <v>OK.</v>
      </c>
      <c r="AC59" s="382" t="str">
        <f t="shared" ca="1" si="57"/>
        <v>OK.</v>
      </c>
      <c r="AD59" s="382" t="str">
        <f t="shared" ca="1" si="57"/>
        <v>OK.</v>
      </c>
      <c r="AE59" s="382" t="str">
        <f t="shared" ca="1" si="57"/>
        <v>OK.</v>
      </c>
      <c r="AF59" s="382" t="str">
        <f t="shared" ca="1" si="57"/>
        <v>OK.</v>
      </c>
      <c r="AG59" s="372">
        <f t="shared" si="55"/>
        <v>0</v>
      </c>
      <c r="AH59" s="372">
        <f t="shared" si="55"/>
        <v>0</v>
      </c>
      <c r="AI59" s="372">
        <f t="shared" si="55"/>
        <v>0</v>
      </c>
      <c r="AJ59" s="372">
        <f t="shared" si="55"/>
        <v>0</v>
      </c>
      <c r="AK59" s="372">
        <f t="shared" si="55"/>
        <v>1</v>
      </c>
      <c r="AL59" s="372">
        <f t="shared" si="55"/>
        <v>0</v>
      </c>
      <c r="AM59" s="372">
        <f t="shared" si="55"/>
        <v>0</v>
      </c>
      <c r="AN59" s="372">
        <f t="shared" si="55"/>
        <v>0</v>
      </c>
      <c r="AO59" s="379" t="str">
        <f t="shared" ref="AO59:AV59" ca="1" si="58">IF(AG59=AO55,"OK.","CISSS!")</f>
        <v>OK.</v>
      </c>
      <c r="AP59" s="379" t="str">
        <f t="shared" ca="1" si="58"/>
        <v>OK.</v>
      </c>
      <c r="AQ59" s="379" t="str">
        <f t="shared" ca="1" si="58"/>
        <v>OK.</v>
      </c>
      <c r="AR59" s="379" t="str">
        <f t="shared" ca="1" si="58"/>
        <v>OK.</v>
      </c>
      <c r="AS59" s="379" t="str">
        <f t="shared" ca="1" si="58"/>
        <v>OK.</v>
      </c>
      <c r="AT59" s="379" t="str">
        <f t="shared" ca="1" si="58"/>
        <v>OK.</v>
      </c>
      <c r="AU59" s="379" t="str">
        <f t="shared" ca="1" si="58"/>
        <v>OK.</v>
      </c>
      <c r="AV59" s="379" t="str">
        <f t="shared" ca="1" si="58"/>
        <v>OK.</v>
      </c>
      <c r="AW59" s="384">
        <f t="shared" si="55"/>
        <v>1</v>
      </c>
      <c r="AX59" s="384">
        <f t="shared" si="55"/>
        <v>0</v>
      </c>
      <c r="AY59" s="384">
        <f t="shared" si="55"/>
        <v>0</v>
      </c>
      <c r="AZ59" s="384">
        <f t="shared" si="55"/>
        <v>0</v>
      </c>
      <c r="BA59" s="384">
        <f t="shared" si="55"/>
        <v>0</v>
      </c>
      <c r="BB59" s="384">
        <f t="shared" si="55"/>
        <v>0</v>
      </c>
      <c r="BC59" s="384">
        <f t="shared" si="55"/>
        <v>0</v>
      </c>
      <c r="BD59" s="384">
        <f t="shared" si="55"/>
        <v>0</v>
      </c>
      <c r="BE59" s="382" t="str">
        <f t="shared" ref="BE59:BL59" ca="1" si="59">IF(AW59=BE55,"OK.","CISSS!")</f>
        <v>OK.</v>
      </c>
      <c r="BF59" s="382" t="str">
        <f t="shared" ca="1" si="59"/>
        <v>OK.</v>
      </c>
      <c r="BG59" s="382" t="str">
        <f t="shared" ca="1" si="59"/>
        <v>OK.</v>
      </c>
      <c r="BH59" s="382" t="str">
        <f t="shared" ca="1" si="59"/>
        <v>OK.</v>
      </c>
      <c r="BI59" s="382" t="str">
        <f t="shared" ca="1" si="59"/>
        <v>OK.</v>
      </c>
      <c r="BJ59" s="382" t="str">
        <f t="shared" ca="1" si="59"/>
        <v>OK.</v>
      </c>
      <c r="BK59" s="382" t="str">
        <f t="shared" ca="1" si="59"/>
        <v>OK.</v>
      </c>
      <c r="BL59" s="382" t="str">
        <f t="shared" ca="1" si="59"/>
        <v>OK.</v>
      </c>
      <c r="BM59" s="372">
        <f t="shared" ref="BM59:BT59" si="60">SUM(BM51:BM58)</f>
        <v>0</v>
      </c>
      <c r="BN59" s="372">
        <f t="shared" si="60"/>
        <v>0</v>
      </c>
      <c r="BO59" s="372">
        <f t="shared" si="60"/>
        <v>0</v>
      </c>
      <c r="BP59" s="372">
        <f t="shared" si="60"/>
        <v>0</v>
      </c>
      <c r="BQ59" s="372">
        <f t="shared" si="60"/>
        <v>0</v>
      </c>
      <c r="BR59" s="372">
        <f t="shared" si="60"/>
        <v>0</v>
      </c>
      <c r="BS59" s="372">
        <f t="shared" si="60"/>
        <v>0</v>
      </c>
      <c r="BT59" s="372">
        <f t="shared" si="60"/>
        <v>0</v>
      </c>
      <c r="BU59" s="379" t="str">
        <f t="shared" ref="BU59:CB59" ca="1" si="61">IF(BM59=BU55,"OK.","CISSS!")</f>
        <v>OK.</v>
      </c>
      <c r="BV59" s="379" t="str">
        <f t="shared" ca="1" si="61"/>
        <v>OK.</v>
      </c>
      <c r="BW59" s="379" t="str">
        <f t="shared" ca="1" si="61"/>
        <v>OK.</v>
      </c>
      <c r="BX59" s="379" t="str">
        <f t="shared" ca="1" si="61"/>
        <v>OK.</v>
      </c>
      <c r="BY59" s="379" t="str">
        <f t="shared" ca="1" si="61"/>
        <v>OK.</v>
      </c>
      <c r="BZ59" s="379" t="str">
        <f t="shared" ca="1" si="61"/>
        <v>OK.</v>
      </c>
      <c r="CA59" s="379" t="str">
        <f t="shared" ca="1" si="61"/>
        <v>OK.</v>
      </c>
      <c r="CB59" s="379" t="str">
        <f t="shared" ca="1" si="61"/>
        <v>OK.</v>
      </c>
    </row>
    <row r="60" spans="1:80" x14ac:dyDescent="0.2">
      <c r="A60" s="375" t="str">
        <f t="shared" ref="A60:H60" si="62">A$3</f>
        <v>ARCH 143.01</v>
      </c>
      <c r="B60" s="375">
        <f t="shared" si="62"/>
        <v>0</v>
      </c>
      <c r="C60" s="375">
        <f t="shared" si="62"/>
        <v>0</v>
      </c>
      <c r="D60" s="375" t="str">
        <f t="shared" si="62"/>
        <v>ARCH 262.01</v>
      </c>
      <c r="E60" s="375" t="str">
        <f t="shared" si="62"/>
        <v>ARCH 337.11</v>
      </c>
      <c r="F60" s="375">
        <f t="shared" si="62"/>
        <v>0</v>
      </c>
      <c r="G60" s="375">
        <f t="shared" si="62"/>
        <v>0</v>
      </c>
      <c r="H60" s="375">
        <f t="shared" si="62"/>
        <v>0</v>
      </c>
      <c r="I60">
        <f ca="1">COUNTIF((OFFSET($A$60,0,0,4,8)),IF(A60=0,".",A60))</f>
        <v>1</v>
      </c>
      <c r="J60">
        <f t="shared" ref="J60:P63" ca="1" si="63">COUNTIF((OFFSET($A$60,0,0,4,8)),IF(B60=0,".",B60))</f>
        <v>0</v>
      </c>
      <c r="K60">
        <f t="shared" ca="1" si="63"/>
        <v>0</v>
      </c>
      <c r="L60">
        <f t="shared" ca="1" si="63"/>
        <v>1</v>
      </c>
      <c r="M60">
        <f t="shared" ca="1" si="63"/>
        <v>1</v>
      </c>
      <c r="N60">
        <f t="shared" ca="1" si="63"/>
        <v>0</v>
      </c>
      <c r="O60">
        <f t="shared" ca="1" si="63"/>
        <v>0</v>
      </c>
      <c r="P60">
        <f t="shared" ca="1" si="63"/>
        <v>0</v>
      </c>
      <c r="Q60" s="375" t="str">
        <f t="shared" ref="Q60:BT60" si="64">Q$3</f>
        <v>Doç. Dr. Füsun SEZEN</v>
      </c>
      <c r="R60" s="375">
        <f t="shared" si="64"/>
        <v>0</v>
      </c>
      <c r="S60" s="375">
        <f t="shared" si="64"/>
        <v>0</v>
      </c>
      <c r="T60" s="375" t="str">
        <f t="shared" si="64"/>
        <v>Prof. Dr. Cengiz TOKLU</v>
      </c>
      <c r="U60" s="375" t="str">
        <f t="shared" si="64"/>
        <v>Yrd. Doç. Dr. Kerem ERCOŞKUN</v>
      </c>
      <c r="V60" s="375">
        <f t="shared" si="64"/>
        <v>0</v>
      </c>
      <c r="W60" s="375">
        <f t="shared" si="64"/>
        <v>0</v>
      </c>
      <c r="X60" s="375">
        <f t="shared" si="64"/>
        <v>0</v>
      </c>
      <c r="Y60" s="381">
        <f ca="1">COUNTIF((OFFSET($Q$60,0,0,4,8)),IF(Q60=0,".",Q60))</f>
        <v>1</v>
      </c>
      <c r="Z60" s="381">
        <f t="shared" ref="Z60:AF63" ca="1" si="65">COUNTIF((OFFSET($Q$60,0,0,4,8)),IF(R60=0,".",R60))</f>
        <v>0</v>
      </c>
      <c r="AA60" s="381">
        <f t="shared" ca="1" si="65"/>
        <v>0</v>
      </c>
      <c r="AB60" s="381">
        <f t="shared" ca="1" si="65"/>
        <v>1</v>
      </c>
      <c r="AC60" s="381">
        <f t="shared" ca="1" si="65"/>
        <v>1</v>
      </c>
      <c r="AD60" s="381">
        <f t="shared" ca="1" si="65"/>
        <v>0</v>
      </c>
      <c r="AE60" s="381">
        <f t="shared" ca="1" si="65"/>
        <v>0</v>
      </c>
      <c r="AF60" s="381">
        <f t="shared" ca="1" si="65"/>
        <v>0</v>
      </c>
      <c r="AG60" s="375">
        <f t="shared" si="64"/>
        <v>0</v>
      </c>
      <c r="AH60" s="375">
        <f t="shared" si="64"/>
        <v>0</v>
      </c>
      <c r="AI60" s="375">
        <f t="shared" si="64"/>
        <v>0</v>
      </c>
      <c r="AJ60" s="375">
        <f t="shared" si="64"/>
        <v>0</v>
      </c>
      <c r="AK60" s="375" t="str">
        <f t="shared" si="64"/>
        <v>GSF.222</v>
      </c>
      <c r="AL60" s="375">
        <f t="shared" si="64"/>
        <v>0</v>
      </c>
      <c r="AM60" s="375">
        <f t="shared" si="64"/>
        <v>0</v>
      </c>
      <c r="AN60" s="375">
        <f t="shared" si="64"/>
        <v>0</v>
      </c>
      <c r="AO60">
        <f ca="1">COUNTIF((OFFSET($AG$60,0,0,4,8)),IF(AG60=0,".",AG60))</f>
        <v>0</v>
      </c>
      <c r="AP60">
        <f t="shared" ref="AP60:AV63" ca="1" si="66">COUNTIF((OFFSET($AG$60,0,0,4,8)),IF(AH60=0,".",AH60))</f>
        <v>0</v>
      </c>
      <c r="AQ60">
        <f t="shared" ca="1" si="66"/>
        <v>0</v>
      </c>
      <c r="AR60">
        <f t="shared" ca="1" si="66"/>
        <v>0</v>
      </c>
      <c r="AS60">
        <f t="shared" ca="1" si="66"/>
        <v>1</v>
      </c>
      <c r="AT60">
        <f t="shared" ca="1" si="66"/>
        <v>0</v>
      </c>
      <c r="AU60">
        <f t="shared" ca="1" si="66"/>
        <v>0</v>
      </c>
      <c r="AV60">
        <f t="shared" ca="1" si="66"/>
        <v>0</v>
      </c>
      <c r="AW60" s="375" t="str">
        <f t="shared" si="64"/>
        <v>Hande GÜLTEKİN</v>
      </c>
      <c r="AX60" s="375">
        <f t="shared" si="64"/>
        <v>0</v>
      </c>
      <c r="AY60" s="375">
        <f t="shared" si="64"/>
        <v>0</v>
      </c>
      <c r="AZ60" s="375">
        <f t="shared" si="64"/>
        <v>0</v>
      </c>
      <c r="BA60" s="375">
        <f t="shared" si="64"/>
        <v>0</v>
      </c>
      <c r="BB60" s="375">
        <f t="shared" si="64"/>
        <v>0</v>
      </c>
      <c r="BC60" s="375">
        <f t="shared" si="64"/>
        <v>0</v>
      </c>
      <c r="BD60" s="375">
        <f t="shared" si="64"/>
        <v>0</v>
      </c>
      <c r="BE60" s="381">
        <f ca="1">COUNTIF((OFFSET($AW$60,0,0,4,8)),IF(AW60=0,".",AW60))</f>
        <v>1</v>
      </c>
      <c r="BF60" s="381">
        <f t="shared" ref="BF60:BL63" ca="1" si="67">COUNTIF((OFFSET($AW$60,0,0,4,8)),IF(AX60=0,".",AX60))</f>
        <v>0</v>
      </c>
      <c r="BG60" s="381">
        <f t="shared" ca="1" si="67"/>
        <v>0</v>
      </c>
      <c r="BH60" s="381">
        <f t="shared" ca="1" si="67"/>
        <v>0</v>
      </c>
      <c r="BI60" s="381">
        <f t="shared" ca="1" si="67"/>
        <v>0</v>
      </c>
      <c r="BJ60" s="381">
        <f t="shared" ca="1" si="67"/>
        <v>0</v>
      </c>
      <c r="BK60" s="381">
        <f t="shared" ca="1" si="67"/>
        <v>0</v>
      </c>
      <c r="BL60" s="381">
        <f t="shared" ca="1" si="67"/>
        <v>0</v>
      </c>
      <c r="BM60" s="375">
        <f t="shared" si="64"/>
        <v>0</v>
      </c>
      <c r="BN60" s="375">
        <f t="shared" si="64"/>
        <v>0</v>
      </c>
      <c r="BO60" s="375">
        <f t="shared" si="64"/>
        <v>0</v>
      </c>
      <c r="BP60" s="375">
        <f t="shared" si="64"/>
        <v>0</v>
      </c>
      <c r="BQ60" s="375">
        <f t="shared" si="64"/>
        <v>0</v>
      </c>
      <c r="BR60" s="375">
        <f t="shared" si="64"/>
        <v>0</v>
      </c>
      <c r="BS60" s="375">
        <f t="shared" si="64"/>
        <v>0</v>
      </c>
      <c r="BT60" s="375">
        <f t="shared" si="64"/>
        <v>0</v>
      </c>
      <c r="BU60">
        <f ca="1">COUNTIF((OFFSET($BM$60,0,0,4,8)),IF(BM60=0,".",BM60))</f>
        <v>0</v>
      </c>
      <c r="BV60">
        <f t="shared" ref="BV60:CB63" ca="1" si="68">COUNTIF((OFFSET($BM$60,0,0,4,8)),IF(BN60=0,".",BN60))</f>
        <v>0</v>
      </c>
      <c r="BW60">
        <f t="shared" ca="1" si="68"/>
        <v>0</v>
      </c>
      <c r="BX60">
        <f t="shared" ca="1" si="68"/>
        <v>0</v>
      </c>
      <c r="BY60">
        <f t="shared" ca="1" si="68"/>
        <v>0</v>
      </c>
      <c r="BZ60">
        <f t="shared" ca="1" si="68"/>
        <v>0</v>
      </c>
      <c r="CA60">
        <f t="shared" ca="1" si="68"/>
        <v>0</v>
      </c>
      <c r="CB60">
        <f t="shared" ca="1" si="68"/>
        <v>0</v>
      </c>
    </row>
    <row r="61" spans="1:80" x14ac:dyDescent="0.2">
      <c r="A61" s="374">
        <f t="shared" ref="A61:H61" si="69">A$13</f>
        <v>0</v>
      </c>
      <c r="B61" s="374">
        <f t="shared" si="69"/>
        <v>0</v>
      </c>
      <c r="C61" s="374">
        <f t="shared" si="69"/>
        <v>0</v>
      </c>
      <c r="D61" s="374">
        <f t="shared" si="69"/>
        <v>0</v>
      </c>
      <c r="E61" s="374">
        <f t="shared" si="69"/>
        <v>0</v>
      </c>
      <c r="F61" s="374">
        <f t="shared" si="69"/>
        <v>0</v>
      </c>
      <c r="G61" s="374">
        <f t="shared" si="69"/>
        <v>0</v>
      </c>
      <c r="H61" s="374">
        <f t="shared" si="69"/>
        <v>0</v>
      </c>
      <c r="I61">
        <f ca="1">COUNTIF((OFFSET($A$60,0,0,4,8)),IF(A61=0,".",A61))</f>
        <v>0</v>
      </c>
      <c r="J61">
        <f t="shared" ca="1" si="63"/>
        <v>0</v>
      </c>
      <c r="K61">
        <f t="shared" ca="1" si="63"/>
        <v>0</v>
      </c>
      <c r="L61">
        <f t="shared" ca="1" si="63"/>
        <v>0</v>
      </c>
      <c r="M61">
        <f t="shared" ca="1" si="63"/>
        <v>0</v>
      </c>
      <c r="N61">
        <f t="shared" ca="1" si="63"/>
        <v>0</v>
      </c>
      <c r="O61">
        <f t="shared" ca="1" si="63"/>
        <v>0</v>
      </c>
      <c r="P61">
        <f t="shared" ca="1" si="63"/>
        <v>0</v>
      </c>
      <c r="Q61" s="385">
        <f t="shared" ref="Q61:BT61" si="70">Q$13</f>
        <v>0</v>
      </c>
      <c r="R61" s="385">
        <f t="shared" si="70"/>
        <v>0</v>
      </c>
      <c r="S61" s="385">
        <f t="shared" si="70"/>
        <v>0</v>
      </c>
      <c r="T61" s="385">
        <f t="shared" si="70"/>
        <v>0</v>
      </c>
      <c r="U61" s="385">
        <f t="shared" si="70"/>
        <v>0</v>
      </c>
      <c r="V61" s="385">
        <f t="shared" si="70"/>
        <v>0</v>
      </c>
      <c r="W61" s="385">
        <f t="shared" si="70"/>
        <v>0</v>
      </c>
      <c r="X61" s="385">
        <f t="shared" si="70"/>
        <v>0</v>
      </c>
      <c r="Y61" s="381">
        <f ca="1">COUNTIF((OFFSET($Q$60,0,0,4,8)),IF(Q61=0,".",Q61))</f>
        <v>0</v>
      </c>
      <c r="Z61" s="381">
        <f t="shared" ca="1" si="65"/>
        <v>0</v>
      </c>
      <c r="AA61" s="381">
        <f t="shared" ca="1" si="65"/>
        <v>0</v>
      </c>
      <c r="AB61" s="381">
        <f t="shared" ca="1" si="65"/>
        <v>0</v>
      </c>
      <c r="AC61" s="381">
        <f t="shared" ca="1" si="65"/>
        <v>0</v>
      </c>
      <c r="AD61" s="381">
        <f t="shared" ca="1" si="65"/>
        <v>0</v>
      </c>
      <c r="AE61" s="381">
        <f t="shared" ca="1" si="65"/>
        <v>0</v>
      </c>
      <c r="AF61" s="381">
        <f t="shared" ca="1" si="65"/>
        <v>0</v>
      </c>
      <c r="AG61" s="374">
        <f t="shared" si="70"/>
        <v>0</v>
      </c>
      <c r="AH61" s="374">
        <f t="shared" si="70"/>
        <v>0</v>
      </c>
      <c r="AI61" s="374">
        <f t="shared" si="70"/>
        <v>0</v>
      </c>
      <c r="AJ61" s="374">
        <f t="shared" si="70"/>
        <v>0</v>
      </c>
      <c r="AK61" s="374">
        <f t="shared" si="70"/>
        <v>0</v>
      </c>
      <c r="AL61" s="374">
        <f t="shared" si="70"/>
        <v>0</v>
      </c>
      <c r="AM61" s="374">
        <f t="shared" si="70"/>
        <v>0</v>
      </c>
      <c r="AN61" s="374">
        <f t="shared" si="70"/>
        <v>0</v>
      </c>
      <c r="AO61">
        <f ca="1">COUNTIF((OFFSET($AG$60,0,0,4,8)),IF(AG61=0,".",AG61))</f>
        <v>0</v>
      </c>
      <c r="AP61">
        <f t="shared" ca="1" si="66"/>
        <v>0</v>
      </c>
      <c r="AQ61">
        <f t="shared" ca="1" si="66"/>
        <v>0</v>
      </c>
      <c r="AR61">
        <f t="shared" ca="1" si="66"/>
        <v>0</v>
      </c>
      <c r="AS61">
        <f t="shared" ca="1" si="66"/>
        <v>0</v>
      </c>
      <c r="AT61">
        <f t="shared" ca="1" si="66"/>
        <v>0</v>
      </c>
      <c r="AU61">
        <f t="shared" ca="1" si="66"/>
        <v>0</v>
      </c>
      <c r="AV61">
        <f t="shared" ca="1" si="66"/>
        <v>0</v>
      </c>
      <c r="AW61" s="385">
        <f t="shared" si="70"/>
        <v>0</v>
      </c>
      <c r="AX61" s="385">
        <f t="shared" si="70"/>
        <v>0</v>
      </c>
      <c r="AY61" s="385">
        <f t="shared" si="70"/>
        <v>0</v>
      </c>
      <c r="AZ61" s="385">
        <f t="shared" si="70"/>
        <v>0</v>
      </c>
      <c r="BA61" s="385">
        <f t="shared" si="70"/>
        <v>0</v>
      </c>
      <c r="BB61" s="385">
        <f t="shared" si="70"/>
        <v>0</v>
      </c>
      <c r="BC61" s="385">
        <f t="shared" si="70"/>
        <v>0</v>
      </c>
      <c r="BD61" s="385">
        <f t="shared" si="70"/>
        <v>0</v>
      </c>
      <c r="BE61" s="381">
        <f ca="1">COUNTIF((OFFSET($AW$60,0,0,4,8)),IF(AW61=0,".",AW61))</f>
        <v>0</v>
      </c>
      <c r="BF61" s="381">
        <f t="shared" ca="1" si="67"/>
        <v>0</v>
      </c>
      <c r="BG61" s="381">
        <f t="shared" ca="1" si="67"/>
        <v>0</v>
      </c>
      <c r="BH61" s="381">
        <f t="shared" ca="1" si="67"/>
        <v>0</v>
      </c>
      <c r="BI61" s="381">
        <f t="shared" ca="1" si="67"/>
        <v>0</v>
      </c>
      <c r="BJ61" s="381">
        <f t="shared" ca="1" si="67"/>
        <v>0</v>
      </c>
      <c r="BK61" s="381">
        <f t="shared" ca="1" si="67"/>
        <v>0</v>
      </c>
      <c r="BL61" s="381">
        <f t="shared" ca="1" si="67"/>
        <v>0</v>
      </c>
      <c r="BM61" s="374">
        <f t="shared" si="70"/>
        <v>0</v>
      </c>
      <c r="BN61" s="374">
        <f t="shared" si="70"/>
        <v>0</v>
      </c>
      <c r="BO61" s="374">
        <f t="shared" si="70"/>
        <v>0</v>
      </c>
      <c r="BP61" s="374">
        <f t="shared" si="70"/>
        <v>0</v>
      </c>
      <c r="BQ61" s="374">
        <f t="shared" si="70"/>
        <v>0</v>
      </c>
      <c r="BR61" s="374">
        <f t="shared" si="70"/>
        <v>0</v>
      </c>
      <c r="BS61" s="374">
        <f t="shared" si="70"/>
        <v>0</v>
      </c>
      <c r="BT61" s="374">
        <f t="shared" si="70"/>
        <v>0</v>
      </c>
      <c r="BU61">
        <f ca="1">COUNTIF((OFFSET($BM$60,0,0,4,8)),IF(BM61=0,".",BM61))</f>
        <v>0</v>
      </c>
      <c r="BV61">
        <f t="shared" ca="1" si="68"/>
        <v>0</v>
      </c>
      <c r="BW61">
        <f t="shared" ca="1" si="68"/>
        <v>0</v>
      </c>
      <c r="BX61">
        <f t="shared" ca="1" si="68"/>
        <v>0</v>
      </c>
      <c r="BY61">
        <f t="shared" ca="1" si="68"/>
        <v>0</v>
      </c>
      <c r="BZ61">
        <f t="shared" ca="1" si="68"/>
        <v>0</v>
      </c>
      <c r="CA61">
        <f t="shared" ca="1" si="68"/>
        <v>0</v>
      </c>
      <c r="CB61">
        <f t="shared" ca="1" si="68"/>
        <v>0</v>
      </c>
    </row>
    <row r="62" spans="1:80" x14ac:dyDescent="0.2">
      <c r="A62" s="375">
        <f t="shared" ref="A62:H62" si="71">A$23</f>
        <v>0</v>
      </c>
      <c r="B62" s="375">
        <f t="shared" si="71"/>
        <v>0</v>
      </c>
      <c r="C62" s="375">
        <f t="shared" si="71"/>
        <v>0</v>
      </c>
      <c r="D62" s="375">
        <f t="shared" si="71"/>
        <v>0</v>
      </c>
      <c r="E62" s="375">
        <f t="shared" si="71"/>
        <v>0</v>
      </c>
      <c r="F62" s="375">
        <f t="shared" si="71"/>
        <v>0</v>
      </c>
      <c r="G62" s="375">
        <f t="shared" si="71"/>
        <v>0</v>
      </c>
      <c r="H62" s="375">
        <f t="shared" si="71"/>
        <v>0</v>
      </c>
      <c r="I62">
        <f ca="1">COUNTIF((OFFSET($A$60,0,0,4,8)),IF(A62=0,".",A62))</f>
        <v>0</v>
      </c>
      <c r="J62">
        <f t="shared" ca="1" si="63"/>
        <v>0</v>
      </c>
      <c r="K62">
        <f t="shared" ca="1" si="63"/>
        <v>0</v>
      </c>
      <c r="L62">
        <f t="shared" ca="1" si="63"/>
        <v>0</v>
      </c>
      <c r="M62">
        <f t="shared" ca="1" si="63"/>
        <v>0</v>
      </c>
      <c r="N62">
        <f t="shared" ca="1" si="63"/>
        <v>0</v>
      </c>
      <c r="O62">
        <f t="shared" ca="1" si="63"/>
        <v>0</v>
      </c>
      <c r="P62">
        <f t="shared" ca="1" si="63"/>
        <v>0</v>
      </c>
      <c r="Q62" s="375">
        <f t="shared" ref="Q62:BT62" si="72">Q$23</f>
        <v>0</v>
      </c>
      <c r="R62" s="375">
        <f t="shared" si="72"/>
        <v>0</v>
      </c>
      <c r="S62" s="375">
        <f t="shared" si="72"/>
        <v>0</v>
      </c>
      <c r="T62" s="375">
        <f t="shared" si="72"/>
        <v>0</v>
      </c>
      <c r="U62" s="375">
        <f t="shared" si="72"/>
        <v>0</v>
      </c>
      <c r="V62" s="375">
        <f t="shared" si="72"/>
        <v>0</v>
      </c>
      <c r="W62" s="375">
        <f t="shared" si="72"/>
        <v>0</v>
      </c>
      <c r="X62" s="375">
        <f t="shared" si="72"/>
        <v>0</v>
      </c>
      <c r="Y62" s="381">
        <f ca="1">COUNTIF((OFFSET($Q$60,0,0,4,8)),IF(Q62=0,".",Q62))</f>
        <v>0</v>
      </c>
      <c r="Z62" s="381">
        <f t="shared" ca="1" si="65"/>
        <v>0</v>
      </c>
      <c r="AA62" s="381">
        <f t="shared" ca="1" si="65"/>
        <v>0</v>
      </c>
      <c r="AB62" s="381">
        <f t="shared" ca="1" si="65"/>
        <v>0</v>
      </c>
      <c r="AC62" s="381">
        <f t="shared" ca="1" si="65"/>
        <v>0</v>
      </c>
      <c r="AD62" s="381">
        <f t="shared" ca="1" si="65"/>
        <v>0</v>
      </c>
      <c r="AE62" s="381">
        <f t="shared" ca="1" si="65"/>
        <v>0</v>
      </c>
      <c r="AF62" s="381">
        <f t="shared" ca="1" si="65"/>
        <v>0</v>
      </c>
      <c r="AG62" s="375">
        <f t="shared" si="72"/>
        <v>0</v>
      </c>
      <c r="AH62" s="375">
        <f t="shared" si="72"/>
        <v>0</v>
      </c>
      <c r="AI62" s="375">
        <f t="shared" si="72"/>
        <v>0</v>
      </c>
      <c r="AJ62" s="375">
        <f t="shared" si="72"/>
        <v>0</v>
      </c>
      <c r="AK62" s="375">
        <f t="shared" si="72"/>
        <v>0</v>
      </c>
      <c r="AL62" s="375">
        <f t="shared" si="72"/>
        <v>0</v>
      </c>
      <c r="AM62" s="375">
        <f t="shared" si="72"/>
        <v>0</v>
      </c>
      <c r="AN62" s="375">
        <f t="shared" si="72"/>
        <v>0</v>
      </c>
      <c r="AO62">
        <f ca="1">COUNTIF((OFFSET($AG$60,0,0,4,8)),IF(AG62=0,".",AG62))</f>
        <v>0</v>
      </c>
      <c r="AP62">
        <f t="shared" ca="1" si="66"/>
        <v>0</v>
      </c>
      <c r="AQ62">
        <f t="shared" ca="1" si="66"/>
        <v>0</v>
      </c>
      <c r="AR62">
        <f t="shared" ca="1" si="66"/>
        <v>0</v>
      </c>
      <c r="AS62">
        <f t="shared" ca="1" si="66"/>
        <v>0</v>
      </c>
      <c r="AT62">
        <f t="shared" ca="1" si="66"/>
        <v>0</v>
      </c>
      <c r="AU62">
        <f t="shared" ca="1" si="66"/>
        <v>0</v>
      </c>
      <c r="AV62">
        <f t="shared" ca="1" si="66"/>
        <v>0</v>
      </c>
      <c r="AW62" s="375">
        <f t="shared" si="72"/>
        <v>0</v>
      </c>
      <c r="AX62" s="375">
        <f t="shared" si="72"/>
        <v>0</v>
      </c>
      <c r="AY62" s="375">
        <f t="shared" si="72"/>
        <v>0</v>
      </c>
      <c r="AZ62" s="375">
        <f t="shared" si="72"/>
        <v>0</v>
      </c>
      <c r="BA62" s="375">
        <f t="shared" si="72"/>
        <v>0</v>
      </c>
      <c r="BB62" s="375">
        <f t="shared" si="72"/>
        <v>0</v>
      </c>
      <c r="BC62" s="375">
        <f t="shared" si="72"/>
        <v>0</v>
      </c>
      <c r="BD62" s="375">
        <f t="shared" si="72"/>
        <v>0</v>
      </c>
      <c r="BE62" s="381">
        <f ca="1">COUNTIF((OFFSET($AW$60,0,0,4,8)),IF(AW62=0,".",AW62))</f>
        <v>0</v>
      </c>
      <c r="BF62" s="381">
        <f t="shared" ca="1" si="67"/>
        <v>0</v>
      </c>
      <c r="BG62" s="381">
        <f t="shared" ca="1" si="67"/>
        <v>0</v>
      </c>
      <c r="BH62" s="381">
        <f t="shared" ca="1" si="67"/>
        <v>0</v>
      </c>
      <c r="BI62" s="381">
        <f t="shared" ca="1" si="67"/>
        <v>0</v>
      </c>
      <c r="BJ62" s="381">
        <f t="shared" ca="1" si="67"/>
        <v>0</v>
      </c>
      <c r="BK62" s="381">
        <f t="shared" ca="1" si="67"/>
        <v>0</v>
      </c>
      <c r="BL62" s="381">
        <f t="shared" ca="1" si="67"/>
        <v>0</v>
      </c>
      <c r="BM62" s="375">
        <f t="shared" si="72"/>
        <v>0</v>
      </c>
      <c r="BN62" s="375">
        <f t="shared" si="72"/>
        <v>0</v>
      </c>
      <c r="BO62" s="375">
        <f t="shared" si="72"/>
        <v>0</v>
      </c>
      <c r="BP62" s="375">
        <f t="shared" si="72"/>
        <v>0</v>
      </c>
      <c r="BQ62" s="375">
        <f t="shared" si="72"/>
        <v>0</v>
      </c>
      <c r="BR62" s="375">
        <f t="shared" si="72"/>
        <v>0</v>
      </c>
      <c r="BS62" s="375">
        <f t="shared" si="72"/>
        <v>0</v>
      </c>
      <c r="BT62" s="375">
        <f t="shared" si="72"/>
        <v>0</v>
      </c>
      <c r="BU62">
        <f ca="1">COUNTIF((OFFSET($BM$60,0,0,4,8)),IF(BM62=0,".",BM62))</f>
        <v>0</v>
      </c>
      <c r="BV62">
        <f t="shared" ca="1" si="68"/>
        <v>0</v>
      </c>
      <c r="BW62">
        <f t="shared" ca="1" si="68"/>
        <v>0</v>
      </c>
      <c r="BX62">
        <f t="shared" ca="1" si="68"/>
        <v>0</v>
      </c>
      <c r="BY62">
        <f t="shared" ca="1" si="68"/>
        <v>0</v>
      </c>
      <c r="BZ62">
        <f t="shared" ca="1" si="68"/>
        <v>0</v>
      </c>
      <c r="CA62">
        <f t="shared" ca="1" si="68"/>
        <v>0</v>
      </c>
      <c r="CB62">
        <f t="shared" ca="1" si="68"/>
        <v>0</v>
      </c>
    </row>
    <row r="63" spans="1:80" x14ac:dyDescent="0.2">
      <c r="A63" s="374">
        <f t="shared" ref="A63:H63" si="73">A$33</f>
        <v>0</v>
      </c>
      <c r="B63" s="374">
        <f t="shared" si="73"/>
        <v>0</v>
      </c>
      <c r="C63" s="374">
        <f t="shared" si="73"/>
        <v>0</v>
      </c>
      <c r="D63" s="374">
        <f t="shared" si="73"/>
        <v>0</v>
      </c>
      <c r="E63" s="374">
        <f t="shared" si="73"/>
        <v>0</v>
      </c>
      <c r="F63" s="374">
        <f t="shared" si="73"/>
        <v>0</v>
      </c>
      <c r="G63" s="374">
        <f t="shared" si="73"/>
        <v>0</v>
      </c>
      <c r="H63" s="374">
        <f t="shared" si="73"/>
        <v>0</v>
      </c>
      <c r="I63">
        <f ca="1">COUNTIF((OFFSET($A$60,0,0,4,8)),IF(A63=0,".",A63))</f>
        <v>0</v>
      </c>
      <c r="J63">
        <f t="shared" ca="1" si="63"/>
        <v>0</v>
      </c>
      <c r="K63">
        <f t="shared" ca="1" si="63"/>
        <v>0</v>
      </c>
      <c r="L63">
        <f t="shared" ca="1" si="63"/>
        <v>0</v>
      </c>
      <c r="M63">
        <f t="shared" ca="1" si="63"/>
        <v>0</v>
      </c>
      <c r="N63">
        <f t="shared" ca="1" si="63"/>
        <v>0</v>
      </c>
      <c r="O63">
        <f t="shared" ca="1" si="63"/>
        <v>0</v>
      </c>
      <c r="P63">
        <f t="shared" ca="1" si="63"/>
        <v>0</v>
      </c>
      <c r="Q63" s="385">
        <f t="shared" ref="Q63:BT63" si="74">Q$33</f>
        <v>0</v>
      </c>
      <c r="R63" s="385">
        <f t="shared" si="74"/>
        <v>0</v>
      </c>
      <c r="S63" s="385">
        <f t="shared" si="74"/>
        <v>0</v>
      </c>
      <c r="T63" s="385">
        <f t="shared" si="74"/>
        <v>0</v>
      </c>
      <c r="U63" s="385">
        <f t="shared" si="74"/>
        <v>0</v>
      </c>
      <c r="V63" s="385">
        <f t="shared" si="74"/>
        <v>0</v>
      </c>
      <c r="W63" s="385">
        <f t="shared" si="74"/>
        <v>0</v>
      </c>
      <c r="X63" s="385">
        <f t="shared" si="74"/>
        <v>0</v>
      </c>
      <c r="Y63" s="381">
        <f ca="1">COUNTIF((OFFSET($Q$60,0,0,4,8)),IF(Q63=0,".",Q63))</f>
        <v>0</v>
      </c>
      <c r="Z63" s="381">
        <f t="shared" ca="1" si="65"/>
        <v>0</v>
      </c>
      <c r="AA63" s="381">
        <f t="shared" ca="1" si="65"/>
        <v>0</v>
      </c>
      <c r="AB63" s="381">
        <f t="shared" ca="1" si="65"/>
        <v>0</v>
      </c>
      <c r="AC63" s="381">
        <f t="shared" ca="1" si="65"/>
        <v>0</v>
      </c>
      <c r="AD63" s="381">
        <f t="shared" ca="1" si="65"/>
        <v>0</v>
      </c>
      <c r="AE63" s="381">
        <f t="shared" ca="1" si="65"/>
        <v>0</v>
      </c>
      <c r="AF63" s="381">
        <f t="shared" ca="1" si="65"/>
        <v>0</v>
      </c>
      <c r="AG63" s="374">
        <f t="shared" si="74"/>
        <v>0</v>
      </c>
      <c r="AH63" s="374">
        <f t="shared" si="74"/>
        <v>0</v>
      </c>
      <c r="AI63" s="374">
        <f t="shared" si="74"/>
        <v>0</v>
      </c>
      <c r="AJ63" s="374">
        <f t="shared" si="74"/>
        <v>0</v>
      </c>
      <c r="AK63" s="374">
        <f t="shared" si="74"/>
        <v>0</v>
      </c>
      <c r="AL63" s="374">
        <f t="shared" si="74"/>
        <v>0</v>
      </c>
      <c r="AM63" s="374">
        <f t="shared" si="74"/>
        <v>0</v>
      </c>
      <c r="AN63" s="374">
        <f t="shared" si="74"/>
        <v>0</v>
      </c>
      <c r="AO63">
        <f ca="1">COUNTIF((OFFSET($AG$60,0,0,4,8)),IF(AG63=0,".",AG63))</f>
        <v>0</v>
      </c>
      <c r="AP63">
        <f t="shared" ca="1" si="66"/>
        <v>0</v>
      </c>
      <c r="AQ63">
        <f t="shared" ca="1" si="66"/>
        <v>0</v>
      </c>
      <c r="AR63">
        <f t="shared" ca="1" si="66"/>
        <v>0</v>
      </c>
      <c r="AS63">
        <f t="shared" ca="1" si="66"/>
        <v>0</v>
      </c>
      <c r="AT63">
        <f t="shared" ca="1" si="66"/>
        <v>0</v>
      </c>
      <c r="AU63">
        <f t="shared" ca="1" si="66"/>
        <v>0</v>
      </c>
      <c r="AV63">
        <f t="shared" ca="1" si="66"/>
        <v>0</v>
      </c>
      <c r="AW63" s="385">
        <f t="shared" si="74"/>
        <v>0</v>
      </c>
      <c r="AX63" s="385">
        <f t="shared" si="74"/>
        <v>0</v>
      </c>
      <c r="AY63" s="385">
        <f t="shared" si="74"/>
        <v>0</v>
      </c>
      <c r="AZ63" s="385">
        <f t="shared" si="74"/>
        <v>0</v>
      </c>
      <c r="BA63" s="385">
        <f t="shared" si="74"/>
        <v>0</v>
      </c>
      <c r="BB63" s="385">
        <f t="shared" si="74"/>
        <v>0</v>
      </c>
      <c r="BC63" s="385">
        <f t="shared" si="74"/>
        <v>0</v>
      </c>
      <c r="BD63" s="385">
        <f t="shared" si="74"/>
        <v>0</v>
      </c>
      <c r="BE63" s="381">
        <f ca="1">COUNTIF((OFFSET($AW$60,0,0,4,8)),IF(AW63=0,".",AW63))</f>
        <v>0</v>
      </c>
      <c r="BF63" s="381">
        <f t="shared" ca="1" si="67"/>
        <v>0</v>
      </c>
      <c r="BG63" s="381">
        <f t="shared" ca="1" si="67"/>
        <v>0</v>
      </c>
      <c r="BH63" s="381">
        <f t="shared" ca="1" si="67"/>
        <v>0</v>
      </c>
      <c r="BI63" s="381">
        <f t="shared" ca="1" si="67"/>
        <v>0</v>
      </c>
      <c r="BJ63" s="381">
        <f t="shared" ca="1" si="67"/>
        <v>0</v>
      </c>
      <c r="BK63" s="381">
        <f t="shared" ca="1" si="67"/>
        <v>0</v>
      </c>
      <c r="BL63" s="381">
        <f t="shared" ca="1" si="67"/>
        <v>0</v>
      </c>
      <c r="BM63" s="374">
        <f t="shared" si="74"/>
        <v>0</v>
      </c>
      <c r="BN63" s="374">
        <f t="shared" si="74"/>
        <v>0</v>
      </c>
      <c r="BO63" s="374">
        <f t="shared" si="74"/>
        <v>0</v>
      </c>
      <c r="BP63" s="374">
        <f t="shared" si="74"/>
        <v>0</v>
      </c>
      <c r="BQ63" s="374">
        <f t="shared" si="74"/>
        <v>0</v>
      </c>
      <c r="BR63" s="374">
        <f t="shared" si="74"/>
        <v>0</v>
      </c>
      <c r="BS63" s="374">
        <f t="shared" si="74"/>
        <v>0</v>
      </c>
      <c r="BT63" s="374">
        <f t="shared" si="74"/>
        <v>0</v>
      </c>
      <c r="BU63">
        <f ca="1">COUNTIF((OFFSET($BM$60,0,0,4,8)),IF(BM63=0,".",BM63))</f>
        <v>0</v>
      </c>
      <c r="BV63">
        <f t="shared" ca="1" si="68"/>
        <v>0</v>
      </c>
      <c r="BW63">
        <f t="shared" ca="1" si="68"/>
        <v>0</v>
      </c>
      <c r="BX63">
        <f t="shared" ca="1" si="68"/>
        <v>0</v>
      </c>
      <c r="BY63">
        <f t="shared" ca="1" si="68"/>
        <v>0</v>
      </c>
      <c r="BZ63">
        <f t="shared" ca="1" si="68"/>
        <v>0</v>
      </c>
      <c r="CA63">
        <f t="shared" ca="1" si="68"/>
        <v>0</v>
      </c>
      <c r="CB63">
        <f t="shared" ca="1" si="68"/>
        <v>0</v>
      </c>
    </row>
    <row r="64" spans="1:80" x14ac:dyDescent="0.2">
      <c r="A64" s="377">
        <f t="shared" ref="A64:H64" si="75">COUNTIF((A$60:A$63),IF(A60=0,".",A60))</f>
        <v>1</v>
      </c>
      <c r="B64" s="378">
        <f t="shared" si="75"/>
        <v>0</v>
      </c>
      <c r="C64" s="378">
        <f t="shared" si="75"/>
        <v>0</v>
      </c>
      <c r="D64" s="378">
        <f t="shared" si="75"/>
        <v>1</v>
      </c>
      <c r="E64" s="378">
        <f t="shared" si="75"/>
        <v>1</v>
      </c>
      <c r="F64" s="378">
        <f t="shared" si="75"/>
        <v>0</v>
      </c>
      <c r="G64" s="378">
        <f t="shared" si="75"/>
        <v>0</v>
      </c>
      <c r="H64" s="378">
        <f t="shared" si="75"/>
        <v>0</v>
      </c>
      <c r="I64" s="378">
        <f ca="1">SUM(I60:I63)</f>
        <v>1</v>
      </c>
      <c r="J64" s="378">
        <f t="shared" ref="J64:P64" ca="1" si="76">SUM(J60:J63)</f>
        <v>0</v>
      </c>
      <c r="K64" s="378">
        <f t="shared" ca="1" si="76"/>
        <v>0</v>
      </c>
      <c r="L64" s="378">
        <f t="shared" ca="1" si="76"/>
        <v>1</v>
      </c>
      <c r="M64" s="378">
        <f t="shared" ca="1" si="76"/>
        <v>1</v>
      </c>
      <c r="N64" s="378">
        <f t="shared" ca="1" si="76"/>
        <v>0</v>
      </c>
      <c r="O64" s="378">
        <f t="shared" ca="1" si="76"/>
        <v>0</v>
      </c>
      <c r="P64" s="378">
        <f t="shared" ca="1" si="76"/>
        <v>0</v>
      </c>
      <c r="Q64" s="378">
        <f t="shared" ref="Q64:X64" si="77">COUNTIF((Q$60:Q$63),IF(Q60=0,".",Q60))</f>
        <v>1</v>
      </c>
      <c r="R64" s="378">
        <f t="shared" si="77"/>
        <v>0</v>
      </c>
      <c r="S64" s="378">
        <f t="shared" si="77"/>
        <v>0</v>
      </c>
      <c r="T64" s="378">
        <f t="shared" si="77"/>
        <v>1</v>
      </c>
      <c r="U64" s="378">
        <f t="shared" si="77"/>
        <v>1</v>
      </c>
      <c r="V64" s="378">
        <f t="shared" si="77"/>
        <v>0</v>
      </c>
      <c r="W64" s="378">
        <f t="shared" si="77"/>
        <v>0</v>
      </c>
      <c r="X64" s="378">
        <f t="shared" si="77"/>
        <v>0</v>
      </c>
      <c r="Y64" s="378">
        <f ca="1">SUM(Y60:Y63)</f>
        <v>1</v>
      </c>
      <c r="Z64" s="378">
        <f t="shared" ref="Z64:AF64" ca="1" si="78">SUM(Z60:Z63)</f>
        <v>0</v>
      </c>
      <c r="AA64" s="378">
        <f t="shared" ca="1" si="78"/>
        <v>0</v>
      </c>
      <c r="AB64" s="378">
        <f t="shared" ca="1" si="78"/>
        <v>1</v>
      </c>
      <c r="AC64" s="378">
        <f t="shared" ca="1" si="78"/>
        <v>1</v>
      </c>
      <c r="AD64" s="378">
        <f t="shared" ca="1" si="78"/>
        <v>0</v>
      </c>
      <c r="AE64" s="378">
        <f t="shared" ca="1" si="78"/>
        <v>0</v>
      </c>
      <c r="AF64" s="378">
        <f t="shared" ca="1" si="78"/>
        <v>0</v>
      </c>
      <c r="AG64" s="378">
        <f t="shared" ref="AG64:AN67" si="79">COUNTIF((AG$60:AG$63),IF(AG60=0,".",AG60))</f>
        <v>0</v>
      </c>
      <c r="AH64" s="378">
        <f t="shared" si="79"/>
        <v>0</v>
      </c>
      <c r="AI64" s="378">
        <f t="shared" si="79"/>
        <v>0</v>
      </c>
      <c r="AJ64" s="378">
        <f t="shared" si="79"/>
        <v>0</v>
      </c>
      <c r="AK64" s="378">
        <f t="shared" si="79"/>
        <v>1</v>
      </c>
      <c r="AL64" s="378">
        <f t="shared" si="79"/>
        <v>0</v>
      </c>
      <c r="AM64" s="378">
        <f t="shared" si="79"/>
        <v>0</v>
      </c>
      <c r="AN64" s="378">
        <f t="shared" si="79"/>
        <v>0</v>
      </c>
      <c r="AO64" s="378">
        <f ca="1">SUM(AO60:AO63)</f>
        <v>0</v>
      </c>
      <c r="AP64" s="378">
        <f t="shared" ref="AP64:AV64" ca="1" si="80">SUM(AP60:AP63)</f>
        <v>0</v>
      </c>
      <c r="AQ64" s="378">
        <f t="shared" ca="1" si="80"/>
        <v>0</v>
      </c>
      <c r="AR64" s="378">
        <f t="shared" ca="1" si="80"/>
        <v>0</v>
      </c>
      <c r="AS64" s="378">
        <f t="shared" ca="1" si="80"/>
        <v>1</v>
      </c>
      <c r="AT64" s="378">
        <f t="shared" ca="1" si="80"/>
        <v>0</v>
      </c>
      <c r="AU64" s="378">
        <f t="shared" ca="1" si="80"/>
        <v>0</v>
      </c>
      <c r="AV64" s="378">
        <f t="shared" ca="1" si="80"/>
        <v>0</v>
      </c>
      <c r="AW64" s="378">
        <f t="shared" ref="AW64:BD67" si="81">COUNTIF((AW$60:AW$63),IF(AW60=0,".",AW60))</f>
        <v>1</v>
      </c>
      <c r="AX64" s="378">
        <f t="shared" si="81"/>
        <v>0</v>
      </c>
      <c r="AY64" s="378">
        <f t="shared" si="81"/>
        <v>0</v>
      </c>
      <c r="AZ64" s="378">
        <f t="shared" si="81"/>
        <v>0</v>
      </c>
      <c r="BA64" s="378">
        <f t="shared" si="81"/>
        <v>0</v>
      </c>
      <c r="BB64" s="378">
        <f t="shared" si="81"/>
        <v>0</v>
      </c>
      <c r="BC64" s="378">
        <f t="shared" si="81"/>
        <v>0</v>
      </c>
      <c r="BD64" s="378">
        <f t="shared" si="81"/>
        <v>0</v>
      </c>
      <c r="BE64" s="378">
        <f ca="1">SUM(BE60:BE63)</f>
        <v>1</v>
      </c>
      <c r="BF64" s="378">
        <f t="shared" ref="BF64:BL64" ca="1" si="82">SUM(BF60:BF63)</f>
        <v>0</v>
      </c>
      <c r="BG64" s="378">
        <f t="shared" ca="1" si="82"/>
        <v>0</v>
      </c>
      <c r="BH64" s="378">
        <f t="shared" ca="1" si="82"/>
        <v>0</v>
      </c>
      <c r="BI64" s="378">
        <f t="shared" ca="1" si="82"/>
        <v>0</v>
      </c>
      <c r="BJ64" s="378">
        <f t="shared" ca="1" si="82"/>
        <v>0</v>
      </c>
      <c r="BK64" s="378">
        <f t="shared" ca="1" si="82"/>
        <v>0</v>
      </c>
      <c r="BL64" s="378">
        <f t="shared" ca="1" si="82"/>
        <v>0</v>
      </c>
      <c r="BM64" s="378">
        <f t="shared" ref="BM64:BT67" si="83">COUNTIF((BM$60:BM$63),IF(BM60=0,".",BM60))</f>
        <v>0</v>
      </c>
      <c r="BN64" s="378">
        <f t="shared" si="83"/>
        <v>0</v>
      </c>
      <c r="BO64" s="378">
        <f t="shared" si="83"/>
        <v>0</v>
      </c>
      <c r="BP64" s="378">
        <f t="shared" si="83"/>
        <v>0</v>
      </c>
      <c r="BQ64" s="378">
        <f t="shared" si="83"/>
        <v>0</v>
      </c>
      <c r="BR64" s="378">
        <f t="shared" si="83"/>
        <v>0</v>
      </c>
      <c r="BS64" s="378">
        <f t="shared" si="83"/>
        <v>0</v>
      </c>
      <c r="BT64" s="378">
        <f t="shared" si="83"/>
        <v>0</v>
      </c>
      <c r="BU64" s="378">
        <f ca="1">SUM(BU60:BU63)</f>
        <v>0</v>
      </c>
      <c r="BV64" s="378">
        <f t="shared" ref="BV64:CB64" ca="1" si="84">SUM(BV60:BV63)</f>
        <v>0</v>
      </c>
      <c r="BW64" s="378">
        <f t="shared" ca="1" si="84"/>
        <v>0</v>
      </c>
      <c r="BX64" s="378">
        <f t="shared" ca="1" si="84"/>
        <v>0</v>
      </c>
      <c r="BY64" s="378">
        <f t="shared" ca="1" si="84"/>
        <v>0</v>
      </c>
      <c r="BZ64" s="378">
        <f t="shared" ca="1" si="84"/>
        <v>0</v>
      </c>
      <c r="CA64" s="378">
        <f t="shared" ca="1" si="84"/>
        <v>0</v>
      </c>
      <c r="CB64" s="378">
        <f t="shared" ca="1" si="84"/>
        <v>0</v>
      </c>
    </row>
    <row r="65" spans="1:80" ht="12.75" customHeight="1" x14ac:dyDescent="0.2">
      <c r="A65" s="377">
        <f t="shared" ref="A65:X67" si="85">COUNTIF((A$60:A$63),IF(A61=0,".",A61))</f>
        <v>0</v>
      </c>
      <c r="B65" s="378">
        <f t="shared" si="85"/>
        <v>0</v>
      </c>
      <c r="C65" s="378">
        <f t="shared" si="85"/>
        <v>0</v>
      </c>
      <c r="D65" s="378">
        <f t="shared" si="85"/>
        <v>0</v>
      </c>
      <c r="E65" s="378">
        <f t="shared" si="85"/>
        <v>0</v>
      </c>
      <c r="F65" s="378">
        <f t="shared" si="85"/>
        <v>0</v>
      </c>
      <c r="G65" s="378">
        <f t="shared" si="85"/>
        <v>0</v>
      </c>
      <c r="H65" s="378">
        <f t="shared" si="85"/>
        <v>0</v>
      </c>
      <c r="I65" s="1109" t="s">
        <v>324</v>
      </c>
      <c r="J65" s="1109"/>
      <c r="K65" s="1109"/>
      <c r="L65" s="1109"/>
      <c r="M65" s="1109"/>
      <c r="N65" s="1109"/>
      <c r="O65" s="1109"/>
      <c r="P65" s="1109"/>
      <c r="Q65" s="378">
        <f t="shared" si="85"/>
        <v>0</v>
      </c>
      <c r="R65" s="378">
        <f t="shared" si="85"/>
        <v>0</v>
      </c>
      <c r="S65" s="378">
        <f t="shared" si="85"/>
        <v>0</v>
      </c>
      <c r="T65" s="378">
        <f t="shared" si="85"/>
        <v>0</v>
      </c>
      <c r="U65" s="378">
        <f t="shared" si="85"/>
        <v>0</v>
      </c>
      <c r="V65" s="378">
        <f t="shared" si="85"/>
        <v>0</v>
      </c>
      <c r="W65" s="378">
        <f t="shared" si="85"/>
        <v>0</v>
      </c>
      <c r="X65" s="378">
        <f t="shared" si="85"/>
        <v>0</v>
      </c>
      <c r="Y65" s="1109" t="s">
        <v>324</v>
      </c>
      <c r="Z65" s="1109"/>
      <c r="AA65" s="1109"/>
      <c r="AB65" s="1109"/>
      <c r="AC65" s="1109"/>
      <c r="AD65" s="1109"/>
      <c r="AE65" s="1109"/>
      <c r="AF65" s="1109"/>
      <c r="AG65" s="378">
        <f t="shared" si="79"/>
        <v>0</v>
      </c>
      <c r="AH65" s="378">
        <f t="shared" si="79"/>
        <v>0</v>
      </c>
      <c r="AI65" s="378">
        <f t="shared" si="79"/>
        <v>0</v>
      </c>
      <c r="AJ65" s="378">
        <f t="shared" si="79"/>
        <v>0</v>
      </c>
      <c r="AK65" s="378">
        <f t="shared" si="79"/>
        <v>0</v>
      </c>
      <c r="AL65" s="378">
        <f t="shared" si="79"/>
        <v>0</v>
      </c>
      <c r="AM65" s="378">
        <f t="shared" si="79"/>
        <v>0</v>
      </c>
      <c r="AN65" s="378">
        <f t="shared" si="79"/>
        <v>0</v>
      </c>
      <c r="AO65" s="1109" t="s">
        <v>324</v>
      </c>
      <c r="AP65" s="1109"/>
      <c r="AQ65" s="1109"/>
      <c r="AR65" s="1109"/>
      <c r="AS65" s="1109"/>
      <c r="AT65" s="1109"/>
      <c r="AU65" s="1109"/>
      <c r="AV65" s="1109"/>
      <c r="AW65" s="378">
        <f t="shared" si="81"/>
        <v>0</v>
      </c>
      <c r="AX65" s="378">
        <f t="shared" si="81"/>
        <v>0</v>
      </c>
      <c r="AY65" s="378">
        <f t="shared" si="81"/>
        <v>0</v>
      </c>
      <c r="AZ65" s="378">
        <f t="shared" si="81"/>
        <v>0</v>
      </c>
      <c r="BA65" s="378">
        <f t="shared" si="81"/>
        <v>0</v>
      </c>
      <c r="BB65" s="378">
        <f t="shared" si="81"/>
        <v>0</v>
      </c>
      <c r="BC65" s="378">
        <f t="shared" si="81"/>
        <v>0</v>
      </c>
      <c r="BD65" s="378">
        <f t="shared" si="81"/>
        <v>0</v>
      </c>
      <c r="BE65" s="1109" t="s">
        <v>324</v>
      </c>
      <c r="BF65" s="1109"/>
      <c r="BG65" s="1109"/>
      <c r="BH65" s="1109"/>
      <c r="BI65" s="1109"/>
      <c r="BJ65" s="1109"/>
      <c r="BK65" s="1109"/>
      <c r="BL65" s="1109"/>
      <c r="BM65" s="378">
        <f t="shared" si="83"/>
        <v>0</v>
      </c>
      <c r="BN65" s="378">
        <f t="shared" si="83"/>
        <v>0</v>
      </c>
      <c r="BO65" s="378">
        <f t="shared" si="83"/>
        <v>0</v>
      </c>
      <c r="BP65" s="378">
        <f t="shared" si="83"/>
        <v>0</v>
      </c>
      <c r="BQ65" s="378">
        <f t="shared" si="83"/>
        <v>0</v>
      </c>
      <c r="BR65" s="378">
        <f t="shared" si="83"/>
        <v>0</v>
      </c>
      <c r="BS65" s="378">
        <f t="shared" si="83"/>
        <v>0</v>
      </c>
      <c r="BT65" s="378">
        <f t="shared" si="83"/>
        <v>0</v>
      </c>
      <c r="BU65" s="1109" t="s">
        <v>324</v>
      </c>
      <c r="BV65" s="1109"/>
      <c r="BW65" s="1109"/>
      <c r="BX65" s="1109"/>
      <c r="BY65" s="1109"/>
      <c r="BZ65" s="1109"/>
      <c r="CA65" s="1109"/>
      <c r="CB65" s="1109"/>
    </row>
    <row r="66" spans="1:80" ht="12.75" customHeight="1" x14ac:dyDescent="0.2">
      <c r="A66" s="377">
        <f t="shared" si="85"/>
        <v>0</v>
      </c>
      <c r="B66" s="378">
        <f t="shared" si="85"/>
        <v>0</v>
      </c>
      <c r="C66" s="378">
        <f t="shared" si="85"/>
        <v>0</v>
      </c>
      <c r="D66" s="378">
        <f t="shared" si="85"/>
        <v>0</v>
      </c>
      <c r="E66" s="378">
        <f t="shared" si="85"/>
        <v>0</v>
      </c>
      <c r="F66" s="378">
        <f t="shared" si="85"/>
        <v>0</v>
      </c>
      <c r="G66" s="378">
        <f t="shared" si="85"/>
        <v>0</v>
      </c>
      <c r="H66" s="378">
        <f t="shared" si="85"/>
        <v>0</v>
      </c>
      <c r="I66" s="1109"/>
      <c r="J66" s="1109"/>
      <c r="K66" s="1109"/>
      <c r="L66" s="1109"/>
      <c r="M66" s="1109"/>
      <c r="N66" s="1109"/>
      <c r="O66" s="1109"/>
      <c r="P66" s="1109"/>
      <c r="Q66" s="378">
        <f t="shared" si="85"/>
        <v>0</v>
      </c>
      <c r="R66" s="378">
        <f t="shared" si="85"/>
        <v>0</v>
      </c>
      <c r="S66" s="378">
        <f t="shared" si="85"/>
        <v>0</v>
      </c>
      <c r="T66" s="378">
        <f t="shared" si="85"/>
        <v>0</v>
      </c>
      <c r="U66" s="378">
        <f t="shared" si="85"/>
        <v>0</v>
      </c>
      <c r="V66" s="378">
        <f t="shared" si="85"/>
        <v>0</v>
      </c>
      <c r="W66" s="378">
        <f t="shared" si="85"/>
        <v>0</v>
      </c>
      <c r="X66" s="378">
        <f t="shared" si="85"/>
        <v>0</v>
      </c>
      <c r="Y66" s="1109"/>
      <c r="Z66" s="1109"/>
      <c r="AA66" s="1109"/>
      <c r="AB66" s="1109"/>
      <c r="AC66" s="1109"/>
      <c r="AD66" s="1109"/>
      <c r="AE66" s="1109"/>
      <c r="AF66" s="1109"/>
      <c r="AG66" s="378">
        <f t="shared" si="79"/>
        <v>0</v>
      </c>
      <c r="AH66" s="378">
        <f t="shared" si="79"/>
        <v>0</v>
      </c>
      <c r="AI66" s="378">
        <f t="shared" si="79"/>
        <v>0</v>
      </c>
      <c r="AJ66" s="378">
        <f t="shared" si="79"/>
        <v>0</v>
      </c>
      <c r="AK66" s="378">
        <f t="shared" si="79"/>
        <v>0</v>
      </c>
      <c r="AL66" s="378">
        <f t="shared" si="79"/>
        <v>0</v>
      </c>
      <c r="AM66" s="378">
        <f t="shared" si="79"/>
        <v>0</v>
      </c>
      <c r="AN66" s="378">
        <f t="shared" si="79"/>
        <v>0</v>
      </c>
      <c r="AO66" s="1109"/>
      <c r="AP66" s="1109"/>
      <c r="AQ66" s="1109"/>
      <c r="AR66" s="1109"/>
      <c r="AS66" s="1109"/>
      <c r="AT66" s="1109"/>
      <c r="AU66" s="1109"/>
      <c r="AV66" s="1109"/>
      <c r="AW66" s="378">
        <f t="shared" si="81"/>
        <v>0</v>
      </c>
      <c r="AX66" s="378">
        <f t="shared" si="81"/>
        <v>0</v>
      </c>
      <c r="AY66" s="378">
        <f t="shared" si="81"/>
        <v>0</v>
      </c>
      <c r="AZ66" s="378">
        <f t="shared" si="81"/>
        <v>0</v>
      </c>
      <c r="BA66" s="378">
        <f t="shared" si="81"/>
        <v>0</v>
      </c>
      <c r="BB66" s="378">
        <f t="shared" si="81"/>
        <v>0</v>
      </c>
      <c r="BC66" s="378">
        <f t="shared" si="81"/>
        <v>0</v>
      </c>
      <c r="BD66" s="378">
        <f t="shared" si="81"/>
        <v>0</v>
      </c>
      <c r="BE66" s="1109"/>
      <c r="BF66" s="1109"/>
      <c r="BG66" s="1109"/>
      <c r="BH66" s="1109"/>
      <c r="BI66" s="1109"/>
      <c r="BJ66" s="1109"/>
      <c r="BK66" s="1109"/>
      <c r="BL66" s="1109"/>
      <c r="BM66" s="378">
        <f t="shared" si="83"/>
        <v>0</v>
      </c>
      <c r="BN66" s="378">
        <f t="shared" si="83"/>
        <v>0</v>
      </c>
      <c r="BO66" s="378">
        <f t="shared" si="83"/>
        <v>0</v>
      </c>
      <c r="BP66" s="378">
        <f t="shared" si="83"/>
        <v>0</v>
      </c>
      <c r="BQ66" s="378">
        <f t="shared" si="83"/>
        <v>0</v>
      </c>
      <c r="BR66" s="378">
        <f t="shared" si="83"/>
        <v>0</v>
      </c>
      <c r="BS66" s="378">
        <f t="shared" si="83"/>
        <v>0</v>
      </c>
      <c r="BT66" s="378">
        <f t="shared" si="83"/>
        <v>0</v>
      </c>
      <c r="BU66" s="1109"/>
      <c r="BV66" s="1109"/>
      <c r="BW66" s="1109"/>
      <c r="BX66" s="1109"/>
      <c r="BY66" s="1109"/>
      <c r="BZ66" s="1109"/>
      <c r="CA66" s="1109"/>
      <c r="CB66" s="1109"/>
    </row>
    <row r="67" spans="1:80" ht="13.5" thickBot="1" x14ac:dyDescent="0.25">
      <c r="A67" s="377">
        <f t="shared" si="85"/>
        <v>0</v>
      </c>
      <c r="B67" s="378">
        <f t="shared" si="85"/>
        <v>0</v>
      </c>
      <c r="C67" s="378">
        <f t="shared" si="85"/>
        <v>0</v>
      </c>
      <c r="D67" s="378">
        <f t="shared" si="85"/>
        <v>0</v>
      </c>
      <c r="E67" s="378">
        <f t="shared" si="85"/>
        <v>0</v>
      </c>
      <c r="F67" s="378">
        <f t="shared" si="85"/>
        <v>0</v>
      </c>
      <c r="G67" s="378">
        <f t="shared" si="85"/>
        <v>0</v>
      </c>
      <c r="H67" s="378">
        <f t="shared" si="85"/>
        <v>0</v>
      </c>
      <c r="I67" s="380" t="s">
        <v>42</v>
      </c>
      <c r="J67" s="380" t="s">
        <v>44</v>
      </c>
      <c r="K67" s="380" t="s">
        <v>45</v>
      </c>
      <c r="L67" s="380" t="s">
        <v>46</v>
      </c>
      <c r="M67" s="380" t="s">
        <v>47</v>
      </c>
      <c r="N67" s="380" t="s">
        <v>48</v>
      </c>
      <c r="O67" s="380" t="s">
        <v>67</v>
      </c>
      <c r="P67" s="380" t="s">
        <v>43</v>
      </c>
      <c r="Q67" s="378">
        <f t="shared" si="85"/>
        <v>0</v>
      </c>
      <c r="R67" s="378">
        <f t="shared" si="85"/>
        <v>0</v>
      </c>
      <c r="S67" s="378">
        <f t="shared" si="85"/>
        <v>0</v>
      </c>
      <c r="T67" s="378">
        <f t="shared" si="85"/>
        <v>0</v>
      </c>
      <c r="U67" s="378">
        <f t="shared" si="85"/>
        <v>0</v>
      </c>
      <c r="V67" s="378">
        <f t="shared" si="85"/>
        <v>0</v>
      </c>
      <c r="W67" s="378">
        <f t="shared" si="85"/>
        <v>0</v>
      </c>
      <c r="X67" s="378">
        <f t="shared" si="85"/>
        <v>0</v>
      </c>
      <c r="Y67" s="380" t="s">
        <v>42</v>
      </c>
      <c r="Z67" s="380" t="s">
        <v>44</v>
      </c>
      <c r="AA67" s="380" t="s">
        <v>45</v>
      </c>
      <c r="AB67" s="380" t="s">
        <v>46</v>
      </c>
      <c r="AC67" s="380" t="s">
        <v>47</v>
      </c>
      <c r="AD67" s="380" t="s">
        <v>48</v>
      </c>
      <c r="AE67" s="380" t="s">
        <v>67</v>
      </c>
      <c r="AF67" s="380" t="s">
        <v>43</v>
      </c>
      <c r="AG67" s="378">
        <f t="shared" si="79"/>
        <v>0</v>
      </c>
      <c r="AH67" s="378">
        <f t="shared" si="79"/>
        <v>0</v>
      </c>
      <c r="AI67" s="378">
        <f t="shared" si="79"/>
        <v>0</v>
      </c>
      <c r="AJ67" s="378">
        <f t="shared" si="79"/>
        <v>0</v>
      </c>
      <c r="AK67" s="378">
        <f t="shared" si="79"/>
        <v>0</v>
      </c>
      <c r="AL67" s="378">
        <f t="shared" si="79"/>
        <v>0</v>
      </c>
      <c r="AM67" s="378">
        <f t="shared" si="79"/>
        <v>0</v>
      </c>
      <c r="AN67" s="378">
        <f t="shared" si="79"/>
        <v>0</v>
      </c>
      <c r="AO67" s="380" t="s">
        <v>42</v>
      </c>
      <c r="AP67" s="380" t="s">
        <v>44</v>
      </c>
      <c r="AQ67" s="380" t="s">
        <v>45</v>
      </c>
      <c r="AR67" s="380" t="s">
        <v>46</v>
      </c>
      <c r="AS67" s="380" t="s">
        <v>47</v>
      </c>
      <c r="AT67" s="380" t="s">
        <v>48</v>
      </c>
      <c r="AU67" s="380" t="s">
        <v>67</v>
      </c>
      <c r="AV67" s="380" t="s">
        <v>43</v>
      </c>
      <c r="AW67" s="378">
        <f t="shared" si="81"/>
        <v>0</v>
      </c>
      <c r="AX67" s="378">
        <f t="shared" si="81"/>
        <v>0</v>
      </c>
      <c r="AY67" s="378">
        <f t="shared" si="81"/>
        <v>0</v>
      </c>
      <c r="AZ67" s="378">
        <f t="shared" si="81"/>
        <v>0</v>
      </c>
      <c r="BA67" s="378">
        <f t="shared" si="81"/>
        <v>0</v>
      </c>
      <c r="BB67" s="378">
        <f t="shared" si="81"/>
        <v>0</v>
      </c>
      <c r="BC67" s="378">
        <f t="shared" si="81"/>
        <v>0</v>
      </c>
      <c r="BD67" s="378">
        <f t="shared" si="81"/>
        <v>0</v>
      </c>
      <c r="BE67" s="380" t="s">
        <v>42</v>
      </c>
      <c r="BF67" s="380" t="s">
        <v>44</v>
      </c>
      <c r="BG67" s="380" t="s">
        <v>45</v>
      </c>
      <c r="BH67" s="380" t="s">
        <v>46</v>
      </c>
      <c r="BI67" s="380" t="s">
        <v>47</v>
      </c>
      <c r="BJ67" s="380" t="s">
        <v>48</v>
      </c>
      <c r="BK67" s="380" t="s">
        <v>67</v>
      </c>
      <c r="BL67" s="380" t="s">
        <v>43</v>
      </c>
      <c r="BM67" s="378">
        <f t="shared" si="83"/>
        <v>0</v>
      </c>
      <c r="BN67" s="378">
        <f t="shared" si="83"/>
        <v>0</v>
      </c>
      <c r="BO67" s="378">
        <f t="shared" si="83"/>
        <v>0</v>
      </c>
      <c r="BP67" s="378">
        <f t="shared" si="83"/>
        <v>0</v>
      </c>
      <c r="BQ67" s="378">
        <f t="shared" si="83"/>
        <v>0</v>
      </c>
      <c r="BR67" s="378">
        <f t="shared" si="83"/>
        <v>0</v>
      </c>
      <c r="BS67" s="378">
        <f t="shared" si="83"/>
        <v>0</v>
      </c>
      <c r="BT67" s="378">
        <f t="shared" si="83"/>
        <v>0</v>
      </c>
      <c r="BU67" s="380" t="s">
        <v>42</v>
      </c>
      <c r="BV67" s="380" t="s">
        <v>44</v>
      </c>
      <c r="BW67" s="380" t="s">
        <v>45</v>
      </c>
      <c r="BX67" s="380" t="s">
        <v>46</v>
      </c>
      <c r="BY67" s="380" t="s">
        <v>47</v>
      </c>
      <c r="BZ67" s="380" t="s">
        <v>48</v>
      </c>
      <c r="CA67" s="380" t="s">
        <v>67</v>
      </c>
      <c r="CB67" s="380" t="s">
        <v>43</v>
      </c>
    </row>
    <row r="68" spans="1:80" ht="13.5" thickBot="1" x14ac:dyDescent="0.25">
      <c r="A68" s="373">
        <f t="shared" ref="A68:BD68" si="86">SUM(A60:A67)</f>
        <v>1</v>
      </c>
      <c r="B68" s="372">
        <f t="shared" si="86"/>
        <v>0</v>
      </c>
      <c r="C68" s="372">
        <f t="shared" si="86"/>
        <v>0</v>
      </c>
      <c r="D68" s="372">
        <f t="shared" si="86"/>
        <v>1</v>
      </c>
      <c r="E68" s="372">
        <f t="shared" si="86"/>
        <v>1</v>
      </c>
      <c r="F68" s="372">
        <f t="shared" si="86"/>
        <v>0</v>
      </c>
      <c r="G68" s="372">
        <f t="shared" si="86"/>
        <v>0</v>
      </c>
      <c r="H68" s="372">
        <f t="shared" si="86"/>
        <v>0</v>
      </c>
      <c r="I68" s="379" t="str">
        <f t="shared" ref="I68:P68" ca="1" si="87">IF(A68=I64,"OK.","CISSS!")</f>
        <v>OK.</v>
      </c>
      <c r="J68" s="379" t="str">
        <f t="shared" ca="1" si="87"/>
        <v>OK.</v>
      </c>
      <c r="K68" s="379" t="str">
        <f t="shared" ca="1" si="87"/>
        <v>OK.</v>
      </c>
      <c r="L68" s="379" t="str">
        <f t="shared" ca="1" si="87"/>
        <v>OK.</v>
      </c>
      <c r="M68" s="379" t="str">
        <f t="shared" ca="1" si="87"/>
        <v>OK.</v>
      </c>
      <c r="N68" s="379" t="str">
        <f t="shared" ca="1" si="87"/>
        <v>OK.</v>
      </c>
      <c r="O68" s="379" t="str">
        <f t="shared" ca="1" si="87"/>
        <v>OK.</v>
      </c>
      <c r="P68" s="379" t="str">
        <f t="shared" ca="1" si="87"/>
        <v>OK.</v>
      </c>
      <c r="Q68" s="384">
        <f t="shared" si="86"/>
        <v>1</v>
      </c>
      <c r="R68" s="384">
        <f t="shared" si="86"/>
        <v>0</v>
      </c>
      <c r="S68" s="384">
        <f t="shared" si="86"/>
        <v>0</v>
      </c>
      <c r="T68" s="384">
        <f t="shared" si="86"/>
        <v>1</v>
      </c>
      <c r="U68" s="384">
        <f t="shared" si="86"/>
        <v>1</v>
      </c>
      <c r="V68" s="384">
        <f t="shared" si="86"/>
        <v>0</v>
      </c>
      <c r="W68" s="384">
        <f t="shared" si="86"/>
        <v>0</v>
      </c>
      <c r="X68" s="384">
        <f t="shared" si="86"/>
        <v>0</v>
      </c>
      <c r="Y68" s="382" t="str">
        <f t="shared" ref="Y68:AF68" ca="1" si="88">IF(Q68=Y64,"OK.","CISSS!")</f>
        <v>OK.</v>
      </c>
      <c r="Z68" s="382" t="str">
        <f t="shared" ca="1" si="88"/>
        <v>OK.</v>
      </c>
      <c r="AA68" s="382" t="str">
        <f t="shared" ca="1" si="88"/>
        <v>OK.</v>
      </c>
      <c r="AB68" s="382" t="str">
        <f t="shared" ca="1" si="88"/>
        <v>OK.</v>
      </c>
      <c r="AC68" s="382" t="str">
        <f t="shared" ca="1" si="88"/>
        <v>OK.</v>
      </c>
      <c r="AD68" s="382" t="str">
        <f t="shared" ca="1" si="88"/>
        <v>OK.</v>
      </c>
      <c r="AE68" s="382" t="str">
        <f t="shared" ca="1" si="88"/>
        <v>OK.</v>
      </c>
      <c r="AF68" s="382" t="str">
        <f t="shared" ca="1" si="88"/>
        <v>OK.</v>
      </c>
      <c r="AG68" s="372">
        <f t="shared" si="86"/>
        <v>0</v>
      </c>
      <c r="AH68" s="372">
        <f t="shared" si="86"/>
        <v>0</v>
      </c>
      <c r="AI68" s="372">
        <f t="shared" si="86"/>
        <v>0</v>
      </c>
      <c r="AJ68" s="372">
        <f t="shared" si="86"/>
        <v>0</v>
      </c>
      <c r="AK68" s="372">
        <f t="shared" si="86"/>
        <v>1</v>
      </c>
      <c r="AL68" s="372">
        <f t="shared" si="86"/>
        <v>0</v>
      </c>
      <c r="AM68" s="372">
        <f t="shared" si="86"/>
        <v>0</v>
      </c>
      <c r="AN68" s="372">
        <f t="shared" si="86"/>
        <v>0</v>
      </c>
      <c r="AO68" s="379" t="str">
        <f t="shared" ref="AO68:AV68" ca="1" si="89">IF(AG68=AO64,"OK.","CISSS!")</f>
        <v>OK.</v>
      </c>
      <c r="AP68" s="379" t="str">
        <f t="shared" ca="1" si="89"/>
        <v>OK.</v>
      </c>
      <c r="AQ68" s="379" t="str">
        <f t="shared" ca="1" si="89"/>
        <v>OK.</v>
      </c>
      <c r="AR68" s="379" t="str">
        <f t="shared" ca="1" si="89"/>
        <v>OK.</v>
      </c>
      <c r="AS68" s="379" t="str">
        <f t="shared" ca="1" si="89"/>
        <v>OK.</v>
      </c>
      <c r="AT68" s="379" t="str">
        <f t="shared" ca="1" si="89"/>
        <v>OK.</v>
      </c>
      <c r="AU68" s="379" t="str">
        <f t="shared" ca="1" si="89"/>
        <v>OK.</v>
      </c>
      <c r="AV68" s="379" t="str">
        <f t="shared" ca="1" si="89"/>
        <v>OK.</v>
      </c>
      <c r="AW68" s="384">
        <f t="shared" si="86"/>
        <v>1</v>
      </c>
      <c r="AX68" s="384">
        <f t="shared" si="86"/>
        <v>0</v>
      </c>
      <c r="AY68" s="384">
        <f t="shared" si="86"/>
        <v>0</v>
      </c>
      <c r="AZ68" s="384">
        <f t="shared" si="86"/>
        <v>0</v>
      </c>
      <c r="BA68" s="384">
        <f t="shared" si="86"/>
        <v>0</v>
      </c>
      <c r="BB68" s="384">
        <f t="shared" si="86"/>
        <v>0</v>
      </c>
      <c r="BC68" s="384">
        <f t="shared" si="86"/>
        <v>0</v>
      </c>
      <c r="BD68" s="384">
        <f t="shared" si="86"/>
        <v>0</v>
      </c>
      <c r="BE68" s="382" t="str">
        <f t="shared" ref="BE68:BL68" ca="1" si="90">IF(AW68=BE64,"OK.","CISSS!")</f>
        <v>OK.</v>
      </c>
      <c r="BF68" s="382" t="str">
        <f t="shared" ca="1" si="90"/>
        <v>OK.</v>
      </c>
      <c r="BG68" s="382" t="str">
        <f t="shared" ca="1" si="90"/>
        <v>OK.</v>
      </c>
      <c r="BH68" s="382" t="str">
        <f t="shared" ca="1" si="90"/>
        <v>OK.</v>
      </c>
      <c r="BI68" s="382" t="str">
        <f t="shared" ca="1" si="90"/>
        <v>OK.</v>
      </c>
      <c r="BJ68" s="382" t="str">
        <f t="shared" ca="1" si="90"/>
        <v>OK.</v>
      </c>
      <c r="BK68" s="382" t="str">
        <f t="shared" ca="1" si="90"/>
        <v>OK.</v>
      </c>
      <c r="BL68" s="382" t="str">
        <f t="shared" ca="1" si="90"/>
        <v>OK.</v>
      </c>
      <c r="BM68" s="372">
        <f t="shared" ref="BM68:BT68" si="91">SUM(BM60:BM67)</f>
        <v>0</v>
      </c>
      <c r="BN68" s="372">
        <f t="shared" si="91"/>
        <v>0</v>
      </c>
      <c r="BO68" s="372">
        <f t="shared" si="91"/>
        <v>0</v>
      </c>
      <c r="BP68" s="372">
        <f t="shared" si="91"/>
        <v>0</v>
      </c>
      <c r="BQ68" s="372">
        <f t="shared" si="91"/>
        <v>0</v>
      </c>
      <c r="BR68" s="372">
        <f t="shared" si="91"/>
        <v>0</v>
      </c>
      <c r="BS68" s="372">
        <f t="shared" si="91"/>
        <v>0</v>
      </c>
      <c r="BT68" s="372">
        <f t="shared" si="91"/>
        <v>0</v>
      </c>
      <c r="BU68" s="379" t="str">
        <f t="shared" ref="BU68:CB68" ca="1" si="92">IF(BM68=BU64,"OK.","CISSS!")</f>
        <v>OK.</v>
      </c>
      <c r="BV68" s="379" t="str">
        <f t="shared" ca="1" si="92"/>
        <v>OK.</v>
      </c>
      <c r="BW68" s="379" t="str">
        <f t="shared" ca="1" si="92"/>
        <v>OK.</v>
      </c>
      <c r="BX68" s="379" t="str">
        <f t="shared" ca="1" si="92"/>
        <v>OK.</v>
      </c>
      <c r="BY68" s="379" t="str">
        <f t="shared" ca="1" si="92"/>
        <v>OK.</v>
      </c>
      <c r="BZ68" s="379" t="str">
        <f t="shared" ca="1" si="92"/>
        <v>OK.</v>
      </c>
      <c r="CA68" s="379" t="str">
        <f t="shared" ca="1" si="92"/>
        <v>OK.</v>
      </c>
      <c r="CB68" s="379" t="str">
        <f t="shared" ca="1" si="92"/>
        <v>OK.</v>
      </c>
    </row>
    <row r="69" spans="1:80" x14ac:dyDescent="0.2">
      <c r="A69" s="375">
        <f t="shared" ref="A69:H69" si="93">A$4</f>
        <v>0</v>
      </c>
      <c r="B69" s="375">
        <f t="shared" si="93"/>
        <v>0</v>
      </c>
      <c r="C69" s="375">
        <f t="shared" si="93"/>
        <v>0</v>
      </c>
      <c r="D69" s="375" t="str">
        <f t="shared" si="93"/>
        <v>ARCH 206.01</v>
      </c>
      <c r="E69" s="375" t="str">
        <f t="shared" si="93"/>
        <v>ARCH 337.11</v>
      </c>
      <c r="F69" s="375">
        <f t="shared" si="93"/>
        <v>0</v>
      </c>
      <c r="G69" s="375">
        <f t="shared" si="93"/>
        <v>0</v>
      </c>
      <c r="H69" s="375">
        <f t="shared" si="93"/>
        <v>0</v>
      </c>
      <c r="I69">
        <f ca="1">COUNTIF((OFFSET($A$69,0,0,4,8)),IF(A69=0,".",A69))</f>
        <v>0</v>
      </c>
      <c r="J69">
        <f t="shared" ref="J69:P72" ca="1" si="94">COUNTIF((OFFSET($A$69,0,0,4,8)),IF(B69=0,".",B69))</f>
        <v>0</v>
      </c>
      <c r="K69">
        <f t="shared" ca="1" si="94"/>
        <v>0</v>
      </c>
      <c r="L69">
        <f t="shared" ca="1" si="94"/>
        <v>1</v>
      </c>
      <c r="M69">
        <f t="shared" ca="1" si="94"/>
        <v>1</v>
      </c>
      <c r="N69">
        <f t="shared" ca="1" si="94"/>
        <v>0</v>
      </c>
      <c r="O69">
        <f t="shared" ca="1" si="94"/>
        <v>0</v>
      </c>
      <c r="P69">
        <f t="shared" ca="1" si="94"/>
        <v>0</v>
      </c>
      <c r="Q69" s="375">
        <f t="shared" ref="Q69:BT69" si="95">Q$4</f>
        <v>0</v>
      </c>
      <c r="R69" s="375">
        <f t="shared" si="95"/>
        <v>0</v>
      </c>
      <c r="S69" s="375">
        <f t="shared" si="95"/>
        <v>0</v>
      </c>
      <c r="T69" s="375" t="str">
        <f t="shared" si="95"/>
        <v>Yrd. Doç. Dr. Ayşe Nur EREK</v>
      </c>
      <c r="U69" s="375" t="str">
        <f t="shared" si="95"/>
        <v>Yrd. Doç. Dr. Kerem ERCOŞKUN</v>
      </c>
      <c r="V69" s="375">
        <f t="shared" si="95"/>
        <v>0</v>
      </c>
      <c r="W69" s="375">
        <f t="shared" si="95"/>
        <v>0</v>
      </c>
      <c r="X69" s="375">
        <f t="shared" si="95"/>
        <v>0</v>
      </c>
      <c r="Y69" s="381">
        <f ca="1">COUNTIF((OFFSET($Q$69,0,0,4,8)),IF(Q69=0,".",Q69))</f>
        <v>0</v>
      </c>
      <c r="Z69" s="381">
        <f t="shared" ref="Z69:AF72" ca="1" si="96">COUNTIF((OFFSET($Q$69,0,0,4,8)),IF(R69=0,".",R69))</f>
        <v>0</v>
      </c>
      <c r="AA69" s="381">
        <f t="shared" ca="1" si="96"/>
        <v>0</v>
      </c>
      <c r="AB69" s="381">
        <f t="shared" ca="1" si="96"/>
        <v>1</v>
      </c>
      <c r="AC69" s="381">
        <f t="shared" ca="1" si="96"/>
        <v>1</v>
      </c>
      <c r="AD69" s="381">
        <f t="shared" ca="1" si="96"/>
        <v>0</v>
      </c>
      <c r="AE69" s="381">
        <f t="shared" ca="1" si="96"/>
        <v>0</v>
      </c>
      <c r="AF69" s="381">
        <f t="shared" ca="1" si="96"/>
        <v>0</v>
      </c>
      <c r="AG69" s="375">
        <f t="shared" si="95"/>
        <v>0</v>
      </c>
      <c r="AH69" s="375">
        <f t="shared" si="95"/>
        <v>0</v>
      </c>
      <c r="AI69" s="375">
        <f t="shared" si="95"/>
        <v>0</v>
      </c>
      <c r="AJ69" s="375">
        <f t="shared" si="95"/>
        <v>0</v>
      </c>
      <c r="AK69" s="375" t="str">
        <f t="shared" si="95"/>
        <v>GSF.222</v>
      </c>
      <c r="AL69" s="375">
        <f t="shared" si="95"/>
        <v>0</v>
      </c>
      <c r="AM69" s="375">
        <f t="shared" si="95"/>
        <v>0</v>
      </c>
      <c r="AN69" s="375">
        <f t="shared" si="95"/>
        <v>0</v>
      </c>
      <c r="AO69">
        <f ca="1">COUNTIF((OFFSET($AG$69,0,0,4,8)),IF(AG69=0,".",AG69))</f>
        <v>0</v>
      </c>
      <c r="AP69">
        <f t="shared" ref="AP69:AV72" ca="1" si="97">COUNTIF((OFFSET($AG$69,0,0,4,8)),IF(AH69=0,".",AH69))</f>
        <v>0</v>
      </c>
      <c r="AQ69">
        <f t="shared" ca="1" si="97"/>
        <v>0</v>
      </c>
      <c r="AR69">
        <f t="shared" ca="1" si="97"/>
        <v>0</v>
      </c>
      <c r="AS69">
        <f t="shared" ca="1" si="97"/>
        <v>1</v>
      </c>
      <c r="AT69">
        <f t="shared" ca="1" si="97"/>
        <v>0</v>
      </c>
      <c r="AU69">
        <f t="shared" ca="1" si="97"/>
        <v>0</v>
      </c>
      <c r="AV69">
        <f t="shared" ca="1" si="97"/>
        <v>0</v>
      </c>
      <c r="AW69" s="375">
        <f t="shared" si="95"/>
        <v>0</v>
      </c>
      <c r="AX69" s="375">
        <f t="shared" si="95"/>
        <v>0</v>
      </c>
      <c r="AY69" s="375">
        <f t="shared" si="95"/>
        <v>0</v>
      </c>
      <c r="AZ69" s="375">
        <f t="shared" si="95"/>
        <v>0</v>
      </c>
      <c r="BA69" s="375">
        <f t="shared" si="95"/>
        <v>0</v>
      </c>
      <c r="BB69" s="375">
        <f t="shared" si="95"/>
        <v>0</v>
      </c>
      <c r="BC69" s="375">
        <f t="shared" si="95"/>
        <v>0</v>
      </c>
      <c r="BD69" s="375">
        <f t="shared" si="95"/>
        <v>0</v>
      </c>
      <c r="BE69" s="381">
        <f ca="1">COUNTIF((OFFSET($AW$69,0,0,4,8)),IF(AW69=0,".",AW69))</f>
        <v>0</v>
      </c>
      <c r="BF69" s="381">
        <f t="shared" ref="BF69:BL72" ca="1" si="98">COUNTIF((OFFSET($AW$69,0,0,4,8)),IF(AX69=0,".",AX69))</f>
        <v>0</v>
      </c>
      <c r="BG69" s="381">
        <f t="shared" ca="1" si="98"/>
        <v>0</v>
      </c>
      <c r="BH69" s="381">
        <f t="shared" ca="1" si="98"/>
        <v>0</v>
      </c>
      <c r="BI69" s="381">
        <f t="shared" ca="1" si="98"/>
        <v>0</v>
      </c>
      <c r="BJ69" s="381">
        <f t="shared" ca="1" si="98"/>
        <v>0</v>
      </c>
      <c r="BK69" s="381">
        <f t="shared" ca="1" si="98"/>
        <v>0</v>
      </c>
      <c r="BL69" s="381">
        <f t="shared" ca="1" si="98"/>
        <v>0</v>
      </c>
      <c r="BM69" s="375">
        <f t="shared" si="95"/>
        <v>0</v>
      </c>
      <c r="BN69" s="375">
        <f t="shared" si="95"/>
        <v>0</v>
      </c>
      <c r="BO69" s="375">
        <f t="shared" si="95"/>
        <v>0</v>
      </c>
      <c r="BP69" s="375">
        <f t="shared" si="95"/>
        <v>0</v>
      </c>
      <c r="BQ69" s="375">
        <f t="shared" si="95"/>
        <v>0</v>
      </c>
      <c r="BR69" s="375">
        <f t="shared" si="95"/>
        <v>0</v>
      </c>
      <c r="BS69" s="375">
        <f t="shared" si="95"/>
        <v>0</v>
      </c>
      <c r="BT69" s="375">
        <f t="shared" si="95"/>
        <v>0</v>
      </c>
      <c r="BU69">
        <f ca="1">COUNTIF((OFFSET($BM$69,0,0,4,8)),IF(BM69=0,".",BM69))</f>
        <v>0</v>
      </c>
      <c r="BV69">
        <f t="shared" ref="BV69:CB72" ca="1" si="99">COUNTIF((OFFSET($BM$69,0,0,4,8)),IF(BN69=0,".",BN69))</f>
        <v>0</v>
      </c>
      <c r="BW69">
        <f t="shared" ca="1" si="99"/>
        <v>0</v>
      </c>
      <c r="BX69">
        <f t="shared" ca="1" si="99"/>
        <v>0</v>
      </c>
      <c r="BY69">
        <f t="shared" ca="1" si="99"/>
        <v>0</v>
      </c>
      <c r="BZ69">
        <f t="shared" ca="1" si="99"/>
        <v>0</v>
      </c>
      <c r="CA69">
        <f t="shared" ca="1" si="99"/>
        <v>0</v>
      </c>
      <c r="CB69">
        <f t="shared" ca="1" si="99"/>
        <v>0</v>
      </c>
    </row>
    <row r="70" spans="1:80" x14ac:dyDescent="0.2">
      <c r="A70" s="374">
        <f t="shared" ref="A70:H70" si="100">A$14</f>
        <v>0</v>
      </c>
      <c r="B70" s="374">
        <f t="shared" si="100"/>
        <v>0</v>
      </c>
      <c r="C70" s="374">
        <f t="shared" si="100"/>
        <v>0</v>
      </c>
      <c r="D70" s="374">
        <f t="shared" si="100"/>
        <v>0</v>
      </c>
      <c r="E70" s="374">
        <f t="shared" si="100"/>
        <v>0</v>
      </c>
      <c r="F70" s="374">
        <f t="shared" si="100"/>
        <v>0</v>
      </c>
      <c r="G70" s="374">
        <f t="shared" si="100"/>
        <v>0</v>
      </c>
      <c r="H70" s="374">
        <f t="shared" si="100"/>
        <v>0</v>
      </c>
      <c r="I70">
        <f ca="1">COUNTIF((OFFSET($A$69,0,0,4,8)),IF(A70=0,".",A70))</f>
        <v>0</v>
      </c>
      <c r="J70">
        <f t="shared" ca="1" si="94"/>
        <v>0</v>
      </c>
      <c r="K70">
        <f t="shared" ca="1" si="94"/>
        <v>0</v>
      </c>
      <c r="L70">
        <f t="shared" ca="1" si="94"/>
        <v>0</v>
      </c>
      <c r="M70">
        <f t="shared" ca="1" si="94"/>
        <v>0</v>
      </c>
      <c r="N70">
        <f t="shared" ca="1" si="94"/>
        <v>0</v>
      </c>
      <c r="O70">
        <f t="shared" ca="1" si="94"/>
        <v>0</v>
      </c>
      <c r="P70">
        <f t="shared" ca="1" si="94"/>
        <v>0</v>
      </c>
      <c r="Q70" s="385">
        <f t="shared" ref="Q70:BT70" si="101">Q$14</f>
        <v>0</v>
      </c>
      <c r="R70" s="385">
        <f t="shared" si="101"/>
        <v>0</v>
      </c>
      <c r="S70" s="385">
        <f t="shared" si="101"/>
        <v>0</v>
      </c>
      <c r="T70" s="385">
        <f t="shared" si="101"/>
        <v>0</v>
      </c>
      <c r="U70" s="385">
        <f t="shared" si="101"/>
        <v>0</v>
      </c>
      <c r="V70" s="385">
        <f t="shared" si="101"/>
        <v>0</v>
      </c>
      <c r="W70" s="385">
        <f t="shared" si="101"/>
        <v>0</v>
      </c>
      <c r="X70" s="385">
        <f t="shared" si="101"/>
        <v>0</v>
      </c>
      <c r="Y70" s="381">
        <f ca="1">COUNTIF((OFFSET($Q$69,0,0,4,8)),IF(Q70=0,".",Q70))</f>
        <v>0</v>
      </c>
      <c r="Z70" s="381">
        <f t="shared" ca="1" si="96"/>
        <v>0</v>
      </c>
      <c r="AA70" s="381">
        <f t="shared" ca="1" si="96"/>
        <v>0</v>
      </c>
      <c r="AB70" s="381">
        <f t="shared" ca="1" si="96"/>
        <v>0</v>
      </c>
      <c r="AC70" s="381">
        <f t="shared" ca="1" si="96"/>
        <v>0</v>
      </c>
      <c r="AD70" s="381">
        <f t="shared" ca="1" si="96"/>
        <v>0</v>
      </c>
      <c r="AE70" s="381">
        <f t="shared" ca="1" si="96"/>
        <v>0</v>
      </c>
      <c r="AF70" s="381">
        <f t="shared" ca="1" si="96"/>
        <v>0</v>
      </c>
      <c r="AG70" s="374">
        <f t="shared" si="101"/>
        <v>0</v>
      </c>
      <c r="AH70" s="374">
        <f t="shared" si="101"/>
        <v>0</v>
      </c>
      <c r="AI70" s="374">
        <f t="shared" si="101"/>
        <v>0</v>
      </c>
      <c r="AJ70" s="374">
        <f t="shared" si="101"/>
        <v>0</v>
      </c>
      <c r="AK70" s="374">
        <f t="shared" si="101"/>
        <v>0</v>
      </c>
      <c r="AL70" s="374">
        <f t="shared" si="101"/>
        <v>0</v>
      </c>
      <c r="AM70" s="374">
        <f t="shared" si="101"/>
        <v>0</v>
      </c>
      <c r="AN70" s="374">
        <f t="shared" si="101"/>
        <v>0</v>
      </c>
      <c r="AO70">
        <f ca="1">COUNTIF((OFFSET($AG$69,0,0,4,8)),IF(AG70=0,".",AG70))</f>
        <v>0</v>
      </c>
      <c r="AP70">
        <f t="shared" ca="1" si="97"/>
        <v>0</v>
      </c>
      <c r="AQ70">
        <f t="shared" ca="1" si="97"/>
        <v>0</v>
      </c>
      <c r="AR70">
        <f t="shared" ca="1" si="97"/>
        <v>0</v>
      </c>
      <c r="AS70">
        <f t="shared" ca="1" si="97"/>
        <v>0</v>
      </c>
      <c r="AT70">
        <f t="shared" ca="1" si="97"/>
        <v>0</v>
      </c>
      <c r="AU70">
        <f t="shared" ca="1" si="97"/>
        <v>0</v>
      </c>
      <c r="AV70">
        <f t="shared" ca="1" si="97"/>
        <v>0</v>
      </c>
      <c r="AW70" s="385">
        <f t="shared" si="101"/>
        <v>0</v>
      </c>
      <c r="AX70" s="385">
        <f t="shared" si="101"/>
        <v>0</v>
      </c>
      <c r="AY70" s="385">
        <f t="shared" si="101"/>
        <v>0</v>
      </c>
      <c r="AZ70" s="385">
        <f t="shared" si="101"/>
        <v>0</v>
      </c>
      <c r="BA70" s="385">
        <f t="shared" si="101"/>
        <v>0</v>
      </c>
      <c r="BB70" s="385">
        <f t="shared" si="101"/>
        <v>0</v>
      </c>
      <c r="BC70" s="385">
        <f t="shared" si="101"/>
        <v>0</v>
      </c>
      <c r="BD70" s="385">
        <f t="shared" si="101"/>
        <v>0</v>
      </c>
      <c r="BE70" s="381">
        <f ca="1">COUNTIF((OFFSET($AW$69,0,0,4,8)),IF(AW70=0,".",AW70))</f>
        <v>0</v>
      </c>
      <c r="BF70" s="381">
        <f t="shared" ca="1" si="98"/>
        <v>0</v>
      </c>
      <c r="BG70" s="381">
        <f t="shared" ca="1" si="98"/>
        <v>0</v>
      </c>
      <c r="BH70" s="381">
        <f t="shared" ca="1" si="98"/>
        <v>0</v>
      </c>
      <c r="BI70" s="381">
        <f t="shared" ca="1" si="98"/>
        <v>0</v>
      </c>
      <c r="BJ70" s="381">
        <f t="shared" ca="1" si="98"/>
        <v>0</v>
      </c>
      <c r="BK70" s="381">
        <f t="shared" ca="1" si="98"/>
        <v>0</v>
      </c>
      <c r="BL70" s="381">
        <f t="shared" ca="1" si="98"/>
        <v>0</v>
      </c>
      <c r="BM70" s="374">
        <f t="shared" si="101"/>
        <v>0</v>
      </c>
      <c r="BN70" s="374">
        <f t="shared" si="101"/>
        <v>0</v>
      </c>
      <c r="BO70" s="374">
        <f t="shared" si="101"/>
        <v>0</v>
      </c>
      <c r="BP70" s="374">
        <f t="shared" si="101"/>
        <v>0</v>
      </c>
      <c r="BQ70" s="374">
        <f t="shared" si="101"/>
        <v>0</v>
      </c>
      <c r="BR70" s="374">
        <f t="shared" si="101"/>
        <v>0</v>
      </c>
      <c r="BS70" s="374">
        <f t="shared" si="101"/>
        <v>0</v>
      </c>
      <c r="BT70" s="374">
        <f t="shared" si="101"/>
        <v>0</v>
      </c>
      <c r="BU70">
        <f ca="1">COUNTIF((OFFSET($BM$69,0,0,4,8)),IF(BM70=0,".",BM70))</f>
        <v>0</v>
      </c>
      <c r="BV70">
        <f t="shared" ca="1" si="99"/>
        <v>0</v>
      </c>
      <c r="BW70">
        <f t="shared" ca="1" si="99"/>
        <v>0</v>
      </c>
      <c r="BX70">
        <f t="shared" ca="1" si="99"/>
        <v>0</v>
      </c>
      <c r="BY70">
        <f t="shared" ca="1" si="99"/>
        <v>0</v>
      </c>
      <c r="BZ70">
        <f t="shared" ca="1" si="99"/>
        <v>0</v>
      </c>
      <c r="CA70">
        <f t="shared" ca="1" si="99"/>
        <v>0</v>
      </c>
      <c r="CB70">
        <f t="shared" ca="1" si="99"/>
        <v>0</v>
      </c>
    </row>
    <row r="71" spans="1:80" x14ac:dyDescent="0.2">
      <c r="A71" s="375">
        <f t="shared" ref="A71:H71" si="102">A$24</f>
        <v>0</v>
      </c>
      <c r="B71" s="375">
        <f t="shared" si="102"/>
        <v>0</v>
      </c>
      <c r="C71" s="375">
        <f t="shared" si="102"/>
        <v>0</v>
      </c>
      <c r="D71" s="375">
        <f t="shared" si="102"/>
        <v>0</v>
      </c>
      <c r="E71" s="375">
        <f t="shared" si="102"/>
        <v>0</v>
      </c>
      <c r="F71" s="375">
        <f t="shared" si="102"/>
        <v>0</v>
      </c>
      <c r="G71" s="375">
        <f t="shared" si="102"/>
        <v>0</v>
      </c>
      <c r="H71" s="375">
        <f t="shared" si="102"/>
        <v>0</v>
      </c>
      <c r="I71">
        <f ca="1">COUNTIF((OFFSET($A$69,0,0,4,8)),IF(A71=0,".",A71))</f>
        <v>0</v>
      </c>
      <c r="J71">
        <f t="shared" ca="1" si="94"/>
        <v>0</v>
      </c>
      <c r="K71">
        <f t="shared" ca="1" si="94"/>
        <v>0</v>
      </c>
      <c r="L71">
        <f t="shared" ca="1" si="94"/>
        <v>0</v>
      </c>
      <c r="M71">
        <f t="shared" ca="1" si="94"/>
        <v>0</v>
      </c>
      <c r="N71">
        <f t="shared" ca="1" si="94"/>
        <v>0</v>
      </c>
      <c r="O71">
        <f t="shared" ca="1" si="94"/>
        <v>0</v>
      </c>
      <c r="P71">
        <f t="shared" ca="1" si="94"/>
        <v>0</v>
      </c>
      <c r="Q71" s="375">
        <f t="shared" ref="Q71:BT71" si="103">Q$24</f>
        <v>0</v>
      </c>
      <c r="R71" s="375">
        <f t="shared" si="103"/>
        <v>0</v>
      </c>
      <c r="S71" s="375">
        <f t="shared" si="103"/>
        <v>0</v>
      </c>
      <c r="T71" s="375">
        <f t="shared" si="103"/>
        <v>0</v>
      </c>
      <c r="U71" s="375">
        <f t="shared" si="103"/>
        <v>0</v>
      </c>
      <c r="V71" s="375">
        <f t="shared" si="103"/>
        <v>0</v>
      </c>
      <c r="W71" s="375">
        <f t="shared" si="103"/>
        <v>0</v>
      </c>
      <c r="X71" s="375">
        <f t="shared" si="103"/>
        <v>0</v>
      </c>
      <c r="Y71" s="381">
        <f ca="1">COUNTIF((OFFSET($Q$69,0,0,4,8)),IF(Q71=0,".",Q71))</f>
        <v>0</v>
      </c>
      <c r="Z71" s="381">
        <f t="shared" ca="1" si="96"/>
        <v>0</v>
      </c>
      <c r="AA71" s="381">
        <f t="shared" ca="1" si="96"/>
        <v>0</v>
      </c>
      <c r="AB71" s="381">
        <f t="shared" ca="1" si="96"/>
        <v>0</v>
      </c>
      <c r="AC71" s="381">
        <f t="shared" ca="1" si="96"/>
        <v>0</v>
      </c>
      <c r="AD71" s="381">
        <f t="shared" ca="1" si="96"/>
        <v>0</v>
      </c>
      <c r="AE71" s="381">
        <f t="shared" ca="1" si="96"/>
        <v>0</v>
      </c>
      <c r="AF71" s="381">
        <f t="shared" ca="1" si="96"/>
        <v>0</v>
      </c>
      <c r="AG71" s="375">
        <f t="shared" si="103"/>
        <v>0</v>
      </c>
      <c r="AH71" s="375">
        <f t="shared" si="103"/>
        <v>0</v>
      </c>
      <c r="AI71" s="375">
        <f t="shared" si="103"/>
        <v>0</v>
      </c>
      <c r="AJ71" s="375">
        <f t="shared" si="103"/>
        <v>0</v>
      </c>
      <c r="AK71" s="375">
        <f t="shared" si="103"/>
        <v>0</v>
      </c>
      <c r="AL71" s="375">
        <f t="shared" si="103"/>
        <v>0</v>
      </c>
      <c r="AM71" s="375">
        <f t="shared" si="103"/>
        <v>0</v>
      </c>
      <c r="AN71" s="375">
        <f t="shared" si="103"/>
        <v>0</v>
      </c>
      <c r="AO71">
        <f ca="1">COUNTIF((OFFSET($AG$69,0,0,4,8)),IF(AG71=0,".",AG71))</f>
        <v>0</v>
      </c>
      <c r="AP71">
        <f t="shared" ca="1" si="97"/>
        <v>0</v>
      </c>
      <c r="AQ71">
        <f t="shared" ca="1" si="97"/>
        <v>0</v>
      </c>
      <c r="AR71">
        <f t="shared" ca="1" si="97"/>
        <v>0</v>
      </c>
      <c r="AS71">
        <f t="shared" ca="1" si="97"/>
        <v>0</v>
      </c>
      <c r="AT71">
        <f t="shared" ca="1" si="97"/>
        <v>0</v>
      </c>
      <c r="AU71">
        <f t="shared" ca="1" si="97"/>
        <v>0</v>
      </c>
      <c r="AV71">
        <f t="shared" ca="1" si="97"/>
        <v>0</v>
      </c>
      <c r="AW71" s="375">
        <f t="shared" si="103"/>
        <v>0</v>
      </c>
      <c r="AX71" s="375">
        <f t="shared" si="103"/>
        <v>0</v>
      </c>
      <c r="AY71" s="375">
        <f t="shared" si="103"/>
        <v>0</v>
      </c>
      <c r="AZ71" s="375">
        <f t="shared" si="103"/>
        <v>0</v>
      </c>
      <c r="BA71" s="375">
        <f t="shared" si="103"/>
        <v>0</v>
      </c>
      <c r="BB71" s="375">
        <f t="shared" si="103"/>
        <v>0</v>
      </c>
      <c r="BC71" s="375">
        <f t="shared" si="103"/>
        <v>0</v>
      </c>
      <c r="BD71" s="375">
        <f t="shared" si="103"/>
        <v>0</v>
      </c>
      <c r="BE71" s="381">
        <f ca="1">COUNTIF((OFFSET($AW$69,0,0,4,8)),IF(AW71=0,".",AW71))</f>
        <v>0</v>
      </c>
      <c r="BF71" s="381">
        <f t="shared" ca="1" si="98"/>
        <v>0</v>
      </c>
      <c r="BG71" s="381">
        <f t="shared" ca="1" si="98"/>
        <v>0</v>
      </c>
      <c r="BH71" s="381">
        <f t="shared" ca="1" si="98"/>
        <v>0</v>
      </c>
      <c r="BI71" s="381">
        <f t="shared" ca="1" si="98"/>
        <v>0</v>
      </c>
      <c r="BJ71" s="381">
        <f t="shared" ca="1" si="98"/>
        <v>0</v>
      </c>
      <c r="BK71" s="381">
        <f t="shared" ca="1" si="98"/>
        <v>0</v>
      </c>
      <c r="BL71" s="381">
        <f t="shared" ca="1" si="98"/>
        <v>0</v>
      </c>
      <c r="BM71" s="375">
        <f t="shared" si="103"/>
        <v>0</v>
      </c>
      <c r="BN71" s="375">
        <f t="shared" si="103"/>
        <v>0</v>
      </c>
      <c r="BO71" s="375">
        <f t="shared" si="103"/>
        <v>0</v>
      </c>
      <c r="BP71" s="375">
        <f t="shared" si="103"/>
        <v>0</v>
      </c>
      <c r="BQ71" s="375">
        <f t="shared" si="103"/>
        <v>0</v>
      </c>
      <c r="BR71" s="375">
        <f t="shared" si="103"/>
        <v>0</v>
      </c>
      <c r="BS71" s="375">
        <f t="shared" si="103"/>
        <v>0</v>
      </c>
      <c r="BT71" s="375">
        <f t="shared" si="103"/>
        <v>0</v>
      </c>
      <c r="BU71">
        <f ca="1">COUNTIF((OFFSET($BM$69,0,0,4,8)),IF(BM71=0,".",BM71))</f>
        <v>0</v>
      </c>
      <c r="BV71">
        <f t="shared" ca="1" si="99"/>
        <v>0</v>
      </c>
      <c r="BW71">
        <f t="shared" ca="1" si="99"/>
        <v>0</v>
      </c>
      <c r="BX71">
        <f t="shared" ca="1" si="99"/>
        <v>0</v>
      </c>
      <c r="BY71">
        <f t="shared" ca="1" si="99"/>
        <v>0</v>
      </c>
      <c r="BZ71">
        <f t="shared" ca="1" si="99"/>
        <v>0</v>
      </c>
      <c r="CA71">
        <f t="shared" ca="1" si="99"/>
        <v>0</v>
      </c>
      <c r="CB71">
        <f t="shared" ca="1" si="99"/>
        <v>0</v>
      </c>
    </row>
    <row r="72" spans="1:80" x14ac:dyDescent="0.2">
      <c r="A72" s="374">
        <f t="shared" ref="A72:H72" si="104">A$34</f>
        <v>0</v>
      </c>
      <c r="B72" s="374">
        <f t="shared" si="104"/>
        <v>0</v>
      </c>
      <c r="C72" s="374">
        <f t="shared" si="104"/>
        <v>0</v>
      </c>
      <c r="D72" s="374">
        <f t="shared" si="104"/>
        <v>0</v>
      </c>
      <c r="E72" s="374">
        <f t="shared" si="104"/>
        <v>0</v>
      </c>
      <c r="F72" s="374">
        <f t="shared" si="104"/>
        <v>0</v>
      </c>
      <c r="G72" s="374">
        <f t="shared" si="104"/>
        <v>0</v>
      </c>
      <c r="H72" s="374">
        <f t="shared" si="104"/>
        <v>0</v>
      </c>
      <c r="I72">
        <f ca="1">COUNTIF((OFFSET($A$69,0,0,4,8)),IF(A72=0,".",A72))</f>
        <v>0</v>
      </c>
      <c r="J72">
        <f t="shared" ca="1" si="94"/>
        <v>0</v>
      </c>
      <c r="K72">
        <f t="shared" ca="1" si="94"/>
        <v>0</v>
      </c>
      <c r="L72">
        <f t="shared" ca="1" si="94"/>
        <v>0</v>
      </c>
      <c r="M72">
        <f t="shared" ca="1" si="94"/>
        <v>0</v>
      </c>
      <c r="N72">
        <f t="shared" ca="1" si="94"/>
        <v>0</v>
      </c>
      <c r="O72">
        <f t="shared" ca="1" si="94"/>
        <v>0</v>
      </c>
      <c r="P72">
        <f t="shared" ca="1" si="94"/>
        <v>0</v>
      </c>
      <c r="Q72" s="385">
        <f t="shared" ref="Q72:BT72" si="105">Q$34</f>
        <v>0</v>
      </c>
      <c r="R72" s="385">
        <f t="shared" si="105"/>
        <v>0</v>
      </c>
      <c r="S72" s="385">
        <f t="shared" si="105"/>
        <v>0</v>
      </c>
      <c r="T72" s="385">
        <f t="shared" si="105"/>
        <v>0</v>
      </c>
      <c r="U72" s="385">
        <f t="shared" si="105"/>
        <v>0</v>
      </c>
      <c r="V72" s="385">
        <f t="shared" si="105"/>
        <v>0</v>
      </c>
      <c r="W72" s="385">
        <f t="shared" si="105"/>
        <v>0</v>
      </c>
      <c r="X72" s="385">
        <f t="shared" si="105"/>
        <v>0</v>
      </c>
      <c r="Y72" s="381">
        <f ca="1">COUNTIF((OFFSET($Q$69,0,0,4,8)),IF(Q72=0,".",Q72))</f>
        <v>0</v>
      </c>
      <c r="Z72" s="381">
        <f t="shared" ca="1" si="96"/>
        <v>0</v>
      </c>
      <c r="AA72" s="381">
        <f t="shared" ca="1" si="96"/>
        <v>0</v>
      </c>
      <c r="AB72" s="381">
        <f t="shared" ca="1" si="96"/>
        <v>0</v>
      </c>
      <c r="AC72" s="381">
        <f t="shared" ca="1" si="96"/>
        <v>0</v>
      </c>
      <c r="AD72" s="381">
        <f t="shared" ca="1" si="96"/>
        <v>0</v>
      </c>
      <c r="AE72" s="381">
        <f t="shared" ca="1" si="96"/>
        <v>0</v>
      </c>
      <c r="AF72" s="381">
        <f t="shared" ca="1" si="96"/>
        <v>0</v>
      </c>
      <c r="AG72" s="374">
        <f t="shared" si="105"/>
        <v>0</v>
      </c>
      <c r="AH72" s="374">
        <f t="shared" si="105"/>
        <v>0</v>
      </c>
      <c r="AI72" s="374">
        <f t="shared" si="105"/>
        <v>0</v>
      </c>
      <c r="AJ72" s="374">
        <f t="shared" si="105"/>
        <v>0</v>
      </c>
      <c r="AK72" s="374">
        <f t="shared" si="105"/>
        <v>0</v>
      </c>
      <c r="AL72" s="374">
        <f t="shared" si="105"/>
        <v>0</v>
      </c>
      <c r="AM72" s="374">
        <f t="shared" si="105"/>
        <v>0</v>
      </c>
      <c r="AN72" s="374">
        <f t="shared" si="105"/>
        <v>0</v>
      </c>
      <c r="AO72">
        <f ca="1">COUNTIF((OFFSET($AG$69,0,0,4,8)),IF(AG72=0,".",AG72))</f>
        <v>0</v>
      </c>
      <c r="AP72">
        <f t="shared" ca="1" si="97"/>
        <v>0</v>
      </c>
      <c r="AQ72">
        <f t="shared" ca="1" si="97"/>
        <v>0</v>
      </c>
      <c r="AR72">
        <f t="shared" ca="1" si="97"/>
        <v>0</v>
      </c>
      <c r="AS72">
        <f t="shared" ca="1" si="97"/>
        <v>0</v>
      </c>
      <c r="AT72">
        <f t="shared" ca="1" si="97"/>
        <v>0</v>
      </c>
      <c r="AU72">
        <f t="shared" ca="1" si="97"/>
        <v>0</v>
      </c>
      <c r="AV72">
        <f t="shared" ca="1" si="97"/>
        <v>0</v>
      </c>
      <c r="AW72" s="385">
        <f t="shared" si="105"/>
        <v>0</v>
      </c>
      <c r="AX72" s="385">
        <f t="shared" si="105"/>
        <v>0</v>
      </c>
      <c r="AY72" s="385">
        <f t="shared" si="105"/>
        <v>0</v>
      </c>
      <c r="AZ72" s="385">
        <f t="shared" si="105"/>
        <v>0</v>
      </c>
      <c r="BA72" s="385">
        <f t="shared" si="105"/>
        <v>0</v>
      </c>
      <c r="BB72" s="385">
        <f t="shared" si="105"/>
        <v>0</v>
      </c>
      <c r="BC72" s="385">
        <f t="shared" si="105"/>
        <v>0</v>
      </c>
      <c r="BD72" s="385">
        <f t="shared" si="105"/>
        <v>0</v>
      </c>
      <c r="BE72" s="381">
        <f ca="1">COUNTIF((OFFSET($AW$69,0,0,4,8)),IF(AW72=0,".",AW72))</f>
        <v>0</v>
      </c>
      <c r="BF72" s="381">
        <f t="shared" ca="1" si="98"/>
        <v>0</v>
      </c>
      <c r="BG72" s="381">
        <f t="shared" ca="1" si="98"/>
        <v>0</v>
      </c>
      <c r="BH72" s="381">
        <f t="shared" ca="1" si="98"/>
        <v>0</v>
      </c>
      <c r="BI72" s="381">
        <f t="shared" ca="1" si="98"/>
        <v>0</v>
      </c>
      <c r="BJ72" s="381">
        <f t="shared" ca="1" si="98"/>
        <v>0</v>
      </c>
      <c r="BK72" s="381">
        <f t="shared" ca="1" si="98"/>
        <v>0</v>
      </c>
      <c r="BL72" s="381">
        <f t="shared" ca="1" si="98"/>
        <v>0</v>
      </c>
      <c r="BM72" s="374">
        <f t="shared" si="105"/>
        <v>0</v>
      </c>
      <c r="BN72" s="374">
        <f t="shared" si="105"/>
        <v>0</v>
      </c>
      <c r="BO72" s="374">
        <f t="shared" si="105"/>
        <v>0</v>
      </c>
      <c r="BP72" s="374">
        <f t="shared" si="105"/>
        <v>0</v>
      </c>
      <c r="BQ72" s="374">
        <f t="shared" si="105"/>
        <v>0</v>
      </c>
      <c r="BR72" s="374">
        <f t="shared" si="105"/>
        <v>0</v>
      </c>
      <c r="BS72" s="374">
        <f t="shared" si="105"/>
        <v>0</v>
      </c>
      <c r="BT72" s="374">
        <f t="shared" si="105"/>
        <v>0</v>
      </c>
      <c r="BU72">
        <f ca="1">COUNTIF((OFFSET($BM$69,0,0,4,8)),IF(BM72=0,".",BM72))</f>
        <v>0</v>
      </c>
      <c r="BV72">
        <f t="shared" ca="1" si="99"/>
        <v>0</v>
      </c>
      <c r="BW72">
        <f t="shared" ca="1" si="99"/>
        <v>0</v>
      </c>
      <c r="BX72">
        <f t="shared" ca="1" si="99"/>
        <v>0</v>
      </c>
      <c r="BY72">
        <f t="shared" ca="1" si="99"/>
        <v>0</v>
      </c>
      <c r="BZ72">
        <f t="shared" ca="1" si="99"/>
        <v>0</v>
      </c>
      <c r="CA72">
        <f t="shared" ca="1" si="99"/>
        <v>0</v>
      </c>
      <c r="CB72">
        <f t="shared" ca="1" si="99"/>
        <v>0</v>
      </c>
    </row>
    <row r="73" spans="1:80" x14ac:dyDescent="0.2">
      <c r="A73" s="377">
        <f t="shared" ref="A73:H73" si="106">COUNTIF((A$69:A$72),IF(A69=0,".",A69))</f>
        <v>0</v>
      </c>
      <c r="B73" s="378">
        <f t="shared" si="106"/>
        <v>0</v>
      </c>
      <c r="C73" s="378">
        <f t="shared" si="106"/>
        <v>0</v>
      </c>
      <c r="D73" s="378">
        <f t="shared" si="106"/>
        <v>1</v>
      </c>
      <c r="E73" s="378">
        <f t="shared" si="106"/>
        <v>1</v>
      </c>
      <c r="F73" s="378">
        <f t="shared" si="106"/>
        <v>0</v>
      </c>
      <c r="G73" s="378">
        <f t="shared" si="106"/>
        <v>0</v>
      </c>
      <c r="H73" s="378">
        <f t="shared" si="106"/>
        <v>0</v>
      </c>
      <c r="I73" s="378">
        <f ca="1">SUM(I69:I72)</f>
        <v>0</v>
      </c>
      <c r="J73" s="378">
        <f t="shared" ref="J73:P73" ca="1" si="107">SUM(J69:J72)</f>
        <v>0</v>
      </c>
      <c r="K73" s="378">
        <f t="shared" ca="1" si="107"/>
        <v>0</v>
      </c>
      <c r="L73" s="378">
        <f t="shared" ca="1" si="107"/>
        <v>1</v>
      </c>
      <c r="M73" s="378">
        <f t="shared" ca="1" si="107"/>
        <v>1</v>
      </c>
      <c r="N73" s="378">
        <f t="shared" ca="1" si="107"/>
        <v>0</v>
      </c>
      <c r="O73" s="378">
        <f t="shared" ca="1" si="107"/>
        <v>0</v>
      </c>
      <c r="P73" s="378">
        <f t="shared" ca="1" si="107"/>
        <v>0</v>
      </c>
      <c r="Q73" s="378">
        <f t="shared" ref="Q73:X73" si="108">COUNTIF((Q$69:Q$72),IF(Q69=0,".",Q69))</f>
        <v>0</v>
      </c>
      <c r="R73" s="378">
        <f t="shared" si="108"/>
        <v>0</v>
      </c>
      <c r="S73" s="378">
        <f t="shared" si="108"/>
        <v>0</v>
      </c>
      <c r="T73" s="378">
        <f t="shared" si="108"/>
        <v>1</v>
      </c>
      <c r="U73" s="378">
        <f t="shared" si="108"/>
        <v>1</v>
      </c>
      <c r="V73" s="378">
        <f t="shared" si="108"/>
        <v>0</v>
      </c>
      <c r="W73" s="378">
        <f t="shared" si="108"/>
        <v>0</v>
      </c>
      <c r="X73" s="378">
        <f t="shared" si="108"/>
        <v>0</v>
      </c>
      <c r="Y73" s="378">
        <f ca="1">SUM(Y69:Y72)</f>
        <v>0</v>
      </c>
      <c r="Z73" s="378">
        <f t="shared" ref="Z73:AF73" ca="1" si="109">SUM(Z69:Z72)</f>
        <v>0</v>
      </c>
      <c r="AA73" s="378">
        <f t="shared" ca="1" si="109"/>
        <v>0</v>
      </c>
      <c r="AB73" s="378">
        <f t="shared" ca="1" si="109"/>
        <v>1</v>
      </c>
      <c r="AC73" s="378">
        <f t="shared" ca="1" si="109"/>
        <v>1</v>
      </c>
      <c r="AD73" s="378">
        <f t="shared" ca="1" si="109"/>
        <v>0</v>
      </c>
      <c r="AE73" s="378">
        <f t="shared" ca="1" si="109"/>
        <v>0</v>
      </c>
      <c r="AF73" s="378">
        <f t="shared" ca="1" si="109"/>
        <v>0</v>
      </c>
      <c r="AG73" s="378">
        <f t="shared" ref="AG73:AN76" si="110">COUNTIF((AG$69:AG$72),IF(AG69=0,".",AG69))</f>
        <v>0</v>
      </c>
      <c r="AH73" s="378">
        <f t="shared" si="110"/>
        <v>0</v>
      </c>
      <c r="AI73" s="378">
        <f t="shared" si="110"/>
        <v>0</v>
      </c>
      <c r="AJ73" s="378">
        <f t="shared" si="110"/>
        <v>0</v>
      </c>
      <c r="AK73" s="378">
        <f t="shared" si="110"/>
        <v>1</v>
      </c>
      <c r="AL73" s="378">
        <f t="shared" si="110"/>
        <v>0</v>
      </c>
      <c r="AM73" s="378">
        <f t="shared" si="110"/>
        <v>0</v>
      </c>
      <c r="AN73" s="378">
        <f t="shared" si="110"/>
        <v>0</v>
      </c>
      <c r="AO73" s="378">
        <f ca="1">SUM(AO69:AO72)</f>
        <v>0</v>
      </c>
      <c r="AP73" s="378">
        <f t="shared" ref="AP73:AV73" ca="1" si="111">SUM(AP69:AP72)</f>
        <v>0</v>
      </c>
      <c r="AQ73" s="378">
        <f t="shared" ca="1" si="111"/>
        <v>0</v>
      </c>
      <c r="AR73" s="378">
        <f t="shared" ca="1" si="111"/>
        <v>0</v>
      </c>
      <c r="AS73" s="378">
        <f t="shared" ca="1" si="111"/>
        <v>1</v>
      </c>
      <c r="AT73" s="378">
        <f t="shared" ca="1" si="111"/>
        <v>0</v>
      </c>
      <c r="AU73" s="378">
        <f t="shared" ca="1" si="111"/>
        <v>0</v>
      </c>
      <c r="AV73" s="378">
        <f t="shared" ca="1" si="111"/>
        <v>0</v>
      </c>
      <c r="AW73" s="378">
        <f t="shared" ref="AW73:BD76" si="112">COUNTIF((AW$69:AW$72),IF(AW69=0,".",AW69))</f>
        <v>0</v>
      </c>
      <c r="AX73" s="378">
        <f t="shared" si="112"/>
        <v>0</v>
      </c>
      <c r="AY73" s="378">
        <f t="shared" si="112"/>
        <v>0</v>
      </c>
      <c r="AZ73" s="378">
        <f t="shared" si="112"/>
        <v>0</v>
      </c>
      <c r="BA73" s="378">
        <f t="shared" si="112"/>
        <v>0</v>
      </c>
      <c r="BB73" s="378">
        <f t="shared" si="112"/>
        <v>0</v>
      </c>
      <c r="BC73" s="378">
        <f t="shared" si="112"/>
        <v>0</v>
      </c>
      <c r="BD73" s="378">
        <f t="shared" si="112"/>
        <v>0</v>
      </c>
      <c r="BE73" s="378">
        <f ca="1">SUM(BE69:BE72)</f>
        <v>0</v>
      </c>
      <c r="BF73" s="378">
        <f t="shared" ref="BF73:BL73" ca="1" si="113">SUM(BF69:BF72)</f>
        <v>0</v>
      </c>
      <c r="BG73" s="378">
        <f t="shared" ca="1" si="113"/>
        <v>0</v>
      </c>
      <c r="BH73" s="378">
        <f t="shared" ca="1" si="113"/>
        <v>0</v>
      </c>
      <c r="BI73" s="378">
        <f t="shared" ca="1" si="113"/>
        <v>0</v>
      </c>
      <c r="BJ73" s="378">
        <f t="shared" ca="1" si="113"/>
        <v>0</v>
      </c>
      <c r="BK73" s="378">
        <f t="shared" ca="1" si="113"/>
        <v>0</v>
      </c>
      <c r="BL73" s="378">
        <f t="shared" ca="1" si="113"/>
        <v>0</v>
      </c>
      <c r="BM73" s="378">
        <f t="shared" ref="BM73:BT76" si="114">COUNTIF((BM$69:BM$72),IF(BM69=0,".",BM69))</f>
        <v>0</v>
      </c>
      <c r="BN73" s="378">
        <f t="shared" si="114"/>
        <v>0</v>
      </c>
      <c r="BO73" s="378">
        <f t="shared" si="114"/>
        <v>0</v>
      </c>
      <c r="BP73" s="378">
        <f t="shared" si="114"/>
        <v>0</v>
      </c>
      <c r="BQ73" s="378">
        <f t="shared" si="114"/>
        <v>0</v>
      </c>
      <c r="BR73" s="378">
        <f t="shared" si="114"/>
        <v>0</v>
      </c>
      <c r="BS73" s="378">
        <f t="shared" si="114"/>
        <v>0</v>
      </c>
      <c r="BT73" s="378">
        <f t="shared" si="114"/>
        <v>0</v>
      </c>
      <c r="BU73" s="378">
        <f ca="1">SUM(BU69:BU72)</f>
        <v>0</v>
      </c>
      <c r="BV73" s="378">
        <f t="shared" ref="BV73:CB73" ca="1" si="115">SUM(BV69:BV72)</f>
        <v>0</v>
      </c>
      <c r="BW73" s="378">
        <f t="shared" ca="1" si="115"/>
        <v>0</v>
      </c>
      <c r="BX73" s="378">
        <f t="shared" ca="1" si="115"/>
        <v>0</v>
      </c>
      <c r="BY73" s="378">
        <f t="shared" ca="1" si="115"/>
        <v>0</v>
      </c>
      <c r="BZ73" s="378">
        <f t="shared" ca="1" si="115"/>
        <v>0</v>
      </c>
      <c r="CA73" s="378">
        <f t="shared" ca="1" si="115"/>
        <v>0</v>
      </c>
      <c r="CB73" s="378">
        <f t="shared" ca="1" si="115"/>
        <v>0</v>
      </c>
    </row>
    <row r="74" spans="1:80" ht="12.75" customHeight="1" x14ac:dyDescent="0.2">
      <c r="A74" s="377">
        <f t="shared" ref="A74:X76" si="116">COUNTIF((A$69:A$72),IF(A70=0,".",A70))</f>
        <v>0</v>
      </c>
      <c r="B74" s="378">
        <f t="shared" si="116"/>
        <v>0</v>
      </c>
      <c r="C74" s="378">
        <f t="shared" si="116"/>
        <v>0</v>
      </c>
      <c r="D74" s="378">
        <f t="shared" si="116"/>
        <v>0</v>
      </c>
      <c r="E74" s="378">
        <f t="shared" si="116"/>
        <v>0</v>
      </c>
      <c r="F74" s="378">
        <f t="shared" si="116"/>
        <v>0</v>
      </c>
      <c r="G74" s="378">
        <f t="shared" si="116"/>
        <v>0</v>
      </c>
      <c r="H74" s="378">
        <f t="shared" si="116"/>
        <v>0</v>
      </c>
      <c r="I74" s="1109" t="s">
        <v>325</v>
      </c>
      <c r="J74" s="1109"/>
      <c r="K74" s="1109"/>
      <c r="L74" s="1109"/>
      <c r="M74" s="1109"/>
      <c r="N74" s="1109"/>
      <c r="O74" s="1109"/>
      <c r="P74" s="1109"/>
      <c r="Q74" s="378">
        <f t="shared" si="116"/>
        <v>0</v>
      </c>
      <c r="R74" s="378">
        <f t="shared" si="116"/>
        <v>0</v>
      </c>
      <c r="S74" s="378">
        <f t="shared" si="116"/>
        <v>0</v>
      </c>
      <c r="T74" s="378">
        <f t="shared" si="116"/>
        <v>0</v>
      </c>
      <c r="U74" s="378">
        <f t="shared" si="116"/>
        <v>0</v>
      </c>
      <c r="V74" s="378">
        <f t="shared" si="116"/>
        <v>0</v>
      </c>
      <c r="W74" s="378">
        <f t="shared" si="116"/>
        <v>0</v>
      </c>
      <c r="X74" s="378">
        <f t="shared" si="116"/>
        <v>0</v>
      </c>
      <c r="Y74" s="1109" t="s">
        <v>325</v>
      </c>
      <c r="Z74" s="1109"/>
      <c r="AA74" s="1109"/>
      <c r="AB74" s="1109"/>
      <c r="AC74" s="1109"/>
      <c r="AD74" s="1109"/>
      <c r="AE74" s="1109"/>
      <c r="AF74" s="1109"/>
      <c r="AG74" s="378">
        <f t="shared" si="110"/>
        <v>0</v>
      </c>
      <c r="AH74" s="378">
        <f t="shared" si="110"/>
        <v>0</v>
      </c>
      <c r="AI74" s="378">
        <f t="shared" si="110"/>
        <v>0</v>
      </c>
      <c r="AJ74" s="378">
        <f t="shared" si="110"/>
        <v>0</v>
      </c>
      <c r="AK74" s="378">
        <f t="shared" si="110"/>
        <v>0</v>
      </c>
      <c r="AL74" s="378">
        <f t="shared" si="110"/>
        <v>0</v>
      </c>
      <c r="AM74" s="378">
        <f t="shared" si="110"/>
        <v>0</v>
      </c>
      <c r="AN74" s="378">
        <f t="shared" si="110"/>
        <v>0</v>
      </c>
      <c r="AO74" s="1109" t="s">
        <v>325</v>
      </c>
      <c r="AP74" s="1109"/>
      <c r="AQ74" s="1109"/>
      <c r="AR74" s="1109"/>
      <c r="AS74" s="1109"/>
      <c r="AT74" s="1109"/>
      <c r="AU74" s="1109"/>
      <c r="AV74" s="1109"/>
      <c r="AW74" s="378">
        <f t="shared" si="112"/>
        <v>0</v>
      </c>
      <c r="AX74" s="378">
        <f t="shared" si="112"/>
        <v>0</v>
      </c>
      <c r="AY74" s="378">
        <f t="shared" si="112"/>
        <v>0</v>
      </c>
      <c r="AZ74" s="378">
        <f t="shared" si="112"/>
        <v>0</v>
      </c>
      <c r="BA74" s="378">
        <f t="shared" si="112"/>
        <v>0</v>
      </c>
      <c r="BB74" s="378">
        <f t="shared" si="112"/>
        <v>0</v>
      </c>
      <c r="BC74" s="378">
        <f t="shared" si="112"/>
        <v>0</v>
      </c>
      <c r="BD74" s="378">
        <f t="shared" si="112"/>
        <v>0</v>
      </c>
      <c r="BE74" s="1109" t="s">
        <v>325</v>
      </c>
      <c r="BF74" s="1109"/>
      <c r="BG74" s="1109"/>
      <c r="BH74" s="1109"/>
      <c r="BI74" s="1109"/>
      <c r="BJ74" s="1109"/>
      <c r="BK74" s="1109"/>
      <c r="BL74" s="1109"/>
      <c r="BM74" s="378">
        <f t="shared" si="114"/>
        <v>0</v>
      </c>
      <c r="BN74" s="378">
        <f t="shared" si="114"/>
        <v>0</v>
      </c>
      <c r="BO74" s="378">
        <f t="shared" si="114"/>
        <v>0</v>
      </c>
      <c r="BP74" s="378">
        <f t="shared" si="114"/>
        <v>0</v>
      </c>
      <c r="BQ74" s="378">
        <f t="shared" si="114"/>
        <v>0</v>
      </c>
      <c r="BR74" s="378">
        <f t="shared" si="114"/>
        <v>0</v>
      </c>
      <c r="BS74" s="378">
        <f t="shared" si="114"/>
        <v>0</v>
      </c>
      <c r="BT74" s="378">
        <f t="shared" si="114"/>
        <v>0</v>
      </c>
      <c r="BU74" s="1109" t="s">
        <v>325</v>
      </c>
      <c r="BV74" s="1109"/>
      <c r="BW74" s="1109"/>
      <c r="BX74" s="1109"/>
      <c r="BY74" s="1109"/>
      <c r="BZ74" s="1109"/>
      <c r="CA74" s="1109"/>
      <c r="CB74" s="1109"/>
    </row>
    <row r="75" spans="1:80" ht="12.75" customHeight="1" x14ac:dyDescent="0.2">
      <c r="A75" s="377">
        <f t="shared" si="116"/>
        <v>0</v>
      </c>
      <c r="B75" s="378">
        <f t="shared" si="116"/>
        <v>0</v>
      </c>
      <c r="C75" s="378">
        <f t="shared" si="116"/>
        <v>0</v>
      </c>
      <c r="D75" s="378">
        <f t="shared" si="116"/>
        <v>0</v>
      </c>
      <c r="E75" s="378">
        <f t="shared" si="116"/>
        <v>0</v>
      </c>
      <c r="F75" s="378">
        <f t="shared" si="116"/>
        <v>0</v>
      </c>
      <c r="G75" s="378">
        <f t="shared" si="116"/>
        <v>0</v>
      </c>
      <c r="H75" s="378">
        <f t="shared" si="116"/>
        <v>0</v>
      </c>
      <c r="I75" s="1109"/>
      <c r="J75" s="1109"/>
      <c r="K75" s="1109"/>
      <c r="L75" s="1109"/>
      <c r="M75" s="1109"/>
      <c r="N75" s="1109"/>
      <c r="O75" s="1109"/>
      <c r="P75" s="1109"/>
      <c r="Q75" s="378">
        <f t="shared" si="116"/>
        <v>0</v>
      </c>
      <c r="R75" s="378">
        <f t="shared" si="116"/>
        <v>0</v>
      </c>
      <c r="S75" s="378">
        <f t="shared" si="116"/>
        <v>0</v>
      </c>
      <c r="T75" s="378">
        <f t="shared" si="116"/>
        <v>0</v>
      </c>
      <c r="U75" s="378">
        <f t="shared" si="116"/>
        <v>0</v>
      </c>
      <c r="V75" s="378">
        <f t="shared" si="116"/>
        <v>0</v>
      </c>
      <c r="W75" s="378">
        <f t="shared" si="116"/>
        <v>0</v>
      </c>
      <c r="X75" s="378">
        <f t="shared" si="116"/>
        <v>0</v>
      </c>
      <c r="Y75" s="1109"/>
      <c r="Z75" s="1109"/>
      <c r="AA75" s="1109"/>
      <c r="AB75" s="1109"/>
      <c r="AC75" s="1109"/>
      <c r="AD75" s="1109"/>
      <c r="AE75" s="1109"/>
      <c r="AF75" s="1109"/>
      <c r="AG75" s="378">
        <f t="shared" si="110"/>
        <v>0</v>
      </c>
      <c r="AH75" s="378">
        <f t="shared" si="110"/>
        <v>0</v>
      </c>
      <c r="AI75" s="378">
        <f t="shared" si="110"/>
        <v>0</v>
      </c>
      <c r="AJ75" s="378">
        <f t="shared" si="110"/>
        <v>0</v>
      </c>
      <c r="AK75" s="378">
        <f t="shared" si="110"/>
        <v>0</v>
      </c>
      <c r="AL75" s="378">
        <f t="shared" si="110"/>
        <v>0</v>
      </c>
      <c r="AM75" s="378">
        <f t="shared" si="110"/>
        <v>0</v>
      </c>
      <c r="AN75" s="378">
        <f t="shared" si="110"/>
        <v>0</v>
      </c>
      <c r="AO75" s="1109"/>
      <c r="AP75" s="1109"/>
      <c r="AQ75" s="1109"/>
      <c r="AR75" s="1109"/>
      <c r="AS75" s="1109"/>
      <c r="AT75" s="1109"/>
      <c r="AU75" s="1109"/>
      <c r="AV75" s="1109"/>
      <c r="AW75" s="378">
        <f t="shared" si="112"/>
        <v>0</v>
      </c>
      <c r="AX75" s="378">
        <f t="shared" si="112"/>
        <v>0</v>
      </c>
      <c r="AY75" s="378">
        <f t="shared" si="112"/>
        <v>0</v>
      </c>
      <c r="AZ75" s="378">
        <f t="shared" si="112"/>
        <v>0</v>
      </c>
      <c r="BA75" s="378">
        <f t="shared" si="112"/>
        <v>0</v>
      </c>
      <c r="BB75" s="378">
        <f t="shared" si="112"/>
        <v>0</v>
      </c>
      <c r="BC75" s="378">
        <f t="shared" si="112"/>
        <v>0</v>
      </c>
      <c r="BD75" s="378">
        <f t="shared" si="112"/>
        <v>0</v>
      </c>
      <c r="BE75" s="1109"/>
      <c r="BF75" s="1109"/>
      <c r="BG75" s="1109"/>
      <c r="BH75" s="1109"/>
      <c r="BI75" s="1109"/>
      <c r="BJ75" s="1109"/>
      <c r="BK75" s="1109"/>
      <c r="BL75" s="1109"/>
      <c r="BM75" s="378">
        <f t="shared" si="114"/>
        <v>0</v>
      </c>
      <c r="BN75" s="378">
        <f t="shared" si="114"/>
        <v>0</v>
      </c>
      <c r="BO75" s="378">
        <f t="shared" si="114"/>
        <v>0</v>
      </c>
      <c r="BP75" s="378">
        <f t="shared" si="114"/>
        <v>0</v>
      </c>
      <c r="BQ75" s="378">
        <f t="shared" si="114"/>
        <v>0</v>
      </c>
      <c r="BR75" s="378">
        <f t="shared" si="114"/>
        <v>0</v>
      </c>
      <c r="BS75" s="378">
        <f t="shared" si="114"/>
        <v>0</v>
      </c>
      <c r="BT75" s="378">
        <f t="shared" si="114"/>
        <v>0</v>
      </c>
      <c r="BU75" s="1109"/>
      <c r="BV75" s="1109"/>
      <c r="BW75" s="1109"/>
      <c r="BX75" s="1109"/>
      <c r="BY75" s="1109"/>
      <c r="BZ75" s="1109"/>
      <c r="CA75" s="1109"/>
      <c r="CB75" s="1109"/>
    </row>
    <row r="76" spans="1:80" ht="13.5" thickBot="1" x14ac:dyDescent="0.25">
      <c r="A76" s="377">
        <f t="shared" si="116"/>
        <v>0</v>
      </c>
      <c r="B76" s="378">
        <f t="shared" si="116"/>
        <v>0</v>
      </c>
      <c r="C76" s="378">
        <f t="shared" si="116"/>
        <v>0</v>
      </c>
      <c r="D76" s="378">
        <f t="shared" si="116"/>
        <v>0</v>
      </c>
      <c r="E76" s="378">
        <f t="shared" si="116"/>
        <v>0</v>
      </c>
      <c r="F76" s="378">
        <f t="shared" si="116"/>
        <v>0</v>
      </c>
      <c r="G76" s="378">
        <f t="shared" si="116"/>
        <v>0</v>
      </c>
      <c r="H76" s="378">
        <f t="shared" si="116"/>
        <v>0</v>
      </c>
      <c r="I76" s="380" t="s">
        <v>42</v>
      </c>
      <c r="J76" s="380" t="s">
        <v>44</v>
      </c>
      <c r="K76" s="380" t="s">
        <v>45</v>
      </c>
      <c r="L76" s="380" t="s">
        <v>46</v>
      </c>
      <c r="M76" s="380" t="s">
        <v>47</v>
      </c>
      <c r="N76" s="380" t="s">
        <v>48</v>
      </c>
      <c r="O76" s="380" t="s">
        <v>67</v>
      </c>
      <c r="P76" s="380" t="s">
        <v>43</v>
      </c>
      <c r="Q76" s="378">
        <f t="shared" si="116"/>
        <v>0</v>
      </c>
      <c r="R76" s="378">
        <f t="shared" si="116"/>
        <v>0</v>
      </c>
      <c r="S76" s="378">
        <f t="shared" si="116"/>
        <v>0</v>
      </c>
      <c r="T76" s="378">
        <f t="shared" si="116"/>
        <v>0</v>
      </c>
      <c r="U76" s="378">
        <f t="shared" si="116"/>
        <v>0</v>
      </c>
      <c r="V76" s="378">
        <f t="shared" si="116"/>
        <v>0</v>
      </c>
      <c r="W76" s="378">
        <f t="shared" si="116"/>
        <v>0</v>
      </c>
      <c r="X76" s="378">
        <f t="shared" si="116"/>
        <v>0</v>
      </c>
      <c r="Y76" s="380" t="s">
        <v>42</v>
      </c>
      <c r="Z76" s="380" t="s">
        <v>44</v>
      </c>
      <c r="AA76" s="380" t="s">
        <v>45</v>
      </c>
      <c r="AB76" s="380" t="s">
        <v>46</v>
      </c>
      <c r="AC76" s="380" t="s">
        <v>47</v>
      </c>
      <c r="AD76" s="380" t="s">
        <v>48</v>
      </c>
      <c r="AE76" s="380" t="s">
        <v>67</v>
      </c>
      <c r="AF76" s="380" t="s">
        <v>43</v>
      </c>
      <c r="AG76" s="378">
        <f t="shared" si="110"/>
        <v>0</v>
      </c>
      <c r="AH76" s="378">
        <f t="shared" si="110"/>
        <v>0</v>
      </c>
      <c r="AI76" s="378">
        <f t="shared" si="110"/>
        <v>0</v>
      </c>
      <c r="AJ76" s="378">
        <f t="shared" si="110"/>
        <v>0</v>
      </c>
      <c r="AK76" s="378">
        <f t="shared" si="110"/>
        <v>0</v>
      </c>
      <c r="AL76" s="378">
        <f t="shared" si="110"/>
        <v>0</v>
      </c>
      <c r="AM76" s="378">
        <f t="shared" si="110"/>
        <v>0</v>
      </c>
      <c r="AN76" s="378">
        <f t="shared" si="110"/>
        <v>0</v>
      </c>
      <c r="AO76" s="380" t="s">
        <v>42</v>
      </c>
      <c r="AP76" s="380" t="s">
        <v>44</v>
      </c>
      <c r="AQ76" s="380" t="s">
        <v>45</v>
      </c>
      <c r="AR76" s="380" t="s">
        <v>46</v>
      </c>
      <c r="AS76" s="380" t="s">
        <v>47</v>
      </c>
      <c r="AT76" s="380" t="s">
        <v>48</v>
      </c>
      <c r="AU76" s="380" t="s">
        <v>67</v>
      </c>
      <c r="AV76" s="380" t="s">
        <v>43</v>
      </c>
      <c r="AW76" s="378">
        <f t="shared" si="112"/>
        <v>0</v>
      </c>
      <c r="AX76" s="378">
        <f t="shared" si="112"/>
        <v>0</v>
      </c>
      <c r="AY76" s="378">
        <f t="shared" si="112"/>
        <v>0</v>
      </c>
      <c r="AZ76" s="378">
        <f t="shared" si="112"/>
        <v>0</v>
      </c>
      <c r="BA76" s="378">
        <f t="shared" si="112"/>
        <v>0</v>
      </c>
      <c r="BB76" s="378">
        <f t="shared" si="112"/>
        <v>0</v>
      </c>
      <c r="BC76" s="378">
        <f t="shared" si="112"/>
        <v>0</v>
      </c>
      <c r="BD76" s="378">
        <f t="shared" si="112"/>
        <v>0</v>
      </c>
      <c r="BE76" s="380" t="s">
        <v>42</v>
      </c>
      <c r="BF76" s="380" t="s">
        <v>44</v>
      </c>
      <c r="BG76" s="380" t="s">
        <v>45</v>
      </c>
      <c r="BH76" s="380" t="s">
        <v>46</v>
      </c>
      <c r="BI76" s="380" t="s">
        <v>47</v>
      </c>
      <c r="BJ76" s="380" t="s">
        <v>48</v>
      </c>
      <c r="BK76" s="380" t="s">
        <v>67</v>
      </c>
      <c r="BL76" s="380" t="s">
        <v>43</v>
      </c>
      <c r="BM76" s="378">
        <f t="shared" si="114"/>
        <v>0</v>
      </c>
      <c r="BN76" s="378">
        <f t="shared" si="114"/>
        <v>0</v>
      </c>
      <c r="BO76" s="378">
        <f t="shared" si="114"/>
        <v>0</v>
      </c>
      <c r="BP76" s="378">
        <f t="shared" si="114"/>
        <v>0</v>
      </c>
      <c r="BQ76" s="378">
        <f t="shared" si="114"/>
        <v>0</v>
      </c>
      <c r="BR76" s="378">
        <f t="shared" si="114"/>
        <v>0</v>
      </c>
      <c r="BS76" s="378">
        <f t="shared" si="114"/>
        <v>0</v>
      </c>
      <c r="BT76" s="378">
        <f t="shared" si="114"/>
        <v>0</v>
      </c>
      <c r="BU76" s="380" t="s">
        <v>42</v>
      </c>
      <c r="BV76" s="380" t="s">
        <v>44</v>
      </c>
      <c r="BW76" s="380" t="s">
        <v>45</v>
      </c>
      <c r="BX76" s="380" t="s">
        <v>46</v>
      </c>
      <c r="BY76" s="380" t="s">
        <v>47</v>
      </c>
      <c r="BZ76" s="380" t="s">
        <v>48</v>
      </c>
      <c r="CA76" s="380" t="s">
        <v>67</v>
      </c>
      <c r="CB76" s="380" t="s">
        <v>43</v>
      </c>
    </row>
    <row r="77" spans="1:80" ht="13.5" thickBot="1" x14ac:dyDescent="0.25">
      <c r="A77" s="373">
        <f t="shared" ref="A77:BD77" si="117">SUM(A69:A76)</f>
        <v>0</v>
      </c>
      <c r="B77" s="372">
        <f t="shared" si="117"/>
        <v>0</v>
      </c>
      <c r="C77" s="372">
        <f t="shared" si="117"/>
        <v>0</v>
      </c>
      <c r="D77" s="372">
        <f t="shared" si="117"/>
        <v>1</v>
      </c>
      <c r="E77" s="372">
        <f t="shared" si="117"/>
        <v>1</v>
      </c>
      <c r="F77" s="372">
        <f t="shared" si="117"/>
        <v>0</v>
      </c>
      <c r="G77" s="372">
        <f t="shared" si="117"/>
        <v>0</v>
      </c>
      <c r="H77" s="372">
        <f t="shared" si="117"/>
        <v>0</v>
      </c>
      <c r="I77" s="379" t="str">
        <f t="shared" ref="I77:P77" ca="1" si="118">IF(A77=I73,"OK.","CISSS!")</f>
        <v>OK.</v>
      </c>
      <c r="J77" s="379" t="str">
        <f t="shared" ca="1" si="118"/>
        <v>OK.</v>
      </c>
      <c r="K77" s="379" t="str">
        <f t="shared" ca="1" si="118"/>
        <v>OK.</v>
      </c>
      <c r="L77" s="379" t="str">
        <f t="shared" ca="1" si="118"/>
        <v>OK.</v>
      </c>
      <c r="M77" s="379" t="str">
        <f t="shared" ca="1" si="118"/>
        <v>OK.</v>
      </c>
      <c r="N77" s="379" t="str">
        <f t="shared" ca="1" si="118"/>
        <v>OK.</v>
      </c>
      <c r="O77" s="379" t="str">
        <f t="shared" ca="1" si="118"/>
        <v>OK.</v>
      </c>
      <c r="P77" s="379" t="str">
        <f t="shared" ca="1" si="118"/>
        <v>OK.</v>
      </c>
      <c r="Q77" s="384">
        <f t="shared" si="117"/>
        <v>0</v>
      </c>
      <c r="R77" s="384">
        <f t="shared" si="117"/>
        <v>0</v>
      </c>
      <c r="S77" s="384">
        <f t="shared" si="117"/>
        <v>0</v>
      </c>
      <c r="T77" s="384">
        <f t="shared" si="117"/>
        <v>1</v>
      </c>
      <c r="U77" s="384">
        <f t="shared" si="117"/>
        <v>1</v>
      </c>
      <c r="V77" s="384">
        <f t="shared" si="117"/>
        <v>0</v>
      </c>
      <c r="W77" s="384">
        <f t="shared" si="117"/>
        <v>0</v>
      </c>
      <c r="X77" s="384">
        <f t="shared" si="117"/>
        <v>0</v>
      </c>
      <c r="Y77" s="382" t="str">
        <f t="shared" ref="Y77:AF77" ca="1" si="119">IF(Q77=Y73,"OK.","CISSS!")</f>
        <v>OK.</v>
      </c>
      <c r="Z77" s="382" t="str">
        <f t="shared" ca="1" si="119"/>
        <v>OK.</v>
      </c>
      <c r="AA77" s="382" t="str">
        <f t="shared" ca="1" si="119"/>
        <v>OK.</v>
      </c>
      <c r="AB77" s="382" t="str">
        <f t="shared" ca="1" si="119"/>
        <v>OK.</v>
      </c>
      <c r="AC77" s="382" t="str">
        <f t="shared" ca="1" si="119"/>
        <v>OK.</v>
      </c>
      <c r="AD77" s="382" t="str">
        <f t="shared" ca="1" si="119"/>
        <v>OK.</v>
      </c>
      <c r="AE77" s="382" t="str">
        <f t="shared" ca="1" si="119"/>
        <v>OK.</v>
      </c>
      <c r="AF77" s="382" t="str">
        <f t="shared" ca="1" si="119"/>
        <v>OK.</v>
      </c>
      <c r="AG77" s="372">
        <f t="shared" si="117"/>
        <v>0</v>
      </c>
      <c r="AH77" s="372">
        <f t="shared" si="117"/>
        <v>0</v>
      </c>
      <c r="AI77" s="372">
        <f t="shared" si="117"/>
        <v>0</v>
      </c>
      <c r="AJ77" s="372">
        <f t="shared" si="117"/>
        <v>0</v>
      </c>
      <c r="AK77" s="372">
        <f t="shared" si="117"/>
        <v>1</v>
      </c>
      <c r="AL77" s="372">
        <f t="shared" si="117"/>
        <v>0</v>
      </c>
      <c r="AM77" s="372">
        <f t="shared" si="117"/>
        <v>0</v>
      </c>
      <c r="AN77" s="372">
        <f t="shared" si="117"/>
        <v>0</v>
      </c>
      <c r="AO77" s="379" t="str">
        <f t="shared" ref="AO77:AV77" ca="1" si="120">IF(AG77=AO73,"OK.","CISSS!")</f>
        <v>OK.</v>
      </c>
      <c r="AP77" s="379" t="str">
        <f t="shared" ca="1" si="120"/>
        <v>OK.</v>
      </c>
      <c r="AQ77" s="379" t="str">
        <f t="shared" ca="1" si="120"/>
        <v>OK.</v>
      </c>
      <c r="AR77" s="379" t="str">
        <f t="shared" ca="1" si="120"/>
        <v>OK.</v>
      </c>
      <c r="AS77" s="379" t="str">
        <f t="shared" ca="1" si="120"/>
        <v>OK.</v>
      </c>
      <c r="AT77" s="379" t="str">
        <f t="shared" ca="1" si="120"/>
        <v>OK.</v>
      </c>
      <c r="AU77" s="379" t="str">
        <f t="shared" ca="1" si="120"/>
        <v>OK.</v>
      </c>
      <c r="AV77" s="379" t="str">
        <f t="shared" ca="1" si="120"/>
        <v>OK.</v>
      </c>
      <c r="AW77" s="384">
        <f t="shared" si="117"/>
        <v>0</v>
      </c>
      <c r="AX77" s="384">
        <f t="shared" si="117"/>
        <v>0</v>
      </c>
      <c r="AY77" s="384">
        <f t="shared" si="117"/>
        <v>0</v>
      </c>
      <c r="AZ77" s="384">
        <f t="shared" si="117"/>
        <v>0</v>
      </c>
      <c r="BA77" s="384">
        <f t="shared" si="117"/>
        <v>0</v>
      </c>
      <c r="BB77" s="384">
        <f t="shared" si="117"/>
        <v>0</v>
      </c>
      <c r="BC77" s="384">
        <f t="shared" si="117"/>
        <v>0</v>
      </c>
      <c r="BD77" s="384">
        <f t="shared" si="117"/>
        <v>0</v>
      </c>
      <c r="BE77" s="382" t="str">
        <f t="shared" ref="BE77:BL77" ca="1" si="121">IF(AW77=BE73,"OK.","CISSS!")</f>
        <v>OK.</v>
      </c>
      <c r="BF77" s="382" t="str">
        <f t="shared" ca="1" si="121"/>
        <v>OK.</v>
      </c>
      <c r="BG77" s="382" t="str">
        <f t="shared" ca="1" si="121"/>
        <v>OK.</v>
      </c>
      <c r="BH77" s="382" t="str">
        <f t="shared" ca="1" si="121"/>
        <v>OK.</v>
      </c>
      <c r="BI77" s="382" t="str">
        <f t="shared" ca="1" si="121"/>
        <v>OK.</v>
      </c>
      <c r="BJ77" s="382" t="str">
        <f t="shared" ca="1" si="121"/>
        <v>OK.</v>
      </c>
      <c r="BK77" s="382" t="str">
        <f t="shared" ca="1" si="121"/>
        <v>OK.</v>
      </c>
      <c r="BL77" s="382" t="str">
        <f t="shared" ca="1" si="121"/>
        <v>OK.</v>
      </c>
      <c r="BM77" s="372">
        <f t="shared" ref="BM77:BT77" si="122">SUM(BM69:BM76)</f>
        <v>0</v>
      </c>
      <c r="BN77" s="372">
        <f t="shared" si="122"/>
        <v>0</v>
      </c>
      <c r="BO77" s="372">
        <f t="shared" si="122"/>
        <v>0</v>
      </c>
      <c r="BP77" s="372">
        <f t="shared" si="122"/>
        <v>0</v>
      </c>
      <c r="BQ77" s="372">
        <f t="shared" si="122"/>
        <v>0</v>
      </c>
      <c r="BR77" s="372">
        <f t="shared" si="122"/>
        <v>0</v>
      </c>
      <c r="BS77" s="372">
        <f t="shared" si="122"/>
        <v>0</v>
      </c>
      <c r="BT77" s="372">
        <f t="shared" si="122"/>
        <v>0</v>
      </c>
      <c r="BU77" s="379" t="str">
        <f t="shared" ref="BU77:CB77" ca="1" si="123">IF(BM77=BU73,"OK.","CISSS!")</f>
        <v>OK.</v>
      </c>
      <c r="BV77" s="379" t="str">
        <f t="shared" ca="1" si="123"/>
        <v>OK.</v>
      </c>
      <c r="BW77" s="379" t="str">
        <f t="shared" ca="1" si="123"/>
        <v>OK.</v>
      </c>
      <c r="BX77" s="379" t="str">
        <f t="shared" ca="1" si="123"/>
        <v>OK.</v>
      </c>
      <c r="BY77" s="379" t="str">
        <f t="shared" ca="1" si="123"/>
        <v>OK.</v>
      </c>
      <c r="BZ77" s="379" t="str">
        <f t="shared" ca="1" si="123"/>
        <v>OK.</v>
      </c>
      <c r="CA77" s="379" t="str">
        <f t="shared" ca="1" si="123"/>
        <v>OK.</v>
      </c>
      <c r="CB77" s="379" t="str">
        <f t="shared" ca="1" si="123"/>
        <v>OK.</v>
      </c>
    </row>
    <row r="78" spans="1:80" x14ac:dyDescent="0.2">
      <c r="A78" s="375">
        <f t="shared" ref="A78:H78" si="124">A$5</f>
        <v>0</v>
      </c>
      <c r="B78" s="375" t="str">
        <f t="shared" si="124"/>
        <v>ARCH 208.11</v>
      </c>
      <c r="C78" s="375" t="str">
        <f t="shared" si="124"/>
        <v>ARCH 261.01</v>
      </c>
      <c r="D78" s="375">
        <f t="shared" si="124"/>
        <v>0</v>
      </c>
      <c r="E78" s="375">
        <f t="shared" si="124"/>
        <v>0</v>
      </c>
      <c r="F78" s="375">
        <f t="shared" si="124"/>
        <v>0</v>
      </c>
      <c r="G78" s="375">
        <f t="shared" si="124"/>
        <v>0</v>
      </c>
      <c r="H78" s="375">
        <f t="shared" si="124"/>
        <v>0</v>
      </c>
      <c r="I78">
        <f ca="1">COUNTIF((OFFSET($A$78,0,0,4,8)),IF(A78=0,".",A78))</f>
        <v>0</v>
      </c>
      <c r="J78">
        <f t="shared" ref="J78:P81" ca="1" si="125">COUNTIF((OFFSET($A$78,0,0,4,8)),IF(B78=0,".",B78))</f>
        <v>1</v>
      </c>
      <c r="K78">
        <f t="shared" ca="1" si="125"/>
        <v>1</v>
      </c>
      <c r="L78">
        <f t="shared" ca="1" si="125"/>
        <v>0</v>
      </c>
      <c r="M78">
        <f t="shared" ca="1" si="125"/>
        <v>0</v>
      </c>
      <c r="N78">
        <f t="shared" ca="1" si="125"/>
        <v>0</v>
      </c>
      <c r="O78">
        <f t="shared" ca="1" si="125"/>
        <v>0</v>
      </c>
      <c r="P78">
        <f t="shared" ca="1" si="125"/>
        <v>0</v>
      </c>
      <c r="Q78" s="375">
        <f t="shared" ref="Q78:BT78" si="126">Q$5</f>
        <v>0</v>
      </c>
      <c r="R78" s="375" t="str">
        <f t="shared" si="126"/>
        <v>Öğr. Gör. Turan DÜNDAR</v>
      </c>
      <c r="S78" s="375" t="str">
        <f t="shared" si="126"/>
        <v>Öğr. Gör. Cem KUM</v>
      </c>
      <c r="T78" s="375">
        <f t="shared" si="126"/>
        <v>0</v>
      </c>
      <c r="U78" s="375">
        <f t="shared" si="126"/>
        <v>0</v>
      </c>
      <c r="V78" s="375">
        <f t="shared" si="126"/>
        <v>0</v>
      </c>
      <c r="W78" s="375">
        <f t="shared" si="126"/>
        <v>0</v>
      </c>
      <c r="X78" s="375">
        <f t="shared" si="126"/>
        <v>0</v>
      </c>
      <c r="Y78" s="381">
        <f ca="1">COUNTIF((OFFSET($Q$78,0,0,4,8)),IF(Q78=0,".",Q78))</f>
        <v>0</v>
      </c>
      <c r="Z78" s="381">
        <f t="shared" ref="Z78:AF81" ca="1" si="127">COUNTIF((OFFSET($Q$78,0,0,4,8)),IF(R78=0,".",R78))</f>
        <v>1</v>
      </c>
      <c r="AA78" s="381">
        <f t="shared" ca="1" si="127"/>
        <v>1</v>
      </c>
      <c r="AB78" s="381">
        <f t="shared" ca="1" si="127"/>
        <v>0</v>
      </c>
      <c r="AC78" s="381">
        <f t="shared" ca="1" si="127"/>
        <v>0</v>
      </c>
      <c r="AD78" s="381">
        <f t="shared" ca="1" si="127"/>
        <v>0</v>
      </c>
      <c r="AE78" s="381">
        <f t="shared" ca="1" si="127"/>
        <v>0</v>
      </c>
      <c r="AF78" s="381">
        <f t="shared" ca="1" si="127"/>
        <v>0</v>
      </c>
      <c r="AG78" s="375">
        <f t="shared" si="126"/>
        <v>0</v>
      </c>
      <c r="AH78" s="375">
        <f t="shared" si="126"/>
        <v>0</v>
      </c>
      <c r="AI78" s="375">
        <f t="shared" si="126"/>
        <v>0</v>
      </c>
      <c r="AJ78" s="375">
        <f t="shared" si="126"/>
        <v>0</v>
      </c>
      <c r="AK78" s="375">
        <f t="shared" si="126"/>
        <v>0</v>
      </c>
      <c r="AL78" s="375">
        <f t="shared" si="126"/>
        <v>0</v>
      </c>
      <c r="AM78" s="375">
        <f t="shared" si="126"/>
        <v>0</v>
      </c>
      <c r="AN78" s="375">
        <f t="shared" si="126"/>
        <v>0</v>
      </c>
      <c r="AO78">
        <f ca="1">COUNTIF((OFFSET($AG$78,0,0,4,8)),IF(AG78=0,".",AG78))</f>
        <v>0</v>
      </c>
      <c r="AP78">
        <f t="shared" ref="AP78:AV81" ca="1" si="128">COUNTIF((OFFSET($AG$78,0,0,4,8)),IF(AH78=0,".",AH78))</f>
        <v>0</v>
      </c>
      <c r="AQ78">
        <f t="shared" ca="1" si="128"/>
        <v>0</v>
      </c>
      <c r="AR78">
        <f t="shared" ca="1" si="128"/>
        <v>0</v>
      </c>
      <c r="AS78">
        <f t="shared" ca="1" si="128"/>
        <v>0</v>
      </c>
      <c r="AT78">
        <f t="shared" ca="1" si="128"/>
        <v>0</v>
      </c>
      <c r="AU78">
        <f t="shared" ca="1" si="128"/>
        <v>0</v>
      </c>
      <c r="AV78">
        <f t="shared" ca="1" si="128"/>
        <v>0</v>
      </c>
      <c r="AW78" s="375">
        <f t="shared" si="126"/>
        <v>0</v>
      </c>
      <c r="AX78" s="375">
        <f t="shared" si="126"/>
        <v>0</v>
      </c>
      <c r="AY78" s="375">
        <f t="shared" si="126"/>
        <v>0</v>
      </c>
      <c r="AZ78" s="375">
        <f t="shared" si="126"/>
        <v>0</v>
      </c>
      <c r="BA78" s="375">
        <f t="shared" si="126"/>
        <v>0</v>
      </c>
      <c r="BB78" s="375">
        <f t="shared" si="126"/>
        <v>0</v>
      </c>
      <c r="BC78" s="375">
        <f t="shared" si="126"/>
        <v>0</v>
      </c>
      <c r="BD78" s="375">
        <f t="shared" si="126"/>
        <v>0</v>
      </c>
      <c r="BE78" s="381">
        <f ca="1">COUNTIF((OFFSET($AW$78,0,0,4,8)),IF(AW78=0,".",AW78))</f>
        <v>0</v>
      </c>
      <c r="BF78" s="381">
        <f t="shared" ref="BF78:BL81" ca="1" si="129">COUNTIF((OFFSET($AW$78,0,0,4,8)),IF(AX78=0,".",AX78))</f>
        <v>0</v>
      </c>
      <c r="BG78" s="381">
        <f t="shared" ca="1" si="129"/>
        <v>0</v>
      </c>
      <c r="BH78" s="381">
        <f t="shared" ca="1" si="129"/>
        <v>0</v>
      </c>
      <c r="BI78" s="381">
        <f t="shared" ca="1" si="129"/>
        <v>0</v>
      </c>
      <c r="BJ78" s="381">
        <f t="shared" ca="1" si="129"/>
        <v>0</v>
      </c>
      <c r="BK78" s="381">
        <f t="shared" ca="1" si="129"/>
        <v>0</v>
      </c>
      <c r="BL78" s="381">
        <f t="shared" ca="1" si="129"/>
        <v>0</v>
      </c>
      <c r="BM78" s="375">
        <f t="shared" si="126"/>
        <v>0</v>
      </c>
      <c r="BN78" s="375">
        <f t="shared" si="126"/>
        <v>0</v>
      </c>
      <c r="BO78" s="375">
        <f t="shared" si="126"/>
        <v>0</v>
      </c>
      <c r="BP78" s="375">
        <f t="shared" si="126"/>
        <v>0</v>
      </c>
      <c r="BQ78" s="375">
        <f t="shared" si="126"/>
        <v>0</v>
      </c>
      <c r="BR78" s="375">
        <f t="shared" si="126"/>
        <v>0</v>
      </c>
      <c r="BS78" s="375">
        <f t="shared" si="126"/>
        <v>0</v>
      </c>
      <c r="BT78" s="375">
        <f t="shared" si="126"/>
        <v>0</v>
      </c>
      <c r="BU78">
        <f ca="1">COUNTIF((OFFSET($BM$78,0,0,4,8)),IF(BM78=0,".",BM78))</f>
        <v>0</v>
      </c>
      <c r="BV78">
        <f t="shared" ref="BV78:CB81" ca="1" si="130">COUNTIF((OFFSET($BM$78,0,0,4,8)),IF(BN78=0,".",BN78))</f>
        <v>0</v>
      </c>
      <c r="BW78">
        <f t="shared" ca="1" si="130"/>
        <v>0</v>
      </c>
      <c r="BX78">
        <f t="shared" ca="1" si="130"/>
        <v>0</v>
      </c>
      <c r="BY78">
        <f t="shared" ca="1" si="130"/>
        <v>0</v>
      </c>
      <c r="BZ78">
        <f t="shared" ca="1" si="130"/>
        <v>0</v>
      </c>
      <c r="CA78">
        <f t="shared" ca="1" si="130"/>
        <v>0</v>
      </c>
      <c r="CB78">
        <f t="shared" ca="1" si="130"/>
        <v>0</v>
      </c>
    </row>
    <row r="79" spans="1:80" x14ac:dyDescent="0.2">
      <c r="A79" s="374">
        <f t="shared" ref="A79:H79" si="131">A$15</f>
        <v>0</v>
      </c>
      <c r="B79" s="374">
        <f t="shared" si="131"/>
        <v>0</v>
      </c>
      <c r="C79" s="374">
        <f t="shared" si="131"/>
        <v>0</v>
      </c>
      <c r="D79" s="374">
        <f t="shared" si="131"/>
        <v>0</v>
      </c>
      <c r="E79" s="374">
        <f t="shared" si="131"/>
        <v>0</v>
      </c>
      <c r="F79" s="374">
        <f t="shared" si="131"/>
        <v>0</v>
      </c>
      <c r="G79" s="374">
        <f t="shared" si="131"/>
        <v>0</v>
      </c>
      <c r="H79" s="374">
        <f t="shared" si="131"/>
        <v>0</v>
      </c>
      <c r="I79">
        <f ca="1">COUNTIF((OFFSET($A$78,0,0,4,8)),IF(A79=0,".",A79))</f>
        <v>0</v>
      </c>
      <c r="J79">
        <f t="shared" ca="1" si="125"/>
        <v>0</v>
      </c>
      <c r="K79">
        <f t="shared" ca="1" si="125"/>
        <v>0</v>
      </c>
      <c r="L79">
        <f t="shared" ca="1" si="125"/>
        <v>0</v>
      </c>
      <c r="M79">
        <f t="shared" ca="1" si="125"/>
        <v>0</v>
      </c>
      <c r="N79">
        <f t="shared" ca="1" si="125"/>
        <v>0</v>
      </c>
      <c r="O79">
        <f t="shared" ca="1" si="125"/>
        <v>0</v>
      </c>
      <c r="P79">
        <f t="shared" ca="1" si="125"/>
        <v>0</v>
      </c>
      <c r="Q79" s="385">
        <f t="shared" ref="Q79:BT79" si="132">Q$15</f>
        <v>0</v>
      </c>
      <c r="R79" s="385">
        <f t="shared" si="132"/>
        <v>0</v>
      </c>
      <c r="S79" s="385">
        <f t="shared" si="132"/>
        <v>0</v>
      </c>
      <c r="T79" s="385">
        <f t="shared" si="132"/>
        <v>0</v>
      </c>
      <c r="U79" s="385">
        <f t="shared" si="132"/>
        <v>0</v>
      </c>
      <c r="V79" s="385">
        <f t="shared" si="132"/>
        <v>0</v>
      </c>
      <c r="W79" s="385">
        <f t="shared" si="132"/>
        <v>0</v>
      </c>
      <c r="X79" s="385">
        <f t="shared" si="132"/>
        <v>0</v>
      </c>
      <c r="Y79" s="381">
        <f ca="1">COUNTIF((OFFSET($Q$78,0,0,4,8)),IF(Q79=0,".",Q79))</f>
        <v>0</v>
      </c>
      <c r="Z79" s="381">
        <f t="shared" ca="1" si="127"/>
        <v>0</v>
      </c>
      <c r="AA79" s="381">
        <f t="shared" ca="1" si="127"/>
        <v>0</v>
      </c>
      <c r="AB79" s="381">
        <f t="shared" ca="1" si="127"/>
        <v>0</v>
      </c>
      <c r="AC79" s="381">
        <f t="shared" ca="1" si="127"/>
        <v>0</v>
      </c>
      <c r="AD79" s="381">
        <f t="shared" ca="1" si="127"/>
        <v>0</v>
      </c>
      <c r="AE79" s="381">
        <f t="shared" ca="1" si="127"/>
        <v>0</v>
      </c>
      <c r="AF79" s="381">
        <f t="shared" ca="1" si="127"/>
        <v>0</v>
      </c>
      <c r="AG79" s="374">
        <f t="shared" si="132"/>
        <v>0</v>
      </c>
      <c r="AH79" s="374">
        <f t="shared" si="132"/>
        <v>0</v>
      </c>
      <c r="AI79" s="374">
        <f t="shared" si="132"/>
        <v>0</v>
      </c>
      <c r="AJ79" s="374">
        <f t="shared" si="132"/>
        <v>0</v>
      </c>
      <c r="AK79" s="374">
        <f t="shared" si="132"/>
        <v>0</v>
      </c>
      <c r="AL79" s="374">
        <f t="shared" si="132"/>
        <v>0</v>
      </c>
      <c r="AM79" s="374">
        <f t="shared" si="132"/>
        <v>0</v>
      </c>
      <c r="AN79" s="374">
        <f t="shared" si="132"/>
        <v>0</v>
      </c>
      <c r="AO79">
        <f ca="1">COUNTIF((OFFSET($AG$78,0,0,4,8)),IF(AG79=0,".",AG79))</f>
        <v>0</v>
      </c>
      <c r="AP79">
        <f t="shared" ca="1" si="128"/>
        <v>0</v>
      </c>
      <c r="AQ79">
        <f t="shared" ca="1" si="128"/>
        <v>0</v>
      </c>
      <c r="AR79">
        <f t="shared" ca="1" si="128"/>
        <v>0</v>
      </c>
      <c r="AS79">
        <f t="shared" ca="1" si="128"/>
        <v>0</v>
      </c>
      <c r="AT79">
        <f t="shared" ca="1" si="128"/>
        <v>0</v>
      </c>
      <c r="AU79">
        <f t="shared" ca="1" si="128"/>
        <v>0</v>
      </c>
      <c r="AV79">
        <f t="shared" ca="1" si="128"/>
        <v>0</v>
      </c>
      <c r="AW79" s="385">
        <f t="shared" si="132"/>
        <v>0</v>
      </c>
      <c r="AX79" s="385">
        <f t="shared" si="132"/>
        <v>0</v>
      </c>
      <c r="AY79" s="385">
        <f t="shared" si="132"/>
        <v>0</v>
      </c>
      <c r="AZ79" s="385">
        <f t="shared" si="132"/>
        <v>0</v>
      </c>
      <c r="BA79" s="385">
        <f t="shared" si="132"/>
        <v>0</v>
      </c>
      <c r="BB79" s="385">
        <f t="shared" si="132"/>
        <v>0</v>
      </c>
      <c r="BC79" s="385">
        <f t="shared" si="132"/>
        <v>0</v>
      </c>
      <c r="BD79" s="385">
        <f t="shared" si="132"/>
        <v>0</v>
      </c>
      <c r="BE79" s="381">
        <f ca="1">COUNTIF((OFFSET($AW$78,0,0,4,8)),IF(AW79=0,".",AW79))</f>
        <v>0</v>
      </c>
      <c r="BF79" s="381">
        <f t="shared" ca="1" si="129"/>
        <v>0</v>
      </c>
      <c r="BG79" s="381">
        <f t="shared" ca="1" si="129"/>
        <v>0</v>
      </c>
      <c r="BH79" s="381">
        <f t="shared" ca="1" si="129"/>
        <v>0</v>
      </c>
      <c r="BI79" s="381">
        <f t="shared" ca="1" si="129"/>
        <v>0</v>
      </c>
      <c r="BJ79" s="381">
        <f t="shared" ca="1" si="129"/>
        <v>0</v>
      </c>
      <c r="BK79" s="381">
        <f t="shared" ca="1" si="129"/>
        <v>0</v>
      </c>
      <c r="BL79" s="381">
        <f t="shared" ca="1" si="129"/>
        <v>0</v>
      </c>
      <c r="BM79" s="374">
        <f t="shared" si="132"/>
        <v>0</v>
      </c>
      <c r="BN79" s="374">
        <f t="shared" si="132"/>
        <v>0</v>
      </c>
      <c r="BO79" s="374">
        <f t="shared" si="132"/>
        <v>0</v>
      </c>
      <c r="BP79" s="374">
        <f t="shared" si="132"/>
        <v>0</v>
      </c>
      <c r="BQ79" s="374">
        <f t="shared" si="132"/>
        <v>0</v>
      </c>
      <c r="BR79" s="374">
        <f t="shared" si="132"/>
        <v>0</v>
      </c>
      <c r="BS79" s="374">
        <f t="shared" si="132"/>
        <v>0</v>
      </c>
      <c r="BT79" s="374">
        <f t="shared" si="132"/>
        <v>0</v>
      </c>
      <c r="BU79">
        <f ca="1">COUNTIF((OFFSET($BM$78,0,0,4,8)),IF(BM79=0,".",BM79))</f>
        <v>0</v>
      </c>
      <c r="BV79">
        <f t="shared" ca="1" si="130"/>
        <v>0</v>
      </c>
      <c r="BW79">
        <f t="shared" ca="1" si="130"/>
        <v>0</v>
      </c>
      <c r="BX79">
        <f t="shared" ca="1" si="130"/>
        <v>0</v>
      </c>
      <c r="BY79">
        <f t="shared" ca="1" si="130"/>
        <v>0</v>
      </c>
      <c r="BZ79">
        <f t="shared" ca="1" si="130"/>
        <v>0</v>
      </c>
      <c r="CA79">
        <f t="shared" ca="1" si="130"/>
        <v>0</v>
      </c>
      <c r="CB79">
        <f t="shared" ca="1" si="130"/>
        <v>0</v>
      </c>
    </row>
    <row r="80" spans="1:80" x14ac:dyDescent="0.2">
      <c r="A80" s="375">
        <f t="shared" ref="A80:H80" si="133">A$25</f>
        <v>0</v>
      </c>
      <c r="B80" s="375">
        <f t="shared" si="133"/>
        <v>0</v>
      </c>
      <c r="C80" s="375">
        <f t="shared" si="133"/>
        <v>0</v>
      </c>
      <c r="D80" s="375">
        <f t="shared" si="133"/>
        <v>0</v>
      </c>
      <c r="E80" s="375">
        <f t="shared" si="133"/>
        <v>0</v>
      </c>
      <c r="F80" s="375">
        <f t="shared" si="133"/>
        <v>0</v>
      </c>
      <c r="G80" s="375">
        <f t="shared" si="133"/>
        <v>0</v>
      </c>
      <c r="H80" s="375">
        <f t="shared" si="133"/>
        <v>0</v>
      </c>
      <c r="I80">
        <f ca="1">COUNTIF((OFFSET($A$78,0,0,4,8)),IF(A80=0,".",A80))</f>
        <v>0</v>
      </c>
      <c r="J80">
        <f t="shared" ca="1" si="125"/>
        <v>0</v>
      </c>
      <c r="K80">
        <f t="shared" ca="1" si="125"/>
        <v>0</v>
      </c>
      <c r="L80">
        <f t="shared" ca="1" si="125"/>
        <v>0</v>
      </c>
      <c r="M80">
        <f t="shared" ca="1" si="125"/>
        <v>0</v>
      </c>
      <c r="N80">
        <f t="shared" ca="1" si="125"/>
        <v>0</v>
      </c>
      <c r="O80">
        <f t="shared" ca="1" si="125"/>
        <v>0</v>
      </c>
      <c r="P80">
        <f t="shared" ca="1" si="125"/>
        <v>0</v>
      </c>
      <c r="Q80" s="375">
        <f t="shared" ref="Q80:BT80" si="134">Q$25</f>
        <v>0</v>
      </c>
      <c r="R80" s="375">
        <f t="shared" si="134"/>
        <v>0</v>
      </c>
      <c r="S80" s="375">
        <f t="shared" si="134"/>
        <v>0</v>
      </c>
      <c r="T80" s="375">
        <f t="shared" si="134"/>
        <v>0</v>
      </c>
      <c r="U80" s="375">
        <f t="shared" si="134"/>
        <v>0</v>
      </c>
      <c r="V80" s="375">
        <f t="shared" si="134"/>
        <v>0</v>
      </c>
      <c r="W80" s="375">
        <f t="shared" si="134"/>
        <v>0</v>
      </c>
      <c r="X80" s="375">
        <f t="shared" si="134"/>
        <v>0</v>
      </c>
      <c r="Y80" s="381">
        <f ca="1">COUNTIF((OFFSET($Q$78,0,0,4,8)),IF(Q80=0,".",Q80))</f>
        <v>0</v>
      </c>
      <c r="Z80" s="381">
        <f t="shared" ca="1" si="127"/>
        <v>0</v>
      </c>
      <c r="AA80" s="381">
        <f t="shared" ca="1" si="127"/>
        <v>0</v>
      </c>
      <c r="AB80" s="381">
        <f t="shared" ca="1" si="127"/>
        <v>0</v>
      </c>
      <c r="AC80" s="381">
        <f t="shared" ca="1" si="127"/>
        <v>0</v>
      </c>
      <c r="AD80" s="381">
        <f t="shared" ca="1" si="127"/>
        <v>0</v>
      </c>
      <c r="AE80" s="381">
        <f t="shared" ca="1" si="127"/>
        <v>0</v>
      </c>
      <c r="AF80" s="381">
        <f t="shared" ca="1" si="127"/>
        <v>0</v>
      </c>
      <c r="AG80" s="375">
        <f t="shared" si="134"/>
        <v>0</v>
      </c>
      <c r="AH80" s="375">
        <f t="shared" si="134"/>
        <v>0</v>
      </c>
      <c r="AI80" s="375">
        <f t="shared" si="134"/>
        <v>0</v>
      </c>
      <c r="AJ80" s="375">
        <f t="shared" si="134"/>
        <v>0</v>
      </c>
      <c r="AK80" s="375">
        <f t="shared" si="134"/>
        <v>0</v>
      </c>
      <c r="AL80" s="375">
        <f t="shared" si="134"/>
        <v>0</v>
      </c>
      <c r="AM80" s="375">
        <f t="shared" si="134"/>
        <v>0</v>
      </c>
      <c r="AN80" s="375">
        <f t="shared" si="134"/>
        <v>0</v>
      </c>
      <c r="AO80">
        <f ca="1">COUNTIF((OFFSET($AG$78,0,0,4,8)),IF(AG80=0,".",AG80))</f>
        <v>0</v>
      </c>
      <c r="AP80">
        <f t="shared" ca="1" si="128"/>
        <v>0</v>
      </c>
      <c r="AQ80">
        <f t="shared" ca="1" si="128"/>
        <v>0</v>
      </c>
      <c r="AR80">
        <f t="shared" ca="1" si="128"/>
        <v>0</v>
      </c>
      <c r="AS80">
        <f t="shared" ca="1" si="128"/>
        <v>0</v>
      </c>
      <c r="AT80">
        <f t="shared" ca="1" si="128"/>
        <v>0</v>
      </c>
      <c r="AU80">
        <f t="shared" ca="1" si="128"/>
        <v>0</v>
      </c>
      <c r="AV80">
        <f t="shared" ca="1" si="128"/>
        <v>0</v>
      </c>
      <c r="AW80" s="375">
        <f t="shared" si="134"/>
        <v>0</v>
      </c>
      <c r="AX80" s="375">
        <f t="shared" si="134"/>
        <v>0</v>
      </c>
      <c r="AY80" s="375">
        <f t="shared" si="134"/>
        <v>0</v>
      </c>
      <c r="AZ80" s="375">
        <f t="shared" si="134"/>
        <v>0</v>
      </c>
      <c r="BA80" s="375">
        <f t="shared" si="134"/>
        <v>0</v>
      </c>
      <c r="BB80" s="375">
        <f t="shared" si="134"/>
        <v>0</v>
      </c>
      <c r="BC80" s="375">
        <f t="shared" si="134"/>
        <v>0</v>
      </c>
      <c r="BD80" s="375">
        <f t="shared" si="134"/>
        <v>0</v>
      </c>
      <c r="BE80" s="381">
        <f ca="1">COUNTIF((OFFSET($AW$78,0,0,4,8)),IF(AW80=0,".",AW80))</f>
        <v>0</v>
      </c>
      <c r="BF80" s="381">
        <f t="shared" ca="1" si="129"/>
        <v>0</v>
      </c>
      <c r="BG80" s="381">
        <f t="shared" ca="1" si="129"/>
        <v>0</v>
      </c>
      <c r="BH80" s="381">
        <f t="shared" ca="1" si="129"/>
        <v>0</v>
      </c>
      <c r="BI80" s="381">
        <f t="shared" ca="1" si="129"/>
        <v>0</v>
      </c>
      <c r="BJ80" s="381">
        <f t="shared" ca="1" si="129"/>
        <v>0</v>
      </c>
      <c r="BK80" s="381">
        <f t="shared" ca="1" si="129"/>
        <v>0</v>
      </c>
      <c r="BL80" s="381">
        <f t="shared" ca="1" si="129"/>
        <v>0</v>
      </c>
      <c r="BM80" s="375">
        <f t="shared" si="134"/>
        <v>0</v>
      </c>
      <c r="BN80" s="375">
        <f t="shared" si="134"/>
        <v>0</v>
      </c>
      <c r="BO80" s="375">
        <f t="shared" si="134"/>
        <v>0</v>
      </c>
      <c r="BP80" s="375">
        <f t="shared" si="134"/>
        <v>0</v>
      </c>
      <c r="BQ80" s="375">
        <f t="shared" si="134"/>
        <v>0</v>
      </c>
      <c r="BR80" s="375">
        <f t="shared" si="134"/>
        <v>0</v>
      </c>
      <c r="BS80" s="375">
        <f t="shared" si="134"/>
        <v>0</v>
      </c>
      <c r="BT80" s="375">
        <f t="shared" si="134"/>
        <v>0</v>
      </c>
      <c r="BU80">
        <f ca="1">COUNTIF((OFFSET($BM$78,0,0,4,8)),IF(BM80=0,".",BM80))</f>
        <v>0</v>
      </c>
      <c r="BV80">
        <f t="shared" ca="1" si="130"/>
        <v>0</v>
      </c>
      <c r="BW80">
        <f t="shared" ca="1" si="130"/>
        <v>0</v>
      </c>
      <c r="BX80">
        <f t="shared" ca="1" si="130"/>
        <v>0</v>
      </c>
      <c r="BY80">
        <f t="shared" ca="1" si="130"/>
        <v>0</v>
      </c>
      <c r="BZ80">
        <f t="shared" ca="1" si="130"/>
        <v>0</v>
      </c>
      <c r="CA80">
        <f t="shared" ca="1" si="130"/>
        <v>0</v>
      </c>
      <c r="CB80">
        <f t="shared" ca="1" si="130"/>
        <v>0</v>
      </c>
    </row>
    <row r="81" spans="1:80" x14ac:dyDescent="0.2">
      <c r="A81" s="374">
        <f t="shared" ref="A81:H81" si="135">A$35</f>
        <v>0</v>
      </c>
      <c r="B81" s="374">
        <f t="shared" si="135"/>
        <v>0</v>
      </c>
      <c r="C81" s="374">
        <f t="shared" si="135"/>
        <v>0</v>
      </c>
      <c r="D81" s="374">
        <f t="shared" si="135"/>
        <v>0</v>
      </c>
      <c r="E81" s="374">
        <f t="shared" si="135"/>
        <v>0</v>
      </c>
      <c r="F81" s="374">
        <f t="shared" si="135"/>
        <v>0</v>
      </c>
      <c r="G81" s="374">
        <f t="shared" si="135"/>
        <v>0</v>
      </c>
      <c r="H81" s="374">
        <f t="shared" si="135"/>
        <v>0</v>
      </c>
      <c r="I81">
        <f ca="1">COUNTIF((OFFSET($A$78,0,0,4,8)),IF(A81=0,".",A81))</f>
        <v>0</v>
      </c>
      <c r="J81">
        <f t="shared" ca="1" si="125"/>
        <v>0</v>
      </c>
      <c r="K81">
        <f t="shared" ca="1" si="125"/>
        <v>0</v>
      </c>
      <c r="L81">
        <f t="shared" ca="1" si="125"/>
        <v>0</v>
      </c>
      <c r="M81">
        <f t="shared" ca="1" si="125"/>
        <v>0</v>
      </c>
      <c r="N81">
        <f t="shared" ca="1" si="125"/>
        <v>0</v>
      </c>
      <c r="O81">
        <f t="shared" ca="1" si="125"/>
        <v>0</v>
      </c>
      <c r="P81">
        <f t="shared" ca="1" si="125"/>
        <v>0</v>
      </c>
      <c r="Q81" s="385">
        <f t="shared" ref="Q81:BT81" si="136">Q$35</f>
        <v>0</v>
      </c>
      <c r="R81" s="385">
        <f t="shared" si="136"/>
        <v>0</v>
      </c>
      <c r="S81" s="385">
        <f t="shared" si="136"/>
        <v>0</v>
      </c>
      <c r="T81" s="385">
        <f t="shared" si="136"/>
        <v>0</v>
      </c>
      <c r="U81" s="385">
        <f t="shared" si="136"/>
        <v>0</v>
      </c>
      <c r="V81" s="385">
        <f t="shared" si="136"/>
        <v>0</v>
      </c>
      <c r="W81" s="385">
        <f t="shared" si="136"/>
        <v>0</v>
      </c>
      <c r="X81" s="385">
        <f t="shared" si="136"/>
        <v>0</v>
      </c>
      <c r="Y81" s="381">
        <f ca="1">COUNTIF((OFFSET($Q$78,0,0,4,8)),IF(Q81=0,".",Q81))</f>
        <v>0</v>
      </c>
      <c r="Z81" s="381">
        <f t="shared" ca="1" si="127"/>
        <v>0</v>
      </c>
      <c r="AA81" s="381">
        <f t="shared" ca="1" si="127"/>
        <v>0</v>
      </c>
      <c r="AB81" s="381">
        <f t="shared" ca="1" si="127"/>
        <v>0</v>
      </c>
      <c r="AC81" s="381">
        <f t="shared" ca="1" si="127"/>
        <v>0</v>
      </c>
      <c r="AD81" s="381">
        <f t="shared" ca="1" si="127"/>
        <v>0</v>
      </c>
      <c r="AE81" s="381">
        <f t="shared" ca="1" si="127"/>
        <v>0</v>
      </c>
      <c r="AF81" s="381">
        <f t="shared" ca="1" si="127"/>
        <v>0</v>
      </c>
      <c r="AG81" s="374">
        <f t="shared" si="136"/>
        <v>0</v>
      </c>
      <c r="AH81" s="374">
        <f t="shared" si="136"/>
        <v>0</v>
      </c>
      <c r="AI81" s="374">
        <f t="shared" si="136"/>
        <v>0</v>
      </c>
      <c r="AJ81" s="374">
        <f t="shared" si="136"/>
        <v>0</v>
      </c>
      <c r="AK81" s="374">
        <f t="shared" si="136"/>
        <v>0</v>
      </c>
      <c r="AL81" s="374">
        <f t="shared" si="136"/>
        <v>0</v>
      </c>
      <c r="AM81" s="374">
        <f t="shared" si="136"/>
        <v>0</v>
      </c>
      <c r="AN81" s="374">
        <f t="shared" si="136"/>
        <v>0</v>
      </c>
      <c r="AO81">
        <f ca="1">COUNTIF((OFFSET($AG$78,0,0,4,8)),IF(AG81=0,".",AG81))</f>
        <v>0</v>
      </c>
      <c r="AP81">
        <f t="shared" ca="1" si="128"/>
        <v>0</v>
      </c>
      <c r="AQ81">
        <f t="shared" ca="1" si="128"/>
        <v>0</v>
      </c>
      <c r="AR81">
        <f t="shared" ca="1" si="128"/>
        <v>0</v>
      </c>
      <c r="AS81">
        <f t="shared" ca="1" si="128"/>
        <v>0</v>
      </c>
      <c r="AT81">
        <f t="shared" ca="1" si="128"/>
        <v>0</v>
      </c>
      <c r="AU81">
        <f t="shared" ca="1" si="128"/>
        <v>0</v>
      </c>
      <c r="AV81">
        <f t="shared" ca="1" si="128"/>
        <v>0</v>
      </c>
      <c r="AW81" s="385">
        <f t="shared" si="136"/>
        <v>0</v>
      </c>
      <c r="AX81" s="385">
        <f t="shared" si="136"/>
        <v>0</v>
      </c>
      <c r="AY81" s="385">
        <f t="shared" si="136"/>
        <v>0</v>
      </c>
      <c r="AZ81" s="385">
        <f t="shared" si="136"/>
        <v>0</v>
      </c>
      <c r="BA81" s="385">
        <f t="shared" si="136"/>
        <v>0</v>
      </c>
      <c r="BB81" s="385">
        <f t="shared" si="136"/>
        <v>0</v>
      </c>
      <c r="BC81" s="385">
        <f t="shared" si="136"/>
        <v>0</v>
      </c>
      <c r="BD81" s="385">
        <f t="shared" si="136"/>
        <v>0</v>
      </c>
      <c r="BE81" s="381">
        <f ca="1">COUNTIF((OFFSET($AW$78,0,0,4,8)),IF(AW81=0,".",AW81))</f>
        <v>0</v>
      </c>
      <c r="BF81" s="381">
        <f t="shared" ca="1" si="129"/>
        <v>0</v>
      </c>
      <c r="BG81" s="381">
        <f t="shared" ca="1" si="129"/>
        <v>0</v>
      </c>
      <c r="BH81" s="381">
        <f t="shared" ca="1" si="129"/>
        <v>0</v>
      </c>
      <c r="BI81" s="381">
        <f t="shared" ca="1" si="129"/>
        <v>0</v>
      </c>
      <c r="BJ81" s="381">
        <f t="shared" ca="1" si="129"/>
        <v>0</v>
      </c>
      <c r="BK81" s="381">
        <f t="shared" ca="1" si="129"/>
        <v>0</v>
      </c>
      <c r="BL81" s="381">
        <f t="shared" ca="1" si="129"/>
        <v>0</v>
      </c>
      <c r="BM81" s="374">
        <f t="shared" si="136"/>
        <v>0</v>
      </c>
      <c r="BN81" s="374">
        <f t="shared" si="136"/>
        <v>0</v>
      </c>
      <c r="BO81" s="374">
        <f t="shared" si="136"/>
        <v>0</v>
      </c>
      <c r="BP81" s="374">
        <f t="shared" si="136"/>
        <v>0</v>
      </c>
      <c r="BQ81" s="374">
        <f t="shared" si="136"/>
        <v>0</v>
      </c>
      <c r="BR81" s="374">
        <f t="shared" si="136"/>
        <v>0</v>
      </c>
      <c r="BS81" s="374">
        <f t="shared" si="136"/>
        <v>0</v>
      </c>
      <c r="BT81" s="374">
        <f t="shared" si="136"/>
        <v>0</v>
      </c>
      <c r="BU81">
        <f ca="1">COUNTIF((OFFSET($BM$78,0,0,4,8)),IF(BM81=0,".",BM81))</f>
        <v>0</v>
      </c>
      <c r="BV81">
        <f t="shared" ca="1" si="130"/>
        <v>0</v>
      </c>
      <c r="BW81">
        <f t="shared" ca="1" si="130"/>
        <v>0</v>
      </c>
      <c r="BX81">
        <f t="shared" ca="1" si="130"/>
        <v>0</v>
      </c>
      <c r="BY81">
        <f t="shared" ca="1" si="130"/>
        <v>0</v>
      </c>
      <c r="BZ81">
        <f t="shared" ca="1" si="130"/>
        <v>0</v>
      </c>
      <c r="CA81">
        <f t="shared" ca="1" si="130"/>
        <v>0</v>
      </c>
      <c r="CB81">
        <f t="shared" ca="1" si="130"/>
        <v>0</v>
      </c>
    </row>
    <row r="82" spans="1:80" x14ac:dyDescent="0.2">
      <c r="A82" s="377">
        <f t="shared" ref="A82:H82" si="137">COUNTIF((A$78:A$81),IF(A78=0,".",A78))</f>
        <v>0</v>
      </c>
      <c r="B82" s="378">
        <f t="shared" si="137"/>
        <v>1</v>
      </c>
      <c r="C82" s="378">
        <f t="shared" si="137"/>
        <v>1</v>
      </c>
      <c r="D82" s="378">
        <f t="shared" si="137"/>
        <v>0</v>
      </c>
      <c r="E82" s="378">
        <f t="shared" si="137"/>
        <v>0</v>
      </c>
      <c r="F82" s="378">
        <f t="shared" si="137"/>
        <v>0</v>
      </c>
      <c r="G82" s="378">
        <f t="shared" si="137"/>
        <v>0</v>
      </c>
      <c r="H82" s="378">
        <f t="shared" si="137"/>
        <v>0</v>
      </c>
      <c r="I82" s="378">
        <f ca="1">SUM(I78:I81)</f>
        <v>0</v>
      </c>
      <c r="J82" s="378">
        <f t="shared" ref="J82:P82" ca="1" si="138">SUM(J78:J81)</f>
        <v>1</v>
      </c>
      <c r="K82" s="378">
        <f t="shared" ca="1" si="138"/>
        <v>1</v>
      </c>
      <c r="L82" s="378">
        <f t="shared" ca="1" si="138"/>
        <v>0</v>
      </c>
      <c r="M82" s="378">
        <f t="shared" ca="1" si="138"/>
        <v>0</v>
      </c>
      <c r="N82" s="378">
        <f t="shared" ca="1" si="138"/>
        <v>0</v>
      </c>
      <c r="O82" s="378">
        <f t="shared" ca="1" si="138"/>
        <v>0</v>
      </c>
      <c r="P82" s="378">
        <f t="shared" ca="1" si="138"/>
        <v>0</v>
      </c>
      <c r="Q82" s="378">
        <f t="shared" ref="Q82:X82" si="139">COUNTIF((Q$78:Q$81),IF(Q78=0,".",Q78))</f>
        <v>0</v>
      </c>
      <c r="R82" s="378">
        <f t="shared" si="139"/>
        <v>1</v>
      </c>
      <c r="S82" s="378">
        <f t="shared" si="139"/>
        <v>1</v>
      </c>
      <c r="T82" s="378">
        <f t="shared" si="139"/>
        <v>0</v>
      </c>
      <c r="U82" s="378">
        <f t="shared" si="139"/>
        <v>0</v>
      </c>
      <c r="V82" s="378">
        <f t="shared" si="139"/>
        <v>0</v>
      </c>
      <c r="W82" s="378">
        <f t="shared" si="139"/>
        <v>0</v>
      </c>
      <c r="X82" s="378">
        <f t="shared" si="139"/>
        <v>0</v>
      </c>
      <c r="Y82" s="378">
        <f ca="1">SUM(Y78:Y81)</f>
        <v>0</v>
      </c>
      <c r="Z82" s="378">
        <f t="shared" ref="Z82:AF82" ca="1" si="140">SUM(Z78:Z81)</f>
        <v>1</v>
      </c>
      <c r="AA82" s="378">
        <f t="shared" ca="1" si="140"/>
        <v>1</v>
      </c>
      <c r="AB82" s="378">
        <f t="shared" ca="1" si="140"/>
        <v>0</v>
      </c>
      <c r="AC82" s="378">
        <f t="shared" ca="1" si="140"/>
        <v>0</v>
      </c>
      <c r="AD82" s="378">
        <f t="shared" ca="1" si="140"/>
        <v>0</v>
      </c>
      <c r="AE82" s="378">
        <f t="shared" ca="1" si="140"/>
        <v>0</v>
      </c>
      <c r="AF82" s="378">
        <f t="shared" ca="1" si="140"/>
        <v>0</v>
      </c>
      <c r="AG82" s="378">
        <f t="shared" ref="AG82:AN85" si="141">COUNTIF((AG$78:AG$81),IF(AG78=0,".",AG78))</f>
        <v>0</v>
      </c>
      <c r="AH82" s="378">
        <f t="shared" si="141"/>
        <v>0</v>
      </c>
      <c r="AI82" s="378">
        <f t="shared" si="141"/>
        <v>0</v>
      </c>
      <c r="AJ82" s="378">
        <f t="shared" si="141"/>
        <v>0</v>
      </c>
      <c r="AK82" s="378">
        <f t="shared" si="141"/>
        <v>0</v>
      </c>
      <c r="AL82" s="378">
        <f t="shared" si="141"/>
        <v>0</v>
      </c>
      <c r="AM82" s="378">
        <f t="shared" si="141"/>
        <v>0</v>
      </c>
      <c r="AN82" s="378">
        <f t="shared" si="141"/>
        <v>0</v>
      </c>
      <c r="AO82" s="378">
        <f ca="1">SUM(AO78:AO81)</f>
        <v>0</v>
      </c>
      <c r="AP82" s="378">
        <f t="shared" ref="AP82:AV82" ca="1" si="142">SUM(AP78:AP81)</f>
        <v>0</v>
      </c>
      <c r="AQ82" s="378">
        <f t="shared" ca="1" si="142"/>
        <v>0</v>
      </c>
      <c r="AR82" s="378">
        <f t="shared" ca="1" si="142"/>
        <v>0</v>
      </c>
      <c r="AS82" s="378">
        <f t="shared" ca="1" si="142"/>
        <v>0</v>
      </c>
      <c r="AT82" s="378">
        <f t="shared" ca="1" si="142"/>
        <v>0</v>
      </c>
      <c r="AU82" s="378">
        <f t="shared" ca="1" si="142"/>
        <v>0</v>
      </c>
      <c r="AV82" s="378">
        <f t="shared" ca="1" si="142"/>
        <v>0</v>
      </c>
      <c r="AW82" s="378">
        <f t="shared" ref="AW82:BD85" si="143">COUNTIF((AW$78:AW$81),IF(AW78=0,".",AW78))</f>
        <v>0</v>
      </c>
      <c r="AX82" s="378">
        <f t="shared" si="143"/>
        <v>0</v>
      </c>
      <c r="AY82" s="378">
        <f t="shared" si="143"/>
        <v>0</v>
      </c>
      <c r="AZ82" s="378">
        <f t="shared" si="143"/>
        <v>0</v>
      </c>
      <c r="BA82" s="378">
        <f t="shared" si="143"/>
        <v>0</v>
      </c>
      <c r="BB82" s="378">
        <f t="shared" si="143"/>
        <v>0</v>
      </c>
      <c r="BC82" s="378">
        <f t="shared" si="143"/>
        <v>0</v>
      </c>
      <c r="BD82" s="378">
        <f t="shared" si="143"/>
        <v>0</v>
      </c>
      <c r="BE82" s="378">
        <f ca="1">SUM(BE78:BE81)</f>
        <v>0</v>
      </c>
      <c r="BF82" s="378">
        <f t="shared" ref="BF82:BL82" ca="1" si="144">SUM(BF78:BF81)</f>
        <v>0</v>
      </c>
      <c r="BG82" s="378">
        <f t="shared" ca="1" si="144"/>
        <v>0</v>
      </c>
      <c r="BH82" s="378">
        <f t="shared" ca="1" si="144"/>
        <v>0</v>
      </c>
      <c r="BI82" s="378">
        <f t="shared" ca="1" si="144"/>
        <v>0</v>
      </c>
      <c r="BJ82" s="378">
        <f t="shared" ca="1" si="144"/>
        <v>0</v>
      </c>
      <c r="BK82" s="378">
        <f t="shared" ca="1" si="144"/>
        <v>0</v>
      </c>
      <c r="BL82" s="378">
        <f t="shared" ca="1" si="144"/>
        <v>0</v>
      </c>
      <c r="BM82" s="378">
        <f t="shared" ref="BM82:BT85" si="145">COUNTIF((BM$78:BM$81),IF(BM78=0,".",BM78))</f>
        <v>0</v>
      </c>
      <c r="BN82" s="378">
        <f t="shared" si="145"/>
        <v>0</v>
      </c>
      <c r="BO82" s="378">
        <f t="shared" si="145"/>
        <v>0</v>
      </c>
      <c r="BP82" s="378">
        <f t="shared" si="145"/>
        <v>0</v>
      </c>
      <c r="BQ82" s="378">
        <f t="shared" si="145"/>
        <v>0</v>
      </c>
      <c r="BR82" s="378">
        <f t="shared" si="145"/>
        <v>0</v>
      </c>
      <c r="BS82" s="378">
        <f t="shared" si="145"/>
        <v>0</v>
      </c>
      <c r="BT82" s="378">
        <f t="shared" si="145"/>
        <v>0</v>
      </c>
      <c r="BU82" s="378">
        <f ca="1">SUM(BU78:BU81)</f>
        <v>0</v>
      </c>
      <c r="BV82" s="378">
        <f t="shared" ref="BV82:CB82" ca="1" si="146">SUM(BV78:BV81)</f>
        <v>0</v>
      </c>
      <c r="BW82" s="378">
        <f t="shared" ca="1" si="146"/>
        <v>0</v>
      </c>
      <c r="BX82" s="378">
        <f t="shared" ca="1" si="146"/>
        <v>0</v>
      </c>
      <c r="BY82" s="378">
        <f t="shared" ca="1" si="146"/>
        <v>0</v>
      </c>
      <c r="BZ82" s="378">
        <f t="shared" ca="1" si="146"/>
        <v>0</v>
      </c>
      <c r="CA82" s="378">
        <f t="shared" ca="1" si="146"/>
        <v>0</v>
      </c>
      <c r="CB82" s="378">
        <f t="shared" ca="1" si="146"/>
        <v>0</v>
      </c>
    </row>
    <row r="83" spans="1:80" ht="12.75" customHeight="1" x14ac:dyDescent="0.2">
      <c r="A83" s="377">
        <f t="shared" ref="A83:X85" si="147">COUNTIF((A$78:A$81),IF(A79=0,".",A79))</f>
        <v>0</v>
      </c>
      <c r="B83" s="378">
        <f t="shared" si="147"/>
        <v>0</v>
      </c>
      <c r="C83" s="378">
        <f t="shared" si="147"/>
        <v>0</v>
      </c>
      <c r="D83" s="378">
        <f t="shared" si="147"/>
        <v>0</v>
      </c>
      <c r="E83" s="378">
        <f t="shared" si="147"/>
        <v>0</v>
      </c>
      <c r="F83" s="378">
        <f t="shared" si="147"/>
        <v>0</v>
      </c>
      <c r="G83" s="378">
        <f t="shared" si="147"/>
        <v>0</v>
      </c>
      <c r="H83" s="378">
        <f t="shared" si="147"/>
        <v>0</v>
      </c>
      <c r="I83" s="1109" t="s">
        <v>326</v>
      </c>
      <c r="J83" s="1109"/>
      <c r="K83" s="1109"/>
      <c r="L83" s="1109"/>
      <c r="M83" s="1109"/>
      <c r="N83" s="1109"/>
      <c r="O83" s="1109"/>
      <c r="P83" s="1109"/>
      <c r="Q83" s="378">
        <f t="shared" si="147"/>
        <v>0</v>
      </c>
      <c r="R83" s="378">
        <f t="shared" si="147"/>
        <v>0</v>
      </c>
      <c r="S83" s="378">
        <f t="shared" si="147"/>
        <v>0</v>
      </c>
      <c r="T83" s="378">
        <f t="shared" si="147"/>
        <v>0</v>
      </c>
      <c r="U83" s="378">
        <f t="shared" si="147"/>
        <v>0</v>
      </c>
      <c r="V83" s="378">
        <f t="shared" si="147"/>
        <v>0</v>
      </c>
      <c r="W83" s="378">
        <f t="shared" si="147"/>
        <v>0</v>
      </c>
      <c r="X83" s="378">
        <f t="shared" si="147"/>
        <v>0</v>
      </c>
      <c r="Y83" s="1109" t="s">
        <v>326</v>
      </c>
      <c r="Z83" s="1109"/>
      <c r="AA83" s="1109"/>
      <c r="AB83" s="1109"/>
      <c r="AC83" s="1109"/>
      <c r="AD83" s="1109"/>
      <c r="AE83" s="1109"/>
      <c r="AF83" s="1109"/>
      <c r="AG83" s="378">
        <f t="shared" si="141"/>
        <v>0</v>
      </c>
      <c r="AH83" s="378">
        <f t="shared" si="141"/>
        <v>0</v>
      </c>
      <c r="AI83" s="378">
        <f t="shared" si="141"/>
        <v>0</v>
      </c>
      <c r="AJ83" s="378">
        <f t="shared" si="141"/>
        <v>0</v>
      </c>
      <c r="AK83" s="378">
        <f t="shared" si="141"/>
        <v>0</v>
      </c>
      <c r="AL83" s="378">
        <f t="shared" si="141"/>
        <v>0</v>
      </c>
      <c r="AM83" s="378">
        <f t="shared" si="141"/>
        <v>0</v>
      </c>
      <c r="AN83" s="378">
        <f t="shared" si="141"/>
        <v>0</v>
      </c>
      <c r="AO83" s="1109" t="s">
        <v>326</v>
      </c>
      <c r="AP83" s="1109"/>
      <c r="AQ83" s="1109"/>
      <c r="AR83" s="1109"/>
      <c r="AS83" s="1109"/>
      <c r="AT83" s="1109"/>
      <c r="AU83" s="1109"/>
      <c r="AV83" s="1109"/>
      <c r="AW83" s="378">
        <f t="shared" si="143"/>
        <v>0</v>
      </c>
      <c r="AX83" s="378">
        <f t="shared" si="143"/>
        <v>0</v>
      </c>
      <c r="AY83" s="378">
        <f t="shared" si="143"/>
        <v>0</v>
      </c>
      <c r="AZ83" s="378">
        <f t="shared" si="143"/>
        <v>0</v>
      </c>
      <c r="BA83" s="378">
        <f t="shared" si="143"/>
        <v>0</v>
      </c>
      <c r="BB83" s="378">
        <f t="shared" si="143"/>
        <v>0</v>
      </c>
      <c r="BC83" s="378">
        <f t="shared" si="143"/>
        <v>0</v>
      </c>
      <c r="BD83" s="378">
        <f t="shared" si="143"/>
        <v>0</v>
      </c>
      <c r="BE83" s="1109" t="s">
        <v>326</v>
      </c>
      <c r="BF83" s="1109"/>
      <c r="BG83" s="1109"/>
      <c r="BH83" s="1109"/>
      <c r="BI83" s="1109"/>
      <c r="BJ83" s="1109"/>
      <c r="BK83" s="1109"/>
      <c r="BL83" s="1109"/>
      <c r="BM83" s="378">
        <f t="shared" si="145"/>
        <v>0</v>
      </c>
      <c r="BN83" s="378">
        <f t="shared" si="145"/>
        <v>0</v>
      </c>
      <c r="BO83" s="378">
        <f t="shared" si="145"/>
        <v>0</v>
      </c>
      <c r="BP83" s="378">
        <f t="shared" si="145"/>
        <v>0</v>
      </c>
      <c r="BQ83" s="378">
        <f t="shared" si="145"/>
        <v>0</v>
      </c>
      <c r="BR83" s="378">
        <f t="shared" si="145"/>
        <v>0</v>
      </c>
      <c r="BS83" s="378">
        <f t="shared" si="145"/>
        <v>0</v>
      </c>
      <c r="BT83" s="378">
        <f t="shared" si="145"/>
        <v>0</v>
      </c>
      <c r="BU83" s="1109" t="s">
        <v>326</v>
      </c>
      <c r="BV83" s="1109"/>
      <c r="BW83" s="1109"/>
      <c r="BX83" s="1109"/>
      <c r="BY83" s="1109"/>
      <c r="BZ83" s="1109"/>
      <c r="CA83" s="1109"/>
      <c r="CB83" s="1109"/>
    </row>
    <row r="84" spans="1:80" ht="12.75" customHeight="1" x14ac:dyDescent="0.2">
      <c r="A84" s="377">
        <f t="shared" si="147"/>
        <v>0</v>
      </c>
      <c r="B84" s="378">
        <f t="shared" si="147"/>
        <v>0</v>
      </c>
      <c r="C84" s="378">
        <f t="shared" si="147"/>
        <v>0</v>
      </c>
      <c r="D84" s="378">
        <f t="shared" si="147"/>
        <v>0</v>
      </c>
      <c r="E84" s="378">
        <f t="shared" si="147"/>
        <v>0</v>
      </c>
      <c r="F84" s="378">
        <f t="shared" si="147"/>
        <v>0</v>
      </c>
      <c r="G84" s="378">
        <f t="shared" si="147"/>
        <v>0</v>
      </c>
      <c r="H84" s="378">
        <f t="shared" si="147"/>
        <v>0</v>
      </c>
      <c r="I84" s="1109"/>
      <c r="J84" s="1109"/>
      <c r="K84" s="1109"/>
      <c r="L84" s="1109"/>
      <c r="M84" s="1109"/>
      <c r="N84" s="1109"/>
      <c r="O84" s="1109"/>
      <c r="P84" s="1109"/>
      <c r="Q84" s="378">
        <f t="shared" si="147"/>
        <v>0</v>
      </c>
      <c r="R84" s="378">
        <f t="shared" si="147"/>
        <v>0</v>
      </c>
      <c r="S84" s="378">
        <f t="shared" si="147"/>
        <v>0</v>
      </c>
      <c r="T84" s="378">
        <f t="shared" si="147"/>
        <v>0</v>
      </c>
      <c r="U84" s="378">
        <f t="shared" si="147"/>
        <v>0</v>
      </c>
      <c r="V84" s="378">
        <f t="shared" si="147"/>
        <v>0</v>
      </c>
      <c r="W84" s="378">
        <f t="shared" si="147"/>
        <v>0</v>
      </c>
      <c r="X84" s="378">
        <f t="shared" si="147"/>
        <v>0</v>
      </c>
      <c r="Y84" s="1109"/>
      <c r="Z84" s="1109"/>
      <c r="AA84" s="1109"/>
      <c r="AB84" s="1109"/>
      <c r="AC84" s="1109"/>
      <c r="AD84" s="1109"/>
      <c r="AE84" s="1109"/>
      <c r="AF84" s="1109"/>
      <c r="AG84" s="378">
        <f t="shared" si="141"/>
        <v>0</v>
      </c>
      <c r="AH84" s="378">
        <f t="shared" si="141"/>
        <v>0</v>
      </c>
      <c r="AI84" s="378">
        <f t="shared" si="141"/>
        <v>0</v>
      </c>
      <c r="AJ84" s="378">
        <f t="shared" si="141"/>
        <v>0</v>
      </c>
      <c r="AK84" s="378">
        <f t="shared" si="141"/>
        <v>0</v>
      </c>
      <c r="AL84" s="378">
        <f t="shared" si="141"/>
        <v>0</v>
      </c>
      <c r="AM84" s="378">
        <f t="shared" si="141"/>
        <v>0</v>
      </c>
      <c r="AN84" s="378">
        <f t="shared" si="141"/>
        <v>0</v>
      </c>
      <c r="AO84" s="1109"/>
      <c r="AP84" s="1109"/>
      <c r="AQ84" s="1109"/>
      <c r="AR84" s="1109"/>
      <c r="AS84" s="1109"/>
      <c r="AT84" s="1109"/>
      <c r="AU84" s="1109"/>
      <c r="AV84" s="1109"/>
      <c r="AW84" s="378">
        <f t="shared" si="143"/>
        <v>0</v>
      </c>
      <c r="AX84" s="378">
        <f t="shared" si="143"/>
        <v>0</v>
      </c>
      <c r="AY84" s="378">
        <f t="shared" si="143"/>
        <v>0</v>
      </c>
      <c r="AZ84" s="378">
        <f t="shared" si="143"/>
        <v>0</v>
      </c>
      <c r="BA84" s="378">
        <f t="shared" si="143"/>
        <v>0</v>
      </c>
      <c r="BB84" s="378">
        <f t="shared" si="143"/>
        <v>0</v>
      </c>
      <c r="BC84" s="378">
        <f t="shared" si="143"/>
        <v>0</v>
      </c>
      <c r="BD84" s="378">
        <f t="shared" si="143"/>
        <v>0</v>
      </c>
      <c r="BE84" s="1109"/>
      <c r="BF84" s="1109"/>
      <c r="BG84" s="1109"/>
      <c r="BH84" s="1109"/>
      <c r="BI84" s="1109"/>
      <c r="BJ84" s="1109"/>
      <c r="BK84" s="1109"/>
      <c r="BL84" s="1109"/>
      <c r="BM84" s="378">
        <f t="shared" si="145"/>
        <v>0</v>
      </c>
      <c r="BN84" s="378">
        <f t="shared" si="145"/>
        <v>0</v>
      </c>
      <c r="BO84" s="378">
        <f t="shared" si="145"/>
        <v>0</v>
      </c>
      <c r="BP84" s="378">
        <f t="shared" si="145"/>
        <v>0</v>
      </c>
      <c r="BQ84" s="378">
        <f t="shared" si="145"/>
        <v>0</v>
      </c>
      <c r="BR84" s="378">
        <f t="shared" si="145"/>
        <v>0</v>
      </c>
      <c r="BS84" s="378">
        <f t="shared" si="145"/>
        <v>0</v>
      </c>
      <c r="BT84" s="378">
        <f t="shared" si="145"/>
        <v>0</v>
      </c>
      <c r="BU84" s="1109"/>
      <c r="BV84" s="1109"/>
      <c r="BW84" s="1109"/>
      <c r="BX84" s="1109"/>
      <c r="BY84" s="1109"/>
      <c r="BZ84" s="1109"/>
      <c r="CA84" s="1109"/>
      <c r="CB84" s="1109"/>
    </row>
    <row r="85" spans="1:80" ht="13.5" thickBot="1" x14ac:dyDescent="0.25">
      <c r="A85" s="377">
        <f t="shared" si="147"/>
        <v>0</v>
      </c>
      <c r="B85" s="378">
        <f t="shared" si="147"/>
        <v>0</v>
      </c>
      <c r="C85" s="378">
        <f t="shared" si="147"/>
        <v>0</v>
      </c>
      <c r="D85" s="378">
        <f t="shared" si="147"/>
        <v>0</v>
      </c>
      <c r="E85" s="378">
        <f t="shared" si="147"/>
        <v>0</v>
      </c>
      <c r="F85" s="378">
        <f t="shared" si="147"/>
        <v>0</v>
      </c>
      <c r="G85" s="378">
        <f t="shared" si="147"/>
        <v>0</v>
      </c>
      <c r="H85" s="378">
        <f t="shared" si="147"/>
        <v>0</v>
      </c>
      <c r="I85" s="380" t="s">
        <v>42</v>
      </c>
      <c r="J85" s="380" t="s">
        <v>44</v>
      </c>
      <c r="K85" s="380" t="s">
        <v>45</v>
      </c>
      <c r="L85" s="380" t="s">
        <v>46</v>
      </c>
      <c r="M85" s="380" t="s">
        <v>47</v>
      </c>
      <c r="N85" s="380" t="s">
        <v>48</v>
      </c>
      <c r="O85" s="380" t="s">
        <v>67</v>
      </c>
      <c r="P85" s="380" t="s">
        <v>43</v>
      </c>
      <c r="Q85" s="378">
        <f t="shared" si="147"/>
        <v>0</v>
      </c>
      <c r="R85" s="378">
        <f t="shared" si="147"/>
        <v>0</v>
      </c>
      <c r="S85" s="378">
        <f t="shared" si="147"/>
        <v>0</v>
      </c>
      <c r="T85" s="378">
        <f t="shared" si="147"/>
        <v>0</v>
      </c>
      <c r="U85" s="378">
        <f t="shared" si="147"/>
        <v>0</v>
      </c>
      <c r="V85" s="378">
        <f t="shared" si="147"/>
        <v>0</v>
      </c>
      <c r="W85" s="378">
        <f t="shared" si="147"/>
        <v>0</v>
      </c>
      <c r="X85" s="378">
        <f t="shared" si="147"/>
        <v>0</v>
      </c>
      <c r="Y85" s="380" t="s">
        <v>42</v>
      </c>
      <c r="Z85" s="380" t="s">
        <v>44</v>
      </c>
      <c r="AA85" s="380" t="s">
        <v>45</v>
      </c>
      <c r="AB85" s="380" t="s">
        <v>46</v>
      </c>
      <c r="AC85" s="380" t="s">
        <v>47</v>
      </c>
      <c r="AD85" s="380" t="s">
        <v>48</v>
      </c>
      <c r="AE85" s="380" t="s">
        <v>67</v>
      </c>
      <c r="AF85" s="380" t="s">
        <v>43</v>
      </c>
      <c r="AG85" s="378">
        <f t="shared" si="141"/>
        <v>0</v>
      </c>
      <c r="AH85" s="378">
        <f t="shared" si="141"/>
        <v>0</v>
      </c>
      <c r="AI85" s="378">
        <f t="shared" si="141"/>
        <v>0</v>
      </c>
      <c r="AJ85" s="378">
        <f t="shared" si="141"/>
        <v>0</v>
      </c>
      <c r="AK85" s="378">
        <f t="shared" si="141"/>
        <v>0</v>
      </c>
      <c r="AL85" s="378">
        <f t="shared" si="141"/>
        <v>0</v>
      </c>
      <c r="AM85" s="378">
        <f t="shared" si="141"/>
        <v>0</v>
      </c>
      <c r="AN85" s="378">
        <f t="shared" si="141"/>
        <v>0</v>
      </c>
      <c r="AO85" s="380" t="s">
        <v>42</v>
      </c>
      <c r="AP85" s="380" t="s">
        <v>44</v>
      </c>
      <c r="AQ85" s="380" t="s">
        <v>45</v>
      </c>
      <c r="AR85" s="380" t="s">
        <v>46</v>
      </c>
      <c r="AS85" s="380" t="s">
        <v>47</v>
      </c>
      <c r="AT85" s="380" t="s">
        <v>48</v>
      </c>
      <c r="AU85" s="380" t="s">
        <v>67</v>
      </c>
      <c r="AV85" s="380" t="s">
        <v>43</v>
      </c>
      <c r="AW85" s="378">
        <f t="shared" si="143"/>
        <v>0</v>
      </c>
      <c r="AX85" s="378">
        <f t="shared" si="143"/>
        <v>0</v>
      </c>
      <c r="AY85" s="378">
        <f t="shared" si="143"/>
        <v>0</v>
      </c>
      <c r="AZ85" s="378">
        <f t="shared" si="143"/>
        <v>0</v>
      </c>
      <c r="BA85" s="378">
        <f t="shared" si="143"/>
        <v>0</v>
      </c>
      <c r="BB85" s="378">
        <f t="shared" si="143"/>
        <v>0</v>
      </c>
      <c r="BC85" s="378">
        <f t="shared" si="143"/>
        <v>0</v>
      </c>
      <c r="BD85" s="378">
        <f t="shared" si="143"/>
        <v>0</v>
      </c>
      <c r="BE85" s="380" t="s">
        <v>42</v>
      </c>
      <c r="BF85" s="380" t="s">
        <v>44</v>
      </c>
      <c r="BG85" s="380" t="s">
        <v>45</v>
      </c>
      <c r="BH85" s="380" t="s">
        <v>46</v>
      </c>
      <c r="BI85" s="380" t="s">
        <v>47</v>
      </c>
      <c r="BJ85" s="380" t="s">
        <v>48</v>
      </c>
      <c r="BK85" s="380" t="s">
        <v>67</v>
      </c>
      <c r="BL85" s="380" t="s">
        <v>43</v>
      </c>
      <c r="BM85" s="378">
        <f t="shared" si="145"/>
        <v>0</v>
      </c>
      <c r="BN85" s="378">
        <f t="shared" si="145"/>
        <v>0</v>
      </c>
      <c r="BO85" s="378">
        <f t="shared" si="145"/>
        <v>0</v>
      </c>
      <c r="BP85" s="378">
        <f t="shared" si="145"/>
        <v>0</v>
      </c>
      <c r="BQ85" s="378">
        <f t="shared" si="145"/>
        <v>0</v>
      </c>
      <c r="BR85" s="378">
        <f t="shared" si="145"/>
        <v>0</v>
      </c>
      <c r="BS85" s="378">
        <f t="shared" si="145"/>
        <v>0</v>
      </c>
      <c r="BT85" s="378">
        <f t="shared" si="145"/>
        <v>0</v>
      </c>
      <c r="BU85" s="380" t="s">
        <v>42</v>
      </c>
      <c r="BV85" s="380" t="s">
        <v>44</v>
      </c>
      <c r="BW85" s="380" t="s">
        <v>45</v>
      </c>
      <c r="BX85" s="380" t="s">
        <v>46</v>
      </c>
      <c r="BY85" s="380" t="s">
        <v>47</v>
      </c>
      <c r="BZ85" s="380" t="s">
        <v>48</v>
      </c>
      <c r="CA85" s="380" t="s">
        <v>67</v>
      </c>
      <c r="CB85" s="380" t="s">
        <v>43</v>
      </c>
    </row>
    <row r="86" spans="1:80" ht="13.5" thickBot="1" x14ac:dyDescent="0.25">
      <c r="A86" s="373">
        <f t="shared" ref="A86:BD86" si="148">SUM(A78:A85)</f>
        <v>0</v>
      </c>
      <c r="B86" s="372">
        <f t="shared" si="148"/>
        <v>1</v>
      </c>
      <c r="C86" s="372">
        <f t="shared" si="148"/>
        <v>1</v>
      </c>
      <c r="D86" s="372">
        <f t="shared" si="148"/>
        <v>0</v>
      </c>
      <c r="E86" s="372">
        <f t="shared" si="148"/>
        <v>0</v>
      </c>
      <c r="F86" s="372">
        <f t="shared" si="148"/>
        <v>0</v>
      </c>
      <c r="G86" s="372">
        <f t="shared" si="148"/>
        <v>0</v>
      </c>
      <c r="H86" s="372">
        <f t="shared" si="148"/>
        <v>0</v>
      </c>
      <c r="I86" s="379" t="str">
        <f t="shared" ref="I86:P86" ca="1" si="149">IF(A86=I82,"OK.","CISSS!")</f>
        <v>OK.</v>
      </c>
      <c r="J86" s="379" t="str">
        <f t="shared" ca="1" si="149"/>
        <v>OK.</v>
      </c>
      <c r="K86" s="379" t="str">
        <f t="shared" ca="1" si="149"/>
        <v>OK.</v>
      </c>
      <c r="L86" s="379" t="str">
        <f t="shared" ca="1" si="149"/>
        <v>OK.</v>
      </c>
      <c r="M86" s="379" t="str">
        <f t="shared" ca="1" si="149"/>
        <v>OK.</v>
      </c>
      <c r="N86" s="379" t="str">
        <f t="shared" ca="1" si="149"/>
        <v>OK.</v>
      </c>
      <c r="O86" s="379" t="str">
        <f t="shared" ca="1" si="149"/>
        <v>OK.</v>
      </c>
      <c r="P86" s="379" t="str">
        <f t="shared" ca="1" si="149"/>
        <v>OK.</v>
      </c>
      <c r="Q86" s="384">
        <f t="shared" si="148"/>
        <v>0</v>
      </c>
      <c r="R86" s="384">
        <f t="shared" si="148"/>
        <v>1</v>
      </c>
      <c r="S86" s="384">
        <f t="shared" si="148"/>
        <v>1</v>
      </c>
      <c r="T86" s="384">
        <f t="shared" si="148"/>
        <v>0</v>
      </c>
      <c r="U86" s="384">
        <f t="shared" si="148"/>
        <v>0</v>
      </c>
      <c r="V86" s="384">
        <f t="shared" si="148"/>
        <v>0</v>
      </c>
      <c r="W86" s="384">
        <f t="shared" si="148"/>
        <v>0</v>
      </c>
      <c r="X86" s="384">
        <f t="shared" si="148"/>
        <v>0</v>
      </c>
      <c r="Y86" s="382" t="str">
        <f t="shared" ref="Y86:AF86" ca="1" si="150">IF(Q86=Y82,"OK.","CISSS!")</f>
        <v>OK.</v>
      </c>
      <c r="Z86" s="382" t="str">
        <f t="shared" ca="1" si="150"/>
        <v>OK.</v>
      </c>
      <c r="AA86" s="382" t="str">
        <f t="shared" ca="1" si="150"/>
        <v>OK.</v>
      </c>
      <c r="AB86" s="382" t="str">
        <f t="shared" ca="1" si="150"/>
        <v>OK.</v>
      </c>
      <c r="AC86" s="382" t="str">
        <f t="shared" ca="1" si="150"/>
        <v>OK.</v>
      </c>
      <c r="AD86" s="382" t="str">
        <f t="shared" ca="1" si="150"/>
        <v>OK.</v>
      </c>
      <c r="AE86" s="382" t="str">
        <f t="shared" ca="1" si="150"/>
        <v>OK.</v>
      </c>
      <c r="AF86" s="382" t="str">
        <f t="shared" ca="1" si="150"/>
        <v>OK.</v>
      </c>
      <c r="AG86" s="372">
        <f t="shared" si="148"/>
        <v>0</v>
      </c>
      <c r="AH86" s="372">
        <f t="shared" si="148"/>
        <v>0</v>
      </c>
      <c r="AI86" s="372">
        <f t="shared" si="148"/>
        <v>0</v>
      </c>
      <c r="AJ86" s="372">
        <f t="shared" si="148"/>
        <v>0</v>
      </c>
      <c r="AK86" s="372">
        <f t="shared" si="148"/>
        <v>0</v>
      </c>
      <c r="AL86" s="372">
        <f t="shared" si="148"/>
        <v>0</v>
      </c>
      <c r="AM86" s="372">
        <f t="shared" si="148"/>
        <v>0</v>
      </c>
      <c r="AN86" s="372">
        <f t="shared" si="148"/>
        <v>0</v>
      </c>
      <c r="AO86" s="379" t="str">
        <f t="shared" ref="AO86:AV86" ca="1" si="151">IF(AG86=AO82,"OK.","CISSS!")</f>
        <v>OK.</v>
      </c>
      <c r="AP86" s="379" t="str">
        <f t="shared" ca="1" si="151"/>
        <v>OK.</v>
      </c>
      <c r="AQ86" s="379" t="str">
        <f t="shared" ca="1" si="151"/>
        <v>OK.</v>
      </c>
      <c r="AR86" s="379" t="str">
        <f t="shared" ca="1" si="151"/>
        <v>OK.</v>
      </c>
      <c r="AS86" s="379" t="str">
        <f t="shared" ca="1" si="151"/>
        <v>OK.</v>
      </c>
      <c r="AT86" s="379" t="str">
        <f t="shared" ca="1" si="151"/>
        <v>OK.</v>
      </c>
      <c r="AU86" s="379" t="str">
        <f t="shared" ca="1" si="151"/>
        <v>OK.</v>
      </c>
      <c r="AV86" s="379" t="str">
        <f t="shared" ca="1" si="151"/>
        <v>OK.</v>
      </c>
      <c r="AW86" s="384">
        <f t="shared" si="148"/>
        <v>0</v>
      </c>
      <c r="AX86" s="384">
        <f t="shared" si="148"/>
        <v>0</v>
      </c>
      <c r="AY86" s="384">
        <f t="shared" si="148"/>
        <v>0</v>
      </c>
      <c r="AZ86" s="384">
        <f t="shared" si="148"/>
        <v>0</v>
      </c>
      <c r="BA86" s="384">
        <f t="shared" si="148"/>
        <v>0</v>
      </c>
      <c r="BB86" s="384">
        <f t="shared" si="148"/>
        <v>0</v>
      </c>
      <c r="BC86" s="384">
        <f t="shared" si="148"/>
        <v>0</v>
      </c>
      <c r="BD86" s="384">
        <f t="shared" si="148"/>
        <v>0</v>
      </c>
      <c r="BE86" s="382" t="str">
        <f t="shared" ref="BE86:BL86" ca="1" si="152">IF(AW86=BE82,"OK.","CISSS!")</f>
        <v>OK.</v>
      </c>
      <c r="BF86" s="382" t="str">
        <f t="shared" ca="1" si="152"/>
        <v>OK.</v>
      </c>
      <c r="BG86" s="382" t="str">
        <f t="shared" ca="1" si="152"/>
        <v>OK.</v>
      </c>
      <c r="BH86" s="382" t="str">
        <f t="shared" ca="1" si="152"/>
        <v>OK.</v>
      </c>
      <c r="BI86" s="382" t="str">
        <f t="shared" ca="1" si="152"/>
        <v>OK.</v>
      </c>
      <c r="BJ86" s="382" t="str">
        <f t="shared" ca="1" si="152"/>
        <v>OK.</v>
      </c>
      <c r="BK86" s="382" t="str">
        <f t="shared" ca="1" si="152"/>
        <v>OK.</v>
      </c>
      <c r="BL86" s="382" t="str">
        <f t="shared" ca="1" si="152"/>
        <v>OK.</v>
      </c>
      <c r="BM86" s="372">
        <f t="shared" ref="BM86:BT86" si="153">SUM(BM78:BM85)</f>
        <v>0</v>
      </c>
      <c r="BN86" s="372">
        <f t="shared" si="153"/>
        <v>0</v>
      </c>
      <c r="BO86" s="372">
        <f t="shared" si="153"/>
        <v>0</v>
      </c>
      <c r="BP86" s="372">
        <f t="shared" si="153"/>
        <v>0</v>
      </c>
      <c r="BQ86" s="372">
        <f t="shared" si="153"/>
        <v>0</v>
      </c>
      <c r="BR86" s="372">
        <f t="shared" si="153"/>
        <v>0</v>
      </c>
      <c r="BS86" s="372">
        <f t="shared" si="153"/>
        <v>0</v>
      </c>
      <c r="BT86" s="372">
        <f t="shared" si="153"/>
        <v>0</v>
      </c>
      <c r="BU86" s="379" t="str">
        <f t="shared" ref="BU86:CB86" ca="1" si="154">IF(BM86=BU82,"OK.","CISSS!")</f>
        <v>OK.</v>
      </c>
      <c r="BV86" s="379" t="str">
        <f t="shared" ca="1" si="154"/>
        <v>OK.</v>
      </c>
      <c r="BW86" s="379" t="str">
        <f t="shared" ca="1" si="154"/>
        <v>OK.</v>
      </c>
      <c r="BX86" s="379" t="str">
        <f t="shared" ca="1" si="154"/>
        <v>OK.</v>
      </c>
      <c r="BY86" s="379" t="str">
        <f t="shared" ca="1" si="154"/>
        <v>OK.</v>
      </c>
      <c r="BZ86" s="379" t="str">
        <f t="shared" ca="1" si="154"/>
        <v>OK.</v>
      </c>
      <c r="CA86" s="379" t="str">
        <f t="shared" ca="1" si="154"/>
        <v>OK.</v>
      </c>
      <c r="CB86" s="379" t="str">
        <f t="shared" ca="1" si="154"/>
        <v>OK.</v>
      </c>
    </row>
    <row r="87" spans="1:80" x14ac:dyDescent="0.2">
      <c r="A87" s="375">
        <f t="shared" ref="A87:H87" si="155">A$6</f>
        <v>0</v>
      </c>
      <c r="B87" s="375" t="str">
        <f t="shared" si="155"/>
        <v>ARCH 208.11</v>
      </c>
      <c r="C87" s="375">
        <f t="shared" si="155"/>
        <v>0</v>
      </c>
      <c r="D87" s="375">
        <f t="shared" si="155"/>
        <v>0</v>
      </c>
      <c r="E87" s="375" t="str">
        <f t="shared" si="155"/>
        <v>ARCH 341.11</v>
      </c>
      <c r="F87" s="375">
        <f t="shared" si="155"/>
        <v>0</v>
      </c>
      <c r="G87" s="375" t="str">
        <f t="shared" si="155"/>
        <v>ARCH 415.01</v>
      </c>
      <c r="H87" s="375" t="str">
        <f t="shared" si="155"/>
        <v>ARCH 446.01</v>
      </c>
      <c r="I87">
        <f ca="1">COUNTIF((OFFSET($A$87,0,0,4,8)),IF(A87=0,".",A87))</f>
        <v>0</v>
      </c>
      <c r="J87">
        <f t="shared" ref="J87:P90" ca="1" si="156">COUNTIF((OFFSET($A$87,0,0,4,8)),IF(B87=0,".",B87))</f>
        <v>1</v>
      </c>
      <c r="K87">
        <f t="shared" ca="1" si="156"/>
        <v>0</v>
      </c>
      <c r="L87">
        <f t="shared" ca="1" si="156"/>
        <v>0</v>
      </c>
      <c r="M87">
        <f t="shared" ca="1" si="156"/>
        <v>1</v>
      </c>
      <c r="N87">
        <f t="shared" ca="1" si="156"/>
        <v>0</v>
      </c>
      <c r="O87">
        <f t="shared" ca="1" si="156"/>
        <v>1</v>
      </c>
      <c r="P87">
        <f t="shared" ca="1" si="156"/>
        <v>1</v>
      </c>
      <c r="Q87" s="375">
        <f t="shared" ref="Q87:BT87" si="157">Q$6</f>
        <v>0</v>
      </c>
      <c r="R87" s="375" t="str">
        <f t="shared" si="157"/>
        <v>Öğr. Gör. Turan DÜNDAR</v>
      </c>
      <c r="S87" s="375">
        <f t="shared" si="157"/>
        <v>0</v>
      </c>
      <c r="T87" s="375">
        <f t="shared" si="157"/>
        <v>0</v>
      </c>
      <c r="U87" s="375" t="str">
        <f t="shared" si="157"/>
        <v>Yrd. Doç. Dr. Engin ÜNAL</v>
      </c>
      <c r="V87" s="375">
        <f t="shared" si="157"/>
        <v>0</v>
      </c>
      <c r="W87" s="375" t="str">
        <f t="shared" si="157"/>
        <v>Öğr. Gör. M. Cem AKDAMAR</v>
      </c>
      <c r="X87" s="375" t="str">
        <f t="shared" si="157"/>
        <v>Prof. Dr. A. Zekiye ABALI</v>
      </c>
      <c r="Y87" s="381">
        <f ca="1">COUNTIF((OFFSET($Q$87,0,0,4,8)),IF(Q87=0,".",Q87))</f>
        <v>0</v>
      </c>
      <c r="Z87" s="381">
        <f t="shared" ref="Z87:AF90" ca="1" si="158">COUNTIF((OFFSET($Q$87,0,0,4,8)),IF(R87=0,".",R87))</f>
        <v>1</v>
      </c>
      <c r="AA87" s="381">
        <f t="shared" ca="1" si="158"/>
        <v>0</v>
      </c>
      <c r="AB87" s="381">
        <f t="shared" ca="1" si="158"/>
        <v>0</v>
      </c>
      <c r="AC87" s="381">
        <f t="shared" ca="1" si="158"/>
        <v>1</v>
      </c>
      <c r="AD87" s="381">
        <f t="shared" ca="1" si="158"/>
        <v>0</v>
      </c>
      <c r="AE87" s="381">
        <f t="shared" ca="1" si="158"/>
        <v>1</v>
      </c>
      <c r="AF87" s="381">
        <f t="shared" ca="1" si="158"/>
        <v>1</v>
      </c>
      <c r="AG87" s="375">
        <f t="shared" si="157"/>
        <v>0</v>
      </c>
      <c r="AH87" s="375">
        <f t="shared" si="157"/>
        <v>0</v>
      </c>
      <c r="AI87" s="375">
        <f t="shared" si="157"/>
        <v>0</v>
      </c>
      <c r="AJ87" s="375">
        <f t="shared" si="157"/>
        <v>0</v>
      </c>
      <c r="AK87" s="375">
        <f t="shared" si="157"/>
        <v>0</v>
      </c>
      <c r="AL87" s="375">
        <f t="shared" si="157"/>
        <v>0</v>
      </c>
      <c r="AM87" s="375">
        <f t="shared" si="157"/>
        <v>0</v>
      </c>
      <c r="AN87" s="375">
        <f t="shared" si="157"/>
        <v>0</v>
      </c>
      <c r="AO87">
        <f ca="1">COUNTIF((OFFSET($AG$87,0,0,4,8)),IF(AG87=0,".",AG87))</f>
        <v>0</v>
      </c>
      <c r="AP87">
        <f t="shared" ref="AP87:AV90" ca="1" si="159">COUNTIF((OFFSET($AG$87,0,0,4,8)),IF(AH87=0,".",AH87))</f>
        <v>0</v>
      </c>
      <c r="AQ87">
        <f t="shared" ca="1" si="159"/>
        <v>0</v>
      </c>
      <c r="AR87">
        <f t="shared" ca="1" si="159"/>
        <v>0</v>
      </c>
      <c r="AS87">
        <f t="shared" ca="1" si="159"/>
        <v>0</v>
      </c>
      <c r="AT87">
        <f t="shared" ca="1" si="159"/>
        <v>0</v>
      </c>
      <c r="AU87">
        <f t="shared" ca="1" si="159"/>
        <v>0</v>
      </c>
      <c r="AV87">
        <f t="shared" ca="1" si="159"/>
        <v>0</v>
      </c>
      <c r="AW87" s="375">
        <f t="shared" si="157"/>
        <v>0</v>
      </c>
      <c r="AX87" s="375">
        <f t="shared" si="157"/>
        <v>0</v>
      </c>
      <c r="AY87" s="375">
        <f t="shared" si="157"/>
        <v>0</v>
      </c>
      <c r="AZ87" s="375">
        <f t="shared" si="157"/>
        <v>0</v>
      </c>
      <c r="BA87" s="375" t="str">
        <f t="shared" si="157"/>
        <v>Dicle KIZILDERE</v>
      </c>
      <c r="BB87" s="375">
        <f t="shared" si="157"/>
        <v>0</v>
      </c>
      <c r="BC87" s="375">
        <f t="shared" si="157"/>
        <v>0</v>
      </c>
      <c r="BD87" s="375">
        <f t="shared" si="157"/>
        <v>0</v>
      </c>
      <c r="BE87" s="381">
        <f ca="1">COUNTIF((OFFSET($AW$87,0,0,4,8)),IF(AW87=0,".",AW87))</f>
        <v>0</v>
      </c>
      <c r="BF87" s="381">
        <f t="shared" ref="BF87:BL90" ca="1" si="160">COUNTIF((OFFSET($AW$87,0,0,4,8)),IF(AX87=0,".",AX87))</f>
        <v>0</v>
      </c>
      <c r="BG87" s="381">
        <f t="shared" ca="1" si="160"/>
        <v>0</v>
      </c>
      <c r="BH87" s="381">
        <f t="shared" ca="1" si="160"/>
        <v>0</v>
      </c>
      <c r="BI87" s="381">
        <f t="shared" ca="1" si="160"/>
        <v>1</v>
      </c>
      <c r="BJ87" s="381">
        <f t="shared" ca="1" si="160"/>
        <v>0</v>
      </c>
      <c r="BK87" s="381">
        <f t="shared" ca="1" si="160"/>
        <v>0</v>
      </c>
      <c r="BL87" s="381">
        <f t="shared" ca="1" si="160"/>
        <v>0</v>
      </c>
      <c r="BM87" s="375">
        <f t="shared" si="157"/>
        <v>0</v>
      </c>
      <c r="BN87" s="375">
        <f t="shared" si="157"/>
        <v>0</v>
      </c>
      <c r="BO87" s="375">
        <f t="shared" si="157"/>
        <v>0</v>
      </c>
      <c r="BP87" s="375">
        <f t="shared" si="157"/>
        <v>0</v>
      </c>
      <c r="BQ87" s="375">
        <f t="shared" si="157"/>
        <v>0</v>
      </c>
      <c r="BR87" s="375">
        <f t="shared" si="157"/>
        <v>0</v>
      </c>
      <c r="BS87" s="375">
        <f t="shared" si="157"/>
        <v>0</v>
      </c>
      <c r="BT87" s="375">
        <f t="shared" si="157"/>
        <v>0</v>
      </c>
      <c r="BU87">
        <f ca="1">COUNTIF((OFFSET($BM$87,0,0,4,8)),IF(BM87=0,".",BM87))</f>
        <v>0</v>
      </c>
      <c r="BV87">
        <f t="shared" ref="BV87:CB90" ca="1" si="161">COUNTIF((OFFSET($BM$87,0,0,4,8)),IF(BN87=0,".",BN87))</f>
        <v>0</v>
      </c>
      <c r="BW87">
        <f t="shared" ca="1" si="161"/>
        <v>0</v>
      </c>
      <c r="BX87">
        <f t="shared" ca="1" si="161"/>
        <v>0</v>
      </c>
      <c r="BY87">
        <f t="shared" ca="1" si="161"/>
        <v>0</v>
      </c>
      <c r="BZ87">
        <f t="shared" ca="1" si="161"/>
        <v>0</v>
      </c>
      <c r="CA87">
        <f t="shared" ca="1" si="161"/>
        <v>0</v>
      </c>
      <c r="CB87">
        <f t="shared" ca="1" si="161"/>
        <v>0</v>
      </c>
    </row>
    <row r="88" spans="1:80" x14ac:dyDescent="0.2">
      <c r="A88" s="374">
        <f t="shared" ref="A88:H88" si="162">A$16</f>
        <v>0</v>
      </c>
      <c r="B88" s="374">
        <f t="shared" si="162"/>
        <v>0</v>
      </c>
      <c r="C88" s="374">
        <f t="shared" si="162"/>
        <v>0</v>
      </c>
      <c r="D88" s="374" t="str">
        <f t="shared" si="162"/>
        <v>ARCH 214.12</v>
      </c>
      <c r="E88" s="374">
        <f t="shared" si="162"/>
        <v>0</v>
      </c>
      <c r="F88" s="374" t="str">
        <f t="shared" si="162"/>
        <v>ARCH 307.01</v>
      </c>
      <c r="G88" s="374">
        <f t="shared" si="162"/>
        <v>0</v>
      </c>
      <c r="H88" s="374" t="str">
        <f t="shared" si="162"/>
        <v>ARCH 426.01</v>
      </c>
      <c r="I88">
        <f ca="1">COUNTIF((OFFSET($A$87,0,0,4,8)),IF(A88=0,".",A88))</f>
        <v>0</v>
      </c>
      <c r="J88">
        <f t="shared" ca="1" si="156"/>
        <v>0</v>
      </c>
      <c r="K88">
        <f t="shared" ca="1" si="156"/>
        <v>0</v>
      </c>
      <c r="L88">
        <f t="shared" ca="1" si="156"/>
        <v>1</v>
      </c>
      <c r="M88">
        <f t="shared" ca="1" si="156"/>
        <v>0</v>
      </c>
      <c r="N88">
        <f t="shared" ca="1" si="156"/>
        <v>1</v>
      </c>
      <c r="O88">
        <f t="shared" ca="1" si="156"/>
        <v>0</v>
      </c>
      <c r="P88">
        <f t="shared" ca="1" si="156"/>
        <v>1</v>
      </c>
      <c r="Q88" s="385">
        <f t="shared" ref="Q88:BT88" si="163">Q$16</f>
        <v>0</v>
      </c>
      <c r="R88" s="385">
        <f t="shared" si="163"/>
        <v>0</v>
      </c>
      <c r="S88" s="385">
        <f t="shared" si="163"/>
        <v>0</v>
      </c>
      <c r="T88" s="385" t="str">
        <f t="shared" si="163"/>
        <v>Prof. Dr. Yavuz KOŞANER</v>
      </c>
      <c r="U88" s="385">
        <f t="shared" si="163"/>
        <v>0</v>
      </c>
      <c r="V88" s="385" t="str">
        <f t="shared" si="163"/>
        <v>Yrd. Doç. Dr. Kerem ERCOŞKUN</v>
      </c>
      <c r="W88" s="385">
        <f t="shared" si="163"/>
        <v>0</v>
      </c>
      <c r="X88" s="385" t="str">
        <f t="shared" si="163"/>
        <v>Öğr. Gör. Cengiz GÖKÇE</v>
      </c>
      <c r="Y88" s="381">
        <f ca="1">COUNTIF((OFFSET($Q$87,0,0,4,8)),IF(Q88=0,".",Q88))</f>
        <v>0</v>
      </c>
      <c r="Z88" s="381">
        <f t="shared" ca="1" si="158"/>
        <v>0</v>
      </c>
      <c r="AA88" s="381">
        <f t="shared" ca="1" si="158"/>
        <v>0</v>
      </c>
      <c r="AB88" s="381">
        <f t="shared" ca="1" si="158"/>
        <v>1</v>
      </c>
      <c r="AC88" s="381">
        <f t="shared" ca="1" si="158"/>
        <v>0</v>
      </c>
      <c r="AD88" s="381">
        <f t="shared" ca="1" si="158"/>
        <v>1</v>
      </c>
      <c r="AE88" s="381">
        <f t="shared" ca="1" si="158"/>
        <v>0</v>
      </c>
      <c r="AF88" s="381">
        <f t="shared" ca="1" si="158"/>
        <v>1</v>
      </c>
      <c r="AG88" s="374">
        <f t="shared" si="163"/>
        <v>0</v>
      </c>
      <c r="AH88" s="374">
        <f t="shared" si="163"/>
        <v>0</v>
      </c>
      <c r="AI88" s="374">
        <f t="shared" si="163"/>
        <v>0</v>
      </c>
      <c r="AJ88" s="374">
        <f t="shared" si="163"/>
        <v>0</v>
      </c>
      <c r="AK88" s="374">
        <f t="shared" si="163"/>
        <v>0</v>
      </c>
      <c r="AL88" s="374">
        <f t="shared" si="163"/>
        <v>0</v>
      </c>
      <c r="AM88" s="374">
        <f t="shared" si="163"/>
        <v>0</v>
      </c>
      <c r="AN88" s="374">
        <f t="shared" si="163"/>
        <v>0</v>
      </c>
      <c r="AO88">
        <f ca="1">COUNTIF((OFFSET($AG$87,0,0,4,8)),IF(AG88=0,".",AG88))</f>
        <v>0</v>
      </c>
      <c r="AP88">
        <f t="shared" ca="1" si="159"/>
        <v>0</v>
      </c>
      <c r="AQ88">
        <f t="shared" ca="1" si="159"/>
        <v>0</v>
      </c>
      <c r="AR88">
        <f t="shared" ca="1" si="159"/>
        <v>0</v>
      </c>
      <c r="AS88">
        <f t="shared" ca="1" si="159"/>
        <v>0</v>
      </c>
      <c r="AT88">
        <f t="shared" ca="1" si="159"/>
        <v>0</v>
      </c>
      <c r="AU88">
        <f t="shared" ca="1" si="159"/>
        <v>0</v>
      </c>
      <c r="AV88">
        <f t="shared" ca="1" si="159"/>
        <v>0</v>
      </c>
      <c r="AW88" s="385">
        <f t="shared" si="163"/>
        <v>0</v>
      </c>
      <c r="AX88" s="385">
        <f t="shared" si="163"/>
        <v>0</v>
      </c>
      <c r="AY88" s="385">
        <f t="shared" si="163"/>
        <v>0</v>
      </c>
      <c r="AZ88" s="385">
        <f t="shared" si="163"/>
        <v>0</v>
      </c>
      <c r="BA88" s="385">
        <f t="shared" si="163"/>
        <v>0</v>
      </c>
      <c r="BB88" s="385">
        <f t="shared" si="163"/>
        <v>0</v>
      </c>
      <c r="BC88" s="385">
        <f t="shared" si="163"/>
        <v>0</v>
      </c>
      <c r="BD88" s="385">
        <f t="shared" si="163"/>
        <v>0</v>
      </c>
      <c r="BE88" s="381">
        <f ca="1">COUNTIF((OFFSET($AW$87,0,0,4,8)),IF(AW88=0,".",AW88))</f>
        <v>0</v>
      </c>
      <c r="BF88" s="381">
        <f t="shared" ca="1" si="160"/>
        <v>0</v>
      </c>
      <c r="BG88" s="381">
        <f t="shared" ca="1" si="160"/>
        <v>0</v>
      </c>
      <c r="BH88" s="381">
        <f t="shared" ca="1" si="160"/>
        <v>0</v>
      </c>
      <c r="BI88" s="381">
        <f t="shared" ca="1" si="160"/>
        <v>0</v>
      </c>
      <c r="BJ88" s="381">
        <f t="shared" ca="1" si="160"/>
        <v>0</v>
      </c>
      <c r="BK88" s="381">
        <f t="shared" ca="1" si="160"/>
        <v>0</v>
      </c>
      <c r="BL88" s="381">
        <f t="shared" ca="1" si="160"/>
        <v>0</v>
      </c>
      <c r="BM88" s="374">
        <f t="shared" si="163"/>
        <v>0</v>
      </c>
      <c r="BN88" s="374">
        <f t="shared" si="163"/>
        <v>0</v>
      </c>
      <c r="BO88" s="374">
        <f t="shared" si="163"/>
        <v>0</v>
      </c>
      <c r="BP88" s="374">
        <f t="shared" si="163"/>
        <v>0</v>
      </c>
      <c r="BQ88" s="374">
        <f t="shared" si="163"/>
        <v>0</v>
      </c>
      <c r="BR88" s="374">
        <f t="shared" si="163"/>
        <v>0</v>
      </c>
      <c r="BS88" s="374">
        <f t="shared" si="163"/>
        <v>0</v>
      </c>
      <c r="BT88" s="374">
        <f t="shared" si="163"/>
        <v>0</v>
      </c>
      <c r="BU88">
        <f ca="1">COUNTIF((OFFSET($BM$87,0,0,4,8)),IF(BM88=0,".",BM88))</f>
        <v>0</v>
      </c>
      <c r="BV88">
        <f t="shared" ca="1" si="161"/>
        <v>0</v>
      </c>
      <c r="BW88">
        <f t="shared" ca="1" si="161"/>
        <v>0</v>
      </c>
      <c r="BX88">
        <f t="shared" ca="1" si="161"/>
        <v>0</v>
      </c>
      <c r="BY88">
        <f t="shared" ca="1" si="161"/>
        <v>0</v>
      </c>
      <c r="BZ88">
        <f t="shared" ca="1" si="161"/>
        <v>0</v>
      </c>
      <c r="CA88">
        <f t="shared" ca="1" si="161"/>
        <v>0</v>
      </c>
      <c r="CB88">
        <f t="shared" ca="1" si="161"/>
        <v>0</v>
      </c>
    </row>
    <row r="89" spans="1:80" x14ac:dyDescent="0.2">
      <c r="A89" s="375">
        <f t="shared" ref="A89:H89" si="164">A$26</f>
        <v>0</v>
      </c>
      <c r="B89" s="375">
        <f t="shared" si="164"/>
        <v>0</v>
      </c>
      <c r="C89" s="375">
        <f t="shared" si="164"/>
        <v>0</v>
      </c>
      <c r="D89" s="375" t="str">
        <f t="shared" si="164"/>
        <v>ARCH 214.13</v>
      </c>
      <c r="E89" s="375">
        <f t="shared" si="164"/>
        <v>0</v>
      </c>
      <c r="F89" s="375">
        <f t="shared" si="164"/>
        <v>0</v>
      </c>
      <c r="G89" s="375">
        <f t="shared" si="164"/>
        <v>0</v>
      </c>
      <c r="H89" s="375">
        <f t="shared" si="164"/>
        <v>0</v>
      </c>
      <c r="I89">
        <f ca="1">COUNTIF((OFFSET($A$87,0,0,4,8)),IF(A89=0,".",A89))</f>
        <v>0</v>
      </c>
      <c r="J89">
        <f t="shared" ca="1" si="156"/>
        <v>0</v>
      </c>
      <c r="K89">
        <f t="shared" ca="1" si="156"/>
        <v>0</v>
      </c>
      <c r="L89">
        <f t="shared" ca="1" si="156"/>
        <v>1</v>
      </c>
      <c r="M89">
        <f t="shared" ca="1" si="156"/>
        <v>0</v>
      </c>
      <c r="N89">
        <f t="shared" ca="1" si="156"/>
        <v>0</v>
      </c>
      <c r="O89">
        <f t="shared" ca="1" si="156"/>
        <v>0</v>
      </c>
      <c r="P89">
        <f t="shared" ca="1" si="156"/>
        <v>0</v>
      </c>
      <c r="Q89" s="375">
        <f t="shared" ref="Q89:BT89" si="165">Q$26</f>
        <v>0</v>
      </c>
      <c r="R89" s="375">
        <f t="shared" si="165"/>
        <v>0</v>
      </c>
      <c r="S89" s="375">
        <f t="shared" si="165"/>
        <v>0</v>
      </c>
      <c r="T89" s="375" t="str">
        <f t="shared" si="165"/>
        <v>Doç. Dr. Ayşe  ELEGÖZ</v>
      </c>
      <c r="U89" s="375">
        <f t="shared" si="165"/>
        <v>0</v>
      </c>
      <c r="V89" s="375">
        <f t="shared" si="165"/>
        <v>0</v>
      </c>
      <c r="W89" s="375">
        <f t="shared" si="165"/>
        <v>0</v>
      </c>
      <c r="X89" s="375">
        <f t="shared" si="165"/>
        <v>0</v>
      </c>
      <c r="Y89" s="381">
        <f ca="1">COUNTIF((OFFSET($Q$87,0,0,4,8)),IF(Q89=0,".",Q89))</f>
        <v>0</v>
      </c>
      <c r="Z89" s="381">
        <f t="shared" ca="1" si="158"/>
        <v>0</v>
      </c>
      <c r="AA89" s="381">
        <f t="shared" ca="1" si="158"/>
        <v>0</v>
      </c>
      <c r="AB89" s="381">
        <f t="shared" ca="1" si="158"/>
        <v>1</v>
      </c>
      <c r="AC89" s="381">
        <f t="shared" ca="1" si="158"/>
        <v>0</v>
      </c>
      <c r="AD89" s="381">
        <f t="shared" ca="1" si="158"/>
        <v>0</v>
      </c>
      <c r="AE89" s="381">
        <f t="shared" ca="1" si="158"/>
        <v>0</v>
      </c>
      <c r="AF89" s="381">
        <f t="shared" ca="1" si="158"/>
        <v>0</v>
      </c>
      <c r="AG89" s="375">
        <f t="shared" si="165"/>
        <v>0</v>
      </c>
      <c r="AH89" s="375">
        <f t="shared" si="165"/>
        <v>0</v>
      </c>
      <c r="AI89" s="375">
        <f t="shared" si="165"/>
        <v>0</v>
      </c>
      <c r="AJ89" s="375">
        <f t="shared" si="165"/>
        <v>0</v>
      </c>
      <c r="AK89" s="375">
        <f t="shared" si="165"/>
        <v>0</v>
      </c>
      <c r="AL89" s="375">
        <f t="shared" si="165"/>
        <v>0</v>
      </c>
      <c r="AM89" s="375">
        <f t="shared" si="165"/>
        <v>0</v>
      </c>
      <c r="AN89" s="375">
        <f t="shared" si="165"/>
        <v>0</v>
      </c>
      <c r="AO89">
        <f ca="1">COUNTIF((OFFSET($AG$87,0,0,4,8)),IF(AG89=0,".",AG89))</f>
        <v>0</v>
      </c>
      <c r="AP89">
        <f t="shared" ca="1" si="159"/>
        <v>0</v>
      </c>
      <c r="AQ89">
        <f t="shared" ca="1" si="159"/>
        <v>0</v>
      </c>
      <c r="AR89">
        <f t="shared" ca="1" si="159"/>
        <v>0</v>
      </c>
      <c r="AS89">
        <f t="shared" ca="1" si="159"/>
        <v>0</v>
      </c>
      <c r="AT89">
        <f t="shared" ca="1" si="159"/>
        <v>0</v>
      </c>
      <c r="AU89">
        <f t="shared" ca="1" si="159"/>
        <v>0</v>
      </c>
      <c r="AV89">
        <f t="shared" ca="1" si="159"/>
        <v>0</v>
      </c>
      <c r="AW89" s="375">
        <f t="shared" si="165"/>
        <v>0</v>
      </c>
      <c r="AX89" s="375">
        <f t="shared" si="165"/>
        <v>0</v>
      </c>
      <c r="AY89" s="375">
        <f t="shared" si="165"/>
        <v>0</v>
      </c>
      <c r="AZ89" s="375">
        <f t="shared" si="165"/>
        <v>0</v>
      </c>
      <c r="BA89" s="375">
        <f t="shared" si="165"/>
        <v>0</v>
      </c>
      <c r="BB89" s="375">
        <f t="shared" si="165"/>
        <v>0</v>
      </c>
      <c r="BC89" s="375">
        <f t="shared" si="165"/>
        <v>0</v>
      </c>
      <c r="BD89" s="375">
        <f t="shared" si="165"/>
        <v>0</v>
      </c>
      <c r="BE89" s="381">
        <f ca="1">COUNTIF((OFFSET($AW$87,0,0,4,8)),IF(AW89=0,".",AW89))</f>
        <v>0</v>
      </c>
      <c r="BF89" s="381">
        <f t="shared" ca="1" si="160"/>
        <v>0</v>
      </c>
      <c r="BG89" s="381">
        <f t="shared" ca="1" si="160"/>
        <v>0</v>
      </c>
      <c r="BH89" s="381">
        <f t="shared" ca="1" si="160"/>
        <v>0</v>
      </c>
      <c r="BI89" s="381">
        <f t="shared" ca="1" si="160"/>
        <v>0</v>
      </c>
      <c r="BJ89" s="381">
        <f t="shared" ca="1" si="160"/>
        <v>0</v>
      </c>
      <c r="BK89" s="381">
        <f t="shared" ca="1" si="160"/>
        <v>0</v>
      </c>
      <c r="BL89" s="381">
        <f t="shared" ca="1" si="160"/>
        <v>0</v>
      </c>
      <c r="BM89" s="375">
        <f t="shared" si="165"/>
        <v>0</v>
      </c>
      <c r="BN89" s="375">
        <f t="shared" si="165"/>
        <v>0</v>
      </c>
      <c r="BO89" s="375">
        <f t="shared" si="165"/>
        <v>0</v>
      </c>
      <c r="BP89" s="375">
        <f t="shared" si="165"/>
        <v>0</v>
      </c>
      <c r="BQ89" s="375">
        <f t="shared" si="165"/>
        <v>0</v>
      </c>
      <c r="BR89" s="375">
        <f t="shared" si="165"/>
        <v>0</v>
      </c>
      <c r="BS89" s="375">
        <f t="shared" si="165"/>
        <v>0</v>
      </c>
      <c r="BT89" s="375">
        <f t="shared" si="165"/>
        <v>0</v>
      </c>
      <c r="BU89">
        <f ca="1">COUNTIF((OFFSET($BM$87,0,0,4,8)),IF(BM89=0,".",BM89))</f>
        <v>0</v>
      </c>
      <c r="BV89">
        <f t="shared" ca="1" si="161"/>
        <v>0</v>
      </c>
      <c r="BW89">
        <f t="shared" ca="1" si="161"/>
        <v>0</v>
      </c>
      <c r="BX89">
        <f t="shared" ca="1" si="161"/>
        <v>0</v>
      </c>
      <c r="BY89">
        <f t="shared" ca="1" si="161"/>
        <v>0</v>
      </c>
      <c r="BZ89">
        <f t="shared" ca="1" si="161"/>
        <v>0</v>
      </c>
      <c r="CA89">
        <f t="shared" ca="1" si="161"/>
        <v>0</v>
      </c>
      <c r="CB89">
        <f t="shared" ca="1" si="161"/>
        <v>0</v>
      </c>
    </row>
    <row r="90" spans="1:80" x14ac:dyDescent="0.2">
      <c r="A90" s="374">
        <f t="shared" ref="A90:H90" si="166">A$36</f>
        <v>0</v>
      </c>
      <c r="B90" s="374">
        <f t="shared" si="166"/>
        <v>0</v>
      </c>
      <c r="C90" s="374">
        <f t="shared" si="166"/>
        <v>0</v>
      </c>
      <c r="D90" s="374">
        <f t="shared" si="166"/>
        <v>0</v>
      </c>
      <c r="E90" s="374">
        <f t="shared" si="166"/>
        <v>0</v>
      </c>
      <c r="F90" s="374">
        <f t="shared" si="166"/>
        <v>0</v>
      </c>
      <c r="G90" s="374">
        <f t="shared" si="166"/>
        <v>0</v>
      </c>
      <c r="H90" s="374">
        <f t="shared" si="166"/>
        <v>0</v>
      </c>
      <c r="I90">
        <f ca="1">COUNTIF((OFFSET($A$87,0,0,4,8)),IF(A90=0,".",A90))</f>
        <v>0</v>
      </c>
      <c r="J90">
        <f t="shared" ca="1" si="156"/>
        <v>0</v>
      </c>
      <c r="K90">
        <f t="shared" ca="1" si="156"/>
        <v>0</v>
      </c>
      <c r="L90">
        <f t="shared" ca="1" si="156"/>
        <v>0</v>
      </c>
      <c r="M90">
        <f t="shared" ca="1" si="156"/>
        <v>0</v>
      </c>
      <c r="N90">
        <f t="shared" ca="1" si="156"/>
        <v>0</v>
      </c>
      <c r="O90">
        <f t="shared" ca="1" si="156"/>
        <v>0</v>
      </c>
      <c r="P90">
        <f t="shared" ca="1" si="156"/>
        <v>0</v>
      </c>
      <c r="Q90" s="385">
        <f t="shared" ref="Q90:BT90" si="167">Q$36</f>
        <v>0</v>
      </c>
      <c r="R90" s="385">
        <f t="shared" si="167"/>
        <v>0</v>
      </c>
      <c r="S90" s="385">
        <f t="shared" si="167"/>
        <v>0</v>
      </c>
      <c r="T90" s="385">
        <f t="shared" si="167"/>
        <v>0</v>
      </c>
      <c r="U90" s="385">
        <f t="shared" si="167"/>
        <v>0</v>
      </c>
      <c r="V90" s="385">
        <f t="shared" si="167"/>
        <v>0</v>
      </c>
      <c r="W90" s="385">
        <f t="shared" si="167"/>
        <v>0</v>
      </c>
      <c r="X90" s="385">
        <f t="shared" si="167"/>
        <v>0</v>
      </c>
      <c r="Y90" s="381">
        <f ca="1">COUNTIF((OFFSET($Q$87,0,0,4,8)),IF(Q90=0,".",Q90))</f>
        <v>0</v>
      </c>
      <c r="Z90" s="381">
        <f t="shared" ca="1" si="158"/>
        <v>0</v>
      </c>
      <c r="AA90" s="381">
        <f t="shared" ca="1" si="158"/>
        <v>0</v>
      </c>
      <c r="AB90" s="381">
        <f t="shared" ca="1" si="158"/>
        <v>0</v>
      </c>
      <c r="AC90" s="381">
        <f t="shared" ca="1" si="158"/>
        <v>0</v>
      </c>
      <c r="AD90" s="381">
        <f t="shared" ca="1" si="158"/>
        <v>0</v>
      </c>
      <c r="AE90" s="381">
        <f t="shared" ca="1" si="158"/>
        <v>0</v>
      </c>
      <c r="AF90" s="381">
        <f t="shared" ca="1" si="158"/>
        <v>0</v>
      </c>
      <c r="AG90" s="374">
        <f t="shared" si="167"/>
        <v>0</v>
      </c>
      <c r="AH90" s="374">
        <f t="shared" si="167"/>
        <v>0</v>
      </c>
      <c r="AI90" s="374">
        <f t="shared" si="167"/>
        <v>0</v>
      </c>
      <c r="AJ90" s="374">
        <f t="shared" si="167"/>
        <v>0</v>
      </c>
      <c r="AK90" s="374">
        <f t="shared" si="167"/>
        <v>0</v>
      </c>
      <c r="AL90" s="374">
        <f t="shared" si="167"/>
        <v>0</v>
      </c>
      <c r="AM90" s="374">
        <f t="shared" si="167"/>
        <v>0</v>
      </c>
      <c r="AN90" s="374">
        <f t="shared" si="167"/>
        <v>0</v>
      </c>
      <c r="AO90">
        <f ca="1">COUNTIF((OFFSET($AG$87,0,0,4,8)),IF(AG90=0,".",AG90))</f>
        <v>0</v>
      </c>
      <c r="AP90">
        <f t="shared" ca="1" si="159"/>
        <v>0</v>
      </c>
      <c r="AQ90">
        <f t="shared" ca="1" si="159"/>
        <v>0</v>
      </c>
      <c r="AR90">
        <f t="shared" ca="1" si="159"/>
        <v>0</v>
      </c>
      <c r="AS90">
        <f t="shared" ca="1" si="159"/>
        <v>0</v>
      </c>
      <c r="AT90">
        <f t="shared" ca="1" si="159"/>
        <v>0</v>
      </c>
      <c r="AU90">
        <f t="shared" ca="1" si="159"/>
        <v>0</v>
      </c>
      <c r="AV90">
        <f t="shared" ca="1" si="159"/>
        <v>0</v>
      </c>
      <c r="AW90" s="385">
        <f t="shared" si="167"/>
        <v>0</v>
      </c>
      <c r="AX90" s="385">
        <f t="shared" si="167"/>
        <v>0</v>
      </c>
      <c r="AY90" s="385">
        <f t="shared" si="167"/>
        <v>0</v>
      </c>
      <c r="AZ90" s="385">
        <f t="shared" si="167"/>
        <v>0</v>
      </c>
      <c r="BA90" s="385">
        <f t="shared" si="167"/>
        <v>0</v>
      </c>
      <c r="BB90" s="385">
        <f t="shared" si="167"/>
        <v>0</v>
      </c>
      <c r="BC90" s="385">
        <f t="shared" si="167"/>
        <v>0</v>
      </c>
      <c r="BD90" s="385">
        <f t="shared" si="167"/>
        <v>0</v>
      </c>
      <c r="BE90" s="381">
        <f ca="1">COUNTIF((OFFSET($AW$87,0,0,4,8)),IF(AW90=0,".",AW90))</f>
        <v>0</v>
      </c>
      <c r="BF90" s="381">
        <f t="shared" ca="1" si="160"/>
        <v>0</v>
      </c>
      <c r="BG90" s="381">
        <f t="shared" ca="1" si="160"/>
        <v>0</v>
      </c>
      <c r="BH90" s="381">
        <f t="shared" ca="1" si="160"/>
        <v>0</v>
      </c>
      <c r="BI90" s="381">
        <f t="shared" ca="1" si="160"/>
        <v>0</v>
      </c>
      <c r="BJ90" s="381">
        <f t="shared" ca="1" si="160"/>
        <v>0</v>
      </c>
      <c r="BK90" s="381">
        <f t="shared" ca="1" si="160"/>
        <v>0</v>
      </c>
      <c r="BL90" s="381">
        <f t="shared" ca="1" si="160"/>
        <v>0</v>
      </c>
      <c r="BM90" s="374">
        <f t="shared" si="167"/>
        <v>0</v>
      </c>
      <c r="BN90" s="374">
        <f t="shared" si="167"/>
        <v>0</v>
      </c>
      <c r="BO90" s="374">
        <f t="shared" si="167"/>
        <v>0</v>
      </c>
      <c r="BP90" s="374">
        <f t="shared" si="167"/>
        <v>0</v>
      </c>
      <c r="BQ90" s="374">
        <f t="shared" si="167"/>
        <v>0</v>
      </c>
      <c r="BR90" s="374">
        <f t="shared" si="167"/>
        <v>0</v>
      </c>
      <c r="BS90" s="374">
        <f t="shared" si="167"/>
        <v>0</v>
      </c>
      <c r="BT90" s="374">
        <f t="shared" si="167"/>
        <v>0</v>
      </c>
      <c r="BU90">
        <f ca="1">COUNTIF((OFFSET($BM$87,0,0,4,8)),IF(BM90=0,".",BM90))</f>
        <v>0</v>
      </c>
      <c r="BV90">
        <f t="shared" ca="1" si="161"/>
        <v>0</v>
      </c>
      <c r="BW90">
        <f t="shared" ca="1" si="161"/>
        <v>0</v>
      </c>
      <c r="BX90">
        <f t="shared" ca="1" si="161"/>
        <v>0</v>
      </c>
      <c r="BY90">
        <f t="shared" ca="1" si="161"/>
        <v>0</v>
      </c>
      <c r="BZ90">
        <f t="shared" ca="1" si="161"/>
        <v>0</v>
      </c>
      <c r="CA90">
        <f t="shared" ca="1" si="161"/>
        <v>0</v>
      </c>
      <c r="CB90">
        <f t="shared" ca="1" si="161"/>
        <v>0</v>
      </c>
    </row>
    <row r="91" spans="1:80" x14ac:dyDescent="0.2">
      <c r="A91" s="377">
        <f t="shared" ref="A91:H91" si="168">COUNTIF((A$87:A$90),IF(A87=0,".",A87))</f>
        <v>0</v>
      </c>
      <c r="B91" s="378">
        <f t="shared" si="168"/>
        <v>1</v>
      </c>
      <c r="C91" s="378">
        <f t="shared" si="168"/>
        <v>0</v>
      </c>
      <c r="D91" s="378">
        <f t="shared" si="168"/>
        <v>0</v>
      </c>
      <c r="E91" s="378">
        <f t="shared" si="168"/>
        <v>1</v>
      </c>
      <c r="F91" s="378">
        <f t="shared" si="168"/>
        <v>0</v>
      </c>
      <c r="G91" s="378">
        <f t="shared" si="168"/>
        <v>1</v>
      </c>
      <c r="H91" s="378">
        <f t="shared" si="168"/>
        <v>1</v>
      </c>
      <c r="I91" s="378">
        <f ca="1">SUM(I87:I90)</f>
        <v>0</v>
      </c>
      <c r="J91" s="378">
        <f t="shared" ref="J91:P91" ca="1" si="169">SUM(J87:J90)</f>
        <v>1</v>
      </c>
      <c r="K91" s="378">
        <f t="shared" ca="1" si="169"/>
        <v>0</v>
      </c>
      <c r="L91" s="378">
        <f t="shared" ca="1" si="169"/>
        <v>2</v>
      </c>
      <c r="M91" s="378">
        <f t="shared" ca="1" si="169"/>
        <v>1</v>
      </c>
      <c r="N91" s="378">
        <f t="shared" ca="1" si="169"/>
        <v>1</v>
      </c>
      <c r="O91" s="378">
        <f t="shared" ca="1" si="169"/>
        <v>1</v>
      </c>
      <c r="P91" s="378">
        <f t="shared" ca="1" si="169"/>
        <v>2</v>
      </c>
      <c r="Q91" s="378">
        <f t="shared" ref="Q91:X91" si="170">COUNTIF((Q$87:Q$90),IF(Q87=0,".",Q87))</f>
        <v>0</v>
      </c>
      <c r="R91" s="378">
        <f t="shared" si="170"/>
        <v>1</v>
      </c>
      <c r="S91" s="378">
        <f t="shared" si="170"/>
        <v>0</v>
      </c>
      <c r="T91" s="378">
        <f t="shared" si="170"/>
        <v>0</v>
      </c>
      <c r="U91" s="378">
        <f t="shared" si="170"/>
        <v>1</v>
      </c>
      <c r="V91" s="378">
        <f t="shared" si="170"/>
        <v>0</v>
      </c>
      <c r="W91" s="378">
        <f t="shared" si="170"/>
        <v>1</v>
      </c>
      <c r="X91" s="378">
        <f t="shared" si="170"/>
        <v>1</v>
      </c>
      <c r="Y91" s="378">
        <f ca="1">SUM(Y87:Y90)</f>
        <v>0</v>
      </c>
      <c r="Z91" s="378">
        <f t="shared" ref="Z91:AF91" ca="1" si="171">SUM(Z87:Z90)</f>
        <v>1</v>
      </c>
      <c r="AA91" s="378">
        <f t="shared" ca="1" si="171"/>
        <v>0</v>
      </c>
      <c r="AB91" s="378">
        <f t="shared" ca="1" si="171"/>
        <v>2</v>
      </c>
      <c r="AC91" s="378">
        <f t="shared" ca="1" si="171"/>
        <v>1</v>
      </c>
      <c r="AD91" s="378">
        <f t="shared" ca="1" si="171"/>
        <v>1</v>
      </c>
      <c r="AE91" s="378">
        <f t="shared" ca="1" si="171"/>
        <v>1</v>
      </c>
      <c r="AF91" s="378">
        <f t="shared" ca="1" si="171"/>
        <v>2</v>
      </c>
      <c r="AG91" s="378">
        <f t="shared" ref="AG91:AN94" si="172">COUNTIF((AG$87:AG$90),IF(AG87=0,".",AG87))</f>
        <v>0</v>
      </c>
      <c r="AH91" s="378">
        <f t="shared" si="172"/>
        <v>0</v>
      </c>
      <c r="AI91" s="378">
        <f t="shared" si="172"/>
        <v>0</v>
      </c>
      <c r="AJ91" s="378">
        <f t="shared" si="172"/>
        <v>0</v>
      </c>
      <c r="AK91" s="378">
        <f t="shared" si="172"/>
        <v>0</v>
      </c>
      <c r="AL91" s="378">
        <f t="shared" si="172"/>
        <v>0</v>
      </c>
      <c r="AM91" s="378">
        <f t="shared" si="172"/>
        <v>0</v>
      </c>
      <c r="AN91" s="378">
        <f t="shared" si="172"/>
        <v>0</v>
      </c>
      <c r="AO91" s="378">
        <f ca="1">SUM(AO87:AO90)</f>
        <v>0</v>
      </c>
      <c r="AP91" s="378">
        <f t="shared" ref="AP91:AV91" ca="1" si="173">SUM(AP87:AP90)</f>
        <v>0</v>
      </c>
      <c r="AQ91" s="378">
        <f t="shared" ca="1" si="173"/>
        <v>0</v>
      </c>
      <c r="AR91" s="378">
        <f t="shared" ca="1" si="173"/>
        <v>0</v>
      </c>
      <c r="AS91" s="378">
        <f t="shared" ca="1" si="173"/>
        <v>0</v>
      </c>
      <c r="AT91" s="378">
        <f t="shared" ca="1" si="173"/>
        <v>0</v>
      </c>
      <c r="AU91" s="378">
        <f t="shared" ca="1" si="173"/>
        <v>0</v>
      </c>
      <c r="AV91" s="378">
        <f t="shared" ca="1" si="173"/>
        <v>0</v>
      </c>
      <c r="AW91" s="378">
        <f t="shared" ref="AW91:BD94" si="174">COUNTIF((AW$87:AW$90),IF(AW87=0,".",AW87))</f>
        <v>0</v>
      </c>
      <c r="AX91" s="378">
        <f t="shared" si="174"/>
        <v>0</v>
      </c>
      <c r="AY91" s="378">
        <f t="shared" si="174"/>
        <v>0</v>
      </c>
      <c r="AZ91" s="378">
        <f t="shared" si="174"/>
        <v>0</v>
      </c>
      <c r="BA91" s="378">
        <f t="shared" si="174"/>
        <v>1</v>
      </c>
      <c r="BB91" s="378">
        <f t="shared" si="174"/>
        <v>0</v>
      </c>
      <c r="BC91" s="378">
        <f t="shared" si="174"/>
        <v>0</v>
      </c>
      <c r="BD91" s="378">
        <f t="shared" si="174"/>
        <v>0</v>
      </c>
      <c r="BE91" s="378">
        <f ca="1">SUM(BE87:BE90)</f>
        <v>0</v>
      </c>
      <c r="BF91" s="378">
        <f t="shared" ref="BF91:BL91" ca="1" si="175">SUM(BF87:BF90)</f>
        <v>0</v>
      </c>
      <c r="BG91" s="378">
        <f t="shared" ca="1" si="175"/>
        <v>0</v>
      </c>
      <c r="BH91" s="378">
        <f t="shared" ca="1" si="175"/>
        <v>0</v>
      </c>
      <c r="BI91" s="378">
        <f t="shared" ca="1" si="175"/>
        <v>1</v>
      </c>
      <c r="BJ91" s="378">
        <f t="shared" ca="1" si="175"/>
        <v>0</v>
      </c>
      <c r="BK91" s="378">
        <f t="shared" ca="1" si="175"/>
        <v>0</v>
      </c>
      <c r="BL91" s="378">
        <f t="shared" ca="1" si="175"/>
        <v>0</v>
      </c>
      <c r="BM91" s="378">
        <f t="shared" ref="BM91:BT94" si="176">COUNTIF((BM$87:BM$90),IF(BM87=0,".",BM87))</f>
        <v>0</v>
      </c>
      <c r="BN91" s="378">
        <f t="shared" si="176"/>
        <v>0</v>
      </c>
      <c r="BO91" s="378">
        <f t="shared" si="176"/>
        <v>0</v>
      </c>
      <c r="BP91" s="378">
        <f t="shared" si="176"/>
        <v>0</v>
      </c>
      <c r="BQ91" s="378">
        <f t="shared" si="176"/>
        <v>0</v>
      </c>
      <c r="BR91" s="378">
        <f t="shared" si="176"/>
        <v>0</v>
      </c>
      <c r="BS91" s="378">
        <f t="shared" si="176"/>
        <v>0</v>
      </c>
      <c r="BT91" s="378">
        <f t="shared" si="176"/>
        <v>0</v>
      </c>
      <c r="BU91" s="378">
        <f ca="1">SUM(BU87:BU90)</f>
        <v>0</v>
      </c>
      <c r="BV91" s="378">
        <f t="shared" ref="BV91:CB91" ca="1" si="177">SUM(BV87:BV90)</f>
        <v>0</v>
      </c>
      <c r="BW91" s="378">
        <f t="shared" ca="1" si="177"/>
        <v>0</v>
      </c>
      <c r="BX91" s="378">
        <f t="shared" ca="1" si="177"/>
        <v>0</v>
      </c>
      <c r="BY91" s="378">
        <f t="shared" ca="1" si="177"/>
        <v>0</v>
      </c>
      <c r="BZ91" s="378">
        <f t="shared" ca="1" si="177"/>
        <v>0</v>
      </c>
      <c r="CA91" s="378">
        <f t="shared" ca="1" si="177"/>
        <v>0</v>
      </c>
      <c r="CB91" s="378">
        <f t="shared" ca="1" si="177"/>
        <v>0</v>
      </c>
    </row>
    <row r="92" spans="1:80" ht="12.75" customHeight="1" x14ac:dyDescent="0.2">
      <c r="A92" s="377">
        <f t="shared" ref="A92:X94" si="178">COUNTIF((A$87:A$90),IF(A88=0,".",A88))</f>
        <v>0</v>
      </c>
      <c r="B92" s="378">
        <f t="shared" si="178"/>
        <v>0</v>
      </c>
      <c r="C92" s="378">
        <f t="shared" si="178"/>
        <v>0</v>
      </c>
      <c r="D92" s="378">
        <f t="shared" si="178"/>
        <v>1</v>
      </c>
      <c r="E92" s="378">
        <f t="shared" si="178"/>
        <v>0</v>
      </c>
      <c r="F92" s="378">
        <f t="shared" si="178"/>
        <v>1</v>
      </c>
      <c r="G92" s="378">
        <f t="shared" si="178"/>
        <v>0</v>
      </c>
      <c r="H92" s="378">
        <f t="shared" si="178"/>
        <v>1</v>
      </c>
      <c r="I92" s="1109" t="s">
        <v>327</v>
      </c>
      <c r="J92" s="1109"/>
      <c r="K92" s="1109"/>
      <c r="L92" s="1109"/>
      <c r="M92" s="1109"/>
      <c r="N92" s="1109"/>
      <c r="O92" s="1109"/>
      <c r="P92" s="1109"/>
      <c r="Q92" s="378">
        <f t="shared" si="178"/>
        <v>0</v>
      </c>
      <c r="R92" s="378">
        <f t="shared" si="178"/>
        <v>0</v>
      </c>
      <c r="S92" s="378">
        <f t="shared" si="178"/>
        <v>0</v>
      </c>
      <c r="T92" s="378">
        <f t="shared" si="178"/>
        <v>1</v>
      </c>
      <c r="U92" s="378">
        <f t="shared" si="178"/>
        <v>0</v>
      </c>
      <c r="V92" s="378">
        <f t="shared" si="178"/>
        <v>1</v>
      </c>
      <c r="W92" s="378">
        <f t="shared" si="178"/>
        <v>0</v>
      </c>
      <c r="X92" s="378">
        <f t="shared" si="178"/>
        <v>1</v>
      </c>
      <c r="Y92" s="1109" t="s">
        <v>327</v>
      </c>
      <c r="Z92" s="1109"/>
      <c r="AA92" s="1109"/>
      <c r="AB92" s="1109"/>
      <c r="AC92" s="1109"/>
      <c r="AD92" s="1109"/>
      <c r="AE92" s="1109"/>
      <c r="AF92" s="1109"/>
      <c r="AG92" s="378">
        <f t="shared" si="172"/>
        <v>0</v>
      </c>
      <c r="AH92" s="378">
        <f t="shared" si="172"/>
        <v>0</v>
      </c>
      <c r="AI92" s="378">
        <f t="shared" si="172"/>
        <v>0</v>
      </c>
      <c r="AJ92" s="378">
        <f t="shared" si="172"/>
        <v>0</v>
      </c>
      <c r="AK92" s="378">
        <f t="shared" si="172"/>
        <v>0</v>
      </c>
      <c r="AL92" s="378">
        <f t="shared" si="172"/>
        <v>0</v>
      </c>
      <c r="AM92" s="378">
        <f t="shared" si="172"/>
        <v>0</v>
      </c>
      <c r="AN92" s="378">
        <f t="shared" si="172"/>
        <v>0</v>
      </c>
      <c r="AO92" s="1109" t="s">
        <v>327</v>
      </c>
      <c r="AP92" s="1109"/>
      <c r="AQ92" s="1109"/>
      <c r="AR92" s="1109"/>
      <c r="AS92" s="1109"/>
      <c r="AT92" s="1109"/>
      <c r="AU92" s="1109"/>
      <c r="AV92" s="1109"/>
      <c r="AW92" s="378">
        <f t="shared" si="174"/>
        <v>0</v>
      </c>
      <c r="AX92" s="378">
        <f t="shared" si="174"/>
        <v>0</v>
      </c>
      <c r="AY92" s="378">
        <f t="shared" si="174"/>
        <v>0</v>
      </c>
      <c r="AZ92" s="378">
        <f t="shared" si="174"/>
        <v>0</v>
      </c>
      <c r="BA92" s="378">
        <f t="shared" si="174"/>
        <v>0</v>
      </c>
      <c r="BB92" s="378">
        <f t="shared" si="174"/>
        <v>0</v>
      </c>
      <c r="BC92" s="378">
        <f t="shared" si="174"/>
        <v>0</v>
      </c>
      <c r="BD92" s="378">
        <f t="shared" si="174"/>
        <v>0</v>
      </c>
      <c r="BE92" s="1109" t="s">
        <v>327</v>
      </c>
      <c r="BF92" s="1109"/>
      <c r="BG92" s="1109"/>
      <c r="BH92" s="1109"/>
      <c r="BI92" s="1109"/>
      <c r="BJ92" s="1109"/>
      <c r="BK92" s="1109"/>
      <c r="BL92" s="1109"/>
      <c r="BM92" s="378">
        <f t="shared" si="176"/>
        <v>0</v>
      </c>
      <c r="BN92" s="378">
        <f t="shared" si="176"/>
        <v>0</v>
      </c>
      <c r="BO92" s="378">
        <f t="shared" si="176"/>
        <v>0</v>
      </c>
      <c r="BP92" s="378">
        <f t="shared" si="176"/>
        <v>0</v>
      </c>
      <c r="BQ92" s="378">
        <f t="shared" si="176"/>
        <v>0</v>
      </c>
      <c r="BR92" s="378">
        <f t="shared" si="176"/>
        <v>0</v>
      </c>
      <c r="BS92" s="378">
        <f t="shared" si="176"/>
        <v>0</v>
      </c>
      <c r="BT92" s="378">
        <f t="shared" si="176"/>
        <v>0</v>
      </c>
      <c r="BU92" s="1109" t="s">
        <v>327</v>
      </c>
      <c r="BV92" s="1109"/>
      <c r="BW92" s="1109"/>
      <c r="BX92" s="1109"/>
      <c r="BY92" s="1109"/>
      <c r="BZ92" s="1109"/>
      <c r="CA92" s="1109"/>
      <c r="CB92" s="1109"/>
    </row>
    <row r="93" spans="1:80" ht="12.75" customHeight="1" x14ac:dyDescent="0.2">
      <c r="A93" s="377">
        <f t="shared" si="178"/>
        <v>0</v>
      </c>
      <c r="B93" s="378">
        <f t="shared" si="178"/>
        <v>0</v>
      </c>
      <c r="C93" s="378">
        <f t="shared" si="178"/>
        <v>0</v>
      </c>
      <c r="D93" s="378">
        <f t="shared" si="178"/>
        <v>1</v>
      </c>
      <c r="E93" s="378">
        <f t="shared" si="178"/>
        <v>0</v>
      </c>
      <c r="F93" s="378">
        <f t="shared" si="178"/>
        <v>0</v>
      </c>
      <c r="G93" s="378">
        <f t="shared" si="178"/>
        <v>0</v>
      </c>
      <c r="H93" s="378">
        <f t="shared" si="178"/>
        <v>0</v>
      </c>
      <c r="I93" s="1109"/>
      <c r="J93" s="1109"/>
      <c r="K93" s="1109"/>
      <c r="L93" s="1109"/>
      <c r="M93" s="1109"/>
      <c r="N93" s="1109"/>
      <c r="O93" s="1109"/>
      <c r="P93" s="1109"/>
      <c r="Q93" s="378">
        <f t="shared" si="178"/>
        <v>0</v>
      </c>
      <c r="R93" s="378">
        <f t="shared" si="178"/>
        <v>0</v>
      </c>
      <c r="S93" s="378">
        <f t="shared" si="178"/>
        <v>0</v>
      </c>
      <c r="T93" s="378">
        <f t="shared" si="178"/>
        <v>1</v>
      </c>
      <c r="U93" s="378">
        <f t="shared" si="178"/>
        <v>0</v>
      </c>
      <c r="V93" s="378">
        <f t="shared" si="178"/>
        <v>0</v>
      </c>
      <c r="W93" s="378">
        <f t="shared" si="178"/>
        <v>0</v>
      </c>
      <c r="X93" s="378">
        <f t="shared" si="178"/>
        <v>0</v>
      </c>
      <c r="Y93" s="1109"/>
      <c r="Z93" s="1109"/>
      <c r="AA93" s="1109"/>
      <c r="AB93" s="1109"/>
      <c r="AC93" s="1109"/>
      <c r="AD93" s="1109"/>
      <c r="AE93" s="1109"/>
      <c r="AF93" s="1109"/>
      <c r="AG93" s="378">
        <f t="shared" si="172"/>
        <v>0</v>
      </c>
      <c r="AH93" s="378">
        <f t="shared" si="172"/>
        <v>0</v>
      </c>
      <c r="AI93" s="378">
        <f t="shared" si="172"/>
        <v>0</v>
      </c>
      <c r="AJ93" s="378">
        <f t="shared" si="172"/>
        <v>0</v>
      </c>
      <c r="AK93" s="378">
        <f t="shared" si="172"/>
        <v>0</v>
      </c>
      <c r="AL93" s="378">
        <f t="shared" si="172"/>
        <v>0</v>
      </c>
      <c r="AM93" s="378">
        <f t="shared" si="172"/>
        <v>0</v>
      </c>
      <c r="AN93" s="378">
        <f t="shared" si="172"/>
        <v>0</v>
      </c>
      <c r="AO93" s="1109"/>
      <c r="AP93" s="1109"/>
      <c r="AQ93" s="1109"/>
      <c r="AR93" s="1109"/>
      <c r="AS93" s="1109"/>
      <c r="AT93" s="1109"/>
      <c r="AU93" s="1109"/>
      <c r="AV93" s="1109"/>
      <c r="AW93" s="378">
        <f t="shared" si="174"/>
        <v>0</v>
      </c>
      <c r="AX93" s="378">
        <f t="shared" si="174"/>
        <v>0</v>
      </c>
      <c r="AY93" s="378">
        <f t="shared" si="174"/>
        <v>0</v>
      </c>
      <c r="AZ93" s="378">
        <f t="shared" si="174"/>
        <v>0</v>
      </c>
      <c r="BA93" s="378">
        <f t="shared" si="174"/>
        <v>0</v>
      </c>
      <c r="BB93" s="378">
        <f t="shared" si="174"/>
        <v>0</v>
      </c>
      <c r="BC93" s="378">
        <f t="shared" si="174"/>
        <v>0</v>
      </c>
      <c r="BD93" s="378">
        <f t="shared" si="174"/>
        <v>0</v>
      </c>
      <c r="BE93" s="1109"/>
      <c r="BF93" s="1109"/>
      <c r="BG93" s="1109"/>
      <c r="BH93" s="1109"/>
      <c r="BI93" s="1109"/>
      <c r="BJ93" s="1109"/>
      <c r="BK93" s="1109"/>
      <c r="BL93" s="1109"/>
      <c r="BM93" s="378">
        <f t="shared" si="176"/>
        <v>0</v>
      </c>
      <c r="BN93" s="378">
        <f t="shared" si="176"/>
        <v>0</v>
      </c>
      <c r="BO93" s="378">
        <f t="shared" si="176"/>
        <v>0</v>
      </c>
      <c r="BP93" s="378">
        <f t="shared" si="176"/>
        <v>0</v>
      </c>
      <c r="BQ93" s="378">
        <f t="shared" si="176"/>
        <v>0</v>
      </c>
      <c r="BR93" s="378">
        <f t="shared" si="176"/>
        <v>0</v>
      </c>
      <c r="BS93" s="378">
        <f t="shared" si="176"/>
        <v>0</v>
      </c>
      <c r="BT93" s="378">
        <f t="shared" si="176"/>
        <v>0</v>
      </c>
      <c r="BU93" s="1109"/>
      <c r="BV93" s="1109"/>
      <c r="BW93" s="1109"/>
      <c r="BX93" s="1109"/>
      <c r="BY93" s="1109"/>
      <c r="BZ93" s="1109"/>
      <c r="CA93" s="1109"/>
      <c r="CB93" s="1109"/>
    </row>
    <row r="94" spans="1:80" ht="13.5" thickBot="1" x14ac:dyDescent="0.25">
      <c r="A94" s="377">
        <f t="shared" si="178"/>
        <v>0</v>
      </c>
      <c r="B94" s="378">
        <f t="shared" si="178"/>
        <v>0</v>
      </c>
      <c r="C94" s="378">
        <f t="shared" si="178"/>
        <v>0</v>
      </c>
      <c r="D94" s="378">
        <f t="shared" si="178"/>
        <v>0</v>
      </c>
      <c r="E94" s="378">
        <f t="shared" si="178"/>
        <v>0</v>
      </c>
      <c r="F94" s="378">
        <f t="shared" si="178"/>
        <v>0</v>
      </c>
      <c r="G94" s="378">
        <f t="shared" si="178"/>
        <v>0</v>
      </c>
      <c r="H94" s="378">
        <f t="shared" si="178"/>
        <v>0</v>
      </c>
      <c r="I94" s="380" t="s">
        <v>42</v>
      </c>
      <c r="J94" s="380" t="s">
        <v>44</v>
      </c>
      <c r="K94" s="380" t="s">
        <v>45</v>
      </c>
      <c r="L94" s="380" t="s">
        <v>46</v>
      </c>
      <c r="M94" s="380" t="s">
        <v>47</v>
      </c>
      <c r="N94" s="380" t="s">
        <v>48</v>
      </c>
      <c r="O94" s="380" t="s">
        <v>67</v>
      </c>
      <c r="P94" s="380" t="s">
        <v>43</v>
      </c>
      <c r="Q94" s="378">
        <f t="shared" si="178"/>
        <v>0</v>
      </c>
      <c r="R94" s="378">
        <f t="shared" si="178"/>
        <v>0</v>
      </c>
      <c r="S94" s="378">
        <f t="shared" si="178"/>
        <v>0</v>
      </c>
      <c r="T94" s="378">
        <f t="shared" si="178"/>
        <v>0</v>
      </c>
      <c r="U94" s="378">
        <f t="shared" si="178"/>
        <v>0</v>
      </c>
      <c r="V94" s="378">
        <f t="shared" si="178"/>
        <v>0</v>
      </c>
      <c r="W94" s="378">
        <f t="shared" si="178"/>
        <v>0</v>
      </c>
      <c r="X94" s="378">
        <f t="shared" si="178"/>
        <v>0</v>
      </c>
      <c r="Y94" s="380" t="s">
        <v>42</v>
      </c>
      <c r="Z94" s="380" t="s">
        <v>44</v>
      </c>
      <c r="AA94" s="380" t="s">
        <v>45</v>
      </c>
      <c r="AB94" s="380" t="s">
        <v>46</v>
      </c>
      <c r="AC94" s="380" t="s">
        <v>47</v>
      </c>
      <c r="AD94" s="380" t="s">
        <v>48</v>
      </c>
      <c r="AE94" s="380" t="s">
        <v>67</v>
      </c>
      <c r="AF94" s="380" t="s">
        <v>43</v>
      </c>
      <c r="AG94" s="378">
        <f t="shared" si="172"/>
        <v>0</v>
      </c>
      <c r="AH94" s="378">
        <f t="shared" si="172"/>
        <v>0</v>
      </c>
      <c r="AI94" s="378">
        <f t="shared" si="172"/>
        <v>0</v>
      </c>
      <c r="AJ94" s="378">
        <f t="shared" si="172"/>
        <v>0</v>
      </c>
      <c r="AK94" s="378">
        <f t="shared" si="172"/>
        <v>0</v>
      </c>
      <c r="AL94" s="378">
        <f t="shared" si="172"/>
        <v>0</v>
      </c>
      <c r="AM94" s="378">
        <f t="shared" si="172"/>
        <v>0</v>
      </c>
      <c r="AN94" s="378">
        <f t="shared" si="172"/>
        <v>0</v>
      </c>
      <c r="AO94" s="380" t="s">
        <v>42</v>
      </c>
      <c r="AP94" s="380" t="s">
        <v>44</v>
      </c>
      <c r="AQ94" s="380" t="s">
        <v>45</v>
      </c>
      <c r="AR94" s="380" t="s">
        <v>46</v>
      </c>
      <c r="AS94" s="380" t="s">
        <v>47</v>
      </c>
      <c r="AT94" s="380" t="s">
        <v>48</v>
      </c>
      <c r="AU94" s="380" t="s">
        <v>67</v>
      </c>
      <c r="AV94" s="380" t="s">
        <v>43</v>
      </c>
      <c r="AW94" s="378">
        <f t="shared" si="174"/>
        <v>0</v>
      </c>
      <c r="AX94" s="378">
        <f t="shared" si="174"/>
        <v>0</v>
      </c>
      <c r="AY94" s="378">
        <f t="shared" si="174"/>
        <v>0</v>
      </c>
      <c r="AZ94" s="378">
        <f t="shared" si="174"/>
        <v>0</v>
      </c>
      <c r="BA94" s="378">
        <f t="shared" si="174"/>
        <v>0</v>
      </c>
      <c r="BB94" s="378">
        <f t="shared" si="174"/>
        <v>0</v>
      </c>
      <c r="BC94" s="378">
        <f t="shared" si="174"/>
        <v>0</v>
      </c>
      <c r="BD94" s="378">
        <f t="shared" si="174"/>
        <v>0</v>
      </c>
      <c r="BE94" s="380" t="s">
        <v>42</v>
      </c>
      <c r="BF94" s="380" t="s">
        <v>44</v>
      </c>
      <c r="BG94" s="380" t="s">
        <v>45</v>
      </c>
      <c r="BH94" s="380" t="s">
        <v>46</v>
      </c>
      <c r="BI94" s="380" t="s">
        <v>47</v>
      </c>
      <c r="BJ94" s="380" t="s">
        <v>48</v>
      </c>
      <c r="BK94" s="380" t="s">
        <v>67</v>
      </c>
      <c r="BL94" s="380" t="s">
        <v>43</v>
      </c>
      <c r="BM94" s="378">
        <f t="shared" si="176"/>
        <v>0</v>
      </c>
      <c r="BN94" s="378">
        <f t="shared" si="176"/>
        <v>0</v>
      </c>
      <c r="BO94" s="378">
        <f t="shared" si="176"/>
        <v>0</v>
      </c>
      <c r="BP94" s="378">
        <f t="shared" si="176"/>
        <v>0</v>
      </c>
      <c r="BQ94" s="378">
        <f t="shared" si="176"/>
        <v>0</v>
      </c>
      <c r="BR94" s="378">
        <f t="shared" si="176"/>
        <v>0</v>
      </c>
      <c r="BS94" s="378">
        <f t="shared" si="176"/>
        <v>0</v>
      </c>
      <c r="BT94" s="378">
        <f t="shared" si="176"/>
        <v>0</v>
      </c>
      <c r="BU94" s="380" t="s">
        <v>42</v>
      </c>
      <c r="BV94" s="380" t="s">
        <v>44</v>
      </c>
      <c r="BW94" s="380" t="s">
        <v>45</v>
      </c>
      <c r="BX94" s="380" t="s">
        <v>46</v>
      </c>
      <c r="BY94" s="380" t="s">
        <v>47</v>
      </c>
      <c r="BZ94" s="380" t="s">
        <v>48</v>
      </c>
      <c r="CA94" s="380" t="s">
        <v>67</v>
      </c>
      <c r="CB94" s="380" t="s">
        <v>43</v>
      </c>
    </row>
    <row r="95" spans="1:80" ht="13.5" thickBot="1" x14ac:dyDescent="0.25">
      <c r="A95" s="373">
        <f t="shared" ref="A95:BD95" si="179">SUM(A87:A94)</f>
        <v>0</v>
      </c>
      <c r="B95" s="372">
        <f t="shared" si="179"/>
        <v>1</v>
      </c>
      <c r="C95" s="372">
        <f t="shared" si="179"/>
        <v>0</v>
      </c>
      <c r="D95" s="372">
        <f t="shared" si="179"/>
        <v>2</v>
      </c>
      <c r="E95" s="372">
        <f t="shared" si="179"/>
        <v>1</v>
      </c>
      <c r="F95" s="372">
        <f t="shared" si="179"/>
        <v>1</v>
      </c>
      <c r="G95" s="372">
        <f t="shared" si="179"/>
        <v>1</v>
      </c>
      <c r="H95" s="372">
        <f t="shared" si="179"/>
        <v>2</v>
      </c>
      <c r="I95" s="379" t="str">
        <f t="shared" ref="I95:P95" ca="1" si="180">IF(A95=I91,"OK.","CISSS!")</f>
        <v>OK.</v>
      </c>
      <c r="J95" s="379" t="str">
        <f t="shared" ca="1" si="180"/>
        <v>OK.</v>
      </c>
      <c r="K95" s="379" t="str">
        <f t="shared" ca="1" si="180"/>
        <v>OK.</v>
      </c>
      <c r="L95" s="379" t="str">
        <f t="shared" ca="1" si="180"/>
        <v>OK.</v>
      </c>
      <c r="M95" s="379" t="str">
        <f t="shared" ca="1" si="180"/>
        <v>OK.</v>
      </c>
      <c r="N95" s="379" t="str">
        <f t="shared" ca="1" si="180"/>
        <v>OK.</v>
      </c>
      <c r="O95" s="379" t="str">
        <f t="shared" ca="1" si="180"/>
        <v>OK.</v>
      </c>
      <c r="P95" s="379" t="str">
        <f t="shared" ca="1" si="180"/>
        <v>OK.</v>
      </c>
      <c r="Q95" s="384">
        <f t="shared" si="179"/>
        <v>0</v>
      </c>
      <c r="R95" s="384">
        <f t="shared" si="179"/>
        <v>1</v>
      </c>
      <c r="S95" s="384">
        <f t="shared" si="179"/>
        <v>0</v>
      </c>
      <c r="T95" s="384">
        <f t="shared" si="179"/>
        <v>2</v>
      </c>
      <c r="U95" s="384">
        <f t="shared" si="179"/>
        <v>1</v>
      </c>
      <c r="V95" s="384">
        <f t="shared" si="179"/>
        <v>1</v>
      </c>
      <c r="W95" s="384">
        <f t="shared" si="179"/>
        <v>1</v>
      </c>
      <c r="X95" s="384">
        <f t="shared" si="179"/>
        <v>2</v>
      </c>
      <c r="Y95" s="382" t="str">
        <f t="shared" ref="Y95:AF95" ca="1" si="181">IF(Q95=Y91,"OK.","CISSS!")</f>
        <v>OK.</v>
      </c>
      <c r="Z95" s="382" t="str">
        <f t="shared" ca="1" si="181"/>
        <v>OK.</v>
      </c>
      <c r="AA95" s="382" t="str">
        <f t="shared" ca="1" si="181"/>
        <v>OK.</v>
      </c>
      <c r="AB95" s="382" t="str">
        <f t="shared" ca="1" si="181"/>
        <v>OK.</v>
      </c>
      <c r="AC95" s="382" t="str">
        <f t="shared" ca="1" si="181"/>
        <v>OK.</v>
      </c>
      <c r="AD95" s="382" t="str">
        <f t="shared" ca="1" si="181"/>
        <v>OK.</v>
      </c>
      <c r="AE95" s="382" t="str">
        <f t="shared" ca="1" si="181"/>
        <v>OK.</v>
      </c>
      <c r="AF95" s="382" t="str">
        <f t="shared" ca="1" si="181"/>
        <v>OK.</v>
      </c>
      <c r="AG95" s="372">
        <f t="shared" si="179"/>
        <v>0</v>
      </c>
      <c r="AH95" s="372">
        <f t="shared" si="179"/>
        <v>0</v>
      </c>
      <c r="AI95" s="372">
        <f t="shared" si="179"/>
        <v>0</v>
      </c>
      <c r="AJ95" s="372">
        <f t="shared" si="179"/>
        <v>0</v>
      </c>
      <c r="AK95" s="372">
        <f t="shared" si="179"/>
        <v>0</v>
      </c>
      <c r="AL95" s="372">
        <f t="shared" si="179"/>
        <v>0</v>
      </c>
      <c r="AM95" s="372">
        <f t="shared" si="179"/>
        <v>0</v>
      </c>
      <c r="AN95" s="372">
        <f t="shared" si="179"/>
        <v>0</v>
      </c>
      <c r="AO95" s="379" t="str">
        <f t="shared" ref="AO95:AV95" ca="1" si="182">IF(AG95=AO91,"OK.","CISSS!")</f>
        <v>OK.</v>
      </c>
      <c r="AP95" s="379" t="str">
        <f t="shared" ca="1" si="182"/>
        <v>OK.</v>
      </c>
      <c r="AQ95" s="379" t="str">
        <f t="shared" ca="1" si="182"/>
        <v>OK.</v>
      </c>
      <c r="AR95" s="379" t="str">
        <f t="shared" ca="1" si="182"/>
        <v>OK.</v>
      </c>
      <c r="AS95" s="379" t="str">
        <f t="shared" ca="1" si="182"/>
        <v>OK.</v>
      </c>
      <c r="AT95" s="379" t="str">
        <f t="shared" ca="1" si="182"/>
        <v>OK.</v>
      </c>
      <c r="AU95" s="379" t="str">
        <f t="shared" ca="1" si="182"/>
        <v>OK.</v>
      </c>
      <c r="AV95" s="379" t="str">
        <f t="shared" ca="1" si="182"/>
        <v>OK.</v>
      </c>
      <c r="AW95" s="384">
        <f t="shared" si="179"/>
        <v>0</v>
      </c>
      <c r="AX95" s="384">
        <f t="shared" si="179"/>
        <v>0</v>
      </c>
      <c r="AY95" s="384">
        <f t="shared" si="179"/>
        <v>0</v>
      </c>
      <c r="AZ95" s="384">
        <f t="shared" si="179"/>
        <v>0</v>
      </c>
      <c r="BA95" s="384">
        <f t="shared" si="179"/>
        <v>1</v>
      </c>
      <c r="BB95" s="384">
        <f t="shared" si="179"/>
        <v>0</v>
      </c>
      <c r="BC95" s="384">
        <f t="shared" si="179"/>
        <v>0</v>
      </c>
      <c r="BD95" s="384">
        <f t="shared" si="179"/>
        <v>0</v>
      </c>
      <c r="BE95" s="382" t="str">
        <f t="shared" ref="BE95:BL95" ca="1" si="183">IF(AW95=BE91,"OK.","CISSS!")</f>
        <v>OK.</v>
      </c>
      <c r="BF95" s="382" t="str">
        <f t="shared" ca="1" si="183"/>
        <v>OK.</v>
      </c>
      <c r="BG95" s="382" t="str">
        <f t="shared" ca="1" si="183"/>
        <v>OK.</v>
      </c>
      <c r="BH95" s="382" t="str">
        <f t="shared" ca="1" si="183"/>
        <v>OK.</v>
      </c>
      <c r="BI95" s="382" t="str">
        <f t="shared" ca="1" si="183"/>
        <v>OK.</v>
      </c>
      <c r="BJ95" s="382" t="str">
        <f t="shared" ca="1" si="183"/>
        <v>OK.</v>
      </c>
      <c r="BK95" s="382" t="str">
        <f t="shared" ca="1" si="183"/>
        <v>OK.</v>
      </c>
      <c r="BL95" s="382" t="str">
        <f t="shared" ca="1" si="183"/>
        <v>OK.</v>
      </c>
      <c r="BM95" s="372">
        <f t="shared" ref="BM95:BT95" si="184">SUM(BM87:BM94)</f>
        <v>0</v>
      </c>
      <c r="BN95" s="372">
        <f t="shared" si="184"/>
        <v>0</v>
      </c>
      <c r="BO95" s="372">
        <f t="shared" si="184"/>
        <v>0</v>
      </c>
      <c r="BP95" s="372">
        <f t="shared" si="184"/>
        <v>0</v>
      </c>
      <c r="BQ95" s="372">
        <f t="shared" si="184"/>
        <v>0</v>
      </c>
      <c r="BR95" s="372">
        <f t="shared" si="184"/>
        <v>0</v>
      </c>
      <c r="BS95" s="372">
        <f t="shared" si="184"/>
        <v>0</v>
      </c>
      <c r="BT95" s="372">
        <f t="shared" si="184"/>
        <v>0</v>
      </c>
      <c r="BU95" s="379" t="str">
        <f t="shared" ref="BU95:CB95" ca="1" si="185">IF(BM95=BU91,"OK.","CISSS!")</f>
        <v>OK.</v>
      </c>
      <c r="BV95" s="379" t="str">
        <f t="shared" ca="1" si="185"/>
        <v>OK.</v>
      </c>
      <c r="BW95" s="379" t="str">
        <f t="shared" ca="1" si="185"/>
        <v>OK.</v>
      </c>
      <c r="BX95" s="379" t="str">
        <f t="shared" ca="1" si="185"/>
        <v>OK.</v>
      </c>
      <c r="BY95" s="379" t="str">
        <f t="shared" ca="1" si="185"/>
        <v>OK.</v>
      </c>
      <c r="BZ95" s="379" t="str">
        <f t="shared" ca="1" si="185"/>
        <v>OK.</v>
      </c>
      <c r="CA95" s="379" t="str">
        <f t="shared" ca="1" si="185"/>
        <v>OK.</v>
      </c>
      <c r="CB95" s="379" t="str">
        <f t="shared" ca="1" si="185"/>
        <v>OK.</v>
      </c>
    </row>
    <row r="96" spans="1:80" x14ac:dyDescent="0.2">
      <c r="A96" s="375">
        <f t="shared" ref="A96:H96" si="186">A$7</f>
        <v>0</v>
      </c>
      <c r="B96" s="375" t="str">
        <f t="shared" si="186"/>
        <v>ARCH 208.11</v>
      </c>
      <c r="C96" s="375">
        <f t="shared" si="186"/>
        <v>0</v>
      </c>
      <c r="D96" s="375">
        <f t="shared" si="186"/>
        <v>0</v>
      </c>
      <c r="E96" s="375" t="str">
        <f t="shared" si="186"/>
        <v>ARCH 341.11</v>
      </c>
      <c r="F96" s="375">
        <f t="shared" si="186"/>
        <v>0</v>
      </c>
      <c r="G96" s="375" t="str">
        <f t="shared" si="186"/>
        <v>ARCH 415.01</v>
      </c>
      <c r="H96" s="375" t="str">
        <f t="shared" si="186"/>
        <v>ARCH 446.01</v>
      </c>
      <c r="I96">
        <f ca="1">COUNTIF((OFFSET($A$96,0,0,4,8)),IF(A96=0,".",A96))</f>
        <v>0</v>
      </c>
      <c r="J96">
        <f t="shared" ref="J96:P99" ca="1" si="187">COUNTIF((OFFSET($A$96,0,0,4,8)),IF(B96=0,".",B96))</f>
        <v>1</v>
      </c>
      <c r="K96">
        <f t="shared" ca="1" si="187"/>
        <v>0</v>
      </c>
      <c r="L96">
        <f t="shared" ca="1" si="187"/>
        <v>0</v>
      </c>
      <c r="M96">
        <f t="shared" ca="1" si="187"/>
        <v>1</v>
      </c>
      <c r="N96">
        <f t="shared" ca="1" si="187"/>
        <v>0</v>
      </c>
      <c r="O96">
        <f t="shared" ca="1" si="187"/>
        <v>1</v>
      </c>
      <c r="P96">
        <f t="shared" ca="1" si="187"/>
        <v>1</v>
      </c>
      <c r="Q96" s="375">
        <f t="shared" ref="Q96:BT96" si="188">Q$7</f>
        <v>0</v>
      </c>
      <c r="R96" s="375" t="str">
        <f t="shared" si="188"/>
        <v>Öğr. Gör. Turan DÜNDAR</v>
      </c>
      <c r="S96" s="375">
        <f t="shared" si="188"/>
        <v>0</v>
      </c>
      <c r="T96" s="375">
        <f t="shared" si="188"/>
        <v>0</v>
      </c>
      <c r="U96" s="375" t="str">
        <f t="shared" si="188"/>
        <v>Yrd. Doç. Dr. Engin ÜNAL</v>
      </c>
      <c r="V96" s="375">
        <f t="shared" si="188"/>
        <v>0</v>
      </c>
      <c r="W96" s="375" t="str">
        <f t="shared" si="188"/>
        <v>Öğr. Gör. M. Cem AKDAMAR</v>
      </c>
      <c r="X96" s="375" t="str">
        <f t="shared" si="188"/>
        <v>Prof. Dr. A. Zekiye ABALI</v>
      </c>
      <c r="Y96" s="381">
        <f ca="1">COUNTIF((OFFSET($Q$96,0,0,4,8)),IF(Q96=0,".",Q96))</f>
        <v>0</v>
      </c>
      <c r="Z96" s="381">
        <f t="shared" ref="Z96:AF99" ca="1" si="189">COUNTIF((OFFSET($Q$96,0,0,4,8)),IF(R96=0,".",R96))</f>
        <v>1</v>
      </c>
      <c r="AA96" s="381">
        <f t="shared" ca="1" si="189"/>
        <v>0</v>
      </c>
      <c r="AB96" s="381">
        <f t="shared" ca="1" si="189"/>
        <v>0</v>
      </c>
      <c r="AC96" s="381">
        <f t="shared" ca="1" si="189"/>
        <v>1</v>
      </c>
      <c r="AD96" s="381">
        <f t="shared" ca="1" si="189"/>
        <v>0</v>
      </c>
      <c r="AE96" s="381">
        <f t="shared" ca="1" si="189"/>
        <v>1</v>
      </c>
      <c r="AF96" s="381">
        <f t="shared" ca="1" si="189"/>
        <v>1</v>
      </c>
      <c r="AG96" s="375">
        <f t="shared" si="188"/>
        <v>0</v>
      </c>
      <c r="AH96" s="375">
        <f t="shared" si="188"/>
        <v>0</v>
      </c>
      <c r="AI96" s="375">
        <f t="shared" si="188"/>
        <v>0</v>
      </c>
      <c r="AJ96" s="375">
        <f t="shared" si="188"/>
        <v>0</v>
      </c>
      <c r="AK96" s="375">
        <f t="shared" si="188"/>
        <v>0</v>
      </c>
      <c r="AL96" s="375">
        <f t="shared" si="188"/>
        <v>0</v>
      </c>
      <c r="AM96" s="375">
        <f t="shared" si="188"/>
        <v>0</v>
      </c>
      <c r="AN96" s="375">
        <f t="shared" si="188"/>
        <v>0</v>
      </c>
      <c r="AO96">
        <f ca="1">COUNTIF((OFFSET($AG$96,0,0,4,8)),IF(AG96=0,".",AG96))</f>
        <v>0</v>
      </c>
      <c r="AP96">
        <f t="shared" ref="AP96:AV99" ca="1" si="190">COUNTIF((OFFSET($AG$96,0,0,4,8)),IF(AH96=0,".",AH96))</f>
        <v>0</v>
      </c>
      <c r="AQ96">
        <f t="shared" ca="1" si="190"/>
        <v>0</v>
      </c>
      <c r="AR96">
        <f t="shared" ca="1" si="190"/>
        <v>0</v>
      </c>
      <c r="AS96">
        <f t="shared" ca="1" si="190"/>
        <v>0</v>
      </c>
      <c r="AT96">
        <f t="shared" ca="1" si="190"/>
        <v>0</v>
      </c>
      <c r="AU96">
        <f t="shared" ca="1" si="190"/>
        <v>0</v>
      </c>
      <c r="AV96">
        <f t="shared" ca="1" si="190"/>
        <v>0</v>
      </c>
      <c r="AW96" s="375">
        <f t="shared" si="188"/>
        <v>0</v>
      </c>
      <c r="AX96" s="375">
        <f t="shared" si="188"/>
        <v>0</v>
      </c>
      <c r="AY96" s="375">
        <f t="shared" si="188"/>
        <v>0</v>
      </c>
      <c r="AZ96" s="375">
        <f t="shared" si="188"/>
        <v>0</v>
      </c>
      <c r="BA96" s="375" t="str">
        <f t="shared" si="188"/>
        <v>Dicle KIZILDERE</v>
      </c>
      <c r="BB96" s="375">
        <f t="shared" si="188"/>
        <v>0</v>
      </c>
      <c r="BC96" s="375">
        <f t="shared" si="188"/>
        <v>0</v>
      </c>
      <c r="BD96" s="375">
        <f t="shared" si="188"/>
        <v>0</v>
      </c>
      <c r="BE96" s="381">
        <f ca="1">COUNTIF((OFFSET($AW$96,0,0,4,8)),IF(AW96=0,".",AW96))</f>
        <v>0</v>
      </c>
      <c r="BF96" s="381">
        <f t="shared" ref="BF96:BL99" ca="1" si="191">COUNTIF((OFFSET($AW$96,0,0,4,8)),IF(AX96=0,".",AX96))</f>
        <v>0</v>
      </c>
      <c r="BG96" s="381">
        <f t="shared" ca="1" si="191"/>
        <v>0</v>
      </c>
      <c r="BH96" s="381">
        <f t="shared" ca="1" si="191"/>
        <v>0</v>
      </c>
      <c r="BI96" s="381">
        <f t="shared" ca="1" si="191"/>
        <v>1</v>
      </c>
      <c r="BJ96" s="381">
        <f t="shared" ca="1" si="191"/>
        <v>0</v>
      </c>
      <c r="BK96" s="381">
        <f t="shared" ca="1" si="191"/>
        <v>0</v>
      </c>
      <c r="BL96" s="381">
        <f t="shared" ca="1" si="191"/>
        <v>0</v>
      </c>
      <c r="BM96" s="375">
        <f t="shared" si="188"/>
        <v>0</v>
      </c>
      <c r="BN96" s="375">
        <f t="shared" si="188"/>
        <v>0</v>
      </c>
      <c r="BO96" s="375">
        <f t="shared" si="188"/>
        <v>0</v>
      </c>
      <c r="BP96" s="375">
        <f t="shared" si="188"/>
        <v>0</v>
      </c>
      <c r="BQ96" s="375">
        <f t="shared" si="188"/>
        <v>0</v>
      </c>
      <c r="BR96" s="375">
        <f t="shared" si="188"/>
        <v>0</v>
      </c>
      <c r="BS96" s="375">
        <f t="shared" si="188"/>
        <v>0</v>
      </c>
      <c r="BT96" s="375">
        <f t="shared" si="188"/>
        <v>0</v>
      </c>
      <c r="BU96">
        <f ca="1">COUNTIF((OFFSET($BM$96,0,0,4,8)),IF(BM96=0,".",BM96))</f>
        <v>0</v>
      </c>
      <c r="BV96">
        <f t="shared" ref="BV96:CB99" ca="1" si="192">COUNTIF((OFFSET($BM$96,0,0,4,8)),IF(BN96=0,".",BN96))</f>
        <v>0</v>
      </c>
      <c r="BW96">
        <f t="shared" ca="1" si="192"/>
        <v>0</v>
      </c>
      <c r="BX96">
        <f t="shared" ca="1" si="192"/>
        <v>0</v>
      </c>
      <c r="BY96">
        <f t="shared" ca="1" si="192"/>
        <v>0</v>
      </c>
      <c r="BZ96">
        <f t="shared" ca="1" si="192"/>
        <v>0</v>
      </c>
      <c r="CA96">
        <f t="shared" ca="1" si="192"/>
        <v>0</v>
      </c>
      <c r="CB96">
        <f t="shared" ca="1" si="192"/>
        <v>0</v>
      </c>
    </row>
    <row r="97" spans="1:80" x14ac:dyDescent="0.2">
      <c r="A97" s="374">
        <f t="shared" ref="A97:H97" si="193">A$17</f>
        <v>0</v>
      </c>
      <c r="B97" s="374">
        <f t="shared" si="193"/>
        <v>0</v>
      </c>
      <c r="C97" s="374">
        <f t="shared" si="193"/>
        <v>0</v>
      </c>
      <c r="D97" s="374" t="str">
        <f t="shared" si="193"/>
        <v>ARCH 214.12</v>
      </c>
      <c r="E97" s="374">
        <f t="shared" si="193"/>
        <v>0</v>
      </c>
      <c r="F97" s="374" t="str">
        <f t="shared" si="193"/>
        <v>ARCH 307.01</v>
      </c>
      <c r="G97" s="374">
        <f t="shared" si="193"/>
        <v>0</v>
      </c>
      <c r="H97" s="374" t="str">
        <f t="shared" si="193"/>
        <v>ARCH 426.01</v>
      </c>
      <c r="I97">
        <f ca="1">COUNTIF((OFFSET($A$96,0,0,4,8)),IF(A97=0,".",A97))</f>
        <v>0</v>
      </c>
      <c r="J97">
        <f t="shared" ca="1" si="187"/>
        <v>0</v>
      </c>
      <c r="K97">
        <f t="shared" ca="1" si="187"/>
        <v>0</v>
      </c>
      <c r="L97">
        <f t="shared" ca="1" si="187"/>
        <v>1</v>
      </c>
      <c r="M97">
        <f t="shared" ca="1" si="187"/>
        <v>0</v>
      </c>
      <c r="N97">
        <f t="shared" ca="1" si="187"/>
        <v>1</v>
      </c>
      <c r="O97">
        <f t="shared" ca="1" si="187"/>
        <v>0</v>
      </c>
      <c r="P97">
        <f t="shared" ca="1" si="187"/>
        <v>1</v>
      </c>
      <c r="Q97" s="385">
        <f t="shared" ref="Q97:BT97" si="194">Q$17</f>
        <v>0</v>
      </c>
      <c r="R97" s="385">
        <f t="shared" si="194"/>
        <v>0</v>
      </c>
      <c r="S97" s="385">
        <f t="shared" si="194"/>
        <v>0</v>
      </c>
      <c r="T97" s="385" t="str">
        <f t="shared" si="194"/>
        <v>Prof. Dr. Yavuz KOŞANER</v>
      </c>
      <c r="U97" s="385">
        <f t="shared" si="194"/>
        <v>0</v>
      </c>
      <c r="V97" s="385" t="str">
        <f t="shared" si="194"/>
        <v>Yrd. Doç. Dr. Kerem ERCOŞKUN</v>
      </c>
      <c r="W97" s="385">
        <f t="shared" si="194"/>
        <v>0</v>
      </c>
      <c r="X97" s="385" t="str">
        <f t="shared" si="194"/>
        <v>Öğr. Gör. Cengiz GÖKÇE</v>
      </c>
      <c r="Y97" s="381">
        <f ca="1">COUNTIF((OFFSET($Q$96,0,0,4,8)),IF(Q97=0,".",Q97))</f>
        <v>0</v>
      </c>
      <c r="Z97" s="381">
        <f t="shared" ca="1" si="189"/>
        <v>0</v>
      </c>
      <c r="AA97" s="381">
        <f t="shared" ca="1" si="189"/>
        <v>0</v>
      </c>
      <c r="AB97" s="381">
        <f t="shared" ca="1" si="189"/>
        <v>1</v>
      </c>
      <c r="AC97" s="381">
        <f t="shared" ca="1" si="189"/>
        <v>0</v>
      </c>
      <c r="AD97" s="381">
        <f t="shared" ca="1" si="189"/>
        <v>1</v>
      </c>
      <c r="AE97" s="381">
        <f t="shared" ca="1" si="189"/>
        <v>0</v>
      </c>
      <c r="AF97" s="381">
        <f t="shared" ca="1" si="189"/>
        <v>1</v>
      </c>
      <c r="AG97" s="374">
        <f t="shared" si="194"/>
        <v>0</v>
      </c>
      <c r="AH97" s="374">
        <f t="shared" si="194"/>
        <v>0</v>
      </c>
      <c r="AI97" s="374">
        <f t="shared" si="194"/>
        <v>0</v>
      </c>
      <c r="AJ97" s="374">
        <f t="shared" si="194"/>
        <v>0</v>
      </c>
      <c r="AK97" s="374">
        <f t="shared" si="194"/>
        <v>0</v>
      </c>
      <c r="AL97" s="374">
        <f t="shared" si="194"/>
        <v>0</v>
      </c>
      <c r="AM97" s="374">
        <f t="shared" si="194"/>
        <v>0</v>
      </c>
      <c r="AN97" s="374">
        <f t="shared" si="194"/>
        <v>0</v>
      </c>
      <c r="AO97">
        <f ca="1">COUNTIF((OFFSET($AG$96,0,0,4,8)),IF(AG97=0,".",AG97))</f>
        <v>0</v>
      </c>
      <c r="AP97">
        <f t="shared" ca="1" si="190"/>
        <v>0</v>
      </c>
      <c r="AQ97">
        <f t="shared" ca="1" si="190"/>
        <v>0</v>
      </c>
      <c r="AR97">
        <f t="shared" ca="1" si="190"/>
        <v>0</v>
      </c>
      <c r="AS97">
        <f t="shared" ca="1" si="190"/>
        <v>0</v>
      </c>
      <c r="AT97">
        <f t="shared" ca="1" si="190"/>
        <v>0</v>
      </c>
      <c r="AU97">
        <f t="shared" ca="1" si="190"/>
        <v>0</v>
      </c>
      <c r="AV97">
        <f t="shared" ca="1" si="190"/>
        <v>0</v>
      </c>
      <c r="AW97" s="385">
        <f t="shared" si="194"/>
        <v>0</v>
      </c>
      <c r="AX97" s="385">
        <f t="shared" si="194"/>
        <v>0</v>
      </c>
      <c r="AY97" s="385">
        <f t="shared" si="194"/>
        <v>0</v>
      </c>
      <c r="AZ97" s="385">
        <f t="shared" si="194"/>
        <v>0</v>
      </c>
      <c r="BA97" s="385">
        <f t="shared" si="194"/>
        <v>0</v>
      </c>
      <c r="BB97" s="385">
        <f t="shared" si="194"/>
        <v>0</v>
      </c>
      <c r="BC97" s="385">
        <f t="shared" si="194"/>
        <v>0</v>
      </c>
      <c r="BD97" s="385">
        <f t="shared" si="194"/>
        <v>0</v>
      </c>
      <c r="BE97" s="381">
        <f ca="1">COUNTIF((OFFSET($AW$96,0,0,4,8)),IF(AW97=0,".",AW97))</f>
        <v>0</v>
      </c>
      <c r="BF97" s="381">
        <f t="shared" ca="1" si="191"/>
        <v>0</v>
      </c>
      <c r="BG97" s="381">
        <f t="shared" ca="1" si="191"/>
        <v>0</v>
      </c>
      <c r="BH97" s="381">
        <f t="shared" ca="1" si="191"/>
        <v>0</v>
      </c>
      <c r="BI97" s="381">
        <f t="shared" ca="1" si="191"/>
        <v>0</v>
      </c>
      <c r="BJ97" s="381">
        <f t="shared" ca="1" si="191"/>
        <v>0</v>
      </c>
      <c r="BK97" s="381">
        <f t="shared" ca="1" si="191"/>
        <v>0</v>
      </c>
      <c r="BL97" s="381">
        <f t="shared" ca="1" si="191"/>
        <v>0</v>
      </c>
      <c r="BM97" s="374">
        <f t="shared" si="194"/>
        <v>0</v>
      </c>
      <c r="BN97" s="374">
        <f t="shared" si="194"/>
        <v>0</v>
      </c>
      <c r="BO97" s="374">
        <f t="shared" si="194"/>
        <v>0</v>
      </c>
      <c r="BP97" s="374">
        <f t="shared" si="194"/>
        <v>0</v>
      </c>
      <c r="BQ97" s="374">
        <f t="shared" si="194"/>
        <v>0</v>
      </c>
      <c r="BR97" s="374">
        <f t="shared" si="194"/>
        <v>0</v>
      </c>
      <c r="BS97" s="374">
        <f t="shared" si="194"/>
        <v>0</v>
      </c>
      <c r="BT97" s="374">
        <f t="shared" si="194"/>
        <v>0</v>
      </c>
      <c r="BU97">
        <f ca="1">COUNTIF((OFFSET($BM$96,0,0,4,8)),IF(BM97=0,".",BM97))</f>
        <v>0</v>
      </c>
      <c r="BV97">
        <f t="shared" ca="1" si="192"/>
        <v>0</v>
      </c>
      <c r="BW97">
        <f t="shared" ca="1" si="192"/>
        <v>0</v>
      </c>
      <c r="BX97">
        <f t="shared" ca="1" si="192"/>
        <v>0</v>
      </c>
      <c r="BY97">
        <f t="shared" ca="1" si="192"/>
        <v>0</v>
      </c>
      <c r="BZ97">
        <f t="shared" ca="1" si="192"/>
        <v>0</v>
      </c>
      <c r="CA97">
        <f t="shared" ca="1" si="192"/>
        <v>0</v>
      </c>
      <c r="CB97">
        <f t="shared" ca="1" si="192"/>
        <v>0</v>
      </c>
    </row>
    <row r="98" spans="1:80" x14ac:dyDescent="0.2">
      <c r="A98" s="375">
        <f t="shared" ref="A98:H98" si="195">A$27</f>
        <v>0</v>
      </c>
      <c r="B98" s="375">
        <f t="shared" si="195"/>
        <v>0</v>
      </c>
      <c r="C98" s="375">
        <f t="shared" si="195"/>
        <v>0</v>
      </c>
      <c r="D98" s="375" t="str">
        <f t="shared" si="195"/>
        <v>ARCH 214.13</v>
      </c>
      <c r="E98" s="375">
        <f t="shared" si="195"/>
        <v>0</v>
      </c>
      <c r="F98" s="375">
        <f t="shared" si="195"/>
        <v>0</v>
      </c>
      <c r="G98" s="375">
        <f t="shared" si="195"/>
        <v>0</v>
      </c>
      <c r="H98" s="375">
        <f t="shared" si="195"/>
        <v>0</v>
      </c>
      <c r="I98">
        <f ca="1">COUNTIF((OFFSET($A$96,0,0,4,8)),IF(A98=0,".",A98))</f>
        <v>0</v>
      </c>
      <c r="J98">
        <f t="shared" ca="1" si="187"/>
        <v>0</v>
      </c>
      <c r="K98">
        <f t="shared" ca="1" si="187"/>
        <v>0</v>
      </c>
      <c r="L98">
        <f t="shared" ca="1" si="187"/>
        <v>1</v>
      </c>
      <c r="M98">
        <f t="shared" ca="1" si="187"/>
        <v>0</v>
      </c>
      <c r="N98">
        <f t="shared" ca="1" si="187"/>
        <v>0</v>
      </c>
      <c r="O98">
        <f t="shared" ca="1" si="187"/>
        <v>0</v>
      </c>
      <c r="P98">
        <f t="shared" ca="1" si="187"/>
        <v>0</v>
      </c>
      <c r="Q98" s="375">
        <f t="shared" ref="Q98:BT98" si="196">Q$27</f>
        <v>0</v>
      </c>
      <c r="R98" s="375">
        <f t="shared" si="196"/>
        <v>0</v>
      </c>
      <c r="S98" s="375">
        <f t="shared" si="196"/>
        <v>0</v>
      </c>
      <c r="T98" s="375" t="str">
        <f t="shared" si="196"/>
        <v>Doç. Dr. Ayşe  ELEGÖZ</v>
      </c>
      <c r="U98" s="375">
        <f t="shared" si="196"/>
        <v>0</v>
      </c>
      <c r="V98" s="375">
        <f t="shared" si="196"/>
        <v>0</v>
      </c>
      <c r="W98" s="375">
        <f t="shared" si="196"/>
        <v>0</v>
      </c>
      <c r="X98" s="375">
        <f t="shared" si="196"/>
        <v>0</v>
      </c>
      <c r="Y98" s="381">
        <f ca="1">COUNTIF((OFFSET($Q$96,0,0,4,8)),IF(Q98=0,".",Q98))</f>
        <v>0</v>
      </c>
      <c r="Z98" s="381">
        <f t="shared" ca="1" si="189"/>
        <v>0</v>
      </c>
      <c r="AA98" s="381">
        <f t="shared" ca="1" si="189"/>
        <v>0</v>
      </c>
      <c r="AB98" s="381">
        <f t="shared" ca="1" si="189"/>
        <v>1</v>
      </c>
      <c r="AC98" s="381">
        <f t="shared" ca="1" si="189"/>
        <v>0</v>
      </c>
      <c r="AD98" s="381">
        <f t="shared" ca="1" si="189"/>
        <v>0</v>
      </c>
      <c r="AE98" s="381">
        <f t="shared" ca="1" si="189"/>
        <v>0</v>
      </c>
      <c r="AF98" s="381">
        <f t="shared" ca="1" si="189"/>
        <v>0</v>
      </c>
      <c r="AG98" s="375">
        <f t="shared" si="196"/>
        <v>0</v>
      </c>
      <c r="AH98" s="375">
        <f t="shared" si="196"/>
        <v>0</v>
      </c>
      <c r="AI98" s="375">
        <f t="shared" si="196"/>
        <v>0</v>
      </c>
      <c r="AJ98" s="375">
        <f t="shared" si="196"/>
        <v>0</v>
      </c>
      <c r="AK98" s="375">
        <f t="shared" si="196"/>
        <v>0</v>
      </c>
      <c r="AL98" s="375">
        <f t="shared" si="196"/>
        <v>0</v>
      </c>
      <c r="AM98" s="375">
        <f t="shared" si="196"/>
        <v>0</v>
      </c>
      <c r="AN98" s="375">
        <f t="shared" si="196"/>
        <v>0</v>
      </c>
      <c r="AO98">
        <f ca="1">COUNTIF((OFFSET($AG$96,0,0,4,8)),IF(AG98=0,".",AG98))</f>
        <v>0</v>
      </c>
      <c r="AP98">
        <f t="shared" ca="1" si="190"/>
        <v>0</v>
      </c>
      <c r="AQ98">
        <f t="shared" ca="1" si="190"/>
        <v>0</v>
      </c>
      <c r="AR98">
        <f t="shared" ca="1" si="190"/>
        <v>0</v>
      </c>
      <c r="AS98">
        <f t="shared" ca="1" si="190"/>
        <v>0</v>
      </c>
      <c r="AT98">
        <f t="shared" ca="1" si="190"/>
        <v>0</v>
      </c>
      <c r="AU98">
        <f t="shared" ca="1" si="190"/>
        <v>0</v>
      </c>
      <c r="AV98">
        <f t="shared" ca="1" si="190"/>
        <v>0</v>
      </c>
      <c r="AW98" s="375">
        <f t="shared" si="196"/>
        <v>0</v>
      </c>
      <c r="AX98" s="375">
        <f t="shared" si="196"/>
        <v>0</v>
      </c>
      <c r="AY98" s="375">
        <f t="shared" si="196"/>
        <v>0</v>
      </c>
      <c r="AZ98" s="375">
        <f t="shared" si="196"/>
        <v>0</v>
      </c>
      <c r="BA98" s="375">
        <f t="shared" si="196"/>
        <v>0</v>
      </c>
      <c r="BB98" s="375">
        <f t="shared" si="196"/>
        <v>0</v>
      </c>
      <c r="BC98" s="375">
        <f t="shared" si="196"/>
        <v>0</v>
      </c>
      <c r="BD98" s="375">
        <f t="shared" si="196"/>
        <v>0</v>
      </c>
      <c r="BE98" s="381">
        <f ca="1">COUNTIF((OFFSET($AW$96,0,0,4,8)),IF(AW98=0,".",AW98))</f>
        <v>0</v>
      </c>
      <c r="BF98" s="381">
        <f t="shared" ca="1" si="191"/>
        <v>0</v>
      </c>
      <c r="BG98" s="381">
        <f t="shared" ca="1" si="191"/>
        <v>0</v>
      </c>
      <c r="BH98" s="381">
        <f t="shared" ca="1" si="191"/>
        <v>0</v>
      </c>
      <c r="BI98" s="381">
        <f t="shared" ca="1" si="191"/>
        <v>0</v>
      </c>
      <c r="BJ98" s="381">
        <f t="shared" ca="1" si="191"/>
        <v>0</v>
      </c>
      <c r="BK98" s="381">
        <f t="shared" ca="1" si="191"/>
        <v>0</v>
      </c>
      <c r="BL98" s="381">
        <f t="shared" ca="1" si="191"/>
        <v>0</v>
      </c>
      <c r="BM98" s="375">
        <f t="shared" si="196"/>
        <v>0</v>
      </c>
      <c r="BN98" s="375">
        <f t="shared" si="196"/>
        <v>0</v>
      </c>
      <c r="BO98" s="375">
        <f t="shared" si="196"/>
        <v>0</v>
      </c>
      <c r="BP98" s="375">
        <f t="shared" si="196"/>
        <v>0</v>
      </c>
      <c r="BQ98" s="375">
        <f t="shared" si="196"/>
        <v>0</v>
      </c>
      <c r="BR98" s="375">
        <f t="shared" si="196"/>
        <v>0</v>
      </c>
      <c r="BS98" s="375">
        <f t="shared" si="196"/>
        <v>0</v>
      </c>
      <c r="BT98" s="375">
        <f t="shared" si="196"/>
        <v>0</v>
      </c>
      <c r="BU98">
        <f ca="1">COUNTIF((OFFSET($BM$96,0,0,4,8)),IF(BM98=0,".",BM98))</f>
        <v>0</v>
      </c>
      <c r="BV98">
        <f t="shared" ca="1" si="192"/>
        <v>0</v>
      </c>
      <c r="BW98">
        <f t="shared" ca="1" si="192"/>
        <v>0</v>
      </c>
      <c r="BX98">
        <f t="shared" ca="1" si="192"/>
        <v>0</v>
      </c>
      <c r="BY98">
        <f t="shared" ca="1" si="192"/>
        <v>0</v>
      </c>
      <c r="BZ98">
        <f t="shared" ca="1" si="192"/>
        <v>0</v>
      </c>
      <c r="CA98">
        <f t="shared" ca="1" si="192"/>
        <v>0</v>
      </c>
      <c r="CB98">
        <f t="shared" ca="1" si="192"/>
        <v>0</v>
      </c>
    </row>
    <row r="99" spans="1:80" x14ac:dyDescent="0.2">
      <c r="A99" s="374">
        <f t="shared" ref="A99:H99" si="197">A$37</f>
        <v>0</v>
      </c>
      <c r="B99" s="374">
        <f t="shared" si="197"/>
        <v>0</v>
      </c>
      <c r="C99" s="374">
        <f t="shared" si="197"/>
        <v>0</v>
      </c>
      <c r="D99" s="374">
        <f t="shared" si="197"/>
        <v>0</v>
      </c>
      <c r="E99" s="374">
        <f t="shared" si="197"/>
        <v>0</v>
      </c>
      <c r="F99" s="374">
        <f t="shared" si="197"/>
        <v>0</v>
      </c>
      <c r="G99" s="374">
        <f t="shared" si="197"/>
        <v>0</v>
      </c>
      <c r="H99" s="374">
        <f t="shared" si="197"/>
        <v>0</v>
      </c>
      <c r="I99">
        <f ca="1">COUNTIF((OFFSET($A$96,0,0,4,8)),IF(A99=0,".",A99))</f>
        <v>0</v>
      </c>
      <c r="J99">
        <f t="shared" ca="1" si="187"/>
        <v>0</v>
      </c>
      <c r="K99">
        <f t="shared" ca="1" si="187"/>
        <v>0</v>
      </c>
      <c r="L99">
        <f t="shared" ca="1" si="187"/>
        <v>0</v>
      </c>
      <c r="M99">
        <f t="shared" ca="1" si="187"/>
        <v>0</v>
      </c>
      <c r="N99">
        <f t="shared" ca="1" si="187"/>
        <v>0</v>
      </c>
      <c r="O99">
        <f t="shared" ca="1" si="187"/>
        <v>0</v>
      </c>
      <c r="P99">
        <f t="shared" ca="1" si="187"/>
        <v>0</v>
      </c>
      <c r="Q99" s="385">
        <f t="shared" ref="Q99:BT99" si="198">Q$37</f>
        <v>0</v>
      </c>
      <c r="R99" s="385">
        <f t="shared" si="198"/>
        <v>0</v>
      </c>
      <c r="S99" s="385">
        <f t="shared" si="198"/>
        <v>0</v>
      </c>
      <c r="T99" s="385">
        <f t="shared" si="198"/>
        <v>0</v>
      </c>
      <c r="U99" s="385">
        <f t="shared" si="198"/>
        <v>0</v>
      </c>
      <c r="V99" s="385">
        <f t="shared" si="198"/>
        <v>0</v>
      </c>
      <c r="W99" s="385">
        <f t="shared" si="198"/>
        <v>0</v>
      </c>
      <c r="X99" s="385">
        <f t="shared" si="198"/>
        <v>0</v>
      </c>
      <c r="Y99" s="381">
        <f ca="1">COUNTIF((OFFSET($Q$96,0,0,4,8)),IF(Q99=0,".",Q99))</f>
        <v>0</v>
      </c>
      <c r="Z99" s="381">
        <f t="shared" ca="1" si="189"/>
        <v>0</v>
      </c>
      <c r="AA99" s="381">
        <f t="shared" ca="1" si="189"/>
        <v>0</v>
      </c>
      <c r="AB99" s="381">
        <f t="shared" ca="1" si="189"/>
        <v>0</v>
      </c>
      <c r="AC99" s="381">
        <f t="shared" ca="1" si="189"/>
        <v>0</v>
      </c>
      <c r="AD99" s="381">
        <f t="shared" ca="1" si="189"/>
        <v>0</v>
      </c>
      <c r="AE99" s="381">
        <f t="shared" ca="1" si="189"/>
        <v>0</v>
      </c>
      <c r="AF99" s="381">
        <f t="shared" ca="1" si="189"/>
        <v>0</v>
      </c>
      <c r="AG99" s="374">
        <f t="shared" si="198"/>
        <v>0</v>
      </c>
      <c r="AH99" s="374">
        <f t="shared" si="198"/>
        <v>0</v>
      </c>
      <c r="AI99" s="374">
        <f t="shared" si="198"/>
        <v>0</v>
      </c>
      <c r="AJ99" s="374">
        <f t="shared" si="198"/>
        <v>0</v>
      </c>
      <c r="AK99" s="374">
        <f t="shared" si="198"/>
        <v>0</v>
      </c>
      <c r="AL99" s="374">
        <f t="shared" si="198"/>
        <v>0</v>
      </c>
      <c r="AM99" s="374">
        <f t="shared" si="198"/>
        <v>0</v>
      </c>
      <c r="AN99" s="374">
        <f t="shared" si="198"/>
        <v>0</v>
      </c>
      <c r="AO99">
        <f ca="1">COUNTIF((OFFSET($AG$96,0,0,4,8)),IF(AG99=0,".",AG99))</f>
        <v>0</v>
      </c>
      <c r="AP99">
        <f t="shared" ca="1" si="190"/>
        <v>0</v>
      </c>
      <c r="AQ99">
        <f t="shared" ca="1" si="190"/>
        <v>0</v>
      </c>
      <c r="AR99">
        <f t="shared" ca="1" si="190"/>
        <v>0</v>
      </c>
      <c r="AS99">
        <f t="shared" ca="1" si="190"/>
        <v>0</v>
      </c>
      <c r="AT99">
        <f t="shared" ca="1" si="190"/>
        <v>0</v>
      </c>
      <c r="AU99">
        <f t="shared" ca="1" si="190"/>
        <v>0</v>
      </c>
      <c r="AV99">
        <f t="shared" ca="1" si="190"/>
        <v>0</v>
      </c>
      <c r="AW99" s="385">
        <f t="shared" si="198"/>
        <v>0</v>
      </c>
      <c r="AX99" s="385">
        <f t="shared" si="198"/>
        <v>0</v>
      </c>
      <c r="AY99" s="385">
        <f t="shared" si="198"/>
        <v>0</v>
      </c>
      <c r="AZ99" s="385">
        <f t="shared" si="198"/>
        <v>0</v>
      </c>
      <c r="BA99" s="385">
        <f t="shared" si="198"/>
        <v>0</v>
      </c>
      <c r="BB99" s="385">
        <f t="shared" si="198"/>
        <v>0</v>
      </c>
      <c r="BC99" s="385">
        <f t="shared" si="198"/>
        <v>0</v>
      </c>
      <c r="BD99" s="385">
        <f t="shared" si="198"/>
        <v>0</v>
      </c>
      <c r="BE99" s="381">
        <f ca="1">COUNTIF((OFFSET($AW$96,0,0,4,8)),IF(AW99=0,".",AW99))</f>
        <v>0</v>
      </c>
      <c r="BF99" s="381">
        <f t="shared" ca="1" si="191"/>
        <v>0</v>
      </c>
      <c r="BG99" s="381">
        <f t="shared" ca="1" si="191"/>
        <v>0</v>
      </c>
      <c r="BH99" s="381">
        <f t="shared" ca="1" si="191"/>
        <v>0</v>
      </c>
      <c r="BI99" s="381">
        <f t="shared" ca="1" si="191"/>
        <v>0</v>
      </c>
      <c r="BJ99" s="381">
        <f t="shared" ca="1" si="191"/>
        <v>0</v>
      </c>
      <c r="BK99" s="381">
        <f t="shared" ca="1" si="191"/>
        <v>0</v>
      </c>
      <c r="BL99" s="381">
        <f t="shared" ca="1" si="191"/>
        <v>0</v>
      </c>
      <c r="BM99" s="374">
        <f t="shared" si="198"/>
        <v>0</v>
      </c>
      <c r="BN99" s="374">
        <f t="shared" si="198"/>
        <v>0</v>
      </c>
      <c r="BO99" s="374">
        <f t="shared" si="198"/>
        <v>0</v>
      </c>
      <c r="BP99" s="374">
        <f t="shared" si="198"/>
        <v>0</v>
      </c>
      <c r="BQ99" s="374">
        <f t="shared" si="198"/>
        <v>0</v>
      </c>
      <c r="BR99" s="374">
        <f t="shared" si="198"/>
        <v>0</v>
      </c>
      <c r="BS99" s="374">
        <f t="shared" si="198"/>
        <v>0</v>
      </c>
      <c r="BT99" s="374">
        <f t="shared" si="198"/>
        <v>0</v>
      </c>
      <c r="BU99">
        <f ca="1">COUNTIF((OFFSET($BM$96,0,0,4,8)),IF(BM99=0,".",BM99))</f>
        <v>0</v>
      </c>
      <c r="BV99">
        <f t="shared" ca="1" si="192"/>
        <v>0</v>
      </c>
      <c r="BW99">
        <f t="shared" ca="1" si="192"/>
        <v>0</v>
      </c>
      <c r="BX99">
        <f t="shared" ca="1" si="192"/>
        <v>0</v>
      </c>
      <c r="BY99">
        <f t="shared" ca="1" si="192"/>
        <v>0</v>
      </c>
      <c r="BZ99">
        <f t="shared" ca="1" si="192"/>
        <v>0</v>
      </c>
      <c r="CA99">
        <f t="shared" ca="1" si="192"/>
        <v>0</v>
      </c>
      <c r="CB99">
        <f t="shared" ca="1" si="192"/>
        <v>0</v>
      </c>
    </row>
    <row r="100" spans="1:80" x14ac:dyDescent="0.2">
      <c r="A100" s="377">
        <f t="shared" ref="A100:H100" si="199">COUNTIF((A$96:A$99),IF(A96=0,".",A96))</f>
        <v>0</v>
      </c>
      <c r="B100" s="378">
        <f t="shared" si="199"/>
        <v>1</v>
      </c>
      <c r="C100" s="378">
        <f t="shared" si="199"/>
        <v>0</v>
      </c>
      <c r="D100" s="378">
        <f t="shared" si="199"/>
        <v>0</v>
      </c>
      <c r="E100" s="378">
        <f t="shared" si="199"/>
        <v>1</v>
      </c>
      <c r="F100" s="378">
        <f t="shared" si="199"/>
        <v>0</v>
      </c>
      <c r="G100" s="378">
        <f t="shared" si="199"/>
        <v>1</v>
      </c>
      <c r="H100" s="378">
        <f t="shared" si="199"/>
        <v>1</v>
      </c>
      <c r="I100" s="378">
        <f ca="1">SUM(I96:I99)</f>
        <v>0</v>
      </c>
      <c r="J100" s="378">
        <f t="shared" ref="J100:P100" ca="1" si="200">SUM(J96:J99)</f>
        <v>1</v>
      </c>
      <c r="K100" s="378">
        <f t="shared" ca="1" si="200"/>
        <v>0</v>
      </c>
      <c r="L100" s="378">
        <f t="shared" ca="1" si="200"/>
        <v>2</v>
      </c>
      <c r="M100" s="378">
        <f t="shared" ca="1" si="200"/>
        <v>1</v>
      </c>
      <c r="N100" s="378">
        <f t="shared" ca="1" si="200"/>
        <v>1</v>
      </c>
      <c r="O100" s="378">
        <f t="shared" ca="1" si="200"/>
        <v>1</v>
      </c>
      <c r="P100" s="378">
        <f t="shared" ca="1" si="200"/>
        <v>2</v>
      </c>
      <c r="Q100" s="378">
        <f t="shared" ref="Q100:X100" si="201">COUNTIF((Q$96:Q$99),IF(Q96=0,".",Q96))</f>
        <v>0</v>
      </c>
      <c r="R100" s="378">
        <f t="shared" si="201"/>
        <v>1</v>
      </c>
      <c r="S100" s="378">
        <f t="shared" si="201"/>
        <v>0</v>
      </c>
      <c r="T100" s="378">
        <f t="shared" si="201"/>
        <v>0</v>
      </c>
      <c r="U100" s="378">
        <f t="shared" si="201"/>
        <v>1</v>
      </c>
      <c r="V100" s="378">
        <f t="shared" si="201"/>
        <v>0</v>
      </c>
      <c r="W100" s="378">
        <f t="shared" si="201"/>
        <v>1</v>
      </c>
      <c r="X100" s="378">
        <f t="shared" si="201"/>
        <v>1</v>
      </c>
      <c r="Y100" s="378">
        <f ca="1">SUM(Y96:Y99)</f>
        <v>0</v>
      </c>
      <c r="Z100" s="378">
        <f t="shared" ref="Z100:AF100" ca="1" si="202">SUM(Z96:Z99)</f>
        <v>1</v>
      </c>
      <c r="AA100" s="378">
        <f t="shared" ca="1" si="202"/>
        <v>0</v>
      </c>
      <c r="AB100" s="378">
        <f t="shared" ca="1" si="202"/>
        <v>2</v>
      </c>
      <c r="AC100" s="378">
        <f t="shared" ca="1" si="202"/>
        <v>1</v>
      </c>
      <c r="AD100" s="378">
        <f t="shared" ca="1" si="202"/>
        <v>1</v>
      </c>
      <c r="AE100" s="378">
        <f t="shared" ca="1" si="202"/>
        <v>1</v>
      </c>
      <c r="AF100" s="378">
        <f t="shared" ca="1" si="202"/>
        <v>2</v>
      </c>
      <c r="AG100" s="378">
        <f t="shared" ref="AG100:AN103" si="203">COUNTIF((AG$96:AG$99),IF(AG96=0,".",AG96))</f>
        <v>0</v>
      </c>
      <c r="AH100" s="378">
        <f t="shared" si="203"/>
        <v>0</v>
      </c>
      <c r="AI100" s="378">
        <f t="shared" si="203"/>
        <v>0</v>
      </c>
      <c r="AJ100" s="378">
        <f t="shared" si="203"/>
        <v>0</v>
      </c>
      <c r="AK100" s="378">
        <f t="shared" si="203"/>
        <v>0</v>
      </c>
      <c r="AL100" s="378">
        <f t="shared" si="203"/>
        <v>0</v>
      </c>
      <c r="AM100" s="378">
        <f t="shared" si="203"/>
        <v>0</v>
      </c>
      <c r="AN100" s="378">
        <f t="shared" si="203"/>
        <v>0</v>
      </c>
      <c r="AO100" s="378">
        <f ca="1">SUM(AO96:AO99)</f>
        <v>0</v>
      </c>
      <c r="AP100" s="378">
        <f t="shared" ref="AP100:AV100" ca="1" si="204">SUM(AP96:AP99)</f>
        <v>0</v>
      </c>
      <c r="AQ100" s="378">
        <f t="shared" ca="1" si="204"/>
        <v>0</v>
      </c>
      <c r="AR100" s="378">
        <f t="shared" ca="1" si="204"/>
        <v>0</v>
      </c>
      <c r="AS100" s="378">
        <f t="shared" ca="1" si="204"/>
        <v>0</v>
      </c>
      <c r="AT100" s="378">
        <f t="shared" ca="1" si="204"/>
        <v>0</v>
      </c>
      <c r="AU100" s="378">
        <f t="shared" ca="1" si="204"/>
        <v>0</v>
      </c>
      <c r="AV100" s="378">
        <f t="shared" ca="1" si="204"/>
        <v>0</v>
      </c>
      <c r="AW100" s="378">
        <f t="shared" ref="AW100:BD103" si="205">COUNTIF((AW$96:AW$99),IF(AW96=0,".",AW96))</f>
        <v>0</v>
      </c>
      <c r="AX100" s="378">
        <f t="shared" si="205"/>
        <v>0</v>
      </c>
      <c r="AY100" s="378">
        <f t="shared" si="205"/>
        <v>0</v>
      </c>
      <c r="AZ100" s="378">
        <f t="shared" si="205"/>
        <v>0</v>
      </c>
      <c r="BA100" s="378">
        <f t="shared" si="205"/>
        <v>1</v>
      </c>
      <c r="BB100" s="378">
        <f t="shared" si="205"/>
        <v>0</v>
      </c>
      <c r="BC100" s="378">
        <f t="shared" si="205"/>
        <v>0</v>
      </c>
      <c r="BD100" s="378">
        <f t="shared" si="205"/>
        <v>0</v>
      </c>
      <c r="BE100" s="378">
        <f ca="1">SUM(BE96:BE99)</f>
        <v>0</v>
      </c>
      <c r="BF100" s="378">
        <f t="shared" ref="BF100:BL100" ca="1" si="206">SUM(BF96:BF99)</f>
        <v>0</v>
      </c>
      <c r="BG100" s="378">
        <f t="shared" ca="1" si="206"/>
        <v>0</v>
      </c>
      <c r="BH100" s="378">
        <f t="shared" ca="1" si="206"/>
        <v>0</v>
      </c>
      <c r="BI100" s="378">
        <f t="shared" ca="1" si="206"/>
        <v>1</v>
      </c>
      <c r="BJ100" s="378">
        <f t="shared" ca="1" si="206"/>
        <v>0</v>
      </c>
      <c r="BK100" s="378">
        <f t="shared" ca="1" si="206"/>
        <v>0</v>
      </c>
      <c r="BL100" s="378">
        <f t="shared" ca="1" si="206"/>
        <v>0</v>
      </c>
      <c r="BM100" s="378">
        <f t="shared" ref="BM100:BT103" si="207">COUNTIF((BM$96:BM$99),IF(BM96=0,".",BM96))</f>
        <v>0</v>
      </c>
      <c r="BN100" s="378">
        <f t="shared" si="207"/>
        <v>0</v>
      </c>
      <c r="BO100" s="378">
        <f t="shared" si="207"/>
        <v>0</v>
      </c>
      <c r="BP100" s="378">
        <f t="shared" si="207"/>
        <v>0</v>
      </c>
      <c r="BQ100" s="378">
        <f t="shared" si="207"/>
        <v>0</v>
      </c>
      <c r="BR100" s="378">
        <f t="shared" si="207"/>
        <v>0</v>
      </c>
      <c r="BS100" s="378">
        <f t="shared" si="207"/>
        <v>0</v>
      </c>
      <c r="BT100" s="378">
        <f t="shared" si="207"/>
        <v>0</v>
      </c>
      <c r="BU100" s="378">
        <f ca="1">SUM(BU96:BU99)</f>
        <v>0</v>
      </c>
      <c r="BV100" s="378">
        <f t="shared" ref="BV100:CB100" ca="1" si="208">SUM(BV96:BV99)</f>
        <v>0</v>
      </c>
      <c r="BW100" s="378">
        <f t="shared" ca="1" si="208"/>
        <v>0</v>
      </c>
      <c r="BX100" s="378">
        <f t="shared" ca="1" si="208"/>
        <v>0</v>
      </c>
      <c r="BY100" s="378">
        <f t="shared" ca="1" si="208"/>
        <v>0</v>
      </c>
      <c r="BZ100" s="378">
        <f t="shared" ca="1" si="208"/>
        <v>0</v>
      </c>
      <c r="CA100" s="378">
        <f t="shared" ca="1" si="208"/>
        <v>0</v>
      </c>
      <c r="CB100" s="378">
        <f t="shared" ca="1" si="208"/>
        <v>0</v>
      </c>
    </row>
    <row r="101" spans="1:80" ht="12.75" customHeight="1" x14ac:dyDescent="0.2">
      <c r="A101" s="377">
        <f t="shared" ref="A101:X103" si="209">COUNTIF((A$96:A$99),IF(A97=0,".",A97))</f>
        <v>0</v>
      </c>
      <c r="B101" s="378">
        <f t="shared" si="209"/>
        <v>0</v>
      </c>
      <c r="C101" s="378">
        <f t="shared" si="209"/>
        <v>0</v>
      </c>
      <c r="D101" s="378">
        <f t="shared" si="209"/>
        <v>1</v>
      </c>
      <c r="E101" s="378">
        <f t="shared" si="209"/>
        <v>0</v>
      </c>
      <c r="F101" s="378">
        <f t="shared" si="209"/>
        <v>1</v>
      </c>
      <c r="G101" s="378">
        <f t="shared" si="209"/>
        <v>0</v>
      </c>
      <c r="H101" s="378">
        <f t="shared" si="209"/>
        <v>1</v>
      </c>
      <c r="I101" s="1109" t="s">
        <v>328</v>
      </c>
      <c r="J101" s="1109"/>
      <c r="K101" s="1109"/>
      <c r="L101" s="1109"/>
      <c r="M101" s="1109"/>
      <c r="N101" s="1109"/>
      <c r="O101" s="1109"/>
      <c r="P101" s="1109"/>
      <c r="Q101" s="378">
        <f t="shared" si="209"/>
        <v>0</v>
      </c>
      <c r="R101" s="378">
        <f t="shared" si="209"/>
        <v>0</v>
      </c>
      <c r="S101" s="378">
        <f t="shared" si="209"/>
        <v>0</v>
      </c>
      <c r="T101" s="378">
        <f t="shared" si="209"/>
        <v>1</v>
      </c>
      <c r="U101" s="378">
        <f t="shared" si="209"/>
        <v>0</v>
      </c>
      <c r="V101" s="378">
        <f t="shared" si="209"/>
        <v>1</v>
      </c>
      <c r="W101" s="378">
        <f t="shared" si="209"/>
        <v>0</v>
      </c>
      <c r="X101" s="378">
        <f t="shared" si="209"/>
        <v>1</v>
      </c>
      <c r="Y101" s="1109" t="s">
        <v>328</v>
      </c>
      <c r="Z101" s="1109"/>
      <c r="AA101" s="1109"/>
      <c r="AB101" s="1109"/>
      <c r="AC101" s="1109"/>
      <c r="AD101" s="1109"/>
      <c r="AE101" s="1109"/>
      <c r="AF101" s="1109"/>
      <c r="AG101" s="378">
        <f t="shared" si="203"/>
        <v>0</v>
      </c>
      <c r="AH101" s="378">
        <f t="shared" si="203"/>
        <v>0</v>
      </c>
      <c r="AI101" s="378">
        <f t="shared" si="203"/>
        <v>0</v>
      </c>
      <c r="AJ101" s="378">
        <f t="shared" si="203"/>
        <v>0</v>
      </c>
      <c r="AK101" s="378">
        <f t="shared" si="203"/>
        <v>0</v>
      </c>
      <c r="AL101" s="378">
        <f t="shared" si="203"/>
        <v>0</v>
      </c>
      <c r="AM101" s="378">
        <f t="shared" si="203"/>
        <v>0</v>
      </c>
      <c r="AN101" s="378">
        <f t="shared" si="203"/>
        <v>0</v>
      </c>
      <c r="AO101" s="1109" t="s">
        <v>328</v>
      </c>
      <c r="AP101" s="1109"/>
      <c r="AQ101" s="1109"/>
      <c r="AR101" s="1109"/>
      <c r="AS101" s="1109"/>
      <c r="AT101" s="1109"/>
      <c r="AU101" s="1109"/>
      <c r="AV101" s="1109"/>
      <c r="AW101" s="378">
        <f t="shared" si="205"/>
        <v>0</v>
      </c>
      <c r="AX101" s="378">
        <f t="shared" si="205"/>
        <v>0</v>
      </c>
      <c r="AY101" s="378">
        <f t="shared" si="205"/>
        <v>0</v>
      </c>
      <c r="AZ101" s="378">
        <f t="shared" si="205"/>
        <v>0</v>
      </c>
      <c r="BA101" s="378">
        <f t="shared" si="205"/>
        <v>0</v>
      </c>
      <c r="BB101" s="378">
        <f t="shared" si="205"/>
        <v>0</v>
      </c>
      <c r="BC101" s="378">
        <f t="shared" si="205"/>
        <v>0</v>
      </c>
      <c r="BD101" s="378">
        <f t="shared" si="205"/>
        <v>0</v>
      </c>
      <c r="BE101" s="1109" t="s">
        <v>328</v>
      </c>
      <c r="BF101" s="1109"/>
      <c r="BG101" s="1109"/>
      <c r="BH101" s="1109"/>
      <c r="BI101" s="1109"/>
      <c r="BJ101" s="1109"/>
      <c r="BK101" s="1109"/>
      <c r="BL101" s="1109"/>
      <c r="BM101" s="378">
        <f t="shared" si="207"/>
        <v>0</v>
      </c>
      <c r="BN101" s="378">
        <f t="shared" si="207"/>
        <v>0</v>
      </c>
      <c r="BO101" s="378">
        <f t="shared" si="207"/>
        <v>0</v>
      </c>
      <c r="BP101" s="378">
        <f t="shared" si="207"/>
        <v>0</v>
      </c>
      <c r="BQ101" s="378">
        <f t="shared" si="207"/>
        <v>0</v>
      </c>
      <c r="BR101" s="378">
        <f t="shared" si="207"/>
        <v>0</v>
      </c>
      <c r="BS101" s="378">
        <f t="shared" si="207"/>
        <v>0</v>
      </c>
      <c r="BT101" s="378">
        <f t="shared" si="207"/>
        <v>0</v>
      </c>
      <c r="BU101" s="1109" t="s">
        <v>328</v>
      </c>
      <c r="BV101" s="1109"/>
      <c r="BW101" s="1109"/>
      <c r="BX101" s="1109"/>
      <c r="BY101" s="1109"/>
      <c r="BZ101" s="1109"/>
      <c r="CA101" s="1109"/>
      <c r="CB101" s="1109"/>
    </row>
    <row r="102" spans="1:80" ht="12.75" customHeight="1" x14ac:dyDescent="0.2">
      <c r="A102" s="377">
        <f t="shared" si="209"/>
        <v>0</v>
      </c>
      <c r="B102" s="378">
        <f t="shared" si="209"/>
        <v>0</v>
      </c>
      <c r="C102" s="378">
        <f t="shared" si="209"/>
        <v>0</v>
      </c>
      <c r="D102" s="378">
        <f t="shared" si="209"/>
        <v>1</v>
      </c>
      <c r="E102" s="378">
        <f t="shared" si="209"/>
        <v>0</v>
      </c>
      <c r="F102" s="378">
        <f t="shared" si="209"/>
        <v>0</v>
      </c>
      <c r="G102" s="378">
        <f t="shared" si="209"/>
        <v>0</v>
      </c>
      <c r="H102" s="378">
        <f t="shared" si="209"/>
        <v>0</v>
      </c>
      <c r="I102" s="1109"/>
      <c r="J102" s="1109"/>
      <c r="K102" s="1109"/>
      <c r="L102" s="1109"/>
      <c r="M102" s="1109"/>
      <c r="N102" s="1109"/>
      <c r="O102" s="1109"/>
      <c r="P102" s="1109"/>
      <c r="Q102" s="378">
        <f t="shared" si="209"/>
        <v>0</v>
      </c>
      <c r="R102" s="378">
        <f t="shared" si="209"/>
        <v>0</v>
      </c>
      <c r="S102" s="378">
        <f t="shared" si="209"/>
        <v>0</v>
      </c>
      <c r="T102" s="378">
        <f t="shared" si="209"/>
        <v>1</v>
      </c>
      <c r="U102" s="378">
        <f t="shared" si="209"/>
        <v>0</v>
      </c>
      <c r="V102" s="378">
        <f t="shared" si="209"/>
        <v>0</v>
      </c>
      <c r="W102" s="378">
        <f t="shared" si="209"/>
        <v>0</v>
      </c>
      <c r="X102" s="378">
        <f t="shared" si="209"/>
        <v>0</v>
      </c>
      <c r="Y102" s="1109"/>
      <c r="Z102" s="1109"/>
      <c r="AA102" s="1109"/>
      <c r="AB102" s="1109"/>
      <c r="AC102" s="1109"/>
      <c r="AD102" s="1109"/>
      <c r="AE102" s="1109"/>
      <c r="AF102" s="1109"/>
      <c r="AG102" s="378">
        <f t="shared" si="203"/>
        <v>0</v>
      </c>
      <c r="AH102" s="378">
        <f t="shared" si="203"/>
        <v>0</v>
      </c>
      <c r="AI102" s="378">
        <f t="shared" si="203"/>
        <v>0</v>
      </c>
      <c r="AJ102" s="378">
        <f t="shared" si="203"/>
        <v>0</v>
      </c>
      <c r="AK102" s="378">
        <f t="shared" si="203"/>
        <v>0</v>
      </c>
      <c r="AL102" s="378">
        <f t="shared" si="203"/>
        <v>0</v>
      </c>
      <c r="AM102" s="378">
        <f t="shared" si="203"/>
        <v>0</v>
      </c>
      <c r="AN102" s="378">
        <f t="shared" si="203"/>
        <v>0</v>
      </c>
      <c r="AO102" s="1109"/>
      <c r="AP102" s="1109"/>
      <c r="AQ102" s="1109"/>
      <c r="AR102" s="1109"/>
      <c r="AS102" s="1109"/>
      <c r="AT102" s="1109"/>
      <c r="AU102" s="1109"/>
      <c r="AV102" s="1109"/>
      <c r="AW102" s="378">
        <f t="shared" si="205"/>
        <v>0</v>
      </c>
      <c r="AX102" s="378">
        <f t="shared" si="205"/>
        <v>0</v>
      </c>
      <c r="AY102" s="378">
        <f t="shared" si="205"/>
        <v>0</v>
      </c>
      <c r="AZ102" s="378">
        <f t="shared" si="205"/>
        <v>0</v>
      </c>
      <c r="BA102" s="378">
        <f t="shared" si="205"/>
        <v>0</v>
      </c>
      <c r="BB102" s="378">
        <f t="shared" si="205"/>
        <v>0</v>
      </c>
      <c r="BC102" s="378">
        <f t="shared" si="205"/>
        <v>0</v>
      </c>
      <c r="BD102" s="378">
        <f t="shared" si="205"/>
        <v>0</v>
      </c>
      <c r="BE102" s="1109"/>
      <c r="BF102" s="1109"/>
      <c r="BG102" s="1109"/>
      <c r="BH102" s="1109"/>
      <c r="BI102" s="1109"/>
      <c r="BJ102" s="1109"/>
      <c r="BK102" s="1109"/>
      <c r="BL102" s="1109"/>
      <c r="BM102" s="378">
        <f t="shared" si="207"/>
        <v>0</v>
      </c>
      <c r="BN102" s="378">
        <f t="shared" si="207"/>
        <v>0</v>
      </c>
      <c r="BO102" s="378">
        <f t="shared" si="207"/>
        <v>0</v>
      </c>
      <c r="BP102" s="378">
        <f t="shared" si="207"/>
        <v>0</v>
      </c>
      <c r="BQ102" s="378">
        <f t="shared" si="207"/>
        <v>0</v>
      </c>
      <c r="BR102" s="378">
        <f t="shared" si="207"/>
        <v>0</v>
      </c>
      <c r="BS102" s="378">
        <f t="shared" si="207"/>
        <v>0</v>
      </c>
      <c r="BT102" s="378">
        <f t="shared" si="207"/>
        <v>0</v>
      </c>
      <c r="BU102" s="1109"/>
      <c r="BV102" s="1109"/>
      <c r="BW102" s="1109"/>
      <c r="BX102" s="1109"/>
      <c r="BY102" s="1109"/>
      <c r="BZ102" s="1109"/>
      <c r="CA102" s="1109"/>
      <c r="CB102" s="1109"/>
    </row>
    <row r="103" spans="1:80" ht="13.5" thickBot="1" x14ac:dyDescent="0.25">
      <c r="A103" s="377">
        <f t="shared" si="209"/>
        <v>0</v>
      </c>
      <c r="B103" s="378">
        <f t="shared" si="209"/>
        <v>0</v>
      </c>
      <c r="C103" s="378">
        <f t="shared" si="209"/>
        <v>0</v>
      </c>
      <c r="D103" s="378">
        <f t="shared" si="209"/>
        <v>0</v>
      </c>
      <c r="E103" s="378">
        <f t="shared" si="209"/>
        <v>0</v>
      </c>
      <c r="F103" s="378">
        <f t="shared" si="209"/>
        <v>0</v>
      </c>
      <c r="G103" s="378">
        <f t="shared" si="209"/>
        <v>0</v>
      </c>
      <c r="H103" s="378">
        <f t="shared" si="209"/>
        <v>0</v>
      </c>
      <c r="I103" s="380" t="s">
        <v>42</v>
      </c>
      <c r="J103" s="380" t="s">
        <v>44</v>
      </c>
      <c r="K103" s="380" t="s">
        <v>45</v>
      </c>
      <c r="L103" s="380" t="s">
        <v>46</v>
      </c>
      <c r="M103" s="380" t="s">
        <v>47</v>
      </c>
      <c r="N103" s="380" t="s">
        <v>48</v>
      </c>
      <c r="O103" s="380" t="s">
        <v>67</v>
      </c>
      <c r="P103" s="380" t="s">
        <v>43</v>
      </c>
      <c r="Q103" s="378">
        <f t="shared" si="209"/>
        <v>0</v>
      </c>
      <c r="R103" s="378">
        <f t="shared" si="209"/>
        <v>0</v>
      </c>
      <c r="S103" s="378">
        <f t="shared" si="209"/>
        <v>0</v>
      </c>
      <c r="T103" s="378">
        <f t="shared" si="209"/>
        <v>0</v>
      </c>
      <c r="U103" s="378">
        <f t="shared" si="209"/>
        <v>0</v>
      </c>
      <c r="V103" s="378">
        <f t="shared" si="209"/>
        <v>0</v>
      </c>
      <c r="W103" s="378">
        <f t="shared" si="209"/>
        <v>0</v>
      </c>
      <c r="X103" s="378">
        <f t="shared" si="209"/>
        <v>0</v>
      </c>
      <c r="Y103" s="380" t="s">
        <v>42</v>
      </c>
      <c r="Z103" s="380" t="s">
        <v>44</v>
      </c>
      <c r="AA103" s="380" t="s">
        <v>45</v>
      </c>
      <c r="AB103" s="380" t="s">
        <v>46</v>
      </c>
      <c r="AC103" s="380" t="s">
        <v>47</v>
      </c>
      <c r="AD103" s="380" t="s">
        <v>48</v>
      </c>
      <c r="AE103" s="380" t="s">
        <v>67</v>
      </c>
      <c r="AF103" s="380" t="s">
        <v>43</v>
      </c>
      <c r="AG103" s="378">
        <f t="shared" si="203"/>
        <v>0</v>
      </c>
      <c r="AH103" s="378">
        <f t="shared" si="203"/>
        <v>0</v>
      </c>
      <c r="AI103" s="378">
        <f t="shared" si="203"/>
        <v>0</v>
      </c>
      <c r="AJ103" s="378">
        <f t="shared" si="203"/>
        <v>0</v>
      </c>
      <c r="AK103" s="378">
        <f t="shared" si="203"/>
        <v>0</v>
      </c>
      <c r="AL103" s="378">
        <f t="shared" si="203"/>
        <v>0</v>
      </c>
      <c r="AM103" s="378">
        <f t="shared" si="203"/>
        <v>0</v>
      </c>
      <c r="AN103" s="378">
        <f t="shared" si="203"/>
        <v>0</v>
      </c>
      <c r="AO103" s="380" t="s">
        <v>42</v>
      </c>
      <c r="AP103" s="380" t="s">
        <v>44</v>
      </c>
      <c r="AQ103" s="380" t="s">
        <v>45</v>
      </c>
      <c r="AR103" s="380" t="s">
        <v>46</v>
      </c>
      <c r="AS103" s="380" t="s">
        <v>47</v>
      </c>
      <c r="AT103" s="380" t="s">
        <v>48</v>
      </c>
      <c r="AU103" s="380" t="s">
        <v>67</v>
      </c>
      <c r="AV103" s="380" t="s">
        <v>43</v>
      </c>
      <c r="AW103" s="378">
        <f t="shared" si="205"/>
        <v>0</v>
      </c>
      <c r="AX103" s="378">
        <f t="shared" si="205"/>
        <v>0</v>
      </c>
      <c r="AY103" s="378">
        <f t="shared" si="205"/>
        <v>0</v>
      </c>
      <c r="AZ103" s="378">
        <f t="shared" si="205"/>
        <v>0</v>
      </c>
      <c r="BA103" s="378">
        <f t="shared" si="205"/>
        <v>0</v>
      </c>
      <c r="BB103" s="378">
        <f t="shared" si="205"/>
        <v>0</v>
      </c>
      <c r="BC103" s="378">
        <f t="shared" si="205"/>
        <v>0</v>
      </c>
      <c r="BD103" s="378">
        <f t="shared" si="205"/>
        <v>0</v>
      </c>
      <c r="BE103" s="380" t="s">
        <v>42</v>
      </c>
      <c r="BF103" s="380" t="s">
        <v>44</v>
      </c>
      <c r="BG103" s="380" t="s">
        <v>45</v>
      </c>
      <c r="BH103" s="380" t="s">
        <v>46</v>
      </c>
      <c r="BI103" s="380" t="s">
        <v>47</v>
      </c>
      <c r="BJ103" s="380" t="s">
        <v>48</v>
      </c>
      <c r="BK103" s="380" t="s">
        <v>67</v>
      </c>
      <c r="BL103" s="380" t="s">
        <v>43</v>
      </c>
      <c r="BM103" s="378">
        <f t="shared" si="207"/>
        <v>0</v>
      </c>
      <c r="BN103" s="378">
        <f t="shared" si="207"/>
        <v>0</v>
      </c>
      <c r="BO103" s="378">
        <f t="shared" si="207"/>
        <v>0</v>
      </c>
      <c r="BP103" s="378">
        <f t="shared" si="207"/>
        <v>0</v>
      </c>
      <c r="BQ103" s="378">
        <f t="shared" si="207"/>
        <v>0</v>
      </c>
      <c r="BR103" s="378">
        <f t="shared" si="207"/>
        <v>0</v>
      </c>
      <c r="BS103" s="378">
        <f t="shared" si="207"/>
        <v>0</v>
      </c>
      <c r="BT103" s="378">
        <f t="shared" si="207"/>
        <v>0</v>
      </c>
      <c r="BU103" s="380" t="s">
        <v>42</v>
      </c>
      <c r="BV103" s="380" t="s">
        <v>44</v>
      </c>
      <c r="BW103" s="380" t="s">
        <v>45</v>
      </c>
      <c r="BX103" s="380" t="s">
        <v>46</v>
      </c>
      <c r="BY103" s="380" t="s">
        <v>47</v>
      </c>
      <c r="BZ103" s="380" t="s">
        <v>48</v>
      </c>
      <c r="CA103" s="380" t="s">
        <v>67</v>
      </c>
      <c r="CB103" s="380" t="s">
        <v>43</v>
      </c>
    </row>
    <row r="104" spans="1:80" ht="13.5" thickBot="1" x14ac:dyDescent="0.25">
      <c r="A104" s="373">
        <f t="shared" ref="A104:BD104" si="210">SUM(A96:A103)</f>
        <v>0</v>
      </c>
      <c r="B104" s="372">
        <f t="shared" si="210"/>
        <v>1</v>
      </c>
      <c r="C104" s="372">
        <f t="shared" si="210"/>
        <v>0</v>
      </c>
      <c r="D104" s="372">
        <f t="shared" si="210"/>
        <v>2</v>
      </c>
      <c r="E104" s="372">
        <f t="shared" si="210"/>
        <v>1</v>
      </c>
      <c r="F104" s="372">
        <f t="shared" si="210"/>
        <v>1</v>
      </c>
      <c r="G104" s="372">
        <f t="shared" si="210"/>
        <v>1</v>
      </c>
      <c r="H104" s="372">
        <f t="shared" si="210"/>
        <v>2</v>
      </c>
      <c r="I104" s="379" t="str">
        <f t="shared" ref="I104:P104" ca="1" si="211">IF(A104=I100,"OK.","CISSS!")</f>
        <v>OK.</v>
      </c>
      <c r="J104" s="379" t="str">
        <f t="shared" ca="1" si="211"/>
        <v>OK.</v>
      </c>
      <c r="K104" s="379" t="str">
        <f t="shared" ca="1" si="211"/>
        <v>OK.</v>
      </c>
      <c r="L104" s="379" t="str">
        <f t="shared" ca="1" si="211"/>
        <v>OK.</v>
      </c>
      <c r="M104" s="379" t="str">
        <f t="shared" ca="1" si="211"/>
        <v>OK.</v>
      </c>
      <c r="N104" s="379" t="str">
        <f t="shared" ca="1" si="211"/>
        <v>OK.</v>
      </c>
      <c r="O104" s="379" t="str">
        <f t="shared" ca="1" si="211"/>
        <v>OK.</v>
      </c>
      <c r="P104" s="379" t="str">
        <f t="shared" ca="1" si="211"/>
        <v>OK.</v>
      </c>
      <c r="Q104" s="384">
        <f t="shared" si="210"/>
        <v>0</v>
      </c>
      <c r="R104" s="384">
        <f t="shared" si="210"/>
        <v>1</v>
      </c>
      <c r="S104" s="384">
        <f t="shared" si="210"/>
        <v>0</v>
      </c>
      <c r="T104" s="384">
        <f t="shared" si="210"/>
        <v>2</v>
      </c>
      <c r="U104" s="384">
        <f t="shared" si="210"/>
        <v>1</v>
      </c>
      <c r="V104" s="384">
        <f t="shared" si="210"/>
        <v>1</v>
      </c>
      <c r="W104" s="384">
        <f t="shared" si="210"/>
        <v>1</v>
      </c>
      <c r="X104" s="384">
        <f t="shared" si="210"/>
        <v>2</v>
      </c>
      <c r="Y104" s="382" t="str">
        <f t="shared" ref="Y104:AF104" ca="1" si="212">IF(Q104=Y100,"OK.","CISSS!")</f>
        <v>OK.</v>
      </c>
      <c r="Z104" s="382" t="str">
        <f t="shared" ca="1" si="212"/>
        <v>OK.</v>
      </c>
      <c r="AA104" s="382" t="str">
        <f t="shared" ca="1" si="212"/>
        <v>OK.</v>
      </c>
      <c r="AB104" s="382" t="str">
        <f t="shared" ca="1" si="212"/>
        <v>OK.</v>
      </c>
      <c r="AC104" s="382" t="str">
        <f t="shared" ca="1" si="212"/>
        <v>OK.</v>
      </c>
      <c r="AD104" s="382" t="str">
        <f t="shared" ca="1" si="212"/>
        <v>OK.</v>
      </c>
      <c r="AE104" s="382" t="str">
        <f t="shared" ca="1" si="212"/>
        <v>OK.</v>
      </c>
      <c r="AF104" s="382" t="str">
        <f t="shared" ca="1" si="212"/>
        <v>OK.</v>
      </c>
      <c r="AG104" s="372">
        <f t="shared" si="210"/>
        <v>0</v>
      </c>
      <c r="AH104" s="372">
        <f t="shared" si="210"/>
        <v>0</v>
      </c>
      <c r="AI104" s="372">
        <f t="shared" si="210"/>
        <v>0</v>
      </c>
      <c r="AJ104" s="372">
        <f t="shared" si="210"/>
        <v>0</v>
      </c>
      <c r="AK104" s="372">
        <f t="shared" si="210"/>
        <v>0</v>
      </c>
      <c r="AL104" s="372">
        <f t="shared" si="210"/>
        <v>0</v>
      </c>
      <c r="AM104" s="372">
        <f t="shared" si="210"/>
        <v>0</v>
      </c>
      <c r="AN104" s="372">
        <f t="shared" si="210"/>
        <v>0</v>
      </c>
      <c r="AO104" s="379" t="str">
        <f t="shared" ref="AO104:AV104" ca="1" si="213">IF(AG104=AO100,"OK.","CISSS!")</f>
        <v>OK.</v>
      </c>
      <c r="AP104" s="379" t="str">
        <f t="shared" ca="1" si="213"/>
        <v>OK.</v>
      </c>
      <c r="AQ104" s="379" t="str">
        <f t="shared" ca="1" si="213"/>
        <v>OK.</v>
      </c>
      <c r="AR104" s="379" t="str">
        <f t="shared" ca="1" si="213"/>
        <v>OK.</v>
      </c>
      <c r="AS104" s="379" t="str">
        <f t="shared" ca="1" si="213"/>
        <v>OK.</v>
      </c>
      <c r="AT104" s="379" t="str">
        <f t="shared" ca="1" si="213"/>
        <v>OK.</v>
      </c>
      <c r="AU104" s="379" t="str">
        <f t="shared" ca="1" si="213"/>
        <v>OK.</v>
      </c>
      <c r="AV104" s="379" t="str">
        <f t="shared" ca="1" si="213"/>
        <v>OK.</v>
      </c>
      <c r="AW104" s="384">
        <f t="shared" si="210"/>
        <v>0</v>
      </c>
      <c r="AX104" s="384">
        <f t="shared" si="210"/>
        <v>0</v>
      </c>
      <c r="AY104" s="384">
        <f t="shared" si="210"/>
        <v>0</v>
      </c>
      <c r="AZ104" s="384">
        <f t="shared" si="210"/>
        <v>0</v>
      </c>
      <c r="BA104" s="384">
        <f t="shared" si="210"/>
        <v>1</v>
      </c>
      <c r="BB104" s="384">
        <f t="shared" si="210"/>
        <v>0</v>
      </c>
      <c r="BC104" s="384">
        <f t="shared" si="210"/>
        <v>0</v>
      </c>
      <c r="BD104" s="384">
        <f t="shared" si="210"/>
        <v>0</v>
      </c>
      <c r="BE104" s="382" t="str">
        <f t="shared" ref="BE104:BL104" ca="1" si="214">IF(AW104=BE100,"OK.","CISSS!")</f>
        <v>OK.</v>
      </c>
      <c r="BF104" s="382" t="str">
        <f t="shared" ca="1" si="214"/>
        <v>OK.</v>
      </c>
      <c r="BG104" s="382" t="str">
        <f t="shared" ca="1" si="214"/>
        <v>OK.</v>
      </c>
      <c r="BH104" s="382" t="str">
        <f t="shared" ca="1" si="214"/>
        <v>OK.</v>
      </c>
      <c r="BI104" s="382" t="str">
        <f t="shared" ca="1" si="214"/>
        <v>OK.</v>
      </c>
      <c r="BJ104" s="382" t="str">
        <f t="shared" ca="1" si="214"/>
        <v>OK.</v>
      </c>
      <c r="BK104" s="382" t="str">
        <f t="shared" ca="1" si="214"/>
        <v>OK.</v>
      </c>
      <c r="BL104" s="382" t="str">
        <f t="shared" ca="1" si="214"/>
        <v>OK.</v>
      </c>
      <c r="BM104" s="372">
        <f t="shared" ref="BM104:BT104" si="215">SUM(BM96:BM103)</f>
        <v>0</v>
      </c>
      <c r="BN104" s="372">
        <f t="shared" si="215"/>
        <v>0</v>
      </c>
      <c r="BO104" s="372">
        <f t="shared" si="215"/>
        <v>0</v>
      </c>
      <c r="BP104" s="372">
        <f t="shared" si="215"/>
        <v>0</v>
      </c>
      <c r="BQ104" s="372">
        <f t="shared" si="215"/>
        <v>0</v>
      </c>
      <c r="BR104" s="372">
        <f t="shared" si="215"/>
        <v>0</v>
      </c>
      <c r="BS104" s="372">
        <f t="shared" si="215"/>
        <v>0</v>
      </c>
      <c r="BT104" s="372">
        <f t="shared" si="215"/>
        <v>0</v>
      </c>
      <c r="BU104" s="379" t="str">
        <f t="shared" ref="BU104:CB104" ca="1" si="216">IF(BM104=BU100,"OK.","CISSS!")</f>
        <v>OK.</v>
      </c>
      <c r="BV104" s="379" t="str">
        <f t="shared" ca="1" si="216"/>
        <v>OK.</v>
      </c>
      <c r="BW104" s="379" t="str">
        <f t="shared" ca="1" si="216"/>
        <v>OK.</v>
      </c>
      <c r="BX104" s="379" t="str">
        <f t="shared" ca="1" si="216"/>
        <v>OK.</v>
      </c>
      <c r="BY104" s="379" t="str">
        <f t="shared" ca="1" si="216"/>
        <v>OK.</v>
      </c>
      <c r="BZ104" s="379" t="str">
        <f t="shared" ca="1" si="216"/>
        <v>OK.</v>
      </c>
      <c r="CA104" s="379" t="str">
        <f t="shared" ca="1" si="216"/>
        <v>OK.</v>
      </c>
      <c r="CB104" s="379" t="str">
        <f t="shared" ca="1" si="216"/>
        <v>OK.</v>
      </c>
    </row>
    <row r="105" spans="1:80" x14ac:dyDescent="0.2">
      <c r="A105" s="375">
        <f t="shared" ref="A105:H105" si="217">A$8</f>
        <v>0</v>
      </c>
      <c r="B105" s="375" t="str">
        <f t="shared" si="217"/>
        <v>ARCH 208.11</v>
      </c>
      <c r="C105" s="375">
        <f t="shared" si="217"/>
        <v>0</v>
      </c>
      <c r="D105" s="375" t="str">
        <f t="shared" si="217"/>
        <v>TKL 202.0A</v>
      </c>
      <c r="E105" s="375" t="str">
        <f t="shared" si="217"/>
        <v>ARCH 341.11</v>
      </c>
      <c r="F105" s="375">
        <f t="shared" si="217"/>
        <v>0</v>
      </c>
      <c r="G105" s="375" t="str">
        <f t="shared" si="217"/>
        <v>ARCH 415.01</v>
      </c>
      <c r="H105" s="375" t="str">
        <f t="shared" si="217"/>
        <v>ARCH 446.01</v>
      </c>
      <c r="I105">
        <f ca="1">COUNTIF((OFFSET($A$105,0,0,4,8)),IF(A105=0,".",A105))</f>
        <v>0</v>
      </c>
      <c r="J105">
        <f t="shared" ref="J105:P108" ca="1" si="218">COUNTIF((OFFSET($A$105,0,0,4,8)),IF(B105=0,".",B105))</f>
        <v>1</v>
      </c>
      <c r="K105">
        <f t="shared" ca="1" si="218"/>
        <v>0</v>
      </c>
      <c r="L105">
        <f t="shared" ca="1" si="218"/>
        <v>1</v>
      </c>
      <c r="M105">
        <f t="shared" ca="1" si="218"/>
        <v>1</v>
      </c>
      <c r="N105">
        <f t="shared" ca="1" si="218"/>
        <v>0</v>
      </c>
      <c r="O105">
        <f t="shared" ca="1" si="218"/>
        <v>1</v>
      </c>
      <c r="P105">
        <f t="shared" ca="1" si="218"/>
        <v>1</v>
      </c>
      <c r="Q105" s="375">
        <f t="shared" ref="Q105:BT105" si="219">Q$8</f>
        <v>0</v>
      </c>
      <c r="R105" s="375" t="str">
        <f t="shared" si="219"/>
        <v>Öğr. Gör. Turan DÜNDAR</v>
      </c>
      <c r="S105" s="375">
        <f t="shared" si="219"/>
        <v>0</v>
      </c>
      <c r="T105" s="375" t="str">
        <f t="shared" si="219"/>
        <v>Rectorate3</v>
      </c>
      <c r="U105" s="375" t="str">
        <f t="shared" si="219"/>
        <v>Yrd. Doç. Dr. Engin ÜNAL</v>
      </c>
      <c r="V105" s="375">
        <f t="shared" si="219"/>
        <v>0</v>
      </c>
      <c r="W105" s="375" t="str">
        <f t="shared" si="219"/>
        <v>Öğr. Gör. M. Cem AKDAMAR</v>
      </c>
      <c r="X105" s="375" t="str">
        <f t="shared" si="219"/>
        <v>Prof. Dr. A. Zekiye ABALI</v>
      </c>
      <c r="Y105" s="381">
        <f ca="1">COUNTIF((OFFSET($Q$105,0,0,4,8)),IF(Q105=0,".",Q105))</f>
        <v>0</v>
      </c>
      <c r="Z105" s="381">
        <f t="shared" ref="Z105:AF108" ca="1" si="220">COUNTIF((OFFSET($Q$105,0,0,4,8)),IF(R105=0,".",R105))</f>
        <v>1</v>
      </c>
      <c r="AA105" s="381">
        <f t="shared" ca="1" si="220"/>
        <v>0</v>
      </c>
      <c r="AB105" s="381">
        <f t="shared" ca="1" si="220"/>
        <v>1</v>
      </c>
      <c r="AC105" s="381">
        <f t="shared" ca="1" si="220"/>
        <v>1</v>
      </c>
      <c r="AD105" s="381">
        <f t="shared" ca="1" si="220"/>
        <v>0</v>
      </c>
      <c r="AE105" s="381">
        <f t="shared" ca="1" si="220"/>
        <v>1</v>
      </c>
      <c r="AF105" s="381">
        <f t="shared" ca="1" si="220"/>
        <v>1</v>
      </c>
      <c r="AG105" s="375">
        <f t="shared" si="219"/>
        <v>0</v>
      </c>
      <c r="AH105" s="375">
        <f t="shared" si="219"/>
        <v>0</v>
      </c>
      <c r="AI105" s="375">
        <f t="shared" si="219"/>
        <v>0</v>
      </c>
      <c r="AJ105" s="375">
        <f t="shared" si="219"/>
        <v>0</v>
      </c>
      <c r="AK105" s="375">
        <f t="shared" si="219"/>
        <v>0</v>
      </c>
      <c r="AL105" s="375">
        <f t="shared" si="219"/>
        <v>0</v>
      </c>
      <c r="AM105" s="375">
        <f t="shared" si="219"/>
        <v>0</v>
      </c>
      <c r="AN105" s="375">
        <f t="shared" si="219"/>
        <v>0</v>
      </c>
      <c r="AO105">
        <f ca="1">COUNTIF((OFFSET($AG$105,0,0,4,8)),IF(AG105=0,".",AG105))</f>
        <v>0</v>
      </c>
      <c r="AP105">
        <f t="shared" ref="AP105:AV108" ca="1" si="221">COUNTIF((OFFSET($AG$105,0,0,4,8)),IF(AH105=0,".",AH105))</f>
        <v>0</v>
      </c>
      <c r="AQ105">
        <f t="shared" ca="1" si="221"/>
        <v>0</v>
      </c>
      <c r="AR105">
        <f t="shared" ca="1" si="221"/>
        <v>0</v>
      </c>
      <c r="AS105">
        <f t="shared" ca="1" si="221"/>
        <v>0</v>
      </c>
      <c r="AT105">
        <f t="shared" ca="1" si="221"/>
        <v>0</v>
      </c>
      <c r="AU105">
        <f t="shared" ca="1" si="221"/>
        <v>0</v>
      </c>
      <c r="AV105">
        <f t="shared" ca="1" si="221"/>
        <v>0</v>
      </c>
      <c r="AW105" s="375">
        <f t="shared" si="219"/>
        <v>0</v>
      </c>
      <c r="AX105" s="375">
        <f t="shared" si="219"/>
        <v>0</v>
      </c>
      <c r="AY105" s="375">
        <f t="shared" si="219"/>
        <v>0</v>
      </c>
      <c r="AZ105" s="375">
        <f t="shared" si="219"/>
        <v>0</v>
      </c>
      <c r="BA105" s="375" t="str">
        <f t="shared" si="219"/>
        <v>Dicle KIZILDERE</v>
      </c>
      <c r="BB105" s="375">
        <f t="shared" si="219"/>
        <v>0</v>
      </c>
      <c r="BC105" s="375">
        <f t="shared" si="219"/>
        <v>0</v>
      </c>
      <c r="BD105" s="375">
        <f t="shared" si="219"/>
        <v>0</v>
      </c>
      <c r="BE105" s="381">
        <f ca="1">COUNTIF((OFFSET($AW$105,0,0,4,8)),IF(AW105=0,".",AW105))</f>
        <v>0</v>
      </c>
      <c r="BF105" s="381">
        <f t="shared" ref="BF105:BL108" ca="1" si="222">COUNTIF((OFFSET($AW$105,0,0,4,8)),IF(AX105=0,".",AX105))</f>
        <v>0</v>
      </c>
      <c r="BG105" s="381">
        <f t="shared" ca="1" si="222"/>
        <v>0</v>
      </c>
      <c r="BH105" s="381">
        <f t="shared" ca="1" si="222"/>
        <v>0</v>
      </c>
      <c r="BI105" s="381">
        <f t="shared" ca="1" si="222"/>
        <v>1</v>
      </c>
      <c r="BJ105" s="381">
        <f t="shared" ca="1" si="222"/>
        <v>0</v>
      </c>
      <c r="BK105" s="381">
        <f t="shared" ca="1" si="222"/>
        <v>0</v>
      </c>
      <c r="BL105" s="381">
        <f t="shared" ca="1" si="222"/>
        <v>0</v>
      </c>
      <c r="BM105" s="375">
        <f t="shared" si="219"/>
        <v>0</v>
      </c>
      <c r="BN105" s="375">
        <f t="shared" si="219"/>
        <v>0</v>
      </c>
      <c r="BO105" s="375">
        <f t="shared" si="219"/>
        <v>0</v>
      </c>
      <c r="BP105" s="375">
        <f t="shared" si="219"/>
        <v>0</v>
      </c>
      <c r="BQ105" s="375">
        <f t="shared" si="219"/>
        <v>0</v>
      </c>
      <c r="BR105" s="375">
        <f t="shared" si="219"/>
        <v>0</v>
      </c>
      <c r="BS105" s="375">
        <f t="shared" si="219"/>
        <v>0</v>
      </c>
      <c r="BT105" s="375">
        <f t="shared" si="219"/>
        <v>0</v>
      </c>
      <c r="BU105">
        <f ca="1">COUNTIF((OFFSET($BM$105,0,0,4,8)),IF(BM105=0,".",BM105))</f>
        <v>0</v>
      </c>
      <c r="BV105">
        <f t="shared" ref="BV105:CB108" ca="1" si="223">COUNTIF((OFFSET($BM$105,0,0,4,8)),IF(BN105=0,".",BN105))</f>
        <v>0</v>
      </c>
      <c r="BW105">
        <f t="shared" ca="1" si="223"/>
        <v>0</v>
      </c>
      <c r="BX105">
        <f t="shared" ca="1" si="223"/>
        <v>0</v>
      </c>
      <c r="BY105">
        <f t="shared" ca="1" si="223"/>
        <v>0</v>
      </c>
      <c r="BZ105">
        <f t="shared" ca="1" si="223"/>
        <v>0</v>
      </c>
      <c r="CA105">
        <f t="shared" ca="1" si="223"/>
        <v>0</v>
      </c>
      <c r="CB105">
        <f t="shared" ca="1" si="223"/>
        <v>0</v>
      </c>
    </row>
    <row r="106" spans="1:80" x14ac:dyDescent="0.2">
      <c r="A106" s="374">
        <f t="shared" ref="A106:H106" si="224">A$18</f>
        <v>0</v>
      </c>
      <c r="B106" s="374">
        <f t="shared" si="224"/>
        <v>0</v>
      </c>
      <c r="C106" s="374">
        <f t="shared" si="224"/>
        <v>0</v>
      </c>
      <c r="D106" s="374" t="str">
        <f t="shared" si="224"/>
        <v>ARCH 214.12</v>
      </c>
      <c r="E106" s="374">
        <f t="shared" si="224"/>
        <v>0</v>
      </c>
      <c r="F106" s="374" t="str">
        <f t="shared" si="224"/>
        <v>ARCH 307.01</v>
      </c>
      <c r="G106" s="374">
        <f t="shared" si="224"/>
        <v>0</v>
      </c>
      <c r="H106" s="374" t="str">
        <f t="shared" si="224"/>
        <v>ARCH 426.01</v>
      </c>
      <c r="I106">
        <f ca="1">COUNTIF((OFFSET($A$105,0,0,4,8)),IF(A106=0,".",A106))</f>
        <v>0</v>
      </c>
      <c r="J106">
        <f t="shared" ca="1" si="218"/>
        <v>0</v>
      </c>
      <c r="K106">
        <f t="shared" ca="1" si="218"/>
        <v>0</v>
      </c>
      <c r="L106">
        <f t="shared" ca="1" si="218"/>
        <v>1</v>
      </c>
      <c r="M106">
        <f t="shared" ca="1" si="218"/>
        <v>0</v>
      </c>
      <c r="N106">
        <f t="shared" ca="1" si="218"/>
        <v>1</v>
      </c>
      <c r="O106">
        <f t="shared" ca="1" si="218"/>
        <v>0</v>
      </c>
      <c r="P106">
        <f t="shared" ca="1" si="218"/>
        <v>1</v>
      </c>
      <c r="Q106" s="385">
        <f t="shared" ref="Q106:BT106" si="225">Q$18</f>
        <v>0</v>
      </c>
      <c r="R106" s="385">
        <f t="shared" si="225"/>
        <v>0</v>
      </c>
      <c r="S106" s="385">
        <f t="shared" si="225"/>
        <v>0</v>
      </c>
      <c r="T106" s="385" t="str">
        <f t="shared" si="225"/>
        <v>Prof. Dr. Yavuz KOŞANER</v>
      </c>
      <c r="U106" s="385">
        <f t="shared" si="225"/>
        <v>0</v>
      </c>
      <c r="V106" s="385" t="str">
        <f t="shared" si="225"/>
        <v>Yrd. Doç. Dr. Kerem ERCOŞKUN</v>
      </c>
      <c r="W106" s="385">
        <f t="shared" si="225"/>
        <v>0</v>
      </c>
      <c r="X106" s="385" t="str">
        <f t="shared" si="225"/>
        <v>Öğr. Gör. Cengiz GÖKÇE</v>
      </c>
      <c r="Y106" s="381">
        <f ca="1">COUNTIF((OFFSET($Q$105,0,0,4,8)),IF(Q106=0,".",Q106))</f>
        <v>0</v>
      </c>
      <c r="Z106" s="381">
        <f t="shared" ca="1" si="220"/>
        <v>0</v>
      </c>
      <c r="AA106" s="381">
        <f t="shared" ca="1" si="220"/>
        <v>0</v>
      </c>
      <c r="AB106" s="381">
        <f t="shared" ca="1" si="220"/>
        <v>1</v>
      </c>
      <c r="AC106" s="381">
        <f t="shared" ca="1" si="220"/>
        <v>0</v>
      </c>
      <c r="AD106" s="381">
        <f t="shared" ca="1" si="220"/>
        <v>1</v>
      </c>
      <c r="AE106" s="381">
        <f t="shared" ca="1" si="220"/>
        <v>0</v>
      </c>
      <c r="AF106" s="381">
        <f t="shared" ca="1" si="220"/>
        <v>1</v>
      </c>
      <c r="AG106" s="374">
        <f t="shared" si="225"/>
        <v>0</v>
      </c>
      <c r="AH106" s="374">
        <f t="shared" si="225"/>
        <v>0</v>
      </c>
      <c r="AI106" s="374">
        <f t="shared" si="225"/>
        <v>0</v>
      </c>
      <c r="AJ106" s="374">
        <f t="shared" si="225"/>
        <v>0</v>
      </c>
      <c r="AK106" s="374">
        <f t="shared" si="225"/>
        <v>0</v>
      </c>
      <c r="AL106" s="374">
        <f t="shared" si="225"/>
        <v>0</v>
      </c>
      <c r="AM106" s="374">
        <f t="shared" si="225"/>
        <v>0</v>
      </c>
      <c r="AN106" s="374">
        <f t="shared" si="225"/>
        <v>0</v>
      </c>
      <c r="AO106">
        <f ca="1">COUNTIF((OFFSET($AG$105,0,0,4,8)),IF(AG106=0,".",AG106))</f>
        <v>0</v>
      </c>
      <c r="AP106">
        <f t="shared" ca="1" si="221"/>
        <v>0</v>
      </c>
      <c r="AQ106">
        <f t="shared" ca="1" si="221"/>
        <v>0</v>
      </c>
      <c r="AR106">
        <f t="shared" ca="1" si="221"/>
        <v>0</v>
      </c>
      <c r="AS106">
        <f t="shared" ca="1" si="221"/>
        <v>0</v>
      </c>
      <c r="AT106">
        <f t="shared" ca="1" si="221"/>
        <v>0</v>
      </c>
      <c r="AU106">
        <f t="shared" ca="1" si="221"/>
        <v>0</v>
      </c>
      <c r="AV106">
        <f t="shared" ca="1" si="221"/>
        <v>0</v>
      </c>
      <c r="AW106" s="385">
        <f t="shared" si="225"/>
        <v>0</v>
      </c>
      <c r="AX106" s="385">
        <f t="shared" si="225"/>
        <v>0</v>
      </c>
      <c r="AY106" s="385">
        <f t="shared" si="225"/>
        <v>0</v>
      </c>
      <c r="AZ106" s="385">
        <f t="shared" si="225"/>
        <v>0</v>
      </c>
      <c r="BA106" s="385">
        <f t="shared" si="225"/>
        <v>0</v>
      </c>
      <c r="BB106" s="385">
        <f t="shared" si="225"/>
        <v>0</v>
      </c>
      <c r="BC106" s="385">
        <f t="shared" si="225"/>
        <v>0</v>
      </c>
      <c r="BD106" s="385">
        <f t="shared" si="225"/>
        <v>0</v>
      </c>
      <c r="BE106" s="381">
        <f ca="1">COUNTIF((OFFSET($AW$105,0,0,4,8)),IF(AW106=0,".",AW106))</f>
        <v>0</v>
      </c>
      <c r="BF106" s="381">
        <f t="shared" ca="1" si="222"/>
        <v>0</v>
      </c>
      <c r="BG106" s="381">
        <f t="shared" ca="1" si="222"/>
        <v>0</v>
      </c>
      <c r="BH106" s="381">
        <f t="shared" ca="1" si="222"/>
        <v>0</v>
      </c>
      <c r="BI106" s="381">
        <f t="shared" ca="1" si="222"/>
        <v>0</v>
      </c>
      <c r="BJ106" s="381">
        <f t="shared" ca="1" si="222"/>
        <v>0</v>
      </c>
      <c r="BK106" s="381">
        <f t="shared" ca="1" si="222"/>
        <v>0</v>
      </c>
      <c r="BL106" s="381">
        <f t="shared" ca="1" si="222"/>
        <v>0</v>
      </c>
      <c r="BM106" s="374">
        <f t="shared" si="225"/>
        <v>0</v>
      </c>
      <c r="BN106" s="374">
        <f t="shared" si="225"/>
        <v>0</v>
      </c>
      <c r="BO106" s="374">
        <f t="shared" si="225"/>
        <v>0</v>
      </c>
      <c r="BP106" s="374">
        <f t="shared" si="225"/>
        <v>0</v>
      </c>
      <c r="BQ106" s="374">
        <f t="shared" si="225"/>
        <v>0</v>
      </c>
      <c r="BR106" s="374">
        <f t="shared" si="225"/>
        <v>0</v>
      </c>
      <c r="BS106" s="374">
        <f t="shared" si="225"/>
        <v>0</v>
      </c>
      <c r="BT106" s="374">
        <f t="shared" si="225"/>
        <v>0</v>
      </c>
      <c r="BU106">
        <f ca="1">COUNTIF((OFFSET($BM$105,0,0,4,8)),IF(BM106=0,".",BM106))</f>
        <v>0</v>
      </c>
      <c r="BV106">
        <f t="shared" ca="1" si="223"/>
        <v>0</v>
      </c>
      <c r="BW106">
        <f t="shared" ca="1" si="223"/>
        <v>0</v>
      </c>
      <c r="BX106">
        <f t="shared" ca="1" si="223"/>
        <v>0</v>
      </c>
      <c r="BY106">
        <f t="shared" ca="1" si="223"/>
        <v>0</v>
      </c>
      <c r="BZ106">
        <f t="shared" ca="1" si="223"/>
        <v>0</v>
      </c>
      <c r="CA106">
        <f t="shared" ca="1" si="223"/>
        <v>0</v>
      </c>
      <c r="CB106">
        <f t="shared" ca="1" si="223"/>
        <v>0</v>
      </c>
    </row>
    <row r="107" spans="1:80" x14ac:dyDescent="0.2">
      <c r="A107" s="375">
        <f t="shared" ref="A107:H107" si="226">A$28</f>
        <v>0</v>
      </c>
      <c r="B107" s="375">
        <f t="shared" si="226"/>
        <v>0</v>
      </c>
      <c r="C107" s="375">
        <f t="shared" si="226"/>
        <v>0</v>
      </c>
      <c r="D107" s="375" t="str">
        <f t="shared" si="226"/>
        <v>ARCH 214.13</v>
      </c>
      <c r="E107" s="375">
        <f t="shared" si="226"/>
        <v>0</v>
      </c>
      <c r="F107" s="375">
        <f t="shared" si="226"/>
        <v>0</v>
      </c>
      <c r="G107" s="375">
        <f t="shared" si="226"/>
        <v>0</v>
      </c>
      <c r="H107" s="375">
        <f t="shared" si="226"/>
        <v>0</v>
      </c>
      <c r="I107">
        <f ca="1">COUNTIF((OFFSET($A$105,0,0,4,8)),IF(A107=0,".",A107))</f>
        <v>0</v>
      </c>
      <c r="J107">
        <f t="shared" ca="1" si="218"/>
        <v>0</v>
      </c>
      <c r="K107">
        <f t="shared" ca="1" si="218"/>
        <v>0</v>
      </c>
      <c r="L107">
        <f t="shared" ca="1" si="218"/>
        <v>1</v>
      </c>
      <c r="M107">
        <f t="shared" ca="1" si="218"/>
        <v>0</v>
      </c>
      <c r="N107">
        <f t="shared" ca="1" si="218"/>
        <v>0</v>
      </c>
      <c r="O107">
        <f t="shared" ca="1" si="218"/>
        <v>0</v>
      </c>
      <c r="P107">
        <f t="shared" ca="1" si="218"/>
        <v>0</v>
      </c>
      <c r="Q107" s="375">
        <f t="shared" ref="Q107:BT107" si="227">Q$28</f>
        <v>0</v>
      </c>
      <c r="R107" s="375">
        <f t="shared" si="227"/>
        <v>0</v>
      </c>
      <c r="S107" s="375">
        <f t="shared" si="227"/>
        <v>0</v>
      </c>
      <c r="T107" s="375" t="str">
        <f t="shared" si="227"/>
        <v>Doç. Dr. Ayşe  ELEGÖZ</v>
      </c>
      <c r="U107" s="375">
        <f t="shared" si="227"/>
        <v>0</v>
      </c>
      <c r="V107" s="375">
        <f t="shared" si="227"/>
        <v>0</v>
      </c>
      <c r="W107" s="375">
        <f t="shared" si="227"/>
        <v>0</v>
      </c>
      <c r="X107" s="375">
        <f t="shared" si="227"/>
        <v>0</v>
      </c>
      <c r="Y107" s="381">
        <f ca="1">COUNTIF((OFFSET($Q$105,0,0,4,8)),IF(Q107=0,".",Q107))</f>
        <v>0</v>
      </c>
      <c r="Z107" s="381">
        <f t="shared" ca="1" si="220"/>
        <v>0</v>
      </c>
      <c r="AA107" s="381">
        <f t="shared" ca="1" si="220"/>
        <v>0</v>
      </c>
      <c r="AB107" s="381">
        <f t="shared" ca="1" si="220"/>
        <v>1</v>
      </c>
      <c r="AC107" s="381">
        <f t="shared" ca="1" si="220"/>
        <v>0</v>
      </c>
      <c r="AD107" s="381">
        <f t="shared" ca="1" si="220"/>
        <v>0</v>
      </c>
      <c r="AE107" s="381">
        <f t="shared" ca="1" si="220"/>
        <v>0</v>
      </c>
      <c r="AF107" s="381">
        <f t="shared" ca="1" si="220"/>
        <v>0</v>
      </c>
      <c r="AG107" s="375">
        <f t="shared" si="227"/>
        <v>0</v>
      </c>
      <c r="AH107" s="375">
        <f t="shared" si="227"/>
        <v>0</v>
      </c>
      <c r="AI107" s="375">
        <f t="shared" si="227"/>
        <v>0</v>
      </c>
      <c r="AJ107" s="375">
        <f t="shared" si="227"/>
        <v>0</v>
      </c>
      <c r="AK107" s="375">
        <f t="shared" si="227"/>
        <v>0</v>
      </c>
      <c r="AL107" s="375">
        <f t="shared" si="227"/>
        <v>0</v>
      </c>
      <c r="AM107" s="375">
        <f t="shared" si="227"/>
        <v>0</v>
      </c>
      <c r="AN107" s="375">
        <f t="shared" si="227"/>
        <v>0</v>
      </c>
      <c r="AO107">
        <f ca="1">COUNTIF((OFFSET($AG$105,0,0,4,8)),IF(AG107=0,".",AG107))</f>
        <v>0</v>
      </c>
      <c r="AP107">
        <f t="shared" ca="1" si="221"/>
        <v>0</v>
      </c>
      <c r="AQ107">
        <f t="shared" ca="1" si="221"/>
        <v>0</v>
      </c>
      <c r="AR107">
        <f t="shared" ca="1" si="221"/>
        <v>0</v>
      </c>
      <c r="AS107">
        <f t="shared" ca="1" si="221"/>
        <v>0</v>
      </c>
      <c r="AT107">
        <f t="shared" ca="1" si="221"/>
        <v>0</v>
      </c>
      <c r="AU107">
        <f t="shared" ca="1" si="221"/>
        <v>0</v>
      </c>
      <c r="AV107">
        <f t="shared" ca="1" si="221"/>
        <v>0</v>
      </c>
      <c r="AW107" s="375">
        <f t="shared" si="227"/>
        <v>0</v>
      </c>
      <c r="AX107" s="375">
        <f t="shared" si="227"/>
        <v>0</v>
      </c>
      <c r="AY107" s="375">
        <f t="shared" si="227"/>
        <v>0</v>
      </c>
      <c r="AZ107" s="375">
        <f t="shared" si="227"/>
        <v>0</v>
      </c>
      <c r="BA107" s="375">
        <f t="shared" si="227"/>
        <v>0</v>
      </c>
      <c r="BB107" s="375">
        <f t="shared" si="227"/>
        <v>0</v>
      </c>
      <c r="BC107" s="375">
        <f t="shared" si="227"/>
        <v>0</v>
      </c>
      <c r="BD107" s="375">
        <f t="shared" si="227"/>
        <v>0</v>
      </c>
      <c r="BE107" s="381">
        <f ca="1">COUNTIF((OFFSET($AW$105,0,0,4,8)),IF(AW107=0,".",AW107))</f>
        <v>0</v>
      </c>
      <c r="BF107" s="381">
        <f t="shared" ca="1" si="222"/>
        <v>0</v>
      </c>
      <c r="BG107" s="381">
        <f t="shared" ca="1" si="222"/>
        <v>0</v>
      </c>
      <c r="BH107" s="381">
        <f t="shared" ca="1" si="222"/>
        <v>0</v>
      </c>
      <c r="BI107" s="381">
        <f t="shared" ca="1" si="222"/>
        <v>0</v>
      </c>
      <c r="BJ107" s="381">
        <f t="shared" ca="1" si="222"/>
        <v>0</v>
      </c>
      <c r="BK107" s="381">
        <f t="shared" ca="1" si="222"/>
        <v>0</v>
      </c>
      <c r="BL107" s="381">
        <f t="shared" ca="1" si="222"/>
        <v>0</v>
      </c>
      <c r="BM107" s="375">
        <f t="shared" si="227"/>
        <v>0</v>
      </c>
      <c r="BN107" s="375">
        <f t="shared" si="227"/>
        <v>0</v>
      </c>
      <c r="BO107" s="375">
        <f t="shared" si="227"/>
        <v>0</v>
      </c>
      <c r="BP107" s="375">
        <f t="shared" si="227"/>
        <v>0</v>
      </c>
      <c r="BQ107" s="375">
        <f t="shared" si="227"/>
        <v>0</v>
      </c>
      <c r="BR107" s="375">
        <f t="shared" si="227"/>
        <v>0</v>
      </c>
      <c r="BS107" s="375">
        <f t="shared" si="227"/>
        <v>0</v>
      </c>
      <c r="BT107" s="375">
        <f t="shared" si="227"/>
        <v>0</v>
      </c>
      <c r="BU107">
        <f ca="1">COUNTIF((OFFSET($BM$105,0,0,4,8)),IF(BM107=0,".",BM107))</f>
        <v>0</v>
      </c>
      <c r="BV107">
        <f t="shared" ca="1" si="223"/>
        <v>0</v>
      </c>
      <c r="BW107">
        <f t="shared" ca="1" si="223"/>
        <v>0</v>
      </c>
      <c r="BX107">
        <f t="shared" ca="1" si="223"/>
        <v>0</v>
      </c>
      <c r="BY107">
        <f t="shared" ca="1" si="223"/>
        <v>0</v>
      </c>
      <c r="BZ107">
        <f t="shared" ca="1" si="223"/>
        <v>0</v>
      </c>
      <c r="CA107">
        <f t="shared" ca="1" si="223"/>
        <v>0</v>
      </c>
      <c r="CB107">
        <f t="shared" ca="1" si="223"/>
        <v>0</v>
      </c>
    </row>
    <row r="108" spans="1:80" x14ac:dyDescent="0.2">
      <c r="A108" s="374">
        <f t="shared" ref="A108:H108" si="228">A$38</f>
        <v>0</v>
      </c>
      <c r="B108" s="374">
        <f t="shared" si="228"/>
        <v>0</v>
      </c>
      <c r="C108" s="374">
        <f t="shared" si="228"/>
        <v>0</v>
      </c>
      <c r="D108" s="374">
        <f t="shared" si="228"/>
        <v>0</v>
      </c>
      <c r="E108" s="374">
        <f t="shared" si="228"/>
        <v>0</v>
      </c>
      <c r="F108" s="374">
        <f t="shared" si="228"/>
        <v>0</v>
      </c>
      <c r="G108" s="374">
        <f t="shared" si="228"/>
        <v>0</v>
      </c>
      <c r="H108" s="374">
        <f t="shared" si="228"/>
        <v>0</v>
      </c>
      <c r="I108">
        <f ca="1">COUNTIF((OFFSET($A$105,0,0,4,8)),IF(A108=0,".",A108))</f>
        <v>0</v>
      </c>
      <c r="J108">
        <f t="shared" ca="1" si="218"/>
        <v>0</v>
      </c>
      <c r="K108">
        <f t="shared" ca="1" si="218"/>
        <v>0</v>
      </c>
      <c r="L108">
        <f t="shared" ca="1" si="218"/>
        <v>0</v>
      </c>
      <c r="M108">
        <f t="shared" ca="1" si="218"/>
        <v>0</v>
      </c>
      <c r="N108">
        <f t="shared" ca="1" si="218"/>
        <v>0</v>
      </c>
      <c r="O108">
        <f t="shared" ca="1" si="218"/>
        <v>0</v>
      </c>
      <c r="P108">
        <f t="shared" ca="1" si="218"/>
        <v>0</v>
      </c>
      <c r="Q108" s="385">
        <f t="shared" ref="Q108:BT108" si="229">Q$38</f>
        <v>0</v>
      </c>
      <c r="R108" s="385">
        <f t="shared" si="229"/>
        <v>0</v>
      </c>
      <c r="S108" s="385">
        <f t="shared" si="229"/>
        <v>0</v>
      </c>
      <c r="T108" s="385">
        <f t="shared" si="229"/>
        <v>0</v>
      </c>
      <c r="U108" s="385">
        <f t="shared" si="229"/>
        <v>0</v>
      </c>
      <c r="V108" s="385">
        <f t="shared" si="229"/>
        <v>0</v>
      </c>
      <c r="W108" s="385">
        <f t="shared" si="229"/>
        <v>0</v>
      </c>
      <c r="X108" s="385">
        <f t="shared" si="229"/>
        <v>0</v>
      </c>
      <c r="Y108" s="381">
        <f ca="1">COUNTIF((OFFSET($Q$105,0,0,4,8)),IF(Q108=0,".",Q108))</f>
        <v>0</v>
      </c>
      <c r="Z108" s="381">
        <f t="shared" ca="1" si="220"/>
        <v>0</v>
      </c>
      <c r="AA108" s="381">
        <f t="shared" ca="1" si="220"/>
        <v>0</v>
      </c>
      <c r="AB108" s="381">
        <f t="shared" ca="1" si="220"/>
        <v>0</v>
      </c>
      <c r="AC108" s="381">
        <f t="shared" ca="1" si="220"/>
        <v>0</v>
      </c>
      <c r="AD108" s="381">
        <f t="shared" ca="1" si="220"/>
        <v>0</v>
      </c>
      <c r="AE108" s="381">
        <f t="shared" ca="1" si="220"/>
        <v>0</v>
      </c>
      <c r="AF108" s="381">
        <f t="shared" ca="1" si="220"/>
        <v>0</v>
      </c>
      <c r="AG108" s="374">
        <f t="shared" si="229"/>
        <v>0</v>
      </c>
      <c r="AH108" s="374">
        <f t="shared" si="229"/>
        <v>0</v>
      </c>
      <c r="AI108" s="374">
        <f t="shared" si="229"/>
        <v>0</v>
      </c>
      <c r="AJ108" s="374">
        <f t="shared" si="229"/>
        <v>0</v>
      </c>
      <c r="AK108" s="374">
        <f t="shared" si="229"/>
        <v>0</v>
      </c>
      <c r="AL108" s="374">
        <f t="shared" si="229"/>
        <v>0</v>
      </c>
      <c r="AM108" s="374">
        <f t="shared" si="229"/>
        <v>0</v>
      </c>
      <c r="AN108" s="374">
        <f t="shared" si="229"/>
        <v>0</v>
      </c>
      <c r="AO108">
        <f ca="1">COUNTIF((OFFSET($AG$105,0,0,4,8)),IF(AG108=0,".",AG108))</f>
        <v>0</v>
      </c>
      <c r="AP108">
        <f t="shared" ca="1" si="221"/>
        <v>0</v>
      </c>
      <c r="AQ108">
        <f t="shared" ca="1" si="221"/>
        <v>0</v>
      </c>
      <c r="AR108">
        <f t="shared" ca="1" si="221"/>
        <v>0</v>
      </c>
      <c r="AS108">
        <f t="shared" ca="1" si="221"/>
        <v>0</v>
      </c>
      <c r="AT108">
        <f t="shared" ca="1" si="221"/>
        <v>0</v>
      </c>
      <c r="AU108">
        <f t="shared" ca="1" si="221"/>
        <v>0</v>
      </c>
      <c r="AV108">
        <f t="shared" ca="1" si="221"/>
        <v>0</v>
      </c>
      <c r="AW108" s="385">
        <f t="shared" si="229"/>
        <v>0</v>
      </c>
      <c r="AX108" s="385">
        <f t="shared" si="229"/>
        <v>0</v>
      </c>
      <c r="AY108" s="385">
        <f t="shared" si="229"/>
        <v>0</v>
      </c>
      <c r="AZ108" s="385">
        <f t="shared" si="229"/>
        <v>0</v>
      </c>
      <c r="BA108" s="385">
        <f t="shared" si="229"/>
        <v>0</v>
      </c>
      <c r="BB108" s="385">
        <f t="shared" si="229"/>
        <v>0</v>
      </c>
      <c r="BC108" s="385">
        <f t="shared" si="229"/>
        <v>0</v>
      </c>
      <c r="BD108" s="385">
        <f t="shared" si="229"/>
        <v>0</v>
      </c>
      <c r="BE108" s="381">
        <f ca="1">COUNTIF((OFFSET($AW$105,0,0,4,8)),IF(AW108=0,".",AW108))</f>
        <v>0</v>
      </c>
      <c r="BF108" s="381">
        <f t="shared" ca="1" si="222"/>
        <v>0</v>
      </c>
      <c r="BG108" s="381">
        <f t="shared" ca="1" si="222"/>
        <v>0</v>
      </c>
      <c r="BH108" s="381">
        <f t="shared" ca="1" si="222"/>
        <v>0</v>
      </c>
      <c r="BI108" s="381">
        <f t="shared" ca="1" si="222"/>
        <v>0</v>
      </c>
      <c r="BJ108" s="381">
        <f t="shared" ca="1" si="222"/>
        <v>0</v>
      </c>
      <c r="BK108" s="381">
        <f t="shared" ca="1" si="222"/>
        <v>0</v>
      </c>
      <c r="BL108" s="381">
        <f t="shared" ca="1" si="222"/>
        <v>0</v>
      </c>
      <c r="BM108" s="374">
        <f t="shared" si="229"/>
        <v>0</v>
      </c>
      <c r="BN108" s="374">
        <f t="shared" si="229"/>
        <v>0</v>
      </c>
      <c r="BO108" s="374">
        <f t="shared" si="229"/>
        <v>0</v>
      </c>
      <c r="BP108" s="374">
        <f t="shared" si="229"/>
        <v>0</v>
      </c>
      <c r="BQ108" s="374">
        <f t="shared" si="229"/>
        <v>0</v>
      </c>
      <c r="BR108" s="374">
        <f t="shared" si="229"/>
        <v>0</v>
      </c>
      <c r="BS108" s="374">
        <f t="shared" si="229"/>
        <v>0</v>
      </c>
      <c r="BT108" s="374">
        <f t="shared" si="229"/>
        <v>0</v>
      </c>
      <c r="BU108">
        <f ca="1">COUNTIF((OFFSET($BM$105,0,0,4,8)),IF(BM108=0,".",BM108))</f>
        <v>0</v>
      </c>
      <c r="BV108">
        <f t="shared" ca="1" si="223"/>
        <v>0</v>
      </c>
      <c r="BW108">
        <f t="shared" ca="1" si="223"/>
        <v>0</v>
      </c>
      <c r="BX108">
        <f t="shared" ca="1" si="223"/>
        <v>0</v>
      </c>
      <c r="BY108">
        <f t="shared" ca="1" si="223"/>
        <v>0</v>
      </c>
      <c r="BZ108">
        <f t="shared" ca="1" si="223"/>
        <v>0</v>
      </c>
      <c r="CA108">
        <f t="shared" ca="1" si="223"/>
        <v>0</v>
      </c>
      <c r="CB108">
        <f t="shared" ca="1" si="223"/>
        <v>0</v>
      </c>
    </row>
    <row r="109" spans="1:80" x14ac:dyDescent="0.2">
      <c r="A109" s="377">
        <f t="shared" ref="A109:H109" si="230">COUNTIF((A$105:A$108),IF(A105=0,".",A105))</f>
        <v>0</v>
      </c>
      <c r="B109" s="378">
        <f t="shared" si="230"/>
        <v>1</v>
      </c>
      <c r="C109" s="378">
        <f t="shared" si="230"/>
        <v>0</v>
      </c>
      <c r="D109" s="378">
        <f t="shared" si="230"/>
        <v>1</v>
      </c>
      <c r="E109" s="378">
        <f t="shared" si="230"/>
        <v>1</v>
      </c>
      <c r="F109" s="378">
        <f t="shared" si="230"/>
        <v>0</v>
      </c>
      <c r="G109" s="378">
        <f t="shared" si="230"/>
        <v>1</v>
      </c>
      <c r="H109" s="378">
        <f t="shared" si="230"/>
        <v>1</v>
      </c>
      <c r="I109" s="378">
        <f ca="1">SUM(I105:I108)</f>
        <v>0</v>
      </c>
      <c r="J109" s="378">
        <f t="shared" ref="J109:P109" ca="1" si="231">SUM(J105:J108)</f>
        <v>1</v>
      </c>
      <c r="K109" s="378">
        <f t="shared" ca="1" si="231"/>
        <v>0</v>
      </c>
      <c r="L109" s="378">
        <f t="shared" ca="1" si="231"/>
        <v>3</v>
      </c>
      <c r="M109" s="378">
        <f t="shared" ca="1" si="231"/>
        <v>1</v>
      </c>
      <c r="N109" s="378">
        <f t="shared" ca="1" si="231"/>
        <v>1</v>
      </c>
      <c r="O109" s="378">
        <f t="shared" ca="1" si="231"/>
        <v>1</v>
      </c>
      <c r="P109" s="378">
        <f t="shared" ca="1" si="231"/>
        <v>2</v>
      </c>
      <c r="Q109" s="378">
        <f t="shared" ref="Q109:X109" si="232">COUNTIF((Q$105:Q$108),IF(Q105=0,".",Q105))</f>
        <v>0</v>
      </c>
      <c r="R109" s="378">
        <f t="shared" si="232"/>
        <v>1</v>
      </c>
      <c r="S109" s="378">
        <f t="shared" si="232"/>
        <v>0</v>
      </c>
      <c r="T109" s="378">
        <f t="shared" si="232"/>
        <v>1</v>
      </c>
      <c r="U109" s="378">
        <f t="shared" si="232"/>
        <v>1</v>
      </c>
      <c r="V109" s="378">
        <f t="shared" si="232"/>
        <v>0</v>
      </c>
      <c r="W109" s="378">
        <f t="shared" si="232"/>
        <v>1</v>
      </c>
      <c r="X109" s="378">
        <f t="shared" si="232"/>
        <v>1</v>
      </c>
      <c r="Y109" s="378">
        <f ca="1">SUM(Y105:Y108)</f>
        <v>0</v>
      </c>
      <c r="Z109" s="378">
        <f t="shared" ref="Z109:AF109" ca="1" si="233">SUM(Z105:Z108)</f>
        <v>1</v>
      </c>
      <c r="AA109" s="378">
        <f t="shared" ca="1" si="233"/>
        <v>0</v>
      </c>
      <c r="AB109" s="378">
        <f t="shared" ca="1" si="233"/>
        <v>3</v>
      </c>
      <c r="AC109" s="378">
        <f t="shared" ca="1" si="233"/>
        <v>1</v>
      </c>
      <c r="AD109" s="378">
        <f t="shared" ca="1" si="233"/>
        <v>1</v>
      </c>
      <c r="AE109" s="378">
        <f t="shared" ca="1" si="233"/>
        <v>1</v>
      </c>
      <c r="AF109" s="378">
        <f t="shared" ca="1" si="233"/>
        <v>2</v>
      </c>
      <c r="AG109" s="378">
        <f t="shared" ref="AG109:AN112" si="234">COUNTIF((AG$105:AG$108),IF(AG105=0,".",AG105))</f>
        <v>0</v>
      </c>
      <c r="AH109" s="378">
        <f t="shared" si="234"/>
        <v>0</v>
      </c>
      <c r="AI109" s="378">
        <f t="shared" si="234"/>
        <v>0</v>
      </c>
      <c r="AJ109" s="378">
        <f t="shared" si="234"/>
        <v>0</v>
      </c>
      <c r="AK109" s="378">
        <f t="shared" si="234"/>
        <v>0</v>
      </c>
      <c r="AL109" s="378">
        <f t="shared" si="234"/>
        <v>0</v>
      </c>
      <c r="AM109" s="378">
        <f t="shared" si="234"/>
        <v>0</v>
      </c>
      <c r="AN109" s="378">
        <f t="shared" si="234"/>
        <v>0</v>
      </c>
      <c r="AO109" s="378">
        <f ca="1">SUM(AO105:AO108)</f>
        <v>0</v>
      </c>
      <c r="AP109" s="378">
        <f t="shared" ref="AP109:AV109" ca="1" si="235">SUM(AP105:AP108)</f>
        <v>0</v>
      </c>
      <c r="AQ109" s="378">
        <f t="shared" ca="1" si="235"/>
        <v>0</v>
      </c>
      <c r="AR109" s="378">
        <f t="shared" ca="1" si="235"/>
        <v>0</v>
      </c>
      <c r="AS109" s="378">
        <f t="shared" ca="1" si="235"/>
        <v>0</v>
      </c>
      <c r="AT109" s="378">
        <f t="shared" ca="1" si="235"/>
        <v>0</v>
      </c>
      <c r="AU109" s="378">
        <f t="shared" ca="1" si="235"/>
        <v>0</v>
      </c>
      <c r="AV109" s="378">
        <f t="shared" ca="1" si="235"/>
        <v>0</v>
      </c>
      <c r="AW109" s="378">
        <f t="shared" ref="AW109:BD112" si="236">COUNTIF((AW$105:AW$108),IF(AW105=0,".",AW105))</f>
        <v>0</v>
      </c>
      <c r="AX109" s="378">
        <f t="shared" si="236"/>
        <v>0</v>
      </c>
      <c r="AY109" s="378">
        <f t="shared" si="236"/>
        <v>0</v>
      </c>
      <c r="AZ109" s="378">
        <f t="shared" si="236"/>
        <v>0</v>
      </c>
      <c r="BA109" s="378">
        <f t="shared" si="236"/>
        <v>1</v>
      </c>
      <c r="BB109" s="378">
        <f t="shared" si="236"/>
        <v>0</v>
      </c>
      <c r="BC109" s="378">
        <f t="shared" si="236"/>
        <v>0</v>
      </c>
      <c r="BD109" s="378">
        <f t="shared" si="236"/>
        <v>0</v>
      </c>
      <c r="BE109" s="378">
        <f ca="1">SUM(BE105:BE108)</f>
        <v>0</v>
      </c>
      <c r="BF109" s="378">
        <f t="shared" ref="BF109:BL109" ca="1" si="237">SUM(BF105:BF108)</f>
        <v>0</v>
      </c>
      <c r="BG109" s="378">
        <f t="shared" ca="1" si="237"/>
        <v>0</v>
      </c>
      <c r="BH109" s="378">
        <f t="shared" ca="1" si="237"/>
        <v>0</v>
      </c>
      <c r="BI109" s="378">
        <f t="shared" ca="1" si="237"/>
        <v>1</v>
      </c>
      <c r="BJ109" s="378">
        <f t="shared" ca="1" si="237"/>
        <v>0</v>
      </c>
      <c r="BK109" s="378">
        <f t="shared" ca="1" si="237"/>
        <v>0</v>
      </c>
      <c r="BL109" s="378">
        <f t="shared" ca="1" si="237"/>
        <v>0</v>
      </c>
      <c r="BM109" s="378">
        <f t="shared" ref="BM109:BT112" si="238">COUNTIF((BM$105:BM$108),IF(BM105=0,".",BM105))</f>
        <v>0</v>
      </c>
      <c r="BN109" s="378">
        <f t="shared" si="238"/>
        <v>0</v>
      </c>
      <c r="BO109" s="378">
        <f t="shared" si="238"/>
        <v>0</v>
      </c>
      <c r="BP109" s="378">
        <f t="shared" si="238"/>
        <v>0</v>
      </c>
      <c r="BQ109" s="378">
        <f t="shared" si="238"/>
        <v>0</v>
      </c>
      <c r="BR109" s="378">
        <f t="shared" si="238"/>
        <v>0</v>
      </c>
      <c r="BS109" s="378">
        <f t="shared" si="238"/>
        <v>0</v>
      </c>
      <c r="BT109" s="378">
        <f t="shared" si="238"/>
        <v>0</v>
      </c>
      <c r="BU109" s="378">
        <f ca="1">SUM(BU105:BU108)</f>
        <v>0</v>
      </c>
      <c r="BV109" s="378">
        <f t="shared" ref="BV109:CB109" ca="1" si="239">SUM(BV105:BV108)</f>
        <v>0</v>
      </c>
      <c r="BW109" s="378">
        <f t="shared" ca="1" si="239"/>
        <v>0</v>
      </c>
      <c r="BX109" s="378">
        <f t="shared" ca="1" si="239"/>
        <v>0</v>
      </c>
      <c r="BY109" s="378">
        <f t="shared" ca="1" si="239"/>
        <v>0</v>
      </c>
      <c r="BZ109" s="378">
        <f t="shared" ca="1" si="239"/>
        <v>0</v>
      </c>
      <c r="CA109" s="378">
        <f t="shared" ca="1" si="239"/>
        <v>0</v>
      </c>
      <c r="CB109" s="378">
        <f t="shared" ca="1" si="239"/>
        <v>0</v>
      </c>
    </row>
    <row r="110" spans="1:80" ht="12.75" customHeight="1" x14ac:dyDescent="0.2">
      <c r="A110" s="377">
        <f t="shared" ref="A110:X112" si="240">COUNTIF((A$105:A$108),IF(A106=0,".",A106))</f>
        <v>0</v>
      </c>
      <c r="B110" s="378">
        <f t="shared" si="240"/>
        <v>0</v>
      </c>
      <c r="C110" s="378">
        <f t="shared" si="240"/>
        <v>0</v>
      </c>
      <c r="D110" s="378">
        <f t="shared" si="240"/>
        <v>1</v>
      </c>
      <c r="E110" s="378">
        <f t="shared" si="240"/>
        <v>0</v>
      </c>
      <c r="F110" s="378">
        <f t="shared" si="240"/>
        <v>1</v>
      </c>
      <c r="G110" s="378">
        <f t="shared" si="240"/>
        <v>0</v>
      </c>
      <c r="H110" s="378">
        <f t="shared" si="240"/>
        <v>1</v>
      </c>
      <c r="I110" s="1109" t="s">
        <v>329</v>
      </c>
      <c r="J110" s="1109"/>
      <c r="K110" s="1109"/>
      <c r="L110" s="1109"/>
      <c r="M110" s="1109"/>
      <c r="N110" s="1109"/>
      <c r="O110" s="1109"/>
      <c r="P110" s="1109"/>
      <c r="Q110" s="378">
        <f t="shared" si="240"/>
        <v>0</v>
      </c>
      <c r="R110" s="378">
        <f t="shared" si="240"/>
        <v>0</v>
      </c>
      <c r="S110" s="378">
        <f t="shared" si="240"/>
        <v>0</v>
      </c>
      <c r="T110" s="378">
        <f t="shared" si="240"/>
        <v>1</v>
      </c>
      <c r="U110" s="378">
        <f t="shared" si="240"/>
        <v>0</v>
      </c>
      <c r="V110" s="378">
        <f t="shared" si="240"/>
        <v>1</v>
      </c>
      <c r="W110" s="378">
        <f t="shared" si="240"/>
        <v>0</v>
      </c>
      <c r="X110" s="378">
        <f t="shared" si="240"/>
        <v>1</v>
      </c>
      <c r="Y110" s="1109" t="s">
        <v>329</v>
      </c>
      <c r="Z110" s="1109"/>
      <c r="AA110" s="1109"/>
      <c r="AB110" s="1109"/>
      <c r="AC110" s="1109"/>
      <c r="AD110" s="1109"/>
      <c r="AE110" s="1109"/>
      <c r="AF110" s="1109"/>
      <c r="AG110" s="378">
        <f t="shared" si="234"/>
        <v>0</v>
      </c>
      <c r="AH110" s="378">
        <f t="shared" si="234"/>
        <v>0</v>
      </c>
      <c r="AI110" s="378">
        <f t="shared" si="234"/>
        <v>0</v>
      </c>
      <c r="AJ110" s="378">
        <f t="shared" si="234"/>
        <v>0</v>
      </c>
      <c r="AK110" s="378">
        <f t="shared" si="234"/>
        <v>0</v>
      </c>
      <c r="AL110" s="378">
        <f t="shared" si="234"/>
        <v>0</v>
      </c>
      <c r="AM110" s="378">
        <f t="shared" si="234"/>
        <v>0</v>
      </c>
      <c r="AN110" s="378">
        <f t="shared" si="234"/>
        <v>0</v>
      </c>
      <c r="AO110" s="1109" t="s">
        <v>329</v>
      </c>
      <c r="AP110" s="1109"/>
      <c r="AQ110" s="1109"/>
      <c r="AR110" s="1109"/>
      <c r="AS110" s="1109"/>
      <c r="AT110" s="1109"/>
      <c r="AU110" s="1109"/>
      <c r="AV110" s="1109"/>
      <c r="AW110" s="378">
        <f t="shared" si="236"/>
        <v>0</v>
      </c>
      <c r="AX110" s="378">
        <f t="shared" si="236"/>
        <v>0</v>
      </c>
      <c r="AY110" s="378">
        <f t="shared" si="236"/>
        <v>0</v>
      </c>
      <c r="AZ110" s="378">
        <f t="shared" si="236"/>
        <v>0</v>
      </c>
      <c r="BA110" s="378">
        <f t="shared" si="236"/>
        <v>0</v>
      </c>
      <c r="BB110" s="378">
        <f t="shared" si="236"/>
        <v>0</v>
      </c>
      <c r="BC110" s="378">
        <f t="shared" si="236"/>
        <v>0</v>
      </c>
      <c r="BD110" s="378">
        <f t="shared" si="236"/>
        <v>0</v>
      </c>
      <c r="BE110" s="1109" t="s">
        <v>329</v>
      </c>
      <c r="BF110" s="1109"/>
      <c r="BG110" s="1109"/>
      <c r="BH110" s="1109"/>
      <c r="BI110" s="1109"/>
      <c r="BJ110" s="1109"/>
      <c r="BK110" s="1109"/>
      <c r="BL110" s="1109"/>
      <c r="BM110" s="378">
        <f t="shared" si="238"/>
        <v>0</v>
      </c>
      <c r="BN110" s="378">
        <f t="shared" si="238"/>
        <v>0</v>
      </c>
      <c r="BO110" s="378">
        <f t="shared" si="238"/>
        <v>0</v>
      </c>
      <c r="BP110" s="378">
        <f t="shared" si="238"/>
        <v>0</v>
      </c>
      <c r="BQ110" s="378">
        <f t="shared" si="238"/>
        <v>0</v>
      </c>
      <c r="BR110" s="378">
        <f t="shared" si="238"/>
        <v>0</v>
      </c>
      <c r="BS110" s="378">
        <f t="shared" si="238"/>
        <v>0</v>
      </c>
      <c r="BT110" s="378">
        <f t="shared" si="238"/>
        <v>0</v>
      </c>
      <c r="BU110" s="1109" t="s">
        <v>329</v>
      </c>
      <c r="BV110" s="1109"/>
      <c r="BW110" s="1109"/>
      <c r="BX110" s="1109"/>
      <c r="BY110" s="1109"/>
      <c r="BZ110" s="1109"/>
      <c r="CA110" s="1109"/>
      <c r="CB110" s="1109"/>
    </row>
    <row r="111" spans="1:80" ht="12.75" customHeight="1" x14ac:dyDescent="0.2">
      <c r="A111" s="377">
        <f t="shared" si="240"/>
        <v>0</v>
      </c>
      <c r="B111" s="378">
        <f t="shared" si="240"/>
        <v>0</v>
      </c>
      <c r="C111" s="378">
        <f t="shared" si="240"/>
        <v>0</v>
      </c>
      <c r="D111" s="378">
        <f t="shared" si="240"/>
        <v>1</v>
      </c>
      <c r="E111" s="378">
        <f t="shared" si="240"/>
        <v>0</v>
      </c>
      <c r="F111" s="378">
        <f t="shared" si="240"/>
        <v>0</v>
      </c>
      <c r="G111" s="378">
        <f t="shared" si="240"/>
        <v>0</v>
      </c>
      <c r="H111" s="378">
        <f t="shared" si="240"/>
        <v>0</v>
      </c>
      <c r="I111" s="1109"/>
      <c r="J111" s="1109"/>
      <c r="K111" s="1109"/>
      <c r="L111" s="1109"/>
      <c r="M111" s="1109"/>
      <c r="N111" s="1109"/>
      <c r="O111" s="1109"/>
      <c r="P111" s="1109"/>
      <c r="Q111" s="378">
        <f t="shared" si="240"/>
        <v>0</v>
      </c>
      <c r="R111" s="378">
        <f t="shared" si="240"/>
        <v>0</v>
      </c>
      <c r="S111" s="378">
        <f t="shared" si="240"/>
        <v>0</v>
      </c>
      <c r="T111" s="378">
        <f t="shared" si="240"/>
        <v>1</v>
      </c>
      <c r="U111" s="378">
        <f t="shared" si="240"/>
        <v>0</v>
      </c>
      <c r="V111" s="378">
        <f t="shared" si="240"/>
        <v>0</v>
      </c>
      <c r="W111" s="378">
        <f t="shared" si="240"/>
        <v>0</v>
      </c>
      <c r="X111" s="378">
        <f t="shared" si="240"/>
        <v>0</v>
      </c>
      <c r="Y111" s="1109"/>
      <c r="Z111" s="1109"/>
      <c r="AA111" s="1109"/>
      <c r="AB111" s="1109"/>
      <c r="AC111" s="1109"/>
      <c r="AD111" s="1109"/>
      <c r="AE111" s="1109"/>
      <c r="AF111" s="1109"/>
      <c r="AG111" s="378">
        <f t="shared" si="234"/>
        <v>0</v>
      </c>
      <c r="AH111" s="378">
        <f t="shared" si="234"/>
        <v>0</v>
      </c>
      <c r="AI111" s="378">
        <f t="shared" si="234"/>
        <v>0</v>
      </c>
      <c r="AJ111" s="378">
        <f t="shared" si="234"/>
        <v>0</v>
      </c>
      <c r="AK111" s="378">
        <f t="shared" si="234"/>
        <v>0</v>
      </c>
      <c r="AL111" s="378">
        <f t="shared" si="234"/>
        <v>0</v>
      </c>
      <c r="AM111" s="378">
        <f t="shared" si="234"/>
        <v>0</v>
      </c>
      <c r="AN111" s="378">
        <f t="shared" si="234"/>
        <v>0</v>
      </c>
      <c r="AO111" s="1109"/>
      <c r="AP111" s="1109"/>
      <c r="AQ111" s="1109"/>
      <c r="AR111" s="1109"/>
      <c r="AS111" s="1109"/>
      <c r="AT111" s="1109"/>
      <c r="AU111" s="1109"/>
      <c r="AV111" s="1109"/>
      <c r="AW111" s="378">
        <f t="shared" si="236"/>
        <v>0</v>
      </c>
      <c r="AX111" s="378">
        <f t="shared" si="236"/>
        <v>0</v>
      </c>
      <c r="AY111" s="378">
        <f t="shared" si="236"/>
        <v>0</v>
      </c>
      <c r="AZ111" s="378">
        <f t="shared" si="236"/>
        <v>0</v>
      </c>
      <c r="BA111" s="378">
        <f t="shared" si="236"/>
        <v>0</v>
      </c>
      <c r="BB111" s="378">
        <f t="shared" si="236"/>
        <v>0</v>
      </c>
      <c r="BC111" s="378">
        <f t="shared" si="236"/>
        <v>0</v>
      </c>
      <c r="BD111" s="378">
        <f t="shared" si="236"/>
        <v>0</v>
      </c>
      <c r="BE111" s="1109"/>
      <c r="BF111" s="1109"/>
      <c r="BG111" s="1109"/>
      <c r="BH111" s="1109"/>
      <c r="BI111" s="1109"/>
      <c r="BJ111" s="1109"/>
      <c r="BK111" s="1109"/>
      <c r="BL111" s="1109"/>
      <c r="BM111" s="378">
        <f t="shared" si="238"/>
        <v>0</v>
      </c>
      <c r="BN111" s="378">
        <f t="shared" si="238"/>
        <v>0</v>
      </c>
      <c r="BO111" s="378">
        <f t="shared" si="238"/>
        <v>0</v>
      </c>
      <c r="BP111" s="378">
        <f t="shared" si="238"/>
        <v>0</v>
      </c>
      <c r="BQ111" s="378">
        <f t="shared" si="238"/>
        <v>0</v>
      </c>
      <c r="BR111" s="378">
        <f t="shared" si="238"/>
        <v>0</v>
      </c>
      <c r="BS111" s="378">
        <f t="shared" si="238"/>
        <v>0</v>
      </c>
      <c r="BT111" s="378">
        <f t="shared" si="238"/>
        <v>0</v>
      </c>
      <c r="BU111" s="1109"/>
      <c r="BV111" s="1109"/>
      <c r="BW111" s="1109"/>
      <c r="BX111" s="1109"/>
      <c r="BY111" s="1109"/>
      <c r="BZ111" s="1109"/>
      <c r="CA111" s="1109"/>
      <c r="CB111" s="1109"/>
    </row>
    <row r="112" spans="1:80" ht="13.5" thickBot="1" x14ac:dyDescent="0.25">
      <c r="A112" s="377">
        <f t="shared" si="240"/>
        <v>0</v>
      </c>
      <c r="B112" s="378">
        <f t="shared" si="240"/>
        <v>0</v>
      </c>
      <c r="C112" s="378">
        <f t="shared" si="240"/>
        <v>0</v>
      </c>
      <c r="D112" s="378">
        <f t="shared" si="240"/>
        <v>0</v>
      </c>
      <c r="E112" s="378">
        <f t="shared" si="240"/>
        <v>0</v>
      </c>
      <c r="F112" s="378">
        <f t="shared" si="240"/>
        <v>0</v>
      </c>
      <c r="G112" s="378">
        <f t="shared" si="240"/>
        <v>0</v>
      </c>
      <c r="H112" s="378">
        <f t="shared" si="240"/>
        <v>0</v>
      </c>
      <c r="I112" s="380" t="s">
        <v>42</v>
      </c>
      <c r="J112" s="380" t="s">
        <v>44</v>
      </c>
      <c r="K112" s="380" t="s">
        <v>45</v>
      </c>
      <c r="L112" s="380" t="s">
        <v>46</v>
      </c>
      <c r="M112" s="380" t="s">
        <v>47</v>
      </c>
      <c r="N112" s="380" t="s">
        <v>48</v>
      </c>
      <c r="O112" s="380" t="s">
        <v>67</v>
      </c>
      <c r="P112" s="380" t="s">
        <v>43</v>
      </c>
      <c r="Q112" s="378">
        <f t="shared" si="240"/>
        <v>0</v>
      </c>
      <c r="R112" s="378">
        <f t="shared" si="240"/>
        <v>0</v>
      </c>
      <c r="S112" s="378">
        <f t="shared" si="240"/>
        <v>0</v>
      </c>
      <c r="T112" s="378">
        <f t="shared" si="240"/>
        <v>0</v>
      </c>
      <c r="U112" s="378">
        <f t="shared" si="240"/>
        <v>0</v>
      </c>
      <c r="V112" s="378">
        <f t="shared" si="240"/>
        <v>0</v>
      </c>
      <c r="W112" s="378">
        <f t="shared" si="240"/>
        <v>0</v>
      </c>
      <c r="X112" s="378">
        <f t="shared" si="240"/>
        <v>0</v>
      </c>
      <c r="Y112" s="380" t="s">
        <v>42</v>
      </c>
      <c r="Z112" s="380" t="s">
        <v>44</v>
      </c>
      <c r="AA112" s="380" t="s">
        <v>45</v>
      </c>
      <c r="AB112" s="380" t="s">
        <v>46</v>
      </c>
      <c r="AC112" s="380" t="s">
        <v>47</v>
      </c>
      <c r="AD112" s="380" t="s">
        <v>48</v>
      </c>
      <c r="AE112" s="380" t="s">
        <v>67</v>
      </c>
      <c r="AF112" s="380" t="s">
        <v>43</v>
      </c>
      <c r="AG112" s="378">
        <f t="shared" si="234"/>
        <v>0</v>
      </c>
      <c r="AH112" s="378">
        <f t="shared" si="234"/>
        <v>0</v>
      </c>
      <c r="AI112" s="378">
        <f t="shared" si="234"/>
        <v>0</v>
      </c>
      <c r="AJ112" s="378">
        <f t="shared" si="234"/>
        <v>0</v>
      </c>
      <c r="AK112" s="378">
        <f t="shared" si="234"/>
        <v>0</v>
      </c>
      <c r="AL112" s="378">
        <f t="shared" si="234"/>
        <v>0</v>
      </c>
      <c r="AM112" s="378">
        <f t="shared" si="234"/>
        <v>0</v>
      </c>
      <c r="AN112" s="378">
        <f t="shared" si="234"/>
        <v>0</v>
      </c>
      <c r="AO112" s="380" t="s">
        <v>42</v>
      </c>
      <c r="AP112" s="380" t="s">
        <v>44</v>
      </c>
      <c r="AQ112" s="380" t="s">
        <v>45</v>
      </c>
      <c r="AR112" s="380" t="s">
        <v>46</v>
      </c>
      <c r="AS112" s="380" t="s">
        <v>47</v>
      </c>
      <c r="AT112" s="380" t="s">
        <v>48</v>
      </c>
      <c r="AU112" s="380" t="s">
        <v>67</v>
      </c>
      <c r="AV112" s="380" t="s">
        <v>43</v>
      </c>
      <c r="AW112" s="378">
        <f t="shared" si="236"/>
        <v>0</v>
      </c>
      <c r="AX112" s="378">
        <f t="shared" si="236"/>
        <v>0</v>
      </c>
      <c r="AY112" s="378">
        <f t="shared" si="236"/>
        <v>0</v>
      </c>
      <c r="AZ112" s="378">
        <f t="shared" si="236"/>
        <v>0</v>
      </c>
      <c r="BA112" s="378">
        <f t="shared" si="236"/>
        <v>0</v>
      </c>
      <c r="BB112" s="378">
        <f t="shared" si="236"/>
        <v>0</v>
      </c>
      <c r="BC112" s="378">
        <f t="shared" si="236"/>
        <v>0</v>
      </c>
      <c r="BD112" s="378">
        <f t="shared" si="236"/>
        <v>0</v>
      </c>
      <c r="BE112" s="380" t="s">
        <v>42</v>
      </c>
      <c r="BF112" s="380" t="s">
        <v>44</v>
      </c>
      <c r="BG112" s="380" t="s">
        <v>45</v>
      </c>
      <c r="BH112" s="380" t="s">
        <v>46</v>
      </c>
      <c r="BI112" s="380" t="s">
        <v>47</v>
      </c>
      <c r="BJ112" s="380" t="s">
        <v>48</v>
      </c>
      <c r="BK112" s="380" t="s">
        <v>67</v>
      </c>
      <c r="BL112" s="380" t="s">
        <v>43</v>
      </c>
      <c r="BM112" s="378">
        <f t="shared" si="238"/>
        <v>0</v>
      </c>
      <c r="BN112" s="378">
        <f t="shared" si="238"/>
        <v>0</v>
      </c>
      <c r="BO112" s="378">
        <f t="shared" si="238"/>
        <v>0</v>
      </c>
      <c r="BP112" s="378">
        <f t="shared" si="238"/>
        <v>0</v>
      </c>
      <c r="BQ112" s="378">
        <f t="shared" si="238"/>
        <v>0</v>
      </c>
      <c r="BR112" s="378">
        <f t="shared" si="238"/>
        <v>0</v>
      </c>
      <c r="BS112" s="378">
        <f t="shared" si="238"/>
        <v>0</v>
      </c>
      <c r="BT112" s="378">
        <f t="shared" si="238"/>
        <v>0</v>
      </c>
      <c r="BU112" s="380" t="s">
        <v>42</v>
      </c>
      <c r="BV112" s="380" t="s">
        <v>44</v>
      </c>
      <c r="BW112" s="380" t="s">
        <v>45</v>
      </c>
      <c r="BX112" s="380" t="s">
        <v>46</v>
      </c>
      <c r="BY112" s="380" t="s">
        <v>47</v>
      </c>
      <c r="BZ112" s="380" t="s">
        <v>48</v>
      </c>
      <c r="CA112" s="380" t="s">
        <v>67</v>
      </c>
      <c r="CB112" s="380" t="s">
        <v>43</v>
      </c>
    </row>
    <row r="113" spans="1:80" ht="13.5" thickBot="1" x14ac:dyDescent="0.25">
      <c r="A113" s="373">
        <f t="shared" ref="A113:BD113" si="241">SUM(A105:A112)</f>
        <v>0</v>
      </c>
      <c r="B113" s="372">
        <f t="shared" si="241"/>
        <v>1</v>
      </c>
      <c r="C113" s="372">
        <f t="shared" si="241"/>
        <v>0</v>
      </c>
      <c r="D113" s="372">
        <f t="shared" si="241"/>
        <v>3</v>
      </c>
      <c r="E113" s="372">
        <f t="shared" si="241"/>
        <v>1</v>
      </c>
      <c r="F113" s="372">
        <f t="shared" si="241"/>
        <v>1</v>
      </c>
      <c r="G113" s="372">
        <f t="shared" si="241"/>
        <v>1</v>
      </c>
      <c r="H113" s="372">
        <f t="shared" si="241"/>
        <v>2</v>
      </c>
      <c r="I113" s="379" t="str">
        <f t="shared" ref="I113:P113" ca="1" si="242">IF(A113=I109,"OK.","CISSS!")</f>
        <v>OK.</v>
      </c>
      <c r="J113" s="379" t="str">
        <f t="shared" ca="1" si="242"/>
        <v>OK.</v>
      </c>
      <c r="K113" s="379" t="str">
        <f t="shared" ca="1" si="242"/>
        <v>OK.</v>
      </c>
      <c r="L113" s="379" t="str">
        <f t="shared" ca="1" si="242"/>
        <v>OK.</v>
      </c>
      <c r="M113" s="379" t="str">
        <f t="shared" ca="1" si="242"/>
        <v>OK.</v>
      </c>
      <c r="N113" s="379" t="str">
        <f t="shared" ca="1" si="242"/>
        <v>OK.</v>
      </c>
      <c r="O113" s="379" t="str">
        <f t="shared" ca="1" si="242"/>
        <v>OK.</v>
      </c>
      <c r="P113" s="379" t="str">
        <f t="shared" ca="1" si="242"/>
        <v>OK.</v>
      </c>
      <c r="Q113" s="384">
        <f t="shared" si="241"/>
        <v>0</v>
      </c>
      <c r="R113" s="384">
        <f t="shared" si="241"/>
        <v>1</v>
      </c>
      <c r="S113" s="384">
        <f t="shared" si="241"/>
        <v>0</v>
      </c>
      <c r="T113" s="384">
        <f t="shared" si="241"/>
        <v>3</v>
      </c>
      <c r="U113" s="384">
        <f t="shared" si="241"/>
        <v>1</v>
      </c>
      <c r="V113" s="384">
        <f t="shared" si="241"/>
        <v>1</v>
      </c>
      <c r="W113" s="384">
        <f t="shared" si="241"/>
        <v>1</v>
      </c>
      <c r="X113" s="384">
        <f t="shared" si="241"/>
        <v>2</v>
      </c>
      <c r="Y113" s="382" t="str">
        <f t="shared" ref="Y113:AF113" ca="1" si="243">IF(Q113=Y109,"OK.","CISSS!")</f>
        <v>OK.</v>
      </c>
      <c r="Z113" s="382" t="str">
        <f t="shared" ca="1" si="243"/>
        <v>OK.</v>
      </c>
      <c r="AA113" s="382" t="str">
        <f t="shared" ca="1" si="243"/>
        <v>OK.</v>
      </c>
      <c r="AB113" s="382" t="str">
        <f t="shared" ca="1" si="243"/>
        <v>OK.</v>
      </c>
      <c r="AC113" s="382" t="str">
        <f t="shared" ca="1" si="243"/>
        <v>OK.</v>
      </c>
      <c r="AD113" s="382" t="str">
        <f t="shared" ca="1" si="243"/>
        <v>OK.</v>
      </c>
      <c r="AE113" s="382" t="str">
        <f t="shared" ca="1" si="243"/>
        <v>OK.</v>
      </c>
      <c r="AF113" s="382" t="str">
        <f t="shared" ca="1" si="243"/>
        <v>OK.</v>
      </c>
      <c r="AG113" s="372">
        <f t="shared" si="241"/>
        <v>0</v>
      </c>
      <c r="AH113" s="372">
        <f t="shared" si="241"/>
        <v>0</v>
      </c>
      <c r="AI113" s="372">
        <f t="shared" si="241"/>
        <v>0</v>
      </c>
      <c r="AJ113" s="372">
        <f t="shared" si="241"/>
        <v>0</v>
      </c>
      <c r="AK113" s="372">
        <f t="shared" si="241"/>
        <v>0</v>
      </c>
      <c r="AL113" s="372">
        <f t="shared" si="241"/>
        <v>0</v>
      </c>
      <c r="AM113" s="372">
        <f t="shared" si="241"/>
        <v>0</v>
      </c>
      <c r="AN113" s="372">
        <f t="shared" si="241"/>
        <v>0</v>
      </c>
      <c r="AO113" s="379" t="str">
        <f t="shared" ref="AO113:AV113" ca="1" si="244">IF(AG113=AO109,"OK.","CISSS!")</f>
        <v>OK.</v>
      </c>
      <c r="AP113" s="379" t="str">
        <f t="shared" ca="1" si="244"/>
        <v>OK.</v>
      </c>
      <c r="AQ113" s="379" t="str">
        <f t="shared" ca="1" si="244"/>
        <v>OK.</v>
      </c>
      <c r="AR113" s="379" t="str">
        <f t="shared" ca="1" si="244"/>
        <v>OK.</v>
      </c>
      <c r="AS113" s="379" t="str">
        <f t="shared" ca="1" si="244"/>
        <v>OK.</v>
      </c>
      <c r="AT113" s="379" t="str">
        <f t="shared" ca="1" si="244"/>
        <v>OK.</v>
      </c>
      <c r="AU113" s="379" t="str">
        <f t="shared" ca="1" si="244"/>
        <v>OK.</v>
      </c>
      <c r="AV113" s="379" t="str">
        <f t="shared" ca="1" si="244"/>
        <v>OK.</v>
      </c>
      <c r="AW113" s="384">
        <f t="shared" si="241"/>
        <v>0</v>
      </c>
      <c r="AX113" s="384">
        <f t="shared" si="241"/>
        <v>0</v>
      </c>
      <c r="AY113" s="384">
        <f t="shared" si="241"/>
        <v>0</v>
      </c>
      <c r="AZ113" s="384">
        <f t="shared" si="241"/>
        <v>0</v>
      </c>
      <c r="BA113" s="384">
        <f t="shared" si="241"/>
        <v>1</v>
      </c>
      <c r="BB113" s="384">
        <f t="shared" si="241"/>
        <v>0</v>
      </c>
      <c r="BC113" s="384">
        <f t="shared" si="241"/>
        <v>0</v>
      </c>
      <c r="BD113" s="384">
        <f t="shared" si="241"/>
        <v>0</v>
      </c>
      <c r="BE113" s="382" t="str">
        <f t="shared" ref="BE113:BL113" ca="1" si="245">IF(AW113=BE109,"OK.","CISSS!")</f>
        <v>OK.</v>
      </c>
      <c r="BF113" s="382" t="str">
        <f t="shared" ca="1" si="245"/>
        <v>OK.</v>
      </c>
      <c r="BG113" s="382" t="str">
        <f t="shared" ca="1" si="245"/>
        <v>OK.</v>
      </c>
      <c r="BH113" s="382" t="str">
        <f t="shared" ca="1" si="245"/>
        <v>OK.</v>
      </c>
      <c r="BI113" s="382" t="str">
        <f t="shared" ca="1" si="245"/>
        <v>OK.</v>
      </c>
      <c r="BJ113" s="382" t="str">
        <f t="shared" ca="1" si="245"/>
        <v>OK.</v>
      </c>
      <c r="BK113" s="382" t="str">
        <f t="shared" ca="1" si="245"/>
        <v>OK.</v>
      </c>
      <c r="BL113" s="382" t="str">
        <f t="shared" ca="1" si="245"/>
        <v>OK.</v>
      </c>
      <c r="BM113" s="372">
        <f t="shared" ref="BM113:BT113" si="246">SUM(BM105:BM112)</f>
        <v>0</v>
      </c>
      <c r="BN113" s="372">
        <f t="shared" si="246"/>
        <v>0</v>
      </c>
      <c r="BO113" s="372">
        <f t="shared" si="246"/>
        <v>0</v>
      </c>
      <c r="BP113" s="372">
        <f t="shared" si="246"/>
        <v>0</v>
      </c>
      <c r="BQ113" s="372">
        <f t="shared" si="246"/>
        <v>0</v>
      </c>
      <c r="BR113" s="372">
        <f t="shared" si="246"/>
        <v>0</v>
      </c>
      <c r="BS113" s="372">
        <f t="shared" si="246"/>
        <v>0</v>
      </c>
      <c r="BT113" s="372">
        <f t="shared" si="246"/>
        <v>0</v>
      </c>
      <c r="BU113" s="379" t="str">
        <f t="shared" ref="BU113:CB113" ca="1" si="247">IF(BM113=BU109,"OK.","CISSS!")</f>
        <v>OK.</v>
      </c>
      <c r="BV113" s="379" t="str">
        <f t="shared" ca="1" si="247"/>
        <v>OK.</v>
      </c>
      <c r="BW113" s="379" t="str">
        <f t="shared" ca="1" si="247"/>
        <v>OK.</v>
      </c>
      <c r="BX113" s="379" t="str">
        <f t="shared" ca="1" si="247"/>
        <v>OK.</v>
      </c>
      <c r="BY113" s="379" t="str">
        <f t="shared" ca="1" si="247"/>
        <v>OK.</v>
      </c>
      <c r="BZ113" s="379" t="str">
        <f t="shared" ca="1" si="247"/>
        <v>OK.</v>
      </c>
      <c r="CA113" s="379" t="str">
        <f t="shared" ca="1" si="247"/>
        <v>OK.</v>
      </c>
      <c r="CB113" s="379" t="str">
        <f t="shared" ca="1" si="247"/>
        <v>OK.</v>
      </c>
    </row>
    <row r="114" spans="1:80" x14ac:dyDescent="0.2">
      <c r="A114" s="375">
        <f t="shared" ref="A114:H114" si="248">A$9</f>
        <v>0</v>
      </c>
      <c r="B114" s="375">
        <f t="shared" si="248"/>
        <v>0</v>
      </c>
      <c r="C114" s="375">
        <f t="shared" si="248"/>
        <v>0</v>
      </c>
      <c r="D114" s="375" t="str">
        <f t="shared" si="248"/>
        <v>TKL 202.0A</v>
      </c>
      <c r="E114" s="375" t="str">
        <f t="shared" si="248"/>
        <v>ARCH 341.11</v>
      </c>
      <c r="F114" s="375">
        <f t="shared" si="248"/>
        <v>0</v>
      </c>
      <c r="G114" s="375" t="str">
        <f t="shared" si="248"/>
        <v>ARCH 415.01</v>
      </c>
      <c r="H114" s="375">
        <f t="shared" si="248"/>
        <v>0</v>
      </c>
      <c r="I114">
        <f ca="1">COUNTIF((OFFSET($A$114,0,0,4,8)),IF(A114=0,".",A114))</f>
        <v>0</v>
      </c>
      <c r="J114">
        <f t="shared" ref="J114:P117" ca="1" si="249">COUNTIF((OFFSET($A$114,0,0,4,8)),IF(B114=0,".",B114))</f>
        <v>0</v>
      </c>
      <c r="K114">
        <f t="shared" ca="1" si="249"/>
        <v>0</v>
      </c>
      <c r="L114">
        <f t="shared" ca="1" si="249"/>
        <v>1</v>
      </c>
      <c r="M114">
        <f t="shared" ca="1" si="249"/>
        <v>1</v>
      </c>
      <c r="N114">
        <f t="shared" ca="1" si="249"/>
        <v>0</v>
      </c>
      <c r="O114">
        <f t="shared" ca="1" si="249"/>
        <v>1</v>
      </c>
      <c r="P114">
        <f t="shared" ca="1" si="249"/>
        <v>0</v>
      </c>
      <c r="Q114" s="375">
        <f t="shared" ref="Q114:BT114" si="250">Q$9</f>
        <v>0</v>
      </c>
      <c r="R114" s="375">
        <f t="shared" si="250"/>
        <v>0</v>
      </c>
      <c r="S114" s="375">
        <f t="shared" si="250"/>
        <v>0</v>
      </c>
      <c r="T114" s="375" t="str">
        <f t="shared" si="250"/>
        <v>Rectorate3</v>
      </c>
      <c r="U114" s="375" t="str">
        <f t="shared" si="250"/>
        <v>Yrd. Doç. Dr. Engin ÜNAL</v>
      </c>
      <c r="V114" s="375">
        <f t="shared" si="250"/>
        <v>0</v>
      </c>
      <c r="W114" s="375" t="str">
        <f t="shared" si="250"/>
        <v>Öğr. Gör. M. Cem AKDAMAR</v>
      </c>
      <c r="X114" s="375">
        <f t="shared" si="250"/>
        <v>0</v>
      </c>
      <c r="Y114" s="381">
        <f ca="1">COUNTIF((OFFSET($Q$114,0,0,4,8)),IF(Q114=0,".",Q114))</f>
        <v>0</v>
      </c>
      <c r="Z114" s="381">
        <f t="shared" ref="Z114:AF117" ca="1" si="251">COUNTIF((OFFSET($Q$114,0,0,4,8)),IF(R114=0,".",R114))</f>
        <v>0</v>
      </c>
      <c r="AA114" s="381">
        <f t="shared" ca="1" si="251"/>
        <v>0</v>
      </c>
      <c r="AB114" s="381">
        <f t="shared" ca="1" si="251"/>
        <v>1</v>
      </c>
      <c r="AC114" s="381">
        <f t="shared" ca="1" si="251"/>
        <v>1</v>
      </c>
      <c r="AD114" s="381">
        <f t="shared" ca="1" si="251"/>
        <v>0</v>
      </c>
      <c r="AE114" s="381">
        <f t="shared" ca="1" si="251"/>
        <v>1</v>
      </c>
      <c r="AF114" s="381">
        <f t="shared" ca="1" si="251"/>
        <v>0</v>
      </c>
      <c r="AG114" s="375">
        <f t="shared" si="250"/>
        <v>0</v>
      </c>
      <c r="AH114" s="375">
        <f t="shared" si="250"/>
        <v>0</v>
      </c>
      <c r="AI114" s="375">
        <f t="shared" si="250"/>
        <v>0</v>
      </c>
      <c r="AJ114" s="375">
        <f t="shared" si="250"/>
        <v>0</v>
      </c>
      <c r="AK114" s="375">
        <f t="shared" si="250"/>
        <v>0</v>
      </c>
      <c r="AL114" s="375">
        <f t="shared" si="250"/>
        <v>0</v>
      </c>
      <c r="AM114" s="375">
        <f t="shared" si="250"/>
        <v>0</v>
      </c>
      <c r="AN114" s="375">
        <f t="shared" si="250"/>
        <v>0</v>
      </c>
      <c r="AO114">
        <f ca="1">COUNTIF((OFFSET($AG$114,0,0,4,8)),IF(AG114=0,".",AG114))</f>
        <v>0</v>
      </c>
      <c r="AP114">
        <f t="shared" ref="AP114:AV117" ca="1" si="252">COUNTIF((OFFSET($AG$114,0,0,4,8)),IF(AH114=0,".",AH114))</f>
        <v>0</v>
      </c>
      <c r="AQ114">
        <f t="shared" ca="1" si="252"/>
        <v>0</v>
      </c>
      <c r="AR114">
        <f t="shared" ca="1" si="252"/>
        <v>0</v>
      </c>
      <c r="AS114">
        <f t="shared" ca="1" si="252"/>
        <v>0</v>
      </c>
      <c r="AT114">
        <f t="shared" ca="1" si="252"/>
        <v>0</v>
      </c>
      <c r="AU114">
        <f t="shared" ca="1" si="252"/>
        <v>0</v>
      </c>
      <c r="AV114">
        <f t="shared" ca="1" si="252"/>
        <v>0</v>
      </c>
      <c r="AW114" s="375">
        <f t="shared" si="250"/>
        <v>0</v>
      </c>
      <c r="AX114" s="375">
        <f t="shared" si="250"/>
        <v>0</v>
      </c>
      <c r="AY114" s="375">
        <f t="shared" si="250"/>
        <v>0</v>
      </c>
      <c r="AZ114" s="375">
        <f t="shared" si="250"/>
        <v>0</v>
      </c>
      <c r="BA114" s="375" t="str">
        <f t="shared" si="250"/>
        <v>Dicle KIZILDERE</v>
      </c>
      <c r="BB114" s="375">
        <f t="shared" si="250"/>
        <v>0</v>
      </c>
      <c r="BC114" s="375">
        <f t="shared" si="250"/>
        <v>0</v>
      </c>
      <c r="BD114" s="375">
        <f t="shared" si="250"/>
        <v>0</v>
      </c>
      <c r="BE114" s="381">
        <f ca="1">COUNTIF((OFFSET($AW$114,0,0,4,8)),IF(AW114=0,".",AW114))</f>
        <v>0</v>
      </c>
      <c r="BF114" s="381">
        <f t="shared" ref="BF114:BL117" ca="1" si="253">COUNTIF((OFFSET($AW$114,0,0,4,8)),IF(AX114=0,".",AX114))</f>
        <v>0</v>
      </c>
      <c r="BG114" s="381">
        <f t="shared" ca="1" si="253"/>
        <v>0</v>
      </c>
      <c r="BH114" s="381">
        <f t="shared" ca="1" si="253"/>
        <v>0</v>
      </c>
      <c r="BI114" s="381">
        <f t="shared" ca="1" si="253"/>
        <v>1</v>
      </c>
      <c r="BJ114" s="381">
        <f t="shared" ca="1" si="253"/>
        <v>0</v>
      </c>
      <c r="BK114" s="381">
        <f t="shared" ca="1" si="253"/>
        <v>0</v>
      </c>
      <c r="BL114" s="381">
        <f t="shared" ca="1" si="253"/>
        <v>0</v>
      </c>
      <c r="BM114" s="375">
        <f t="shared" si="250"/>
        <v>0</v>
      </c>
      <c r="BN114" s="375">
        <f t="shared" si="250"/>
        <v>0</v>
      </c>
      <c r="BO114" s="375">
        <f t="shared" si="250"/>
        <v>0</v>
      </c>
      <c r="BP114" s="375">
        <f t="shared" si="250"/>
        <v>0</v>
      </c>
      <c r="BQ114" s="375">
        <f t="shared" si="250"/>
        <v>0</v>
      </c>
      <c r="BR114" s="375">
        <f t="shared" si="250"/>
        <v>0</v>
      </c>
      <c r="BS114" s="375">
        <f t="shared" si="250"/>
        <v>0</v>
      </c>
      <c r="BT114" s="375">
        <f t="shared" si="250"/>
        <v>0</v>
      </c>
      <c r="BU114">
        <f ca="1">COUNTIF((OFFSET($BM$114,0,0,4,8)),IF(BM114=0,".",BM114))</f>
        <v>0</v>
      </c>
      <c r="BV114">
        <f t="shared" ref="BV114:CB117" ca="1" si="254">COUNTIF((OFFSET($BM$114,0,0,4,8)),IF(BN114=0,".",BN114))</f>
        <v>0</v>
      </c>
      <c r="BW114">
        <f t="shared" ca="1" si="254"/>
        <v>0</v>
      </c>
      <c r="BX114">
        <f t="shared" ca="1" si="254"/>
        <v>0</v>
      </c>
      <c r="BY114">
        <f t="shared" ca="1" si="254"/>
        <v>0</v>
      </c>
      <c r="BZ114">
        <f t="shared" ca="1" si="254"/>
        <v>0</v>
      </c>
      <c r="CA114">
        <f t="shared" ca="1" si="254"/>
        <v>0</v>
      </c>
      <c r="CB114">
        <f t="shared" ca="1" si="254"/>
        <v>0</v>
      </c>
    </row>
    <row r="115" spans="1:80" x14ac:dyDescent="0.2">
      <c r="A115" s="374">
        <f t="shared" ref="A115:H115" si="255">A$19</f>
        <v>0</v>
      </c>
      <c r="B115" s="374">
        <f t="shared" si="255"/>
        <v>0</v>
      </c>
      <c r="C115" s="374">
        <f t="shared" si="255"/>
        <v>0</v>
      </c>
      <c r="D115" s="374" t="str">
        <f t="shared" si="255"/>
        <v>ARCH 214.12</v>
      </c>
      <c r="E115" s="374">
        <f t="shared" si="255"/>
        <v>0</v>
      </c>
      <c r="F115" s="374">
        <f t="shared" si="255"/>
        <v>0</v>
      </c>
      <c r="G115" s="374">
        <f t="shared" si="255"/>
        <v>0</v>
      </c>
      <c r="H115" s="374">
        <f t="shared" si="255"/>
        <v>0</v>
      </c>
      <c r="I115">
        <f ca="1">COUNTIF((OFFSET($A$114,0,0,4,8)),IF(A115=0,".",A115))</f>
        <v>0</v>
      </c>
      <c r="J115">
        <f t="shared" ca="1" si="249"/>
        <v>0</v>
      </c>
      <c r="K115">
        <f t="shared" ca="1" si="249"/>
        <v>0</v>
      </c>
      <c r="L115">
        <f t="shared" ca="1" si="249"/>
        <v>1</v>
      </c>
      <c r="M115">
        <f t="shared" ca="1" si="249"/>
        <v>0</v>
      </c>
      <c r="N115">
        <f t="shared" ca="1" si="249"/>
        <v>0</v>
      </c>
      <c r="O115">
        <f t="shared" ca="1" si="249"/>
        <v>0</v>
      </c>
      <c r="P115">
        <f t="shared" ca="1" si="249"/>
        <v>0</v>
      </c>
      <c r="Q115" s="385">
        <f t="shared" ref="Q115:BT115" si="256">Q$19</f>
        <v>0</v>
      </c>
      <c r="R115" s="385">
        <f t="shared" si="256"/>
        <v>0</v>
      </c>
      <c r="S115" s="385">
        <f t="shared" si="256"/>
        <v>0</v>
      </c>
      <c r="T115" s="385" t="str">
        <f t="shared" si="256"/>
        <v>Prof. Dr. Yavuz KOŞANER</v>
      </c>
      <c r="U115" s="385">
        <f t="shared" si="256"/>
        <v>0</v>
      </c>
      <c r="V115" s="385">
        <f t="shared" si="256"/>
        <v>0</v>
      </c>
      <c r="W115" s="385">
        <f t="shared" si="256"/>
        <v>0</v>
      </c>
      <c r="X115" s="385">
        <f t="shared" si="256"/>
        <v>0</v>
      </c>
      <c r="Y115" s="381">
        <f ca="1">COUNTIF((OFFSET($Q$114,0,0,4,8)),IF(Q115=0,".",Q115))</f>
        <v>0</v>
      </c>
      <c r="Z115" s="381">
        <f t="shared" ca="1" si="251"/>
        <v>0</v>
      </c>
      <c r="AA115" s="381">
        <f t="shared" ca="1" si="251"/>
        <v>0</v>
      </c>
      <c r="AB115" s="381">
        <f t="shared" ca="1" si="251"/>
        <v>1</v>
      </c>
      <c r="AC115" s="381">
        <f t="shared" ca="1" si="251"/>
        <v>0</v>
      </c>
      <c r="AD115" s="381">
        <f t="shared" ca="1" si="251"/>
        <v>0</v>
      </c>
      <c r="AE115" s="381">
        <f t="shared" ca="1" si="251"/>
        <v>0</v>
      </c>
      <c r="AF115" s="381">
        <f t="shared" ca="1" si="251"/>
        <v>0</v>
      </c>
      <c r="AG115" s="374">
        <f t="shared" si="256"/>
        <v>0</v>
      </c>
      <c r="AH115" s="374">
        <f t="shared" si="256"/>
        <v>0</v>
      </c>
      <c r="AI115" s="374">
        <f t="shared" si="256"/>
        <v>0</v>
      </c>
      <c r="AJ115" s="374">
        <f t="shared" si="256"/>
        <v>0</v>
      </c>
      <c r="AK115" s="374">
        <f t="shared" si="256"/>
        <v>0</v>
      </c>
      <c r="AL115" s="374">
        <f t="shared" si="256"/>
        <v>0</v>
      </c>
      <c r="AM115" s="374">
        <f t="shared" si="256"/>
        <v>0</v>
      </c>
      <c r="AN115" s="374">
        <f t="shared" si="256"/>
        <v>0</v>
      </c>
      <c r="AO115">
        <f ca="1">COUNTIF((OFFSET($AG$114,0,0,4,8)),IF(AG115=0,".",AG115))</f>
        <v>0</v>
      </c>
      <c r="AP115">
        <f t="shared" ca="1" si="252"/>
        <v>0</v>
      </c>
      <c r="AQ115">
        <f t="shared" ca="1" si="252"/>
        <v>0</v>
      </c>
      <c r="AR115">
        <f t="shared" ca="1" si="252"/>
        <v>0</v>
      </c>
      <c r="AS115">
        <f t="shared" ca="1" si="252"/>
        <v>0</v>
      </c>
      <c r="AT115">
        <f t="shared" ca="1" si="252"/>
        <v>0</v>
      </c>
      <c r="AU115">
        <f t="shared" ca="1" si="252"/>
        <v>0</v>
      </c>
      <c r="AV115">
        <f t="shared" ca="1" si="252"/>
        <v>0</v>
      </c>
      <c r="AW115" s="385">
        <f t="shared" si="256"/>
        <v>0</v>
      </c>
      <c r="AX115" s="385">
        <f t="shared" si="256"/>
        <v>0</v>
      </c>
      <c r="AY115" s="385">
        <f t="shared" si="256"/>
        <v>0</v>
      </c>
      <c r="AZ115" s="385">
        <f t="shared" si="256"/>
        <v>0</v>
      </c>
      <c r="BA115" s="385">
        <f t="shared" si="256"/>
        <v>0</v>
      </c>
      <c r="BB115" s="385">
        <f t="shared" si="256"/>
        <v>0</v>
      </c>
      <c r="BC115" s="385">
        <f t="shared" si="256"/>
        <v>0</v>
      </c>
      <c r="BD115" s="385">
        <f t="shared" si="256"/>
        <v>0</v>
      </c>
      <c r="BE115" s="381">
        <f ca="1">COUNTIF((OFFSET($AW$114,0,0,4,8)),IF(AW115=0,".",AW115))</f>
        <v>0</v>
      </c>
      <c r="BF115" s="381">
        <f t="shared" ca="1" si="253"/>
        <v>0</v>
      </c>
      <c r="BG115" s="381">
        <f t="shared" ca="1" si="253"/>
        <v>0</v>
      </c>
      <c r="BH115" s="381">
        <f t="shared" ca="1" si="253"/>
        <v>0</v>
      </c>
      <c r="BI115" s="381">
        <f t="shared" ca="1" si="253"/>
        <v>0</v>
      </c>
      <c r="BJ115" s="381">
        <f t="shared" ca="1" si="253"/>
        <v>0</v>
      </c>
      <c r="BK115" s="381">
        <f t="shared" ca="1" si="253"/>
        <v>0</v>
      </c>
      <c r="BL115" s="381">
        <f t="shared" ca="1" si="253"/>
        <v>0</v>
      </c>
      <c r="BM115" s="374">
        <f t="shared" si="256"/>
        <v>0</v>
      </c>
      <c r="BN115" s="374">
        <f t="shared" si="256"/>
        <v>0</v>
      </c>
      <c r="BO115" s="374">
        <f t="shared" si="256"/>
        <v>0</v>
      </c>
      <c r="BP115" s="374">
        <f t="shared" si="256"/>
        <v>0</v>
      </c>
      <c r="BQ115" s="374">
        <f t="shared" si="256"/>
        <v>0</v>
      </c>
      <c r="BR115" s="374">
        <f t="shared" si="256"/>
        <v>0</v>
      </c>
      <c r="BS115" s="374">
        <f t="shared" si="256"/>
        <v>0</v>
      </c>
      <c r="BT115" s="374">
        <f t="shared" si="256"/>
        <v>0</v>
      </c>
      <c r="BU115">
        <f ca="1">COUNTIF((OFFSET($BM$114,0,0,4,8)),IF(BM115=0,".",BM115))</f>
        <v>0</v>
      </c>
      <c r="BV115">
        <f t="shared" ca="1" si="254"/>
        <v>0</v>
      </c>
      <c r="BW115">
        <f t="shared" ca="1" si="254"/>
        <v>0</v>
      </c>
      <c r="BX115">
        <f t="shared" ca="1" si="254"/>
        <v>0</v>
      </c>
      <c r="BY115">
        <f t="shared" ca="1" si="254"/>
        <v>0</v>
      </c>
      <c r="BZ115">
        <f t="shared" ca="1" si="254"/>
        <v>0</v>
      </c>
      <c r="CA115">
        <f t="shared" ca="1" si="254"/>
        <v>0</v>
      </c>
      <c r="CB115">
        <f t="shared" ca="1" si="254"/>
        <v>0</v>
      </c>
    </row>
    <row r="116" spans="1:80" x14ac:dyDescent="0.2">
      <c r="A116" s="375">
        <f t="shared" ref="A116:H116" si="257">A$29</f>
        <v>0</v>
      </c>
      <c r="B116" s="375">
        <f t="shared" si="257"/>
        <v>0</v>
      </c>
      <c r="C116" s="375">
        <f t="shared" si="257"/>
        <v>0</v>
      </c>
      <c r="D116" s="375" t="str">
        <f t="shared" si="257"/>
        <v>ARCH 214.13</v>
      </c>
      <c r="E116" s="375">
        <f t="shared" si="257"/>
        <v>0</v>
      </c>
      <c r="F116" s="375">
        <f t="shared" si="257"/>
        <v>0</v>
      </c>
      <c r="G116" s="375">
        <f t="shared" si="257"/>
        <v>0</v>
      </c>
      <c r="H116" s="375">
        <f t="shared" si="257"/>
        <v>0</v>
      </c>
      <c r="I116">
        <f ca="1">COUNTIF((OFFSET($A$114,0,0,4,8)),IF(A116=0,".",A116))</f>
        <v>0</v>
      </c>
      <c r="J116">
        <f t="shared" ca="1" si="249"/>
        <v>0</v>
      </c>
      <c r="K116">
        <f t="shared" ca="1" si="249"/>
        <v>0</v>
      </c>
      <c r="L116">
        <f t="shared" ca="1" si="249"/>
        <v>1</v>
      </c>
      <c r="M116">
        <f t="shared" ca="1" si="249"/>
        <v>0</v>
      </c>
      <c r="N116">
        <f t="shared" ca="1" si="249"/>
        <v>0</v>
      </c>
      <c r="O116">
        <f t="shared" ca="1" si="249"/>
        <v>0</v>
      </c>
      <c r="P116">
        <f t="shared" ca="1" si="249"/>
        <v>0</v>
      </c>
      <c r="Q116" s="375">
        <f t="shared" ref="Q116:BT116" si="258">Q$29</f>
        <v>0</v>
      </c>
      <c r="R116" s="375">
        <f t="shared" si="258"/>
        <v>0</v>
      </c>
      <c r="S116" s="375">
        <f t="shared" si="258"/>
        <v>0</v>
      </c>
      <c r="T116" s="375" t="str">
        <f t="shared" si="258"/>
        <v>Doç. Dr. Ayşe  ELEGÖZ</v>
      </c>
      <c r="U116" s="375">
        <f t="shared" si="258"/>
        <v>0</v>
      </c>
      <c r="V116" s="375">
        <f t="shared" si="258"/>
        <v>0</v>
      </c>
      <c r="W116" s="375">
        <f t="shared" si="258"/>
        <v>0</v>
      </c>
      <c r="X116" s="375">
        <f t="shared" si="258"/>
        <v>0</v>
      </c>
      <c r="Y116" s="381">
        <f ca="1">COUNTIF((OFFSET($Q$114,0,0,4,8)),IF(Q116=0,".",Q116))</f>
        <v>0</v>
      </c>
      <c r="Z116" s="381">
        <f t="shared" ca="1" si="251"/>
        <v>0</v>
      </c>
      <c r="AA116" s="381">
        <f t="shared" ca="1" si="251"/>
        <v>0</v>
      </c>
      <c r="AB116" s="381">
        <f t="shared" ca="1" si="251"/>
        <v>1</v>
      </c>
      <c r="AC116" s="381">
        <f t="shared" ca="1" si="251"/>
        <v>0</v>
      </c>
      <c r="AD116" s="381">
        <f t="shared" ca="1" si="251"/>
        <v>0</v>
      </c>
      <c r="AE116" s="381">
        <f t="shared" ca="1" si="251"/>
        <v>0</v>
      </c>
      <c r="AF116" s="381">
        <f t="shared" ca="1" si="251"/>
        <v>0</v>
      </c>
      <c r="AG116" s="375">
        <f t="shared" si="258"/>
        <v>0</v>
      </c>
      <c r="AH116" s="375">
        <f t="shared" si="258"/>
        <v>0</v>
      </c>
      <c r="AI116" s="375">
        <f t="shared" si="258"/>
        <v>0</v>
      </c>
      <c r="AJ116" s="375">
        <f t="shared" si="258"/>
        <v>0</v>
      </c>
      <c r="AK116" s="375">
        <f t="shared" si="258"/>
        <v>0</v>
      </c>
      <c r="AL116" s="375">
        <f t="shared" si="258"/>
        <v>0</v>
      </c>
      <c r="AM116" s="375">
        <f t="shared" si="258"/>
        <v>0</v>
      </c>
      <c r="AN116" s="375">
        <f t="shared" si="258"/>
        <v>0</v>
      </c>
      <c r="AO116">
        <f ca="1">COUNTIF((OFFSET($AG$114,0,0,4,8)),IF(AG116=0,".",AG116))</f>
        <v>0</v>
      </c>
      <c r="AP116">
        <f t="shared" ca="1" si="252"/>
        <v>0</v>
      </c>
      <c r="AQ116">
        <f t="shared" ca="1" si="252"/>
        <v>0</v>
      </c>
      <c r="AR116">
        <f t="shared" ca="1" si="252"/>
        <v>0</v>
      </c>
      <c r="AS116">
        <f t="shared" ca="1" si="252"/>
        <v>0</v>
      </c>
      <c r="AT116">
        <f t="shared" ca="1" si="252"/>
        <v>0</v>
      </c>
      <c r="AU116">
        <f t="shared" ca="1" si="252"/>
        <v>0</v>
      </c>
      <c r="AV116">
        <f t="shared" ca="1" si="252"/>
        <v>0</v>
      </c>
      <c r="AW116" s="375">
        <f t="shared" si="258"/>
        <v>0</v>
      </c>
      <c r="AX116" s="375">
        <f t="shared" si="258"/>
        <v>0</v>
      </c>
      <c r="AY116" s="375">
        <f t="shared" si="258"/>
        <v>0</v>
      </c>
      <c r="AZ116" s="375">
        <f t="shared" si="258"/>
        <v>0</v>
      </c>
      <c r="BA116" s="375">
        <f t="shared" si="258"/>
        <v>0</v>
      </c>
      <c r="BB116" s="375">
        <f t="shared" si="258"/>
        <v>0</v>
      </c>
      <c r="BC116" s="375">
        <f t="shared" si="258"/>
        <v>0</v>
      </c>
      <c r="BD116" s="375">
        <f t="shared" si="258"/>
        <v>0</v>
      </c>
      <c r="BE116" s="381">
        <f ca="1">COUNTIF((OFFSET($AW$114,0,0,4,8)),IF(AW116=0,".",AW116))</f>
        <v>0</v>
      </c>
      <c r="BF116" s="381">
        <f t="shared" ca="1" si="253"/>
        <v>0</v>
      </c>
      <c r="BG116" s="381">
        <f t="shared" ca="1" si="253"/>
        <v>0</v>
      </c>
      <c r="BH116" s="381">
        <f t="shared" ca="1" si="253"/>
        <v>0</v>
      </c>
      <c r="BI116" s="381">
        <f t="shared" ca="1" si="253"/>
        <v>0</v>
      </c>
      <c r="BJ116" s="381">
        <f t="shared" ca="1" si="253"/>
        <v>0</v>
      </c>
      <c r="BK116" s="381">
        <f t="shared" ca="1" si="253"/>
        <v>0</v>
      </c>
      <c r="BL116" s="381">
        <f t="shared" ca="1" si="253"/>
        <v>0</v>
      </c>
      <c r="BM116" s="375">
        <f t="shared" si="258"/>
        <v>0</v>
      </c>
      <c r="BN116" s="375">
        <f t="shared" si="258"/>
        <v>0</v>
      </c>
      <c r="BO116" s="375">
        <f t="shared" si="258"/>
        <v>0</v>
      </c>
      <c r="BP116" s="375">
        <f t="shared" si="258"/>
        <v>0</v>
      </c>
      <c r="BQ116" s="375">
        <f t="shared" si="258"/>
        <v>0</v>
      </c>
      <c r="BR116" s="375">
        <f t="shared" si="258"/>
        <v>0</v>
      </c>
      <c r="BS116" s="375">
        <f t="shared" si="258"/>
        <v>0</v>
      </c>
      <c r="BT116" s="375">
        <f t="shared" si="258"/>
        <v>0</v>
      </c>
      <c r="BU116">
        <f ca="1">COUNTIF((OFFSET($BM$114,0,0,4,8)),IF(BM116=0,".",BM116))</f>
        <v>0</v>
      </c>
      <c r="BV116">
        <f t="shared" ca="1" si="254"/>
        <v>0</v>
      </c>
      <c r="BW116">
        <f t="shared" ca="1" si="254"/>
        <v>0</v>
      </c>
      <c r="BX116">
        <f t="shared" ca="1" si="254"/>
        <v>0</v>
      </c>
      <c r="BY116">
        <f t="shared" ca="1" si="254"/>
        <v>0</v>
      </c>
      <c r="BZ116">
        <f t="shared" ca="1" si="254"/>
        <v>0</v>
      </c>
      <c r="CA116">
        <f t="shared" ca="1" si="254"/>
        <v>0</v>
      </c>
      <c r="CB116">
        <f t="shared" ca="1" si="254"/>
        <v>0</v>
      </c>
    </row>
    <row r="117" spans="1:80" x14ac:dyDescent="0.2">
      <c r="A117" s="374">
        <f t="shared" ref="A117:H117" si="259">A$39</f>
        <v>0</v>
      </c>
      <c r="B117" s="374">
        <f t="shared" si="259"/>
        <v>0</v>
      </c>
      <c r="C117" s="374">
        <f t="shared" si="259"/>
        <v>0</v>
      </c>
      <c r="D117" s="374">
        <f t="shared" si="259"/>
        <v>0</v>
      </c>
      <c r="E117" s="374">
        <f t="shared" si="259"/>
        <v>0</v>
      </c>
      <c r="F117" s="374">
        <f t="shared" si="259"/>
        <v>0</v>
      </c>
      <c r="G117" s="374">
        <f t="shared" si="259"/>
        <v>0</v>
      </c>
      <c r="H117" s="374">
        <f t="shared" si="259"/>
        <v>0</v>
      </c>
      <c r="I117">
        <f ca="1">COUNTIF((OFFSET($A$114,0,0,4,8)),IF(A117=0,".",A117))</f>
        <v>0</v>
      </c>
      <c r="J117">
        <f t="shared" ca="1" si="249"/>
        <v>0</v>
      </c>
      <c r="K117">
        <f t="shared" ca="1" si="249"/>
        <v>0</v>
      </c>
      <c r="L117">
        <f t="shared" ca="1" si="249"/>
        <v>0</v>
      </c>
      <c r="M117">
        <f t="shared" ca="1" si="249"/>
        <v>0</v>
      </c>
      <c r="N117">
        <f t="shared" ca="1" si="249"/>
        <v>0</v>
      </c>
      <c r="O117">
        <f t="shared" ca="1" si="249"/>
        <v>0</v>
      </c>
      <c r="P117">
        <f t="shared" ca="1" si="249"/>
        <v>0</v>
      </c>
      <c r="Q117" s="385">
        <f t="shared" ref="Q117:BT117" si="260">Q$39</f>
        <v>0</v>
      </c>
      <c r="R117" s="385">
        <f t="shared" si="260"/>
        <v>0</v>
      </c>
      <c r="S117" s="385">
        <f t="shared" si="260"/>
        <v>0</v>
      </c>
      <c r="T117" s="385">
        <f t="shared" si="260"/>
        <v>0</v>
      </c>
      <c r="U117" s="385">
        <f t="shared" si="260"/>
        <v>0</v>
      </c>
      <c r="V117" s="385">
        <f t="shared" si="260"/>
        <v>0</v>
      </c>
      <c r="W117" s="385">
        <f t="shared" si="260"/>
        <v>0</v>
      </c>
      <c r="X117" s="385">
        <f t="shared" si="260"/>
        <v>0</v>
      </c>
      <c r="Y117" s="381">
        <f ca="1">COUNTIF((OFFSET($Q$114,0,0,4,8)),IF(Q117=0,".",Q117))</f>
        <v>0</v>
      </c>
      <c r="Z117" s="381">
        <f t="shared" ca="1" si="251"/>
        <v>0</v>
      </c>
      <c r="AA117" s="381">
        <f t="shared" ca="1" si="251"/>
        <v>0</v>
      </c>
      <c r="AB117" s="381">
        <f t="shared" ca="1" si="251"/>
        <v>0</v>
      </c>
      <c r="AC117" s="381">
        <f t="shared" ca="1" si="251"/>
        <v>0</v>
      </c>
      <c r="AD117" s="381">
        <f t="shared" ca="1" si="251"/>
        <v>0</v>
      </c>
      <c r="AE117" s="381">
        <f t="shared" ca="1" si="251"/>
        <v>0</v>
      </c>
      <c r="AF117" s="381">
        <f t="shared" ca="1" si="251"/>
        <v>0</v>
      </c>
      <c r="AG117" s="374">
        <f t="shared" si="260"/>
        <v>0</v>
      </c>
      <c r="AH117" s="374">
        <f t="shared" si="260"/>
        <v>0</v>
      </c>
      <c r="AI117" s="374">
        <f t="shared" si="260"/>
        <v>0</v>
      </c>
      <c r="AJ117" s="374">
        <f t="shared" si="260"/>
        <v>0</v>
      </c>
      <c r="AK117" s="374">
        <f t="shared" si="260"/>
        <v>0</v>
      </c>
      <c r="AL117" s="374">
        <f t="shared" si="260"/>
        <v>0</v>
      </c>
      <c r="AM117" s="374">
        <f t="shared" si="260"/>
        <v>0</v>
      </c>
      <c r="AN117" s="374">
        <f t="shared" si="260"/>
        <v>0</v>
      </c>
      <c r="AO117">
        <f ca="1">COUNTIF((OFFSET($AG$114,0,0,4,8)),IF(AG117=0,".",AG117))</f>
        <v>0</v>
      </c>
      <c r="AP117">
        <f t="shared" ca="1" si="252"/>
        <v>0</v>
      </c>
      <c r="AQ117">
        <f t="shared" ca="1" si="252"/>
        <v>0</v>
      </c>
      <c r="AR117">
        <f t="shared" ca="1" si="252"/>
        <v>0</v>
      </c>
      <c r="AS117">
        <f t="shared" ca="1" si="252"/>
        <v>0</v>
      </c>
      <c r="AT117">
        <f t="shared" ca="1" si="252"/>
        <v>0</v>
      </c>
      <c r="AU117">
        <f t="shared" ca="1" si="252"/>
        <v>0</v>
      </c>
      <c r="AV117">
        <f t="shared" ca="1" si="252"/>
        <v>0</v>
      </c>
      <c r="AW117" s="385">
        <f t="shared" si="260"/>
        <v>0</v>
      </c>
      <c r="AX117" s="385">
        <f t="shared" si="260"/>
        <v>0</v>
      </c>
      <c r="AY117" s="385">
        <f t="shared" si="260"/>
        <v>0</v>
      </c>
      <c r="AZ117" s="385">
        <f t="shared" si="260"/>
        <v>0</v>
      </c>
      <c r="BA117" s="385">
        <f t="shared" si="260"/>
        <v>0</v>
      </c>
      <c r="BB117" s="385">
        <f t="shared" si="260"/>
        <v>0</v>
      </c>
      <c r="BC117" s="385">
        <f t="shared" si="260"/>
        <v>0</v>
      </c>
      <c r="BD117" s="385">
        <f t="shared" si="260"/>
        <v>0</v>
      </c>
      <c r="BE117" s="381">
        <f ca="1">COUNTIF((OFFSET($AW$114,0,0,4,8)),IF(AW117=0,".",AW117))</f>
        <v>0</v>
      </c>
      <c r="BF117" s="381">
        <f t="shared" ca="1" si="253"/>
        <v>0</v>
      </c>
      <c r="BG117" s="381">
        <f t="shared" ca="1" si="253"/>
        <v>0</v>
      </c>
      <c r="BH117" s="381">
        <f t="shared" ca="1" si="253"/>
        <v>0</v>
      </c>
      <c r="BI117" s="381">
        <f t="shared" ca="1" si="253"/>
        <v>0</v>
      </c>
      <c r="BJ117" s="381">
        <f t="shared" ca="1" si="253"/>
        <v>0</v>
      </c>
      <c r="BK117" s="381">
        <f t="shared" ca="1" si="253"/>
        <v>0</v>
      </c>
      <c r="BL117" s="381">
        <f t="shared" ca="1" si="253"/>
        <v>0</v>
      </c>
      <c r="BM117" s="374">
        <f t="shared" si="260"/>
        <v>0</v>
      </c>
      <c r="BN117" s="374">
        <f t="shared" si="260"/>
        <v>0</v>
      </c>
      <c r="BO117" s="374">
        <f t="shared" si="260"/>
        <v>0</v>
      </c>
      <c r="BP117" s="374">
        <f t="shared" si="260"/>
        <v>0</v>
      </c>
      <c r="BQ117" s="374">
        <f t="shared" si="260"/>
        <v>0</v>
      </c>
      <c r="BR117" s="374">
        <f t="shared" si="260"/>
        <v>0</v>
      </c>
      <c r="BS117" s="374">
        <f t="shared" si="260"/>
        <v>0</v>
      </c>
      <c r="BT117" s="374">
        <f t="shared" si="260"/>
        <v>0</v>
      </c>
      <c r="BU117">
        <f ca="1">COUNTIF((OFFSET($BM$114,0,0,4,8)),IF(BM117=0,".",BM117))</f>
        <v>0</v>
      </c>
      <c r="BV117">
        <f t="shared" ca="1" si="254"/>
        <v>0</v>
      </c>
      <c r="BW117">
        <f t="shared" ca="1" si="254"/>
        <v>0</v>
      </c>
      <c r="BX117">
        <f t="shared" ca="1" si="254"/>
        <v>0</v>
      </c>
      <c r="BY117">
        <f t="shared" ca="1" si="254"/>
        <v>0</v>
      </c>
      <c r="BZ117">
        <f t="shared" ca="1" si="254"/>
        <v>0</v>
      </c>
      <c r="CA117">
        <f t="shared" ca="1" si="254"/>
        <v>0</v>
      </c>
      <c r="CB117">
        <f t="shared" ca="1" si="254"/>
        <v>0</v>
      </c>
    </row>
    <row r="118" spans="1:80" x14ac:dyDescent="0.2">
      <c r="A118" s="377">
        <f t="shared" ref="A118:H118" si="261">COUNTIF((A$114:A$117),IF(A114=0,".",A114))</f>
        <v>0</v>
      </c>
      <c r="B118" s="378">
        <f t="shared" si="261"/>
        <v>0</v>
      </c>
      <c r="C118" s="378">
        <f t="shared" si="261"/>
        <v>0</v>
      </c>
      <c r="D118" s="378">
        <f t="shared" si="261"/>
        <v>1</v>
      </c>
      <c r="E118" s="378">
        <f t="shared" si="261"/>
        <v>1</v>
      </c>
      <c r="F118" s="378">
        <f t="shared" si="261"/>
        <v>0</v>
      </c>
      <c r="G118" s="378">
        <f t="shared" si="261"/>
        <v>1</v>
      </c>
      <c r="H118" s="378">
        <f t="shared" si="261"/>
        <v>0</v>
      </c>
      <c r="I118" s="378">
        <f ca="1">SUM(I114:I117)</f>
        <v>0</v>
      </c>
      <c r="J118" s="378">
        <f t="shared" ref="J118:P118" ca="1" si="262">SUM(J114:J117)</f>
        <v>0</v>
      </c>
      <c r="K118" s="378">
        <f t="shared" ca="1" si="262"/>
        <v>0</v>
      </c>
      <c r="L118" s="378">
        <f t="shared" ca="1" si="262"/>
        <v>3</v>
      </c>
      <c r="M118" s="378">
        <f t="shared" ca="1" si="262"/>
        <v>1</v>
      </c>
      <c r="N118" s="378">
        <f t="shared" ca="1" si="262"/>
        <v>0</v>
      </c>
      <c r="O118" s="378">
        <f t="shared" ca="1" si="262"/>
        <v>1</v>
      </c>
      <c r="P118" s="378">
        <f t="shared" ca="1" si="262"/>
        <v>0</v>
      </c>
      <c r="Q118" s="378">
        <f t="shared" ref="Q118:X118" si="263">COUNTIF((Q$114:Q$117),IF(Q114=0,".",Q114))</f>
        <v>0</v>
      </c>
      <c r="R118" s="378">
        <f t="shared" si="263"/>
        <v>0</v>
      </c>
      <c r="S118" s="378">
        <f t="shared" si="263"/>
        <v>0</v>
      </c>
      <c r="T118" s="378">
        <f t="shared" si="263"/>
        <v>1</v>
      </c>
      <c r="U118" s="378">
        <f t="shared" si="263"/>
        <v>1</v>
      </c>
      <c r="V118" s="378">
        <f t="shared" si="263"/>
        <v>0</v>
      </c>
      <c r="W118" s="378">
        <f t="shared" si="263"/>
        <v>1</v>
      </c>
      <c r="X118" s="378">
        <f t="shared" si="263"/>
        <v>0</v>
      </c>
      <c r="Y118" s="378">
        <f ca="1">SUM(Y114:Y117)</f>
        <v>0</v>
      </c>
      <c r="Z118" s="378">
        <f t="shared" ref="Z118:AF118" ca="1" si="264">SUM(Z114:Z117)</f>
        <v>0</v>
      </c>
      <c r="AA118" s="378">
        <f t="shared" ca="1" si="264"/>
        <v>0</v>
      </c>
      <c r="AB118" s="378">
        <f t="shared" ca="1" si="264"/>
        <v>3</v>
      </c>
      <c r="AC118" s="378">
        <f t="shared" ca="1" si="264"/>
        <v>1</v>
      </c>
      <c r="AD118" s="378">
        <f t="shared" ca="1" si="264"/>
        <v>0</v>
      </c>
      <c r="AE118" s="378">
        <f t="shared" ca="1" si="264"/>
        <v>1</v>
      </c>
      <c r="AF118" s="378">
        <f t="shared" ca="1" si="264"/>
        <v>0</v>
      </c>
      <c r="AG118" s="378">
        <f t="shared" ref="AG118:AN121" si="265">COUNTIF((AG$114:AG$117),IF(AG114=0,".",AG114))</f>
        <v>0</v>
      </c>
      <c r="AH118" s="378">
        <f t="shared" si="265"/>
        <v>0</v>
      </c>
      <c r="AI118" s="378">
        <f t="shared" si="265"/>
        <v>0</v>
      </c>
      <c r="AJ118" s="378">
        <f t="shared" si="265"/>
        <v>0</v>
      </c>
      <c r="AK118" s="378">
        <f t="shared" si="265"/>
        <v>0</v>
      </c>
      <c r="AL118" s="378">
        <f t="shared" si="265"/>
        <v>0</v>
      </c>
      <c r="AM118" s="378">
        <f t="shared" si="265"/>
        <v>0</v>
      </c>
      <c r="AN118" s="378">
        <f t="shared" si="265"/>
        <v>0</v>
      </c>
      <c r="AO118" s="378">
        <f ca="1">SUM(AO114:AO117)</f>
        <v>0</v>
      </c>
      <c r="AP118" s="378">
        <f t="shared" ref="AP118:AV118" ca="1" si="266">SUM(AP114:AP117)</f>
        <v>0</v>
      </c>
      <c r="AQ118" s="378">
        <f t="shared" ca="1" si="266"/>
        <v>0</v>
      </c>
      <c r="AR118" s="378">
        <f t="shared" ca="1" si="266"/>
        <v>0</v>
      </c>
      <c r="AS118" s="378">
        <f t="shared" ca="1" si="266"/>
        <v>0</v>
      </c>
      <c r="AT118" s="378">
        <f t="shared" ca="1" si="266"/>
        <v>0</v>
      </c>
      <c r="AU118" s="378">
        <f t="shared" ca="1" si="266"/>
        <v>0</v>
      </c>
      <c r="AV118" s="378">
        <f t="shared" ca="1" si="266"/>
        <v>0</v>
      </c>
      <c r="AW118" s="378">
        <f t="shared" ref="AW118:BD121" si="267">COUNTIF((AW$114:AW$117),IF(AW114=0,".",AW114))</f>
        <v>0</v>
      </c>
      <c r="AX118" s="378">
        <f t="shared" si="267"/>
        <v>0</v>
      </c>
      <c r="AY118" s="378">
        <f t="shared" si="267"/>
        <v>0</v>
      </c>
      <c r="AZ118" s="378">
        <f t="shared" si="267"/>
        <v>0</v>
      </c>
      <c r="BA118" s="378">
        <f t="shared" si="267"/>
        <v>1</v>
      </c>
      <c r="BB118" s="378">
        <f t="shared" si="267"/>
        <v>0</v>
      </c>
      <c r="BC118" s="378">
        <f t="shared" si="267"/>
        <v>0</v>
      </c>
      <c r="BD118" s="378">
        <f t="shared" si="267"/>
        <v>0</v>
      </c>
      <c r="BE118" s="378">
        <f ca="1">SUM(BE114:BE117)</f>
        <v>0</v>
      </c>
      <c r="BF118" s="378">
        <f t="shared" ref="BF118:BL118" ca="1" si="268">SUM(BF114:BF117)</f>
        <v>0</v>
      </c>
      <c r="BG118" s="378">
        <f t="shared" ca="1" si="268"/>
        <v>0</v>
      </c>
      <c r="BH118" s="378">
        <f t="shared" ca="1" si="268"/>
        <v>0</v>
      </c>
      <c r="BI118" s="378">
        <f t="shared" ca="1" si="268"/>
        <v>1</v>
      </c>
      <c r="BJ118" s="378">
        <f t="shared" ca="1" si="268"/>
        <v>0</v>
      </c>
      <c r="BK118" s="378">
        <f t="shared" ca="1" si="268"/>
        <v>0</v>
      </c>
      <c r="BL118" s="378">
        <f t="shared" ca="1" si="268"/>
        <v>0</v>
      </c>
      <c r="BM118" s="378">
        <f t="shared" ref="BM118:BT121" si="269">COUNTIF((BM$114:BM$117),IF(BM114=0,".",BM114))</f>
        <v>0</v>
      </c>
      <c r="BN118" s="378">
        <f t="shared" si="269"/>
        <v>0</v>
      </c>
      <c r="BO118" s="378">
        <f t="shared" si="269"/>
        <v>0</v>
      </c>
      <c r="BP118" s="378">
        <f t="shared" si="269"/>
        <v>0</v>
      </c>
      <c r="BQ118" s="378">
        <f t="shared" si="269"/>
        <v>0</v>
      </c>
      <c r="BR118" s="378">
        <f t="shared" si="269"/>
        <v>0</v>
      </c>
      <c r="BS118" s="378">
        <f t="shared" si="269"/>
        <v>0</v>
      </c>
      <c r="BT118" s="378">
        <f t="shared" si="269"/>
        <v>0</v>
      </c>
      <c r="BU118" s="378">
        <f ca="1">SUM(BU114:BU117)</f>
        <v>0</v>
      </c>
      <c r="BV118" s="378">
        <f t="shared" ref="BV118:CB118" ca="1" si="270">SUM(BV114:BV117)</f>
        <v>0</v>
      </c>
      <c r="BW118" s="378">
        <f t="shared" ca="1" si="270"/>
        <v>0</v>
      </c>
      <c r="BX118" s="378">
        <f t="shared" ca="1" si="270"/>
        <v>0</v>
      </c>
      <c r="BY118" s="378">
        <f t="shared" ca="1" si="270"/>
        <v>0</v>
      </c>
      <c r="BZ118" s="378">
        <f t="shared" ca="1" si="270"/>
        <v>0</v>
      </c>
      <c r="CA118" s="378">
        <f t="shared" ca="1" si="270"/>
        <v>0</v>
      </c>
      <c r="CB118" s="378">
        <f t="shared" ca="1" si="270"/>
        <v>0</v>
      </c>
    </row>
    <row r="119" spans="1:80" ht="12.75" customHeight="1" x14ac:dyDescent="0.2">
      <c r="A119" s="377">
        <f t="shared" ref="A119:X121" si="271">COUNTIF((A$114:A$117),IF(A115=0,".",A115))</f>
        <v>0</v>
      </c>
      <c r="B119" s="378">
        <f t="shared" si="271"/>
        <v>0</v>
      </c>
      <c r="C119" s="378">
        <f t="shared" si="271"/>
        <v>0</v>
      </c>
      <c r="D119" s="378">
        <f t="shared" si="271"/>
        <v>1</v>
      </c>
      <c r="E119" s="378">
        <f t="shared" si="271"/>
        <v>0</v>
      </c>
      <c r="F119" s="378">
        <f t="shared" si="271"/>
        <v>0</v>
      </c>
      <c r="G119" s="378">
        <f t="shared" si="271"/>
        <v>0</v>
      </c>
      <c r="H119" s="378">
        <f t="shared" si="271"/>
        <v>0</v>
      </c>
      <c r="I119" s="1109" t="s">
        <v>330</v>
      </c>
      <c r="J119" s="1109"/>
      <c r="K119" s="1109"/>
      <c r="L119" s="1109"/>
      <c r="M119" s="1109"/>
      <c r="N119" s="1109"/>
      <c r="O119" s="1109"/>
      <c r="P119" s="1109"/>
      <c r="Q119" s="378">
        <f t="shared" si="271"/>
        <v>0</v>
      </c>
      <c r="R119" s="378">
        <f t="shared" si="271"/>
        <v>0</v>
      </c>
      <c r="S119" s="378">
        <f t="shared" si="271"/>
        <v>0</v>
      </c>
      <c r="T119" s="378">
        <f t="shared" si="271"/>
        <v>1</v>
      </c>
      <c r="U119" s="378">
        <f t="shared" si="271"/>
        <v>0</v>
      </c>
      <c r="V119" s="378">
        <f t="shared" si="271"/>
        <v>0</v>
      </c>
      <c r="W119" s="378">
        <f t="shared" si="271"/>
        <v>0</v>
      </c>
      <c r="X119" s="378">
        <f t="shared" si="271"/>
        <v>0</v>
      </c>
      <c r="Y119" s="1109" t="s">
        <v>330</v>
      </c>
      <c r="Z119" s="1109"/>
      <c r="AA119" s="1109"/>
      <c r="AB119" s="1109"/>
      <c r="AC119" s="1109"/>
      <c r="AD119" s="1109"/>
      <c r="AE119" s="1109"/>
      <c r="AF119" s="1109"/>
      <c r="AG119" s="378">
        <f t="shared" si="265"/>
        <v>0</v>
      </c>
      <c r="AH119" s="378">
        <f t="shared" si="265"/>
        <v>0</v>
      </c>
      <c r="AI119" s="378">
        <f t="shared" si="265"/>
        <v>0</v>
      </c>
      <c r="AJ119" s="378">
        <f t="shared" si="265"/>
        <v>0</v>
      </c>
      <c r="AK119" s="378">
        <f t="shared" si="265"/>
        <v>0</v>
      </c>
      <c r="AL119" s="378">
        <f t="shared" si="265"/>
        <v>0</v>
      </c>
      <c r="AM119" s="378">
        <f t="shared" si="265"/>
        <v>0</v>
      </c>
      <c r="AN119" s="378">
        <f t="shared" si="265"/>
        <v>0</v>
      </c>
      <c r="AO119" s="1109" t="s">
        <v>330</v>
      </c>
      <c r="AP119" s="1109"/>
      <c r="AQ119" s="1109"/>
      <c r="AR119" s="1109"/>
      <c r="AS119" s="1109"/>
      <c r="AT119" s="1109"/>
      <c r="AU119" s="1109"/>
      <c r="AV119" s="1109"/>
      <c r="AW119" s="378">
        <f t="shared" si="267"/>
        <v>0</v>
      </c>
      <c r="AX119" s="378">
        <f t="shared" si="267"/>
        <v>0</v>
      </c>
      <c r="AY119" s="378">
        <f t="shared" si="267"/>
        <v>0</v>
      </c>
      <c r="AZ119" s="378">
        <f t="shared" si="267"/>
        <v>0</v>
      </c>
      <c r="BA119" s="378">
        <f t="shared" si="267"/>
        <v>0</v>
      </c>
      <c r="BB119" s="378">
        <f t="shared" si="267"/>
        <v>0</v>
      </c>
      <c r="BC119" s="378">
        <f t="shared" si="267"/>
        <v>0</v>
      </c>
      <c r="BD119" s="378">
        <f t="shared" si="267"/>
        <v>0</v>
      </c>
      <c r="BE119" s="1109" t="s">
        <v>330</v>
      </c>
      <c r="BF119" s="1109"/>
      <c r="BG119" s="1109"/>
      <c r="BH119" s="1109"/>
      <c r="BI119" s="1109"/>
      <c r="BJ119" s="1109"/>
      <c r="BK119" s="1109"/>
      <c r="BL119" s="1109"/>
      <c r="BM119" s="378">
        <f t="shared" si="269"/>
        <v>0</v>
      </c>
      <c r="BN119" s="378">
        <f t="shared" si="269"/>
        <v>0</v>
      </c>
      <c r="BO119" s="378">
        <f t="shared" si="269"/>
        <v>0</v>
      </c>
      <c r="BP119" s="378">
        <f t="shared" si="269"/>
        <v>0</v>
      </c>
      <c r="BQ119" s="378">
        <f t="shared" si="269"/>
        <v>0</v>
      </c>
      <c r="BR119" s="378">
        <f t="shared" si="269"/>
        <v>0</v>
      </c>
      <c r="BS119" s="378">
        <f t="shared" si="269"/>
        <v>0</v>
      </c>
      <c r="BT119" s="378">
        <f t="shared" si="269"/>
        <v>0</v>
      </c>
      <c r="BU119" s="1109" t="s">
        <v>330</v>
      </c>
      <c r="BV119" s="1109"/>
      <c r="BW119" s="1109"/>
      <c r="BX119" s="1109"/>
      <c r="BY119" s="1109"/>
      <c r="BZ119" s="1109"/>
      <c r="CA119" s="1109"/>
      <c r="CB119" s="1109"/>
    </row>
    <row r="120" spans="1:80" ht="12.75" customHeight="1" x14ac:dyDescent="0.2">
      <c r="A120" s="377">
        <f t="shared" si="271"/>
        <v>0</v>
      </c>
      <c r="B120" s="378">
        <f t="shared" si="271"/>
        <v>0</v>
      </c>
      <c r="C120" s="378">
        <f t="shared" si="271"/>
        <v>0</v>
      </c>
      <c r="D120" s="378">
        <f t="shared" si="271"/>
        <v>1</v>
      </c>
      <c r="E120" s="378">
        <f t="shared" si="271"/>
        <v>0</v>
      </c>
      <c r="F120" s="378">
        <f t="shared" si="271"/>
        <v>0</v>
      </c>
      <c r="G120" s="378">
        <f t="shared" si="271"/>
        <v>0</v>
      </c>
      <c r="H120" s="378">
        <f t="shared" si="271"/>
        <v>0</v>
      </c>
      <c r="I120" s="1109"/>
      <c r="J120" s="1109"/>
      <c r="K120" s="1109"/>
      <c r="L120" s="1109"/>
      <c r="M120" s="1109"/>
      <c r="N120" s="1109"/>
      <c r="O120" s="1109"/>
      <c r="P120" s="1109"/>
      <c r="Q120" s="378">
        <f t="shared" si="271"/>
        <v>0</v>
      </c>
      <c r="R120" s="378">
        <f t="shared" si="271"/>
        <v>0</v>
      </c>
      <c r="S120" s="378">
        <f t="shared" si="271"/>
        <v>0</v>
      </c>
      <c r="T120" s="378">
        <f t="shared" si="271"/>
        <v>1</v>
      </c>
      <c r="U120" s="378">
        <f t="shared" si="271"/>
        <v>0</v>
      </c>
      <c r="V120" s="378">
        <f t="shared" si="271"/>
        <v>0</v>
      </c>
      <c r="W120" s="378">
        <f t="shared" si="271"/>
        <v>0</v>
      </c>
      <c r="X120" s="378">
        <f t="shared" si="271"/>
        <v>0</v>
      </c>
      <c r="Y120" s="1109"/>
      <c r="Z120" s="1109"/>
      <c r="AA120" s="1109"/>
      <c r="AB120" s="1109"/>
      <c r="AC120" s="1109"/>
      <c r="AD120" s="1109"/>
      <c r="AE120" s="1109"/>
      <c r="AF120" s="1109"/>
      <c r="AG120" s="378">
        <f t="shared" si="265"/>
        <v>0</v>
      </c>
      <c r="AH120" s="378">
        <f t="shared" si="265"/>
        <v>0</v>
      </c>
      <c r="AI120" s="378">
        <f t="shared" si="265"/>
        <v>0</v>
      </c>
      <c r="AJ120" s="378">
        <f t="shared" si="265"/>
        <v>0</v>
      </c>
      <c r="AK120" s="378">
        <f t="shared" si="265"/>
        <v>0</v>
      </c>
      <c r="AL120" s="378">
        <f t="shared" si="265"/>
        <v>0</v>
      </c>
      <c r="AM120" s="378">
        <f t="shared" si="265"/>
        <v>0</v>
      </c>
      <c r="AN120" s="378">
        <f t="shared" si="265"/>
        <v>0</v>
      </c>
      <c r="AO120" s="1109"/>
      <c r="AP120" s="1109"/>
      <c r="AQ120" s="1109"/>
      <c r="AR120" s="1109"/>
      <c r="AS120" s="1109"/>
      <c r="AT120" s="1109"/>
      <c r="AU120" s="1109"/>
      <c r="AV120" s="1109"/>
      <c r="AW120" s="378">
        <f t="shared" si="267"/>
        <v>0</v>
      </c>
      <c r="AX120" s="378">
        <f t="shared" si="267"/>
        <v>0</v>
      </c>
      <c r="AY120" s="378">
        <f t="shared" si="267"/>
        <v>0</v>
      </c>
      <c r="AZ120" s="378">
        <f t="shared" si="267"/>
        <v>0</v>
      </c>
      <c r="BA120" s="378">
        <f t="shared" si="267"/>
        <v>0</v>
      </c>
      <c r="BB120" s="378">
        <f t="shared" si="267"/>
        <v>0</v>
      </c>
      <c r="BC120" s="378">
        <f t="shared" si="267"/>
        <v>0</v>
      </c>
      <c r="BD120" s="378">
        <f t="shared" si="267"/>
        <v>0</v>
      </c>
      <c r="BE120" s="1109"/>
      <c r="BF120" s="1109"/>
      <c r="BG120" s="1109"/>
      <c r="BH120" s="1109"/>
      <c r="BI120" s="1109"/>
      <c r="BJ120" s="1109"/>
      <c r="BK120" s="1109"/>
      <c r="BL120" s="1109"/>
      <c r="BM120" s="378">
        <f t="shared" si="269"/>
        <v>0</v>
      </c>
      <c r="BN120" s="378">
        <f t="shared" si="269"/>
        <v>0</v>
      </c>
      <c r="BO120" s="378">
        <f t="shared" si="269"/>
        <v>0</v>
      </c>
      <c r="BP120" s="378">
        <f t="shared" si="269"/>
        <v>0</v>
      </c>
      <c r="BQ120" s="378">
        <f t="shared" si="269"/>
        <v>0</v>
      </c>
      <c r="BR120" s="378">
        <f t="shared" si="269"/>
        <v>0</v>
      </c>
      <c r="BS120" s="378">
        <f t="shared" si="269"/>
        <v>0</v>
      </c>
      <c r="BT120" s="378">
        <f t="shared" si="269"/>
        <v>0</v>
      </c>
      <c r="BU120" s="1109"/>
      <c r="BV120" s="1109"/>
      <c r="BW120" s="1109"/>
      <c r="BX120" s="1109"/>
      <c r="BY120" s="1109"/>
      <c r="BZ120" s="1109"/>
      <c r="CA120" s="1109"/>
      <c r="CB120" s="1109"/>
    </row>
    <row r="121" spans="1:80" ht="13.5" thickBot="1" x14ac:dyDescent="0.25">
      <c r="A121" s="377">
        <f t="shared" si="271"/>
        <v>0</v>
      </c>
      <c r="B121" s="378">
        <f t="shared" si="271"/>
        <v>0</v>
      </c>
      <c r="C121" s="378">
        <f t="shared" si="271"/>
        <v>0</v>
      </c>
      <c r="D121" s="378">
        <f t="shared" si="271"/>
        <v>0</v>
      </c>
      <c r="E121" s="378">
        <f t="shared" si="271"/>
        <v>0</v>
      </c>
      <c r="F121" s="378">
        <f t="shared" si="271"/>
        <v>0</v>
      </c>
      <c r="G121" s="378">
        <f t="shared" si="271"/>
        <v>0</v>
      </c>
      <c r="H121" s="378">
        <f t="shared" si="271"/>
        <v>0</v>
      </c>
      <c r="I121" s="380" t="s">
        <v>42</v>
      </c>
      <c r="J121" s="380" t="s">
        <v>44</v>
      </c>
      <c r="K121" s="380" t="s">
        <v>45</v>
      </c>
      <c r="L121" s="380" t="s">
        <v>46</v>
      </c>
      <c r="M121" s="380" t="s">
        <v>47</v>
      </c>
      <c r="N121" s="380" t="s">
        <v>48</v>
      </c>
      <c r="O121" s="380" t="s">
        <v>67</v>
      </c>
      <c r="P121" s="380" t="s">
        <v>43</v>
      </c>
      <c r="Q121" s="378">
        <f t="shared" si="271"/>
        <v>0</v>
      </c>
      <c r="R121" s="378">
        <f t="shared" si="271"/>
        <v>0</v>
      </c>
      <c r="S121" s="378">
        <f t="shared" si="271"/>
        <v>0</v>
      </c>
      <c r="T121" s="378">
        <f t="shared" si="271"/>
        <v>0</v>
      </c>
      <c r="U121" s="378">
        <f t="shared" si="271"/>
        <v>0</v>
      </c>
      <c r="V121" s="378">
        <f t="shared" si="271"/>
        <v>0</v>
      </c>
      <c r="W121" s="378">
        <f t="shared" si="271"/>
        <v>0</v>
      </c>
      <c r="X121" s="378">
        <f t="shared" si="271"/>
        <v>0</v>
      </c>
      <c r="Y121" s="380" t="s">
        <v>42</v>
      </c>
      <c r="Z121" s="380" t="s">
        <v>44</v>
      </c>
      <c r="AA121" s="380" t="s">
        <v>45</v>
      </c>
      <c r="AB121" s="380" t="s">
        <v>46</v>
      </c>
      <c r="AC121" s="380" t="s">
        <v>47</v>
      </c>
      <c r="AD121" s="380" t="s">
        <v>48</v>
      </c>
      <c r="AE121" s="380" t="s">
        <v>67</v>
      </c>
      <c r="AF121" s="380" t="s">
        <v>43</v>
      </c>
      <c r="AG121" s="378">
        <f t="shared" si="265"/>
        <v>0</v>
      </c>
      <c r="AH121" s="378">
        <f t="shared" si="265"/>
        <v>0</v>
      </c>
      <c r="AI121" s="378">
        <f t="shared" si="265"/>
        <v>0</v>
      </c>
      <c r="AJ121" s="378">
        <f t="shared" si="265"/>
        <v>0</v>
      </c>
      <c r="AK121" s="378">
        <f t="shared" si="265"/>
        <v>0</v>
      </c>
      <c r="AL121" s="378">
        <f t="shared" si="265"/>
        <v>0</v>
      </c>
      <c r="AM121" s="378">
        <f t="shared" si="265"/>
        <v>0</v>
      </c>
      <c r="AN121" s="378">
        <f t="shared" si="265"/>
        <v>0</v>
      </c>
      <c r="AO121" s="380" t="s">
        <v>42</v>
      </c>
      <c r="AP121" s="380" t="s">
        <v>44</v>
      </c>
      <c r="AQ121" s="380" t="s">
        <v>45</v>
      </c>
      <c r="AR121" s="380" t="s">
        <v>46</v>
      </c>
      <c r="AS121" s="380" t="s">
        <v>47</v>
      </c>
      <c r="AT121" s="380" t="s">
        <v>48</v>
      </c>
      <c r="AU121" s="380" t="s">
        <v>67</v>
      </c>
      <c r="AV121" s="380" t="s">
        <v>43</v>
      </c>
      <c r="AW121" s="378">
        <f t="shared" si="267"/>
        <v>0</v>
      </c>
      <c r="AX121" s="378">
        <f t="shared" si="267"/>
        <v>0</v>
      </c>
      <c r="AY121" s="378">
        <f t="shared" si="267"/>
        <v>0</v>
      </c>
      <c r="AZ121" s="378">
        <f t="shared" si="267"/>
        <v>0</v>
      </c>
      <c r="BA121" s="378">
        <f t="shared" si="267"/>
        <v>0</v>
      </c>
      <c r="BB121" s="378">
        <f t="shared" si="267"/>
        <v>0</v>
      </c>
      <c r="BC121" s="378">
        <f t="shared" si="267"/>
        <v>0</v>
      </c>
      <c r="BD121" s="378">
        <f t="shared" si="267"/>
        <v>0</v>
      </c>
      <c r="BE121" s="380" t="s">
        <v>42</v>
      </c>
      <c r="BF121" s="380" t="s">
        <v>44</v>
      </c>
      <c r="BG121" s="380" t="s">
        <v>45</v>
      </c>
      <c r="BH121" s="380" t="s">
        <v>46</v>
      </c>
      <c r="BI121" s="380" t="s">
        <v>47</v>
      </c>
      <c r="BJ121" s="380" t="s">
        <v>48</v>
      </c>
      <c r="BK121" s="380" t="s">
        <v>67</v>
      </c>
      <c r="BL121" s="380" t="s">
        <v>43</v>
      </c>
      <c r="BM121" s="378">
        <f t="shared" si="269"/>
        <v>0</v>
      </c>
      <c r="BN121" s="378">
        <f t="shared" si="269"/>
        <v>0</v>
      </c>
      <c r="BO121" s="378">
        <f t="shared" si="269"/>
        <v>0</v>
      </c>
      <c r="BP121" s="378">
        <f t="shared" si="269"/>
        <v>0</v>
      </c>
      <c r="BQ121" s="378">
        <f t="shared" si="269"/>
        <v>0</v>
      </c>
      <c r="BR121" s="378">
        <f t="shared" si="269"/>
        <v>0</v>
      </c>
      <c r="BS121" s="378">
        <f t="shared" si="269"/>
        <v>0</v>
      </c>
      <c r="BT121" s="378">
        <f t="shared" si="269"/>
        <v>0</v>
      </c>
      <c r="BU121" s="380" t="s">
        <v>42</v>
      </c>
      <c r="BV121" s="380" t="s">
        <v>44</v>
      </c>
      <c r="BW121" s="380" t="s">
        <v>45</v>
      </c>
      <c r="BX121" s="380" t="s">
        <v>46</v>
      </c>
      <c r="BY121" s="380" t="s">
        <v>47</v>
      </c>
      <c r="BZ121" s="380" t="s">
        <v>48</v>
      </c>
      <c r="CA121" s="380" t="s">
        <v>67</v>
      </c>
      <c r="CB121" s="380" t="s">
        <v>43</v>
      </c>
    </row>
    <row r="122" spans="1:80" ht="13.5" thickBot="1" x14ac:dyDescent="0.25">
      <c r="A122" s="373">
        <f t="shared" ref="A122:BD122" si="272">SUM(A114:A121)</f>
        <v>0</v>
      </c>
      <c r="B122" s="372">
        <f t="shared" si="272"/>
        <v>0</v>
      </c>
      <c r="C122" s="372">
        <f t="shared" si="272"/>
        <v>0</v>
      </c>
      <c r="D122" s="372">
        <f t="shared" si="272"/>
        <v>3</v>
      </c>
      <c r="E122" s="372">
        <f t="shared" si="272"/>
        <v>1</v>
      </c>
      <c r="F122" s="372">
        <f t="shared" si="272"/>
        <v>0</v>
      </c>
      <c r="G122" s="372">
        <f t="shared" si="272"/>
        <v>1</v>
      </c>
      <c r="H122" s="372">
        <f t="shared" si="272"/>
        <v>0</v>
      </c>
      <c r="I122" s="379" t="str">
        <f t="shared" ref="I122:P122" ca="1" si="273">IF(A122=I118,"OK.","CISSS!")</f>
        <v>OK.</v>
      </c>
      <c r="J122" s="379" t="str">
        <f t="shared" ca="1" si="273"/>
        <v>OK.</v>
      </c>
      <c r="K122" s="379" t="str">
        <f t="shared" ca="1" si="273"/>
        <v>OK.</v>
      </c>
      <c r="L122" s="379" t="str">
        <f t="shared" ca="1" si="273"/>
        <v>OK.</v>
      </c>
      <c r="M122" s="379" t="str">
        <f t="shared" ca="1" si="273"/>
        <v>OK.</v>
      </c>
      <c r="N122" s="379" t="str">
        <f t="shared" ca="1" si="273"/>
        <v>OK.</v>
      </c>
      <c r="O122" s="379" t="str">
        <f t="shared" ca="1" si="273"/>
        <v>OK.</v>
      </c>
      <c r="P122" s="379" t="str">
        <f t="shared" ca="1" si="273"/>
        <v>OK.</v>
      </c>
      <c r="Q122" s="384">
        <f t="shared" si="272"/>
        <v>0</v>
      </c>
      <c r="R122" s="384">
        <f t="shared" si="272"/>
        <v>0</v>
      </c>
      <c r="S122" s="384">
        <f t="shared" si="272"/>
        <v>0</v>
      </c>
      <c r="T122" s="384">
        <f t="shared" si="272"/>
        <v>3</v>
      </c>
      <c r="U122" s="384">
        <f t="shared" si="272"/>
        <v>1</v>
      </c>
      <c r="V122" s="384">
        <f t="shared" si="272"/>
        <v>0</v>
      </c>
      <c r="W122" s="384">
        <f t="shared" si="272"/>
        <v>1</v>
      </c>
      <c r="X122" s="384">
        <f t="shared" si="272"/>
        <v>0</v>
      </c>
      <c r="Y122" s="382" t="str">
        <f t="shared" ref="Y122:AF122" ca="1" si="274">IF(Q122=Y118,"OK.","CISSS!")</f>
        <v>OK.</v>
      </c>
      <c r="Z122" s="382" t="str">
        <f t="shared" ca="1" si="274"/>
        <v>OK.</v>
      </c>
      <c r="AA122" s="382" t="str">
        <f t="shared" ca="1" si="274"/>
        <v>OK.</v>
      </c>
      <c r="AB122" s="382" t="str">
        <f t="shared" ca="1" si="274"/>
        <v>OK.</v>
      </c>
      <c r="AC122" s="382" t="str">
        <f t="shared" ca="1" si="274"/>
        <v>OK.</v>
      </c>
      <c r="AD122" s="382" t="str">
        <f t="shared" ca="1" si="274"/>
        <v>OK.</v>
      </c>
      <c r="AE122" s="382" t="str">
        <f t="shared" ca="1" si="274"/>
        <v>OK.</v>
      </c>
      <c r="AF122" s="382" t="str">
        <f t="shared" ca="1" si="274"/>
        <v>OK.</v>
      </c>
      <c r="AG122" s="372">
        <f t="shared" si="272"/>
        <v>0</v>
      </c>
      <c r="AH122" s="372">
        <f t="shared" si="272"/>
        <v>0</v>
      </c>
      <c r="AI122" s="372">
        <f t="shared" si="272"/>
        <v>0</v>
      </c>
      <c r="AJ122" s="372">
        <f t="shared" si="272"/>
        <v>0</v>
      </c>
      <c r="AK122" s="372">
        <f t="shared" si="272"/>
        <v>0</v>
      </c>
      <c r="AL122" s="372">
        <f t="shared" si="272"/>
        <v>0</v>
      </c>
      <c r="AM122" s="372">
        <f t="shared" si="272"/>
        <v>0</v>
      </c>
      <c r="AN122" s="372">
        <f t="shared" si="272"/>
        <v>0</v>
      </c>
      <c r="AO122" s="379" t="str">
        <f t="shared" ref="AO122:AV122" ca="1" si="275">IF(AG122=AO118,"OK.","CISSS!")</f>
        <v>OK.</v>
      </c>
      <c r="AP122" s="379" t="str">
        <f t="shared" ca="1" si="275"/>
        <v>OK.</v>
      </c>
      <c r="AQ122" s="379" t="str">
        <f t="shared" ca="1" si="275"/>
        <v>OK.</v>
      </c>
      <c r="AR122" s="379" t="str">
        <f t="shared" ca="1" si="275"/>
        <v>OK.</v>
      </c>
      <c r="AS122" s="379" t="str">
        <f t="shared" ca="1" si="275"/>
        <v>OK.</v>
      </c>
      <c r="AT122" s="379" t="str">
        <f t="shared" ca="1" si="275"/>
        <v>OK.</v>
      </c>
      <c r="AU122" s="379" t="str">
        <f t="shared" ca="1" si="275"/>
        <v>OK.</v>
      </c>
      <c r="AV122" s="379" t="str">
        <f t="shared" ca="1" si="275"/>
        <v>OK.</v>
      </c>
      <c r="AW122" s="384">
        <f t="shared" si="272"/>
        <v>0</v>
      </c>
      <c r="AX122" s="384">
        <f t="shared" si="272"/>
        <v>0</v>
      </c>
      <c r="AY122" s="384">
        <f t="shared" si="272"/>
        <v>0</v>
      </c>
      <c r="AZ122" s="384">
        <f t="shared" si="272"/>
        <v>0</v>
      </c>
      <c r="BA122" s="384">
        <f t="shared" si="272"/>
        <v>1</v>
      </c>
      <c r="BB122" s="384">
        <f t="shared" si="272"/>
        <v>0</v>
      </c>
      <c r="BC122" s="384">
        <f t="shared" si="272"/>
        <v>0</v>
      </c>
      <c r="BD122" s="384">
        <f t="shared" si="272"/>
        <v>0</v>
      </c>
      <c r="BE122" s="382" t="str">
        <f t="shared" ref="BE122:BL122" ca="1" si="276">IF(AW122=BE118,"OK.","CISSS!")</f>
        <v>OK.</v>
      </c>
      <c r="BF122" s="382" t="str">
        <f t="shared" ca="1" si="276"/>
        <v>OK.</v>
      </c>
      <c r="BG122" s="382" t="str">
        <f t="shared" ca="1" si="276"/>
        <v>OK.</v>
      </c>
      <c r="BH122" s="382" t="str">
        <f t="shared" ca="1" si="276"/>
        <v>OK.</v>
      </c>
      <c r="BI122" s="382" t="str">
        <f t="shared" ca="1" si="276"/>
        <v>OK.</v>
      </c>
      <c r="BJ122" s="382" t="str">
        <f t="shared" ca="1" si="276"/>
        <v>OK.</v>
      </c>
      <c r="BK122" s="382" t="str">
        <f t="shared" ca="1" si="276"/>
        <v>OK.</v>
      </c>
      <c r="BL122" s="382" t="str">
        <f t="shared" ca="1" si="276"/>
        <v>OK.</v>
      </c>
      <c r="BM122" s="372">
        <f t="shared" ref="BM122:BT122" si="277">SUM(BM114:BM121)</f>
        <v>0</v>
      </c>
      <c r="BN122" s="372">
        <f t="shared" si="277"/>
        <v>0</v>
      </c>
      <c r="BO122" s="372">
        <f t="shared" si="277"/>
        <v>0</v>
      </c>
      <c r="BP122" s="372">
        <f t="shared" si="277"/>
        <v>0</v>
      </c>
      <c r="BQ122" s="372">
        <f t="shared" si="277"/>
        <v>0</v>
      </c>
      <c r="BR122" s="372">
        <f t="shared" si="277"/>
        <v>0</v>
      </c>
      <c r="BS122" s="372">
        <f t="shared" si="277"/>
        <v>0</v>
      </c>
      <c r="BT122" s="372">
        <f t="shared" si="277"/>
        <v>0</v>
      </c>
      <c r="BU122" s="379" t="str">
        <f t="shared" ref="BU122:CB122" ca="1" si="278">IF(BM122=BU118,"OK.","CISSS!")</f>
        <v>OK.</v>
      </c>
      <c r="BV122" s="379" t="str">
        <f t="shared" ca="1" si="278"/>
        <v>OK.</v>
      </c>
      <c r="BW122" s="379" t="str">
        <f t="shared" ca="1" si="278"/>
        <v>OK.</v>
      </c>
      <c r="BX122" s="379" t="str">
        <f t="shared" ca="1" si="278"/>
        <v>OK.</v>
      </c>
      <c r="BY122" s="379" t="str">
        <f t="shared" ca="1" si="278"/>
        <v>OK.</v>
      </c>
      <c r="BZ122" s="379" t="str">
        <f t="shared" ca="1" si="278"/>
        <v>OK.</v>
      </c>
      <c r="CA122" s="379" t="str">
        <f t="shared" ca="1" si="278"/>
        <v>OK.</v>
      </c>
      <c r="CB122" s="379" t="str">
        <f t="shared" ca="1" si="278"/>
        <v>OK.</v>
      </c>
    </row>
    <row r="123" spans="1:80" x14ac:dyDescent="0.2">
      <c r="A123" s="375">
        <f t="shared" ref="A123:H123" si="279">A$10</f>
        <v>0</v>
      </c>
      <c r="B123" s="375">
        <f t="shared" si="279"/>
        <v>0</v>
      </c>
      <c r="C123" s="375">
        <f t="shared" si="279"/>
        <v>0</v>
      </c>
      <c r="D123" s="375">
        <f t="shared" si="279"/>
        <v>0</v>
      </c>
      <c r="E123" s="375">
        <f t="shared" si="279"/>
        <v>0</v>
      </c>
      <c r="F123" s="375">
        <f t="shared" si="279"/>
        <v>0</v>
      </c>
      <c r="G123" s="375">
        <f t="shared" si="279"/>
        <v>0</v>
      </c>
      <c r="H123" s="375">
        <f t="shared" si="279"/>
        <v>0</v>
      </c>
      <c r="I123">
        <f ca="1">COUNTIF((OFFSET($A$123,0,0,4,8)),IF(A123=0,".",A123))</f>
        <v>0</v>
      </c>
      <c r="J123">
        <f t="shared" ref="J123:P126" ca="1" si="280">COUNTIF((OFFSET($A$123,0,0,4,8)),IF(B123=0,".",B123))</f>
        <v>0</v>
      </c>
      <c r="K123">
        <f t="shared" ca="1" si="280"/>
        <v>0</v>
      </c>
      <c r="L123">
        <f t="shared" ca="1" si="280"/>
        <v>0</v>
      </c>
      <c r="M123">
        <f t="shared" ca="1" si="280"/>
        <v>0</v>
      </c>
      <c r="N123">
        <f t="shared" ca="1" si="280"/>
        <v>0</v>
      </c>
      <c r="O123">
        <f t="shared" ca="1" si="280"/>
        <v>0</v>
      </c>
      <c r="P123">
        <f t="shared" ca="1" si="280"/>
        <v>0</v>
      </c>
      <c r="Q123" s="375">
        <f t="shared" ref="Q123:BT123" si="281">Q$10</f>
        <v>0</v>
      </c>
      <c r="R123" s="375">
        <f t="shared" si="281"/>
        <v>0</v>
      </c>
      <c r="S123" s="375">
        <f t="shared" si="281"/>
        <v>0</v>
      </c>
      <c r="T123" s="375">
        <f t="shared" si="281"/>
        <v>0</v>
      </c>
      <c r="U123" s="375">
        <f t="shared" si="281"/>
        <v>0</v>
      </c>
      <c r="V123" s="375">
        <f t="shared" si="281"/>
        <v>0</v>
      </c>
      <c r="W123" s="375">
        <f t="shared" si="281"/>
        <v>0</v>
      </c>
      <c r="X123" s="375">
        <f t="shared" si="281"/>
        <v>0</v>
      </c>
      <c r="Y123" s="381">
        <f ca="1">COUNTIF((OFFSET($Q$123,0,0,4,8)),IF(Q123=0,".",Q123))</f>
        <v>0</v>
      </c>
      <c r="Z123" s="381">
        <f t="shared" ref="Z123:AF126" ca="1" si="282">COUNTIF((OFFSET($Q$123,0,0,4,8)),IF(R123=0,".",R123))</f>
        <v>0</v>
      </c>
      <c r="AA123" s="381">
        <f t="shared" ca="1" si="282"/>
        <v>0</v>
      </c>
      <c r="AB123" s="381">
        <f t="shared" ca="1" si="282"/>
        <v>0</v>
      </c>
      <c r="AC123" s="381">
        <f t="shared" ca="1" si="282"/>
        <v>0</v>
      </c>
      <c r="AD123" s="381">
        <f t="shared" ca="1" si="282"/>
        <v>0</v>
      </c>
      <c r="AE123" s="381">
        <f t="shared" ca="1" si="282"/>
        <v>0</v>
      </c>
      <c r="AF123" s="381">
        <f t="shared" ca="1" si="282"/>
        <v>0</v>
      </c>
      <c r="AG123" s="375">
        <f t="shared" si="281"/>
        <v>0</v>
      </c>
      <c r="AH123" s="375">
        <f t="shared" si="281"/>
        <v>0</v>
      </c>
      <c r="AI123" s="375">
        <f t="shared" si="281"/>
        <v>0</v>
      </c>
      <c r="AJ123" s="375">
        <f t="shared" si="281"/>
        <v>0</v>
      </c>
      <c r="AK123" s="375">
        <f t="shared" si="281"/>
        <v>0</v>
      </c>
      <c r="AL123" s="375">
        <f t="shared" si="281"/>
        <v>0</v>
      </c>
      <c r="AM123" s="375">
        <f t="shared" si="281"/>
        <v>0</v>
      </c>
      <c r="AN123" s="375">
        <f t="shared" si="281"/>
        <v>0</v>
      </c>
      <c r="AO123">
        <f ca="1">COUNTIF((OFFSET($AG$123,0,0,4,8)),IF(AG123=0,".",AG123))</f>
        <v>0</v>
      </c>
      <c r="AP123">
        <f t="shared" ref="AP123:AV126" ca="1" si="283">COUNTIF((OFFSET($AG$123,0,0,4,8)),IF(AH123=0,".",AH123))</f>
        <v>0</v>
      </c>
      <c r="AQ123">
        <f t="shared" ca="1" si="283"/>
        <v>0</v>
      </c>
      <c r="AR123">
        <f t="shared" ca="1" si="283"/>
        <v>0</v>
      </c>
      <c r="AS123">
        <f t="shared" ca="1" si="283"/>
        <v>0</v>
      </c>
      <c r="AT123">
        <f t="shared" ca="1" si="283"/>
        <v>0</v>
      </c>
      <c r="AU123">
        <f t="shared" ca="1" si="283"/>
        <v>0</v>
      </c>
      <c r="AV123">
        <f t="shared" ca="1" si="283"/>
        <v>0</v>
      </c>
      <c r="AW123" s="375">
        <f t="shared" si="281"/>
        <v>0</v>
      </c>
      <c r="AX123" s="375">
        <f t="shared" si="281"/>
        <v>0</v>
      </c>
      <c r="AY123" s="375">
        <f t="shared" si="281"/>
        <v>0</v>
      </c>
      <c r="AZ123" s="375">
        <f t="shared" si="281"/>
        <v>0</v>
      </c>
      <c r="BA123" s="375">
        <f t="shared" si="281"/>
        <v>0</v>
      </c>
      <c r="BB123" s="375">
        <f t="shared" si="281"/>
        <v>0</v>
      </c>
      <c r="BC123" s="375">
        <f t="shared" si="281"/>
        <v>0</v>
      </c>
      <c r="BD123" s="375">
        <f t="shared" si="281"/>
        <v>0</v>
      </c>
      <c r="BE123" s="381">
        <f ca="1">COUNTIF((OFFSET($AW$123,0,0,4,8)),IF(AW123=0,".",AW123))</f>
        <v>0</v>
      </c>
      <c r="BF123" s="381">
        <f t="shared" ref="BF123:BL126" ca="1" si="284">COUNTIF((OFFSET($AW$123,0,0,4,8)),IF(AX123=0,".",AX123))</f>
        <v>0</v>
      </c>
      <c r="BG123" s="381">
        <f t="shared" ca="1" si="284"/>
        <v>0</v>
      </c>
      <c r="BH123" s="381">
        <f t="shared" ca="1" si="284"/>
        <v>0</v>
      </c>
      <c r="BI123" s="381">
        <f t="shared" ca="1" si="284"/>
        <v>0</v>
      </c>
      <c r="BJ123" s="381">
        <f t="shared" ca="1" si="284"/>
        <v>0</v>
      </c>
      <c r="BK123" s="381">
        <f t="shared" ca="1" si="284"/>
        <v>0</v>
      </c>
      <c r="BL123" s="381">
        <f t="shared" ca="1" si="284"/>
        <v>0</v>
      </c>
      <c r="BM123" s="375">
        <f t="shared" si="281"/>
        <v>0</v>
      </c>
      <c r="BN123" s="375">
        <f t="shared" si="281"/>
        <v>0</v>
      </c>
      <c r="BO123" s="375">
        <f t="shared" si="281"/>
        <v>0</v>
      </c>
      <c r="BP123" s="375">
        <f t="shared" si="281"/>
        <v>0</v>
      </c>
      <c r="BQ123" s="375">
        <f t="shared" si="281"/>
        <v>0</v>
      </c>
      <c r="BR123" s="375">
        <f t="shared" si="281"/>
        <v>0</v>
      </c>
      <c r="BS123" s="375">
        <f t="shared" si="281"/>
        <v>0</v>
      </c>
      <c r="BT123" s="375">
        <f t="shared" si="281"/>
        <v>0</v>
      </c>
      <c r="BU123">
        <f ca="1">COUNTIF((OFFSET($BM$123,0,0,4,8)),IF(BM123=0,".",BM123))</f>
        <v>0</v>
      </c>
      <c r="BV123">
        <f t="shared" ref="BV123:CB126" ca="1" si="285">COUNTIF((OFFSET($BM$123,0,0,4,8)),IF(BN123=0,".",BN123))</f>
        <v>0</v>
      </c>
      <c r="BW123">
        <f t="shared" ca="1" si="285"/>
        <v>0</v>
      </c>
      <c r="BX123">
        <f t="shared" ca="1" si="285"/>
        <v>0</v>
      </c>
      <c r="BY123">
        <f t="shared" ca="1" si="285"/>
        <v>0</v>
      </c>
      <c r="BZ123">
        <f t="shared" ca="1" si="285"/>
        <v>0</v>
      </c>
      <c r="CA123">
        <f t="shared" ca="1" si="285"/>
        <v>0</v>
      </c>
      <c r="CB123">
        <f t="shared" ca="1" si="285"/>
        <v>0</v>
      </c>
    </row>
    <row r="124" spans="1:80" x14ac:dyDescent="0.2">
      <c r="A124" s="374">
        <f t="shared" ref="A124:H124" si="286">A$20</f>
        <v>0</v>
      </c>
      <c r="B124" s="374">
        <f t="shared" si="286"/>
        <v>0</v>
      </c>
      <c r="C124" s="374">
        <f t="shared" si="286"/>
        <v>0</v>
      </c>
      <c r="D124" s="374">
        <f t="shared" si="286"/>
        <v>0</v>
      </c>
      <c r="E124" s="374">
        <f t="shared" si="286"/>
        <v>0</v>
      </c>
      <c r="F124" s="374">
        <f t="shared" si="286"/>
        <v>0</v>
      </c>
      <c r="G124" s="374">
        <f t="shared" si="286"/>
        <v>0</v>
      </c>
      <c r="H124" s="374">
        <f t="shared" si="286"/>
        <v>0</v>
      </c>
      <c r="I124">
        <f ca="1">COUNTIF((OFFSET($A$123,0,0,4,8)),IF(A124=0,".",A124))</f>
        <v>0</v>
      </c>
      <c r="J124">
        <f t="shared" ca="1" si="280"/>
        <v>0</v>
      </c>
      <c r="K124">
        <f t="shared" ca="1" si="280"/>
        <v>0</v>
      </c>
      <c r="L124">
        <f t="shared" ca="1" si="280"/>
        <v>0</v>
      </c>
      <c r="M124">
        <f t="shared" ca="1" si="280"/>
        <v>0</v>
      </c>
      <c r="N124">
        <f t="shared" ca="1" si="280"/>
        <v>0</v>
      </c>
      <c r="O124">
        <f t="shared" ca="1" si="280"/>
        <v>0</v>
      </c>
      <c r="P124">
        <f t="shared" ca="1" si="280"/>
        <v>0</v>
      </c>
      <c r="Q124" s="385">
        <f t="shared" ref="Q124:BT124" si="287">Q$20</f>
        <v>0</v>
      </c>
      <c r="R124" s="385">
        <f t="shared" si="287"/>
        <v>0</v>
      </c>
      <c r="S124" s="385">
        <f t="shared" si="287"/>
        <v>0</v>
      </c>
      <c r="T124" s="385">
        <f t="shared" si="287"/>
        <v>0</v>
      </c>
      <c r="U124" s="385">
        <f t="shared" si="287"/>
        <v>0</v>
      </c>
      <c r="V124" s="385">
        <f t="shared" si="287"/>
        <v>0</v>
      </c>
      <c r="W124" s="385">
        <f t="shared" si="287"/>
        <v>0</v>
      </c>
      <c r="X124" s="385">
        <f t="shared" si="287"/>
        <v>0</v>
      </c>
      <c r="Y124" s="381">
        <f ca="1">COUNTIF((OFFSET($Q$123,0,0,4,8)),IF(Q124=0,".",Q124))</f>
        <v>0</v>
      </c>
      <c r="Z124" s="381">
        <f t="shared" ca="1" si="282"/>
        <v>0</v>
      </c>
      <c r="AA124" s="381">
        <f t="shared" ca="1" si="282"/>
        <v>0</v>
      </c>
      <c r="AB124" s="381">
        <f t="shared" ca="1" si="282"/>
        <v>0</v>
      </c>
      <c r="AC124" s="381">
        <f t="shared" ca="1" si="282"/>
        <v>0</v>
      </c>
      <c r="AD124" s="381">
        <f t="shared" ca="1" si="282"/>
        <v>0</v>
      </c>
      <c r="AE124" s="381">
        <f t="shared" ca="1" si="282"/>
        <v>0</v>
      </c>
      <c r="AF124" s="381">
        <f t="shared" ca="1" si="282"/>
        <v>0</v>
      </c>
      <c r="AG124" s="374">
        <f t="shared" si="287"/>
        <v>0</v>
      </c>
      <c r="AH124" s="374">
        <f t="shared" si="287"/>
        <v>0</v>
      </c>
      <c r="AI124" s="374">
        <f t="shared" si="287"/>
        <v>0</v>
      </c>
      <c r="AJ124" s="374">
        <f t="shared" si="287"/>
        <v>0</v>
      </c>
      <c r="AK124" s="374">
        <f t="shared" si="287"/>
        <v>0</v>
      </c>
      <c r="AL124" s="374">
        <f t="shared" si="287"/>
        <v>0</v>
      </c>
      <c r="AM124" s="374">
        <f t="shared" si="287"/>
        <v>0</v>
      </c>
      <c r="AN124" s="374">
        <f t="shared" si="287"/>
        <v>0</v>
      </c>
      <c r="AO124">
        <f ca="1">COUNTIF((OFFSET($AG$123,0,0,4,8)),IF(AG124=0,".",AG124))</f>
        <v>0</v>
      </c>
      <c r="AP124">
        <f t="shared" ca="1" si="283"/>
        <v>0</v>
      </c>
      <c r="AQ124">
        <f t="shared" ca="1" si="283"/>
        <v>0</v>
      </c>
      <c r="AR124">
        <f t="shared" ca="1" si="283"/>
        <v>0</v>
      </c>
      <c r="AS124">
        <f t="shared" ca="1" si="283"/>
        <v>0</v>
      </c>
      <c r="AT124">
        <f t="shared" ca="1" si="283"/>
        <v>0</v>
      </c>
      <c r="AU124">
        <f t="shared" ca="1" si="283"/>
        <v>0</v>
      </c>
      <c r="AV124">
        <f t="shared" ca="1" si="283"/>
        <v>0</v>
      </c>
      <c r="AW124" s="385">
        <f t="shared" si="287"/>
        <v>0</v>
      </c>
      <c r="AX124" s="385">
        <f t="shared" si="287"/>
        <v>0</v>
      </c>
      <c r="AY124" s="385">
        <f t="shared" si="287"/>
        <v>0</v>
      </c>
      <c r="AZ124" s="385">
        <f t="shared" si="287"/>
        <v>0</v>
      </c>
      <c r="BA124" s="385">
        <f t="shared" si="287"/>
        <v>0</v>
      </c>
      <c r="BB124" s="385">
        <f t="shared" si="287"/>
        <v>0</v>
      </c>
      <c r="BC124" s="385">
        <f t="shared" si="287"/>
        <v>0</v>
      </c>
      <c r="BD124" s="385">
        <f t="shared" si="287"/>
        <v>0</v>
      </c>
      <c r="BE124" s="381">
        <f ca="1">COUNTIF((OFFSET($AW$123,0,0,4,8)),IF(AW124=0,".",AW124))</f>
        <v>0</v>
      </c>
      <c r="BF124" s="381">
        <f t="shared" ca="1" si="284"/>
        <v>0</v>
      </c>
      <c r="BG124" s="381">
        <f t="shared" ca="1" si="284"/>
        <v>0</v>
      </c>
      <c r="BH124" s="381">
        <f t="shared" ca="1" si="284"/>
        <v>0</v>
      </c>
      <c r="BI124" s="381">
        <f t="shared" ca="1" si="284"/>
        <v>0</v>
      </c>
      <c r="BJ124" s="381">
        <f t="shared" ca="1" si="284"/>
        <v>0</v>
      </c>
      <c r="BK124" s="381">
        <f t="shared" ca="1" si="284"/>
        <v>0</v>
      </c>
      <c r="BL124" s="381">
        <f t="shared" ca="1" si="284"/>
        <v>0</v>
      </c>
      <c r="BM124" s="374">
        <f t="shared" si="287"/>
        <v>0</v>
      </c>
      <c r="BN124" s="374">
        <f t="shared" si="287"/>
        <v>0</v>
      </c>
      <c r="BO124" s="374">
        <f t="shared" si="287"/>
        <v>0</v>
      </c>
      <c r="BP124" s="374">
        <f t="shared" si="287"/>
        <v>0</v>
      </c>
      <c r="BQ124" s="374">
        <f t="shared" si="287"/>
        <v>0</v>
      </c>
      <c r="BR124" s="374">
        <f t="shared" si="287"/>
        <v>0</v>
      </c>
      <c r="BS124" s="374">
        <f t="shared" si="287"/>
        <v>0</v>
      </c>
      <c r="BT124" s="374">
        <f t="shared" si="287"/>
        <v>0</v>
      </c>
      <c r="BU124">
        <f ca="1">COUNTIF((OFFSET($BM$123,0,0,4,8)),IF(BM124=0,".",BM124))</f>
        <v>0</v>
      </c>
      <c r="BV124">
        <f t="shared" ca="1" si="285"/>
        <v>0</v>
      </c>
      <c r="BW124">
        <f t="shared" ca="1" si="285"/>
        <v>0</v>
      </c>
      <c r="BX124">
        <f t="shared" ca="1" si="285"/>
        <v>0</v>
      </c>
      <c r="BY124">
        <f t="shared" ca="1" si="285"/>
        <v>0</v>
      </c>
      <c r="BZ124">
        <f t="shared" ca="1" si="285"/>
        <v>0</v>
      </c>
      <c r="CA124">
        <f t="shared" ca="1" si="285"/>
        <v>0</v>
      </c>
      <c r="CB124">
        <f t="shared" ca="1" si="285"/>
        <v>0</v>
      </c>
    </row>
    <row r="125" spans="1:80" x14ac:dyDescent="0.2">
      <c r="A125" s="375">
        <f t="shared" ref="A125:H125" si="288">A$30</f>
        <v>0</v>
      </c>
      <c r="B125" s="375">
        <f t="shared" si="288"/>
        <v>0</v>
      </c>
      <c r="C125" s="375">
        <f t="shared" si="288"/>
        <v>0</v>
      </c>
      <c r="D125" s="375">
        <f t="shared" si="288"/>
        <v>0</v>
      </c>
      <c r="E125" s="375">
        <f t="shared" si="288"/>
        <v>0</v>
      </c>
      <c r="F125" s="375">
        <f t="shared" si="288"/>
        <v>0</v>
      </c>
      <c r="G125" s="375">
        <f t="shared" si="288"/>
        <v>0</v>
      </c>
      <c r="H125" s="375">
        <f t="shared" si="288"/>
        <v>0</v>
      </c>
      <c r="I125">
        <f ca="1">COUNTIF((OFFSET($A$123,0,0,4,8)),IF(A125=0,".",A125))</f>
        <v>0</v>
      </c>
      <c r="J125">
        <f t="shared" ca="1" si="280"/>
        <v>0</v>
      </c>
      <c r="K125">
        <f t="shared" ca="1" si="280"/>
        <v>0</v>
      </c>
      <c r="L125">
        <f t="shared" ca="1" si="280"/>
        <v>0</v>
      </c>
      <c r="M125">
        <f t="shared" ca="1" si="280"/>
        <v>0</v>
      </c>
      <c r="N125">
        <f t="shared" ca="1" si="280"/>
        <v>0</v>
      </c>
      <c r="O125">
        <f t="shared" ca="1" si="280"/>
        <v>0</v>
      </c>
      <c r="P125">
        <f t="shared" ca="1" si="280"/>
        <v>0</v>
      </c>
      <c r="Q125" s="375">
        <f t="shared" ref="Q125:BT125" si="289">Q$30</f>
        <v>0</v>
      </c>
      <c r="R125" s="375">
        <f t="shared" si="289"/>
        <v>0</v>
      </c>
      <c r="S125" s="375">
        <f t="shared" si="289"/>
        <v>0</v>
      </c>
      <c r="T125" s="375">
        <f t="shared" si="289"/>
        <v>0</v>
      </c>
      <c r="U125" s="375">
        <f t="shared" si="289"/>
        <v>0</v>
      </c>
      <c r="V125" s="375">
        <f t="shared" si="289"/>
        <v>0</v>
      </c>
      <c r="W125" s="375">
        <f t="shared" si="289"/>
        <v>0</v>
      </c>
      <c r="X125" s="375">
        <f t="shared" si="289"/>
        <v>0</v>
      </c>
      <c r="Y125" s="381">
        <f ca="1">COUNTIF((OFFSET($Q$123,0,0,4,8)),IF(Q125=0,".",Q125))</f>
        <v>0</v>
      </c>
      <c r="Z125" s="381">
        <f t="shared" ca="1" si="282"/>
        <v>0</v>
      </c>
      <c r="AA125" s="381">
        <f t="shared" ca="1" si="282"/>
        <v>0</v>
      </c>
      <c r="AB125" s="381">
        <f t="shared" ca="1" si="282"/>
        <v>0</v>
      </c>
      <c r="AC125" s="381">
        <f t="shared" ca="1" si="282"/>
        <v>0</v>
      </c>
      <c r="AD125" s="381">
        <f t="shared" ca="1" si="282"/>
        <v>0</v>
      </c>
      <c r="AE125" s="381">
        <f t="shared" ca="1" si="282"/>
        <v>0</v>
      </c>
      <c r="AF125" s="381">
        <f t="shared" ca="1" si="282"/>
        <v>0</v>
      </c>
      <c r="AG125" s="375">
        <f t="shared" si="289"/>
        <v>0</v>
      </c>
      <c r="AH125" s="375">
        <f t="shared" si="289"/>
        <v>0</v>
      </c>
      <c r="AI125" s="375">
        <f t="shared" si="289"/>
        <v>0</v>
      </c>
      <c r="AJ125" s="375">
        <f t="shared" si="289"/>
        <v>0</v>
      </c>
      <c r="AK125" s="375">
        <f t="shared" si="289"/>
        <v>0</v>
      </c>
      <c r="AL125" s="375">
        <f t="shared" si="289"/>
        <v>0</v>
      </c>
      <c r="AM125" s="375">
        <f t="shared" si="289"/>
        <v>0</v>
      </c>
      <c r="AN125" s="375">
        <f t="shared" si="289"/>
        <v>0</v>
      </c>
      <c r="AO125">
        <f ca="1">COUNTIF((OFFSET($AG$123,0,0,4,8)),IF(AG125=0,".",AG125))</f>
        <v>0</v>
      </c>
      <c r="AP125">
        <f t="shared" ca="1" si="283"/>
        <v>0</v>
      </c>
      <c r="AQ125">
        <f t="shared" ca="1" si="283"/>
        <v>0</v>
      </c>
      <c r="AR125">
        <f t="shared" ca="1" si="283"/>
        <v>0</v>
      </c>
      <c r="AS125">
        <f t="shared" ca="1" si="283"/>
        <v>0</v>
      </c>
      <c r="AT125">
        <f t="shared" ca="1" si="283"/>
        <v>0</v>
      </c>
      <c r="AU125">
        <f t="shared" ca="1" si="283"/>
        <v>0</v>
      </c>
      <c r="AV125">
        <f t="shared" ca="1" si="283"/>
        <v>0</v>
      </c>
      <c r="AW125" s="375">
        <f t="shared" si="289"/>
        <v>0</v>
      </c>
      <c r="AX125" s="375">
        <f t="shared" si="289"/>
        <v>0</v>
      </c>
      <c r="AY125" s="375">
        <f t="shared" si="289"/>
        <v>0</v>
      </c>
      <c r="AZ125" s="375">
        <f t="shared" si="289"/>
        <v>0</v>
      </c>
      <c r="BA125" s="375">
        <f t="shared" si="289"/>
        <v>0</v>
      </c>
      <c r="BB125" s="375">
        <f t="shared" si="289"/>
        <v>0</v>
      </c>
      <c r="BC125" s="375">
        <f t="shared" si="289"/>
        <v>0</v>
      </c>
      <c r="BD125" s="375">
        <f t="shared" si="289"/>
        <v>0</v>
      </c>
      <c r="BE125" s="381">
        <f ca="1">COUNTIF((OFFSET($AW$123,0,0,4,8)),IF(AW125=0,".",AW125))</f>
        <v>0</v>
      </c>
      <c r="BF125" s="381">
        <f t="shared" ca="1" si="284"/>
        <v>0</v>
      </c>
      <c r="BG125" s="381">
        <f t="shared" ca="1" si="284"/>
        <v>0</v>
      </c>
      <c r="BH125" s="381">
        <f t="shared" ca="1" si="284"/>
        <v>0</v>
      </c>
      <c r="BI125" s="381">
        <f t="shared" ca="1" si="284"/>
        <v>0</v>
      </c>
      <c r="BJ125" s="381">
        <f t="shared" ca="1" si="284"/>
        <v>0</v>
      </c>
      <c r="BK125" s="381">
        <f t="shared" ca="1" si="284"/>
        <v>0</v>
      </c>
      <c r="BL125" s="381">
        <f t="shared" ca="1" si="284"/>
        <v>0</v>
      </c>
      <c r="BM125" s="375">
        <f t="shared" si="289"/>
        <v>0</v>
      </c>
      <c r="BN125" s="375">
        <f t="shared" si="289"/>
        <v>0</v>
      </c>
      <c r="BO125" s="375">
        <f t="shared" si="289"/>
        <v>0</v>
      </c>
      <c r="BP125" s="375">
        <f t="shared" si="289"/>
        <v>0</v>
      </c>
      <c r="BQ125" s="375">
        <f t="shared" si="289"/>
        <v>0</v>
      </c>
      <c r="BR125" s="375">
        <f t="shared" si="289"/>
        <v>0</v>
      </c>
      <c r="BS125" s="375">
        <f t="shared" si="289"/>
        <v>0</v>
      </c>
      <c r="BT125" s="375">
        <f t="shared" si="289"/>
        <v>0</v>
      </c>
      <c r="BU125">
        <f ca="1">COUNTIF((OFFSET($BM$123,0,0,4,8)),IF(BM125=0,".",BM125))</f>
        <v>0</v>
      </c>
      <c r="BV125">
        <f t="shared" ca="1" si="285"/>
        <v>0</v>
      </c>
      <c r="BW125">
        <f t="shared" ca="1" si="285"/>
        <v>0</v>
      </c>
      <c r="BX125">
        <f t="shared" ca="1" si="285"/>
        <v>0</v>
      </c>
      <c r="BY125">
        <f t="shared" ca="1" si="285"/>
        <v>0</v>
      </c>
      <c r="BZ125">
        <f t="shared" ca="1" si="285"/>
        <v>0</v>
      </c>
      <c r="CA125">
        <f t="shared" ca="1" si="285"/>
        <v>0</v>
      </c>
      <c r="CB125">
        <f t="shared" ca="1" si="285"/>
        <v>0</v>
      </c>
    </row>
    <row r="126" spans="1:80" x14ac:dyDescent="0.2">
      <c r="A126" s="374">
        <f t="shared" ref="A126:H126" si="290">A$40</f>
        <v>0</v>
      </c>
      <c r="B126" s="374">
        <f t="shared" si="290"/>
        <v>0</v>
      </c>
      <c r="C126" s="374">
        <f t="shared" si="290"/>
        <v>0</v>
      </c>
      <c r="D126" s="374">
        <f t="shared" si="290"/>
        <v>0</v>
      </c>
      <c r="E126" s="374">
        <f t="shared" si="290"/>
        <v>0</v>
      </c>
      <c r="F126" s="374">
        <f t="shared" si="290"/>
        <v>0</v>
      </c>
      <c r="G126" s="374">
        <f t="shared" si="290"/>
        <v>0</v>
      </c>
      <c r="H126" s="374">
        <f t="shared" si="290"/>
        <v>0</v>
      </c>
      <c r="I126">
        <f ca="1">COUNTIF((OFFSET($A$123,0,0,4,8)),IF(A126=0,".",A126))</f>
        <v>0</v>
      </c>
      <c r="J126">
        <f t="shared" ca="1" si="280"/>
        <v>0</v>
      </c>
      <c r="K126">
        <f t="shared" ca="1" si="280"/>
        <v>0</v>
      </c>
      <c r="L126">
        <f t="shared" ca="1" si="280"/>
        <v>0</v>
      </c>
      <c r="M126">
        <f t="shared" ca="1" si="280"/>
        <v>0</v>
      </c>
      <c r="N126">
        <f t="shared" ca="1" si="280"/>
        <v>0</v>
      </c>
      <c r="O126">
        <f t="shared" ca="1" si="280"/>
        <v>0</v>
      </c>
      <c r="P126">
        <f t="shared" ca="1" si="280"/>
        <v>0</v>
      </c>
      <c r="Q126" s="385">
        <f t="shared" ref="Q126:BT126" si="291">Q$40</f>
        <v>0</v>
      </c>
      <c r="R126" s="385">
        <f t="shared" si="291"/>
        <v>0</v>
      </c>
      <c r="S126" s="385">
        <f t="shared" si="291"/>
        <v>0</v>
      </c>
      <c r="T126" s="385">
        <f t="shared" si="291"/>
        <v>0</v>
      </c>
      <c r="U126" s="385">
        <f t="shared" si="291"/>
        <v>0</v>
      </c>
      <c r="V126" s="385">
        <f t="shared" si="291"/>
        <v>0</v>
      </c>
      <c r="W126" s="385">
        <f t="shared" si="291"/>
        <v>0</v>
      </c>
      <c r="X126" s="385">
        <f t="shared" si="291"/>
        <v>0</v>
      </c>
      <c r="Y126" s="381">
        <f ca="1">COUNTIF((OFFSET($Q$123,0,0,4,8)),IF(Q126=0,".",Q126))</f>
        <v>0</v>
      </c>
      <c r="Z126" s="381">
        <f t="shared" ca="1" si="282"/>
        <v>0</v>
      </c>
      <c r="AA126" s="381">
        <f t="shared" ca="1" si="282"/>
        <v>0</v>
      </c>
      <c r="AB126" s="381">
        <f t="shared" ca="1" si="282"/>
        <v>0</v>
      </c>
      <c r="AC126" s="381">
        <f t="shared" ca="1" si="282"/>
        <v>0</v>
      </c>
      <c r="AD126" s="381">
        <f t="shared" ca="1" si="282"/>
        <v>0</v>
      </c>
      <c r="AE126" s="381">
        <f t="shared" ca="1" si="282"/>
        <v>0</v>
      </c>
      <c r="AF126" s="381">
        <f t="shared" ca="1" si="282"/>
        <v>0</v>
      </c>
      <c r="AG126" s="374">
        <f t="shared" si="291"/>
        <v>0</v>
      </c>
      <c r="AH126" s="374">
        <f t="shared" si="291"/>
        <v>0</v>
      </c>
      <c r="AI126" s="374">
        <f t="shared" si="291"/>
        <v>0</v>
      </c>
      <c r="AJ126" s="374">
        <f t="shared" si="291"/>
        <v>0</v>
      </c>
      <c r="AK126" s="374">
        <f t="shared" si="291"/>
        <v>0</v>
      </c>
      <c r="AL126" s="374">
        <f t="shared" si="291"/>
        <v>0</v>
      </c>
      <c r="AM126" s="374">
        <f t="shared" si="291"/>
        <v>0</v>
      </c>
      <c r="AN126" s="374">
        <f t="shared" si="291"/>
        <v>0</v>
      </c>
      <c r="AO126">
        <f ca="1">COUNTIF((OFFSET($AG$123,0,0,4,8)),IF(AG126=0,".",AG126))</f>
        <v>0</v>
      </c>
      <c r="AP126">
        <f t="shared" ca="1" si="283"/>
        <v>0</v>
      </c>
      <c r="AQ126">
        <f t="shared" ca="1" si="283"/>
        <v>0</v>
      </c>
      <c r="AR126">
        <f t="shared" ca="1" si="283"/>
        <v>0</v>
      </c>
      <c r="AS126">
        <f t="shared" ca="1" si="283"/>
        <v>0</v>
      </c>
      <c r="AT126">
        <f t="shared" ca="1" si="283"/>
        <v>0</v>
      </c>
      <c r="AU126">
        <f t="shared" ca="1" si="283"/>
        <v>0</v>
      </c>
      <c r="AV126">
        <f t="shared" ca="1" si="283"/>
        <v>0</v>
      </c>
      <c r="AW126" s="385">
        <f t="shared" si="291"/>
        <v>0</v>
      </c>
      <c r="AX126" s="385">
        <f t="shared" si="291"/>
        <v>0</v>
      </c>
      <c r="AY126" s="385">
        <f t="shared" si="291"/>
        <v>0</v>
      </c>
      <c r="AZ126" s="385">
        <f t="shared" si="291"/>
        <v>0</v>
      </c>
      <c r="BA126" s="385">
        <f t="shared" si="291"/>
        <v>0</v>
      </c>
      <c r="BB126" s="385">
        <f t="shared" si="291"/>
        <v>0</v>
      </c>
      <c r="BC126" s="385">
        <f t="shared" si="291"/>
        <v>0</v>
      </c>
      <c r="BD126" s="385">
        <f t="shared" si="291"/>
        <v>0</v>
      </c>
      <c r="BE126" s="381">
        <f ca="1">COUNTIF((OFFSET($AW$123,0,0,4,8)),IF(AW126=0,".",AW126))</f>
        <v>0</v>
      </c>
      <c r="BF126" s="381">
        <f t="shared" ca="1" si="284"/>
        <v>0</v>
      </c>
      <c r="BG126" s="381">
        <f t="shared" ca="1" si="284"/>
        <v>0</v>
      </c>
      <c r="BH126" s="381">
        <f t="shared" ca="1" si="284"/>
        <v>0</v>
      </c>
      <c r="BI126" s="381">
        <f t="shared" ca="1" si="284"/>
        <v>0</v>
      </c>
      <c r="BJ126" s="381">
        <f t="shared" ca="1" si="284"/>
        <v>0</v>
      </c>
      <c r="BK126" s="381">
        <f t="shared" ca="1" si="284"/>
        <v>0</v>
      </c>
      <c r="BL126" s="381">
        <f t="shared" ca="1" si="284"/>
        <v>0</v>
      </c>
      <c r="BM126" s="374">
        <f t="shared" si="291"/>
        <v>0</v>
      </c>
      <c r="BN126" s="374">
        <f t="shared" si="291"/>
        <v>0</v>
      </c>
      <c r="BO126" s="374">
        <f t="shared" si="291"/>
        <v>0</v>
      </c>
      <c r="BP126" s="374">
        <f t="shared" si="291"/>
        <v>0</v>
      </c>
      <c r="BQ126" s="374">
        <f t="shared" si="291"/>
        <v>0</v>
      </c>
      <c r="BR126" s="374">
        <f t="shared" si="291"/>
        <v>0</v>
      </c>
      <c r="BS126" s="374">
        <f t="shared" si="291"/>
        <v>0</v>
      </c>
      <c r="BT126" s="374">
        <f t="shared" si="291"/>
        <v>0</v>
      </c>
      <c r="BU126">
        <f ca="1">COUNTIF((OFFSET($BM$123,0,0,4,8)),IF(BM126=0,".",BM126))</f>
        <v>0</v>
      </c>
      <c r="BV126">
        <f t="shared" ca="1" si="285"/>
        <v>0</v>
      </c>
      <c r="BW126">
        <f t="shared" ca="1" si="285"/>
        <v>0</v>
      </c>
      <c r="BX126">
        <f t="shared" ca="1" si="285"/>
        <v>0</v>
      </c>
      <c r="BY126">
        <f t="shared" ca="1" si="285"/>
        <v>0</v>
      </c>
      <c r="BZ126">
        <f t="shared" ca="1" si="285"/>
        <v>0</v>
      </c>
      <c r="CA126">
        <f t="shared" ca="1" si="285"/>
        <v>0</v>
      </c>
      <c r="CB126">
        <f t="shared" ca="1" si="285"/>
        <v>0</v>
      </c>
    </row>
    <row r="127" spans="1:80" x14ac:dyDescent="0.2">
      <c r="A127" s="377">
        <f t="shared" ref="A127:H127" si="292">COUNTIF((A$123:A$126),IF(A123=0,".",A123))</f>
        <v>0</v>
      </c>
      <c r="B127" s="378">
        <f t="shared" si="292"/>
        <v>0</v>
      </c>
      <c r="C127" s="378">
        <f t="shared" si="292"/>
        <v>0</v>
      </c>
      <c r="D127" s="378">
        <f t="shared" si="292"/>
        <v>0</v>
      </c>
      <c r="E127" s="378">
        <f t="shared" si="292"/>
        <v>0</v>
      </c>
      <c r="F127" s="378">
        <f t="shared" si="292"/>
        <v>0</v>
      </c>
      <c r="G127" s="378">
        <f t="shared" si="292"/>
        <v>0</v>
      </c>
      <c r="H127" s="378">
        <f t="shared" si="292"/>
        <v>0</v>
      </c>
      <c r="I127" s="378">
        <f ca="1">SUM(I123:I126)</f>
        <v>0</v>
      </c>
      <c r="J127" s="378">
        <f t="shared" ref="J127:P127" ca="1" si="293">SUM(J123:J126)</f>
        <v>0</v>
      </c>
      <c r="K127" s="378">
        <f t="shared" ca="1" si="293"/>
        <v>0</v>
      </c>
      <c r="L127" s="378">
        <f t="shared" ca="1" si="293"/>
        <v>0</v>
      </c>
      <c r="M127" s="378">
        <f t="shared" ca="1" si="293"/>
        <v>0</v>
      </c>
      <c r="N127" s="378">
        <f t="shared" ca="1" si="293"/>
        <v>0</v>
      </c>
      <c r="O127" s="378">
        <f t="shared" ca="1" si="293"/>
        <v>0</v>
      </c>
      <c r="P127" s="378">
        <f t="shared" ca="1" si="293"/>
        <v>0</v>
      </c>
      <c r="Q127" s="378">
        <f t="shared" ref="Q127:X127" si="294">COUNTIF((Q$123:Q$126),IF(Q123=0,".",Q123))</f>
        <v>0</v>
      </c>
      <c r="R127" s="378">
        <f t="shared" si="294"/>
        <v>0</v>
      </c>
      <c r="S127" s="378">
        <f t="shared" si="294"/>
        <v>0</v>
      </c>
      <c r="T127" s="378">
        <f t="shared" si="294"/>
        <v>0</v>
      </c>
      <c r="U127" s="378">
        <f t="shared" si="294"/>
        <v>0</v>
      </c>
      <c r="V127" s="378">
        <f t="shared" si="294"/>
        <v>0</v>
      </c>
      <c r="W127" s="378">
        <f t="shared" si="294"/>
        <v>0</v>
      </c>
      <c r="X127" s="378">
        <f t="shared" si="294"/>
        <v>0</v>
      </c>
      <c r="Y127" s="378">
        <f ca="1">SUM(Y123:Y126)</f>
        <v>0</v>
      </c>
      <c r="Z127" s="378">
        <f t="shared" ref="Z127:AF127" ca="1" si="295">SUM(Z123:Z126)</f>
        <v>0</v>
      </c>
      <c r="AA127" s="378">
        <f t="shared" ca="1" si="295"/>
        <v>0</v>
      </c>
      <c r="AB127" s="378">
        <f t="shared" ca="1" si="295"/>
        <v>0</v>
      </c>
      <c r="AC127" s="378">
        <f t="shared" ca="1" si="295"/>
        <v>0</v>
      </c>
      <c r="AD127" s="378">
        <f t="shared" ca="1" si="295"/>
        <v>0</v>
      </c>
      <c r="AE127" s="378">
        <f t="shared" ca="1" si="295"/>
        <v>0</v>
      </c>
      <c r="AF127" s="378">
        <f t="shared" ca="1" si="295"/>
        <v>0</v>
      </c>
      <c r="AG127" s="378">
        <f t="shared" ref="AG127:AN130" si="296">COUNTIF((AG$123:AG$126),IF(AG123=0,".",AG123))</f>
        <v>0</v>
      </c>
      <c r="AH127" s="378">
        <f t="shared" si="296"/>
        <v>0</v>
      </c>
      <c r="AI127" s="378">
        <f t="shared" si="296"/>
        <v>0</v>
      </c>
      <c r="AJ127" s="378">
        <f t="shared" si="296"/>
        <v>0</v>
      </c>
      <c r="AK127" s="378">
        <f t="shared" si="296"/>
        <v>0</v>
      </c>
      <c r="AL127" s="378">
        <f t="shared" si="296"/>
        <v>0</v>
      </c>
      <c r="AM127" s="378">
        <f t="shared" si="296"/>
        <v>0</v>
      </c>
      <c r="AN127" s="378">
        <f t="shared" si="296"/>
        <v>0</v>
      </c>
      <c r="AO127" s="378">
        <f ca="1">SUM(AO123:AO126)</f>
        <v>0</v>
      </c>
      <c r="AP127" s="378">
        <f t="shared" ref="AP127:AV127" ca="1" si="297">SUM(AP123:AP126)</f>
        <v>0</v>
      </c>
      <c r="AQ127" s="378">
        <f t="shared" ca="1" si="297"/>
        <v>0</v>
      </c>
      <c r="AR127" s="378">
        <f t="shared" ca="1" si="297"/>
        <v>0</v>
      </c>
      <c r="AS127" s="378">
        <f t="shared" ca="1" si="297"/>
        <v>0</v>
      </c>
      <c r="AT127" s="378">
        <f t="shared" ca="1" si="297"/>
        <v>0</v>
      </c>
      <c r="AU127" s="378">
        <f t="shared" ca="1" si="297"/>
        <v>0</v>
      </c>
      <c r="AV127" s="378">
        <f t="shared" ca="1" si="297"/>
        <v>0</v>
      </c>
      <c r="AW127" s="378">
        <f t="shared" ref="AW127:BD130" si="298">COUNTIF((AW$123:AW$126),IF(AW123=0,".",AW123))</f>
        <v>0</v>
      </c>
      <c r="AX127" s="378">
        <f t="shared" si="298"/>
        <v>0</v>
      </c>
      <c r="AY127" s="378">
        <f t="shared" si="298"/>
        <v>0</v>
      </c>
      <c r="AZ127" s="378">
        <f t="shared" si="298"/>
        <v>0</v>
      </c>
      <c r="BA127" s="378">
        <f t="shared" si="298"/>
        <v>0</v>
      </c>
      <c r="BB127" s="378">
        <f t="shared" si="298"/>
        <v>0</v>
      </c>
      <c r="BC127" s="378">
        <f t="shared" si="298"/>
        <v>0</v>
      </c>
      <c r="BD127" s="378">
        <f t="shared" si="298"/>
        <v>0</v>
      </c>
      <c r="BE127" s="378">
        <f ca="1">SUM(BE123:BE126)</f>
        <v>0</v>
      </c>
      <c r="BF127" s="378">
        <f t="shared" ref="BF127:BL127" ca="1" si="299">SUM(BF123:BF126)</f>
        <v>0</v>
      </c>
      <c r="BG127" s="378">
        <f t="shared" ca="1" si="299"/>
        <v>0</v>
      </c>
      <c r="BH127" s="378">
        <f t="shared" ca="1" si="299"/>
        <v>0</v>
      </c>
      <c r="BI127" s="378">
        <f t="shared" ca="1" si="299"/>
        <v>0</v>
      </c>
      <c r="BJ127" s="378">
        <f t="shared" ca="1" si="299"/>
        <v>0</v>
      </c>
      <c r="BK127" s="378">
        <f t="shared" ca="1" si="299"/>
        <v>0</v>
      </c>
      <c r="BL127" s="378">
        <f t="shared" ca="1" si="299"/>
        <v>0</v>
      </c>
      <c r="BM127" s="378">
        <f t="shared" ref="BM127:BT130" si="300">COUNTIF((BM$123:BM$126),IF(BM123=0,".",BM123))</f>
        <v>0</v>
      </c>
      <c r="BN127" s="378">
        <f t="shared" si="300"/>
        <v>0</v>
      </c>
      <c r="BO127" s="378">
        <f t="shared" si="300"/>
        <v>0</v>
      </c>
      <c r="BP127" s="378">
        <f t="shared" si="300"/>
        <v>0</v>
      </c>
      <c r="BQ127" s="378">
        <f t="shared" si="300"/>
        <v>0</v>
      </c>
      <c r="BR127" s="378">
        <f t="shared" si="300"/>
        <v>0</v>
      </c>
      <c r="BS127" s="378">
        <f t="shared" si="300"/>
        <v>0</v>
      </c>
      <c r="BT127" s="378">
        <f t="shared" si="300"/>
        <v>0</v>
      </c>
      <c r="BU127" s="378">
        <f ca="1">SUM(BU123:BU126)</f>
        <v>0</v>
      </c>
      <c r="BV127" s="378">
        <f t="shared" ref="BV127:CB127" ca="1" si="301">SUM(BV123:BV126)</f>
        <v>0</v>
      </c>
      <c r="BW127" s="378">
        <f t="shared" ca="1" si="301"/>
        <v>0</v>
      </c>
      <c r="BX127" s="378">
        <f t="shared" ca="1" si="301"/>
        <v>0</v>
      </c>
      <c r="BY127" s="378">
        <f t="shared" ca="1" si="301"/>
        <v>0</v>
      </c>
      <c r="BZ127" s="378">
        <f t="shared" ca="1" si="301"/>
        <v>0</v>
      </c>
      <c r="CA127" s="378">
        <f t="shared" ca="1" si="301"/>
        <v>0</v>
      </c>
      <c r="CB127" s="378">
        <f t="shared" ca="1" si="301"/>
        <v>0</v>
      </c>
    </row>
    <row r="128" spans="1:80" ht="12.75" customHeight="1" x14ac:dyDescent="0.2">
      <c r="A128" s="377">
        <f t="shared" ref="A128:X130" si="302">COUNTIF((A$123:A$126),IF(A124=0,".",A124))</f>
        <v>0</v>
      </c>
      <c r="B128" s="378">
        <f t="shared" si="302"/>
        <v>0</v>
      </c>
      <c r="C128" s="378">
        <f t="shared" si="302"/>
        <v>0</v>
      </c>
      <c r="D128" s="378">
        <f t="shared" si="302"/>
        <v>0</v>
      </c>
      <c r="E128" s="378">
        <f t="shared" si="302"/>
        <v>0</v>
      </c>
      <c r="F128" s="378">
        <f t="shared" si="302"/>
        <v>0</v>
      </c>
      <c r="G128" s="378">
        <f t="shared" si="302"/>
        <v>0</v>
      </c>
      <c r="H128" s="378">
        <f t="shared" si="302"/>
        <v>0</v>
      </c>
      <c r="I128" s="1109" t="s">
        <v>331</v>
      </c>
      <c r="J128" s="1109"/>
      <c r="K128" s="1109"/>
      <c r="L128" s="1109"/>
      <c r="M128" s="1109"/>
      <c r="N128" s="1109"/>
      <c r="O128" s="1109"/>
      <c r="P128" s="1109"/>
      <c r="Q128" s="378">
        <f t="shared" si="302"/>
        <v>0</v>
      </c>
      <c r="R128" s="378">
        <f t="shared" si="302"/>
        <v>0</v>
      </c>
      <c r="S128" s="378">
        <f t="shared" si="302"/>
        <v>0</v>
      </c>
      <c r="T128" s="378">
        <f t="shared" si="302"/>
        <v>0</v>
      </c>
      <c r="U128" s="378">
        <f t="shared" si="302"/>
        <v>0</v>
      </c>
      <c r="V128" s="378">
        <f t="shared" si="302"/>
        <v>0</v>
      </c>
      <c r="W128" s="378">
        <f t="shared" si="302"/>
        <v>0</v>
      </c>
      <c r="X128" s="378">
        <f t="shared" si="302"/>
        <v>0</v>
      </c>
      <c r="Y128" s="1109" t="s">
        <v>331</v>
      </c>
      <c r="Z128" s="1109"/>
      <c r="AA128" s="1109"/>
      <c r="AB128" s="1109"/>
      <c r="AC128" s="1109"/>
      <c r="AD128" s="1109"/>
      <c r="AE128" s="1109"/>
      <c r="AF128" s="1109"/>
      <c r="AG128" s="378">
        <f t="shared" si="296"/>
        <v>0</v>
      </c>
      <c r="AH128" s="378">
        <f t="shared" si="296"/>
        <v>0</v>
      </c>
      <c r="AI128" s="378">
        <f t="shared" si="296"/>
        <v>0</v>
      </c>
      <c r="AJ128" s="378">
        <f t="shared" si="296"/>
        <v>0</v>
      </c>
      <c r="AK128" s="378">
        <f t="shared" si="296"/>
        <v>0</v>
      </c>
      <c r="AL128" s="378">
        <f t="shared" si="296"/>
        <v>0</v>
      </c>
      <c r="AM128" s="378">
        <f t="shared" si="296"/>
        <v>0</v>
      </c>
      <c r="AN128" s="378">
        <f t="shared" si="296"/>
        <v>0</v>
      </c>
      <c r="AO128" s="1109" t="s">
        <v>331</v>
      </c>
      <c r="AP128" s="1109"/>
      <c r="AQ128" s="1109"/>
      <c r="AR128" s="1109"/>
      <c r="AS128" s="1109"/>
      <c r="AT128" s="1109"/>
      <c r="AU128" s="1109"/>
      <c r="AV128" s="1109"/>
      <c r="AW128" s="378">
        <f t="shared" si="298"/>
        <v>0</v>
      </c>
      <c r="AX128" s="378">
        <f t="shared" si="298"/>
        <v>0</v>
      </c>
      <c r="AY128" s="378">
        <f t="shared" si="298"/>
        <v>0</v>
      </c>
      <c r="AZ128" s="378">
        <f t="shared" si="298"/>
        <v>0</v>
      </c>
      <c r="BA128" s="378">
        <f t="shared" si="298"/>
        <v>0</v>
      </c>
      <c r="BB128" s="378">
        <f t="shared" si="298"/>
        <v>0</v>
      </c>
      <c r="BC128" s="378">
        <f t="shared" si="298"/>
        <v>0</v>
      </c>
      <c r="BD128" s="378">
        <f t="shared" si="298"/>
        <v>0</v>
      </c>
      <c r="BE128" s="1109" t="s">
        <v>331</v>
      </c>
      <c r="BF128" s="1109"/>
      <c r="BG128" s="1109"/>
      <c r="BH128" s="1109"/>
      <c r="BI128" s="1109"/>
      <c r="BJ128" s="1109"/>
      <c r="BK128" s="1109"/>
      <c r="BL128" s="1109"/>
      <c r="BM128" s="378">
        <f t="shared" si="300"/>
        <v>0</v>
      </c>
      <c r="BN128" s="378">
        <f t="shared" si="300"/>
        <v>0</v>
      </c>
      <c r="BO128" s="378">
        <f t="shared" si="300"/>
        <v>0</v>
      </c>
      <c r="BP128" s="378">
        <f t="shared" si="300"/>
        <v>0</v>
      </c>
      <c r="BQ128" s="378">
        <f t="shared" si="300"/>
        <v>0</v>
      </c>
      <c r="BR128" s="378">
        <f t="shared" si="300"/>
        <v>0</v>
      </c>
      <c r="BS128" s="378">
        <f t="shared" si="300"/>
        <v>0</v>
      </c>
      <c r="BT128" s="378">
        <f t="shared" si="300"/>
        <v>0</v>
      </c>
      <c r="BU128" s="1109" t="s">
        <v>331</v>
      </c>
      <c r="BV128" s="1109"/>
      <c r="BW128" s="1109"/>
      <c r="BX128" s="1109"/>
      <c r="BY128" s="1109"/>
      <c r="BZ128" s="1109"/>
      <c r="CA128" s="1109"/>
      <c r="CB128" s="1109"/>
    </row>
    <row r="129" spans="1:80" ht="12.75" customHeight="1" x14ac:dyDescent="0.2">
      <c r="A129" s="377">
        <f t="shared" si="302"/>
        <v>0</v>
      </c>
      <c r="B129" s="378">
        <f t="shared" si="302"/>
        <v>0</v>
      </c>
      <c r="C129" s="378">
        <f t="shared" si="302"/>
        <v>0</v>
      </c>
      <c r="D129" s="378">
        <f t="shared" si="302"/>
        <v>0</v>
      </c>
      <c r="E129" s="378">
        <f t="shared" si="302"/>
        <v>0</v>
      </c>
      <c r="F129" s="378">
        <f t="shared" si="302"/>
        <v>0</v>
      </c>
      <c r="G129" s="378">
        <f t="shared" si="302"/>
        <v>0</v>
      </c>
      <c r="H129" s="378">
        <f t="shared" si="302"/>
        <v>0</v>
      </c>
      <c r="I129" s="1109"/>
      <c r="J129" s="1109"/>
      <c r="K129" s="1109"/>
      <c r="L129" s="1109"/>
      <c r="M129" s="1109"/>
      <c r="N129" s="1109"/>
      <c r="O129" s="1109"/>
      <c r="P129" s="1109"/>
      <c r="Q129" s="378">
        <f t="shared" si="302"/>
        <v>0</v>
      </c>
      <c r="R129" s="378">
        <f t="shared" si="302"/>
        <v>0</v>
      </c>
      <c r="S129" s="378">
        <f t="shared" si="302"/>
        <v>0</v>
      </c>
      <c r="T129" s="378">
        <f t="shared" si="302"/>
        <v>0</v>
      </c>
      <c r="U129" s="378">
        <f t="shared" si="302"/>
        <v>0</v>
      </c>
      <c r="V129" s="378">
        <f t="shared" si="302"/>
        <v>0</v>
      </c>
      <c r="W129" s="378">
        <f t="shared" si="302"/>
        <v>0</v>
      </c>
      <c r="X129" s="378">
        <f t="shared" si="302"/>
        <v>0</v>
      </c>
      <c r="Y129" s="1109"/>
      <c r="Z129" s="1109"/>
      <c r="AA129" s="1109"/>
      <c r="AB129" s="1109"/>
      <c r="AC129" s="1109"/>
      <c r="AD129" s="1109"/>
      <c r="AE129" s="1109"/>
      <c r="AF129" s="1109"/>
      <c r="AG129" s="378">
        <f t="shared" si="296"/>
        <v>0</v>
      </c>
      <c r="AH129" s="378">
        <f t="shared" si="296"/>
        <v>0</v>
      </c>
      <c r="AI129" s="378">
        <f t="shared" si="296"/>
        <v>0</v>
      </c>
      <c r="AJ129" s="378">
        <f t="shared" si="296"/>
        <v>0</v>
      </c>
      <c r="AK129" s="378">
        <f t="shared" si="296"/>
        <v>0</v>
      </c>
      <c r="AL129" s="378">
        <f t="shared" si="296"/>
        <v>0</v>
      </c>
      <c r="AM129" s="378">
        <f t="shared" si="296"/>
        <v>0</v>
      </c>
      <c r="AN129" s="378">
        <f t="shared" si="296"/>
        <v>0</v>
      </c>
      <c r="AO129" s="1109"/>
      <c r="AP129" s="1109"/>
      <c r="AQ129" s="1109"/>
      <c r="AR129" s="1109"/>
      <c r="AS129" s="1109"/>
      <c r="AT129" s="1109"/>
      <c r="AU129" s="1109"/>
      <c r="AV129" s="1109"/>
      <c r="AW129" s="378">
        <f t="shared" si="298"/>
        <v>0</v>
      </c>
      <c r="AX129" s="378">
        <f t="shared" si="298"/>
        <v>0</v>
      </c>
      <c r="AY129" s="378">
        <f t="shared" si="298"/>
        <v>0</v>
      </c>
      <c r="AZ129" s="378">
        <f t="shared" si="298"/>
        <v>0</v>
      </c>
      <c r="BA129" s="378">
        <f t="shared" si="298"/>
        <v>0</v>
      </c>
      <c r="BB129" s="378">
        <f t="shared" si="298"/>
        <v>0</v>
      </c>
      <c r="BC129" s="378">
        <f t="shared" si="298"/>
        <v>0</v>
      </c>
      <c r="BD129" s="378">
        <f t="shared" si="298"/>
        <v>0</v>
      </c>
      <c r="BE129" s="1109"/>
      <c r="BF129" s="1109"/>
      <c r="BG129" s="1109"/>
      <c r="BH129" s="1109"/>
      <c r="BI129" s="1109"/>
      <c r="BJ129" s="1109"/>
      <c r="BK129" s="1109"/>
      <c r="BL129" s="1109"/>
      <c r="BM129" s="378">
        <f t="shared" si="300"/>
        <v>0</v>
      </c>
      <c r="BN129" s="378">
        <f t="shared" si="300"/>
        <v>0</v>
      </c>
      <c r="BO129" s="378">
        <f t="shared" si="300"/>
        <v>0</v>
      </c>
      <c r="BP129" s="378">
        <f t="shared" si="300"/>
        <v>0</v>
      </c>
      <c r="BQ129" s="378">
        <f t="shared" si="300"/>
        <v>0</v>
      </c>
      <c r="BR129" s="378">
        <f t="shared" si="300"/>
        <v>0</v>
      </c>
      <c r="BS129" s="378">
        <f t="shared" si="300"/>
        <v>0</v>
      </c>
      <c r="BT129" s="378">
        <f t="shared" si="300"/>
        <v>0</v>
      </c>
      <c r="BU129" s="1109"/>
      <c r="BV129" s="1109"/>
      <c r="BW129" s="1109"/>
      <c r="BX129" s="1109"/>
      <c r="BY129" s="1109"/>
      <c r="BZ129" s="1109"/>
      <c r="CA129" s="1109"/>
      <c r="CB129" s="1109"/>
    </row>
    <row r="130" spans="1:80" ht="13.5" thickBot="1" x14ac:dyDescent="0.25">
      <c r="A130" s="377">
        <f t="shared" si="302"/>
        <v>0</v>
      </c>
      <c r="B130" s="378">
        <f t="shared" si="302"/>
        <v>0</v>
      </c>
      <c r="C130" s="378">
        <f t="shared" si="302"/>
        <v>0</v>
      </c>
      <c r="D130" s="378">
        <f t="shared" si="302"/>
        <v>0</v>
      </c>
      <c r="E130" s="378">
        <f t="shared" si="302"/>
        <v>0</v>
      </c>
      <c r="F130" s="378">
        <f t="shared" si="302"/>
        <v>0</v>
      </c>
      <c r="G130" s="378">
        <f t="shared" si="302"/>
        <v>0</v>
      </c>
      <c r="H130" s="378">
        <f t="shared" si="302"/>
        <v>0</v>
      </c>
      <c r="I130" s="380" t="s">
        <v>42</v>
      </c>
      <c r="J130" s="380" t="s">
        <v>44</v>
      </c>
      <c r="K130" s="380" t="s">
        <v>45</v>
      </c>
      <c r="L130" s="380" t="s">
        <v>46</v>
      </c>
      <c r="M130" s="380" t="s">
        <v>47</v>
      </c>
      <c r="N130" s="380" t="s">
        <v>48</v>
      </c>
      <c r="O130" s="380" t="s">
        <v>67</v>
      </c>
      <c r="P130" s="380" t="s">
        <v>43</v>
      </c>
      <c r="Q130" s="378">
        <f t="shared" si="302"/>
        <v>0</v>
      </c>
      <c r="R130" s="378">
        <f t="shared" si="302"/>
        <v>0</v>
      </c>
      <c r="S130" s="378">
        <f t="shared" si="302"/>
        <v>0</v>
      </c>
      <c r="T130" s="378">
        <f t="shared" si="302"/>
        <v>0</v>
      </c>
      <c r="U130" s="378">
        <f t="shared" si="302"/>
        <v>0</v>
      </c>
      <c r="V130" s="378">
        <f t="shared" si="302"/>
        <v>0</v>
      </c>
      <c r="W130" s="378">
        <f t="shared" si="302"/>
        <v>0</v>
      </c>
      <c r="X130" s="378">
        <f t="shared" si="302"/>
        <v>0</v>
      </c>
      <c r="Y130" s="380" t="s">
        <v>42</v>
      </c>
      <c r="Z130" s="380" t="s">
        <v>44</v>
      </c>
      <c r="AA130" s="380" t="s">
        <v>45</v>
      </c>
      <c r="AB130" s="380" t="s">
        <v>46</v>
      </c>
      <c r="AC130" s="380" t="s">
        <v>47</v>
      </c>
      <c r="AD130" s="380" t="s">
        <v>48</v>
      </c>
      <c r="AE130" s="380" t="s">
        <v>67</v>
      </c>
      <c r="AF130" s="380" t="s">
        <v>43</v>
      </c>
      <c r="AG130" s="378">
        <f t="shared" si="296"/>
        <v>0</v>
      </c>
      <c r="AH130" s="378">
        <f t="shared" si="296"/>
        <v>0</v>
      </c>
      <c r="AI130" s="378">
        <f t="shared" si="296"/>
        <v>0</v>
      </c>
      <c r="AJ130" s="378">
        <f t="shared" si="296"/>
        <v>0</v>
      </c>
      <c r="AK130" s="378">
        <f t="shared" si="296"/>
        <v>0</v>
      </c>
      <c r="AL130" s="378">
        <f t="shared" si="296"/>
        <v>0</v>
      </c>
      <c r="AM130" s="378">
        <f t="shared" si="296"/>
        <v>0</v>
      </c>
      <c r="AN130" s="378">
        <f t="shared" si="296"/>
        <v>0</v>
      </c>
      <c r="AO130" s="380" t="s">
        <v>42</v>
      </c>
      <c r="AP130" s="380" t="s">
        <v>44</v>
      </c>
      <c r="AQ130" s="380" t="s">
        <v>45</v>
      </c>
      <c r="AR130" s="380" t="s">
        <v>46</v>
      </c>
      <c r="AS130" s="380" t="s">
        <v>47</v>
      </c>
      <c r="AT130" s="380" t="s">
        <v>48</v>
      </c>
      <c r="AU130" s="380" t="s">
        <v>67</v>
      </c>
      <c r="AV130" s="380" t="s">
        <v>43</v>
      </c>
      <c r="AW130" s="378">
        <f t="shared" si="298"/>
        <v>0</v>
      </c>
      <c r="AX130" s="378">
        <f t="shared" si="298"/>
        <v>0</v>
      </c>
      <c r="AY130" s="378">
        <f t="shared" si="298"/>
        <v>0</v>
      </c>
      <c r="AZ130" s="378">
        <f t="shared" si="298"/>
        <v>0</v>
      </c>
      <c r="BA130" s="378">
        <f t="shared" si="298"/>
        <v>0</v>
      </c>
      <c r="BB130" s="378">
        <f t="shared" si="298"/>
        <v>0</v>
      </c>
      <c r="BC130" s="378">
        <f t="shared" si="298"/>
        <v>0</v>
      </c>
      <c r="BD130" s="378">
        <f t="shared" si="298"/>
        <v>0</v>
      </c>
      <c r="BE130" s="380" t="s">
        <v>42</v>
      </c>
      <c r="BF130" s="380" t="s">
        <v>44</v>
      </c>
      <c r="BG130" s="380" t="s">
        <v>45</v>
      </c>
      <c r="BH130" s="380" t="s">
        <v>46</v>
      </c>
      <c r="BI130" s="380" t="s">
        <v>47</v>
      </c>
      <c r="BJ130" s="380" t="s">
        <v>48</v>
      </c>
      <c r="BK130" s="380" t="s">
        <v>67</v>
      </c>
      <c r="BL130" s="380" t="s">
        <v>43</v>
      </c>
      <c r="BM130" s="378">
        <f t="shared" si="300"/>
        <v>0</v>
      </c>
      <c r="BN130" s="378">
        <f t="shared" si="300"/>
        <v>0</v>
      </c>
      <c r="BO130" s="378">
        <f t="shared" si="300"/>
        <v>0</v>
      </c>
      <c r="BP130" s="378">
        <f t="shared" si="300"/>
        <v>0</v>
      </c>
      <c r="BQ130" s="378">
        <f t="shared" si="300"/>
        <v>0</v>
      </c>
      <c r="BR130" s="378">
        <f t="shared" si="300"/>
        <v>0</v>
      </c>
      <c r="BS130" s="378">
        <f t="shared" si="300"/>
        <v>0</v>
      </c>
      <c r="BT130" s="378">
        <f t="shared" si="300"/>
        <v>0</v>
      </c>
      <c r="BU130" s="380" t="s">
        <v>42</v>
      </c>
      <c r="BV130" s="380" t="s">
        <v>44</v>
      </c>
      <c r="BW130" s="380" t="s">
        <v>45</v>
      </c>
      <c r="BX130" s="380" t="s">
        <v>46</v>
      </c>
      <c r="BY130" s="380" t="s">
        <v>47</v>
      </c>
      <c r="BZ130" s="380" t="s">
        <v>48</v>
      </c>
      <c r="CA130" s="380" t="s">
        <v>67</v>
      </c>
      <c r="CB130" s="380" t="s">
        <v>43</v>
      </c>
    </row>
    <row r="131" spans="1:80" ht="13.5" thickBot="1" x14ac:dyDescent="0.25">
      <c r="A131" s="373">
        <f t="shared" ref="A131:BD131" si="303">SUM(A123:A130)</f>
        <v>0</v>
      </c>
      <c r="B131" s="372">
        <f t="shared" si="303"/>
        <v>0</v>
      </c>
      <c r="C131" s="372">
        <f t="shared" si="303"/>
        <v>0</v>
      </c>
      <c r="D131" s="372">
        <f t="shared" si="303"/>
        <v>0</v>
      </c>
      <c r="E131" s="372">
        <f t="shared" si="303"/>
        <v>0</v>
      </c>
      <c r="F131" s="372">
        <f t="shared" si="303"/>
        <v>0</v>
      </c>
      <c r="G131" s="372">
        <f t="shared" si="303"/>
        <v>0</v>
      </c>
      <c r="H131" s="372">
        <f t="shared" si="303"/>
        <v>0</v>
      </c>
      <c r="I131" s="379" t="str">
        <f t="shared" ref="I131:P131" ca="1" si="304">IF(A131=I127,"OK.","CISSS!")</f>
        <v>OK.</v>
      </c>
      <c r="J131" s="379" t="str">
        <f t="shared" ca="1" si="304"/>
        <v>OK.</v>
      </c>
      <c r="K131" s="379" t="str">
        <f t="shared" ca="1" si="304"/>
        <v>OK.</v>
      </c>
      <c r="L131" s="379" t="str">
        <f t="shared" ca="1" si="304"/>
        <v>OK.</v>
      </c>
      <c r="M131" s="379" t="str">
        <f t="shared" ca="1" si="304"/>
        <v>OK.</v>
      </c>
      <c r="N131" s="379" t="str">
        <f t="shared" ca="1" si="304"/>
        <v>OK.</v>
      </c>
      <c r="O131" s="379" t="str">
        <f t="shared" ca="1" si="304"/>
        <v>OK.</v>
      </c>
      <c r="P131" s="379" t="str">
        <f t="shared" ca="1" si="304"/>
        <v>OK.</v>
      </c>
      <c r="Q131" s="384">
        <f t="shared" si="303"/>
        <v>0</v>
      </c>
      <c r="R131" s="384">
        <f t="shared" si="303"/>
        <v>0</v>
      </c>
      <c r="S131" s="384">
        <f t="shared" si="303"/>
        <v>0</v>
      </c>
      <c r="T131" s="384">
        <f t="shared" si="303"/>
        <v>0</v>
      </c>
      <c r="U131" s="384">
        <f t="shared" si="303"/>
        <v>0</v>
      </c>
      <c r="V131" s="384">
        <f t="shared" si="303"/>
        <v>0</v>
      </c>
      <c r="W131" s="384">
        <f t="shared" si="303"/>
        <v>0</v>
      </c>
      <c r="X131" s="384">
        <f t="shared" si="303"/>
        <v>0</v>
      </c>
      <c r="Y131" s="382" t="str">
        <f t="shared" ref="Y131:AF131" ca="1" si="305">IF(Q131=Y127,"OK.","CISSS!")</f>
        <v>OK.</v>
      </c>
      <c r="Z131" s="382" t="str">
        <f t="shared" ca="1" si="305"/>
        <v>OK.</v>
      </c>
      <c r="AA131" s="382" t="str">
        <f t="shared" ca="1" si="305"/>
        <v>OK.</v>
      </c>
      <c r="AB131" s="382" t="str">
        <f t="shared" ca="1" si="305"/>
        <v>OK.</v>
      </c>
      <c r="AC131" s="382" t="str">
        <f t="shared" ca="1" si="305"/>
        <v>OK.</v>
      </c>
      <c r="AD131" s="382" t="str">
        <f t="shared" ca="1" si="305"/>
        <v>OK.</v>
      </c>
      <c r="AE131" s="382" t="str">
        <f t="shared" ca="1" si="305"/>
        <v>OK.</v>
      </c>
      <c r="AF131" s="382" t="str">
        <f t="shared" ca="1" si="305"/>
        <v>OK.</v>
      </c>
      <c r="AG131" s="372">
        <f t="shared" si="303"/>
        <v>0</v>
      </c>
      <c r="AH131" s="372">
        <f t="shared" si="303"/>
        <v>0</v>
      </c>
      <c r="AI131" s="372">
        <f t="shared" si="303"/>
        <v>0</v>
      </c>
      <c r="AJ131" s="372">
        <f t="shared" si="303"/>
        <v>0</v>
      </c>
      <c r="AK131" s="372">
        <f t="shared" si="303"/>
        <v>0</v>
      </c>
      <c r="AL131" s="372">
        <f t="shared" si="303"/>
        <v>0</v>
      </c>
      <c r="AM131" s="372">
        <f t="shared" si="303"/>
        <v>0</v>
      </c>
      <c r="AN131" s="372">
        <f t="shared" si="303"/>
        <v>0</v>
      </c>
      <c r="AO131" s="379" t="str">
        <f t="shared" ref="AO131:AV131" ca="1" si="306">IF(AG131=AO127,"OK.","CISSS!")</f>
        <v>OK.</v>
      </c>
      <c r="AP131" s="379" t="str">
        <f t="shared" ca="1" si="306"/>
        <v>OK.</v>
      </c>
      <c r="AQ131" s="379" t="str">
        <f t="shared" ca="1" si="306"/>
        <v>OK.</v>
      </c>
      <c r="AR131" s="379" t="str">
        <f t="shared" ca="1" si="306"/>
        <v>OK.</v>
      </c>
      <c r="AS131" s="379" t="str">
        <f t="shared" ca="1" si="306"/>
        <v>OK.</v>
      </c>
      <c r="AT131" s="379" t="str">
        <f t="shared" ca="1" si="306"/>
        <v>OK.</v>
      </c>
      <c r="AU131" s="379" t="str">
        <f t="shared" ca="1" si="306"/>
        <v>OK.</v>
      </c>
      <c r="AV131" s="379" t="str">
        <f t="shared" ca="1" si="306"/>
        <v>OK.</v>
      </c>
      <c r="AW131" s="384">
        <f t="shared" si="303"/>
        <v>0</v>
      </c>
      <c r="AX131" s="384">
        <f t="shared" si="303"/>
        <v>0</v>
      </c>
      <c r="AY131" s="384">
        <f t="shared" si="303"/>
        <v>0</v>
      </c>
      <c r="AZ131" s="384">
        <f t="shared" si="303"/>
        <v>0</v>
      </c>
      <c r="BA131" s="384">
        <f t="shared" si="303"/>
        <v>0</v>
      </c>
      <c r="BB131" s="384">
        <f t="shared" si="303"/>
        <v>0</v>
      </c>
      <c r="BC131" s="384">
        <f t="shared" si="303"/>
        <v>0</v>
      </c>
      <c r="BD131" s="384">
        <f t="shared" si="303"/>
        <v>0</v>
      </c>
      <c r="BE131" s="382" t="str">
        <f t="shared" ref="BE131:BL131" ca="1" si="307">IF(AW131=BE127,"OK.","CISSS!")</f>
        <v>OK.</v>
      </c>
      <c r="BF131" s="382" t="str">
        <f t="shared" ca="1" si="307"/>
        <v>OK.</v>
      </c>
      <c r="BG131" s="382" t="str">
        <f t="shared" ca="1" si="307"/>
        <v>OK.</v>
      </c>
      <c r="BH131" s="382" t="str">
        <f t="shared" ca="1" si="307"/>
        <v>OK.</v>
      </c>
      <c r="BI131" s="382" t="str">
        <f t="shared" ca="1" si="307"/>
        <v>OK.</v>
      </c>
      <c r="BJ131" s="382" t="str">
        <f t="shared" ca="1" si="307"/>
        <v>OK.</v>
      </c>
      <c r="BK131" s="382" t="str">
        <f t="shared" ca="1" si="307"/>
        <v>OK.</v>
      </c>
      <c r="BL131" s="382" t="str">
        <f t="shared" ca="1" si="307"/>
        <v>OK.</v>
      </c>
      <c r="BM131" s="372">
        <f t="shared" ref="BM131:BT131" si="308">SUM(BM123:BM130)</f>
        <v>0</v>
      </c>
      <c r="BN131" s="372">
        <f t="shared" si="308"/>
        <v>0</v>
      </c>
      <c r="BO131" s="372">
        <f t="shared" si="308"/>
        <v>0</v>
      </c>
      <c r="BP131" s="372">
        <f t="shared" si="308"/>
        <v>0</v>
      </c>
      <c r="BQ131" s="372">
        <f t="shared" si="308"/>
        <v>0</v>
      </c>
      <c r="BR131" s="372">
        <f t="shared" si="308"/>
        <v>0</v>
      </c>
      <c r="BS131" s="372">
        <f t="shared" si="308"/>
        <v>0</v>
      </c>
      <c r="BT131" s="372">
        <f t="shared" si="308"/>
        <v>0</v>
      </c>
      <c r="BU131" s="379" t="str">
        <f t="shared" ref="BU131:CB131" ca="1" si="309">IF(BM131=BU127,"OK.","CISSS!")</f>
        <v>OK.</v>
      </c>
      <c r="BV131" s="379" t="str">
        <f t="shared" ca="1" si="309"/>
        <v>OK.</v>
      </c>
      <c r="BW131" s="379" t="str">
        <f t="shared" ca="1" si="309"/>
        <v>OK.</v>
      </c>
      <c r="BX131" s="379" t="str">
        <f t="shared" ca="1" si="309"/>
        <v>OK.</v>
      </c>
      <c r="BY131" s="379" t="str">
        <f t="shared" ca="1" si="309"/>
        <v>OK.</v>
      </c>
      <c r="BZ131" s="379" t="str">
        <f t="shared" ca="1" si="309"/>
        <v>OK.</v>
      </c>
      <c r="CA131" s="379" t="str">
        <f t="shared" ca="1" si="309"/>
        <v>OK.</v>
      </c>
      <c r="CB131" s="379" t="str">
        <f t="shared" ca="1" si="309"/>
        <v>OK.</v>
      </c>
    </row>
    <row r="132" spans="1:80" ht="13.5" thickBot="1" x14ac:dyDescent="0.25"/>
    <row r="133" spans="1:80" x14ac:dyDescent="0.2">
      <c r="D133" s="386" t="str">
        <f ca="1">I50</f>
        <v>OK.</v>
      </c>
      <c r="E133" s="387"/>
      <c r="F133" s="387"/>
      <c r="G133" s="387"/>
      <c r="H133" s="387"/>
      <c r="I133" s="388" t="str">
        <f ca="1">Y50</f>
        <v>OK.</v>
      </c>
      <c r="J133" s="387"/>
      <c r="K133" s="387"/>
      <c r="L133" s="387"/>
      <c r="M133" s="387"/>
      <c r="N133" s="389" t="str">
        <f ca="1">AO50</f>
        <v>OK.</v>
      </c>
      <c r="O133" s="387"/>
      <c r="P133" s="387"/>
      <c r="Q133" s="387"/>
      <c r="R133" s="390"/>
      <c r="S133" s="391" t="str">
        <f ca="1">BE50</f>
        <v>OK.</v>
      </c>
      <c r="T133" s="390"/>
      <c r="U133" s="390"/>
      <c r="V133" s="390"/>
      <c r="W133" s="390"/>
      <c r="X133" s="392" t="str">
        <f ca="1">BU50</f>
        <v>OK.</v>
      </c>
    </row>
    <row r="134" spans="1:80" x14ac:dyDescent="0.2">
      <c r="D134" s="393" t="str">
        <f ca="1">I59</f>
        <v>OK.</v>
      </c>
      <c r="E134" s="374"/>
      <c r="F134" s="374"/>
      <c r="G134" s="374"/>
      <c r="H134" s="374"/>
      <c r="I134" s="394" t="str">
        <f ca="1">Y59</f>
        <v>OK.</v>
      </c>
      <c r="J134" s="374"/>
      <c r="K134" s="374"/>
      <c r="L134" s="374"/>
      <c r="M134" s="374"/>
      <c r="N134" s="395" t="str">
        <f ca="1">AO59</f>
        <v>OK.</v>
      </c>
      <c r="O134" s="374"/>
      <c r="P134" s="374"/>
      <c r="Q134" s="374"/>
      <c r="R134" s="385"/>
      <c r="S134" s="396" t="str">
        <f ca="1">BE59</f>
        <v>OK.</v>
      </c>
      <c r="T134" s="385"/>
      <c r="U134" s="385"/>
      <c r="V134" s="385"/>
      <c r="W134" s="385"/>
      <c r="X134" s="397" t="str">
        <f ca="1">BU59</f>
        <v>OK.</v>
      </c>
    </row>
    <row r="135" spans="1:80" x14ac:dyDescent="0.2">
      <c r="D135" s="393" t="str">
        <f ca="1">I68</f>
        <v>OK.</v>
      </c>
      <c r="E135" s="374"/>
      <c r="F135" s="374"/>
      <c r="G135" s="374"/>
      <c r="H135" s="374"/>
      <c r="I135" s="394" t="str">
        <f ca="1">Y68</f>
        <v>OK.</v>
      </c>
      <c r="J135" s="374"/>
      <c r="K135" s="374"/>
      <c r="L135" s="374"/>
      <c r="M135" s="374"/>
      <c r="N135" s="395" t="str">
        <f ca="1">AO68</f>
        <v>OK.</v>
      </c>
      <c r="O135" s="374"/>
      <c r="P135" s="374"/>
      <c r="Q135" s="374"/>
      <c r="R135" s="385"/>
      <c r="S135" s="396" t="str">
        <f ca="1">BE68</f>
        <v>OK.</v>
      </c>
      <c r="T135" s="385"/>
      <c r="U135" s="385"/>
      <c r="V135" s="385"/>
      <c r="W135" s="385"/>
      <c r="X135" s="397" t="str">
        <f ca="1">BU68</f>
        <v>OK.</v>
      </c>
    </row>
    <row r="136" spans="1:80" x14ac:dyDescent="0.2">
      <c r="D136" s="393" t="str">
        <f ca="1">I77</f>
        <v>OK.</v>
      </c>
      <c r="E136" s="374"/>
      <c r="F136" s="374"/>
      <c r="G136" s="374"/>
      <c r="H136" s="374"/>
      <c r="I136" s="394" t="str">
        <f ca="1">Y77</f>
        <v>OK.</v>
      </c>
      <c r="J136" s="374"/>
      <c r="K136" s="374"/>
      <c r="L136" s="374"/>
      <c r="M136" s="374"/>
      <c r="N136" s="395" t="str">
        <f ca="1">AO77</f>
        <v>OK.</v>
      </c>
      <c r="O136" s="374"/>
      <c r="P136" s="374"/>
      <c r="Q136" s="374"/>
      <c r="R136" s="385"/>
      <c r="S136" s="396" t="str">
        <f ca="1">BE77</f>
        <v>OK.</v>
      </c>
      <c r="T136" s="385"/>
      <c r="U136" s="385"/>
      <c r="V136" s="385"/>
      <c r="W136" s="385"/>
      <c r="X136" s="397" t="str">
        <f ca="1">BU77</f>
        <v>OK.</v>
      </c>
    </row>
    <row r="137" spans="1:80" x14ac:dyDescent="0.2">
      <c r="D137" s="393" t="str">
        <f ca="1">I86</f>
        <v>OK.</v>
      </c>
      <c r="E137" s="374"/>
      <c r="F137" s="374"/>
      <c r="G137" s="374"/>
      <c r="H137" s="374"/>
      <c r="I137" s="394" t="str">
        <f ca="1">Y86</f>
        <v>OK.</v>
      </c>
      <c r="J137" s="374"/>
      <c r="K137" s="374"/>
      <c r="L137" s="374"/>
      <c r="M137" s="374"/>
      <c r="N137" s="395" t="str">
        <f ca="1">AO86</f>
        <v>OK.</v>
      </c>
      <c r="O137" s="374"/>
      <c r="P137" s="374"/>
      <c r="Q137" s="374"/>
      <c r="R137" s="385"/>
      <c r="S137" s="396" t="str">
        <f ca="1">BE86</f>
        <v>OK.</v>
      </c>
      <c r="T137" s="385"/>
      <c r="U137" s="385"/>
      <c r="V137" s="385"/>
      <c r="W137" s="385"/>
      <c r="X137" s="397" t="str">
        <f ca="1">BU86</f>
        <v>OK.</v>
      </c>
    </row>
    <row r="138" spans="1:80" x14ac:dyDescent="0.2">
      <c r="D138" s="393" t="str">
        <f ca="1">I95</f>
        <v>OK.</v>
      </c>
      <c r="E138" s="374"/>
      <c r="F138" s="374"/>
      <c r="G138" s="374"/>
      <c r="H138" s="374"/>
      <c r="I138" s="394" t="str">
        <f ca="1">Y95</f>
        <v>OK.</v>
      </c>
      <c r="J138" s="374"/>
      <c r="K138" s="374"/>
      <c r="L138" s="374"/>
      <c r="M138" s="374"/>
      <c r="N138" s="395" t="str">
        <f ca="1">AO95</f>
        <v>OK.</v>
      </c>
      <c r="O138" s="374"/>
      <c r="P138" s="374"/>
      <c r="Q138" s="374"/>
      <c r="R138" s="385"/>
      <c r="S138" s="396" t="str">
        <f ca="1">BE95</f>
        <v>OK.</v>
      </c>
      <c r="T138" s="385"/>
      <c r="U138" s="385"/>
      <c r="V138" s="385"/>
      <c r="W138" s="385"/>
      <c r="X138" s="397" t="str">
        <f ca="1">BU95</f>
        <v>OK.</v>
      </c>
    </row>
    <row r="139" spans="1:80" x14ac:dyDescent="0.2">
      <c r="D139" s="393" t="str">
        <f ca="1">I104</f>
        <v>OK.</v>
      </c>
      <c r="E139" s="374"/>
      <c r="F139" s="374"/>
      <c r="G139" s="374"/>
      <c r="H139" s="374"/>
      <c r="I139" s="394" t="str">
        <f ca="1">Y104</f>
        <v>OK.</v>
      </c>
      <c r="J139" s="374"/>
      <c r="K139" s="374"/>
      <c r="L139" s="374"/>
      <c r="M139" s="374"/>
      <c r="N139" s="395" t="str">
        <f ca="1">AO104</f>
        <v>OK.</v>
      </c>
      <c r="O139" s="374"/>
      <c r="P139" s="374"/>
      <c r="Q139" s="374"/>
      <c r="R139" s="385"/>
      <c r="S139" s="396" t="str">
        <f ca="1">BE104</f>
        <v>OK.</v>
      </c>
      <c r="T139" s="385"/>
      <c r="U139" s="385"/>
      <c r="V139" s="385"/>
      <c r="W139" s="385"/>
      <c r="X139" s="397" t="str">
        <f ca="1">BU104</f>
        <v>OK.</v>
      </c>
    </row>
    <row r="140" spans="1:80" x14ac:dyDescent="0.2">
      <c r="D140" s="393" t="str">
        <f ca="1">I113</f>
        <v>OK.</v>
      </c>
      <c r="E140" s="374"/>
      <c r="F140" s="374"/>
      <c r="G140" s="374"/>
      <c r="H140" s="374"/>
      <c r="I140" s="394" t="str">
        <f ca="1">Y113</f>
        <v>OK.</v>
      </c>
      <c r="J140" s="374"/>
      <c r="K140" s="374"/>
      <c r="L140" s="374"/>
      <c r="M140" s="374"/>
      <c r="N140" s="395" t="str">
        <f ca="1">AO113</f>
        <v>OK.</v>
      </c>
      <c r="O140" s="374"/>
      <c r="P140" s="374"/>
      <c r="Q140" s="374"/>
      <c r="R140" s="385"/>
      <c r="S140" s="396" t="str">
        <f ca="1">BE113</f>
        <v>OK.</v>
      </c>
      <c r="T140" s="385"/>
      <c r="U140" s="385"/>
      <c r="V140" s="385"/>
      <c r="W140" s="385"/>
      <c r="X140" s="397" t="str">
        <f ca="1">BU113</f>
        <v>OK.</v>
      </c>
    </row>
    <row r="141" spans="1:80" x14ac:dyDescent="0.2">
      <c r="D141" s="393" t="str">
        <f ca="1">I122</f>
        <v>OK.</v>
      </c>
      <c r="E141" s="374"/>
      <c r="F141" s="374"/>
      <c r="G141" s="374"/>
      <c r="H141" s="374"/>
      <c r="I141" s="394" t="str">
        <f ca="1">Y122</f>
        <v>OK.</v>
      </c>
      <c r="J141" s="374"/>
      <c r="K141" s="374"/>
      <c r="L141" s="374"/>
      <c r="M141" s="374"/>
      <c r="N141" s="395" t="str">
        <f ca="1">AO122</f>
        <v>OK.</v>
      </c>
      <c r="O141" s="374"/>
      <c r="P141" s="374"/>
      <c r="Q141" s="374"/>
      <c r="R141" s="385"/>
      <c r="S141" s="396" t="str">
        <f ca="1">BE122</f>
        <v>OK.</v>
      </c>
      <c r="T141" s="385"/>
      <c r="U141" s="385"/>
      <c r="V141" s="385"/>
      <c r="W141" s="385"/>
      <c r="X141" s="397" t="str">
        <f ca="1">BU122</f>
        <v>OK.</v>
      </c>
    </row>
    <row r="142" spans="1:80" ht="13.5" thickBot="1" x14ac:dyDescent="0.25">
      <c r="D142" s="398" t="str">
        <f ca="1">I131</f>
        <v>OK.</v>
      </c>
      <c r="E142" s="399"/>
      <c r="F142" s="399"/>
      <c r="G142" s="399"/>
      <c r="H142" s="399"/>
      <c r="I142" s="400" t="str">
        <f ca="1">Y131</f>
        <v>OK.</v>
      </c>
      <c r="J142" s="399"/>
      <c r="K142" s="399"/>
      <c r="L142" s="399"/>
      <c r="M142" s="399"/>
      <c r="N142" s="401" t="str">
        <f ca="1">AO131</f>
        <v>OK.</v>
      </c>
      <c r="O142" s="399"/>
      <c r="P142" s="399"/>
      <c r="Q142" s="399"/>
      <c r="R142" s="402"/>
      <c r="S142" s="403" t="str">
        <f ca="1">BE131</f>
        <v>OK.</v>
      </c>
      <c r="T142" s="402"/>
      <c r="U142" s="402"/>
      <c r="V142" s="402"/>
      <c r="W142" s="402"/>
      <c r="X142" s="404" t="str">
        <f ca="1">BU131</f>
        <v>OK.</v>
      </c>
    </row>
    <row r="143" spans="1:80" x14ac:dyDescent="0.2">
      <c r="D143" s="386" t="str">
        <f ca="1">J50</f>
        <v>OK.</v>
      </c>
      <c r="E143" s="387"/>
      <c r="F143" s="387"/>
      <c r="G143" s="387"/>
      <c r="H143" s="387"/>
      <c r="I143" s="388" t="str">
        <f ca="1">Z50</f>
        <v>OK.</v>
      </c>
      <c r="J143" s="387"/>
      <c r="K143" s="387"/>
      <c r="L143" s="387"/>
      <c r="M143" s="387"/>
      <c r="N143" s="389" t="str">
        <f ca="1">AP50</f>
        <v>OK.</v>
      </c>
      <c r="O143" s="387"/>
      <c r="P143" s="387"/>
      <c r="Q143" s="387"/>
      <c r="R143" s="390"/>
      <c r="S143" s="391" t="str">
        <f ca="1">BF50</f>
        <v>OK.</v>
      </c>
      <c r="T143" s="390"/>
      <c r="U143" s="390"/>
      <c r="V143" s="390"/>
      <c r="W143" s="390"/>
      <c r="X143" s="392" t="str">
        <f ca="1">BV50</f>
        <v>OK.</v>
      </c>
    </row>
    <row r="144" spans="1:80" x14ac:dyDescent="0.2">
      <c r="D144" s="393" t="str">
        <f ca="1">J59</f>
        <v>OK.</v>
      </c>
      <c r="E144" s="374"/>
      <c r="F144" s="374"/>
      <c r="G144" s="374"/>
      <c r="H144" s="374"/>
      <c r="I144" s="394" t="str">
        <f ca="1">Z59</f>
        <v>OK.</v>
      </c>
      <c r="J144" s="374"/>
      <c r="K144" s="374"/>
      <c r="L144" s="374"/>
      <c r="M144" s="374"/>
      <c r="N144" s="395" t="str">
        <f ca="1">AP59</f>
        <v>OK.</v>
      </c>
      <c r="O144" s="374"/>
      <c r="P144" s="374"/>
      <c r="Q144" s="374"/>
      <c r="R144" s="385"/>
      <c r="S144" s="396" t="str">
        <f ca="1">BF59</f>
        <v>OK.</v>
      </c>
      <c r="T144" s="385"/>
      <c r="U144" s="385"/>
      <c r="V144" s="385"/>
      <c r="W144" s="385"/>
      <c r="X144" s="397" t="str">
        <f ca="1">BV59</f>
        <v>OK.</v>
      </c>
    </row>
    <row r="145" spans="4:24" x14ac:dyDescent="0.2">
      <c r="D145" s="393" t="str">
        <f ca="1">J68</f>
        <v>OK.</v>
      </c>
      <c r="E145" s="374"/>
      <c r="F145" s="374"/>
      <c r="G145" s="374"/>
      <c r="H145" s="374"/>
      <c r="I145" s="394" t="str">
        <f ca="1">Z68</f>
        <v>OK.</v>
      </c>
      <c r="J145" s="374"/>
      <c r="K145" s="374"/>
      <c r="L145" s="374"/>
      <c r="M145" s="374"/>
      <c r="N145" s="395" t="str">
        <f ca="1">AP68</f>
        <v>OK.</v>
      </c>
      <c r="O145" s="374"/>
      <c r="P145" s="374"/>
      <c r="Q145" s="374"/>
      <c r="R145" s="385"/>
      <c r="S145" s="396" t="str">
        <f ca="1">BF68</f>
        <v>OK.</v>
      </c>
      <c r="T145" s="385"/>
      <c r="U145" s="385"/>
      <c r="V145" s="385"/>
      <c r="W145" s="385"/>
      <c r="X145" s="397" t="str">
        <f ca="1">BV68</f>
        <v>OK.</v>
      </c>
    </row>
    <row r="146" spans="4:24" x14ac:dyDescent="0.2">
      <c r="D146" s="393" t="str">
        <f ca="1">J77</f>
        <v>OK.</v>
      </c>
      <c r="E146" s="374"/>
      <c r="F146" s="374"/>
      <c r="G146" s="374"/>
      <c r="H146" s="374"/>
      <c r="I146" s="394" t="str">
        <f ca="1">Z77</f>
        <v>OK.</v>
      </c>
      <c r="J146" s="374"/>
      <c r="K146" s="374"/>
      <c r="L146" s="374"/>
      <c r="M146" s="374"/>
      <c r="N146" s="395" t="str">
        <f ca="1">AP77</f>
        <v>OK.</v>
      </c>
      <c r="O146" s="374"/>
      <c r="P146" s="374"/>
      <c r="Q146" s="374"/>
      <c r="R146" s="385"/>
      <c r="S146" s="396" t="str">
        <f ca="1">BF77</f>
        <v>OK.</v>
      </c>
      <c r="T146" s="385"/>
      <c r="U146" s="385"/>
      <c r="V146" s="385"/>
      <c r="W146" s="385"/>
      <c r="X146" s="397" t="str">
        <f ca="1">BV77</f>
        <v>OK.</v>
      </c>
    </row>
    <row r="147" spans="4:24" x14ac:dyDescent="0.2">
      <c r="D147" s="393" t="str">
        <f ca="1">J86</f>
        <v>OK.</v>
      </c>
      <c r="E147" s="374"/>
      <c r="F147" s="374"/>
      <c r="G147" s="374"/>
      <c r="H147" s="374"/>
      <c r="I147" s="394" t="str">
        <f ca="1">Z86</f>
        <v>OK.</v>
      </c>
      <c r="J147" s="374"/>
      <c r="K147" s="374"/>
      <c r="L147" s="374"/>
      <c r="M147" s="374"/>
      <c r="N147" s="395" t="str">
        <f ca="1">AP86</f>
        <v>OK.</v>
      </c>
      <c r="O147" s="374"/>
      <c r="P147" s="374"/>
      <c r="Q147" s="374"/>
      <c r="R147" s="385"/>
      <c r="S147" s="396" t="str">
        <f ca="1">BF86</f>
        <v>OK.</v>
      </c>
      <c r="T147" s="385"/>
      <c r="U147" s="385"/>
      <c r="V147" s="385"/>
      <c r="W147" s="385"/>
      <c r="X147" s="397" t="str">
        <f ca="1">BV86</f>
        <v>OK.</v>
      </c>
    </row>
    <row r="148" spans="4:24" x14ac:dyDescent="0.2">
      <c r="D148" s="393" t="str">
        <f ca="1">J95</f>
        <v>OK.</v>
      </c>
      <c r="E148" s="374"/>
      <c r="F148" s="374"/>
      <c r="G148" s="374"/>
      <c r="H148" s="374"/>
      <c r="I148" s="394" t="str">
        <f ca="1">Z95</f>
        <v>OK.</v>
      </c>
      <c r="J148" s="374"/>
      <c r="K148" s="374"/>
      <c r="L148" s="374"/>
      <c r="M148" s="374"/>
      <c r="N148" s="395" t="str">
        <f ca="1">AP95</f>
        <v>OK.</v>
      </c>
      <c r="O148" s="374"/>
      <c r="P148" s="374"/>
      <c r="Q148" s="374"/>
      <c r="R148" s="385"/>
      <c r="S148" s="396" t="str">
        <f ca="1">BF95</f>
        <v>OK.</v>
      </c>
      <c r="T148" s="385"/>
      <c r="U148" s="385"/>
      <c r="V148" s="385"/>
      <c r="W148" s="385"/>
      <c r="X148" s="397" t="str">
        <f ca="1">BV95</f>
        <v>OK.</v>
      </c>
    </row>
    <row r="149" spans="4:24" x14ac:dyDescent="0.2">
      <c r="D149" s="393" t="str">
        <f ca="1">J104</f>
        <v>OK.</v>
      </c>
      <c r="E149" s="374"/>
      <c r="F149" s="374"/>
      <c r="G149" s="374"/>
      <c r="H149" s="374"/>
      <c r="I149" s="394" t="str">
        <f ca="1">Z104</f>
        <v>OK.</v>
      </c>
      <c r="J149" s="374"/>
      <c r="K149" s="374"/>
      <c r="L149" s="374"/>
      <c r="M149" s="374"/>
      <c r="N149" s="395" t="str">
        <f ca="1">AP104</f>
        <v>OK.</v>
      </c>
      <c r="O149" s="374"/>
      <c r="P149" s="374"/>
      <c r="Q149" s="374"/>
      <c r="R149" s="385"/>
      <c r="S149" s="396" t="str">
        <f ca="1">BF104</f>
        <v>OK.</v>
      </c>
      <c r="T149" s="385"/>
      <c r="U149" s="385"/>
      <c r="V149" s="385"/>
      <c r="W149" s="385"/>
      <c r="X149" s="397" t="str">
        <f ca="1">BV104</f>
        <v>OK.</v>
      </c>
    </row>
    <row r="150" spans="4:24" x14ac:dyDescent="0.2">
      <c r="D150" s="393" t="str">
        <f ca="1">J113</f>
        <v>OK.</v>
      </c>
      <c r="E150" s="374"/>
      <c r="F150" s="374"/>
      <c r="G150" s="374"/>
      <c r="H150" s="374"/>
      <c r="I150" s="394" t="str">
        <f ca="1">Z113</f>
        <v>OK.</v>
      </c>
      <c r="J150" s="374"/>
      <c r="K150" s="374"/>
      <c r="L150" s="374"/>
      <c r="M150" s="374"/>
      <c r="N150" s="395" t="str">
        <f ca="1">AP113</f>
        <v>OK.</v>
      </c>
      <c r="O150" s="374"/>
      <c r="P150" s="374"/>
      <c r="Q150" s="374"/>
      <c r="R150" s="385"/>
      <c r="S150" s="396" t="str">
        <f ca="1">BF113</f>
        <v>OK.</v>
      </c>
      <c r="T150" s="385"/>
      <c r="U150" s="385"/>
      <c r="V150" s="385"/>
      <c r="W150" s="385"/>
      <c r="X150" s="397" t="str">
        <f ca="1">BV113</f>
        <v>OK.</v>
      </c>
    </row>
    <row r="151" spans="4:24" x14ac:dyDescent="0.2">
      <c r="D151" s="393" t="str">
        <f ca="1">J122</f>
        <v>OK.</v>
      </c>
      <c r="E151" s="374"/>
      <c r="F151" s="374"/>
      <c r="G151" s="374"/>
      <c r="H151" s="374"/>
      <c r="I151" s="394" t="str">
        <f ca="1">Z122</f>
        <v>OK.</v>
      </c>
      <c r="J151" s="374"/>
      <c r="K151" s="374"/>
      <c r="L151" s="374"/>
      <c r="M151" s="374"/>
      <c r="N151" s="395" t="str">
        <f ca="1">AP122</f>
        <v>OK.</v>
      </c>
      <c r="O151" s="374"/>
      <c r="P151" s="374"/>
      <c r="Q151" s="374"/>
      <c r="R151" s="385"/>
      <c r="S151" s="396" t="str">
        <f ca="1">BF122</f>
        <v>OK.</v>
      </c>
      <c r="T151" s="385"/>
      <c r="U151" s="385"/>
      <c r="V151" s="385"/>
      <c r="W151" s="385"/>
      <c r="X151" s="397" t="str">
        <f ca="1">BV122</f>
        <v>OK.</v>
      </c>
    </row>
    <row r="152" spans="4:24" ht="13.5" thickBot="1" x14ac:dyDescent="0.25">
      <c r="D152" s="398" t="str">
        <f ca="1">J131</f>
        <v>OK.</v>
      </c>
      <c r="E152" s="399"/>
      <c r="F152" s="399"/>
      <c r="G152" s="399"/>
      <c r="H152" s="399"/>
      <c r="I152" s="400" t="str">
        <f ca="1">Z131</f>
        <v>OK.</v>
      </c>
      <c r="J152" s="399"/>
      <c r="K152" s="399"/>
      <c r="L152" s="399"/>
      <c r="M152" s="399"/>
      <c r="N152" s="401" t="str">
        <f ca="1">AP131</f>
        <v>OK.</v>
      </c>
      <c r="O152" s="399"/>
      <c r="P152" s="399"/>
      <c r="Q152" s="399"/>
      <c r="R152" s="402"/>
      <c r="S152" s="403" t="str">
        <f ca="1">BF131</f>
        <v>OK.</v>
      </c>
      <c r="T152" s="402"/>
      <c r="U152" s="402"/>
      <c r="V152" s="402"/>
      <c r="W152" s="402"/>
      <c r="X152" s="404" t="str">
        <f ca="1">BV131</f>
        <v>OK.</v>
      </c>
    </row>
    <row r="153" spans="4:24" x14ac:dyDescent="0.2">
      <c r="D153" s="386" t="str">
        <f ca="1">K50</f>
        <v>OK.</v>
      </c>
      <c r="E153" s="387"/>
      <c r="F153" s="387"/>
      <c r="G153" s="387"/>
      <c r="H153" s="387"/>
      <c r="I153" s="388" t="str">
        <f ca="1">AA50</f>
        <v>OK.</v>
      </c>
      <c r="J153" s="387"/>
      <c r="K153" s="387"/>
      <c r="L153" s="387"/>
      <c r="M153" s="387"/>
      <c r="N153" s="389" t="str">
        <f ca="1">AQ50</f>
        <v>OK.</v>
      </c>
      <c r="O153" s="387"/>
      <c r="P153" s="387"/>
      <c r="Q153" s="387"/>
      <c r="R153" s="390"/>
      <c r="S153" s="391" t="str">
        <f ca="1">BG50</f>
        <v>OK.</v>
      </c>
      <c r="T153" s="390"/>
      <c r="U153" s="390"/>
      <c r="V153" s="390"/>
      <c r="W153" s="390"/>
      <c r="X153" s="392" t="str">
        <f ca="1">BW50</f>
        <v>OK.</v>
      </c>
    </row>
    <row r="154" spans="4:24" x14ac:dyDescent="0.2">
      <c r="D154" s="393" t="str">
        <f ca="1">K59</f>
        <v>OK.</v>
      </c>
      <c r="E154" s="374"/>
      <c r="F154" s="374"/>
      <c r="G154" s="374"/>
      <c r="H154" s="374"/>
      <c r="I154" s="394" t="str">
        <f ca="1">AA59</f>
        <v>OK.</v>
      </c>
      <c r="J154" s="374"/>
      <c r="K154" s="374"/>
      <c r="L154" s="374"/>
      <c r="M154" s="374"/>
      <c r="N154" s="395" t="str">
        <f ca="1">AQ59</f>
        <v>OK.</v>
      </c>
      <c r="O154" s="374"/>
      <c r="P154" s="374"/>
      <c r="Q154" s="374"/>
      <c r="R154" s="385"/>
      <c r="S154" s="396" t="str">
        <f ca="1">BG59</f>
        <v>OK.</v>
      </c>
      <c r="T154" s="385"/>
      <c r="U154" s="385"/>
      <c r="V154" s="385"/>
      <c r="W154" s="385"/>
      <c r="X154" s="397" t="str">
        <f ca="1">BW59</f>
        <v>OK.</v>
      </c>
    </row>
    <row r="155" spans="4:24" x14ac:dyDescent="0.2">
      <c r="D155" s="393" t="str">
        <f ca="1">K68</f>
        <v>OK.</v>
      </c>
      <c r="E155" s="374"/>
      <c r="F155" s="374"/>
      <c r="G155" s="374"/>
      <c r="H155" s="374"/>
      <c r="I155" s="394" t="str">
        <f ca="1">AA68</f>
        <v>OK.</v>
      </c>
      <c r="J155" s="374"/>
      <c r="K155" s="374"/>
      <c r="L155" s="374"/>
      <c r="M155" s="374"/>
      <c r="N155" s="395" t="str">
        <f ca="1">AQ68</f>
        <v>OK.</v>
      </c>
      <c r="O155" s="374"/>
      <c r="P155" s="374"/>
      <c r="Q155" s="374"/>
      <c r="R155" s="385"/>
      <c r="S155" s="396" t="str">
        <f ca="1">BG68</f>
        <v>OK.</v>
      </c>
      <c r="T155" s="385"/>
      <c r="U155" s="385"/>
      <c r="V155" s="385"/>
      <c r="W155" s="385"/>
      <c r="X155" s="397" t="str">
        <f ca="1">BW68</f>
        <v>OK.</v>
      </c>
    </row>
    <row r="156" spans="4:24" x14ac:dyDescent="0.2">
      <c r="D156" s="393" t="str">
        <f ca="1">K77</f>
        <v>OK.</v>
      </c>
      <c r="E156" s="374"/>
      <c r="F156" s="374"/>
      <c r="G156" s="374"/>
      <c r="H156" s="374"/>
      <c r="I156" s="394" t="str">
        <f ca="1">AA77</f>
        <v>OK.</v>
      </c>
      <c r="J156" s="374"/>
      <c r="K156" s="374"/>
      <c r="L156" s="374"/>
      <c r="M156" s="374"/>
      <c r="N156" s="395" t="str">
        <f ca="1">AQ77</f>
        <v>OK.</v>
      </c>
      <c r="O156" s="374"/>
      <c r="P156" s="374"/>
      <c r="Q156" s="374"/>
      <c r="R156" s="385"/>
      <c r="S156" s="396" t="str">
        <f ca="1">BG77</f>
        <v>OK.</v>
      </c>
      <c r="T156" s="385"/>
      <c r="U156" s="385"/>
      <c r="V156" s="385"/>
      <c r="W156" s="385"/>
      <c r="X156" s="397" t="str">
        <f ca="1">BW77</f>
        <v>OK.</v>
      </c>
    </row>
    <row r="157" spans="4:24" x14ac:dyDescent="0.2">
      <c r="D157" s="393" t="str">
        <f ca="1">K86</f>
        <v>OK.</v>
      </c>
      <c r="E157" s="374"/>
      <c r="F157" s="374"/>
      <c r="G157" s="374"/>
      <c r="H157" s="374"/>
      <c r="I157" s="394" t="str">
        <f ca="1">AA86</f>
        <v>OK.</v>
      </c>
      <c r="J157" s="374"/>
      <c r="K157" s="374"/>
      <c r="L157" s="374"/>
      <c r="M157" s="374"/>
      <c r="N157" s="395" t="str">
        <f ca="1">AQ86</f>
        <v>OK.</v>
      </c>
      <c r="O157" s="374"/>
      <c r="P157" s="374"/>
      <c r="Q157" s="374"/>
      <c r="R157" s="385"/>
      <c r="S157" s="396" t="str">
        <f ca="1">BG86</f>
        <v>OK.</v>
      </c>
      <c r="T157" s="385"/>
      <c r="U157" s="385"/>
      <c r="V157" s="385"/>
      <c r="W157" s="385"/>
      <c r="X157" s="397" t="str">
        <f ca="1">BW86</f>
        <v>OK.</v>
      </c>
    </row>
    <row r="158" spans="4:24" x14ac:dyDescent="0.2">
      <c r="D158" s="393" t="str">
        <f ca="1">K95</f>
        <v>OK.</v>
      </c>
      <c r="E158" s="374"/>
      <c r="F158" s="374"/>
      <c r="G158" s="374"/>
      <c r="H158" s="374"/>
      <c r="I158" s="394" t="str">
        <f ca="1">AA95</f>
        <v>OK.</v>
      </c>
      <c r="J158" s="374"/>
      <c r="K158" s="374"/>
      <c r="L158" s="374"/>
      <c r="M158" s="374"/>
      <c r="N158" s="395" t="str">
        <f ca="1">AQ95</f>
        <v>OK.</v>
      </c>
      <c r="O158" s="374"/>
      <c r="P158" s="374"/>
      <c r="Q158" s="374"/>
      <c r="R158" s="385"/>
      <c r="S158" s="396" t="str">
        <f ca="1">BG95</f>
        <v>OK.</v>
      </c>
      <c r="T158" s="385"/>
      <c r="U158" s="385"/>
      <c r="V158" s="385"/>
      <c r="W158" s="385"/>
      <c r="X158" s="397" t="str">
        <f ca="1">BW95</f>
        <v>OK.</v>
      </c>
    </row>
    <row r="159" spans="4:24" x14ac:dyDescent="0.2">
      <c r="D159" s="393" t="str">
        <f ca="1">K104</f>
        <v>OK.</v>
      </c>
      <c r="E159" s="374"/>
      <c r="F159" s="374"/>
      <c r="G159" s="374"/>
      <c r="H159" s="374"/>
      <c r="I159" s="394" t="str">
        <f ca="1">AA104</f>
        <v>OK.</v>
      </c>
      <c r="J159" s="374"/>
      <c r="K159" s="374"/>
      <c r="L159" s="374"/>
      <c r="M159" s="374"/>
      <c r="N159" s="395" t="str">
        <f ca="1">AQ104</f>
        <v>OK.</v>
      </c>
      <c r="O159" s="374"/>
      <c r="P159" s="374"/>
      <c r="Q159" s="374"/>
      <c r="R159" s="385"/>
      <c r="S159" s="396" t="str">
        <f ca="1">BG104</f>
        <v>OK.</v>
      </c>
      <c r="T159" s="385"/>
      <c r="U159" s="385"/>
      <c r="V159" s="385"/>
      <c r="W159" s="385"/>
      <c r="X159" s="397" t="str">
        <f ca="1">BW104</f>
        <v>OK.</v>
      </c>
    </row>
    <row r="160" spans="4:24" x14ac:dyDescent="0.2">
      <c r="D160" s="393" t="str">
        <f ca="1">K113</f>
        <v>OK.</v>
      </c>
      <c r="E160" s="374"/>
      <c r="F160" s="374"/>
      <c r="G160" s="374"/>
      <c r="H160" s="374"/>
      <c r="I160" s="394" t="str">
        <f ca="1">AA113</f>
        <v>OK.</v>
      </c>
      <c r="J160" s="374"/>
      <c r="K160" s="374"/>
      <c r="L160" s="374"/>
      <c r="M160" s="374"/>
      <c r="N160" s="395" t="str">
        <f ca="1">AQ113</f>
        <v>OK.</v>
      </c>
      <c r="O160" s="374"/>
      <c r="P160" s="374"/>
      <c r="Q160" s="374"/>
      <c r="R160" s="385"/>
      <c r="S160" s="396" t="str">
        <f ca="1">BG113</f>
        <v>OK.</v>
      </c>
      <c r="T160" s="385"/>
      <c r="U160" s="385"/>
      <c r="V160" s="385"/>
      <c r="W160" s="385"/>
      <c r="X160" s="397" t="str">
        <f ca="1">BW113</f>
        <v>OK.</v>
      </c>
    </row>
    <row r="161" spans="4:24" x14ac:dyDescent="0.2">
      <c r="D161" s="393" t="str">
        <f ca="1">K122</f>
        <v>OK.</v>
      </c>
      <c r="E161" s="374"/>
      <c r="F161" s="374"/>
      <c r="G161" s="374"/>
      <c r="H161" s="374"/>
      <c r="I161" s="394" t="str">
        <f ca="1">AA122</f>
        <v>OK.</v>
      </c>
      <c r="J161" s="374"/>
      <c r="K161" s="374"/>
      <c r="L161" s="374"/>
      <c r="M161" s="374"/>
      <c r="N161" s="395" t="str">
        <f ca="1">AQ122</f>
        <v>OK.</v>
      </c>
      <c r="O161" s="374"/>
      <c r="P161" s="374"/>
      <c r="Q161" s="374"/>
      <c r="R161" s="385"/>
      <c r="S161" s="396" t="str">
        <f ca="1">BG122</f>
        <v>OK.</v>
      </c>
      <c r="T161" s="385"/>
      <c r="U161" s="385"/>
      <c r="V161" s="385"/>
      <c r="W161" s="385"/>
      <c r="X161" s="397" t="str">
        <f ca="1">BW122</f>
        <v>OK.</v>
      </c>
    </row>
    <row r="162" spans="4:24" ht="13.5" thickBot="1" x14ac:dyDescent="0.25">
      <c r="D162" s="398" t="str">
        <f ca="1">K131</f>
        <v>OK.</v>
      </c>
      <c r="E162" s="399"/>
      <c r="F162" s="399"/>
      <c r="G162" s="399"/>
      <c r="H162" s="399"/>
      <c r="I162" s="400" t="str">
        <f ca="1">AA131</f>
        <v>OK.</v>
      </c>
      <c r="J162" s="399"/>
      <c r="K162" s="399"/>
      <c r="L162" s="399"/>
      <c r="M162" s="399"/>
      <c r="N162" s="401" t="str">
        <f ca="1">AQ131</f>
        <v>OK.</v>
      </c>
      <c r="O162" s="399"/>
      <c r="P162" s="399"/>
      <c r="Q162" s="399"/>
      <c r="R162" s="402"/>
      <c r="S162" s="403" t="str">
        <f ca="1">BG131</f>
        <v>OK.</v>
      </c>
      <c r="T162" s="402"/>
      <c r="U162" s="402"/>
      <c r="V162" s="402"/>
      <c r="W162" s="402"/>
      <c r="X162" s="404" t="str">
        <f ca="1">BW131</f>
        <v>OK.</v>
      </c>
    </row>
    <row r="163" spans="4:24" x14ac:dyDescent="0.2">
      <c r="D163" s="386" t="str">
        <f ca="1">L50</f>
        <v>OK.</v>
      </c>
      <c r="E163" s="387"/>
      <c r="F163" s="387"/>
      <c r="G163" s="387"/>
      <c r="H163" s="387"/>
      <c r="I163" s="388" t="str">
        <f ca="1">AB50</f>
        <v>OK.</v>
      </c>
      <c r="J163" s="387"/>
      <c r="K163" s="387"/>
      <c r="L163" s="387"/>
      <c r="M163" s="387"/>
      <c r="N163" s="389" t="str">
        <f ca="1">AR50</f>
        <v>OK.</v>
      </c>
      <c r="O163" s="387"/>
      <c r="P163" s="387"/>
      <c r="Q163" s="387"/>
      <c r="R163" s="390"/>
      <c r="S163" s="391" t="str">
        <f ca="1">BH50</f>
        <v>OK.</v>
      </c>
      <c r="T163" s="390"/>
      <c r="U163" s="390"/>
      <c r="V163" s="390"/>
      <c r="W163" s="390"/>
      <c r="X163" s="392" t="str">
        <f ca="1">BX50</f>
        <v>OK.</v>
      </c>
    </row>
    <row r="164" spans="4:24" x14ac:dyDescent="0.2">
      <c r="D164" s="393" t="str">
        <f ca="1">L59</f>
        <v>OK.</v>
      </c>
      <c r="E164" s="374"/>
      <c r="F164" s="374"/>
      <c r="G164" s="374"/>
      <c r="H164" s="374"/>
      <c r="I164" s="394" t="str">
        <f ca="1">AB59</f>
        <v>OK.</v>
      </c>
      <c r="J164" s="374"/>
      <c r="K164" s="374"/>
      <c r="L164" s="374"/>
      <c r="M164" s="374"/>
      <c r="N164" s="395" t="str">
        <f ca="1">AR59</f>
        <v>OK.</v>
      </c>
      <c r="O164" s="374"/>
      <c r="P164" s="374"/>
      <c r="Q164" s="374"/>
      <c r="R164" s="385"/>
      <c r="S164" s="396" t="str">
        <f ca="1">BH59</f>
        <v>OK.</v>
      </c>
      <c r="T164" s="385"/>
      <c r="U164" s="385"/>
      <c r="V164" s="385"/>
      <c r="W164" s="385"/>
      <c r="X164" s="397" t="str">
        <f ca="1">BX59</f>
        <v>OK.</v>
      </c>
    </row>
    <row r="165" spans="4:24" x14ac:dyDescent="0.2">
      <c r="D165" s="393" t="str">
        <f ca="1">L68</f>
        <v>OK.</v>
      </c>
      <c r="E165" s="374"/>
      <c r="F165" s="374"/>
      <c r="G165" s="374"/>
      <c r="H165" s="374"/>
      <c r="I165" s="394" t="str">
        <f ca="1">AB68</f>
        <v>OK.</v>
      </c>
      <c r="J165" s="374"/>
      <c r="K165" s="374"/>
      <c r="L165" s="374"/>
      <c r="M165" s="374"/>
      <c r="N165" s="395" t="str">
        <f ca="1">AR68</f>
        <v>OK.</v>
      </c>
      <c r="O165" s="374"/>
      <c r="P165" s="374"/>
      <c r="Q165" s="374"/>
      <c r="R165" s="385"/>
      <c r="S165" s="396" t="str">
        <f ca="1">BH68</f>
        <v>OK.</v>
      </c>
      <c r="T165" s="385"/>
      <c r="U165" s="385"/>
      <c r="V165" s="385"/>
      <c r="W165" s="385"/>
      <c r="X165" s="397" t="str">
        <f ca="1">BX68</f>
        <v>OK.</v>
      </c>
    </row>
    <row r="166" spans="4:24" x14ac:dyDescent="0.2">
      <c r="D166" s="393" t="str">
        <f ca="1">L77</f>
        <v>OK.</v>
      </c>
      <c r="E166" s="374"/>
      <c r="F166" s="374"/>
      <c r="G166" s="374"/>
      <c r="H166" s="374"/>
      <c r="I166" s="394" t="str">
        <f ca="1">AB77</f>
        <v>OK.</v>
      </c>
      <c r="J166" s="374"/>
      <c r="K166" s="374"/>
      <c r="L166" s="374"/>
      <c r="M166" s="374"/>
      <c r="N166" s="395" t="str">
        <f ca="1">AR77</f>
        <v>OK.</v>
      </c>
      <c r="O166" s="374"/>
      <c r="P166" s="374"/>
      <c r="Q166" s="374"/>
      <c r="R166" s="385"/>
      <c r="S166" s="396" t="str">
        <f ca="1">BH77</f>
        <v>OK.</v>
      </c>
      <c r="T166" s="385"/>
      <c r="U166" s="385"/>
      <c r="V166" s="385"/>
      <c r="W166" s="385"/>
      <c r="X166" s="397" t="str">
        <f ca="1">BX77</f>
        <v>OK.</v>
      </c>
    </row>
    <row r="167" spans="4:24" x14ac:dyDescent="0.2">
      <c r="D167" s="393" t="str">
        <f ca="1">L86</f>
        <v>OK.</v>
      </c>
      <c r="E167" s="374"/>
      <c r="F167" s="374"/>
      <c r="G167" s="374"/>
      <c r="H167" s="374"/>
      <c r="I167" s="394" t="str">
        <f ca="1">AB86</f>
        <v>OK.</v>
      </c>
      <c r="J167" s="374"/>
      <c r="K167" s="374"/>
      <c r="L167" s="374"/>
      <c r="M167" s="374"/>
      <c r="N167" s="395" t="str">
        <f ca="1">AR86</f>
        <v>OK.</v>
      </c>
      <c r="O167" s="374"/>
      <c r="P167" s="374"/>
      <c r="Q167" s="374"/>
      <c r="R167" s="385"/>
      <c r="S167" s="396" t="str">
        <f ca="1">BH86</f>
        <v>OK.</v>
      </c>
      <c r="T167" s="385"/>
      <c r="U167" s="385"/>
      <c r="V167" s="385"/>
      <c r="W167" s="385"/>
      <c r="X167" s="397" t="str">
        <f ca="1">BX86</f>
        <v>OK.</v>
      </c>
    </row>
    <row r="168" spans="4:24" x14ac:dyDescent="0.2">
      <c r="D168" s="393" t="str">
        <f ca="1">L95</f>
        <v>OK.</v>
      </c>
      <c r="E168" s="374"/>
      <c r="F168" s="374"/>
      <c r="G168" s="374"/>
      <c r="H168" s="374"/>
      <c r="I168" s="394" t="str">
        <f ca="1">AB95</f>
        <v>OK.</v>
      </c>
      <c r="J168" s="374"/>
      <c r="K168" s="374"/>
      <c r="L168" s="374"/>
      <c r="M168" s="374"/>
      <c r="N168" s="395" t="str">
        <f ca="1">AR95</f>
        <v>OK.</v>
      </c>
      <c r="O168" s="374"/>
      <c r="P168" s="374"/>
      <c r="Q168" s="374"/>
      <c r="R168" s="385"/>
      <c r="S168" s="396" t="str">
        <f ca="1">BH95</f>
        <v>OK.</v>
      </c>
      <c r="T168" s="385"/>
      <c r="U168" s="385"/>
      <c r="V168" s="385"/>
      <c r="W168" s="385"/>
      <c r="X168" s="397" t="str">
        <f ca="1">BX95</f>
        <v>OK.</v>
      </c>
    </row>
    <row r="169" spans="4:24" x14ac:dyDescent="0.2">
      <c r="D169" s="393" t="str">
        <f ca="1">L104</f>
        <v>OK.</v>
      </c>
      <c r="E169" s="374"/>
      <c r="F169" s="374"/>
      <c r="G169" s="374"/>
      <c r="H169" s="374"/>
      <c r="I169" s="394" t="str">
        <f ca="1">AB104</f>
        <v>OK.</v>
      </c>
      <c r="J169" s="374"/>
      <c r="K169" s="374"/>
      <c r="L169" s="374"/>
      <c r="M169" s="374"/>
      <c r="N169" s="395" t="str">
        <f ca="1">AR104</f>
        <v>OK.</v>
      </c>
      <c r="O169" s="374"/>
      <c r="P169" s="374"/>
      <c r="Q169" s="374"/>
      <c r="R169" s="385"/>
      <c r="S169" s="396" t="str">
        <f ca="1">BH104</f>
        <v>OK.</v>
      </c>
      <c r="T169" s="385"/>
      <c r="U169" s="385"/>
      <c r="V169" s="385"/>
      <c r="W169" s="385"/>
      <c r="X169" s="397" t="str">
        <f ca="1">BX104</f>
        <v>OK.</v>
      </c>
    </row>
    <row r="170" spans="4:24" x14ac:dyDescent="0.2">
      <c r="D170" s="393" t="str">
        <f ca="1">L113</f>
        <v>OK.</v>
      </c>
      <c r="E170" s="374"/>
      <c r="F170" s="374"/>
      <c r="G170" s="374"/>
      <c r="H170" s="374"/>
      <c r="I170" s="394" t="str">
        <f ca="1">AB113</f>
        <v>OK.</v>
      </c>
      <c r="J170" s="374"/>
      <c r="K170" s="374"/>
      <c r="L170" s="374"/>
      <c r="M170" s="374"/>
      <c r="N170" s="395" t="str">
        <f ca="1">AR113</f>
        <v>OK.</v>
      </c>
      <c r="O170" s="374"/>
      <c r="P170" s="374"/>
      <c r="Q170" s="374"/>
      <c r="R170" s="385"/>
      <c r="S170" s="396" t="str">
        <f ca="1">BH113</f>
        <v>OK.</v>
      </c>
      <c r="T170" s="385"/>
      <c r="U170" s="385"/>
      <c r="V170" s="385"/>
      <c r="W170" s="385"/>
      <c r="X170" s="397" t="str">
        <f ca="1">BX113</f>
        <v>OK.</v>
      </c>
    </row>
    <row r="171" spans="4:24" x14ac:dyDescent="0.2">
      <c r="D171" s="393" t="str">
        <f ca="1">L122</f>
        <v>OK.</v>
      </c>
      <c r="E171" s="374"/>
      <c r="F171" s="374"/>
      <c r="G171" s="374"/>
      <c r="H171" s="374"/>
      <c r="I171" s="394" t="str">
        <f ca="1">AB122</f>
        <v>OK.</v>
      </c>
      <c r="J171" s="374"/>
      <c r="K171" s="374"/>
      <c r="L171" s="374"/>
      <c r="M171" s="374"/>
      <c r="N171" s="395" t="str">
        <f ca="1">AR122</f>
        <v>OK.</v>
      </c>
      <c r="O171" s="374"/>
      <c r="P171" s="374"/>
      <c r="Q171" s="374"/>
      <c r="R171" s="385"/>
      <c r="S171" s="396" t="str">
        <f ca="1">BH122</f>
        <v>OK.</v>
      </c>
      <c r="T171" s="385"/>
      <c r="U171" s="385"/>
      <c r="V171" s="385"/>
      <c r="W171" s="385"/>
      <c r="X171" s="397" t="str">
        <f ca="1">BX122</f>
        <v>OK.</v>
      </c>
    </row>
    <row r="172" spans="4:24" ht="13.5" thickBot="1" x14ac:dyDescent="0.25">
      <c r="D172" s="398" t="str">
        <f ca="1">L131</f>
        <v>OK.</v>
      </c>
      <c r="E172" s="399"/>
      <c r="F172" s="399"/>
      <c r="G172" s="399"/>
      <c r="H172" s="399"/>
      <c r="I172" s="400" t="str">
        <f ca="1">AB131</f>
        <v>OK.</v>
      </c>
      <c r="J172" s="399"/>
      <c r="K172" s="399"/>
      <c r="L172" s="399"/>
      <c r="M172" s="399"/>
      <c r="N172" s="401" t="str">
        <f ca="1">AR131</f>
        <v>OK.</v>
      </c>
      <c r="O172" s="399"/>
      <c r="P172" s="399"/>
      <c r="Q172" s="399"/>
      <c r="R172" s="402"/>
      <c r="S172" s="403" t="str">
        <f ca="1">BH131</f>
        <v>OK.</v>
      </c>
      <c r="T172" s="402"/>
      <c r="U172" s="402"/>
      <c r="V172" s="402"/>
      <c r="W172" s="402"/>
      <c r="X172" s="404" t="str">
        <f ca="1">BX131</f>
        <v>OK.</v>
      </c>
    </row>
    <row r="173" spans="4:24" x14ac:dyDescent="0.2">
      <c r="D173" s="386" t="str">
        <f ca="1">M50</f>
        <v>OK.</v>
      </c>
      <c r="E173" s="387"/>
      <c r="F173" s="387"/>
      <c r="G173" s="387"/>
      <c r="H173" s="387"/>
      <c r="I173" s="388" t="str">
        <f ca="1">AC50</f>
        <v>OK.</v>
      </c>
      <c r="J173" s="387"/>
      <c r="K173" s="387"/>
      <c r="L173" s="387"/>
      <c r="M173" s="387"/>
      <c r="N173" s="389" t="str">
        <f ca="1">AS50</f>
        <v>OK.</v>
      </c>
      <c r="O173" s="387"/>
      <c r="P173" s="387"/>
      <c r="Q173" s="387"/>
      <c r="R173" s="390"/>
      <c r="S173" s="391" t="str">
        <f ca="1">BI50</f>
        <v>OK.</v>
      </c>
      <c r="T173" s="390"/>
      <c r="U173" s="390"/>
      <c r="V173" s="390"/>
      <c r="W173" s="390"/>
      <c r="X173" s="392" t="str">
        <f ca="1">BY50</f>
        <v>OK.</v>
      </c>
    </row>
    <row r="174" spans="4:24" x14ac:dyDescent="0.2">
      <c r="D174" s="393" t="str">
        <f ca="1">M59</f>
        <v>OK.</v>
      </c>
      <c r="E174" s="374"/>
      <c r="F174" s="374"/>
      <c r="G174" s="374"/>
      <c r="H174" s="374"/>
      <c r="I174" s="394" t="str">
        <f ca="1">AC59</f>
        <v>OK.</v>
      </c>
      <c r="J174" s="374"/>
      <c r="K174" s="374"/>
      <c r="L174" s="374"/>
      <c r="M174" s="374"/>
      <c r="N174" s="395" t="str">
        <f ca="1">AS59</f>
        <v>OK.</v>
      </c>
      <c r="O174" s="374"/>
      <c r="P174" s="374"/>
      <c r="Q174" s="374"/>
      <c r="R174" s="385"/>
      <c r="S174" s="396" t="str">
        <f ca="1">BI59</f>
        <v>OK.</v>
      </c>
      <c r="T174" s="385"/>
      <c r="U174" s="385"/>
      <c r="V174" s="385"/>
      <c r="W174" s="385"/>
      <c r="X174" s="397" t="str">
        <f ca="1">BY59</f>
        <v>OK.</v>
      </c>
    </row>
    <row r="175" spans="4:24" x14ac:dyDescent="0.2">
      <c r="D175" s="393" t="str">
        <f ca="1">M68</f>
        <v>OK.</v>
      </c>
      <c r="E175" s="374"/>
      <c r="F175" s="374"/>
      <c r="G175" s="374"/>
      <c r="H175" s="374"/>
      <c r="I175" s="394" t="str">
        <f ca="1">AC68</f>
        <v>OK.</v>
      </c>
      <c r="J175" s="374"/>
      <c r="K175" s="374"/>
      <c r="L175" s="374"/>
      <c r="M175" s="374"/>
      <c r="N175" s="395" t="str">
        <f ca="1">AS68</f>
        <v>OK.</v>
      </c>
      <c r="O175" s="374"/>
      <c r="P175" s="374"/>
      <c r="Q175" s="374"/>
      <c r="R175" s="385"/>
      <c r="S175" s="396" t="str">
        <f ca="1">BI68</f>
        <v>OK.</v>
      </c>
      <c r="T175" s="385"/>
      <c r="U175" s="385"/>
      <c r="V175" s="385"/>
      <c r="W175" s="385"/>
      <c r="X175" s="397" t="str">
        <f ca="1">BY68</f>
        <v>OK.</v>
      </c>
    </row>
    <row r="176" spans="4:24" x14ac:dyDescent="0.2">
      <c r="D176" s="393" t="str">
        <f ca="1">M77</f>
        <v>OK.</v>
      </c>
      <c r="E176" s="374"/>
      <c r="F176" s="374"/>
      <c r="G176" s="374"/>
      <c r="H176" s="374"/>
      <c r="I176" s="394" t="str">
        <f ca="1">AC77</f>
        <v>OK.</v>
      </c>
      <c r="J176" s="374"/>
      <c r="K176" s="374"/>
      <c r="L176" s="374"/>
      <c r="M176" s="374"/>
      <c r="N176" s="395" t="str">
        <f ca="1">AS77</f>
        <v>OK.</v>
      </c>
      <c r="O176" s="374"/>
      <c r="P176" s="374"/>
      <c r="Q176" s="374"/>
      <c r="R176" s="385"/>
      <c r="S176" s="396" t="str">
        <f ca="1">BI77</f>
        <v>OK.</v>
      </c>
      <c r="T176" s="385"/>
      <c r="U176" s="385"/>
      <c r="V176" s="385"/>
      <c r="W176" s="385"/>
      <c r="X176" s="397" t="str">
        <f ca="1">BY77</f>
        <v>OK.</v>
      </c>
    </row>
    <row r="177" spans="4:24" x14ac:dyDescent="0.2">
      <c r="D177" s="393" t="str">
        <f ca="1">M86</f>
        <v>OK.</v>
      </c>
      <c r="E177" s="374"/>
      <c r="F177" s="374"/>
      <c r="G177" s="374"/>
      <c r="H177" s="374"/>
      <c r="I177" s="394" t="str">
        <f ca="1">AC86</f>
        <v>OK.</v>
      </c>
      <c r="J177" s="374"/>
      <c r="K177" s="374"/>
      <c r="L177" s="374"/>
      <c r="M177" s="374"/>
      <c r="N177" s="395" t="str">
        <f ca="1">AS86</f>
        <v>OK.</v>
      </c>
      <c r="O177" s="374"/>
      <c r="P177" s="374"/>
      <c r="Q177" s="374"/>
      <c r="R177" s="385"/>
      <c r="S177" s="396" t="str">
        <f ca="1">BI86</f>
        <v>OK.</v>
      </c>
      <c r="T177" s="385"/>
      <c r="U177" s="385"/>
      <c r="V177" s="385"/>
      <c r="W177" s="385"/>
      <c r="X177" s="397" t="str">
        <f ca="1">BY86</f>
        <v>OK.</v>
      </c>
    </row>
    <row r="178" spans="4:24" x14ac:dyDescent="0.2">
      <c r="D178" s="393" t="str">
        <f ca="1">M95</f>
        <v>OK.</v>
      </c>
      <c r="E178" s="374"/>
      <c r="F178" s="374"/>
      <c r="G178" s="374"/>
      <c r="H178" s="374"/>
      <c r="I178" s="394" t="str">
        <f ca="1">AC95</f>
        <v>OK.</v>
      </c>
      <c r="J178" s="374"/>
      <c r="K178" s="374"/>
      <c r="L178" s="374"/>
      <c r="M178" s="374"/>
      <c r="N178" s="395" t="str">
        <f ca="1">AS95</f>
        <v>OK.</v>
      </c>
      <c r="O178" s="374"/>
      <c r="P178" s="374"/>
      <c r="Q178" s="374"/>
      <c r="R178" s="385"/>
      <c r="S178" s="396" t="str">
        <f ca="1">BI95</f>
        <v>OK.</v>
      </c>
      <c r="T178" s="385"/>
      <c r="U178" s="385"/>
      <c r="V178" s="385"/>
      <c r="W178" s="385"/>
      <c r="X178" s="397" t="str">
        <f ca="1">BY95</f>
        <v>OK.</v>
      </c>
    </row>
    <row r="179" spans="4:24" x14ac:dyDescent="0.2">
      <c r="D179" s="393" t="str">
        <f ca="1">M104</f>
        <v>OK.</v>
      </c>
      <c r="E179" s="374"/>
      <c r="F179" s="374"/>
      <c r="G179" s="374"/>
      <c r="H179" s="374"/>
      <c r="I179" s="394" t="str">
        <f ca="1">AC104</f>
        <v>OK.</v>
      </c>
      <c r="J179" s="374"/>
      <c r="K179" s="374"/>
      <c r="L179" s="374"/>
      <c r="M179" s="374"/>
      <c r="N179" s="395" t="str">
        <f ca="1">AS104</f>
        <v>OK.</v>
      </c>
      <c r="O179" s="374"/>
      <c r="P179" s="374"/>
      <c r="Q179" s="374"/>
      <c r="R179" s="385"/>
      <c r="S179" s="396" t="str">
        <f ca="1">BI104</f>
        <v>OK.</v>
      </c>
      <c r="T179" s="385"/>
      <c r="U179" s="385"/>
      <c r="V179" s="385"/>
      <c r="W179" s="385"/>
      <c r="X179" s="397" t="str">
        <f ca="1">BY104</f>
        <v>OK.</v>
      </c>
    </row>
    <row r="180" spans="4:24" x14ac:dyDescent="0.2">
      <c r="D180" s="393" t="str">
        <f ca="1">M113</f>
        <v>OK.</v>
      </c>
      <c r="E180" s="374"/>
      <c r="F180" s="374"/>
      <c r="G180" s="374"/>
      <c r="H180" s="374"/>
      <c r="I180" s="394" t="str">
        <f ca="1">AC113</f>
        <v>OK.</v>
      </c>
      <c r="J180" s="374"/>
      <c r="K180" s="374"/>
      <c r="L180" s="374"/>
      <c r="M180" s="374"/>
      <c r="N180" s="395" t="str">
        <f ca="1">AS113</f>
        <v>OK.</v>
      </c>
      <c r="O180" s="374"/>
      <c r="P180" s="374"/>
      <c r="Q180" s="374"/>
      <c r="R180" s="385"/>
      <c r="S180" s="396" t="str">
        <f ca="1">BI113</f>
        <v>OK.</v>
      </c>
      <c r="T180" s="385"/>
      <c r="U180" s="385"/>
      <c r="V180" s="385"/>
      <c r="W180" s="385"/>
      <c r="X180" s="397" t="str">
        <f ca="1">BY113</f>
        <v>OK.</v>
      </c>
    </row>
    <row r="181" spans="4:24" x14ac:dyDescent="0.2">
      <c r="D181" s="393" t="str">
        <f ca="1">M122</f>
        <v>OK.</v>
      </c>
      <c r="E181" s="374"/>
      <c r="F181" s="374"/>
      <c r="G181" s="374"/>
      <c r="H181" s="374"/>
      <c r="I181" s="394" t="str">
        <f ca="1">AC122</f>
        <v>OK.</v>
      </c>
      <c r="J181" s="374"/>
      <c r="K181" s="374"/>
      <c r="L181" s="374"/>
      <c r="M181" s="374"/>
      <c r="N181" s="395" t="str">
        <f ca="1">AS122</f>
        <v>OK.</v>
      </c>
      <c r="O181" s="374"/>
      <c r="P181" s="374"/>
      <c r="Q181" s="374"/>
      <c r="R181" s="385"/>
      <c r="S181" s="396" t="str">
        <f ca="1">BI122</f>
        <v>OK.</v>
      </c>
      <c r="T181" s="385"/>
      <c r="U181" s="385"/>
      <c r="V181" s="385"/>
      <c r="W181" s="385"/>
      <c r="X181" s="397" t="str">
        <f ca="1">BY122</f>
        <v>OK.</v>
      </c>
    </row>
    <row r="182" spans="4:24" ht="13.5" thickBot="1" x14ac:dyDescent="0.25">
      <c r="D182" s="398" t="str">
        <f ca="1">M131</f>
        <v>OK.</v>
      </c>
      <c r="E182" s="399"/>
      <c r="F182" s="399"/>
      <c r="G182" s="399"/>
      <c r="H182" s="399"/>
      <c r="I182" s="400" t="str">
        <f ca="1">AC131</f>
        <v>OK.</v>
      </c>
      <c r="J182" s="399"/>
      <c r="K182" s="399"/>
      <c r="L182" s="399"/>
      <c r="M182" s="399"/>
      <c r="N182" s="401" t="str">
        <f ca="1">AS131</f>
        <v>OK.</v>
      </c>
      <c r="O182" s="399"/>
      <c r="P182" s="399"/>
      <c r="Q182" s="399"/>
      <c r="R182" s="402"/>
      <c r="S182" s="403" t="str">
        <f ca="1">BI131</f>
        <v>OK.</v>
      </c>
      <c r="T182" s="402"/>
      <c r="U182" s="402"/>
      <c r="V182" s="402"/>
      <c r="W182" s="402"/>
      <c r="X182" s="404" t="str">
        <f ca="1">BY131</f>
        <v>OK.</v>
      </c>
    </row>
    <row r="183" spans="4:24" x14ac:dyDescent="0.2">
      <c r="D183" s="386" t="str">
        <f ca="1">N50</f>
        <v>OK.</v>
      </c>
      <c r="E183" s="387"/>
      <c r="F183" s="387"/>
      <c r="G183" s="387"/>
      <c r="H183" s="387"/>
      <c r="I183" s="388" t="str">
        <f ca="1">AD50</f>
        <v>OK.</v>
      </c>
      <c r="J183" s="387"/>
      <c r="K183" s="387"/>
      <c r="L183" s="387"/>
      <c r="M183" s="387"/>
      <c r="N183" s="389" t="str">
        <f ca="1">AT50</f>
        <v>OK.</v>
      </c>
      <c r="O183" s="387"/>
      <c r="P183" s="387"/>
      <c r="Q183" s="387"/>
      <c r="R183" s="390"/>
      <c r="S183" s="391" t="str">
        <f ca="1">BJ50</f>
        <v>OK.</v>
      </c>
      <c r="T183" s="390"/>
      <c r="U183" s="390"/>
      <c r="V183" s="390"/>
      <c r="W183" s="390"/>
      <c r="X183" s="392" t="str">
        <f ca="1">BZ50</f>
        <v>OK.</v>
      </c>
    </row>
    <row r="184" spans="4:24" x14ac:dyDescent="0.2">
      <c r="D184" s="393" t="str">
        <f ca="1">N59</f>
        <v>OK.</v>
      </c>
      <c r="E184" s="374"/>
      <c r="F184" s="374"/>
      <c r="G184" s="374"/>
      <c r="H184" s="374"/>
      <c r="I184" s="394" t="str">
        <f ca="1">AD59</f>
        <v>OK.</v>
      </c>
      <c r="J184" s="374"/>
      <c r="K184" s="374"/>
      <c r="L184" s="374"/>
      <c r="M184" s="374"/>
      <c r="N184" s="395" t="str">
        <f ca="1">AT59</f>
        <v>OK.</v>
      </c>
      <c r="O184" s="374"/>
      <c r="P184" s="374"/>
      <c r="Q184" s="374"/>
      <c r="R184" s="385"/>
      <c r="S184" s="396" t="str">
        <f ca="1">BJ59</f>
        <v>OK.</v>
      </c>
      <c r="T184" s="385"/>
      <c r="U184" s="385"/>
      <c r="V184" s="385"/>
      <c r="W184" s="385"/>
      <c r="X184" s="397" t="str">
        <f ca="1">BZ59</f>
        <v>OK.</v>
      </c>
    </row>
    <row r="185" spans="4:24" x14ac:dyDescent="0.2">
      <c r="D185" s="393" t="str">
        <f ca="1">N68</f>
        <v>OK.</v>
      </c>
      <c r="E185" s="374"/>
      <c r="F185" s="374"/>
      <c r="G185" s="374"/>
      <c r="H185" s="374"/>
      <c r="I185" s="394" t="str">
        <f ca="1">AD68</f>
        <v>OK.</v>
      </c>
      <c r="J185" s="374"/>
      <c r="K185" s="374"/>
      <c r="L185" s="374"/>
      <c r="M185" s="374"/>
      <c r="N185" s="395" t="str">
        <f ca="1">AT68</f>
        <v>OK.</v>
      </c>
      <c r="O185" s="374"/>
      <c r="P185" s="374"/>
      <c r="Q185" s="374"/>
      <c r="R185" s="385"/>
      <c r="S185" s="396" t="str">
        <f ca="1">BJ68</f>
        <v>OK.</v>
      </c>
      <c r="T185" s="385"/>
      <c r="U185" s="385"/>
      <c r="V185" s="385"/>
      <c r="W185" s="385"/>
      <c r="X185" s="397" t="str">
        <f ca="1">BZ68</f>
        <v>OK.</v>
      </c>
    </row>
    <row r="186" spans="4:24" x14ac:dyDescent="0.2">
      <c r="D186" s="393" t="str">
        <f ca="1">N77</f>
        <v>OK.</v>
      </c>
      <c r="E186" s="374"/>
      <c r="F186" s="374"/>
      <c r="G186" s="374"/>
      <c r="H186" s="374"/>
      <c r="I186" s="394" t="str">
        <f ca="1">AD77</f>
        <v>OK.</v>
      </c>
      <c r="J186" s="374"/>
      <c r="K186" s="374"/>
      <c r="L186" s="374"/>
      <c r="M186" s="374"/>
      <c r="N186" s="395" t="str">
        <f ca="1">AT77</f>
        <v>OK.</v>
      </c>
      <c r="O186" s="374"/>
      <c r="P186" s="374"/>
      <c r="Q186" s="374"/>
      <c r="R186" s="385"/>
      <c r="S186" s="396" t="str">
        <f ca="1">BJ77</f>
        <v>OK.</v>
      </c>
      <c r="T186" s="385"/>
      <c r="U186" s="385"/>
      <c r="V186" s="385"/>
      <c r="W186" s="385"/>
      <c r="X186" s="397" t="str">
        <f ca="1">BZ77</f>
        <v>OK.</v>
      </c>
    </row>
    <row r="187" spans="4:24" x14ac:dyDescent="0.2">
      <c r="D187" s="393" t="str">
        <f ca="1">N86</f>
        <v>OK.</v>
      </c>
      <c r="E187" s="374"/>
      <c r="F187" s="374"/>
      <c r="G187" s="374"/>
      <c r="H187" s="374"/>
      <c r="I187" s="394" t="str">
        <f ca="1">AD86</f>
        <v>OK.</v>
      </c>
      <c r="J187" s="374"/>
      <c r="K187" s="374"/>
      <c r="L187" s="374"/>
      <c r="M187" s="374"/>
      <c r="N187" s="395" t="str">
        <f ca="1">AT86</f>
        <v>OK.</v>
      </c>
      <c r="O187" s="374"/>
      <c r="P187" s="374"/>
      <c r="Q187" s="374"/>
      <c r="R187" s="385"/>
      <c r="S187" s="396" t="str">
        <f ca="1">BJ86</f>
        <v>OK.</v>
      </c>
      <c r="T187" s="385"/>
      <c r="U187" s="385"/>
      <c r="V187" s="385"/>
      <c r="W187" s="385"/>
      <c r="X187" s="397" t="str">
        <f ca="1">BZ86</f>
        <v>OK.</v>
      </c>
    </row>
    <row r="188" spans="4:24" x14ac:dyDescent="0.2">
      <c r="D188" s="393" t="str">
        <f ca="1">N95</f>
        <v>OK.</v>
      </c>
      <c r="E188" s="374"/>
      <c r="F188" s="374"/>
      <c r="G188" s="374"/>
      <c r="H188" s="374"/>
      <c r="I188" s="394" t="str">
        <f ca="1">AD95</f>
        <v>OK.</v>
      </c>
      <c r="J188" s="374"/>
      <c r="K188" s="374"/>
      <c r="L188" s="374"/>
      <c r="M188" s="374"/>
      <c r="N188" s="395" t="str">
        <f ca="1">AT95</f>
        <v>OK.</v>
      </c>
      <c r="O188" s="374"/>
      <c r="P188" s="374"/>
      <c r="Q188" s="374"/>
      <c r="R188" s="385"/>
      <c r="S188" s="396" t="str">
        <f ca="1">BJ95</f>
        <v>OK.</v>
      </c>
      <c r="T188" s="385"/>
      <c r="U188" s="385"/>
      <c r="V188" s="385"/>
      <c r="W188" s="385"/>
      <c r="X188" s="397" t="str">
        <f ca="1">BZ95</f>
        <v>OK.</v>
      </c>
    </row>
    <row r="189" spans="4:24" x14ac:dyDescent="0.2">
      <c r="D189" s="393" t="str">
        <f ca="1">N104</f>
        <v>OK.</v>
      </c>
      <c r="E189" s="374"/>
      <c r="F189" s="374"/>
      <c r="G189" s="374"/>
      <c r="H189" s="374"/>
      <c r="I189" s="394" t="str">
        <f ca="1">AD104</f>
        <v>OK.</v>
      </c>
      <c r="J189" s="374"/>
      <c r="K189" s="374"/>
      <c r="L189" s="374"/>
      <c r="M189" s="374"/>
      <c r="N189" s="395" t="str">
        <f ca="1">AT104</f>
        <v>OK.</v>
      </c>
      <c r="O189" s="374"/>
      <c r="P189" s="374"/>
      <c r="Q189" s="374"/>
      <c r="R189" s="385"/>
      <c r="S189" s="396" t="str">
        <f ca="1">BJ104</f>
        <v>OK.</v>
      </c>
      <c r="T189" s="385"/>
      <c r="U189" s="385"/>
      <c r="V189" s="385"/>
      <c r="W189" s="385"/>
      <c r="X189" s="397" t="str">
        <f ca="1">BZ104</f>
        <v>OK.</v>
      </c>
    </row>
    <row r="190" spans="4:24" x14ac:dyDescent="0.2">
      <c r="D190" s="393" t="str">
        <f ca="1">N113</f>
        <v>OK.</v>
      </c>
      <c r="E190" s="374"/>
      <c r="F190" s="374"/>
      <c r="G190" s="374"/>
      <c r="H190" s="374"/>
      <c r="I190" s="394" t="str">
        <f ca="1">AD113</f>
        <v>OK.</v>
      </c>
      <c r="J190" s="374"/>
      <c r="K190" s="374"/>
      <c r="L190" s="374"/>
      <c r="M190" s="374"/>
      <c r="N190" s="395" t="str">
        <f ca="1">AT113</f>
        <v>OK.</v>
      </c>
      <c r="O190" s="374"/>
      <c r="P190" s="374"/>
      <c r="Q190" s="374"/>
      <c r="R190" s="385"/>
      <c r="S190" s="396" t="str">
        <f ca="1">BJ113</f>
        <v>OK.</v>
      </c>
      <c r="T190" s="385"/>
      <c r="U190" s="385"/>
      <c r="V190" s="385"/>
      <c r="W190" s="385"/>
      <c r="X190" s="397" t="str">
        <f ca="1">BZ113</f>
        <v>OK.</v>
      </c>
    </row>
    <row r="191" spans="4:24" x14ac:dyDescent="0.2">
      <c r="D191" s="393" t="str">
        <f ca="1">N122</f>
        <v>OK.</v>
      </c>
      <c r="E191" s="374"/>
      <c r="F191" s="374"/>
      <c r="G191" s="374"/>
      <c r="H191" s="374"/>
      <c r="I191" s="394" t="str">
        <f ca="1">AD122</f>
        <v>OK.</v>
      </c>
      <c r="J191" s="374"/>
      <c r="K191" s="374"/>
      <c r="L191" s="374"/>
      <c r="M191" s="374"/>
      <c r="N191" s="395" t="str">
        <f ca="1">AT122</f>
        <v>OK.</v>
      </c>
      <c r="O191" s="374"/>
      <c r="P191" s="374"/>
      <c r="Q191" s="374"/>
      <c r="R191" s="385"/>
      <c r="S191" s="396" t="str">
        <f ca="1">BJ122</f>
        <v>OK.</v>
      </c>
      <c r="T191" s="385"/>
      <c r="U191" s="385"/>
      <c r="V191" s="385"/>
      <c r="W191" s="385"/>
      <c r="X191" s="397" t="str">
        <f ca="1">BZ122</f>
        <v>OK.</v>
      </c>
    </row>
    <row r="192" spans="4:24" ht="13.5" thickBot="1" x14ac:dyDescent="0.25">
      <c r="D192" s="398" t="str">
        <f ca="1">N131</f>
        <v>OK.</v>
      </c>
      <c r="E192" s="399"/>
      <c r="F192" s="399"/>
      <c r="G192" s="399"/>
      <c r="H192" s="399"/>
      <c r="I192" s="400" t="str">
        <f ca="1">AD131</f>
        <v>OK.</v>
      </c>
      <c r="J192" s="399"/>
      <c r="K192" s="399"/>
      <c r="L192" s="399"/>
      <c r="M192" s="399"/>
      <c r="N192" s="401" t="str">
        <f ca="1">AT131</f>
        <v>OK.</v>
      </c>
      <c r="O192" s="399"/>
      <c r="P192" s="399"/>
      <c r="Q192" s="399"/>
      <c r="R192" s="402"/>
      <c r="S192" s="403" t="str">
        <f ca="1">BJ131</f>
        <v>OK.</v>
      </c>
      <c r="T192" s="402"/>
      <c r="U192" s="402"/>
      <c r="V192" s="402"/>
      <c r="W192" s="402"/>
      <c r="X192" s="404" t="str">
        <f ca="1">BZ131</f>
        <v>OK.</v>
      </c>
    </row>
    <row r="193" spans="4:32" x14ac:dyDescent="0.2">
      <c r="D193" s="386" t="str">
        <f ca="1">O50</f>
        <v>OK.</v>
      </c>
      <c r="E193" s="387"/>
      <c r="F193" s="387"/>
      <c r="G193" s="387"/>
      <c r="H193" s="387"/>
      <c r="I193" s="388" t="str">
        <f ca="1">AE50</f>
        <v>OK.</v>
      </c>
      <c r="J193" s="387"/>
      <c r="K193" s="387"/>
      <c r="L193" s="387"/>
      <c r="M193" s="387"/>
      <c r="N193" s="389" t="str">
        <f ca="1">AU50</f>
        <v>OK.</v>
      </c>
      <c r="O193" s="387"/>
      <c r="P193" s="387"/>
      <c r="Q193" s="387"/>
      <c r="R193" s="390"/>
      <c r="S193" s="391" t="str">
        <f ca="1">BK50</f>
        <v>OK.</v>
      </c>
      <c r="T193" s="390"/>
      <c r="U193" s="390"/>
      <c r="V193" s="390"/>
      <c r="W193" s="390"/>
      <c r="X193" s="392" t="str">
        <f ca="1">CA50</f>
        <v>OK.</v>
      </c>
    </row>
    <row r="194" spans="4:32" x14ac:dyDescent="0.2">
      <c r="D194" s="393" t="str">
        <f ca="1">O59</f>
        <v>OK.</v>
      </c>
      <c r="E194" s="374"/>
      <c r="F194" s="374"/>
      <c r="G194" s="374"/>
      <c r="H194" s="374"/>
      <c r="I194" s="394" t="str">
        <f ca="1">AE59</f>
        <v>OK.</v>
      </c>
      <c r="J194" s="374"/>
      <c r="K194" s="374"/>
      <c r="L194" s="374"/>
      <c r="M194" s="374"/>
      <c r="N194" s="395" t="str">
        <f ca="1">AU59</f>
        <v>OK.</v>
      </c>
      <c r="O194" s="374"/>
      <c r="P194" s="374"/>
      <c r="Q194" s="374"/>
      <c r="R194" s="385"/>
      <c r="S194" s="396" t="str">
        <f ca="1">BK59</f>
        <v>OK.</v>
      </c>
      <c r="T194" s="385"/>
      <c r="U194" s="385"/>
      <c r="V194" s="385"/>
      <c r="W194" s="385"/>
      <c r="X194" s="397" t="str">
        <f ca="1">CA59</f>
        <v>OK.</v>
      </c>
    </row>
    <row r="195" spans="4:32" x14ac:dyDescent="0.2">
      <c r="D195" s="393" t="str">
        <f ca="1">O68</f>
        <v>OK.</v>
      </c>
      <c r="E195" s="374"/>
      <c r="F195" s="374"/>
      <c r="G195" s="374"/>
      <c r="H195" s="374"/>
      <c r="I195" s="394" t="str">
        <f ca="1">AE68</f>
        <v>OK.</v>
      </c>
      <c r="J195" s="374"/>
      <c r="K195" s="374"/>
      <c r="L195" s="374"/>
      <c r="M195" s="374"/>
      <c r="N195" s="395" t="str">
        <f ca="1">AU68</f>
        <v>OK.</v>
      </c>
      <c r="O195" s="374"/>
      <c r="P195" s="374"/>
      <c r="Q195" s="374"/>
      <c r="R195" s="385"/>
      <c r="S195" s="396" t="str">
        <f ca="1">BK68</f>
        <v>OK.</v>
      </c>
      <c r="T195" s="385"/>
      <c r="U195" s="385"/>
      <c r="V195" s="385"/>
      <c r="W195" s="385"/>
      <c r="X195" s="397" t="str">
        <f ca="1">CA68</f>
        <v>OK.</v>
      </c>
    </row>
    <row r="196" spans="4:32" x14ac:dyDescent="0.2">
      <c r="D196" s="393" t="str">
        <f ca="1">O77</f>
        <v>OK.</v>
      </c>
      <c r="E196" s="374"/>
      <c r="F196" s="374"/>
      <c r="G196" s="374"/>
      <c r="H196" s="374"/>
      <c r="I196" s="394" t="str">
        <f ca="1">AE77</f>
        <v>OK.</v>
      </c>
      <c r="J196" s="374"/>
      <c r="K196" s="374"/>
      <c r="L196" s="374"/>
      <c r="M196" s="374"/>
      <c r="N196" s="395" t="str">
        <f ca="1">AU77</f>
        <v>OK.</v>
      </c>
      <c r="O196" s="374"/>
      <c r="P196" s="374"/>
      <c r="Q196" s="374"/>
      <c r="R196" s="385"/>
      <c r="S196" s="396" t="str">
        <f ca="1">BK77</f>
        <v>OK.</v>
      </c>
      <c r="T196" s="385"/>
      <c r="U196" s="385"/>
      <c r="V196" s="385"/>
      <c r="W196" s="385"/>
      <c r="X196" s="397" t="str">
        <f ca="1">CA77</f>
        <v>OK.</v>
      </c>
    </row>
    <row r="197" spans="4:32" x14ac:dyDescent="0.2">
      <c r="D197" s="393" t="str">
        <f ca="1">O86</f>
        <v>OK.</v>
      </c>
      <c r="E197" s="374"/>
      <c r="F197" s="374"/>
      <c r="G197" s="374"/>
      <c r="H197" s="374"/>
      <c r="I197" s="394" t="str">
        <f ca="1">AE86</f>
        <v>OK.</v>
      </c>
      <c r="J197" s="374"/>
      <c r="K197" s="374"/>
      <c r="L197" s="374"/>
      <c r="M197" s="374"/>
      <c r="N197" s="395" t="str">
        <f ca="1">AU86</f>
        <v>OK.</v>
      </c>
      <c r="O197" s="374"/>
      <c r="P197" s="374"/>
      <c r="Q197" s="374"/>
      <c r="R197" s="385"/>
      <c r="S197" s="396" t="str">
        <f ca="1">BK86</f>
        <v>OK.</v>
      </c>
      <c r="T197" s="385"/>
      <c r="U197" s="385"/>
      <c r="V197" s="385"/>
      <c r="W197" s="385"/>
      <c r="X197" s="397" t="str">
        <f ca="1">CA86</f>
        <v>OK.</v>
      </c>
    </row>
    <row r="198" spans="4:32" x14ac:dyDescent="0.2">
      <c r="D198" s="393" t="str">
        <f ca="1">O95</f>
        <v>OK.</v>
      </c>
      <c r="E198" s="374"/>
      <c r="F198" s="374"/>
      <c r="G198" s="374"/>
      <c r="H198" s="374"/>
      <c r="I198" s="394" t="str">
        <f ca="1">AE95</f>
        <v>OK.</v>
      </c>
      <c r="J198" s="374"/>
      <c r="K198" s="374"/>
      <c r="L198" s="374"/>
      <c r="M198" s="374"/>
      <c r="N198" s="395" t="str">
        <f ca="1">AU95</f>
        <v>OK.</v>
      </c>
      <c r="O198" s="374"/>
      <c r="P198" s="374"/>
      <c r="Q198" s="374"/>
      <c r="R198" s="385"/>
      <c r="S198" s="396" t="str">
        <f ca="1">BK95</f>
        <v>OK.</v>
      </c>
      <c r="T198" s="385"/>
      <c r="U198" s="385"/>
      <c r="V198" s="385"/>
      <c r="W198" s="385"/>
      <c r="X198" s="397" t="str">
        <f ca="1">CA95</f>
        <v>OK.</v>
      </c>
    </row>
    <row r="199" spans="4:32" x14ac:dyDescent="0.2">
      <c r="D199" s="393" t="str">
        <f ca="1">O104</f>
        <v>OK.</v>
      </c>
      <c r="E199" s="374"/>
      <c r="F199" s="374"/>
      <c r="G199" s="374"/>
      <c r="H199" s="374"/>
      <c r="I199" s="394" t="str">
        <f ca="1">AE104</f>
        <v>OK.</v>
      </c>
      <c r="J199" s="374"/>
      <c r="K199" s="374"/>
      <c r="L199" s="374"/>
      <c r="M199" s="374"/>
      <c r="N199" s="395" t="str">
        <f ca="1">AU104</f>
        <v>OK.</v>
      </c>
      <c r="O199" s="374"/>
      <c r="P199" s="374"/>
      <c r="Q199" s="374"/>
      <c r="R199" s="385"/>
      <c r="S199" s="396" t="str">
        <f ca="1">BK104</f>
        <v>OK.</v>
      </c>
      <c r="T199" s="385"/>
      <c r="U199" s="385"/>
      <c r="V199" s="385"/>
      <c r="W199" s="385"/>
      <c r="X199" s="397" t="str">
        <f ca="1">CA104</f>
        <v>OK.</v>
      </c>
    </row>
    <row r="200" spans="4:32" x14ac:dyDescent="0.2">
      <c r="D200" s="393" t="str">
        <f ca="1">O113</f>
        <v>OK.</v>
      </c>
      <c r="E200" s="374"/>
      <c r="F200" s="374"/>
      <c r="G200" s="374"/>
      <c r="H200" s="374"/>
      <c r="I200" s="394" t="str">
        <f ca="1">AE113</f>
        <v>OK.</v>
      </c>
      <c r="J200" s="374"/>
      <c r="K200" s="374"/>
      <c r="L200" s="374"/>
      <c r="M200" s="374"/>
      <c r="N200" s="395" t="str">
        <f ca="1">AU113</f>
        <v>OK.</v>
      </c>
      <c r="O200" s="374"/>
      <c r="P200" s="374"/>
      <c r="Q200" s="374"/>
      <c r="R200" s="385"/>
      <c r="S200" s="396" t="str">
        <f ca="1">BK113</f>
        <v>OK.</v>
      </c>
      <c r="T200" s="385"/>
      <c r="U200" s="385"/>
      <c r="V200" s="385"/>
      <c r="W200" s="385"/>
      <c r="X200" s="397" t="str">
        <f ca="1">CA113</f>
        <v>OK.</v>
      </c>
    </row>
    <row r="201" spans="4:32" x14ac:dyDescent="0.2">
      <c r="D201" s="393" t="str">
        <f ca="1">O122</f>
        <v>OK.</v>
      </c>
      <c r="E201" s="374"/>
      <c r="F201" s="374"/>
      <c r="G201" s="374"/>
      <c r="H201" s="374"/>
      <c r="I201" s="394" t="str">
        <f ca="1">AE122</f>
        <v>OK.</v>
      </c>
      <c r="J201" s="374"/>
      <c r="K201" s="374"/>
      <c r="L201" s="374"/>
      <c r="M201" s="374"/>
      <c r="N201" s="395" t="str">
        <f ca="1">AU122</f>
        <v>OK.</v>
      </c>
      <c r="O201" s="374"/>
      <c r="P201" s="374"/>
      <c r="Q201" s="374"/>
      <c r="R201" s="385"/>
      <c r="S201" s="396" t="str">
        <f ca="1">BK122</f>
        <v>OK.</v>
      </c>
      <c r="T201" s="385"/>
      <c r="U201" s="385"/>
      <c r="V201" s="385"/>
      <c r="W201" s="385"/>
      <c r="X201" s="397" t="str">
        <f ca="1">CA122</f>
        <v>OK.</v>
      </c>
    </row>
    <row r="202" spans="4:32" ht="13.5" thickBot="1" x14ac:dyDescent="0.25">
      <c r="D202" s="398" t="str">
        <f ca="1">O131</f>
        <v>OK.</v>
      </c>
      <c r="E202" s="399"/>
      <c r="F202" s="399"/>
      <c r="G202" s="399"/>
      <c r="H202" s="399"/>
      <c r="I202" s="400" t="str">
        <f ca="1">AE131</f>
        <v>OK.</v>
      </c>
      <c r="J202" s="399"/>
      <c r="K202" s="399"/>
      <c r="L202" s="399"/>
      <c r="M202" s="399"/>
      <c r="N202" s="401" t="str">
        <f ca="1">AU131</f>
        <v>OK.</v>
      </c>
      <c r="O202" s="399"/>
      <c r="P202" s="399"/>
      <c r="Q202" s="399"/>
      <c r="R202" s="402"/>
      <c r="S202" s="403" t="str">
        <f ca="1">BK131</f>
        <v>OK.</v>
      </c>
      <c r="T202" s="402"/>
      <c r="U202" s="402"/>
      <c r="V202" s="402"/>
      <c r="W202" s="402"/>
      <c r="X202" s="404" t="str">
        <f ca="1">CA131</f>
        <v>OK.</v>
      </c>
    </row>
    <row r="203" spans="4:32" x14ac:dyDescent="0.2">
      <c r="D203" s="386" t="str">
        <f ca="1">P50</f>
        <v>OK.</v>
      </c>
      <c r="E203" s="387"/>
      <c r="F203" s="387"/>
      <c r="G203" s="387"/>
      <c r="H203" s="387"/>
      <c r="I203" s="388" t="str">
        <f ca="1">AF50</f>
        <v>OK.</v>
      </c>
      <c r="J203" s="387"/>
      <c r="K203" s="387"/>
      <c r="L203" s="387"/>
      <c r="M203" s="390"/>
      <c r="N203" s="389" t="str">
        <f ca="1">AV50</f>
        <v>OK.</v>
      </c>
      <c r="O203" s="390"/>
      <c r="P203" s="390"/>
      <c r="Q203" s="390"/>
      <c r="R203" s="390"/>
      <c r="S203" s="391" t="str">
        <f ca="1">BL50</f>
        <v>OK.</v>
      </c>
      <c r="T203" s="390"/>
      <c r="U203" s="390"/>
      <c r="V203" s="390"/>
      <c r="W203" s="390"/>
      <c r="X203" s="392" t="str">
        <f ca="1">CB50</f>
        <v>OK.</v>
      </c>
      <c r="AB203" s="370"/>
      <c r="AC203" s="370"/>
      <c r="AD203" s="370"/>
      <c r="AE203" s="370"/>
      <c r="AF203" s="370"/>
    </row>
    <row r="204" spans="4:32" x14ac:dyDescent="0.2">
      <c r="D204" s="393" t="str">
        <f ca="1">P59</f>
        <v>OK.</v>
      </c>
      <c r="E204" s="374"/>
      <c r="F204" s="374"/>
      <c r="G204" s="374"/>
      <c r="H204" s="374"/>
      <c r="I204" s="394" t="str">
        <f ca="1">AF59</f>
        <v>OK.</v>
      </c>
      <c r="J204" s="374"/>
      <c r="K204" s="374"/>
      <c r="L204" s="374"/>
      <c r="M204" s="385"/>
      <c r="N204" s="395" t="str">
        <f ca="1">AV59</f>
        <v>OK.</v>
      </c>
      <c r="O204" s="385"/>
      <c r="P204" s="385"/>
      <c r="Q204" s="385"/>
      <c r="R204" s="385"/>
      <c r="S204" s="396" t="str">
        <f ca="1">BL59</f>
        <v>OK.</v>
      </c>
      <c r="T204" s="385"/>
      <c r="U204" s="385"/>
      <c r="V204" s="385"/>
      <c r="W204" s="385"/>
      <c r="X204" s="397" t="str">
        <f ca="1">CB59</f>
        <v>OK.</v>
      </c>
      <c r="AB204" s="370"/>
      <c r="AC204" s="370"/>
      <c r="AD204" s="370"/>
      <c r="AE204" s="370"/>
      <c r="AF204" s="370"/>
    </row>
    <row r="205" spans="4:32" x14ac:dyDescent="0.2">
      <c r="D205" s="393" t="str">
        <f ca="1">P68</f>
        <v>OK.</v>
      </c>
      <c r="E205" s="374"/>
      <c r="F205" s="374"/>
      <c r="G205" s="374"/>
      <c r="H205" s="374"/>
      <c r="I205" s="394" t="str">
        <f ca="1">AF68</f>
        <v>OK.</v>
      </c>
      <c r="J205" s="374"/>
      <c r="K205" s="374"/>
      <c r="L205" s="374"/>
      <c r="M205" s="385"/>
      <c r="N205" s="395" t="str">
        <f ca="1">AV68</f>
        <v>OK.</v>
      </c>
      <c r="O205" s="385"/>
      <c r="P205" s="385"/>
      <c r="Q205" s="385"/>
      <c r="R205" s="385"/>
      <c r="S205" s="396" t="str">
        <f ca="1">BL68</f>
        <v>OK.</v>
      </c>
      <c r="T205" s="385"/>
      <c r="U205" s="385"/>
      <c r="V205" s="385"/>
      <c r="W205" s="385"/>
      <c r="X205" s="397" t="str">
        <f ca="1">CB68</f>
        <v>OK.</v>
      </c>
      <c r="AB205" s="370"/>
      <c r="AC205" s="370"/>
      <c r="AD205" s="370"/>
      <c r="AE205" s="370"/>
      <c r="AF205" s="370"/>
    </row>
    <row r="206" spans="4:32" x14ac:dyDescent="0.2">
      <c r="D206" s="393" t="str">
        <f ca="1">P77</f>
        <v>OK.</v>
      </c>
      <c r="E206" s="374"/>
      <c r="F206" s="374"/>
      <c r="G206" s="374"/>
      <c r="H206" s="374"/>
      <c r="I206" s="394" t="str">
        <f ca="1">AF77</f>
        <v>OK.</v>
      </c>
      <c r="J206" s="374"/>
      <c r="K206" s="374"/>
      <c r="L206" s="374"/>
      <c r="M206" s="385"/>
      <c r="N206" s="395" t="str">
        <f ca="1">AV77</f>
        <v>OK.</v>
      </c>
      <c r="O206" s="385"/>
      <c r="P206" s="385"/>
      <c r="Q206" s="385"/>
      <c r="R206" s="385"/>
      <c r="S206" s="396" t="str">
        <f ca="1">BL77</f>
        <v>OK.</v>
      </c>
      <c r="T206" s="385"/>
      <c r="U206" s="385"/>
      <c r="V206" s="385"/>
      <c r="W206" s="385"/>
      <c r="X206" s="397" t="str">
        <f ca="1">CB77</f>
        <v>OK.</v>
      </c>
      <c r="AB206" s="370"/>
      <c r="AC206" s="370"/>
      <c r="AD206" s="370"/>
      <c r="AE206" s="370"/>
      <c r="AF206" s="370"/>
    </row>
    <row r="207" spans="4:32" x14ac:dyDescent="0.2">
      <c r="D207" s="393" t="str">
        <f ca="1">P86</f>
        <v>OK.</v>
      </c>
      <c r="E207" s="374"/>
      <c r="F207" s="374"/>
      <c r="G207" s="374"/>
      <c r="H207" s="374"/>
      <c r="I207" s="394" t="str">
        <f ca="1">AF86</f>
        <v>OK.</v>
      </c>
      <c r="J207" s="374"/>
      <c r="K207" s="374"/>
      <c r="L207" s="374"/>
      <c r="M207" s="385"/>
      <c r="N207" s="395" t="str">
        <f ca="1">AV86</f>
        <v>OK.</v>
      </c>
      <c r="O207" s="385"/>
      <c r="P207" s="385"/>
      <c r="Q207" s="385"/>
      <c r="R207" s="385"/>
      <c r="S207" s="396" t="str">
        <f ca="1">BL86</f>
        <v>OK.</v>
      </c>
      <c r="T207" s="385"/>
      <c r="U207" s="385"/>
      <c r="V207" s="385"/>
      <c r="W207" s="385"/>
      <c r="X207" s="397" t="str">
        <f ca="1">CB86</f>
        <v>OK.</v>
      </c>
      <c r="AB207" s="370"/>
      <c r="AC207" s="370"/>
      <c r="AD207" s="370"/>
      <c r="AE207" s="370"/>
      <c r="AF207" s="370"/>
    </row>
    <row r="208" spans="4:32" x14ac:dyDescent="0.2">
      <c r="D208" s="393" t="str">
        <f ca="1">P95</f>
        <v>OK.</v>
      </c>
      <c r="E208" s="374"/>
      <c r="F208" s="374"/>
      <c r="G208" s="374"/>
      <c r="H208" s="374"/>
      <c r="I208" s="394" t="str">
        <f ca="1">AF95</f>
        <v>OK.</v>
      </c>
      <c r="J208" s="374"/>
      <c r="K208" s="374"/>
      <c r="L208" s="374"/>
      <c r="M208" s="385"/>
      <c r="N208" s="395" t="str">
        <f ca="1">AV95</f>
        <v>OK.</v>
      </c>
      <c r="O208" s="385"/>
      <c r="P208" s="385"/>
      <c r="Q208" s="385"/>
      <c r="R208" s="385"/>
      <c r="S208" s="396" t="str">
        <f ca="1">BL95</f>
        <v>OK.</v>
      </c>
      <c r="T208" s="385"/>
      <c r="U208" s="385"/>
      <c r="V208" s="385"/>
      <c r="W208" s="385"/>
      <c r="X208" s="397" t="str">
        <f ca="1">CB95</f>
        <v>OK.</v>
      </c>
      <c r="AB208" s="370"/>
      <c r="AC208" s="370"/>
      <c r="AD208" s="370"/>
      <c r="AE208" s="370"/>
      <c r="AF208" s="370"/>
    </row>
    <row r="209" spans="4:32" x14ac:dyDescent="0.2">
      <c r="D209" s="393" t="str">
        <f ca="1">P104</f>
        <v>OK.</v>
      </c>
      <c r="E209" s="374"/>
      <c r="F209" s="374"/>
      <c r="G209" s="374"/>
      <c r="H209" s="374"/>
      <c r="I209" s="394" t="str">
        <f ca="1">AF104</f>
        <v>OK.</v>
      </c>
      <c r="J209" s="374"/>
      <c r="K209" s="374"/>
      <c r="L209" s="374"/>
      <c r="M209" s="385"/>
      <c r="N209" s="395" t="str">
        <f ca="1">AV104</f>
        <v>OK.</v>
      </c>
      <c r="O209" s="385"/>
      <c r="P209" s="385"/>
      <c r="Q209" s="385"/>
      <c r="R209" s="385"/>
      <c r="S209" s="396" t="str">
        <f ca="1">BL104</f>
        <v>OK.</v>
      </c>
      <c r="T209" s="385"/>
      <c r="U209" s="385"/>
      <c r="V209" s="385"/>
      <c r="W209" s="385"/>
      <c r="X209" s="397" t="str">
        <f ca="1">CB104</f>
        <v>OK.</v>
      </c>
      <c r="AB209" s="370"/>
      <c r="AC209" s="370"/>
      <c r="AD209" s="370"/>
      <c r="AE209" s="370"/>
      <c r="AF209" s="370"/>
    </row>
    <row r="210" spans="4:32" x14ac:dyDescent="0.2">
      <c r="D210" s="393" t="str">
        <f ca="1">P113</f>
        <v>OK.</v>
      </c>
      <c r="E210" s="374"/>
      <c r="F210" s="374"/>
      <c r="G210" s="374"/>
      <c r="H210" s="374"/>
      <c r="I210" s="394" t="str">
        <f ca="1">AF113</f>
        <v>OK.</v>
      </c>
      <c r="J210" s="374"/>
      <c r="K210" s="374"/>
      <c r="L210" s="374"/>
      <c r="M210" s="385"/>
      <c r="N210" s="395" t="str">
        <f ca="1">AV113</f>
        <v>OK.</v>
      </c>
      <c r="O210" s="385"/>
      <c r="P210" s="385"/>
      <c r="Q210" s="385"/>
      <c r="R210" s="385"/>
      <c r="S210" s="396" t="str">
        <f ca="1">BL113</f>
        <v>OK.</v>
      </c>
      <c r="T210" s="385"/>
      <c r="U210" s="385"/>
      <c r="V210" s="385"/>
      <c r="W210" s="385"/>
      <c r="X210" s="397" t="str">
        <f ca="1">CB113</f>
        <v>OK.</v>
      </c>
      <c r="AB210" s="370"/>
      <c r="AC210" s="370"/>
      <c r="AD210" s="370"/>
      <c r="AE210" s="370"/>
      <c r="AF210" s="370"/>
    </row>
    <row r="211" spans="4:32" x14ac:dyDescent="0.2">
      <c r="D211" s="393" t="str">
        <f ca="1">P122</f>
        <v>OK.</v>
      </c>
      <c r="E211" s="374"/>
      <c r="F211" s="374"/>
      <c r="G211" s="374"/>
      <c r="H211" s="374"/>
      <c r="I211" s="394" t="str">
        <f ca="1">AF122</f>
        <v>OK.</v>
      </c>
      <c r="J211" s="374"/>
      <c r="K211" s="374"/>
      <c r="L211" s="374"/>
      <c r="M211" s="385"/>
      <c r="N211" s="395" t="str">
        <f ca="1">AV122</f>
        <v>OK.</v>
      </c>
      <c r="O211" s="385"/>
      <c r="P211" s="385"/>
      <c r="Q211" s="385"/>
      <c r="R211" s="385"/>
      <c r="S211" s="396" t="str">
        <f ca="1">BL122</f>
        <v>OK.</v>
      </c>
      <c r="T211" s="385"/>
      <c r="U211" s="385"/>
      <c r="V211" s="385"/>
      <c r="W211" s="385"/>
      <c r="X211" s="397" t="str">
        <f ca="1">CB122</f>
        <v>OK.</v>
      </c>
      <c r="AB211" s="370"/>
      <c r="AC211" s="370"/>
      <c r="AD211" s="370"/>
      <c r="AE211" s="370"/>
      <c r="AF211" s="370"/>
    </row>
    <row r="212" spans="4:32" ht="13.5" thickBot="1" x14ac:dyDescent="0.25">
      <c r="D212" s="398" t="str">
        <f ca="1">P131</f>
        <v>OK.</v>
      </c>
      <c r="E212" s="399"/>
      <c r="F212" s="399"/>
      <c r="G212" s="399"/>
      <c r="H212" s="399"/>
      <c r="I212" s="400" t="str">
        <f ca="1">AF131</f>
        <v>OK.</v>
      </c>
      <c r="J212" s="399"/>
      <c r="K212" s="399"/>
      <c r="L212" s="399"/>
      <c r="M212" s="402"/>
      <c r="N212" s="401" t="str">
        <f ca="1">AV131</f>
        <v>OK.</v>
      </c>
      <c r="O212" s="402"/>
      <c r="P212" s="402"/>
      <c r="Q212" s="402"/>
      <c r="R212" s="402"/>
      <c r="S212" s="403" t="str">
        <f ca="1">BL131</f>
        <v>OK.</v>
      </c>
      <c r="T212" s="402"/>
      <c r="U212" s="402"/>
      <c r="V212" s="402"/>
      <c r="W212" s="402"/>
      <c r="X212" s="404" t="str">
        <f ca="1">CB131</f>
        <v>OK.</v>
      </c>
      <c r="AB212" s="370"/>
      <c r="AC212" s="370"/>
      <c r="AD212" s="370"/>
      <c r="AE212" s="370"/>
      <c r="AF212" s="370"/>
    </row>
  </sheetData>
  <mergeCells count="55">
    <mergeCell ref="BU1:CB40"/>
    <mergeCell ref="I47:P48"/>
    <mergeCell ref="Y47:AF48"/>
    <mergeCell ref="AO47:AV48"/>
    <mergeCell ref="BE47:BL48"/>
    <mergeCell ref="BU47:CB48"/>
    <mergeCell ref="I1:P40"/>
    <mergeCell ref="Y1:AF40"/>
    <mergeCell ref="AO1:AV40"/>
    <mergeCell ref="BE1:BL40"/>
    <mergeCell ref="BU56:CB57"/>
    <mergeCell ref="I65:P66"/>
    <mergeCell ref="Y65:AF66"/>
    <mergeCell ref="AO65:AV66"/>
    <mergeCell ref="BE65:BL66"/>
    <mergeCell ref="BU65:CB66"/>
    <mergeCell ref="I56:P57"/>
    <mergeCell ref="Y56:AF57"/>
    <mergeCell ref="AO56:AV57"/>
    <mergeCell ref="BE56:BL57"/>
    <mergeCell ref="BU74:CB75"/>
    <mergeCell ref="I83:P84"/>
    <mergeCell ref="Y83:AF84"/>
    <mergeCell ref="AO83:AV84"/>
    <mergeCell ref="BE83:BL84"/>
    <mergeCell ref="BU83:CB84"/>
    <mergeCell ref="I74:P75"/>
    <mergeCell ref="Y74:AF75"/>
    <mergeCell ref="AO74:AV75"/>
    <mergeCell ref="BE74:BL75"/>
    <mergeCell ref="BU92:CB93"/>
    <mergeCell ref="I101:P102"/>
    <mergeCell ref="Y101:AF102"/>
    <mergeCell ref="AO101:AV102"/>
    <mergeCell ref="BE101:BL102"/>
    <mergeCell ref="BU101:CB102"/>
    <mergeCell ref="I92:P93"/>
    <mergeCell ref="Y92:AF93"/>
    <mergeCell ref="AO92:AV93"/>
    <mergeCell ref="BE92:BL93"/>
    <mergeCell ref="BU110:CB111"/>
    <mergeCell ref="I119:P120"/>
    <mergeCell ref="Y119:AF120"/>
    <mergeCell ref="AO119:AV120"/>
    <mergeCell ref="BE119:BL120"/>
    <mergeCell ref="BU119:CB120"/>
    <mergeCell ref="I110:P111"/>
    <mergeCell ref="Y110:AF111"/>
    <mergeCell ref="AO110:AV111"/>
    <mergeCell ref="BE110:BL111"/>
    <mergeCell ref="BU128:CB129"/>
    <mergeCell ref="I128:P129"/>
    <mergeCell ref="Y128:AF129"/>
    <mergeCell ref="AO128:AV129"/>
    <mergeCell ref="BE128:BL129"/>
  </mergeCells>
  <phoneticPr fontId="10" type="noConversion"/>
  <conditionalFormatting sqref="A42:CB131">
    <cfRule type="cellIs" dxfId="7" priority="1" stopIfTrue="1" operator="equal">
      <formula>"OK."</formula>
    </cfRule>
    <cfRule type="cellIs" dxfId="6" priority="2" stopIfTrue="1" operator="equal">
      <formula>"CISSS!"</formula>
    </cfRule>
  </conditionalFormatting>
  <pageMargins left="0.75" right="0.75" top="1" bottom="1" header="0.5" footer="0.5"/>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0000"/>
  </sheetPr>
  <dimension ref="A1:CB212"/>
  <sheetViews>
    <sheetView zoomScale="20" zoomScaleNormal="20" workbookViewId="0">
      <selection activeCell="V7" sqref="V7"/>
    </sheetView>
  </sheetViews>
  <sheetFormatPr defaultRowHeight="12.75" x14ac:dyDescent="0.2"/>
  <cols>
    <col min="1" max="16" width="7.28515625" style="370" customWidth="1"/>
    <col min="17" max="32" width="7.28515625" style="383" customWidth="1"/>
    <col min="33" max="48" width="7.28515625" style="370" customWidth="1"/>
    <col min="49" max="64" width="7.28515625" style="383" customWidth="1"/>
    <col min="65" max="72" width="7.28515625" style="370" customWidth="1"/>
    <col min="73" max="80" width="7.28515625" customWidth="1"/>
    <col min="82" max="121" width="5.7109375" customWidth="1"/>
  </cols>
  <sheetData>
    <row r="1" spans="1:80" x14ac:dyDescent="0.2">
      <c r="A1" s="371" t="str">
        <f>'S1'!$E$3</f>
        <v>ARCH 101.01</v>
      </c>
      <c r="B1" s="371" t="str">
        <f>'S2'!$E$3</f>
        <v>ES 106.04</v>
      </c>
      <c r="C1" s="371" t="str">
        <f>'S3'!$E$3</f>
        <v>ARCH 213.11</v>
      </c>
      <c r="D1" s="371" t="str">
        <f>'S4'!$E$3</f>
        <v>ARCH 244.01</v>
      </c>
      <c r="E1" s="371" t="str">
        <f>'S5'!$E$3</f>
        <v>ARCH 309.01</v>
      </c>
      <c r="F1" s="371" t="str">
        <f>'S6'!$E$3</f>
        <v>ARCH 342.01</v>
      </c>
      <c r="G1" s="371" t="str">
        <f>'S7'!$E$3</f>
        <v>ARCH 432.11</v>
      </c>
      <c r="H1" s="371" t="str">
        <f>'S8'!$E$3</f>
        <v>ARCH 416.01</v>
      </c>
      <c r="I1" s="1112" t="s">
        <v>332</v>
      </c>
      <c r="J1" s="1112"/>
      <c r="K1" s="1112"/>
      <c r="L1" s="1112"/>
      <c r="M1" s="1112"/>
      <c r="N1" s="1112"/>
      <c r="O1" s="1112"/>
      <c r="P1" s="1112"/>
      <c r="Q1" s="371" t="str">
        <f>'S1'!$J$3</f>
        <v>Yrd. Doç. Dr. Aslı ERGENOĞLU</v>
      </c>
      <c r="R1" s="371" t="str">
        <f>'S2'!$J$3</f>
        <v>Staff1</v>
      </c>
      <c r="S1" s="371" t="str">
        <f>'S3'!$J$3</f>
        <v>Öğr. Gör. Gülçin SOYAK</v>
      </c>
      <c r="T1" s="371" t="str">
        <f>'S4'!$J$3</f>
        <v>Prof. Dr. A. Zekiye ABALI</v>
      </c>
      <c r="U1" s="371" t="str">
        <f>'S5'!$J$3</f>
        <v>Doç. Dr. Füsun SEZEN</v>
      </c>
      <c r="V1" s="371" t="str">
        <f>'S6'!$J$3</f>
        <v>Prof. Dr. Nesrin YARDIMCI</v>
      </c>
      <c r="W1" s="371" t="str">
        <f>'S7'!$J$3</f>
        <v>Prof. Dr. Reha GÜNAY</v>
      </c>
      <c r="X1" s="371" t="str">
        <f>'S8'!$J$3</f>
        <v>Öğr. Gör. Dr. Jülide DEMİRDÖVEN</v>
      </c>
      <c r="Y1" s="1114" t="s">
        <v>159</v>
      </c>
      <c r="Z1" s="1114"/>
      <c r="AA1" s="1114"/>
      <c r="AB1" s="1114"/>
      <c r="AC1" s="1114"/>
      <c r="AD1" s="1114"/>
      <c r="AE1" s="1114"/>
      <c r="AF1" s="1114"/>
      <c r="AG1" s="371">
        <f>'S1'!$O$3</f>
        <v>0</v>
      </c>
      <c r="AH1" s="371">
        <f>'S2'!$O$3</f>
        <v>0</v>
      </c>
      <c r="AI1" s="371">
        <f>'S3'!$O$3</f>
        <v>0</v>
      </c>
      <c r="AJ1" s="371">
        <f>'S4'!$O$3</f>
        <v>0</v>
      </c>
      <c r="AK1" s="371">
        <f>'S5'!$O$3</f>
        <v>0</v>
      </c>
      <c r="AL1" s="371">
        <f>'S6'!$O$3</f>
        <v>0</v>
      </c>
      <c r="AM1" s="371">
        <f>'S7'!$O$3</f>
        <v>0</v>
      </c>
      <c r="AN1" s="371">
        <f>'S8'!$O$3</f>
        <v>0</v>
      </c>
      <c r="AO1" s="1116" t="s">
        <v>158</v>
      </c>
      <c r="AP1" s="1116"/>
      <c r="AQ1" s="1116"/>
      <c r="AR1" s="1116"/>
      <c r="AS1" s="1116"/>
      <c r="AT1" s="1116"/>
      <c r="AU1" s="1116"/>
      <c r="AV1" s="1116"/>
      <c r="AW1" s="371">
        <f>'S1'!$T$3</f>
        <v>0</v>
      </c>
      <c r="AX1" s="371">
        <f>'S2'!$T$3</f>
        <v>0</v>
      </c>
      <c r="AY1" s="371">
        <f>'S3'!$T$3</f>
        <v>0</v>
      </c>
      <c r="AZ1" s="371">
        <f>'S4'!$T$3</f>
        <v>0</v>
      </c>
      <c r="BA1" s="371" t="str">
        <f>'S5'!$T$3</f>
        <v>Pelin KARAÇAR ERCOŞKUN</v>
      </c>
      <c r="BB1" s="371">
        <f>'S6'!$T$3</f>
        <v>0</v>
      </c>
      <c r="BC1" s="371">
        <f>'S7'!$T$3</f>
        <v>0</v>
      </c>
      <c r="BD1" s="371">
        <f>'S8'!$T$3</f>
        <v>0</v>
      </c>
      <c r="BE1" s="1118" t="s">
        <v>160</v>
      </c>
      <c r="BF1" s="1118"/>
      <c r="BG1" s="1118"/>
      <c r="BH1" s="1118"/>
      <c r="BI1" s="1118"/>
      <c r="BJ1" s="1118"/>
      <c r="BK1" s="1118"/>
      <c r="BL1" s="1118"/>
      <c r="BM1" s="371">
        <f>'S1'!$Y$3</f>
        <v>0</v>
      </c>
      <c r="BN1" s="371">
        <f>'S2'!$Y$3</f>
        <v>0</v>
      </c>
      <c r="BO1" s="371">
        <f>'S3'!$Y$3</f>
        <v>0</v>
      </c>
      <c r="BP1" s="371">
        <f>'S4'!$Y$3</f>
        <v>0</v>
      </c>
      <c r="BQ1" s="371">
        <f>'S5'!$Y$3</f>
        <v>0</v>
      </c>
      <c r="BR1" s="371">
        <f>'S6'!$Y$3</f>
        <v>0</v>
      </c>
      <c r="BS1" s="371">
        <f>'S7'!$Y$3</f>
        <v>0</v>
      </c>
      <c r="BT1" s="371">
        <f>'S8'!$Y$3</f>
        <v>0</v>
      </c>
      <c r="BU1" s="1110" t="s">
        <v>266</v>
      </c>
      <c r="BV1" s="1110"/>
      <c r="BW1" s="1110"/>
      <c r="BX1" s="1110"/>
      <c r="BY1" s="1110"/>
      <c r="BZ1" s="1110"/>
      <c r="CA1" s="1110"/>
      <c r="CB1" s="1110"/>
    </row>
    <row r="2" spans="1:80" x14ac:dyDescent="0.2">
      <c r="A2" s="371" t="str">
        <f>'S1'!$E$4</f>
        <v>ARCH 101.01</v>
      </c>
      <c r="B2" s="371" t="str">
        <f>'S2'!$E$4</f>
        <v>ES 106.04</v>
      </c>
      <c r="C2" s="371" t="str">
        <f>'S3'!$E$4</f>
        <v>ARCH 213.11</v>
      </c>
      <c r="D2" s="371" t="str">
        <f>'S4'!$E$4</f>
        <v>ARCH 244.01</v>
      </c>
      <c r="E2" s="371" t="str">
        <f>'S5'!$E$4</f>
        <v>ARCH 309.01</v>
      </c>
      <c r="F2" s="371" t="str">
        <f>'S6'!$E$4</f>
        <v>ARCH 342.01</v>
      </c>
      <c r="G2" s="371" t="str">
        <f>'S7'!$E$4</f>
        <v>ARCH 432.11</v>
      </c>
      <c r="H2" s="371" t="str">
        <f>'S8'!$E$4</f>
        <v>ARCH 416.01</v>
      </c>
      <c r="I2" s="1112"/>
      <c r="J2" s="1112"/>
      <c r="K2" s="1112"/>
      <c r="L2" s="1112"/>
      <c r="M2" s="1112"/>
      <c r="N2" s="1112"/>
      <c r="O2" s="1112"/>
      <c r="P2" s="1112"/>
      <c r="Q2" s="371" t="str">
        <f>'S1'!$J$4</f>
        <v>Yrd. Doç. Dr. Aslı ERGENOĞLU</v>
      </c>
      <c r="R2" s="371" t="str">
        <f>'S2'!$J$4</f>
        <v>Staff1</v>
      </c>
      <c r="S2" s="371" t="str">
        <f>'S3'!$J$4</f>
        <v>Öğr. Gör. Gülçin SOYAK</v>
      </c>
      <c r="T2" s="371" t="str">
        <f>'S4'!$J$4</f>
        <v>Prof. Dr. A. Zekiye ABALI</v>
      </c>
      <c r="U2" s="371" t="str">
        <f>'S5'!$J$4</f>
        <v>Doç. Dr. Füsun SEZEN</v>
      </c>
      <c r="V2" s="371" t="str">
        <f>'S6'!$J$4</f>
        <v>Prof. Dr. Nesrin YARDIMCI</v>
      </c>
      <c r="W2" s="371" t="str">
        <f>'S7'!$J$4</f>
        <v>Prof. Dr. Reha GÜNAY</v>
      </c>
      <c r="X2" s="371" t="str">
        <f>'S8'!$J$4</f>
        <v>Öğr. Gör. Dr. Jülide DEMİRDÖVEN</v>
      </c>
      <c r="Y2" s="1114"/>
      <c r="Z2" s="1114"/>
      <c r="AA2" s="1114"/>
      <c r="AB2" s="1114"/>
      <c r="AC2" s="1114"/>
      <c r="AD2" s="1114"/>
      <c r="AE2" s="1114"/>
      <c r="AF2" s="1114"/>
      <c r="AG2" s="371">
        <f>'S1'!$O$4</f>
        <v>0</v>
      </c>
      <c r="AH2" s="371">
        <f>'S2'!$O$4</f>
        <v>0</v>
      </c>
      <c r="AI2" s="371">
        <f>'S3'!$O$4</f>
        <v>0</v>
      </c>
      <c r="AJ2" s="371">
        <f>'S4'!$O$4</f>
        <v>0</v>
      </c>
      <c r="AK2" s="371">
        <f>'S5'!$O$4</f>
        <v>0</v>
      </c>
      <c r="AL2" s="371">
        <f>'S6'!$O$4</f>
        <v>0</v>
      </c>
      <c r="AM2" s="371">
        <f>'S7'!$O$4</f>
        <v>0</v>
      </c>
      <c r="AN2" s="371">
        <f>'S8'!$O$4</f>
        <v>0</v>
      </c>
      <c r="AO2" s="1116"/>
      <c r="AP2" s="1116"/>
      <c r="AQ2" s="1116"/>
      <c r="AR2" s="1116"/>
      <c r="AS2" s="1116"/>
      <c r="AT2" s="1116"/>
      <c r="AU2" s="1116"/>
      <c r="AV2" s="1116"/>
      <c r="AW2" s="371">
        <f>'S1'!$T$4</f>
        <v>0</v>
      </c>
      <c r="AX2" s="371">
        <f>'S2'!$T$4</f>
        <v>0</v>
      </c>
      <c r="AY2" s="371">
        <f>'S3'!$T$4</f>
        <v>0</v>
      </c>
      <c r="AZ2" s="371">
        <f>'S4'!$T$4</f>
        <v>0</v>
      </c>
      <c r="BA2" s="371" t="str">
        <f>'S5'!$T$4</f>
        <v>Pelin KARAÇAR ERCOŞKUN</v>
      </c>
      <c r="BB2" s="371">
        <f>'S6'!$T$4</f>
        <v>0</v>
      </c>
      <c r="BC2" s="371">
        <f>'S7'!$T$4</f>
        <v>0</v>
      </c>
      <c r="BD2" s="371">
        <f>'S8'!$T$4</f>
        <v>0</v>
      </c>
      <c r="BE2" s="1118"/>
      <c r="BF2" s="1118"/>
      <c r="BG2" s="1118"/>
      <c r="BH2" s="1118"/>
      <c r="BI2" s="1118"/>
      <c r="BJ2" s="1118"/>
      <c r="BK2" s="1118"/>
      <c r="BL2" s="1118"/>
      <c r="BM2" s="371">
        <f>'S1'!$Y$4</f>
        <v>0</v>
      </c>
      <c r="BN2" s="371">
        <f>'S2'!$Y$4</f>
        <v>0</v>
      </c>
      <c r="BO2" s="371">
        <f>'S3'!$Y$4</f>
        <v>0</v>
      </c>
      <c r="BP2" s="371">
        <f>'S4'!$Y$4</f>
        <v>0</v>
      </c>
      <c r="BQ2" s="371">
        <f>'S5'!$Y$4</f>
        <v>0</v>
      </c>
      <c r="BR2" s="371">
        <f>'S6'!$Y$4</f>
        <v>0</v>
      </c>
      <c r="BS2" s="371">
        <f>'S7'!$Y$4</f>
        <v>0</v>
      </c>
      <c r="BT2" s="371">
        <f>'S8'!$Y$4</f>
        <v>0</v>
      </c>
      <c r="BU2" s="1110"/>
      <c r="BV2" s="1110"/>
      <c r="BW2" s="1110"/>
      <c r="BX2" s="1110"/>
      <c r="BY2" s="1110"/>
      <c r="BZ2" s="1110"/>
      <c r="CA2" s="1110"/>
      <c r="CB2" s="1110"/>
    </row>
    <row r="3" spans="1:80" x14ac:dyDescent="0.2">
      <c r="A3" s="371" t="str">
        <f>'S1'!$E$5</f>
        <v>ES 105.01</v>
      </c>
      <c r="B3" s="371" t="str">
        <f>'S2'!$E$5</f>
        <v>MATH 153.01</v>
      </c>
      <c r="C3" s="371" t="str">
        <f>'S3'!$E$5</f>
        <v>ARCH 213.11</v>
      </c>
      <c r="D3" s="371" t="str">
        <f>'S4'!$E$5</f>
        <v>ARCH 244.11</v>
      </c>
      <c r="E3" s="371" t="str">
        <f>'S5'!$E$5</f>
        <v>ARCH 309.01</v>
      </c>
      <c r="F3" s="371" t="str">
        <f>'S6'!$E$5</f>
        <v>ARCH 316.01</v>
      </c>
      <c r="G3" s="371" t="str">
        <f>'S7'!$E$5</f>
        <v>ARCH 432.11</v>
      </c>
      <c r="H3" s="371" t="str">
        <f>'S8'!$E$5</f>
        <v>ARCH 416.01</v>
      </c>
      <c r="I3" s="1112"/>
      <c r="J3" s="1112"/>
      <c r="K3" s="1112"/>
      <c r="L3" s="1112"/>
      <c r="M3" s="1112"/>
      <c r="N3" s="1112"/>
      <c r="O3" s="1112"/>
      <c r="P3" s="1112"/>
      <c r="Q3" s="371" t="str">
        <f>'S1'!$J$5</f>
        <v>Staff0</v>
      </c>
      <c r="R3" s="371" t="str">
        <f>'S2'!$J$5</f>
        <v>Doç. Dr. Ender ABADOĞLU</v>
      </c>
      <c r="S3" s="371" t="str">
        <f>'S3'!$J$5</f>
        <v>Öğr. Gör. Gülçin SOYAK</v>
      </c>
      <c r="T3" s="371" t="str">
        <f>'S4'!$J$5</f>
        <v>Prof. Dr. A. Zekiye ABALI</v>
      </c>
      <c r="U3" s="371" t="str">
        <f>'S5'!$J$5</f>
        <v>Doç. Dr. Füsun SEZEN</v>
      </c>
      <c r="V3" s="371" t="str">
        <f>'S6'!$J$5</f>
        <v>Yrd. Doç. Dr. Soner ŞAHİN</v>
      </c>
      <c r="W3" s="371" t="str">
        <f>'S7'!$J$5</f>
        <v>Prof. Dr. Reha GÜNAY</v>
      </c>
      <c r="X3" s="371" t="str">
        <f>'S8'!$J$5</f>
        <v>Öğr. Gör. Dr. Jülide DEMİRDÖVEN</v>
      </c>
      <c r="Y3" s="1114"/>
      <c r="Z3" s="1114"/>
      <c r="AA3" s="1114"/>
      <c r="AB3" s="1114"/>
      <c r="AC3" s="1114"/>
      <c r="AD3" s="1114"/>
      <c r="AE3" s="1114"/>
      <c r="AF3" s="1114"/>
      <c r="AG3" s="371">
        <f>'S1'!$O$5</f>
        <v>0</v>
      </c>
      <c r="AH3" s="371">
        <f>'S2'!$O$5</f>
        <v>0</v>
      </c>
      <c r="AI3" s="371">
        <f>'S3'!$O$5</f>
        <v>0</v>
      </c>
      <c r="AJ3" s="371">
        <f>'S4'!$O$5</f>
        <v>0</v>
      </c>
      <c r="AK3" s="371">
        <f>'S5'!$O$5</f>
        <v>0</v>
      </c>
      <c r="AL3" s="371">
        <f>'S6'!$O$5</f>
        <v>0</v>
      </c>
      <c r="AM3" s="371">
        <f>'S7'!$O$5</f>
        <v>0</v>
      </c>
      <c r="AN3" s="371">
        <f>'S8'!$O$5</f>
        <v>0</v>
      </c>
      <c r="AO3" s="1116"/>
      <c r="AP3" s="1116"/>
      <c r="AQ3" s="1116"/>
      <c r="AR3" s="1116"/>
      <c r="AS3" s="1116"/>
      <c r="AT3" s="1116"/>
      <c r="AU3" s="1116"/>
      <c r="AV3" s="1116"/>
      <c r="AW3" s="371">
        <f>'S1'!$T$5</f>
        <v>0</v>
      </c>
      <c r="AX3" s="371">
        <f>'S2'!$T$5</f>
        <v>0</v>
      </c>
      <c r="AY3" s="371">
        <f>'S3'!$T$5</f>
        <v>0</v>
      </c>
      <c r="AZ3" s="371">
        <f>'S4'!$T$5</f>
        <v>0</v>
      </c>
      <c r="BA3" s="371" t="str">
        <f>'S5'!$T$5</f>
        <v>Pelin KARAÇAR ERCOŞKUN</v>
      </c>
      <c r="BB3" s="371">
        <f>'S6'!$T$5</f>
        <v>0</v>
      </c>
      <c r="BC3" s="371">
        <f>'S7'!$T$5</f>
        <v>0</v>
      </c>
      <c r="BD3" s="371">
        <f>'S8'!$T$5</f>
        <v>0</v>
      </c>
      <c r="BE3" s="1118"/>
      <c r="BF3" s="1118"/>
      <c r="BG3" s="1118"/>
      <c r="BH3" s="1118"/>
      <c r="BI3" s="1118"/>
      <c r="BJ3" s="1118"/>
      <c r="BK3" s="1118"/>
      <c r="BL3" s="1118"/>
      <c r="BM3" s="371">
        <f>'S1'!$Y$5</f>
        <v>0</v>
      </c>
      <c r="BN3" s="371">
        <f>'S2'!$Y$5</f>
        <v>0</v>
      </c>
      <c r="BO3" s="371">
        <f>'S3'!$Y$5</f>
        <v>0</v>
      </c>
      <c r="BP3" s="371">
        <f>'S4'!$Y$5</f>
        <v>0</v>
      </c>
      <c r="BQ3" s="371">
        <f>'S5'!$Y$5</f>
        <v>0</v>
      </c>
      <c r="BR3" s="371">
        <f>'S6'!$Y$5</f>
        <v>0</v>
      </c>
      <c r="BS3" s="371">
        <f>'S7'!$Y$5</f>
        <v>0</v>
      </c>
      <c r="BT3" s="371">
        <f>'S8'!$Y$5</f>
        <v>0</v>
      </c>
      <c r="BU3" s="1110"/>
      <c r="BV3" s="1110"/>
      <c r="BW3" s="1110"/>
      <c r="BX3" s="1110"/>
      <c r="BY3" s="1110"/>
      <c r="BZ3" s="1110"/>
      <c r="CA3" s="1110"/>
      <c r="CB3" s="1110"/>
    </row>
    <row r="4" spans="1:80" x14ac:dyDescent="0.2">
      <c r="A4" s="371" t="str">
        <f>'S1'!$E$6</f>
        <v>ARCH 101.11</v>
      </c>
      <c r="B4" s="371" t="str">
        <f>'S2'!$E$6</f>
        <v>MATH 153.01</v>
      </c>
      <c r="C4" s="371" t="str">
        <f>'S3'!$E$6</f>
        <v>ARCH 213.11</v>
      </c>
      <c r="D4" s="371" t="str">
        <f>'S4'!$E$6</f>
        <v>ARCH 244.11</v>
      </c>
      <c r="E4" s="371" t="str">
        <f>'S5'!$E$6</f>
        <v>ARCH 362.01</v>
      </c>
      <c r="F4" s="371" t="str">
        <f>'S6'!$E$6</f>
        <v>ARCH 316.01</v>
      </c>
      <c r="G4" s="371" t="str">
        <f>'S7'!$E$6</f>
        <v>ARCH 432.11</v>
      </c>
      <c r="H4" s="371" t="str">
        <f>'S8'!$E$6</f>
        <v>LAW 481.01</v>
      </c>
      <c r="I4" s="1112"/>
      <c r="J4" s="1112"/>
      <c r="K4" s="1112"/>
      <c r="L4" s="1112"/>
      <c r="M4" s="1112"/>
      <c r="N4" s="1112"/>
      <c r="O4" s="1112"/>
      <c r="P4" s="1112"/>
      <c r="Q4" s="371" t="str">
        <f>'S1'!$J$6</f>
        <v>Yrd. Doç. Dr. Aslı ERGENOĞLU</v>
      </c>
      <c r="R4" s="371" t="str">
        <f>'S2'!$J$6</f>
        <v>Doç. Dr. Ender ABADOĞLU</v>
      </c>
      <c r="S4" s="371" t="str">
        <f>'S3'!$J$6</f>
        <v>Öğr. Gör. Gülçin SOYAK</v>
      </c>
      <c r="T4" s="371" t="str">
        <f>'S4'!$J$6</f>
        <v>Prof. Dr. A. Zekiye ABALI</v>
      </c>
      <c r="U4" s="371" t="str">
        <f>'S5'!$J$6</f>
        <v>Doç. Dr. A. Dilek ÖZDEMİR</v>
      </c>
      <c r="V4" s="371" t="str">
        <f>'S6'!$J$6</f>
        <v>Yrd. Doç. Dr. Soner ŞAHİN</v>
      </c>
      <c r="W4" s="371" t="str">
        <f>'S7'!$J$6</f>
        <v>Prof. Dr. Reha GÜNAY</v>
      </c>
      <c r="X4" s="371" t="str">
        <f>'S8'!$J$6</f>
        <v>Doç. Dr. Salih ŞAHİNİZ</v>
      </c>
      <c r="Y4" s="1114"/>
      <c r="Z4" s="1114"/>
      <c r="AA4" s="1114"/>
      <c r="AB4" s="1114"/>
      <c r="AC4" s="1114"/>
      <c r="AD4" s="1114"/>
      <c r="AE4" s="1114"/>
      <c r="AF4" s="1114"/>
      <c r="AG4" s="371">
        <f>'S1'!$O$6</f>
        <v>0</v>
      </c>
      <c r="AH4" s="371">
        <f>'S2'!$O$6</f>
        <v>0</v>
      </c>
      <c r="AI4" s="371">
        <f>'S3'!$O$6</f>
        <v>0</v>
      </c>
      <c r="AJ4" s="371">
        <f>'S4'!$O$6</f>
        <v>0</v>
      </c>
      <c r="AK4" s="371">
        <f>'S5'!$O$6</f>
        <v>0</v>
      </c>
      <c r="AL4" s="371">
        <f>'S6'!$O$6</f>
        <v>0</v>
      </c>
      <c r="AM4" s="371">
        <f>'S7'!$O$6</f>
        <v>0</v>
      </c>
      <c r="AN4" s="371">
        <f>'S8'!$O$6</f>
        <v>0</v>
      </c>
      <c r="AO4" s="1116"/>
      <c r="AP4" s="1116"/>
      <c r="AQ4" s="1116"/>
      <c r="AR4" s="1116"/>
      <c r="AS4" s="1116"/>
      <c r="AT4" s="1116"/>
      <c r="AU4" s="1116"/>
      <c r="AV4" s="1116"/>
      <c r="AW4" s="371">
        <f>'S1'!$T$6</f>
        <v>0</v>
      </c>
      <c r="AX4" s="371">
        <f>'S2'!$T$6</f>
        <v>0</v>
      </c>
      <c r="AY4" s="371">
        <f>'S3'!$T$6</f>
        <v>0</v>
      </c>
      <c r="AZ4" s="371">
        <f>'S4'!$T$6</f>
        <v>0</v>
      </c>
      <c r="BA4" s="371">
        <f>'S5'!$T$6</f>
        <v>0</v>
      </c>
      <c r="BB4" s="371">
        <f>'S6'!$T$6</f>
        <v>0</v>
      </c>
      <c r="BC4" s="371">
        <f>'S7'!$T$6</f>
        <v>0</v>
      </c>
      <c r="BD4" s="371">
        <f>'S8'!$T$6</f>
        <v>0</v>
      </c>
      <c r="BE4" s="1118"/>
      <c r="BF4" s="1118"/>
      <c r="BG4" s="1118"/>
      <c r="BH4" s="1118"/>
      <c r="BI4" s="1118"/>
      <c r="BJ4" s="1118"/>
      <c r="BK4" s="1118"/>
      <c r="BL4" s="1118"/>
      <c r="BM4" s="371">
        <f>'S1'!$Y$6</f>
        <v>0</v>
      </c>
      <c r="BN4" s="371">
        <f>'S2'!$Y$6</f>
        <v>0</v>
      </c>
      <c r="BO4" s="371">
        <f>'S3'!$Y$6</f>
        <v>0</v>
      </c>
      <c r="BP4" s="371">
        <f>'S4'!$Y$6</f>
        <v>0</v>
      </c>
      <c r="BQ4" s="371">
        <f>'S5'!$Y$6</f>
        <v>0</v>
      </c>
      <c r="BR4" s="371">
        <f>'S6'!$Y$6</f>
        <v>0</v>
      </c>
      <c r="BS4" s="371">
        <f>'S7'!$Y$6</f>
        <v>0</v>
      </c>
      <c r="BT4" s="371">
        <f>'S8'!$Y$6</f>
        <v>0</v>
      </c>
      <c r="BU4" s="1110"/>
      <c r="BV4" s="1110"/>
      <c r="BW4" s="1110"/>
      <c r="BX4" s="1110"/>
      <c r="BY4" s="1110"/>
      <c r="BZ4" s="1110"/>
      <c r="CA4" s="1110"/>
      <c r="CB4" s="1110"/>
    </row>
    <row r="5" spans="1:80" x14ac:dyDescent="0.2">
      <c r="A5" s="371" t="str">
        <f>'S1'!$E$7</f>
        <v>ARCH 101.11</v>
      </c>
      <c r="B5" s="371" t="str">
        <f>'S2'!$E$7</f>
        <v>ARCH 106.01</v>
      </c>
      <c r="C5" s="371">
        <f>'S3'!$E$7</f>
        <v>0</v>
      </c>
      <c r="D5" s="371">
        <f>'S4'!$E$7</f>
        <v>0</v>
      </c>
      <c r="E5" s="371">
        <f>'S5'!$E$7</f>
        <v>0</v>
      </c>
      <c r="F5" s="371" t="str">
        <f>'S6'!$E$7</f>
        <v>ARCH 316.01</v>
      </c>
      <c r="G5" s="371">
        <f>'S7'!$E$7</f>
        <v>0</v>
      </c>
      <c r="H5" s="371" t="str">
        <f>'S8'!$E$7</f>
        <v>LAW 481.01</v>
      </c>
      <c r="I5" s="1112"/>
      <c r="J5" s="1112"/>
      <c r="K5" s="1112"/>
      <c r="L5" s="1112"/>
      <c r="M5" s="1112"/>
      <c r="N5" s="1112"/>
      <c r="O5" s="1112"/>
      <c r="P5" s="1112"/>
      <c r="Q5" s="371" t="str">
        <f>'S1'!$J$7</f>
        <v>Yrd. Doç. Dr. Aslı ERGENOĞLU</v>
      </c>
      <c r="R5" s="371" t="str">
        <f>'S2'!$J$7</f>
        <v>Öğr. Gör. M. Arman GÜRAN</v>
      </c>
      <c r="S5" s="371">
        <f>'S3'!$J$7</f>
        <v>0</v>
      </c>
      <c r="T5" s="371">
        <f>'S4'!$J$7</f>
        <v>0</v>
      </c>
      <c r="U5" s="371">
        <f>'S5'!$J$7</f>
        <v>0</v>
      </c>
      <c r="V5" s="371" t="str">
        <f>'S6'!$J$7</f>
        <v>Yrd. Doç. Dr. Soner ŞAHİN</v>
      </c>
      <c r="W5" s="371">
        <f>'S7'!$J$7</f>
        <v>0</v>
      </c>
      <c r="X5" s="371" t="str">
        <f>'S8'!$J$7</f>
        <v>Doç. Dr. Salih ŞAHİNİZ</v>
      </c>
      <c r="Y5" s="1114"/>
      <c r="Z5" s="1114"/>
      <c r="AA5" s="1114"/>
      <c r="AB5" s="1114"/>
      <c r="AC5" s="1114"/>
      <c r="AD5" s="1114"/>
      <c r="AE5" s="1114"/>
      <c r="AF5" s="1114"/>
      <c r="AG5" s="371">
        <f>'S1'!$O$7</f>
        <v>0</v>
      </c>
      <c r="AH5" s="371">
        <f>'S2'!$O$7</f>
        <v>0</v>
      </c>
      <c r="AI5" s="371">
        <f>'S3'!$O$7</f>
        <v>0</v>
      </c>
      <c r="AJ5" s="371">
        <f>'S4'!$O$7</f>
        <v>0</v>
      </c>
      <c r="AK5" s="371">
        <f>'S5'!$O$7</f>
        <v>0</v>
      </c>
      <c r="AL5" s="371">
        <f>'S6'!$O$7</f>
        <v>0</v>
      </c>
      <c r="AM5" s="371">
        <f>'S7'!$O$7</f>
        <v>0</v>
      </c>
      <c r="AN5" s="371">
        <f>'S8'!$O$7</f>
        <v>0</v>
      </c>
      <c r="AO5" s="1116"/>
      <c r="AP5" s="1116"/>
      <c r="AQ5" s="1116"/>
      <c r="AR5" s="1116"/>
      <c r="AS5" s="1116"/>
      <c r="AT5" s="1116"/>
      <c r="AU5" s="1116"/>
      <c r="AV5" s="1116"/>
      <c r="AW5" s="371">
        <f>'S1'!$T$7</f>
        <v>0</v>
      </c>
      <c r="AX5" s="371">
        <f>'S2'!$T$7</f>
        <v>0</v>
      </c>
      <c r="AY5" s="371">
        <f>'S3'!$T$7</f>
        <v>0</v>
      </c>
      <c r="AZ5" s="371">
        <f>'S4'!$T$7</f>
        <v>0</v>
      </c>
      <c r="BA5" s="371">
        <f>'S5'!$T$7</f>
        <v>0</v>
      </c>
      <c r="BB5" s="371">
        <f>'S6'!$T$7</f>
        <v>0</v>
      </c>
      <c r="BC5" s="371">
        <f>'S7'!$T$7</f>
        <v>0</v>
      </c>
      <c r="BD5" s="371">
        <f>'S8'!$T$7</f>
        <v>0</v>
      </c>
      <c r="BE5" s="1118"/>
      <c r="BF5" s="1118"/>
      <c r="BG5" s="1118"/>
      <c r="BH5" s="1118"/>
      <c r="BI5" s="1118"/>
      <c r="BJ5" s="1118"/>
      <c r="BK5" s="1118"/>
      <c r="BL5" s="1118"/>
      <c r="BM5" s="371">
        <f>'S1'!$Y$7</f>
        <v>0</v>
      </c>
      <c r="BN5" s="371">
        <f>'S2'!$Y$7</f>
        <v>0</v>
      </c>
      <c r="BO5" s="371">
        <f>'S3'!$Y$7</f>
        <v>0</v>
      </c>
      <c r="BP5" s="371">
        <f>'S4'!$Y$7</f>
        <v>0</v>
      </c>
      <c r="BQ5" s="371">
        <f>'S5'!$Y$7</f>
        <v>0</v>
      </c>
      <c r="BR5" s="371">
        <f>'S6'!$Y$7</f>
        <v>0</v>
      </c>
      <c r="BS5" s="371">
        <f>'S7'!$Y$7</f>
        <v>0</v>
      </c>
      <c r="BT5" s="371">
        <f>'S8'!$Y$7</f>
        <v>0</v>
      </c>
      <c r="BU5" s="1110"/>
      <c r="BV5" s="1110"/>
      <c r="BW5" s="1110"/>
      <c r="BX5" s="1110"/>
      <c r="BY5" s="1110"/>
      <c r="BZ5" s="1110"/>
      <c r="CA5" s="1110"/>
      <c r="CB5" s="1110"/>
    </row>
    <row r="6" spans="1:80" x14ac:dyDescent="0.2">
      <c r="A6" s="371" t="str">
        <f>'S1'!$E$8</f>
        <v>ARCH 101.11</v>
      </c>
      <c r="B6" s="371" t="str">
        <f>'S2'!$E$8</f>
        <v>ARCH 106.01</v>
      </c>
      <c r="C6" s="371" t="str">
        <f>'S3'!$E$8</f>
        <v>ARCH 207.11</v>
      </c>
      <c r="D6" s="371" t="str">
        <f>'S4'!$E$8</f>
        <v>ARCH 214.11</v>
      </c>
      <c r="E6" s="371" t="str">
        <f>'S5'!$E$8</f>
        <v>ARCH 315.01</v>
      </c>
      <c r="F6" s="371" t="str">
        <f>'S6'!$E$8</f>
        <v>ARCH 467.11</v>
      </c>
      <c r="G6" s="371" t="str">
        <f>'S7'!$E$8</f>
        <v>ARCH 372.01</v>
      </c>
      <c r="H6" s="371" t="str">
        <f>'S8'!$E$8</f>
        <v>ES 302.01</v>
      </c>
      <c r="I6" s="1112"/>
      <c r="J6" s="1112"/>
      <c r="K6" s="1112"/>
      <c r="L6" s="1112"/>
      <c r="M6" s="1112"/>
      <c r="N6" s="1112"/>
      <c r="O6" s="1112"/>
      <c r="P6" s="1112"/>
      <c r="Q6" s="371" t="str">
        <f>'S1'!$J$8</f>
        <v>Yrd. Doç. Dr. Aslı ERGENOĞLU</v>
      </c>
      <c r="R6" s="371" t="str">
        <f>'S2'!$J$8</f>
        <v>Öğr. Gör. M. Arman GÜRAN</v>
      </c>
      <c r="S6" s="371" t="str">
        <f>'S3'!$J$8</f>
        <v>Yrd. Doç. Dr. Murat ŞAHİN</v>
      </c>
      <c r="T6" s="371" t="str">
        <f>'S4'!$J$8</f>
        <v>Yrd. Doç. Dr. Kerem ERCOŞKUN</v>
      </c>
      <c r="U6" s="371" t="str">
        <f>'S5'!$J$8</f>
        <v>Yrd. Doç. Dr. Soner ŞAHİN</v>
      </c>
      <c r="V6" s="371" t="str">
        <f>'S6'!$J$8</f>
        <v>Doç. Dr. A. Dilek ÖZDEMİR</v>
      </c>
      <c r="W6" s="371" t="str">
        <f>'S7'!$J$8</f>
        <v>Doç. Dr. Ayşin SEV</v>
      </c>
      <c r="X6" s="371" t="str">
        <f>'S8'!$J$8</f>
        <v>Öğr. Gör. M. Cem AKDAMAR</v>
      </c>
      <c r="Y6" s="1114"/>
      <c r="Z6" s="1114"/>
      <c r="AA6" s="1114"/>
      <c r="AB6" s="1114"/>
      <c r="AC6" s="1114"/>
      <c r="AD6" s="1114"/>
      <c r="AE6" s="1114"/>
      <c r="AF6" s="1114"/>
      <c r="AG6" s="371">
        <f>'S1'!$O$8</f>
        <v>0</v>
      </c>
      <c r="AH6" s="371">
        <f>'S2'!$O$8</f>
        <v>0</v>
      </c>
      <c r="AI6" s="371">
        <f>'S3'!$O$8</f>
        <v>0</v>
      </c>
      <c r="AJ6" s="371">
        <f>'S4'!$O$8</f>
        <v>0</v>
      </c>
      <c r="AK6" s="371">
        <f>'S5'!$O$8</f>
        <v>0</v>
      </c>
      <c r="AL6" s="371">
        <f>'S6'!$O$8</f>
        <v>0</v>
      </c>
      <c r="AM6" s="371">
        <f>'S7'!$O$8</f>
        <v>0</v>
      </c>
      <c r="AN6" s="371">
        <f>'S8'!$O$8</f>
        <v>0</v>
      </c>
      <c r="AO6" s="1116"/>
      <c r="AP6" s="1116"/>
      <c r="AQ6" s="1116"/>
      <c r="AR6" s="1116"/>
      <c r="AS6" s="1116"/>
      <c r="AT6" s="1116"/>
      <c r="AU6" s="1116"/>
      <c r="AV6" s="1116"/>
      <c r="AW6" s="371">
        <f>'S1'!$T$8</f>
        <v>0</v>
      </c>
      <c r="AX6" s="371">
        <f>'S2'!$T$8</f>
        <v>0</v>
      </c>
      <c r="AY6" s="371" t="str">
        <f>'S3'!$T$8</f>
        <v>Student1</v>
      </c>
      <c r="AZ6" s="371">
        <f>'S4'!$T$8</f>
        <v>0</v>
      </c>
      <c r="BA6" s="371">
        <f>'S5'!$T$8</f>
        <v>0</v>
      </c>
      <c r="BB6" s="371" t="str">
        <f>'S6'!$T$8</f>
        <v>Zeynep YAZICIOĞLU HALU</v>
      </c>
      <c r="BC6" s="371">
        <f>'S7'!$T$8</f>
        <v>0</v>
      </c>
      <c r="BD6" s="371" t="str">
        <f>'S8'!$T$8</f>
        <v>Burçin BAŞYAZICI</v>
      </c>
      <c r="BE6" s="1118"/>
      <c r="BF6" s="1118"/>
      <c r="BG6" s="1118"/>
      <c r="BH6" s="1118"/>
      <c r="BI6" s="1118"/>
      <c r="BJ6" s="1118"/>
      <c r="BK6" s="1118"/>
      <c r="BL6" s="1118"/>
      <c r="BM6" s="371">
        <f>'S1'!$Y$8</f>
        <v>0</v>
      </c>
      <c r="BN6" s="371">
        <f>'S2'!$Y$8</f>
        <v>0</v>
      </c>
      <c r="BO6" s="371">
        <f>'S3'!$Y$8</f>
        <v>0</v>
      </c>
      <c r="BP6" s="371">
        <f>'S4'!$Y$8</f>
        <v>0</v>
      </c>
      <c r="BQ6" s="371">
        <f>'S5'!$Y$8</f>
        <v>0</v>
      </c>
      <c r="BR6" s="371">
        <f>'S6'!$Y$8</f>
        <v>0</v>
      </c>
      <c r="BS6" s="371">
        <f>'S7'!$Y$8</f>
        <v>0</v>
      </c>
      <c r="BT6" s="371">
        <f>'S8'!$Y$8</f>
        <v>0</v>
      </c>
      <c r="BU6" s="1110"/>
      <c r="BV6" s="1110"/>
      <c r="BW6" s="1110"/>
      <c r="BX6" s="1110"/>
      <c r="BY6" s="1110"/>
      <c r="BZ6" s="1110"/>
      <c r="CA6" s="1110"/>
      <c r="CB6" s="1110"/>
    </row>
    <row r="7" spans="1:80" x14ac:dyDescent="0.2">
      <c r="A7" s="371" t="str">
        <f>'S1'!$E$9</f>
        <v>ARCH 101.11</v>
      </c>
      <c r="B7" s="371">
        <f>'S2'!$E$9</f>
        <v>0</v>
      </c>
      <c r="C7" s="371" t="str">
        <f>'S3'!$E$9</f>
        <v>ARCH 207.11</v>
      </c>
      <c r="D7" s="371" t="str">
        <f>'S4'!$E$9</f>
        <v>ARCH 214.11</v>
      </c>
      <c r="E7" s="371" t="str">
        <f>'S5'!$E$9</f>
        <v>ARCH 315.01</v>
      </c>
      <c r="F7" s="371" t="str">
        <f>'S6'!$E$9</f>
        <v>ARCH 467.11</v>
      </c>
      <c r="G7" s="371" t="str">
        <f>'S7'!$E$9</f>
        <v>ARCH 372.01</v>
      </c>
      <c r="H7" s="371" t="str">
        <f>'S8'!$E$9</f>
        <v>ES 302.01</v>
      </c>
      <c r="I7" s="1112"/>
      <c r="J7" s="1112"/>
      <c r="K7" s="1112"/>
      <c r="L7" s="1112"/>
      <c r="M7" s="1112"/>
      <c r="N7" s="1112"/>
      <c r="O7" s="1112"/>
      <c r="P7" s="1112"/>
      <c r="Q7" s="371" t="str">
        <f>'S1'!$J$9</f>
        <v>Yrd. Doç. Dr. Aslı ERGENOĞLU</v>
      </c>
      <c r="R7" s="371">
        <f>'S2'!$J$9</f>
        <v>0</v>
      </c>
      <c r="S7" s="371" t="str">
        <f>'S3'!$J$9</f>
        <v>Yrd. Doç. Dr. Murat ŞAHİN</v>
      </c>
      <c r="T7" s="371" t="str">
        <f>'S4'!$J$9</f>
        <v>Yrd. Doç. Dr. Kerem ERCOŞKUN</v>
      </c>
      <c r="U7" s="371" t="str">
        <f>'S5'!$J$9</f>
        <v>Yrd. Doç. Dr. Soner ŞAHİN</v>
      </c>
      <c r="V7" s="371" t="str">
        <f>'S6'!$J$9</f>
        <v>Doç. Dr. A. Dilek ÖZDEMİR</v>
      </c>
      <c r="W7" s="371" t="str">
        <f>'S7'!$J$9</f>
        <v>Doç. Dr. Ayşin SEV</v>
      </c>
      <c r="X7" s="371" t="str">
        <f>'S8'!$J$9</f>
        <v>Öğr. Gör. M. Cem AKDAMAR</v>
      </c>
      <c r="Y7" s="1114"/>
      <c r="Z7" s="1114"/>
      <c r="AA7" s="1114"/>
      <c r="AB7" s="1114"/>
      <c r="AC7" s="1114"/>
      <c r="AD7" s="1114"/>
      <c r="AE7" s="1114"/>
      <c r="AF7" s="1114"/>
      <c r="AG7" s="371">
        <f>'S1'!$O$9</f>
        <v>0</v>
      </c>
      <c r="AH7" s="371">
        <f>'S2'!$O$9</f>
        <v>0</v>
      </c>
      <c r="AI7" s="371">
        <f>'S3'!$O$9</f>
        <v>0</v>
      </c>
      <c r="AJ7" s="371">
        <f>'S4'!$O$9</f>
        <v>0</v>
      </c>
      <c r="AK7" s="371">
        <f>'S5'!$O$9</f>
        <v>0</v>
      </c>
      <c r="AL7" s="371">
        <f>'S6'!$O$9</f>
        <v>0</v>
      </c>
      <c r="AM7" s="371">
        <f>'S7'!$O$9</f>
        <v>0</v>
      </c>
      <c r="AN7" s="371">
        <f>'S8'!$O$9</f>
        <v>0</v>
      </c>
      <c r="AO7" s="1116"/>
      <c r="AP7" s="1116"/>
      <c r="AQ7" s="1116"/>
      <c r="AR7" s="1116"/>
      <c r="AS7" s="1116"/>
      <c r="AT7" s="1116"/>
      <c r="AU7" s="1116"/>
      <c r="AV7" s="1116"/>
      <c r="AW7" s="371">
        <f>'S1'!$T$9</f>
        <v>0</v>
      </c>
      <c r="AX7" s="371">
        <f>'S2'!$T$9</f>
        <v>0</v>
      </c>
      <c r="AY7" s="371" t="str">
        <f>'S3'!$T$9</f>
        <v>Student1</v>
      </c>
      <c r="AZ7" s="371">
        <f>'S4'!$T$9</f>
        <v>0</v>
      </c>
      <c r="BA7" s="371">
        <f>'S5'!$T$9</f>
        <v>0</v>
      </c>
      <c r="BB7" s="371" t="str">
        <f>'S6'!$T$9</f>
        <v>Zeynep YAZICIOĞLU HALU</v>
      </c>
      <c r="BC7" s="371">
        <f>'S7'!$T$9</f>
        <v>0</v>
      </c>
      <c r="BD7" s="371" t="str">
        <f>'S8'!$T$9</f>
        <v>Burçin BAŞYAZICI</v>
      </c>
      <c r="BE7" s="1118"/>
      <c r="BF7" s="1118"/>
      <c r="BG7" s="1118"/>
      <c r="BH7" s="1118"/>
      <c r="BI7" s="1118"/>
      <c r="BJ7" s="1118"/>
      <c r="BK7" s="1118"/>
      <c r="BL7" s="1118"/>
      <c r="BM7" s="371">
        <f>'S1'!$Y$9</f>
        <v>0</v>
      </c>
      <c r="BN7" s="371">
        <f>'S2'!$Y$9</f>
        <v>0</v>
      </c>
      <c r="BO7" s="371">
        <f>'S3'!$Y$9</f>
        <v>0</v>
      </c>
      <c r="BP7" s="371">
        <f>'S4'!$Y$9</f>
        <v>0</v>
      </c>
      <c r="BQ7" s="371">
        <f>'S5'!$Y$9</f>
        <v>0</v>
      </c>
      <c r="BR7" s="371">
        <f>'S6'!$Y$9</f>
        <v>0</v>
      </c>
      <c r="BS7" s="371">
        <f>'S7'!$Y$9</f>
        <v>0</v>
      </c>
      <c r="BT7" s="371">
        <f>'S8'!$Y$9</f>
        <v>0</v>
      </c>
      <c r="BU7" s="1110"/>
      <c r="BV7" s="1110"/>
      <c r="BW7" s="1110"/>
      <c r="BX7" s="1110"/>
      <c r="BY7" s="1110"/>
      <c r="BZ7" s="1110"/>
      <c r="CA7" s="1110"/>
      <c r="CB7" s="1110"/>
    </row>
    <row r="8" spans="1:80" x14ac:dyDescent="0.2">
      <c r="A8" s="371" t="str">
        <f>'S1'!$E$10</f>
        <v>ARCH 105.01</v>
      </c>
      <c r="B8" s="371">
        <f>'S2'!$E$10</f>
        <v>0</v>
      </c>
      <c r="C8" s="371" t="str">
        <f>'S3'!$E$10</f>
        <v>ARCH 207.11</v>
      </c>
      <c r="D8" s="371" t="str">
        <f>'S4'!$E$10</f>
        <v>ARCH 214.11</v>
      </c>
      <c r="E8" s="371" t="str">
        <f>'S5'!$E$10</f>
        <v>ARCH 315.01</v>
      </c>
      <c r="F8" s="371" t="str">
        <f>'S6'!$E$10</f>
        <v>ARCH 467.11</v>
      </c>
      <c r="G8" s="371" t="str">
        <f>'S7'!$E$10</f>
        <v>ARCH 372.01</v>
      </c>
      <c r="H8" s="371" t="str">
        <f>'S8'!$E$10</f>
        <v>ES 302.01</v>
      </c>
      <c r="I8" s="1112"/>
      <c r="J8" s="1112"/>
      <c r="K8" s="1112"/>
      <c r="L8" s="1112"/>
      <c r="M8" s="1112"/>
      <c r="N8" s="1112"/>
      <c r="O8" s="1112"/>
      <c r="P8" s="1112"/>
      <c r="Q8" s="371" t="str">
        <f>'S1'!$J$10</f>
        <v>Öğr. Gör. M. Arman GÜRAN</v>
      </c>
      <c r="R8" s="371">
        <f>'S2'!$J$10</f>
        <v>0</v>
      </c>
      <c r="S8" s="371" t="str">
        <f>'S3'!$J$10</f>
        <v>Yrd. Doç. Dr. Murat ŞAHİN</v>
      </c>
      <c r="T8" s="371" t="str">
        <f>'S4'!$J$10</f>
        <v>Yrd. Doç. Dr. Kerem ERCOŞKUN</v>
      </c>
      <c r="U8" s="371" t="str">
        <f>'S5'!$J$10</f>
        <v>Yrd. Doç. Dr. Soner ŞAHİN</v>
      </c>
      <c r="V8" s="371" t="str">
        <f>'S6'!$J$10</f>
        <v>Doç. Dr. A. Dilek ÖZDEMİR</v>
      </c>
      <c r="W8" s="371" t="str">
        <f>'S7'!$J$10</f>
        <v>Doç. Dr. Ayşin SEV</v>
      </c>
      <c r="X8" s="371" t="str">
        <f>'S8'!$J$10</f>
        <v>Öğr. Gör. M. Cem AKDAMAR</v>
      </c>
      <c r="Y8" s="1114"/>
      <c r="Z8" s="1114"/>
      <c r="AA8" s="1114"/>
      <c r="AB8" s="1114"/>
      <c r="AC8" s="1114"/>
      <c r="AD8" s="1114"/>
      <c r="AE8" s="1114"/>
      <c r="AF8" s="1114"/>
      <c r="AG8" s="371">
        <f>'S1'!$O$10</f>
        <v>0</v>
      </c>
      <c r="AH8" s="371">
        <f>'S2'!$O$10</f>
        <v>0</v>
      </c>
      <c r="AI8" s="371">
        <f>'S3'!$O$10</f>
        <v>0</v>
      </c>
      <c r="AJ8" s="371">
        <f>'S4'!$O$10</f>
        <v>0</v>
      </c>
      <c r="AK8" s="371">
        <f>'S5'!$O$10</f>
        <v>0</v>
      </c>
      <c r="AL8" s="371">
        <f>'S6'!$O$10</f>
        <v>0</v>
      </c>
      <c r="AM8" s="371">
        <f>'S7'!$O$10</f>
        <v>0</v>
      </c>
      <c r="AN8" s="371">
        <f>'S8'!$O$10</f>
        <v>0</v>
      </c>
      <c r="AO8" s="1116"/>
      <c r="AP8" s="1116"/>
      <c r="AQ8" s="1116"/>
      <c r="AR8" s="1116"/>
      <c r="AS8" s="1116"/>
      <c r="AT8" s="1116"/>
      <c r="AU8" s="1116"/>
      <c r="AV8" s="1116"/>
      <c r="AW8" s="371">
        <f>'S1'!$T$10</f>
        <v>0</v>
      </c>
      <c r="AX8" s="371">
        <f>'S2'!$T$10</f>
        <v>0</v>
      </c>
      <c r="AY8" s="371" t="str">
        <f>'S3'!$T$10</f>
        <v>Student1</v>
      </c>
      <c r="AZ8" s="371">
        <f>'S4'!$T$10</f>
        <v>0</v>
      </c>
      <c r="BA8" s="371">
        <f>'S5'!$T$10</f>
        <v>0</v>
      </c>
      <c r="BB8" s="371" t="str">
        <f>'S6'!$T$10</f>
        <v>Zeynep YAZICIOĞLU HALU</v>
      </c>
      <c r="BC8" s="371">
        <f>'S7'!$T$10</f>
        <v>0</v>
      </c>
      <c r="BD8" s="371" t="str">
        <f>'S8'!$T$10</f>
        <v>Burçin BAŞYAZICI</v>
      </c>
      <c r="BE8" s="1118"/>
      <c r="BF8" s="1118"/>
      <c r="BG8" s="1118"/>
      <c r="BH8" s="1118"/>
      <c r="BI8" s="1118"/>
      <c r="BJ8" s="1118"/>
      <c r="BK8" s="1118"/>
      <c r="BL8" s="1118"/>
      <c r="BM8" s="371">
        <f>'S1'!$Y$10</f>
        <v>0</v>
      </c>
      <c r="BN8" s="371">
        <f>'S2'!$Y$10</f>
        <v>0</v>
      </c>
      <c r="BO8" s="371">
        <f>'S3'!$Y$10</f>
        <v>0</v>
      </c>
      <c r="BP8" s="371">
        <f>'S4'!$Y$10</f>
        <v>0</v>
      </c>
      <c r="BQ8" s="371">
        <f>'S5'!$Y$10</f>
        <v>0</v>
      </c>
      <c r="BR8" s="371">
        <f>'S6'!$Y$10</f>
        <v>0</v>
      </c>
      <c r="BS8" s="371">
        <f>'S7'!$Y$10</f>
        <v>0</v>
      </c>
      <c r="BT8" s="371">
        <f>'S8'!$Y$10</f>
        <v>0</v>
      </c>
      <c r="BU8" s="1110"/>
      <c r="BV8" s="1110"/>
      <c r="BW8" s="1110"/>
      <c r="BX8" s="1110"/>
      <c r="BY8" s="1110"/>
      <c r="BZ8" s="1110"/>
      <c r="CA8" s="1110"/>
      <c r="CB8" s="1110"/>
    </row>
    <row r="9" spans="1:80" x14ac:dyDescent="0.2">
      <c r="A9" s="371" t="str">
        <f>'S1'!$E$11</f>
        <v>ARCH 105.01</v>
      </c>
      <c r="B9" s="371">
        <f>'S2'!$E$11</f>
        <v>0</v>
      </c>
      <c r="C9" s="371" t="str">
        <f>'S3'!$E$11</f>
        <v>ARCH 207.11</v>
      </c>
      <c r="D9" s="371" t="str">
        <f>'S4'!$E$11</f>
        <v>ARCH 214.11</v>
      </c>
      <c r="E9" s="371">
        <f>'S5'!$E$11</f>
        <v>0</v>
      </c>
      <c r="F9" s="371" t="str">
        <f>'S6'!$E$11</f>
        <v>ARCH 467.11</v>
      </c>
      <c r="G9" s="371">
        <f>'S7'!$E$11</f>
        <v>0</v>
      </c>
      <c r="H9" s="371">
        <f>'S8'!$E$11</f>
        <v>0</v>
      </c>
      <c r="I9" s="1112"/>
      <c r="J9" s="1112"/>
      <c r="K9" s="1112"/>
      <c r="L9" s="1112"/>
      <c r="M9" s="1112"/>
      <c r="N9" s="1112"/>
      <c r="O9" s="1112"/>
      <c r="P9" s="1112"/>
      <c r="Q9" s="371" t="str">
        <f>'S1'!$J$11</f>
        <v>Öğr. Gör. M. Arman GÜRAN</v>
      </c>
      <c r="R9" s="371">
        <f>'S2'!$J$11</f>
        <v>0</v>
      </c>
      <c r="S9" s="371" t="str">
        <f>'S3'!$J$11</f>
        <v>Yrd. Doç. Dr. Murat ŞAHİN</v>
      </c>
      <c r="T9" s="371" t="str">
        <f>'S4'!$J$11</f>
        <v>Yrd. Doç. Dr. Kerem ERCOŞKUN</v>
      </c>
      <c r="U9" s="371">
        <f>'S5'!$J$11</f>
        <v>0</v>
      </c>
      <c r="V9" s="371" t="str">
        <f>'S6'!$J$11</f>
        <v>Doç. Dr. A. Dilek ÖZDEMİR</v>
      </c>
      <c r="W9" s="371">
        <f>'S7'!$J$11</f>
        <v>0</v>
      </c>
      <c r="X9" s="371">
        <f>'S8'!$J$11</f>
        <v>0</v>
      </c>
      <c r="Y9" s="1114"/>
      <c r="Z9" s="1114"/>
      <c r="AA9" s="1114"/>
      <c r="AB9" s="1114"/>
      <c r="AC9" s="1114"/>
      <c r="AD9" s="1114"/>
      <c r="AE9" s="1114"/>
      <c r="AF9" s="1114"/>
      <c r="AG9" s="371">
        <f>'S1'!$O$11</f>
        <v>0</v>
      </c>
      <c r="AH9" s="371">
        <f>'S2'!$O$11</f>
        <v>0</v>
      </c>
      <c r="AI9" s="371">
        <f>'S3'!$O$11</f>
        <v>0</v>
      </c>
      <c r="AJ9" s="371">
        <f>'S4'!$O$11</f>
        <v>0</v>
      </c>
      <c r="AK9" s="371">
        <f>'S5'!$O$11</f>
        <v>0</v>
      </c>
      <c r="AL9" s="371">
        <f>'S6'!$O$11</f>
        <v>0</v>
      </c>
      <c r="AM9" s="371">
        <f>'S7'!$O$11</f>
        <v>0</v>
      </c>
      <c r="AN9" s="371">
        <f>'S8'!$O$11</f>
        <v>0</v>
      </c>
      <c r="AO9" s="1116"/>
      <c r="AP9" s="1116"/>
      <c r="AQ9" s="1116"/>
      <c r="AR9" s="1116"/>
      <c r="AS9" s="1116"/>
      <c r="AT9" s="1116"/>
      <c r="AU9" s="1116"/>
      <c r="AV9" s="1116"/>
      <c r="AW9" s="371">
        <f>'S1'!$T$11</f>
        <v>0</v>
      </c>
      <c r="AX9" s="371">
        <f>'S2'!$T$11</f>
        <v>0</v>
      </c>
      <c r="AY9" s="371" t="str">
        <f>'S3'!$T$11</f>
        <v>Student1</v>
      </c>
      <c r="AZ9" s="371">
        <f>'S4'!$T$11</f>
        <v>0</v>
      </c>
      <c r="BA9" s="371">
        <f>'S5'!$T$11</f>
        <v>0</v>
      </c>
      <c r="BB9" s="371" t="str">
        <f>'S6'!$T$11</f>
        <v>Zeynep YAZICIOĞLU HALU</v>
      </c>
      <c r="BC9" s="371">
        <f>'S7'!$T$11</f>
        <v>0</v>
      </c>
      <c r="BD9" s="371">
        <f>'S8'!$T$11</f>
        <v>0</v>
      </c>
      <c r="BE9" s="1118"/>
      <c r="BF9" s="1118"/>
      <c r="BG9" s="1118"/>
      <c r="BH9" s="1118"/>
      <c r="BI9" s="1118"/>
      <c r="BJ9" s="1118"/>
      <c r="BK9" s="1118"/>
      <c r="BL9" s="1118"/>
      <c r="BM9" s="371">
        <f>'S1'!$Y$11</f>
        <v>0</v>
      </c>
      <c r="BN9" s="371">
        <f>'S2'!$Y$11</f>
        <v>0</v>
      </c>
      <c r="BO9" s="371">
        <f>'S3'!$Y$11</f>
        <v>0</v>
      </c>
      <c r="BP9" s="371">
        <f>'S4'!$Y$11</f>
        <v>0</v>
      </c>
      <c r="BQ9" s="371">
        <f>'S5'!$Y$11</f>
        <v>0</v>
      </c>
      <c r="BR9" s="371">
        <f>'S6'!$Y$11</f>
        <v>0</v>
      </c>
      <c r="BS9" s="371">
        <f>'S7'!$Y$11</f>
        <v>0</v>
      </c>
      <c r="BT9" s="371">
        <f>'S8'!$Y$11</f>
        <v>0</v>
      </c>
      <c r="BU9" s="1110"/>
      <c r="BV9" s="1110"/>
      <c r="BW9" s="1110"/>
      <c r="BX9" s="1110"/>
      <c r="BY9" s="1110"/>
      <c r="BZ9" s="1110"/>
      <c r="CA9" s="1110"/>
      <c r="CB9" s="1110"/>
    </row>
    <row r="10" spans="1:80" x14ac:dyDescent="0.2">
      <c r="A10" s="371">
        <f>'S1'!$E$12</f>
        <v>0</v>
      </c>
      <c r="B10" s="371">
        <f>'S2'!$E$12</f>
        <v>0</v>
      </c>
      <c r="C10" s="371">
        <f>'S3'!$E$12</f>
        <v>0</v>
      </c>
      <c r="D10" s="371">
        <f>'S4'!$E$12</f>
        <v>0</v>
      </c>
      <c r="E10" s="371">
        <f>'S5'!$E$12</f>
        <v>0</v>
      </c>
      <c r="F10" s="371">
        <f>'S6'!$E$12</f>
        <v>0</v>
      </c>
      <c r="G10" s="371">
        <f>'S7'!$E$12</f>
        <v>0</v>
      </c>
      <c r="H10" s="371">
        <f>'S8'!$E$12</f>
        <v>0</v>
      </c>
      <c r="I10" s="1112"/>
      <c r="J10" s="1112"/>
      <c r="K10" s="1112"/>
      <c r="L10" s="1112"/>
      <c r="M10" s="1112"/>
      <c r="N10" s="1112"/>
      <c r="O10" s="1112"/>
      <c r="P10" s="1112"/>
      <c r="Q10" s="371">
        <f>'S1'!$J$12</f>
        <v>0</v>
      </c>
      <c r="R10" s="371">
        <f>'S2'!$J$12</f>
        <v>0</v>
      </c>
      <c r="S10" s="371">
        <f>'S3'!$J$12</f>
        <v>0</v>
      </c>
      <c r="T10" s="371">
        <f>'S4'!$J$12</f>
        <v>0</v>
      </c>
      <c r="U10" s="371">
        <f>'S5'!$J$12</f>
        <v>0</v>
      </c>
      <c r="V10" s="371">
        <f>'S6'!$J$12</f>
        <v>0</v>
      </c>
      <c r="W10" s="371">
        <f>'S7'!$J$12</f>
        <v>0</v>
      </c>
      <c r="X10" s="371">
        <f>'S8'!$J$12</f>
        <v>0</v>
      </c>
      <c r="Y10" s="1114"/>
      <c r="Z10" s="1114"/>
      <c r="AA10" s="1114"/>
      <c r="AB10" s="1114"/>
      <c r="AC10" s="1114"/>
      <c r="AD10" s="1114"/>
      <c r="AE10" s="1114"/>
      <c r="AF10" s="1114"/>
      <c r="AG10" s="371">
        <f>'S1'!$O$12</f>
        <v>0</v>
      </c>
      <c r="AH10" s="371">
        <f>'S2'!$O$12</f>
        <v>0</v>
      </c>
      <c r="AI10" s="371">
        <f>'S3'!$O$12</f>
        <v>0</v>
      </c>
      <c r="AJ10" s="371">
        <f>'S4'!$O$12</f>
        <v>0</v>
      </c>
      <c r="AK10" s="371">
        <f>'S5'!$O$12</f>
        <v>0</v>
      </c>
      <c r="AL10" s="371">
        <f>'S6'!$O$12</f>
        <v>0</v>
      </c>
      <c r="AM10" s="371">
        <f>'S7'!$O$12</f>
        <v>0</v>
      </c>
      <c r="AN10" s="371">
        <f>'S8'!$O$12</f>
        <v>0</v>
      </c>
      <c r="AO10" s="1116"/>
      <c r="AP10" s="1116"/>
      <c r="AQ10" s="1116"/>
      <c r="AR10" s="1116"/>
      <c r="AS10" s="1116"/>
      <c r="AT10" s="1116"/>
      <c r="AU10" s="1116"/>
      <c r="AV10" s="1116"/>
      <c r="AW10" s="371">
        <f>'S1'!$T$12</f>
        <v>0</v>
      </c>
      <c r="AX10" s="371">
        <f>'S2'!$T$12</f>
        <v>0</v>
      </c>
      <c r="AY10" s="371">
        <f>'S3'!$T$12</f>
        <v>0</v>
      </c>
      <c r="AZ10" s="371">
        <f>'S4'!$T$12</f>
        <v>0</v>
      </c>
      <c r="BA10" s="371">
        <f>'S5'!$T$12</f>
        <v>0</v>
      </c>
      <c r="BB10" s="371">
        <f>'S6'!$T$12</f>
        <v>0</v>
      </c>
      <c r="BC10" s="371">
        <f>'S7'!$T$12</f>
        <v>0</v>
      </c>
      <c r="BD10" s="371">
        <f>'S8'!$T$12</f>
        <v>0</v>
      </c>
      <c r="BE10" s="1118"/>
      <c r="BF10" s="1118"/>
      <c r="BG10" s="1118"/>
      <c r="BH10" s="1118"/>
      <c r="BI10" s="1118"/>
      <c r="BJ10" s="1118"/>
      <c r="BK10" s="1118"/>
      <c r="BL10" s="1118"/>
      <c r="BM10" s="371">
        <f>'S1'!$Y$12</f>
        <v>0</v>
      </c>
      <c r="BN10" s="371">
        <f>'S2'!$Y$12</f>
        <v>0</v>
      </c>
      <c r="BO10" s="371">
        <f>'S3'!$Y$12</f>
        <v>0</v>
      </c>
      <c r="BP10" s="371">
        <f>'S4'!$Y$12</f>
        <v>0</v>
      </c>
      <c r="BQ10" s="371">
        <f>'S5'!$Y$12</f>
        <v>0</v>
      </c>
      <c r="BR10" s="371">
        <f>'S6'!$Y$12</f>
        <v>0</v>
      </c>
      <c r="BS10" s="371">
        <f>'S7'!$Y$12</f>
        <v>0</v>
      </c>
      <c r="BT10" s="371">
        <f>'S8'!$Y$12</f>
        <v>0</v>
      </c>
      <c r="BU10" s="1110"/>
      <c r="BV10" s="1110"/>
      <c r="BW10" s="1110"/>
      <c r="BX10" s="1110"/>
      <c r="BY10" s="1110"/>
      <c r="BZ10" s="1110"/>
      <c r="CA10" s="1110"/>
      <c r="CB10" s="1110"/>
    </row>
    <row r="11" spans="1:80" x14ac:dyDescent="0.2">
      <c r="A11" s="370">
        <f>'S1'!$E$13</f>
        <v>0</v>
      </c>
      <c r="B11" s="370" t="str">
        <f>'S2'!$E$13</f>
        <v>MATH 153.02</v>
      </c>
      <c r="C11" s="376">
        <f>'S3'!$E$13</f>
        <v>0</v>
      </c>
      <c r="D11" s="370">
        <f>'S4'!$E$13</f>
        <v>0</v>
      </c>
      <c r="E11" s="370">
        <f>'S5'!$E$13</f>
        <v>0</v>
      </c>
      <c r="F11" s="370">
        <f>'S6'!$E$13</f>
        <v>0</v>
      </c>
      <c r="G11" s="370" t="str">
        <f>'S7'!$E$13</f>
        <v>ARCH 332.01</v>
      </c>
      <c r="H11" s="370" t="str">
        <f>'S8'!$E$13</f>
        <v>ES 302.02</v>
      </c>
      <c r="I11" s="1112"/>
      <c r="J11" s="1112"/>
      <c r="K11" s="1112"/>
      <c r="L11" s="1112"/>
      <c r="M11" s="1112"/>
      <c r="N11" s="1112"/>
      <c r="O11" s="1112"/>
      <c r="P11" s="1112"/>
      <c r="Q11" s="383">
        <f>'S1'!$J$13</f>
        <v>0</v>
      </c>
      <c r="R11" s="383" t="str">
        <f>'S2'!$J$13</f>
        <v>Staff3</v>
      </c>
      <c r="S11" s="383">
        <f>'S3'!$J$13</f>
        <v>0</v>
      </c>
      <c r="T11" s="383">
        <f>'S4'!$J$13</f>
        <v>0</v>
      </c>
      <c r="U11" s="383">
        <f>'S5'!$J$13</f>
        <v>0</v>
      </c>
      <c r="V11" s="383">
        <f>'S6'!$J$13</f>
        <v>0</v>
      </c>
      <c r="W11" s="383" t="str">
        <f>'S7'!$J$13</f>
        <v>Öğr. Gör. Mine  ÖZOĞUZ</v>
      </c>
      <c r="X11" s="383" t="str">
        <f>'S8'!$J$13</f>
        <v>Öğr. Gör. M. Cem AKDAMAR</v>
      </c>
      <c r="Y11" s="1114"/>
      <c r="Z11" s="1114"/>
      <c r="AA11" s="1114"/>
      <c r="AB11" s="1114"/>
      <c r="AC11" s="1114"/>
      <c r="AD11" s="1114"/>
      <c r="AE11" s="1114"/>
      <c r="AF11" s="1114"/>
      <c r="AG11" s="370">
        <f>'S1'!$O$13</f>
        <v>0</v>
      </c>
      <c r="AH11" s="376">
        <f>'S2'!$O$13</f>
        <v>0</v>
      </c>
      <c r="AI11" s="376">
        <f>'S3'!$O$13</f>
        <v>0</v>
      </c>
      <c r="AJ11" s="376">
        <f>'S4'!$O$13</f>
        <v>0</v>
      </c>
      <c r="AK11" s="370">
        <f>'S5'!$O$13</f>
        <v>0</v>
      </c>
      <c r="AL11" s="370">
        <f>'S6'!$O$13</f>
        <v>0</v>
      </c>
      <c r="AM11" s="370">
        <f>'S7'!$O$13</f>
        <v>0</v>
      </c>
      <c r="AN11" s="370">
        <f>'S8'!$O$13</f>
        <v>0</v>
      </c>
      <c r="AO11" s="1116"/>
      <c r="AP11" s="1116"/>
      <c r="AQ11" s="1116"/>
      <c r="AR11" s="1116"/>
      <c r="AS11" s="1116"/>
      <c r="AT11" s="1116"/>
      <c r="AU11" s="1116"/>
      <c r="AV11" s="1116"/>
      <c r="AW11" s="383">
        <f>'S1'!$T$13</f>
        <v>0</v>
      </c>
      <c r="AX11" s="383">
        <f>'S2'!$T$13</f>
        <v>0</v>
      </c>
      <c r="AY11" s="383">
        <f>'S3'!$T$13</f>
        <v>0</v>
      </c>
      <c r="AZ11" s="383">
        <f>'S4'!$T$13</f>
        <v>0</v>
      </c>
      <c r="BA11" s="383">
        <f>'S5'!$T$13</f>
        <v>0</v>
      </c>
      <c r="BB11" s="383">
        <f>'S6'!$T$13</f>
        <v>0</v>
      </c>
      <c r="BC11" s="383">
        <f>'S7'!$T$13</f>
        <v>0</v>
      </c>
      <c r="BD11" s="383">
        <f>'S8'!$T$13</f>
        <v>0</v>
      </c>
      <c r="BE11" s="1118"/>
      <c r="BF11" s="1118"/>
      <c r="BG11" s="1118"/>
      <c r="BH11" s="1118"/>
      <c r="BI11" s="1118"/>
      <c r="BJ11" s="1118"/>
      <c r="BK11" s="1118"/>
      <c r="BL11" s="1118"/>
      <c r="BM11" s="370">
        <f>'S1'!$Y$13</f>
        <v>0</v>
      </c>
      <c r="BN11" s="370">
        <f>'S2'!$Y$13</f>
        <v>0</v>
      </c>
      <c r="BO11" s="370">
        <f>'S3'!$Y$13</f>
        <v>0</v>
      </c>
      <c r="BP11" s="370">
        <f>'S4'!$Y$13</f>
        <v>0</v>
      </c>
      <c r="BQ11" s="370">
        <f>'S5'!$Y$13</f>
        <v>0</v>
      </c>
      <c r="BR11" s="370">
        <f>'S6'!$Y$13</f>
        <v>0</v>
      </c>
      <c r="BS11" s="370">
        <f>'S7'!$Y$13</f>
        <v>0</v>
      </c>
      <c r="BT11" s="370">
        <f>'S8'!$Y$13</f>
        <v>0</v>
      </c>
      <c r="BU11" s="1110"/>
      <c r="BV11" s="1110"/>
      <c r="BW11" s="1110"/>
      <c r="BX11" s="1110"/>
      <c r="BY11" s="1110"/>
      <c r="BZ11" s="1110"/>
      <c r="CA11" s="1110"/>
      <c r="CB11" s="1110"/>
    </row>
    <row r="12" spans="1:80" x14ac:dyDescent="0.2">
      <c r="A12" s="370">
        <f>'S1'!$E$14</f>
        <v>0</v>
      </c>
      <c r="B12" s="370" t="str">
        <f>'S2'!$E$14</f>
        <v>MATH 153.02</v>
      </c>
      <c r="C12" s="376">
        <f>'S3'!$E$14</f>
        <v>0</v>
      </c>
      <c r="D12" s="370">
        <f>'S4'!$E$14</f>
        <v>0</v>
      </c>
      <c r="E12" s="370">
        <f>'S5'!$E$14</f>
        <v>0</v>
      </c>
      <c r="F12" s="370">
        <f>'S6'!$E$14</f>
        <v>0</v>
      </c>
      <c r="G12" s="370" t="str">
        <f>'S7'!$E$14</f>
        <v>ARCH 332.01</v>
      </c>
      <c r="H12" s="370" t="str">
        <f>'S8'!$E$14</f>
        <v>ES 302.02</v>
      </c>
      <c r="I12" s="1112"/>
      <c r="J12" s="1112"/>
      <c r="K12" s="1112"/>
      <c r="L12" s="1112"/>
      <c r="M12" s="1112"/>
      <c r="N12" s="1112"/>
      <c r="O12" s="1112"/>
      <c r="P12" s="1112"/>
      <c r="Q12" s="383">
        <f>'S1'!$J$14</f>
        <v>0</v>
      </c>
      <c r="R12" s="383" t="str">
        <f>'S2'!$J$14</f>
        <v>Staff3</v>
      </c>
      <c r="S12" s="383">
        <f>'S3'!$J$14</f>
        <v>0</v>
      </c>
      <c r="T12" s="383">
        <f>'S4'!$J$14</f>
        <v>0</v>
      </c>
      <c r="U12" s="383">
        <f>'S5'!$J$14</f>
        <v>0</v>
      </c>
      <c r="V12" s="383">
        <f>'S6'!$J$14</f>
        <v>0</v>
      </c>
      <c r="W12" s="383" t="str">
        <f>'S7'!$J$14</f>
        <v>Öğr. Gör. Mine  ÖZOĞUZ</v>
      </c>
      <c r="X12" s="383" t="str">
        <f>'S8'!$J$14</f>
        <v>Öğr. Gör. M. Cem AKDAMAR</v>
      </c>
      <c r="Y12" s="1114"/>
      <c r="Z12" s="1114"/>
      <c r="AA12" s="1114"/>
      <c r="AB12" s="1114"/>
      <c r="AC12" s="1114"/>
      <c r="AD12" s="1114"/>
      <c r="AE12" s="1114"/>
      <c r="AF12" s="1114"/>
      <c r="AG12" s="370">
        <f>'S1'!$O$14</f>
        <v>0</v>
      </c>
      <c r="AH12" s="376">
        <f>'S2'!$O$14</f>
        <v>0</v>
      </c>
      <c r="AI12" s="376">
        <f>'S3'!$O$14</f>
        <v>0</v>
      </c>
      <c r="AJ12" s="376">
        <f>'S4'!$O$14</f>
        <v>0</v>
      </c>
      <c r="AK12" s="370">
        <f>'S5'!$O$14</f>
        <v>0</v>
      </c>
      <c r="AL12" s="370">
        <f>'S6'!$O$14</f>
        <v>0</v>
      </c>
      <c r="AM12" s="370">
        <f>'S7'!$O$14</f>
        <v>0</v>
      </c>
      <c r="AN12" s="370">
        <f>'S8'!$O$14</f>
        <v>0</v>
      </c>
      <c r="AO12" s="1116"/>
      <c r="AP12" s="1116"/>
      <c r="AQ12" s="1116"/>
      <c r="AR12" s="1116"/>
      <c r="AS12" s="1116"/>
      <c r="AT12" s="1116"/>
      <c r="AU12" s="1116"/>
      <c r="AV12" s="1116"/>
      <c r="AW12" s="383">
        <f>'S1'!$T$14</f>
        <v>0</v>
      </c>
      <c r="AX12" s="383">
        <f>'S2'!$T$14</f>
        <v>0</v>
      </c>
      <c r="AY12" s="383">
        <f>'S3'!$T$14</f>
        <v>0</v>
      </c>
      <c r="AZ12" s="383">
        <f>'S4'!$T$14</f>
        <v>0</v>
      </c>
      <c r="BA12" s="383">
        <f>'S5'!$T$14</f>
        <v>0</v>
      </c>
      <c r="BB12" s="383">
        <f>'S6'!$T$14</f>
        <v>0</v>
      </c>
      <c r="BC12" s="383">
        <f>'S7'!$T$14</f>
        <v>0</v>
      </c>
      <c r="BD12" s="383">
        <f>'S8'!$T$14</f>
        <v>0</v>
      </c>
      <c r="BE12" s="1118"/>
      <c r="BF12" s="1118"/>
      <c r="BG12" s="1118"/>
      <c r="BH12" s="1118"/>
      <c r="BI12" s="1118"/>
      <c r="BJ12" s="1118"/>
      <c r="BK12" s="1118"/>
      <c r="BL12" s="1118"/>
      <c r="BM12" s="370">
        <f>'S1'!$Y$14</f>
        <v>0</v>
      </c>
      <c r="BN12" s="370">
        <f>'S2'!$Y$14</f>
        <v>0</v>
      </c>
      <c r="BO12" s="370">
        <f>'S3'!$Y$14</f>
        <v>0</v>
      </c>
      <c r="BP12" s="370">
        <f>'S4'!$Y$14</f>
        <v>0</v>
      </c>
      <c r="BQ12" s="370">
        <f>'S5'!$Y$14</f>
        <v>0</v>
      </c>
      <c r="BR12" s="370">
        <f>'S6'!$Y$14</f>
        <v>0</v>
      </c>
      <c r="BS12" s="370">
        <f>'S7'!$Y$14</f>
        <v>0</v>
      </c>
      <c r="BT12" s="370">
        <f>'S8'!$Y$14</f>
        <v>0</v>
      </c>
      <c r="BU12" s="1110"/>
      <c r="BV12" s="1110"/>
      <c r="BW12" s="1110"/>
      <c r="BX12" s="1110"/>
      <c r="BY12" s="1110"/>
      <c r="BZ12" s="1110"/>
      <c r="CA12" s="1110"/>
      <c r="CB12" s="1110"/>
    </row>
    <row r="13" spans="1:80" x14ac:dyDescent="0.2">
      <c r="A13" s="370">
        <f>'S1'!$E$15</f>
        <v>0</v>
      </c>
      <c r="B13" s="370">
        <f>'S2'!$E$15</f>
        <v>0</v>
      </c>
      <c r="C13" s="376">
        <f>'S3'!$E$15</f>
        <v>0</v>
      </c>
      <c r="D13" s="370" t="str">
        <f>'S4'!$E$15</f>
        <v>ARCH 244.12</v>
      </c>
      <c r="E13" s="370">
        <f>'S5'!$E$15</f>
        <v>0</v>
      </c>
      <c r="F13" s="370">
        <f>'S6'!$E$15</f>
        <v>0</v>
      </c>
      <c r="G13" s="370" t="str">
        <f>'S7'!$E$15</f>
        <v>ARCH 332.01</v>
      </c>
      <c r="H13" s="370" t="str">
        <f>'S8'!$E$15</f>
        <v>ES 302.02</v>
      </c>
      <c r="I13" s="1112"/>
      <c r="J13" s="1112"/>
      <c r="K13" s="1112"/>
      <c r="L13" s="1112"/>
      <c r="M13" s="1112"/>
      <c r="N13" s="1112"/>
      <c r="O13" s="1112"/>
      <c r="P13" s="1112"/>
      <c r="Q13" s="383">
        <f>'S1'!$J$15</f>
        <v>0</v>
      </c>
      <c r="R13" s="383">
        <f>'S2'!$J$15</f>
        <v>0</v>
      </c>
      <c r="S13" s="383">
        <f>'S3'!$J$15</f>
        <v>0</v>
      </c>
      <c r="T13" s="383" t="str">
        <f>'S4'!$J$15</f>
        <v>Yrd. Doç. Dr. Sevim  ATEŞ</v>
      </c>
      <c r="U13" s="383">
        <f>'S5'!$J$15</f>
        <v>0</v>
      </c>
      <c r="V13" s="383">
        <f>'S6'!$J$15</f>
        <v>0</v>
      </c>
      <c r="W13" s="383" t="str">
        <f>'S7'!$J$15</f>
        <v>Öğr. Gör. Mine  ÖZOĞUZ</v>
      </c>
      <c r="X13" s="383" t="str">
        <f>'S8'!$J$15</f>
        <v>Öğr. Gör. M. Cem AKDAMAR</v>
      </c>
      <c r="Y13" s="1114"/>
      <c r="Z13" s="1114"/>
      <c r="AA13" s="1114"/>
      <c r="AB13" s="1114"/>
      <c r="AC13" s="1114"/>
      <c r="AD13" s="1114"/>
      <c r="AE13" s="1114"/>
      <c r="AF13" s="1114"/>
      <c r="AG13" s="370">
        <f>'S1'!$O$15</f>
        <v>0</v>
      </c>
      <c r="AH13" s="376">
        <f>'S2'!$O$15</f>
        <v>0</v>
      </c>
      <c r="AI13" s="376">
        <f>'S3'!$O$15</f>
        <v>0</v>
      </c>
      <c r="AJ13" s="376">
        <f>'S4'!$O$15</f>
        <v>0</v>
      </c>
      <c r="AK13" s="370">
        <f>'S5'!$O$15</f>
        <v>0</v>
      </c>
      <c r="AL13" s="370">
        <f>'S6'!$O$15</f>
        <v>0</v>
      </c>
      <c r="AM13" s="370">
        <f>'S7'!$O$15</f>
        <v>0</v>
      </c>
      <c r="AN13" s="370">
        <f>'S8'!$O$15</f>
        <v>0</v>
      </c>
      <c r="AO13" s="1116"/>
      <c r="AP13" s="1116"/>
      <c r="AQ13" s="1116"/>
      <c r="AR13" s="1116"/>
      <c r="AS13" s="1116"/>
      <c r="AT13" s="1116"/>
      <c r="AU13" s="1116"/>
      <c r="AV13" s="1116"/>
      <c r="AW13" s="383">
        <f>'S1'!$T$15</f>
        <v>0</v>
      </c>
      <c r="AX13" s="383">
        <f>'S2'!$T$15</f>
        <v>0</v>
      </c>
      <c r="AY13" s="383">
        <f>'S3'!$T$15</f>
        <v>0</v>
      </c>
      <c r="AZ13" s="383">
        <f>'S4'!$T$15</f>
        <v>0</v>
      </c>
      <c r="BA13" s="383">
        <f>'S5'!$T$15</f>
        <v>0</v>
      </c>
      <c r="BB13" s="383">
        <f>'S6'!$T$15</f>
        <v>0</v>
      </c>
      <c r="BC13" s="383">
        <f>'S7'!$T$15</f>
        <v>0</v>
      </c>
      <c r="BD13" s="383">
        <f>'S8'!$T$15</f>
        <v>0</v>
      </c>
      <c r="BE13" s="1118"/>
      <c r="BF13" s="1118"/>
      <c r="BG13" s="1118"/>
      <c r="BH13" s="1118"/>
      <c r="BI13" s="1118"/>
      <c r="BJ13" s="1118"/>
      <c r="BK13" s="1118"/>
      <c r="BL13" s="1118"/>
      <c r="BM13" s="370">
        <f>'S1'!$Y$15</f>
        <v>0</v>
      </c>
      <c r="BN13" s="370">
        <f>'S2'!$Y$15</f>
        <v>0</v>
      </c>
      <c r="BO13" s="370">
        <f>'S3'!$Y$15</f>
        <v>0</v>
      </c>
      <c r="BP13" s="370">
        <f>'S4'!$Y$15</f>
        <v>0</v>
      </c>
      <c r="BQ13" s="370">
        <f>'S5'!$Y$15</f>
        <v>0</v>
      </c>
      <c r="BR13" s="370">
        <f>'S6'!$Y$15</f>
        <v>0</v>
      </c>
      <c r="BS13" s="370">
        <f>'S7'!$Y$15</f>
        <v>0</v>
      </c>
      <c r="BT13" s="370">
        <f>'S8'!$Y$15</f>
        <v>0</v>
      </c>
      <c r="BU13" s="1110"/>
      <c r="BV13" s="1110"/>
      <c r="BW13" s="1110"/>
      <c r="BX13" s="1110"/>
      <c r="BY13" s="1110"/>
      <c r="BZ13" s="1110"/>
      <c r="CA13" s="1110"/>
      <c r="CB13" s="1110"/>
    </row>
    <row r="14" spans="1:80" x14ac:dyDescent="0.2">
      <c r="A14" s="370">
        <f>'S1'!$E$16</f>
        <v>0</v>
      </c>
      <c r="B14" s="370">
        <f>'S2'!$E$16</f>
        <v>0</v>
      </c>
      <c r="C14" s="376">
        <f>'S3'!$E$16</f>
        <v>0</v>
      </c>
      <c r="D14" s="370" t="str">
        <f>'S4'!$E$16</f>
        <v>ARCH 244.12</v>
      </c>
      <c r="E14" s="370">
        <f>'S5'!$E$16</f>
        <v>0</v>
      </c>
      <c r="F14" s="370">
        <f>'S6'!$E$16</f>
        <v>0</v>
      </c>
      <c r="G14" s="370" t="str">
        <f>'S7'!$E$16</f>
        <v>ARCH 332.01</v>
      </c>
      <c r="H14" s="370">
        <f>'S8'!$E$16</f>
        <v>0</v>
      </c>
      <c r="I14" s="1112"/>
      <c r="J14" s="1112"/>
      <c r="K14" s="1112"/>
      <c r="L14" s="1112"/>
      <c r="M14" s="1112"/>
      <c r="N14" s="1112"/>
      <c r="O14" s="1112"/>
      <c r="P14" s="1112"/>
      <c r="Q14" s="383">
        <f>'S1'!$J$16</f>
        <v>0</v>
      </c>
      <c r="R14" s="383">
        <f>'S2'!$J$16</f>
        <v>0</v>
      </c>
      <c r="S14" s="383">
        <f>'S3'!$J$16</f>
        <v>0</v>
      </c>
      <c r="T14" s="383" t="str">
        <f>'S4'!$J$16</f>
        <v>Yrd. Doç. Dr. Sevim  ATEŞ</v>
      </c>
      <c r="U14" s="383">
        <f>'S5'!$J$16</f>
        <v>0</v>
      </c>
      <c r="V14" s="383">
        <f>'S6'!$J$16</f>
        <v>0</v>
      </c>
      <c r="W14" s="383" t="str">
        <f>'S7'!$J$16</f>
        <v>Öğr. Gör. Mine  ÖZOĞUZ</v>
      </c>
      <c r="X14" s="383">
        <f>'S8'!$J$16</f>
        <v>0</v>
      </c>
      <c r="Y14" s="1114"/>
      <c r="Z14" s="1114"/>
      <c r="AA14" s="1114"/>
      <c r="AB14" s="1114"/>
      <c r="AC14" s="1114"/>
      <c r="AD14" s="1114"/>
      <c r="AE14" s="1114"/>
      <c r="AF14" s="1114"/>
      <c r="AG14" s="370">
        <f>'S1'!$O$16</f>
        <v>0</v>
      </c>
      <c r="AH14" s="376">
        <f>'S2'!$O$16</f>
        <v>0</v>
      </c>
      <c r="AI14" s="376">
        <f>'S3'!$O$16</f>
        <v>0</v>
      </c>
      <c r="AJ14" s="376">
        <f>'S4'!$O$16</f>
        <v>0</v>
      </c>
      <c r="AK14" s="370">
        <f>'S5'!$O$16</f>
        <v>0</v>
      </c>
      <c r="AL14" s="370">
        <f>'S6'!$O$16</f>
        <v>0</v>
      </c>
      <c r="AM14" s="370">
        <f>'S7'!$O$16</f>
        <v>0</v>
      </c>
      <c r="AN14" s="370">
        <f>'S8'!$O$16</f>
        <v>0</v>
      </c>
      <c r="AO14" s="1116"/>
      <c r="AP14" s="1116"/>
      <c r="AQ14" s="1116"/>
      <c r="AR14" s="1116"/>
      <c r="AS14" s="1116"/>
      <c r="AT14" s="1116"/>
      <c r="AU14" s="1116"/>
      <c r="AV14" s="1116"/>
      <c r="AW14" s="383">
        <f>'S1'!$T$16</f>
        <v>0</v>
      </c>
      <c r="AX14" s="383">
        <f>'S2'!$T$16</f>
        <v>0</v>
      </c>
      <c r="AY14" s="383">
        <f>'S3'!$T$16</f>
        <v>0</v>
      </c>
      <c r="AZ14" s="383">
        <f>'S4'!$T$16</f>
        <v>0</v>
      </c>
      <c r="BA14" s="383">
        <f>'S5'!$T$16</f>
        <v>0</v>
      </c>
      <c r="BB14" s="383">
        <f>'S6'!$T$16</f>
        <v>0</v>
      </c>
      <c r="BC14" s="383">
        <f>'S7'!$T$16</f>
        <v>0</v>
      </c>
      <c r="BD14" s="383">
        <f>'S8'!$T$16</f>
        <v>0</v>
      </c>
      <c r="BE14" s="1118"/>
      <c r="BF14" s="1118"/>
      <c r="BG14" s="1118"/>
      <c r="BH14" s="1118"/>
      <c r="BI14" s="1118"/>
      <c r="BJ14" s="1118"/>
      <c r="BK14" s="1118"/>
      <c r="BL14" s="1118"/>
      <c r="BM14" s="370">
        <f>'S1'!$Y$16</f>
        <v>0</v>
      </c>
      <c r="BN14" s="370">
        <f>'S2'!$Y$16</f>
        <v>0</v>
      </c>
      <c r="BO14" s="370">
        <f>'S3'!$Y$16</f>
        <v>0</v>
      </c>
      <c r="BP14" s="370">
        <f>'S4'!$Y$16</f>
        <v>0</v>
      </c>
      <c r="BQ14" s="370">
        <f>'S5'!$Y$16</f>
        <v>0</v>
      </c>
      <c r="BR14" s="370">
        <f>'S6'!$Y$16</f>
        <v>0</v>
      </c>
      <c r="BS14" s="370">
        <f>'S7'!$Y$16</f>
        <v>0</v>
      </c>
      <c r="BT14" s="370">
        <f>'S8'!$Y$16</f>
        <v>0</v>
      </c>
      <c r="BU14" s="1110"/>
      <c r="BV14" s="1110"/>
      <c r="BW14" s="1110"/>
      <c r="BX14" s="1110"/>
      <c r="BY14" s="1110"/>
      <c r="BZ14" s="1110"/>
      <c r="CA14" s="1110"/>
      <c r="CB14" s="1110"/>
    </row>
    <row r="15" spans="1:80" x14ac:dyDescent="0.2">
      <c r="A15" s="370">
        <f>'S1'!$E$17</f>
        <v>0</v>
      </c>
      <c r="B15" s="370">
        <f>'S2'!$E$17</f>
        <v>0</v>
      </c>
      <c r="C15" s="376">
        <f>'S3'!$E$17</f>
        <v>0</v>
      </c>
      <c r="D15" s="370">
        <f>'S4'!$E$17</f>
        <v>0</v>
      </c>
      <c r="E15" s="370">
        <f>'S5'!$E$17</f>
        <v>0</v>
      </c>
      <c r="F15" s="370">
        <f>'S6'!$E$17</f>
        <v>0</v>
      </c>
      <c r="G15" s="370">
        <f>'S7'!$E$17</f>
        <v>0</v>
      </c>
      <c r="H15" s="370">
        <f>'S8'!$E$17</f>
        <v>0</v>
      </c>
      <c r="I15" s="1112"/>
      <c r="J15" s="1112"/>
      <c r="K15" s="1112"/>
      <c r="L15" s="1112"/>
      <c r="M15" s="1112"/>
      <c r="N15" s="1112"/>
      <c r="O15" s="1112"/>
      <c r="P15" s="1112"/>
      <c r="Q15" s="383">
        <f>'S1'!$J$17</f>
        <v>0</v>
      </c>
      <c r="R15" s="383">
        <f>'S2'!$J$17</f>
        <v>0</v>
      </c>
      <c r="S15" s="383">
        <f>'S3'!$J$17</f>
        <v>0</v>
      </c>
      <c r="T15" s="383">
        <f>'S4'!$J$17</f>
        <v>0</v>
      </c>
      <c r="U15" s="383">
        <f>'S5'!$J$17</f>
        <v>0</v>
      </c>
      <c r="V15" s="383">
        <f>'S6'!$J$17</f>
        <v>0</v>
      </c>
      <c r="W15" s="383">
        <f>'S7'!$J$17</f>
        <v>0</v>
      </c>
      <c r="X15" s="383">
        <f>'S8'!$J$17</f>
        <v>0</v>
      </c>
      <c r="Y15" s="1114"/>
      <c r="Z15" s="1114"/>
      <c r="AA15" s="1114"/>
      <c r="AB15" s="1114"/>
      <c r="AC15" s="1114"/>
      <c r="AD15" s="1114"/>
      <c r="AE15" s="1114"/>
      <c r="AF15" s="1114"/>
      <c r="AG15" s="370">
        <f>'S1'!$O$17</f>
        <v>0</v>
      </c>
      <c r="AH15" s="376">
        <f>'S2'!$O$17</f>
        <v>0</v>
      </c>
      <c r="AI15" s="376">
        <f>'S3'!$O$17</f>
        <v>0</v>
      </c>
      <c r="AJ15" s="376">
        <f>'S4'!$O$17</f>
        <v>0</v>
      </c>
      <c r="AK15" s="370">
        <f>'S5'!$O$17</f>
        <v>0</v>
      </c>
      <c r="AL15" s="370">
        <f>'S6'!$O$17</f>
        <v>0</v>
      </c>
      <c r="AM15" s="370">
        <f>'S7'!$O$17</f>
        <v>0</v>
      </c>
      <c r="AN15" s="370">
        <f>'S8'!$O$17</f>
        <v>0</v>
      </c>
      <c r="AO15" s="1116"/>
      <c r="AP15" s="1116"/>
      <c r="AQ15" s="1116"/>
      <c r="AR15" s="1116"/>
      <c r="AS15" s="1116"/>
      <c r="AT15" s="1116"/>
      <c r="AU15" s="1116"/>
      <c r="AV15" s="1116"/>
      <c r="AW15" s="383">
        <f>'S1'!$T$17</f>
        <v>0</v>
      </c>
      <c r="AX15" s="383">
        <f>'S2'!$T$17</f>
        <v>0</v>
      </c>
      <c r="AY15" s="383">
        <f>'S3'!$T$17</f>
        <v>0</v>
      </c>
      <c r="AZ15" s="383">
        <f>'S4'!$T$17</f>
        <v>0</v>
      </c>
      <c r="BA15" s="383">
        <f>'S5'!$T$17</f>
        <v>0</v>
      </c>
      <c r="BB15" s="383">
        <f>'S6'!$T$17</f>
        <v>0</v>
      </c>
      <c r="BC15" s="383">
        <f>'S7'!$T$17</f>
        <v>0</v>
      </c>
      <c r="BD15" s="383">
        <f>'S8'!$T$17</f>
        <v>0</v>
      </c>
      <c r="BE15" s="1118"/>
      <c r="BF15" s="1118"/>
      <c r="BG15" s="1118"/>
      <c r="BH15" s="1118"/>
      <c r="BI15" s="1118"/>
      <c r="BJ15" s="1118"/>
      <c r="BK15" s="1118"/>
      <c r="BL15" s="1118"/>
      <c r="BM15" s="370">
        <f>'S1'!$Y$17</f>
        <v>0</v>
      </c>
      <c r="BN15" s="370">
        <f>'S2'!$Y$17</f>
        <v>0</v>
      </c>
      <c r="BO15" s="370">
        <f>'S3'!$Y$17</f>
        <v>0</v>
      </c>
      <c r="BP15" s="370">
        <f>'S4'!$Y$17</f>
        <v>0</v>
      </c>
      <c r="BQ15" s="370">
        <f>'S5'!$Y$17</f>
        <v>0</v>
      </c>
      <c r="BR15" s="370">
        <f>'S6'!$Y$17</f>
        <v>0</v>
      </c>
      <c r="BS15" s="370">
        <f>'S7'!$Y$17</f>
        <v>0</v>
      </c>
      <c r="BT15" s="370">
        <f>'S8'!$Y$17</f>
        <v>0</v>
      </c>
      <c r="BU15" s="1110"/>
      <c r="BV15" s="1110"/>
      <c r="BW15" s="1110"/>
      <c r="BX15" s="1110"/>
      <c r="BY15" s="1110"/>
      <c r="BZ15" s="1110"/>
      <c r="CA15" s="1110"/>
      <c r="CB15" s="1110"/>
    </row>
    <row r="16" spans="1:80" x14ac:dyDescent="0.2">
      <c r="A16" s="370">
        <f>'S1'!$E$18</f>
        <v>0</v>
      </c>
      <c r="B16" s="370" t="str">
        <f>'S2'!$E$18</f>
        <v>ES 106.08</v>
      </c>
      <c r="C16" s="376">
        <f>'S3'!$E$18</f>
        <v>0</v>
      </c>
      <c r="D16" s="370">
        <f>'S4'!$E$18</f>
        <v>0</v>
      </c>
      <c r="E16" s="370">
        <f>'S5'!$E$18</f>
        <v>0</v>
      </c>
      <c r="F16" s="370">
        <f>'S6'!$E$18</f>
        <v>0</v>
      </c>
      <c r="G16" s="370">
        <f>'S7'!$E$18</f>
        <v>0</v>
      </c>
      <c r="H16" s="370" t="str">
        <f>'S8'!$E$18</f>
        <v>ARCH 416.02</v>
      </c>
      <c r="I16" s="1112"/>
      <c r="J16" s="1112"/>
      <c r="K16" s="1112"/>
      <c r="L16" s="1112"/>
      <c r="M16" s="1112"/>
      <c r="N16" s="1112"/>
      <c r="O16" s="1112"/>
      <c r="P16" s="1112"/>
      <c r="Q16" s="383">
        <f>'S1'!$J$18</f>
        <v>0</v>
      </c>
      <c r="R16" s="383" t="str">
        <f>'S2'!$J$18</f>
        <v>Staff2</v>
      </c>
      <c r="S16" s="383">
        <f>'S3'!$J$18</f>
        <v>0</v>
      </c>
      <c r="T16" s="383">
        <f>'S4'!$J$18</f>
        <v>0</v>
      </c>
      <c r="U16" s="383">
        <f>'S5'!$J$18</f>
        <v>0</v>
      </c>
      <c r="V16" s="383">
        <f>'S6'!$J$18</f>
        <v>0</v>
      </c>
      <c r="W16" s="383">
        <f>'S7'!$J$18</f>
        <v>0</v>
      </c>
      <c r="X16" s="383" t="str">
        <f>'S8'!$J$18</f>
        <v>Öğr. Gör. Dr. Jülide DEMİRDÖVEN</v>
      </c>
      <c r="Y16" s="1114"/>
      <c r="Z16" s="1114"/>
      <c r="AA16" s="1114"/>
      <c r="AB16" s="1114"/>
      <c r="AC16" s="1114"/>
      <c r="AD16" s="1114"/>
      <c r="AE16" s="1114"/>
      <c r="AF16" s="1114"/>
      <c r="AG16" s="370">
        <f>'S1'!$O$18</f>
        <v>0</v>
      </c>
      <c r="AH16" s="376">
        <f>'S2'!$O$18</f>
        <v>0</v>
      </c>
      <c r="AI16" s="376">
        <f>'S3'!$O$18</f>
        <v>0</v>
      </c>
      <c r="AJ16" s="376">
        <f>'S4'!$O$18</f>
        <v>0</v>
      </c>
      <c r="AK16" s="370">
        <f>'S5'!$O$18</f>
        <v>0</v>
      </c>
      <c r="AL16" s="370">
        <f>'S6'!$O$18</f>
        <v>0</v>
      </c>
      <c r="AM16" s="370">
        <f>'S7'!$O$18</f>
        <v>0</v>
      </c>
      <c r="AN16" s="370">
        <f>'S8'!$O$18</f>
        <v>0</v>
      </c>
      <c r="AO16" s="1116"/>
      <c r="AP16" s="1116"/>
      <c r="AQ16" s="1116"/>
      <c r="AR16" s="1116"/>
      <c r="AS16" s="1116"/>
      <c r="AT16" s="1116"/>
      <c r="AU16" s="1116"/>
      <c r="AV16" s="1116"/>
      <c r="AW16" s="383">
        <f>'S1'!$T$18</f>
        <v>0</v>
      </c>
      <c r="AX16" s="383">
        <f>'S2'!$T$18</f>
        <v>0</v>
      </c>
      <c r="AY16" s="383">
        <f>'S3'!$T$18</f>
        <v>0</v>
      </c>
      <c r="AZ16" s="383">
        <f>'S4'!$T$18</f>
        <v>0</v>
      </c>
      <c r="BA16" s="383">
        <f>'S5'!$T$18</f>
        <v>0</v>
      </c>
      <c r="BB16" s="383">
        <f>'S6'!$T$18</f>
        <v>0</v>
      </c>
      <c r="BC16" s="383">
        <f>'S7'!$T$18</f>
        <v>0</v>
      </c>
      <c r="BD16" s="383">
        <f>'S8'!$T$18</f>
        <v>0</v>
      </c>
      <c r="BE16" s="1118"/>
      <c r="BF16" s="1118"/>
      <c r="BG16" s="1118"/>
      <c r="BH16" s="1118"/>
      <c r="BI16" s="1118"/>
      <c r="BJ16" s="1118"/>
      <c r="BK16" s="1118"/>
      <c r="BL16" s="1118"/>
      <c r="BM16" s="370">
        <f>'S1'!$Y$18</f>
        <v>0</v>
      </c>
      <c r="BN16" s="370">
        <f>'S2'!$Y$18</f>
        <v>0</v>
      </c>
      <c r="BO16" s="370">
        <f>'S3'!$Y$18</f>
        <v>0</v>
      </c>
      <c r="BP16" s="370">
        <f>'S4'!$Y$18</f>
        <v>0</v>
      </c>
      <c r="BQ16" s="370">
        <f>'S5'!$Y$18</f>
        <v>0</v>
      </c>
      <c r="BR16" s="370">
        <f>'S6'!$Y$18</f>
        <v>0</v>
      </c>
      <c r="BS16" s="370">
        <f>'S7'!$Y$18</f>
        <v>0</v>
      </c>
      <c r="BT16" s="370">
        <f>'S8'!$Y$18</f>
        <v>0</v>
      </c>
      <c r="BU16" s="1110"/>
      <c r="BV16" s="1110"/>
      <c r="BW16" s="1110"/>
      <c r="BX16" s="1110"/>
      <c r="BY16" s="1110"/>
      <c r="BZ16" s="1110"/>
      <c r="CA16" s="1110"/>
      <c r="CB16" s="1110"/>
    </row>
    <row r="17" spans="1:80" x14ac:dyDescent="0.2">
      <c r="A17" s="370">
        <f>'S1'!$E$19</f>
        <v>0</v>
      </c>
      <c r="B17" s="370" t="str">
        <f>'S2'!$E$19</f>
        <v>ES 106.08</v>
      </c>
      <c r="C17" s="376">
        <f>'S3'!$E$19</f>
        <v>0</v>
      </c>
      <c r="D17" s="370">
        <f>'S4'!$E$19</f>
        <v>0</v>
      </c>
      <c r="E17" s="370">
        <f>'S5'!$E$19</f>
        <v>0</v>
      </c>
      <c r="F17" s="370">
        <f>'S6'!$E$19</f>
        <v>0</v>
      </c>
      <c r="G17" s="370">
        <f>'S7'!$E$19</f>
        <v>0</v>
      </c>
      <c r="H17" s="370" t="str">
        <f>'S8'!$E$19</f>
        <v>ARCH 416.02</v>
      </c>
      <c r="I17" s="1112"/>
      <c r="J17" s="1112"/>
      <c r="K17" s="1112"/>
      <c r="L17" s="1112"/>
      <c r="M17" s="1112"/>
      <c r="N17" s="1112"/>
      <c r="O17" s="1112"/>
      <c r="P17" s="1112"/>
      <c r="Q17" s="383">
        <f>'S1'!$J$19</f>
        <v>0</v>
      </c>
      <c r="R17" s="383" t="str">
        <f>'S2'!$J$19</f>
        <v>Staff2</v>
      </c>
      <c r="S17" s="383">
        <f>'S3'!$J$19</f>
        <v>0</v>
      </c>
      <c r="T17" s="383">
        <f>'S4'!$J$19</f>
        <v>0</v>
      </c>
      <c r="U17" s="383">
        <f>'S5'!$J$19</f>
        <v>0</v>
      </c>
      <c r="V17" s="383">
        <f>'S6'!$J$19</f>
        <v>0</v>
      </c>
      <c r="W17" s="383">
        <f>'S7'!$J$19</f>
        <v>0</v>
      </c>
      <c r="X17" s="383" t="str">
        <f>'S8'!$J$19</f>
        <v>Öğr. Gör. Dr. Jülide DEMİRDÖVEN</v>
      </c>
      <c r="Y17" s="1114"/>
      <c r="Z17" s="1114"/>
      <c r="AA17" s="1114"/>
      <c r="AB17" s="1114"/>
      <c r="AC17" s="1114"/>
      <c r="AD17" s="1114"/>
      <c r="AE17" s="1114"/>
      <c r="AF17" s="1114"/>
      <c r="AG17" s="370">
        <f>'S1'!$O$19</f>
        <v>0</v>
      </c>
      <c r="AH17" s="376">
        <f>'S2'!$O$19</f>
        <v>0</v>
      </c>
      <c r="AI17" s="376">
        <f>'S3'!$O$19</f>
        <v>0</v>
      </c>
      <c r="AJ17" s="376">
        <f>'S4'!$O$19</f>
        <v>0</v>
      </c>
      <c r="AK17" s="370">
        <f>'S5'!$O$19</f>
        <v>0</v>
      </c>
      <c r="AL17" s="370">
        <f>'S6'!$O$19</f>
        <v>0</v>
      </c>
      <c r="AM17" s="370">
        <f>'S7'!$O$19</f>
        <v>0</v>
      </c>
      <c r="AN17" s="370">
        <f>'S8'!$O$19</f>
        <v>0</v>
      </c>
      <c r="AO17" s="1116"/>
      <c r="AP17" s="1116"/>
      <c r="AQ17" s="1116"/>
      <c r="AR17" s="1116"/>
      <c r="AS17" s="1116"/>
      <c r="AT17" s="1116"/>
      <c r="AU17" s="1116"/>
      <c r="AV17" s="1116"/>
      <c r="AW17" s="383">
        <f>'S1'!$T$19</f>
        <v>0</v>
      </c>
      <c r="AX17" s="383">
        <f>'S2'!$T$19</f>
        <v>0</v>
      </c>
      <c r="AY17" s="383">
        <f>'S3'!$T$19</f>
        <v>0</v>
      </c>
      <c r="AZ17" s="383">
        <f>'S4'!$T$19</f>
        <v>0</v>
      </c>
      <c r="BA17" s="383">
        <f>'S5'!$T$19</f>
        <v>0</v>
      </c>
      <c r="BB17" s="383">
        <f>'S6'!$T$19</f>
        <v>0</v>
      </c>
      <c r="BC17" s="383">
        <f>'S7'!$T$19</f>
        <v>0</v>
      </c>
      <c r="BD17" s="383">
        <f>'S8'!$T$19</f>
        <v>0</v>
      </c>
      <c r="BE17" s="1118"/>
      <c r="BF17" s="1118"/>
      <c r="BG17" s="1118"/>
      <c r="BH17" s="1118"/>
      <c r="BI17" s="1118"/>
      <c r="BJ17" s="1118"/>
      <c r="BK17" s="1118"/>
      <c r="BL17" s="1118"/>
      <c r="BM17" s="370">
        <f>'S1'!$Y$19</f>
        <v>0</v>
      </c>
      <c r="BN17" s="370">
        <f>'S2'!$Y$19</f>
        <v>0</v>
      </c>
      <c r="BO17" s="370">
        <f>'S3'!$Y$19</f>
        <v>0</v>
      </c>
      <c r="BP17" s="370">
        <f>'S4'!$Y$19</f>
        <v>0</v>
      </c>
      <c r="BQ17" s="370">
        <f>'S5'!$Y$19</f>
        <v>0</v>
      </c>
      <c r="BR17" s="370">
        <f>'S6'!$Y$19</f>
        <v>0</v>
      </c>
      <c r="BS17" s="370">
        <f>'S7'!$Y$19</f>
        <v>0</v>
      </c>
      <c r="BT17" s="370">
        <f>'S8'!$Y$19</f>
        <v>0</v>
      </c>
      <c r="BU17" s="1110"/>
      <c r="BV17" s="1110"/>
      <c r="BW17" s="1110"/>
      <c r="BX17" s="1110"/>
      <c r="BY17" s="1110"/>
      <c r="BZ17" s="1110"/>
      <c r="CA17" s="1110"/>
      <c r="CB17" s="1110"/>
    </row>
    <row r="18" spans="1:80" x14ac:dyDescent="0.2">
      <c r="A18" s="370" t="str">
        <f>'S1'!$E$20</f>
        <v>ARCH 105.02</v>
      </c>
      <c r="B18" s="370" t="str">
        <f>'S2'!$E$20</f>
        <v>ARCH 106.02</v>
      </c>
      <c r="C18" s="376">
        <f>'S3'!$E$20</f>
        <v>0</v>
      </c>
      <c r="D18" s="370">
        <f>'S4'!$E$20</f>
        <v>0</v>
      </c>
      <c r="E18" s="370">
        <f>'S5'!$E$20</f>
        <v>0</v>
      </c>
      <c r="F18" s="370">
        <f>'S6'!$E$20</f>
        <v>0</v>
      </c>
      <c r="G18" s="370">
        <f>'S7'!$E$20</f>
        <v>0</v>
      </c>
      <c r="H18" s="370" t="str">
        <f>'S8'!$E$20</f>
        <v>ARCH 416.02</v>
      </c>
      <c r="I18" s="1112"/>
      <c r="J18" s="1112"/>
      <c r="K18" s="1112"/>
      <c r="L18" s="1112"/>
      <c r="M18" s="1112"/>
      <c r="N18" s="1112"/>
      <c r="O18" s="1112"/>
      <c r="P18" s="1112"/>
      <c r="Q18" s="383" t="str">
        <f>'S1'!$J$20</f>
        <v>Prof. Dr. Ayfer AYTUĞ</v>
      </c>
      <c r="R18" s="383" t="str">
        <f>'S2'!$J$20</f>
        <v>Doç. Dr. Çiğdem POLATOĞLU</v>
      </c>
      <c r="S18" s="383">
        <f>'S3'!$J$20</f>
        <v>0</v>
      </c>
      <c r="T18" s="383">
        <f>'S4'!$J$20</f>
        <v>0</v>
      </c>
      <c r="U18" s="383">
        <f>'S5'!$J$20</f>
        <v>0</v>
      </c>
      <c r="V18" s="383">
        <f>'S6'!$J$20</f>
        <v>0</v>
      </c>
      <c r="W18" s="383">
        <f>'S7'!$J$20</f>
        <v>0</v>
      </c>
      <c r="X18" s="383" t="str">
        <f>'S8'!$J$20</f>
        <v>Öğr. Gör. Dr. Jülide DEMİRDÖVEN</v>
      </c>
      <c r="Y18" s="1114"/>
      <c r="Z18" s="1114"/>
      <c r="AA18" s="1114"/>
      <c r="AB18" s="1114"/>
      <c r="AC18" s="1114"/>
      <c r="AD18" s="1114"/>
      <c r="AE18" s="1114"/>
      <c r="AF18" s="1114"/>
      <c r="AG18" s="370">
        <f>'S1'!$O$20</f>
        <v>0</v>
      </c>
      <c r="AH18" s="376">
        <f>'S2'!$O$20</f>
        <v>0</v>
      </c>
      <c r="AI18" s="376">
        <f>'S3'!$O$20</f>
        <v>0</v>
      </c>
      <c r="AJ18" s="376">
        <f>'S4'!$O$20</f>
        <v>0</v>
      </c>
      <c r="AK18" s="370">
        <f>'S5'!$O$20</f>
        <v>0</v>
      </c>
      <c r="AL18" s="370">
        <f>'S6'!$O$20</f>
        <v>0</v>
      </c>
      <c r="AM18" s="370">
        <f>'S7'!$O$20</f>
        <v>0</v>
      </c>
      <c r="AN18" s="370">
        <f>'S8'!$O$20</f>
        <v>0</v>
      </c>
      <c r="AO18" s="1116"/>
      <c r="AP18" s="1116"/>
      <c r="AQ18" s="1116"/>
      <c r="AR18" s="1116"/>
      <c r="AS18" s="1116"/>
      <c r="AT18" s="1116"/>
      <c r="AU18" s="1116"/>
      <c r="AV18" s="1116"/>
      <c r="AW18" s="383">
        <f>'S1'!$T$20</f>
        <v>0</v>
      </c>
      <c r="AX18" s="383">
        <f>'S2'!$T$20</f>
        <v>0</v>
      </c>
      <c r="AY18" s="383">
        <f>'S3'!$T$20</f>
        <v>0</v>
      </c>
      <c r="AZ18" s="383">
        <f>'S4'!$T$20</f>
        <v>0</v>
      </c>
      <c r="BA18" s="383">
        <f>'S5'!$T$20</f>
        <v>0</v>
      </c>
      <c r="BB18" s="383">
        <f>'S6'!$T$20</f>
        <v>0</v>
      </c>
      <c r="BC18" s="383">
        <f>'S7'!$T$20</f>
        <v>0</v>
      </c>
      <c r="BD18" s="383">
        <f>'S8'!$T$20</f>
        <v>0</v>
      </c>
      <c r="BE18" s="1118"/>
      <c r="BF18" s="1118"/>
      <c r="BG18" s="1118"/>
      <c r="BH18" s="1118"/>
      <c r="BI18" s="1118"/>
      <c r="BJ18" s="1118"/>
      <c r="BK18" s="1118"/>
      <c r="BL18" s="1118"/>
      <c r="BM18" s="370">
        <f>'S1'!$Y$20</f>
        <v>0</v>
      </c>
      <c r="BN18" s="370">
        <f>'S2'!$Y$20</f>
        <v>0</v>
      </c>
      <c r="BO18" s="370">
        <f>'S3'!$Y$20</f>
        <v>0</v>
      </c>
      <c r="BP18" s="370">
        <f>'S4'!$Y$20</f>
        <v>0</v>
      </c>
      <c r="BQ18" s="370">
        <f>'S5'!$Y$20</f>
        <v>0</v>
      </c>
      <c r="BR18" s="370">
        <f>'S6'!$Y$20</f>
        <v>0</v>
      </c>
      <c r="BS18" s="370">
        <f>'S7'!$Y$20</f>
        <v>0</v>
      </c>
      <c r="BT18" s="370">
        <f>'S8'!$Y$20</f>
        <v>0</v>
      </c>
      <c r="BU18" s="1110"/>
      <c r="BV18" s="1110"/>
      <c r="BW18" s="1110"/>
      <c r="BX18" s="1110"/>
      <c r="BY18" s="1110"/>
      <c r="BZ18" s="1110"/>
      <c r="CA18" s="1110"/>
      <c r="CB18" s="1110"/>
    </row>
    <row r="19" spans="1:80" x14ac:dyDescent="0.2">
      <c r="A19" s="370" t="str">
        <f>'S1'!$E$21</f>
        <v>ARCH 105.02</v>
      </c>
      <c r="B19" s="370" t="str">
        <f>'S2'!$E$21</f>
        <v>ARCH 106.02</v>
      </c>
      <c r="C19" s="376">
        <f>'S3'!$E$21</f>
        <v>0</v>
      </c>
      <c r="D19" s="370">
        <f>'S4'!$E$21</f>
        <v>0</v>
      </c>
      <c r="E19" s="370">
        <f>'S5'!$E$21</f>
        <v>0</v>
      </c>
      <c r="F19" s="370">
        <f>'S6'!$E$21</f>
        <v>0</v>
      </c>
      <c r="G19" s="370">
        <f>'S7'!$E$21</f>
        <v>0</v>
      </c>
      <c r="H19" s="370">
        <f>'S8'!$E$21</f>
        <v>0</v>
      </c>
      <c r="I19" s="1112"/>
      <c r="J19" s="1112"/>
      <c r="K19" s="1112"/>
      <c r="L19" s="1112"/>
      <c r="M19" s="1112"/>
      <c r="N19" s="1112"/>
      <c r="O19" s="1112"/>
      <c r="P19" s="1112"/>
      <c r="Q19" s="383" t="str">
        <f>'S1'!$J$21</f>
        <v>Prof. Dr. Ayfer AYTUĞ</v>
      </c>
      <c r="R19" s="383" t="str">
        <f>'S2'!$J$21</f>
        <v>Doç. Dr. Çiğdem POLATOĞLU</v>
      </c>
      <c r="S19" s="383">
        <f>'S3'!$J$21</f>
        <v>0</v>
      </c>
      <c r="T19" s="383">
        <f>'S4'!$J$21</f>
        <v>0</v>
      </c>
      <c r="U19" s="383">
        <f>'S5'!$J$21</f>
        <v>0</v>
      </c>
      <c r="V19" s="383">
        <f>'S6'!$J$21</f>
        <v>0</v>
      </c>
      <c r="W19" s="383">
        <f>'S7'!$J$21</f>
        <v>0</v>
      </c>
      <c r="X19" s="383">
        <f>'S8'!$J$21</f>
        <v>0</v>
      </c>
      <c r="Y19" s="1114"/>
      <c r="Z19" s="1114"/>
      <c r="AA19" s="1114"/>
      <c r="AB19" s="1114"/>
      <c r="AC19" s="1114"/>
      <c r="AD19" s="1114"/>
      <c r="AE19" s="1114"/>
      <c r="AF19" s="1114"/>
      <c r="AG19" s="370">
        <f>'S1'!$O$21</f>
        <v>0</v>
      </c>
      <c r="AH19" s="376">
        <f>'S2'!$O$21</f>
        <v>0</v>
      </c>
      <c r="AI19" s="376">
        <f>'S3'!$O$21</f>
        <v>0</v>
      </c>
      <c r="AJ19" s="376">
        <f>'S4'!$O$21</f>
        <v>0</v>
      </c>
      <c r="AK19" s="370">
        <f>'S5'!$O$21</f>
        <v>0</v>
      </c>
      <c r="AL19" s="370">
        <f>'S6'!$O$21</f>
        <v>0</v>
      </c>
      <c r="AM19" s="370">
        <f>'S7'!$O$21</f>
        <v>0</v>
      </c>
      <c r="AN19" s="370">
        <f>'S8'!$O$21</f>
        <v>0</v>
      </c>
      <c r="AO19" s="1116"/>
      <c r="AP19" s="1116"/>
      <c r="AQ19" s="1116"/>
      <c r="AR19" s="1116"/>
      <c r="AS19" s="1116"/>
      <c r="AT19" s="1116"/>
      <c r="AU19" s="1116"/>
      <c r="AV19" s="1116"/>
      <c r="AW19" s="383">
        <f>'S1'!$T$21</f>
        <v>0</v>
      </c>
      <c r="AX19" s="383">
        <f>'S2'!$T$21</f>
        <v>0</v>
      </c>
      <c r="AY19" s="383">
        <f>'S3'!$T$21</f>
        <v>0</v>
      </c>
      <c r="AZ19" s="383">
        <f>'S4'!$T$21</f>
        <v>0</v>
      </c>
      <c r="BA19" s="383">
        <f>'S5'!$T$21</f>
        <v>0</v>
      </c>
      <c r="BB19" s="383">
        <f>'S6'!$T$21</f>
        <v>0</v>
      </c>
      <c r="BC19" s="383">
        <f>'S7'!$T$21</f>
        <v>0</v>
      </c>
      <c r="BD19" s="383">
        <f>'S8'!$T$21</f>
        <v>0</v>
      </c>
      <c r="BE19" s="1118"/>
      <c r="BF19" s="1118"/>
      <c r="BG19" s="1118"/>
      <c r="BH19" s="1118"/>
      <c r="BI19" s="1118"/>
      <c r="BJ19" s="1118"/>
      <c r="BK19" s="1118"/>
      <c r="BL19" s="1118"/>
      <c r="BM19" s="370">
        <f>'S1'!$Y$21</f>
        <v>0</v>
      </c>
      <c r="BN19" s="370">
        <f>'S2'!$Y$21</f>
        <v>0</v>
      </c>
      <c r="BO19" s="370">
        <f>'S3'!$Y$21</f>
        <v>0</v>
      </c>
      <c r="BP19" s="370">
        <f>'S4'!$Y$21</f>
        <v>0</v>
      </c>
      <c r="BQ19" s="370">
        <f>'S5'!$Y$21</f>
        <v>0</v>
      </c>
      <c r="BR19" s="370">
        <f>'S6'!$Y$21</f>
        <v>0</v>
      </c>
      <c r="BS19" s="370">
        <f>'S7'!$Y$21</f>
        <v>0</v>
      </c>
      <c r="BT19" s="370">
        <f>'S8'!$Y$21</f>
        <v>0</v>
      </c>
      <c r="BU19" s="1110"/>
      <c r="BV19" s="1110"/>
      <c r="BW19" s="1110"/>
      <c r="BX19" s="1110"/>
      <c r="BY19" s="1110"/>
      <c r="BZ19" s="1110"/>
      <c r="CA19" s="1110"/>
      <c r="CB19" s="1110"/>
    </row>
    <row r="20" spans="1:80" x14ac:dyDescent="0.2">
      <c r="A20" s="370">
        <f>'S1'!$E$22</f>
        <v>0</v>
      </c>
      <c r="B20" s="370">
        <f>'S2'!$E$22</f>
        <v>0</v>
      </c>
      <c r="C20" s="376">
        <f>'S3'!$E$22</f>
        <v>0</v>
      </c>
      <c r="D20" s="370">
        <f>'S4'!$E$22</f>
        <v>0</v>
      </c>
      <c r="E20" s="370">
        <f>'S5'!$E$22</f>
        <v>0</v>
      </c>
      <c r="F20" s="370">
        <f>'S6'!$E$22</f>
        <v>0</v>
      </c>
      <c r="G20" s="370">
        <f>'S7'!$E$22</f>
        <v>0</v>
      </c>
      <c r="H20" s="370">
        <f>'S8'!$E$22</f>
        <v>0</v>
      </c>
      <c r="I20" s="1112"/>
      <c r="J20" s="1112"/>
      <c r="K20" s="1112"/>
      <c r="L20" s="1112"/>
      <c r="M20" s="1112"/>
      <c r="N20" s="1112"/>
      <c r="O20" s="1112"/>
      <c r="P20" s="1112"/>
      <c r="Q20" s="383">
        <f>'S1'!$J$22</f>
        <v>0</v>
      </c>
      <c r="R20" s="383">
        <f>'S2'!$J$22</f>
        <v>0</v>
      </c>
      <c r="S20" s="383">
        <f>'S3'!$J$22</f>
        <v>0</v>
      </c>
      <c r="T20" s="383">
        <f>'S4'!$J$22</f>
        <v>0</v>
      </c>
      <c r="U20" s="383">
        <f>'S5'!$J$22</f>
        <v>0</v>
      </c>
      <c r="V20" s="383">
        <f>'S6'!$J$22</f>
        <v>0</v>
      </c>
      <c r="W20" s="383">
        <f>'S7'!$J$22</f>
        <v>0</v>
      </c>
      <c r="X20" s="383">
        <f>'S8'!$J$22</f>
        <v>0</v>
      </c>
      <c r="Y20" s="1114"/>
      <c r="Z20" s="1114"/>
      <c r="AA20" s="1114"/>
      <c r="AB20" s="1114"/>
      <c r="AC20" s="1114"/>
      <c r="AD20" s="1114"/>
      <c r="AE20" s="1114"/>
      <c r="AF20" s="1114"/>
      <c r="AG20" s="370">
        <f>'S1'!$O$22</f>
        <v>0</v>
      </c>
      <c r="AH20" s="376">
        <f>'S2'!$O$22</f>
        <v>0</v>
      </c>
      <c r="AI20" s="376">
        <f>'S3'!$O$22</f>
        <v>0</v>
      </c>
      <c r="AJ20" s="376">
        <f>'S4'!$O$22</f>
        <v>0</v>
      </c>
      <c r="AK20" s="370">
        <f>'S5'!$O$22</f>
        <v>0</v>
      </c>
      <c r="AL20" s="370">
        <f>'S6'!$O$22</f>
        <v>0</v>
      </c>
      <c r="AM20" s="370">
        <f>'S7'!$O$22</f>
        <v>0</v>
      </c>
      <c r="AN20" s="370">
        <f>'S8'!$O$22</f>
        <v>0</v>
      </c>
      <c r="AO20" s="1116"/>
      <c r="AP20" s="1116"/>
      <c r="AQ20" s="1116"/>
      <c r="AR20" s="1116"/>
      <c r="AS20" s="1116"/>
      <c r="AT20" s="1116"/>
      <c r="AU20" s="1116"/>
      <c r="AV20" s="1116"/>
      <c r="AW20" s="383">
        <f>'S1'!$T$22</f>
        <v>0</v>
      </c>
      <c r="AX20" s="383">
        <f>'S2'!$T$22</f>
        <v>0</v>
      </c>
      <c r="AY20" s="383">
        <f>'S3'!$T$22</f>
        <v>0</v>
      </c>
      <c r="AZ20" s="383">
        <f>'S4'!$T$22</f>
        <v>0</v>
      </c>
      <c r="BA20" s="383">
        <f>'S5'!$T$22</f>
        <v>0</v>
      </c>
      <c r="BB20" s="383">
        <f>'S6'!$T$22</f>
        <v>0</v>
      </c>
      <c r="BC20" s="383">
        <f>'S7'!$T$22</f>
        <v>0</v>
      </c>
      <c r="BD20" s="383">
        <f>'S8'!$T$22</f>
        <v>0</v>
      </c>
      <c r="BE20" s="1118"/>
      <c r="BF20" s="1118"/>
      <c r="BG20" s="1118"/>
      <c r="BH20" s="1118"/>
      <c r="BI20" s="1118"/>
      <c r="BJ20" s="1118"/>
      <c r="BK20" s="1118"/>
      <c r="BL20" s="1118"/>
      <c r="BM20" s="370">
        <f>'S1'!$Y$22</f>
        <v>0</v>
      </c>
      <c r="BN20" s="370">
        <f>'S2'!$Y$22</f>
        <v>0</v>
      </c>
      <c r="BO20" s="370">
        <f>'S3'!$Y$22</f>
        <v>0</v>
      </c>
      <c r="BP20" s="370">
        <f>'S4'!$Y$22</f>
        <v>0</v>
      </c>
      <c r="BQ20" s="370">
        <f>'S5'!$Y$22</f>
        <v>0</v>
      </c>
      <c r="BR20" s="370">
        <f>'S6'!$Y$22</f>
        <v>0</v>
      </c>
      <c r="BS20" s="370">
        <f>'S7'!$Y$22</f>
        <v>0</v>
      </c>
      <c r="BT20" s="370">
        <f>'S8'!$Y$22</f>
        <v>0</v>
      </c>
      <c r="BU20" s="1110"/>
      <c r="BV20" s="1110"/>
      <c r="BW20" s="1110"/>
      <c r="BX20" s="1110"/>
      <c r="BY20" s="1110"/>
      <c r="BZ20" s="1110"/>
      <c r="CA20" s="1110"/>
      <c r="CB20" s="1110"/>
    </row>
    <row r="21" spans="1:80" x14ac:dyDescent="0.2">
      <c r="A21" s="371">
        <f>'S1'!$E$23</f>
        <v>0</v>
      </c>
      <c r="B21" s="371">
        <f>'S2'!$E$23</f>
        <v>0</v>
      </c>
      <c r="C21" s="371">
        <f>'S3'!$E$23</f>
        <v>0</v>
      </c>
      <c r="D21" s="371">
        <f>'S4'!$E$23</f>
        <v>0</v>
      </c>
      <c r="E21" s="371">
        <f>'S5'!$E$23</f>
        <v>0</v>
      </c>
      <c r="F21" s="371">
        <f>'S6'!$E$23</f>
        <v>0</v>
      </c>
      <c r="G21" s="371">
        <f>'S7'!$E$23</f>
        <v>0</v>
      </c>
      <c r="H21" s="371">
        <f>'S8'!$E$23</f>
        <v>0</v>
      </c>
      <c r="I21" s="1112"/>
      <c r="J21" s="1112"/>
      <c r="K21" s="1112"/>
      <c r="L21" s="1112"/>
      <c r="M21" s="1112"/>
      <c r="N21" s="1112"/>
      <c r="O21" s="1112"/>
      <c r="P21" s="1112"/>
      <c r="Q21" s="371">
        <f>'S1'!$J$23</f>
        <v>0</v>
      </c>
      <c r="R21" s="371">
        <f>'S2'!$J$23</f>
        <v>0</v>
      </c>
      <c r="S21" s="371">
        <f>'S3'!$J$23</f>
        <v>0</v>
      </c>
      <c r="T21" s="371">
        <f>'S4'!$J$23</f>
        <v>0</v>
      </c>
      <c r="U21" s="371">
        <f>'S5'!$J$23</f>
        <v>0</v>
      </c>
      <c r="V21" s="371">
        <f>'S6'!$J$23</f>
        <v>0</v>
      </c>
      <c r="W21" s="371">
        <f>'S7'!$J$23</f>
        <v>0</v>
      </c>
      <c r="X21" s="371">
        <f>'S8'!$J$23</f>
        <v>0</v>
      </c>
      <c r="Y21" s="1114"/>
      <c r="Z21" s="1114"/>
      <c r="AA21" s="1114"/>
      <c r="AB21" s="1114"/>
      <c r="AC21" s="1114"/>
      <c r="AD21" s="1114"/>
      <c r="AE21" s="1114"/>
      <c r="AF21" s="1114"/>
      <c r="AG21" s="371">
        <f>'S1'!$O$23</f>
        <v>0</v>
      </c>
      <c r="AH21" s="371">
        <f>'S2'!$O$23</f>
        <v>0</v>
      </c>
      <c r="AI21" s="371">
        <f>'S3'!$O$23</f>
        <v>0</v>
      </c>
      <c r="AJ21" s="371">
        <f>'S4'!$O$23</f>
        <v>0</v>
      </c>
      <c r="AK21" s="371">
        <f>'S5'!$O$23</f>
        <v>0</v>
      </c>
      <c r="AL21" s="371">
        <f>'S6'!$O$23</f>
        <v>0</v>
      </c>
      <c r="AM21" s="371">
        <f>'S7'!$O$23</f>
        <v>0</v>
      </c>
      <c r="AN21" s="371">
        <f>'S8'!$O$23</f>
        <v>0</v>
      </c>
      <c r="AO21" s="1116"/>
      <c r="AP21" s="1116"/>
      <c r="AQ21" s="1116"/>
      <c r="AR21" s="1116"/>
      <c r="AS21" s="1116"/>
      <c r="AT21" s="1116"/>
      <c r="AU21" s="1116"/>
      <c r="AV21" s="1116"/>
      <c r="AW21" s="371">
        <f>'S1'!$T$23</f>
        <v>0</v>
      </c>
      <c r="AX21" s="371">
        <f>'S2'!$T$23</f>
        <v>0</v>
      </c>
      <c r="AY21" s="371">
        <f>'S3'!$T$23</f>
        <v>0</v>
      </c>
      <c r="AZ21" s="371">
        <f>'S4'!$T$23</f>
        <v>0</v>
      </c>
      <c r="BA21" s="371">
        <f>'S5'!$T$23</f>
        <v>0</v>
      </c>
      <c r="BB21" s="371">
        <f>'S6'!$T$23</f>
        <v>0</v>
      </c>
      <c r="BC21" s="371">
        <f>'S7'!$T$23</f>
        <v>0</v>
      </c>
      <c r="BD21" s="371">
        <f>'S8'!$T$23</f>
        <v>0</v>
      </c>
      <c r="BE21" s="1118"/>
      <c r="BF21" s="1118"/>
      <c r="BG21" s="1118"/>
      <c r="BH21" s="1118"/>
      <c r="BI21" s="1118"/>
      <c r="BJ21" s="1118"/>
      <c r="BK21" s="1118"/>
      <c r="BL21" s="1118"/>
      <c r="BM21" s="371">
        <f>'S1'!$Y$23</f>
        <v>0</v>
      </c>
      <c r="BN21" s="371">
        <f>'S2'!$Y$23</f>
        <v>0</v>
      </c>
      <c r="BO21" s="371">
        <f>'S3'!$Y$23</f>
        <v>0</v>
      </c>
      <c r="BP21" s="371">
        <f>'S4'!$Y$23</f>
        <v>0</v>
      </c>
      <c r="BQ21" s="371">
        <f>'S5'!$Y$23</f>
        <v>0</v>
      </c>
      <c r="BR21" s="371">
        <f>'S6'!$Y$23</f>
        <v>0</v>
      </c>
      <c r="BS21" s="371">
        <f>'S7'!$Y$23</f>
        <v>0</v>
      </c>
      <c r="BT21" s="371">
        <f>'S8'!$Y$23</f>
        <v>0</v>
      </c>
      <c r="BU21" s="1110"/>
      <c r="BV21" s="1110"/>
      <c r="BW21" s="1110"/>
      <c r="BX21" s="1110"/>
      <c r="BY21" s="1110"/>
      <c r="BZ21" s="1110"/>
      <c r="CA21" s="1110"/>
      <c r="CB21" s="1110"/>
    </row>
    <row r="22" spans="1:80" x14ac:dyDescent="0.2">
      <c r="A22" s="371">
        <f>'S1'!$E$24</f>
        <v>0</v>
      </c>
      <c r="B22" s="371">
        <f>'S2'!$E$24</f>
        <v>0</v>
      </c>
      <c r="C22" s="371">
        <f>'S3'!$E$24</f>
        <v>0</v>
      </c>
      <c r="D22" s="371">
        <f>'S4'!$E$24</f>
        <v>0</v>
      </c>
      <c r="E22" s="371">
        <f>'S5'!$E$24</f>
        <v>0</v>
      </c>
      <c r="F22" s="371">
        <f>'S6'!$E$24</f>
        <v>0</v>
      </c>
      <c r="G22" s="371">
        <f>'S7'!$E$24</f>
        <v>0</v>
      </c>
      <c r="H22" s="371">
        <f>'S8'!$E$24</f>
        <v>0</v>
      </c>
      <c r="I22" s="1112"/>
      <c r="J22" s="1112"/>
      <c r="K22" s="1112"/>
      <c r="L22" s="1112"/>
      <c r="M22" s="1112"/>
      <c r="N22" s="1112"/>
      <c r="O22" s="1112"/>
      <c r="P22" s="1112"/>
      <c r="Q22" s="371">
        <f>'S1'!$J$24</f>
        <v>0</v>
      </c>
      <c r="R22" s="371">
        <f>'S2'!$J$24</f>
        <v>0</v>
      </c>
      <c r="S22" s="371">
        <f>'S3'!$J$24</f>
        <v>0</v>
      </c>
      <c r="T22" s="371">
        <f>'S4'!$J$24</f>
        <v>0</v>
      </c>
      <c r="U22" s="371">
        <f>'S5'!$J$24</f>
        <v>0</v>
      </c>
      <c r="V22" s="371">
        <f>'S6'!$J$24</f>
        <v>0</v>
      </c>
      <c r="W22" s="371">
        <f>'S7'!$J$24</f>
        <v>0</v>
      </c>
      <c r="X22" s="371">
        <f>'S8'!$J$24</f>
        <v>0</v>
      </c>
      <c r="Y22" s="1114"/>
      <c r="Z22" s="1114"/>
      <c r="AA22" s="1114"/>
      <c r="AB22" s="1114"/>
      <c r="AC22" s="1114"/>
      <c r="AD22" s="1114"/>
      <c r="AE22" s="1114"/>
      <c r="AF22" s="1114"/>
      <c r="AG22" s="371">
        <f>'S1'!$O$24</f>
        <v>0</v>
      </c>
      <c r="AH22" s="371">
        <f>'S2'!$O$24</f>
        <v>0</v>
      </c>
      <c r="AI22" s="371">
        <f>'S3'!$O$24</f>
        <v>0</v>
      </c>
      <c r="AJ22" s="371">
        <f>'S4'!$O$24</f>
        <v>0</v>
      </c>
      <c r="AK22" s="371">
        <f>'S5'!$O$24</f>
        <v>0</v>
      </c>
      <c r="AL22" s="371">
        <f>'S6'!$O$24</f>
        <v>0</v>
      </c>
      <c r="AM22" s="371">
        <f>'S7'!$O$24</f>
        <v>0</v>
      </c>
      <c r="AN22" s="371">
        <f>'S8'!$O$24</f>
        <v>0</v>
      </c>
      <c r="AO22" s="1116"/>
      <c r="AP22" s="1116"/>
      <c r="AQ22" s="1116"/>
      <c r="AR22" s="1116"/>
      <c r="AS22" s="1116"/>
      <c r="AT22" s="1116"/>
      <c r="AU22" s="1116"/>
      <c r="AV22" s="1116"/>
      <c r="AW22" s="371">
        <f>'S1'!$T$24</f>
        <v>0</v>
      </c>
      <c r="AX22" s="371">
        <f>'S2'!$T$24</f>
        <v>0</v>
      </c>
      <c r="AY22" s="371">
        <f>'S3'!$T$24</f>
        <v>0</v>
      </c>
      <c r="AZ22" s="371">
        <f>'S4'!$T$24</f>
        <v>0</v>
      </c>
      <c r="BA22" s="371">
        <f>'S5'!$T$24</f>
        <v>0</v>
      </c>
      <c r="BB22" s="371">
        <f>'S6'!$T$24</f>
        <v>0</v>
      </c>
      <c r="BC22" s="371">
        <f>'S7'!$T$24</f>
        <v>0</v>
      </c>
      <c r="BD22" s="371">
        <f>'S8'!$T$24</f>
        <v>0</v>
      </c>
      <c r="BE22" s="1118"/>
      <c r="BF22" s="1118"/>
      <c r="BG22" s="1118"/>
      <c r="BH22" s="1118"/>
      <c r="BI22" s="1118"/>
      <c r="BJ22" s="1118"/>
      <c r="BK22" s="1118"/>
      <c r="BL22" s="1118"/>
      <c r="BM22" s="371">
        <f>'S1'!$Y$24</f>
        <v>0</v>
      </c>
      <c r="BN22" s="371">
        <f>'S2'!$Y$24</f>
        <v>0</v>
      </c>
      <c r="BO22" s="371">
        <f>'S3'!$Y$24</f>
        <v>0</v>
      </c>
      <c r="BP22" s="371">
        <f>'S4'!$Y$24</f>
        <v>0</v>
      </c>
      <c r="BQ22" s="371">
        <f>'S5'!$Y$24</f>
        <v>0</v>
      </c>
      <c r="BR22" s="371">
        <f>'S6'!$Y$24</f>
        <v>0</v>
      </c>
      <c r="BS22" s="371">
        <f>'S7'!$Y$24</f>
        <v>0</v>
      </c>
      <c r="BT22" s="371">
        <f>'S8'!$Y$24</f>
        <v>0</v>
      </c>
      <c r="BU22" s="1110"/>
      <c r="BV22" s="1110"/>
      <c r="BW22" s="1110"/>
      <c r="BX22" s="1110"/>
      <c r="BY22" s="1110"/>
      <c r="BZ22" s="1110"/>
      <c r="CA22" s="1110"/>
      <c r="CB22" s="1110"/>
    </row>
    <row r="23" spans="1:80" x14ac:dyDescent="0.2">
      <c r="A23" s="371">
        <f>'S1'!$E$25</f>
        <v>0</v>
      </c>
      <c r="B23" s="371">
        <f>'S2'!$E$25</f>
        <v>0</v>
      </c>
      <c r="C23" s="371">
        <f>'S3'!$E$25</f>
        <v>0</v>
      </c>
      <c r="D23" s="371" t="str">
        <f>'S4'!$E$25</f>
        <v>ARCH 244.13</v>
      </c>
      <c r="E23" s="371">
        <f>'S5'!$E$25</f>
        <v>0</v>
      </c>
      <c r="F23" s="371" t="str">
        <f>'S6'!$E$25</f>
        <v>ARCH 364.01</v>
      </c>
      <c r="G23" s="371">
        <f>'S7'!$E$25</f>
        <v>0</v>
      </c>
      <c r="H23" s="371">
        <f>'S8'!$E$25</f>
        <v>0</v>
      </c>
      <c r="I23" s="1112"/>
      <c r="J23" s="1112"/>
      <c r="K23" s="1112"/>
      <c r="L23" s="1112"/>
      <c r="M23" s="1112"/>
      <c r="N23" s="1112"/>
      <c r="O23" s="1112"/>
      <c r="P23" s="1112"/>
      <c r="Q23" s="371">
        <f>'S1'!$J$25</f>
        <v>0</v>
      </c>
      <c r="R23" s="371">
        <f>'S2'!$J$25</f>
        <v>0</v>
      </c>
      <c r="S23" s="371">
        <f>'S3'!$J$25</f>
        <v>0</v>
      </c>
      <c r="T23" s="371" t="str">
        <f>'S4'!$J$25</f>
        <v>Yrd. Doç. Dr. Hakan UZBERK</v>
      </c>
      <c r="U23" s="371">
        <f>'S5'!$J$25</f>
        <v>0</v>
      </c>
      <c r="V23" s="371" t="str">
        <f>'S6'!$J$25</f>
        <v>Doç. Dr. Çiğdem POLATOĞLU</v>
      </c>
      <c r="W23" s="371">
        <f>'S7'!$J$25</f>
        <v>0</v>
      </c>
      <c r="X23" s="371">
        <f>'S8'!$J$25</f>
        <v>0</v>
      </c>
      <c r="Y23" s="1114"/>
      <c r="Z23" s="1114"/>
      <c r="AA23" s="1114"/>
      <c r="AB23" s="1114"/>
      <c r="AC23" s="1114"/>
      <c r="AD23" s="1114"/>
      <c r="AE23" s="1114"/>
      <c r="AF23" s="1114"/>
      <c r="AG23" s="371">
        <f>'S1'!$O$25</f>
        <v>0</v>
      </c>
      <c r="AH23" s="371">
        <f>'S2'!$O$25</f>
        <v>0</v>
      </c>
      <c r="AI23" s="371">
        <f>'S3'!$O$25</f>
        <v>0</v>
      </c>
      <c r="AJ23" s="371">
        <f>'S4'!$O$25</f>
        <v>0</v>
      </c>
      <c r="AK23" s="371">
        <f>'S5'!$O$25</f>
        <v>0</v>
      </c>
      <c r="AL23" s="371">
        <f>'S6'!$O$25</f>
        <v>0</v>
      </c>
      <c r="AM23" s="371">
        <f>'S7'!$O$25</f>
        <v>0</v>
      </c>
      <c r="AN23" s="371">
        <f>'S8'!$O$25</f>
        <v>0</v>
      </c>
      <c r="AO23" s="1116"/>
      <c r="AP23" s="1116"/>
      <c r="AQ23" s="1116"/>
      <c r="AR23" s="1116"/>
      <c r="AS23" s="1116"/>
      <c r="AT23" s="1116"/>
      <c r="AU23" s="1116"/>
      <c r="AV23" s="1116"/>
      <c r="AW23" s="371">
        <f>'S1'!$T$25</f>
        <v>0</v>
      </c>
      <c r="AX23" s="371">
        <f>'S2'!$T$25</f>
        <v>0</v>
      </c>
      <c r="AY23" s="371">
        <f>'S3'!$T$25</f>
        <v>0</v>
      </c>
      <c r="AZ23" s="371">
        <f>'S4'!$T$25</f>
        <v>0</v>
      </c>
      <c r="BA23" s="371">
        <f>'S5'!$T$25</f>
        <v>0</v>
      </c>
      <c r="BB23" s="371">
        <f>'S6'!$T$25</f>
        <v>0</v>
      </c>
      <c r="BC23" s="371">
        <f>'S7'!$T$25</f>
        <v>0</v>
      </c>
      <c r="BD23" s="371">
        <f>'S8'!$T$25</f>
        <v>0</v>
      </c>
      <c r="BE23" s="1118"/>
      <c r="BF23" s="1118"/>
      <c r="BG23" s="1118"/>
      <c r="BH23" s="1118"/>
      <c r="BI23" s="1118"/>
      <c r="BJ23" s="1118"/>
      <c r="BK23" s="1118"/>
      <c r="BL23" s="1118"/>
      <c r="BM23" s="371">
        <f>'S1'!$Y$25</f>
        <v>0</v>
      </c>
      <c r="BN23" s="371">
        <f>'S2'!$Y$25</f>
        <v>0</v>
      </c>
      <c r="BO23" s="371">
        <f>'S3'!$Y$25</f>
        <v>0</v>
      </c>
      <c r="BP23" s="371">
        <f>'S4'!$Y$25</f>
        <v>0</v>
      </c>
      <c r="BQ23" s="371">
        <f>'S5'!$Y$25</f>
        <v>0</v>
      </c>
      <c r="BR23" s="371">
        <f>'S6'!$Y$25</f>
        <v>0</v>
      </c>
      <c r="BS23" s="371">
        <f>'S7'!$Y$25</f>
        <v>0</v>
      </c>
      <c r="BT23" s="371">
        <f>'S8'!$Y$25</f>
        <v>0</v>
      </c>
      <c r="BU23" s="1110"/>
      <c r="BV23" s="1110"/>
      <c r="BW23" s="1110"/>
      <c r="BX23" s="1110"/>
      <c r="BY23" s="1110"/>
      <c r="BZ23" s="1110"/>
      <c r="CA23" s="1110"/>
      <c r="CB23" s="1110"/>
    </row>
    <row r="24" spans="1:80" x14ac:dyDescent="0.2">
      <c r="A24" s="371">
        <f>'S1'!$E$26</f>
        <v>0</v>
      </c>
      <c r="B24" s="371">
        <f>'S2'!$E$26</f>
        <v>0</v>
      </c>
      <c r="C24" s="371">
        <f>'S3'!$E$26</f>
        <v>0</v>
      </c>
      <c r="D24" s="371" t="str">
        <f>'S4'!$E$26</f>
        <v>ARCH 244.13</v>
      </c>
      <c r="E24" s="371">
        <f>'S5'!$E$26</f>
        <v>0</v>
      </c>
      <c r="F24" s="371" t="str">
        <f>'S6'!$E$26</f>
        <v>ARCH 364.01</v>
      </c>
      <c r="G24" s="371">
        <f>'S7'!$E$26</f>
        <v>0</v>
      </c>
      <c r="H24" s="371">
        <f>'S8'!$E$26</f>
        <v>0</v>
      </c>
      <c r="I24" s="1112"/>
      <c r="J24" s="1112"/>
      <c r="K24" s="1112"/>
      <c r="L24" s="1112"/>
      <c r="M24" s="1112"/>
      <c r="N24" s="1112"/>
      <c r="O24" s="1112"/>
      <c r="P24" s="1112"/>
      <c r="Q24" s="371">
        <f>'S1'!$J$26</f>
        <v>0</v>
      </c>
      <c r="R24" s="371">
        <f>'S2'!$J$26</f>
        <v>0</v>
      </c>
      <c r="S24" s="371">
        <f>'S3'!$J$26</f>
        <v>0</v>
      </c>
      <c r="T24" s="371" t="str">
        <f>'S4'!$J$26</f>
        <v>Yrd. Doç. Dr. Hakan UZBERK</v>
      </c>
      <c r="U24" s="371">
        <f>'S5'!$J$26</f>
        <v>0</v>
      </c>
      <c r="V24" s="371" t="str">
        <f>'S6'!$J$26</f>
        <v>Doç. Dr. Çiğdem POLATOĞLU</v>
      </c>
      <c r="W24" s="371">
        <f>'S7'!$J$26</f>
        <v>0</v>
      </c>
      <c r="X24" s="371">
        <f>'S8'!$J$26</f>
        <v>0</v>
      </c>
      <c r="Y24" s="1114"/>
      <c r="Z24" s="1114"/>
      <c r="AA24" s="1114"/>
      <c r="AB24" s="1114"/>
      <c r="AC24" s="1114"/>
      <c r="AD24" s="1114"/>
      <c r="AE24" s="1114"/>
      <c r="AF24" s="1114"/>
      <c r="AG24" s="371">
        <f>'S1'!$O$26</f>
        <v>0</v>
      </c>
      <c r="AH24" s="371">
        <f>'S2'!$O$26</f>
        <v>0</v>
      </c>
      <c r="AI24" s="371">
        <f>'S3'!$O$26</f>
        <v>0</v>
      </c>
      <c r="AJ24" s="371">
        <f>'S4'!$O$26</f>
        <v>0</v>
      </c>
      <c r="AK24" s="371">
        <f>'S5'!$O$26</f>
        <v>0</v>
      </c>
      <c r="AL24" s="371">
        <f>'S6'!$O$26</f>
        <v>0</v>
      </c>
      <c r="AM24" s="371">
        <f>'S7'!$O$26</f>
        <v>0</v>
      </c>
      <c r="AN24" s="371">
        <f>'S8'!$O$26</f>
        <v>0</v>
      </c>
      <c r="AO24" s="1116"/>
      <c r="AP24" s="1116"/>
      <c r="AQ24" s="1116"/>
      <c r="AR24" s="1116"/>
      <c r="AS24" s="1116"/>
      <c r="AT24" s="1116"/>
      <c r="AU24" s="1116"/>
      <c r="AV24" s="1116"/>
      <c r="AW24" s="371">
        <f>'S1'!$T$26</f>
        <v>0</v>
      </c>
      <c r="AX24" s="371">
        <f>'S2'!$T$26</f>
        <v>0</v>
      </c>
      <c r="AY24" s="371">
        <f>'S3'!$T$26</f>
        <v>0</v>
      </c>
      <c r="AZ24" s="371">
        <f>'S4'!$T$26</f>
        <v>0</v>
      </c>
      <c r="BA24" s="371">
        <f>'S5'!$T$26</f>
        <v>0</v>
      </c>
      <c r="BB24" s="371">
        <f>'S6'!$T$26</f>
        <v>0</v>
      </c>
      <c r="BC24" s="371">
        <f>'S7'!$T$26</f>
        <v>0</v>
      </c>
      <c r="BD24" s="371">
        <f>'S8'!$T$26</f>
        <v>0</v>
      </c>
      <c r="BE24" s="1118"/>
      <c r="BF24" s="1118"/>
      <c r="BG24" s="1118"/>
      <c r="BH24" s="1118"/>
      <c r="BI24" s="1118"/>
      <c r="BJ24" s="1118"/>
      <c r="BK24" s="1118"/>
      <c r="BL24" s="1118"/>
      <c r="BM24" s="371">
        <f>'S1'!$Y$26</f>
        <v>0</v>
      </c>
      <c r="BN24" s="371">
        <f>'S2'!$Y$26</f>
        <v>0</v>
      </c>
      <c r="BO24" s="371">
        <f>'S3'!$Y$26</f>
        <v>0</v>
      </c>
      <c r="BP24" s="371">
        <f>'S4'!$Y$26</f>
        <v>0</v>
      </c>
      <c r="BQ24" s="371">
        <f>'S5'!$Y$26</f>
        <v>0</v>
      </c>
      <c r="BR24" s="371">
        <f>'S6'!$Y$26</f>
        <v>0</v>
      </c>
      <c r="BS24" s="371">
        <f>'S7'!$Y$26</f>
        <v>0</v>
      </c>
      <c r="BT24" s="371">
        <f>'S8'!$Y$26</f>
        <v>0</v>
      </c>
      <c r="BU24" s="1110"/>
      <c r="BV24" s="1110"/>
      <c r="BW24" s="1110"/>
      <c r="BX24" s="1110"/>
      <c r="BY24" s="1110"/>
      <c r="BZ24" s="1110"/>
      <c r="CA24" s="1110"/>
      <c r="CB24" s="1110"/>
    </row>
    <row r="25" spans="1:80" x14ac:dyDescent="0.2">
      <c r="A25" s="371">
        <f>'S1'!$E$27</f>
        <v>0</v>
      </c>
      <c r="B25" s="371">
        <f>'S2'!$E$27</f>
        <v>0</v>
      </c>
      <c r="C25" s="371">
        <f>'S3'!$E$27</f>
        <v>0</v>
      </c>
      <c r="D25" s="371">
        <f>'S4'!$E$27</f>
        <v>0</v>
      </c>
      <c r="E25" s="371">
        <f>'S5'!$E$27</f>
        <v>0</v>
      </c>
      <c r="F25" s="371" t="str">
        <f>'S6'!$E$27</f>
        <v>ARCH 364.01</v>
      </c>
      <c r="G25" s="371">
        <f>'S7'!$E$27</f>
        <v>0</v>
      </c>
      <c r="H25" s="371">
        <f>'S8'!$E$27</f>
        <v>0</v>
      </c>
      <c r="I25" s="1112"/>
      <c r="J25" s="1112"/>
      <c r="K25" s="1112"/>
      <c r="L25" s="1112"/>
      <c r="M25" s="1112"/>
      <c r="N25" s="1112"/>
      <c r="O25" s="1112"/>
      <c r="P25" s="1112"/>
      <c r="Q25" s="371">
        <f>'S1'!$J$27</f>
        <v>0</v>
      </c>
      <c r="R25" s="371">
        <f>'S2'!$J$27</f>
        <v>0</v>
      </c>
      <c r="S25" s="371">
        <f>'S3'!$J$27</f>
        <v>0</v>
      </c>
      <c r="T25" s="371">
        <f>'S4'!$J$27</f>
        <v>0</v>
      </c>
      <c r="U25" s="371">
        <f>'S5'!$J$27</f>
        <v>0</v>
      </c>
      <c r="V25" s="371" t="str">
        <f>'S6'!$J$27</f>
        <v>Doç. Dr. Çiğdem POLATOĞLU</v>
      </c>
      <c r="W25" s="371">
        <f>'S7'!$J$27</f>
        <v>0</v>
      </c>
      <c r="X25" s="371">
        <f>'S8'!$J$27</f>
        <v>0</v>
      </c>
      <c r="Y25" s="1114"/>
      <c r="Z25" s="1114"/>
      <c r="AA25" s="1114"/>
      <c r="AB25" s="1114"/>
      <c r="AC25" s="1114"/>
      <c r="AD25" s="1114"/>
      <c r="AE25" s="1114"/>
      <c r="AF25" s="1114"/>
      <c r="AG25" s="371">
        <f>'S1'!$O$27</f>
        <v>0</v>
      </c>
      <c r="AH25" s="371">
        <f>'S2'!$O$27</f>
        <v>0</v>
      </c>
      <c r="AI25" s="371">
        <f>'S3'!$O$27</f>
        <v>0</v>
      </c>
      <c r="AJ25" s="371">
        <f>'S4'!$O$27</f>
        <v>0</v>
      </c>
      <c r="AK25" s="371">
        <f>'S5'!$O$27</f>
        <v>0</v>
      </c>
      <c r="AL25" s="371">
        <f>'S6'!$O$27</f>
        <v>0</v>
      </c>
      <c r="AM25" s="371">
        <f>'S7'!$O$27</f>
        <v>0</v>
      </c>
      <c r="AN25" s="371">
        <f>'S8'!$O$27</f>
        <v>0</v>
      </c>
      <c r="AO25" s="1116"/>
      <c r="AP25" s="1116"/>
      <c r="AQ25" s="1116"/>
      <c r="AR25" s="1116"/>
      <c r="AS25" s="1116"/>
      <c r="AT25" s="1116"/>
      <c r="AU25" s="1116"/>
      <c r="AV25" s="1116"/>
      <c r="AW25" s="371">
        <f>'S1'!$T$27</f>
        <v>0</v>
      </c>
      <c r="AX25" s="371">
        <f>'S2'!$T$27</f>
        <v>0</v>
      </c>
      <c r="AY25" s="371">
        <f>'S3'!$T$27</f>
        <v>0</v>
      </c>
      <c r="AZ25" s="371">
        <f>'S4'!$T$27</f>
        <v>0</v>
      </c>
      <c r="BA25" s="371">
        <f>'S5'!$T$27</f>
        <v>0</v>
      </c>
      <c r="BB25" s="371">
        <f>'S6'!$T$27</f>
        <v>0</v>
      </c>
      <c r="BC25" s="371">
        <f>'S7'!$T$27</f>
        <v>0</v>
      </c>
      <c r="BD25" s="371">
        <f>'S8'!$T$27</f>
        <v>0</v>
      </c>
      <c r="BE25" s="1118"/>
      <c r="BF25" s="1118"/>
      <c r="BG25" s="1118"/>
      <c r="BH25" s="1118"/>
      <c r="BI25" s="1118"/>
      <c r="BJ25" s="1118"/>
      <c r="BK25" s="1118"/>
      <c r="BL25" s="1118"/>
      <c r="BM25" s="371">
        <f>'S1'!$Y$27</f>
        <v>0</v>
      </c>
      <c r="BN25" s="371">
        <f>'S2'!$Y$27</f>
        <v>0</v>
      </c>
      <c r="BO25" s="371">
        <f>'S3'!$Y$27</f>
        <v>0</v>
      </c>
      <c r="BP25" s="371">
        <f>'S4'!$Y$27</f>
        <v>0</v>
      </c>
      <c r="BQ25" s="371">
        <f>'S5'!$Y$27</f>
        <v>0</v>
      </c>
      <c r="BR25" s="371">
        <f>'S6'!$Y$27</f>
        <v>0</v>
      </c>
      <c r="BS25" s="371">
        <f>'S7'!$Y$27</f>
        <v>0</v>
      </c>
      <c r="BT25" s="371">
        <f>'S8'!$Y$27</f>
        <v>0</v>
      </c>
      <c r="BU25" s="1110"/>
      <c r="BV25" s="1110"/>
      <c r="BW25" s="1110"/>
      <c r="BX25" s="1110"/>
      <c r="BY25" s="1110"/>
      <c r="BZ25" s="1110"/>
      <c r="CA25" s="1110"/>
      <c r="CB25" s="1110"/>
    </row>
    <row r="26" spans="1:80" x14ac:dyDescent="0.2">
      <c r="A26" s="371">
        <f>'S1'!$E$28</f>
        <v>0</v>
      </c>
      <c r="B26" s="371">
        <f>'S2'!$E$28</f>
        <v>0</v>
      </c>
      <c r="C26" s="371">
        <f>'S3'!$E$28</f>
        <v>0</v>
      </c>
      <c r="D26" s="371">
        <f>'S4'!$E$28</f>
        <v>0</v>
      </c>
      <c r="E26" s="371">
        <f>'S5'!$E$28</f>
        <v>0</v>
      </c>
      <c r="F26" s="371">
        <f>'S6'!$E$28</f>
        <v>0</v>
      </c>
      <c r="G26" s="371">
        <f>'S7'!$E$28</f>
        <v>0</v>
      </c>
      <c r="H26" s="371">
        <f>'S8'!$E$28</f>
        <v>0</v>
      </c>
      <c r="I26" s="1112"/>
      <c r="J26" s="1112"/>
      <c r="K26" s="1112"/>
      <c r="L26" s="1112"/>
      <c r="M26" s="1112"/>
      <c r="N26" s="1112"/>
      <c r="O26" s="1112"/>
      <c r="P26" s="1112"/>
      <c r="Q26" s="371">
        <f>'S1'!$J$28</f>
        <v>0</v>
      </c>
      <c r="R26" s="371">
        <f>'S2'!$J$28</f>
        <v>0</v>
      </c>
      <c r="S26" s="371">
        <f>'S3'!$J$28</f>
        <v>0</v>
      </c>
      <c r="T26" s="371">
        <f>'S4'!$J$28</f>
        <v>0</v>
      </c>
      <c r="U26" s="371">
        <f>'S5'!$J$28</f>
        <v>0</v>
      </c>
      <c r="V26" s="371">
        <f>'S6'!$J$28</f>
        <v>0</v>
      </c>
      <c r="W26" s="371">
        <f>'S7'!$J$28</f>
        <v>0</v>
      </c>
      <c r="X26" s="371">
        <f>'S8'!$J$28</f>
        <v>0</v>
      </c>
      <c r="Y26" s="1114"/>
      <c r="Z26" s="1114"/>
      <c r="AA26" s="1114"/>
      <c r="AB26" s="1114"/>
      <c r="AC26" s="1114"/>
      <c r="AD26" s="1114"/>
      <c r="AE26" s="1114"/>
      <c r="AF26" s="1114"/>
      <c r="AG26" s="371">
        <f>'S1'!$O$28</f>
        <v>0</v>
      </c>
      <c r="AH26" s="371">
        <f>'S2'!$O$28</f>
        <v>0</v>
      </c>
      <c r="AI26" s="371">
        <f>'S3'!$O$28</f>
        <v>0</v>
      </c>
      <c r="AJ26" s="371">
        <f>'S4'!$O$28</f>
        <v>0</v>
      </c>
      <c r="AK26" s="371">
        <f>'S5'!$O$28</f>
        <v>0</v>
      </c>
      <c r="AL26" s="371">
        <f>'S6'!$O$28</f>
        <v>0</v>
      </c>
      <c r="AM26" s="371">
        <f>'S7'!$O$28</f>
        <v>0</v>
      </c>
      <c r="AN26" s="371">
        <f>'S8'!$O$28</f>
        <v>0</v>
      </c>
      <c r="AO26" s="1116"/>
      <c r="AP26" s="1116"/>
      <c r="AQ26" s="1116"/>
      <c r="AR26" s="1116"/>
      <c r="AS26" s="1116"/>
      <c r="AT26" s="1116"/>
      <c r="AU26" s="1116"/>
      <c r="AV26" s="1116"/>
      <c r="AW26" s="371">
        <f>'S1'!$T$28</f>
        <v>0</v>
      </c>
      <c r="AX26" s="371">
        <f>'S2'!$T$28</f>
        <v>0</v>
      </c>
      <c r="AY26" s="371">
        <f>'S3'!$T$28</f>
        <v>0</v>
      </c>
      <c r="AZ26" s="371">
        <f>'S4'!$T$28</f>
        <v>0</v>
      </c>
      <c r="BA26" s="371">
        <f>'S5'!$T$28</f>
        <v>0</v>
      </c>
      <c r="BB26" s="371">
        <f>'S6'!$T$28</f>
        <v>0</v>
      </c>
      <c r="BC26" s="371">
        <f>'S7'!$T$28</f>
        <v>0</v>
      </c>
      <c r="BD26" s="371">
        <f>'S8'!$T$28</f>
        <v>0</v>
      </c>
      <c r="BE26" s="1118"/>
      <c r="BF26" s="1118"/>
      <c r="BG26" s="1118"/>
      <c r="BH26" s="1118"/>
      <c r="BI26" s="1118"/>
      <c r="BJ26" s="1118"/>
      <c r="BK26" s="1118"/>
      <c r="BL26" s="1118"/>
      <c r="BM26" s="371">
        <f>'S1'!$Y$28</f>
        <v>0</v>
      </c>
      <c r="BN26" s="371">
        <f>'S2'!$Y$28</f>
        <v>0</v>
      </c>
      <c r="BO26" s="371">
        <f>'S3'!$Y$28</f>
        <v>0</v>
      </c>
      <c r="BP26" s="371">
        <f>'S4'!$Y$28</f>
        <v>0</v>
      </c>
      <c r="BQ26" s="371">
        <f>'S5'!$Y$28</f>
        <v>0</v>
      </c>
      <c r="BR26" s="371">
        <f>'S6'!$Y$28</f>
        <v>0</v>
      </c>
      <c r="BS26" s="371">
        <f>'S7'!$Y$28</f>
        <v>0</v>
      </c>
      <c r="BT26" s="371">
        <f>'S8'!$Y$28</f>
        <v>0</v>
      </c>
      <c r="BU26" s="1110"/>
      <c r="BV26" s="1110"/>
      <c r="BW26" s="1110"/>
      <c r="BX26" s="1110"/>
      <c r="BY26" s="1110"/>
      <c r="BZ26" s="1110"/>
      <c r="CA26" s="1110"/>
      <c r="CB26" s="1110"/>
    </row>
    <row r="27" spans="1:80" x14ac:dyDescent="0.2">
      <c r="A27" s="371">
        <f>'S1'!$E$29</f>
        <v>0</v>
      </c>
      <c r="B27" s="371">
        <f>'S2'!$E$29</f>
        <v>0</v>
      </c>
      <c r="C27" s="371">
        <f>'S3'!$E$29</f>
        <v>0</v>
      </c>
      <c r="D27" s="371">
        <f>'S4'!$E$29</f>
        <v>0</v>
      </c>
      <c r="E27" s="371">
        <f>'S5'!$E$29</f>
        <v>0</v>
      </c>
      <c r="F27" s="371">
        <f>'S6'!$E$29</f>
        <v>0</v>
      </c>
      <c r="G27" s="371">
        <f>'S7'!$E$29</f>
        <v>0</v>
      </c>
      <c r="H27" s="371">
        <f>'S8'!$E$29</f>
        <v>0</v>
      </c>
      <c r="I27" s="1112"/>
      <c r="J27" s="1112"/>
      <c r="K27" s="1112"/>
      <c r="L27" s="1112"/>
      <c r="M27" s="1112"/>
      <c r="N27" s="1112"/>
      <c r="O27" s="1112"/>
      <c r="P27" s="1112"/>
      <c r="Q27" s="371">
        <f>'S1'!$J$29</f>
        <v>0</v>
      </c>
      <c r="R27" s="371">
        <f>'S2'!$J$29</f>
        <v>0</v>
      </c>
      <c r="S27" s="371">
        <f>'S3'!$J$29</f>
        <v>0</v>
      </c>
      <c r="T27" s="371">
        <f>'S4'!$J$29</f>
        <v>0</v>
      </c>
      <c r="U27" s="371">
        <f>'S5'!$J$29</f>
        <v>0</v>
      </c>
      <c r="V27" s="371">
        <f>'S6'!$J$29</f>
        <v>0</v>
      </c>
      <c r="W27" s="371">
        <f>'S7'!$J$29</f>
        <v>0</v>
      </c>
      <c r="X27" s="371">
        <f>'S8'!$J$29</f>
        <v>0</v>
      </c>
      <c r="Y27" s="1114"/>
      <c r="Z27" s="1114"/>
      <c r="AA27" s="1114"/>
      <c r="AB27" s="1114"/>
      <c r="AC27" s="1114"/>
      <c r="AD27" s="1114"/>
      <c r="AE27" s="1114"/>
      <c r="AF27" s="1114"/>
      <c r="AG27" s="371">
        <f>'S1'!$O$29</f>
        <v>0</v>
      </c>
      <c r="AH27" s="371">
        <f>'S2'!$O$29</f>
        <v>0</v>
      </c>
      <c r="AI27" s="371">
        <f>'S3'!$O$29</f>
        <v>0</v>
      </c>
      <c r="AJ27" s="371">
        <f>'S4'!$O$29</f>
        <v>0</v>
      </c>
      <c r="AK27" s="371">
        <f>'S5'!$O$29</f>
        <v>0</v>
      </c>
      <c r="AL27" s="371">
        <f>'S6'!$O$29</f>
        <v>0</v>
      </c>
      <c r="AM27" s="371">
        <f>'S7'!$O$29</f>
        <v>0</v>
      </c>
      <c r="AN27" s="371">
        <f>'S8'!$O$29</f>
        <v>0</v>
      </c>
      <c r="AO27" s="1116"/>
      <c r="AP27" s="1116"/>
      <c r="AQ27" s="1116"/>
      <c r="AR27" s="1116"/>
      <c r="AS27" s="1116"/>
      <c r="AT27" s="1116"/>
      <c r="AU27" s="1116"/>
      <c r="AV27" s="1116"/>
      <c r="AW27" s="371">
        <f>'S1'!$T$29</f>
        <v>0</v>
      </c>
      <c r="AX27" s="371">
        <f>'S2'!$T$29</f>
        <v>0</v>
      </c>
      <c r="AY27" s="371">
        <f>'S3'!$T$29</f>
        <v>0</v>
      </c>
      <c r="AZ27" s="371">
        <f>'S4'!$T$29</f>
        <v>0</v>
      </c>
      <c r="BA27" s="371">
        <f>'S5'!$T$29</f>
        <v>0</v>
      </c>
      <c r="BB27" s="371">
        <f>'S6'!$T$29</f>
        <v>0</v>
      </c>
      <c r="BC27" s="371">
        <f>'S7'!$T$29</f>
        <v>0</v>
      </c>
      <c r="BD27" s="371">
        <f>'S8'!$T$29</f>
        <v>0</v>
      </c>
      <c r="BE27" s="1118"/>
      <c r="BF27" s="1118"/>
      <c r="BG27" s="1118"/>
      <c r="BH27" s="1118"/>
      <c r="BI27" s="1118"/>
      <c r="BJ27" s="1118"/>
      <c r="BK27" s="1118"/>
      <c r="BL27" s="1118"/>
      <c r="BM27" s="371">
        <f>'S1'!$Y$29</f>
        <v>0</v>
      </c>
      <c r="BN27" s="371">
        <f>'S2'!$Y$29</f>
        <v>0</v>
      </c>
      <c r="BO27" s="371">
        <f>'S3'!$Y$29</f>
        <v>0</v>
      </c>
      <c r="BP27" s="371">
        <f>'S4'!$Y$29</f>
        <v>0</v>
      </c>
      <c r="BQ27" s="371">
        <f>'S5'!$Y$29</f>
        <v>0</v>
      </c>
      <c r="BR27" s="371">
        <f>'S6'!$Y$29</f>
        <v>0</v>
      </c>
      <c r="BS27" s="371">
        <f>'S7'!$Y$29</f>
        <v>0</v>
      </c>
      <c r="BT27" s="371">
        <f>'S8'!$Y$29</f>
        <v>0</v>
      </c>
      <c r="BU27" s="1110"/>
      <c r="BV27" s="1110"/>
      <c r="BW27" s="1110"/>
      <c r="BX27" s="1110"/>
      <c r="BY27" s="1110"/>
      <c r="BZ27" s="1110"/>
      <c r="CA27" s="1110"/>
      <c r="CB27" s="1110"/>
    </row>
    <row r="28" spans="1:80" x14ac:dyDescent="0.2">
      <c r="A28" s="371">
        <f>'S1'!$E$30</f>
        <v>0</v>
      </c>
      <c r="B28" s="371">
        <f>'S2'!$E$30</f>
        <v>0</v>
      </c>
      <c r="C28" s="371">
        <f>'S3'!$E$30</f>
        <v>0</v>
      </c>
      <c r="D28" s="371">
        <f>'S4'!$E$30</f>
        <v>0</v>
      </c>
      <c r="E28" s="371">
        <f>'S5'!$E$30</f>
        <v>0</v>
      </c>
      <c r="F28" s="371">
        <f>'S6'!$E$30</f>
        <v>0</v>
      </c>
      <c r="G28" s="371">
        <f>'S7'!$E$30</f>
        <v>0</v>
      </c>
      <c r="H28" s="371">
        <f>'S8'!$E$30</f>
        <v>0</v>
      </c>
      <c r="I28" s="1112"/>
      <c r="J28" s="1112"/>
      <c r="K28" s="1112"/>
      <c r="L28" s="1112"/>
      <c r="M28" s="1112"/>
      <c r="N28" s="1112"/>
      <c r="O28" s="1112"/>
      <c r="P28" s="1112"/>
      <c r="Q28" s="371">
        <f>'S1'!$J$30</f>
        <v>0</v>
      </c>
      <c r="R28" s="371">
        <f>'S2'!$J$30</f>
        <v>0</v>
      </c>
      <c r="S28" s="371">
        <f>'S3'!$J$30</f>
        <v>0</v>
      </c>
      <c r="T28" s="371">
        <f>'S4'!$J$30</f>
        <v>0</v>
      </c>
      <c r="U28" s="371">
        <f>'S5'!$J$30</f>
        <v>0</v>
      </c>
      <c r="V28" s="371">
        <f>'S6'!$J$30</f>
        <v>0</v>
      </c>
      <c r="W28" s="371">
        <f>'S7'!$J$30</f>
        <v>0</v>
      </c>
      <c r="X28" s="371">
        <f>'S8'!$J$30</f>
        <v>0</v>
      </c>
      <c r="Y28" s="1114"/>
      <c r="Z28" s="1114"/>
      <c r="AA28" s="1114"/>
      <c r="AB28" s="1114"/>
      <c r="AC28" s="1114"/>
      <c r="AD28" s="1114"/>
      <c r="AE28" s="1114"/>
      <c r="AF28" s="1114"/>
      <c r="AG28" s="371">
        <f>'S1'!$O$30</f>
        <v>0</v>
      </c>
      <c r="AH28" s="371">
        <f>'S2'!$O$30</f>
        <v>0</v>
      </c>
      <c r="AI28" s="371">
        <f>'S3'!$O$30</f>
        <v>0</v>
      </c>
      <c r="AJ28" s="371">
        <f>'S4'!$O$30</f>
        <v>0</v>
      </c>
      <c r="AK28" s="371">
        <f>'S5'!$O$30</f>
        <v>0</v>
      </c>
      <c r="AL28" s="371">
        <f>'S6'!$O$30</f>
        <v>0</v>
      </c>
      <c r="AM28" s="371">
        <f>'S7'!$O$30</f>
        <v>0</v>
      </c>
      <c r="AN28" s="371">
        <f>'S8'!$O$30</f>
        <v>0</v>
      </c>
      <c r="AO28" s="1116"/>
      <c r="AP28" s="1116"/>
      <c r="AQ28" s="1116"/>
      <c r="AR28" s="1116"/>
      <c r="AS28" s="1116"/>
      <c r="AT28" s="1116"/>
      <c r="AU28" s="1116"/>
      <c r="AV28" s="1116"/>
      <c r="AW28" s="371">
        <f>'S1'!$T$30</f>
        <v>0</v>
      </c>
      <c r="AX28" s="371">
        <f>'S2'!$T$30</f>
        <v>0</v>
      </c>
      <c r="AY28" s="371">
        <f>'S3'!$T$30</f>
        <v>0</v>
      </c>
      <c r="AZ28" s="371">
        <f>'S4'!$T$30</f>
        <v>0</v>
      </c>
      <c r="BA28" s="371">
        <f>'S5'!$T$30</f>
        <v>0</v>
      </c>
      <c r="BB28" s="371">
        <f>'S6'!$T$30</f>
        <v>0</v>
      </c>
      <c r="BC28" s="371">
        <f>'S7'!$T$30</f>
        <v>0</v>
      </c>
      <c r="BD28" s="371">
        <f>'S8'!$T$30</f>
        <v>0</v>
      </c>
      <c r="BE28" s="1118"/>
      <c r="BF28" s="1118"/>
      <c r="BG28" s="1118"/>
      <c r="BH28" s="1118"/>
      <c r="BI28" s="1118"/>
      <c r="BJ28" s="1118"/>
      <c r="BK28" s="1118"/>
      <c r="BL28" s="1118"/>
      <c r="BM28" s="371">
        <f>'S1'!$Y$30</f>
        <v>0</v>
      </c>
      <c r="BN28" s="371">
        <f>'S2'!$Y$30</f>
        <v>0</v>
      </c>
      <c r="BO28" s="371">
        <f>'S3'!$Y$30</f>
        <v>0</v>
      </c>
      <c r="BP28" s="371">
        <f>'S4'!$Y$30</f>
        <v>0</v>
      </c>
      <c r="BQ28" s="371">
        <f>'S5'!$Y$30</f>
        <v>0</v>
      </c>
      <c r="BR28" s="371">
        <f>'S6'!$Y$30</f>
        <v>0</v>
      </c>
      <c r="BS28" s="371">
        <f>'S7'!$Y$30</f>
        <v>0</v>
      </c>
      <c r="BT28" s="371">
        <f>'S8'!$Y$30</f>
        <v>0</v>
      </c>
      <c r="BU28" s="1110"/>
      <c r="BV28" s="1110"/>
      <c r="BW28" s="1110"/>
      <c r="BX28" s="1110"/>
      <c r="BY28" s="1110"/>
      <c r="BZ28" s="1110"/>
      <c r="CA28" s="1110"/>
      <c r="CB28" s="1110"/>
    </row>
    <row r="29" spans="1:80" x14ac:dyDescent="0.2">
      <c r="A29" s="371">
        <f>'S1'!$E$31</f>
        <v>0</v>
      </c>
      <c r="B29" s="371">
        <f>'S2'!$E$31</f>
        <v>0</v>
      </c>
      <c r="C29" s="371">
        <f>'S3'!$E$31</f>
        <v>0</v>
      </c>
      <c r="D29" s="371">
        <f>'S4'!$E$31</f>
        <v>0</v>
      </c>
      <c r="E29" s="371">
        <f>'S5'!$E$31</f>
        <v>0</v>
      </c>
      <c r="F29" s="371">
        <f>'S6'!$E$31</f>
        <v>0</v>
      </c>
      <c r="G29" s="371">
        <f>'S7'!$E$31</f>
        <v>0</v>
      </c>
      <c r="H29" s="371">
        <f>'S8'!$E$31</f>
        <v>0</v>
      </c>
      <c r="I29" s="1112"/>
      <c r="J29" s="1112"/>
      <c r="K29" s="1112"/>
      <c r="L29" s="1112"/>
      <c r="M29" s="1112"/>
      <c r="N29" s="1112"/>
      <c r="O29" s="1112"/>
      <c r="P29" s="1112"/>
      <c r="Q29" s="371">
        <f>'S1'!$J$31</f>
        <v>0</v>
      </c>
      <c r="R29" s="371">
        <f>'S2'!$J$31</f>
        <v>0</v>
      </c>
      <c r="S29" s="371">
        <f>'S3'!$J$31</f>
        <v>0</v>
      </c>
      <c r="T29" s="371">
        <f>'S4'!$J$31</f>
        <v>0</v>
      </c>
      <c r="U29" s="371">
        <f>'S5'!$J$31</f>
        <v>0</v>
      </c>
      <c r="V29" s="371">
        <f>'S6'!$J$31</f>
        <v>0</v>
      </c>
      <c r="W29" s="371">
        <f>'S7'!$J$31</f>
        <v>0</v>
      </c>
      <c r="X29" s="371">
        <f>'S8'!$J$31</f>
        <v>0</v>
      </c>
      <c r="Y29" s="1114"/>
      <c r="Z29" s="1114"/>
      <c r="AA29" s="1114"/>
      <c r="AB29" s="1114"/>
      <c r="AC29" s="1114"/>
      <c r="AD29" s="1114"/>
      <c r="AE29" s="1114"/>
      <c r="AF29" s="1114"/>
      <c r="AG29" s="371">
        <f>'S1'!$O$31</f>
        <v>0</v>
      </c>
      <c r="AH29" s="371">
        <f>'S2'!$O$31</f>
        <v>0</v>
      </c>
      <c r="AI29" s="371">
        <f>'S3'!$O$31</f>
        <v>0</v>
      </c>
      <c r="AJ29" s="371">
        <f>'S4'!$O$31</f>
        <v>0</v>
      </c>
      <c r="AK29" s="371">
        <f>'S5'!$O$31</f>
        <v>0</v>
      </c>
      <c r="AL29" s="371">
        <f>'S6'!$O$31</f>
        <v>0</v>
      </c>
      <c r="AM29" s="371">
        <f>'S7'!$O$31</f>
        <v>0</v>
      </c>
      <c r="AN29" s="371">
        <f>'S8'!$O$31</f>
        <v>0</v>
      </c>
      <c r="AO29" s="1116"/>
      <c r="AP29" s="1116"/>
      <c r="AQ29" s="1116"/>
      <c r="AR29" s="1116"/>
      <c r="AS29" s="1116"/>
      <c r="AT29" s="1116"/>
      <c r="AU29" s="1116"/>
      <c r="AV29" s="1116"/>
      <c r="AW29" s="371">
        <f>'S1'!$T$31</f>
        <v>0</v>
      </c>
      <c r="AX29" s="371">
        <f>'S2'!$T$31</f>
        <v>0</v>
      </c>
      <c r="AY29" s="371">
        <f>'S3'!$T$31</f>
        <v>0</v>
      </c>
      <c r="AZ29" s="371">
        <f>'S4'!$T$31</f>
        <v>0</v>
      </c>
      <c r="BA29" s="371">
        <f>'S5'!$T$31</f>
        <v>0</v>
      </c>
      <c r="BB29" s="371">
        <f>'S6'!$T$31</f>
        <v>0</v>
      </c>
      <c r="BC29" s="371">
        <f>'S7'!$T$31</f>
        <v>0</v>
      </c>
      <c r="BD29" s="371">
        <f>'S8'!$T$31</f>
        <v>0</v>
      </c>
      <c r="BE29" s="1118"/>
      <c r="BF29" s="1118"/>
      <c r="BG29" s="1118"/>
      <c r="BH29" s="1118"/>
      <c r="BI29" s="1118"/>
      <c r="BJ29" s="1118"/>
      <c r="BK29" s="1118"/>
      <c r="BL29" s="1118"/>
      <c r="BM29" s="371">
        <f>'S1'!$Y$31</f>
        <v>0</v>
      </c>
      <c r="BN29" s="371">
        <f>'S2'!$Y$31</f>
        <v>0</v>
      </c>
      <c r="BO29" s="371">
        <f>'S3'!$Y$31</f>
        <v>0</v>
      </c>
      <c r="BP29" s="371">
        <f>'S4'!$Y$31</f>
        <v>0</v>
      </c>
      <c r="BQ29" s="371">
        <f>'S5'!$Y$31</f>
        <v>0</v>
      </c>
      <c r="BR29" s="371">
        <f>'S6'!$Y$31</f>
        <v>0</v>
      </c>
      <c r="BS29" s="371">
        <f>'S7'!$Y$31</f>
        <v>0</v>
      </c>
      <c r="BT29" s="371">
        <f>'S8'!$Y$31</f>
        <v>0</v>
      </c>
      <c r="BU29" s="1110"/>
      <c r="BV29" s="1110"/>
      <c r="BW29" s="1110"/>
      <c r="BX29" s="1110"/>
      <c r="BY29" s="1110"/>
      <c r="BZ29" s="1110"/>
      <c r="CA29" s="1110"/>
      <c r="CB29" s="1110"/>
    </row>
    <row r="30" spans="1:80" x14ac:dyDescent="0.2">
      <c r="A30" s="371">
        <f>'S1'!$E$32</f>
        <v>0</v>
      </c>
      <c r="B30" s="371">
        <f>'S2'!$E$32</f>
        <v>0</v>
      </c>
      <c r="C30" s="371">
        <f>'S3'!$E$32</f>
        <v>0</v>
      </c>
      <c r="D30" s="371">
        <f>'S4'!$E$32</f>
        <v>0</v>
      </c>
      <c r="E30" s="371">
        <f>'S5'!$E$32</f>
        <v>0</v>
      </c>
      <c r="F30" s="371">
        <f>'S6'!$E$32</f>
        <v>0</v>
      </c>
      <c r="G30" s="371">
        <f>'S7'!$E$32</f>
        <v>0</v>
      </c>
      <c r="H30" s="371">
        <f>'S8'!$E$32</f>
        <v>0</v>
      </c>
      <c r="I30" s="1112"/>
      <c r="J30" s="1112"/>
      <c r="K30" s="1112"/>
      <c r="L30" s="1112"/>
      <c r="M30" s="1112"/>
      <c r="N30" s="1112"/>
      <c r="O30" s="1112"/>
      <c r="P30" s="1112"/>
      <c r="Q30" s="371">
        <f>'S1'!$J$32</f>
        <v>0</v>
      </c>
      <c r="R30" s="371">
        <f>'S2'!$J$32</f>
        <v>0</v>
      </c>
      <c r="S30" s="371">
        <f>'S3'!$J$32</f>
        <v>0</v>
      </c>
      <c r="T30" s="371">
        <f>'S4'!$J$32</f>
        <v>0</v>
      </c>
      <c r="U30" s="371">
        <f>'S5'!$J$32</f>
        <v>0</v>
      </c>
      <c r="V30" s="371">
        <f>'S6'!$J$32</f>
        <v>0</v>
      </c>
      <c r="W30" s="371">
        <f>'S7'!$J$32</f>
        <v>0</v>
      </c>
      <c r="X30" s="371">
        <f>'S8'!$J$32</f>
        <v>0</v>
      </c>
      <c r="Y30" s="1114"/>
      <c r="Z30" s="1114"/>
      <c r="AA30" s="1114"/>
      <c r="AB30" s="1114"/>
      <c r="AC30" s="1114"/>
      <c r="AD30" s="1114"/>
      <c r="AE30" s="1114"/>
      <c r="AF30" s="1114"/>
      <c r="AG30" s="371">
        <f>'S1'!$O$32</f>
        <v>0</v>
      </c>
      <c r="AH30" s="371">
        <f>'S2'!$O$32</f>
        <v>0</v>
      </c>
      <c r="AI30" s="371">
        <f>'S3'!$O$32</f>
        <v>0</v>
      </c>
      <c r="AJ30" s="371">
        <f>'S4'!$O$32</f>
        <v>0</v>
      </c>
      <c r="AK30" s="371">
        <f>'S5'!$O$32</f>
        <v>0</v>
      </c>
      <c r="AL30" s="371">
        <f>'S6'!$O$32</f>
        <v>0</v>
      </c>
      <c r="AM30" s="371">
        <f>'S7'!$O$32</f>
        <v>0</v>
      </c>
      <c r="AN30" s="371">
        <f>'S8'!$O$32</f>
        <v>0</v>
      </c>
      <c r="AO30" s="1116"/>
      <c r="AP30" s="1116"/>
      <c r="AQ30" s="1116"/>
      <c r="AR30" s="1116"/>
      <c r="AS30" s="1116"/>
      <c r="AT30" s="1116"/>
      <c r="AU30" s="1116"/>
      <c r="AV30" s="1116"/>
      <c r="AW30" s="371">
        <f>'S1'!$T$32</f>
        <v>0</v>
      </c>
      <c r="AX30" s="371">
        <f>'S2'!$T$32</f>
        <v>0</v>
      </c>
      <c r="AY30" s="371">
        <f>'S3'!$T$32</f>
        <v>0</v>
      </c>
      <c r="AZ30" s="371">
        <f>'S4'!$T$32</f>
        <v>0</v>
      </c>
      <c r="BA30" s="371">
        <f>'S5'!$T$32</f>
        <v>0</v>
      </c>
      <c r="BB30" s="371">
        <f>'S6'!$T$32</f>
        <v>0</v>
      </c>
      <c r="BC30" s="371">
        <f>'S7'!$T$32</f>
        <v>0</v>
      </c>
      <c r="BD30" s="371">
        <f>'S8'!$T$32</f>
        <v>0</v>
      </c>
      <c r="BE30" s="1118"/>
      <c r="BF30" s="1118"/>
      <c r="BG30" s="1118"/>
      <c r="BH30" s="1118"/>
      <c r="BI30" s="1118"/>
      <c r="BJ30" s="1118"/>
      <c r="BK30" s="1118"/>
      <c r="BL30" s="1118"/>
      <c r="BM30" s="371">
        <f>'S1'!$Y$32</f>
        <v>0</v>
      </c>
      <c r="BN30" s="371">
        <f>'S2'!$Y$32</f>
        <v>0</v>
      </c>
      <c r="BO30" s="371">
        <f>'S3'!$Y$32</f>
        <v>0</v>
      </c>
      <c r="BP30" s="371">
        <f>'S4'!$Y$32</f>
        <v>0</v>
      </c>
      <c r="BQ30" s="371">
        <f>'S5'!$Y$32</f>
        <v>0</v>
      </c>
      <c r="BR30" s="371">
        <f>'S6'!$Y$32</f>
        <v>0</v>
      </c>
      <c r="BS30" s="371">
        <f>'S7'!$Y$32</f>
        <v>0</v>
      </c>
      <c r="BT30" s="371">
        <f>'S8'!$Y$32</f>
        <v>0</v>
      </c>
      <c r="BU30" s="1110"/>
      <c r="BV30" s="1110"/>
      <c r="BW30" s="1110"/>
      <c r="BX30" s="1110"/>
      <c r="BY30" s="1110"/>
      <c r="BZ30" s="1110"/>
      <c r="CA30" s="1110"/>
      <c r="CB30" s="1110"/>
    </row>
    <row r="31" spans="1:80" x14ac:dyDescent="0.2">
      <c r="A31" s="370">
        <f>'S1'!$E$33</f>
        <v>0</v>
      </c>
      <c r="B31" s="376">
        <f>'S2'!$E$33</f>
        <v>0</v>
      </c>
      <c r="C31" s="376">
        <f>'S3'!$E$33</f>
        <v>0</v>
      </c>
      <c r="D31" s="376">
        <f>'S4'!$E$33</f>
        <v>0</v>
      </c>
      <c r="E31" s="370">
        <f>'S5'!$E$33</f>
        <v>0</v>
      </c>
      <c r="F31" s="370">
        <f>'S6'!$E$33</f>
        <v>0</v>
      </c>
      <c r="G31" s="370">
        <f>'S7'!$E$33</f>
        <v>0</v>
      </c>
      <c r="H31" s="370">
        <f>'S8'!$E$33</f>
        <v>0</v>
      </c>
      <c r="I31" s="1112"/>
      <c r="J31" s="1112"/>
      <c r="K31" s="1112"/>
      <c r="L31" s="1112"/>
      <c r="M31" s="1112"/>
      <c r="N31" s="1112"/>
      <c r="O31" s="1112"/>
      <c r="P31" s="1112"/>
      <c r="Q31" s="383">
        <f>'S1'!$J$33</f>
        <v>0</v>
      </c>
      <c r="R31" s="383">
        <f>'S2'!$J$33</f>
        <v>0</v>
      </c>
      <c r="S31" s="383">
        <f>'S3'!$J$33</f>
        <v>0</v>
      </c>
      <c r="T31" s="383">
        <f>'S4'!$J$33</f>
        <v>0</v>
      </c>
      <c r="U31" s="383">
        <f>'S5'!$J$33</f>
        <v>0</v>
      </c>
      <c r="V31" s="383">
        <f>'S6'!$J$33</f>
        <v>0</v>
      </c>
      <c r="W31" s="383">
        <f>'S7'!$J$33</f>
        <v>0</v>
      </c>
      <c r="X31" s="383">
        <f>'S8'!$J$33</f>
        <v>0</v>
      </c>
      <c r="Y31" s="1114"/>
      <c r="Z31" s="1114"/>
      <c r="AA31" s="1114"/>
      <c r="AB31" s="1114"/>
      <c r="AC31" s="1114"/>
      <c r="AD31" s="1114"/>
      <c r="AE31" s="1114"/>
      <c r="AF31" s="1114"/>
      <c r="AG31" s="370">
        <f>'S1'!$O$33</f>
        <v>0</v>
      </c>
      <c r="AH31" s="376">
        <f>'S2'!$O$33</f>
        <v>0</v>
      </c>
      <c r="AI31" s="376">
        <f>'S3'!$O$33</f>
        <v>0</v>
      </c>
      <c r="AJ31" s="376">
        <f>'S4'!$O$33</f>
        <v>0</v>
      </c>
      <c r="AK31" s="370">
        <f>'S5'!$O$33</f>
        <v>0</v>
      </c>
      <c r="AL31" s="370">
        <f>'S6'!$O$33</f>
        <v>0</v>
      </c>
      <c r="AM31" s="370">
        <f>'S7'!$O$33</f>
        <v>0</v>
      </c>
      <c r="AN31" s="370">
        <f>'S8'!$O$33</f>
        <v>0</v>
      </c>
      <c r="AO31" s="1116"/>
      <c r="AP31" s="1116"/>
      <c r="AQ31" s="1116"/>
      <c r="AR31" s="1116"/>
      <c r="AS31" s="1116"/>
      <c r="AT31" s="1116"/>
      <c r="AU31" s="1116"/>
      <c r="AV31" s="1116"/>
      <c r="AW31" s="383">
        <f>'S1'!$T$33</f>
        <v>0</v>
      </c>
      <c r="AX31" s="383">
        <f>'S2'!$T$33</f>
        <v>0</v>
      </c>
      <c r="AY31" s="383">
        <f>'S3'!$T$33</f>
        <v>0</v>
      </c>
      <c r="AZ31" s="383">
        <f>'S4'!$T$33</f>
        <v>0</v>
      </c>
      <c r="BA31" s="383">
        <f>'S5'!$T$33</f>
        <v>0</v>
      </c>
      <c r="BB31" s="383">
        <f>'S6'!$T$33</f>
        <v>0</v>
      </c>
      <c r="BC31" s="383">
        <f>'S7'!$T$33</f>
        <v>0</v>
      </c>
      <c r="BD31" s="383">
        <f>'S8'!$T$33</f>
        <v>0</v>
      </c>
      <c r="BE31" s="1118"/>
      <c r="BF31" s="1118"/>
      <c r="BG31" s="1118"/>
      <c r="BH31" s="1118"/>
      <c r="BI31" s="1118"/>
      <c r="BJ31" s="1118"/>
      <c r="BK31" s="1118"/>
      <c r="BL31" s="1118"/>
      <c r="BM31" s="370">
        <f>'S1'!$Y$33</f>
        <v>0</v>
      </c>
      <c r="BN31" s="370">
        <f>'S2'!$Y$33</f>
        <v>0</v>
      </c>
      <c r="BO31" s="370">
        <f>'S3'!$Y$33</f>
        <v>0</v>
      </c>
      <c r="BP31" s="370">
        <f>'S4'!$Y$33</f>
        <v>0</v>
      </c>
      <c r="BQ31" s="370">
        <f>'S5'!$Y$33</f>
        <v>0</v>
      </c>
      <c r="BR31" s="370">
        <f>'S6'!$Y$33</f>
        <v>0</v>
      </c>
      <c r="BS31" s="370">
        <f>'S7'!$Y$33</f>
        <v>0</v>
      </c>
      <c r="BT31" s="370">
        <f>'S8'!$Y$33</f>
        <v>0</v>
      </c>
      <c r="BU31" s="1110"/>
      <c r="BV31" s="1110"/>
      <c r="BW31" s="1110"/>
      <c r="BX31" s="1110"/>
      <c r="BY31" s="1110"/>
      <c r="BZ31" s="1110"/>
      <c r="CA31" s="1110"/>
      <c r="CB31" s="1110"/>
    </row>
    <row r="32" spans="1:80" x14ac:dyDescent="0.2">
      <c r="A32" s="370">
        <f>'S1'!$E$34</f>
        <v>0</v>
      </c>
      <c r="B32" s="376">
        <f>'S2'!$E$34</f>
        <v>0</v>
      </c>
      <c r="C32" s="376">
        <f>'S3'!$E$34</f>
        <v>0</v>
      </c>
      <c r="D32" s="376">
        <f>'S4'!$E$34</f>
        <v>0</v>
      </c>
      <c r="E32" s="370">
        <f>'S5'!$E$34</f>
        <v>0</v>
      </c>
      <c r="F32" s="370">
        <f>'S6'!$E$34</f>
        <v>0</v>
      </c>
      <c r="G32" s="370">
        <f>'S7'!$E$34</f>
        <v>0</v>
      </c>
      <c r="H32" s="370">
        <f>'S8'!$E$34</f>
        <v>0</v>
      </c>
      <c r="I32" s="1112"/>
      <c r="J32" s="1112"/>
      <c r="K32" s="1112"/>
      <c r="L32" s="1112"/>
      <c r="M32" s="1112"/>
      <c r="N32" s="1112"/>
      <c r="O32" s="1112"/>
      <c r="P32" s="1112"/>
      <c r="Q32" s="383">
        <f>'S1'!$J$34</f>
        <v>0</v>
      </c>
      <c r="R32" s="383">
        <f>'S2'!$J$34</f>
        <v>0</v>
      </c>
      <c r="S32" s="383">
        <f>'S3'!$J$34</f>
        <v>0</v>
      </c>
      <c r="T32" s="383">
        <f>'S4'!$J$34</f>
        <v>0</v>
      </c>
      <c r="U32" s="383">
        <f>'S5'!$J$34</f>
        <v>0</v>
      </c>
      <c r="V32" s="383">
        <f>'S6'!$J$34</f>
        <v>0</v>
      </c>
      <c r="W32" s="383">
        <f>'S7'!$J$34</f>
        <v>0</v>
      </c>
      <c r="X32" s="383">
        <f>'S8'!$J$34</f>
        <v>0</v>
      </c>
      <c r="Y32" s="1114"/>
      <c r="Z32" s="1114"/>
      <c r="AA32" s="1114"/>
      <c r="AB32" s="1114"/>
      <c r="AC32" s="1114"/>
      <c r="AD32" s="1114"/>
      <c r="AE32" s="1114"/>
      <c r="AF32" s="1114"/>
      <c r="AG32" s="370">
        <f>'S1'!$O$34</f>
        <v>0</v>
      </c>
      <c r="AH32" s="376">
        <f>'S2'!$O$34</f>
        <v>0</v>
      </c>
      <c r="AI32" s="376">
        <f>'S3'!$O$34</f>
        <v>0</v>
      </c>
      <c r="AJ32" s="376">
        <f>'S4'!$O$34</f>
        <v>0</v>
      </c>
      <c r="AK32" s="370">
        <f>'S5'!$O$34</f>
        <v>0</v>
      </c>
      <c r="AL32" s="370">
        <f>'S6'!$O$34</f>
        <v>0</v>
      </c>
      <c r="AM32" s="370">
        <f>'S7'!$O$34</f>
        <v>0</v>
      </c>
      <c r="AN32" s="370">
        <f>'S8'!$O$34</f>
        <v>0</v>
      </c>
      <c r="AO32" s="1116"/>
      <c r="AP32" s="1116"/>
      <c r="AQ32" s="1116"/>
      <c r="AR32" s="1116"/>
      <c r="AS32" s="1116"/>
      <c r="AT32" s="1116"/>
      <c r="AU32" s="1116"/>
      <c r="AV32" s="1116"/>
      <c r="AW32" s="383">
        <f>'S1'!$T$34</f>
        <v>0</v>
      </c>
      <c r="AX32" s="383">
        <f>'S2'!$T$34</f>
        <v>0</v>
      </c>
      <c r="AY32" s="383">
        <f>'S3'!$T$34</f>
        <v>0</v>
      </c>
      <c r="AZ32" s="383">
        <f>'S4'!$T$34</f>
        <v>0</v>
      </c>
      <c r="BA32" s="383">
        <f>'S5'!$T$34</f>
        <v>0</v>
      </c>
      <c r="BB32" s="383">
        <f>'S6'!$T$34</f>
        <v>0</v>
      </c>
      <c r="BC32" s="383">
        <f>'S7'!$T$34</f>
        <v>0</v>
      </c>
      <c r="BD32" s="383">
        <f>'S8'!$T$34</f>
        <v>0</v>
      </c>
      <c r="BE32" s="1118"/>
      <c r="BF32" s="1118"/>
      <c r="BG32" s="1118"/>
      <c r="BH32" s="1118"/>
      <c r="BI32" s="1118"/>
      <c r="BJ32" s="1118"/>
      <c r="BK32" s="1118"/>
      <c r="BL32" s="1118"/>
      <c r="BM32" s="370">
        <f>'S1'!$Y$34</f>
        <v>0</v>
      </c>
      <c r="BN32" s="370">
        <f>'S2'!$Y$34</f>
        <v>0</v>
      </c>
      <c r="BO32" s="370">
        <f>'S3'!$Y$34</f>
        <v>0</v>
      </c>
      <c r="BP32" s="370">
        <f>'S4'!$Y$34</f>
        <v>0</v>
      </c>
      <c r="BQ32" s="370">
        <f>'S5'!$Y$34</f>
        <v>0</v>
      </c>
      <c r="BR32" s="370">
        <f>'S6'!$Y$34</f>
        <v>0</v>
      </c>
      <c r="BS32" s="370">
        <f>'S7'!$Y$34</f>
        <v>0</v>
      </c>
      <c r="BT32" s="370">
        <f>'S8'!$Y$34</f>
        <v>0</v>
      </c>
      <c r="BU32" s="1110"/>
      <c r="BV32" s="1110"/>
      <c r="BW32" s="1110"/>
      <c r="BX32" s="1110"/>
      <c r="BY32" s="1110"/>
      <c r="BZ32" s="1110"/>
      <c r="CA32" s="1110"/>
      <c r="CB32" s="1110"/>
    </row>
    <row r="33" spans="1:80" x14ac:dyDescent="0.2">
      <c r="A33" s="370">
        <f>'S1'!$E$35</f>
        <v>0</v>
      </c>
      <c r="B33" s="376">
        <f>'S2'!$E$35</f>
        <v>0</v>
      </c>
      <c r="C33" s="376">
        <f>'S3'!$E$35</f>
        <v>0</v>
      </c>
      <c r="D33" s="376">
        <f>'S4'!$E$35</f>
        <v>0</v>
      </c>
      <c r="E33" s="370">
        <f>'S5'!$E$35</f>
        <v>0</v>
      </c>
      <c r="F33" s="370">
        <f>'S6'!$E$35</f>
        <v>0</v>
      </c>
      <c r="G33" s="370">
        <f>'S7'!$E$35</f>
        <v>0</v>
      </c>
      <c r="H33" s="370">
        <f>'S8'!$E$35</f>
        <v>0</v>
      </c>
      <c r="I33" s="1112"/>
      <c r="J33" s="1112"/>
      <c r="K33" s="1112"/>
      <c r="L33" s="1112"/>
      <c r="M33" s="1112"/>
      <c r="N33" s="1112"/>
      <c r="O33" s="1112"/>
      <c r="P33" s="1112"/>
      <c r="Q33" s="383">
        <f>'S1'!$J$35</f>
        <v>0</v>
      </c>
      <c r="R33" s="383">
        <f>'S2'!$J$35</f>
        <v>0</v>
      </c>
      <c r="S33" s="383">
        <f>'S3'!$J$35</f>
        <v>0</v>
      </c>
      <c r="T33" s="383">
        <f>'S4'!$J$35</f>
        <v>0</v>
      </c>
      <c r="U33" s="383">
        <f>'S5'!$J$35</f>
        <v>0</v>
      </c>
      <c r="V33" s="383">
        <f>'S6'!$J$35</f>
        <v>0</v>
      </c>
      <c r="W33" s="383">
        <f>'S7'!$J$35</f>
        <v>0</v>
      </c>
      <c r="X33" s="383">
        <f>'S8'!$J$35</f>
        <v>0</v>
      </c>
      <c r="Y33" s="1114"/>
      <c r="Z33" s="1114"/>
      <c r="AA33" s="1114"/>
      <c r="AB33" s="1114"/>
      <c r="AC33" s="1114"/>
      <c r="AD33" s="1114"/>
      <c r="AE33" s="1114"/>
      <c r="AF33" s="1114"/>
      <c r="AG33" s="370">
        <f>'S1'!$O$35</f>
        <v>0</v>
      </c>
      <c r="AH33" s="376">
        <f>'S2'!$O$35</f>
        <v>0</v>
      </c>
      <c r="AI33" s="376">
        <f>'S3'!$O$35</f>
        <v>0</v>
      </c>
      <c r="AJ33" s="376">
        <f>'S4'!$O$35</f>
        <v>0</v>
      </c>
      <c r="AK33" s="370">
        <f>'S5'!$O$35</f>
        <v>0</v>
      </c>
      <c r="AL33" s="370">
        <f>'S6'!$O$35</f>
        <v>0</v>
      </c>
      <c r="AM33" s="370">
        <f>'S7'!$O$35</f>
        <v>0</v>
      </c>
      <c r="AN33" s="370">
        <f>'S8'!$O$35</f>
        <v>0</v>
      </c>
      <c r="AO33" s="1116"/>
      <c r="AP33" s="1116"/>
      <c r="AQ33" s="1116"/>
      <c r="AR33" s="1116"/>
      <c r="AS33" s="1116"/>
      <c r="AT33" s="1116"/>
      <c r="AU33" s="1116"/>
      <c r="AV33" s="1116"/>
      <c r="AW33" s="383">
        <f>'S1'!$T$35</f>
        <v>0</v>
      </c>
      <c r="AX33" s="383">
        <f>'S2'!$T$35</f>
        <v>0</v>
      </c>
      <c r="AY33" s="383">
        <f>'S3'!$T$35</f>
        <v>0</v>
      </c>
      <c r="AZ33" s="383">
        <f>'S4'!$T$35</f>
        <v>0</v>
      </c>
      <c r="BA33" s="383">
        <f>'S5'!$T$35</f>
        <v>0</v>
      </c>
      <c r="BB33" s="383">
        <f>'S6'!$T$35</f>
        <v>0</v>
      </c>
      <c r="BC33" s="383">
        <f>'S7'!$T$35</f>
        <v>0</v>
      </c>
      <c r="BD33" s="383">
        <f>'S8'!$T$35</f>
        <v>0</v>
      </c>
      <c r="BE33" s="1118"/>
      <c r="BF33" s="1118"/>
      <c r="BG33" s="1118"/>
      <c r="BH33" s="1118"/>
      <c r="BI33" s="1118"/>
      <c r="BJ33" s="1118"/>
      <c r="BK33" s="1118"/>
      <c r="BL33" s="1118"/>
      <c r="BM33" s="370">
        <f>'S1'!$Y$35</f>
        <v>0</v>
      </c>
      <c r="BN33" s="370">
        <f>'S2'!$Y$35</f>
        <v>0</v>
      </c>
      <c r="BO33" s="370">
        <f>'S3'!$Y$35</f>
        <v>0</v>
      </c>
      <c r="BP33" s="370">
        <f>'S4'!$Y$35</f>
        <v>0</v>
      </c>
      <c r="BQ33" s="370">
        <f>'S5'!$Y$35</f>
        <v>0</v>
      </c>
      <c r="BR33" s="370">
        <f>'S6'!$Y$35</f>
        <v>0</v>
      </c>
      <c r="BS33" s="370">
        <f>'S7'!$Y$35</f>
        <v>0</v>
      </c>
      <c r="BT33" s="370">
        <f>'S8'!$Y$35</f>
        <v>0</v>
      </c>
      <c r="BU33" s="1110"/>
      <c r="BV33" s="1110"/>
      <c r="BW33" s="1110"/>
      <c r="BX33" s="1110"/>
      <c r="BY33" s="1110"/>
      <c r="BZ33" s="1110"/>
      <c r="CA33" s="1110"/>
      <c r="CB33" s="1110"/>
    </row>
    <row r="34" spans="1:80" x14ac:dyDescent="0.2">
      <c r="A34" s="370">
        <f>'S1'!$E$36</f>
        <v>0</v>
      </c>
      <c r="B34" s="376">
        <f>'S2'!$E$36</f>
        <v>0</v>
      </c>
      <c r="C34" s="376">
        <f>'S3'!$E$36</f>
        <v>0</v>
      </c>
      <c r="D34" s="376">
        <f>'S4'!$E$36</f>
        <v>0</v>
      </c>
      <c r="E34" s="370">
        <f>'S5'!$E$36</f>
        <v>0</v>
      </c>
      <c r="F34" s="370">
        <f>'S6'!$E$36</f>
        <v>0</v>
      </c>
      <c r="G34" s="370">
        <f>'S7'!$E$36</f>
        <v>0</v>
      </c>
      <c r="H34" s="370">
        <f>'S8'!$E$36</f>
        <v>0</v>
      </c>
      <c r="I34" s="1112"/>
      <c r="J34" s="1112"/>
      <c r="K34" s="1112"/>
      <c r="L34" s="1112"/>
      <c r="M34" s="1112"/>
      <c r="N34" s="1112"/>
      <c r="O34" s="1112"/>
      <c r="P34" s="1112"/>
      <c r="Q34" s="383">
        <f>'S1'!$J$36</f>
        <v>0</v>
      </c>
      <c r="R34" s="383">
        <f>'S2'!$J$36</f>
        <v>0</v>
      </c>
      <c r="S34" s="383">
        <f>'S3'!$J$36</f>
        <v>0</v>
      </c>
      <c r="T34" s="383">
        <f>'S4'!$J$36</f>
        <v>0</v>
      </c>
      <c r="U34" s="383">
        <f>'S5'!$J$36</f>
        <v>0</v>
      </c>
      <c r="V34" s="383">
        <f>'S6'!$J$36</f>
        <v>0</v>
      </c>
      <c r="W34" s="383">
        <f>'S7'!$J$36</f>
        <v>0</v>
      </c>
      <c r="X34" s="383">
        <f>'S8'!$J$36</f>
        <v>0</v>
      </c>
      <c r="Y34" s="1114"/>
      <c r="Z34" s="1114"/>
      <c r="AA34" s="1114"/>
      <c r="AB34" s="1114"/>
      <c r="AC34" s="1114"/>
      <c r="AD34" s="1114"/>
      <c r="AE34" s="1114"/>
      <c r="AF34" s="1114"/>
      <c r="AG34" s="370">
        <f>'S1'!$O$36</f>
        <v>0</v>
      </c>
      <c r="AH34" s="376">
        <f>'S2'!$O$36</f>
        <v>0</v>
      </c>
      <c r="AI34" s="376">
        <f>'S3'!$O$36</f>
        <v>0</v>
      </c>
      <c r="AJ34" s="376">
        <f>'S4'!$O$36</f>
        <v>0</v>
      </c>
      <c r="AK34" s="370">
        <f>'S5'!$O$36</f>
        <v>0</v>
      </c>
      <c r="AL34" s="370">
        <f>'S6'!$O$36</f>
        <v>0</v>
      </c>
      <c r="AM34" s="370">
        <f>'S7'!$O$36</f>
        <v>0</v>
      </c>
      <c r="AN34" s="370">
        <f>'S8'!$O$36</f>
        <v>0</v>
      </c>
      <c r="AO34" s="1116"/>
      <c r="AP34" s="1116"/>
      <c r="AQ34" s="1116"/>
      <c r="AR34" s="1116"/>
      <c r="AS34" s="1116"/>
      <c r="AT34" s="1116"/>
      <c r="AU34" s="1116"/>
      <c r="AV34" s="1116"/>
      <c r="AW34" s="383">
        <f>'S1'!$T$36</f>
        <v>0</v>
      </c>
      <c r="AX34" s="383">
        <f>'S2'!$T$36</f>
        <v>0</v>
      </c>
      <c r="AY34" s="383">
        <f>'S3'!$T$36</f>
        <v>0</v>
      </c>
      <c r="AZ34" s="383">
        <f>'S4'!$T$36</f>
        <v>0</v>
      </c>
      <c r="BA34" s="383">
        <f>'S5'!$T$36</f>
        <v>0</v>
      </c>
      <c r="BB34" s="383">
        <f>'S6'!$T$36</f>
        <v>0</v>
      </c>
      <c r="BC34" s="383">
        <f>'S7'!$T$36</f>
        <v>0</v>
      </c>
      <c r="BD34" s="383">
        <f>'S8'!$T$36</f>
        <v>0</v>
      </c>
      <c r="BE34" s="1118"/>
      <c r="BF34" s="1118"/>
      <c r="BG34" s="1118"/>
      <c r="BH34" s="1118"/>
      <c r="BI34" s="1118"/>
      <c r="BJ34" s="1118"/>
      <c r="BK34" s="1118"/>
      <c r="BL34" s="1118"/>
      <c r="BM34" s="370">
        <f>'S1'!$Y$36</f>
        <v>0</v>
      </c>
      <c r="BN34" s="370">
        <f>'S2'!$Y$36</f>
        <v>0</v>
      </c>
      <c r="BO34" s="370">
        <f>'S3'!$Y$36</f>
        <v>0</v>
      </c>
      <c r="BP34" s="370">
        <f>'S4'!$Y$36</f>
        <v>0</v>
      </c>
      <c r="BQ34" s="370">
        <f>'S5'!$Y$36</f>
        <v>0</v>
      </c>
      <c r="BR34" s="370">
        <f>'S6'!$Y$36</f>
        <v>0</v>
      </c>
      <c r="BS34" s="370">
        <f>'S7'!$Y$36</f>
        <v>0</v>
      </c>
      <c r="BT34" s="370">
        <f>'S8'!$Y$36</f>
        <v>0</v>
      </c>
      <c r="BU34" s="1110"/>
      <c r="BV34" s="1110"/>
      <c r="BW34" s="1110"/>
      <c r="BX34" s="1110"/>
      <c r="BY34" s="1110"/>
      <c r="BZ34" s="1110"/>
      <c r="CA34" s="1110"/>
      <c r="CB34" s="1110"/>
    </row>
    <row r="35" spans="1:80" x14ac:dyDescent="0.2">
      <c r="A35" s="370">
        <f>'S1'!$E$37</f>
        <v>0</v>
      </c>
      <c r="B35" s="376">
        <f>'S2'!$E$37</f>
        <v>0</v>
      </c>
      <c r="C35" s="376">
        <f>'S3'!$E$37</f>
        <v>0</v>
      </c>
      <c r="D35" s="376">
        <f>'S4'!$E$37</f>
        <v>0</v>
      </c>
      <c r="E35" s="370">
        <f>'S5'!$E$37</f>
        <v>0</v>
      </c>
      <c r="F35" s="370">
        <f>'S6'!$E$37</f>
        <v>0</v>
      </c>
      <c r="G35" s="370">
        <f>'S7'!$E$37</f>
        <v>0</v>
      </c>
      <c r="H35" s="370">
        <f>'S8'!$E$37</f>
        <v>0</v>
      </c>
      <c r="I35" s="1112"/>
      <c r="J35" s="1112"/>
      <c r="K35" s="1112"/>
      <c r="L35" s="1112"/>
      <c r="M35" s="1112"/>
      <c r="N35" s="1112"/>
      <c r="O35" s="1112"/>
      <c r="P35" s="1112"/>
      <c r="Q35" s="383">
        <f>'S1'!$J$37</f>
        <v>0</v>
      </c>
      <c r="R35" s="383">
        <f>'S2'!$J$37</f>
        <v>0</v>
      </c>
      <c r="S35" s="383">
        <f>'S3'!$J$37</f>
        <v>0</v>
      </c>
      <c r="T35" s="383">
        <f>'S4'!$J$37</f>
        <v>0</v>
      </c>
      <c r="U35" s="383">
        <f>'S5'!$J$37</f>
        <v>0</v>
      </c>
      <c r="V35" s="383">
        <f>'S6'!$J$37</f>
        <v>0</v>
      </c>
      <c r="W35" s="383">
        <f>'S7'!$J$37</f>
        <v>0</v>
      </c>
      <c r="X35" s="383">
        <f>'S8'!$J$37</f>
        <v>0</v>
      </c>
      <c r="Y35" s="1114"/>
      <c r="Z35" s="1114"/>
      <c r="AA35" s="1114"/>
      <c r="AB35" s="1114"/>
      <c r="AC35" s="1114"/>
      <c r="AD35" s="1114"/>
      <c r="AE35" s="1114"/>
      <c r="AF35" s="1114"/>
      <c r="AG35" s="370">
        <f>'S1'!$O$37</f>
        <v>0</v>
      </c>
      <c r="AH35" s="376">
        <f>'S2'!$O$37</f>
        <v>0</v>
      </c>
      <c r="AI35" s="376">
        <f>'S3'!$O$37</f>
        <v>0</v>
      </c>
      <c r="AJ35" s="376">
        <f>'S4'!$O$37</f>
        <v>0</v>
      </c>
      <c r="AK35" s="370">
        <f>'S5'!$O$37</f>
        <v>0</v>
      </c>
      <c r="AL35" s="370">
        <f>'S6'!$O$37</f>
        <v>0</v>
      </c>
      <c r="AM35" s="370">
        <f>'S7'!$O$37</f>
        <v>0</v>
      </c>
      <c r="AN35" s="370">
        <f>'S8'!$O$37</f>
        <v>0</v>
      </c>
      <c r="AO35" s="1116"/>
      <c r="AP35" s="1116"/>
      <c r="AQ35" s="1116"/>
      <c r="AR35" s="1116"/>
      <c r="AS35" s="1116"/>
      <c r="AT35" s="1116"/>
      <c r="AU35" s="1116"/>
      <c r="AV35" s="1116"/>
      <c r="AW35" s="383">
        <f>'S1'!$T$37</f>
        <v>0</v>
      </c>
      <c r="AX35" s="383">
        <f>'S2'!$T$37</f>
        <v>0</v>
      </c>
      <c r="AY35" s="383">
        <f>'S3'!$T$37</f>
        <v>0</v>
      </c>
      <c r="AZ35" s="383">
        <f>'S4'!$T$37</f>
        <v>0</v>
      </c>
      <c r="BA35" s="383">
        <f>'S5'!$T$37</f>
        <v>0</v>
      </c>
      <c r="BB35" s="383">
        <f>'S6'!$T$37</f>
        <v>0</v>
      </c>
      <c r="BC35" s="383">
        <f>'S7'!$T$37</f>
        <v>0</v>
      </c>
      <c r="BD35" s="383">
        <f>'S8'!$T$37</f>
        <v>0</v>
      </c>
      <c r="BE35" s="1118"/>
      <c r="BF35" s="1118"/>
      <c r="BG35" s="1118"/>
      <c r="BH35" s="1118"/>
      <c r="BI35" s="1118"/>
      <c r="BJ35" s="1118"/>
      <c r="BK35" s="1118"/>
      <c r="BL35" s="1118"/>
      <c r="BM35" s="370">
        <f>'S1'!$Y$37</f>
        <v>0</v>
      </c>
      <c r="BN35" s="370">
        <f>'S2'!$Y$37</f>
        <v>0</v>
      </c>
      <c r="BO35" s="370">
        <f>'S3'!$Y$37</f>
        <v>0</v>
      </c>
      <c r="BP35" s="370">
        <f>'S4'!$Y$37</f>
        <v>0</v>
      </c>
      <c r="BQ35" s="370">
        <f>'S5'!$Y$37</f>
        <v>0</v>
      </c>
      <c r="BR35" s="370">
        <f>'S6'!$Y$37</f>
        <v>0</v>
      </c>
      <c r="BS35" s="370">
        <f>'S7'!$Y$37</f>
        <v>0</v>
      </c>
      <c r="BT35" s="370">
        <f>'S8'!$Y$37</f>
        <v>0</v>
      </c>
      <c r="BU35" s="1110"/>
      <c r="BV35" s="1110"/>
      <c r="BW35" s="1110"/>
      <c r="BX35" s="1110"/>
      <c r="BY35" s="1110"/>
      <c r="BZ35" s="1110"/>
      <c r="CA35" s="1110"/>
      <c r="CB35" s="1110"/>
    </row>
    <row r="36" spans="1:80" x14ac:dyDescent="0.2">
      <c r="A36" s="370">
        <f>'S1'!$E$38</f>
        <v>0</v>
      </c>
      <c r="B36" s="376">
        <f>'S2'!$E$38</f>
        <v>0</v>
      </c>
      <c r="C36" s="376">
        <f>'S3'!$E$38</f>
        <v>0</v>
      </c>
      <c r="D36" s="376" t="str">
        <f>'S4'!$E$38</f>
        <v>ARCH 214.14</v>
      </c>
      <c r="E36" s="370">
        <f>'S5'!$E$38</f>
        <v>0</v>
      </c>
      <c r="F36" s="370">
        <f>'S6'!$E$38</f>
        <v>0</v>
      </c>
      <c r="G36" s="370">
        <f>'S7'!$E$38</f>
        <v>0</v>
      </c>
      <c r="H36" s="370">
        <f>'S8'!$E$38</f>
        <v>0</v>
      </c>
      <c r="I36" s="1112"/>
      <c r="J36" s="1112"/>
      <c r="K36" s="1112"/>
      <c r="L36" s="1112"/>
      <c r="M36" s="1112"/>
      <c r="N36" s="1112"/>
      <c r="O36" s="1112"/>
      <c r="P36" s="1112"/>
      <c r="Q36" s="383">
        <f>'S1'!$J$38</f>
        <v>0</v>
      </c>
      <c r="R36" s="383">
        <f>'S2'!$J$38</f>
        <v>0</v>
      </c>
      <c r="S36" s="383">
        <f>'S3'!$J$38</f>
        <v>0</v>
      </c>
      <c r="T36" s="383" t="str">
        <f>'S4'!$J$38</f>
        <v>Öğr. Gör. Gülçin SOYAK</v>
      </c>
      <c r="U36" s="383">
        <f>'S5'!$J$38</f>
        <v>0</v>
      </c>
      <c r="V36" s="383">
        <f>'S6'!$J$38</f>
        <v>0</v>
      </c>
      <c r="W36" s="383">
        <f>'S7'!$J$38</f>
        <v>0</v>
      </c>
      <c r="X36" s="383">
        <f>'S8'!$J$38</f>
        <v>0</v>
      </c>
      <c r="Y36" s="1114"/>
      <c r="Z36" s="1114"/>
      <c r="AA36" s="1114"/>
      <c r="AB36" s="1114"/>
      <c r="AC36" s="1114"/>
      <c r="AD36" s="1114"/>
      <c r="AE36" s="1114"/>
      <c r="AF36" s="1114"/>
      <c r="AG36" s="370">
        <f>'S1'!$O$38</f>
        <v>0</v>
      </c>
      <c r="AH36" s="376">
        <f>'S2'!$O$38</f>
        <v>0</v>
      </c>
      <c r="AI36" s="376">
        <f>'S3'!$O$38</f>
        <v>0</v>
      </c>
      <c r="AJ36" s="376">
        <f>'S4'!$O$38</f>
        <v>0</v>
      </c>
      <c r="AK36" s="370">
        <f>'S5'!$O$38</f>
        <v>0</v>
      </c>
      <c r="AL36" s="370">
        <f>'S6'!$O$38</f>
        <v>0</v>
      </c>
      <c r="AM36" s="370">
        <f>'S7'!$O$38</f>
        <v>0</v>
      </c>
      <c r="AN36" s="370">
        <f>'S8'!$O$38</f>
        <v>0</v>
      </c>
      <c r="AO36" s="1116"/>
      <c r="AP36" s="1116"/>
      <c r="AQ36" s="1116"/>
      <c r="AR36" s="1116"/>
      <c r="AS36" s="1116"/>
      <c r="AT36" s="1116"/>
      <c r="AU36" s="1116"/>
      <c r="AV36" s="1116"/>
      <c r="AW36" s="383">
        <f>'S1'!$T$38</f>
        <v>0</v>
      </c>
      <c r="AX36" s="383">
        <f>'S2'!$T$38</f>
        <v>0</v>
      </c>
      <c r="AY36" s="383">
        <f>'S3'!$T$38</f>
        <v>0</v>
      </c>
      <c r="AZ36" s="383">
        <f>'S4'!$T$38</f>
        <v>0</v>
      </c>
      <c r="BA36" s="383">
        <f>'S5'!$T$38</f>
        <v>0</v>
      </c>
      <c r="BB36" s="383">
        <f>'S6'!$T$38</f>
        <v>0</v>
      </c>
      <c r="BC36" s="383">
        <f>'S7'!$T$38</f>
        <v>0</v>
      </c>
      <c r="BD36" s="383">
        <f>'S8'!$T$38</f>
        <v>0</v>
      </c>
      <c r="BE36" s="1118"/>
      <c r="BF36" s="1118"/>
      <c r="BG36" s="1118"/>
      <c r="BH36" s="1118"/>
      <c r="BI36" s="1118"/>
      <c r="BJ36" s="1118"/>
      <c r="BK36" s="1118"/>
      <c r="BL36" s="1118"/>
      <c r="BM36" s="370">
        <f>'S1'!$Y$38</f>
        <v>0</v>
      </c>
      <c r="BN36" s="370">
        <f>'S2'!$Y$38</f>
        <v>0</v>
      </c>
      <c r="BO36" s="370">
        <f>'S3'!$Y$38</f>
        <v>0</v>
      </c>
      <c r="BP36" s="370">
        <f>'S4'!$Y$38</f>
        <v>0</v>
      </c>
      <c r="BQ36" s="370">
        <f>'S5'!$Y$38</f>
        <v>0</v>
      </c>
      <c r="BR36" s="370">
        <f>'S6'!$Y$38</f>
        <v>0</v>
      </c>
      <c r="BS36" s="370">
        <f>'S7'!$Y$38</f>
        <v>0</v>
      </c>
      <c r="BT36" s="370">
        <f>'S8'!$Y$38</f>
        <v>0</v>
      </c>
      <c r="BU36" s="1110"/>
      <c r="BV36" s="1110"/>
      <c r="BW36" s="1110"/>
      <c r="BX36" s="1110"/>
      <c r="BY36" s="1110"/>
      <c r="BZ36" s="1110"/>
      <c r="CA36" s="1110"/>
      <c r="CB36" s="1110"/>
    </row>
    <row r="37" spans="1:80" x14ac:dyDescent="0.2">
      <c r="A37" s="370">
        <f>'S1'!$E$39</f>
        <v>0</v>
      </c>
      <c r="B37" s="376">
        <f>'S2'!$E$39</f>
        <v>0</v>
      </c>
      <c r="C37" s="376">
        <f>'S3'!$E$39</f>
        <v>0</v>
      </c>
      <c r="D37" s="376" t="str">
        <f>'S4'!$E$39</f>
        <v>ARCH 214.14</v>
      </c>
      <c r="E37" s="370">
        <f>'S5'!$E$39</f>
        <v>0</v>
      </c>
      <c r="F37" s="370">
        <f>'S6'!$E$39</f>
        <v>0</v>
      </c>
      <c r="G37" s="370">
        <f>'S7'!$E$39</f>
        <v>0</v>
      </c>
      <c r="H37" s="370">
        <f>'S8'!$E$39</f>
        <v>0</v>
      </c>
      <c r="I37" s="1112"/>
      <c r="J37" s="1112"/>
      <c r="K37" s="1112"/>
      <c r="L37" s="1112"/>
      <c r="M37" s="1112"/>
      <c r="N37" s="1112"/>
      <c r="O37" s="1112"/>
      <c r="P37" s="1112"/>
      <c r="Q37" s="383">
        <f>'S1'!$J$39</f>
        <v>0</v>
      </c>
      <c r="R37" s="383">
        <f>'S2'!$J$39</f>
        <v>0</v>
      </c>
      <c r="S37" s="383">
        <f>'S3'!$J$39</f>
        <v>0</v>
      </c>
      <c r="T37" s="383" t="str">
        <f>'S4'!$J$39</f>
        <v>Öğr. Gör. Gülçin SOYAK</v>
      </c>
      <c r="U37" s="383">
        <f>'S5'!$J$39</f>
        <v>0</v>
      </c>
      <c r="V37" s="383">
        <f>'S6'!$J$39</f>
        <v>0</v>
      </c>
      <c r="W37" s="383">
        <f>'S7'!$J$39</f>
        <v>0</v>
      </c>
      <c r="X37" s="383">
        <f>'S8'!$J$39</f>
        <v>0</v>
      </c>
      <c r="Y37" s="1114"/>
      <c r="Z37" s="1114"/>
      <c r="AA37" s="1114"/>
      <c r="AB37" s="1114"/>
      <c r="AC37" s="1114"/>
      <c r="AD37" s="1114"/>
      <c r="AE37" s="1114"/>
      <c r="AF37" s="1114"/>
      <c r="AG37" s="370">
        <f>'S1'!$O$39</f>
        <v>0</v>
      </c>
      <c r="AH37" s="376">
        <f>'S2'!$O$39</f>
        <v>0</v>
      </c>
      <c r="AI37" s="376">
        <f>'S3'!$O$39</f>
        <v>0</v>
      </c>
      <c r="AJ37" s="376">
        <f>'S4'!$O$39</f>
        <v>0</v>
      </c>
      <c r="AK37" s="370">
        <f>'S5'!$O$39</f>
        <v>0</v>
      </c>
      <c r="AL37" s="370">
        <f>'S6'!$O$39</f>
        <v>0</v>
      </c>
      <c r="AM37" s="370">
        <f>'S7'!$O$39</f>
        <v>0</v>
      </c>
      <c r="AN37" s="370">
        <f>'S8'!$O$39</f>
        <v>0</v>
      </c>
      <c r="AO37" s="1116"/>
      <c r="AP37" s="1116"/>
      <c r="AQ37" s="1116"/>
      <c r="AR37" s="1116"/>
      <c r="AS37" s="1116"/>
      <c r="AT37" s="1116"/>
      <c r="AU37" s="1116"/>
      <c r="AV37" s="1116"/>
      <c r="AW37" s="383">
        <f>'S1'!$T$39</f>
        <v>0</v>
      </c>
      <c r="AX37" s="383">
        <f>'S2'!$T$39</f>
        <v>0</v>
      </c>
      <c r="AY37" s="383">
        <f>'S3'!$T$39</f>
        <v>0</v>
      </c>
      <c r="AZ37" s="383">
        <f>'S4'!$T$39</f>
        <v>0</v>
      </c>
      <c r="BA37" s="383">
        <f>'S5'!$T$39</f>
        <v>0</v>
      </c>
      <c r="BB37" s="383">
        <f>'S6'!$T$39</f>
        <v>0</v>
      </c>
      <c r="BC37" s="383">
        <f>'S7'!$T$39</f>
        <v>0</v>
      </c>
      <c r="BD37" s="383">
        <f>'S8'!$T$39</f>
        <v>0</v>
      </c>
      <c r="BE37" s="1118"/>
      <c r="BF37" s="1118"/>
      <c r="BG37" s="1118"/>
      <c r="BH37" s="1118"/>
      <c r="BI37" s="1118"/>
      <c r="BJ37" s="1118"/>
      <c r="BK37" s="1118"/>
      <c r="BL37" s="1118"/>
      <c r="BM37" s="370">
        <f>'S1'!$Y$39</f>
        <v>0</v>
      </c>
      <c r="BN37" s="370">
        <f>'S2'!$Y$39</f>
        <v>0</v>
      </c>
      <c r="BO37" s="370">
        <f>'S3'!$Y$39</f>
        <v>0</v>
      </c>
      <c r="BP37" s="370">
        <f>'S4'!$Y$39</f>
        <v>0</v>
      </c>
      <c r="BQ37" s="370">
        <f>'S5'!$Y$39</f>
        <v>0</v>
      </c>
      <c r="BR37" s="370">
        <f>'S6'!$Y$39</f>
        <v>0</v>
      </c>
      <c r="BS37" s="370">
        <f>'S7'!$Y$39</f>
        <v>0</v>
      </c>
      <c r="BT37" s="370">
        <f>'S8'!$Y$39</f>
        <v>0</v>
      </c>
      <c r="BU37" s="1110"/>
      <c r="BV37" s="1110"/>
      <c r="BW37" s="1110"/>
      <c r="BX37" s="1110"/>
      <c r="BY37" s="1110"/>
      <c r="BZ37" s="1110"/>
      <c r="CA37" s="1110"/>
      <c r="CB37" s="1110"/>
    </row>
    <row r="38" spans="1:80" x14ac:dyDescent="0.2">
      <c r="A38" s="370">
        <f>'S1'!$E$40</f>
        <v>0</v>
      </c>
      <c r="B38" s="376">
        <f>'S2'!$E$40</f>
        <v>0</v>
      </c>
      <c r="C38" s="376">
        <f>'S3'!$E$40</f>
        <v>0</v>
      </c>
      <c r="D38" s="376" t="str">
        <f>'S4'!$E$40</f>
        <v>ARCH 214.14</v>
      </c>
      <c r="E38" s="370">
        <f>'S5'!$E$40</f>
        <v>0</v>
      </c>
      <c r="F38" s="370">
        <f>'S6'!$E$40</f>
        <v>0</v>
      </c>
      <c r="G38" s="370">
        <f>'S7'!$E$40</f>
        <v>0</v>
      </c>
      <c r="H38" s="370">
        <f>'S8'!$E$40</f>
        <v>0</v>
      </c>
      <c r="I38" s="1112"/>
      <c r="J38" s="1112"/>
      <c r="K38" s="1112"/>
      <c r="L38" s="1112"/>
      <c r="M38" s="1112"/>
      <c r="N38" s="1112"/>
      <c r="O38" s="1112"/>
      <c r="P38" s="1112"/>
      <c r="Q38" s="383">
        <f>'S1'!$J$40</f>
        <v>0</v>
      </c>
      <c r="R38" s="383">
        <f>'S2'!$J$40</f>
        <v>0</v>
      </c>
      <c r="S38" s="383">
        <f>'S3'!$J$40</f>
        <v>0</v>
      </c>
      <c r="T38" s="383" t="str">
        <f>'S4'!$J$40</f>
        <v>Öğr. Gör. Gülçin SOYAK</v>
      </c>
      <c r="U38" s="383">
        <f>'S5'!$J$40</f>
        <v>0</v>
      </c>
      <c r="V38" s="383">
        <f>'S6'!$J$40</f>
        <v>0</v>
      </c>
      <c r="W38" s="383">
        <f>'S7'!$J$40</f>
        <v>0</v>
      </c>
      <c r="X38" s="383">
        <f>'S8'!$J$40</f>
        <v>0</v>
      </c>
      <c r="Y38" s="1114"/>
      <c r="Z38" s="1114"/>
      <c r="AA38" s="1114"/>
      <c r="AB38" s="1114"/>
      <c r="AC38" s="1114"/>
      <c r="AD38" s="1114"/>
      <c r="AE38" s="1114"/>
      <c r="AF38" s="1114"/>
      <c r="AG38" s="370">
        <f>'S1'!$O$40</f>
        <v>0</v>
      </c>
      <c r="AH38" s="376">
        <f>'S2'!$O$40</f>
        <v>0</v>
      </c>
      <c r="AI38" s="376">
        <f>'S3'!$O$40</f>
        <v>0</v>
      </c>
      <c r="AJ38" s="376">
        <f>'S4'!$O$40</f>
        <v>0</v>
      </c>
      <c r="AK38" s="370">
        <f>'S5'!$O$40</f>
        <v>0</v>
      </c>
      <c r="AL38" s="370">
        <f>'S6'!$O$40</f>
        <v>0</v>
      </c>
      <c r="AM38" s="370">
        <f>'S7'!$O$40</f>
        <v>0</v>
      </c>
      <c r="AN38" s="370">
        <f>'S8'!$O$40</f>
        <v>0</v>
      </c>
      <c r="AO38" s="1116"/>
      <c r="AP38" s="1116"/>
      <c r="AQ38" s="1116"/>
      <c r="AR38" s="1116"/>
      <c r="AS38" s="1116"/>
      <c r="AT38" s="1116"/>
      <c r="AU38" s="1116"/>
      <c r="AV38" s="1116"/>
      <c r="AW38" s="383">
        <f>'S1'!$T$40</f>
        <v>0</v>
      </c>
      <c r="AX38" s="383">
        <f>'S2'!$T$40</f>
        <v>0</v>
      </c>
      <c r="AY38" s="383">
        <f>'S3'!$T$40</f>
        <v>0</v>
      </c>
      <c r="AZ38" s="383">
        <f>'S4'!$T$40</f>
        <v>0</v>
      </c>
      <c r="BA38" s="383">
        <f>'S5'!$T$40</f>
        <v>0</v>
      </c>
      <c r="BB38" s="383">
        <f>'S6'!$T$40</f>
        <v>0</v>
      </c>
      <c r="BC38" s="383">
        <f>'S7'!$T$40</f>
        <v>0</v>
      </c>
      <c r="BD38" s="383">
        <f>'S8'!$T$40</f>
        <v>0</v>
      </c>
      <c r="BE38" s="1118"/>
      <c r="BF38" s="1118"/>
      <c r="BG38" s="1118"/>
      <c r="BH38" s="1118"/>
      <c r="BI38" s="1118"/>
      <c r="BJ38" s="1118"/>
      <c r="BK38" s="1118"/>
      <c r="BL38" s="1118"/>
      <c r="BM38" s="370">
        <f>'S1'!$Y$40</f>
        <v>0</v>
      </c>
      <c r="BN38" s="370">
        <f>'S2'!$Y$40</f>
        <v>0</v>
      </c>
      <c r="BO38" s="370">
        <f>'S3'!$Y$40</f>
        <v>0</v>
      </c>
      <c r="BP38" s="370">
        <f>'S4'!$Y$40</f>
        <v>0</v>
      </c>
      <c r="BQ38" s="370">
        <f>'S5'!$Y$40</f>
        <v>0</v>
      </c>
      <c r="BR38" s="370">
        <f>'S6'!$Y$40</f>
        <v>0</v>
      </c>
      <c r="BS38" s="370">
        <f>'S7'!$Y$40</f>
        <v>0</v>
      </c>
      <c r="BT38" s="370">
        <f>'S8'!$Y$40</f>
        <v>0</v>
      </c>
      <c r="BU38" s="1110"/>
      <c r="BV38" s="1110"/>
      <c r="BW38" s="1110"/>
      <c r="BX38" s="1110"/>
      <c r="BY38" s="1110"/>
      <c r="BZ38" s="1110"/>
      <c r="CA38" s="1110"/>
      <c r="CB38" s="1110"/>
    </row>
    <row r="39" spans="1:80" x14ac:dyDescent="0.2">
      <c r="A39" s="370">
        <f>'S1'!$E$41</f>
        <v>0</v>
      </c>
      <c r="B39" s="376">
        <f>'S2'!$E$41</f>
        <v>0</v>
      </c>
      <c r="C39" s="376">
        <f>'S3'!$E$41</f>
        <v>0</v>
      </c>
      <c r="D39" s="376" t="str">
        <f>'S4'!$E$41</f>
        <v>ARCH 214.14</v>
      </c>
      <c r="E39" s="370">
        <f>'S5'!$E$41</f>
        <v>0</v>
      </c>
      <c r="F39" s="370">
        <f>'S6'!$E$41</f>
        <v>0</v>
      </c>
      <c r="G39" s="370">
        <f>'S7'!$E$41</f>
        <v>0</v>
      </c>
      <c r="H39" s="370">
        <f>'S8'!$E$41</f>
        <v>0</v>
      </c>
      <c r="I39" s="1112"/>
      <c r="J39" s="1112"/>
      <c r="K39" s="1112"/>
      <c r="L39" s="1112"/>
      <c r="M39" s="1112"/>
      <c r="N39" s="1112"/>
      <c r="O39" s="1112"/>
      <c r="P39" s="1112"/>
      <c r="Q39" s="383">
        <f>'S1'!$J$41</f>
        <v>0</v>
      </c>
      <c r="R39" s="383">
        <f>'S2'!$J$41</f>
        <v>0</v>
      </c>
      <c r="S39" s="383">
        <f>'S3'!$J$41</f>
        <v>0</v>
      </c>
      <c r="T39" s="383" t="str">
        <f>'S4'!$J$41</f>
        <v>Öğr. Gör. Gülçin SOYAK</v>
      </c>
      <c r="U39" s="383">
        <f>'S5'!$J$41</f>
        <v>0</v>
      </c>
      <c r="V39" s="383">
        <f>'S6'!$J$41</f>
        <v>0</v>
      </c>
      <c r="W39" s="383">
        <f>'S7'!$J$41</f>
        <v>0</v>
      </c>
      <c r="X39" s="383">
        <f>'S8'!$J$41</f>
        <v>0</v>
      </c>
      <c r="Y39" s="1114"/>
      <c r="Z39" s="1114"/>
      <c r="AA39" s="1114"/>
      <c r="AB39" s="1114"/>
      <c r="AC39" s="1114"/>
      <c r="AD39" s="1114"/>
      <c r="AE39" s="1114"/>
      <c r="AF39" s="1114"/>
      <c r="AG39" s="370">
        <f>'S1'!$O$41</f>
        <v>0</v>
      </c>
      <c r="AH39" s="376">
        <f>'S2'!$O$41</f>
        <v>0</v>
      </c>
      <c r="AI39" s="376">
        <f>'S3'!$O$41</f>
        <v>0</v>
      </c>
      <c r="AJ39" s="376">
        <f>'S4'!$O$41</f>
        <v>0</v>
      </c>
      <c r="AK39" s="370">
        <f>'S5'!$O$41</f>
        <v>0</v>
      </c>
      <c r="AL39" s="370">
        <f>'S6'!$O$41</f>
        <v>0</v>
      </c>
      <c r="AM39" s="370">
        <f>'S7'!$O$41</f>
        <v>0</v>
      </c>
      <c r="AN39" s="370">
        <f>'S8'!$O$41</f>
        <v>0</v>
      </c>
      <c r="AO39" s="1116"/>
      <c r="AP39" s="1116"/>
      <c r="AQ39" s="1116"/>
      <c r="AR39" s="1116"/>
      <c r="AS39" s="1116"/>
      <c r="AT39" s="1116"/>
      <c r="AU39" s="1116"/>
      <c r="AV39" s="1116"/>
      <c r="AW39" s="383">
        <f>'S1'!$T$41</f>
        <v>0</v>
      </c>
      <c r="AX39" s="383">
        <f>'S2'!$T$41</f>
        <v>0</v>
      </c>
      <c r="AY39" s="383">
        <f>'S3'!$T$41</f>
        <v>0</v>
      </c>
      <c r="AZ39" s="383">
        <f>'S4'!$T$41</f>
        <v>0</v>
      </c>
      <c r="BA39" s="383">
        <f>'S5'!$T$41</f>
        <v>0</v>
      </c>
      <c r="BB39" s="383">
        <f>'S6'!$T$41</f>
        <v>0</v>
      </c>
      <c r="BC39" s="383">
        <f>'S7'!$T$41</f>
        <v>0</v>
      </c>
      <c r="BD39" s="383">
        <f>'S8'!$T$41</f>
        <v>0</v>
      </c>
      <c r="BE39" s="1118"/>
      <c r="BF39" s="1118"/>
      <c r="BG39" s="1118"/>
      <c r="BH39" s="1118"/>
      <c r="BI39" s="1118"/>
      <c r="BJ39" s="1118"/>
      <c r="BK39" s="1118"/>
      <c r="BL39" s="1118"/>
      <c r="BM39" s="370">
        <f>'S1'!$Y$41</f>
        <v>0</v>
      </c>
      <c r="BN39" s="370">
        <f>'S2'!$Y$41</f>
        <v>0</v>
      </c>
      <c r="BO39" s="370">
        <f>'S3'!$Y$41</f>
        <v>0</v>
      </c>
      <c r="BP39" s="370">
        <f>'S4'!$Y$41</f>
        <v>0</v>
      </c>
      <c r="BQ39" s="370">
        <f>'S5'!$Y$41</f>
        <v>0</v>
      </c>
      <c r="BR39" s="370">
        <f>'S6'!$Y$41</f>
        <v>0</v>
      </c>
      <c r="BS39" s="370">
        <f>'S7'!$Y$41</f>
        <v>0</v>
      </c>
      <c r="BT39" s="370">
        <f>'S8'!$Y$41</f>
        <v>0</v>
      </c>
      <c r="BU39" s="1110"/>
      <c r="BV39" s="1110"/>
      <c r="BW39" s="1110"/>
      <c r="BX39" s="1110"/>
      <c r="BY39" s="1110"/>
      <c r="BZ39" s="1110"/>
      <c r="CA39" s="1110"/>
      <c r="CB39" s="1110"/>
    </row>
    <row r="40" spans="1:80" x14ac:dyDescent="0.2">
      <c r="A40" s="370">
        <f>'S1'!$E$42</f>
        <v>0</v>
      </c>
      <c r="B40" s="376">
        <f>'S2'!$E$42</f>
        <v>0</v>
      </c>
      <c r="C40" s="376">
        <f>'S3'!$E$42</f>
        <v>0</v>
      </c>
      <c r="D40" s="376">
        <f>'S4'!$E$42</f>
        <v>0</v>
      </c>
      <c r="E40" s="370">
        <f>'S5'!$E$42</f>
        <v>0</v>
      </c>
      <c r="F40" s="370">
        <f>'S6'!$E$42</f>
        <v>0</v>
      </c>
      <c r="G40" s="370">
        <f>'S7'!$E$42</f>
        <v>0</v>
      </c>
      <c r="H40" s="370">
        <f>'S8'!$E$42</f>
        <v>0</v>
      </c>
      <c r="I40" s="1113"/>
      <c r="J40" s="1113"/>
      <c r="K40" s="1113"/>
      <c r="L40" s="1113"/>
      <c r="M40" s="1113"/>
      <c r="N40" s="1113"/>
      <c r="O40" s="1113"/>
      <c r="P40" s="1113"/>
      <c r="Q40" s="383">
        <f>'S1'!$J$42</f>
        <v>0</v>
      </c>
      <c r="R40" s="383">
        <f>'S2'!$J$42</f>
        <v>0</v>
      </c>
      <c r="S40" s="383">
        <f>'S3'!$J$42</f>
        <v>0</v>
      </c>
      <c r="T40" s="383">
        <f>'S4'!$J$42</f>
        <v>0</v>
      </c>
      <c r="U40" s="383">
        <f>'S5'!$J$42</f>
        <v>0</v>
      </c>
      <c r="V40" s="383">
        <f>'S6'!$J$42</f>
        <v>0</v>
      </c>
      <c r="W40" s="383">
        <f>'S7'!$J$42</f>
        <v>0</v>
      </c>
      <c r="X40" s="383">
        <f>'S8'!$J$42</f>
        <v>0</v>
      </c>
      <c r="Y40" s="1115"/>
      <c r="Z40" s="1115"/>
      <c r="AA40" s="1115"/>
      <c r="AB40" s="1115"/>
      <c r="AC40" s="1115"/>
      <c r="AD40" s="1115"/>
      <c r="AE40" s="1115"/>
      <c r="AF40" s="1115"/>
      <c r="AG40" s="370">
        <f>'S1'!$O$42</f>
        <v>0</v>
      </c>
      <c r="AH40" s="376">
        <f>'S2'!$O$42</f>
        <v>0</v>
      </c>
      <c r="AI40" s="376">
        <f>'S3'!$O$42</f>
        <v>0</v>
      </c>
      <c r="AJ40" s="376">
        <f>'S4'!$O$42</f>
        <v>0</v>
      </c>
      <c r="AK40" s="370">
        <f>'S5'!$O$42</f>
        <v>0</v>
      </c>
      <c r="AL40" s="370">
        <f>'S6'!$O$42</f>
        <v>0</v>
      </c>
      <c r="AM40" s="370">
        <f>'S7'!$O$42</f>
        <v>0</v>
      </c>
      <c r="AN40" s="370">
        <f>'S8'!$O$42</f>
        <v>0</v>
      </c>
      <c r="AO40" s="1117"/>
      <c r="AP40" s="1117"/>
      <c r="AQ40" s="1117"/>
      <c r="AR40" s="1117"/>
      <c r="AS40" s="1117"/>
      <c r="AT40" s="1117"/>
      <c r="AU40" s="1117"/>
      <c r="AV40" s="1117"/>
      <c r="AW40" s="383">
        <f>'S1'!$T$42</f>
        <v>0</v>
      </c>
      <c r="AX40" s="383">
        <f>'S2'!$T$42</f>
        <v>0</v>
      </c>
      <c r="AY40" s="383">
        <f>'S3'!$T$42</f>
        <v>0</v>
      </c>
      <c r="AZ40" s="383">
        <f>'S4'!$T$42</f>
        <v>0</v>
      </c>
      <c r="BA40" s="383">
        <f>'S5'!$T$42</f>
        <v>0</v>
      </c>
      <c r="BB40" s="383">
        <f>'S6'!$T$42</f>
        <v>0</v>
      </c>
      <c r="BC40" s="383">
        <f>'S7'!$T$42</f>
        <v>0</v>
      </c>
      <c r="BD40" s="383">
        <f>'S8'!$T$42</f>
        <v>0</v>
      </c>
      <c r="BE40" s="1119"/>
      <c r="BF40" s="1119"/>
      <c r="BG40" s="1119"/>
      <c r="BH40" s="1119"/>
      <c r="BI40" s="1119"/>
      <c r="BJ40" s="1119"/>
      <c r="BK40" s="1119"/>
      <c r="BL40" s="1119"/>
      <c r="BM40" s="370">
        <f>'S1'!$Y$42</f>
        <v>0</v>
      </c>
      <c r="BN40" s="370">
        <f>'S2'!$Y$42</f>
        <v>0</v>
      </c>
      <c r="BO40" s="370">
        <f>'S3'!$Y$42</f>
        <v>0</v>
      </c>
      <c r="BP40" s="370">
        <f>'S4'!$Y$42</f>
        <v>0</v>
      </c>
      <c r="BQ40" s="370">
        <f>'S5'!$Y$42</f>
        <v>0</v>
      </c>
      <c r="BR40" s="370">
        <f>'S6'!$Y$42</f>
        <v>0</v>
      </c>
      <c r="BS40" s="370">
        <f>'S7'!$Y$42</f>
        <v>0</v>
      </c>
      <c r="BT40" s="370">
        <f>'S8'!$Y$42</f>
        <v>0</v>
      </c>
      <c r="BU40" s="1111"/>
      <c r="BV40" s="1111"/>
      <c r="BW40" s="1111"/>
      <c r="BX40" s="1111"/>
      <c r="BY40" s="1111"/>
      <c r="BZ40" s="1111"/>
      <c r="CA40" s="1111"/>
      <c r="CB40" s="1111"/>
    </row>
    <row r="41" spans="1:80" ht="13.5" thickBot="1" x14ac:dyDescent="0.25">
      <c r="A41" s="373"/>
      <c r="B41" s="372"/>
      <c r="C41" s="372"/>
      <c r="D41" s="372"/>
      <c r="E41" s="372"/>
      <c r="F41" s="372"/>
      <c r="G41" s="372"/>
      <c r="H41" s="372"/>
      <c r="I41" s="372"/>
      <c r="J41" s="372"/>
      <c r="K41" s="372"/>
      <c r="L41" s="372"/>
      <c r="M41" s="372"/>
      <c r="N41" s="372"/>
      <c r="O41" s="372"/>
      <c r="P41" s="372"/>
      <c r="Q41" s="384"/>
      <c r="R41" s="384"/>
      <c r="S41" s="384"/>
      <c r="T41" s="384"/>
      <c r="U41" s="384"/>
      <c r="V41" s="384"/>
      <c r="W41" s="384"/>
      <c r="X41" s="384"/>
      <c r="Y41" s="384"/>
      <c r="Z41" s="384"/>
      <c r="AA41" s="384"/>
      <c r="AB41" s="384"/>
      <c r="AC41" s="384"/>
      <c r="AD41" s="384"/>
      <c r="AE41" s="384"/>
      <c r="AF41" s="384"/>
      <c r="AG41" s="372"/>
      <c r="AH41" s="372"/>
      <c r="AI41" s="372"/>
      <c r="AJ41" s="372"/>
      <c r="AK41" s="372"/>
      <c r="AL41" s="372"/>
      <c r="AM41" s="372"/>
      <c r="AN41" s="372"/>
      <c r="AO41" s="372"/>
      <c r="AP41" s="372"/>
      <c r="AQ41" s="372"/>
      <c r="AR41" s="372"/>
      <c r="AS41" s="372"/>
      <c r="AT41" s="372"/>
      <c r="AU41" s="372"/>
      <c r="AV41" s="372"/>
      <c r="AW41" s="384"/>
      <c r="AX41" s="384"/>
      <c r="AY41" s="384"/>
      <c r="AZ41" s="384"/>
      <c r="BA41" s="384"/>
      <c r="BB41" s="384"/>
      <c r="BC41" s="384"/>
      <c r="BD41" s="384"/>
      <c r="BE41" s="384"/>
      <c r="BF41" s="384"/>
      <c r="BG41" s="384"/>
      <c r="BH41" s="384"/>
      <c r="BI41" s="384"/>
      <c r="BJ41" s="384"/>
      <c r="BK41" s="384"/>
      <c r="BL41" s="384"/>
      <c r="BM41" s="372"/>
      <c r="BN41" s="372"/>
      <c r="BO41" s="372"/>
      <c r="BP41" s="372"/>
      <c r="BQ41" s="372"/>
      <c r="BR41" s="372"/>
      <c r="BS41" s="372"/>
      <c r="BT41" s="372"/>
    </row>
    <row r="42" spans="1:80" x14ac:dyDescent="0.2">
      <c r="A42" s="375" t="str">
        <f t="shared" ref="A42:H42" si="0">A$1</f>
        <v>ARCH 101.01</v>
      </c>
      <c r="B42" s="375" t="str">
        <f t="shared" si="0"/>
        <v>ES 106.04</v>
      </c>
      <c r="C42" s="375" t="str">
        <f t="shared" si="0"/>
        <v>ARCH 213.11</v>
      </c>
      <c r="D42" s="375" t="str">
        <f t="shared" si="0"/>
        <v>ARCH 244.01</v>
      </c>
      <c r="E42" s="375" t="str">
        <f t="shared" si="0"/>
        <v>ARCH 309.01</v>
      </c>
      <c r="F42" s="375" t="str">
        <f t="shared" si="0"/>
        <v>ARCH 342.01</v>
      </c>
      <c r="G42" s="375" t="str">
        <f t="shared" si="0"/>
        <v>ARCH 432.11</v>
      </c>
      <c r="H42" s="375" t="str">
        <f t="shared" si="0"/>
        <v>ARCH 416.01</v>
      </c>
      <c r="I42">
        <f ca="1">COUNTIF((OFFSET($A$42,0,0,4,8)),IF(A42=0,".",A42))</f>
        <v>1</v>
      </c>
      <c r="J42">
        <f t="shared" ref="J42:P45" ca="1" si="1">COUNTIF((OFFSET($A$42,0,0,4,8)),IF(B42=0,".",B42))</f>
        <v>1</v>
      </c>
      <c r="K42">
        <f t="shared" ca="1" si="1"/>
        <v>1</v>
      </c>
      <c r="L42">
        <f t="shared" ca="1" si="1"/>
        <v>1</v>
      </c>
      <c r="M42">
        <f t="shared" ca="1" si="1"/>
        <v>1</v>
      </c>
      <c r="N42">
        <f t="shared" ca="1" si="1"/>
        <v>1</v>
      </c>
      <c r="O42">
        <f t="shared" ca="1" si="1"/>
        <v>1</v>
      </c>
      <c r="P42">
        <f t="shared" ca="1" si="1"/>
        <v>1</v>
      </c>
      <c r="Q42" s="375" t="str">
        <f t="shared" ref="Q42:BT42" si="2">Q$1</f>
        <v>Yrd. Doç. Dr. Aslı ERGENOĞLU</v>
      </c>
      <c r="R42" s="375" t="str">
        <f t="shared" si="2"/>
        <v>Staff1</v>
      </c>
      <c r="S42" s="375" t="str">
        <f t="shared" si="2"/>
        <v>Öğr. Gör. Gülçin SOYAK</v>
      </c>
      <c r="T42" s="375" t="str">
        <f t="shared" si="2"/>
        <v>Prof. Dr. A. Zekiye ABALI</v>
      </c>
      <c r="U42" s="375" t="str">
        <f t="shared" si="2"/>
        <v>Doç. Dr. Füsun SEZEN</v>
      </c>
      <c r="V42" s="375" t="str">
        <f t="shared" si="2"/>
        <v>Prof. Dr. Nesrin YARDIMCI</v>
      </c>
      <c r="W42" s="375" t="str">
        <f t="shared" si="2"/>
        <v>Prof. Dr. Reha GÜNAY</v>
      </c>
      <c r="X42" s="375" t="str">
        <f t="shared" si="2"/>
        <v>Öğr. Gör. Dr. Jülide DEMİRDÖVEN</v>
      </c>
      <c r="Y42" s="381">
        <f ca="1">COUNTIF((OFFSET($Q$42,0,0,4,8)),IF(Q42=0,".",Q42))</f>
        <v>1</v>
      </c>
      <c r="Z42" s="381">
        <f t="shared" ref="Z42:AF45" ca="1" si="3">COUNTIF((OFFSET($Q$42,0,0,4,8)),IF(R42=0,".",R42))</f>
        <v>1</v>
      </c>
      <c r="AA42" s="381">
        <f t="shared" ca="1" si="3"/>
        <v>1</v>
      </c>
      <c r="AB42" s="381">
        <f t="shared" ca="1" si="3"/>
        <v>1</v>
      </c>
      <c r="AC42" s="381">
        <f t="shared" ca="1" si="3"/>
        <v>1</v>
      </c>
      <c r="AD42" s="381">
        <f t="shared" ca="1" si="3"/>
        <v>1</v>
      </c>
      <c r="AE42" s="381">
        <f t="shared" ca="1" si="3"/>
        <v>1</v>
      </c>
      <c r="AF42" s="381">
        <f t="shared" ca="1" si="3"/>
        <v>1</v>
      </c>
      <c r="AG42" s="375">
        <f t="shared" si="2"/>
        <v>0</v>
      </c>
      <c r="AH42" s="375">
        <f t="shared" si="2"/>
        <v>0</v>
      </c>
      <c r="AI42" s="375">
        <f t="shared" si="2"/>
        <v>0</v>
      </c>
      <c r="AJ42" s="375">
        <f t="shared" si="2"/>
        <v>0</v>
      </c>
      <c r="AK42" s="375">
        <f t="shared" si="2"/>
        <v>0</v>
      </c>
      <c r="AL42" s="375">
        <f t="shared" si="2"/>
        <v>0</v>
      </c>
      <c r="AM42" s="375">
        <f t="shared" si="2"/>
        <v>0</v>
      </c>
      <c r="AN42" s="375">
        <f t="shared" si="2"/>
        <v>0</v>
      </c>
      <c r="AO42">
        <f ca="1">COUNTIF((OFFSET($AG$42,0,0,4,8)),IF(AG42=0,".",AG42))</f>
        <v>0</v>
      </c>
      <c r="AP42">
        <f t="shared" ref="AP42:AV45" ca="1" si="4">COUNTIF((OFFSET($AG$42,0,0,4,8)),IF(AH42=0,".",AH42))</f>
        <v>0</v>
      </c>
      <c r="AQ42">
        <f t="shared" ca="1" si="4"/>
        <v>0</v>
      </c>
      <c r="AR42">
        <f t="shared" ca="1" si="4"/>
        <v>0</v>
      </c>
      <c r="AS42">
        <f t="shared" ca="1" si="4"/>
        <v>0</v>
      </c>
      <c r="AT42">
        <f t="shared" ca="1" si="4"/>
        <v>0</v>
      </c>
      <c r="AU42">
        <f t="shared" ca="1" si="4"/>
        <v>0</v>
      </c>
      <c r="AV42">
        <f t="shared" ca="1" si="4"/>
        <v>0</v>
      </c>
      <c r="AW42" s="375">
        <f t="shared" si="2"/>
        <v>0</v>
      </c>
      <c r="AX42" s="375">
        <f t="shared" si="2"/>
        <v>0</v>
      </c>
      <c r="AY42" s="375">
        <f t="shared" si="2"/>
        <v>0</v>
      </c>
      <c r="AZ42" s="375">
        <f t="shared" si="2"/>
        <v>0</v>
      </c>
      <c r="BA42" s="375" t="str">
        <f t="shared" si="2"/>
        <v>Pelin KARAÇAR ERCOŞKUN</v>
      </c>
      <c r="BB42" s="375">
        <f t="shared" si="2"/>
        <v>0</v>
      </c>
      <c r="BC42" s="375">
        <f t="shared" si="2"/>
        <v>0</v>
      </c>
      <c r="BD42" s="375">
        <f t="shared" si="2"/>
        <v>0</v>
      </c>
      <c r="BE42" s="381">
        <f ca="1">COUNTIF((OFFSET($AW$42,0,0,4,8)),IF(AW42=0,".",AW42))</f>
        <v>0</v>
      </c>
      <c r="BF42" s="381">
        <f t="shared" ref="BF42:BL45" ca="1" si="5">COUNTIF((OFFSET($AW$42,0,0,4,8)),IF(AX42=0,".",AX42))</f>
        <v>0</v>
      </c>
      <c r="BG42" s="381">
        <f t="shared" ca="1" si="5"/>
        <v>0</v>
      </c>
      <c r="BH42" s="381">
        <f t="shared" ca="1" si="5"/>
        <v>0</v>
      </c>
      <c r="BI42" s="381">
        <f t="shared" ca="1" si="5"/>
        <v>1</v>
      </c>
      <c r="BJ42" s="381">
        <f t="shared" ca="1" si="5"/>
        <v>0</v>
      </c>
      <c r="BK42" s="381">
        <f t="shared" ca="1" si="5"/>
        <v>0</v>
      </c>
      <c r="BL42" s="381">
        <f t="shared" ca="1" si="5"/>
        <v>0</v>
      </c>
      <c r="BM42" s="375">
        <f t="shared" si="2"/>
        <v>0</v>
      </c>
      <c r="BN42" s="375">
        <f t="shared" si="2"/>
        <v>0</v>
      </c>
      <c r="BO42" s="375">
        <f t="shared" si="2"/>
        <v>0</v>
      </c>
      <c r="BP42" s="375">
        <f t="shared" si="2"/>
        <v>0</v>
      </c>
      <c r="BQ42" s="375">
        <f t="shared" si="2"/>
        <v>0</v>
      </c>
      <c r="BR42" s="375">
        <f t="shared" si="2"/>
        <v>0</v>
      </c>
      <c r="BS42" s="375">
        <f t="shared" si="2"/>
        <v>0</v>
      </c>
      <c r="BT42" s="375">
        <f t="shared" si="2"/>
        <v>0</v>
      </c>
      <c r="BU42">
        <f ca="1">COUNTIF((OFFSET($BM$42,0,0,4,8)),IF(BM42=0,".",BM42))</f>
        <v>0</v>
      </c>
      <c r="BV42">
        <f t="shared" ref="BV42:CB45" ca="1" si="6">COUNTIF((OFFSET($BM$42,0,0,4,8)),IF(BN42=0,".",BN42))</f>
        <v>0</v>
      </c>
      <c r="BW42">
        <f t="shared" ca="1" si="6"/>
        <v>0</v>
      </c>
      <c r="BX42">
        <f t="shared" ca="1" si="6"/>
        <v>0</v>
      </c>
      <c r="BY42">
        <f t="shared" ca="1" si="6"/>
        <v>0</v>
      </c>
      <c r="BZ42">
        <f t="shared" ca="1" si="6"/>
        <v>0</v>
      </c>
      <c r="CA42">
        <f t="shared" ca="1" si="6"/>
        <v>0</v>
      </c>
      <c r="CB42">
        <f t="shared" ca="1" si="6"/>
        <v>0</v>
      </c>
    </row>
    <row r="43" spans="1:80" x14ac:dyDescent="0.2">
      <c r="A43" s="374">
        <f t="shared" ref="A43:H43" si="7">A$11</f>
        <v>0</v>
      </c>
      <c r="B43" s="374" t="str">
        <f t="shared" si="7"/>
        <v>MATH 153.02</v>
      </c>
      <c r="C43" s="374">
        <f t="shared" si="7"/>
        <v>0</v>
      </c>
      <c r="D43" s="374">
        <f t="shared" si="7"/>
        <v>0</v>
      </c>
      <c r="E43" s="374">
        <f t="shared" si="7"/>
        <v>0</v>
      </c>
      <c r="F43" s="374">
        <f t="shared" si="7"/>
        <v>0</v>
      </c>
      <c r="G43" s="374" t="str">
        <f t="shared" si="7"/>
        <v>ARCH 332.01</v>
      </c>
      <c r="H43" s="374" t="str">
        <f t="shared" si="7"/>
        <v>ES 302.02</v>
      </c>
      <c r="I43">
        <f ca="1">COUNTIF((OFFSET($A$42,0,0,4,8)),IF(A43=0,".",A43))</f>
        <v>0</v>
      </c>
      <c r="J43">
        <f t="shared" ca="1" si="1"/>
        <v>1</v>
      </c>
      <c r="K43">
        <f t="shared" ca="1" si="1"/>
        <v>0</v>
      </c>
      <c r="L43">
        <f t="shared" ca="1" si="1"/>
        <v>0</v>
      </c>
      <c r="M43">
        <f t="shared" ca="1" si="1"/>
        <v>0</v>
      </c>
      <c r="N43">
        <f t="shared" ca="1" si="1"/>
        <v>0</v>
      </c>
      <c r="O43">
        <f t="shared" ca="1" si="1"/>
        <v>1</v>
      </c>
      <c r="P43">
        <f t="shared" ca="1" si="1"/>
        <v>1</v>
      </c>
      <c r="Q43" s="385">
        <f t="shared" ref="Q43:BT43" si="8">Q$11</f>
        <v>0</v>
      </c>
      <c r="R43" s="385" t="str">
        <f t="shared" si="8"/>
        <v>Staff3</v>
      </c>
      <c r="S43" s="385">
        <f t="shared" si="8"/>
        <v>0</v>
      </c>
      <c r="T43" s="385">
        <f t="shared" si="8"/>
        <v>0</v>
      </c>
      <c r="U43" s="385">
        <f t="shared" si="8"/>
        <v>0</v>
      </c>
      <c r="V43" s="385">
        <f t="shared" si="8"/>
        <v>0</v>
      </c>
      <c r="W43" s="385" t="str">
        <f t="shared" si="8"/>
        <v>Öğr. Gör. Mine  ÖZOĞUZ</v>
      </c>
      <c r="X43" s="385" t="str">
        <f t="shared" si="8"/>
        <v>Öğr. Gör. M. Cem AKDAMAR</v>
      </c>
      <c r="Y43" s="381">
        <f ca="1">COUNTIF((OFFSET($Q$42,0,0,4,8)),IF(Q43=0,".",Q43))</f>
        <v>0</v>
      </c>
      <c r="Z43" s="381">
        <f t="shared" ca="1" si="3"/>
        <v>1</v>
      </c>
      <c r="AA43" s="381">
        <f t="shared" ca="1" si="3"/>
        <v>0</v>
      </c>
      <c r="AB43" s="381">
        <f t="shared" ca="1" si="3"/>
        <v>0</v>
      </c>
      <c r="AC43" s="381">
        <f t="shared" ca="1" si="3"/>
        <v>0</v>
      </c>
      <c r="AD43" s="381">
        <f t="shared" ca="1" si="3"/>
        <v>0</v>
      </c>
      <c r="AE43" s="381">
        <f t="shared" ca="1" si="3"/>
        <v>1</v>
      </c>
      <c r="AF43" s="381">
        <f t="shared" ca="1" si="3"/>
        <v>1</v>
      </c>
      <c r="AG43" s="374">
        <f t="shared" si="8"/>
        <v>0</v>
      </c>
      <c r="AH43" s="374">
        <f t="shared" si="8"/>
        <v>0</v>
      </c>
      <c r="AI43" s="374">
        <f t="shared" si="8"/>
        <v>0</v>
      </c>
      <c r="AJ43" s="374">
        <f t="shared" si="8"/>
        <v>0</v>
      </c>
      <c r="AK43" s="374">
        <f t="shared" si="8"/>
        <v>0</v>
      </c>
      <c r="AL43" s="374">
        <f t="shared" si="8"/>
        <v>0</v>
      </c>
      <c r="AM43" s="374">
        <f t="shared" si="8"/>
        <v>0</v>
      </c>
      <c r="AN43" s="374">
        <f t="shared" si="8"/>
        <v>0</v>
      </c>
      <c r="AO43">
        <f ca="1">COUNTIF((OFFSET($AG$42,0,0,4,8)),IF(AG43=0,".",AG43))</f>
        <v>0</v>
      </c>
      <c r="AP43">
        <f t="shared" ca="1" si="4"/>
        <v>0</v>
      </c>
      <c r="AQ43">
        <f t="shared" ca="1" si="4"/>
        <v>0</v>
      </c>
      <c r="AR43">
        <f t="shared" ca="1" si="4"/>
        <v>0</v>
      </c>
      <c r="AS43">
        <f t="shared" ca="1" si="4"/>
        <v>0</v>
      </c>
      <c r="AT43">
        <f t="shared" ca="1" si="4"/>
        <v>0</v>
      </c>
      <c r="AU43">
        <f t="shared" ca="1" si="4"/>
        <v>0</v>
      </c>
      <c r="AV43">
        <f t="shared" ca="1" si="4"/>
        <v>0</v>
      </c>
      <c r="AW43" s="385">
        <f t="shared" si="8"/>
        <v>0</v>
      </c>
      <c r="AX43" s="385">
        <f t="shared" si="8"/>
        <v>0</v>
      </c>
      <c r="AY43" s="385">
        <f t="shared" si="8"/>
        <v>0</v>
      </c>
      <c r="AZ43" s="385">
        <f t="shared" si="8"/>
        <v>0</v>
      </c>
      <c r="BA43" s="385">
        <f t="shared" si="8"/>
        <v>0</v>
      </c>
      <c r="BB43" s="385">
        <f t="shared" si="8"/>
        <v>0</v>
      </c>
      <c r="BC43" s="385">
        <f t="shared" si="8"/>
        <v>0</v>
      </c>
      <c r="BD43" s="385">
        <f t="shared" si="8"/>
        <v>0</v>
      </c>
      <c r="BE43" s="381">
        <f ca="1">COUNTIF((OFFSET($AW$42,0,0,4,8)),IF(AW43=0,".",AW43))</f>
        <v>0</v>
      </c>
      <c r="BF43" s="381">
        <f t="shared" ca="1" si="5"/>
        <v>0</v>
      </c>
      <c r="BG43" s="381">
        <f t="shared" ca="1" si="5"/>
        <v>0</v>
      </c>
      <c r="BH43" s="381">
        <f t="shared" ca="1" si="5"/>
        <v>0</v>
      </c>
      <c r="BI43" s="381">
        <f t="shared" ca="1" si="5"/>
        <v>0</v>
      </c>
      <c r="BJ43" s="381">
        <f t="shared" ca="1" si="5"/>
        <v>0</v>
      </c>
      <c r="BK43" s="381">
        <f t="shared" ca="1" si="5"/>
        <v>0</v>
      </c>
      <c r="BL43" s="381">
        <f t="shared" ca="1" si="5"/>
        <v>0</v>
      </c>
      <c r="BM43" s="374">
        <f t="shared" si="8"/>
        <v>0</v>
      </c>
      <c r="BN43" s="374">
        <f t="shared" si="8"/>
        <v>0</v>
      </c>
      <c r="BO43" s="374">
        <f t="shared" si="8"/>
        <v>0</v>
      </c>
      <c r="BP43" s="374">
        <f t="shared" si="8"/>
        <v>0</v>
      </c>
      <c r="BQ43" s="374">
        <f t="shared" si="8"/>
        <v>0</v>
      </c>
      <c r="BR43" s="374">
        <f t="shared" si="8"/>
        <v>0</v>
      </c>
      <c r="BS43" s="374">
        <f t="shared" si="8"/>
        <v>0</v>
      </c>
      <c r="BT43" s="374">
        <f t="shared" si="8"/>
        <v>0</v>
      </c>
      <c r="BU43">
        <f ca="1">COUNTIF((OFFSET($BM$42,0,0,4,8)),IF(BM43=0,".",BM43))</f>
        <v>0</v>
      </c>
      <c r="BV43">
        <f t="shared" ca="1" si="6"/>
        <v>0</v>
      </c>
      <c r="BW43">
        <f t="shared" ca="1" si="6"/>
        <v>0</v>
      </c>
      <c r="BX43">
        <f t="shared" ca="1" si="6"/>
        <v>0</v>
      </c>
      <c r="BY43">
        <f t="shared" ca="1" si="6"/>
        <v>0</v>
      </c>
      <c r="BZ43">
        <f t="shared" ca="1" si="6"/>
        <v>0</v>
      </c>
      <c r="CA43">
        <f t="shared" ca="1" si="6"/>
        <v>0</v>
      </c>
      <c r="CB43">
        <f t="shared" ca="1" si="6"/>
        <v>0</v>
      </c>
    </row>
    <row r="44" spans="1:80" x14ac:dyDescent="0.2">
      <c r="A44" s="375">
        <f t="shared" ref="A44:H44" si="9">A$21</f>
        <v>0</v>
      </c>
      <c r="B44" s="375">
        <f t="shared" si="9"/>
        <v>0</v>
      </c>
      <c r="C44" s="375">
        <f t="shared" si="9"/>
        <v>0</v>
      </c>
      <c r="D44" s="375">
        <f t="shared" si="9"/>
        <v>0</v>
      </c>
      <c r="E44" s="375">
        <f t="shared" si="9"/>
        <v>0</v>
      </c>
      <c r="F44" s="375">
        <f t="shared" si="9"/>
        <v>0</v>
      </c>
      <c r="G44" s="375">
        <f t="shared" si="9"/>
        <v>0</v>
      </c>
      <c r="H44" s="375">
        <f t="shared" si="9"/>
        <v>0</v>
      </c>
      <c r="I44">
        <f ca="1">COUNTIF((OFFSET($A$42,0,0,4,8)),IF(A44=0,".",A44))</f>
        <v>0</v>
      </c>
      <c r="J44">
        <f t="shared" ca="1" si="1"/>
        <v>0</v>
      </c>
      <c r="K44">
        <f t="shared" ca="1" si="1"/>
        <v>0</v>
      </c>
      <c r="L44">
        <f t="shared" ca="1" si="1"/>
        <v>0</v>
      </c>
      <c r="M44">
        <f t="shared" ca="1" si="1"/>
        <v>0</v>
      </c>
      <c r="N44">
        <f t="shared" ca="1" si="1"/>
        <v>0</v>
      </c>
      <c r="O44">
        <f t="shared" ca="1" si="1"/>
        <v>0</v>
      </c>
      <c r="P44">
        <f t="shared" ca="1" si="1"/>
        <v>0</v>
      </c>
      <c r="Q44" s="375">
        <f t="shared" ref="Q44:BT44" si="10">Q$21</f>
        <v>0</v>
      </c>
      <c r="R44" s="375">
        <f t="shared" si="10"/>
        <v>0</v>
      </c>
      <c r="S44" s="375">
        <f t="shared" si="10"/>
        <v>0</v>
      </c>
      <c r="T44" s="375">
        <f t="shared" si="10"/>
        <v>0</v>
      </c>
      <c r="U44" s="375">
        <f t="shared" si="10"/>
        <v>0</v>
      </c>
      <c r="V44" s="375">
        <f t="shared" si="10"/>
        <v>0</v>
      </c>
      <c r="W44" s="375">
        <f t="shared" si="10"/>
        <v>0</v>
      </c>
      <c r="X44" s="375">
        <f t="shared" si="10"/>
        <v>0</v>
      </c>
      <c r="Y44" s="381">
        <f ca="1">COUNTIF((OFFSET($Q$42,0,0,4,8)),IF(Q44=0,".",Q44))</f>
        <v>0</v>
      </c>
      <c r="Z44" s="381">
        <f t="shared" ca="1" si="3"/>
        <v>0</v>
      </c>
      <c r="AA44" s="381">
        <f t="shared" ca="1" si="3"/>
        <v>0</v>
      </c>
      <c r="AB44" s="381">
        <f t="shared" ca="1" si="3"/>
        <v>0</v>
      </c>
      <c r="AC44" s="381">
        <f t="shared" ca="1" si="3"/>
        <v>0</v>
      </c>
      <c r="AD44" s="381">
        <f t="shared" ca="1" si="3"/>
        <v>0</v>
      </c>
      <c r="AE44" s="381">
        <f t="shared" ca="1" si="3"/>
        <v>0</v>
      </c>
      <c r="AF44" s="381">
        <f t="shared" ca="1" si="3"/>
        <v>0</v>
      </c>
      <c r="AG44" s="375">
        <f t="shared" si="10"/>
        <v>0</v>
      </c>
      <c r="AH44" s="375">
        <f t="shared" si="10"/>
        <v>0</v>
      </c>
      <c r="AI44" s="375">
        <f t="shared" si="10"/>
        <v>0</v>
      </c>
      <c r="AJ44" s="375">
        <f t="shared" si="10"/>
        <v>0</v>
      </c>
      <c r="AK44" s="375">
        <f t="shared" si="10"/>
        <v>0</v>
      </c>
      <c r="AL44" s="375">
        <f t="shared" si="10"/>
        <v>0</v>
      </c>
      <c r="AM44" s="375">
        <f t="shared" si="10"/>
        <v>0</v>
      </c>
      <c r="AN44" s="375">
        <f t="shared" si="10"/>
        <v>0</v>
      </c>
      <c r="AO44">
        <f ca="1">COUNTIF((OFFSET($AG$42,0,0,4,8)),IF(AG44=0,".",AG44))</f>
        <v>0</v>
      </c>
      <c r="AP44">
        <f t="shared" ca="1" si="4"/>
        <v>0</v>
      </c>
      <c r="AQ44">
        <f t="shared" ca="1" si="4"/>
        <v>0</v>
      </c>
      <c r="AR44">
        <f t="shared" ca="1" si="4"/>
        <v>0</v>
      </c>
      <c r="AS44">
        <f t="shared" ca="1" si="4"/>
        <v>0</v>
      </c>
      <c r="AT44">
        <f t="shared" ca="1" si="4"/>
        <v>0</v>
      </c>
      <c r="AU44">
        <f t="shared" ca="1" si="4"/>
        <v>0</v>
      </c>
      <c r="AV44">
        <f t="shared" ca="1" si="4"/>
        <v>0</v>
      </c>
      <c r="AW44" s="375">
        <f t="shared" si="10"/>
        <v>0</v>
      </c>
      <c r="AX44" s="375">
        <f t="shared" si="10"/>
        <v>0</v>
      </c>
      <c r="AY44" s="375">
        <f t="shared" si="10"/>
        <v>0</v>
      </c>
      <c r="AZ44" s="375">
        <f t="shared" si="10"/>
        <v>0</v>
      </c>
      <c r="BA44" s="375">
        <f t="shared" si="10"/>
        <v>0</v>
      </c>
      <c r="BB44" s="375">
        <f t="shared" si="10"/>
        <v>0</v>
      </c>
      <c r="BC44" s="375">
        <f t="shared" si="10"/>
        <v>0</v>
      </c>
      <c r="BD44" s="375">
        <f t="shared" si="10"/>
        <v>0</v>
      </c>
      <c r="BE44" s="381">
        <f ca="1">COUNTIF((OFFSET($AW$42,0,0,4,8)),IF(AW44=0,".",AW44))</f>
        <v>0</v>
      </c>
      <c r="BF44" s="381">
        <f t="shared" ca="1" si="5"/>
        <v>0</v>
      </c>
      <c r="BG44" s="381">
        <f t="shared" ca="1" si="5"/>
        <v>0</v>
      </c>
      <c r="BH44" s="381">
        <f t="shared" ca="1" si="5"/>
        <v>0</v>
      </c>
      <c r="BI44" s="381">
        <f t="shared" ca="1" si="5"/>
        <v>0</v>
      </c>
      <c r="BJ44" s="381">
        <f t="shared" ca="1" si="5"/>
        <v>0</v>
      </c>
      <c r="BK44" s="381">
        <f t="shared" ca="1" si="5"/>
        <v>0</v>
      </c>
      <c r="BL44" s="381">
        <f t="shared" ca="1" si="5"/>
        <v>0</v>
      </c>
      <c r="BM44" s="375">
        <f t="shared" si="10"/>
        <v>0</v>
      </c>
      <c r="BN44" s="375">
        <f t="shared" si="10"/>
        <v>0</v>
      </c>
      <c r="BO44" s="375">
        <f t="shared" si="10"/>
        <v>0</v>
      </c>
      <c r="BP44" s="375">
        <f t="shared" si="10"/>
        <v>0</v>
      </c>
      <c r="BQ44" s="375">
        <f t="shared" si="10"/>
        <v>0</v>
      </c>
      <c r="BR44" s="375">
        <f t="shared" si="10"/>
        <v>0</v>
      </c>
      <c r="BS44" s="375">
        <f t="shared" si="10"/>
        <v>0</v>
      </c>
      <c r="BT44" s="375">
        <f t="shared" si="10"/>
        <v>0</v>
      </c>
      <c r="BU44">
        <f ca="1">COUNTIF((OFFSET($BM$42,0,0,4,8)),IF(BM44=0,".",BM44))</f>
        <v>0</v>
      </c>
      <c r="BV44">
        <f t="shared" ca="1" si="6"/>
        <v>0</v>
      </c>
      <c r="BW44">
        <f t="shared" ca="1" si="6"/>
        <v>0</v>
      </c>
      <c r="BX44">
        <f t="shared" ca="1" si="6"/>
        <v>0</v>
      </c>
      <c r="BY44">
        <f t="shared" ca="1" si="6"/>
        <v>0</v>
      </c>
      <c r="BZ44">
        <f t="shared" ca="1" si="6"/>
        <v>0</v>
      </c>
      <c r="CA44">
        <f t="shared" ca="1" si="6"/>
        <v>0</v>
      </c>
      <c r="CB44">
        <f t="shared" ca="1" si="6"/>
        <v>0</v>
      </c>
    </row>
    <row r="45" spans="1:80" x14ac:dyDescent="0.2">
      <c r="A45" s="374">
        <f t="shared" ref="A45:H45" si="11">A$31</f>
        <v>0</v>
      </c>
      <c r="B45" s="374">
        <f t="shared" si="11"/>
        <v>0</v>
      </c>
      <c r="C45" s="374">
        <f t="shared" si="11"/>
        <v>0</v>
      </c>
      <c r="D45" s="374">
        <f t="shared" si="11"/>
        <v>0</v>
      </c>
      <c r="E45" s="374">
        <f t="shared" si="11"/>
        <v>0</v>
      </c>
      <c r="F45" s="374">
        <f t="shared" si="11"/>
        <v>0</v>
      </c>
      <c r="G45" s="374">
        <f t="shared" si="11"/>
        <v>0</v>
      </c>
      <c r="H45" s="374">
        <f t="shared" si="11"/>
        <v>0</v>
      </c>
      <c r="I45">
        <f ca="1">COUNTIF((OFFSET($A$42,0,0,4,8)),IF(A45=0,".",A45))</f>
        <v>0</v>
      </c>
      <c r="J45">
        <f t="shared" ca="1" si="1"/>
        <v>0</v>
      </c>
      <c r="K45">
        <f t="shared" ca="1" si="1"/>
        <v>0</v>
      </c>
      <c r="L45">
        <f t="shared" ca="1" si="1"/>
        <v>0</v>
      </c>
      <c r="M45">
        <f t="shared" ca="1" si="1"/>
        <v>0</v>
      </c>
      <c r="N45">
        <f t="shared" ca="1" si="1"/>
        <v>0</v>
      </c>
      <c r="O45">
        <f t="shared" ca="1" si="1"/>
        <v>0</v>
      </c>
      <c r="P45">
        <f t="shared" ca="1" si="1"/>
        <v>0</v>
      </c>
      <c r="Q45" s="385">
        <f t="shared" ref="Q45:BT45" si="12">Q$31</f>
        <v>0</v>
      </c>
      <c r="R45" s="385">
        <f t="shared" si="12"/>
        <v>0</v>
      </c>
      <c r="S45" s="385">
        <f t="shared" si="12"/>
        <v>0</v>
      </c>
      <c r="T45" s="385">
        <f t="shared" si="12"/>
        <v>0</v>
      </c>
      <c r="U45" s="385">
        <f t="shared" si="12"/>
        <v>0</v>
      </c>
      <c r="V45" s="385">
        <f t="shared" si="12"/>
        <v>0</v>
      </c>
      <c r="W45" s="385">
        <f t="shared" si="12"/>
        <v>0</v>
      </c>
      <c r="X45" s="385">
        <f t="shared" si="12"/>
        <v>0</v>
      </c>
      <c r="Y45" s="381">
        <f ca="1">COUNTIF((OFFSET($Q$42,0,0,4,8)),IF(Q45=0,".",Q45))</f>
        <v>0</v>
      </c>
      <c r="Z45" s="381">
        <f t="shared" ca="1" si="3"/>
        <v>0</v>
      </c>
      <c r="AA45" s="381">
        <f t="shared" ca="1" si="3"/>
        <v>0</v>
      </c>
      <c r="AB45" s="381">
        <f t="shared" ca="1" si="3"/>
        <v>0</v>
      </c>
      <c r="AC45" s="381">
        <f t="shared" ca="1" si="3"/>
        <v>0</v>
      </c>
      <c r="AD45" s="381">
        <f t="shared" ca="1" si="3"/>
        <v>0</v>
      </c>
      <c r="AE45" s="381">
        <f t="shared" ca="1" si="3"/>
        <v>0</v>
      </c>
      <c r="AF45" s="381">
        <f t="shared" ca="1" si="3"/>
        <v>0</v>
      </c>
      <c r="AG45" s="374">
        <f t="shared" si="12"/>
        <v>0</v>
      </c>
      <c r="AH45" s="374">
        <f t="shared" si="12"/>
        <v>0</v>
      </c>
      <c r="AI45" s="374">
        <f t="shared" si="12"/>
        <v>0</v>
      </c>
      <c r="AJ45" s="374">
        <f t="shared" si="12"/>
        <v>0</v>
      </c>
      <c r="AK45" s="374">
        <f t="shared" si="12"/>
        <v>0</v>
      </c>
      <c r="AL45" s="374">
        <f t="shared" si="12"/>
        <v>0</v>
      </c>
      <c r="AM45" s="374">
        <f t="shared" si="12"/>
        <v>0</v>
      </c>
      <c r="AN45" s="374">
        <f t="shared" si="12"/>
        <v>0</v>
      </c>
      <c r="AO45">
        <f ca="1">COUNTIF((OFFSET($AG$42,0,0,4,8)),IF(AG45=0,".",AG45))</f>
        <v>0</v>
      </c>
      <c r="AP45">
        <f t="shared" ca="1" si="4"/>
        <v>0</v>
      </c>
      <c r="AQ45">
        <f t="shared" ca="1" si="4"/>
        <v>0</v>
      </c>
      <c r="AR45">
        <f t="shared" ca="1" si="4"/>
        <v>0</v>
      </c>
      <c r="AS45">
        <f t="shared" ca="1" si="4"/>
        <v>0</v>
      </c>
      <c r="AT45">
        <f t="shared" ca="1" si="4"/>
        <v>0</v>
      </c>
      <c r="AU45">
        <f t="shared" ca="1" si="4"/>
        <v>0</v>
      </c>
      <c r="AV45">
        <f t="shared" ca="1" si="4"/>
        <v>0</v>
      </c>
      <c r="AW45" s="385">
        <f t="shared" si="12"/>
        <v>0</v>
      </c>
      <c r="AX45" s="385">
        <f t="shared" si="12"/>
        <v>0</v>
      </c>
      <c r="AY45" s="385">
        <f t="shared" si="12"/>
        <v>0</v>
      </c>
      <c r="AZ45" s="385">
        <f t="shared" si="12"/>
        <v>0</v>
      </c>
      <c r="BA45" s="385">
        <f t="shared" si="12"/>
        <v>0</v>
      </c>
      <c r="BB45" s="385">
        <f t="shared" si="12"/>
        <v>0</v>
      </c>
      <c r="BC45" s="385">
        <f t="shared" si="12"/>
        <v>0</v>
      </c>
      <c r="BD45" s="385">
        <f t="shared" si="12"/>
        <v>0</v>
      </c>
      <c r="BE45" s="381">
        <f ca="1">COUNTIF((OFFSET($AW$42,0,0,4,8)),IF(AW45=0,".",AW45))</f>
        <v>0</v>
      </c>
      <c r="BF45" s="381">
        <f t="shared" ca="1" si="5"/>
        <v>0</v>
      </c>
      <c r="BG45" s="381">
        <f t="shared" ca="1" si="5"/>
        <v>0</v>
      </c>
      <c r="BH45" s="381">
        <f t="shared" ca="1" si="5"/>
        <v>0</v>
      </c>
      <c r="BI45" s="381">
        <f t="shared" ca="1" si="5"/>
        <v>0</v>
      </c>
      <c r="BJ45" s="381">
        <f t="shared" ca="1" si="5"/>
        <v>0</v>
      </c>
      <c r="BK45" s="381">
        <f t="shared" ca="1" si="5"/>
        <v>0</v>
      </c>
      <c r="BL45" s="381">
        <f t="shared" ca="1" si="5"/>
        <v>0</v>
      </c>
      <c r="BM45" s="374">
        <f t="shared" si="12"/>
        <v>0</v>
      </c>
      <c r="BN45" s="374">
        <f t="shared" si="12"/>
        <v>0</v>
      </c>
      <c r="BO45" s="374">
        <f t="shared" si="12"/>
        <v>0</v>
      </c>
      <c r="BP45" s="374">
        <f t="shared" si="12"/>
        <v>0</v>
      </c>
      <c r="BQ45" s="374">
        <f t="shared" si="12"/>
        <v>0</v>
      </c>
      <c r="BR45" s="374">
        <f t="shared" si="12"/>
        <v>0</v>
      </c>
      <c r="BS45" s="374">
        <f t="shared" si="12"/>
        <v>0</v>
      </c>
      <c r="BT45" s="374">
        <f t="shared" si="12"/>
        <v>0</v>
      </c>
      <c r="BU45">
        <f ca="1">COUNTIF((OFFSET($BM$42,0,0,4,8)),IF(BM45=0,".",BM45))</f>
        <v>0</v>
      </c>
      <c r="BV45">
        <f t="shared" ca="1" si="6"/>
        <v>0</v>
      </c>
      <c r="BW45">
        <f t="shared" ca="1" si="6"/>
        <v>0</v>
      </c>
      <c r="BX45">
        <f t="shared" ca="1" si="6"/>
        <v>0</v>
      </c>
      <c r="BY45">
        <f t="shared" ca="1" si="6"/>
        <v>0</v>
      </c>
      <c r="BZ45">
        <f t="shared" ca="1" si="6"/>
        <v>0</v>
      </c>
      <c r="CA45">
        <f t="shared" ca="1" si="6"/>
        <v>0</v>
      </c>
      <c r="CB45">
        <f t="shared" ca="1" si="6"/>
        <v>0</v>
      </c>
    </row>
    <row r="46" spans="1:80" x14ac:dyDescent="0.2">
      <c r="A46" s="377">
        <f t="shared" ref="A46:H46" si="13">COUNTIF((A$42:A$45),IF(A42=0,".",A42))</f>
        <v>1</v>
      </c>
      <c r="B46" s="377">
        <f t="shared" si="13"/>
        <v>1</v>
      </c>
      <c r="C46" s="377">
        <f t="shared" si="13"/>
        <v>1</v>
      </c>
      <c r="D46" s="377">
        <f t="shared" si="13"/>
        <v>1</v>
      </c>
      <c r="E46" s="377">
        <f t="shared" si="13"/>
        <v>1</v>
      </c>
      <c r="F46" s="377">
        <f t="shared" si="13"/>
        <v>1</v>
      </c>
      <c r="G46" s="377">
        <f t="shared" si="13"/>
        <v>1</v>
      </c>
      <c r="H46" s="377">
        <f t="shared" si="13"/>
        <v>1</v>
      </c>
      <c r="I46" s="378">
        <f ca="1">SUM(I42:I45)</f>
        <v>1</v>
      </c>
      <c r="J46" s="378">
        <f t="shared" ref="J46:P46" ca="1" si="14">SUM(J42:J45)</f>
        <v>2</v>
      </c>
      <c r="K46" s="378">
        <f t="shared" ca="1" si="14"/>
        <v>1</v>
      </c>
      <c r="L46" s="378">
        <f t="shared" ca="1" si="14"/>
        <v>1</v>
      </c>
      <c r="M46" s="378">
        <f t="shared" ca="1" si="14"/>
        <v>1</v>
      </c>
      <c r="N46" s="378">
        <f t="shared" ca="1" si="14"/>
        <v>1</v>
      </c>
      <c r="O46" s="378">
        <f t="shared" ca="1" si="14"/>
        <v>2</v>
      </c>
      <c r="P46" s="378">
        <f t="shared" ca="1" si="14"/>
        <v>2</v>
      </c>
      <c r="Q46" s="377">
        <f t="shared" ref="Q46:X46" si="15">COUNTIF((Q$42:Q$45),IF(Q42=0,".",Q42))</f>
        <v>1</v>
      </c>
      <c r="R46" s="377">
        <f t="shared" si="15"/>
        <v>1</v>
      </c>
      <c r="S46" s="377">
        <f t="shared" si="15"/>
        <v>1</v>
      </c>
      <c r="T46" s="377">
        <f t="shared" si="15"/>
        <v>1</v>
      </c>
      <c r="U46" s="377">
        <f t="shared" si="15"/>
        <v>1</v>
      </c>
      <c r="V46" s="377">
        <f t="shared" si="15"/>
        <v>1</v>
      </c>
      <c r="W46" s="377">
        <f t="shared" si="15"/>
        <v>1</v>
      </c>
      <c r="X46" s="377">
        <f t="shared" si="15"/>
        <v>1</v>
      </c>
      <c r="Y46" s="378">
        <f ca="1">SUM(Y42:Y45)</f>
        <v>1</v>
      </c>
      <c r="Z46" s="378">
        <f t="shared" ref="Z46:AF46" ca="1" si="16">SUM(Z42:Z45)</f>
        <v>2</v>
      </c>
      <c r="AA46" s="378">
        <f t="shared" ca="1" si="16"/>
        <v>1</v>
      </c>
      <c r="AB46" s="378">
        <f t="shared" ca="1" si="16"/>
        <v>1</v>
      </c>
      <c r="AC46" s="378">
        <f t="shared" ca="1" si="16"/>
        <v>1</v>
      </c>
      <c r="AD46" s="378">
        <f t="shared" ca="1" si="16"/>
        <v>1</v>
      </c>
      <c r="AE46" s="378">
        <f t="shared" ca="1" si="16"/>
        <v>2</v>
      </c>
      <c r="AF46" s="378">
        <f t="shared" ca="1" si="16"/>
        <v>2</v>
      </c>
      <c r="AG46" s="377">
        <f t="shared" ref="AG46:AN49" si="17">COUNTIF((AG$42:AG$45),IF(AG42=0,".",AG42))</f>
        <v>0</v>
      </c>
      <c r="AH46" s="377">
        <f t="shared" si="17"/>
        <v>0</v>
      </c>
      <c r="AI46" s="377">
        <f t="shared" si="17"/>
        <v>0</v>
      </c>
      <c r="AJ46" s="377">
        <f t="shared" si="17"/>
        <v>0</v>
      </c>
      <c r="AK46" s="377">
        <f t="shared" si="17"/>
        <v>0</v>
      </c>
      <c r="AL46" s="377">
        <f t="shared" si="17"/>
        <v>0</v>
      </c>
      <c r="AM46" s="377">
        <f t="shared" si="17"/>
        <v>0</v>
      </c>
      <c r="AN46" s="377">
        <f t="shared" si="17"/>
        <v>0</v>
      </c>
      <c r="AO46" s="378">
        <f ca="1">SUM(AO42:AO45)</f>
        <v>0</v>
      </c>
      <c r="AP46" s="378">
        <f t="shared" ref="AP46:AV46" ca="1" si="18">SUM(AP42:AP45)</f>
        <v>0</v>
      </c>
      <c r="AQ46" s="378">
        <f t="shared" ca="1" si="18"/>
        <v>0</v>
      </c>
      <c r="AR46" s="378">
        <f t="shared" ca="1" si="18"/>
        <v>0</v>
      </c>
      <c r="AS46" s="378">
        <f t="shared" ca="1" si="18"/>
        <v>0</v>
      </c>
      <c r="AT46" s="378">
        <f t="shared" ca="1" si="18"/>
        <v>0</v>
      </c>
      <c r="AU46" s="378">
        <f t="shared" ca="1" si="18"/>
        <v>0</v>
      </c>
      <c r="AV46" s="378">
        <f t="shared" ca="1" si="18"/>
        <v>0</v>
      </c>
      <c r="AW46" s="377">
        <f t="shared" ref="AW46:BD49" si="19">COUNTIF((AW$42:AW$45),IF(AW42=0,".",AW42))</f>
        <v>0</v>
      </c>
      <c r="AX46" s="377">
        <f t="shared" si="19"/>
        <v>0</v>
      </c>
      <c r="AY46" s="377">
        <f t="shared" si="19"/>
        <v>0</v>
      </c>
      <c r="AZ46" s="377">
        <f t="shared" si="19"/>
        <v>0</v>
      </c>
      <c r="BA46" s="377">
        <f t="shared" si="19"/>
        <v>1</v>
      </c>
      <c r="BB46" s="377">
        <f t="shared" si="19"/>
        <v>0</v>
      </c>
      <c r="BC46" s="377">
        <f t="shared" si="19"/>
        <v>0</v>
      </c>
      <c r="BD46" s="377">
        <f t="shared" si="19"/>
        <v>0</v>
      </c>
      <c r="BE46" s="378">
        <f ca="1">SUM(BE42:BE45)</f>
        <v>0</v>
      </c>
      <c r="BF46" s="378">
        <f t="shared" ref="BF46:BL46" ca="1" si="20">SUM(BF42:BF45)</f>
        <v>0</v>
      </c>
      <c r="BG46" s="378">
        <f t="shared" ca="1" si="20"/>
        <v>0</v>
      </c>
      <c r="BH46" s="378">
        <f t="shared" ca="1" si="20"/>
        <v>0</v>
      </c>
      <c r="BI46" s="378">
        <f t="shared" ca="1" si="20"/>
        <v>1</v>
      </c>
      <c r="BJ46" s="378">
        <f t="shared" ca="1" si="20"/>
        <v>0</v>
      </c>
      <c r="BK46" s="378">
        <f t="shared" ca="1" si="20"/>
        <v>0</v>
      </c>
      <c r="BL46" s="378">
        <f t="shared" ca="1" si="20"/>
        <v>0</v>
      </c>
      <c r="BM46" s="377">
        <f t="shared" ref="BM46:BT49" si="21">COUNTIF((BM$42:BM$45),IF(BM42=0,".",BM42))</f>
        <v>0</v>
      </c>
      <c r="BN46" s="377">
        <f t="shared" si="21"/>
        <v>0</v>
      </c>
      <c r="BO46" s="377">
        <f t="shared" si="21"/>
        <v>0</v>
      </c>
      <c r="BP46" s="377">
        <f t="shared" si="21"/>
        <v>0</v>
      </c>
      <c r="BQ46" s="377">
        <f t="shared" si="21"/>
        <v>0</v>
      </c>
      <c r="BR46" s="377">
        <f t="shared" si="21"/>
        <v>0</v>
      </c>
      <c r="BS46" s="377">
        <f t="shared" si="21"/>
        <v>0</v>
      </c>
      <c r="BT46" s="377">
        <f t="shared" si="21"/>
        <v>0</v>
      </c>
      <c r="BU46" s="378">
        <f ca="1">SUM(BU42:BU45)</f>
        <v>0</v>
      </c>
      <c r="BV46" s="378">
        <f t="shared" ref="BV46:CB46" ca="1" si="22">SUM(BV42:BV45)</f>
        <v>0</v>
      </c>
      <c r="BW46" s="378">
        <f t="shared" ca="1" si="22"/>
        <v>0</v>
      </c>
      <c r="BX46" s="378">
        <f t="shared" ca="1" si="22"/>
        <v>0</v>
      </c>
      <c r="BY46" s="378">
        <f t="shared" ca="1" si="22"/>
        <v>0</v>
      </c>
      <c r="BZ46" s="378">
        <f t="shared" ca="1" si="22"/>
        <v>0</v>
      </c>
      <c r="CA46" s="378">
        <f t="shared" ca="1" si="22"/>
        <v>0</v>
      </c>
      <c r="CB46" s="378">
        <f t="shared" ca="1" si="22"/>
        <v>0</v>
      </c>
    </row>
    <row r="47" spans="1:80" x14ac:dyDescent="0.2">
      <c r="A47" s="377">
        <f t="shared" ref="A47:X49" si="23">COUNTIF((A$42:A$45),IF(A43=0,".",A43))</f>
        <v>0</v>
      </c>
      <c r="B47" s="377">
        <f t="shared" si="23"/>
        <v>1</v>
      </c>
      <c r="C47" s="377">
        <f t="shared" si="23"/>
        <v>0</v>
      </c>
      <c r="D47" s="377">
        <f t="shared" si="23"/>
        <v>0</v>
      </c>
      <c r="E47" s="377">
        <f t="shared" si="23"/>
        <v>0</v>
      </c>
      <c r="F47" s="377">
        <f t="shared" si="23"/>
        <v>0</v>
      </c>
      <c r="G47" s="377">
        <f t="shared" si="23"/>
        <v>1</v>
      </c>
      <c r="H47" s="377">
        <f t="shared" si="23"/>
        <v>1</v>
      </c>
      <c r="I47" s="1109" t="s">
        <v>322</v>
      </c>
      <c r="J47" s="1109"/>
      <c r="K47" s="1109"/>
      <c r="L47" s="1109"/>
      <c r="M47" s="1109"/>
      <c r="N47" s="1109"/>
      <c r="O47" s="1109"/>
      <c r="P47" s="1109"/>
      <c r="Q47" s="377">
        <f t="shared" si="23"/>
        <v>0</v>
      </c>
      <c r="R47" s="377">
        <f t="shared" si="23"/>
        <v>1</v>
      </c>
      <c r="S47" s="377">
        <f t="shared" si="23"/>
        <v>0</v>
      </c>
      <c r="T47" s="377">
        <f t="shared" si="23"/>
        <v>0</v>
      </c>
      <c r="U47" s="377">
        <f t="shared" si="23"/>
        <v>0</v>
      </c>
      <c r="V47" s="377">
        <f t="shared" si="23"/>
        <v>0</v>
      </c>
      <c r="W47" s="377">
        <f t="shared" si="23"/>
        <v>1</v>
      </c>
      <c r="X47" s="377">
        <f t="shared" si="23"/>
        <v>1</v>
      </c>
      <c r="Y47" s="1109" t="s">
        <v>322</v>
      </c>
      <c r="Z47" s="1109"/>
      <c r="AA47" s="1109"/>
      <c r="AB47" s="1109"/>
      <c r="AC47" s="1109"/>
      <c r="AD47" s="1109"/>
      <c r="AE47" s="1109"/>
      <c r="AF47" s="1109"/>
      <c r="AG47" s="377">
        <f t="shared" si="17"/>
        <v>0</v>
      </c>
      <c r="AH47" s="377">
        <f t="shared" si="17"/>
        <v>0</v>
      </c>
      <c r="AI47" s="377">
        <f t="shared" si="17"/>
        <v>0</v>
      </c>
      <c r="AJ47" s="377">
        <f t="shared" si="17"/>
        <v>0</v>
      </c>
      <c r="AK47" s="377">
        <f t="shared" si="17"/>
        <v>0</v>
      </c>
      <c r="AL47" s="377">
        <f t="shared" si="17"/>
        <v>0</v>
      </c>
      <c r="AM47" s="377">
        <f t="shared" si="17"/>
        <v>0</v>
      </c>
      <c r="AN47" s="377">
        <f t="shared" si="17"/>
        <v>0</v>
      </c>
      <c r="AO47" s="1109" t="s">
        <v>322</v>
      </c>
      <c r="AP47" s="1109"/>
      <c r="AQ47" s="1109"/>
      <c r="AR47" s="1109"/>
      <c r="AS47" s="1109"/>
      <c r="AT47" s="1109"/>
      <c r="AU47" s="1109"/>
      <c r="AV47" s="1109"/>
      <c r="AW47" s="377">
        <f t="shared" si="19"/>
        <v>0</v>
      </c>
      <c r="AX47" s="377">
        <f t="shared" si="19"/>
        <v>0</v>
      </c>
      <c r="AY47" s="377">
        <f t="shared" si="19"/>
        <v>0</v>
      </c>
      <c r="AZ47" s="377">
        <f t="shared" si="19"/>
        <v>0</v>
      </c>
      <c r="BA47" s="377">
        <f t="shared" si="19"/>
        <v>0</v>
      </c>
      <c r="BB47" s="377">
        <f t="shared" si="19"/>
        <v>0</v>
      </c>
      <c r="BC47" s="377">
        <f t="shared" si="19"/>
        <v>0</v>
      </c>
      <c r="BD47" s="377">
        <f t="shared" si="19"/>
        <v>0</v>
      </c>
      <c r="BE47" s="1109" t="s">
        <v>322</v>
      </c>
      <c r="BF47" s="1109"/>
      <c r="BG47" s="1109"/>
      <c r="BH47" s="1109"/>
      <c r="BI47" s="1109"/>
      <c r="BJ47" s="1109"/>
      <c r="BK47" s="1109"/>
      <c r="BL47" s="1109"/>
      <c r="BM47" s="377">
        <f t="shared" si="21"/>
        <v>0</v>
      </c>
      <c r="BN47" s="377">
        <f t="shared" si="21"/>
        <v>0</v>
      </c>
      <c r="BO47" s="377">
        <f t="shared" si="21"/>
        <v>0</v>
      </c>
      <c r="BP47" s="377">
        <f t="shared" si="21"/>
        <v>0</v>
      </c>
      <c r="BQ47" s="377">
        <f t="shared" si="21"/>
        <v>0</v>
      </c>
      <c r="BR47" s="377">
        <f t="shared" si="21"/>
        <v>0</v>
      </c>
      <c r="BS47" s="377">
        <f t="shared" si="21"/>
        <v>0</v>
      </c>
      <c r="BT47" s="377">
        <f t="shared" si="21"/>
        <v>0</v>
      </c>
      <c r="BU47" s="1109" t="s">
        <v>322</v>
      </c>
      <c r="BV47" s="1109"/>
      <c r="BW47" s="1109"/>
      <c r="BX47" s="1109"/>
      <c r="BY47" s="1109"/>
      <c r="BZ47" s="1109"/>
      <c r="CA47" s="1109"/>
      <c r="CB47" s="1109"/>
    </row>
    <row r="48" spans="1:80" x14ac:dyDescent="0.2">
      <c r="A48" s="377">
        <f t="shared" si="23"/>
        <v>0</v>
      </c>
      <c r="B48" s="377">
        <f t="shared" si="23"/>
        <v>0</v>
      </c>
      <c r="C48" s="377">
        <f t="shared" si="23"/>
        <v>0</v>
      </c>
      <c r="D48" s="377">
        <f t="shared" si="23"/>
        <v>0</v>
      </c>
      <c r="E48" s="377">
        <f t="shared" si="23"/>
        <v>0</v>
      </c>
      <c r="F48" s="377">
        <f t="shared" si="23"/>
        <v>0</v>
      </c>
      <c r="G48" s="377">
        <f t="shared" si="23"/>
        <v>0</v>
      </c>
      <c r="H48" s="377">
        <f t="shared" si="23"/>
        <v>0</v>
      </c>
      <c r="I48" s="1109"/>
      <c r="J48" s="1109"/>
      <c r="K48" s="1109"/>
      <c r="L48" s="1109"/>
      <c r="M48" s="1109"/>
      <c r="N48" s="1109"/>
      <c r="O48" s="1109"/>
      <c r="P48" s="1109"/>
      <c r="Q48" s="377">
        <f t="shared" si="23"/>
        <v>0</v>
      </c>
      <c r="R48" s="377">
        <f t="shared" si="23"/>
        <v>0</v>
      </c>
      <c r="S48" s="377">
        <f t="shared" si="23"/>
        <v>0</v>
      </c>
      <c r="T48" s="377">
        <f t="shared" si="23"/>
        <v>0</v>
      </c>
      <c r="U48" s="377">
        <f t="shared" si="23"/>
        <v>0</v>
      </c>
      <c r="V48" s="377">
        <f t="shared" si="23"/>
        <v>0</v>
      </c>
      <c r="W48" s="377">
        <f t="shared" si="23"/>
        <v>0</v>
      </c>
      <c r="X48" s="377">
        <f t="shared" si="23"/>
        <v>0</v>
      </c>
      <c r="Y48" s="1109"/>
      <c r="Z48" s="1109"/>
      <c r="AA48" s="1109"/>
      <c r="AB48" s="1109"/>
      <c r="AC48" s="1109"/>
      <c r="AD48" s="1109"/>
      <c r="AE48" s="1109"/>
      <c r="AF48" s="1109"/>
      <c r="AG48" s="377">
        <f t="shared" si="17"/>
        <v>0</v>
      </c>
      <c r="AH48" s="377">
        <f t="shared" si="17"/>
        <v>0</v>
      </c>
      <c r="AI48" s="377">
        <f t="shared" si="17"/>
        <v>0</v>
      </c>
      <c r="AJ48" s="377">
        <f t="shared" si="17"/>
        <v>0</v>
      </c>
      <c r="AK48" s="377">
        <f t="shared" si="17"/>
        <v>0</v>
      </c>
      <c r="AL48" s="377">
        <f t="shared" si="17"/>
        <v>0</v>
      </c>
      <c r="AM48" s="377">
        <f t="shared" si="17"/>
        <v>0</v>
      </c>
      <c r="AN48" s="377">
        <f t="shared" si="17"/>
        <v>0</v>
      </c>
      <c r="AO48" s="1109"/>
      <c r="AP48" s="1109"/>
      <c r="AQ48" s="1109"/>
      <c r="AR48" s="1109"/>
      <c r="AS48" s="1109"/>
      <c r="AT48" s="1109"/>
      <c r="AU48" s="1109"/>
      <c r="AV48" s="1109"/>
      <c r="AW48" s="377">
        <f t="shared" si="19"/>
        <v>0</v>
      </c>
      <c r="AX48" s="377">
        <f t="shared" si="19"/>
        <v>0</v>
      </c>
      <c r="AY48" s="377">
        <f t="shared" si="19"/>
        <v>0</v>
      </c>
      <c r="AZ48" s="377">
        <f t="shared" si="19"/>
        <v>0</v>
      </c>
      <c r="BA48" s="377">
        <f t="shared" si="19"/>
        <v>0</v>
      </c>
      <c r="BB48" s="377">
        <f t="shared" si="19"/>
        <v>0</v>
      </c>
      <c r="BC48" s="377">
        <f t="shared" si="19"/>
        <v>0</v>
      </c>
      <c r="BD48" s="377">
        <f t="shared" si="19"/>
        <v>0</v>
      </c>
      <c r="BE48" s="1109"/>
      <c r="BF48" s="1109"/>
      <c r="BG48" s="1109"/>
      <c r="BH48" s="1109"/>
      <c r="BI48" s="1109"/>
      <c r="BJ48" s="1109"/>
      <c r="BK48" s="1109"/>
      <c r="BL48" s="1109"/>
      <c r="BM48" s="377">
        <f t="shared" si="21"/>
        <v>0</v>
      </c>
      <c r="BN48" s="377">
        <f t="shared" si="21"/>
        <v>0</v>
      </c>
      <c r="BO48" s="377">
        <f t="shared" si="21"/>
        <v>0</v>
      </c>
      <c r="BP48" s="377">
        <f t="shared" si="21"/>
        <v>0</v>
      </c>
      <c r="BQ48" s="377">
        <f t="shared" si="21"/>
        <v>0</v>
      </c>
      <c r="BR48" s="377">
        <f t="shared" si="21"/>
        <v>0</v>
      </c>
      <c r="BS48" s="377">
        <f t="shared" si="21"/>
        <v>0</v>
      </c>
      <c r="BT48" s="377">
        <f t="shared" si="21"/>
        <v>0</v>
      </c>
      <c r="BU48" s="1109"/>
      <c r="BV48" s="1109"/>
      <c r="BW48" s="1109"/>
      <c r="BX48" s="1109"/>
      <c r="BY48" s="1109"/>
      <c r="BZ48" s="1109"/>
      <c r="CA48" s="1109"/>
      <c r="CB48" s="1109"/>
    </row>
    <row r="49" spans="1:80" ht="13.5" thickBot="1" x14ac:dyDescent="0.25">
      <c r="A49" s="377">
        <f t="shared" si="23"/>
        <v>0</v>
      </c>
      <c r="B49" s="377">
        <f t="shared" si="23"/>
        <v>0</v>
      </c>
      <c r="C49" s="377">
        <f t="shared" si="23"/>
        <v>0</v>
      </c>
      <c r="D49" s="377">
        <f t="shared" si="23"/>
        <v>0</v>
      </c>
      <c r="E49" s="377">
        <f t="shared" si="23"/>
        <v>0</v>
      </c>
      <c r="F49" s="377">
        <f t="shared" si="23"/>
        <v>0</v>
      </c>
      <c r="G49" s="377">
        <f t="shared" si="23"/>
        <v>0</v>
      </c>
      <c r="H49" s="377">
        <f t="shared" si="23"/>
        <v>0</v>
      </c>
      <c r="I49" s="380" t="s">
        <v>42</v>
      </c>
      <c r="J49" s="380" t="s">
        <v>44</v>
      </c>
      <c r="K49" s="380" t="s">
        <v>45</v>
      </c>
      <c r="L49" s="380" t="s">
        <v>46</v>
      </c>
      <c r="M49" s="380" t="s">
        <v>47</v>
      </c>
      <c r="N49" s="380" t="s">
        <v>48</v>
      </c>
      <c r="O49" s="380" t="s">
        <v>67</v>
      </c>
      <c r="P49" s="380" t="s">
        <v>43</v>
      </c>
      <c r="Q49" s="377">
        <f t="shared" si="23"/>
        <v>0</v>
      </c>
      <c r="R49" s="377">
        <f t="shared" si="23"/>
        <v>0</v>
      </c>
      <c r="S49" s="377">
        <f t="shared" si="23"/>
        <v>0</v>
      </c>
      <c r="T49" s="377">
        <f t="shared" si="23"/>
        <v>0</v>
      </c>
      <c r="U49" s="377">
        <f t="shared" si="23"/>
        <v>0</v>
      </c>
      <c r="V49" s="377">
        <f t="shared" si="23"/>
        <v>0</v>
      </c>
      <c r="W49" s="377">
        <f t="shared" si="23"/>
        <v>0</v>
      </c>
      <c r="X49" s="377">
        <f t="shared" si="23"/>
        <v>0</v>
      </c>
      <c r="Y49" s="380" t="s">
        <v>42</v>
      </c>
      <c r="Z49" s="380" t="s">
        <v>44</v>
      </c>
      <c r="AA49" s="380" t="s">
        <v>45</v>
      </c>
      <c r="AB49" s="380" t="s">
        <v>46</v>
      </c>
      <c r="AC49" s="380" t="s">
        <v>47</v>
      </c>
      <c r="AD49" s="380" t="s">
        <v>48</v>
      </c>
      <c r="AE49" s="380" t="s">
        <v>67</v>
      </c>
      <c r="AF49" s="380" t="s">
        <v>43</v>
      </c>
      <c r="AG49" s="377">
        <f t="shared" si="17"/>
        <v>0</v>
      </c>
      <c r="AH49" s="377">
        <f t="shared" si="17"/>
        <v>0</v>
      </c>
      <c r="AI49" s="377">
        <f t="shared" si="17"/>
        <v>0</v>
      </c>
      <c r="AJ49" s="377">
        <f t="shared" si="17"/>
        <v>0</v>
      </c>
      <c r="AK49" s="377">
        <f t="shared" si="17"/>
        <v>0</v>
      </c>
      <c r="AL49" s="377">
        <f t="shared" si="17"/>
        <v>0</v>
      </c>
      <c r="AM49" s="377">
        <f t="shared" si="17"/>
        <v>0</v>
      </c>
      <c r="AN49" s="377">
        <f t="shared" si="17"/>
        <v>0</v>
      </c>
      <c r="AO49" s="380" t="s">
        <v>42</v>
      </c>
      <c r="AP49" s="380" t="s">
        <v>44</v>
      </c>
      <c r="AQ49" s="380" t="s">
        <v>45</v>
      </c>
      <c r="AR49" s="380" t="s">
        <v>46</v>
      </c>
      <c r="AS49" s="380" t="s">
        <v>47</v>
      </c>
      <c r="AT49" s="380" t="s">
        <v>48</v>
      </c>
      <c r="AU49" s="380" t="s">
        <v>67</v>
      </c>
      <c r="AV49" s="380" t="s">
        <v>43</v>
      </c>
      <c r="AW49" s="377">
        <f t="shared" si="19"/>
        <v>0</v>
      </c>
      <c r="AX49" s="377">
        <f t="shared" si="19"/>
        <v>0</v>
      </c>
      <c r="AY49" s="377">
        <f t="shared" si="19"/>
        <v>0</v>
      </c>
      <c r="AZ49" s="377">
        <f t="shared" si="19"/>
        <v>0</v>
      </c>
      <c r="BA49" s="377">
        <f t="shared" si="19"/>
        <v>0</v>
      </c>
      <c r="BB49" s="377">
        <f t="shared" si="19"/>
        <v>0</v>
      </c>
      <c r="BC49" s="377">
        <f t="shared" si="19"/>
        <v>0</v>
      </c>
      <c r="BD49" s="377">
        <f t="shared" si="19"/>
        <v>0</v>
      </c>
      <c r="BE49" s="380" t="s">
        <v>42</v>
      </c>
      <c r="BF49" s="380" t="s">
        <v>44</v>
      </c>
      <c r="BG49" s="380" t="s">
        <v>45</v>
      </c>
      <c r="BH49" s="380" t="s">
        <v>46</v>
      </c>
      <c r="BI49" s="380" t="s">
        <v>47</v>
      </c>
      <c r="BJ49" s="380" t="s">
        <v>48</v>
      </c>
      <c r="BK49" s="380" t="s">
        <v>67</v>
      </c>
      <c r="BL49" s="380" t="s">
        <v>43</v>
      </c>
      <c r="BM49" s="377">
        <f t="shared" si="21"/>
        <v>0</v>
      </c>
      <c r="BN49" s="377">
        <f t="shared" si="21"/>
        <v>0</v>
      </c>
      <c r="BO49" s="377">
        <f t="shared" si="21"/>
        <v>0</v>
      </c>
      <c r="BP49" s="377">
        <f t="shared" si="21"/>
        <v>0</v>
      </c>
      <c r="BQ49" s="377">
        <f t="shared" si="21"/>
        <v>0</v>
      </c>
      <c r="BR49" s="377">
        <f t="shared" si="21"/>
        <v>0</v>
      </c>
      <c r="BS49" s="377">
        <f t="shared" si="21"/>
        <v>0</v>
      </c>
      <c r="BT49" s="377">
        <f t="shared" si="21"/>
        <v>0</v>
      </c>
      <c r="BU49" s="380" t="s">
        <v>42</v>
      </c>
      <c r="BV49" s="380" t="s">
        <v>44</v>
      </c>
      <c r="BW49" s="380" t="s">
        <v>45</v>
      </c>
      <c r="BX49" s="380" t="s">
        <v>46</v>
      </c>
      <c r="BY49" s="380" t="s">
        <v>47</v>
      </c>
      <c r="BZ49" s="380" t="s">
        <v>48</v>
      </c>
      <c r="CA49" s="380" t="s">
        <v>67</v>
      </c>
      <c r="CB49" s="380" t="s">
        <v>43</v>
      </c>
    </row>
    <row r="50" spans="1:80" ht="13.5" thickBot="1" x14ac:dyDescent="0.25">
      <c r="A50" s="373">
        <f>SUM(A42:A49)</f>
        <v>1</v>
      </c>
      <c r="B50" s="372">
        <f t="shared" ref="B50:BM50" si="24">SUM(B42:B49)</f>
        <v>2</v>
      </c>
      <c r="C50" s="372">
        <f t="shared" si="24"/>
        <v>1</v>
      </c>
      <c r="D50" s="372">
        <f t="shared" si="24"/>
        <v>1</v>
      </c>
      <c r="E50" s="372">
        <f t="shared" si="24"/>
        <v>1</v>
      </c>
      <c r="F50" s="372">
        <f t="shared" si="24"/>
        <v>1</v>
      </c>
      <c r="G50" s="372">
        <f t="shared" si="24"/>
        <v>2</v>
      </c>
      <c r="H50" s="372">
        <f t="shared" si="24"/>
        <v>2</v>
      </c>
      <c r="I50" s="379" t="str">
        <f t="shared" ref="I50:P50" ca="1" si="25">IF(A50=I46,"OK.","CISSS!")</f>
        <v>OK.</v>
      </c>
      <c r="J50" s="379" t="str">
        <f t="shared" ca="1" si="25"/>
        <v>OK.</v>
      </c>
      <c r="K50" s="379" t="str">
        <f t="shared" ca="1" si="25"/>
        <v>OK.</v>
      </c>
      <c r="L50" s="379" t="str">
        <f t="shared" ca="1" si="25"/>
        <v>OK.</v>
      </c>
      <c r="M50" s="379" t="str">
        <f t="shared" ca="1" si="25"/>
        <v>OK.</v>
      </c>
      <c r="N50" s="379" t="str">
        <f t="shared" ca="1" si="25"/>
        <v>OK.</v>
      </c>
      <c r="O50" s="379" t="str">
        <f t="shared" ca="1" si="25"/>
        <v>OK.</v>
      </c>
      <c r="P50" s="379" t="str">
        <f t="shared" ca="1" si="25"/>
        <v>OK.</v>
      </c>
      <c r="Q50" s="384">
        <f t="shared" si="24"/>
        <v>1</v>
      </c>
      <c r="R50" s="384">
        <f t="shared" si="24"/>
        <v>2</v>
      </c>
      <c r="S50" s="384">
        <f t="shared" si="24"/>
        <v>1</v>
      </c>
      <c r="T50" s="384">
        <f t="shared" si="24"/>
        <v>1</v>
      </c>
      <c r="U50" s="384">
        <f t="shared" si="24"/>
        <v>1</v>
      </c>
      <c r="V50" s="384">
        <f t="shared" si="24"/>
        <v>1</v>
      </c>
      <c r="W50" s="384">
        <f t="shared" si="24"/>
        <v>2</v>
      </c>
      <c r="X50" s="384">
        <f t="shared" si="24"/>
        <v>2</v>
      </c>
      <c r="Y50" s="382" t="str">
        <f t="shared" ref="Y50:AF50" ca="1" si="26">IF(Q50=Y46,"OK.","CISSS!")</f>
        <v>OK.</v>
      </c>
      <c r="Z50" s="382" t="str">
        <f t="shared" ca="1" si="26"/>
        <v>OK.</v>
      </c>
      <c r="AA50" s="382" t="str">
        <f t="shared" ca="1" si="26"/>
        <v>OK.</v>
      </c>
      <c r="AB50" s="382" t="str">
        <f t="shared" ca="1" si="26"/>
        <v>OK.</v>
      </c>
      <c r="AC50" s="382" t="str">
        <f t="shared" ca="1" si="26"/>
        <v>OK.</v>
      </c>
      <c r="AD50" s="382" t="str">
        <f t="shared" ca="1" si="26"/>
        <v>OK.</v>
      </c>
      <c r="AE50" s="382" t="str">
        <f t="shared" ca="1" si="26"/>
        <v>OK.</v>
      </c>
      <c r="AF50" s="382" t="str">
        <f t="shared" ca="1" si="26"/>
        <v>OK.</v>
      </c>
      <c r="AG50" s="372">
        <f t="shared" si="24"/>
        <v>0</v>
      </c>
      <c r="AH50" s="372">
        <f t="shared" si="24"/>
        <v>0</v>
      </c>
      <c r="AI50" s="372">
        <f t="shared" si="24"/>
        <v>0</v>
      </c>
      <c r="AJ50" s="372">
        <f t="shared" si="24"/>
        <v>0</v>
      </c>
      <c r="AK50" s="372">
        <f t="shared" si="24"/>
        <v>0</v>
      </c>
      <c r="AL50" s="372">
        <f t="shared" si="24"/>
        <v>0</v>
      </c>
      <c r="AM50" s="372">
        <f t="shared" si="24"/>
        <v>0</v>
      </c>
      <c r="AN50" s="372">
        <f t="shared" si="24"/>
        <v>0</v>
      </c>
      <c r="AO50" s="379" t="str">
        <f t="shared" ref="AO50:AV50" ca="1" si="27">IF(AG50=AO46,"OK.","CISSS!")</f>
        <v>OK.</v>
      </c>
      <c r="AP50" s="379" t="str">
        <f t="shared" ca="1" si="27"/>
        <v>OK.</v>
      </c>
      <c r="AQ50" s="379" t="str">
        <f t="shared" ca="1" si="27"/>
        <v>OK.</v>
      </c>
      <c r="AR50" s="379" t="str">
        <f t="shared" ca="1" si="27"/>
        <v>OK.</v>
      </c>
      <c r="AS50" s="379" t="str">
        <f t="shared" ca="1" si="27"/>
        <v>OK.</v>
      </c>
      <c r="AT50" s="379" t="str">
        <f t="shared" ca="1" si="27"/>
        <v>OK.</v>
      </c>
      <c r="AU50" s="379" t="str">
        <f t="shared" ca="1" si="27"/>
        <v>OK.</v>
      </c>
      <c r="AV50" s="379" t="str">
        <f t="shared" ca="1" si="27"/>
        <v>OK.</v>
      </c>
      <c r="AW50" s="384">
        <f t="shared" si="24"/>
        <v>0</v>
      </c>
      <c r="AX50" s="384">
        <f t="shared" si="24"/>
        <v>0</v>
      </c>
      <c r="AY50" s="384">
        <f t="shared" si="24"/>
        <v>0</v>
      </c>
      <c r="AZ50" s="384">
        <f t="shared" si="24"/>
        <v>0</v>
      </c>
      <c r="BA50" s="384">
        <f t="shared" si="24"/>
        <v>1</v>
      </c>
      <c r="BB50" s="384">
        <f t="shared" si="24"/>
        <v>0</v>
      </c>
      <c r="BC50" s="384">
        <f t="shared" si="24"/>
        <v>0</v>
      </c>
      <c r="BD50" s="384">
        <f t="shared" si="24"/>
        <v>0</v>
      </c>
      <c r="BE50" s="382" t="str">
        <f t="shared" ref="BE50:BL50" ca="1" si="28">IF(AW50=BE46,"OK.","CISSS!")</f>
        <v>OK.</v>
      </c>
      <c r="BF50" s="382" t="str">
        <f t="shared" ca="1" si="28"/>
        <v>OK.</v>
      </c>
      <c r="BG50" s="382" t="str">
        <f t="shared" ca="1" si="28"/>
        <v>OK.</v>
      </c>
      <c r="BH50" s="382" t="str">
        <f t="shared" ca="1" si="28"/>
        <v>OK.</v>
      </c>
      <c r="BI50" s="382" t="str">
        <f t="shared" ca="1" si="28"/>
        <v>OK.</v>
      </c>
      <c r="BJ50" s="382" t="str">
        <f t="shared" ca="1" si="28"/>
        <v>OK.</v>
      </c>
      <c r="BK50" s="382" t="str">
        <f t="shared" ca="1" si="28"/>
        <v>OK.</v>
      </c>
      <c r="BL50" s="382" t="str">
        <f t="shared" ca="1" si="28"/>
        <v>OK.</v>
      </c>
      <c r="BM50" s="372">
        <f t="shared" si="24"/>
        <v>0</v>
      </c>
      <c r="BN50" s="372">
        <f t="shared" ref="BN50:BT50" si="29">SUM(BN42:BN49)</f>
        <v>0</v>
      </c>
      <c r="BO50" s="372">
        <f t="shared" si="29"/>
        <v>0</v>
      </c>
      <c r="BP50" s="372">
        <f t="shared" si="29"/>
        <v>0</v>
      </c>
      <c r="BQ50" s="372">
        <f t="shared" si="29"/>
        <v>0</v>
      </c>
      <c r="BR50" s="372">
        <f t="shared" si="29"/>
        <v>0</v>
      </c>
      <c r="BS50" s="372">
        <f t="shared" si="29"/>
        <v>0</v>
      </c>
      <c r="BT50" s="372">
        <f t="shared" si="29"/>
        <v>0</v>
      </c>
      <c r="BU50" s="379" t="str">
        <f t="shared" ref="BU50:CB50" ca="1" si="30">IF(BM50=BU46,"OK.","CISSS!")</f>
        <v>OK.</v>
      </c>
      <c r="BV50" s="379" t="str">
        <f t="shared" ca="1" si="30"/>
        <v>OK.</v>
      </c>
      <c r="BW50" s="379" t="str">
        <f t="shared" ca="1" si="30"/>
        <v>OK.</v>
      </c>
      <c r="BX50" s="379" t="str">
        <f t="shared" ca="1" si="30"/>
        <v>OK.</v>
      </c>
      <c r="BY50" s="379" t="str">
        <f t="shared" ca="1" si="30"/>
        <v>OK.</v>
      </c>
      <c r="BZ50" s="379" t="str">
        <f t="shared" ca="1" si="30"/>
        <v>OK.</v>
      </c>
      <c r="CA50" s="379" t="str">
        <f t="shared" ca="1" si="30"/>
        <v>OK.</v>
      </c>
      <c r="CB50" s="379" t="str">
        <f t="shared" ca="1" si="30"/>
        <v>OK.</v>
      </c>
    </row>
    <row r="51" spans="1:80" x14ac:dyDescent="0.2">
      <c r="A51" s="375" t="str">
        <f t="shared" ref="A51:H51" si="31">A$2</f>
        <v>ARCH 101.01</v>
      </c>
      <c r="B51" s="375" t="str">
        <f t="shared" si="31"/>
        <v>ES 106.04</v>
      </c>
      <c r="C51" s="375" t="str">
        <f t="shared" si="31"/>
        <v>ARCH 213.11</v>
      </c>
      <c r="D51" s="375" t="str">
        <f t="shared" si="31"/>
        <v>ARCH 244.01</v>
      </c>
      <c r="E51" s="375" t="str">
        <f t="shared" si="31"/>
        <v>ARCH 309.01</v>
      </c>
      <c r="F51" s="375" t="str">
        <f t="shared" si="31"/>
        <v>ARCH 342.01</v>
      </c>
      <c r="G51" s="375" t="str">
        <f t="shared" si="31"/>
        <v>ARCH 432.11</v>
      </c>
      <c r="H51" s="375" t="str">
        <f t="shared" si="31"/>
        <v>ARCH 416.01</v>
      </c>
      <c r="I51">
        <f ca="1">COUNTIF((OFFSET($A$51,0,0,4,8)),IF(A51=0,".",A51))</f>
        <v>1</v>
      </c>
      <c r="J51">
        <f t="shared" ref="J51:P54" ca="1" si="32">COUNTIF((OFFSET($A$51,0,0,4,8)),IF(B51=0,".",B51))</f>
        <v>1</v>
      </c>
      <c r="K51">
        <f t="shared" ca="1" si="32"/>
        <v>1</v>
      </c>
      <c r="L51">
        <f t="shared" ca="1" si="32"/>
        <v>1</v>
      </c>
      <c r="M51">
        <f t="shared" ca="1" si="32"/>
        <v>1</v>
      </c>
      <c r="N51">
        <f t="shared" ca="1" si="32"/>
        <v>1</v>
      </c>
      <c r="O51">
        <f t="shared" ca="1" si="32"/>
        <v>1</v>
      </c>
      <c r="P51">
        <f t="shared" ca="1" si="32"/>
        <v>1</v>
      </c>
      <c r="Q51" s="375" t="str">
        <f t="shared" ref="Q51:BT51" si="33">Q$2</f>
        <v>Yrd. Doç. Dr. Aslı ERGENOĞLU</v>
      </c>
      <c r="R51" s="375" t="str">
        <f t="shared" si="33"/>
        <v>Staff1</v>
      </c>
      <c r="S51" s="375" t="str">
        <f t="shared" si="33"/>
        <v>Öğr. Gör. Gülçin SOYAK</v>
      </c>
      <c r="T51" s="375" t="str">
        <f t="shared" si="33"/>
        <v>Prof. Dr. A. Zekiye ABALI</v>
      </c>
      <c r="U51" s="375" t="str">
        <f t="shared" si="33"/>
        <v>Doç. Dr. Füsun SEZEN</v>
      </c>
      <c r="V51" s="375" t="str">
        <f t="shared" si="33"/>
        <v>Prof. Dr. Nesrin YARDIMCI</v>
      </c>
      <c r="W51" s="375" t="str">
        <f t="shared" si="33"/>
        <v>Prof. Dr. Reha GÜNAY</v>
      </c>
      <c r="X51" s="375" t="str">
        <f t="shared" si="33"/>
        <v>Öğr. Gör. Dr. Jülide DEMİRDÖVEN</v>
      </c>
      <c r="Y51" s="381">
        <f ca="1">COUNTIF((OFFSET($Q$51,0,0,4,8)),IF(Q51=0,".",Q51))</f>
        <v>1</v>
      </c>
      <c r="Z51" s="381">
        <f t="shared" ref="Z51:AF54" ca="1" si="34">COUNTIF((OFFSET($Q$51,0,0,4,8)),IF(R51=0,".",R51))</f>
        <v>1</v>
      </c>
      <c r="AA51" s="381">
        <f t="shared" ca="1" si="34"/>
        <v>1</v>
      </c>
      <c r="AB51" s="381">
        <f t="shared" ca="1" si="34"/>
        <v>1</v>
      </c>
      <c r="AC51" s="381">
        <f t="shared" ca="1" si="34"/>
        <v>1</v>
      </c>
      <c r="AD51" s="381">
        <f t="shared" ca="1" si="34"/>
        <v>1</v>
      </c>
      <c r="AE51" s="381">
        <f t="shared" ca="1" si="34"/>
        <v>1</v>
      </c>
      <c r="AF51" s="381">
        <f t="shared" ca="1" si="34"/>
        <v>1</v>
      </c>
      <c r="AG51" s="375">
        <f t="shared" si="33"/>
        <v>0</v>
      </c>
      <c r="AH51" s="375">
        <f t="shared" si="33"/>
        <v>0</v>
      </c>
      <c r="AI51" s="375">
        <f t="shared" si="33"/>
        <v>0</v>
      </c>
      <c r="AJ51" s="375">
        <f t="shared" si="33"/>
        <v>0</v>
      </c>
      <c r="AK51" s="375">
        <f t="shared" si="33"/>
        <v>0</v>
      </c>
      <c r="AL51" s="375">
        <f t="shared" si="33"/>
        <v>0</v>
      </c>
      <c r="AM51" s="375">
        <f t="shared" si="33"/>
        <v>0</v>
      </c>
      <c r="AN51" s="375">
        <f t="shared" si="33"/>
        <v>0</v>
      </c>
      <c r="AO51">
        <f ca="1">COUNTIF((OFFSET($AG$51,0,0,4,8)),IF(AG51=0,".",AG51))</f>
        <v>0</v>
      </c>
      <c r="AP51">
        <f t="shared" ref="AP51:AV54" ca="1" si="35">COUNTIF((OFFSET($AG$51,0,0,4,8)),IF(AH51=0,".",AH51))</f>
        <v>0</v>
      </c>
      <c r="AQ51">
        <f t="shared" ca="1" si="35"/>
        <v>0</v>
      </c>
      <c r="AR51">
        <f t="shared" ca="1" si="35"/>
        <v>0</v>
      </c>
      <c r="AS51">
        <f t="shared" ca="1" si="35"/>
        <v>0</v>
      </c>
      <c r="AT51">
        <f t="shared" ca="1" si="35"/>
        <v>0</v>
      </c>
      <c r="AU51">
        <f t="shared" ca="1" si="35"/>
        <v>0</v>
      </c>
      <c r="AV51">
        <f t="shared" ca="1" si="35"/>
        <v>0</v>
      </c>
      <c r="AW51" s="375">
        <f t="shared" si="33"/>
        <v>0</v>
      </c>
      <c r="AX51" s="375">
        <f t="shared" si="33"/>
        <v>0</v>
      </c>
      <c r="AY51" s="375">
        <f t="shared" si="33"/>
        <v>0</v>
      </c>
      <c r="AZ51" s="375">
        <f t="shared" si="33"/>
        <v>0</v>
      </c>
      <c r="BA51" s="375" t="str">
        <f t="shared" si="33"/>
        <v>Pelin KARAÇAR ERCOŞKUN</v>
      </c>
      <c r="BB51" s="375">
        <f t="shared" si="33"/>
        <v>0</v>
      </c>
      <c r="BC51" s="375">
        <f t="shared" si="33"/>
        <v>0</v>
      </c>
      <c r="BD51" s="375">
        <f t="shared" si="33"/>
        <v>0</v>
      </c>
      <c r="BE51" s="381">
        <f ca="1">COUNTIF((OFFSET($AW$51,0,0,4,8)),IF(AW51=0,".",AW51))</f>
        <v>0</v>
      </c>
      <c r="BF51" s="381">
        <f t="shared" ref="BF51:BL54" ca="1" si="36">COUNTIF((OFFSET($AW$51,0,0,4,8)),IF(AX51=0,".",AX51))</f>
        <v>0</v>
      </c>
      <c r="BG51" s="381">
        <f t="shared" ca="1" si="36"/>
        <v>0</v>
      </c>
      <c r="BH51" s="381">
        <f t="shared" ca="1" si="36"/>
        <v>0</v>
      </c>
      <c r="BI51" s="381">
        <f t="shared" ca="1" si="36"/>
        <v>1</v>
      </c>
      <c r="BJ51" s="381">
        <f t="shared" ca="1" si="36"/>
        <v>0</v>
      </c>
      <c r="BK51" s="381">
        <f t="shared" ca="1" si="36"/>
        <v>0</v>
      </c>
      <c r="BL51" s="381">
        <f t="shared" ca="1" si="36"/>
        <v>0</v>
      </c>
      <c r="BM51" s="375">
        <f t="shared" si="33"/>
        <v>0</v>
      </c>
      <c r="BN51" s="375">
        <f t="shared" si="33"/>
        <v>0</v>
      </c>
      <c r="BO51" s="375">
        <f t="shared" si="33"/>
        <v>0</v>
      </c>
      <c r="BP51" s="375">
        <f t="shared" si="33"/>
        <v>0</v>
      </c>
      <c r="BQ51" s="375">
        <f t="shared" si="33"/>
        <v>0</v>
      </c>
      <c r="BR51" s="375">
        <f t="shared" si="33"/>
        <v>0</v>
      </c>
      <c r="BS51" s="375">
        <f t="shared" si="33"/>
        <v>0</v>
      </c>
      <c r="BT51" s="375">
        <f t="shared" si="33"/>
        <v>0</v>
      </c>
      <c r="BU51">
        <f ca="1">COUNTIF((OFFSET($BM$51,0,0,4,8)),IF(BM51=0,".",BM51))</f>
        <v>0</v>
      </c>
      <c r="BV51">
        <f t="shared" ref="BV51:CB54" ca="1" si="37">COUNTIF((OFFSET($BM$51,0,0,4,8)),IF(BN51=0,".",BN51))</f>
        <v>0</v>
      </c>
      <c r="BW51">
        <f t="shared" ca="1" si="37"/>
        <v>0</v>
      </c>
      <c r="BX51">
        <f t="shared" ca="1" si="37"/>
        <v>0</v>
      </c>
      <c r="BY51">
        <f t="shared" ca="1" si="37"/>
        <v>0</v>
      </c>
      <c r="BZ51">
        <f t="shared" ca="1" si="37"/>
        <v>0</v>
      </c>
      <c r="CA51">
        <f t="shared" ca="1" si="37"/>
        <v>0</v>
      </c>
      <c r="CB51">
        <f t="shared" ca="1" si="37"/>
        <v>0</v>
      </c>
    </row>
    <row r="52" spans="1:80" x14ac:dyDescent="0.2">
      <c r="A52" s="374">
        <f t="shared" ref="A52:H52" si="38">A$12</f>
        <v>0</v>
      </c>
      <c r="B52" s="374" t="str">
        <f t="shared" si="38"/>
        <v>MATH 153.02</v>
      </c>
      <c r="C52" s="374">
        <f t="shared" si="38"/>
        <v>0</v>
      </c>
      <c r="D52" s="374">
        <f t="shared" si="38"/>
        <v>0</v>
      </c>
      <c r="E52" s="374">
        <f t="shared" si="38"/>
        <v>0</v>
      </c>
      <c r="F52" s="374">
        <f t="shared" si="38"/>
        <v>0</v>
      </c>
      <c r="G52" s="374" t="str">
        <f t="shared" si="38"/>
        <v>ARCH 332.01</v>
      </c>
      <c r="H52" s="374" t="str">
        <f t="shared" si="38"/>
        <v>ES 302.02</v>
      </c>
      <c r="I52">
        <f ca="1">COUNTIF((OFFSET($A$51,0,0,4,8)),IF(A52=0,".",A52))</f>
        <v>0</v>
      </c>
      <c r="J52">
        <f t="shared" ca="1" si="32"/>
        <v>1</v>
      </c>
      <c r="K52">
        <f t="shared" ca="1" si="32"/>
        <v>0</v>
      </c>
      <c r="L52">
        <f t="shared" ca="1" si="32"/>
        <v>0</v>
      </c>
      <c r="M52">
        <f t="shared" ca="1" si="32"/>
        <v>0</v>
      </c>
      <c r="N52">
        <f t="shared" ca="1" si="32"/>
        <v>0</v>
      </c>
      <c r="O52">
        <f t="shared" ca="1" si="32"/>
        <v>1</v>
      </c>
      <c r="P52">
        <f t="shared" ca="1" si="32"/>
        <v>1</v>
      </c>
      <c r="Q52" s="385">
        <f t="shared" ref="Q52:BT52" si="39">Q$12</f>
        <v>0</v>
      </c>
      <c r="R52" s="385" t="str">
        <f t="shared" si="39"/>
        <v>Staff3</v>
      </c>
      <c r="S52" s="385">
        <f t="shared" si="39"/>
        <v>0</v>
      </c>
      <c r="T52" s="385">
        <f t="shared" si="39"/>
        <v>0</v>
      </c>
      <c r="U52" s="385">
        <f t="shared" si="39"/>
        <v>0</v>
      </c>
      <c r="V52" s="385">
        <f t="shared" si="39"/>
        <v>0</v>
      </c>
      <c r="W52" s="385" t="str">
        <f t="shared" si="39"/>
        <v>Öğr. Gör. Mine  ÖZOĞUZ</v>
      </c>
      <c r="X52" s="385" t="str">
        <f t="shared" si="39"/>
        <v>Öğr. Gör. M. Cem AKDAMAR</v>
      </c>
      <c r="Y52" s="381">
        <f ca="1">COUNTIF((OFFSET($Q$51,0,0,4,8)),IF(Q52=0,".",Q52))</f>
        <v>0</v>
      </c>
      <c r="Z52" s="381">
        <f t="shared" ca="1" si="34"/>
        <v>1</v>
      </c>
      <c r="AA52" s="381">
        <f t="shared" ca="1" si="34"/>
        <v>0</v>
      </c>
      <c r="AB52" s="381">
        <f t="shared" ca="1" si="34"/>
        <v>0</v>
      </c>
      <c r="AC52" s="381">
        <f t="shared" ca="1" si="34"/>
        <v>0</v>
      </c>
      <c r="AD52" s="381">
        <f t="shared" ca="1" si="34"/>
        <v>0</v>
      </c>
      <c r="AE52" s="381">
        <f t="shared" ca="1" si="34"/>
        <v>1</v>
      </c>
      <c r="AF52" s="381">
        <f t="shared" ca="1" si="34"/>
        <v>1</v>
      </c>
      <c r="AG52" s="374">
        <f t="shared" si="39"/>
        <v>0</v>
      </c>
      <c r="AH52" s="374">
        <f t="shared" si="39"/>
        <v>0</v>
      </c>
      <c r="AI52" s="374">
        <f t="shared" si="39"/>
        <v>0</v>
      </c>
      <c r="AJ52" s="374">
        <f t="shared" si="39"/>
        <v>0</v>
      </c>
      <c r="AK52" s="374">
        <f t="shared" si="39"/>
        <v>0</v>
      </c>
      <c r="AL52" s="374">
        <f t="shared" si="39"/>
        <v>0</v>
      </c>
      <c r="AM52" s="374">
        <f t="shared" si="39"/>
        <v>0</v>
      </c>
      <c r="AN52" s="374">
        <f t="shared" si="39"/>
        <v>0</v>
      </c>
      <c r="AO52">
        <f ca="1">COUNTIF((OFFSET($AG$51,0,0,4,8)),IF(AG52=0,".",AG52))</f>
        <v>0</v>
      </c>
      <c r="AP52">
        <f t="shared" ca="1" si="35"/>
        <v>0</v>
      </c>
      <c r="AQ52">
        <f t="shared" ca="1" si="35"/>
        <v>0</v>
      </c>
      <c r="AR52">
        <f t="shared" ca="1" si="35"/>
        <v>0</v>
      </c>
      <c r="AS52">
        <f t="shared" ca="1" si="35"/>
        <v>0</v>
      </c>
      <c r="AT52">
        <f t="shared" ca="1" si="35"/>
        <v>0</v>
      </c>
      <c r="AU52">
        <f t="shared" ca="1" si="35"/>
        <v>0</v>
      </c>
      <c r="AV52">
        <f t="shared" ca="1" si="35"/>
        <v>0</v>
      </c>
      <c r="AW52" s="385">
        <f t="shared" si="39"/>
        <v>0</v>
      </c>
      <c r="AX52" s="385">
        <f t="shared" si="39"/>
        <v>0</v>
      </c>
      <c r="AY52" s="385">
        <f t="shared" si="39"/>
        <v>0</v>
      </c>
      <c r="AZ52" s="385">
        <f t="shared" si="39"/>
        <v>0</v>
      </c>
      <c r="BA52" s="385">
        <f t="shared" si="39"/>
        <v>0</v>
      </c>
      <c r="BB52" s="385">
        <f t="shared" si="39"/>
        <v>0</v>
      </c>
      <c r="BC52" s="385">
        <f t="shared" si="39"/>
        <v>0</v>
      </c>
      <c r="BD52" s="385">
        <f t="shared" si="39"/>
        <v>0</v>
      </c>
      <c r="BE52" s="381">
        <f ca="1">COUNTIF((OFFSET($AW$51,0,0,4,8)),IF(AW52=0,".",AW52))</f>
        <v>0</v>
      </c>
      <c r="BF52" s="381">
        <f t="shared" ca="1" si="36"/>
        <v>0</v>
      </c>
      <c r="BG52" s="381">
        <f t="shared" ca="1" si="36"/>
        <v>0</v>
      </c>
      <c r="BH52" s="381">
        <f t="shared" ca="1" si="36"/>
        <v>0</v>
      </c>
      <c r="BI52" s="381">
        <f t="shared" ca="1" si="36"/>
        <v>0</v>
      </c>
      <c r="BJ52" s="381">
        <f t="shared" ca="1" si="36"/>
        <v>0</v>
      </c>
      <c r="BK52" s="381">
        <f t="shared" ca="1" si="36"/>
        <v>0</v>
      </c>
      <c r="BL52" s="381">
        <f t="shared" ca="1" si="36"/>
        <v>0</v>
      </c>
      <c r="BM52" s="374">
        <f t="shared" si="39"/>
        <v>0</v>
      </c>
      <c r="BN52" s="374">
        <f t="shared" si="39"/>
        <v>0</v>
      </c>
      <c r="BO52" s="374">
        <f t="shared" si="39"/>
        <v>0</v>
      </c>
      <c r="BP52" s="374">
        <f t="shared" si="39"/>
        <v>0</v>
      </c>
      <c r="BQ52" s="374">
        <f t="shared" si="39"/>
        <v>0</v>
      </c>
      <c r="BR52" s="374">
        <f t="shared" si="39"/>
        <v>0</v>
      </c>
      <c r="BS52" s="374">
        <f t="shared" si="39"/>
        <v>0</v>
      </c>
      <c r="BT52" s="374">
        <f t="shared" si="39"/>
        <v>0</v>
      </c>
      <c r="BU52">
        <f ca="1">COUNTIF((OFFSET($BM$51,0,0,4,8)),IF(BM52=0,".",BM52))</f>
        <v>0</v>
      </c>
      <c r="BV52">
        <f t="shared" ca="1" si="37"/>
        <v>0</v>
      </c>
      <c r="BW52">
        <f t="shared" ca="1" si="37"/>
        <v>0</v>
      </c>
      <c r="BX52">
        <f t="shared" ca="1" si="37"/>
        <v>0</v>
      </c>
      <c r="BY52">
        <f t="shared" ca="1" si="37"/>
        <v>0</v>
      </c>
      <c r="BZ52">
        <f t="shared" ca="1" si="37"/>
        <v>0</v>
      </c>
      <c r="CA52">
        <f t="shared" ca="1" si="37"/>
        <v>0</v>
      </c>
      <c r="CB52">
        <f t="shared" ca="1" si="37"/>
        <v>0</v>
      </c>
    </row>
    <row r="53" spans="1:80" x14ac:dyDescent="0.2">
      <c r="A53" s="375">
        <f t="shared" ref="A53:H53" si="40">A$22</f>
        <v>0</v>
      </c>
      <c r="B53" s="375">
        <f t="shared" si="40"/>
        <v>0</v>
      </c>
      <c r="C53" s="375">
        <f t="shared" si="40"/>
        <v>0</v>
      </c>
      <c r="D53" s="375">
        <f t="shared" si="40"/>
        <v>0</v>
      </c>
      <c r="E53" s="375">
        <f t="shared" si="40"/>
        <v>0</v>
      </c>
      <c r="F53" s="375">
        <f t="shared" si="40"/>
        <v>0</v>
      </c>
      <c r="G53" s="375">
        <f t="shared" si="40"/>
        <v>0</v>
      </c>
      <c r="H53" s="375">
        <f t="shared" si="40"/>
        <v>0</v>
      </c>
      <c r="I53">
        <f ca="1">COUNTIF((OFFSET($A$51,0,0,4,8)),IF(A53=0,".",A53))</f>
        <v>0</v>
      </c>
      <c r="J53">
        <f t="shared" ca="1" si="32"/>
        <v>0</v>
      </c>
      <c r="K53">
        <f t="shared" ca="1" si="32"/>
        <v>0</v>
      </c>
      <c r="L53">
        <f t="shared" ca="1" si="32"/>
        <v>0</v>
      </c>
      <c r="M53">
        <f t="shared" ca="1" si="32"/>
        <v>0</v>
      </c>
      <c r="N53">
        <f t="shared" ca="1" si="32"/>
        <v>0</v>
      </c>
      <c r="O53">
        <f t="shared" ca="1" si="32"/>
        <v>0</v>
      </c>
      <c r="P53">
        <f t="shared" ca="1" si="32"/>
        <v>0</v>
      </c>
      <c r="Q53" s="375">
        <f t="shared" ref="Q53:BT53" si="41">Q$22</f>
        <v>0</v>
      </c>
      <c r="R53" s="375">
        <f t="shared" si="41"/>
        <v>0</v>
      </c>
      <c r="S53" s="375">
        <f t="shared" si="41"/>
        <v>0</v>
      </c>
      <c r="T53" s="375">
        <f t="shared" si="41"/>
        <v>0</v>
      </c>
      <c r="U53" s="375">
        <f t="shared" si="41"/>
        <v>0</v>
      </c>
      <c r="V53" s="375">
        <f t="shared" si="41"/>
        <v>0</v>
      </c>
      <c r="W53" s="375">
        <f t="shared" si="41"/>
        <v>0</v>
      </c>
      <c r="X53" s="375">
        <f t="shared" si="41"/>
        <v>0</v>
      </c>
      <c r="Y53" s="381">
        <f ca="1">COUNTIF((OFFSET($Q$51,0,0,4,8)),IF(Q53=0,".",Q53))</f>
        <v>0</v>
      </c>
      <c r="Z53" s="381">
        <f t="shared" ca="1" si="34"/>
        <v>0</v>
      </c>
      <c r="AA53" s="381">
        <f t="shared" ca="1" si="34"/>
        <v>0</v>
      </c>
      <c r="AB53" s="381">
        <f t="shared" ca="1" si="34"/>
        <v>0</v>
      </c>
      <c r="AC53" s="381">
        <f t="shared" ca="1" si="34"/>
        <v>0</v>
      </c>
      <c r="AD53" s="381">
        <f t="shared" ca="1" si="34"/>
        <v>0</v>
      </c>
      <c r="AE53" s="381">
        <f t="shared" ca="1" si="34"/>
        <v>0</v>
      </c>
      <c r="AF53" s="381">
        <f t="shared" ca="1" si="34"/>
        <v>0</v>
      </c>
      <c r="AG53" s="375">
        <f t="shared" si="41"/>
        <v>0</v>
      </c>
      <c r="AH53" s="375">
        <f t="shared" si="41"/>
        <v>0</v>
      </c>
      <c r="AI53" s="375">
        <f t="shared" si="41"/>
        <v>0</v>
      </c>
      <c r="AJ53" s="375">
        <f t="shared" si="41"/>
        <v>0</v>
      </c>
      <c r="AK53" s="375">
        <f t="shared" si="41"/>
        <v>0</v>
      </c>
      <c r="AL53" s="375">
        <f t="shared" si="41"/>
        <v>0</v>
      </c>
      <c r="AM53" s="375">
        <f t="shared" si="41"/>
        <v>0</v>
      </c>
      <c r="AN53" s="375">
        <f t="shared" si="41"/>
        <v>0</v>
      </c>
      <c r="AO53">
        <f ca="1">COUNTIF((OFFSET($AG$51,0,0,4,8)),IF(AG53=0,".",AG53))</f>
        <v>0</v>
      </c>
      <c r="AP53">
        <f t="shared" ca="1" si="35"/>
        <v>0</v>
      </c>
      <c r="AQ53">
        <f t="shared" ca="1" si="35"/>
        <v>0</v>
      </c>
      <c r="AR53">
        <f t="shared" ca="1" si="35"/>
        <v>0</v>
      </c>
      <c r="AS53">
        <f t="shared" ca="1" si="35"/>
        <v>0</v>
      </c>
      <c r="AT53">
        <f t="shared" ca="1" si="35"/>
        <v>0</v>
      </c>
      <c r="AU53">
        <f t="shared" ca="1" si="35"/>
        <v>0</v>
      </c>
      <c r="AV53">
        <f t="shared" ca="1" si="35"/>
        <v>0</v>
      </c>
      <c r="AW53" s="375">
        <f t="shared" si="41"/>
        <v>0</v>
      </c>
      <c r="AX53" s="375">
        <f t="shared" si="41"/>
        <v>0</v>
      </c>
      <c r="AY53" s="375">
        <f t="shared" si="41"/>
        <v>0</v>
      </c>
      <c r="AZ53" s="375">
        <f t="shared" si="41"/>
        <v>0</v>
      </c>
      <c r="BA53" s="375">
        <f t="shared" si="41"/>
        <v>0</v>
      </c>
      <c r="BB53" s="375">
        <f t="shared" si="41"/>
        <v>0</v>
      </c>
      <c r="BC53" s="375">
        <f t="shared" si="41"/>
        <v>0</v>
      </c>
      <c r="BD53" s="375">
        <f t="shared" si="41"/>
        <v>0</v>
      </c>
      <c r="BE53" s="381">
        <f ca="1">COUNTIF((OFFSET($AW$51,0,0,4,8)),IF(AW53=0,".",AW53))</f>
        <v>0</v>
      </c>
      <c r="BF53" s="381">
        <f t="shared" ca="1" si="36"/>
        <v>0</v>
      </c>
      <c r="BG53" s="381">
        <f t="shared" ca="1" si="36"/>
        <v>0</v>
      </c>
      <c r="BH53" s="381">
        <f t="shared" ca="1" si="36"/>
        <v>0</v>
      </c>
      <c r="BI53" s="381">
        <f t="shared" ca="1" si="36"/>
        <v>0</v>
      </c>
      <c r="BJ53" s="381">
        <f t="shared" ca="1" si="36"/>
        <v>0</v>
      </c>
      <c r="BK53" s="381">
        <f t="shared" ca="1" si="36"/>
        <v>0</v>
      </c>
      <c r="BL53" s="381">
        <f t="shared" ca="1" si="36"/>
        <v>0</v>
      </c>
      <c r="BM53" s="375">
        <f t="shared" si="41"/>
        <v>0</v>
      </c>
      <c r="BN53" s="375">
        <f t="shared" si="41"/>
        <v>0</v>
      </c>
      <c r="BO53" s="375">
        <f t="shared" si="41"/>
        <v>0</v>
      </c>
      <c r="BP53" s="375">
        <f t="shared" si="41"/>
        <v>0</v>
      </c>
      <c r="BQ53" s="375">
        <f t="shared" si="41"/>
        <v>0</v>
      </c>
      <c r="BR53" s="375">
        <f t="shared" si="41"/>
        <v>0</v>
      </c>
      <c r="BS53" s="375">
        <f t="shared" si="41"/>
        <v>0</v>
      </c>
      <c r="BT53" s="375">
        <f t="shared" si="41"/>
        <v>0</v>
      </c>
      <c r="BU53">
        <f ca="1">COUNTIF((OFFSET($BM$51,0,0,4,8)),IF(BM53=0,".",BM53))</f>
        <v>0</v>
      </c>
      <c r="BV53">
        <f t="shared" ca="1" si="37"/>
        <v>0</v>
      </c>
      <c r="BW53">
        <f t="shared" ca="1" si="37"/>
        <v>0</v>
      </c>
      <c r="BX53">
        <f t="shared" ca="1" si="37"/>
        <v>0</v>
      </c>
      <c r="BY53">
        <f t="shared" ca="1" si="37"/>
        <v>0</v>
      </c>
      <c r="BZ53">
        <f t="shared" ca="1" si="37"/>
        <v>0</v>
      </c>
      <c r="CA53">
        <f t="shared" ca="1" si="37"/>
        <v>0</v>
      </c>
      <c r="CB53">
        <f t="shared" ca="1" si="37"/>
        <v>0</v>
      </c>
    </row>
    <row r="54" spans="1:80" x14ac:dyDescent="0.2">
      <c r="A54" s="374">
        <f t="shared" ref="A54:H54" si="42">A$32</f>
        <v>0</v>
      </c>
      <c r="B54" s="374">
        <f t="shared" si="42"/>
        <v>0</v>
      </c>
      <c r="C54" s="374">
        <f t="shared" si="42"/>
        <v>0</v>
      </c>
      <c r="D54" s="374">
        <f t="shared" si="42"/>
        <v>0</v>
      </c>
      <c r="E54" s="374">
        <f t="shared" si="42"/>
        <v>0</v>
      </c>
      <c r="F54" s="374">
        <f t="shared" si="42"/>
        <v>0</v>
      </c>
      <c r="G54" s="374">
        <f t="shared" si="42"/>
        <v>0</v>
      </c>
      <c r="H54" s="374">
        <f t="shared" si="42"/>
        <v>0</v>
      </c>
      <c r="I54">
        <f ca="1">COUNTIF((OFFSET($A$51,0,0,4,8)),IF(A54=0,".",A54))</f>
        <v>0</v>
      </c>
      <c r="J54">
        <f t="shared" ca="1" si="32"/>
        <v>0</v>
      </c>
      <c r="K54">
        <f t="shared" ca="1" si="32"/>
        <v>0</v>
      </c>
      <c r="L54">
        <f t="shared" ca="1" si="32"/>
        <v>0</v>
      </c>
      <c r="M54">
        <f t="shared" ca="1" si="32"/>
        <v>0</v>
      </c>
      <c r="N54">
        <f t="shared" ca="1" si="32"/>
        <v>0</v>
      </c>
      <c r="O54">
        <f t="shared" ca="1" si="32"/>
        <v>0</v>
      </c>
      <c r="P54">
        <f t="shared" ca="1" si="32"/>
        <v>0</v>
      </c>
      <c r="Q54" s="385">
        <f t="shared" ref="Q54:BT54" si="43">Q$32</f>
        <v>0</v>
      </c>
      <c r="R54" s="385">
        <f t="shared" si="43"/>
        <v>0</v>
      </c>
      <c r="S54" s="385">
        <f t="shared" si="43"/>
        <v>0</v>
      </c>
      <c r="T54" s="385">
        <f t="shared" si="43"/>
        <v>0</v>
      </c>
      <c r="U54" s="385">
        <f t="shared" si="43"/>
        <v>0</v>
      </c>
      <c r="V54" s="385">
        <f t="shared" si="43"/>
        <v>0</v>
      </c>
      <c r="W54" s="385">
        <f t="shared" si="43"/>
        <v>0</v>
      </c>
      <c r="X54" s="385">
        <f t="shared" si="43"/>
        <v>0</v>
      </c>
      <c r="Y54" s="381">
        <f ca="1">COUNTIF((OFFSET($Q$51,0,0,4,8)),IF(Q54=0,".",Q54))</f>
        <v>0</v>
      </c>
      <c r="Z54" s="381">
        <f t="shared" ca="1" si="34"/>
        <v>0</v>
      </c>
      <c r="AA54" s="381">
        <f t="shared" ca="1" si="34"/>
        <v>0</v>
      </c>
      <c r="AB54" s="381">
        <f t="shared" ca="1" si="34"/>
        <v>0</v>
      </c>
      <c r="AC54" s="381">
        <f t="shared" ca="1" si="34"/>
        <v>0</v>
      </c>
      <c r="AD54" s="381">
        <f t="shared" ca="1" si="34"/>
        <v>0</v>
      </c>
      <c r="AE54" s="381">
        <f t="shared" ca="1" si="34"/>
        <v>0</v>
      </c>
      <c r="AF54" s="381">
        <f t="shared" ca="1" si="34"/>
        <v>0</v>
      </c>
      <c r="AG54" s="374">
        <f t="shared" si="43"/>
        <v>0</v>
      </c>
      <c r="AH54" s="374">
        <f t="shared" si="43"/>
        <v>0</v>
      </c>
      <c r="AI54" s="374">
        <f t="shared" si="43"/>
        <v>0</v>
      </c>
      <c r="AJ54" s="374">
        <f t="shared" si="43"/>
        <v>0</v>
      </c>
      <c r="AK54" s="374">
        <f t="shared" si="43"/>
        <v>0</v>
      </c>
      <c r="AL54" s="374">
        <f t="shared" si="43"/>
        <v>0</v>
      </c>
      <c r="AM54" s="374">
        <f t="shared" si="43"/>
        <v>0</v>
      </c>
      <c r="AN54" s="374">
        <f t="shared" si="43"/>
        <v>0</v>
      </c>
      <c r="AO54">
        <f ca="1">COUNTIF((OFFSET($AG$51,0,0,4,8)),IF(AG54=0,".",AG54))</f>
        <v>0</v>
      </c>
      <c r="AP54">
        <f t="shared" ca="1" si="35"/>
        <v>0</v>
      </c>
      <c r="AQ54">
        <f t="shared" ca="1" si="35"/>
        <v>0</v>
      </c>
      <c r="AR54">
        <f t="shared" ca="1" si="35"/>
        <v>0</v>
      </c>
      <c r="AS54">
        <f t="shared" ca="1" si="35"/>
        <v>0</v>
      </c>
      <c r="AT54">
        <f t="shared" ca="1" si="35"/>
        <v>0</v>
      </c>
      <c r="AU54">
        <f t="shared" ca="1" si="35"/>
        <v>0</v>
      </c>
      <c r="AV54">
        <f t="shared" ca="1" si="35"/>
        <v>0</v>
      </c>
      <c r="AW54" s="385">
        <f t="shared" si="43"/>
        <v>0</v>
      </c>
      <c r="AX54" s="385">
        <f t="shared" si="43"/>
        <v>0</v>
      </c>
      <c r="AY54" s="385">
        <f t="shared" si="43"/>
        <v>0</v>
      </c>
      <c r="AZ54" s="385">
        <f t="shared" si="43"/>
        <v>0</v>
      </c>
      <c r="BA54" s="385">
        <f t="shared" si="43"/>
        <v>0</v>
      </c>
      <c r="BB54" s="385">
        <f t="shared" si="43"/>
        <v>0</v>
      </c>
      <c r="BC54" s="385">
        <f t="shared" si="43"/>
        <v>0</v>
      </c>
      <c r="BD54" s="385">
        <f t="shared" si="43"/>
        <v>0</v>
      </c>
      <c r="BE54" s="381">
        <f ca="1">COUNTIF((OFFSET($AW$51,0,0,4,8)),IF(AW54=0,".",AW54))</f>
        <v>0</v>
      </c>
      <c r="BF54" s="381">
        <f t="shared" ca="1" si="36"/>
        <v>0</v>
      </c>
      <c r="BG54" s="381">
        <f t="shared" ca="1" si="36"/>
        <v>0</v>
      </c>
      <c r="BH54" s="381">
        <f t="shared" ca="1" si="36"/>
        <v>0</v>
      </c>
      <c r="BI54" s="381">
        <f t="shared" ca="1" si="36"/>
        <v>0</v>
      </c>
      <c r="BJ54" s="381">
        <f t="shared" ca="1" si="36"/>
        <v>0</v>
      </c>
      <c r="BK54" s="381">
        <f t="shared" ca="1" si="36"/>
        <v>0</v>
      </c>
      <c r="BL54" s="381">
        <f t="shared" ca="1" si="36"/>
        <v>0</v>
      </c>
      <c r="BM54" s="374">
        <f t="shared" si="43"/>
        <v>0</v>
      </c>
      <c r="BN54" s="374">
        <f t="shared" si="43"/>
        <v>0</v>
      </c>
      <c r="BO54" s="374">
        <f t="shared" si="43"/>
        <v>0</v>
      </c>
      <c r="BP54" s="374">
        <f t="shared" si="43"/>
        <v>0</v>
      </c>
      <c r="BQ54" s="374">
        <f t="shared" si="43"/>
        <v>0</v>
      </c>
      <c r="BR54" s="374">
        <f t="shared" si="43"/>
        <v>0</v>
      </c>
      <c r="BS54" s="374">
        <f t="shared" si="43"/>
        <v>0</v>
      </c>
      <c r="BT54" s="374">
        <f t="shared" si="43"/>
        <v>0</v>
      </c>
      <c r="BU54">
        <f ca="1">COUNTIF((OFFSET($BM$51,0,0,4,8)),IF(BM54=0,".",BM54))</f>
        <v>0</v>
      </c>
      <c r="BV54">
        <f t="shared" ca="1" si="37"/>
        <v>0</v>
      </c>
      <c r="BW54">
        <f t="shared" ca="1" si="37"/>
        <v>0</v>
      </c>
      <c r="BX54">
        <f t="shared" ca="1" si="37"/>
        <v>0</v>
      </c>
      <c r="BY54">
        <f t="shared" ca="1" si="37"/>
        <v>0</v>
      </c>
      <c r="BZ54">
        <f t="shared" ca="1" si="37"/>
        <v>0</v>
      </c>
      <c r="CA54">
        <f t="shared" ca="1" si="37"/>
        <v>0</v>
      </c>
      <c r="CB54">
        <f t="shared" ca="1" si="37"/>
        <v>0</v>
      </c>
    </row>
    <row r="55" spans="1:80" x14ac:dyDescent="0.2">
      <c r="A55" s="377">
        <f t="shared" ref="A55:H55" si="44">COUNTIF((A$51:A$54),IF(A51=0,".",A51))</f>
        <v>1</v>
      </c>
      <c r="B55" s="378">
        <f t="shared" si="44"/>
        <v>1</v>
      </c>
      <c r="C55" s="378">
        <f t="shared" si="44"/>
        <v>1</v>
      </c>
      <c r="D55" s="378">
        <f t="shared" si="44"/>
        <v>1</v>
      </c>
      <c r="E55" s="378">
        <f t="shared" si="44"/>
        <v>1</v>
      </c>
      <c r="F55" s="378">
        <f t="shared" si="44"/>
        <v>1</v>
      </c>
      <c r="G55" s="378">
        <f t="shared" si="44"/>
        <v>1</v>
      </c>
      <c r="H55" s="378">
        <f t="shared" si="44"/>
        <v>1</v>
      </c>
      <c r="I55" s="378">
        <f ca="1">SUM(I51:I54)</f>
        <v>1</v>
      </c>
      <c r="J55" s="378">
        <f t="shared" ref="J55:P55" ca="1" si="45">SUM(J51:J54)</f>
        <v>2</v>
      </c>
      <c r="K55" s="378">
        <f t="shared" ca="1" si="45"/>
        <v>1</v>
      </c>
      <c r="L55" s="378">
        <f t="shared" ca="1" si="45"/>
        <v>1</v>
      </c>
      <c r="M55" s="378">
        <f t="shared" ca="1" si="45"/>
        <v>1</v>
      </c>
      <c r="N55" s="378">
        <f t="shared" ca="1" si="45"/>
        <v>1</v>
      </c>
      <c r="O55" s="378">
        <f t="shared" ca="1" si="45"/>
        <v>2</v>
      </c>
      <c r="P55" s="378">
        <f t="shared" ca="1" si="45"/>
        <v>2</v>
      </c>
      <c r="Q55" s="378">
        <f t="shared" ref="Q55:X55" si="46">COUNTIF((Q$51:Q$54),IF(Q51=0,".",Q51))</f>
        <v>1</v>
      </c>
      <c r="R55" s="378">
        <f t="shared" si="46"/>
        <v>1</v>
      </c>
      <c r="S55" s="378">
        <f t="shared" si="46"/>
        <v>1</v>
      </c>
      <c r="T55" s="378">
        <f t="shared" si="46"/>
        <v>1</v>
      </c>
      <c r="U55" s="378">
        <f t="shared" si="46"/>
        <v>1</v>
      </c>
      <c r="V55" s="378">
        <f t="shared" si="46"/>
        <v>1</v>
      </c>
      <c r="W55" s="378">
        <f t="shared" si="46"/>
        <v>1</v>
      </c>
      <c r="X55" s="378">
        <f t="shared" si="46"/>
        <v>1</v>
      </c>
      <c r="Y55" s="378">
        <f ca="1">SUM(Y51:Y54)</f>
        <v>1</v>
      </c>
      <c r="Z55" s="378">
        <f t="shared" ref="Z55:AF55" ca="1" si="47">SUM(Z51:Z54)</f>
        <v>2</v>
      </c>
      <c r="AA55" s="378">
        <f t="shared" ca="1" si="47"/>
        <v>1</v>
      </c>
      <c r="AB55" s="378">
        <f t="shared" ca="1" si="47"/>
        <v>1</v>
      </c>
      <c r="AC55" s="378">
        <f t="shared" ca="1" si="47"/>
        <v>1</v>
      </c>
      <c r="AD55" s="378">
        <f t="shared" ca="1" si="47"/>
        <v>1</v>
      </c>
      <c r="AE55" s="378">
        <f t="shared" ca="1" si="47"/>
        <v>2</v>
      </c>
      <c r="AF55" s="378">
        <f t="shared" ca="1" si="47"/>
        <v>2</v>
      </c>
      <c r="AG55" s="378">
        <f t="shared" ref="AG55:AN58" si="48">COUNTIF((AG$51:AG$54),IF(AG51=0,".",AG51))</f>
        <v>0</v>
      </c>
      <c r="AH55" s="378">
        <f t="shared" si="48"/>
        <v>0</v>
      </c>
      <c r="AI55" s="378">
        <f t="shared" si="48"/>
        <v>0</v>
      </c>
      <c r="AJ55" s="378">
        <f t="shared" si="48"/>
        <v>0</v>
      </c>
      <c r="AK55" s="378">
        <f t="shared" si="48"/>
        <v>0</v>
      </c>
      <c r="AL55" s="378">
        <f t="shared" si="48"/>
        <v>0</v>
      </c>
      <c r="AM55" s="378">
        <f t="shared" si="48"/>
        <v>0</v>
      </c>
      <c r="AN55" s="378">
        <f t="shared" si="48"/>
        <v>0</v>
      </c>
      <c r="AO55" s="378">
        <f ca="1">SUM(AO51:AO54)</f>
        <v>0</v>
      </c>
      <c r="AP55" s="378">
        <f t="shared" ref="AP55:AV55" ca="1" si="49">SUM(AP51:AP54)</f>
        <v>0</v>
      </c>
      <c r="AQ55" s="378">
        <f t="shared" ca="1" si="49"/>
        <v>0</v>
      </c>
      <c r="AR55" s="378">
        <f t="shared" ca="1" si="49"/>
        <v>0</v>
      </c>
      <c r="AS55" s="378">
        <f t="shared" ca="1" si="49"/>
        <v>0</v>
      </c>
      <c r="AT55" s="378">
        <f t="shared" ca="1" si="49"/>
        <v>0</v>
      </c>
      <c r="AU55" s="378">
        <f t="shared" ca="1" si="49"/>
        <v>0</v>
      </c>
      <c r="AV55" s="378">
        <f t="shared" ca="1" si="49"/>
        <v>0</v>
      </c>
      <c r="AW55" s="378">
        <f t="shared" ref="AW55:BD58" si="50">COUNTIF((AW$51:AW$54),IF(AW51=0,".",AW51))</f>
        <v>0</v>
      </c>
      <c r="AX55" s="378">
        <f t="shared" si="50"/>
        <v>0</v>
      </c>
      <c r="AY55" s="378">
        <f t="shared" si="50"/>
        <v>0</v>
      </c>
      <c r="AZ55" s="378">
        <f t="shared" si="50"/>
        <v>0</v>
      </c>
      <c r="BA55" s="378">
        <f t="shared" si="50"/>
        <v>1</v>
      </c>
      <c r="BB55" s="378">
        <f t="shared" si="50"/>
        <v>0</v>
      </c>
      <c r="BC55" s="378">
        <f t="shared" si="50"/>
        <v>0</v>
      </c>
      <c r="BD55" s="378">
        <f t="shared" si="50"/>
        <v>0</v>
      </c>
      <c r="BE55" s="378">
        <f ca="1">SUM(BE51:BE54)</f>
        <v>0</v>
      </c>
      <c r="BF55" s="378">
        <f t="shared" ref="BF55:BL55" ca="1" si="51">SUM(BF51:BF54)</f>
        <v>0</v>
      </c>
      <c r="BG55" s="378">
        <f t="shared" ca="1" si="51"/>
        <v>0</v>
      </c>
      <c r="BH55" s="378">
        <f t="shared" ca="1" si="51"/>
        <v>0</v>
      </c>
      <c r="BI55" s="378">
        <f t="shared" ca="1" si="51"/>
        <v>1</v>
      </c>
      <c r="BJ55" s="378">
        <f t="shared" ca="1" si="51"/>
        <v>0</v>
      </c>
      <c r="BK55" s="378">
        <f t="shared" ca="1" si="51"/>
        <v>0</v>
      </c>
      <c r="BL55" s="378">
        <f t="shared" ca="1" si="51"/>
        <v>0</v>
      </c>
      <c r="BM55" s="378">
        <f t="shared" ref="BM55:BT58" si="52">COUNTIF((BM$51:BM$54),IF(BM51=0,".",BM51))</f>
        <v>0</v>
      </c>
      <c r="BN55" s="378">
        <f t="shared" si="52"/>
        <v>0</v>
      </c>
      <c r="BO55" s="378">
        <f t="shared" si="52"/>
        <v>0</v>
      </c>
      <c r="BP55" s="378">
        <f t="shared" si="52"/>
        <v>0</v>
      </c>
      <c r="BQ55" s="378">
        <f t="shared" si="52"/>
        <v>0</v>
      </c>
      <c r="BR55" s="378">
        <f t="shared" si="52"/>
        <v>0</v>
      </c>
      <c r="BS55" s="378">
        <f t="shared" si="52"/>
        <v>0</v>
      </c>
      <c r="BT55" s="378">
        <f t="shared" si="52"/>
        <v>0</v>
      </c>
      <c r="BU55" s="378">
        <f ca="1">SUM(BU51:BU54)</f>
        <v>0</v>
      </c>
      <c r="BV55" s="378">
        <f t="shared" ref="BV55:CB55" ca="1" si="53">SUM(BV51:BV54)</f>
        <v>0</v>
      </c>
      <c r="BW55" s="378">
        <f t="shared" ca="1" si="53"/>
        <v>0</v>
      </c>
      <c r="BX55" s="378">
        <f t="shared" ca="1" si="53"/>
        <v>0</v>
      </c>
      <c r="BY55" s="378">
        <f t="shared" ca="1" si="53"/>
        <v>0</v>
      </c>
      <c r="BZ55" s="378">
        <f t="shared" ca="1" si="53"/>
        <v>0</v>
      </c>
      <c r="CA55" s="378">
        <f t="shared" ca="1" si="53"/>
        <v>0</v>
      </c>
      <c r="CB55" s="378">
        <f t="shared" ca="1" si="53"/>
        <v>0</v>
      </c>
    </row>
    <row r="56" spans="1:80" ht="12.75" customHeight="1" x14ac:dyDescent="0.2">
      <c r="A56" s="377">
        <f t="shared" ref="A56:X58" si="54">COUNTIF((A$51:A$54),IF(A52=0,".",A52))</f>
        <v>0</v>
      </c>
      <c r="B56" s="378">
        <f t="shared" si="54"/>
        <v>1</v>
      </c>
      <c r="C56" s="378">
        <f t="shared" si="54"/>
        <v>0</v>
      </c>
      <c r="D56" s="378">
        <f t="shared" si="54"/>
        <v>0</v>
      </c>
      <c r="E56" s="378">
        <f t="shared" si="54"/>
        <v>0</v>
      </c>
      <c r="F56" s="378">
        <f t="shared" si="54"/>
        <v>0</v>
      </c>
      <c r="G56" s="378">
        <f t="shared" si="54"/>
        <v>1</v>
      </c>
      <c r="H56" s="378">
        <f t="shared" si="54"/>
        <v>1</v>
      </c>
      <c r="I56" s="1109" t="s">
        <v>323</v>
      </c>
      <c r="J56" s="1109"/>
      <c r="K56" s="1109"/>
      <c r="L56" s="1109"/>
      <c r="M56" s="1109"/>
      <c r="N56" s="1109"/>
      <c r="O56" s="1109"/>
      <c r="P56" s="1109"/>
      <c r="Q56" s="378">
        <f t="shared" si="54"/>
        <v>0</v>
      </c>
      <c r="R56" s="378">
        <f t="shared" si="54"/>
        <v>1</v>
      </c>
      <c r="S56" s="378">
        <f t="shared" si="54"/>
        <v>0</v>
      </c>
      <c r="T56" s="378">
        <f t="shared" si="54"/>
        <v>0</v>
      </c>
      <c r="U56" s="378">
        <f t="shared" si="54"/>
        <v>0</v>
      </c>
      <c r="V56" s="378">
        <f t="shared" si="54"/>
        <v>0</v>
      </c>
      <c r="W56" s="378">
        <f t="shared" si="54"/>
        <v>1</v>
      </c>
      <c r="X56" s="378">
        <f t="shared" si="54"/>
        <v>1</v>
      </c>
      <c r="Y56" s="1109" t="s">
        <v>323</v>
      </c>
      <c r="Z56" s="1109"/>
      <c r="AA56" s="1109"/>
      <c r="AB56" s="1109"/>
      <c r="AC56" s="1109"/>
      <c r="AD56" s="1109"/>
      <c r="AE56" s="1109"/>
      <c r="AF56" s="1109"/>
      <c r="AG56" s="378">
        <f t="shared" si="48"/>
        <v>0</v>
      </c>
      <c r="AH56" s="378">
        <f t="shared" si="48"/>
        <v>0</v>
      </c>
      <c r="AI56" s="378">
        <f t="shared" si="48"/>
        <v>0</v>
      </c>
      <c r="AJ56" s="378">
        <f t="shared" si="48"/>
        <v>0</v>
      </c>
      <c r="AK56" s="378">
        <f t="shared" si="48"/>
        <v>0</v>
      </c>
      <c r="AL56" s="378">
        <f t="shared" si="48"/>
        <v>0</v>
      </c>
      <c r="AM56" s="378">
        <f t="shared" si="48"/>
        <v>0</v>
      </c>
      <c r="AN56" s="378">
        <f t="shared" si="48"/>
        <v>0</v>
      </c>
      <c r="AO56" s="1109" t="s">
        <v>323</v>
      </c>
      <c r="AP56" s="1109"/>
      <c r="AQ56" s="1109"/>
      <c r="AR56" s="1109"/>
      <c r="AS56" s="1109"/>
      <c r="AT56" s="1109"/>
      <c r="AU56" s="1109"/>
      <c r="AV56" s="1109"/>
      <c r="AW56" s="378">
        <f t="shared" si="50"/>
        <v>0</v>
      </c>
      <c r="AX56" s="378">
        <f t="shared" si="50"/>
        <v>0</v>
      </c>
      <c r="AY56" s="378">
        <f t="shared" si="50"/>
        <v>0</v>
      </c>
      <c r="AZ56" s="378">
        <f t="shared" si="50"/>
        <v>0</v>
      </c>
      <c r="BA56" s="378">
        <f t="shared" si="50"/>
        <v>0</v>
      </c>
      <c r="BB56" s="378">
        <f t="shared" si="50"/>
        <v>0</v>
      </c>
      <c r="BC56" s="378">
        <f t="shared" si="50"/>
        <v>0</v>
      </c>
      <c r="BD56" s="378">
        <f t="shared" si="50"/>
        <v>0</v>
      </c>
      <c r="BE56" s="1109" t="s">
        <v>323</v>
      </c>
      <c r="BF56" s="1109"/>
      <c r="BG56" s="1109"/>
      <c r="BH56" s="1109"/>
      <c r="BI56" s="1109"/>
      <c r="BJ56" s="1109"/>
      <c r="BK56" s="1109"/>
      <c r="BL56" s="1109"/>
      <c r="BM56" s="378">
        <f t="shared" si="52"/>
        <v>0</v>
      </c>
      <c r="BN56" s="378">
        <f t="shared" si="52"/>
        <v>0</v>
      </c>
      <c r="BO56" s="378">
        <f t="shared" si="52"/>
        <v>0</v>
      </c>
      <c r="BP56" s="378">
        <f t="shared" si="52"/>
        <v>0</v>
      </c>
      <c r="BQ56" s="378">
        <f t="shared" si="52"/>
        <v>0</v>
      </c>
      <c r="BR56" s="378">
        <f t="shared" si="52"/>
        <v>0</v>
      </c>
      <c r="BS56" s="378">
        <f t="shared" si="52"/>
        <v>0</v>
      </c>
      <c r="BT56" s="378">
        <f t="shared" si="52"/>
        <v>0</v>
      </c>
      <c r="BU56" s="1109" t="s">
        <v>323</v>
      </c>
      <c r="BV56" s="1109"/>
      <c r="BW56" s="1109"/>
      <c r="BX56" s="1109"/>
      <c r="BY56" s="1109"/>
      <c r="BZ56" s="1109"/>
      <c r="CA56" s="1109"/>
      <c r="CB56" s="1109"/>
    </row>
    <row r="57" spans="1:80" ht="12.75" customHeight="1" x14ac:dyDescent="0.2">
      <c r="A57" s="377">
        <f t="shared" si="54"/>
        <v>0</v>
      </c>
      <c r="B57" s="378">
        <f t="shared" si="54"/>
        <v>0</v>
      </c>
      <c r="C57" s="378">
        <f t="shared" si="54"/>
        <v>0</v>
      </c>
      <c r="D57" s="378">
        <f t="shared" si="54"/>
        <v>0</v>
      </c>
      <c r="E57" s="378">
        <f t="shared" si="54"/>
        <v>0</v>
      </c>
      <c r="F57" s="378">
        <f t="shared" si="54"/>
        <v>0</v>
      </c>
      <c r="G57" s="378">
        <f t="shared" si="54"/>
        <v>0</v>
      </c>
      <c r="H57" s="378">
        <f t="shared" si="54"/>
        <v>0</v>
      </c>
      <c r="I57" s="1109"/>
      <c r="J57" s="1109"/>
      <c r="K57" s="1109"/>
      <c r="L57" s="1109"/>
      <c r="M57" s="1109"/>
      <c r="N57" s="1109"/>
      <c r="O57" s="1109"/>
      <c r="P57" s="1109"/>
      <c r="Q57" s="378">
        <f t="shared" si="54"/>
        <v>0</v>
      </c>
      <c r="R57" s="378">
        <f t="shared" si="54"/>
        <v>0</v>
      </c>
      <c r="S57" s="378">
        <f t="shared" si="54"/>
        <v>0</v>
      </c>
      <c r="T57" s="378">
        <f t="shared" si="54"/>
        <v>0</v>
      </c>
      <c r="U57" s="378">
        <f t="shared" si="54"/>
        <v>0</v>
      </c>
      <c r="V57" s="378">
        <f t="shared" si="54"/>
        <v>0</v>
      </c>
      <c r="W57" s="378">
        <f t="shared" si="54"/>
        <v>0</v>
      </c>
      <c r="X57" s="378">
        <f t="shared" si="54"/>
        <v>0</v>
      </c>
      <c r="Y57" s="1109"/>
      <c r="Z57" s="1109"/>
      <c r="AA57" s="1109"/>
      <c r="AB57" s="1109"/>
      <c r="AC57" s="1109"/>
      <c r="AD57" s="1109"/>
      <c r="AE57" s="1109"/>
      <c r="AF57" s="1109"/>
      <c r="AG57" s="378">
        <f t="shared" si="48"/>
        <v>0</v>
      </c>
      <c r="AH57" s="378">
        <f t="shared" si="48"/>
        <v>0</v>
      </c>
      <c r="AI57" s="378">
        <f t="shared" si="48"/>
        <v>0</v>
      </c>
      <c r="AJ57" s="378">
        <f t="shared" si="48"/>
        <v>0</v>
      </c>
      <c r="AK57" s="378">
        <f t="shared" si="48"/>
        <v>0</v>
      </c>
      <c r="AL57" s="378">
        <f t="shared" si="48"/>
        <v>0</v>
      </c>
      <c r="AM57" s="378">
        <f t="shared" si="48"/>
        <v>0</v>
      </c>
      <c r="AN57" s="378">
        <f t="shared" si="48"/>
        <v>0</v>
      </c>
      <c r="AO57" s="1109"/>
      <c r="AP57" s="1109"/>
      <c r="AQ57" s="1109"/>
      <c r="AR57" s="1109"/>
      <c r="AS57" s="1109"/>
      <c r="AT57" s="1109"/>
      <c r="AU57" s="1109"/>
      <c r="AV57" s="1109"/>
      <c r="AW57" s="378">
        <f t="shared" si="50"/>
        <v>0</v>
      </c>
      <c r="AX57" s="378">
        <f t="shared" si="50"/>
        <v>0</v>
      </c>
      <c r="AY57" s="378">
        <f t="shared" si="50"/>
        <v>0</v>
      </c>
      <c r="AZ57" s="378">
        <f t="shared" si="50"/>
        <v>0</v>
      </c>
      <c r="BA57" s="378">
        <f t="shared" si="50"/>
        <v>0</v>
      </c>
      <c r="BB57" s="378">
        <f t="shared" si="50"/>
        <v>0</v>
      </c>
      <c r="BC57" s="378">
        <f t="shared" si="50"/>
        <v>0</v>
      </c>
      <c r="BD57" s="378">
        <f t="shared" si="50"/>
        <v>0</v>
      </c>
      <c r="BE57" s="1109"/>
      <c r="BF57" s="1109"/>
      <c r="BG57" s="1109"/>
      <c r="BH57" s="1109"/>
      <c r="BI57" s="1109"/>
      <c r="BJ57" s="1109"/>
      <c r="BK57" s="1109"/>
      <c r="BL57" s="1109"/>
      <c r="BM57" s="378">
        <f t="shared" si="52"/>
        <v>0</v>
      </c>
      <c r="BN57" s="378">
        <f t="shared" si="52"/>
        <v>0</v>
      </c>
      <c r="BO57" s="378">
        <f t="shared" si="52"/>
        <v>0</v>
      </c>
      <c r="BP57" s="378">
        <f t="shared" si="52"/>
        <v>0</v>
      </c>
      <c r="BQ57" s="378">
        <f t="shared" si="52"/>
        <v>0</v>
      </c>
      <c r="BR57" s="378">
        <f t="shared" si="52"/>
        <v>0</v>
      </c>
      <c r="BS57" s="378">
        <f t="shared" si="52"/>
        <v>0</v>
      </c>
      <c r="BT57" s="378">
        <f t="shared" si="52"/>
        <v>0</v>
      </c>
      <c r="BU57" s="1109"/>
      <c r="BV57" s="1109"/>
      <c r="BW57" s="1109"/>
      <c r="BX57" s="1109"/>
      <c r="BY57" s="1109"/>
      <c r="BZ57" s="1109"/>
      <c r="CA57" s="1109"/>
      <c r="CB57" s="1109"/>
    </row>
    <row r="58" spans="1:80" ht="13.5" thickBot="1" x14ac:dyDescent="0.25">
      <c r="A58" s="377">
        <f t="shared" si="54"/>
        <v>0</v>
      </c>
      <c r="B58" s="378">
        <f t="shared" si="54"/>
        <v>0</v>
      </c>
      <c r="C58" s="378">
        <f t="shared" si="54"/>
        <v>0</v>
      </c>
      <c r="D58" s="378">
        <f t="shared" si="54"/>
        <v>0</v>
      </c>
      <c r="E58" s="378">
        <f t="shared" si="54"/>
        <v>0</v>
      </c>
      <c r="F58" s="378">
        <f t="shared" si="54"/>
        <v>0</v>
      </c>
      <c r="G58" s="378">
        <f t="shared" si="54"/>
        <v>0</v>
      </c>
      <c r="H58" s="378">
        <f t="shared" si="54"/>
        <v>0</v>
      </c>
      <c r="I58" s="380" t="s">
        <v>42</v>
      </c>
      <c r="J58" s="380" t="s">
        <v>44</v>
      </c>
      <c r="K58" s="380" t="s">
        <v>45</v>
      </c>
      <c r="L58" s="380" t="s">
        <v>46</v>
      </c>
      <c r="M58" s="380" t="s">
        <v>47</v>
      </c>
      <c r="N58" s="380" t="s">
        <v>48</v>
      </c>
      <c r="O58" s="380" t="s">
        <v>67</v>
      </c>
      <c r="P58" s="380" t="s">
        <v>43</v>
      </c>
      <c r="Q58" s="378">
        <f t="shared" si="54"/>
        <v>0</v>
      </c>
      <c r="R58" s="378">
        <f t="shared" si="54"/>
        <v>0</v>
      </c>
      <c r="S58" s="378">
        <f t="shared" si="54"/>
        <v>0</v>
      </c>
      <c r="T58" s="378">
        <f t="shared" si="54"/>
        <v>0</v>
      </c>
      <c r="U58" s="378">
        <f t="shared" si="54"/>
        <v>0</v>
      </c>
      <c r="V58" s="378">
        <f t="shared" si="54"/>
        <v>0</v>
      </c>
      <c r="W58" s="378">
        <f t="shared" si="54"/>
        <v>0</v>
      </c>
      <c r="X58" s="378">
        <f t="shared" si="54"/>
        <v>0</v>
      </c>
      <c r="Y58" s="380" t="s">
        <v>42</v>
      </c>
      <c r="Z58" s="380" t="s">
        <v>44</v>
      </c>
      <c r="AA58" s="380" t="s">
        <v>45</v>
      </c>
      <c r="AB58" s="380" t="s">
        <v>46</v>
      </c>
      <c r="AC58" s="380" t="s">
        <v>47</v>
      </c>
      <c r="AD58" s="380" t="s">
        <v>48</v>
      </c>
      <c r="AE58" s="380" t="s">
        <v>67</v>
      </c>
      <c r="AF58" s="380" t="s">
        <v>43</v>
      </c>
      <c r="AG58" s="378">
        <f t="shared" si="48"/>
        <v>0</v>
      </c>
      <c r="AH58" s="378">
        <f t="shared" si="48"/>
        <v>0</v>
      </c>
      <c r="AI58" s="378">
        <f t="shared" si="48"/>
        <v>0</v>
      </c>
      <c r="AJ58" s="378">
        <f t="shared" si="48"/>
        <v>0</v>
      </c>
      <c r="AK58" s="378">
        <f t="shared" si="48"/>
        <v>0</v>
      </c>
      <c r="AL58" s="378">
        <f t="shared" si="48"/>
        <v>0</v>
      </c>
      <c r="AM58" s="378">
        <f t="shared" si="48"/>
        <v>0</v>
      </c>
      <c r="AN58" s="378">
        <f t="shared" si="48"/>
        <v>0</v>
      </c>
      <c r="AO58" s="380" t="s">
        <v>42</v>
      </c>
      <c r="AP58" s="380" t="s">
        <v>44</v>
      </c>
      <c r="AQ58" s="380" t="s">
        <v>45</v>
      </c>
      <c r="AR58" s="380" t="s">
        <v>46</v>
      </c>
      <c r="AS58" s="380" t="s">
        <v>47</v>
      </c>
      <c r="AT58" s="380" t="s">
        <v>48</v>
      </c>
      <c r="AU58" s="380" t="s">
        <v>67</v>
      </c>
      <c r="AV58" s="380" t="s">
        <v>43</v>
      </c>
      <c r="AW58" s="378">
        <f t="shared" si="50"/>
        <v>0</v>
      </c>
      <c r="AX58" s="378">
        <f t="shared" si="50"/>
        <v>0</v>
      </c>
      <c r="AY58" s="378">
        <f t="shared" si="50"/>
        <v>0</v>
      </c>
      <c r="AZ58" s="378">
        <f t="shared" si="50"/>
        <v>0</v>
      </c>
      <c r="BA58" s="378">
        <f t="shared" si="50"/>
        <v>0</v>
      </c>
      <c r="BB58" s="378">
        <f t="shared" si="50"/>
        <v>0</v>
      </c>
      <c r="BC58" s="378">
        <f t="shared" si="50"/>
        <v>0</v>
      </c>
      <c r="BD58" s="378">
        <f t="shared" si="50"/>
        <v>0</v>
      </c>
      <c r="BE58" s="380" t="s">
        <v>42</v>
      </c>
      <c r="BF58" s="380" t="s">
        <v>44</v>
      </c>
      <c r="BG58" s="380" t="s">
        <v>45</v>
      </c>
      <c r="BH58" s="380" t="s">
        <v>46</v>
      </c>
      <c r="BI58" s="380" t="s">
        <v>47</v>
      </c>
      <c r="BJ58" s="380" t="s">
        <v>48</v>
      </c>
      <c r="BK58" s="380" t="s">
        <v>67</v>
      </c>
      <c r="BL58" s="380" t="s">
        <v>43</v>
      </c>
      <c r="BM58" s="378">
        <f t="shared" si="52"/>
        <v>0</v>
      </c>
      <c r="BN58" s="378">
        <f t="shared" si="52"/>
        <v>0</v>
      </c>
      <c r="BO58" s="378">
        <f t="shared" si="52"/>
        <v>0</v>
      </c>
      <c r="BP58" s="378">
        <f t="shared" si="52"/>
        <v>0</v>
      </c>
      <c r="BQ58" s="378">
        <f t="shared" si="52"/>
        <v>0</v>
      </c>
      <c r="BR58" s="378">
        <f t="shared" si="52"/>
        <v>0</v>
      </c>
      <c r="BS58" s="378">
        <f t="shared" si="52"/>
        <v>0</v>
      </c>
      <c r="BT58" s="378">
        <f t="shared" si="52"/>
        <v>0</v>
      </c>
      <c r="BU58" s="380" t="s">
        <v>42</v>
      </c>
      <c r="BV58" s="380" t="s">
        <v>44</v>
      </c>
      <c r="BW58" s="380" t="s">
        <v>45</v>
      </c>
      <c r="BX58" s="380" t="s">
        <v>46</v>
      </c>
      <c r="BY58" s="380" t="s">
        <v>47</v>
      </c>
      <c r="BZ58" s="380" t="s">
        <v>48</v>
      </c>
      <c r="CA58" s="380" t="s">
        <v>67</v>
      </c>
      <c r="CB58" s="380" t="s">
        <v>43</v>
      </c>
    </row>
    <row r="59" spans="1:80" ht="13.5" thickBot="1" x14ac:dyDescent="0.25">
      <c r="A59" s="373">
        <f t="shared" ref="A59:BD59" si="55">SUM(A51:A58)</f>
        <v>1</v>
      </c>
      <c r="B59" s="372">
        <f t="shared" si="55"/>
        <v>2</v>
      </c>
      <c r="C59" s="372">
        <f t="shared" si="55"/>
        <v>1</v>
      </c>
      <c r="D59" s="372">
        <f t="shared" si="55"/>
        <v>1</v>
      </c>
      <c r="E59" s="372">
        <f t="shared" si="55"/>
        <v>1</v>
      </c>
      <c r="F59" s="372">
        <f t="shared" si="55"/>
        <v>1</v>
      </c>
      <c r="G59" s="372">
        <f t="shared" si="55"/>
        <v>2</v>
      </c>
      <c r="H59" s="372">
        <f t="shared" si="55"/>
        <v>2</v>
      </c>
      <c r="I59" s="379" t="str">
        <f t="shared" ref="I59:P59" ca="1" si="56">IF(A59=I55,"OK.","CISSS!")</f>
        <v>OK.</v>
      </c>
      <c r="J59" s="379" t="str">
        <f t="shared" ca="1" si="56"/>
        <v>OK.</v>
      </c>
      <c r="K59" s="379" t="str">
        <f t="shared" ca="1" si="56"/>
        <v>OK.</v>
      </c>
      <c r="L59" s="379" t="str">
        <f t="shared" ca="1" si="56"/>
        <v>OK.</v>
      </c>
      <c r="M59" s="379" t="str">
        <f t="shared" ca="1" si="56"/>
        <v>OK.</v>
      </c>
      <c r="N59" s="379" t="str">
        <f t="shared" ca="1" si="56"/>
        <v>OK.</v>
      </c>
      <c r="O59" s="379" t="str">
        <f t="shared" ca="1" si="56"/>
        <v>OK.</v>
      </c>
      <c r="P59" s="379" t="str">
        <f t="shared" ca="1" si="56"/>
        <v>OK.</v>
      </c>
      <c r="Q59" s="384">
        <f t="shared" si="55"/>
        <v>1</v>
      </c>
      <c r="R59" s="384">
        <f t="shared" si="55"/>
        <v>2</v>
      </c>
      <c r="S59" s="384">
        <f t="shared" si="55"/>
        <v>1</v>
      </c>
      <c r="T59" s="384">
        <f t="shared" si="55"/>
        <v>1</v>
      </c>
      <c r="U59" s="384">
        <f t="shared" si="55"/>
        <v>1</v>
      </c>
      <c r="V59" s="384">
        <f t="shared" si="55"/>
        <v>1</v>
      </c>
      <c r="W59" s="384">
        <f t="shared" si="55"/>
        <v>2</v>
      </c>
      <c r="X59" s="384">
        <f t="shared" si="55"/>
        <v>2</v>
      </c>
      <c r="Y59" s="382" t="str">
        <f t="shared" ref="Y59:AF59" ca="1" si="57">IF(Q59=Y55,"OK.","CISSS!")</f>
        <v>OK.</v>
      </c>
      <c r="Z59" s="382" t="str">
        <f t="shared" ca="1" si="57"/>
        <v>OK.</v>
      </c>
      <c r="AA59" s="382" t="str">
        <f t="shared" ca="1" si="57"/>
        <v>OK.</v>
      </c>
      <c r="AB59" s="382" t="str">
        <f t="shared" ca="1" si="57"/>
        <v>OK.</v>
      </c>
      <c r="AC59" s="382" t="str">
        <f t="shared" ca="1" si="57"/>
        <v>OK.</v>
      </c>
      <c r="AD59" s="382" t="str">
        <f t="shared" ca="1" si="57"/>
        <v>OK.</v>
      </c>
      <c r="AE59" s="382" t="str">
        <f t="shared" ca="1" si="57"/>
        <v>OK.</v>
      </c>
      <c r="AF59" s="382" t="str">
        <f t="shared" ca="1" si="57"/>
        <v>OK.</v>
      </c>
      <c r="AG59" s="372">
        <f t="shared" si="55"/>
        <v>0</v>
      </c>
      <c r="AH59" s="372">
        <f t="shared" si="55"/>
        <v>0</v>
      </c>
      <c r="AI59" s="372">
        <f t="shared" si="55"/>
        <v>0</v>
      </c>
      <c r="AJ59" s="372">
        <f t="shared" si="55"/>
        <v>0</v>
      </c>
      <c r="AK59" s="372">
        <f t="shared" si="55"/>
        <v>0</v>
      </c>
      <c r="AL59" s="372">
        <f t="shared" si="55"/>
        <v>0</v>
      </c>
      <c r="AM59" s="372">
        <f t="shared" si="55"/>
        <v>0</v>
      </c>
      <c r="AN59" s="372">
        <f t="shared" si="55"/>
        <v>0</v>
      </c>
      <c r="AO59" s="379" t="str">
        <f t="shared" ref="AO59:AV59" ca="1" si="58">IF(AG59=AO55,"OK.","CISSS!")</f>
        <v>OK.</v>
      </c>
      <c r="AP59" s="379" t="str">
        <f t="shared" ca="1" si="58"/>
        <v>OK.</v>
      </c>
      <c r="AQ59" s="379" t="str">
        <f t="shared" ca="1" si="58"/>
        <v>OK.</v>
      </c>
      <c r="AR59" s="379" t="str">
        <f t="shared" ca="1" si="58"/>
        <v>OK.</v>
      </c>
      <c r="AS59" s="379" t="str">
        <f t="shared" ca="1" si="58"/>
        <v>OK.</v>
      </c>
      <c r="AT59" s="379" t="str">
        <f t="shared" ca="1" si="58"/>
        <v>OK.</v>
      </c>
      <c r="AU59" s="379" t="str">
        <f t="shared" ca="1" si="58"/>
        <v>OK.</v>
      </c>
      <c r="AV59" s="379" t="str">
        <f t="shared" ca="1" si="58"/>
        <v>OK.</v>
      </c>
      <c r="AW59" s="384">
        <f t="shared" si="55"/>
        <v>0</v>
      </c>
      <c r="AX59" s="384">
        <f t="shared" si="55"/>
        <v>0</v>
      </c>
      <c r="AY59" s="384">
        <f t="shared" si="55"/>
        <v>0</v>
      </c>
      <c r="AZ59" s="384">
        <f t="shared" si="55"/>
        <v>0</v>
      </c>
      <c r="BA59" s="384">
        <f t="shared" si="55"/>
        <v>1</v>
      </c>
      <c r="BB59" s="384">
        <f t="shared" si="55"/>
        <v>0</v>
      </c>
      <c r="BC59" s="384">
        <f t="shared" si="55"/>
        <v>0</v>
      </c>
      <c r="BD59" s="384">
        <f t="shared" si="55"/>
        <v>0</v>
      </c>
      <c r="BE59" s="382" t="str">
        <f t="shared" ref="BE59:BL59" ca="1" si="59">IF(AW59=BE55,"OK.","CISSS!")</f>
        <v>OK.</v>
      </c>
      <c r="BF59" s="382" t="str">
        <f t="shared" ca="1" si="59"/>
        <v>OK.</v>
      </c>
      <c r="BG59" s="382" t="str">
        <f t="shared" ca="1" si="59"/>
        <v>OK.</v>
      </c>
      <c r="BH59" s="382" t="str">
        <f t="shared" ca="1" si="59"/>
        <v>OK.</v>
      </c>
      <c r="BI59" s="382" t="str">
        <f t="shared" ca="1" si="59"/>
        <v>OK.</v>
      </c>
      <c r="BJ59" s="382" t="str">
        <f t="shared" ca="1" si="59"/>
        <v>OK.</v>
      </c>
      <c r="BK59" s="382" t="str">
        <f t="shared" ca="1" si="59"/>
        <v>OK.</v>
      </c>
      <c r="BL59" s="382" t="str">
        <f t="shared" ca="1" si="59"/>
        <v>OK.</v>
      </c>
      <c r="BM59" s="372">
        <f t="shared" ref="BM59:BT59" si="60">SUM(BM51:BM58)</f>
        <v>0</v>
      </c>
      <c r="BN59" s="372">
        <f t="shared" si="60"/>
        <v>0</v>
      </c>
      <c r="BO59" s="372">
        <f t="shared" si="60"/>
        <v>0</v>
      </c>
      <c r="BP59" s="372">
        <f t="shared" si="60"/>
        <v>0</v>
      </c>
      <c r="BQ59" s="372">
        <f t="shared" si="60"/>
        <v>0</v>
      </c>
      <c r="BR59" s="372">
        <f t="shared" si="60"/>
        <v>0</v>
      </c>
      <c r="BS59" s="372">
        <f t="shared" si="60"/>
        <v>0</v>
      </c>
      <c r="BT59" s="372">
        <f t="shared" si="60"/>
        <v>0</v>
      </c>
      <c r="BU59" s="379" t="str">
        <f t="shared" ref="BU59:CB59" ca="1" si="61">IF(BM59=BU55,"OK.","CISSS!")</f>
        <v>OK.</v>
      </c>
      <c r="BV59" s="379" t="str">
        <f t="shared" ca="1" si="61"/>
        <v>OK.</v>
      </c>
      <c r="BW59" s="379" t="str">
        <f t="shared" ca="1" si="61"/>
        <v>OK.</v>
      </c>
      <c r="BX59" s="379" t="str">
        <f t="shared" ca="1" si="61"/>
        <v>OK.</v>
      </c>
      <c r="BY59" s="379" t="str">
        <f t="shared" ca="1" si="61"/>
        <v>OK.</v>
      </c>
      <c r="BZ59" s="379" t="str">
        <f t="shared" ca="1" si="61"/>
        <v>OK.</v>
      </c>
      <c r="CA59" s="379" t="str">
        <f t="shared" ca="1" si="61"/>
        <v>OK.</v>
      </c>
      <c r="CB59" s="379" t="str">
        <f t="shared" ca="1" si="61"/>
        <v>OK.</v>
      </c>
    </row>
    <row r="60" spans="1:80" x14ac:dyDescent="0.2">
      <c r="A60" s="375" t="str">
        <f t="shared" ref="A60:H60" si="62">A$3</f>
        <v>ES 105.01</v>
      </c>
      <c r="B60" s="375" t="str">
        <f t="shared" si="62"/>
        <v>MATH 153.01</v>
      </c>
      <c r="C60" s="375" t="str">
        <f t="shared" si="62"/>
        <v>ARCH 213.11</v>
      </c>
      <c r="D60" s="375" t="str">
        <f t="shared" si="62"/>
        <v>ARCH 244.11</v>
      </c>
      <c r="E60" s="375" t="str">
        <f t="shared" si="62"/>
        <v>ARCH 309.01</v>
      </c>
      <c r="F60" s="375" t="str">
        <f t="shared" si="62"/>
        <v>ARCH 316.01</v>
      </c>
      <c r="G60" s="375" t="str">
        <f t="shared" si="62"/>
        <v>ARCH 432.11</v>
      </c>
      <c r="H60" s="375" t="str">
        <f t="shared" si="62"/>
        <v>ARCH 416.01</v>
      </c>
      <c r="I60">
        <f ca="1">COUNTIF((OFFSET($A$60,0,0,4,8)),IF(A60=0,".",A60))</f>
        <v>1</v>
      </c>
      <c r="J60">
        <f t="shared" ref="J60:P63" ca="1" si="63">COUNTIF((OFFSET($A$60,0,0,4,8)),IF(B60=0,".",B60))</f>
        <v>1</v>
      </c>
      <c r="K60">
        <f t="shared" ca="1" si="63"/>
        <v>1</v>
      </c>
      <c r="L60">
        <f t="shared" ca="1" si="63"/>
        <v>1</v>
      </c>
      <c r="M60">
        <f t="shared" ca="1" si="63"/>
        <v>1</v>
      </c>
      <c r="N60">
        <f t="shared" ca="1" si="63"/>
        <v>1</v>
      </c>
      <c r="O60">
        <f t="shared" ca="1" si="63"/>
        <v>1</v>
      </c>
      <c r="P60">
        <f t="shared" ca="1" si="63"/>
        <v>1</v>
      </c>
      <c r="Q60" s="375" t="str">
        <f t="shared" ref="Q60:BT60" si="64">Q$3</f>
        <v>Staff0</v>
      </c>
      <c r="R60" s="375" t="str">
        <f t="shared" si="64"/>
        <v>Doç. Dr. Ender ABADOĞLU</v>
      </c>
      <c r="S60" s="375" t="str">
        <f t="shared" si="64"/>
        <v>Öğr. Gör. Gülçin SOYAK</v>
      </c>
      <c r="T60" s="375" t="str">
        <f t="shared" si="64"/>
        <v>Prof. Dr. A. Zekiye ABALI</v>
      </c>
      <c r="U60" s="375" t="str">
        <f t="shared" si="64"/>
        <v>Doç. Dr. Füsun SEZEN</v>
      </c>
      <c r="V60" s="375" t="str">
        <f t="shared" si="64"/>
        <v>Yrd. Doç. Dr. Soner ŞAHİN</v>
      </c>
      <c r="W60" s="375" t="str">
        <f t="shared" si="64"/>
        <v>Prof. Dr. Reha GÜNAY</v>
      </c>
      <c r="X60" s="375" t="str">
        <f t="shared" si="64"/>
        <v>Öğr. Gör. Dr. Jülide DEMİRDÖVEN</v>
      </c>
      <c r="Y60" s="381">
        <f ca="1">COUNTIF((OFFSET($Q$60,0,0,4,8)),IF(Q60=0,".",Q60))</f>
        <v>1</v>
      </c>
      <c r="Z60" s="381">
        <f t="shared" ref="Z60:AF63" ca="1" si="65">COUNTIF((OFFSET($Q$60,0,0,4,8)),IF(R60=0,".",R60))</f>
        <v>1</v>
      </c>
      <c r="AA60" s="381">
        <f t="shared" ca="1" si="65"/>
        <v>1</v>
      </c>
      <c r="AB60" s="381">
        <f t="shared" ca="1" si="65"/>
        <v>1</v>
      </c>
      <c r="AC60" s="381">
        <f t="shared" ca="1" si="65"/>
        <v>1</v>
      </c>
      <c r="AD60" s="381">
        <f t="shared" ca="1" si="65"/>
        <v>1</v>
      </c>
      <c r="AE60" s="381">
        <f t="shared" ca="1" si="65"/>
        <v>1</v>
      </c>
      <c r="AF60" s="381">
        <f t="shared" ca="1" si="65"/>
        <v>1</v>
      </c>
      <c r="AG60" s="375">
        <f t="shared" si="64"/>
        <v>0</v>
      </c>
      <c r="AH60" s="375">
        <f t="shared" si="64"/>
        <v>0</v>
      </c>
      <c r="AI60" s="375">
        <f t="shared" si="64"/>
        <v>0</v>
      </c>
      <c r="AJ60" s="375">
        <f t="shared" si="64"/>
        <v>0</v>
      </c>
      <c r="AK60" s="375">
        <f t="shared" si="64"/>
        <v>0</v>
      </c>
      <c r="AL60" s="375">
        <f t="shared" si="64"/>
        <v>0</v>
      </c>
      <c r="AM60" s="375">
        <f t="shared" si="64"/>
        <v>0</v>
      </c>
      <c r="AN60" s="375">
        <f t="shared" si="64"/>
        <v>0</v>
      </c>
      <c r="AO60">
        <f ca="1">COUNTIF((OFFSET($AG$60,0,0,4,8)),IF(AG60=0,".",AG60))</f>
        <v>0</v>
      </c>
      <c r="AP60">
        <f t="shared" ref="AP60:AV63" ca="1" si="66">COUNTIF((OFFSET($AG$60,0,0,4,8)),IF(AH60=0,".",AH60))</f>
        <v>0</v>
      </c>
      <c r="AQ60">
        <f t="shared" ca="1" si="66"/>
        <v>0</v>
      </c>
      <c r="AR60">
        <f t="shared" ca="1" si="66"/>
        <v>0</v>
      </c>
      <c r="AS60">
        <f t="shared" ca="1" si="66"/>
        <v>0</v>
      </c>
      <c r="AT60">
        <f t="shared" ca="1" si="66"/>
        <v>0</v>
      </c>
      <c r="AU60">
        <f t="shared" ca="1" si="66"/>
        <v>0</v>
      </c>
      <c r="AV60">
        <f t="shared" ca="1" si="66"/>
        <v>0</v>
      </c>
      <c r="AW60" s="375">
        <f t="shared" si="64"/>
        <v>0</v>
      </c>
      <c r="AX60" s="375">
        <f t="shared" si="64"/>
        <v>0</v>
      </c>
      <c r="AY60" s="375">
        <f t="shared" si="64"/>
        <v>0</v>
      </c>
      <c r="AZ60" s="375">
        <f t="shared" si="64"/>
        <v>0</v>
      </c>
      <c r="BA60" s="375" t="str">
        <f t="shared" si="64"/>
        <v>Pelin KARAÇAR ERCOŞKUN</v>
      </c>
      <c r="BB60" s="375">
        <f t="shared" si="64"/>
        <v>0</v>
      </c>
      <c r="BC60" s="375">
        <f t="shared" si="64"/>
        <v>0</v>
      </c>
      <c r="BD60" s="375">
        <f t="shared" si="64"/>
        <v>0</v>
      </c>
      <c r="BE60" s="381">
        <f ca="1">COUNTIF((OFFSET($AW$60,0,0,4,8)),IF(AW60=0,".",AW60))</f>
        <v>0</v>
      </c>
      <c r="BF60" s="381">
        <f t="shared" ref="BF60:BL63" ca="1" si="67">COUNTIF((OFFSET($AW$60,0,0,4,8)),IF(AX60=0,".",AX60))</f>
        <v>0</v>
      </c>
      <c r="BG60" s="381">
        <f t="shared" ca="1" si="67"/>
        <v>0</v>
      </c>
      <c r="BH60" s="381">
        <f t="shared" ca="1" si="67"/>
        <v>0</v>
      </c>
      <c r="BI60" s="381">
        <f t="shared" ca="1" si="67"/>
        <v>1</v>
      </c>
      <c r="BJ60" s="381">
        <f t="shared" ca="1" si="67"/>
        <v>0</v>
      </c>
      <c r="BK60" s="381">
        <f t="shared" ca="1" si="67"/>
        <v>0</v>
      </c>
      <c r="BL60" s="381">
        <f t="shared" ca="1" si="67"/>
        <v>0</v>
      </c>
      <c r="BM60" s="375">
        <f t="shared" si="64"/>
        <v>0</v>
      </c>
      <c r="BN60" s="375">
        <f t="shared" si="64"/>
        <v>0</v>
      </c>
      <c r="BO60" s="375">
        <f t="shared" si="64"/>
        <v>0</v>
      </c>
      <c r="BP60" s="375">
        <f t="shared" si="64"/>
        <v>0</v>
      </c>
      <c r="BQ60" s="375">
        <f t="shared" si="64"/>
        <v>0</v>
      </c>
      <c r="BR60" s="375">
        <f t="shared" si="64"/>
        <v>0</v>
      </c>
      <c r="BS60" s="375">
        <f t="shared" si="64"/>
        <v>0</v>
      </c>
      <c r="BT60" s="375">
        <f t="shared" si="64"/>
        <v>0</v>
      </c>
      <c r="BU60">
        <f ca="1">COUNTIF((OFFSET($BM$60,0,0,4,8)),IF(BM60=0,".",BM60))</f>
        <v>0</v>
      </c>
      <c r="BV60">
        <f t="shared" ref="BV60:CB63" ca="1" si="68">COUNTIF((OFFSET($BM$60,0,0,4,8)),IF(BN60=0,".",BN60))</f>
        <v>0</v>
      </c>
      <c r="BW60">
        <f t="shared" ca="1" si="68"/>
        <v>0</v>
      </c>
      <c r="BX60">
        <f t="shared" ca="1" si="68"/>
        <v>0</v>
      </c>
      <c r="BY60">
        <f t="shared" ca="1" si="68"/>
        <v>0</v>
      </c>
      <c r="BZ60">
        <f t="shared" ca="1" si="68"/>
        <v>0</v>
      </c>
      <c r="CA60">
        <f t="shared" ca="1" si="68"/>
        <v>0</v>
      </c>
      <c r="CB60">
        <f t="shared" ca="1" si="68"/>
        <v>0</v>
      </c>
    </row>
    <row r="61" spans="1:80" x14ac:dyDescent="0.2">
      <c r="A61" s="374">
        <f t="shared" ref="A61:H61" si="69">A$13</f>
        <v>0</v>
      </c>
      <c r="B61" s="374">
        <f t="shared" si="69"/>
        <v>0</v>
      </c>
      <c r="C61" s="374">
        <f t="shared" si="69"/>
        <v>0</v>
      </c>
      <c r="D61" s="374" t="str">
        <f t="shared" si="69"/>
        <v>ARCH 244.12</v>
      </c>
      <c r="E61" s="374">
        <f t="shared" si="69"/>
        <v>0</v>
      </c>
      <c r="F61" s="374">
        <f t="shared" si="69"/>
        <v>0</v>
      </c>
      <c r="G61" s="374" t="str">
        <f t="shared" si="69"/>
        <v>ARCH 332.01</v>
      </c>
      <c r="H61" s="374" t="str">
        <f t="shared" si="69"/>
        <v>ES 302.02</v>
      </c>
      <c r="I61">
        <f ca="1">COUNTIF((OFFSET($A$60,0,0,4,8)),IF(A61=0,".",A61))</f>
        <v>0</v>
      </c>
      <c r="J61">
        <f t="shared" ca="1" si="63"/>
        <v>0</v>
      </c>
      <c r="K61">
        <f t="shared" ca="1" si="63"/>
        <v>0</v>
      </c>
      <c r="L61">
        <f t="shared" ca="1" si="63"/>
        <v>1</v>
      </c>
      <c r="M61">
        <f t="shared" ca="1" si="63"/>
        <v>0</v>
      </c>
      <c r="N61">
        <f t="shared" ca="1" si="63"/>
        <v>0</v>
      </c>
      <c r="O61">
        <f t="shared" ca="1" si="63"/>
        <v>1</v>
      </c>
      <c r="P61">
        <f t="shared" ca="1" si="63"/>
        <v>1</v>
      </c>
      <c r="Q61" s="385">
        <f t="shared" ref="Q61:BT61" si="70">Q$13</f>
        <v>0</v>
      </c>
      <c r="R61" s="385">
        <f t="shared" si="70"/>
        <v>0</v>
      </c>
      <c r="S61" s="385">
        <f t="shared" si="70"/>
        <v>0</v>
      </c>
      <c r="T61" s="385" t="str">
        <f t="shared" si="70"/>
        <v>Yrd. Doç. Dr. Sevim  ATEŞ</v>
      </c>
      <c r="U61" s="385">
        <f t="shared" si="70"/>
        <v>0</v>
      </c>
      <c r="V61" s="385">
        <f t="shared" si="70"/>
        <v>0</v>
      </c>
      <c r="W61" s="385" t="str">
        <f t="shared" si="70"/>
        <v>Öğr. Gör. Mine  ÖZOĞUZ</v>
      </c>
      <c r="X61" s="385" t="str">
        <f t="shared" si="70"/>
        <v>Öğr. Gör. M. Cem AKDAMAR</v>
      </c>
      <c r="Y61" s="381">
        <f ca="1">COUNTIF((OFFSET($Q$60,0,0,4,8)),IF(Q61=0,".",Q61))</f>
        <v>0</v>
      </c>
      <c r="Z61" s="381">
        <f t="shared" ca="1" si="65"/>
        <v>0</v>
      </c>
      <c r="AA61" s="381">
        <f t="shared" ca="1" si="65"/>
        <v>0</v>
      </c>
      <c r="AB61" s="381">
        <f t="shared" ca="1" si="65"/>
        <v>1</v>
      </c>
      <c r="AC61" s="381">
        <f t="shared" ca="1" si="65"/>
        <v>0</v>
      </c>
      <c r="AD61" s="381">
        <f t="shared" ca="1" si="65"/>
        <v>0</v>
      </c>
      <c r="AE61" s="381">
        <f t="shared" ca="1" si="65"/>
        <v>1</v>
      </c>
      <c r="AF61" s="381">
        <f t="shared" ca="1" si="65"/>
        <v>1</v>
      </c>
      <c r="AG61" s="374">
        <f t="shared" si="70"/>
        <v>0</v>
      </c>
      <c r="AH61" s="374">
        <f t="shared" si="70"/>
        <v>0</v>
      </c>
      <c r="AI61" s="374">
        <f t="shared" si="70"/>
        <v>0</v>
      </c>
      <c r="AJ61" s="374">
        <f t="shared" si="70"/>
        <v>0</v>
      </c>
      <c r="AK61" s="374">
        <f t="shared" si="70"/>
        <v>0</v>
      </c>
      <c r="AL61" s="374">
        <f t="shared" si="70"/>
        <v>0</v>
      </c>
      <c r="AM61" s="374">
        <f t="shared" si="70"/>
        <v>0</v>
      </c>
      <c r="AN61" s="374">
        <f t="shared" si="70"/>
        <v>0</v>
      </c>
      <c r="AO61">
        <f ca="1">COUNTIF((OFFSET($AG$60,0,0,4,8)),IF(AG61=0,".",AG61))</f>
        <v>0</v>
      </c>
      <c r="AP61">
        <f t="shared" ca="1" si="66"/>
        <v>0</v>
      </c>
      <c r="AQ61">
        <f t="shared" ca="1" si="66"/>
        <v>0</v>
      </c>
      <c r="AR61">
        <f t="shared" ca="1" si="66"/>
        <v>0</v>
      </c>
      <c r="AS61">
        <f t="shared" ca="1" si="66"/>
        <v>0</v>
      </c>
      <c r="AT61">
        <f t="shared" ca="1" si="66"/>
        <v>0</v>
      </c>
      <c r="AU61">
        <f t="shared" ca="1" si="66"/>
        <v>0</v>
      </c>
      <c r="AV61">
        <f t="shared" ca="1" si="66"/>
        <v>0</v>
      </c>
      <c r="AW61" s="385">
        <f t="shared" si="70"/>
        <v>0</v>
      </c>
      <c r="AX61" s="385">
        <f t="shared" si="70"/>
        <v>0</v>
      </c>
      <c r="AY61" s="385">
        <f t="shared" si="70"/>
        <v>0</v>
      </c>
      <c r="AZ61" s="385">
        <f t="shared" si="70"/>
        <v>0</v>
      </c>
      <c r="BA61" s="385">
        <f t="shared" si="70"/>
        <v>0</v>
      </c>
      <c r="BB61" s="385">
        <f t="shared" si="70"/>
        <v>0</v>
      </c>
      <c r="BC61" s="385">
        <f t="shared" si="70"/>
        <v>0</v>
      </c>
      <c r="BD61" s="385">
        <f t="shared" si="70"/>
        <v>0</v>
      </c>
      <c r="BE61" s="381">
        <f ca="1">COUNTIF((OFFSET($AW$60,0,0,4,8)),IF(AW61=0,".",AW61))</f>
        <v>0</v>
      </c>
      <c r="BF61" s="381">
        <f t="shared" ca="1" si="67"/>
        <v>0</v>
      </c>
      <c r="BG61" s="381">
        <f t="shared" ca="1" si="67"/>
        <v>0</v>
      </c>
      <c r="BH61" s="381">
        <f t="shared" ca="1" si="67"/>
        <v>0</v>
      </c>
      <c r="BI61" s="381">
        <f t="shared" ca="1" si="67"/>
        <v>0</v>
      </c>
      <c r="BJ61" s="381">
        <f t="shared" ca="1" si="67"/>
        <v>0</v>
      </c>
      <c r="BK61" s="381">
        <f t="shared" ca="1" si="67"/>
        <v>0</v>
      </c>
      <c r="BL61" s="381">
        <f t="shared" ca="1" si="67"/>
        <v>0</v>
      </c>
      <c r="BM61" s="374">
        <f t="shared" si="70"/>
        <v>0</v>
      </c>
      <c r="BN61" s="374">
        <f t="shared" si="70"/>
        <v>0</v>
      </c>
      <c r="BO61" s="374">
        <f t="shared" si="70"/>
        <v>0</v>
      </c>
      <c r="BP61" s="374">
        <f t="shared" si="70"/>
        <v>0</v>
      </c>
      <c r="BQ61" s="374">
        <f t="shared" si="70"/>
        <v>0</v>
      </c>
      <c r="BR61" s="374">
        <f t="shared" si="70"/>
        <v>0</v>
      </c>
      <c r="BS61" s="374">
        <f t="shared" si="70"/>
        <v>0</v>
      </c>
      <c r="BT61" s="374">
        <f t="shared" si="70"/>
        <v>0</v>
      </c>
      <c r="BU61">
        <f ca="1">COUNTIF((OFFSET($BM$60,0,0,4,8)),IF(BM61=0,".",BM61))</f>
        <v>0</v>
      </c>
      <c r="BV61">
        <f t="shared" ca="1" si="68"/>
        <v>0</v>
      </c>
      <c r="BW61">
        <f t="shared" ca="1" si="68"/>
        <v>0</v>
      </c>
      <c r="BX61">
        <f t="shared" ca="1" si="68"/>
        <v>0</v>
      </c>
      <c r="BY61">
        <f t="shared" ca="1" si="68"/>
        <v>0</v>
      </c>
      <c r="BZ61">
        <f t="shared" ca="1" si="68"/>
        <v>0</v>
      </c>
      <c r="CA61">
        <f t="shared" ca="1" si="68"/>
        <v>0</v>
      </c>
      <c r="CB61">
        <f t="shared" ca="1" si="68"/>
        <v>0</v>
      </c>
    </row>
    <row r="62" spans="1:80" x14ac:dyDescent="0.2">
      <c r="A62" s="375">
        <f t="shared" ref="A62:H62" si="71">A$23</f>
        <v>0</v>
      </c>
      <c r="B62" s="375">
        <f t="shared" si="71"/>
        <v>0</v>
      </c>
      <c r="C62" s="375">
        <f t="shared" si="71"/>
        <v>0</v>
      </c>
      <c r="D62" s="375" t="str">
        <f t="shared" si="71"/>
        <v>ARCH 244.13</v>
      </c>
      <c r="E62" s="375">
        <f t="shared" si="71"/>
        <v>0</v>
      </c>
      <c r="F62" s="375" t="str">
        <f t="shared" si="71"/>
        <v>ARCH 364.01</v>
      </c>
      <c r="G62" s="375">
        <f t="shared" si="71"/>
        <v>0</v>
      </c>
      <c r="H62" s="375">
        <f t="shared" si="71"/>
        <v>0</v>
      </c>
      <c r="I62">
        <f ca="1">COUNTIF((OFFSET($A$60,0,0,4,8)),IF(A62=0,".",A62))</f>
        <v>0</v>
      </c>
      <c r="J62">
        <f t="shared" ca="1" si="63"/>
        <v>0</v>
      </c>
      <c r="K62">
        <f t="shared" ca="1" si="63"/>
        <v>0</v>
      </c>
      <c r="L62">
        <f t="shared" ca="1" si="63"/>
        <v>1</v>
      </c>
      <c r="M62">
        <f t="shared" ca="1" si="63"/>
        <v>0</v>
      </c>
      <c r="N62">
        <f t="shared" ca="1" si="63"/>
        <v>1</v>
      </c>
      <c r="O62">
        <f t="shared" ca="1" si="63"/>
        <v>0</v>
      </c>
      <c r="P62">
        <f t="shared" ca="1" si="63"/>
        <v>0</v>
      </c>
      <c r="Q62" s="375">
        <f t="shared" ref="Q62:BT62" si="72">Q$23</f>
        <v>0</v>
      </c>
      <c r="R62" s="375">
        <f t="shared" si="72"/>
        <v>0</v>
      </c>
      <c r="S62" s="375">
        <f t="shared" si="72"/>
        <v>0</v>
      </c>
      <c r="T62" s="375" t="str">
        <f t="shared" si="72"/>
        <v>Yrd. Doç. Dr. Hakan UZBERK</v>
      </c>
      <c r="U62" s="375">
        <f t="shared" si="72"/>
        <v>0</v>
      </c>
      <c r="V62" s="375" t="str">
        <f t="shared" si="72"/>
        <v>Doç. Dr. Çiğdem POLATOĞLU</v>
      </c>
      <c r="W62" s="375">
        <f t="shared" si="72"/>
        <v>0</v>
      </c>
      <c r="X62" s="375">
        <f t="shared" si="72"/>
        <v>0</v>
      </c>
      <c r="Y62" s="381">
        <f ca="1">COUNTIF((OFFSET($Q$60,0,0,4,8)),IF(Q62=0,".",Q62))</f>
        <v>0</v>
      </c>
      <c r="Z62" s="381">
        <f t="shared" ca="1" si="65"/>
        <v>0</v>
      </c>
      <c r="AA62" s="381">
        <f t="shared" ca="1" si="65"/>
        <v>0</v>
      </c>
      <c r="AB62" s="381">
        <f t="shared" ca="1" si="65"/>
        <v>1</v>
      </c>
      <c r="AC62" s="381">
        <f t="shared" ca="1" si="65"/>
        <v>0</v>
      </c>
      <c r="AD62" s="381">
        <f t="shared" ca="1" si="65"/>
        <v>1</v>
      </c>
      <c r="AE62" s="381">
        <f t="shared" ca="1" si="65"/>
        <v>0</v>
      </c>
      <c r="AF62" s="381">
        <f t="shared" ca="1" si="65"/>
        <v>0</v>
      </c>
      <c r="AG62" s="375">
        <f t="shared" si="72"/>
        <v>0</v>
      </c>
      <c r="AH62" s="375">
        <f t="shared" si="72"/>
        <v>0</v>
      </c>
      <c r="AI62" s="375">
        <f t="shared" si="72"/>
        <v>0</v>
      </c>
      <c r="AJ62" s="375">
        <f t="shared" si="72"/>
        <v>0</v>
      </c>
      <c r="AK62" s="375">
        <f t="shared" si="72"/>
        <v>0</v>
      </c>
      <c r="AL62" s="375">
        <f t="shared" si="72"/>
        <v>0</v>
      </c>
      <c r="AM62" s="375">
        <f t="shared" si="72"/>
        <v>0</v>
      </c>
      <c r="AN62" s="375">
        <f t="shared" si="72"/>
        <v>0</v>
      </c>
      <c r="AO62">
        <f ca="1">COUNTIF((OFFSET($AG$60,0,0,4,8)),IF(AG62=0,".",AG62))</f>
        <v>0</v>
      </c>
      <c r="AP62">
        <f t="shared" ca="1" si="66"/>
        <v>0</v>
      </c>
      <c r="AQ62">
        <f t="shared" ca="1" si="66"/>
        <v>0</v>
      </c>
      <c r="AR62">
        <f t="shared" ca="1" si="66"/>
        <v>0</v>
      </c>
      <c r="AS62">
        <f t="shared" ca="1" si="66"/>
        <v>0</v>
      </c>
      <c r="AT62">
        <f t="shared" ca="1" si="66"/>
        <v>0</v>
      </c>
      <c r="AU62">
        <f t="shared" ca="1" si="66"/>
        <v>0</v>
      </c>
      <c r="AV62">
        <f t="shared" ca="1" si="66"/>
        <v>0</v>
      </c>
      <c r="AW62" s="375">
        <f t="shared" si="72"/>
        <v>0</v>
      </c>
      <c r="AX62" s="375">
        <f t="shared" si="72"/>
        <v>0</v>
      </c>
      <c r="AY62" s="375">
        <f t="shared" si="72"/>
        <v>0</v>
      </c>
      <c r="AZ62" s="375">
        <f t="shared" si="72"/>
        <v>0</v>
      </c>
      <c r="BA62" s="375">
        <f t="shared" si="72"/>
        <v>0</v>
      </c>
      <c r="BB62" s="375">
        <f t="shared" si="72"/>
        <v>0</v>
      </c>
      <c r="BC62" s="375">
        <f t="shared" si="72"/>
        <v>0</v>
      </c>
      <c r="BD62" s="375">
        <f t="shared" si="72"/>
        <v>0</v>
      </c>
      <c r="BE62" s="381">
        <f ca="1">COUNTIF((OFFSET($AW$60,0,0,4,8)),IF(AW62=0,".",AW62))</f>
        <v>0</v>
      </c>
      <c r="BF62" s="381">
        <f t="shared" ca="1" si="67"/>
        <v>0</v>
      </c>
      <c r="BG62" s="381">
        <f t="shared" ca="1" si="67"/>
        <v>0</v>
      </c>
      <c r="BH62" s="381">
        <f t="shared" ca="1" si="67"/>
        <v>0</v>
      </c>
      <c r="BI62" s="381">
        <f t="shared" ca="1" si="67"/>
        <v>0</v>
      </c>
      <c r="BJ62" s="381">
        <f t="shared" ca="1" si="67"/>
        <v>0</v>
      </c>
      <c r="BK62" s="381">
        <f t="shared" ca="1" si="67"/>
        <v>0</v>
      </c>
      <c r="BL62" s="381">
        <f t="shared" ca="1" si="67"/>
        <v>0</v>
      </c>
      <c r="BM62" s="375">
        <f t="shared" si="72"/>
        <v>0</v>
      </c>
      <c r="BN62" s="375">
        <f t="shared" si="72"/>
        <v>0</v>
      </c>
      <c r="BO62" s="375">
        <f t="shared" si="72"/>
        <v>0</v>
      </c>
      <c r="BP62" s="375">
        <f t="shared" si="72"/>
        <v>0</v>
      </c>
      <c r="BQ62" s="375">
        <f t="shared" si="72"/>
        <v>0</v>
      </c>
      <c r="BR62" s="375">
        <f t="shared" si="72"/>
        <v>0</v>
      </c>
      <c r="BS62" s="375">
        <f t="shared" si="72"/>
        <v>0</v>
      </c>
      <c r="BT62" s="375">
        <f t="shared" si="72"/>
        <v>0</v>
      </c>
      <c r="BU62">
        <f ca="1">COUNTIF((OFFSET($BM$60,0,0,4,8)),IF(BM62=0,".",BM62))</f>
        <v>0</v>
      </c>
      <c r="BV62">
        <f t="shared" ca="1" si="68"/>
        <v>0</v>
      </c>
      <c r="BW62">
        <f t="shared" ca="1" si="68"/>
        <v>0</v>
      </c>
      <c r="BX62">
        <f t="shared" ca="1" si="68"/>
        <v>0</v>
      </c>
      <c r="BY62">
        <f t="shared" ca="1" si="68"/>
        <v>0</v>
      </c>
      <c r="BZ62">
        <f t="shared" ca="1" si="68"/>
        <v>0</v>
      </c>
      <c r="CA62">
        <f t="shared" ca="1" si="68"/>
        <v>0</v>
      </c>
      <c r="CB62">
        <f t="shared" ca="1" si="68"/>
        <v>0</v>
      </c>
    </row>
    <row r="63" spans="1:80" x14ac:dyDescent="0.2">
      <c r="A63" s="374">
        <f t="shared" ref="A63:H63" si="73">A$33</f>
        <v>0</v>
      </c>
      <c r="B63" s="374">
        <f t="shared" si="73"/>
        <v>0</v>
      </c>
      <c r="C63" s="374">
        <f t="shared" si="73"/>
        <v>0</v>
      </c>
      <c r="D63" s="374">
        <f t="shared" si="73"/>
        <v>0</v>
      </c>
      <c r="E63" s="374">
        <f t="shared" si="73"/>
        <v>0</v>
      </c>
      <c r="F63" s="374">
        <f t="shared" si="73"/>
        <v>0</v>
      </c>
      <c r="G63" s="374">
        <f t="shared" si="73"/>
        <v>0</v>
      </c>
      <c r="H63" s="374">
        <f t="shared" si="73"/>
        <v>0</v>
      </c>
      <c r="I63">
        <f ca="1">COUNTIF((OFFSET($A$60,0,0,4,8)),IF(A63=0,".",A63))</f>
        <v>0</v>
      </c>
      <c r="J63">
        <f t="shared" ca="1" si="63"/>
        <v>0</v>
      </c>
      <c r="K63">
        <f t="shared" ca="1" si="63"/>
        <v>0</v>
      </c>
      <c r="L63">
        <f t="shared" ca="1" si="63"/>
        <v>0</v>
      </c>
      <c r="M63">
        <f t="shared" ca="1" si="63"/>
        <v>0</v>
      </c>
      <c r="N63">
        <f t="shared" ca="1" si="63"/>
        <v>0</v>
      </c>
      <c r="O63">
        <f t="shared" ca="1" si="63"/>
        <v>0</v>
      </c>
      <c r="P63">
        <f t="shared" ca="1" si="63"/>
        <v>0</v>
      </c>
      <c r="Q63" s="385">
        <f t="shared" ref="Q63:BT63" si="74">Q$33</f>
        <v>0</v>
      </c>
      <c r="R63" s="385">
        <f t="shared" si="74"/>
        <v>0</v>
      </c>
      <c r="S63" s="385">
        <f t="shared" si="74"/>
        <v>0</v>
      </c>
      <c r="T63" s="385">
        <f t="shared" si="74"/>
        <v>0</v>
      </c>
      <c r="U63" s="385">
        <f t="shared" si="74"/>
        <v>0</v>
      </c>
      <c r="V63" s="385">
        <f t="shared" si="74"/>
        <v>0</v>
      </c>
      <c r="W63" s="385">
        <f t="shared" si="74"/>
        <v>0</v>
      </c>
      <c r="X63" s="385">
        <f t="shared" si="74"/>
        <v>0</v>
      </c>
      <c r="Y63" s="381">
        <f ca="1">COUNTIF((OFFSET($Q$60,0,0,4,8)),IF(Q63=0,".",Q63))</f>
        <v>0</v>
      </c>
      <c r="Z63" s="381">
        <f t="shared" ca="1" si="65"/>
        <v>0</v>
      </c>
      <c r="AA63" s="381">
        <f t="shared" ca="1" si="65"/>
        <v>0</v>
      </c>
      <c r="AB63" s="381">
        <f t="shared" ca="1" si="65"/>
        <v>0</v>
      </c>
      <c r="AC63" s="381">
        <f t="shared" ca="1" si="65"/>
        <v>0</v>
      </c>
      <c r="AD63" s="381">
        <f t="shared" ca="1" si="65"/>
        <v>0</v>
      </c>
      <c r="AE63" s="381">
        <f t="shared" ca="1" si="65"/>
        <v>0</v>
      </c>
      <c r="AF63" s="381">
        <f t="shared" ca="1" si="65"/>
        <v>0</v>
      </c>
      <c r="AG63" s="374">
        <f t="shared" si="74"/>
        <v>0</v>
      </c>
      <c r="AH63" s="374">
        <f t="shared" si="74"/>
        <v>0</v>
      </c>
      <c r="AI63" s="374">
        <f t="shared" si="74"/>
        <v>0</v>
      </c>
      <c r="AJ63" s="374">
        <f t="shared" si="74"/>
        <v>0</v>
      </c>
      <c r="AK63" s="374">
        <f t="shared" si="74"/>
        <v>0</v>
      </c>
      <c r="AL63" s="374">
        <f t="shared" si="74"/>
        <v>0</v>
      </c>
      <c r="AM63" s="374">
        <f t="shared" si="74"/>
        <v>0</v>
      </c>
      <c r="AN63" s="374">
        <f t="shared" si="74"/>
        <v>0</v>
      </c>
      <c r="AO63">
        <f ca="1">COUNTIF((OFFSET($AG$60,0,0,4,8)),IF(AG63=0,".",AG63))</f>
        <v>0</v>
      </c>
      <c r="AP63">
        <f t="shared" ca="1" si="66"/>
        <v>0</v>
      </c>
      <c r="AQ63">
        <f t="shared" ca="1" si="66"/>
        <v>0</v>
      </c>
      <c r="AR63">
        <f t="shared" ca="1" si="66"/>
        <v>0</v>
      </c>
      <c r="AS63">
        <f t="shared" ca="1" si="66"/>
        <v>0</v>
      </c>
      <c r="AT63">
        <f t="shared" ca="1" si="66"/>
        <v>0</v>
      </c>
      <c r="AU63">
        <f t="shared" ca="1" si="66"/>
        <v>0</v>
      </c>
      <c r="AV63">
        <f t="shared" ca="1" si="66"/>
        <v>0</v>
      </c>
      <c r="AW63" s="385">
        <f t="shared" si="74"/>
        <v>0</v>
      </c>
      <c r="AX63" s="385">
        <f t="shared" si="74"/>
        <v>0</v>
      </c>
      <c r="AY63" s="385">
        <f t="shared" si="74"/>
        <v>0</v>
      </c>
      <c r="AZ63" s="385">
        <f t="shared" si="74"/>
        <v>0</v>
      </c>
      <c r="BA63" s="385">
        <f t="shared" si="74"/>
        <v>0</v>
      </c>
      <c r="BB63" s="385">
        <f t="shared" si="74"/>
        <v>0</v>
      </c>
      <c r="BC63" s="385">
        <f t="shared" si="74"/>
        <v>0</v>
      </c>
      <c r="BD63" s="385">
        <f t="shared" si="74"/>
        <v>0</v>
      </c>
      <c r="BE63" s="381">
        <f ca="1">COUNTIF((OFFSET($AW$60,0,0,4,8)),IF(AW63=0,".",AW63))</f>
        <v>0</v>
      </c>
      <c r="BF63" s="381">
        <f t="shared" ca="1" si="67"/>
        <v>0</v>
      </c>
      <c r="BG63" s="381">
        <f t="shared" ca="1" si="67"/>
        <v>0</v>
      </c>
      <c r="BH63" s="381">
        <f t="shared" ca="1" si="67"/>
        <v>0</v>
      </c>
      <c r="BI63" s="381">
        <f t="shared" ca="1" si="67"/>
        <v>0</v>
      </c>
      <c r="BJ63" s="381">
        <f t="shared" ca="1" si="67"/>
        <v>0</v>
      </c>
      <c r="BK63" s="381">
        <f t="shared" ca="1" si="67"/>
        <v>0</v>
      </c>
      <c r="BL63" s="381">
        <f t="shared" ca="1" si="67"/>
        <v>0</v>
      </c>
      <c r="BM63" s="374">
        <f t="shared" si="74"/>
        <v>0</v>
      </c>
      <c r="BN63" s="374">
        <f t="shared" si="74"/>
        <v>0</v>
      </c>
      <c r="BO63" s="374">
        <f t="shared" si="74"/>
        <v>0</v>
      </c>
      <c r="BP63" s="374">
        <f t="shared" si="74"/>
        <v>0</v>
      </c>
      <c r="BQ63" s="374">
        <f t="shared" si="74"/>
        <v>0</v>
      </c>
      <c r="BR63" s="374">
        <f t="shared" si="74"/>
        <v>0</v>
      </c>
      <c r="BS63" s="374">
        <f t="shared" si="74"/>
        <v>0</v>
      </c>
      <c r="BT63" s="374">
        <f t="shared" si="74"/>
        <v>0</v>
      </c>
      <c r="BU63">
        <f ca="1">COUNTIF((OFFSET($BM$60,0,0,4,8)),IF(BM63=0,".",BM63))</f>
        <v>0</v>
      </c>
      <c r="BV63">
        <f t="shared" ca="1" si="68"/>
        <v>0</v>
      </c>
      <c r="BW63">
        <f t="shared" ca="1" si="68"/>
        <v>0</v>
      </c>
      <c r="BX63">
        <f t="shared" ca="1" si="68"/>
        <v>0</v>
      </c>
      <c r="BY63">
        <f t="shared" ca="1" si="68"/>
        <v>0</v>
      </c>
      <c r="BZ63">
        <f t="shared" ca="1" si="68"/>
        <v>0</v>
      </c>
      <c r="CA63">
        <f t="shared" ca="1" si="68"/>
        <v>0</v>
      </c>
      <c r="CB63">
        <f t="shared" ca="1" si="68"/>
        <v>0</v>
      </c>
    </row>
    <row r="64" spans="1:80" x14ac:dyDescent="0.2">
      <c r="A64" s="377">
        <f t="shared" ref="A64:H64" si="75">COUNTIF((A$60:A$63),IF(A60=0,".",A60))</f>
        <v>1</v>
      </c>
      <c r="B64" s="378">
        <f t="shared" si="75"/>
        <v>1</v>
      </c>
      <c r="C64" s="378">
        <f t="shared" si="75"/>
        <v>1</v>
      </c>
      <c r="D64" s="378">
        <f t="shared" si="75"/>
        <v>1</v>
      </c>
      <c r="E64" s="378">
        <f t="shared" si="75"/>
        <v>1</v>
      </c>
      <c r="F64" s="378">
        <f t="shared" si="75"/>
        <v>1</v>
      </c>
      <c r="G64" s="378">
        <f t="shared" si="75"/>
        <v>1</v>
      </c>
      <c r="H64" s="378">
        <f t="shared" si="75"/>
        <v>1</v>
      </c>
      <c r="I64" s="378">
        <f ca="1">SUM(I60:I63)</f>
        <v>1</v>
      </c>
      <c r="J64" s="378">
        <f t="shared" ref="J64:P64" ca="1" si="76">SUM(J60:J63)</f>
        <v>1</v>
      </c>
      <c r="K64" s="378">
        <f t="shared" ca="1" si="76"/>
        <v>1</v>
      </c>
      <c r="L64" s="378">
        <f t="shared" ca="1" si="76"/>
        <v>3</v>
      </c>
      <c r="M64" s="378">
        <f t="shared" ca="1" si="76"/>
        <v>1</v>
      </c>
      <c r="N64" s="378">
        <f t="shared" ca="1" si="76"/>
        <v>2</v>
      </c>
      <c r="O64" s="378">
        <f t="shared" ca="1" si="76"/>
        <v>2</v>
      </c>
      <c r="P64" s="378">
        <f t="shared" ca="1" si="76"/>
        <v>2</v>
      </c>
      <c r="Q64" s="378">
        <f t="shared" ref="Q64:X64" si="77">COUNTIF((Q$60:Q$63),IF(Q60=0,".",Q60))</f>
        <v>1</v>
      </c>
      <c r="R64" s="378">
        <f t="shared" si="77"/>
        <v>1</v>
      </c>
      <c r="S64" s="378">
        <f t="shared" si="77"/>
        <v>1</v>
      </c>
      <c r="T64" s="378">
        <f t="shared" si="77"/>
        <v>1</v>
      </c>
      <c r="U64" s="378">
        <f t="shared" si="77"/>
        <v>1</v>
      </c>
      <c r="V64" s="378">
        <f t="shared" si="77"/>
        <v>1</v>
      </c>
      <c r="W64" s="378">
        <f t="shared" si="77"/>
        <v>1</v>
      </c>
      <c r="X64" s="378">
        <f t="shared" si="77"/>
        <v>1</v>
      </c>
      <c r="Y64" s="378">
        <f ca="1">SUM(Y60:Y63)</f>
        <v>1</v>
      </c>
      <c r="Z64" s="378">
        <f t="shared" ref="Z64:AF64" ca="1" si="78">SUM(Z60:Z63)</f>
        <v>1</v>
      </c>
      <c r="AA64" s="378">
        <f t="shared" ca="1" si="78"/>
        <v>1</v>
      </c>
      <c r="AB64" s="378">
        <f t="shared" ca="1" si="78"/>
        <v>3</v>
      </c>
      <c r="AC64" s="378">
        <f t="shared" ca="1" si="78"/>
        <v>1</v>
      </c>
      <c r="AD64" s="378">
        <f t="shared" ca="1" si="78"/>
        <v>2</v>
      </c>
      <c r="AE64" s="378">
        <f t="shared" ca="1" si="78"/>
        <v>2</v>
      </c>
      <c r="AF64" s="378">
        <f t="shared" ca="1" si="78"/>
        <v>2</v>
      </c>
      <c r="AG64" s="378">
        <f t="shared" ref="AG64:AN67" si="79">COUNTIF((AG$60:AG$63),IF(AG60=0,".",AG60))</f>
        <v>0</v>
      </c>
      <c r="AH64" s="378">
        <f t="shared" si="79"/>
        <v>0</v>
      </c>
      <c r="AI64" s="378">
        <f t="shared" si="79"/>
        <v>0</v>
      </c>
      <c r="AJ64" s="378">
        <f t="shared" si="79"/>
        <v>0</v>
      </c>
      <c r="AK64" s="378">
        <f t="shared" si="79"/>
        <v>0</v>
      </c>
      <c r="AL64" s="378">
        <f t="shared" si="79"/>
        <v>0</v>
      </c>
      <c r="AM64" s="378">
        <f t="shared" si="79"/>
        <v>0</v>
      </c>
      <c r="AN64" s="378">
        <f t="shared" si="79"/>
        <v>0</v>
      </c>
      <c r="AO64" s="378">
        <f ca="1">SUM(AO60:AO63)</f>
        <v>0</v>
      </c>
      <c r="AP64" s="378">
        <f t="shared" ref="AP64:AV64" ca="1" si="80">SUM(AP60:AP63)</f>
        <v>0</v>
      </c>
      <c r="AQ64" s="378">
        <f t="shared" ca="1" si="80"/>
        <v>0</v>
      </c>
      <c r="AR64" s="378">
        <f t="shared" ca="1" si="80"/>
        <v>0</v>
      </c>
      <c r="AS64" s="378">
        <f t="shared" ca="1" si="80"/>
        <v>0</v>
      </c>
      <c r="AT64" s="378">
        <f t="shared" ca="1" si="80"/>
        <v>0</v>
      </c>
      <c r="AU64" s="378">
        <f t="shared" ca="1" si="80"/>
        <v>0</v>
      </c>
      <c r="AV64" s="378">
        <f t="shared" ca="1" si="80"/>
        <v>0</v>
      </c>
      <c r="AW64" s="378">
        <f t="shared" ref="AW64:BD67" si="81">COUNTIF((AW$60:AW$63),IF(AW60=0,".",AW60))</f>
        <v>0</v>
      </c>
      <c r="AX64" s="378">
        <f t="shared" si="81"/>
        <v>0</v>
      </c>
      <c r="AY64" s="378">
        <f t="shared" si="81"/>
        <v>0</v>
      </c>
      <c r="AZ64" s="378">
        <f t="shared" si="81"/>
        <v>0</v>
      </c>
      <c r="BA64" s="378">
        <f t="shared" si="81"/>
        <v>1</v>
      </c>
      <c r="BB64" s="378">
        <f t="shared" si="81"/>
        <v>0</v>
      </c>
      <c r="BC64" s="378">
        <f t="shared" si="81"/>
        <v>0</v>
      </c>
      <c r="BD64" s="378">
        <f t="shared" si="81"/>
        <v>0</v>
      </c>
      <c r="BE64" s="378">
        <f ca="1">SUM(BE60:BE63)</f>
        <v>0</v>
      </c>
      <c r="BF64" s="378">
        <f t="shared" ref="BF64:BL64" ca="1" si="82">SUM(BF60:BF63)</f>
        <v>0</v>
      </c>
      <c r="BG64" s="378">
        <f t="shared" ca="1" si="82"/>
        <v>0</v>
      </c>
      <c r="BH64" s="378">
        <f t="shared" ca="1" si="82"/>
        <v>0</v>
      </c>
      <c r="BI64" s="378">
        <f t="shared" ca="1" si="82"/>
        <v>1</v>
      </c>
      <c r="BJ64" s="378">
        <f t="shared" ca="1" si="82"/>
        <v>0</v>
      </c>
      <c r="BK64" s="378">
        <f t="shared" ca="1" si="82"/>
        <v>0</v>
      </c>
      <c r="BL64" s="378">
        <f t="shared" ca="1" si="82"/>
        <v>0</v>
      </c>
      <c r="BM64" s="378">
        <f t="shared" ref="BM64:BT67" si="83">COUNTIF((BM$60:BM$63),IF(BM60=0,".",BM60))</f>
        <v>0</v>
      </c>
      <c r="BN64" s="378">
        <f t="shared" si="83"/>
        <v>0</v>
      </c>
      <c r="BO64" s="378">
        <f t="shared" si="83"/>
        <v>0</v>
      </c>
      <c r="BP64" s="378">
        <f t="shared" si="83"/>
        <v>0</v>
      </c>
      <c r="BQ64" s="378">
        <f t="shared" si="83"/>
        <v>0</v>
      </c>
      <c r="BR64" s="378">
        <f t="shared" si="83"/>
        <v>0</v>
      </c>
      <c r="BS64" s="378">
        <f t="shared" si="83"/>
        <v>0</v>
      </c>
      <c r="BT64" s="378">
        <f t="shared" si="83"/>
        <v>0</v>
      </c>
      <c r="BU64" s="378">
        <f ca="1">SUM(BU60:BU63)</f>
        <v>0</v>
      </c>
      <c r="BV64" s="378">
        <f t="shared" ref="BV64:CB64" ca="1" si="84">SUM(BV60:BV63)</f>
        <v>0</v>
      </c>
      <c r="BW64" s="378">
        <f t="shared" ca="1" si="84"/>
        <v>0</v>
      </c>
      <c r="BX64" s="378">
        <f t="shared" ca="1" si="84"/>
        <v>0</v>
      </c>
      <c r="BY64" s="378">
        <f t="shared" ca="1" si="84"/>
        <v>0</v>
      </c>
      <c r="BZ64" s="378">
        <f t="shared" ca="1" si="84"/>
        <v>0</v>
      </c>
      <c r="CA64" s="378">
        <f t="shared" ca="1" si="84"/>
        <v>0</v>
      </c>
      <c r="CB64" s="378">
        <f t="shared" ca="1" si="84"/>
        <v>0</v>
      </c>
    </row>
    <row r="65" spans="1:80" ht="12.75" customHeight="1" x14ac:dyDescent="0.2">
      <c r="A65" s="377">
        <f t="shared" ref="A65:X67" si="85">COUNTIF((A$60:A$63),IF(A61=0,".",A61))</f>
        <v>0</v>
      </c>
      <c r="B65" s="378">
        <f t="shared" si="85"/>
        <v>0</v>
      </c>
      <c r="C65" s="378">
        <f t="shared" si="85"/>
        <v>0</v>
      </c>
      <c r="D65" s="378">
        <f t="shared" si="85"/>
        <v>1</v>
      </c>
      <c r="E65" s="378">
        <f t="shared" si="85"/>
        <v>0</v>
      </c>
      <c r="F65" s="378">
        <f t="shared" si="85"/>
        <v>0</v>
      </c>
      <c r="G65" s="378">
        <f t="shared" si="85"/>
        <v>1</v>
      </c>
      <c r="H65" s="378">
        <f t="shared" si="85"/>
        <v>1</v>
      </c>
      <c r="I65" s="1109" t="s">
        <v>324</v>
      </c>
      <c r="J65" s="1109"/>
      <c r="K65" s="1109"/>
      <c r="L65" s="1109"/>
      <c r="M65" s="1109"/>
      <c r="N65" s="1109"/>
      <c r="O65" s="1109"/>
      <c r="P65" s="1109"/>
      <c r="Q65" s="378">
        <f t="shared" si="85"/>
        <v>0</v>
      </c>
      <c r="R65" s="378">
        <f t="shared" si="85"/>
        <v>0</v>
      </c>
      <c r="S65" s="378">
        <f t="shared" si="85"/>
        <v>0</v>
      </c>
      <c r="T65" s="378">
        <f t="shared" si="85"/>
        <v>1</v>
      </c>
      <c r="U65" s="378">
        <f t="shared" si="85"/>
        <v>0</v>
      </c>
      <c r="V65" s="378">
        <f t="shared" si="85"/>
        <v>0</v>
      </c>
      <c r="W65" s="378">
        <f t="shared" si="85"/>
        <v>1</v>
      </c>
      <c r="X65" s="378">
        <f t="shared" si="85"/>
        <v>1</v>
      </c>
      <c r="Y65" s="1109" t="s">
        <v>324</v>
      </c>
      <c r="Z65" s="1109"/>
      <c r="AA65" s="1109"/>
      <c r="AB65" s="1109"/>
      <c r="AC65" s="1109"/>
      <c r="AD65" s="1109"/>
      <c r="AE65" s="1109"/>
      <c r="AF65" s="1109"/>
      <c r="AG65" s="378">
        <f t="shared" si="79"/>
        <v>0</v>
      </c>
      <c r="AH65" s="378">
        <f t="shared" si="79"/>
        <v>0</v>
      </c>
      <c r="AI65" s="378">
        <f t="shared" si="79"/>
        <v>0</v>
      </c>
      <c r="AJ65" s="378">
        <f t="shared" si="79"/>
        <v>0</v>
      </c>
      <c r="AK65" s="378">
        <f t="shared" si="79"/>
        <v>0</v>
      </c>
      <c r="AL65" s="378">
        <f t="shared" si="79"/>
        <v>0</v>
      </c>
      <c r="AM65" s="378">
        <f t="shared" si="79"/>
        <v>0</v>
      </c>
      <c r="AN65" s="378">
        <f t="shared" si="79"/>
        <v>0</v>
      </c>
      <c r="AO65" s="1109" t="s">
        <v>324</v>
      </c>
      <c r="AP65" s="1109"/>
      <c r="AQ65" s="1109"/>
      <c r="AR65" s="1109"/>
      <c r="AS65" s="1109"/>
      <c r="AT65" s="1109"/>
      <c r="AU65" s="1109"/>
      <c r="AV65" s="1109"/>
      <c r="AW65" s="378">
        <f t="shared" si="81"/>
        <v>0</v>
      </c>
      <c r="AX65" s="378">
        <f t="shared" si="81"/>
        <v>0</v>
      </c>
      <c r="AY65" s="378">
        <f t="shared" si="81"/>
        <v>0</v>
      </c>
      <c r="AZ65" s="378">
        <f t="shared" si="81"/>
        <v>0</v>
      </c>
      <c r="BA65" s="378">
        <f t="shared" si="81"/>
        <v>0</v>
      </c>
      <c r="BB65" s="378">
        <f t="shared" si="81"/>
        <v>0</v>
      </c>
      <c r="BC65" s="378">
        <f t="shared" si="81"/>
        <v>0</v>
      </c>
      <c r="BD65" s="378">
        <f t="shared" si="81"/>
        <v>0</v>
      </c>
      <c r="BE65" s="1109" t="s">
        <v>324</v>
      </c>
      <c r="BF65" s="1109"/>
      <c r="BG65" s="1109"/>
      <c r="BH65" s="1109"/>
      <c r="BI65" s="1109"/>
      <c r="BJ65" s="1109"/>
      <c r="BK65" s="1109"/>
      <c r="BL65" s="1109"/>
      <c r="BM65" s="378">
        <f t="shared" si="83"/>
        <v>0</v>
      </c>
      <c r="BN65" s="378">
        <f t="shared" si="83"/>
        <v>0</v>
      </c>
      <c r="BO65" s="378">
        <f t="shared" si="83"/>
        <v>0</v>
      </c>
      <c r="BP65" s="378">
        <f t="shared" si="83"/>
        <v>0</v>
      </c>
      <c r="BQ65" s="378">
        <f t="shared" si="83"/>
        <v>0</v>
      </c>
      <c r="BR65" s="378">
        <f t="shared" si="83"/>
        <v>0</v>
      </c>
      <c r="BS65" s="378">
        <f t="shared" si="83"/>
        <v>0</v>
      </c>
      <c r="BT65" s="378">
        <f t="shared" si="83"/>
        <v>0</v>
      </c>
      <c r="BU65" s="1109" t="s">
        <v>324</v>
      </c>
      <c r="BV65" s="1109"/>
      <c r="BW65" s="1109"/>
      <c r="BX65" s="1109"/>
      <c r="BY65" s="1109"/>
      <c r="BZ65" s="1109"/>
      <c r="CA65" s="1109"/>
      <c r="CB65" s="1109"/>
    </row>
    <row r="66" spans="1:80" ht="12.75" customHeight="1" x14ac:dyDescent="0.2">
      <c r="A66" s="377">
        <f t="shared" si="85"/>
        <v>0</v>
      </c>
      <c r="B66" s="378">
        <f t="shared" si="85"/>
        <v>0</v>
      </c>
      <c r="C66" s="378">
        <f t="shared" si="85"/>
        <v>0</v>
      </c>
      <c r="D66" s="378">
        <f t="shared" si="85"/>
        <v>1</v>
      </c>
      <c r="E66" s="378">
        <f t="shared" si="85"/>
        <v>0</v>
      </c>
      <c r="F66" s="378">
        <f t="shared" si="85"/>
        <v>1</v>
      </c>
      <c r="G66" s="378">
        <f t="shared" si="85"/>
        <v>0</v>
      </c>
      <c r="H66" s="378">
        <f t="shared" si="85"/>
        <v>0</v>
      </c>
      <c r="I66" s="1109"/>
      <c r="J66" s="1109"/>
      <c r="K66" s="1109"/>
      <c r="L66" s="1109"/>
      <c r="M66" s="1109"/>
      <c r="N66" s="1109"/>
      <c r="O66" s="1109"/>
      <c r="P66" s="1109"/>
      <c r="Q66" s="378">
        <f t="shared" si="85"/>
        <v>0</v>
      </c>
      <c r="R66" s="378">
        <f t="shared" si="85"/>
        <v>0</v>
      </c>
      <c r="S66" s="378">
        <f t="shared" si="85"/>
        <v>0</v>
      </c>
      <c r="T66" s="378">
        <f t="shared" si="85"/>
        <v>1</v>
      </c>
      <c r="U66" s="378">
        <f t="shared" si="85"/>
        <v>0</v>
      </c>
      <c r="V66" s="378">
        <f t="shared" si="85"/>
        <v>1</v>
      </c>
      <c r="W66" s="378">
        <f t="shared" si="85"/>
        <v>0</v>
      </c>
      <c r="X66" s="378">
        <f t="shared" si="85"/>
        <v>0</v>
      </c>
      <c r="Y66" s="1109"/>
      <c r="Z66" s="1109"/>
      <c r="AA66" s="1109"/>
      <c r="AB66" s="1109"/>
      <c r="AC66" s="1109"/>
      <c r="AD66" s="1109"/>
      <c r="AE66" s="1109"/>
      <c r="AF66" s="1109"/>
      <c r="AG66" s="378">
        <f t="shared" si="79"/>
        <v>0</v>
      </c>
      <c r="AH66" s="378">
        <f t="shared" si="79"/>
        <v>0</v>
      </c>
      <c r="AI66" s="378">
        <f t="shared" si="79"/>
        <v>0</v>
      </c>
      <c r="AJ66" s="378">
        <f t="shared" si="79"/>
        <v>0</v>
      </c>
      <c r="AK66" s="378">
        <f t="shared" si="79"/>
        <v>0</v>
      </c>
      <c r="AL66" s="378">
        <f t="shared" si="79"/>
        <v>0</v>
      </c>
      <c r="AM66" s="378">
        <f t="shared" si="79"/>
        <v>0</v>
      </c>
      <c r="AN66" s="378">
        <f t="shared" si="79"/>
        <v>0</v>
      </c>
      <c r="AO66" s="1109"/>
      <c r="AP66" s="1109"/>
      <c r="AQ66" s="1109"/>
      <c r="AR66" s="1109"/>
      <c r="AS66" s="1109"/>
      <c r="AT66" s="1109"/>
      <c r="AU66" s="1109"/>
      <c r="AV66" s="1109"/>
      <c r="AW66" s="378">
        <f t="shared" si="81"/>
        <v>0</v>
      </c>
      <c r="AX66" s="378">
        <f t="shared" si="81"/>
        <v>0</v>
      </c>
      <c r="AY66" s="378">
        <f t="shared" si="81"/>
        <v>0</v>
      </c>
      <c r="AZ66" s="378">
        <f t="shared" si="81"/>
        <v>0</v>
      </c>
      <c r="BA66" s="378">
        <f t="shared" si="81"/>
        <v>0</v>
      </c>
      <c r="BB66" s="378">
        <f t="shared" si="81"/>
        <v>0</v>
      </c>
      <c r="BC66" s="378">
        <f t="shared" si="81"/>
        <v>0</v>
      </c>
      <c r="BD66" s="378">
        <f t="shared" si="81"/>
        <v>0</v>
      </c>
      <c r="BE66" s="1109"/>
      <c r="BF66" s="1109"/>
      <c r="BG66" s="1109"/>
      <c r="BH66" s="1109"/>
      <c r="BI66" s="1109"/>
      <c r="BJ66" s="1109"/>
      <c r="BK66" s="1109"/>
      <c r="BL66" s="1109"/>
      <c r="BM66" s="378">
        <f t="shared" si="83"/>
        <v>0</v>
      </c>
      <c r="BN66" s="378">
        <f t="shared" si="83"/>
        <v>0</v>
      </c>
      <c r="BO66" s="378">
        <f t="shared" si="83"/>
        <v>0</v>
      </c>
      <c r="BP66" s="378">
        <f t="shared" si="83"/>
        <v>0</v>
      </c>
      <c r="BQ66" s="378">
        <f t="shared" si="83"/>
        <v>0</v>
      </c>
      <c r="BR66" s="378">
        <f t="shared" si="83"/>
        <v>0</v>
      </c>
      <c r="BS66" s="378">
        <f t="shared" si="83"/>
        <v>0</v>
      </c>
      <c r="BT66" s="378">
        <f t="shared" si="83"/>
        <v>0</v>
      </c>
      <c r="BU66" s="1109"/>
      <c r="BV66" s="1109"/>
      <c r="BW66" s="1109"/>
      <c r="BX66" s="1109"/>
      <c r="BY66" s="1109"/>
      <c r="BZ66" s="1109"/>
      <c r="CA66" s="1109"/>
      <c r="CB66" s="1109"/>
    </row>
    <row r="67" spans="1:80" ht="13.5" thickBot="1" x14ac:dyDescent="0.25">
      <c r="A67" s="377">
        <f t="shared" si="85"/>
        <v>0</v>
      </c>
      <c r="B67" s="378">
        <f t="shared" si="85"/>
        <v>0</v>
      </c>
      <c r="C67" s="378">
        <f t="shared" si="85"/>
        <v>0</v>
      </c>
      <c r="D67" s="378">
        <f t="shared" si="85"/>
        <v>0</v>
      </c>
      <c r="E67" s="378">
        <f t="shared" si="85"/>
        <v>0</v>
      </c>
      <c r="F67" s="378">
        <f t="shared" si="85"/>
        <v>0</v>
      </c>
      <c r="G67" s="378">
        <f t="shared" si="85"/>
        <v>0</v>
      </c>
      <c r="H67" s="378">
        <f t="shared" si="85"/>
        <v>0</v>
      </c>
      <c r="I67" s="380" t="s">
        <v>42</v>
      </c>
      <c r="J67" s="380" t="s">
        <v>44</v>
      </c>
      <c r="K67" s="380" t="s">
        <v>45</v>
      </c>
      <c r="L67" s="380" t="s">
        <v>46</v>
      </c>
      <c r="M67" s="380" t="s">
        <v>47</v>
      </c>
      <c r="N67" s="380" t="s">
        <v>48</v>
      </c>
      <c r="O67" s="380" t="s">
        <v>67</v>
      </c>
      <c r="P67" s="380" t="s">
        <v>43</v>
      </c>
      <c r="Q67" s="378">
        <f t="shared" si="85"/>
        <v>0</v>
      </c>
      <c r="R67" s="378">
        <f t="shared" si="85"/>
        <v>0</v>
      </c>
      <c r="S67" s="378">
        <f t="shared" si="85"/>
        <v>0</v>
      </c>
      <c r="T67" s="378">
        <f t="shared" si="85"/>
        <v>0</v>
      </c>
      <c r="U67" s="378">
        <f t="shared" si="85"/>
        <v>0</v>
      </c>
      <c r="V67" s="378">
        <f t="shared" si="85"/>
        <v>0</v>
      </c>
      <c r="W67" s="378">
        <f t="shared" si="85"/>
        <v>0</v>
      </c>
      <c r="X67" s="378">
        <f t="shared" si="85"/>
        <v>0</v>
      </c>
      <c r="Y67" s="380" t="s">
        <v>42</v>
      </c>
      <c r="Z67" s="380" t="s">
        <v>44</v>
      </c>
      <c r="AA67" s="380" t="s">
        <v>45</v>
      </c>
      <c r="AB67" s="380" t="s">
        <v>46</v>
      </c>
      <c r="AC67" s="380" t="s">
        <v>47</v>
      </c>
      <c r="AD67" s="380" t="s">
        <v>48</v>
      </c>
      <c r="AE67" s="380" t="s">
        <v>67</v>
      </c>
      <c r="AF67" s="380" t="s">
        <v>43</v>
      </c>
      <c r="AG67" s="378">
        <f t="shared" si="79"/>
        <v>0</v>
      </c>
      <c r="AH67" s="378">
        <f t="shared" si="79"/>
        <v>0</v>
      </c>
      <c r="AI67" s="378">
        <f t="shared" si="79"/>
        <v>0</v>
      </c>
      <c r="AJ67" s="378">
        <f t="shared" si="79"/>
        <v>0</v>
      </c>
      <c r="AK67" s="378">
        <f t="shared" si="79"/>
        <v>0</v>
      </c>
      <c r="AL67" s="378">
        <f t="shared" si="79"/>
        <v>0</v>
      </c>
      <c r="AM67" s="378">
        <f t="shared" si="79"/>
        <v>0</v>
      </c>
      <c r="AN67" s="378">
        <f t="shared" si="79"/>
        <v>0</v>
      </c>
      <c r="AO67" s="380" t="s">
        <v>42</v>
      </c>
      <c r="AP67" s="380" t="s">
        <v>44</v>
      </c>
      <c r="AQ67" s="380" t="s">
        <v>45</v>
      </c>
      <c r="AR67" s="380" t="s">
        <v>46</v>
      </c>
      <c r="AS67" s="380" t="s">
        <v>47</v>
      </c>
      <c r="AT67" s="380" t="s">
        <v>48</v>
      </c>
      <c r="AU67" s="380" t="s">
        <v>67</v>
      </c>
      <c r="AV67" s="380" t="s">
        <v>43</v>
      </c>
      <c r="AW67" s="378">
        <f t="shared" si="81"/>
        <v>0</v>
      </c>
      <c r="AX67" s="378">
        <f t="shared" si="81"/>
        <v>0</v>
      </c>
      <c r="AY67" s="378">
        <f t="shared" si="81"/>
        <v>0</v>
      </c>
      <c r="AZ67" s="378">
        <f t="shared" si="81"/>
        <v>0</v>
      </c>
      <c r="BA67" s="378">
        <f t="shared" si="81"/>
        <v>0</v>
      </c>
      <c r="BB67" s="378">
        <f t="shared" si="81"/>
        <v>0</v>
      </c>
      <c r="BC67" s="378">
        <f t="shared" si="81"/>
        <v>0</v>
      </c>
      <c r="BD67" s="378">
        <f t="shared" si="81"/>
        <v>0</v>
      </c>
      <c r="BE67" s="380" t="s">
        <v>42</v>
      </c>
      <c r="BF67" s="380" t="s">
        <v>44</v>
      </c>
      <c r="BG67" s="380" t="s">
        <v>45</v>
      </c>
      <c r="BH67" s="380" t="s">
        <v>46</v>
      </c>
      <c r="BI67" s="380" t="s">
        <v>47</v>
      </c>
      <c r="BJ67" s="380" t="s">
        <v>48</v>
      </c>
      <c r="BK67" s="380" t="s">
        <v>67</v>
      </c>
      <c r="BL67" s="380" t="s">
        <v>43</v>
      </c>
      <c r="BM67" s="378">
        <f t="shared" si="83"/>
        <v>0</v>
      </c>
      <c r="BN67" s="378">
        <f t="shared" si="83"/>
        <v>0</v>
      </c>
      <c r="BO67" s="378">
        <f t="shared" si="83"/>
        <v>0</v>
      </c>
      <c r="BP67" s="378">
        <f t="shared" si="83"/>
        <v>0</v>
      </c>
      <c r="BQ67" s="378">
        <f t="shared" si="83"/>
        <v>0</v>
      </c>
      <c r="BR67" s="378">
        <f t="shared" si="83"/>
        <v>0</v>
      </c>
      <c r="BS67" s="378">
        <f t="shared" si="83"/>
        <v>0</v>
      </c>
      <c r="BT67" s="378">
        <f t="shared" si="83"/>
        <v>0</v>
      </c>
      <c r="BU67" s="380" t="s">
        <v>42</v>
      </c>
      <c r="BV67" s="380" t="s">
        <v>44</v>
      </c>
      <c r="BW67" s="380" t="s">
        <v>45</v>
      </c>
      <c r="BX67" s="380" t="s">
        <v>46</v>
      </c>
      <c r="BY67" s="380" t="s">
        <v>47</v>
      </c>
      <c r="BZ67" s="380" t="s">
        <v>48</v>
      </c>
      <c r="CA67" s="380" t="s">
        <v>67</v>
      </c>
      <c r="CB67" s="380" t="s">
        <v>43</v>
      </c>
    </row>
    <row r="68" spans="1:80" ht="13.5" thickBot="1" x14ac:dyDescent="0.25">
      <c r="A68" s="373">
        <f t="shared" ref="A68:BD68" si="86">SUM(A60:A67)</f>
        <v>1</v>
      </c>
      <c r="B68" s="372">
        <f t="shared" si="86"/>
        <v>1</v>
      </c>
      <c r="C68" s="372">
        <f t="shared" si="86"/>
        <v>1</v>
      </c>
      <c r="D68" s="372">
        <f t="shared" si="86"/>
        <v>3</v>
      </c>
      <c r="E68" s="372">
        <f t="shared" si="86"/>
        <v>1</v>
      </c>
      <c r="F68" s="372">
        <f t="shared" si="86"/>
        <v>2</v>
      </c>
      <c r="G68" s="372">
        <f t="shared" si="86"/>
        <v>2</v>
      </c>
      <c r="H68" s="372">
        <f t="shared" si="86"/>
        <v>2</v>
      </c>
      <c r="I68" s="379" t="str">
        <f t="shared" ref="I68:P68" ca="1" si="87">IF(A68=I64,"OK.","CISSS!")</f>
        <v>OK.</v>
      </c>
      <c r="J68" s="379" t="str">
        <f t="shared" ca="1" si="87"/>
        <v>OK.</v>
      </c>
      <c r="K68" s="379" t="str">
        <f t="shared" ca="1" si="87"/>
        <v>OK.</v>
      </c>
      <c r="L68" s="379" t="str">
        <f t="shared" ca="1" si="87"/>
        <v>OK.</v>
      </c>
      <c r="M68" s="379" t="str">
        <f t="shared" ca="1" si="87"/>
        <v>OK.</v>
      </c>
      <c r="N68" s="379" t="str">
        <f t="shared" ca="1" si="87"/>
        <v>OK.</v>
      </c>
      <c r="O68" s="379" t="str">
        <f t="shared" ca="1" si="87"/>
        <v>OK.</v>
      </c>
      <c r="P68" s="379" t="str">
        <f t="shared" ca="1" si="87"/>
        <v>OK.</v>
      </c>
      <c r="Q68" s="384">
        <f t="shared" si="86"/>
        <v>1</v>
      </c>
      <c r="R68" s="384">
        <f t="shared" si="86"/>
        <v>1</v>
      </c>
      <c r="S68" s="384">
        <f t="shared" si="86"/>
        <v>1</v>
      </c>
      <c r="T68" s="384">
        <f t="shared" si="86"/>
        <v>3</v>
      </c>
      <c r="U68" s="384">
        <f t="shared" si="86"/>
        <v>1</v>
      </c>
      <c r="V68" s="384">
        <f t="shared" si="86"/>
        <v>2</v>
      </c>
      <c r="W68" s="384">
        <f t="shared" si="86"/>
        <v>2</v>
      </c>
      <c r="X68" s="384">
        <f t="shared" si="86"/>
        <v>2</v>
      </c>
      <c r="Y68" s="382" t="str">
        <f t="shared" ref="Y68:AF68" ca="1" si="88">IF(Q68=Y64,"OK.","CISSS!")</f>
        <v>OK.</v>
      </c>
      <c r="Z68" s="382" t="str">
        <f t="shared" ca="1" si="88"/>
        <v>OK.</v>
      </c>
      <c r="AA68" s="382" t="str">
        <f t="shared" ca="1" si="88"/>
        <v>OK.</v>
      </c>
      <c r="AB68" s="382" t="str">
        <f t="shared" ca="1" si="88"/>
        <v>OK.</v>
      </c>
      <c r="AC68" s="382" t="str">
        <f t="shared" ca="1" si="88"/>
        <v>OK.</v>
      </c>
      <c r="AD68" s="382" t="str">
        <f t="shared" ca="1" si="88"/>
        <v>OK.</v>
      </c>
      <c r="AE68" s="382" t="str">
        <f t="shared" ca="1" si="88"/>
        <v>OK.</v>
      </c>
      <c r="AF68" s="382" t="str">
        <f t="shared" ca="1" si="88"/>
        <v>OK.</v>
      </c>
      <c r="AG68" s="372">
        <f t="shared" si="86"/>
        <v>0</v>
      </c>
      <c r="AH68" s="372">
        <f t="shared" si="86"/>
        <v>0</v>
      </c>
      <c r="AI68" s="372">
        <f t="shared" si="86"/>
        <v>0</v>
      </c>
      <c r="AJ68" s="372">
        <f t="shared" si="86"/>
        <v>0</v>
      </c>
      <c r="AK68" s="372">
        <f t="shared" si="86"/>
        <v>0</v>
      </c>
      <c r="AL68" s="372">
        <f t="shared" si="86"/>
        <v>0</v>
      </c>
      <c r="AM68" s="372">
        <f t="shared" si="86"/>
        <v>0</v>
      </c>
      <c r="AN68" s="372">
        <f t="shared" si="86"/>
        <v>0</v>
      </c>
      <c r="AO68" s="379" t="str">
        <f t="shared" ref="AO68:AV68" ca="1" si="89">IF(AG68=AO64,"OK.","CISSS!")</f>
        <v>OK.</v>
      </c>
      <c r="AP68" s="379" t="str">
        <f t="shared" ca="1" si="89"/>
        <v>OK.</v>
      </c>
      <c r="AQ68" s="379" t="str">
        <f t="shared" ca="1" si="89"/>
        <v>OK.</v>
      </c>
      <c r="AR68" s="379" t="str">
        <f t="shared" ca="1" si="89"/>
        <v>OK.</v>
      </c>
      <c r="AS68" s="379" t="str">
        <f t="shared" ca="1" si="89"/>
        <v>OK.</v>
      </c>
      <c r="AT68" s="379" t="str">
        <f t="shared" ca="1" si="89"/>
        <v>OK.</v>
      </c>
      <c r="AU68" s="379" t="str">
        <f t="shared" ca="1" si="89"/>
        <v>OK.</v>
      </c>
      <c r="AV68" s="379" t="str">
        <f t="shared" ca="1" si="89"/>
        <v>OK.</v>
      </c>
      <c r="AW68" s="384">
        <f t="shared" si="86"/>
        <v>0</v>
      </c>
      <c r="AX68" s="384">
        <f t="shared" si="86"/>
        <v>0</v>
      </c>
      <c r="AY68" s="384">
        <f t="shared" si="86"/>
        <v>0</v>
      </c>
      <c r="AZ68" s="384">
        <f t="shared" si="86"/>
        <v>0</v>
      </c>
      <c r="BA68" s="384">
        <f t="shared" si="86"/>
        <v>1</v>
      </c>
      <c r="BB68" s="384">
        <f t="shared" si="86"/>
        <v>0</v>
      </c>
      <c r="BC68" s="384">
        <f t="shared" si="86"/>
        <v>0</v>
      </c>
      <c r="BD68" s="384">
        <f t="shared" si="86"/>
        <v>0</v>
      </c>
      <c r="BE68" s="382" t="str">
        <f t="shared" ref="BE68:BL68" ca="1" si="90">IF(AW68=BE64,"OK.","CISSS!")</f>
        <v>OK.</v>
      </c>
      <c r="BF68" s="382" t="str">
        <f t="shared" ca="1" si="90"/>
        <v>OK.</v>
      </c>
      <c r="BG68" s="382" t="str">
        <f t="shared" ca="1" si="90"/>
        <v>OK.</v>
      </c>
      <c r="BH68" s="382" t="str">
        <f t="shared" ca="1" si="90"/>
        <v>OK.</v>
      </c>
      <c r="BI68" s="382" t="str">
        <f t="shared" ca="1" si="90"/>
        <v>OK.</v>
      </c>
      <c r="BJ68" s="382" t="str">
        <f t="shared" ca="1" si="90"/>
        <v>OK.</v>
      </c>
      <c r="BK68" s="382" t="str">
        <f t="shared" ca="1" si="90"/>
        <v>OK.</v>
      </c>
      <c r="BL68" s="382" t="str">
        <f t="shared" ca="1" si="90"/>
        <v>OK.</v>
      </c>
      <c r="BM68" s="372">
        <f t="shared" ref="BM68:BT68" si="91">SUM(BM60:BM67)</f>
        <v>0</v>
      </c>
      <c r="BN68" s="372">
        <f t="shared" si="91"/>
        <v>0</v>
      </c>
      <c r="BO68" s="372">
        <f t="shared" si="91"/>
        <v>0</v>
      </c>
      <c r="BP68" s="372">
        <f t="shared" si="91"/>
        <v>0</v>
      </c>
      <c r="BQ68" s="372">
        <f t="shared" si="91"/>
        <v>0</v>
      </c>
      <c r="BR68" s="372">
        <f t="shared" si="91"/>
        <v>0</v>
      </c>
      <c r="BS68" s="372">
        <f t="shared" si="91"/>
        <v>0</v>
      </c>
      <c r="BT68" s="372">
        <f t="shared" si="91"/>
        <v>0</v>
      </c>
      <c r="BU68" s="379" t="str">
        <f t="shared" ref="BU68:CB68" ca="1" si="92">IF(BM68=BU64,"OK.","CISSS!")</f>
        <v>OK.</v>
      </c>
      <c r="BV68" s="379" t="str">
        <f t="shared" ca="1" si="92"/>
        <v>OK.</v>
      </c>
      <c r="BW68" s="379" t="str">
        <f t="shared" ca="1" si="92"/>
        <v>OK.</v>
      </c>
      <c r="BX68" s="379" t="str">
        <f t="shared" ca="1" si="92"/>
        <v>OK.</v>
      </c>
      <c r="BY68" s="379" t="str">
        <f t="shared" ca="1" si="92"/>
        <v>OK.</v>
      </c>
      <c r="BZ68" s="379" t="str">
        <f t="shared" ca="1" si="92"/>
        <v>OK.</v>
      </c>
      <c r="CA68" s="379" t="str">
        <f t="shared" ca="1" si="92"/>
        <v>OK.</v>
      </c>
      <c r="CB68" s="379" t="str">
        <f t="shared" ca="1" si="92"/>
        <v>OK.</v>
      </c>
    </row>
    <row r="69" spans="1:80" x14ac:dyDescent="0.2">
      <c r="A69" s="375" t="str">
        <f t="shared" ref="A69:H69" si="93">A$4</f>
        <v>ARCH 101.11</v>
      </c>
      <c r="B69" s="375" t="str">
        <f t="shared" si="93"/>
        <v>MATH 153.01</v>
      </c>
      <c r="C69" s="375" t="str">
        <f t="shared" si="93"/>
        <v>ARCH 213.11</v>
      </c>
      <c r="D69" s="375" t="str">
        <f t="shared" si="93"/>
        <v>ARCH 244.11</v>
      </c>
      <c r="E69" s="375" t="str">
        <f t="shared" si="93"/>
        <v>ARCH 362.01</v>
      </c>
      <c r="F69" s="375" t="str">
        <f t="shared" si="93"/>
        <v>ARCH 316.01</v>
      </c>
      <c r="G69" s="375" t="str">
        <f t="shared" si="93"/>
        <v>ARCH 432.11</v>
      </c>
      <c r="H69" s="375" t="str">
        <f t="shared" si="93"/>
        <v>LAW 481.01</v>
      </c>
      <c r="I69">
        <f ca="1">COUNTIF((OFFSET($A$69,0,0,4,8)),IF(A69=0,".",A69))</f>
        <v>1</v>
      </c>
      <c r="J69">
        <f t="shared" ref="J69:P72" ca="1" si="94">COUNTIF((OFFSET($A$69,0,0,4,8)),IF(B69=0,".",B69))</f>
        <v>1</v>
      </c>
      <c r="K69">
        <f t="shared" ca="1" si="94"/>
        <v>1</v>
      </c>
      <c r="L69">
        <f t="shared" ca="1" si="94"/>
        <v>1</v>
      </c>
      <c r="M69">
        <f t="shared" ca="1" si="94"/>
        <v>1</v>
      </c>
      <c r="N69">
        <f t="shared" ca="1" si="94"/>
        <v>1</v>
      </c>
      <c r="O69">
        <f t="shared" ca="1" si="94"/>
        <v>1</v>
      </c>
      <c r="P69">
        <f t="shared" ca="1" si="94"/>
        <v>1</v>
      </c>
      <c r="Q69" s="375" t="str">
        <f t="shared" ref="Q69:BT69" si="95">Q$4</f>
        <v>Yrd. Doç. Dr. Aslı ERGENOĞLU</v>
      </c>
      <c r="R69" s="375" t="str">
        <f t="shared" si="95"/>
        <v>Doç. Dr. Ender ABADOĞLU</v>
      </c>
      <c r="S69" s="375" t="str">
        <f t="shared" si="95"/>
        <v>Öğr. Gör. Gülçin SOYAK</v>
      </c>
      <c r="T69" s="375" t="str">
        <f t="shared" si="95"/>
        <v>Prof. Dr. A. Zekiye ABALI</v>
      </c>
      <c r="U69" s="375" t="str">
        <f t="shared" si="95"/>
        <v>Doç. Dr. A. Dilek ÖZDEMİR</v>
      </c>
      <c r="V69" s="375" t="str">
        <f t="shared" si="95"/>
        <v>Yrd. Doç. Dr. Soner ŞAHİN</v>
      </c>
      <c r="W69" s="375" t="str">
        <f t="shared" si="95"/>
        <v>Prof. Dr. Reha GÜNAY</v>
      </c>
      <c r="X69" s="375" t="str">
        <f t="shared" si="95"/>
        <v>Doç. Dr. Salih ŞAHİNİZ</v>
      </c>
      <c r="Y69" s="381">
        <f ca="1">COUNTIF((OFFSET($Q$69,0,0,4,8)),IF(Q69=0,".",Q69))</f>
        <v>1</v>
      </c>
      <c r="Z69" s="381">
        <f t="shared" ref="Z69:AF72" ca="1" si="96">COUNTIF((OFFSET($Q$69,0,0,4,8)),IF(R69=0,".",R69))</f>
        <v>1</v>
      </c>
      <c r="AA69" s="381">
        <f t="shared" ca="1" si="96"/>
        <v>1</v>
      </c>
      <c r="AB69" s="381">
        <f t="shared" ca="1" si="96"/>
        <v>1</v>
      </c>
      <c r="AC69" s="381">
        <f t="shared" ca="1" si="96"/>
        <v>1</v>
      </c>
      <c r="AD69" s="381">
        <f t="shared" ca="1" si="96"/>
        <v>1</v>
      </c>
      <c r="AE69" s="381">
        <f t="shared" ca="1" si="96"/>
        <v>1</v>
      </c>
      <c r="AF69" s="381">
        <f t="shared" ca="1" si="96"/>
        <v>1</v>
      </c>
      <c r="AG69" s="375">
        <f t="shared" si="95"/>
        <v>0</v>
      </c>
      <c r="AH69" s="375">
        <f t="shared" si="95"/>
        <v>0</v>
      </c>
      <c r="AI69" s="375">
        <f t="shared" si="95"/>
        <v>0</v>
      </c>
      <c r="AJ69" s="375">
        <f t="shared" si="95"/>
        <v>0</v>
      </c>
      <c r="AK69" s="375">
        <f t="shared" si="95"/>
        <v>0</v>
      </c>
      <c r="AL69" s="375">
        <f t="shared" si="95"/>
        <v>0</v>
      </c>
      <c r="AM69" s="375">
        <f t="shared" si="95"/>
        <v>0</v>
      </c>
      <c r="AN69" s="375">
        <f t="shared" si="95"/>
        <v>0</v>
      </c>
      <c r="AO69">
        <f ca="1">COUNTIF((OFFSET($AG$69,0,0,4,8)),IF(AG69=0,".",AG69))</f>
        <v>0</v>
      </c>
      <c r="AP69">
        <f t="shared" ref="AP69:AV72" ca="1" si="97">COUNTIF((OFFSET($AG$69,0,0,4,8)),IF(AH69=0,".",AH69))</f>
        <v>0</v>
      </c>
      <c r="AQ69">
        <f t="shared" ca="1" si="97"/>
        <v>0</v>
      </c>
      <c r="AR69">
        <f t="shared" ca="1" si="97"/>
        <v>0</v>
      </c>
      <c r="AS69">
        <f t="shared" ca="1" si="97"/>
        <v>0</v>
      </c>
      <c r="AT69">
        <f t="shared" ca="1" si="97"/>
        <v>0</v>
      </c>
      <c r="AU69">
        <f t="shared" ca="1" si="97"/>
        <v>0</v>
      </c>
      <c r="AV69">
        <f t="shared" ca="1" si="97"/>
        <v>0</v>
      </c>
      <c r="AW69" s="375">
        <f t="shared" si="95"/>
        <v>0</v>
      </c>
      <c r="AX69" s="375">
        <f t="shared" si="95"/>
        <v>0</v>
      </c>
      <c r="AY69" s="375">
        <f t="shared" si="95"/>
        <v>0</v>
      </c>
      <c r="AZ69" s="375">
        <f t="shared" si="95"/>
        <v>0</v>
      </c>
      <c r="BA69" s="375">
        <f t="shared" si="95"/>
        <v>0</v>
      </c>
      <c r="BB69" s="375">
        <f t="shared" si="95"/>
        <v>0</v>
      </c>
      <c r="BC69" s="375">
        <f t="shared" si="95"/>
        <v>0</v>
      </c>
      <c r="BD69" s="375">
        <f t="shared" si="95"/>
        <v>0</v>
      </c>
      <c r="BE69" s="381">
        <f ca="1">COUNTIF((OFFSET($AW$69,0,0,4,8)),IF(AW69=0,".",AW69))</f>
        <v>0</v>
      </c>
      <c r="BF69" s="381">
        <f t="shared" ref="BF69:BL72" ca="1" si="98">COUNTIF((OFFSET($AW$69,0,0,4,8)),IF(AX69=0,".",AX69))</f>
        <v>0</v>
      </c>
      <c r="BG69" s="381">
        <f t="shared" ca="1" si="98"/>
        <v>0</v>
      </c>
      <c r="BH69" s="381">
        <f t="shared" ca="1" si="98"/>
        <v>0</v>
      </c>
      <c r="BI69" s="381">
        <f t="shared" ca="1" si="98"/>
        <v>0</v>
      </c>
      <c r="BJ69" s="381">
        <f t="shared" ca="1" si="98"/>
        <v>0</v>
      </c>
      <c r="BK69" s="381">
        <f t="shared" ca="1" si="98"/>
        <v>0</v>
      </c>
      <c r="BL69" s="381">
        <f t="shared" ca="1" si="98"/>
        <v>0</v>
      </c>
      <c r="BM69" s="375">
        <f t="shared" si="95"/>
        <v>0</v>
      </c>
      <c r="BN69" s="375">
        <f t="shared" si="95"/>
        <v>0</v>
      </c>
      <c r="BO69" s="375">
        <f t="shared" si="95"/>
        <v>0</v>
      </c>
      <c r="BP69" s="375">
        <f t="shared" si="95"/>
        <v>0</v>
      </c>
      <c r="BQ69" s="375">
        <f t="shared" si="95"/>
        <v>0</v>
      </c>
      <c r="BR69" s="375">
        <f t="shared" si="95"/>
        <v>0</v>
      </c>
      <c r="BS69" s="375">
        <f t="shared" si="95"/>
        <v>0</v>
      </c>
      <c r="BT69" s="375">
        <f t="shared" si="95"/>
        <v>0</v>
      </c>
      <c r="BU69">
        <f ca="1">COUNTIF((OFFSET($BM$69,0,0,4,8)),IF(BM69=0,".",BM69))</f>
        <v>0</v>
      </c>
      <c r="BV69">
        <f t="shared" ref="BV69:CB72" ca="1" si="99">COUNTIF((OFFSET($BM$69,0,0,4,8)),IF(BN69=0,".",BN69))</f>
        <v>0</v>
      </c>
      <c r="BW69">
        <f t="shared" ca="1" si="99"/>
        <v>0</v>
      </c>
      <c r="BX69">
        <f t="shared" ca="1" si="99"/>
        <v>0</v>
      </c>
      <c r="BY69">
        <f t="shared" ca="1" si="99"/>
        <v>0</v>
      </c>
      <c r="BZ69">
        <f t="shared" ca="1" si="99"/>
        <v>0</v>
      </c>
      <c r="CA69">
        <f t="shared" ca="1" si="99"/>
        <v>0</v>
      </c>
      <c r="CB69">
        <f t="shared" ca="1" si="99"/>
        <v>0</v>
      </c>
    </row>
    <row r="70" spans="1:80" x14ac:dyDescent="0.2">
      <c r="A70" s="374">
        <f t="shared" ref="A70:H70" si="100">A$14</f>
        <v>0</v>
      </c>
      <c r="B70" s="374">
        <f t="shared" si="100"/>
        <v>0</v>
      </c>
      <c r="C70" s="374">
        <f t="shared" si="100"/>
        <v>0</v>
      </c>
      <c r="D70" s="374" t="str">
        <f t="shared" si="100"/>
        <v>ARCH 244.12</v>
      </c>
      <c r="E70" s="374">
        <f t="shared" si="100"/>
        <v>0</v>
      </c>
      <c r="F70" s="374">
        <f t="shared" si="100"/>
        <v>0</v>
      </c>
      <c r="G70" s="374" t="str">
        <f t="shared" si="100"/>
        <v>ARCH 332.01</v>
      </c>
      <c r="H70" s="374">
        <f t="shared" si="100"/>
        <v>0</v>
      </c>
      <c r="I70">
        <f ca="1">COUNTIF((OFFSET($A$69,0,0,4,8)),IF(A70=0,".",A70))</f>
        <v>0</v>
      </c>
      <c r="J70">
        <f t="shared" ca="1" si="94"/>
        <v>0</v>
      </c>
      <c r="K70">
        <f t="shared" ca="1" si="94"/>
        <v>0</v>
      </c>
      <c r="L70">
        <f t="shared" ca="1" si="94"/>
        <v>1</v>
      </c>
      <c r="M70">
        <f t="shared" ca="1" si="94"/>
        <v>0</v>
      </c>
      <c r="N70">
        <f t="shared" ca="1" si="94"/>
        <v>0</v>
      </c>
      <c r="O70">
        <f t="shared" ca="1" si="94"/>
        <v>1</v>
      </c>
      <c r="P70">
        <f t="shared" ca="1" si="94"/>
        <v>0</v>
      </c>
      <c r="Q70" s="385">
        <f t="shared" ref="Q70:BT70" si="101">Q$14</f>
        <v>0</v>
      </c>
      <c r="R70" s="385">
        <f t="shared" si="101"/>
        <v>0</v>
      </c>
      <c r="S70" s="385">
        <f t="shared" si="101"/>
        <v>0</v>
      </c>
      <c r="T70" s="385" t="str">
        <f t="shared" si="101"/>
        <v>Yrd. Doç. Dr. Sevim  ATEŞ</v>
      </c>
      <c r="U70" s="385">
        <f t="shared" si="101"/>
        <v>0</v>
      </c>
      <c r="V70" s="385">
        <f t="shared" si="101"/>
        <v>0</v>
      </c>
      <c r="W70" s="385" t="str">
        <f t="shared" si="101"/>
        <v>Öğr. Gör. Mine  ÖZOĞUZ</v>
      </c>
      <c r="X70" s="385">
        <f t="shared" si="101"/>
        <v>0</v>
      </c>
      <c r="Y70" s="381">
        <f ca="1">COUNTIF((OFFSET($Q$69,0,0,4,8)),IF(Q70=0,".",Q70))</f>
        <v>0</v>
      </c>
      <c r="Z70" s="381">
        <f t="shared" ca="1" si="96"/>
        <v>0</v>
      </c>
      <c r="AA70" s="381">
        <f t="shared" ca="1" si="96"/>
        <v>0</v>
      </c>
      <c r="AB70" s="381">
        <f t="shared" ca="1" si="96"/>
        <v>1</v>
      </c>
      <c r="AC70" s="381">
        <f t="shared" ca="1" si="96"/>
        <v>0</v>
      </c>
      <c r="AD70" s="381">
        <f t="shared" ca="1" si="96"/>
        <v>0</v>
      </c>
      <c r="AE70" s="381">
        <f t="shared" ca="1" si="96"/>
        <v>1</v>
      </c>
      <c r="AF70" s="381">
        <f t="shared" ca="1" si="96"/>
        <v>0</v>
      </c>
      <c r="AG70" s="374">
        <f t="shared" si="101"/>
        <v>0</v>
      </c>
      <c r="AH70" s="374">
        <f t="shared" si="101"/>
        <v>0</v>
      </c>
      <c r="AI70" s="374">
        <f t="shared" si="101"/>
        <v>0</v>
      </c>
      <c r="AJ70" s="374">
        <f t="shared" si="101"/>
        <v>0</v>
      </c>
      <c r="AK70" s="374">
        <f t="shared" si="101"/>
        <v>0</v>
      </c>
      <c r="AL70" s="374">
        <f t="shared" si="101"/>
        <v>0</v>
      </c>
      <c r="AM70" s="374">
        <f t="shared" si="101"/>
        <v>0</v>
      </c>
      <c r="AN70" s="374">
        <f t="shared" si="101"/>
        <v>0</v>
      </c>
      <c r="AO70">
        <f ca="1">COUNTIF((OFFSET($AG$69,0,0,4,8)),IF(AG70=0,".",AG70))</f>
        <v>0</v>
      </c>
      <c r="AP70">
        <f t="shared" ca="1" si="97"/>
        <v>0</v>
      </c>
      <c r="AQ70">
        <f t="shared" ca="1" si="97"/>
        <v>0</v>
      </c>
      <c r="AR70">
        <f t="shared" ca="1" si="97"/>
        <v>0</v>
      </c>
      <c r="AS70">
        <f t="shared" ca="1" si="97"/>
        <v>0</v>
      </c>
      <c r="AT70">
        <f t="shared" ca="1" si="97"/>
        <v>0</v>
      </c>
      <c r="AU70">
        <f t="shared" ca="1" si="97"/>
        <v>0</v>
      </c>
      <c r="AV70">
        <f t="shared" ca="1" si="97"/>
        <v>0</v>
      </c>
      <c r="AW70" s="385">
        <f t="shared" si="101"/>
        <v>0</v>
      </c>
      <c r="AX70" s="385">
        <f t="shared" si="101"/>
        <v>0</v>
      </c>
      <c r="AY70" s="385">
        <f t="shared" si="101"/>
        <v>0</v>
      </c>
      <c r="AZ70" s="385">
        <f t="shared" si="101"/>
        <v>0</v>
      </c>
      <c r="BA70" s="385">
        <f t="shared" si="101"/>
        <v>0</v>
      </c>
      <c r="BB70" s="385">
        <f t="shared" si="101"/>
        <v>0</v>
      </c>
      <c r="BC70" s="385">
        <f t="shared" si="101"/>
        <v>0</v>
      </c>
      <c r="BD70" s="385">
        <f t="shared" si="101"/>
        <v>0</v>
      </c>
      <c r="BE70" s="381">
        <f ca="1">COUNTIF((OFFSET($AW$69,0,0,4,8)),IF(AW70=0,".",AW70))</f>
        <v>0</v>
      </c>
      <c r="BF70" s="381">
        <f t="shared" ca="1" si="98"/>
        <v>0</v>
      </c>
      <c r="BG70" s="381">
        <f t="shared" ca="1" si="98"/>
        <v>0</v>
      </c>
      <c r="BH70" s="381">
        <f t="shared" ca="1" si="98"/>
        <v>0</v>
      </c>
      <c r="BI70" s="381">
        <f t="shared" ca="1" si="98"/>
        <v>0</v>
      </c>
      <c r="BJ70" s="381">
        <f t="shared" ca="1" si="98"/>
        <v>0</v>
      </c>
      <c r="BK70" s="381">
        <f t="shared" ca="1" si="98"/>
        <v>0</v>
      </c>
      <c r="BL70" s="381">
        <f t="shared" ca="1" si="98"/>
        <v>0</v>
      </c>
      <c r="BM70" s="374">
        <f t="shared" si="101"/>
        <v>0</v>
      </c>
      <c r="BN70" s="374">
        <f t="shared" si="101"/>
        <v>0</v>
      </c>
      <c r="BO70" s="374">
        <f t="shared" si="101"/>
        <v>0</v>
      </c>
      <c r="BP70" s="374">
        <f t="shared" si="101"/>
        <v>0</v>
      </c>
      <c r="BQ70" s="374">
        <f t="shared" si="101"/>
        <v>0</v>
      </c>
      <c r="BR70" s="374">
        <f t="shared" si="101"/>
        <v>0</v>
      </c>
      <c r="BS70" s="374">
        <f t="shared" si="101"/>
        <v>0</v>
      </c>
      <c r="BT70" s="374">
        <f t="shared" si="101"/>
        <v>0</v>
      </c>
      <c r="BU70">
        <f ca="1">COUNTIF((OFFSET($BM$69,0,0,4,8)),IF(BM70=0,".",BM70))</f>
        <v>0</v>
      </c>
      <c r="BV70">
        <f t="shared" ca="1" si="99"/>
        <v>0</v>
      </c>
      <c r="BW70">
        <f t="shared" ca="1" si="99"/>
        <v>0</v>
      </c>
      <c r="BX70">
        <f t="shared" ca="1" si="99"/>
        <v>0</v>
      </c>
      <c r="BY70">
        <f t="shared" ca="1" si="99"/>
        <v>0</v>
      </c>
      <c r="BZ70">
        <f t="shared" ca="1" si="99"/>
        <v>0</v>
      </c>
      <c r="CA70">
        <f t="shared" ca="1" si="99"/>
        <v>0</v>
      </c>
      <c r="CB70">
        <f t="shared" ca="1" si="99"/>
        <v>0</v>
      </c>
    </row>
    <row r="71" spans="1:80" x14ac:dyDescent="0.2">
      <c r="A71" s="375">
        <f t="shared" ref="A71:H71" si="102">A$24</f>
        <v>0</v>
      </c>
      <c r="B71" s="375">
        <f t="shared" si="102"/>
        <v>0</v>
      </c>
      <c r="C71" s="375">
        <f t="shared" si="102"/>
        <v>0</v>
      </c>
      <c r="D71" s="375" t="str">
        <f t="shared" si="102"/>
        <v>ARCH 244.13</v>
      </c>
      <c r="E71" s="375">
        <f t="shared" si="102"/>
        <v>0</v>
      </c>
      <c r="F71" s="375" t="str">
        <f t="shared" si="102"/>
        <v>ARCH 364.01</v>
      </c>
      <c r="G71" s="375">
        <f t="shared" si="102"/>
        <v>0</v>
      </c>
      <c r="H71" s="375">
        <f t="shared" si="102"/>
        <v>0</v>
      </c>
      <c r="I71">
        <f ca="1">COUNTIF((OFFSET($A$69,0,0,4,8)),IF(A71=0,".",A71))</f>
        <v>0</v>
      </c>
      <c r="J71">
        <f t="shared" ca="1" si="94"/>
        <v>0</v>
      </c>
      <c r="K71">
        <f t="shared" ca="1" si="94"/>
        <v>0</v>
      </c>
      <c r="L71">
        <f t="shared" ca="1" si="94"/>
        <v>1</v>
      </c>
      <c r="M71">
        <f t="shared" ca="1" si="94"/>
        <v>0</v>
      </c>
      <c r="N71">
        <f t="shared" ca="1" si="94"/>
        <v>1</v>
      </c>
      <c r="O71">
        <f t="shared" ca="1" si="94"/>
        <v>0</v>
      </c>
      <c r="P71">
        <f t="shared" ca="1" si="94"/>
        <v>0</v>
      </c>
      <c r="Q71" s="375">
        <f t="shared" ref="Q71:BT71" si="103">Q$24</f>
        <v>0</v>
      </c>
      <c r="R71" s="375">
        <f t="shared" si="103"/>
        <v>0</v>
      </c>
      <c r="S71" s="375">
        <f t="shared" si="103"/>
        <v>0</v>
      </c>
      <c r="T71" s="375" t="str">
        <f t="shared" si="103"/>
        <v>Yrd. Doç. Dr. Hakan UZBERK</v>
      </c>
      <c r="U71" s="375">
        <f t="shared" si="103"/>
        <v>0</v>
      </c>
      <c r="V71" s="375" t="str">
        <f t="shared" si="103"/>
        <v>Doç. Dr. Çiğdem POLATOĞLU</v>
      </c>
      <c r="W71" s="375">
        <f t="shared" si="103"/>
        <v>0</v>
      </c>
      <c r="X71" s="375">
        <f t="shared" si="103"/>
        <v>0</v>
      </c>
      <c r="Y71" s="381">
        <f ca="1">COUNTIF((OFFSET($Q$69,0,0,4,8)),IF(Q71=0,".",Q71))</f>
        <v>0</v>
      </c>
      <c r="Z71" s="381">
        <f t="shared" ca="1" si="96"/>
        <v>0</v>
      </c>
      <c r="AA71" s="381">
        <f t="shared" ca="1" si="96"/>
        <v>0</v>
      </c>
      <c r="AB71" s="381">
        <f t="shared" ca="1" si="96"/>
        <v>1</v>
      </c>
      <c r="AC71" s="381">
        <f t="shared" ca="1" si="96"/>
        <v>0</v>
      </c>
      <c r="AD71" s="381">
        <f t="shared" ca="1" si="96"/>
        <v>1</v>
      </c>
      <c r="AE71" s="381">
        <f t="shared" ca="1" si="96"/>
        <v>0</v>
      </c>
      <c r="AF71" s="381">
        <f t="shared" ca="1" si="96"/>
        <v>0</v>
      </c>
      <c r="AG71" s="375">
        <f t="shared" si="103"/>
        <v>0</v>
      </c>
      <c r="AH71" s="375">
        <f t="shared" si="103"/>
        <v>0</v>
      </c>
      <c r="AI71" s="375">
        <f t="shared" si="103"/>
        <v>0</v>
      </c>
      <c r="AJ71" s="375">
        <f t="shared" si="103"/>
        <v>0</v>
      </c>
      <c r="AK71" s="375">
        <f t="shared" si="103"/>
        <v>0</v>
      </c>
      <c r="AL71" s="375">
        <f t="shared" si="103"/>
        <v>0</v>
      </c>
      <c r="AM71" s="375">
        <f t="shared" si="103"/>
        <v>0</v>
      </c>
      <c r="AN71" s="375">
        <f t="shared" si="103"/>
        <v>0</v>
      </c>
      <c r="AO71">
        <f ca="1">COUNTIF((OFFSET($AG$69,0,0,4,8)),IF(AG71=0,".",AG71))</f>
        <v>0</v>
      </c>
      <c r="AP71">
        <f t="shared" ca="1" si="97"/>
        <v>0</v>
      </c>
      <c r="AQ71">
        <f t="shared" ca="1" si="97"/>
        <v>0</v>
      </c>
      <c r="AR71">
        <f t="shared" ca="1" si="97"/>
        <v>0</v>
      </c>
      <c r="AS71">
        <f t="shared" ca="1" si="97"/>
        <v>0</v>
      </c>
      <c r="AT71">
        <f t="shared" ca="1" si="97"/>
        <v>0</v>
      </c>
      <c r="AU71">
        <f t="shared" ca="1" si="97"/>
        <v>0</v>
      </c>
      <c r="AV71">
        <f t="shared" ca="1" si="97"/>
        <v>0</v>
      </c>
      <c r="AW71" s="375">
        <f t="shared" si="103"/>
        <v>0</v>
      </c>
      <c r="AX71" s="375">
        <f t="shared" si="103"/>
        <v>0</v>
      </c>
      <c r="AY71" s="375">
        <f t="shared" si="103"/>
        <v>0</v>
      </c>
      <c r="AZ71" s="375">
        <f t="shared" si="103"/>
        <v>0</v>
      </c>
      <c r="BA71" s="375">
        <f t="shared" si="103"/>
        <v>0</v>
      </c>
      <c r="BB71" s="375">
        <f t="shared" si="103"/>
        <v>0</v>
      </c>
      <c r="BC71" s="375">
        <f t="shared" si="103"/>
        <v>0</v>
      </c>
      <c r="BD71" s="375">
        <f t="shared" si="103"/>
        <v>0</v>
      </c>
      <c r="BE71" s="381">
        <f ca="1">COUNTIF((OFFSET($AW$69,0,0,4,8)),IF(AW71=0,".",AW71))</f>
        <v>0</v>
      </c>
      <c r="BF71" s="381">
        <f t="shared" ca="1" si="98"/>
        <v>0</v>
      </c>
      <c r="BG71" s="381">
        <f t="shared" ca="1" si="98"/>
        <v>0</v>
      </c>
      <c r="BH71" s="381">
        <f t="shared" ca="1" si="98"/>
        <v>0</v>
      </c>
      <c r="BI71" s="381">
        <f t="shared" ca="1" si="98"/>
        <v>0</v>
      </c>
      <c r="BJ71" s="381">
        <f t="shared" ca="1" si="98"/>
        <v>0</v>
      </c>
      <c r="BK71" s="381">
        <f t="shared" ca="1" si="98"/>
        <v>0</v>
      </c>
      <c r="BL71" s="381">
        <f t="shared" ca="1" si="98"/>
        <v>0</v>
      </c>
      <c r="BM71" s="375">
        <f t="shared" si="103"/>
        <v>0</v>
      </c>
      <c r="BN71" s="375">
        <f t="shared" si="103"/>
        <v>0</v>
      </c>
      <c r="BO71" s="375">
        <f t="shared" si="103"/>
        <v>0</v>
      </c>
      <c r="BP71" s="375">
        <f t="shared" si="103"/>
        <v>0</v>
      </c>
      <c r="BQ71" s="375">
        <f t="shared" si="103"/>
        <v>0</v>
      </c>
      <c r="BR71" s="375">
        <f t="shared" si="103"/>
        <v>0</v>
      </c>
      <c r="BS71" s="375">
        <f t="shared" si="103"/>
        <v>0</v>
      </c>
      <c r="BT71" s="375">
        <f t="shared" si="103"/>
        <v>0</v>
      </c>
      <c r="BU71">
        <f ca="1">COUNTIF((OFFSET($BM$69,0,0,4,8)),IF(BM71=0,".",BM71))</f>
        <v>0</v>
      </c>
      <c r="BV71">
        <f t="shared" ca="1" si="99"/>
        <v>0</v>
      </c>
      <c r="BW71">
        <f t="shared" ca="1" si="99"/>
        <v>0</v>
      </c>
      <c r="BX71">
        <f t="shared" ca="1" si="99"/>
        <v>0</v>
      </c>
      <c r="BY71">
        <f t="shared" ca="1" si="99"/>
        <v>0</v>
      </c>
      <c r="BZ71">
        <f t="shared" ca="1" si="99"/>
        <v>0</v>
      </c>
      <c r="CA71">
        <f t="shared" ca="1" si="99"/>
        <v>0</v>
      </c>
      <c r="CB71">
        <f t="shared" ca="1" si="99"/>
        <v>0</v>
      </c>
    </row>
    <row r="72" spans="1:80" x14ac:dyDescent="0.2">
      <c r="A72" s="374">
        <f t="shared" ref="A72:H72" si="104">A$34</f>
        <v>0</v>
      </c>
      <c r="B72" s="374">
        <f t="shared" si="104"/>
        <v>0</v>
      </c>
      <c r="C72" s="374">
        <f t="shared" si="104"/>
        <v>0</v>
      </c>
      <c r="D72" s="374">
        <f t="shared" si="104"/>
        <v>0</v>
      </c>
      <c r="E72" s="374">
        <f t="shared" si="104"/>
        <v>0</v>
      </c>
      <c r="F72" s="374">
        <f t="shared" si="104"/>
        <v>0</v>
      </c>
      <c r="G72" s="374">
        <f t="shared" si="104"/>
        <v>0</v>
      </c>
      <c r="H72" s="374">
        <f t="shared" si="104"/>
        <v>0</v>
      </c>
      <c r="I72">
        <f ca="1">COUNTIF((OFFSET($A$69,0,0,4,8)),IF(A72=0,".",A72))</f>
        <v>0</v>
      </c>
      <c r="J72">
        <f t="shared" ca="1" si="94"/>
        <v>0</v>
      </c>
      <c r="K72">
        <f t="shared" ca="1" si="94"/>
        <v>0</v>
      </c>
      <c r="L72">
        <f t="shared" ca="1" si="94"/>
        <v>0</v>
      </c>
      <c r="M72">
        <f t="shared" ca="1" si="94"/>
        <v>0</v>
      </c>
      <c r="N72">
        <f t="shared" ca="1" si="94"/>
        <v>0</v>
      </c>
      <c r="O72">
        <f t="shared" ca="1" si="94"/>
        <v>0</v>
      </c>
      <c r="P72">
        <f t="shared" ca="1" si="94"/>
        <v>0</v>
      </c>
      <c r="Q72" s="385">
        <f t="shared" ref="Q72:BT72" si="105">Q$34</f>
        <v>0</v>
      </c>
      <c r="R72" s="385">
        <f t="shared" si="105"/>
        <v>0</v>
      </c>
      <c r="S72" s="385">
        <f t="shared" si="105"/>
        <v>0</v>
      </c>
      <c r="T72" s="385">
        <f t="shared" si="105"/>
        <v>0</v>
      </c>
      <c r="U72" s="385">
        <f t="shared" si="105"/>
        <v>0</v>
      </c>
      <c r="V72" s="385">
        <f t="shared" si="105"/>
        <v>0</v>
      </c>
      <c r="W72" s="385">
        <f t="shared" si="105"/>
        <v>0</v>
      </c>
      <c r="X72" s="385">
        <f t="shared" si="105"/>
        <v>0</v>
      </c>
      <c r="Y72" s="381">
        <f ca="1">COUNTIF((OFFSET($Q$69,0,0,4,8)),IF(Q72=0,".",Q72))</f>
        <v>0</v>
      </c>
      <c r="Z72" s="381">
        <f t="shared" ca="1" si="96"/>
        <v>0</v>
      </c>
      <c r="AA72" s="381">
        <f t="shared" ca="1" si="96"/>
        <v>0</v>
      </c>
      <c r="AB72" s="381">
        <f t="shared" ca="1" si="96"/>
        <v>0</v>
      </c>
      <c r="AC72" s="381">
        <f t="shared" ca="1" si="96"/>
        <v>0</v>
      </c>
      <c r="AD72" s="381">
        <f t="shared" ca="1" si="96"/>
        <v>0</v>
      </c>
      <c r="AE72" s="381">
        <f t="shared" ca="1" si="96"/>
        <v>0</v>
      </c>
      <c r="AF72" s="381">
        <f t="shared" ca="1" si="96"/>
        <v>0</v>
      </c>
      <c r="AG72" s="374">
        <f t="shared" si="105"/>
        <v>0</v>
      </c>
      <c r="AH72" s="374">
        <f t="shared" si="105"/>
        <v>0</v>
      </c>
      <c r="AI72" s="374">
        <f t="shared" si="105"/>
        <v>0</v>
      </c>
      <c r="AJ72" s="374">
        <f t="shared" si="105"/>
        <v>0</v>
      </c>
      <c r="AK72" s="374">
        <f t="shared" si="105"/>
        <v>0</v>
      </c>
      <c r="AL72" s="374">
        <f t="shared" si="105"/>
        <v>0</v>
      </c>
      <c r="AM72" s="374">
        <f t="shared" si="105"/>
        <v>0</v>
      </c>
      <c r="AN72" s="374">
        <f t="shared" si="105"/>
        <v>0</v>
      </c>
      <c r="AO72">
        <f ca="1">COUNTIF((OFFSET($AG$69,0,0,4,8)),IF(AG72=0,".",AG72))</f>
        <v>0</v>
      </c>
      <c r="AP72">
        <f t="shared" ca="1" si="97"/>
        <v>0</v>
      </c>
      <c r="AQ72">
        <f t="shared" ca="1" si="97"/>
        <v>0</v>
      </c>
      <c r="AR72">
        <f t="shared" ca="1" si="97"/>
        <v>0</v>
      </c>
      <c r="AS72">
        <f t="shared" ca="1" si="97"/>
        <v>0</v>
      </c>
      <c r="AT72">
        <f t="shared" ca="1" si="97"/>
        <v>0</v>
      </c>
      <c r="AU72">
        <f t="shared" ca="1" si="97"/>
        <v>0</v>
      </c>
      <c r="AV72">
        <f t="shared" ca="1" si="97"/>
        <v>0</v>
      </c>
      <c r="AW72" s="385">
        <f t="shared" si="105"/>
        <v>0</v>
      </c>
      <c r="AX72" s="385">
        <f t="shared" si="105"/>
        <v>0</v>
      </c>
      <c r="AY72" s="385">
        <f t="shared" si="105"/>
        <v>0</v>
      </c>
      <c r="AZ72" s="385">
        <f t="shared" si="105"/>
        <v>0</v>
      </c>
      <c r="BA72" s="385">
        <f t="shared" si="105"/>
        <v>0</v>
      </c>
      <c r="BB72" s="385">
        <f t="shared" si="105"/>
        <v>0</v>
      </c>
      <c r="BC72" s="385">
        <f t="shared" si="105"/>
        <v>0</v>
      </c>
      <c r="BD72" s="385">
        <f t="shared" si="105"/>
        <v>0</v>
      </c>
      <c r="BE72" s="381">
        <f ca="1">COUNTIF((OFFSET($AW$69,0,0,4,8)),IF(AW72=0,".",AW72))</f>
        <v>0</v>
      </c>
      <c r="BF72" s="381">
        <f t="shared" ca="1" si="98"/>
        <v>0</v>
      </c>
      <c r="BG72" s="381">
        <f t="shared" ca="1" si="98"/>
        <v>0</v>
      </c>
      <c r="BH72" s="381">
        <f t="shared" ca="1" si="98"/>
        <v>0</v>
      </c>
      <c r="BI72" s="381">
        <f t="shared" ca="1" si="98"/>
        <v>0</v>
      </c>
      <c r="BJ72" s="381">
        <f t="shared" ca="1" si="98"/>
        <v>0</v>
      </c>
      <c r="BK72" s="381">
        <f t="shared" ca="1" si="98"/>
        <v>0</v>
      </c>
      <c r="BL72" s="381">
        <f t="shared" ca="1" si="98"/>
        <v>0</v>
      </c>
      <c r="BM72" s="374">
        <f t="shared" si="105"/>
        <v>0</v>
      </c>
      <c r="BN72" s="374">
        <f t="shared" si="105"/>
        <v>0</v>
      </c>
      <c r="BO72" s="374">
        <f t="shared" si="105"/>
        <v>0</v>
      </c>
      <c r="BP72" s="374">
        <f t="shared" si="105"/>
        <v>0</v>
      </c>
      <c r="BQ72" s="374">
        <f t="shared" si="105"/>
        <v>0</v>
      </c>
      <c r="BR72" s="374">
        <f t="shared" si="105"/>
        <v>0</v>
      </c>
      <c r="BS72" s="374">
        <f t="shared" si="105"/>
        <v>0</v>
      </c>
      <c r="BT72" s="374">
        <f t="shared" si="105"/>
        <v>0</v>
      </c>
      <c r="BU72">
        <f ca="1">COUNTIF((OFFSET($BM$69,0,0,4,8)),IF(BM72=0,".",BM72))</f>
        <v>0</v>
      </c>
      <c r="BV72">
        <f t="shared" ca="1" si="99"/>
        <v>0</v>
      </c>
      <c r="BW72">
        <f t="shared" ca="1" si="99"/>
        <v>0</v>
      </c>
      <c r="BX72">
        <f t="shared" ca="1" si="99"/>
        <v>0</v>
      </c>
      <c r="BY72">
        <f t="shared" ca="1" si="99"/>
        <v>0</v>
      </c>
      <c r="BZ72">
        <f t="shared" ca="1" si="99"/>
        <v>0</v>
      </c>
      <c r="CA72">
        <f t="shared" ca="1" si="99"/>
        <v>0</v>
      </c>
      <c r="CB72">
        <f t="shared" ca="1" si="99"/>
        <v>0</v>
      </c>
    </row>
    <row r="73" spans="1:80" x14ac:dyDescent="0.2">
      <c r="A73" s="377">
        <f t="shared" ref="A73:H73" si="106">COUNTIF((A$69:A$72),IF(A69=0,".",A69))</f>
        <v>1</v>
      </c>
      <c r="B73" s="378">
        <f t="shared" si="106"/>
        <v>1</v>
      </c>
      <c r="C73" s="378">
        <f t="shared" si="106"/>
        <v>1</v>
      </c>
      <c r="D73" s="378">
        <f t="shared" si="106"/>
        <v>1</v>
      </c>
      <c r="E73" s="378">
        <f t="shared" si="106"/>
        <v>1</v>
      </c>
      <c r="F73" s="378">
        <f t="shared" si="106"/>
        <v>1</v>
      </c>
      <c r="G73" s="378">
        <f t="shared" si="106"/>
        <v>1</v>
      </c>
      <c r="H73" s="378">
        <f t="shared" si="106"/>
        <v>1</v>
      </c>
      <c r="I73" s="378">
        <f ca="1">SUM(I69:I72)</f>
        <v>1</v>
      </c>
      <c r="J73" s="378">
        <f t="shared" ref="J73:P73" ca="1" si="107">SUM(J69:J72)</f>
        <v>1</v>
      </c>
      <c r="K73" s="378">
        <f t="shared" ca="1" si="107"/>
        <v>1</v>
      </c>
      <c r="L73" s="378">
        <f t="shared" ca="1" si="107"/>
        <v>3</v>
      </c>
      <c r="M73" s="378">
        <f t="shared" ca="1" si="107"/>
        <v>1</v>
      </c>
      <c r="N73" s="378">
        <f t="shared" ca="1" si="107"/>
        <v>2</v>
      </c>
      <c r="O73" s="378">
        <f t="shared" ca="1" si="107"/>
        <v>2</v>
      </c>
      <c r="P73" s="378">
        <f t="shared" ca="1" si="107"/>
        <v>1</v>
      </c>
      <c r="Q73" s="378">
        <f t="shared" ref="Q73:X73" si="108">COUNTIF((Q$69:Q$72),IF(Q69=0,".",Q69))</f>
        <v>1</v>
      </c>
      <c r="R73" s="378">
        <f t="shared" si="108"/>
        <v>1</v>
      </c>
      <c r="S73" s="378">
        <f t="shared" si="108"/>
        <v>1</v>
      </c>
      <c r="T73" s="378">
        <f t="shared" si="108"/>
        <v>1</v>
      </c>
      <c r="U73" s="378">
        <f t="shared" si="108"/>
        <v>1</v>
      </c>
      <c r="V73" s="378">
        <f t="shared" si="108"/>
        <v>1</v>
      </c>
      <c r="W73" s="378">
        <f t="shared" si="108"/>
        <v>1</v>
      </c>
      <c r="X73" s="378">
        <f t="shared" si="108"/>
        <v>1</v>
      </c>
      <c r="Y73" s="378">
        <f ca="1">SUM(Y69:Y72)</f>
        <v>1</v>
      </c>
      <c r="Z73" s="378">
        <f t="shared" ref="Z73:AF73" ca="1" si="109">SUM(Z69:Z72)</f>
        <v>1</v>
      </c>
      <c r="AA73" s="378">
        <f t="shared" ca="1" si="109"/>
        <v>1</v>
      </c>
      <c r="AB73" s="378">
        <f t="shared" ca="1" si="109"/>
        <v>3</v>
      </c>
      <c r="AC73" s="378">
        <f t="shared" ca="1" si="109"/>
        <v>1</v>
      </c>
      <c r="AD73" s="378">
        <f t="shared" ca="1" si="109"/>
        <v>2</v>
      </c>
      <c r="AE73" s="378">
        <f t="shared" ca="1" si="109"/>
        <v>2</v>
      </c>
      <c r="AF73" s="378">
        <f t="shared" ca="1" si="109"/>
        <v>1</v>
      </c>
      <c r="AG73" s="378">
        <f t="shared" ref="AG73:AN76" si="110">COUNTIF((AG$69:AG$72),IF(AG69=0,".",AG69))</f>
        <v>0</v>
      </c>
      <c r="AH73" s="378">
        <f t="shared" si="110"/>
        <v>0</v>
      </c>
      <c r="AI73" s="378">
        <f t="shared" si="110"/>
        <v>0</v>
      </c>
      <c r="AJ73" s="378">
        <f t="shared" si="110"/>
        <v>0</v>
      </c>
      <c r="AK73" s="378">
        <f t="shared" si="110"/>
        <v>0</v>
      </c>
      <c r="AL73" s="378">
        <f t="shared" si="110"/>
        <v>0</v>
      </c>
      <c r="AM73" s="378">
        <f t="shared" si="110"/>
        <v>0</v>
      </c>
      <c r="AN73" s="378">
        <f t="shared" si="110"/>
        <v>0</v>
      </c>
      <c r="AO73" s="378">
        <f ca="1">SUM(AO69:AO72)</f>
        <v>0</v>
      </c>
      <c r="AP73" s="378">
        <f t="shared" ref="AP73:AV73" ca="1" si="111">SUM(AP69:AP72)</f>
        <v>0</v>
      </c>
      <c r="AQ73" s="378">
        <f t="shared" ca="1" si="111"/>
        <v>0</v>
      </c>
      <c r="AR73" s="378">
        <f t="shared" ca="1" si="111"/>
        <v>0</v>
      </c>
      <c r="AS73" s="378">
        <f t="shared" ca="1" si="111"/>
        <v>0</v>
      </c>
      <c r="AT73" s="378">
        <f t="shared" ca="1" si="111"/>
        <v>0</v>
      </c>
      <c r="AU73" s="378">
        <f t="shared" ca="1" si="111"/>
        <v>0</v>
      </c>
      <c r="AV73" s="378">
        <f t="shared" ca="1" si="111"/>
        <v>0</v>
      </c>
      <c r="AW73" s="378">
        <f t="shared" ref="AW73:BD76" si="112">COUNTIF((AW$69:AW$72),IF(AW69=0,".",AW69))</f>
        <v>0</v>
      </c>
      <c r="AX73" s="378">
        <f t="shared" si="112"/>
        <v>0</v>
      </c>
      <c r="AY73" s="378">
        <f t="shared" si="112"/>
        <v>0</v>
      </c>
      <c r="AZ73" s="378">
        <f t="shared" si="112"/>
        <v>0</v>
      </c>
      <c r="BA73" s="378">
        <f t="shared" si="112"/>
        <v>0</v>
      </c>
      <c r="BB73" s="378">
        <f t="shared" si="112"/>
        <v>0</v>
      </c>
      <c r="BC73" s="378">
        <f t="shared" si="112"/>
        <v>0</v>
      </c>
      <c r="BD73" s="378">
        <f t="shared" si="112"/>
        <v>0</v>
      </c>
      <c r="BE73" s="378">
        <f ca="1">SUM(BE69:BE72)</f>
        <v>0</v>
      </c>
      <c r="BF73" s="378">
        <f t="shared" ref="BF73:BL73" ca="1" si="113">SUM(BF69:BF72)</f>
        <v>0</v>
      </c>
      <c r="BG73" s="378">
        <f t="shared" ca="1" si="113"/>
        <v>0</v>
      </c>
      <c r="BH73" s="378">
        <f t="shared" ca="1" si="113"/>
        <v>0</v>
      </c>
      <c r="BI73" s="378">
        <f t="shared" ca="1" si="113"/>
        <v>0</v>
      </c>
      <c r="BJ73" s="378">
        <f t="shared" ca="1" si="113"/>
        <v>0</v>
      </c>
      <c r="BK73" s="378">
        <f t="shared" ca="1" si="113"/>
        <v>0</v>
      </c>
      <c r="BL73" s="378">
        <f t="shared" ca="1" si="113"/>
        <v>0</v>
      </c>
      <c r="BM73" s="378">
        <f t="shared" ref="BM73:BT76" si="114">COUNTIF((BM$69:BM$72),IF(BM69=0,".",BM69))</f>
        <v>0</v>
      </c>
      <c r="BN73" s="378">
        <f t="shared" si="114"/>
        <v>0</v>
      </c>
      <c r="BO73" s="378">
        <f t="shared" si="114"/>
        <v>0</v>
      </c>
      <c r="BP73" s="378">
        <f t="shared" si="114"/>
        <v>0</v>
      </c>
      <c r="BQ73" s="378">
        <f t="shared" si="114"/>
        <v>0</v>
      </c>
      <c r="BR73" s="378">
        <f t="shared" si="114"/>
        <v>0</v>
      </c>
      <c r="BS73" s="378">
        <f t="shared" si="114"/>
        <v>0</v>
      </c>
      <c r="BT73" s="378">
        <f t="shared" si="114"/>
        <v>0</v>
      </c>
      <c r="BU73" s="378">
        <f ca="1">SUM(BU69:BU72)</f>
        <v>0</v>
      </c>
      <c r="BV73" s="378">
        <f t="shared" ref="BV73:CB73" ca="1" si="115">SUM(BV69:BV72)</f>
        <v>0</v>
      </c>
      <c r="BW73" s="378">
        <f t="shared" ca="1" si="115"/>
        <v>0</v>
      </c>
      <c r="BX73" s="378">
        <f t="shared" ca="1" si="115"/>
        <v>0</v>
      </c>
      <c r="BY73" s="378">
        <f t="shared" ca="1" si="115"/>
        <v>0</v>
      </c>
      <c r="BZ73" s="378">
        <f t="shared" ca="1" si="115"/>
        <v>0</v>
      </c>
      <c r="CA73" s="378">
        <f t="shared" ca="1" si="115"/>
        <v>0</v>
      </c>
      <c r="CB73" s="378">
        <f t="shared" ca="1" si="115"/>
        <v>0</v>
      </c>
    </row>
    <row r="74" spans="1:80" ht="12.75" customHeight="1" x14ac:dyDescent="0.2">
      <c r="A74" s="377">
        <f t="shared" ref="A74:X76" si="116">COUNTIF((A$69:A$72),IF(A70=0,".",A70))</f>
        <v>0</v>
      </c>
      <c r="B74" s="378">
        <f t="shared" si="116"/>
        <v>0</v>
      </c>
      <c r="C74" s="378">
        <f t="shared" si="116"/>
        <v>0</v>
      </c>
      <c r="D74" s="378">
        <f t="shared" si="116"/>
        <v>1</v>
      </c>
      <c r="E74" s="378">
        <f t="shared" si="116"/>
        <v>0</v>
      </c>
      <c r="F74" s="378">
        <f t="shared" si="116"/>
        <v>0</v>
      </c>
      <c r="G74" s="378">
        <f t="shared" si="116"/>
        <v>1</v>
      </c>
      <c r="H74" s="378">
        <f t="shared" si="116"/>
        <v>0</v>
      </c>
      <c r="I74" s="1109" t="s">
        <v>325</v>
      </c>
      <c r="J74" s="1109"/>
      <c r="K74" s="1109"/>
      <c r="L74" s="1109"/>
      <c r="M74" s="1109"/>
      <c r="N74" s="1109"/>
      <c r="O74" s="1109"/>
      <c r="P74" s="1109"/>
      <c r="Q74" s="378">
        <f t="shared" si="116"/>
        <v>0</v>
      </c>
      <c r="R74" s="378">
        <f t="shared" si="116"/>
        <v>0</v>
      </c>
      <c r="S74" s="378">
        <f t="shared" si="116"/>
        <v>0</v>
      </c>
      <c r="T74" s="378">
        <f t="shared" si="116"/>
        <v>1</v>
      </c>
      <c r="U74" s="378">
        <f t="shared" si="116"/>
        <v>0</v>
      </c>
      <c r="V74" s="378">
        <f t="shared" si="116"/>
        <v>0</v>
      </c>
      <c r="W74" s="378">
        <f t="shared" si="116"/>
        <v>1</v>
      </c>
      <c r="X74" s="378">
        <f t="shared" si="116"/>
        <v>0</v>
      </c>
      <c r="Y74" s="1109" t="s">
        <v>325</v>
      </c>
      <c r="Z74" s="1109"/>
      <c r="AA74" s="1109"/>
      <c r="AB74" s="1109"/>
      <c r="AC74" s="1109"/>
      <c r="AD74" s="1109"/>
      <c r="AE74" s="1109"/>
      <c r="AF74" s="1109"/>
      <c r="AG74" s="378">
        <f t="shared" si="110"/>
        <v>0</v>
      </c>
      <c r="AH74" s="378">
        <f t="shared" si="110"/>
        <v>0</v>
      </c>
      <c r="AI74" s="378">
        <f t="shared" si="110"/>
        <v>0</v>
      </c>
      <c r="AJ74" s="378">
        <f t="shared" si="110"/>
        <v>0</v>
      </c>
      <c r="AK74" s="378">
        <f t="shared" si="110"/>
        <v>0</v>
      </c>
      <c r="AL74" s="378">
        <f t="shared" si="110"/>
        <v>0</v>
      </c>
      <c r="AM74" s="378">
        <f t="shared" si="110"/>
        <v>0</v>
      </c>
      <c r="AN74" s="378">
        <f t="shared" si="110"/>
        <v>0</v>
      </c>
      <c r="AO74" s="1109" t="s">
        <v>325</v>
      </c>
      <c r="AP74" s="1109"/>
      <c r="AQ74" s="1109"/>
      <c r="AR74" s="1109"/>
      <c r="AS74" s="1109"/>
      <c r="AT74" s="1109"/>
      <c r="AU74" s="1109"/>
      <c r="AV74" s="1109"/>
      <c r="AW74" s="378">
        <f t="shared" si="112"/>
        <v>0</v>
      </c>
      <c r="AX74" s="378">
        <f t="shared" si="112"/>
        <v>0</v>
      </c>
      <c r="AY74" s="378">
        <f t="shared" si="112"/>
        <v>0</v>
      </c>
      <c r="AZ74" s="378">
        <f t="shared" si="112"/>
        <v>0</v>
      </c>
      <c r="BA74" s="378">
        <f t="shared" si="112"/>
        <v>0</v>
      </c>
      <c r="BB74" s="378">
        <f t="shared" si="112"/>
        <v>0</v>
      </c>
      <c r="BC74" s="378">
        <f t="shared" si="112"/>
        <v>0</v>
      </c>
      <c r="BD74" s="378">
        <f t="shared" si="112"/>
        <v>0</v>
      </c>
      <c r="BE74" s="1109" t="s">
        <v>325</v>
      </c>
      <c r="BF74" s="1109"/>
      <c r="BG74" s="1109"/>
      <c r="BH74" s="1109"/>
      <c r="BI74" s="1109"/>
      <c r="BJ74" s="1109"/>
      <c r="BK74" s="1109"/>
      <c r="BL74" s="1109"/>
      <c r="BM74" s="378">
        <f t="shared" si="114"/>
        <v>0</v>
      </c>
      <c r="BN74" s="378">
        <f t="shared" si="114"/>
        <v>0</v>
      </c>
      <c r="BO74" s="378">
        <f t="shared" si="114"/>
        <v>0</v>
      </c>
      <c r="BP74" s="378">
        <f t="shared" si="114"/>
        <v>0</v>
      </c>
      <c r="BQ74" s="378">
        <f t="shared" si="114"/>
        <v>0</v>
      </c>
      <c r="BR74" s="378">
        <f t="shared" si="114"/>
        <v>0</v>
      </c>
      <c r="BS74" s="378">
        <f t="shared" si="114"/>
        <v>0</v>
      </c>
      <c r="BT74" s="378">
        <f t="shared" si="114"/>
        <v>0</v>
      </c>
      <c r="BU74" s="1109" t="s">
        <v>325</v>
      </c>
      <c r="BV74" s="1109"/>
      <c r="BW74" s="1109"/>
      <c r="BX74" s="1109"/>
      <c r="BY74" s="1109"/>
      <c r="BZ74" s="1109"/>
      <c r="CA74" s="1109"/>
      <c r="CB74" s="1109"/>
    </row>
    <row r="75" spans="1:80" ht="12.75" customHeight="1" x14ac:dyDescent="0.2">
      <c r="A75" s="377">
        <f t="shared" si="116"/>
        <v>0</v>
      </c>
      <c r="B75" s="378">
        <f t="shared" si="116"/>
        <v>0</v>
      </c>
      <c r="C75" s="378">
        <f t="shared" si="116"/>
        <v>0</v>
      </c>
      <c r="D75" s="378">
        <f t="shared" si="116"/>
        <v>1</v>
      </c>
      <c r="E75" s="378">
        <f t="shared" si="116"/>
        <v>0</v>
      </c>
      <c r="F75" s="378">
        <f t="shared" si="116"/>
        <v>1</v>
      </c>
      <c r="G75" s="378">
        <f t="shared" si="116"/>
        <v>0</v>
      </c>
      <c r="H75" s="378">
        <f t="shared" si="116"/>
        <v>0</v>
      </c>
      <c r="I75" s="1109"/>
      <c r="J75" s="1109"/>
      <c r="K75" s="1109"/>
      <c r="L75" s="1109"/>
      <c r="M75" s="1109"/>
      <c r="N75" s="1109"/>
      <c r="O75" s="1109"/>
      <c r="P75" s="1109"/>
      <c r="Q75" s="378">
        <f t="shared" si="116"/>
        <v>0</v>
      </c>
      <c r="R75" s="378">
        <f t="shared" si="116"/>
        <v>0</v>
      </c>
      <c r="S75" s="378">
        <f t="shared" si="116"/>
        <v>0</v>
      </c>
      <c r="T75" s="378">
        <f t="shared" si="116"/>
        <v>1</v>
      </c>
      <c r="U75" s="378">
        <f t="shared" si="116"/>
        <v>0</v>
      </c>
      <c r="V75" s="378">
        <f t="shared" si="116"/>
        <v>1</v>
      </c>
      <c r="W75" s="378">
        <f t="shared" si="116"/>
        <v>0</v>
      </c>
      <c r="X75" s="378">
        <f t="shared" si="116"/>
        <v>0</v>
      </c>
      <c r="Y75" s="1109"/>
      <c r="Z75" s="1109"/>
      <c r="AA75" s="1109"/>
      <c r="AB75" s="1109"/>
      <c r="AC75" s="1109"/>
      <c r="AD75" s="1109"/>
      <c r="AE75" s="1109"/>
      <c r="AF75" s="1109"/>
      <c r="AG75" s="378">
        <f t="shared" si="110"/>
        <v>0</v>
      </c>
      <c r="AH75" s="378">
        <f t="shared" si="110"/>
        <v>0</v>
      </c>
      <c r="AI75" s="378">
        <f t="shared" si="110"/>
        <v>0</v>
      </c>
      <c r="AJ75" s="378">
        <f t="shared" si="110"/>
        <v>0</v>
      </c>
      <c r="AK75" s="378">
        <f t="shared" si="110"/>
        <v>0</v>
      </c>
      <c r="AL75" s="378">
        <f t="shared" si="110"/>
        <v>0</v>
      </c>
      <c r="AM75" s="378">
        <f t="shared" si="110"/>
        <v>0</v>
      </c>
      <c r="AN75" s="378">
        <f t="shared" si="110"/>
        <v>0</v>
      </c>
      <c r="AO75" s="1109"/>
      <c r="AP75" s="1109"/>
      <c r="AQ75" s="1109"/>
      <c r="AR75" s="1109"/>
      <c r="AS75" s="1109"/>
      <c r="AT75" s="1109"/>
      <c r="AU75" s="1109"/>
      <c r="AV75" s="1109"/>
      <c r="AW75" s="378">
        <f t="shared" si="112"/>
        <v>0</v>
      </c>
      <c r="AX75" s="378">
        <f t="shared" si="112"/>
        <v>0</v>
      </c>
      <c r="AY75" s="378">
        <f t="shared" si="112"/>
        <v>0</v>
      </c>
      <c r="AZ75" s="378">
        <f t="shared" si="112"/>
        <v>0</v>
      </c>
      <c r="BA75" s="378">
        <f t="shared" si="112"/>
        <v>0</v>
      </c>
      <c r="BB75" s="378">
        <f t="shared" si="112"/>
        <v>0</v>
      </c>
      <c r="BC75" s="378">
        <f t="shared" si="112"/>
        <v>0</v>
      </c>
      <c r="BD75" s="378">
        <f t="shared" si="112"/>
        <v>0</v>
      </c>
      <c r="BE75" s="1109"/>
      <c r="BF75" s="1109"/>
      <c r="BG75" s="1109"/>
      <c r="BH75" s="1109"/>
      <c r="BI75" s="1109"/>
      <c r="BJ75" s="1109"/>
      <c r="BK75" s="1109"/>
      <c r="BL75" s="1109"/>
      <c r="BM75" s="378">
        <f t="shared" si="114"/>
        <v>0</v>
      </c>
      <c r="BN75" s="378">
        <f t="shared" si="114"/>
        <v>0</v>
      </c>
      <c r="BO75" s="378">
        <f t="shared" si="114"/>
        <v>0</v>
      </c>
      <c r="BP75" s="378">
        <f t="shared" si="114"/>
        <v>0</v>
      </c>
      <c r="BQ75" s="378">
        <f t="shared" si="114"/>
        <v>0</v>
      </c>
      <c r="BR75" s="378">
        <f t="shared" si="114"/>
        <v>0</v>
      </c>
      <c r="BS75" s="378">
        <f t="shared" si="114"/>
        <v>0</v>
      </c>
      <c r="BT75" s="378">
        <f t="shared" si="114"/>
        <v>0</v>
      </c>
      <c r="BU75" s="1109"/>
      <c r="BV75" s="1109"/>
      <c r="BW75" s="1109"/>
      <c r="BX75" s="1109"/>
      <c r="BY75" s="1109"/>
      <c r="BZ75" s="1109"/>
      <c r="CA75" s="1109"/>
      <c r="CB75" s="1109"/>
    </row>
    <row r="76" spans="1:80" ht="13.5" thickBot="1" x14ac:dyDescent="0.25">
      <c r="A76" s="377">
        <f t="shared" si="116"/>
        <v>0</v>
      </c>
      <c r="B76" s="378">
        <f t="shared" si="116"/>
        <v>0</v>
      </c>
      <c r="C76" s="378">
        <f t="shared" si="116"/>
        <v>0</v>
      </c>
      <c r="D76" s="378">
        <f t="shared" si="116"/>
        <v>0</v>
      </c>
      <c r="E76" s="378">
        <f t="shared" si="116"/>
        <v>0</v>
      </c>
      <c r="F76" s="378">
        <f t="shared" si="116"/>
        <v>0</v>
      </c>
      <c r="G76" s="378">
        <f t="shared" si="116"/>
        <v>0</v>
      </c>
      <c r="H76" s="378">
        <f t="shared" si="116"/>
        <v>0</v>
      </c>
      <c r="I76" s="380" t="s">
        <v>42</v>
      </c>
      <c r="J76" s="380" t="s">
        <v>44</v>
      </c>
      <c r="K76" s="380" t="s">
        <v>45</v>
      </c>
      <c r="L76" s="380" t="s">
        <v>46</v>
      </c>
      <c r="M76" s="380" t="s">
        <v>47</v>
      </c>
      <c r="N76" s="380" t="s">
        <v>48</v>
      </c>
      <c r="O76" s="380" t="s">
        <v>67</v>
      </c>
      <c r="P76" s="380" t="s">
        <v>43</v>
      </c>
      <c r="Q76" s="378">
        <f t="shared" si="116"/>
        <v>0</v>
      </c>
      <c r="R76" s="378">
        <f t="shared" si="116"/>
        <v>0</v>
      </c>
      <c r="S76" s="378">
        <f t="shared" si="116"/>
        <v>0</v>
      </c>
      <c r="T76" s="378">
        <f t="shared" si="116"/>
        <v>0</v>
      </c>
      <c r="U76" s="378">
        <f t="shared" si="116"/>
        <v>0</v>
      </c>
      <c r="V76" s="378">
        <f t="shared" si="116"/>
        <v>0</v>
      </c>
      <c r="W76" s="378">
        <f t="shared" si="116"/>
        <v>0</v>
      </c>
      <c r="X76" s="378">
        <f t="shared" si="116"/>
        <v>0</v>
      </c>
      <c r="Y76" s="380" t="s">
        <v>42</v>
      </c>
      <c r="Z76" s="380" t="s">
        <v>44</v>
      </c>
      <c r="AA76" s="380" t="s">
        <v>45</v>
      </c>
      <c r="AB76" s="380" t="s">
        <v>46</v>
      </c>
      <c r="AC76" s="380" t="s">
        <v>47</v>
      </c>
      <c r="AD76" s="380" t="s">
        <v>48</v>
      </c>
      <c r="AE76" s="380" t="s">
        <v>67</v>
      </c>
      <c r="AF76" s="380" t="s">
        <v>43</v>
      </c>
      <c r="AG76" s="378">
        <f t="shared" si="110"/>
        <v>0</v>
      </c>
      <c r="AH76" s="378">
        <f t="shared" si="110"/>
        <v>0</v>
      </c>
      <c r="AI76" s="378">
        <f t="shared" si="110"/>
        <v>0</v>
      </c>
      <c r="AJ76" s="378">
        <f t="shared" si="110"/>
        <v>0</v>
      </c>
      <c r="AK76" s="378">
        <f t="shared" si="110"/>
        <v>0</v>
      </c>
      <c r="AL76" s="378">
        <f t="shared" si="110"/>
        <v>0</v>
      </c>
      <c r="AM76" s="378">
        <f t="shared" si="110"/>
        <v>0</v>
      </c>
      <c r="AN76" s="378">
        <f t="shared" si="110"/>
        <v>0</v>
      </c>
      <c r="AO76" s="380" t="s">
        <v>42</v>
      </c>
      <c r="AP76" s="380" t="s">
        <v>44</v>
      </c>
      <c r="AQ76" s="380" t="s">
        <v>45</v>
      </c>
      <c r="AR76" s="380" t="s">
        <v>46</v>
      </c>
      <c r="AS76" s="380" t="s">
        <v>47</v>
      </c>
      <c r="AT76" s="380" t="s">
        <v>48</v>
      </c>
      <c r="AU76" s="380" t="s">
        <v>67</v>
      </c>
      <c r="AV76" s="380" t="s">
        <v>43</v>
      </c>
      <c r="AW76" s="378">
        <f t="shared" si="112"/>
        <v>0</v>
      </c>
      <c r="AX76" s="378">
        <f t="shared" si="112"/>
        <v>0</v>
      </c>
      <c r="AY76" s="378">
        <f t="shared" si="112"/>
        <v>0</v>
      </c>
      <c r="AZ76" s="378">
        <f t="shared" si="112"/>
        <v>0</v>
      </c>
      <c r="BA76" s="378">
        <f t="shared" si="112"/>
        <v>0</v>
      </c>
      <c r="BB76" s="378">
        <f t="shared" si="112"/>
        <v>0</v>
      </c>
      <c r="BC76" s="378">
        <f t="shared" si="112"/>
        <v>0</v>
      </c>
      <c r="BD76" s="378">
        <f t="shared" si="112"/>
        <v>0</v>
      </c>
      <c r="BE76" s="380" t="s">
        <v>42</v>
      </c>
      <c r="BF76" s="380" t="s">
        <v>44</v>
      </c>
      <c r="BG76" s="380" t="s">
        <v>45</v>
      </c>
      <c r="BH76" s="380" t="s">
        <v>46</v>
      </c>
      <c r="BI76" s="380" t="s">
        <v>47</v>
      </c>
      <c r="BJ76" s="380" t="s">
        <v>48</v>
      </c>
      <c r="BK76" s="380" t="s">
        <v>67</v>
      </c>
      <c r="BL76" s="380" t="s">
        <v>43</v>
      </c>
      <c r="BM76" s="378">
        <f t="shared" si="114"/>
        <v>0</v>
      </c>
      <c r="BN76" s="378">
        <f t="shared" si="114"/>
        <v>0</v>
      </c>
      <c r="BO76" s="378">
        <f t="shared" si="114"/>
        <v>0</v>
      </c>
      <c r="BP76" s="378">
        <f t="shared" si="114"/>
        <v>0</v>
      </c>
      <c r="BQ76" s="378">
        <f t="shared" si="114"/>
        <v>0</v>
      </c>
      <c r="BR76" s="378">
        <f t="shared" si="114"/>
        <v>0</v>
      </c>
      <c r="BS76" s="378">
        <f t="shared" si="114"/>
        <v>0</v>
      </c>
      <c r="BT76" s="378">
        <f t="shared" si="114"/>
        <v>0</v>
      </c>
      <c r="BU76" s="380" t="s">
        <v>42</v>
      </c>
      <c r="BV76" s="380" t="s">
        <v>44</v>
      </c>
      <c r="BW76" s="380" t="s">
        <v>45</v>
      </c>
      <c r="BX76" s="380" t="s">
        <v>46</v>
      </c>
      <c r="BY76" s="380" t="s">
        <v>47</v>
      </c>
      <c r="BZ76" s="380" t="s">
        <v>48</v>
      </c>
      <c r="CA76" s="380" t="s">
        <v>67</v>
      </c>
      <c r="CB76" s="380" t="s">
        <v>43</v>
      </c>
    </row>
    <row r="77" spans="1:80" ht="13.5" thickBot="1" x14ac:dyDescent="0.25">
      <c r="A77" s="373">
        <f t="shared" ref="A77:BD77" si="117">SUM(A69:A76)</f>
        <v>1</v>
      </c>
      <c r="B77" s="372">
        <f t="shared" si="117"/>
        <v>1</v>
      </c>
      <c r="C77" s="372">
        <f t="shared" si="117"/>
        <v>1</v>
      </c>
      <c r="D77" s="372">
        <f t="shared" si="117"/>
        <v>3</v>
      </c>
      <c r="E77" s="372">
        <f t="shared" si="117"/>
        <v>1</v>
      </c>
      <c r="F77" s="372">
        <f t="shared" si="117"/>
        <v>2</v>
      </c>
      <c r="G77" s="372">
        <f t="shared" si="117"/>
        <v>2</v>
      </c>
      <c r="H77" s="372">
        <f t="shared" si="117"/>
        <v>1</v>
      </c>
      <c r="I77" s="379" t="str">
        <f t="shared" ref="I77:P77" ca="1" si="118">IF(A77=I73,"OK.","CISSS!")</f>
        <v>OK.</v>
      </c>
      <c r="J77" s="379" t="str">
        <f t="shared" ca="1" si="118"/>
        <v>OK.</v>
      </c>
      <c r="K77" s="379" t="str">
        <f t="shared" ca="1" si="118"/>
        <v>OK.</v>
      </c>
      <c r="L77" s="379" t="str">
        <f t="shared" ca="1" si="118"/>
        <v>OK.</v>
      </c>
      <c r="M77" s="379" t="str">
        <f t="shared" ca="1" si="118"/>
        <v>OK.</v>
      </c>
      <c r="N77" s="379" t="str">
        <f t="shared" ca="1" si="118"/>
        <v>OK.</v>
      </c>
      <c r="O77" s="379" t="str">
        <f t="shared" ca="1" si="118"/>
        <v>OK.</v>
      </c>
      <c r="P77" s="379" t="str">
        <f t="shared" ca="1" si="118"/>
        <v>OK.</v>
      </c>
      <c r="Q77" s="384">
        <f t="shared" si="117"/>
        <v>1</v>
      </c>
      <c r="R77" s="384">
        <f t="shared" si="117"/>
        <v>1</v>
      </c>
      <c r="S77" s="384">
        <f t="shared" si="117"/>
        <v>1</v>
      </c>
      <c r="T77" s="384">
        <f t="shared" si="117"/>
        <v>3</v>
      </c>
      <c r="U77" s="384">
        <f t="shared" si="117"/>
        <v>1</v>
      </c>
      <c r="V77" s="384">
        <f t="shared" si="117"/>
        <v>2</v>
      </c>
      <c r="W77" s="384">
        <f t="shared" si="117"/>
        <v>2</v>
      </c>
      <c r="X77" s="384">
        <f t="shared" si="117"/>
        <v>1</v>
      </c>
      <c r="Y77" s="382" t="str">
        <f t="shared" ref="Y77:AF77" ca="1" si="119">IF(Q77=Y73,"OK.","CISSS!")</f>
        <v>OK.</v>
      </c>
      <c r="Z77" s="382" t="str">
        <f t="shared" ca="1" si="119"/>
        <v>OK.</v>
      </c>
      <c r="AA77" s="382" t="str">
        <f t="shared" ca="1" si="119"/>
        <v>OK.</v>
      </c>
      <c r="AB77" s="382" t="str">
        <f t="shared" ca="1" si="119"/>
        <v>OK.</v>
      </c>
      <c r="AC77" s="382" t="str">
        <f t="shared" ca="1" si="119"/>
        <v>OK.</v>
      </c>
      <c r="AD77" s="382" t="str">
        <f t="shared" ca="1" si="119"/>
        <v>OK.</v>
      </c>
      <c r="AE77" s="382" t="str">
        <f t="shared" ca="1" si="119"/>
        <v>OK.</v>
      </c>
      <c r="AF77" s="382" t="str">
        <f t="shared" ca="1" si="119"/>
        <v>OK.</v>
      </c>
      <c r="AG77" s="372">
        <f t="shared" si="117"/>
        <v>0</v>
      </c>
      <c r="AH77" s="372">
        <f t="shared" si="117"/>
        <v>0</v>
      </c>
      <c r="AI77" s="372">
        <f t="shared" si="117"/>
        <v>0</v>
      </c>
      <c r="AJ77" s="372">
        <f t="shared" si="117"/>
        <v>0</v>
      </c>
      <c r="AK77" s="372">
        <f t="shared" si="117"/>
        <v>0</v>
      </c>
      <c r="AL77" s="372">
        <f t="shared" si="117"/>
        <v>0</v>
      </c>
      <c r="AM77" s="372">
        <f t="shared" si="117"/>
        <v>0</v>
      </c>
      <c r="AN77" s="372">
        <f t="shared" si="117"/>
        <v>0</v>
      </c>
      <c r="AO77" s="379" t="str">
        <f t="shared" ref="AO77:AV77" ca="1" si="120">IF(AG77=AO73,"OK.","CISSS!")</f>
        <v>OK.</v>
      </c>
      <c r="AP77" s="379" t="str">
        <f t="shared" ca="1" si="120"/>
        <v>OK.</v>
      </c>
      <c r="AQ77" s="379" t="str">
        <f t="shared" ca="1" si="120"/>
        <v>OK.</v>
      </c>
      <c r="AR77" s="379" t="str">
        <f t="shared" ca="1" si="120"/>
        <v>OK.</v>
      </c>
      <c r="AS77" s="379" t="str">
        <f t="shared" ca="1" si="120"/>
        <v>OK.</v>
      </c>
      <c r="AT77" s="379" t="str">
        <f t="shared" ca="1" si="120"/>
        <v>OK.</v>
      </c>
      <c r="AU77" s="379" t="str">
        <f t="shared" ca="1" si="120"/>
        <v>OK.</v>
      </c>
      <c r="AV77" s="379" t="str">
        <f t="shared" ca="1" si="120"/>
        <v>OK.</v>
      </c>
      <c r="AW77" s="384">
        <f t="shared" si="117"/>
        <v>0</v>
      </c>
      <c r="AX77" s="384">
        <f t="shared" si="117"/>
        <v>0</v>
      </c>
      <c r="AY77" s="384">
        <f t="shared" si="117"/>
        <v>0</v>
      </c>
      <c r="AZ77" s="384">
        <f t="shared" si="117"/>
        <v>0</v>
      </c>
      <c r="BA77" s="384">
        <f t="shared" si="117"/>
        <v>0</v>
      </c>
      <c r="BB77" s="384">
        <f t="shared" si="117"/>
        <v>0</v>
      </c>
      <c r="BC77" s="384">
        <f t="shared" si="117"/>
        <v>0</v>
      </c>
      <c r="BD77" s="384">
        <f t="shared" si="117"/>
        <v>0</v>
      </c>
      <c r="BE77" s="382" t="str">
        <f t="shared" ref="BE77:BL77" ca="1" si="121">IF(AW77=BE73,"OK.","CISSS!")</f>
        <v>OK.</v>
      </c>
      <c r="BF77" s="382" t="str">
        <f t="shared" ca="1" si="121"/>
        <v>OK.</v>
      </c>
      <c r="BG77" s="382" t="str">
        <f t="shared" ca="1" si="121"/>
        <v>OK.</v>
      </c>
      <c r="BH77" s="382" t="str">
        <f t="shared" ca="1" si="121"/>
        <v>OK.</v>
      </c>
      <c r="BI77" s="382" t="str">
        <f t="shared" ca="1" si="121"/>
        <v>OK.</v>
      </c>
      <c r="BJ77" s="382" t="str">
        <f t="shared" ca="1" si="121"/>
        <v>OK.</v>
      </c>
      <c r="BK77" s="382" t="str">
        <f t="shared" ca="1" si="121"/>
        <v>OK.</v>
      </c>
      <c r="BL77" s="382" t="str">
        <f t="shared" ca="1" si="121"/>
        <v>OK.</v>
      </c>
      <c r="BM77" s="372">
        <f t="shared" ref="BM77:BT77" si="122">SUM(BM69:BM76)</f>
        <v>0</v>
      </c>
      <c r="BN77" s="372">
        <f t="shared" si="122"/>
        <v>0</v>
      </c>
      <c r="BO77" s="372">
        <f t="shared" si="122"/>
        <v>0</v>
      </c>
      <c r="BP77" s="372">
        <f t="shared" si="122"/>
        <v>0</v>
      </c>
      <c r="BQ77" s="372">
        <f t="shared" si="122"/>
        <v>0</v>
      </c>
      <c r="BR77" s="372">
        <f t="shared" si="122"/>
        <v>0</v>
      </c>
      <c r="BS77" s="372">
        <f t="shared" si="122"/>
        <v>0</v>
      </c>
      <c r="BT77" s="372">
        <f t="shared" si="122"/>
        <v>0</v>
      </c>
      <c r="BU77" s="379" t="str">
        <f t="shared" ref="BU77:CB77" ca="1" si="123">IF(BM77=BU73,"OK.","CISSS!")</f>
        <v>OK.</v>
      </c>
      <c r="BV77" s="379" t="str">
        <f t="shared" ca="1" si="123"/>
        <v>OK.</v>
      </c>
      <c r="BW77" s="379" t="str">
        <f t="shared" ca="1" si="123"/>
        <v>OK.</v>
      </c>
      <c r="BX77" s="379" t="str">
        <f t="shared" ca="1" si="123"/>
        <v>OK.</v>
      </c>
      <c r="BY77" s="379" t="str">
        <f t="shared" ca="1" si="123"/>
        <v>OK.</v>
      </c>
      <c r="BZ77" s="379" t="str">
        <f t="shared" ca="1" si="123"/>
        <v>OK.</v>
      </c>
      <c r="CA77" s="379" t="str">
        <f t="shared" ca="1" si="123"/>
        <v>OK.</v>
      </c>
      <c r="CB77" s="379" t="str">
        <f t="shared" ca="1" si="123"/>
        <v>OK.</v>
      </c>
    </row>
    <row r="78" spans="1:80" x14ac:dyDescent="0.2">
      <c r="A78" s="375" t="str">
        <f t="shared" ref="A78:H78" si="124">A$5</f>
        <v>ARCH 101.11</v>
      </c>
      <c r="B78" s="375" t="str">
        <f t="shared" si="124"/>
        <v>ARCH 106.01</v>
      </c>
      <c r="C78" s="375">
        <f t="shared" si="124"/>
        <v>0</v>
      </c>
      <c r="D78" s="375">
        <f t="shared" si="124"/>
        <v>0</v>
      </c>
      <c r="E78" s="375">
        <f t="shared" si="124"/>
        <v>0</v>
      </c>
      <c r="F78" s="375" t="str">
        <f t="shared" si="124"/>
        <v>ARCH 316.01</v>
      </c>
      <c r="G78" s="375">
        <f t="shared" si="124"/>
        <v>0</v>
      </c>
      <c r="H78" s="375" t="str">
        <f t="shared" si="124"/>
        <v>LAW 481.01</v>
      </c>
      <c r="I78">
        <f ca="1">COUNTIF((OFFSET($A$78,0,0,4,8)),IF(A78=0,".",A78))</f>
        <v>1</v>
      </c>
      <c r="J78">
        <f t="shared" ref="J78:P81" ca="1" si="125">COUNTIF((OFFSET($A$78,0,0,4,8)),IF(B78=0,".",B78))</f>
        <v>1</v>
      </c>
      <c r="K78">
        <f t="shared" ca="1" si="125"/>
        <v>0</v>
      </c>
      <c r="L78">
        <f t="shared" ca="1" si="125"/>
        <v>0</v>
      </c>
      <c r="M78">
        <f t="shared" ca="1" si="125"/>
        <v>0</v>
      </c>
      <c r="N78">
        <f t="shared" ca="1" si="125"/>
        <v>1</v>
      </c>
      <c r="O78">
        <f t="shared" ca="1" si="125"/>
        <v>0</v>
      </c>
      <c r="P78">
        <f t="shared" ca="1" si="125"/>
        <v>1</v>
      </c>
      <c r="Q78" s="375" t="str">
        <f t="shared" ref="Q78:BT78" si="126">Q$5</f>
        <v>Yrd. Doç. Dr. Aslı ERGENOĞLU</v>
      </c>
      <c r="R78" s="375" t="str">
        <f t="shared" si="126"/>
        <v>Öğr. Gör. M. Arman GÜRAN</v>
      </c>
      <c r="S78" s="375">
        <f t="shared" si="126"/>
        <v>0</v>
      </c>
      <c r="T78" s="375">
        <f t="shared" si="126"/>
        <v>0</v>
      </c>
      <c r="U78" s="375">
        <f t="shared" si="126"/>
        <v>0</v>
      </c>
      <c r="V78" s="375" t="str">
        <f t="shared" si="126"/>
        <v>Yrd. Doç. Dr. Soner ŞAHİN</v>
      </c>
      <c r="W78" s="375">
        <f t="shared" si="126"/>
        <v>0</v>
      </c>
      <c r="X78" s="375" t="str">
        <f t="shared" si="126"/>
        <v>Doç. Dr. Salih ŞAHİNİZ</v>
      </c>
      <c r="Y78" s="381">
        <f ca="1">COUNTIF((OFFSET($Q$78,0,0,4,8)),IF(Q78=0,".",Q78))</f>
        <v>1</v>
      </c>
      <c r="Z78" s="381">
        <f t="shared" ref="Z78:AF81" ca="1" si="127">COUNTIF((OFFSET($Q$78,0,0,4,8)),IF(R78=0,".",R78))</f>
        <v>1</v>
      </c>
      <c r="AA78" s="381">
        <f t="shared" ca="1" si="127"/>
        <v>0</v>
      </c>
      <c r="AB78" s="381">
        <f t="shared" ca="1" si="127"/>
        <v>0</v>
      </c>
      <c r="AC78" s="381">
        <f t="shared" ca="1" si="127"/>
        <v>0</v>
      </c>
      <c r="AD78" s="381">
        <f t="shared" ca="1" si="127"/>
        <v>1</v>
      </c>
      <c r="AE78" s="381">
        <f t="shared" ca="1" si="127"/>
        <v>0</v>
      </c>
      <c r="AF78" s="381">
        <f t="shared" ca="1" si="127"/>
        <v>1</v>
      </c>
      <c r="AG78" s="375">
        <f t="shared" si="126"/>
        <v>0</v>
      </c>
      <c r="AH78" s="375">
        <f t="shared" si="126"/>
        <v>0</v>
      </c>
      <c r="AI78" s="375">
        <f t="shared" si="126"/>
        <v>0</v>
      </c>
      <c r="AJ78" s="375">
        <f t="shared" si="126"/>
        <v>0</v>
      </c>
      <c r="AK78" s="375">
        <f t="shared" si="126"/>
        <v>0</v>
      </c>
      <c r="AL78" s="375">
        <f t="shared" si="126"/>
        <v>0</v>
      </c>
      <c r="AM78" s="375">
        <f t="shared" si="126"/>
        <v>0</v>
      </c>
      <c r="AN78" s="375">
        <f t="shared" si="126"/>
        <v>0</v>
      </c>
      <c r="AO78">
        <f ca="1">COUNTIF((OFFSET($AG$78,0,0,4,8)),IF(AG78=0,".",AG78))</f>
        <v>0</v>
      </c>
      <c r="AP78">
        <f t="shared" ref="AP78:AV81" ca="1" si="128">COUNTIF((OFFSET($AG$78,0,0,4,8)),IF(AH78=0,".",AH78))</f>
        <v>0</v>
      </c>
      <c r="AQ78">
        <f t="shared" ca="1" si="128"/>
        <v>0</v>
      </c>
      <c r="AR78">
        <f t="shared" ca="1" si="128"/>
        <v>0</v>
      </c>
      <c r="AS78">
        <f t="shared" ca="1" si="128"/>
        <v>0</v>
      </c>
      <c r="AT78">
        <f t="shared" ca="1" si="128"/>
        <v>0</v>
      </c>
      <c r="AU78">
        <f t="shared" ca="1" si="128"/>
        <v>0</v>
      </c>
      <c r="AV78">
        <f t="shared" ca="1" si="128"/>
        <v>0</v>
      </c>
      <c r="AW78" s="375">
        <f t="shared" si="126"/>
        <v>0</v>
      </c>
      <c r="AX78" s="375">
        <f t="shared" si="126"/>
        <v>0</v>
      </c>
      <c r="AY78" s="375">
        <f t="shared" si="126"/>
        <v>0</v>
      </c>
      <c r="AZ78" s="375">
        <f t="shared" si="126"/>
        <v>0</v>
      </c>
      <c r="BA78" s="375">
        <f t="shared" si="126"/>
        <v>0</v>
      </c>
      <c r="BB78" s="375">
        <f t="shared" si="126"/>
        <v>0</v>
      </c>
      <c r="BC78" s="375">
        <f t="shared" si="126"/>
        <v>0</v>
      </c>
      <c r="BD78" s="375">
        <f t="shared" si="126"/>
        <v>0</v>
      </c>
      <c r="BE78" s="381">
        <f ca="1">COUNTIF((OFFSET($AW$78,0,0,4,8)),IF(AW78=0,".",AW78))</f>
        <v>0</v>
      </c>
      <c r="BF78" s="381">
        <f t="shared" ref="BF78:BL81" ca="1" si="129">COUNTIF((OFFSET($AW$78,0,0,4,8)),IF(AX78=0,".",AX78))</f>
        <v>0</v>
      </c>
      <c r="BG78" s="381">
        <f t="shared" ca="1" si="129"/>
        <v>0</v>
      </c>
      <c r="BH78" s="381">
        <f t="shared" ca="1" si="129"/>
        <v>0</v>
      </c>
      <c r="BI78" s="381">
        <f t="shared" ca="1" si="129"/>
        <v>0</v>
      </c>
      <c r="BJ78" s="381">
        <f t="shared" ca="1" si="129"/>
        <v>0</v>
      </c>
      <c r="BK78" s="381">
        <f t="shared" ca="1" si="129"/>
        <v>0</v>
      </c>
      <c r="BL78" s="381">
        <f t="shared" ca="1" si="129"/>
        <v>0</v>
      </c>
      <c r="BM78" s="375">
        <f t="shared" si="126"/>
        <v>0</v>
      </c>
      <c r="BN78" s="375">
        <f t="shared" si="126"/>
        <v>0</v>
      </c>
      <c r="BO78" s="375">
        <f t="shared" si="126"/>
        <v>0</v>
      </c>
      <c r="BP78" s="375">
        <f t="shared" si="126"/>
        <v>0</v>
      </c>
      <c r="BQ78" s="375">
        <f t="shared" si="126"/>
        <v>0</v>
      </c>
      <c r="BR78" s="375">
        <f t="shared" si="126"/>
        <v>0</v>
      </c>
      <c r="BS78" s="375">
        <f t="shared" si="126"/>
        <v>0</v>
      </c>
      <c r="BT78" s="375">
        <f t="shared" si="126"/>
        <v>0</v>
      </c>
      <c r="BU78">
        <f ca="1">COUNTIF((OFFSET($BM$78,0,0,4,8)),IF(BM78=0,".",BM78))</f>
        <v>0</v>
      </c>
      <c r="BV78">
        <f t="shared" ref="BV78:CB81" ca="1" si="130">COUNTIF((OFFSET($BM$78,0,0,4,8)),IF(BN78=0,".",BN78))</f>
        <v>0</v>
      </c>
      <c r="BW78">
        <f t="shared" ca="1" si="130"/>
        <v>0</v>
      </c>
      <c r="BX78">
        <f t="shared" ca="1" si="130"/>
        <v>0</v>
      </c>
      <c r="BY78">
        <f t="shared" ca="1" si="130"/>
        <v>0</v>
      </c>
      <c r="BZ78">
        <f t="shared" ca="1" si="130"/>
        <v>0</v>
      </c>
      <c r="CA78">
        <f t="shared" ca="1" si="130"/>
        <v>0</v>
      </c>
      <c r="CB78">
        <f t="shared" ca="1" si="130"/>
        <v>0</v>
      </c>
    </row>
    <row r="79" spans="1:80" x14ac:dyDescent="0.2">
      <c r="A79" s="374">
        <f t="shared" ref="A79:H79" si="131">A$15</f>
        <v>0</v>
      </c>
      <c r="B79" s="374">
        <f t="shared" si="131"/>
        <v>0</v>
      </c>
      <c r="C79" s="374">
        <f t="shared" si="131"/>
        <v>0</v>
      </c>
      <c r="D79" s="374">
        <f t="shared" si="131"/>
        <v>0</v>
      </c>
      <c r="E79" s="374">
        <f t="shared" si="131"/>
        <v>0</v>
      </c>
      <c r="F79" s="374">
        <f t="shared" si="131"/>
        <v>0</v>
      </c>
      <c r="G79" s="374">
        <f t="shared" si="131"/>
        <v>0</v>
      </c>
      <c r="H79" s="374">
        <f t="shared" si="131"/>
        <v>0</v>
      </c>
      <c r="I79">
        <f ca="1">COUNTIF((OFFSET($A$78,0,0,4,8)),IF(A79=0,".",A79))</f>
        <v>0</v>
      </c>
      <c r="J79">
        <f t="shared" ca="1" si="125"/>
        <v>0</v>
      </c>
      <c r="K79">
        <f t="shared" ca="1" si="125"/>
        <v>0</v>
      </c>
      <c r="L79">
        <f t="shared" ca="1" si="125"/>
        <v>0</v>
      </c>
      <c r="M79">
        <f t="shared" ca="1" si="125"/>
        <v>0</v>
      </c>
      <c r="N79">
        <f t="shared" ca="1" si="125"/>
        <v>0</v>
      </c>
      <c r="O79">
        <f t="shared" ca="1" si="125"/>
        <v>0</v>
      </c>
      <c r="P79">
        <f t="shared" ca="1" si="125"/>
        <v>0</v>
      </c>
      <c r="Q79" s="385">
        <f t="shared" ref="Q79:BT79" si="132">Q$15</f>
        <v>0</v>
      </c>
      <c r="R79" s="385">
        <f t="shared" si="132"/>
        <v>0</v>
      </c>
      <c r="S79" s="385">
        <f t="shared" si="132"/>
        <v>0</v>
      </c>
      <c r="T79" s="385">
        <f t="shared" si="132"/>
        <v>0</v>
      </c>
      <c r="U79" s="385">
        <f t="shared" si="132"/>
        <v>0</v>
      </c>
      <c r="V79" s="385">
        <f t="shared" si="132"/>
        <v>0</v>
      </c>
      <c r="W79" s="385">
        <f t="shared" si="132"/>
        <v>0</v>
      </c>
      <c r="X79" s="385">
        <f t="shared" si="132"/>
        <v>0</v>
      </c>
      <c r="Y79" s="381">
        <f ca="1">COUNTIF((OFFSET($Q$78,0,0,4,8)),IF(Q79=0,".",Q79))</f>
        <v>0</v>
      </c>
      <c r="Z79" s="381">
        <f t="shared" ca="1" si="127"/>
        <v>0</v>
      </c>
      <c r="AA79" s="381">
        <f t="shared" ca="1" si="127"/>
        <v>0</v>
      </c>
      <c r="AB79" s="381">
        <f t="shared" ca="1" si="127"/>
        <v>0</v>
      </c>
      <c r="AC79" s="381">
        <f t="shared" ca="1" si="127"/>
        <v>0</v>
      </c>
      <c r="AD79" s="381">
        <f t="shared" ca="1" si="127"/>
        <v>0</v>
      </c>
      <c r="AE79" s="381">
        <f t="shared" ca="1" si="127"/>
        <v>0</v>
      </c>
      <c r="AF79" s="381">
        <f t="shared" ca="1" si="127"/>
        <v>0</v>
      </c>
      <c r="AG79" s="374">
        <f t="shared" si="132"/>
        <v>0</v>
      </c>
      <c r="AH79" s="374">
        <f t="shared" si="132"/>
        <v>0</v>
      </c>
      <c r="AI79" s="374">
        <f t="shared" si="132"/>
        <v>0</v>
      </c>
      <c r="AJ79" s="374">
        <f t="shared" si="132"/>
        <v>0</v>
      </c>
      <c r="AK79" s="374">
        <f t="shared" si="132"/>
        <v>0</v>
      </c>
      <c r="AL79" s="374">
        <f t="shared" si="132"/>
        <v>0</v>
      </c>
      <c r="AM79" s="374">
        <f t="shared" si="132"/>
        <v>0</v>
      </c>
      <c r="AN79" s="374">
        <f t="shared" si="132"/>
        <v>0</v>
      </c>
      <c r="AO79">
        <f ca="1">COUNTIF((OFFSET($AG$78,0,0,4,8)),IF(AG79=0,".",AG79))</f>
        <v>0</v>
      </c>
      <c r="AP79">
        <f t="shared" ca="1" si="128"/>
        <v>0</v>
      </c>
      <c r="AQ79">
        <f t="shared" ca="1" si="128"/>
        <v>0</v>
      </c>
      <c r="AR79">
        <f t="shared" ca="1" si="128"/>
        <v>0</v>
      </c>
      <c r="AS79">
        <f t="shared" ca="1" si="128"/>
        <v>0</v>
      </c>
      <c r="AT79">
        <f t="shared" ca="1" si="128"/>
        <v>0</v>
      </c>
      <c r="AU79">
        <f t="shared" ca="1" si="128"/>
        <v>0</v>
      </c>
      <c r="AV79">
        <f t="shared" ca="1" si="128"/>
        <v>0</v>
      </c>
      <c r="AW79" s="385">
        <f t="shared" si="132"/>
        <v>0</v>
      </c>
      <c r="AX79" s="385">
        <f t="shared" si="132"/>
        <v>0</v>
      </c>
      <c r="AY79" s="385">
        <f t="shared" si="132"/>
        <v>0</v>
      </c>
      <c r="AZ79" s="385">
        <f t="shared" si="132"/>
        <v>0</v>
      </c>
      <c r="BA79" s="385">
        <f t="shared" si="132"/>
        <v>0</v>
      </c>
      <c r="BB79" s="385">
        <f t="shared" si="132"/>
        <v>0</v>
      </c>
      <c r="BC79" s="385">
        <f t="shared" si="132"/>
        <v>0</v>
      </c>
      <c r="BD79" s="385">
        <f t="shared" si="132"/>
        <v>0</v>
      </c>
      <c r="BE79" s="381">
        <f ca="1">COUNTIF((OFFSET($AW$78,0,0,4,8)),IF(AW79=0,".",AW79))</f>
        <v>0</v>
      </c>
      <c r="BF79" s="381">
        <f t="shared" ca="1" si="129"/>
        <v>0</v>
      </c>
      <c r="BG79" s="381">
        <f t="shared" ca="1" si="129"/>
        <v>0</v>
      </c>
      <c r="BH79" s="381">
        <f t="shared" ca="1" si="129"/>
        <v>0</v>
      </c>
      <c r="BI79" s="381">
        <f t="shared" ca="1" si="129"/>
        <v>0</v>
      </c>
      <c r="BJ79" s="381">
        <f t="shared" ca="1" si="129"/>
        <v>0</v>
      </c>
      <c r="BK79" s="381">
        <f t="shared" ca="1" si="129"/>
        <v>0</v>
      </c>
      <c r="BL79" s="381">
        <f t="shared" ca="1" si="129"/>
        <v>0</v>
      </c>
      <c r="BM79" s="374">
        <f t="shared" si="132"/>
        <v>0</v>
      </c>
      <c r="BN79" s="374">
        <f t="shared" si="132"/>
        <v>0</v>
      </c>
      <c r="BO79" s="374">
        <f t="shared" si="132"/>
        <v>0</v>
      </c>
      <c r="BP79" s="374">
        <f t="shared" si="132"/>
        <v>0</v>
      </c>
      <c r="BQ79" s="374">
        <f t="shared" si="132"/>
        <v>0</v>
      </c>
      <c r="BR79" s="374">
        <f t="shared" si="132"/>
        <v>0</v>
      </c>
      <c r="BS79" s="374">
        <f t="shared" si="132"/>
        <v>0</v>
      </c>
      <c r="BT79" s="374">
        <f t="shared" si="132"/>
        <v>0</v>
      </c>
      <c r="BU79">
        <f ca="1">COUNTIF((OFFSET($BM$78,0,0,4,8)),IF(BM79=0,".",BM79))</f>
        <v>0</v>
      </c>
      <c r="BV79">
        <f t="shared" ca="1" si="130"/>
        <v>0</v>
      </c>
      <c r="BW79">
        <f t="shared" ca="1" si="130"/>
        <v>0</v>
      </c>
      <c r="BX79">
        <f t="shared" ca="1" si="130"/>
        <v>0</v>
      </c>
      <c r="BY79">
        <f t="shared" ca="1" si="130"/>
        <v>0</v>
      </c>
      <c r="BZ79">
        <f t="shared" ca="1" si="130"/>
        <v>0</v>
      </c>
      <c r="CA79">
        <f t="shared" ca="1" si="130"/>
        <v>0</v>
      </c>
      <c r="CB79">
        <f t="shared" ca="1" si="130"/>
        <v>0</v>
      </c>
    </row>
    <row r="80" spans="1:80" x14ac:dyDescent="0.2">
      <c r="A80" s="375">
        <f t="shared" ref="A80:H80" si="133">A$25</f>
        <v>0</v>
      </c>
      <c r="B80" s="375">
        <f t="shared" si="133"/>
        <v>0</v>
      </c>
      <c r="C80" s="375">
        <f t="shared" si="133"/>
        <v>0</v>
      </c>
      <c r="D80" s="375">
        <f t="shared" si="133"/>
        <v>0</v>
      </c>
      <c r="E80" s="375">
        <f t="shared" si="133"/>
        <v>0</v>
      </c>
      <c r="F80" s="375" t="str">
        <f t="shared" si="133"/>
        <v>ARCH 364.01</v>
      </c>
      <c r="G80" s="375">
        <f t="shared" si="133"/>
        <v>0</v>
      </c>
      <c r="H80" s="375">
        <f t="shared" si="133"/>
        <v>0</v>
      </c>
      <c r="I80">
        <f ca="1">COUNTIF((OFFSET($A$78,0,0,4,8)),IF(A80=0,".",A80))</f>
        <v>0</v>
      </c>
      <c r="J80">
        <f t="shared" ca="1" si="125"/>
        <v>0</v>
      </c>
      <c r="K80">
        <f t="shared" ca="1" si="125"/>
        <v>0</v>
      </c>
      <c r="L80">
        <f t="shared" ca="1" si="125"/>
        <v>0</v>
      </c>
      <c r="M80">
        <f t="shared" ca="1" si="125"/>
        <v>0</v>
      </c>
      <c r="N80">
        <f t="shared" ca="1" si="125"/>
        <v>1</v>
      </c>
      <c r="O80">
        <f t="shared" ca="1" si="125"/>
        <v>0</v>
      </c>
      <c r="P80">
        <f t="shared" ca="1" si="125"/>
        <v>0</v>
      </c>
      <c r="Q80" s="375">
        <f t="shared" ref="Q80:BT80" si="134">Q$25</f>
        <v>0</v>
      </c>
      <c r="R80" s="375">
        <f t="shared" si="134"/>
        <v>0</v>
      </c>
      <c r="S80" s="375">
        <f t="shared" si="134"/>
        <v>0</v>
      </c>
      <c r="T80" s="375">
        <f t="shared" si="134"/>
        <v>0</v>
      </c>
      <c r="U80" s="375">
        <f t="shared" si="134"/>
        <v>0</v>
      </c>
      <c r="V80" s="375" t="str">
        <f t="shared" si="134"/>
        <v>Doç. Dr. Çiğdem POLATOĞLU</v>
      </c>
      <c r="W80" s="375">
        <f t="shared" si="134"/>
        <v>0</v>
      </c>
      <c r="X80" s="375">
        <f t="shared" si="134"/>
        <v>0</v>
      </c>
      <c r="Y80" s="381">
        <f ca="1">COUNTIF((OFFSET($Q$78,0,0,4,8)),IF(Q80=0,".",Q80))</f>
        <v>0</v>
      </c>
      <c r="Z80" s="381">
        <f t="shared" ca="1" si="127"/>
        <v>0</v>
      </c>
      <c r="AA80" s="381">
        <f t="shared" ca="1" si="127"/>
        <v>0</v>
      </c>
      <c r="AB80" s="381">
        <f t="shared" ca="1" si="127"/>
        <v>0</v>
      </c>
      <c r="AC80" s="381">
        <f t="shared" ca="1" si="127"/>
        <v>0</v>
      </c>
      <c r="AD80" s="381">
        <f t="shared" ca="1" si="127"/>
        <v>1</v>
      </c>
      <c r="AE80" s="381">
        <f t="shared" ca="1" si="127"/>
        <v>0</v>
      </c>
      <c r="AF80" s="381">
        <f t="shared" ca="1" si="127"/>
        <v>0</v>
      </c>
      <c r="AG80" s="375">
        <f t="shared" si="134"/>
        <v>0</v>
      </c>
      <c r="AH80" s="375">
        <f t="shared" si="134"/>
        <v>0</v>
      </c>
      <c r="AI80" s="375">
        <f t="shared" si="134"/>
        <v>0</v>
      </c>
      <c r="AJ80" s="375">
        <f t="shared" si="134"/>
        <v>0</v>
      </c>
      <c r="AK80" s="375">
        <f t="shared" si="134"/>
        <v>0</v>
      </c>
      <c r="AL80" s="375">
        <f t="shared" si="134"/>
        <v>0</v>
      </c>
      <c r="AM80" s="375">
        <f t="shared" si="134"/>
        <v>0</v>
      </c>
      <c r="AN80" s="375">
        <f t="shared" si="134"/>
        <v>0</v>
      </c>
      <c r="AO80">
        <f ca="1">COUNTIF((OFFSET($AG$78,0,0,4,8)),IF(AG80=0,".",AG80))</f>
        <v>0</v>
      </c>
      <c r="AP80">
        <f t="shared" ca="1" si="128"/>
        <v>0</v>
      </c>
      <c r="AQ80">
        <f t="shared" ca="1" si="128"/>
        <v>0</v>
      </c>
      <c r="AR80">
        <f t="shared" ca="1" si="128"/>
        <v>0</v>
      </c>
      <c r="AS80">
        <f t="shared" ca="1" si="128"/>
        <v>0</v>
      </c>
      <c r="AT80">
        <f t="shared" ca="1" si="128"/>
        <v>0</v>
      </c>
      <c r="AU80">
        <f t="shared" ca="1" si="128"/>
        <v>0</v>
      </c>
      <c r="AV80">
        <f t="shared" ca="1" si="128"/>
        <v>0</v>
      </c>
      <c r="AW80" s="375">
        <f t="shared" si="134"/>
        <v>0</v>
      </c>
      <c r="AX80" s="375">
        <f t="shared" si="134"/>
        <v>0</v>
      </c>
      <c r="AY80" s="375">
        <f t="shared" si="134"/>
        <v>0</v>
      </c>
      <c r="AZ80" s="375">
        <f t="shared" si="134"/>
        <v>0</v>
      </c>
      <c r="BA80" s="375">
        <f t="shared" si="134"/>
        <v>0</v>
      </c>
      <c r="BB80" s="375">
        <f t="shared" si="134"/>
        <v>0</v>
      </c>
      <c r="BC80" s="375">
        <f t="shared" si="134"/>
        <v>0</v>
      </c>
      <c r="BD80" s="375">
        <f t="shared" si="134"/>
        <v>0</v>
      </c>
      <c r="BE80" s="381">
        <f ca="1">COUNTIF((OFFSET($AW$78,0,0,4,8)),IF(AW80=0,".",AW80))</f>
        <v>0</v>
      </c>
      <c r="BF80" s="381">
        <f t="shared" ca="1" si="129"/>
        <v>0</v>
      </c>
      <c r="BG80" s="381">
        <f t="shared" ca="1" si="129"/>
        <v>0</v>
      </c>
      <c r="BH80" s="381">
        <f t="shared" ca="1" si="129"/>
        <v>0</v>
      </c>
      <c r="BI80" s="381">
        <f t="shared" ca="1" si="129"/>
        <v>0</v>
      </c>
      <c r="BJ80" s="381">
        <f t="shared" ca="1" si="129"/>
        <v>0</v>
      </c>
      <c r="BK80" s="381">
        <f t="shared" ca="1" si="129"/>
        <v>0</v>
      </c>
      <c r="BL80" s="381">
        <f t="shared" ca="1" si="129"/>
        <v>0</v>
      </c>
      <c r="BM80" s="375">
        <f t="shared" si="134"/>
        <v>0</v>
      </c>
      <c r="BN80" s="375">
        <f t="shared" si="134"/>
        <v>0</v>
      </c>
      <c r="BO80" s="375">
        <f t="shared" si="134"/>
        <v>0</v>
      </c>
      <c r="BP80" s="375">
        <f t="shared" si="134"/>
        <v>0</v>
      </c>
      <c r="BQ80" s="375">
        <f t="shared" si="134"/>
        <v>0</v>
      </c>
      <c r="BR80" s="375">
        <f t="shared" si="134"/>
        <v>0</v>
      </c>
      <c r="BS80" s="375">
        <f t="shared" si="134"/>
        <v>0</v>
      </c>
      <c r="BT80" s="375">
        <f t="shared" si="134"/>
        <v>0</v>
      </c>
      <c r="BU80">
        <f ca="1">COUNTIF((OFFSET($BM$78,0,0,4,8)),IF(BM80=0,".",BM80))</f>
        <v>0</v>
      </c>
      <c r="BV80">
        <f t="shared" ca="1" si="130"/>
        <v>0</v>
      </c>
      <c r="BW80">
        <f t="shared" ca="1" si="130"/>
        <v>0</v>
      </c>
      <c r="BX80">
        <f t="shared" ca="1" si="130"/>
        <v>0</v>
      </c>
      <c r="BY80">
        <f t="shared" ca="1" si="130"/>
        <v>0</v>
      </c>
      <c r="BZ80">
        <f t="shared" ca="1" si="130"/>
        <v>0</v>
      </c>
      <c r="CA80">
        <f t="shared" ca="1" si="130"/>
        <v>0</v>
      </c>
      <c r="CB80">
        <f t="shared" ca="1" si="130"/>
        <v>0</v>
      </c>
    </row>
    <row r="81" spans="1:80" x14ac:dyDescent="0.2">
      <c r="A81" s="374">
        <f t="shared" ref="A81:H81" si="135">A$35</f>
        <v>0</v>
      </c>
      <c r="B81" s="374">
        <f t="shared" si="135"/>
        <v>0</v>
      </c>
      <c r="C81" s="374">
        <f t="shared" si="135"/>
        <v>0</v>
      </c>
      <c r="D81" s="374">
        <f t="shared" si="135"/>
        <v>0</v>
      </c>
      <c r="E81" s="374">
        <f t="shared" si="135"/>
        <v>0</v>
      </c>
      <c r="F81" s="374">
        <f t="shared" si="135"/>
        <v>0</v>
      </c>
      <c r="G81" s="374">
        <f t="shared" si="135"/>
        <v>0</v>
      </c>
      <c r="H81" s="374">
        <f t="shared" si="135"/>
        <v>0</v>
      </c>
      <c r="I81">
        <f ca="1">COUNTIF((OFFSET($A$78,0,0,4,8)),IF(A81=0,".",A81))</f>
        <v>0</v>
      </c>
      <c r="J81">
        <f t="shared" ca="1" si="125"/>
        <v>0</v>
      </c>
      <c r="K81">
        <f t="shared" ca="1" si="125"/>
        <v>0</v>
      </c>
      <c r="L81">
        <f t="shared" ca="1" si="125"/>
        <v>0</v>
      </c>
      <c r="M81">
        <f t="shared" ca="1" si="125"/>
        <v>0</v>
      </c>
      <c r="N81">
        <f t="shared" ca="1" si="125"/>
        <v>0</v>
      </c>
      <c r="O81">
        <f t="shared" ca="1" si="125"/>
        <v>0</v>
      </c>
      <c r="P81">
        <f t="shared" ca="1" si="125"/>
        <v>0</v>
      </c>
      <c r="Q81" s="385">
        <f t="shared" ref="Q81:BT81" si="136">Q$35</f>
        <v>0</v>
      </c>
      <c r="R81" s="385">
        <f t="shared" si="136"/>
        <v>0</v>
      </c>
      <c r="S81" s="385">
        <f t="shared" si="136"/>
        <v>0</v>
      </c>
      <c r="T81" s="385">
        <f t="shared" si="136"/>
        <v>0</v>
      </c>
      <c r="U81" s="385">
        <f t="shared" si="136"/>
        <v>0</v>
      </c>
      <c r="V81" s="385">
        <f t="shared" si="136"/>
        <v>0</v>
      </c>
      <c r="W81" s="385">
        <f t="shared" si="136"/>
        <v>0</v>
      </c>
      <c r="X81" s="385">
        <f t="shared" si="136"/>
        <v>0</v>
      </c>
      <c r="Y81" s="381">
        <f ca="1">COUNTIF((OFFSET($Q$78,0,0,4,8)),IF(Q81=0,".",Q81))</f>
        <v>0</v>
      </c>
      <c r="Z81" s="381">
        <f t="shared" ca="1" si="127"/>
        <v>0</v>
      </c>
      <c r="AA81" s="381">
        <f t="shared" ca="1" si="127"/>
        <v>0</v>
      </c>
      <c r="AB81" s="381">
        <f t="shared" ca="1" si="127"/>
        <v>0</v>
      </c>
      <c r="AC81" s="381">
        <f t="shared" ca="1" si="127"/>
        <v>0</v>
      </c>
      <c r="AD81" s="381">
        <f t="shared" ca="1" si="127"/>
        <v>0</v>
      </c>
      <c r="AE81" s="381">
        <f t="shared" ca="1" si="127"/>
        <v>0</v>
      </c>
      <c r="AF81" s="381">
        <f t="shared" ca="1" si="127"/>
        <v>0</v>
      </c>
      <c r="AG81" s="374">
        <f t="shared" si="136"/>
        <v>0</v>
      </c>
      <c r="AH81" s="374">
        <f t="shared" si="136"/>
        <v>0</v>
      </c>
      <c r="AI81" s="374">
        <f t="shared" si="136"/>
        <v>0</v>
      </c>
      <c r="AJ81" s="374">
        <f t="shared" si="136"/>
        <v>0</v>
      </c>
      <c r="AK81" s="374">
        <f t="shared" si="136"/>
        <v>0</v>
      </c>
      <c r="AL81" s="374">
        <f t="shared" si="136"/>
        <v>0</v>
      </c>
      <c r="AM81" s="374">
        <f t="shared" si="136"/>
        <v>0</v>
      </c>
      <c r="AN81" s="374">
        <f t="shared" si="136"/>
        <v>0</v>
      </c>
      <c r="AO81">
        <f ca="1">COUNTIF((OFFSET($AG$78,0,0,4,8)),IF(AG81=0,".",AG81))</f>
        <v>0</v>
      </c>
      <c r="AP81">
        <f t="shared" ca="1" si="128"/>
        <v>0</v>
      </c>
      <c r="AQ81">
        <f t="shared" ca="1" si="128"/>
        <v>0</v>
      </c>
      <c r="AR81">
        <f t="shared" ca="1" si="128"/>
        <v>0</v>
      </c>
      <c r="AS81">
        <f t="shared" ca="1" si="128"/>
        <v>0</v>
      </c>
      <c r="AT81">
        <f t="shared" ca="1" si="128"/>
        <v>0</v>
      </c>
      <c r="AU81">
        <f t="shared" ca="1" si="128"/>
        <v>0</v>
      </c>
      <c r="AV81">
        <f t="shared" ca="1" si="128"/>
        <v>0</v>
      </c>
      <c r="AW81" s="385">
        <f t="shared" si="136"/>
        <v>0</v>
      </c>
      <c r="AX81" s="385">
        <f t="shared" si="136"/>
        <v>0</v>
      </c>
      <c r="AY81" s="385">
        <f t="shared" si="136"/>
        <v>0</v>
      </c>
      <c r="AZ81" s="385">
        <f t="shared" si="136"/>
        <v>0</v>
      </c>
      <c r="BA81" s="385">
        <f t="shared" si="136"/>
        <v>0</v>
      </c>
      <c r="BB81" s="385">
        <f t="shared" si="136"/>
        <v>0</v>
      </c>
      <c r="BC81" s="385">
        <f t="shared" si="136"/>
        <v>0</v>
      </c>
      <c r="BD81" s="385">
        <f t="shared" si="136"/>
        <v>0</v>
      </c>
      <c r="BE81" s="381">
        <f ca="1">COUNTIF((OFFSET($AW$78,0,0,4,8)),IF(AW81=0,".",AW81))</f>
        <v>0</v>
      </c>
      <c r="BF81" s="381">
        <f t="shared" ca="1" si="129"/>
        <v>0</v>
      </c>
      <c r="BG81" s="381">
        <f t="shared" ca="1" si="129"/>
        <v>0</v>
      </c>
      <c r="BH81" s="381">
        <f t="shared" ca="1" si="129"/>
        <v>0</v>
      </c>
      <c r="BI81" s="381">
        <f t="shared" ca="1" si="129"/>
        <v>0</v>
      </c>
      <c r="BJ81" s="381">
        <f t="shared" ca="1" si="129"/>
        <v>0</v>
      </c>
      <c r="BK81" s="381">
        <f t="shared" ca="1" si="129"/>
        <v>0</v>
      </c>
      <c r="BL81" s="381">
        <f t="shared" ca="1" si="129"/>
        <v>0</v>
      </c>
      <c r="BM81" s="374">
        <f t="shared" si="136"/>
        <v>0</v>
      </c>
      <c r="BN81" s="374">
        <f t="shared" si="136"/>
        <v>0</v>
      </c>
      <c r="BO81" s="374">
        <f t="shared" si="136"/>
        <v>0</v>
      </c>
      <c r="BP81" s="374">
        <f t="shared" si="136"/>
        <v>0</v>
      </c>
      <c r="BQ81" s="374">
        <f t="shared" si="136"/>
        <v>0</v>
      </c>
      <c r="BR81" s="374">
        <f t="shared" si="136"/>
        <v>0</v>
      </c>
      <c r="BS81" s="374">
        <f t="shared" si="136"/>
        <v>0</v>
      </c>
      <c r="BT81" s="374">
        <f t="shared" si="136"/>
        <v>0</v>
      </c>
      <c r="BU81">
        <f ca="1">COUNTIF((OFFSET($BM$78,0,0,4,8)),IF(BM81=0,".",BM81))</f>
        <v>0</v>
      </c>
      <c r="BV81">
        <f t="shared" ca="1" si="130"/>
        <v>0</v>
      </c>
      <c r="BW81">
        <f t="shared" ca="1" si="130"/>
        <v>0</v>
      </c>
      <c r="BX81">
        <f t="shared" ca="1" si="130"/>
        <v>0</v>
      </c>
      <c r="BY81">
        <f t="shared" ca="1" si="130"/>
        <v>0</v>
      </c>
      <c r="BZ81">
        <f t="shared" ca="1" si="130"/>
        <v>0</v>
      </c>
      <c r="CA81">
        <f t="shared" ca="1" si="130"/>
        <v>0</v>
      </c>
      <c r="CB81">
        <f t="shared" ca="1" si="130"/>
        <v>0</v>
      </c>
    </row>
    <row r="82" spans="1:80" x14ac:dyDescent="0.2">
      <c r="A82" s="377">
        <f t="shared" ref="A82:H82" si="137">COUNTIF((A$78:A$81),IF(A78=0,".",A78))</f>
        <v>1</v>
      </c>
      <c r="B82" s="378">
        <f t="shared" si="137"/>
        <v>1</v>
      </c>
      <c r="C82" s="378">
        <f t="shared" si="137"/>
        <v>0</v>
      </c>
      <c r="D82" s="378">
        <f t="shared" si="137"/>
        <v>0</v>
      </c>
      <c r="E82" s="378">
        <f t="shared" si="137"/>
        <v>0</v>
      </c>
      <c r="F82" s="378">
        <f t="shared" si="137"/>
        <v>1</v>
      </c>
      <c r="G82" s="378">
        <f t="shared" si="137"/>
        <v>0</v>
      </c>
      <c r="H82" s="378">
        <f t="shared" si="137"/>
        <v>1</v>
      </c>
      <c r="I82" s="378">
        <f ca="1">SUM(I78:I81)</f>
        <v>1</v>
      </c>
      <c r="J82" s="378">
        <f t="shared" ref="J82:P82" ca="1" si="138">SUM(J78:J81)</f>
        <v>1</v>
      </c>
      <c r="K82" s="378">
        <f t="shared" ca="1" si="138"/>
        <v>0</v>
      </c>
      <c r="L82" s="378">
        <f t="shared" ca="1" si="138"/>
        <v>0</v>
      </c>
      <c r="M82" s="378">
        <f t="shared" ca="1" si="138"/>
        <v>0</v>
      </c>
      <c r="N82" s="378">
        <f t="shared" ca="1" si="138"/>
        <v>2</v>
      </c>
      <c r="O82" s="378">
        <f t="shared" ca="1" si="138"/>
        <v>0</v>
      </c>
      <c r="P82" s="378">
        <f t="shared" ca="1" si="138"/>
        <v>1</v>
      </c>
      <c r="Q82" s="378">
        <f t="shared" ref="Q82:X82" si="139">COUNTIF((Q$78:Q$81),IF(Q78=0,".",Q78))</f>
        <v>1</v>
      </c>
      <c r="R82" s="378">
        <f t="shared" si="139"/>
        <v>1</v>
      </c>
      <c r="S82" s="378">
        <f t="shared" si="139"/>
        <v>0</v>
      </c>
      <c r="T82" s="378">
        <f t="shared" si="139"/>
        <v>0</v>
      </c>
      <c r="U82" s="378">
        <f t="shared" si="139"/>
        <v>0</v>
      </c>
      <c r="V82" s="378">
        <f t="shared" si="139"/>
        <v>1</v>
      </c>
      <c r="W82" s="378">
        <f t="shared" si="139"/>
        <v>0</v>
      </c>
      <c r="X82" s="378">
        <f t="shared" si="139"/>
        <v>1</v>
      </c>
      <c r="Y82" s="378">
        <f ca="1">SUM(Y78:Y81)</f>
        <v>1</v>
      </c>
      <c r="Z82" s="378">
        <f t="shared" ref="Z82:AF82" ca="1" si="140">SUM(Z78:Z81)</f>
        <v>1</v>
      </c>
      <c r="AA82" s="378">
        <f t="shared" ca="1" si="140"/>
        <v>0</v>
      </c>
      <c r="AB82" s="378">
        <f t="shared" ca="1" si="140"/>
        <v>0</v>
      </c>
      <c r="AC82" s="378">
        <f t="shared" ca="1" si="140"/>
        <v>0</v>
      </c>
      <c r="AD82" s="378">
        <f t="shared" ca="1" si="140"/>
        <v>2</v>
      </c>
      <c r="AE82" s="378">
        <f t="shared" ca="1" si="140"/>
        <v>0</v>
      </c>
      <c r="AF82" s="378">
        <f t="shared" ca="1" si="140"/>
        <v>1</v>
      </c>
      <c r="AG82" s="378">
        <f t="shared" ref="AG82:AN85" si="141">COUNTIF((AG$78:AG$81),IF(AG78=0,".",AG78))</f>
        <v>0</v>
      </c>
      <c r="AH82" s="378">
        <f t="shared" si="141"/>
        <v>0</v>
      </c>
      <c r="AI82" s="378">
        <f t="shared" si="141"/>
        <v>0</v>
      </c>
      <c r="AJ82" s="378">
        <f t="shared" si="141"/>
        <v>0</v>
      </c>
      <c r="AK82" s="378">
        <f t="shared" si="141"/>
        <v>0</v>
      </c>
      <c r="AL82" s="378">
        <f t="shared" si="141"/>
        <v>0</v>
      </c>
      <c r="AM82" s="378">
        <f t="shared" si="141"/>
        <v>0</v>
      </c>
      <c r="AN82" s="378">
        <f t="shared" si="141"/>
        <v>0</v>
      </c>
      <c r="AO82" s="378">
        <f ca="1">SUM(AO78:AO81)</f>
        <v>0</v>
      </c>
      <c r="AP82" s="378">
        <f t="shared" ref="AP82:AV82" ca="1" si="142">SUM(AP78:AP81)</f>
        <v>0</v>
      </c>
      <c r="AQ82" s="378">
        <f t="shared" ca="1" si="142"/>
        <v>0</v>
      </c>
      <c r="AR82" s="378">
        <f t="shared" ca="1" si="142"/>
        <v>0</v>
      </c>
      <c r="AS82" s="378">
        <f t="shared" ca="1" si="142"/>
        <v>0</v>
      </c>
      <c r="AT82" s="378">
        <f t="shared" ca="1" si="142"/>
        <v>0</v>
      </c>
      <c r="AU82" s="378">
        <f t="shared" ca="1" si="142"/>
        <v>0</v>
      </c>
      <c r="AV82" s="378">
        <f t="shared" ca="1" si="142"/>
        <v>0</v>
      </c>
      <c r="AW82" s="378">
        <f t="shared" ref="AW82:BD85" si="143">COUNTIF((AW$78:AW$81),IF(AW78=0,".",AW78))</f>
        <v>0</v>
      </c>
      <c r="AX82" s="378">
        <f t="shared" si="143"/>
        <v>0</v>
      </c>
      <c r="AY82" s="378">
        <f t="shared" si="143"/>
        <v>0</v>
      </c>
      <c r="AZ82" s="378">
        <f t="shared" si="143"/>
        <v>0</v>
      </c>
      <c r="BA82" s="378">
        <f t="shared" si="143"/>
        <v>0</v>
      </c>
      <c r="BB82" s="378">
        <f t="shared" si="143"/>
        <v>0</v>
      </c>
      <c r="BC82" s="378">
        <f t="shared" si="143"/>
        <v>0</v>
      </c>
      <c r="BD82" s="378">
        <f t="shared" si="143"/>
        <v>0</v>
      </c>
      <c r="BE82" s="378">
        <f ca="1">SUM(BE78:BE81)</f>
        <v>0</v>
      </c>
      <c r="BF82" s="378">
        <f t="shared" ref="BF82:BL82" ca="1" si="144">SUM(BF78:BF81)</f>
        <v>0</v>
      </c>
      <c r="BG82" s="378">
        <f t="shared" ca="1" si="144"/>
        <v>0</v>
      </c>
      <c r="BH82" s="378">
        <f t="shared" ca="1" si="144"/>
        <v>0</v>
      </c>
      <c r="BI82" s="378">
        <f t="shared" ca="1" si="144"/>
        <v>0</v>
      </c>
      <c r="BJ82" s="378">
        <f t="shared" ca="1" si="144"/>
        <v>0</v>
      </c>
      <c r="BK82" s="378">
        <f t="shared" ca="1" si="144"/>
        <v>0</v>
      </c>
      <c r="BL82" s="378">
        <f t="shared" ca="1" si="144"/>
        <v>0</v>
      </c>
      <c r="BM82" s="378">
        <f t="shared" ref="BM82:BT85" si="145">COUNTIF((BM$78:BM$81),IF(BM78=0,".",BM78))</f>
        <v>0</v>
      </c>
      <c r="BN82" s="378">
        <f t="shared" si="145"/>
        <v>0</v>
      </c>
      <c r="BO82" s="378">
        <f t="shared" si="145"/>
        <v>0</v>
      </c>
      <c r="BP82" s="378">
        <f t="shared" si="145"/>
        <v>0</v>
      </c>
      <c r="BQ82" s="378">
        <f t="shared" si="145"/>
        <v>0</v>
      </c>
      <c r="BR82" s="378">
        <f t="shared" si="145"/>
        <v>0</v>
      </c>
      <c r="BS82" s="378">
        <f t="shared" si="145"/>
        <v>0</v>
      </c>
      <c r="BT82" s="378">
        <f t="shared" si="145"/>
        <v>0</v>
      </c>
      <c r="BU82" s="378">
        <f ca="1">SUM(BU78:BU81)</f>
        <v>0</v>
      </c>
      <c r="BV82" s="378">
        <f t="shared" ref="BV82:CB82" ca="1" si="146">SUM(BV78:BV81)</f>
        <v>0</v>
      </c>
      <c r="BW82" s="378">
        <f t="shared" ca="1" si="146"/>
        <v>0</v>
      </c>
      <c r="BX82" s="378">
        <f t="shared" ca="1" si="146"/>
        <v>0</v>
      </c>
      <c r="BY82" s="378">
        <f t="shared" ca="1" si="146"/>
        <v>0</v>
      </c>
      <c r="BZ82" s="378">
        <f t="shared" ca="1" si="146"/>
        <v>0</v>
      </c>
      <c r="CA82" s="378">
        <f t="shared" ca="1" si="146"/>
        <v>0</v>
      </c>
      <c r="CB82" s="378">
        <f t="shared" ca="1" si="146"/>
        <v>0</v>
      </c>
    </row>
    <row r="83" spans="1:80" ht="12.75" customHeight="1" x14ac:dyDescent="0.2">
      <c r="A83" s="377">
        <f t="shared" ref="A83:X85" si="147">COUNTIF((A$78:A$81),IF(A79=0,".",A79))</f>
        <v>0</v>
      </c>
      <c r="B83" s="378">
        <f t="shared" si="147"/>
        <v>0</v>
      </c>
      <c r="C83" s="378">
        <f t="shared" si="147"/>
        <v>0</v>
      </c>
      <c r="D83" s="378">
        <f t="shared" si="147"/>
        <v>0</v>
      </c>
      <c r="E83" s="378">
        <f t="shared" si="147"/>
        <v>0</v>
      </c>
      <c r="F83" s="378">
        <f t="shared" si="147"/>
        <v>0</v>
      </c>
      <c r="G83" s="378">
        <f t="shared" si="147"/>
        <v>0</v>
      </c>
      <c r="H83" s="378">
        <f t="shared" si="147"/>
        <v>0</v>
      </c>
      <c r="I83" s="1109" t="s">
        <v>326</v>
      </c>
      <c r="J83" s="1109"/>
      <c r="K83" s="1109"/>
      <c r="L83" s="1109"/>
      <c r="M83" s="1109"/>
      <c r="N83" s="1109"/>
      <c r="O83" s="1109"/>
      <c r="P83" s="1109"/>
      <c r="Q83" s="378">
        <f t="shared" si="147"/>
        <v>0</v>
      </c>
      <c r="R83" s="378">
        <f t="shared" si="147"/>
        <v>0</v>
      </c>
      <c r="S83" s="378">
        <f t="shared" si="147"/>
        <v>0</v>
      </c>
      <c r="T83" s="378">
        <f t="shared" si="147"/>
        <v>0</v>
      </c>
      <c r="U83" s="378">
        <f t="shared" si="147"/>
        <v>0</v>
      </c>
      <c r="V83" s="378">
        <f t="shared" si="147"/>
        <v>0</v>
      </c>
      <c r="W83" s="378">
        <f t="shared" si="147"/>
        <v>0</v>
      </c>
      <c r="X83" s="378">
        <f t="shared" si="147"/>
        <v>0</v>
      </c>
      <c r="Y83" s="1109" t="s">
        <v>326</v>
      </c>
      <c r="Z83" s="1109"/>
      <c r="AA83" s="1109"/>
      <c r="AB83" s="1109"/>
      <c r="AC83" s="1109"/>
      <c r="AD83" s="1109"/>
      <c r="AE83" s="1109"/>
      <c r="AF83" s="1109"/>
      <c r="AG83" s="378">
        <f t="shared" si="141"/>
        <v>0</v>
      </c>
      <c r="AH83" s="378">
        <f t="shared" si="141"/>
        <v>0</v>
      </c>
      <c r="AI83" s="378">
        <f t="shared" si="141"/>
        <v>0</v>
      </c>
      <c r="AJ83" s="378">
        <f t="shared" si="141"/>
        <v>0</v>
      </c>
      <c r="AK83" s="378">
        <f t="shared" si="141"/>
        <v>0</v>
      </c>
      <c r="AL83" s="378">
        <f t="shared" si="141"/>
        <v>0</v>
      </c>
      <c r="AM83" s="378">
        <f t="shared" si="141"/>
        <v>0</v>
      </c>
      <c r="AN83" s="378">
        <f t="shared" si="141"/>
        <v>0</v>
      </c>
      <c r="AO83" s="1109" t="s">
        <v>326</v>
      </c>
      <c r="AP83" s="1109"/>
      <c r="AQ83" s="1109"/>
      <c r="AR83" s="1109"/>
      <c r="AS83" s="1109"/>
      <c r="AT83" s="1109"/>
      <c r="AU83" s="1109"/>
      <c r="AV83" s="1109"/>
      <c r="AW83" s="378">
        <f t="shared" si="143"/>
        <v>0</v>
      </c>
      <c r="AX83" s="378">
        <f t="shared" si="143"/>
        <v>0</v>
      </c>
      <c r="AY83" s="378">
        <f t="shared" si="143"/>
        <v>0</v>
      </c>
      <c r="AZ83" s="378">
        <f t="shared" si="143"/>
        <v>0</v>
      </c>
      <c r="BA83" s="378">
        <f t="shared" si="143"/>
        <v>0</v>
      </c>
      <c r="BB83" s="378">
        <f t="shared" si="143"/>
        <v>0</v>
      </c>
      <c r="BC83" s="378">
        <f t="shared" si="143"/>
        <v>0</v>
      </c>
      <c r="BD83" s="378">
        <f t="shared" si="143"/>
        <v>0</v>
      </c>
      <c r="BE83" s="1109" t="s">
        <v>326</v>
      </c>
      <c r="BF83" s="1109"/>
      <c r="BG83" s="1109"/>
      <c r="BH83" s="1109"/>
      <c r="BI83" s="1109"/>
      <c r="BJ83" s="1109"/>
      <c r="BK83" s="1109"/>
      <c r="BL83" s="1109"/>
      <c r="BM83" s="378">
        <f t="shared" si="145"/>
        <v>0</v>
      </c>
      <c r="BN83" s="378">
        <f t="shared" si="145"/>
        <v>0</v>
      </c>
      <c r="BO83" s="378">
        <f t="shared" si="145"/>
        <v>0</v>
      </c>
      <c r="BP83" s="378">
        <f t="shared" si="145"/>
        <v>0</v>
      </c>
      <c r="BQ83" s="378">
        <f t="shared" si="145"/>
        <v>0</v>
      </c>
      <c r="BR83" s="378">
        <f t="shared" si="145"/>
        <v>0</v>
      </c>
      <c r="BS83" s="378">
        <f t="shared" si="145"/>
        <v>0</v>
      </c>
      <c r="BT83" s="378">
        <f t="shared" si="145"/>
        <v>0</v>
      </c>
      <c r="BU83" s="1109" t="s">
        <v>326</v>
      </c>
      <c r="BV83" s="1109"/>
      <c r="BW83" s="1109"/>
      <c r="BX83" s="1109"/>
      <c r="BY83" s="1109"/>
      <c r="BZ83" s="1109"/>
      <c r="CA83" s="1109"/>
      <c r="CB83" s="1109"/>
    </row>
    <row r="84" spans="1:80" ht="12.75" customHeight="1" x14ac:dyDescent="0.2">
      <c r="A84" s="377">
        <f t="shared" si="147"/>
        <v>0</v>
      </c>
      <c r="B84" s="378">
        <f t="shared" si="147"/>
        <v>0</v>
      </c>
      <c r="C84" s="378">
        <f t="shared" si="147"/>
        <v>0</v>
      </c>
      <c r="D84" s="378">
        <f t="shared" si="147"/>
        <v>0</v>
      </c>
      <c r="E84" s="378">
        <f t="shared" si="147"/>
        <v>0</v>
      </c>
      <c r="F84" s="378">
        <f t="shared" si="147"/>
        <v>1</v>
      </c>
      <c r="G84" s="378">
        <f t="shared" si="147"/>
        <v>0</v>
      </c>
      <c r="H84" s="378">
        <f t="shared" si="147"/>
        <v>0</v>
      </c>
      <c r="I84" s="1109"/>
      <c r="J84" s="1109"/>
      <c r="K84" s="1109"/>
      <c r="L84" s="1109"/>
      <c r="M84" s="1109"/>
      <c r="N84" s="1109"/>
      <c r="O84" s="1109"/>
      <c r="P84" s="1109"/>
      <c r="Q84" s="378">
        <f t="shared" si="147"/>
        <v>0</v>
      </c>
      <c r="R84" s="378">
        <f t="shared" si="147"/>
        <v>0</v>
      </c>
      <c r="S84" s="378">
        <f t="shared" si="147"/>
        <v>0</v>
      </c>
      <c r="T84" s="378">
        <f t="shared" si="147"/>
        <v>0</v>
      </c>
      <c r="U84" s="378">
        <f t="shared" si="147"/>
        <v>0</v>
      </c>
      <c r="V84" s="378">
        <f t="shared" si="147"/>
        <v>1</v>
      </c>
      <c r="W84" s="378">
        <f t="shared" si="147"/>
        <v>0</v>
      </c>
      <c r="X84" s="378">
        <f t="shared" si="147"/>
        <v>0</v>
      </c>
      <c r="Y84" s="1109"/>
      <c r="Z84" s="1109"/>
      <c r="AA84" s="1109"/>
      <c r="AB84" s="1109"/>
      <c r="AC84" s="1109"/>
      <c r="AD84" s="1109"/>
      <c r="AE84" s="1109"/>
      <c r="AF84" s="1109"/>
      <c r="AG84" s="378">
        <f t="shared" si="141"/>
        <v>0</v>
      </c>
      <c r="AH84" s="378">
        <f t="shared" si="141"/>
        <v>0</v>
      </c>
      <c r="AI84" s="378">
        <f t="shared" si="141"/>
        <v>0</v>
      </c>
      <c r="AJ84" s="378">
        <f t="shared" si="141"/>
        <v>0</v>
      </c>
      <c r="AK84" s="378">
        <f t="shared" si="141"/>
        <v>0</v>
      </c>
      <c r="AL84" s="378">
        <f t="shared" si="141"/>
        <v>0</v>
      </c>
      <c r="AM84" s="378">
        <f t="shared" si="141"/>
        <v>0</v>
      </c>
      <c r="AN84" s="378">
        <f t="shared" si="141"/>
        <v>0</v>
      </c>
      <c r="AO84" s="1109"/>
      <c r="AP84" s="1109"/>
      <c r="AQ84" s="1109"/>
      <c r="AR84" s="1109"/>
      <c r="AS84" s="1109"/>
      <c r="AT84" s="1109"/>
      <c r="AU84" s="1109"/>
      <c r="AV84" s="1109"/>
      <c r="AW84" s="378">
        <f t="shared" si="143"/>
        <v>0</v>
      </c>
      <c r="AX84" s="378">
        <f t="shared" si="143"/>
        <v>0</v>
      </c>
      <c r="AY84" s="378">
        <f t="shared" si="143"/>
        <v>0</v>
      </c>
      <c r="AZ84" s="378">
        <f t="shared" si="143"/>
        <v>0</v>
      </c>
      <c r="BA84" s="378">
        <f t="shared" si="143"/>
        <v>0</v>
      </c>
      <c r="BB84" s="378">
        <f t="shared" si="143"/>
        <v>0</v>
      </c>
      <c r="BC84" s="378">
        <f t="shared" si="143"/>
        <v>0</v>
      </c>
      <c r="BD84" s="378">
        <f t="shared" si="143"/>
        <v>0</v>
      </c>
      <c r="BE84" s="1109"/>
      <c r="BF84" s="1109"/>
      <c r="BG84" s="1109"/>
      <c r="BH84" s="1109"/>
      <c r="BI84" s="1109"/>
      <c r="BJ84" s="1109"/>
      <c r="BK84" s="1109"/>
      <c r="BL84" s="1109"/>
      <c r="BM84" s="378">
        <f t="shared" si="145"/>
        <v>0</v>
      </c>
      <c r="BN84" s="378">
        <f t="shared" si="145"/>
        <v>0</v>
      </c>
      <c r="BO84" s="378">
        <f t="shared" si="145"/>
        <v>0</v>
      </c>
      <c r="BP84" s="378">
        <f t="shared" si="145"/>
        <v>0</v>
      </c>
      <c r="BQ84" s="378">
        <f t="shared" si="145"/>
        <v>0</v>
      </c>
      <c r="BR84" s="378">
        <f t="shared" si="145"/>
        <v>0</v>
      </c>
      <c r="BS84" s="378">
        <f t="shared" si="145"/>
        <v>0</v>
      </c>
      <c r="BT84" s="378">
        <f t="shared" si="145"/>
        <v>0</v>
      </c>
      <c r="BU84" s="1109"/>
      <c r="BV84" s="1109"/>
      <c r="BW84" s="1109"/>
      <c r="BX84" s="1109"/>
      <c r="BY84" s="1109"/>
      <c r="BZ84" s="1109"/>
      <c r="CA84" s="1109"/>
      <c r="CB84" s="1109"/>
    </row>
    <row r="85" spans="1:80" ht="13.5" thickBot="1" x14ac:dyDescent="0.25">
      <c r="A85" s="377">
        <f t="shared" si="147"/>
        <v>0</v>
      </c>
      <c r="B85" s="378">
        <f t="shared" si="147"/>
        <v>0</v>
      </c>
      <c r="C85" s="378">
        <f t="shared" si="147"/>
        <v>0</v>
      </c>
      <c r="D85" s="378">
        <f t="shared" si="147"/>
        <v>0</v>
      </c>
      <c r="E85" s="378">
        <f t="shared" si="147"/>
        <v>0</v>
      </c>
      <c r="F85" s="378">
        <f t="shared" si="147"/>
        <v>0</v>
      </c>
      <c r="G85" s="378">
        <f t="shared" si="147"/>
        <v>0</v>
      </c>
      <c r="H85" s="378">
        <f t="shared" si="147"/>
        <v>0</v>
      </c>
      <c r="I85" s="380" t="s">
        <v>42</v>
      </c>
      <c r="J85" s="380" t="s">
        <v>44</v>
      </c>
      <c r="K85" s="380" t="s">
        <v>45</v>
      </c>
      <c r="L85" s="380" t="s">
        <v>46</v>
      </c>
      <c r="M85" s="380" t="s">
        <v>47</v>
      </c>
      <c r="N85" s="380" t="s">
        <v>48</v>
      </c>
      <c r="O85" s="380" t="s">
        <v>67</v>
      </c>
      <c r="P85" s="380" t="s">
        <v>43</v>
      </c>
      <c r="Q85" s="378">
        <f t="shared" si="147"/>
        <v>0</v>
      </c>
      <c r="R85" s="378">
        <f t="shared" si="147"/>
        <v>0</v>
      </c>
      <c r="S85" s="378">
        <f t="shared" si="147"/>
        <v>0</v>
      </c>
      <c r="T85" s="378">
        <f t="shared" si="147"/>
        <v>0</v>
      </c>
      <c r="U85" s="378">
        <f t="shared" si="147"/>
        <v>0</v>
      </c>
      <c r="V85" s="378">
        <f t="shared" si="147"/>
        <v>0</v>
      </c>
      <c r="W85" s="378">
        <f t="shared" si="147"/>
        <v>0</v>
      </c>
      <c r="X85" s="378">
        <f t="shared" si="147"/>
        <v>0</v>
      </c>
      <c r="Y85" s="380" t="s">
        <v>42</v>
      </c>
      <c r="Z85" s="380" t="s">
        <v>44</v>
      </c>
      <c r="AA85" s="380" t="s">
        <v>45</v>
      </c>
      <c r="AB85" s="380" t="s">
        <v>46</v>
      </c>
      <c r="AC85" s="380" t="s">
        <v>47</v>
      </c>
      <c r="AD85" s="380" t="s">
        <v>48</v>
      </c>
      <c r="AE85" s="380" t="s">
        <v>67</v>
      </c>
      <c r="AF85" s="380" t="s">
        <v>43</v>
      </c>
      <c r="AG85" s="378">
        <f t="shared" si="141"/>
        <v>0</v>
      </c>
      <c r="AH85" s="378">
        <f t="shared" si="141"/>
        <v>0</v>
      </c>
      <c r="AI85" s="378">
        <f t="shared" si="141"/>
        <v>0</v>
      </c>
      <c r="AJ85" s="378">
        <f t="shared" si="141"/>
        <v>0</v>
      </c>
      <c r="AK85" s="378">
        <f t="shared" si="141"/>
        <v>0</v>
      </c>
      <c r="AL85" s="378">
        <f t="shared" si="141"/>
        <v>0</v>
      </c>
      <c r="AM85" s="378">
        <f t="shared" si="141"/>
        <v>0</v>
      </c>
      <c r="AN85" s="378">
        <f t="shared" si="141"/>
        <v>0</v>
      </c>
      <c r="AO85" s="380" t="s">
        <v>42</v>
      </c>
      <c r="AP85" s="380" t="s">
        <v>44</v>
      </c>
      <c r="AQ85" s="380" t="s">
        <v>45</v>
      </c>
      <c r="AR85" s="380" t="s">
        <v>46</v>
      </c>
      <c r="AS85" s="380" t="s">
        <v>47</v>
      </c>
      <c r="AT85" s="380" t="s">
        <v>48</v>
      </c>
      <c r="AU85" s="380" t="s">
        <v>67</v>
      </c>
      <c r="AV85" s="380" t="s">
        <v>43</v>
      </c>
      <c r="AW85" s="378">
        <f t="shared" si="143"/>
        <v>0</v>
      </c>
      <c r="AX85" s="378">
        <f t="shared" si="143"/>
        <v>0</v>
      </c>
      <c r="AY85" s="378">
        <f t="shared" si="143"/>
        <v>0</v>
      </c>
      <c r="AZ85" s="378">
        <f t="shared" si="143"/>
        <v>0</v>
      </c>
      <c r="BA85" s="378">
        <f t="shared" si="143"/>
        <v>0</v>
      </c>
      <c r="BB85" s="378">
        <f t="shared" si="143"/>
        <v>0</v>
      </c>
      <c r="BC85" s="378">
        <f t="shared" si="143"/>
        <v>0</v>
      </c>
      <c r="BD85" s="378">
        <f t="shared" si="143"/>
        <v>0</v>
      </c>
      <c r="BE85" s="380" t="s">
        <v>42</v>
      </c>
      <c r="BF85" s="380" t="s">
        <v>44</v>
      </c>
      <c r="BG85" s="380" t="s">
        <v>45</v>
      </c>
      <c r="BH85" s="380" t="s">
        <v>46</v>
      </c>
      <c r="BI85" s="380" t="s">
        <v>47</v>
      </c>
      <c r="BJ85" s="380" t="s">
        <v>48</v>
      </c>
      <c r="BK85" s="380" t="s">
        <v>67</v>
      </c>
      <c r="BL85" s="380" t="s">
        <v>43</v>
      </c>
      <c r="BM85" s="378">
        <f t="shared" si="145"/>
        <v>0</v>
      </c>
      <c r="BN85" s="378">
        <f t="shared" si="145"/>
        <v>0</v>
      </c>
      <c r="BO85" s="378">
        <f t="shared" si="145"/>
        <v>0</v>
      </c>
      <c r="BP85" s="378">
        <f t="shared" si="145"/>
        <v>0</v>
      </c>
      <c r="BQ85" s="378">
        <f t="shared" si="145"/>
        <v>0</v>
      </c>
      <c r="BR85" s="378">
        <f t="shared" si="145"/>
        <v>0</v>
      </c>
      <c r="BS85" s="378">
        <f t="shared" si="145"/>
        <v>0</v>
      </c>
      <c r="BT85" s="378">
        <f t="shared" si="145"/>
        <v>0</v>
      </c>
      <c r="BU85" s="380" t="s">
        <v>42</v>
      </c>
      <c r="BV85" s="380" t="s">
        <v>44</v>
      </c>
      <c r="BW85" s="380" t="s">
        <v>45</v>
      </c>
      <c r="BX85" s="380" t="s">
        <v>46</v>
      </c>
      <c r="BY85" s="380" t="s">
        <v>47</v>
      </c>
      <c r="BZ85" s="380" t="s">
        <v>48</v>
      </c>
      <c r="CA85" s="380" t="s">
        <v>67</v>
      </c>
      <c r="CB85" s="380" t="s">
        <v>43</v>
      </c>
    </row>
    <row r="86" spans="1:80" ht="13.5" thickBot="1" x14ac:dyDescent="0.25">
      <c r="A86" s="373">
        <f t="shared" ref="A86:BD86" si="148">SUM(A78:A85)</f>
        <v>1</v>
      </c>
      <c r="B86" s="372">
        <f t="shared" si="148"/>
        <v>1</v>
      </c>
      <c r="C86" s="372">
        <f t="shared" si="148"/>
        <v>0</v>
      </c>
      <c r="D86" s="372">
        <f t="shared" si="148"/>
        <v>0</v>
      </c>
      <c r="E86" s="372">
        <f t="shared" si="148"/>
        <v>0</v>
      </c>
      <c r="F86" s="372">
        <f t="shared" si="148"/>
        <v>2</v>
      </c>
      <c r="G86" s="372">
        <f t="shared" si="148"/>
        <v>0</v>
      </c>
      <c r="H86" s="372">
        <f t="shared" si="148"/>
        <v>1</v>
      </c>
      <c r="I86" s="379" t="str">
        <f t="shared" ref="I86:P86" ca="1" si="149">IF(A86=I82,"OK.","CISSS!")</f>
        <v>OK.</v>
      </c>
      <c r="J86" s="379" t="str">
        <f t="shared" ca="1" si="149"/>
        <v>OK.</v>
      </c>
      <c r="K86" s="379" t="str">
        <f t="shared" ca="1" si="149"/>
        <v>OK.</v>
      </c>
      <c r="L86" s="379" t="str">
        <f t="shared" ca="1" si="149"/>
        <v>OK.</v>
      </c>
      <c r="M86" s="379" t="str">
        <f t="shared" ca="1" si="149"/>
        <v>OK.</v>
      </c>
      <c r="N86" s="379" t="str">
        <f t="shared" ca="1" si="149"/>
        <v>OK.</v>
      </c>
      <c r="O86" s="379" t="str">
        <f t="shared" ca="1" si="149"/>
        <v>OK.</v>
      </c>
      <c r="P86" s="379" t="str">
        <f t="shared" ca="1" si="149"/>
        <v>OK.</v>
      </c>
      <c r="Q86" s="384">
        <f t="shared" si="148"/>
        <v>1</v>
      </c>
      <c r="R86" s="384">
        <f t="shared" si="148"/>
        <v>1</v>
      </c>
      <c r="S86" s="384">
        <f t="shared" si="148"/>
        <v>0</v>
      </c>
      <c r="T86" s="384">
        <f t="shared" si="148"/>
        <v>0</v>
      </c>
      <c r="U86" s="384">
        <f t="shared" si="148"/>
        <v>0</v>
      </c>
      <c r="V86" s="384">
        <f t="shared" si="148"/>
        <v>2</v>
      </c>
      <c r="W86" s="384">
        <f t="shared" si="148"/>
        <v>0</v>
      </c>
      <c r="X86" s="384">
        <f t="shared" si="148"/>
        <v>1</v>
      </c>
      <c r="Y86" s="382" t="str">
        <f t="shared" ref="Y86:AF86" ca="1" si="150">IF(Q86=Y82,"OK.","CISSS!")</f>
        <v>OK.</v>
      </c>
      <c r="Z86" s="382" t="str">
        <f t="shared" ca="1" si="150"/>
        <v>OK.</v>
      </c>
      <c r="AA86" s="382" t="str">
        <f t="shared" ca="1" si="150"/>
        <v>OK.</v>
      </c>
      <c r="AB86" s="382" t="str">
        <f t="shared" ca="1" si="150"/>
        <v>OK.</v>
      </c>
      <c r="AC86" s="382" t="str">
        <f t="shared" ca="1" si="150"/>
        <v>OK.</v>
      </c>
      <c r="AD86" s="382" t="str">
        <f t="shared" ca="1" si="150"/>
        <v>OK.</v>
      </c>
      <c r="AE86" s="382" t="str">
        <f t="shared" ca="1" si="150"/>
        <v>OK.</v>
      </c>
      <c r="AF86" s="382" t="str">
        <f t="shared" ca="1" si="150"/>
        <v>OK.</v>
      </c>
      <c r="AG86" s="372">
        <f t="shared" si="148"/>
        <v>0</v>
      </c>
      <c r="AH86" s="372">
        <f t="shared" si="148"/>
        <v>0</v>
      </c>
      <c r="AI86" s="372">
        <f t="shared" si="148"/>
        <v>0</v>
      </c>
      <c r="AJ86" s="372">
        <f t="shared" si="148"/>
        <v>0</v>
      </c>
      <c r="AK86" s="372">
        <f t="shared" si="148"/>
        <v>0</v>
      </c>
      <c r="AL86" s="372">
        <f t="shared" si="148"/>
        <v>0</v>
      </c>
      <c r="AM86" s="372">
        <f t="shared" si="148"/>
        <v>0</v>
      </c>
      <c r="AN86" s="372">
        <f t="shared" si="148"/>
        <v>0</v>
      </c>
      <c r="AO86" s="379" t="str">
        <f t="shared" ref="AO86:AV86" ca="1" si="151">IF(AG86=AO82,"OK.","CISSS!")</f>
        <v>OK.</v>
      </c>
      <c r="AP86" s="379" t="str">
        <f t="shared" ca="1" si="151"/>
        <v>OK.</v>
      </c>
      <c r="AQ86" s="379" t="str">
        <f t="shared" ca="1" si="151"/>
        <v>OK.</v>
      </c>
      <c r="AR86" s="379" t="str">
        <f t="shared" ca="1" si="151"/>
        <v>OK.</v>
      </c>
      <c r="AS86" s="379" t="str">
        <f t="shared" ca="1" si="151"/>
        <v>OK.</v>
      </c>
      <c r="AT86" s="379" t="str">
        <f t="shared" ca="1" si="151"/>
        <v>OK.</v>
      </c>
      <c r="AU86" s="379" t="str">
        <f t="shared" ca="1" si="151"/>
        <v>OK.</v>
      </c>
      <c r="AV86" s="379" t="str">
        <f t="shared" ca="1" si="151"/>
        <v>OK.</v>
      </c>
      <c r="AW86" s="384">
        <f t="shared" si="148"/>
        <v>0</v>
      </c>
      <c r="AX86" s="384">
        <f t="shared" si="148"/>
        <v>0</v>
      </c>
      <c r="AY86" s="384">
        <f t="shared" si="148"/>
        <v>0</v>
      </c>
      <c r="AZ86" s="384">
        <f t="shared" si="148"/>
        <v>0</v>
      </c>
      <c r="BA86" s="384">
        <f t="shared" si="148"/>
        <v>0</v>
      </c>
      <c r="BB86" s="384">
        <f t="shared" si="148"/>
        <v>0</v>
      </c>
      <c r="BC86" s="384">
        <f t="shared" si="148"/>
        <v>0</v>
      </c>
      <c r="BD86" s="384">
        <f t="shared" si="148"/>
        <v>0</v>
      </c>
      <c r="BE86" s="382" t="str">
        <f t="shared" ref="BE86:BL86" ca="1" si="152">IF(AW86=BE82,"OK.","CISSS!")</f>
        <v>OK.</v>
      </c>
      <c r="BF86" s="382" t="str">
        <f t="shared" ca="1" si="152"/>
        <v>OK.</v>
      </c>
      <c r="BG86" s="382" t="str">
        <f t="shared" ca="1" si="152"/>
        <v>OK.</v>
      </c>
      <c r="BH86" s="382" t="str">
        <f t="shared" ca="1" si="152"/>
        <v>OK.</v>
      </c>
      <c r="BI86" s="382" t="str">
        <f t="shared" ca="1" si="152"/>
        <v>OK.</v>
      </c>
      <c r="BJ86" s="382" t="str">
        <f t="shared" ca="1" si="152"/>
        <v>OK.</v>
      </c>
      <c r="BK86" s="382" t="str">
        <f t="shared" ca="1" si="152"/>
        <v>OK.</v>
      </c>
      <c r="BL86" s="382" t="str">
        <f t="shared" ca="1" si="152"/>
        <v>OK.</v>
      </c>
      <c r="BM86" s="372">
        <f t="shared" ref="BM86:BT86" si="153">SUM(BM78:BM85)</f>
        <v>0</v>
      </c>
      <c r="BN86" s="372">
        <f t="shared" si="153"/>
        <v>0</v>
      </c>
      <c r="BO86" s="372">
        <f t="shared" si="153"/>
        <v>0</v>
      </c>
      <c r="BP86" s="372">
        <f t="shared" si="153"/>
        <v>0</v>
      </c>
      <c r="BQ86" s="372">
        <f t="shared" si="153"/>
        <v>0</v>
      </c>
      <c r="BR86" s="372">
        <f t="shared" si="153"/>
        <v>0</v>
      </c>
      <c r="BS86" s="372">
        <f t="shared" si="153"/>
        <v>0</v>
      </c>
      <c r="BT86" s="372">
        <f t="shared" si="153"/>
        <v>0</v>
      </c>
      <c r="BU86" s="379" t="str">
        <f t="shared" ref="BU86:CB86" ca="1" si="154">IF(BM86=BU82,"OK.","CISSS!")</f>
        <v>OK.</v>
      </c>
      <c r="BV86" s="379" t="str">
        <f t="shared" ca="1" si="154"/>
        <v>OK.</v>
      </c>
      <c r="BW86" s="379" t="str">
        <f t="shared" ca="1" si="154"/>
        <v>OK.</v>
      </c>
      <c r="BX86" s="379" t="str">
        <f t="shared" ca="1" si="154"/>
        <v>OK.</v>
      </c>
      <c r="BY86" s="379" t="str">
        <f t="shared" ca="1" si="154"/>
        <v>OK.</v>
      </c>
      <c r="BZ86" s="379" t="str">
        <f t="shared" ca="1" si="154"/>
        <v>OK.</v>
      </c>
      <c r="CA86" s="379" t="str">
        <f t="shared" ca="1" si="154"/>
        <v>OK.</v>
      </c>
      <c r="CB86" s="379" t="str">
        <f t="shared" ca="1" si="154"/>
        <v>OK.</v>
      </c>
    </row>
    <row r="87" spans="1:80" x14ac:dyDescent="0.2">
      <c r="A87" s="375" t="str">
        <f t="shared" ref="A87:H87" si="155">A$6</f>
        <v>ARCH 101.11</v>
      </c>
      <c r="B87" s="375" t="str">
        <f t="shared" si="155"/>
        <v>ARCH 106.01</v>
      </c>
      <c r="C87" s="375" t="str">
        <f t="shared" si="155"/>
        <v>ARCH 207.11</v>
      </c>
      <c r="D87" s="375" t="str">
        <f t="shared" si="155"/>
        <v>ARCH 214.11</v>
      </c>
      <c r="E87" s="375" t="str">
        <f t="shared" si="155"/>
        <v>ARCH 315.01</v>
      </c>
      <c r="F87" s="375" t="str">
        <f t="shared" si="155"/>
        <v>ARCH 467.11</v>
      </c>
      <c r="G87" s="375" t="str">
        <f t="shared" si="155"/>
        <v>ARCH 372.01</v>
      </c>
      <c r="H87" s="375" t="str">
        <f t="shared" si="155"/>
        <v>ES 302.01</v>
      </c>
      <c r="I87">
        <f ca="1">COUNTIF((OFFSET($A$87,0,0,4,8)),IF(A87=0,".",A87))</f>
        <v>1</v>
      </c>
      <c r="J87">
        <f t="shared" ref="J87:P90" ca="1" si="156">COUNTIF((OFFSET($A$87,0,0,4,8)),IF(B87=0,".",B87))</f>
        <v>1</v>
      </c>
      <c r="K87">
        <f t="shared" ca="1" si="156"/>
        <v>1</v>
      </c>
      <c r="L87">
        <f t="shared" ca="1" si="156"/>
        <v>1</v>
      </c>
      <c r="M87">
        <f t="shared" ca="1" si="156"/>
        <v>1</v>
      </c>
      <c r="N87">
        <f t="shared" ca="1" si="156"/>
        <v>1</v>
      </c>
      <c r="O87">
        <f t="shared" ca="1" si="156"/>
        <v>1</v>
      </c>
      <c r="P87">
        <f t="shared" ca="1" si="156"/>
        <v>1</v>
      </c>
      <c r="Q87" s="375" t="str">
        <f t="shared" ref="Q87:BT87" si="157">Q$6</f>
        <v>Yrd. Doç. Dr. Aslı ERGENOĞLU</v>
      </c>
      <c r="R87" s="375" t="str">
        <f t="shared" si="157"/>
        <v>Öğr. Gör. M. Arman GÜRAN</v>
      </c>
      <c r="S87" s="375" t="str">
        <f t="shared" si="157"/>
        <v>Yrd. Doç. Dr. Murat ŞAHİN</v>
      </c>
      <c r="T87" s="375" t="str">
        <f t="shared" si="157"/>
        <v>Yrd. Doç. Dr. Kerem ERCOŞKUN</v>
      </c>
      <c r="U87" s="375" t="str">
        <f t="shared" si="157"/>
        <v>Yrd. Doç. Dr. Soner ŞAHİN</v>
      </c>
      <c r="V87" s="375" t="str">
        <f t="shared" si="157"/>
        <v>Doç. Dr. A. Dilek ÖZDEMİR</v>
      </c>
      <c r="W87" s="375" t="str">
        <f t="shared" si="157"/>
        <v>Doç. Dr. Ayşin SEV</v>
      </c>
      <c r="X87" s="375" t="str">
        <f t="shared" si="157"/>
        <v>Öğr. Gör. M. Cem AKDAMAR</v>
      </c>
      <c r="Y87" s="381">
        <f ca="1">COUNTIF((OFFSET($Q$87,0,0,4,8)),IF(Q87=0,".",Q87))</f>
        <v>1</v>
      </c>
      <c r="Z87" s="381">
        <f t="shared" ref="Z87:AF90" ca="1" si="158">COUNTIF((OFFSET($Q$87,0,0,4,8)),IF(R87=0,".",R87))</f>
        <v>1</v>
      </c>
      <c r="AA87" s="381">
        <f t="shared" ca="1" si="158"/>
        <v>1</v>
      </c>
      <c r="AB87" s="381">
        <f t="shared" ca="1" si="158"/>
        <v>1</v>
      </c>
      <c r="AC87" s="381">
        <f t="shared" ca="1" si="158"/>
        <v>1</v>
      </c>
      <c r="AD87" s="381">
        <f t="shared" ca="1" si="158"/>
        <v>1</v>
      </c>
      <c r="AE87" s="381">
        <f t="shared" ca="1" si="158"/>
        <v>1</v>
      </c>
      <c r="AF87" s="381">
        <f t="shared" ca="1" si="158"/>
        <v>1</v>
      </c>
      <c r="AG87" s="375">
        <f t="shared" si="157"/>
        <v>0</v>
      </c>
      <c r="AH87" s="375">
        <f t="shared" si="157"/>
        <v>0</v>
      </c>
      <c r="AI87" s="375">
        <f t="shared" si="157"/>
        <v>0</v>
      </c>
      <c r="AJ87" s="375">
        <f t="shared" si="157"/>
        <v>0</v>
      </c>
      <c r="AK87" s="375">
        <f t="shared" si="157"/>
        <v>0</v>
      </c>
      <c r="AL87" s="375">
        <f t="shared" si="157"/>
        <v>0</v>
      </c>
      <c r="AM87" s="375">
        <f t="shared" si="157"/>
        <v>0</v>
      </c>
      <c r="AN87" s="375">
        <f t="shared" si="157"/>
        <v>0</v>
      </c>
      <c r="AO87">
        <f ca="1">COUNTIF((OFFSET($AG$87,0,0,4,8)),IF(AG87=0,".",AG87))</f>
        <v>0</v>
      </c>
      <c r="AP87">
        <f t="shared" ref="AP87:AV90" ca="1" si="159">COUNTIF((OFFSET($AG$87,0,0,4,8)),IF(AH87=0,".",AH87))</f>
        <v>0</v>
      </c>
      <c r="AQ87">
        <f t="shared" ca="1" si="159"/>
        <v>0</v>
      </c>
      <c r="AR87">
        <f t="shared" ca="1" si="159"/>
        <v>0</v>
      </c>
      <c r="AS87">
        <f t="shared" ca="1" si="159"/>
        <v>0</v>
      </c>
      <c r="AT87">
        <f t="shared" ca="1" si="159"/>
        <v>0</v>
      </c>
      <c r="AU87">
        <f t="shared" ca="1" si="159"/>
        <v>0</v>
      </c>
      <c r="AV87">
        <f t="shared" ca="1" si="159"/>
        <v>0</v>
      </c>
      <c r="AW87" s="375">
        <f t="shared" si="157"/>
        <v>0</v>
      </c>
      <c r="AX87" s="375">
        <f t="shared" si="157"/>
        <v>0</v>
      </c>
      <c r="AY87" s="375" t="str">
        <f t="shared" si="157"/>
        <v>Student1</v>
      </c>
      <c r="AZ87" s="375">
        <f t="shared" si="157"/>
        <v>0</v>
      </c>
      <c r="BA87" s="375">
        <f t="shared" si="157"/>
        <v>0</v>
      </c>
      <c r="BB87" s="375" t="str">
        <f t="shared" si="157"/>
        <v>Zeynep YAZICIOĞLU HALU</v>
      </c>
      <c r="BC87" s="375">
        <f t="shared" si="157"/>
        <v>0</v>
      </c>
      <c r="BD87" s="375" t="str">
        <f t="shared" si="157"/>
        <v>Burçin BAŞYAZICI</v>
      </c>
      <c r="BE87" s="381">
        <f ca="1">COUNTIF((OFFSET($AW$87,0,0,4,8)),IF(AW87=0,".",AW87))</f>
        <v>0</v>
      </c>
      <c r="BF87" s="381">
        <f t="shared" ref="BF87:BL90" ca="1" si="160">COUNTIF((OFFSET($AW$87,0,0,4,8)),IF(AX87=0,".",AX87))</f>
        <v>0</v>
      </c>
      <c r="BG87" s="381">
        <f t="shared" ca="1" si="160"/>
        <v>1</v>
      </c>
      <c r="BH87" s="381">
        <f t="shared" ca="1" si="160"/>
        <v>0</v>
      </c>
      <c r="BI87" s="381">
        <f t="shared" ca="1" si="160"/>
        <v>0</v>
      </c>
      <c r="BJ87" s="381">
        <f t="shared" ca="1" si="160"/>
        <v>1</v>
      </c>
      <c r="BK87" s="381">
        <f t="shared" ca="1" si="160"/>
        <v>0</v>
      </c>
      <c r="BL87" s="381">
        <f t="shared" ca="1" si="160"/>
        <v>1</v>
      </c>
      <c r="BM87" s="375">
        <f t="shared" si="157"/>
        <v>0</v>
      </c>
      <c r="BN87" s="375">
        <f t="shared" si="157"/>
        <v>0</v>
      </c>
      <c r="BO87" s="375">
        <f t="shared" si="157"/>
        <v>0</v>
      </c>
      <c r="BP87" s="375">
        <f t="shared" si="157"/>
        <v>0</v>
      </c>
      <c r="BQ87" s="375">
        <f t="shared" si="157"/>
        <v>0</v>
      </c>
      <c r="BR87" s="375">
        <f t="shared" si="157"/>
        <v>0</v>
      </c>
      <c r="BS87" s="375">
        <f t="shared" si="157"/>
        <v>0</v>
      </c>
      <c r="BT87" s="375">
        <f t="shared" si="157"/>
        <v>0</v>
      </c>
      <c r="BU87">
        <f ca="1">COUNTIF((OFFSET($BM$87,0,0,4,8)),IF(BM87=0,".",BM87))</f>
        <v>0</v>
      </c>
      <c r="BV87">
        <f t="shared" ref="BV87:CB90" ca="1" si="161">COUNTIF((OFFSET($BM$87,0,0,4,8)),IF(BN87=0,".",BN87))</f>
        <v>0</v>
      </c>
      <c r="BW87">
        <f t="shared" ca="1" si="161"/>
        <v>0</v>
      </c>
      <c r="BX87">
        <f t="shared" ca="1" si="161"/>
        <v>0</v>
      </c>
      <c r="BY87">
        <f t="shared" ca="1" si="161"/>
        <v>0</v>
      </c>
      <c r="BZ87">
        <f t="shared" ca="1" si="161"/>
        <v>0</v>
      </c>
      <c r="CA87">
        <f t="shared" ca="1" si="161"/>
        <v>0</v>
      </c>
      <c r="CB87">
        <f t="shared" ca="1" si="161"/>
        <v>0</v>
      </c>
    </row>
    <row r="88" spans="1:80" x14ac:dyDescent="0.2">
      <c r="A88" s="374">
        <f t="shared" ref="A88:H88" si="162">A$16</f>
        <v>0</v>
      </c>
      <c r="B88" s="374" t="str">
        <f t="shared" si="162"/>
        <v>ES 106.08</v>
      </c>
      <c r="C88" s="374">
        <f t="shared" si="162"/>
        <v>0</v>
      </c>
      <c r="D88" s="374">
        <f t="shared" si="162"/>
        <v>0</v>
      </c>
      <c r="E88" s="374">
        <f t="shared" si="162"/>
        <v>0</v>
      </c>
      <c r="F88" s="374">
        <f t="shared" si="162"/>
        <v>0</v>
      </c>
      <c r="G88" s="374">
        <f t="shared" si="162"/>
        <v>0</v>
      </c>
      <c r="H88" s="374" t="str">
        <f t="shared" si="162"/>
        <v>ARCH 416.02</v>
      </c>
      <c r="I88">
        <f ca="1">COUNTIF((OFFSET($A$87,0,0,4,8)),IF(A88=0,".",A88))</f>
        <v>0</v>
      </c>
      <c r="J88">
        <f t="shared" ca="1" si="156"/>
        <v>1</v>
      </c>
      <c r="K88">
        <f t="shared" ca="1" si="156"/>
        <v>0</v>
      </c>
      <c r="L88">
        <f t="shared" ca="1" si="156"/>
        <v>0</v>
      </c>
      <c r="M88">
        <f t="shared" ca="1" si="156"/>
        <v>0</v>
      </c>
      <c r="N88">
        <f t="shared" ca="1" si="156"/>
        <v>0</v>
      </c>
      <c r="O88">
        <f t="shared" ca="1" si="156"/>
        <v>0</v>
      </c>
      <c r="P88">
        <f t="shared" ca="1" si="156"/>
        <v>1</v>
      </c>
      <c r="Q88" s="385">
        <f t="shared" ref="Q88:BT88" si="163">Q$16</f>
        <v>0</v>
      </c>
      <c r="R88" s="385" t="str">
        <f t="shared" si="163"/>
        <v>Staff2</v>
      </c>
      <c r="S88" s="385">
        <f t="shared" si="163"/>
        <v>0</v>
      </c>
      <c r="T88" s="385">
        <f t="shared" si="163"/>
        <v>0</v>
      </c>
      <c r="U88" s="385">
        <f t="shared" si="163"/>
        <v>0</v>
      </c>
      <c r="V88" s="385">
        <f t="shared" si="163"/>
        <v>0</v>
      </c>
      <c r="W88" s="385">
        <f t="shared" si="163"/>
        <v>0</v>
      </c>
      <c r="X88" s="385" t="str">
        <f t="shared" si="163"/>
        <v>Öğr. Gör. Dr. Jülide DEMİRDÖVEN</v>
      </c>
      <c r="Y88" s="381">
        <f ca="1">COUNTIF((OFFSET($Q$87,0,0,4,8)),IF(Q88=0,".",Q88))</f>
        <v>0</v>
      </c>
      <c r="Z88" s="381">
        <f t="shared" ca="1" si="158"/>
        <v>1</v>
      </c>
      <c r="AA88" s="381">
        <f t="shared" ca="1" si="158"/>
        <v>0</v>
      </c>
      <c r="AB88" s="381">
        <f t="shared" ca="1" si="158"/>
        <v>0</v>
      </c>
      <c r="AC88" s="381">
        <f t="shared" ca="1" si="158"/>
        <v>0</v>
      </c>
      <c r="AD88" s="381">
        <f t="shared" ca="1" si="158"/>
        <v>0</v>
      </c>
      <c r="AE88" s="381">
        <f t="shared" ca="1" si="158"/>
        <v>0</v>
      </c>
      <c r="AF88" s="381">
        <f t="shared" ca="1" si="158"/>
        <v>1</v>
      </c>
      <c r="AG88" s="374">
        <f t="shared" si="163"/>
        <v>0</v>
      </c>
      <c r="AH88" s="374">
        <f t="shared" si="163"/>
        <v>0</v>
      </c>
      <c r="AI88" s="374">
        <f t="shared" si="163"/>
        <v>0</v>
      </c>
      <c r="AJ88" s="374">
        <f t="shared" si="163"/>
        <v>0</v>
      </c>
      <c r="AK88" s="374">
        <f t="shared" si="163"/>
        <v>0</v>
      </c>
      <c r="AL88" s="374">
        <f t="shared" si="163"/>
        <v>0</v>
      </c>
      <c r="AM88" s="374">
        <f t="shared" si="163"/>
        <v>0</v>
      </c>
      <c r="AN88" s="374">
        <f t="shared" si="163"/>
        <v>0</v>
      </c>
      <c r="AO88">
        <f ca="1">COUNTIF((OFFSET($AG$87,0,0,4,8)),IF(AG88=0,".",AG88))</f>
        <v>0</v>
      </c>
      <c r="AP88">
        <f t="shared" ca="1" si="159"/>
        <v>0</v>
      </c>
      <c r="AQ88">
        <f t="shared" ca="1" si="159"/>
        <v>0</v>
      </c>
      <c r="AR88">
        <f t="shared" ca="1" si="159"/>
        <v>0</v>
      </c>
      <c r="AS88">
        <f t="shared" ca="1" si="159"/>
        <v>0</v>
      </c>
      <c r="AT88">
        <f t="shared" ca="1" si="159"/>
        <v>0</v>
      </c>
      <c r="AU88">
        <f t="shared" ca="1" si="159"/>
        <v>0</v>
      </c>
      <c r="AV88">
        <f t="shared" ca="1" si="159"/>
        <v>0</v>
      </c>
      <c r="AW88" s="385">
        <f t="shared" si="163"/>
        <v>0</v>
      </c>
      <c r="AX88" s="385">
        <f t="shared" si="163"/>
        <v>0</v>
      </c>
      <c r="AY88" s="385">
        <f t="shared" si="163"/>
        <v>0</v>
      </c>
      <c r="AZ88" s="385">
        <f t="shared" si="163"/>
        <v>0</v>
      </c>
      <c r="BA88" s="385">
        <f t="shared" si="163"/>
        <v>0</v>
      </c>
      <c r="BB88" s="385">
        <f t="shared" si="163"/>
        <v>0</v>
      </c>
      <c r="BC88" s="385">
        <f t="shared" si="163"/>
        <v>0</v>
      </c>
      <c r="BD88" s="385">
        <f t="shared" si="163"/>
        <v>0</v>
      </c>
      <c r="BE88" s="381">
        <f ca="1">COUNTIF((OFFSET($AW$87,0,0,4,8)),IF(AW88=0,".",AW88))</f>
        <v>0</v>
      </c>
      <c r="BF88" s="381">
        <f t="shared" ca="1" si="160"/>
        <v>0</v>
      </c>
      <c r="BG88" s="381">
        <f t="shared" ca="1" si="160"/>
        <v>0</v>
      </c>
      <c r="BH88" s="381">
        <f t="shared" ca="1" si="160"/>
        <v>0</v>
      </c>
      <c r="BI88" s="381">
        <f t="shared" ca="1" si="160"/>
        <v>0</v>
      </c>
      <c r="BJ88" s="381">
        <f t="shared" ca="1" si="160"/>
        <v>0</v>
      </c>
      <c r="BK88" s="381">
        <f t="shared" ca="1" si="160"/>
        <v>0</v>
      </c>
      <c r="BL88" s="381">
        <f t="shared" ca="1" si="160"/>
        <v>0</v>
      </c>
      <c r="BM88" s="374">
        <f t="shared" si="163"/>
        <v>0</v>
      </c>
      <c r="BN88" s="374">
        <f t="shared" si="163"/>
        <v>0</v>
      </c>
      <c r="BO88" s="374">
        <f t="shared" si="163"/>
        <v>0</v>
      </c>
      <c r="BP88" s="374">
        <f t="shared" si="163"/>
        <v>0</v>
      </c>
      <c r="BQ88" s="374">
        <f t="shared" si="163"/>
        <v>0</v>
      </c>
      <c r="BR88" s="374">
        <f t="shared" si="163"/>
        <v>0</v>
      </c>
      <c r="BS88" s="374">
        <f t="shared" si="163"/>
        <v>0</v>
      </c>
      <c r="BT88" s="374">
        <f t="shared" si="163"/>
        <v>0</v>
      </c>
      <c r="BU88">
        <f ca="1">COUNTIF((OFFSET($BM$87,0,0,4,8)),IF(BM88=0,".",BM88))</f>
        <v>0</v>
      </c>
      <c r="BV88">
        <f t="shared" ca="1" si="161"/>
        <v>0</v>
      </c>
      <c r="BW88">
        <f t="shared" ca="1" si="161"/>
        <v>0</v>
      </c>
      <c r="BX88">
        <f t="shared" ca="1" si="161"/>
        <v>0</v>
      </c>
      <c r="BY88">
        <f t="shared" ca="1" si="161"/>
        <v>0</v>
      </c>
      <c r="BZ88">
        <f t="shared" ca="1" si="161"/>
        <v>0</v>
      </c>
      <c r="CA88">
        <f t="shared" ca="1" si="161"/>
        <v>0</v>
      </c>
      <c r="CB88">
        <f t="shared" ca="1" si="161"/>
        <v>0</v>
      </c>
    </row>
    <row r="89" spans="1:80" x14ac:dyDescent="0.2">
      <c r="A89" s="375">
        <f t="shared" ref="A89:H89" si="164">A$26</f>
        <v>0</v>
      </c>
      <c r="B89" s="375">
        <f t="shared" si="164"/>
        <v>0</v>
      </c>
      <c r="C89" s="375">
        <f t="shared" si="164"/>
        <v>0</v>
      </c>
      <c r="D89" s="375">
        <f t="shared" si="164"/>
        <v>0</v>
      </c>
      <c r="E89" s="375">
        <f t="shared" si="164"/>
        <v>0</v>
      </c>
      <c r="F89" s="375">
        <f t="shared" si="164"/>
        <v>0</v>
      </c>
      <c r="G89" s="375">
        <f t="shared" si="164"/>
        <v>0</v>
      </c>
      <c r="H89" s="375">
        <f t="shared" si="164"/>
        <v>0</v>
      </c>
      <c r="I89">
        <f ca="1">COUNTIF((OFFSET($A$87,0,0,4,8)),IF(A89=0,".",A89))</f>
        <v>0</v>
      </c>
      <c r="J89">
        <f t="shared" ca="1" si="156"/>
        <v>0</v>
      </c>
      <c r="K89">
        <f t="shared" ca="1" si="156"/>
        <v>0</v>
      </c>
      <c r="L89">
        <f t="shared" ca="1" si="156"/>
        <v>0</v>
      </c>
      <c r="M89">
        <f t="shared" ca="1" si="156"/>
        <v>0</v>
      </c>
      <c r="N89">
        <f t="shared" ca="1" si="156"/>
        <v>0</v>
      </c>
      <c r="O89">
        <f t="shared" ca="1" si="156"/>
        <v>0</v>
      </c>
      <c r="P89">
        <f t="shared" ca="1" si="156"/>
        <v>0</v>
      </c>
      <c r="Q89" s="375">
        <f t="shared" ref="Q89:BT89" si="165">Q$26</f>
        <v>0</v>
      </c>
      <c r="R89" s="375">
        <f t="shared" si="165"/>
        <v>0</v>
      </c>
      <c r="S89" s="375">
        <f t="shared" si="165"/>
        <v>0</v>
      </c>
      <c r="T89" s="375">
        <f t="shared" si="165"/>
        <v>0</v>
      </c>
      <c r="U89" s="375">
        <f t="shared" si="165"/>
        <v>0</v>
      </c>
      <c r="V89" s="375">
        <f t="shared" si="165"/>
        <v>0</v>
      </c>
      <c r="W89" s="375">
        <f t="shared" si="165"/>
        <v>0</v>
      </c>
      <c r="X89" s="375">
        <f t="shared" si="165"/>
        <v>0</v>
      </c>
      <c r="Y89" s="381">
        <f ca="1">COUNTIF((OFFSET($Q$87,0,0,4,8)),IF(Q89=0,".",Q89))</f>
        <v>0</v>
      </c>
      <c r="Z89" s="381">
        <f t="shared" ca="1" si="158"/>
        <v>0</v>
      </c>
      <c r="AA89" s="381">
        <f t="shared" ca="1" si="158"/>
        <v>0</v>
      </c>
      <c r="AB89" s="381">
        <f t="shared" ca="1" si="158"/>
        <v>0</v>
      </c>
      <c r="AC89" s="381">
        <f t="shared" ca="1" si="158"/>
        <v>0</v>
      </c>
      <c r="AD89" s="381">
        <f t="shared" ca="1" si="158"/>
        <v>0</v>
      </c>
      <c r="AE89" s="381">
        <f t="shared" ca="1" si="158"/>
        <v>0</v>
      </c>
      <c r="AF89" s="381">
        <f t="shared" ca="1" si="158"/>
        <v>0</v>
      </c>
      <c r="AG89" s="375">
        <f t="shared" si="165"/>
        <v>0</v>
      </c>
      <c r="AH89" s="375">
        <f t="shared" si="165"/>
        <v>0</v>
      </c>
      <c r="AI89" s="375">
        <f t="shared" si="165"/>
        <v>0</v>
      </c>
      <c r="AJ89" s="375">
        <f t="shared" si="165"/>
        <v>0</v>
      </c>
      <c r="AK89" s="375">
        <f t="shared" si="165"/>
        <v>0</v>
      </c>
      <c r="AL89" s="375">
        <f t="shared" si="165"/>
        <v>0</v>
      </c>
      <c r="AM89" s="375">
        <f t="shared" si="165"/>
        <v>0</v>
      </c>
      <c r="AN89" s="375">
        <f t="shared" si="165"/>
        <v>0</v>
      </c>
      <c r="AO89">
        <f ca="1">COUNTIF((OFFSET($AG$87,0,0,4,8)),IF(AG89=0,".",AG89))</f>
        <v>0</v>
      </c>
      <c r="AP89">
        <f t="shared" ca="1" si="159"/>
        <v>0</v>
      </c>
      <c r="AQ89">
        <f t="shared" ca="1" si="159"/>
        <v>0</v>
      </c>
      <c r="AR89">
        <f t="shared" ca="1" si="159"/>
        <v>0</v>
      </c>
      <c r="AS89">
        <f t="shared" ca="1" si="159"/>
        <v>0</v>
      </c>
      <c r="AT89">
        <f t="shared" ca="1" si="159"/>
        <v>0</v>
      </c>
      <c r="AU89">
        <f t="shared" ca="1" si="159"/>
        <v>0</v>
      </c>
      <c r="AV89">
        <f t="shared" ca="1" si="159"/>
        <v>0</v>
      </c>
      <c r="AW89" s="375">
        <f t="shared" si="165"/>
        <v>0</v>
      </c>
      <c r="AX89" s="375">
        <f t="shared" si="165"/>
        <v>0</v>
      </c>
      <c r="AY89" s="375">
        <f t="shared" si="165"/>
        <v>0</v>
      </c>
      <c r="AZ89" s="375">
        <f t="shared" si="165"/>
        <v>0</v>
      </c>
      <c r="BA89" s="375">
        <f t="shared" si="165"/>
        <v>0</v>
      </c>
      <c r="BB89" s="375">
        <f t="shared" si="165"/>
        <v>0</v>
      </c>
      <c r="BC89" s="375">
        <f t="shared" si="165"/>
        <v>0</v>
      </c>
      <c r="BD89" s="375">
        <f t="shared" si="165"/>
        <v>0</v>
      </c>
      <c r="BE89" s="381">
        <f ca="1">COUNTIF((OFFSET($AW$87,0,0,4,8)),IF(AW89=0,".",AW89))</f>
        <v>0</v>
      </c>
      <c r="BF89" s="381">
        <f t="shared" ca="1" si="160"/>
        <v>0</v>
      </c>
      <c r="BG89" s="381">
        <f t="shared" ca="1" si="160"/>
        <v>0</v>
      </c>
      <c r="BH89" s="381">
        <f t="shared" ca="1" si="160"/>
        <v>0</v>
      </c>
      <c r="BI89" s="381">
        <f t="shared" ca="1" si="160"/>
        <v>0</v>
      </c>
      <c r="BJ89" s="381">
        <f t="shared" ca="1" si="160"/>
        <v>0</v>
      </c>
      <c r="BK89" s="381">
        <f t="shared" ca="1" si="160"/>
        <v>0</v>
      </c>
      <c r="BL89" s="381">
        <f t="shared" ca="1" si="160"/>
        <v>0</v>
      </c>
      <c r="BM89" s="375">
        <f t="shared" si="165"/>
        <v>0</v>
      </c>
      <c r="BN89" s="375">
        <f t="shared" si="165"/>
        <v>0</v>
      </c>
      <c r="BO89" s="375">
        <f t="shared" si="165"/>
        <v>0</v>
      </c>
      <c r="BP89" s="375">
        <f t="shared" si="165"/>
        <v>0</v>
      </c>
      <c r="BQ89" s="375">
        <f t="shared" si="165"/>
        <v>0</v>
      </c>
      <c r="BR89" s="375">
        <f t="shared" si="165"/>
        <v>0</v>
      </c>
      <c r="BS89" s="375">
        <f t="shared" si="165"/>
        <v>0</v>
      </c>
      <c r="BT89" s="375">
        <f t="shared" si="165"/>
        <v>0</v>
      </c>
      <c r="BU89">
        <f ca="1">COUNTIF((OFFSET($BM$87,0,0,4,8)),IF(BM89=0,".",BM89))</f>
        <v>0</v>
      </c>
      <c r="BV89">
        <f t="shared" ca="1" si="161"/>
        <v>0</v>
      </c>
      <c r="BW89">
        <f t="shared" ca="1" si="161"/>
        <v>0</v>
      </c>
      <c r="BX89">
        <f t="shared" ca="1" si="161"/>
        <v>0</v>
      </c>
      <c r="BY89">
        <f t="shared" ca="1" si="161"/>
        <v>0</v>
      </c>
      <c r="BZ89">
        <f t="shared" ca="1" si="161"/>
        <v>0</v>
      </c>
      <c r="CA89">
        <f t="shared" ca="1" si="161"/>
        <v>0</v>
      </c>
      <c r="CB89">
        <f t="shared" ca="1" si="161"/>
        <v>0</v>
      </c>
    </row>
    <row r="90" spans="1:80" x14ac:dyDescent="0.2">
      <c r="A90" s="374">
        <f t="shared" ref="A90:H90" si="166">A$36</f>
        <v>0</v>
      </c>
      <c r="B90" s="374">
        <f t="shared" si="166"/>
        <v>0</v>
      </c>
      <c r="C90" s="374">
        <f t="shared" si="166"/>
        <v>0</v>
      </c>
      <c r="D90" s="374" t="str">
        <f t="shared" si="166"/>
        <v>ARCH 214.14</v>
      </c>
      <c r="E90" s="374">
        <f t="shared" si="166"/>
        <v>0</v>
      </c>
      <c r="F90" s="374">
        <f t="shared" si="166"/>
        <v>0</v>
      </c>
      <c r="G90" s="374">
        <f t="shared" si="166"/>
        <v>0</v>
      </c>
      <c r="H90" s="374">
        <f t="shared" si="166"/>
        <v>0</v>
      </c>
      <c r="I90">
        <f ca="1">COUNTIF((OFFSET($A$87,0,0,4,8)),IF(A90=0,".",A90))</f>
        <v>0</v>
      </c>
      <c r="J90">
        <f t="shared" ca="1" si="156"/>
        <v>0</v>
      </c>
      <c r="K90">
        <f t="shared" ca="1" si="156"/>
        <v>0</v>
      </c>
      <c r="L90">
        <f t="shared" ca="1" si="156"/>
        <v>1</v>
      </c>
      <c r="M90">
        <f t="shared" ca="1" si="156"/>
        <v>0</v>
      </c>
      <c r="N90">
        <f t="shared" ca="1" si="156"/>
        <v>0</v>
      </c>
      <c r="O90">
        <f t="shared" ca="1" si="156"/>
        <v>0</v>
      </c>
      <c r="P90">
        <f t="shared" ca="1" si="156"/>
        <v>0</v>
      </c>
      <c r="Q90" s="385">
        <f t="shared" ref="Q90:BT90" si="167">Q$36</f>
        <v>0</v>
      </c>
      <c r="R90" s="385">
        <f t="shared" si="167"/>
        <v>0</v>
      </c>
      <c r="S90" s="385">
        <f t="shared" si="167"/>
        <v>0</v>
      </c>
      <c r="T90" s="385" t="str">
        <f t="shared" si="167"/>
        <v>Öğr. Gör. Gülçin SOYAK</v>
      </c>
      <c r="U90" s="385">
        <f t="shared" si="167"/>
        <v>0</v>
      </c>
      <c r="V90" s="385">
        <f t="shared" si="167"/>
        <v>0</v>
      </c>
      <c r="W90" s="385">
        <f t="shared" si="167"/>
        <v>0</v>
      </c>
      <c r="X90" s="385">
        <f t="shared" si="167"/>
        <v>0</v>
      </c>
      <c r="Y90" s="381">
        <f ca="1">COUNTIF((OFFSET($Q$87,0,0,4,8)),IF(Q90=0,".",Q90))</f>
        <v>0</v>
      </c>
      <c r="Z90" s="381">
        <f t="shared" ca="1" si="158"/>
        <v>0</v>
      </c>
      <c r="AA90" s="381">
        <f t="shared" ca="1" si="158"/>
        <v>0</v>
      </c>
      <c r="AB90" s="381">
        <f t="shared" ca="1" si="158"/>
        <v>1</v>
      </c>
      <c r="AC90" s="381">
        <f t="shared" ca="1" si="158"/>
        <v>0</v>
      </c>
      <c r="AD90" s="381">
        <f t="shared" ca="1" si="158"/>
        <v>0</v>
      </c>
      <c r="AE90" s="381">
        <f t="shared" ca="1" si="158"/>
        <v>0</v>
      </c>
      <c r="AF90" s="381">
        <f t="shared" ca="1" si="158"/>
        <v>0</v>
      </c>
      <c r="AG90" s="374">
        <f t="shared" si="167"/>
        <v>0</v>
      </c>
      <c r="AH90" s="374">
        <f t="shared" si="167"/>
        <v>0</v>
      </c>
      <c r="AI90" s="374">
        <f t="shared" si="167"/>
        <v>0</v>
      </c>
      <c r="AJ90" s="374">
        <f t="shared" si="167"/>
        <v>0</v>
      </c>
      <c r="AK90" s="374">
        <f t="shared" si="167"/>
        <v>0</v>
      </c>
      <c r="AL90" s="374">
        <f t="shared" si="167"/>
        <v>0</v>
      </c>
      <c r="AM90" s="374">
        <f t="shared" si="167"/>
        <v>0</v>
      </c>
      <c r="AN90" s="374">
        <f t="shared" si="167"/>
        <v>0</v>
      </c>
      <c r="AO90">
        <f ca="1">COUNTIF((OFFSET($AG$87,0,0,4,8)),IF(AG90=0,".",AG90))</f>
        <v>0</v>
      </c>
      <c r="AP90">
        <f t="shared" ca="1" si="159"/>
        <v>0</v>
      </c>
      <c r="AQ90">
        <f t="shared" ca="1" si="159"/>
        <v>0</v>
      </c>
      <c r="AR90">
        <f t="shared" ca="1" si="159"/>
        <v>0</v>
      </c>
      <c r="AS90">
        <f t="shared" ca="1" si="159"/>
        <v>0</v>
      </c>
      <c r="AT90">
        <f t="shared" ca="1" si="159"/>
        <v>0</v>
      </c>
      <c r="AU90">
        <f t="shared" ca="1" si="159"/>
        <v>0</v>
      </c>
      <c r="AV90">
        <f t="shared" ca="1" si="159"/>
        <v>0</v>
      </c>
      <c r="AW90" s="385">
        <f t="shared" si="167"/>
        <v>0</v>
      </c>
      <c r="AX90" s="385">
        <f t="shared" si="167"/>
        <v>0</v>
      </c>
      <c r="AY90" s="385">
        <f t="shared" si="167"/>
        <v>0</v>
      </c>
      <c r="AZ90" s="385">
        <f t="shared" si="167"/>
        <v>0</v>
      </c>
      <c r="BA90" s="385">
        <f t="shared" si="167"/>
        <v>0</v>
      </c>
      <c r="BB90" s="385">
        <f t="shared" si="167"/>
        <v>0</v>
      </c>
      <c r="BC90" s="385">
        <f t="shared" si="167"/>
        <v>0</v>
      </c>
      <c r="BD90" s="385">
        <f t="shared" si="167"/>
        <v>0</v>
      </c>
      <c r="BE90" s="381">
        <f ca="1">COUNTIF((OFFSET($AW$87,0,0,4,8)),IF(AW90=0,".",AW90))</f>
        <v>0</v>
      </c>
      <c r="BF90" s="381">
        <f t="shared" ca="1" si="160"/>
        <v>0</v>
      </c>
      <c r="BG90" s="381">
        <f t="shared" ca="1" si="160"/>
        <v>0</v>
      </c>
      <c r="BH90" s="381">
        <f t="shared" ca="1" si="160"/>
        <v>0</v>
      </c>
      <c r="BI90" s="381">
        <f t="shared" ca="1" si="160"/>
        <v>0</v>
      </c>
      <c r="BJ90" s="381">
        <f t="shared" ca="1" si="160"/>
        <v>0</v>
      </c>
      <c r="BK90" s="381">
        <f t="shared" ca="1" si="160"/>
        <v>0</v>
      </c>
      <c r="BL90" s="381">
        <f t="shared" ca="1" si="160"/>
        <v>0</v>
      </c>
      <c r="BM90" s="374">
        <f t="shared" si="167"/>
        <v>0</v>
      </c>
      <c r="BN90" s="374">
        <f t="shared" si="167"/>
        <v>0</v>
      </c>
      <c r="BO90" s="374">
        <f t="shared" si="167"/>
        <v>0</v>
      </c>
      <c r="BP90" s="374">
        <f t="shared" si="167"/>
        <v>0</v>
      </c>
      <c r="BQ90" s="374">
        <f t="shared" si="167"/>
        <v>0</v>
      </c>
      <c r="BR90" s="374">
        <f t="shared" si="167"/>
        <v>0</v>
      </c>
      <c r="BS90" s="374">
        <f t="shared" si="167"/>
        <v>0</v>
      </c>
      <c r="BT90" s="374">
        <f t="shared" si="167"/>
        <v>0</v>
      </c>
      <c r="BU90">
        <f ca="1">COUNTIF((OFFSET($BM$87,0,0,4,8)),IF(BM90=0,".",BM90))</f>
        <v>0</v>
      </c>
      <c r="BV90">
        <f t="shared" ca="1" si="161"/>
        <v>0</v>
      </c>
      <c r="BW90">
        <f t="shared" ca="1" si="161"/>
        <v>0</v>
      </c>
      <c r="BX90">
        <f t="shared" ca="1" si="161"/>
        <v>0</v>
      </c>
      <c r="BY90">
        <f t="shared" ca="1" si="161"/>
        <v>0</v>
      </c>
      <c r="BZ90">
        <f t="shared" ca="1" si="161"/>
        <v>0</v>
      </c>
      <c r="CA90">
        <f t="shared" ca="1" si="161"/>
        <v>0</v>
      </c>
      <c r="CB90">
        <f t="shared" ca="1" si="161"/>
        <v>0</v>
      </c>
    </row>
    <row r="91" spans="1:80" x14ac:dyDescent="0.2">
      <c r="A91" s="377">
        <f t="shared" ref="A91:H91" si="168">COUNTIF((A$87:A$90),IF(A87=0,".",A87))</f>
        <v>1</v>
      </c>
      <c r="B91" s="378">
        <f t="shared" si="168"/>
        <v>1</v>
      </c>
      <c r="C91" s="378">
        <f t="shared" si="168"/>
        <v>1</v>
      </c>
      <c r="D91" s="378">
        <f t="shared" si="168"/>
        <v>1</v>
      </c>
      <c r="E91" s="378">
        <f t="shared" si="168"/>
        <v>1</v>
      </c>
      <c r="F91" s="378">
        <f t="shared" si="168"/>
        <v>1</v>
      </c>
      <c r="G91" s="378">
        <f t="shared" si="168"/>
        <v>1</v>
      </c>
      <c r="H91" s="378">
        <f t="shared" si="168"/>
        <v>1</v>
      </c>
      <c r="I91" s="378">
        <f ca="1">SUM(I87:I90)</f>
        <v>1</v>
      </c>
      <c r="J91" s="378">
        <f t="shared" ref="J91:P91" ca="1" si="169">SUM(J87:J90)</f>
        <v>2</v>
      </c>
      <c r="K91" s="378">
        <f t="shared" ca="1" si="169"/>
        <v>1</v>
      </c>
      <c r="L91" s="378">
        <f t="shared" ca="1" si="169"/>
        <v>2</v>
      </c>
      <c r="M91" s="378">
        <f t="shared" ca="1" si="169"/>
        <v>1</v>
      </c>
      <c r="N91" s="378">
        <f t="shared" ca="1" si="169"/>
        <v>1</v>
      </c>
      <c r="O91" s="378">
        <f t="shared" ca="1" si="169"/>
        <v>1</v>
      </c>
      <c r="P91" s="378">
        <f t="shared" ca="1" si="169"/>
        <v>2</v>
      </c>
      <c r="Q91" s="378">
        <f t="shared" ref="Q91:X91" si="170">COUNTIF((Q$87:Q$90),IF(Q87=0,".",Q87))</f>
        <v>1</v>
      </c>
      <c r="R91" s="378">
        <f t="shared" si="170"/>
        <v>1</v>
      </c>
      <c r="S91" s="378">
        <f t="shared" si="170"/>
        <v>1</v>
      </c>
      <c r="T91" s="378">
        <f t="shared" si="170"/>
        <v>1</v>
      </c>
      <c r="U91" s="378">
        <f t="shared" si="170"/>
        <v>1</v>
      </c>
      <c r="V91" s="378">
        <f t="shared" si="170"/>
        <v>1</v>
      </c>
      <c r="W91" s="378">
        <f t="shared" si="170"/>
        <v>1</v>
      </c>
      <c r="X91" s="378">
        <f t="shared" si="170"/>
        <v>1</v>
      </c>
      <c r="Y91" s="378">
        <f ca="1">SUM(Y87:Y90)</f>
        <v>1</v>
      </c>
      <c r="Z91" s="378">
        <f t="shared" ref="Z91:AF91" ca="1" si="171">SUM(Z87:Z90)</f>
        <v>2</v>
      </c>
      <c r="AA91" s="378">
        <f t="shared" ca="1" si="171"/>
        <v>1</v>
      </c>
      <c r="AB91" s="378">
        <f t="shared" ca="1" si="171"/>
        <v>2</v>
      </c>
      <c r="AC91" s="378">
        <f t="shared" ca="1" si="171"/>
        <v>1</v>
      </c>
      <c r="AD91" s="378">
        <f t="shared" ca="1" si="171"/>
        <v>1</v>
      </c>
      <c r="AE91" s="378">
        <f t="shared" ca="1" si="171"/>
        <v>1</v>
      </c>
      <c r="AF91" s="378">
        <f t="shared" ca="1" si="171"/>
        <v>2</v>
      </c>
      <c r="AG91" s="378">
        <f t="shared" ref="AG91:AN94" si="172">COUNTIF((AG$87:AG$90),IF(AG87=0,".",AG87))</f>
        <v>0</v>
      </c>
      <c r="AH91" s="378">
        <f t="shared" si="172"/>
        <v>0</v>
      </c>
      <c r="AI91" s="378">
        <f t="shared" si="172"/>
        <v>0</v>
      </c>
      <c r="AJ91" s="378">
        <f t="shared" si="172"/>
        <v>0</v>
      </c>
      <c r="AK91" s="378">
        <f t="shared" si="172"/>
        <v>0</v>
      </c>
      <c r="AL91" s="378">
        <f t="shared" si="172"/>
        <v>0</v>
      </c>
      <c r="AM91" s="378">
        <f t="shared" si="172"/>
        <v>0</v>
      </c>
      <c r="AN91" s="378">
        <f t="shared" si="172"/>
        <v>0</v>
      </c>
      <c r="AO91" s="378">
        <f ca="1">SUM(AO87:AO90)</f>
        <v>0</v>
      </c>
      <c r="AP91" s="378">
        <f t="shared" ref="AP91:AV91" ca="1" si="173">SUM(AP87:AP90)</f>
        <v>0</v>
      </c>
      <c r="AQ91" s="378">
        <f t="shared" ca="1" si="173"/>
        <v>0</v>
      </c>
      <c r="AR91" s="378">
        <f t="shared" ca="1" si="173"/>
        <v>0</v>
      </c>
      <c r="AS91" s="378">
        <f t="shared" ca="1" si="173"/>
        <v>0</v>
      </c>
      <c r="AT91" s="378">
        <f t="shared" ca="1" si="173"/>
        <v>0</v>
      </c>
      <c r="AU91" s="378">
        <f t="shared" ca="1" si="173"/>
        <v>0</v>
      </c>
      <c r="AV91" s="378">
        <f t="shared" ca="1" si="173"/>
        <v>0</v>
      </c>
      <c r="AW91" s="378">
        <f t="shared" ref="AW91:BD94" si="174">COUNTIF((AW$87:AW$90),IF(AW87=0,".",AW87))</f>
        <v>0</v>
      </c>
      <c r="AX91" s="378">
        <f t="shared" si="174"/>
        <v>0</v>
      </c>
      <c r="AY91" s="378">
        <f t="shared" si="174"/>
        <v>1</v>
      </c>
      <c r="AZ91" s="378">
        <f t="shared" si="174"/>
        <v>0</v>
      </c>
      <c r="BA91" s="378">
        <f t="shared" si="174"/>
        <v>0</v>
      </c>
      <c r="BB91" s="378">
        <f t="shared" si="174"/>
        <v>1</v>
      </c>
      <c r="BC91" s="378">
        <f t="shared" si="174"/>
        <v>0</v>
      </c>
      <c r="BD91" s="378">
        <f t="shared" si="174"/>
        <v>1</v>
      </c>
      <c r="BE91" s="378">
        <f ca="1">SUM(BE87:BE90)</f>
        <v>0</v>
      </c>
      <c r="BF91" s="378">
        <f t="shared" ref="BF91:BL91" ca="1" si="175">SUM(BF87:BF90)</f>
        <v>0</v>
      </c>
      <c r="BG91" s="378">
        <f t="shared" ca="1" si="175"/>
        <v>1</v>
      </c>
      <c r="BH91" s="378">
        <f t="shared" ca="1" si="175"/>
        <v>0</v>
      </c>
      <c r="BI91" s="378">
        <f t="shared" ca="1" si="175"/>
        <v>0</v>
      </c>
      <c r="BJ91" s="378">
        <f t="shared" ca="1" si="175"/>
        <v>1</v>
      </c>
      <c r="BK91" s="378">
        <f t="shared" ca="1" si="175"/>
        <v>0</v>
      </c>
      <c r="BL91" s="378">
        <f t="shared" ca="1" si="175"/>
        <v>1</v>
      </c>
      <c r="BM91" s="378">
        <f t="shared" ref="BM91:BT94" si="176">COUNTIF((BM$87:BM$90),IF(BM87=0,".",BM87))</f>
        <v>0</v>
      </c>
      <c r="BN91" s="378">
        <f t="shared" si="176"/>
        <v>0</v>
      </c>
      <c r="BO91" s="378">
        <f t="shared" si="176"/>
        <v>0</v>
      </c>
      <c r="BP91" s="378">
        <f t="shared" si="176"/>
        <v>0</v>
      </c>
      <c r="BQ91" s="378">
        <f t="shared" si="176"/>
        <v>0</v>
      </c>
      <c r="BR91" s="378">
        <f t="shared" si="176"/>
        <v>0</v>
      </c>
      <c r="BS91" s="378">
        <f t="shared" si="176"/>
        <v>0</v>
      </c>
      <c r="BT91" s="378">
        <f t="shared" si="176"/>
        <v>0</v>
      </c>
      <c r="BU91" s="378">
        <f ca="1">SUM(BU87:BU90)</f>
        <v>0</v>
      </c>
      <c r="BV91" s="378">
        <f t="shared" ref="BV91:CB91" ca="1" si="177">SUM(BV87:BV90)</f>
        <v>0</v>
      </c>
      <c r="BW91" s="378">
        <f t="shared" ca="1" si="177"/>
        <v>0</v>
      </c>
      <c r="BX91" s="378">
        <f t="shared" ca="1" si="177"/>
        <v>0</v>
      </c>
      <c r="BY91" s="378">
        <f t="shared" ca="1" si="177"/>
        <v>0</v>
      </c>
      <c r="BZ91" s="378">
        <f t="shared" ca="1" si="177"/>
        <v>0</v>
      </c>
      <c r="CA91" s="378">
        <f t="shared" ca="1" si="177"/>
        <v>0</v>
      </c>
      <c r="CB91" s="378">
        <f t="shared" ca="1" si="177"/>
        <v>0</v>
      </c>
    </row>
    <row r="92" spans="1:80" ht="12.75" customHeight="1" x14ac:dyDescent="0.2">
      <c r="A92" s="377">
        <f t="shared" ref="A92:X94" si="178">COUNTIF((A$87:A$90),IF(A88=0,".",A88))</f>
        <v>0</v>
      </c>
      <c r="B92" s="378">
        <f t="shared" si="178"/>
        <v>1</v>
      </c>
      <c r="C92" s="378">
        <f t="shared" si="178"/>
        <v>0</v>
      </c>
      <c r="D92" s="378">
        <f t="shared" si="178"/>
        <v>0</v>
      </c>
      <c r="E92" s="378">
        <f t="shared" si="178"/>
        <v>0</v>
      </c>
      <c r="F92" s="378">
        <f t="shared" si="178"/>
        <v>0</v>
      </c>
      <c r="G92" s="378">
        <f t="shared" si="178"/>
        <v>0</v>
      </c>
      <c r="H92" s="378">
        <f t="shared" si="178"/>
        <v>1</v>
      </c>
      <c r="I92" s="1109" t="s">
        <v>327</v>
      </c>
      <c r="J92" s="1109"/>
      <c r="K92" s="1109"/>
      <c r="L92" s="1109"/>
      <c r="M92" s="1109"/>
      <c r="N92" s="1109"/>
      <c r="O92" s="1109"/>
      <c r="P92" s="1109"/>
      <c r="Q92" s="378">
        <f t="shared" si="178"/>
        <v>0</v>
      </c>
      <c r="R92" s="378">
        <f t="shared" si="178"/>
        <v>1</v>
      </c>
      <c r="S92" s="378">
        <f t="shared" si="178"/>
        <v>0</v>
      </c>
      <c r="T92" s="378">
        <f t="shared" si="178"/>
        <v>0</v>
      </c>
      <c r="U92" s="378">
        <f t="shared" si="178"/>
        <v>0</v>
      </c>
      <c r="V92" s="378">
        <f t="shared" si="178"/>
        <v>0</v>
      </c>
      <c r="W92" s="378">
        <f t="shared" si="178"/>
        <v>0</v>
      </c>
      <c r="X92" s="378">
        <f t="shared" si="178"/>
        <v>1</v>
      </c>
      <c r="Y92" s="1109" t="s">
        <v>327</v>
      </c>
      <c r="Z92" s="1109"/>
      <c r="AA92" s="1109"/>
      <c r="AB92" s="1109"/>
      <c r="AC92" s="1109"/>
      <c r="AD92" s="1109"/>
      <c r="AE92" s="1109"/>
      <c r="AF92" s="1109"/>
      <c r="AG92" s="378">
        <f t="shared" si="172"/>
        <v>0</v>
      </c>
      <c r="AH92" s="378">
        <f t="shared" si="172"/>
        <v>0</v>
      </c>
      <c r="AI92" s="378">
        <f t="shared" si="172"/>
        <v>0</v>
      </c>
      <c r="AJ92" s="378">
        <f t="shared" si="172"/>
        <v>0</v>
      </c>
      <c r="AK92" s="378">
        <f t="shared" si="172"/>
        <v>0</v>
      </c>
      <c r="AL92" s="378">
        <f t="shared" si="172"/>
        <v>0</v>
      </c>
      <c r="AM92" s="378">
        <f t="shared" si="172"/>
        <v>0</v>
      </c>
      <c r="AN92" s="378">
        <f t="shared" si="172"/>
        <v>0</v>
      </c>
      <c r="AO92" s="1109" t="s">
        <v>327</v>
      </c>
      <c r="AP92" s="1109"/>
      <c r="AQ92" s="1109"/>
      <c r="AR92" s="1109"/>
      <c r="AS92" s="1109"/>
      <c r="AT92" s="1109"/>
      <c r="AU92" s="1109"/>
      <c r="AV92" s="1109"/>
      <c r="AW92" s="378">
        <f t="shared" si="174"/>
        <v>0</v>
      </c>
      <c r="AX92" s="378">
        <f t="shared" si="174"/>
        <v>0</v>
      </c>
      <c r="AY92" s="378">
        <f t="shared" si="174"/>
        <v>0</v>
      </c>
      <c r="AZ92" s="378">
        <f t="shared" si="174"/>
        <v>0</v>
      </c>
      <c r="BA92" s="378">
        <f t="shared" si="174"/>
        <v>0</v>
      </c>
      <c r="BB92" s="378">
        <f t="shared" si="174"/>
        <v>0</v>
      </c>
      <c r="BC92" s="378">
        <f t="shared" si="174"/>
        <v>0</v>
      </c>
      <c r="BD92" s="378">
        <f t="shared" si="174"/>
        <v>0</v>
      </c>
      <c r="BE92" s="1109" t="s">
        <v>327</v>
      </c>
      <c r="BF92" s="1109"/>
      <c r="BG92" s="1109"/>
      <c r="BH92" s="1109"/>
      <c r="BI92" s="1109"/>
      <c r="BJ92" s="1109"/>
      <c r="BK92" s="1109"/>
      <c r="BL92" s="1109"/>
      <c r="BM92" s="378">
        <f t="shared" si="176"/>
        <v>0</v>
      </c>
      <c r="BN92" s="378">
        <f t="shared" si="176"/>
        <v>0</v>
      </c>
      <c r="BO92" s="378">
        <f t="shared" si="176"/>
        <v>0</v>
      </c>
      <c r="BP92" s="378">
        <f t="shared" si="176"/>
        <v>0</v>
      </c>
      <c r="BQ92" s="378">
        <f t="shared" si="176"/>
        <v>0</v>
      </c>
      <c r="BR92" s="378">
        <f t="shared" si="176"/>
        <v>0</v>
      </c>
      <c r="BS92" s="378">
        <f t="shared" si="176"/>
        <v>0</v>
      </c>
      <c r="BT92" s="378">
        <f t="shared" si="176"/>
        <v>0</v>
      </c>
      <c r="BU92" s="1109" t="s">
        <v>327</v>
      </c>
      <c r="BV92" s="1109"/>
      <c r="BW92" s="1109"/>
      <c r="BX92" s="1109"/>
      <c r="BY92" s="1109"/>
      <c r="BZ92" s="1109"/>
      <c r="CA92" s="1109"/>
      <c r="CB92" s="1109"/>
    </row>
    <row r="93" spans="1:80" ht="12.75" customHeight="1" x14ac:dyDescent="0.2">
      <c r="A93" s="377">
        <f t="shared" si="178"/>
        <v>0</v>
      </c>
      <c r="B93" s="378">
        <f t="shared" si="178"/>
        <v>0</v>
      </c>
      <c r="C93" s="378">
        <f t="shared" si="178"/>
        <v>0</v>
      </c>
      <c r="D93" s="378">
        <f t="shared" si="178"/>
        <v>0</v>
      </c>
      <c r="E93" s="378">
        <f t="shared" si="178"/>
        <v>0</v>
      </c>
      <c r="F93" s="378">
        <f t="shared" si="178"/>
        <v>0</v>
      </c>
      <c r="G93" s="378">
        <f t="shared" si="178"/>
        <v>0</v>
      </c>
      <c r="H93" s="378">
        <f t="shared" si="178"/>
        <v>0</v>
      </c>
      <c r="I93" s="1109"/>
      <c r="J93" s="1109"/>
      <c r="K93" s="1109"/>
      <c r="L93" s="1109"/>
      <c r="M93" s="1109"/>
      <c r="N93" s="1109"/>
      <c r="O93" s="1109"/>
      <c r="P93" s="1109"/>
      <c r="Q93" s="378">
        <f t="shared" si="178"/>
        <v>0</v>
      </c>
      <c r="R93" s="378">
        <f t="shared" si="178"/>
        <v>0</v>
      </c>
      <c r="S93" s="378">
        <f t="shared" si="178"/>
        <v>0</v>
      </c>
      <c r="T93" s="378">
        <f t="shared" si="178"/>
        <v>0</v>
      </c>
      <c r="U93" s="378">
        <f t="shared" si="178"/>
        <v>0</v>
      </c>
      <c r="V93" s="378">
        <f t="shared" si="178"/>
        <v>0</v>
      </c>
      <c r="W93" s="378">
        <f t="shared" si="178"/>
        <v>0</v>
      </c>
      <c r="X93" s="378">
        <f t="shared" si="178"/>
        <v>0</v>
      </c>
      <c r="Y93" s="1109"/>
      <c r="Z93" s="1109"/>
      <c r="AA93" s="1109"/>
      <c r="AB93" s="1109"/>
      <c r="AC93" s="1109"/>
      <c r="AD93" s="1109"/>
      <c r="AE93" s="1109"/>
      <c r="AF93" s="1109"/>
      <c r="AG93" s="378">
        <f t="shared" si="172"/>
        <v>0</v>
      </c>
      <c r="AH93" s="378">
        <f t="shared" si="172"/>
        <v>0</v>
      </c>
      <c r="AI93" s="378">
        <f t="shared" si="172"/>
        <v>0</v>
      </c>
      <c r="AJ93" s="378">
        <f t="shared" si="172"/>
        <v>0</v>
      </c>
      <c r="AK93" s="378">
        <f t="shared" si="172"/>
        <v>0</v>
      </c>
      <c r="AL93" s="378">
        <f t="shared" si="172"/>
        <v>0</v>
      </c>
      <c r="AM93" s="378">
        <f t="shared" si="172"/>
        <v>0</v>
      </c>
      <c r="AN93" s="378">
        <f t="shared" si="172"/>
        <v>0</v>
      </c>
      <c r="AO93" s="1109"/>
      <c r="AP93" s="1109"/>
      <c r="AQ93" s="1109"/>
      <c r="AR93" s="1109"/>
      <c r="AS93" s="1109"/>
      <c r="AT93" s="1109"/>
      <c r="AU93" s="1109"/>
      <c r="AV93" s="1109"/>
      <c r="AW93" s="378">
        <f t="shared" si="174"/>
        <v>0</v>
      </c>
      <c r="AX93" s="378">
        <f t="shared" si="174"/>
        <v>0</v>
      </c>
      <c r="AY93" s="378">
        <f t="shared" si="174"/>
        <v>0</v>
      </c>
      <c r="AZ93" s="378">
        <f t="shared" si="174"/>
        <v>0</v>
      </c>
      <c r="BA93" s="378">
        <f t="shared" si="174"/>
        <v>0</v>
      </c>
      <c r="BB93" s="378">
        <f t="shared" si="174"/>
        <v>0</v>
      </c>
      <c r="BC93" s="378">
        <f t="shared" si="174"/>
        <v>0</v>
      </c>
      <c r="BD93" s="378">
        <f t="shared" si="174"/>
        <v>0</v>
      </c>
      <c r="BE93" s="1109"/>
      <c r="BF93" s="1109"/>
      <c r="BG93" s="1109"/>
      <c r="BH93" s="1109"/>
      <c r="BI93" s="1109"/>
      <c r="BJ93" s="1109"/>
      <c r="BK93" s="1109"/>
      <c r="BL93" s="1109"/>
      <c r="BM93" s="378">
        <f t="shared" si="176"/>
        <v>0</v>
      </c>
      <c r="BN93" s="378">
        <f t="shared" si="176"/>
        <v>0</v>
      </c>
      <c r="BO93" s="378">
        <f t="shared" si="176"/>
        <v>0</v>
      </c>
      <c r="BP93" s="378">
        <f t="shared" si="176"/>
        <v>0</v>
      </c>
      <c r="BQ93" s="378">
        <f t="shared" si="176"/>
        <v>0</v>
      </c>
      <c r="BR93" s="378">
        <f t="shared" si="176"/>
        <v>0</v>
      </c>
      <c r="BS93" s="378">
        <f t="shared" si="176"/>
        <v>0</v>
      </c>
      <c r="BT93" s="378">
        <f t="shared" si="176"/>
        <v>0</v>
      </c>
      <c r="BU93" s="1109"/>
      <c r="BV93" s="1109"/>
      <c r="BW93" s="1109"/>
      <c r="BX93" s="1109"/>
      <c r="BY93" s="1109"/>
      <c r="BZ93" s="1109"/>
      <c r="CA93" s="1109"/>
      <c r="CB93" s="1109"/>
    </row>
    <row r="94" spans="1:80" ht="13.5" thickBot="1" x14ac:dyDescent="0.25">
      <c r="A94" s="377">
        <f t="shared" si="178"/>
        <v>0</v>
      </c>
      <c r="B94" s="378">
        <f t="shared" si="178"/>
        <v>0</v>
      </c>
      <c r="C94" s="378">
        <f t="shared" si="178"/>
        <v>0</v>
      </c>
      <c r="D94" s="378">
        <f t="shared" si="178"/>
        <v>1</v>
      </c>
      <c r="E94" s="378">
        <f t="shared" si="178"/>
        <v>0</v>
      </c>
      <c r="F94" s="378">
        <f t="shared" si="178"/>
        <v>0</v>
      </c>
      <c r="G94" s="378">
        <f t="shared" si="178"/>
        <v>0</v>
      </c>
      <c r="H94" s="378">
        <f t="shared" si="178"/>
        <v>0</v>
      </c>
      <c r="I94" s="380" t="s">
        <v>42</v>
      </c>
      <c r="J94" s="380" t="s">
        <v>44</v>
      </c>
      <c r="K94" s="380" t="s">
        <v>45</v>
      </c>
      <c r="L94" s="380" t="s">
        <v>46</v>
      </c>
      <c r="M94" s="380" t="s">
        <v>47</v>
      </c>
      <c r="N94" s="380" t="s">
        <v>48</v>
      </c>
      <c r="O94" s="380" t="s">
        <v>67</v>
      </c>
      <c r="P94" s="380" t="s">
        <v>43</v>
      </c>
      <c r="Q94" s="378">
        <f t="shared" si="178"/>
        <v>0</v>
      </c>
      <c r="R94" s="378">
        <f t="shared" si="178"/>
        <v>0</v>
      </c>
      <c r="S94" s="378">
        <f t="shared" si="178"/>
        <v>0</v>
      </c>
      <c r="T94" s="378">
        <f t="shared" si="178"/>
        <v>1</v>
      </c>
      <c r="U94" s="378">
        <f t="shared" si="178"/>
        <v>0</v>
      </c>
      <c r="V94" s="378">
        <f t="shared" si="178"/>
        <v>0</v>
      </c>
      <c r="W94" s="378">
        <f t="shared" si="178"/>
        <v>0</v>
      </c>
      <c r="X94" s="378">
        <f t="shared" si="178"/>
        <v>0</v>
      </c>
      <c r="Y94" s="380" t="s">
        <v>42</v>
      </c>
      <c r="Z94" s="380" t="s">
        <v>44</v>
      </c>
      <c r="AA94" s="380" t="s">
        <v>45</v>
      </c>
      <c r="AB94" s="380" t="s">
        <v>46</v>
      </c>
      <c r="AC94" s="380" t="s">
        <v>47</v>
      </c>
      <c r="AD94" s="380" t="s">
        <v>48</v>
      </c>
      <c r="AE94" s="380" t="s">
        <v>67</v>
      </c>
      <c r="AF94" s="380" t="s">
        <v>43</v>
      </c>
      <c r="AG94" s="378">
        <f t="shared" si="172"/>
        <v>0</v>
      </c>
      <c r="AH94" s="378">
        <f t="shared" si="172"/>
        <v>0</v>
      </c>
      <c r="AI94" s="378">
        <f t="shared" si="172"/>
        <v>0</v>
      </c>
      <c r="AJ94" s="378">
        <f t="shared" si="172"/>
        <v>0</v>
      </c>
      <c r="AK94" s="378">
        <f t="shared" si="172"/>
        <v>0</v>
      </c>
      <c r="AL94" s="378">
        <f t="shared" si="172"/>
        <v>0</v>
      </c>
      <c r="AM94" s="378">
        <f t="shared" si="172"/>
        <v>0</v>
      </c>
      <c r="AN94" s="378">
        <f t="shared" si="172"/>
        <v>0</v>
      </c>
      <c r="AO94" s="380" t="s">
        <v>42</v>
      </c>
      <c r="AP94" s="380" t="s">
        <v>44</v>
      </c>
      <c r="AQ94" s="380" t="s">
        <v>45</v>
      </c>
      <c r="AR94" s="380" t="s">
        <v>46</v>
      </c>
      <c r="AS94" s="380" t="s">
        <v>47</v>
      </c>
      <c r="AT94" s="380" t="s">
        <v>48</v>
      </c>
      <c r="AU94" s="380" t="s">
        <v>67</v>
      </c>
      <c r="AV94" s="380" t="s">
        <v>43</v>
      </c>
      <c r="AW94" s="378">
        <f t="shared" si="174"/>
        <v>0</v>
      </c>
      <c r="AX94" s="378">
        <f t="shared" si="174"/>
        <v>0</v>
      </c>
      <c r="AY94" s="378">
        <f t="shared" si="174"/>
        <v>0</v>
      </c>
      <c r="AZ94" s="378">
        <f t="shared" si="174"/>
        <v>0</v>
      </c>
      <c r="BA94" s="378">
        <f t="shared" si="174"/>
        <v>0</v>
      </c>
      <c r="BB94" s="378">
        <f t="shared" si="174"/>
        <v>0</v>
      </c>
      <c r="BC94" s="378">
        <f t="shared" si="174"/>
        <v>0</v>
      </c>
      <c r="BD94" s="378">
        <f t="shared" si="174"/>
        <v>0</v>
      </c>
      <c r="BE94" s="380" t="s">
        <v>42</v>
      </c>
      <c r="BF94" s="380" t="s">
        <v>44</v>
      </c>
      <c r="BG94" s="380" t="s">
        <v>45</v>
      </c>
      <c r="BH94" s="380" t="s">
        <v>46</v>
      </c>
      <c r="BI94" s="380" t="s">
        <v>47</v>
      </c>
      <c r="BJ94" s="380" t="s">
        <v>48</v>
      </c>
      <c r="BK94" s="380" t="s">
        <v>67</v>
      </c>
      <c r="BL94" s="380" t="s">
        <v>43</v>
      </c>
      <c r="BM94" s="378">
        <f t="shared" si="176"/>
        <v>0</v>
      </c>
      <c r="BN94" s="378">
        <f t="shared" si="176"/>
        <v>0</v>
      </c>
      <c r="BO94" s="378">
        <f t="shared" si="176"/>
        <v>0</v>
      </c>
      <c r="BP94" s="378">
        <f t="shared" si="176"/>
        <v>0</v>
      </c>
      <c r="BQ94" s="378">
        <f t="shared" si="176"/>
        <v>0</v>
      </c>
      <c r="BR94" s="378">
        <f t="shared" si="176"/>
        <v>0</v>
      </c>
      <c r="BS94" s="378">
        <f t="shared" si="176"/>
        <v>0</v>
      </c>
      <c r="BT94" s="378">
        <f t="shared" si="176"/>
        <v>0</v>
      </c>
      <c r="BU94" s="380" t="s">
        <v>42</v>
      </c>
      <c r="BV94" s="380" t="s">
        <v>44</v>
      </c>
      <c r="BW94" s="380" t="s">
        <v>45</v>
      </c>
      <c r="BX94" s="380" t="s">
        <v>46</v>
      </c>
      <c r="BY94" s="380" t="s">
        <v>47</v>
      </c>
      <c r="BZ94" s="380" t="s">
        <v>48</v>
      </c>
      <c r="CA94" s="380" t="s">
        <v>67</v>
      </c>
      <c r="CB94" s="380" t="s">
        <v>43</v>
      </c>
    </row>
    <row r="95" spans="1:80" ht="13.5" thickBot="1" x14ac:dyDescent="0.25">
      <c r="A95" s="373">
        <f t="shared" ref="A95:BD95" si="179">SUM(A87:A94)</f>
        <v>1</v>
      </c>
      <c r="B95" s="372">
        <f t="shared" si="179"/>
        <v>2</v>
      </c>
      <c r="C95" s="372">
        <f t="shared" si="179"/>
        <v>1</v>
      </c>
      <c r="D95" s="372">
        <f t="shared" si="179"/>
        <v>2</v>
      </c>
      <c r="E95" s="372">
        <f t="shared" si="179"/>
        <v>1</v>
      </c>
      <c r="F95" s="372">
        <f t="shared" si="179"/>
        <v>1</v>
      </c>
      <c r="G95" s="372">
        <f t="shared" si="179"/>
        <v>1</v>
      </c>
      <c r="H95" s="372">
        <f t="shared" si="179"/>
        <v>2</v>
      </c>
      <c r="I95" s="379" t="str">
        <f t="shared" ref="I95:P95" ca="1" si="180">IF(A95=I91,"OK.","CISSS!")</f>
        <v>OK.</v>
      </c>
      <c r="J95" s="379" t="str">
        <f t="shared" ca="1" si="180"/>
        <v>OK.</v>
      </c>
      <c r="K95" s="379" t="str">
        <f t="shared" ca="1" si="180"/>
        <v>OK.</v>
      </c>
      <c r="L95" s="379" t="str">
        <f t="shared" ca="1" si="180"/>
        <v>OK.</v>
      </c>
      <c r="M95" s="379" t="str">
        <f t="shared" ca="1" si="180"/>
        <v>OK.</v>
      </c>
      <c r="N95" s="379" t="str">
        <f t="shared" ca="1" si="180"/>
        <v>OK.</v>
      </c>
      <c r="O95" s="379" t="str">
        <f t="shared" ca="1" si="180"/>
        <v>OK.</v>
      </c>
      <c r="P95" s="379" t="str">
        <f t="shared" ca="1" si="180"/>
        <v>OK.</v>
      </c>
      <c r="Q95" s="384">
        <f t="shared" si="179"/>
        <v>1</v>
      </c>
      <c r="R95" s="384">
        <f t="shared" si="179"/>
        <v>2</v>
      </c>
      <c r="S95" s="384">
        <f t="shared" si="179"/>
        <v>1</v>
      </c>
      <c r="T95" s="384">
        <f t="shared" si="179"/>
        <v>2</v>
      </c>
      <c r="U95" s="384">
        <f t="shared" si="179"/>
        <v>1</v>
      </c>
      <c r="V95" s="384">
        <f t="shared" si="179"/>
        <v>1</v>
      </c>
      <c r="W95" s="384">
        <f t="shared" si="179"/>
        <v>1</v>
      </c>
      <c r="X95" s="384">
        <f t="shared" si="179"/>
        <v>2</v>
      </c>
      <c r="Y95" s="382" t="str">
        <f t="shared" ref="Y95:AF95" ca="1" si="181">IF(Q95=Y91,"OK.","CISSS!")</f>
        <v>OK.</v>
      </c>
      <c r="Z95" s="382" t="str">
        <f t="shared" ca="1" si="181"/>
        <v>OK.</v>
      </c>
      <c r="AA95" s="382" t="str">
        <f t="shared" ca="1" si="181"/>
        <v>OK.</v>
      </c>
      <c r="AB95" s="382" t="str">
        <f t="shared" ca="1" si="181"/>
        <v>OK.</v>
      </c>
      <c r="AC95" s="382" t="str">
        <f t="shared" ca="1" si="181"/>
        <v>OK.</v>
      </c>
      <c r="AD95" s="382" t="str">
        <f t="shared" ca="1" si="181"/>
        <v>OK.</v>
      </c>
      <c r="AE95" s="382" t="str">
        <f t="shared" ca="1" si="181"/>
        <v>OK.</v>
      </c>
      <c r="AF95" s="382" t="str">
        <f t="shared" ca="1" si="181"/>
        <v>OK.</v>
      </c>
      <c r="AG95" s="372">
        <f t="shared" si="179"/>
        <v>0</v>
      </c>
      <c r="AH95" s="372">
        <f t="shared" si="179"/>
        <v>0</v>
      </c>
      <c r="AI95" s="372">
        <f t="shared" si="179"/>
        <v>0</v>
      </c>
      <c r="AJ95" s="372">
        <f t="shared" si="179"/>
        <v>0</v>
      </c>
      <c r="AK95" s="372">
        <f t="shared" si="179"/>
        <v>0</v>
      </c>
      <c r="AL95" s="372">
        <f t="shared" si="179"/>
        <v>0</v>
      </c>
      <c r="AM95" s="372">
        <f t="shared" si="179"/>
        <v>0</v>
      </c>
      <c r="AN95" s="372">
        <f t="shared" si="179"/>
        <v>0</v>
      </c>
      <c r="AO95" s="379" t="str">
        <f t="shared" ref="AO95:AV95" ca="1" si="182">IF(AG95=AO91,"OK.","CISSS!")</f>
        <v>OK.</v>
      </c>
      <c r="AP95" s="379" t="str">
        <f t="shared" ca="1" si="182"/>
        <v>OK.</v>
      </c>
      <c r="AQ95" s="379" t="str">
        <f t="shared" ca="1" si="182"/>
        <v>OK.</v>
      </c>
      <c r="AR95" s="379" t="str">
        <f t="shared" ca="1" si="182"/>
        <v>OK.</v>
      </c>
      <c r="AS95" s="379" t="str">
        <f t="shared" ca="1" si="182"/>
        <v>OK.</v>
      </c>
      <c r="AT95" s="379" t="str">
        <f t="shared" ca="1" si="182"/>
        <v>OK.</v>
      </c>
      <c r="AU95" s="379" t="str">
        <f t="shared" ca="1" si="182"/>
        <v>OK.</v>
      </c>
      <c r="AV95" s="379" t="str">
        <f t="shared" ca="1" si="182"/>
        <v>OK.</v>
      </c>
      <c r="AW95" s="384">
        <f t="shared" si="179"/>
        <v>0</v>
      </c>
      <c r="AX95" s="384">
        <f t="shared" si="179"/>
        <v>0</v>
      </c>
      <c r="AY95" s="384">
        <f t="shared" si="179"/>
        <v>1</v>
      </c>
      <c r="AZ95" s="384">
        <f t="shared" si="179"/>
        <v>0</v>
      </c>
      <c r="BA95" s="384">
        <f t="shared" si="179"/>
        <v>0</v>
      </c>
      <c r="BB95" s="384">
        <f t="shared" si="179"/>
        <v>1</v>
      </c>
      <c r="BC95" s="384">
        <f t="shared" si="179"/>
        <v>0</v>
      </c>
      <c r="BD95" s="384">
        <f t="shared" si="179"/>
        <v>1</v>
      </c>
      <c r="BE95" s="382" t="str">
        <f t="shared" ref="BE95:BL95" ca="1" si="183">IF(AW95=BE91,"OK.","CISSS!")</f>
        <v>OK.</v>
      </c>
      <c r="BF95" s="382" t="str">
        <f t="shared" ca="1" si="183"/>
        <v>OK.</v>
      </c>
      <c r="BG95" s="382" t="str">
        <f t="shared" ca="1" si="183"/>
        <v>OK.</v>
      </c>
      <c r="BH95" s="382" t="str">
        <f t="shared" ca="1" si="183"/>
        <v>OK.</v>
      </c>
      <c r="BI95" s="382" t="str">
        <f t="shared" ca="1" si="183"/>
        <v>OK.</v>
      </c>
      <c r="BJ95" s="382" t="str">
        <f t="shared" ca="1" si="183"/>
        <v>OK.</v>
      </c>
      <c r="BK95" s="382" t="str">
        <f t="shared" ca="1" si="183"/>
        <v>OK.</v>
      </c>
      <c r="BL95" s="382" t="str">
        <f t="shared" ca="1" si="183"/>
        <v>OK.</v>
      </c>
      <c r="BM95" s="372">
        <f t="shared" ref="BM95:BT95" si="184">SUM(BM87:BM94)</f>
        <v>0</v>
      </c>
      <c r="BN95" s="372">
        <f t="shared" si="184"/>
        <v>0</v>
      </c>
      <c r="BO95" s="372">
        <f t="shared" si="184"/>
        <v>0</v>
      </c>
      <c r="BP95" s="372">
        <f t="shared" si="184"/>
        <v>0</v>
      </c>
      <c r="BQ95" s="372">
        <f t="shared" si="184"/>
        <v>0</v>
      </c>
      <c r="BR95" s="372">
        <f t="shared" si="184"/>
        <v>0</v>
      </c>
      <c r="BS95" s="372">
        <f t="shared" si="184"/>
        <v>0</v>
      </c>
      <c r="BT95" s="372">
        <f t="shared" si="184"/>
        <v>0</v>
      </c>
      <c r="BU95" s="379" t="str">
        <f t="shared" ref="BU95:CB95" ca="1" si="185">IF(BM95=BU91,"OK.","CISSS!")</f>
        <v>OK.</v>
      </c>
      <c r="BV95" s="379" t="str">
        <f t="shared" ca="1" si="185"/>
        <v>OK.</v>
      </c>
      <c r="BW95" s="379" t="str">
        <f t="shared" ca="1" si="185"/>
        <v>OK.</v>
      </c>
      <c r="BX95" s="379" t="str">
        <f t="shared" ca="1" si="185"/>
        <v>OK.</v>
      </c>
      <c r="BY95" s="379" t="str">
        <f t="shared" ca="1" si="185"/>
        <v>OK.</v>
      </c>
      <c r="BZ95" s="379" t="str">
        <f t="shared" ca="1" si="185"/>
        <v>OK.</v>
      </c>
      <c r="CA95" s="379" t="str">
        <f t="shared" ca="1" si="185"/>
        <v>OK.</v>
      </c>
      <c r="CB95" s="379" t="str">
        <f t="shared" ca="1" si="185"/>
        <v>OK.</v>
      </c>
    </row>
    <row r="96" spans="1:80" x14ac:dyDescent="0.2">
      <c r="A96" s="375" t="str">
        <f t="shared" ref="A96:H96" si="186">A$7</f>
        <v>ARCH 101.11</v>
      </c>
      <c r="B96" s="375">
        <f t="shared" si="186"/>
        <v>0</v>
      </c>
      <c r="C96" s="375" t="str">
        <f t="shared" si="186"/>
        <v>ARCH 207.11</v>
      </c>
      <c r="D96" s="375" t="str">
        <f t="shared" si="186"/>
        <v>ARCH 214.11</v>
      </c>
      <c r="E96" s="375" t="str">
        <f t="shared" si="186"/>
        <v>ARCH 315.01</v>
      </c>
      <c r="F96" s="375" t="str">
        <f t="shared" si="186"/>
        <v>ARCH 467.11</v>
      </c>
      <c r="G96" s="375" t="str">
        <f t="shared" si="186"/>
        <v>ARCH 372.01</v>
      </c>
      <c r="H96" s="375" t="str">
        <f t="shared" si="186"/>
        <v>ES 302.01</v>
      </c>
      <c r="I96">
        <f ca="1">COUNTIF((OFFSET($A$96,0,0,4,8)),IF(A96=0,".",A96))</f>
        <v>1</v>
      </c>
      <c r="J96">
        <f t="shared" ref="J96:P99" ca="1" si="187">COUNTIF((OFFSET($A$96,0,0,4,8)),IF(B96=0,".",B96))</f>
        <v>0</v>
      </c>
      <c r="K96">
        <f t="shared" ca="1" si="187"/>
        <v>1</v>
      </c>
      <c r="L96">
        <f t="shared" ca="1" si="187"/>
        <v>1</v>
      </c>
      <c r="M96">
        <f t="shared" ca="1" si="187"/>
        <v>1</v>
      </c>
      <c r="N96">
        <f t="shared" ca="1" si="187"/>
        <v>1</v>
      </c>
      <c r="O96">
        <f t="shared" ca="1" si="187"/>
        <v>1</v>
      </c>
      <c r="P96">
        <f t="shared" ca="1" si="187"/>
        <v>1</v>
      </c>
      <c r="Q96" s="375" t="str">
        <f t="shared" ref="Q96:BT96" si="188">Q$7</f>
        <v>Yrd. Doç. Dr. Aslı ERGENOĞLU</v>
      </c>
      <c r="R96" s="375">
        <f t="shared" si="188"/>
        <v>0</v>
      </c>
      <c r="S96" s="375" t="str">
        <f t="shared" si="188"/>
        <v>Yrd. Doç. Dr. Murat ŞAHİN</v>
      </c>
      <c r="T96" s="375" t="str">
        <f t="shared" si="188"/>
        <v>Yrd. Doç. Dr. Kerem ERCOŞKUN</v>
      </c>
      <c r="U96" s="375" t="str">
        <f t="shared" si="188"/>
        <v>Yrd. Doç. Dr. Soner ŞAHİN</v>
      </c>
      <c r="V96" s="375" t="str">
        <f t="shared" si="188"/>
        <v>Doç. Dr. A. Dilek ÖZDEMİR</v>
      </c>
      <c r="W96" s="375" t="str">
        <f t="shared" si="188"/>
        <v>Doç. Dr. Ayşin SEV</v>
      </c>
      <c r="X96" s="375" t="str">
        <f t="shared" si="188"/>
        <v>Öğr. Gör. M. Cem AKDAMAR</v>
      </c>
      <c r="Y96" s="381">
        <f ca="1">COUNTIF((OFFSET($Q$96,0,0,4,8)),IF(Q96=0,".",Q96))</f>
        <v>1</v>
      </c>
      <c r="Z96" s="381">
        <f t="shared" ref="Z96:AF99" ca="1" si="189">COUNTIF((OFFSET($Q$96,0,0,4,8)),IF(R96=0,".",R96))</f>
        <v>0</v>
      </c>
      <c r="AA96" s="381">
        <f t="shared" ca="1" si="189"/>
        <v>1</v>
      </c>
      <c r="AB96" s="381">
        <f t="shared" ca="1" si="189"/>
        <v>1</v>
      </c>
      <c r="AC96" s="381">
        <f t="shared" ca="1" si="189"/>
        <v>1</v>
      </c>
      <c r="AD96" s="381">
        <f t="shared" ca="1" si="189"/>
        <v>1</v>
      </c>
      <c r="AE96" s="381">
        <f t="shared" ca="1" si="189"/>
        <v>1</v>
      </c>
      <c r="AF96" s="381">
        <f t="shared" ca="1" si="189"/>
        <v>1</v>
      </c>
      <c r="AG96" s="375">
        <f t="shared" si="188"/>
        <v>0</v>
      </c>
      <c r="AH96" s="375">
        <f t="shared" si="188"/>
        <v>0</v>
      </c>
      <c r="AI96" s="375">
        <f t="shared" si="188"/>
        <v>0</v>
      </c>
      <c r="AJ96" s="375">
        <f t="shared" si="188"/>
        <v>0</v>
      </c>
      <c r="AK96" s="375">
        <f t="shared" si="188"/>
        <v>0</v>
      </c>
      <c r="AL96" s="375">
        <f t="shared" si="188"/>
        <v>0</v>
      </c>
      <c r="AM96" s="375">
        <f t="shared" si="188"/>
        <v>0</v>
      </c>
      <c r="AN96" s="375">
        <f t="shared" si="188"/>
        <v>0</v>
      </c>
      <c r="AO96">
        <f ca="1">COUNTIF((OFFSET($AG$96,0,0,4,8)),IF(AG96=0,".",AG96))</f>
        <v>0</v>
      </c>
      <c r="AP96">
        <f t="shared" ref="AP96:AV99" ca="1" si="190">COUNTIF((OFFSET($AG$96,0,0,4,8)),IF(AH96=0,".",AH96))</f>
        <v>0</v>
      </c>
      <c r="AQ96">
        <f t="shared" ca="1" si="190"/>
        <v>0</v>
      </c>
      <c r="AR96">
        <f t="shared" ca="1" si="190"/>
        <v>0</v>
      </c>
      <c r="AS96">
        <f t="shared" ca="1" si="190"/>
        <v>0</v>
      </c>
      <c r="AT96">
        <f t="shared" ca="1" si="190"/>
        <v>0</v>
      </c>
      <c r="AU96">
        <f t="shared" ca="1" si="190"/>
        <v>0</v>
      </c>
      <c r="AV96">
        <f t="shared" ca="1" si="190"/>
        <v>0</v>
      </c>
      <c r="AW96" s="375">
        <f t="shared" si="188"/>
        <v>0</v>
      </c>
      <c r="AX96" s="375">
        <f t="shared" si="188"/>
        <v>0</v>
      </c>
      <c r="AY96" s="375" t="str">
        <f t="shared" si="188"/>
        <v>Student1</v>
      </c>
      <c r="AZ96" s="375">
        <f t="shared" si="188"/>
        <v>0</v>
      </c>
      <c r="BA96" s="375">
        <f t="shared" si="188"/>
        <v>0</v>
      </c>
      <c r="BB96" s="375" t="str">
        <f t="shared" si="188"/>
        <v>Zeynep YAZICIOĞLU HALU</v>
      </c>
      <c r="BC96" s="375">
        <f t="shared" si="188"/>
        <v>0</v>
      </c>
      <c r="BD96" s="375" t="str">
        <f t="shared" si="188"/>
        <v>Burçin BAŞYAZICI</v>
      </c>
      <c r="BE96" s="381">
        <f ca="1">COUNTIF((OFFSET($AW$96,0,0,4,8)),IF(AW96=0,".",AW96))</f>
        <v>0</v>
      </c>
      <c r="BF96" s="381">
        <f t="shared" ref="BF96:BL99" ca="1" si="191">COUNTIF((OFFSET($AW$96,0,0,4,8)),IF(AX96=0,".",AX96))</f>
        <v>0</v>
      </c>
      <c r="BG96" s="381">
        <f t="shared" ca="1" si="191"/>
        <v>1</v>
      </c>
      <c r="BH96" s="381">
        <f t="shared" ca="1" si="191"/>
        <v>0</v>
      </c>
      <c r="BI96" s="381">
        <f t="shared" ca="1" si="191"/>
        <v>0</v>
      </c>
      <c r="BJ96" s="381">
        <f t="shared" ca="1" si="191"/>
        <v>1</v>
      </c>
      <c r="BK96" s="381">
        <f t="shared" ca="1" si="191"/>
        <v>0</v>
      </c>
      <c r="BL96" s="381">
        <f t="shared" ca="1" si="191"/>
        <v>1</v>
      </c>
      <c r="BM96" s="375">
        <f t="shared" si="188"/>
        <v>0</v>
      </c>
      <c r="BN96" s="375">
        <f t="shared" si="188"/>
        <v>0</v>
      </c>
      <c r="BO96" s="375">
        <f t="shared" si="188"/>
        <v>0</v>
      </c>
      <c r="BP96" s="375">
        <f t="shared" si="188"/>
        <v>0</v>
      </c>
      <c r="BQ96" s="375">
        <f t="shared" si="188"/>
        <v>0</v>
      </c>
      <c r="BR96" s="375">
        <f t="shared" si="188"/>
        <v>0</v>
      </c>
      <c r="BS96" s="375">
        <f t="shared" si="188"/>
        <v>0</v>
      </c>
      <c r="BT96" s="375">
        <f t="shared" si="188"/>
        <v>0</v>
      </c>
      <c r="BU96">
        <f ca="1">COUNTIF((OFFSET($BM$96,0,0,4,8)),IF(BM96=0,".",BM96))</f>
        <v>0</v>
      </c>
      <c r="BV96">
        <f t="shared" ref="BV96:CB99" ca="1" si="192">COUNTIF((OFFSET($BM$96,0,0,4,8)),IF(BN96=0,".",BN96))</f>
        <v>0</v>
      </c>
      <c r="BW96">
        <f t="shared" ca="1" si="192"/>
        <v>0</v>
      </c>
      <c r="BX96">
        <f t="shared" ca="1" si="192"/>
        <v>0</v>
      </c>
      <c r="BY96">
        <f t="shared" ca="1" si="192"/>
        <v>0</v>
      </c>
      <c r="BZ96">
        <f t="shared" ca="1" si="192"/>
        <v>0</v>
      </c>
      <c r="CA96">
        <f t="shared" ca="1" si="192"/>
        <v>0</v>
      </c>
      <c r="CB96">
        <f t="shared" ca="1" si="192"/>
        <v>0</v>
      </c>
    </row>
    <row r="97" spans="1:80" x14ac:dyDescent="0.2">
      <c r="A97" s="374">
        <f t="shared" ref="A97:H97" si="193">A$17</f>
        <v>0</v>
      </c>
      <c r="B97" s="374" t="str">
        <f t="shared" si="193"/>
        <v>ES 106.08</v>
      </c>
      <c r="C97" s="374">
        <f t="shared" si="193"/>
        <v>0</v>
      </c>
      <c r="D97" s="374">
        <f t="shared" si="193"/>
        <v>0</v>
      </c>
      <c r="E97" s="374">
        <f t="shared" si="193"/>
        <v>0</v>
      </c>
      <c r="F97" s="374">
        <f t="shared" si="193"/>
        <v>0</v>
      </c>
      <c r="G97" s="374">
        <f t="shared" si="193"/>
        <v>0</v>
      </c>
      <c r="H97" s="374" t="str">
        <f t="shared" si="193"/>
        <v>ARCH 416.02</v>
      </c>
      <c r="I97">
        <f ca="1">COUNTIF((OFFSET($A$96,0,0,4,8)),IF(A97=0,".",A97))</f>
        <v>0</v>
      </c>
      <c r="J97">
        <f t="shared" ca="1" si="187"/>
        <v>1</v>
      </c>
      <c r="K97">
        <f t="shared" ca="1" si="187"/>
        <v>0</v>
      </c>
      <c r="L97">
        <f t="shared" ca="1" si="187"/>
        <v>0</v>
      </c>
      <c r="M97">
        <f t="shared" ca="1" si="187"/>
        <v>0</v>
      </c>
      <c r="N97">
        <f t="shared" ca="1" si="187"/>
        <v>0</v>
      </c>
      <c r="O97">
        <f t="shared" ca="1" si="187"/>
        <v>0</v>
      </c>
      <c r="P97">
        <f t="shared" ca="1" si="187"/>
        <v>1</v>
      </c>
      <c r="Q97" s="385">
        <f t="shared" ref="Q97:BT97" si="194">Q$17</f>
        <v>0</v>
      </c>
      <c r="R97" s="385" t="str">
        <f t="shared" si="194"/>
        <v>Staff2</v>
      </c>
      <c r="S97" s="385">
        <f t="shared" si="194"/>
        <v>0</v>
      </c>
      <c r="T97" s="385">
        <f t="shared" si="194"/>
        <v>0</v>
      </c>
      <c r="U97" s="385">
        <f t="shared" si="194"/>
        <v>0</v>
      </c>
      <c r="V97" s="385">
        <f t="shared" si="194"/>
        <v>0</v>
      </c>
      <c r="W97" s="385">
        <f t="shared" si="194"/>
        <v>0</v>
      </c>
      <c r="X97" s="385" t="str">
        <f t="shared" si="194"/>
        <v>Öğr. Gör. Dr. Jülide DEMİRDÖVEN</v>
      </c>
      <c r="Y97" s="381">
        <f ca="1">COUNTIF((OFFSET($Q$96,0,0,4,8)),IF(Q97=0,".",Q97))</f>
        <v>0</v>
      </c>
      <c r="Z97" s="381">
        <f t="shared" ca="1" si="189"/>
        <v>1</v>
      </c>
      <c r="AA97" s="381">
        <f t="shared" ca="1" si="189"/>
        <v>0</v>
      </c>
      <c r="AB97" s="381">
        <f t="shared" ca="1" si="189"/>
        <v>0</v>
      </c>
      <c r="AC97" s="381">
        <f t="shared" ca="1" si="189"/>
        <v>0</v>
      </c>
      <c r="AD97" s="381">
        <f t="shared" ca="1" si="189"/>
        <v>0</v>
      </c>
      <c r="AE97" s="381">
        <f t="shared" ca="1" si="189"/>
        <v>0</v>
      </c>
      <c r="AF97" s="381">
        <f t="shared" ca="1" si="189"/>
        <v>1</v>
      </c>
      <c r="AG97" s="374">
        <f t="shared" si="194"/>
        <v>0</v>
      </c>
      <c r="AH97" s="374">
        <f t="shared" si="194"/>
        <v>0</v>
      </c>
      <c r="AI97" s="374">
        <f t="shared" si="194"/>
        <v>0</v>
      </c>
      <c r="AJ97" s="374">
        <f t="shared" si="194"/>
        <v>0</v>
      </c>
      <c r="AK97" s="374">
        <f t="shared" si="194"/>
        <v>0</v>
      </c>
      <c r="AL97" s="374">
        <f t="shared" si="194"/>
        <v>0</v>
      </c>
      <c r="AM97" s="374">
        <f t="shared" si="194"/>
        <v>0</v>
      </c>
      <c r="AN97" s="374">
        <f t="shared" si="194"/>
        <v>0</v>
      </c>
      <c r="AO97">
        <f ca="1">COUNTIF((OFFSET($AG$96,0,0,4,8)),IF(AG97=0,".",AG97))</f>
        <v>0</v>
      </c>
      <c r="AP97">
        <f t="shared" ca="1" si="190"/>
        <v>0</v>
      </c>
      <c r="AQ97">
        <f t="shared" ca="1" si="190"/>
        <v>0</v>
      </c>
      <c r="AR97">
        <f t="shared" ca="1" si="190"/>
        <v>0</v>
      </c>
      <c r="AS97">
        <f t="shared" ca="1" si="190"/>
        <v>0</v>
      </c>
      <c r="AT97">
        <f t="shared" ca="1" si="190"/>
        <v>0</v>
      </c>
      <c r="AU97">
        <f t="shared" ca="1" si="190"/>
        <v>0</v>
      </c>
      <c r="AV97">
        <f t="shared" ca="1" si="190"/>
        <v>0</v>
      </c>
      <c r="AW97" s="385">
        <f t="shared" si="194"/>
        <v>0</v>
      </c>
      <c r="AX97" s="385">
        <f t="shared" si="194"/>
        <v>0</v>
      </c>
      <c r="AY97" s="385">
        <f t="shared" si="194"/>
        <v>0</v>
      </c>
      <c r="AZ97" s="385">
        <f t="shared" si="194"/>
        <v>0</v>
      </c>
      <c r="BA97" s="385">
        <f t="shared" si="194"/>
        <v>0</v>
      </c>
      <c r="BB97" s="385">
        <f t="shared" si="194"/>
        <v>0</v>
      </c>
      <c r="BC97" s="385">
        <f t="shared" si="194"/>
        <v>0</v>
      </c>
      <c r="BD97" s="385">
        <f t="shared" si="194"/>
        <v>0</v>
      </c>
      <c r="BE97" s="381">
        <f ca="1">COUNTIF((OFFSET($AW$96,0,0,4,8)),IF(AW97=0,".",AW97))</f>
        <v>0</v>
      </c>
      <c r="BF97" s="381">
        <f t="shared" ca="1" si="191"/>
        <v>0</v>
      </c>
      <c r="BG97" s="381">
        <f t="shared" ca="1" si="191"/>
        <v>0</v>
      </c>
      <c r="BH97" s="381">
        <f t="shared" ca="1" si="191"/>
        <v>0</v>
      </c>
      <c r="BI97" s="381">
        <f t="shared" ca="1" si="191"/>
        <v>0</v>
      </c>
      <c r="BJ97" s="381">
        <f t="shared" ca="1" si="191"/>
        <v>0</v>
      </c>
      <c r="BK97" s="381">
        <f t="shared" ca="1" si="191"/>
        <v>0</v>
      </c>
      <c r="BL97" s="381">
        <f t="shared" ca="1" si="191"/>
        <v>0</v>
      </c>
      <c r="BM97" s="374">
        <f t="shared" si="194"/>
        <v>0</v>
      </c>
      <c r="BN97" s="374">
        <f t="shared" si="194"/>
        <v>0</v>
      </c>
      <c r="BO97" s="374">
        <f t="shared" si="194"/>
        <v>0</v>
      </c>
      <c r="BP97" s="374">
        <f t="shared" si="194"/>
        <v>0</v>
      </c>
      <c r="BQ97" s="374">
        <f t="shared" si="194"/>
        <v>0</v>
      </c>
      <c r="BR97" s="374">
        <f t="shared" si="194"/>
        <v>0</v>
      </c>
      <c r="BS97" s="374">
        <f t="shared" si="194"/>
        <v>0</v>
      </c>
      <c r="BT97" s="374">
        <f t="shared" si="194"/>
        <v>0</v>
      </c>
      <c r="BU97">
        <f ca="1">COUNTIF((OFFSET($BM$96,0,0,4,8)),IF(BM97=0,".",BM97))</f>
        <v>0</v>
      </c>
      <c r="BV97">
        <f t="shared" ca="1" si="192"/>
        <v>0</v>
      </c>
      <c r="BW97">
        <f t="shared" ca="1" si="192"/>
        <v>0</v>
      </c>
      <c r="BX97">
        <f t="shared" ca="1" si="192"/>
        <v>0</v>
      </c>
      <c r="BY97">
        <f t="shared" ca="1" si="192"/>
        <v>0</v>
      </c>
      <c r="BZ97">
        <f t="shared" ca="1" si="192"/>
        <v>0</v>
      </c>
      <c r="CA97">
        <f t="shared" ca="1" si="192"/>
        <v>0</v>
      </c>
      <c r="CB97">
        <f t="shared" ca="1" si="192"/>
        <v>0</v>
      </c>
    </row>
    <row r="98" spans="1:80" x14ac:dyDescent="0.2">
      <c r="A98" s="375">
        <f t="shared" ref="A98:H98" si="195">A$27</f>
        <v>0</v>
      </c>
      <c r="B98" s="375">
        <f t="shared" si="195"/>
        <v>0</v>
      </c>
      <c r="C98" s="375">
        <f t="shared" si="195"/>
        <v>0</v>
      </c>
      <c r="D98" s="375">
        <f t="shared" si="195"/>
        <v>0</v>
      </c>
      <c r="E98" s="375">
        <f t="shared" si="195"/>
        <v>0</v>
      </c>
      <c r="F98" s="375">
        <f t="shared" si="195"/>
        <v>0</v>
      </c>
      <c r="G98" s="375">
        <f t="shared" si="195"/>
        <v>0</v>
      </c>
      <c r="H98" s="375">
        <f t="shared" si="195"/>
        <v>0</v>
      </c>
      <c r="I98">
        <f ca="1">COUNTIF((OFFSET($A$96,0,0,4,8)),IF(A98=0,".",A98))</f>
        <v>0</v>
      </c>
      <c r="J98">
        <f t="shared" ca="1" si="187"/>
        <v>0</v>
      </c>
      <c r="K98">
        <f t="shared" ca="1" si="187"/>
        <v>0</v>
      </c>
      <c r="L98">
        <f t="shared" ca="1" si="187"/>
        <v>0</v>
      </c>
      <c r="M98">
        <f t="shared" ca="1" si="187"/>
        <v>0</v>
      </c>
      <c r="N98">
        <f t="shared" ca="1" si="187"/>
        <v>0</v>
      </c>
      <c r="O98">
        <f t="shared" ca="1" si="187"/>
        <v>0</v>
      </c>
      <c r="P98">
        <f t="shared" ca="1" si="187"/>
        <v>0</v>
      </c>
      <c r="Q98" s="375">
        <f t="shared" ref="Q98:BT98" si="196">Q$27</f>
        <v>0</v>
      </c>
      <c r="R98" s="375">
        <f t="shared" si="196"/>
        <v>0</v>
      </c>
      <c r="S98" s="375">
        <f t="shared" si="196"/>
        <v>0</v>
      </c>
      <c r="T98" s="375">
        <f t="shared" si="196"/>
        <v>0</v>
      </c>
      <c r="U98" s="375">
        <f t="shared" si="196"/>
        <v>0</v>
      </c>
      <c r="V98" s="375">
        <f t="shared" si="196"/>
        <v>0</v>
      </c>
      <c r="W98" s="375">
        <f t="shared" si="196"/>
        <v>0</v>
      </c>
      <c r="X98" s="375">
        <f t="shared" si="196"/>
        <v>0</v>
      </c>
      <c r="Y98" s="381">
        <f ca="1">COUNTIF((OFFSET($Q$96,0,0,4,8)),IF(Q98=0,".",Q98))</f>
        <v>0</v>
      </c>
      <c r="Z98" s="381">
        <f t="shared" ca="1" si="189"/>
        <v>0</v>
      </c>
      <c r="AA98" s="381">
        <f t="shared" ca="1" si="189"/>
        <v>0</v>
      </c>
      <c r="AB98" s="381">
        <f t="shared" ca="1" si="189"/>
        <v>0</v>
      </c>
      <c r="AC98" s="381">
        <f t="shared" ca="1" si="189"/>
        <v>0</v>
      </c>
      <c r="AD98" s="381">
        <f t="shared" ca="1" si="189"/>
        <v>0</v>
      </c>
      <c r="AE98" s="381">
        <f t="shared" ca="1" si="189"/>
        <v>0</v>
      </c>
      <c r="AF98" s="381">
        <f t="shared" ca="1" si="189"/>
        <v>0</v>
      </c>
      <c r="AG98" s="375">
        <f t="shared" si="196"/>
        <v>0</v>
      </c>
      <c r="AH98" s="375">
        <f t="shared" si="196"/>
        <v>0</v>
      </c>
      <c r="AI98" s="375">
        <f t="shared" si="196"/>
        <v>0</v>
      </c>
      <c r="AJ98" s="375">
        <f t="shared" si="196"/>
        <v>0</v>
      </c>
      <c r="AK98" s="375">
        <f t="shared" si="196"/>
        <v>0</v>
      </c>
      <c r="AL98" s="375">
        <f t="shared" si="196"/>
        <v>0</v>
      </c>
      <c r="AM98" s="375">
        <f t="shared" si="196"/>
        <v>0</v>
      </c>
      <c r="AN98" s="375">
        <f t="shared" si="196"/>
        <v>0</v>
      </c>
      <c r="AO98">
        <f ca="1">COUNTIF((OFFSET($AG$96,0,0,4,8)),IF(AG98=0,".",AG98))</f>
        <v>0</v>
      </c>
      <c r="AP98">
        <f t="shared" ca="1" si="190"/>
        <v>0</v>
      </c>
      <c r="AQ98">
        <f t="shared" ca="1" si="190"/>
        <v>0</v>
      </c>
      <c r="AR98">
        <f t="shared" ca="1" si="190"/>
        <v>0</v>
      </c>
      <c r="AS98">
        <f t="shared" ca="1" si="190"/>
        <v>0</v>
      </c>
      <c r="AT98">
        <f t="shared" ca="1" si="190"/>
        <v>0</v>
      </c>
      <c r="AU98">
        <f t="shared" ca="1" si="190"/>
        <v>0</v>
      </c>
      <c r="AV98">
        <f t="shared" ca="1" si="190"/>
        <v>0</v>
      </c>
      <c r="AW98" s="375">
        <f t="shared" si="196"/>
        <v>0</v>
      </c>
      <c r="AX98" s="375">
        <f t="shared" si="196"/>
        <v>0</v>
      </c>
      <c r="AY98" s="375">
        <f t="shared" si="196"/>
        <v>0</v>
      </c>
      <c r="AZ98" s="375">
        <f t="shared" si="196"/>
        <v>0</v>
      </c>
      <c r="BA98" s="375">
        <f t="shared" si="196"/>
        <v>0</v>
      </c>
      <c r="BB98" s="375">
        <f t="shared" si="196"/>
        <v>0</v>
      </c>
      <c r="BC98" s="375">
        <f t="shared" si="196"/>
        <v>0</v>
      </c>
      <c r="BD98" s="375">
        <f t="shared" si="196"/>
        <v>0</v>
      </c>
      <c r="BE98" s="381">
        <f ca="1">COUNTIF((OFFSET($AW$96,0,0,4,8)),IF(AW98=0,".",AW98))</f>
        <v>0</v>
      </c>
      <c r="BF98" s="381">
        <f t="shared" ca="1" si="191"/>
        <v>0</v>
      </c>
      <c r="BG98" s="381">
        <f t="shared" ca="1" si="191"/>
        <v>0</v>
      </c>
      <c r="BH98" s="381">
        <f t="shared" ca="1" si="191"/>
        <v>0</v>
      </c>
      <c r="BI98" s="381">
        <f t="shared" ca="1" si="191"/>
        <v>0</v>
      </c>
      <c r="BJ98" s="381">
        <f t="shared" ca="1" si="191"/>
        <v>0</v>
      </c>
      <c r="BK98" s="381">
        <f t="shared" ca="1" si="191"/>
        <v>0</v>
      </c>
      <c r="BL98" s="381">
        <f t="shared" ca="1" si="191"/>
        <v>0</v>
      </c>
      <c r="BM98" s="375">
        <f t="shared" si="196"/>
        <v>0</v>
      </c>
      <c r="BN98" s="375">
        <f t="shared" si="196"/>
        <v>0</v>
      </c>
      <c r="BO98" s="375">
        <f t="shared" si="196"/>
        <v>0</v>
      </c>
      <c r="BP98" s="375">
        <f t="shared" si="196"/>
        <v>0</v>
      </c>
      <c r="BQ98" s="375">
        <f t="shared" si="196"/>
        <v>0</v>
      </c>
      <c r="BR98" s="375">
        <f t="shared" si="196"/>
        <v>0</v>
      </c>
      <c r="BS98" s="375">
        <f t="shared" si="196"/>
        <v>0</v>
      </c>
      <c r="BT98" s="375">
        <f t="shared" si="196"/>
        <v>0</v>
      </c>
      <c r="BU98">
        <f ca="1">COUNTIF((OFFSET($BM$96,0,0,4,8)),IF(BM98=0,".",BM98))</f>
        <v>0</v>
      </c>
      <c r="BV98">
        <f t="shared" ca="1" si="192"/>
        <v>0</v>
      </c>
      <c r="BW98">
        <f t="shared" ca="1" si="192"/>
        <v>0</v>
      </c>
      <c r="BX98">
        <f t="shared" ca="1" si="192"/>
        <v>0</v>
      </c>
      <c r="BY98">
        <f t="shared" ca="1" si="192"/>
        <v>0</v>
      </c>
      <c r="BZ98">
        <f t="shared" ca="1" si="192"/>
        <v>0</v>
      </c>
      <c r="CA98">
        <f t="shared" ca="1" si="192"/>
        <v>0</v>
      </c>
      <c r="CB98">
        <f t="shared" ca="1" si="192"/>
        <v>0</v>
      </c>
    </row>
    <row r="99" spans="1:80" x14ac:dyDescent="0.2">
      <c r="A99" s="374">
        <f t="shared" ref="A99:H99" si="197">A$37</f>
        <v>0</v>
      </c>
      <c r="B99" s="374">
        <f t="shared" si="197"/>
        <v>0</v>
      </c>
      <c r="C99" s="374">
        <f t="shared" si="197"/>
        <v>0</v>
      </c>
      <c r="D99" s="374" t="str">
        <f t="shared" si="197"/>
        <v>ARCH 214.14</v>
      </c>
      <c r="E99" s="374">
        <f t="shared" si="197"/>
        <v>0</v>
      </c>
      <c r="F99" s="374">
        <f t="shared" si="197"/>
        <v>0</v>
      </c>
      <c r="G99" s="374">
        <f t="shared" si="197"/>
        <v>0</v>
      </c>
      <c r="H99" s="374">
        <f t="shared" si="197"/>
        <v>0</v>
      </c>
      <c r="I99">
        <f ca="1">COUNTIF((OFFSET($A$96,0,0,4,8)),IF(A99=0,".",A99))</f>
        <v>0</v>
      </c>
      <c r="J99">
        <f t="shared" ca="1" si="187"/>
        <v>0</v>
      </c>
      <c r="K99">
        <f t="shared" ca="1" si="187"/>
        <v>0</v>
      </c>
      <c r="L99">
        <f t="shared" ca="1" si="187"/>
        <v>1</v>
      </c>
      <c r="M99">
        <f t="shared" ca="1" si="187"/>
        <v>0</v>
      </c>
      <c r="N99">
        <f t="shared" ca="1" si="187"/>
        <v>0</v>
      </c>
      <c r="O99">
        <f t="shared" ca="1" si="187"/>
        <v>0</v>
      </c>
      <c r="P99">
        <f t="shared" ca="1" si="187"/>
        <v>0</v>
      </c>
      <c r="Q99" s="385">
        <f t="shared" ref="Q99:BT99" si="198">Q$37</f>
        <v>0</v>
      </c>
      <c r="R99" s="385">
        <f t="shared" si="198"/>
        <v>0</v>
      </c>
      <c r="S99" s="385">
        <f t="shared" si="198"/>
        <v>0</v>
      </c>
      <c r="T99" s="385" t="str">
        <f t="shared" si="198"/>
        <v>Öğr. Gör. Gülçin SOYAK</v>
      </c>
      <c r="U99" s="385">
        <f t="shared" si="198"/>
        <v>0</v>
      </c>
      <c r="V99" s="385">
        <f t="shared" si="198"/>
        <v>0</v>
      </c>
      <c r="W99" s="385">
        <f t="shared" si="198"/>
        <v>0</v>
      </c>
      <c r="X99" s="385">
        <f t="shared" si="198"/>
        <v>0</v>
      </c>
      <c r="Y99" s="381">
        <f ca="1">COUNTIF((OFFSET($Q$96,0,0,4,8)),IF(Q99=0,".",Q99))</f>
        <v>0</v>
      </c>
      <c r="Z99" s="381">
        <f t="shared" ca="1" si="189"/>
        <v>0</v>
      </c>
      <c r="AA99" s="381">
        <f t="shared" ca="1" si="189"/>
        <v>0</v>
      </c>
      <c r="AB99" s="381">
        <f t="shared" ca="1" si="189"/>
        <v>1</v>
      </c>
      <c r="AC99" s="381">
        <f t="shared" ca="1" si="189"/>
        <v>0</v>
      </c>
      <c r="AD99" s="381">
        <f t="shared" ca="1" si="189"/>
        <v>0</v>
      </c>
      <c r="AE99" s="381">
        <f t="shared" ca="1" si="189"/>
        <v>0</v>
      </c>
      <c r="AF99" s="381">
        <f t="shared" ca="1" si="189"/>
        <v>0</v>
      </c>
      <c r="AG99" s="374">
        <f t="shared" si="198"/>
        <v>0</v>
      </c>
      <c r="AH99" s="374">
        <f t="shared" si="198"/>
        <v>0</v>
      </c>
      <c r="AI99" s="374">
        <f t="shared" si="198"/>
        <v>0</v>
      </c>
      <c r="AJ99" s="374">
        <f t="shared" si="198"/>
        <v>0</v>
      </c>
      <c r="AK99" s="374">
        <f t="shared" si="198"/>
        <v>0</v>
      </c>
      <c r="AL99" s="374">
        <f t="shared" si="198"/>
        <v>0</v>
      </c>
      <c r="AM99" s="374">
        <f t="shared" si="198"/>
        <v>0</v>
      </c>
      <c r="AN99" s="374">
        <f t="shared" si="198"/>
        <v>0</v>
      </c>
      <c r="AO99">
        <f ca="1">COUNTIF((OFFSET($AG$96,0,0,4,8)),IF(AG99=0,".",AG99))</f>
        <v>0</v>
      </c>
      <c r="AP99">
        <f t="shared" ca="1" si="190"/>
        <v>0</v>
      </c>
      <c r="AQ99">
        <f t="shared" ca="1" si="190"/>
        <v>0</v>
      </c>
      <c r="AR99">
        <f t="shared" ca="1" si="190"/>
        <v>0</v>
      </c>
      <c r="AS99">
        <f t="shared" ca="1" si="190"/>
        <v>0</v>
      </c>
      <c r="AT99">
        <f t="shared" ca="1" si="190"/>
        <v>0</v>
      </c>
      <c r="AU99">
        <f t="shared" ca="1" si="190"/>
        <v>0</v>
      </c>
      <c r="AV99">
        <f t="shared" ca="1" si="190"/>
        <v>0</v>
      </c>
      <c r="AW99" s="385">
        <f t="shared" si="198"/>
        <v>0</v>
      </c>
      <c r="AX99" s="385">
        <f t="shared" si="198"/>
        <v>0</v>
      </c>
      <c r="AY99" s="385">
        <f t="shared" si="198"/>
        <v>0</v>
      </c>
      <c r="AZ99" s="385">
        <f t="shared" si="198"/>
        <v>0</v>
      </c>
      <c r="BA99" s="385">
        <f t="shared" si="198"/>
        <v>0</v>
      </c>
      <c r="BB99" s="385">
        <f t="shared" si="198"/>
        <v>0</v>
      </c>
      <c r="BC99" s="385">
        <f t="shared" si="198"/>
        <v>0</v>
      </c>
      <c r="BD99" s="385">
        <f t="shared" si="198"/>
        <v>0</v>
      </c>
      <c r="BE99" s="381">
        <f ca="1">COUNTIF((OFFSET($AW$96,0,0,4,8)),IF(AW99=0,".",AW99))</f>
        <v>0</v>
      </c>
      <c r="BF99" s="381">
        <f t="shared" ca="1" si="191"/>
        <v>0</v>
      </c>
      <c r="BG99" s="381">
        <f t="shared" ca="1" si="191"/>
        <v>0</v>
      </c>
      <c r="BH99" s="381">
        <f t="shared" ca="1" si="191"/>
        <v>0</v>
      </c>
      <c r="BI99" s="381">
        <f t="shared" ca="1" si="191"/>
        <v>0</v>
      </c>
      <c r="BJ99" s="381">
        <f t="shared" ca="1" si="191"/>
        <v>0</v>
      </c>
      <c r="BK99" s="381">
        <f t="shared" ca="1" si="191"/>
        <v>0</v>
      </c>
      <c r="BL99" s="381">
        <f t="shared" ca="1" si="191"/>
        <v>0</v>
      </c>
      <c r="BM99" s="374">
        <f t="shared" si="198"/>
        <v>0</v>
      </c>
      <c r="BN99" s="374">
        <f t="shared" si="198"/>
        <v>0</v>
      </c>
      <c r="BO99" s="374">
        <f t="shared" si="198"/>
        <v>0</v>
      </c>
      <c r="BP99" s="374">
        <f t="shared" si="198"/>
        <v>0</v>
      </c>
      <c r="BQ99" s="374">
        <f t="shared" si="198"/>
        <v>0</v>
      </c>
      <c r="BR99" s="374">
        <f t="shared" si="198"/>
        <v>0</v>
      </c>
      <c r="BS99" s="374">
        <f t="shared" si="198"/>
        <v>0</v>
      </c>
      <c r="BT99" s="374">
        <f t="shared" si="198"/>
        <v>0</v>
      </c>
      <c r="BU99">
        <f ca="1">COUNTIF((OFFSET($BM$96,0,0,4,8)),IF(BM99=0,".",BM99))</f>
        <v>0</v>
      </c>
      <c r="BV99">
        <f t="shared" ca="1" si="192"/>
        <v>0</v>
      </c>
      <c r="BW99">
        <f t="shared" ca="1" si="192"/>
        <v>0</v>
      </c>
      <c r="BX99">
        <f t="shared" ca="1" si="192"/>
        <v>0</v>
      </c>
      <c r="BY99">
        <f t="shared" ca="1" si="192"/>
        <v>0</v>
      </c>
      <c r="BZ99">
        <f t="shared" ca="1" si="192"/>
        <v>0</v>
      </c>
      <c r="CA99">
        <f t="shared" ca="1" si="192"/>
        <v>0</v>
      </c>
      <c r="CB99">
        <f t="shared" ca="1" si="192"/>
        <v>0</v>
      </c>
    </row>
    <row r="100" spans="1:80" x14ac:dyDescent="0.2">
      <c r="A100" s="377">
        <f t="shared" ref="A100:H100" si="199">COUNTIF((A$96:A$99),IF(A96=0,".",A96))</f>
        <v>1</v>
      </c>
      <c r="B100" s="378">
        <f t="shared" si="199"/>
        <v>0</v>
      </c>
      <c r="C100" s="378">
        <f t="shared" si="199"/>
        <v>1</v>
      </c>
      <c r="D100" s="378">
        <f t="shared" si="199"/>
        <v>1</v>
      </c>
      <c r="E100" s="378">
        <f t="shared" si="199"/>
        <v>1</v>
      </c>
      <c r="F100" s="378">
        <f t="shared" si="199"/>
        <v>1</v>
      </c>
      <c r="G100" s="378">
        <f t="shared" si="199"/>
        <v>1</v>
      </c>
      <c r="H100" s="378">
        <f t="shared" si="199"/>
        <v>1</v>
      </c>
      <c r="I100" s="378">
        <f ca="1">SUM(I96:I99)</f>
        <v>1</v>
      </c>
      <c r="J100" s="378">
        <f t="shared" ref="J100:P100" ca="1" si="200">SUM(J96:J99)</f>
        <v>1</v>
      </c>
      <c r="K100" s="378">
        <f t="shared" ca="1" si="200"/>
        <v>1</v>
      </c>
      <c r="L100" s="378">
        <f t="shared" ca="1" si="200"/>
        <v>2</v>
      </c>
      <c r="M100" s="378">
        <f t="shared" ca="1" si="200"/>
        <v>1</v>
      </c>
      <c r="N100" s="378">
        <f t="shared" ca="1" si="200"/>
        <v>1</v>
      </c>
      <c r="O100" s="378">
        <f t="shared" ca="1" si="200"/>
        <v>1</v>
      </c>
      <c r="P100" s="378">
        <f t="shared" ca="1" si="200"/>
        <v>2</v>
      </c>
      <c r="Q100" s="378">
        <f t="shared" ref="Q100:X100" si="201">COUNTIF((Q$96:Q$99),IF(Q96=0,".",Q96))</f>
        <v>1</v>
      </c>
      <c r="R100" s="378">
        <f t="shared" si="201"/>
        <v>0</v>
      </c>
      <c r="S100" s="378">
        <f t="shared" si="201"/>
        <v>1</v>
      </c>
      <c r="T100" s="378">
        <f t="shared" si="201"/>
        <v>1</v>
      </c>
      <c r="U100" s="378">
        <f t="shared" si="201"/>
        <v>1</v>
      </c>
      <c r="V100" s="378">
        <f t="shared" si="201"/>
        <v>1</v>
      </c>
      <c r="W100" s="378">
        <f t="shared" si="201"/>
        <v>1</v>
      </c>
      <c r="X100" s="378">
        <f t="shared" si="201"/>
        <v>1</v>
      </c>
      <c r="Y100" s="378">
        <f ca="1">SUM(Y96:Y99)</f>
        <v>1</v>
      </c>
      <c r="Z100" s="378">
        <f t="shared" ref="Z100:AF100" ca="1" si="202">SUM(Z96:Z99)</f>
        <v>1</v>
      </c>
      <c r="AA100" s="378">
        <f t="shared" ca="1" si="202"/>
        <v>1</v>
      </c>
      <c r="AB100" s="378">
        <f t="shared" ca="1" si="202"/>
        <v>2</v>
      </c>
      <c r="AC100" s="378">
        <f t="shared" ca="1" si="202"/>
        <v>1</v>
      </c>
      <c r="AD100" s="378">
        <f t="shared" ca="1" si="202"/>
        <v>1</v>
      </c>
      <c r="AE100" s="378">
        <f t="shared" ca="1" si="202"/>
        <v>1</v>
      </c>
      <c r="AF100" s="378">
        <f t="shared" ca="1" si="202"/>
        <v>2</v>
      </c>
      <c r="AG100" s="378">
        <f t="shared" ref="AG100:AN103" si="203">COUNTIF((AG$96:AG$99),IF(AG96=0,".",AG96))</f>
        <v>0</v>
      </c>
      <c r="AH100" s="378">
        <f t="shared" si="203"/>
        <v>0</v>
      </c>
      <c r="AI100" s="378">
        <f t="shared" si="203"/>
        <v>0</v>
      </c>
      <c r="AJ100" s="378">
        <f t="shared" si="203"/>
        <v>0</v>
      </c>
      <c r="AK100" s="378">
        <f t="shared" si="203"/>
        <v>0</v>
      </c>
      <c r="AL100" s="378">
        <f t="shared" si="203"/>
        <v>0</v>
      </c>
      <c r="AM100" s="378">
        <f t="shared" si="203"/>
        <v>0</v>
      </c>
      <c r="AN100" s="378">
        <f t="shared" si="203"/>
        <v>0</v>
      </c>
      <c r="AO100" s="378">
        <f ca="1">SUM(AO96:AO99)</f>
        <v>0</v>
      </c>
      <c r="AP100" s="378">
        <f t="shared" ref="AP100:AV100" ca="1" si="204">SUM(AP96:AP99)</f>
        <v>0</v>
      </c>
      <c r="AQ100" s="378">
        <f t="shared" ca="1" si="204"/>
        <v>0</v>
      </c>
      <c r="AR100" s="378">
        <f t="shared" ca="1" si="204"/>
        <v>0</v>
      </c>
      <c r="AS100" s="378">
        <f t="shared" ca="1" si="204"/>
        <v>0</v>
      </c>
      <c r="AT100" s="378">
        <f t="shared" ca="1" si="204"/>
        <v>0</v>
      </c>
      <c r="AU100" s="378">
        <f t="shared" ca="1" si="204"/>
        <v>0</v>
      </c>
      <c r="AV100" s="378">
        <f t="shared" ca="1" si="204"/>
        <v>0</v>
      </c>
      <c r="AW100" s="378">
        <f t="shared" ref="AW100:BD103" si="205">COUNTIF((AW$96:AW$99),IF(AW96=0,".",AW96))</f>
        <v>0</v>
      </c>
      <c r="AX100" s="378">
        <f t="shared" si="205"/>
        <v>0</v>
      </c>
      <c r="AY100" s="378">
        <f t="shared" si="205"/>
        <v>1</v>
      </c>
      <c r="AZ100" s="378">
        <f t="shared" si="205"/>
        <v>0</v>
      </c>
      <c r="BA100" s="378">
        <f t="shared" si="205"/>
        <v>0</v>
      </c>
      <c r="BB100" s="378">
        <f t="shared" si="205"/>
        <v>1</v>
      </c>
      <c r="BC100" s="378">
        <f t="shared" si="205"/>
        <v>0</v>
      </c>
      <c r="BD100" s="378">
        <f t="shared" si="205"/>
        <v>1</v>
      </c>
      <c r="BE100" s="378">
        <f ca="1">SUM(BE96:BE99)</f>
        <v>0</v>
      </c>
      <c r="BF100" s="378">
        <f t="shared" ref="BF100:BL100" ca="1" si="206">SUM(BF96:BF99)</f>
        <v>0</v>
      </c>
      <c r="BG100" s="378">
        <f t="shared" ca="1" si="206"/>
        <v>1</v>
      </c>
      <c r="BH100" s="378">
        <f t="shared" ca="1" si="206"/>
        <v>0</v>
      </c>
      <c r="BI100" s="378">
        <f t="shared" ca="1" si="206"/>
        <v>0</v>
      </c>
      <c r="BJ100" s="378">
        <f t="shared" ca="1" si="206"/>
        <v>1</v>
      </c>
      <c r="BK100" s="378">
        <f t="shared" ca="1" si="206"/>
        <v>0</v>
      </c>
      <c r="BL100" s="378">
        <f t="shared" ca="1" si="206"/>
        <v>1</v>
      </c>
      <c r="BM100" s="378">
        <f t="shared" ref="BM100:BT103" si="207">COUNTIF((BM$96:BM$99),IF(BM96=0,".",BM96))</f>
        <v>0</v>
      </c>
      <c r="BN100" s="378">
        <f t="shared" si="207"/>
        <v>0</v>
      </c>
      <c r="BO100" s="378">
        <f t="shared" si="207"/>
        <v>0</v>
      </c>
      <c r="BP100" s="378">
        <f t="shared" si="207"/>
        <v>0</v>
      </c>
      <c r="BQ100" s="378">
        <f t="shared" si="207"/>
        <v>0</v>
      </c>
      <c r="BR100" s="378">
        <f t="shared" si="207"/>
        <v>0</v>
      </c>
      <c r="BS100" s="378">
        <f t="shared" si="207"/>
        <v>0</v>
      </c>
      <c r="BT100" s="378">
        <f t="shared" si="207"/>
        <v>0</v>
      </c>
      <c r="BU100" s="378">
        <f ca="1">SUM(BU96:BU99)</f>
        <v>0</v>
      </c>
      <c r="BV100" s="378">
        <f t="shared" ref="BV100:CB100" ca="1" si="208">SUM(BV96:BV99)</f>
        <v>0</v>
      </c>
      <c r="BW100" s="378">
        <f t="shared" ca="1" si="208"/>
        <v>0</v>
      </c>
      <c r="BX100" s="378">
        <f t="shared" ca="1" si="208"/>
        <v>0</v>
      </c>
      <c r="BY100" s="378">
        <f t="shared" ca="1" si="208"/>
        <v>0</v>
      </c>
      <c r="BZ100" s="378">
        <f t="shared" ca="1" si="208"/>
        <v>0</v>
      </c>
      <c r="CA100" s="378">
        <f t="shared" ca="1" si="208"/>
        <v>0</v>
      </c>
      <c r="CB100" s="378">
        <f t="shared" ca="1" si="208"/>
        <v>0</v>
      </c>
    </row>
    <row r="101" spans="1:80" ht="12.75" customHeight="1" x14ac:dyDescent="0.2">
      <c r="A101" s="377">
        <f t="shared" ref="A101:X103" si="209">COUNTIF((A$96:A$99),IF(A97=0,".",A97))</f>
        <v>0</v>
      </c>
      <c r="B101" s="378">
        <f t="shared" si="209"/>
        <v>1</v>
      </c>
      <c r="C101" s="378">
        <f t="shared" si="209"/>
        <v>0</v>
      </c>
      <c r="D101" s="378">
        <f t="shared" si="209"/>
        <v>0</v>
      </c>
      <c r="E101" s="378">
        <f t="shared" si="209"/>
        <v>0</v>
      </c>
      <c r="F101" s="378">
        <f t="shared" si="209"/>
        <v>0</v>
      </c>
      <c r="G101" s="378">
        <f t="shared" si="209"/>
        <v>0</v>
      </c>
      <c r="H101" s="378">
        <f t="shared" si="209"/>
        <v>1</v>
      </c>
      <c r="I101" s="1109" t="s">
        <v>328</v>
      </c>
      <c r="J101" s="1109"/>
      <c r="K101" s="1109"/>
      <c r="L101" s="1109"/>
      <c r="M101" s="1109"/>
      <c r="N101" s="1109"/>
      <c r="O101" s="1109"/>
      <c r="P101" s="1109"/>
      <c r="Q101" s="378">
        <f t="shared" si="209"/>
        <v>0</v>
      </c>
      <c r="R101" s="378">
        <f t="shared" si="209"/>
        <v>1</v>
      </c>
      <c r="S101" s="378">
        <f t="shared" si="209"/>
        <v>0</v>
      </c>
      <c r="T101" s="378">
        <f t="shared" si="209"/>
        <v>0</v>
      </c>
      <c r="U101" s="378">
        <f t="shared" si="209"/>
        <v>0</v>
      </c>
      <c r="V101" s="378">
        <f t="shared" si="209"/>
        <v>0</v>
      </c>
      <c r="W101" s="378">
        <f t="shared" si="209"/>
        <v>0</v>
      </c>
      <c r="X101" s="378">
        <f t="shared" si="209"/>
        <v>1</v>
      </c>
      <c r="Y101" s="1109" t="s">
        <v>328</v>
      </c>
      <c r="Z101" s="1109"/>
      <c r="AA101" s="1109"/>
      <c r="AB101" s="1109"/>
      <c r="AC101" s="1109"/>
      <c r="AD101" s="1109"/>
      <c r="AE101" s="1109"/>
      <c r="AF101" s="1109"/>
      <c r="AG101" s="378">
        <f t="shared" si="203"/>
        <v>0</v>
      </c>
      <c r="AH101" s="378">
        <f t="shared" si="203"/>
        <v>0</v>
      </c>
      <c r="AI101" s="378">
        <f t="shared" si="203"/>
        <v>0</v>
      </c>
      <c r="AJ101" s="378">
        <f t="shared" si="203"/>
        <v>0</v>
      </c>
      <c r="AK101" s="378">
        <f t="shared" si="203"/>
        <v>0</v>
      </c>
      <c r="AL101" s="378">
        <f t="shared" si="203"/>
        <v>0</v>
      </c>
      <c r="AM101" s="378">
        <f t="shared" si="203"/>
        <v>0</v>
      </c>
      <c r="AN101" s="378">
        <f t="shared" si="203"/>
        <v>0</v>
      </c>
      <c r="AO101" s="1109" t="s">
        <v>328</v>
      </c>
      <c r="AP101" s="1109"/>
      <c r="AQ101" s="1109"/>
      <c r="AR101" s="1109"/>
      <c r="AS101" s="1109"/>
      <c r="AT101" s="1109"/>
      <c r="AU101" s="1109"/>
      <c r="AV101" s="1109"/>
      <c r="AW101" s="378">
        <f t="shared" si="205"/>
        <v>0</v>
      </c>
      <c r="AX101" s="378">
        <f t="shared" si="205"/>
        <v>0</v>
      </c>
      <c r="AY101" s="378">
        <f t="shared" si="205"/>
        <v>0</v>
      </c>
      <c r="AZ101" s="378">
        <f t="shared" si="205"/>
        <v>0</v>
      </c>
      <c r="BA101" s="378">
        <f t="shared" si="205"/>
        <v>0</v>
      </c>
      <c r="BB101" s="378">
        <f t="shared" si="205"/>
        <v>0</v>
      </c>
      <c r="BC101" s="378">
        <f t="shared" si="205"/>
        <v>0</v>
      </c>
      <c r="BD101" s="378">
        <f t="shared" si="205"/>
        <v>0</v>
      </c>
      <c r="BE101" s="1109" t="s">
        <v>328</v>
      </c>
      <c r="BF101" s="1109"/>
      <c r="BG101" s="1109"/>
      <c r="BH101" s="1109"/>
      <c r="BI101" s="1109"/>
      <c r="BJ101" s="1109"/>
      <c r="BK101" s="1109"/>
      <c r="BL101" s="1109"/>
      <c r="BM101" s="378">
        <f t="shared" si="207"/>
        <v>0</v>
      </c>
      <c r="BN101" s="378">
        <f t="shared" si="207"/>
        <v>0</v>
      </c>
      <c r="BO101" s="378">
        <f t="shared" si="207"/>
        <v>0</v>
      </c>
      <c r="BP101" s="378">
        <f t="shared" si="207"/>
        <v>0</v>
      </c>
      <c r="BQ101" s="378">
        <f t="shared" si="207"/>
        <v>0</v>
      </c>
      <c r="BR101" s="378">
        <f t="shared" si="207"/>
        <v>0</v>
      </c>
      <c r="BS101" s="378">
        <f t="shared" si="207"/>
        <v>0</v>
      </c>
      <c r="BT101" s="378">
        <f t="shared" si="207"/>
        <v>0</v>
      </c>
      <c r="BU101" s="1109" t="s">
        <v>328</v>
      </c>
      <c r="BV101" s="1109"/>
      <c r="BW101" s="1109"/>
      <c r="BX101" s="1109"/>
      <c r="BY101" s="1109"/>
      <c r="BZ101" s="1109"/>
      <c r="CA101" s="1109"/>
      <c r="CB101" s="1109"/>
    </row>
    <row r="102" spans="1:80" ht="12.75" customHeight="1" x14ac:dyDescent="0.2">
      <c r="A102" s="377">
        <f t="shared" si="209"/>
        <v>0</v>
      </c>
      <c r="B102" s="378">
        <f t="shared" si="209"/>
        <v>0</v>
      </c>
      <c r="C102" s="378">
        <f t="shared" si="209"/>
        <v>0</v>
      </c>
      <c r="D102" s="378">
        <f t="shared" si="209"/>
        <v>0</v>
      </c>
      <c r="E102" s="378">
        <f t="shared" si="209"/>
        <v>0</v>
      </c>
      <c r="F102" s="378">
        <f t="shared" si="209"/>
        <v>0</v>
      </c>
      <c r="G102" s="378">
        <f t="shared" si="209"/>
        <v>0</v>
      </c>
      <c r="H102" s="378">
        <f t="shared" si="209"/>
        <v>0</v>
      </c>
      <c r="I102" s="1109"/>
      <c r="J102" s="1109"/>
      <c r="K102" s="1109"/>
      <c r="L102" s="1109"/>
      <c r="M102" s="1109"/>
      <c r="N102" s="1109"/>
      <c r="O102" s="1109"/>
      <c r="P102" s="1109"/>
      <c r="Q102" s="378">
        <f t="shared" si="209"/>
        <v>0</v>
      </c>
      <c r="R102" s="378">
        <f t="shared" si="209"/>
        <v>0</v>
      </c>
      <c r="S102" s="378">
        <f t="shared" si="209"/>
        <v>0</v>
      </c>
      <c r="T102" s="378">
        <f t="shared" si="209"/>
        <v>0</v>
      </c>
      <c r="U102" s="378">
        <f t="shared" si="209"/>
        <v>0</v>
      </c>
      <c r="V102" s="378">
        <f t="shared" si="209"/>
        <v>0</v>
      </c>
      <c r="W102" s="378">
        <f t="shared" si="209"/>
        <v>0</v>
      </c>
      <c r="X102" s="378">
        <f t="shared" si="209"/>
        <v>0</v>
      </c>
      <c r="Y102" s="1109"/>
      <c r="Z102" s="1109"/>
      <c r="AA102" s="1109"/>
      <c r="AB102" s="1109"/>
      <c r="AC102" s="1109"/>
      <c r="AD102" s="1109"/>
      <c r="AE102" s="1109"/>
      <c r="AF102" s="1109"/>
      <c r="AG102" s="378">
        <f t="shared" si="203"/>
        <v>0</v>
      </c>
      <c r="AH102" s="378">
        <f t="shared" si="203"/>
        <v>0</v>
      </c>
      <c r="AI102" s="378">
        <f t="shared" si="203"/>
        <v>0</v>
      </c>
      <c r="AJ102" s="378">
        <f t="shared" si="203"/>
        <v>0</v>
      </c>
      <c r="AK102" s="378">
        <f t="shared" si="203"/>
        <v>0</v>
      </c>
      <c r="AL102" s="378">
        <f t="shared" si="203"/>
        <v>0</v>
      </c>
      <c r="AM102" s="378">
        <f t="shared" si="203"/>
        <v>0</v>
      </c>
      <c r="AN102" s="378">
        <f t="shared" si="203"/>
        <v>0</v>
      </c>
      <c r="AO102" s="1109"/>
      <c r="AP102" s="1109"/>
      <c r="AQ102" s="1109"/>
      <c r="AR102" s="1109"/>
      <c r="AS102" s="1109"/>
      <c r="AT102" s="1109"/>
      <c r="AU102" s="1109"/>
      <c r="AV102" s="1109"/>
      <c r="AW102" s="378">
        <f t="shared" si="205"/>
        <v>0</v>
      </c>
      <c r="AX102" s="378">
        <f t="shared" si="205"/>
        <v>0</v>
      </c>
      <c r="AY102" s="378">
        <f t="shared" si="205"/>
        <v>0</v>
      </c>
      <c r="AZ102" s="378">
        <f t="shared" si="205"/>
        <v>0</v>
      </c>
      <c r="BA102" s="378">
        <f t="shared" si="205"/>
        <v>0</v>
      </c>
      <c r="BB102" s="378">
        <f t="shared" si="205"/>
        <v>0</v>
      </c>
      <c r="BC102" s="378">
        <f t="shared" si="205"/>
        <v>0</v>
      </c>
      <c r="BD102" s="378">
        <f t="shared" si="205"/>
        <v>0</v>
      </c>
      <c r="BE102" s="1109"/>
      <c r="BF102" s="1109"/>
      <c r="BG102" s="1109"/>
      <c r="BH102" s="1109"/>
      <c r="BI102" s="1109"/>
      <c r="BJ102" s="1109"/>
      <c r="BK102" s="1109"/>
      <c r="BL102" s="1109"/>
      <c r="BM102" s="378">
        <f t="shared" si="207"/>
        <v>0</v>
      </c>
      <c r="BN102" s="378">
        <f t="shared" si="207"/>
        <v>0</v>
      </c>
      <c r="BO102" s="378">
        <f t="shared" si="207"/>
        <v>0</v>
      </c>
      <c r="BP102" s="378">
        <f t="shared" si="207"/>
        <v>0</v>
      </c>
      <c r="BQ102" s="378">
        <f t="shared" si="207"/>
        <v>0</v>
      </c>
      <c r="BR102" s="378">
        <f t="shared" si="207"/>
        <v>0</v>
      </c>
      <c r="BS102" s="378">
        <f t="shared" si="207"/>
        <v>0</v>
      </c>
      <c r="BT102" s="378">
        <f t="shared" si="207"/>
        <v>0</v>
      </c>
      <c r="BU102" s="1109"/>
      <c r="BV102" s="1109"/>
      <c r="BW102" s="1109"/>
      <c r="BX102" s="1109"/>
      <c r="BY102" s="1109"/>
      <c r="BZ102" s="1109"/>
      <c r="CA102" s="1109"/>
      <c r="CB102" s="1109"/>
    </row>
    <row r="103" spans="1:80" ht="13.5" thickBot="1" x14ac:dyDescent="0.25">
      <c r="A103" s="377">
        <f t="shared" si="209"/>
        <v>0</v>
      </c>
      <c r="B103" s="378">
        <f t="shared" si="209"/>
        <v>0</v>
      </c>
      <c r="C103" s="378">
        <f t="shared" si="209"/>
        <v>0</v>
      </c>
      <c r="D103" s="378">
        <f t="shared" si="209"/>
        <v>1</v>
      </c>
      <c r="E103" s="378">
        <f t="shared" si="209"/>
        <v>0</v>
      </c>
      <c r="F103" s="378">
        <f t="shared" si="209"/>
        <v>0</v>
      </c>
      <c r="G103" s="378">
        <f t="shared" si="209"/>
        <v>0</v>
      </c>
      <c r="H103" s="378">
        <f t="shared" si="209"/>
        <v>0</v>
      </c>
      <c r="I103" s="380" t="s">
        <v>42</v>
      </c>
      <c r="J103" s="380" t="s">
        <v>44</v>
      </c>
      <c r="K103" s="380" t="s">
        <v>45</v>
      </c>
      <c r="L103" s="380" t="s">
        <v>46</v>
      </c>
      <c r="M103" s="380" t="s">
        <v>47</v>
      </c>
      <c r="N103" s="380" t="s">
        <v>48</v>
      </c>
      <c r="O103" s="380" t="s">
        <v>67</v>
      </c>
      <c r="P103" s="380" t="s">
        <v>43</v>
      </c>
      <c r="Q103" s="378">
        <f t="shared" si="209"/>
        <v>0</v>
      </c>
      <c r="R103" s="378">
        <f t="shared" si="209"/>
        <v>0</v>
      </c>
      <c r="S103" s="378">
        <f t="shared" si="209"/>
        <v>0</v>
      </c>
      <c r="T103" s="378">
        <f t="shared" si="209"/>
        <v>1</v>
      </c>
      <c r="U103" s="378">
        <f t="shared" si="209"/>
        <v>0</v>
      </c>
      <c r="V103" s="378">
        <f t="shared" si="209"/>
        <v>0</v>
      </c>
      <c r="W103" s="378">
        <f t="shared" si="209"/>
        <v>0</v>
      </c>
      <c r="X103" s="378">
        <f t="shared" si="209"/>
        <v>0</v>
      </c>
      <c r="Y103" s="380" t="s">
        <v>42</v>
      </c>
      <c r="Z103" s="380" t="s">
        <v>44</v>
      </c>
      <c r="AA103" s="380" t="s">
        <v>45</v>
      </c>
      <c r="AB103" s="380" t="s">
        <v>46</v>
      </c>
      <c r="AC103" s="380" t="s">
        <v>47</v>
      </c>
      <c r="AD103" s="380" t="s">
        <v>48</v>
      </c>
      <c r="AE103" s="380" t="s">
        <v>67</v>
      </c>
      <c r="AF103" s="380" t="s">
        <v>43</v>
      </c>
      <c r="AG103" s="378">
        <f t="shared" si="203"/>
        <v>0</v>
      </c>
      <c r="AH103" s="378">
        <f t="shared" si="203"/>
        <v>0</v>
      </c>
      <c r="AI103" s="378">
        <f t="shared" si="203"/>
        <v>0</v>
      </c>
      <c r="AJ103" s="378">
        <f t="shared" si="203"/>
        <v>0</v>
      </c>
      <c r="AK103" s="378">
        <f t="shared" si="203"/>
        <v>0</v>
      </c>
      <c r="AL103" s="378">
        <f t="shared" si="203"/>
        <v>0</v>
      </c>
      <c r="AM103" s="378">
        <f t="shared" si="203"/>
        <v>0</v>
      </c>
      <c r="AN103" s="378">
        <f t="shared" si="203"/>
        <v>0</v>
      </c>
      <c r="AO103" s="380" t="s">
        <v>42</v>
      </c>
      <c r="AP103" s="380" t="s">
        <v>44</v>
      </c>
      <c r="AQ103" s="380" t="s">
        <v>45</v>
      </c>
      <c r="AR103" s="380" t="s">
        <v>46</v>
      </c>
      <c r="AS103" s="380" t="s">
        <v>47</v>
      </c>
      <c r="AT103" s="380" t="s">
        <v>48</v>
      </c>
      <c r="AU103" s="380" t="s">
        <v>67</v>
      </c>
      <c r="AV103" s="380" t="s">
        <v>43</v>
      </c>
      <c r="AW103" s="378">
        <f t="shared" si="205"/>
        <v>0</v>
      </c>
      <c r="AX103" s="378">
        <f t="shared" si="205"/>
        <v>0</v>
      </c>
      <c r="AY103" s="378">
        <f t="shared" si="205"/>
        <v>0</v>
      </c>
      <c r="AZ103" s="378">
        <f t="shared" si="205"/>
        <v>0</v>
      </c>
      <c r="BA103" s="378">
        <f t="shared" si="205"/>
        <v>0</v>
      </c>
      <c r="BB103" s="378">
        <f t="shared" si="205"/>
        <v>0</v>
      </c>
      <c r="BC103" s="378">
        <f t="shared" si="205"/>
        <v>0</v>
      </c>
      <c r="BD103" s="378">
        <f t="shared" si="205"/>
        <v>0</v>
      </c>
      <c r="BE103" s="380" t="s">
        <v>42</v>
      </c>
      <c r="BF103" s="380" t="s">
        <v>44</v>
      </c>
      <c r="BG103" s="380" t="s">
        <v>45</v>
      </c>
      <c r="BH103" s="380" t="s">
        <v>46</v>
      </c>
      <c r="BI103" s="380" t="s">
        <v>47</v>
      </c>
      <c r="BJ103" s="380" t="s">
        <v>48</v>
      </c>
      <c r="BK103" s="380" t="s">
        <v>67</v>
      </c>
      <c r="BL103" s="380" t="s">
        <v>43</v>
      </c>
      <c r="BM103" s="378">
        <f t="shared" si="207"/>
        <v>0</v>
      </c>
      <c r="BN103" s="378">
        <f t="shared" si="207"/>
        <v>0</v>
      </c>
      <c r="BO103" s="378">
        <f t="shared" si="207"/>
        <v>0</v>
      </c>
      <c r="BP103" s="378">
        <f t="shared" si="207"/>
        <v>0</v>
      </c>
      <c r="BQ103" s="378">
        <f t="shared" si="207"/>
        <v>0</v>
      </c>
      <c r="BR103" s="378">
        <f t="shared" si="207"/>
        <v>0</v>
      </c>
      <c r="BS103" s="378">
        <f t="shared" si="207"/>
        <v>0</v>
      </c>
      <c r="BT103" s="378">
        <f t="shared" si="207"/>
        <v>0</v>
      </c>
      <c r="BU103" s="380" t="s">
        <v>42</v>
      </c>
      <c r="BV103" s="380" t="s">
        <v>44</v>
      </c>
      <c r="BW103" s="380" t="s">
        <v>45</v>
      </c>
      <c r="BX103" s="380" t="s">
        <v>46</v>
      </c>
      <c r="BY103" s="380" t="s">
        <v>47</v>
      </c>
      <c r="BZ103" s="380" t="s">
        <v>48</v>
      </c>
      <c r="CA103" s="380" t="s">
        <v>67</v>
      </c>
      <c r="CB103" s="380" t="s">
        <v>43</v>
      </c>
    </row>
    <row r="104" spans="1:80" ht="13.5" thickBot="1" x14ac:dyDescent="0.25">
      <c r="A104" s="373">
        <f t="shared" ref="A104:BD104" si="210">SUM(A96:A103)</f>
        <v>1</v>
      </c>
      <c r="B104" s="372">
        <f t="shared" si="210"/>
        <v>1</v>
      </c>
      <c r="C104" s="372">
        <f t="shared" si="210"/>
        <v>1</v>
      </c>
      <c r="D104" s="372">
        <f t="shared" si="210"/>
        <v>2</v>
      </c>
      <c r="E104" s="372">
        <f t="shared" si="210"/>
        <v>1</v>
      </c>
      <c r="F104" s="372">
        <f t="shared" si="210"/>
        <v>1</v>
      </c>
      <c r="G104" s="372">
        <f t="shared" si="210"/>
        <v>1</v>
      </c>
      <c r="H104" s="372">
        <f t="shared" si="210"/>
        <v>2</v>
      </c>
      <c r="I104" s="379" t="str">
        <f t="shared" ref="I104:P104" ca="1" si="211">IF(A104=I100,"OK.","CISSS!")</f>
        <v>OK.</v>
      </c>
      <c r="J104" s="379" t="str">
        <f t="shared" ca="1" si="211"/>
        <v>OK.</v>
      </c>
      <c r="K104" s="379" t="str">
        <f t="shared" ca="1" si="211"/>
        <v>OK.</v>
      </c>
      <c r="L104" s="379" t="str">
        <f t="shared" ca="1" si="211"/>
        <v>OK.</v>
      </c>
      <c r="M104" s="379" t="str">
        <f t="shared" ca="1" si="211"/>
        <v>OK.</v>
      </c>
      <c r="N104" s="379" t="str">
        <f t="shared" ca="1" si="211"/>
        <v>OK.</v>
      </c>
      <c r="O104" s="379" t="str">
        <f t="shared" ca="1" si="211"/>
        <v>OK.</v>
      </c>
      <c r="P104" s="379" t="str">
        <f t="shared" ca="1" si="211"/>
        <v>OK.</v>
      </c>
      <c r="Q104" s="384">
        <f t="shared" si="210"/>
        <v>1</v>
      </c>
      <c r="R104" s="384">
        <f t="shared" si="210"/>
        <v>1</v>
      </c>
      <c r="S104" s="384">
        <f t="shared" si="210"/>
        <v>1</v>
      </c>
      <c r="T104" s="384">
        <f t="shared" si="210"/>
        <v>2</v>
      </c>
      <c r="U104" s="384">
        <f t="shared" si="210"/>
        <v>1</v>
      </c>
      <c r="V104" s="384">
        <f t="shared" si="210"/>
        <v>1</v>
      </c>
      <c r="W104" s="384">
        <f t="shared" si="210"/>
        <v>1</v>
      </c>
      <c r="X104" s="384">
        <f t="shared" si="210"/>
        <v>2</v>
      </c>
      <c r="Y104" s="382" t="str">
        <f t="shared" ref="Y104:AF104" ca="1" si="212">IF(Q104=Y100,"OK.","CISSS!")</f>
        <v>OK.</v>
      </c>
      <c r="Z104" s="382" t="str">
        <f t="shared" ca="1" si="212"/>
        <v>OK.</v>
      </c>
      <c r="AA104" s="382" t="str">
        <f t="shared" ca="1" si="212"/>
        <v>OK.</v>
      </c>
      <c r="AB104" s="382" t="str">
        <f t="shared" ca="1" si="212"/>
        <v>OK.</v>
      </c>
      <c r="AC104" s="382" t="str">
        <f t="shared" ca="1" si="212"/>
        <v>OK.</v>
      </c>
      <c r="AD104" s="382" t="str">
        <f t="shared" ca="1" si="212"/>
        <v>OK.</v>
      </c>
      <c r="AE104" s="382" t="str">
        <f t="shared" ca="1" si="212"/>
        <v>OK.</v>
      </c>
      <c r="AF104" s="382" t="str">
        <f t="shared" ca="1" si="212"/>
        <v>OK.</v>
      </c>
      <c r="AG104" s="372">
        <f t="shared" si="210"/>
        <v>0</v>
      </c>
      <c r="AH104" s="372">
        <f t="shared" si="210"/>
        <v>0</v>
      </c>
      <c r="AI104" s="372">
        <f t="shared" si="210"/>
        <v>0</v>
      </c>
      <c r="AJ104" s="372">
        <f t="shared" si="210"/>
        <v>0</v>
      </c>
      <c r="AK104" s="372">
        <f t="shared" si="210"/>
        <v>0</v>
      </c>
      <c r="AL104" s="372">
        <f t="shared" si="210"/>
        <v>0</v>
      </c>
      <c r="AM104" s="372">
        <f t="shared" si="210"/>
        <v>0</v>
      </c>
      <c r="AN104" s="372">
        <f t="shared" si="210"/>
        <v>0</v>
      </c>
      <c r="AO104" s="379" t="str">
        <f t="shared" ref="AO104:AV104" ca="1" si="213">IF(AG104=AO100,"OK.","CISSS!")</f>
        <v>OK.</v>
      </c>
      <c r="AP104" s="379" t="str">
        <f t="shared" ca="1" si="213"/>
        <v>OK.</v>
      </c>
      <c r="AQ104" s="379" t="str">
        <f t="shared" ca="1" si="213"/>
        <v>OK.</v>
      </c>
      <c r="AR104" s="379" t="str">
        <f t="shared" ca="1" si="213"/>
        <v>OK.</v>
      </c>
      <c r="AS104" s="379" t="str">
        <f t="shared" ca="1" si="213"/>
        <v>OK.</v>
      </c>
      <c r="AT104" s="379" t="str">
        <f t="shared" ca="1" si="213"/>
        <v>OK.</v>
      </c>
      <c r="AU104" s="379" t="str">
        <f t="shared" ca="1" si="213"/>
        <v>OK.</v>
      </c>
      <c r="AV104" s="379" t="str">
        <f t="shared" ca="1" si="213"/>
        <v>OK.</v>
      </c>
      <c r="AW104" s="384">
        <f t="shared" si="210"/>
        <v>0</v>
      </c>
      <c r="AX104" s="384">
        <f t="shared" si="210"/>
        <v>0</v>
      </c>
      <c r="AY104" s="384">
        <f t="shared" si="210"/>
        <v>1</v>
      </c>
      <c r="AZ104" s="384">
        <f t="shared" si="210"/>
        <v>0</v>
      </c>
      <c r="BA104" s="384">
        <f t="shared" si="210"/>
        <v>0</v>
      </c>
      <c r="BB104" s="384">
        <f t="shared" si="210"/>
        <v>1</v>
      </c>
      <c r="BC104" s="384">
        <f t="shared" si="210"/>
        <v>0</v>
      </c>
      <c r="BD104" s="384">
        <f t="shared" si="210"/>
        <v>1</v>
      </c>
      <c r="BE104" s="382" t="str">
        <f t="shared" ref="BE104:BL104" ca="1" si="214">IF(AW104=BE100,"OK.","CISSS!")</f>
        <v>OK.</v>
      </c>
      <c r="BF104" s="382" t="str">
        <f t="shared" ca="1" si="214"/>
        <v>OK.</v>
      </c>
      <c r="BG104" s="382" t="str">
        <f t="shared" ca="1" si="214"/>
        <v>OK.</v>
      </c>
      <c r="BH104" s="382" t="str">
        <f t="shared" ca="1" si="214"/>
        <v>OK.</v>
      </c>
      <c r="BI104" s="382" t="str">
        <f t="shared" ca="1" si="214"/>
        <v>OK.</v>
      </c>
      <c r="BJ104" s="382" t="str">
        <f t="shared" ca="1" si="214"/>
        <v>OK.</v>
      </c>
      <c r="BK104" s="382" t="str">
        <f t="shared" ca="1" si="214"/>
        <v>OK.</v>
      </c>
      <c r="BL104" s="382" t="str">
        <f t="shared" ca="1" si="214"/>
        <v>OK.</v>
      </c>
      <c r="BM104" s="372">
        <f t="shared" ref="BM104:BT104" si="215">SUM(BM96:BM103)</f>
        <v>0</v>
      </c>
      <c r="BN104" s="372">
        <f t="shared" si="215"/>
        <v>0</v>
      </c>
      <c r="BO104" s="372">
        <f t="shared" si="215"/>
        <v>0</v>
      </c>
      <c r="BP104" s="372">
        <f t="shared" si="215"/>
        <v>0</v>
      </c>
      <c r="BQ104" s="372">
        <f t="shared" si="215"/>
        <v>0</v>
      </c>
      <c r="BR104" s="372">
        <f t="shared" si="215"/>
        <v>0</v>
      </c>
      <c r="BS104" s="372">
        <f t="shared" si="215"/>
        <v>0</v>
      </c>
      <c r="BT104" s="372">
        <f t="shared" si="215"/>
        <v>0</v>
      </c>
      <c r="BU104" s="379" t="str">
        <f t="shared" ref="BU104:CB104" ca="1" si="216">IF(BM104=BU100,"OK.","CISSS!")</f>
        <v>OK.</v>
      </c>
      <c r="BV104" s="379" t="str">
        <f t="shared" ca="1" si="216"/>
        <v>OK.</v>
      </c>
      <c r="BW104" s="379" t="str">
        <f t="shared" ca="1" si="216"/>
        <v>OK.</v>
      </c>
      <c r="BX104" s="379" t="str">
        <f t="shared" ca="1" si="216"/>
        <v>OK.</v>
      </c>
      <c r="BY104" s="379" t="str">
        <f t="shared" ca="1" si="216"/>
        <v>OK.</v>
      </c>
      <c r="BZ104" s="379" t="str">
        <f t="shared" ca="1" si="216"/>
        <v>OK.</v>
      </c>
      <c r="CA104" s="379" t="str">
        <f t="shared" ca="1" si="216"/>
        <v>OK.</v>
      </c>
      <c r="CB104" s="379" t="str">
        <f t="shared" ca="1" si="216"/>
        <v>OK.</v>
      </c>
    </row>
    <row r="105" spans="1:80" x14ac:dyDescent="0.2">
      <c r="A105" s="375" t="str">
        <f t="shared" ref="A105:H105" si="217">A$8</f>
        <v>ARCH 105.01</v>
      </c>
      <c r="B105" s="375">
        <f t="shared" si="217"/>
        <v>0</v>
      </c>
      <c r="C105" s="375" t="str">
        <f t="shared" si="217"/>
        <v>ARCH 207.11</v>
      </c>
      <c r="D105" s="375" t="str">
        <f t="shared" si="217"/>
        <v>ARCH 214.11</v>
      </c>
      <c r="E105" s="375" t="str">
        <f t="shared" si="217"/>
        <v>ARCH 315.01</v>
      </c>
      <c r="F105" s="375" t="str">
        <f t="shared" si="217"/>
        <v>ARCH 467.11</v>
      </c>
      <c r="G105" s="375" t="str">
        <f t="shared" si="217"/>
        <v>ARCH 372.01</v>
      </c>
      <c r="H105" s="375" t="str">
        <f t="shared" si="217"/>
        <v>ES 302.01</v>
      </c>
      <c r="I105">
        <f ca="1">COUNTIF((OFFSET($A$105,0,0,4,8)),IF(A105=0,".",A105))</f>
        <v>1</v>
      </c>
      <c r="J105">
        <f t="shared" ref="J105:P108" ca="1" si="218">COUNTIF((OFFSET($A$105,0,0,4,8)),IF(B105=0,".",B105))</f>
        <v>0</v>
      </c>
      <c r="K105">
        <f t="shared" ca="1" si="218"/>
        <v>1</v>
      </c>
      <c r="L105">
        <f t="shared" ca="1" si="218"/>
        <v>1</v>
      </c>
      <c r="M105">
        <f t="shared" ca="1" si="218"/>
        <v>1</v>
      </c>
      <c r="N105">
        <f t="shared" ca="1" si="218"/>
        <v>1</v>
      </c>
      <c r="O105">
        <f t="shared" ca="1" si="218"/>
        <v>1</v>
      </c>
      <c r="P105">
        <f t="shared" ca="1" si="218"/>
        <v>1</v>
      </c>
      <c r="Q105" s="375" t="str">
        <f t="shared" ref="Q105:BT105" si="219">Q$8</f>
        <v>Öğr. Gör. M. Arman GÜRAN</v>
      </c>
      <c r="R105" s="375">
        <f t="shared" si="219"/>
        <v>0</v>
      </c>
      <c r="S105" s="375" t="str">
        <f t="shared" si="219"/>
        <v>Yrd. Doç. Dr. Murat ŞAHİN</v>
      </c>
      <c r="T105" s="375" t="str">
        <f t="shared" si="219"/>
        <v>Yrd. Doç. Dr. Kerem ERCOŞKUN</v>
      </c>
      <c r="U105" s="375" t="str">
        <f t="shared" si="219"/>
        <v>Yrd. Doç. Dr. Soner ŞAHİN</v>
      </c>
      <c r="V105" s="375" t="str">
        <f t="shared" si="219"/>
        <v>Doç. Dr. A. Dilek ÖZDEMİR</v>
      </c>
      <c r="W105" s="375" t="str">
        <f t="shared" si="219"/>
        <v>Doç. Dr. Ayşin SEV</v>
      </c>
      <c r="X105" s="375" t="str">
        <f t="shared" si="219"/>
        <v>Öğr. Gör. M. Cem AKDAMAR</v>
      </c>
      <c r="Y105" s="381">
        <f ca="1">COUNTIF((OFFSET($Q$105,0,0,4,8)),IF(Q105=0,".",Q105))</f>
        <v>1</v>
      </c>
      <c r="Z105" s="381">
        <f t="shared" ref="Z105:AF108" ca="1" si="220">COUNTIF((OFFSET($Q$105,0,0,4,8)),IF(R105=0,".",R105))</f>
        <v>0</v>
      </c>
      <c r="AA105" s="381">
        <f t="shared" ca="1" si="220"/>
        <v>1</v>
      </c>
      <c r="AB105" s="381">
        <f t="shared" ca="1" si="220"/>
        <v>1</v>
      </c>
      <c r="AC105" s="381">
        <f t="shared" ca="1" si="220"/>
        <v>1</v>
      </c>
      <c r="AD105" s="381">
        <f t="shared" ca="1" si="220"/>
        <v>1</v>
      </c>
      <c r="AE105" s="381">
        <f t="shared" ca="1" si="220"/>
        <v>1</v>
      </c>
      <c r="AF105" s="381">
        <f t="shared" ca="1" si="220"/>
        <v>1</v>
      </c>
      <c r="AG105" s="375">
        <f t="shared" si="219"/>
        <v>0</v>
      </c>
      <c r="AH105" s="375">
        <f t="shared" si="219"/>
        <v>0</v>
      </c>
      <c r="AI105" s="375">
        <f t="shared" si="219"/>
        <v>0</v>
      </c>
      <c r="AJ105" s="375">
        <f t="shared" si="219"/>
        <v>0</v>
      </c>
      <c r="AK105" s="375">
        <f t="shared" si="219"/>
        <v>0</v>
      </c>
      <c r="AL105" s="375">
        <f t="shared" si="219"/>
        <v>0</v>
      </c>
      <c r="AM105" s="375">
        <f t="shared" si="219"/>
        <v>0</v>
      </c>
      <c r="AN105" s="375">
        <f t="shared" si="219"/>
        <v>0</v>
      </c>
      <c r="AO105">
        <f ca="1">COUNTIF((OFFSET($AG$105,0,0,4,8)),IF(AG105=0,".",AG105))</f>
        <v>0</v>
      </c>
      <c r="AP105">
        <f t="shared" ref="AP105:AV108" ca="1" si="221">COUNTIF((OFFSET($AG$105,0,0,4,8)),IF(AH105=0,".",AH105))</f>
        <v>0</v>
      </c>
      <c r="AQ105">
        <f t="shared" ca="1" si="221"/>
        <v>0</v>
      </c>
      <c r="AR105">
        <f t="shared" ca="1" si="221"/>
        <v>0</v>
      </c>
      <c r="AS105">
        <f t="shared" ca="1" si="221"/>
        <v>0</v>
      </c>
      <c r="AT105">
        <f t="shared" ca="1" si="221"/>
        <v>0</v>
      </c>
      <c r="AU105">
        <f t="shared" ca="1" si="221"/>
        <v>0</v>
      </c>
      <c r="AV105">
        <f t="shared" ca="1" si="221"/>
        <v>0</v>
      </c>
      <c r="AW105" s="375">
        <f t="shared" si="219"/>
        <v>0</v>
      </c>
      <c r="AX105" s="375">
        <f t="shared" si="219"/>
        <v>0</v>
      </c>
      <c r="AY105" s="375" t="str">
        <f t="shared" si="219"/>
        <v>Student1</v>
      </c>
      <c r="AZ105" s="375">
        <f t="shared" si="219"/>
        <v>0</v>
      </c>
      <c r="BA105" s="375">
        <f t="shared" si="219"/>
        <v>0</v>
      </c>
      <c r="BB105" s="375" t="str">
        <f t="shared" si="219"/>
        <v>Zeynep YAZICIOĞLU HALU</v>
      </c>
      <c r="BC105" s="375">
        <f t="shared" si="219"/>
        <v>0</v>
      </c>
      <c r="BD105" s="375" t="str">
        <f t="shared" si="219"/>
        <v>Burçin BAŞYAZICI</v>
      </c>
      <c r="BE105" s="381">
        <f ca="1">COUNTIF((OFFSET($AW$105,0,0,4,8)),IF(AW105=0,".",AW105))</f>
        <v>0</v>
      </c>
      <c r="BF105" s="381">
        <f t="shared" ref="BF105:BL108" ca="1" si="222">COUNTIF((OFFSET($AW$105,0,0,4,8)),IF(AX105=0,".",AX105))</f>
        <v>0</v>
      </c>
      <c r="BG105" s="381">
        <f t="shared" ca="1" si="222"/>
        <v>1</v>
      </c>
      <c r="BH105" s="381">
        <f t="shared" ca="1" si="222"/>
        <v>0</v>
      </c>
      <c r="BI105" s="381">
        <f t="shared" ca="1" si="222"/>
        <v>0</v>
      </c>
      <c r="BJ105" s="381">
        <f t="shared" ca="1" si="222"/>
        <v>1</v>
      </c>
      <c r="BK105" s="381">
        <f t="shared" ca="1" si="222"/>
        <v>0</v>
      </c>
      <c r="BL105" s="381">
        <f t="shared" ca="1" si="222"/>
        <v>1</v>
      </c>
      <c r="BM105" s="375">
        <f t="shared" si="219"/>
        <v>0</v>
      </c>
      <c r="BN105" s="375">
        <f t="shared" si="219"/>
        <v>0</v>
      </c>
      <c r="BO105" s="375">
        <f t="shared" si="219"/>
        <v>0</v>
      </c>
      <c r="BP105" s="375">
        <f t="shared" si="219"/>
        <v>0</v>
      </c>
      <c r="BQ105" s="375">
        <f t="shared" si="219"/>
        <v>0</v>
      </c>
      <c r="BR105" s="375">
        <f t="shared" si="219"/>
        <v>0</v>
      </c>
      <c r="BS105" s="375">
        <f t="shared" si="219"/>
        <v>0</v>
      </c>
      <c r="BT105" s="375">
        <f t="shared" si="219"/>
        <v>0</v>
      </c>
      <c r="BU105">
        <f ca="1">COUNTIF((OFFSET($BM$105,0,0,4,8)),IF(BM105=0,".",BM105))</f>
        <v>0</v>
      </c>
      <c r="BV105">
        <f t="shared" ref="BV105:CB108" ca="1" si="223">COUNTIF((OFFSET($BM$105,0,0,4,8)),IF(BN105=0,".",BN105))</f>
        <v>0</v>
      </c>
      <c r="BW105">
        <f t="shared" ca="1" si="223"/>
        <v>0</v>
      </c>
      <c r="BX105">
        <f t="shared" ca="1" si="223"/>
        <v>0</v>
      </c>
      <c r="BY105">
        <f t="shared" ca="1" si="223"/>
        <v>0</v>
      </c>
      <c r="BZ105">
        <f t="shared" ca="1" si="223"/>
        <v>0</v>
      </c>
      <c r="CA105">
        <f t="shared" ca="1" si="223"/>
        <v>0</v>
      </c>
      <c r="CB105">
        <f t="shared" ca="1" si="223"/>
        <v>0</v>
      </c>
    </row>
    <row r="106" spans="1:80" x14ac:dyDescent="0.2">
      <c r="A106" s="374" t="str">
        <f t="shared" ref="A106:H106" si="224">A$18</f>
        <v>ARCH 105.02</v>
      </c>
      <c r="B106" s="374" t="str">
        <f t="shared" si="224"/>
        <v>ARCH 106.02</v>
      </c>
      <c r="C106" s="374">
        <f t="shared" si="224"/>
        <v>0</v>
      </c>
      <c r="D106" s="374">
        <f t="shared" si="224"/>
        <v>0</v>
      </c>
      <c r="E106" s="374">
        <f t="shared" si="224"/>
        <v>0</v>
      </c>
      <c r="F106" s="374">
        <f t="shared" si="224"/>
        <v>0</v>
      </c>
      <c r="G106" s="374">
        <f t="shared" si="224"/>
        <v>0</v>
      </c>
      <c r="H106" s="374" t="str">
        <f t="shared" si="224"/>
        <v>ARCH 416.02</v>
      </c>
      <c r="I106">
        <f ca="1">COUNTIF((OFFSET($A$105,0,0,4,8)),IF(A106=0,".",A106))</f>
        <v>1</v>
      </c>
      <c r="J106">
        <f t="shared" ca="1" si="218"/>
        <v>1</v>
      </c>
      <c r="K106">
        <f t="shared" ca="1" si="218"/>
        <v>0</v>
      </c>
      <c r="L106">
        <f t="shared" ca="1" si="218"/>
        <v>0</v>
      </c>
      <c r="M106">
        <f t="shared" ca="1" si="218"/>
        <v>0</v>
      </c>
      <c r="N106">
        <f t="shared" ca="1" si="218"/>
        <v>0</v>
      </c>
      <c r="O106">
        <f t="shared" ca="1" si="218"/>
        <v>0</v>
      </c>
      <c r="P106">
        <f t="shared" ca="1" si="218"/>
        <v>1</v>
      </c>
      <c r="Q106" s="385" t="str">
        <f t="shared" ref="Q106:BT106" si="225">Q$18</f>
        <v>Prof. Dr. Ayfer AYTUĞ</v>
      </c>
      <c r="R106" s="385" t="str">
        <f t="shared" si="225"/>
        <v>Doç. Dr. Çiğdem POLATOĞLU</v>
      </c>
      <c r="S106" s="385">
        <f t="shared" si="225"/>
        <v>0</v>
      </c>
      <c r="T106" s="385">
        <f t="shared" si="225"/>
        <v>0</v>
      </c>
      <c r="U106" s="385">
        <f t="shared" si="225"/>
        <v>0</v>
      </c>
      <c r="V106" s="385">
        <f t="shared" si="225"/>
        <v>0</v>
      </c>
      <c r="W106" s="385">
        <f t="shared" si="225"/>
        <v>0</v>
      </c>
      <c r="X106" s="385" t="str">
        <f t="shared" si="225"/>
        <v>Öğr. Gör. Dr. Jülide DEMİRDÖVEN</v>
      </c>
      <c r="Y106" s="381">
        <f ca="1">COUNTIF((OFFSET($Q$105,0,0,4,8)),IF(Q106=0,".",Q106))</f>
        <v>1</v>
      </c>
      <c r="Z106" s="381">
        <f t="shared" ca="1" si="220"/>
        <v>1</v>
      </c>
      <c r="AA106" s="381">
        <f t="shared" ca="1" si="220"/>
        <v>0</v>
      </c>
      <c r="AB106" s="381">
        <f t="shared" ca="1" si="220"/>
        <v>0</v>
      </c>
      <c r="AC106" s="381">
        <f t="shared" ca="1" si="220"/>
        <v>0</v>
      </c>
      <c r="AD106" s="381">
        <f t="shared" ca="1" si="220"/>
        <v>0</v>
      </c>
      <c r="AE106" s="381">
        <f t="shared" ca="1" si="220"/>
        <v>0</v>
      </c>
      <c r="AF106" s="381">
        <f t="shared" ca="1" si="220"/>
        <v>1</v>
      </c>
      <c r="AG106" s="374">
        <f t="shared" si="225"/>
        <v>0</v>
      </c>
      <c r="AH106" s="374">
        <f t="shared" si="225"/>
        <v>0</v>
      </c>
      <c r="AI106" s="374">
        <f t="shared" si="225"/>
        <v>0</v>
      </c>
      <c r="AJ106" s="374">
        <f t="shared" si="225"/>
        <v>0</v>
      </c>
      <c r="AK106" s="374">
        <f t="shared" si="225"/>
        <v>0</v>
      </c>
      <c r="AL106" s="374">
        <f t="shared" si="225"/>
        <v>0</v>
      </c>
      <c r="AM106" s="374">
        <f t="shared" si="225"/>
        <v>0</v>
      </c>
      <c r="AN106" s="374">
        <f t="shared" si="225"/>
        <v>0</v>
      </c>
      <c r="AO106">
        <f ca="1">COUNTIF((OFFSET($AG$105,0,0,4,8)),IF(AG106=0,".",AG106))</f>
        <v>0</v>
      </c>
      <c r="AP106">
        <f t="shared" ca="1" si="221"/>
        <v>0</v>
      </c>
      <c r="AQ106">
        <f t="shared" ca="1" si="221"/>
        <v>0</v>
      </c>
      <c r="AR106">
        <f t="shared" ca="1" si="221"/>
        <v>0</v>
      </c>
      <c r="AS106">
        <f t="shared" ca="1" si="221"/>
        <v>0</v>
      </c>
      <c r="AT106">
        <f t="shared" ca="1" si="221"/>
        <v>0</v>
      </c>
      <c r="AU106">
        <f t="shared" ca="1" si="221"/>
        <v>0</v>
      </c>
      <c r="AV106">
        <f t="shared" ca="1" si="221"/>
        <v>0</v>
      </c>
      <c r="AW106" s="385">
        <f t="shared" si="225"/>
        <v>0</v>
      </c>
      <c r="AX106" s="385">
        <f t="shared" si="225"/>
        <v>0</v>
      </c>
      <c r="AY106" s="385">
        <f t="shared" si="225"/>
        <v>0</v>
      </c>
      <c r="AZ106" s="385">
        <f t="shared" si="225"/>
        <v>0</v>
      </c>
      <c r="BA106" s="385">
        <f t="shared" si="225"/>
        <v>0</v>
      </c>
      <c r="BB106" s="385">
        <f t="shared" si="225"/>
        <v>0</v>
      </c>
      <c r="BC106" s="385">
        <f t="shared" si="225"/>
        <v>0</v>
      </c>
      <c r="BD106" s="385">
        <f t="shared" si="225"/>
        <v>0</v>
      </c>
      <c r="BE106" s="381">
        <f ca="1">COUNTIF((OFFSET($AW$105,0,0,4,8)),IF(AW106=0,".",AW106))</f>
        <v>0</v>
      </c>
      <c r="BF106" s="381">
        <f t="shared" ca="1" si="222"/>
        <v>0</v>
      </c>
      <c r="BG106" s="381">
        <f t="shared" ca="1" si="222"/>
        <v>0</v>
      </c>
      <c r="BH106" s="381">
        <f t="shared" ca="1" si="222"/>
        <v>0</v>
      </c>
      <c r="BI106" s="381">
        <f t="shared" ca="1" si="222"/>
        <v>0</v>
      </c>
      <c r="BJ106" s="381">
        <f t="shared" ca="1" si="222"/>
        <v>0</v>
      </c>
      <c r="BK106" s="381">
        <f t="shared" ca="1" si="222"/>
        <v>0</v>
      </c>
      <c r="BL106" s="381">
        <f t="shared" ca="1" si="222"/>
        <v>0</v>
      </c>
      <c r="BM106" s="374">
        <f t="shared" si="225"/>
        <v>0</v>
      </c>
      <c r="BN106" s="374">
        <f t="shared" si="225"/>
        <v>0</v>
      </c>
      <c r="BO106" s="374">
        <f t="shared" si="225"/>
        <v>0</v>
      </c>
      <c r="BP106" s="374">
        <f t="shared" si="225"/>
        <v>0</v>
      </c>
      <c r="BQ106" s="374">
        <f t="shared" si="225"/>
        <v>0</v>
      </c>
      <c r="BR106" s="374">
        <f t="shared" si="225"/>
        <v>0</v>
      </c>
      <c r="BS106" s="374">
        <f t="shared" si="225"/>
        <v>0</v>
      </c>
      <c r="BT106" s="374">
        <f t="shared" si="225"/>
        <v>0</v>
      </c>
      <c r="BU106">
        <f ca="1">COUNTIF((OFFSET($BM$105,0,0,4,8)),IF(BM106=0,".",BM106))</f>
        <v>0</v>
      </c>
      <c r="BV106">
        <f t="shared" ca="1" si="223"/>
        <v>0</v>
      </c>
      <c r="BW106">
        <f t="shared" ca="1" si="223"/>
        <v>0</v>
      </c>
      <c r="BX106">
        <f t="shared" ca="1" si="223"/>
        <v>0</v>
      </c>
      <c r="BY106">
        <f t="shared" ca="1" si="223"/>
        <v>0</v>
      </c>
      <c r="BZ106">
        <f t="shared" ca="1" si="223"/>
        <v>0</v>
      </c>
      <c r="CA106">
        <f t="shared" ca="1" si="223"/>
        <v>0</v>
      </c>
      <c r="CB106">
        <f t="shared" ca="1" si="223"/>
        <v>0</v>
      </c>
    </row>
    <row r="107" spans="1:80" x14ac:dyDescent="0.2">
      <c r="A107" s="375">
        <f t="shared" ref="A107:H107" si="226">A$28</f>
        <v>0</v>
      </c>
      <c r="B107" s="375">
        <f t="shared" si="226"/>
        <v>0</v>
      </c>
      <c r="C107" s="375">
        <f t="shared" si="226"/>
        <v>0</v>
      </c>
      <c r="D107" s="375">
        <f t="shared" si="226"/>
        <v>0</v>
      </c>
      <c r="E107" s="375">
        <f t="shared" si="226"/>
        <v>0</v>
      </c>
      <c r="F107" s="375">
        <f t="shared" si="226"/>
        <v>0</v>
      </c>
      <c r="G107" s="375">
        <f t="shared" si="226"/>
        <v>0</v>
      </c>
      <c r="H107" s="375">
        <f t="shared" si="226"/>
        <v>0</v>
      </c>
      <c r="I107">
        <f ca="1">COUNTIF((OFFSET($A$105,0,0,4,8)),IF(A107=0,".",A107))</f>
        <v>0</v>
      </c>
      <c r="J107">
        <f t="shared" ca="1" si="218"/>
        <v>0</v>
      </c>
      <c r="K107">
        <f t="shared" ca="1" si="218"/>
        <v>0</v>
      </c>
      <c r="L107">
        <f t="shared" ca="1" si="218"/>
        <v>0</v>
      </c>
      <c r="M107">
        <f t="shared" ca="1" si="218"/>
        <v>0</v>
      </c>
      <c r="N107">
        <f t="shared" ca="1" si="218"/>
        <v>0</v>
      </c>
      <c r="O107">
        <f t="shared" ca="1" si="218"/>
        <v>0</v>
      </c>
      <c r="P107">
        <f t="shared" ca="1" si="218"/>
        <v>0</v>
      </c>
      <c r="Q107" s="375">
        <f t="shared" ref="Q107:BT107" si="227">Q$28</f>
        <v>0</v>
      </c>
      <c r="R107" s="375">
        <f t="shared" si="227"/>
        <v>0</v>
      </c>
      <c r="S107" s="375">
        <f t="shared" si="227"/>
        <v>0</v>
      </c>
      <c r="T107" s="375">
        <f t="shared" si="227"/>
        <v>0</v>
      </c>
      <c r="U107" s="375">
        <f t="shared" si="227"/>
        <v>0</v>
      </c>
      <c r="V107" s="375">
        <f t="shared" si="227"/>
        <v>0</v>
      </c>
      <c r="W107" s="375">
        <f t="shared" si="227"/>
        <v>0</v>
      </c>
      <c r="X107" s="375">
        <f t="shared" si="227"/>
        <v>0</v>
      </c>
      <c r="Y107" s="381">
        <f ca="1">COUNTIF((OFFSET($Q$105,0,0,4,8)),IF(Q107=0,".",Q107))</f>
        <v>0</v>
      </c>
      <c r="Z107" s="381">
        <f t="shared" ca="1" si="220"/>
        <v>0</v>
      </c>
      <c r="AA107" s="381">
        <f t="shared" ca="1" si="220"/>
        <v>0</v>
      </c>
      <c r="AB107" s="381">
        <f t="shared" ca="1" si="220"/>
        <v>0</v>
      </c>
      <c r="AC107" s="381">
        <f t="shared" ca="1" si="220"/>
        <v>0</v>
      </c>
      <c r="AD107" s="381">
        <f t="shared" ca="1" si="220"/>
        <v>0</v>
      </c>
      <c r="AE107" s="381">
        <f t="shared" ca="1" si="220"/>
        <v>0</v>
      </c>
      <c r="AF107" s="381">
        <f t="shared" ca="1" si="220"/>
        <v>0</v>
      </c>
      <c r="AG107" s="375">
        <f t="shared" si="227"/>
        <v>0</v>
      </c>
      <c r="AH107" s="375">
        <f t="shared" si="227"/>
        <v>0</v>
      </c>
      <c r="AI107" s="375">
        <f t="shared" si="227"/>
        <v>0</v>
      </c>
      <c r="AJ107" s="375">
        <f t="shared" si="227"/>
        <v>0</v>
      </c>
      <c r="AK107" s="375">
        <f t="shared" si="227"/>
        <v>0</v>
      </c>
      <c r="AL107" s="375">
        <f t="shared" si="227"/>
        <v>0</v>
      </c>
      <c r="AM107" s="375">
        <f t="shared" si="227"/>
        <v>0</v>
      </c>
      <c r="AN107" s="375">
        <f t="shared" si="227"/>
        <v>0</v>
      </c>
      <c r="AO107">
        <f ca="1">COUNTIF((OFFSET($AG$105,0,0,4,8)),IF(AG107=0,".",AG107))</f>
        <v>0</v>
      </c>
      <c r="AP107">
        <f t="shared" ca="1" si="221"/>
        <v>0</v>
      </c>
      <c r="AQ107">
        <f t="shared" ca="1" si="221"/>
        <v>0</v>
      </c>
      <c r="AR107">
        <f t="shared" ca="1" si="221"/>
        <v>0</v>
      </c>
      <c r="AS107">
        <f t="shared" ca="1" si="221"/>
        <v>0</v>
      </c>
      <c r="AT107">
        <f t="shared" ca="1" si="221"/>
        <v>0</v>
      </c>
      <c r="AU107">
        <f t="shared" ca="1" si="221"/>
        <v>0</v>
      </c>
      <c r="AV107">
        <f t="shared" ca="1" si="221"/>
        <v>0</v>
      </c>
      <c r="AW107" s="375">
        <f t="shared" si="227"/>
        <v>0</v>
      </c>
      <c r="AX107" s="375">
        <f t="shared" si="227"/>
        <v>0</v>
      </c>
      <c r="AY107" s="375">
        <f t="shared" si="227"/>
        <v>0</v>
      </c>
      <c r="AZ107" s="375">
        <f t="shared" si="227"/>
        <v>0</v>
      </c>
      <c r="BA107" s="375">
        <f t="shared" si="227"/>
        <v>0</v>
      </c>
      <c r="BB107" s="375">
        <f t="shared" si="227"/>
        <v>0</v>
      </c>
      <c r="BC107" s="375">
        <f t="shared" si="227"/>
        <v>0</v>
      </c>
      <c r="BD107" s="375">
        <f t="shared" si="227"/>
        <v>0</v>
      </c>
      <c r="BE107" s="381">
        <f ca="1">COUNTIF((OFFSET($AW$105,0,0,4,8)),IF(AW107=0,".",AW107))</f>
        <v>0</v>
      </c>
      <c r="BF107" s="381">
        <f t="shared" ca="1" si="222"/>
        <v>0</v>
      </c>
      <c r="BG107" s="381">
        <f t="shared" ca="1" si="222"/>
        <v>0</v>
      </c>
      <c r="BH107" s="381">
        <f t="shared" ca="1" si="222"/>
        <v>0</v>
      </c>
      <c r="BI107" s="381">
        <f t="shared" ca="1" si="222"/>
        <v>0</v>
      </c>
      <c r="BJ107" s="381">
        <f t="shared" ca="1" si="222"/>
        <v>0</v>
      </c>
      <c r="BK107" s="381">
        <f t="shared" ca="1" si="222"/>
        <v>0</v>
      </c>
      <c r="BL107" s="381">
        <f t="shared" ca="1" si="222"/>
        <v>0</v>
      </c>
      <c r="BM107" s="375">
        <f t="shared" si="227"/>
        <v>0</v>
      </c>
      <c r="BN107" s="375">
        <f t="shared" si="227"/>
        <v>0</v>
      </c>
      <c r="BO107" s="375">
        <f t="shared" si="227"/>
        <v>0</v>
      </c>
      <c r="BP107" s="375">
        <f t="shared" si="227"/>
        <v>0</v>
      </c>
      <c r="BQ107" s="375">
        <f t="shared" si="227"/>
        <v>0</v>
      </c>
      <c r="BR107" s="375">
        <f t="shared" si="227"/>
        <v>0</v>
      </c>
      <c r="BS107" s="375">
        <f t="shared" si="227"/>
        <v>0</v>
      </c>
      <c r="BT107" s="375">
        <f t="shared" si="227"/>
        <v>0</v>
      </c>
      <c r="BU107">
        <f ca="1">COUNTIF((OFFSET($BM$105,0,0,4,8)),IF(BM107=0,".",BM107))</f>
        <v>0</v>
      </c>
      <c r="BV107">
        <f t="shared" ca="1" si="223"/>
        <v>0</v>
      </c>
      <c r="BW107">
        <f t="shared" ca="1" si="223"/>
        <v>0</v>
      </c>
      <c r="BX107">
        <f t="shared" ca="1" si="223"/>
        <v>0</v>
      </c>
      <c r="BY107">
        <f t="shared" ca="1" si="223"/>
        <v>0</v>
      </c>
      <c r="BZ107">
        <f t="shared" ca="1" si="223"/>
        <v>0</v>
      </c>
      <c r="CA107">
        <f t="shared" ca="1" si="223"/>
        <v>0</v>
      </c>
      <c r="CB107">
        <f t="shared" ca="1" si="223"/>
        <v>0</v>
      </c>
    </row>
    <row r="108" spans="1:80" x14ac:dyDescent="0.2">
      <c r="A108" s="374">
        <f t="shared" ref="A108:H108" si="228">A$38</f>
        <v>0</v>
      </c>
      <c r="B108" s="374">
        <f t="shared" si="228"/>
        <v>0</v>
      </c>
      <c r="C108" s="374">
        <f t="shared" si="228"/>
        <v>0</v>
      </c>
      <c r="D108" s="374" t="str">
        <f t="shared" si="228"/>
        <v>ARCH 214.14</v>
      </c>
      <c r="E108" s="374">
        <f t="shared" si="228"/>
        <v>0</v>
      </c>
      <c r="F108" s="374">
        <f t="shared" si="228"/>
        <v>0</v>
      </c>
      <c r="G108" s="374">
        <f t="shared" si="228"/>
        <v>0</v>
      </c>
      <c r="H108" s="374">
        <f t="shared" si="228"/>
        <v>0</v>
      </c>
      <c r="I108">
        <f ca="1">COUNTIF((OFFSET($A$105,0,0,4,8)),IF(A108=0,".",A108))</f>
        <v>0</v>
      </c>
      <c r="J108">
        <f t="shared" ca="1" si="218"/>
        <v>0</v>
      </c>
      <c r="K108">
        <f t="shared" ca="1" si="218"/>
        <v>0</v>
      </c>
      <c r="L108">
        <f t="shared" ca="1" si="218"/>
        <v>1</v>
      </c>
      <c r="M108">
        <f t="shared" ca="1" si="218"/>
        <v>0</v>
      </c>
      <c r="N108">
        <f t="shared" ca="1" si="218"/>
        <v>0</v>
      </c>
      <c r="O108">
        <f t="shared" ca="1" si="218"/>
        <v>0</v>
      </c>
      <c r="P108">
        <f t="shared" ca="1" si="218"/>
        <v>0</v>
      </c>
      <c r="Q108" s="385">
        <f t="shared" ref="Q108:BT108" si="229">Q$38</f>
        <v>0</v>
      </c>
      <c r="R108" s="385">
        <f t="shared" si="229"/>
        <v>0</v>
      </c>
      <c r="S108" s="385">
        <f t="shared" si="229"/>
        <v>0</v>
      </c>
      <c r="T108" s="385" t="str">
        <f t="shared" si="229"/>
        <v>Öğr. Gör. Gülçin SOYAK</v>
      </c>
      <c r="U108" s="385">
        <f t="shared" si="229"/>
        <v>0</v>
      </c>
      <c r="V108" s="385">
        <f t="shared" si="229"/>
        <v>0</v>
      </c>
      <c r="W108" s="385">
        <f t="shared" si="229"/>
        <v>0</v>
      </c>
      <c r="X108" s="385">
        <f t="shared" si="229"/>
        <v>0</v>
      </c>
      <c r="Y108" s="381">
        <f ca="1">COUNTIF((OFFSET($Q$105,0,0,4,8)),IF(Q108=0,".",Q108))</f>
        <v>0</v>
      </c>
      <c r="Z108" s="381">
        <f t="shared" ca="1" si="220"/>
        <v>0</v>
      </c>
      <c r="AA108" s="381">
        <f t="shared" ca="1" si="220"/>
        <v>0</v>
      </c>
      <c r="AB108" s="381">
        <f t="shared" ca="1" si="220"/>
        <v>1</v>
      </c>
      <c r="AC108" s="381">
        <f t="shared" ca="1" si="220"/>
        <v>0</v>
      </c>
      <c r="AD108" s="381">
        <f t="shared" ca="1" si="220"/>
        <v>0</v>
      </c>
      <c r="AE108" s="381">
        <f t="shared" ca="1" si="220"/>
        <v>0</v>
      </c>
      <c r="AF108" s="381">
        <f t="shared" ca="1" si="220"/>
        <v>0</v>
      </c>
      <c r="AG108" s="374">
        <f t="shared" si="229"/>
        <v>0</v>
      </c>
      <c r="AH108" s="374">
        <f t="shared" si="229"/>
        <v>0</v>
      </c>
      <c r="AI108" s="374">
        <f t="shared" si="229"/>
        <v>0</v>
      </c>
      <c r="AJ108" s="374">
        <f t="shared" si="229"/>
        <v>0</v>
      </c>
      <c r="AK108" s="374">
        <f t="shared" si="229"/>
        <v>0</v>
      </c>
      <c r="AL108" s="374">
        <f t="shared" si="229"/>
        <v>0</v>
      </c>
      <c r="AM108" s="374">
        <f t="shared" si="229"/>
        <v>0</v>
      </c>
      <c r="AN108" s="374">
        <f t="shared" si="229"/>
        <v>0</v>
      </c>
      <c r="AO108">
        <f ca="1">COUNTIF((OFFSET($AG$105,0,0,4,8)),IF(AG108=0,".",AG108))</f>
        <v>0</v>
      </c>
      <c r="AP108">
        <f t="shared" ca="1" si="221"/>
        <v>0</v>
      </c>
      <c r="AQ108">
        <f t="shared" ca="1" si="221"/>
        <v>0</v>
      </c>
      <c r="AR108">
        <f t="shared" ca="1" si="221"/>
        <v>0</v>
      </c>
      <c r="AS108">
        <f t="shared" ca="1" si="221"/>
        <v>0</v>
      </c>
      <c r="AT108">
        <f t="shared" ca="1" si="221"/>
        <v>0</v>
      </c>
      <c r="AU108">
        <f t="shared" ca="1" si="221"/>
        <v>0</v>
      </c>
      <c r="AV108">
        <f t="shared" ca="1" si="221"/>
        <v>0</v>
      </c>
      <c r="AW108" s="385">
        <f t="shared" si="229"/>
        <v>0</v>
      </c>
      <c r="AX108" s="385">
        <f t="shared" si="229"/>
        <v>0</v>
      </c>
      <c r="AY108" s="385">
        <f t="shared" si="229"/>
        <v>0</v>
      </c>
      <c r="AZ108" s="385">
        <f t="shared" si="229"/>
        <v>0</v>
      </c>
      <c r="BA108" s="385">
        <f t="shared" si="229"/>
        <v>0</v>
      </c>
      <c r="BB108" s="385">
        <f t="shared" si="229"/>
        <v>0</v>
      </c>
      <c r="BC108" s="385">
        <f t="shared" si="229"/>
        <v>0</v>
      </c>
      <c r="BD108" s="385">
        <f t="shared" si="229"/>
        <v>0</v>
      </c>
      <c r="BE108" s="381">
        <f ca="1">COUNTIF((OFFSET($AW$105,0,0,4,8)),IF(AW108=0,".",AW108))</f>
        <v>0</v>
      </c>
      <c r="BF108" s="381">
        <f t="shared" ca="1" si="222"/>
        <v>0</v>
      </c>
      <c r="BG108" s="381">
        <f t="shared" ca="1" si="222"/>
        <v>0</v>
      </c>
      <c r="BH108" s="381">
        <f t="shared" ca="1" si="222"/>
        <v>0</v>
      </c>
      <c r="BI108" s="381">
        <f t="shared" ca="1" si="222"/>
        <v>0</v>
      </c>
      <c r="BJ108" s="381">
        <f t="shared" ca="1" si="222"/>
        <v>0</v>
      </c>
      <c r="BK108" s="381">
        <f t="shared" ca="1" si="222"/>
        <v>0</v>
      </c>
      <c r="BL108" s="381">
        <f t="shared" ca="1" si="222"/>
        <v>0</v>
      </c>
      <c r="BM108" s="374">
        <f t="shared" si="229"/>
        <v>0</v>
      </c>
      <c r="BN108" s="374">
        <f t="shared" si="229"/>
        <v>0</v>
      </c>
      <c r="BO108" s="374">
        <f t="shared" si="229"/>
        <v>0</v>
      </c>
      <c r="BP108" s="374">
        <f t="shared" si="229"/>
        <v>0</v>
      </c>
      <c r="BQ108" s="374">
        <f t="shared" si="229"/>
        <v>0</v>
      </c>
      <c r="BR108" s="374">
        <f t="shared" si="229"/>
        <v>0</v>
      </c>
      <c r="BS108" s="374">
        <f t="shared" si="229"/>
        <v>0</v>
      </c>
      <c r="BT108" s="374">
        <f t="shared" si="229"/>
        <v>0</v>
      </c>
      <c r="BU108">
        <f ca="1">COUNTIF((OFFSET($BM$105,0,0,4,8)),IF(BM108=0,".",BM108))</f>
        <v>0</v>
      </c>
      <c r="BV108">
        <f t="shared" ca="1" si="223"/>
        <v>0</v>
      </c>
      <c r="BW108">
        <f t="shared" ca="1" si="223"/>
        <v>0</v>
      </c>
      <c r="BX108">
        <f t="shared" ca="1" si="223"/>
        <v>0</v>
      </c>
      <c r="BY108">
        <f t="shared" ca="1" si="223"/>
        <v>0</v>
      </c>
      <c r="BZ108">
        <f t="shared" ca="1" si="223"/>
        <v>0</v>
      </c>
      <c r="CA108">
        <f t="shared" ca="1" si="223"/>
        <v>0</v>
      </c>
      <c r="CB108">
        <f t="shared" ca="1" si="223"/>
        <v>0</v>
      </c>
    </row>
    <row r="109" spans="1:80" x14ac:dyDescent="0.2">
      <c r="A109" s="377">
        <f t="shared" ref="A109:H109" si="230">COUNTIF((A$105:A$108),IF(A105=0,".",A105))</f>
        <v>1</v>
      </c>
      <c r="B109" s="378">
        <f t="shared" si="230"/>
        <v>0</v>
      </c>
      <c r="C109" s="378">
        <f t="shared" si="230"/>
        <v>1</v>
      </c>
      <c r="D109" s="378">
        <f t="shared" si="230"/>
        <v>1</v>
      </c>
      <c r="E109" s="378">
        <f t="shared" si="230"/>
        <v>1</v>
      </c>
      <c r="F109" s="378">
        <f t="shared" si="230"/>
        <v>1</v>
      </c>
      <c r="G109" s="378">
        <f t="shared" si="230"/>
        <v>1</v>
      </c>
      <c r="H109" s="378">
        <f t="shared" si="230"/>
        <v>1</v>
      </c>
      <c r="I109" s="378">
        <f ca="1">SUM(I105:I108)</f>
        <v>2</v>
      </c>
      <c r="J109" s="378">
        <f t="shared" ref="J109:P109" ca="1" si="231">SUM(J105:J108)</f>
        <v>1</v>
      </c>
      <c r="K109" s="378">
        <f t="shared" ca="1" si="231"/>
        <v>1</v>
      </c>
      <c r="L109" s="378">
        <f t="shared" ca="1" si="231"/>
        <v>2</v>
      </c>
      <c r="M109" s="378">
        <f t="shared" ca="1" si="231"/>
        <v>1</v>
      </c>
      <c r="N109" s="378">
        <f t="shared" ca="1" si="231"/>
        <v>1</v>
      </c>
      <c r="O109" s="378">
        <f t="shared" ca="1" si="231"/>
        <v>1</v>
      </c>
      <c r="P109" s="378">
        <f t="shared" ca="1" si="231"/>
        <v>2</v>
      </c>
      <c r="Q109" s="378">
        <f t="shared" ref="Q109:X109" si="232">COUNTIF((Q$105:Q$108),IF(Q105=0,".",Q105))</f>
        <v>1</v>
      </c>
      <c r="R109" s="378">
        <f t="shared" si="232"/>
        <v>0</v>
      </c>
      <c r="S109" s="378">
        <f t="shared" si="232"/>
        <v>1</v>
      </c>
      <c r="T109" s="378">
        <f t="shared" si="232"/>
        <v>1</v>
      </c>
      <c r="U109" s="378">
        <f t="shared" si="232"/>
        <v>1</v>
      </c>
      <c r="V109" s="378">
        <f t="shared" si="232"/>
        <v>1</v>
      </c>
      <c r="W109" s="378">
        <f t="shared" si="232"/>
        <v>1</v>
      </c>
      <c r="X109" s="378">
        <f t="shared" si="232"/>
        <v>1</v>
      </c>
      <c r="Y109" s="378">
        <f ca="1">SUM(Y105:Y108)</f>
        <v>2</v>
      </c>
      <c r="Z109" s="378">
        <f t="shared" ref="Z109:AF109" ca="1" si="233">SUM(Z105:Z108)</f>
        <v>1</v>
      </c>
      <c r="AA109" s="378">
        <f t="shared" ca="1" si="233"/>
        <v>1</v>
      </c>
      <c r="AB109" s="378">
        <f t="shared" ca="1" si="233"/>
        <v>2</v>
      </c>
      <c r="AC109" s="378">
        <f t="shared" ca="1" si="233"/>
        <v>1</v>
      </c>
      <c r="AD109" s="378">
        <f t="shared" ca="1" si="233"/>
        <v>1</v>
      </c>
      <c r="AE109" s="378">
        <f t="shared" ca="1" si="233"/>
        <v>1</v>
      </c>
      <c r="AF109" s="378">
        <f t="shared" ca="1" si="233"/>
        <v>2</v>
      </c>
      <c r="AG109" s="378">
        <f t="shared" ref="AG109:AN112" si="234">COUNTIF((AG$105:AG$108),IF(AG105=0,".",AG105))</f>
        <v>0</v>
      </c>
      <c r="AH109" s="378">
        <f t="shared" si="234"/>
        <v>0</v>
      </c>
      <c r="AI109" s="378">
        <f t="shared" si="234"/>
        <v>0</v>
      </c>
      <c r="AJ109" s="378">
        <f t="shared" si="234"/>
        <v>0</v>
      </c>
      <c r="AK109" s="378">
        <f t="shared" si="234"/>
        <v>0</v>
      </c>
      <c r="AL109" s="378">
        <f t="shared" si="234"/>
        <v>0</v>
      </c>
      <c r="AM109" s="378">
        <f t="shared" si="234"/>
        <v>0</v>
      </c>
      <c r="AN109" s="378">
        <f t="shared" si="234"/>
        <v>0</v>
      </c>
      <c r="AO109" s="378">
        <f ca="1">SUM(AO105:AO108)</f>
        <v>0</v>
      </c>
      <c r="AP109" s="378">
        <f t="shared" ref="AP109:AV109" ca="1" si="235">SUM(AP105:AP108)</f>
        <v>0</v>
      </c>
      <c r="AQ109" s="378">
        <f t="shared" ca="1" si="235"/>
        <v>0</v>
      </c>
      <c r="AR109" s="378">
        <f t="shared" ca="1" si="235"/>
        <v>0</v>
      </c>
      <c r="AS109" s="378">
        <f t="shared" ca="1" si="235"/>
        <v>0</v>
      </c>
      <c r="AT109" s="378">
        <f t="shared" ca="1" si="235"/>
        <v>0</v>
      </c>
      <c r="AU109" s="378">
        <f t="shared" ca="1" si="235"/>
        <v>0</v>
      </c>
      <c r="AV109" s="378">
        <f t="shared" ca="1" si="235"/>
        <v>0</v>
      </c>
      <c r="AW109" s="378">
        <f t="shared" ref="AW109:BD112" si="236">COUNTIF((AW$105:AW$108),IF(AW105=0,".",AW105))</f>
        <v>0</v>
      </c>
      <c r="AX109" s="378">
        <f t="shared" si="236"/>
        <v>0</v>
      </c>
      <c r="AY109" s="378">
        <f t="shared" si="236"/>
        <v>1</v>
      </c>
      <c r="AZ109" s="378">
        <f t="shared" si="236"/>
        <v>0</v>
      </c>
      <c r="BA109" s="378">
        <f t="shared" si="236"/>
        <v>0</v>
      </c>
      <c r="BB109" s="378">
        <f t="shared" si="236"/>
        <v>1</v>
      </c>
      <c r="BC109" s="378">
        <f t="shared" si="236"/>
        <v>0</v>
      </c>
      <c r="BD109" s="378">
        <f t="shared" si="236"/>
        <v>1</v>
      </c>
      <c r="BE109" s="378">
        <f ca="1">SUM(BE105:BE108)</f>
        <v>0</v>
      </c>
      <c r="BF109" s="378">
        <f t="shared" ref="BF109:BL109" ca="1" si="237">SUM(BF105:BF108)</f>
        <v>0</v>
      </c>
      <c r="BG109" s="378">
        <f t="shared" ca="1" si="237"/>
        <v>1</v>
      </c>
      <c r="BH109" s="378">
        <f t="shared" ca="1" si="237"/>
        <v>0</v>
      </c>
      <c r="BI109" s="378">
        <f t="shared" ca="1" si="237"/>
        <v>0</v>
      </c>
      <c r="BJ109" s="378">
        <f t="shared" ca="1" si="237"/>
        <v>1</v>
      </c>
      <c r="BK109" s="378">
        <f t="shared" ca="1" si="237"/>
        <v>0</v>
      </c>
      <c r="BL109" s="378">
        <f t="shared" ca="1" si="237"/>
        <v>1</v>
      </c>
      <c r="BM109" s="378">
        <f t="shared" ref="BM109:BT112" si="238">COUNTIF((BM$105:BM$108),IF(BM105=0,".",BM105))</f>
        <v>0</v>
      </c>
      <c r="BN109" s="378">
        <f t="shared" si="238"/>
        <v>0</v>
      </c>
      <c r="BO109" s="378">
        <f t="shared" si="238"/>
        <v>0</v>
      </c>
      <c r="BP109" s="378">
        <f t="shared" si="238"/>
        <v>0</v>
      </c>
      <c r="BQ109" s="378">
        <f t="shared" si="238"/>
        <v>0</v>
      </c>
      <c r="BR109" s="378">
        <f t="shared" si="238"/>
        <v>0</v>
      </c>
      <c r="BS109" s="378">
        <f t="shared" si="238"/>
        <v>0</v>
      </c>
      <c r="BT109" s="378">
        <f t="shared" si="238"/>
        <v>0</v>
      </c>
      <c r="BU109" s="378">
        <f ca="1">SUM(BU105:BU108)</f>
        <v>0</v>
      </c>
      <c r="BV109" s="378">
        <f t="shared" ref="BV109:CB109" ca="1" si="239">SUM(BV105:BV108)</f>
        <v>0</v>
      </c>
      <c r="BW109" s="378">
        <f t="shared" ca="1" si="239"/>
        <v>0</v>
      </c>
      <c r="BX109" s="378">
        <f t="shared" ca="1" si="239"/>
        <v>0</v>
      </c>
      <c r="BY109" s="378">
        <f t="shared" ca="1" si="239"/>
        <v>0</v>
      </c>
      <c r="BZ109" s="378">
        <f t="shared" ca="1" si="239"/>
        <v>0</v>
      </c>
      <c r="CA109" s="378">
        <f t="shared" ca="1" si="239"/>
        <v>0</v>
      </c>
      <c r="CB109" s="378">
        <f t="shared" ca="1" si="239"/>
        <v>0</v>
      </c>
    </row>
    <row r="110" spans="1:80" ht="12.75" customHeight="1" x14ac:dyDescent="0.2">
      <c r="A110" s="377">
        <f t="shared" ref="A110:X112" si="240">COUNTIF((A$105:A$108),IF(A106=0,".",A106))</f>
        <v>1</v>
      </c>
      <c r="B110" s="378">
        <f t="shared" si="240"/>
        <v>1</v>
      </c>
      <c r="C110" s="378">
        <f t="shared" si="240"/>
        <v>0</v>
      </c>
      <c r="D110" s="378">
        <f t="shared" si="240"/>
        <v>0</v>
      </c>
      <c r="E110" s="378">
        <f t="shared" si="240"/>
        <v>0</v>
      </c>
      <c r="F110" s="378">
        <f t="shared" si="240"/>
        <v>0</v>
      </c>
      <c r="G110" s="378">
        <f t="shared" si="240"/>
        <v>0</v>
      </c>
      <c r="H110" s="378">
        <f t="shared" si="240"/>
        <v>1</v>
      </c>
      <c r="I110" s="1109" t="s">
        <v>329</v>
      </c>
      <c r="J110" s="1109"/>
      <c r="K110" s="1109"/>
      <c r="L110" s="1109"/>
      <c r="M110" s="1109"/>
      <c r="N110" s="1109"/>
      <c r="O110" s="1109"/>
      <c r="P110" s="1109"/>
      <c r="Q110" s="378">
        <f t="shared" si="240"/>
        <v>1</v>
      </c>
      <c r="R110" s="378">
        <f t="shared" si="240"/>
        <v>1</v>
      </c>
      <c r="S110" s="378">
        <f t="shared" si="240"/>
        <v>0</v>
      </c>
      <c r="T110" s="378">
        <f t="shared" si="240"/>
        <v>0</v>
      </c>
      <c r="U110" s="378">
        <f t="shared" si="240"/>
        <v>0</v>
      </c>
      <c r="V110" s="378">
        <f t="shared" si="240"/>
        <v>0</v>
      </c>
      <c r="W110" s="378">
        <f t="shared" si="240"/>
        <v>0</v>
      </c>
      <c r="X110" s="378">
        <f t="shared" si="240"/>
        <v>1</v>
      </c>
      <c r="Y110" s="1109" t="s">
        <v>329</v>
      </c>
      <c r="Z110" s="1109"/>
      <c r="AA110" s="1109"/>
      <c r="AB110" s="1109"/>
      <c r="AC110" s="1109"/>
      <c r="AD110" s="1109"/>
      <c r="AE110" s="1109"/>
      <c r="AF110" s="1109"/>
      <c r="AG110" s="378">
        <f t="shared" si="234"/>
        <v>0</v>
      </c>
      <c r="AH110" s="378">
        <f t="shared" si="234"/>
        <v>0</v>
      </c>
      <c r="AI110" s="378">
        <f t="shared" si="234"/>
        <v>0</v>
      </c>
      <c r="AJ110" s="378">
        <f t="shared" si="234"/>
        <v>0</v>
      </c>
      <c r="AK110" s="378">
        <f t="shared" si="234"/>
        <v>0</v>
      </c>
      <c r="AL110" s="378">
        <f t="shared" si="234"/>
        <v>0</v>
      </c>
      <c r="AM110" s="378">
        <f t="shared" si="234"/>
        <v>0</v>
      </c>
      <c r="AN110" s="378">
        <f t="shared" si="234"/>
        <v>0</v>
      </c>
      <c r="AO110" s="1109" t="s">
        <v>329</v>
      </c>
      <c r="AP110" s="1109"/>
      <c r="AQ110" s="1109"/>
      <c r="AR110" s="1109"/>
      <c r="AS110" s="1109"/>
      <c r="AT110" s="1109"/>
      <c r="AU110" s="1109"/>
      <c r="AV110" s="1109"/>
      <c r="AW110" s="378">
        <f t="shared" si="236"/>
        <v>0</v>
      </c>
      <c r="AX110" s="378">
        <f t="shared" si="236"/>
        <v>0</v>
      </c>
      <c r="AY110" s="378">
        <f t="shared" si="236"/>
        <v>0</v>
      </c>
      <c r="AZ110" s="378">
        <f t="shared" si="236"/>
        <v>0</v>
      </c>
      <c r="BA110" s="378">
        <f t="shared" si="236"/>
        <v>0</v>
      </c>
      <c r="BB110" s="378">
        <f t="shared" si="236"/>
        <v>0</v>
      </c>
      <c r="BC110" s="378">
        <f t="shared" si="236"/>
        <v>0</v>
      </c>
      <c r="BD110" s="378">
        <f t="shared" si="236"/>
        <v>0</v>
      </c>
      <c r="BE110" s="1109" t="s">
        <v>329</v>
      </c>
      <c r="BF110" s="1109"/>
      <c r="BG110" s="1109"/>
      <c r="BH110" s="1109"/>
      <c r="BI110" s="1109"/>
      <c r="BJ110" s="1109"/>
      <c r="BK110" s="1109"/>
      <c r="BL110" s="1109"/>
      <c r="BM110" s="378">
        <f t="shared" si="238"/>
        <v>0</v>
      </c>
      <c r="BN110" s="378">
        <f t="shared" si="238"/>
        <v>0</v>
      </c>
      <c r="BO110" s="378">
        <f t="shared" si="238"/>
        <v>0</v>
      </c>
      <c r="BP110" s="378">
        <f t="shared" si="238"/>
        <v>0</v>
      </c>
      <c r="BQ110" s="378">
        <f t="shared" si="238"/>
        <v>0</v>
      </c>
      <c r="BR110" s="378">
        <f t="shared" si="238"/>
        <v>0</v>
      </c>
      <c r="BS110" s="378">
        <f t="shared" si="238"/>
        <v>0</v>
      </c>
      <c r="BT110" s="378">
        <f t="shared" si="238"/>
        <v>0</v>
      </c>
      <c r="BU110" s="1109" t="s">
        <v>329</v>
      </c>
      <c r="BV110" s="1109"/>
      <c r="BW110" s="1109"/>
      <c r="BX110" s="1109"/>
      <c r="BY110" s="1109"/>
      <c r="BZ110" s="1109"/>
      <c r="CA110" s="1109"/>
      <c r="CB110" s="1109"/>
    </row>
    <row r="111" spans="1:80" ht="12.75" customHeight="1" x14ac:dyDescent="0.2">
      <c r="A111" s="377">
        <f t="shared" si="240"/>
        <v>0</v>
      </c>
      <c r="B111" s="378">
        <f t="shared" si="240"/>
        <v>0</v>
      </c>
      <c r="C111" s="378">
        <f t="shared" si="240"/>
        <v>0</v>
      </c>
      <c r="D111" s="378">
        <f t="shared" si="240"/>
        <v>0</v>
      </c>
      <c r="E111" s="378">
        <f t="shared" si="240"/>
        <v>0</v>
      </c>
      <c r="F111" s="378">
        <f t="shared" si="240"/>
        <v>0</v>
      </c>
      <c r="G111" s="378">
        <f t="shared" si="240"/>
        <v>0</v>
      </c>
      <c r="H111" s="378">
        <f t="shared" si="240"/>
        <v>0</v>
      </c>
      <c r="I111" s="1109"/>
      <c r="J111" s="1109"/>
      <c r="K111" s="1109"/>
      <c r="L111" s="1109"/>
      <c r="M111" s="1109"/>
      <c r="N111" s="1109"/>
      <c r="O111" s="1109"/>
      <c r="P111" s="1109"/>
      <c r="Q111" s="378">
        <f t="shared" si="240"/>
        <v>0</v>
      </c>
      <c r="R111" s="378">
        <f t="shared" si="240"/>
        <v>0</v>
      </c>
      <c r="S111" s="378">
        <f t="shared" si="240"/>
        <v>0</v>
      </c>
      <c r="T111" s="378">
        <f t="shared" si="240"/>
        <v>0</v>
      </c>
      <c r="U111" s="378">
        <f t="shared" si="240"/>
        <v>0</v>
      </c>
      <c r="V111" s="378">
        <f t="shared" si="240"/>
        <v>0</v>
      </c>
      <c r="W111" s="378">
        <f t="shared" si="240"/>
        <v>0</v>
      </c>
      <c r="X111" s="378">
        <f t="shared" si="240"/>
        <v>0</v>
      </c>
      <c r="Y111" s="1109"/>
      <c r="Z111" s="1109"/>
      <c r="AA111" s="1109"/>
      <c r="AB111" s="1109"/>
      <c r="AC111" s="1109"/>
      <c r="AD111" s="1109"/>
      <c r="AE111" s="1109"/>
      <c r="AF111" s="1109"/>
      <c r="AG111" s="378">
        <f t="shared" si="234"/>
        <v>0</v>
      </c>
      <c r="AH111" s="378">
        <f t="shared" si="234"/>
        <v>0</v>
      </c>
      <c r="AI111" s="378">
        <f t="shared" si="234"/>
        <v>0</v>
      </c>
      <c r="AJ111" s="378">
        <f t="shared" si="234"/>
        <v>0</v>
      </c>
      <c r="AK111" s="378">
        <f t="shared" si="234"/>
        <v>0</v>
      </c>
      <c r="AL111" s="378">
        <f t="shared" si="234"/>
        <v>0</v>
      </c>
      <c r="AM111" s="378">
        <f t="shared" si="234"/>
        <v>0</v>
      </c>
      <c r="AN111" s="378">
        <f t="shared" si="234"/>
        <v>0</v>
      </c>
      <c r="AO111" s="1109"/>
      <c r="AP111" s="1109"/>
      <c r="AQ111" s="1109"/>
      <c r="AR111" s="1109"/>
      <c r="AS111" s="1109"/>
      <c r="AT111" s="1109"/>
      <c r="AU111" s="1109"/>
      <c r="AV111" s="1109"/>
      <c r="AW111" s="378">
        <f t="shared" si="236"/>
        <v>0</v>
      </c>
      <c r="AX111" s="378">
        <f t="shared" si="236"/>
        <v>0</v>
      </c>
      <c r="AY111" s="378">
        <f t="shared" si="236"/>
        <v>0</v>
      </c>
      <c r="AZ111" s="378">
        <f t="shared" si="236"/>
        <v>0</v>
      </c>
      <c r="BA111" s="378">
        <f t="shared" si="236"/>
        <v>0</v>
      </c>
      <c r="BB111" s="378">
        <f t="shared" si="236"/>
        <v>0</v>
      </c>
      <c r="BC111" s="378">
        <f t="shared" si="236"/>
        <v>0</v>
      </c>
      <c r="BD111" s="378">
        <f t="shared" si="236"/>
        <v>0</v>
      </c>
      <c r="BE111" s="1109"/>
      <c r="BF111" s="1109"/>
      <c r="BG111" s="1109"/>
      <c r="BH111" s="1109"/>
      <c r="BI111" s="1109"/>
      <c r="BJ111" s="1109"/>
      <c r="BK111" s="1109"/>
      <c r="BL111" s="1109"/>
      <c r="BM111" s="378">
        <f t="shared" si="238"/>
        <v>0</v>
      </c>
      <c r="BN111" s="378">
        <f t="shared" si="238"/>
        <v>0</v>
      </c>
      <c r="BO111" s="378">
        <f t="shared" si="238"/>
        <v>0</v>
      </c>
      <c r="BP111" s="378">
        <f t="shared" si="238"/>
        <v>0</v>
      </c>
      <c r="BQ111" s="378">
        <f t="shared" si="238"/>
        <v>0</v>
      </c>
      <c r="BR111" s="378">
        <f t="shared" si="238"/>
        <v>0</v>
      </c>
      <c r="BS111" s="378">
        <f t="shared" si="238"/>
        <v>0</v>
      </c>
      <c r="BT111" s="378">
        <f t="shared" si="238"/>
        <v>0</v>
      </c>
      <c r="BU111" s="1109"/>
      <c r="BV111" s="1109"/>
      <c r="BW111" s="1109"/>
      <c r="BX111" s="1109"/>
      <c r="BY111" s="1109"/>
      <c r="BZ111" s="1109"/>
      <c r="CA111" s="1109"/>
      <c r="CB111" s="1109"/>
    </row>
    <row r="112" spans="1:80" ht="13.5" thickBot="1" x14ac:dyDescent="0.25">
      <c r="A112" s="377">
        <f t="shared" si="240"/>
        <v>0</v>
      </c>
      <c r="B112" s="378">
        <f t="shared" si="240"/>
        <v>0</v>
      </c>
      <c r="C112" s="378">
        <f t="shared" si="240"/>
        <v>0</v>
      </c>
      <c r="D112" s="378">
        <f t="shared" si="240"/>
        <v>1</v>
      </c>
      <c r="E112" s="378">
        <f t="shared" si="240"/>
        <v>0</v>
      </c>
      <c r="F112" s="378">
        <f t="shared" si="240"/>
        <v>0</v>
      </c>
      <c r="G112" s="378">
        <f t="shared" si="240"/>
        <v>0</v>
      </c>
      <c r="H112" s="378">
        <f t="shared" si="240"/>
        <v>0</v>
      </c>
      <c r="I112" s="380" t="s">
        <v>42</v>
      </c>
      <c r="J112" s="380" t="s">
        <v>44</v>
      </c>
      <c r="K112" s="380" t="s">
        <v>45</v>
      </c>
      <c r="L112" s="380" t="s">
        <v>46</v>
      </c>
      <c r="M112" s="380" t="s">
        <v>47</v>
      </c>
      <c r="N112" s="380" t="s">
        <v>48</v>
      </c>
      <c r="O112" s="380" t="s">
        <v>67</v>
      </c>
      <c r="P112" s="380" t="s">
        <v>43</v>
      </c>
      <c r="Q112" s="378">
        <f t="shared" si="240"/>
        <v>0</v>
      </c>
      <c r="R112" s="378">
        <f t="shared" si="240"/>
        <v>0</v>
      </c>
      <c r="S112" s="378">
        <f t="shared" si="240"/>
        <v>0</v>
      </c>
      <c r="T112" s="378">
        <f t="shared" si="240"/>
        <v>1</v>
      </c>
      <c r="U112" s="378">
        <f t="shared" si="240"/>
        <v>0</v>
      </c>
      <c r="V112" s="378">
        <f t="shared" si="240"/>
        <v>0</v>
      </c>
      <c r="W112" s="378">
        <f t="shared" si="240"/>
        <v>0</v>
      </c>
      <c r="X112" s="378">
        <f t="shared" si="240"/>
        <v>0</v>
      </c>
      <c r="Y112" s="380" t="s">
        <v>42</v>
      </c>
      <c r="Z112" s="380" t="s">
        <v>44</v>
      </c>
      <c r="AA112" s="380" t="s">
        <v>45</v>
      </c>
      <c r="AB112" s="380" t="s">
        <v>46</v>
      </c>
      <c r="AC112" s="380" t="s">
        <v>47</v>
      </c>
      <c r="AD112" s="380" t="s">
        <v>48</v>
      </c>
      <c r="AE112" s="380" t="s">
        <v>67</v>
      </c>
      <c r="AF112" s="380" t="s">
        <v>43</v>
      </c>
      <c r="AG112" s="378">
        <f t="shared" si="234"/>
        <v>0</v>
      </c>
      <c r="AH112" s="378">
        <f t="shared" si="234"/>
        <v>0</v>
      </c>
      <c r="AI112" s="378">
        <f t="shared" si="234"/>
        <v>0</v>
      </c>
      <c r="AJ112" s="378">
        <f t="shared" si="234"/>
        <v>0</v>
      </c>
      <c r="AK112" s="378">
        <f t="shared" si="234"/>
        <v>0</v>
      </c>
      <c r="AL112" s="378">
        <f t="shared" si="234"/>
        <v>0</v>
      </c>
      <c r="AM112" s="378">
        <f t="shared" si="234"/>
        <v>0</v>
      </c>
      <c r="AN112" s="378">
        <f t="shared" si="234"/>
        <v>0</v>
      </c>
      <c r="AO112" s="380" t="s">
        <v>42</v>
      </c>
      <c r="AP112" s="380" t="s">
        <v>44</v>
      </c>
      <c r="AQ112" s="380" t="s">
        <v>45</v>
      </c>
      <c r="AR112" s="380" t="s">
        <v>46</v>
      </c>
      <c r="AS112" s="380" t="s">
        <v>47</v>
      </c>
      <c r="AT112" s="380" t="s">
        <v>48</v>
      </c>
      <c r="AU112" s="380" t="s">
        <v>67</v>
      </c>
      <c r="AV112" s="380" t="s">
        <v>43</v>
      </c>
      <c r="AW112" s="378">
        <f t="shared" si="236"/>
        <v>0</v>
      </c>
      <c r="AX112" s="378">
        <f t="shared" si="236"/>
        <v>0</v>
      </c>
      <c r="AY112" s="378">
        <f t="shared" si="236"/>
        <v>0</v>
      </c>
      <c r="AZ112" s="378">
        <f t="shared" si="236"/>
        <v>0</v>
      </c>
      <c r="BA112" s="378">
        <f t="shared" si="236"/>
        <v>0</v>
      </c>
      <c r="BB112" s="378">
        <f t="shared" si="236"/>
        <v>0</v>
      </c>
      <c r="BC112" s="378">
        <f t="shared" si="236"/>
        <v>0</v>
      </c>
      <c r="BD112" s="378">
        <f t="shared" si="236"/>
        <v>0</v>
      </c>
      <c r="BE112" s="380" t="s">
        <v>42</v>
      </c>
      <c r="BF112" s="380" t="s">
        <v>44</v>
      </c>
      <c r="BG112" s="380" t="s">
        <v>45</v>
      </c>
      <c r="BH112" s="380" t="s">
        <v>46</v>
      </c>
      <c r="BI112" s="380" t="s">
        <v>47</v>
      </c>
      <c r="BJ112" s="380" t="s">
        <v>48</v>
      </c>
      <c r="BK112" s="380" t="s">
        <v>67</v>
      </c>
      <c r="BL112" s="380" t="s">
        <v>43</v>
      </c>
      <c r="BM112" s="378">
        <f t="shared" si="238"/>
        <v>0</v>
      </c>
      <c r="BN112" s="378">
        <f t="shared" si="238"/>
        <v>0</v>
      </c>
      <c r="BO112" s="378">
        <f t="shared" si="238"/>
        <v>0</v>
      </c>
      <c r="BP112" s="378">
        <f t="shared" si="238"/>
        <v>0</v>
      </c>
      <c r="BQ112" s="378">
        <f t="shared" si="238"/>
        <v>0</v>
      </c>
      <c r="BR112" s="378">
        <f t="shared" si="238"/>
        <v>0</v>
      </c>
      <c r="BS112" s="378">
        <f t="shared" si="238"/>
        <v>0</v>
      </c>
      <c r="BT112" s="378">
        <f t="shared" si="238"/>
        <v>0</v>
      </c>
      <c r="BU112" s="380" t="s">
        <v>42</v>
      </c>
      <c r="BV112" s="380" t="s">
        <v>44</v>
      </c>
      <c r="BW112" s="380" t="s">
        <v>45</v>
      </c>
      <c r="BX112" s="380" t="s">
        <v>46</v>
      </c>
      <c r="BY112" s="380" t="s">
        <v>47</v>
      </c>
      <c r="BZ112" s="380" t="s">
        <v>48</v>
      </c>
      <c r="CA112" s="380" t="s">
        <v>67</v>
      </c>
      <c r="CB112" s="380" t="s">
        <v>43</v>
      </c>
    </row>
    <row r="113" spans="1:80" ht="13.5" thickBot="1" x14ac:dyDescent="0.25">
      <c r="A113" s="373">
        <f t="shared" ref="A113:BD113" si="241">SUM(A105:A112)</f>
        <v>2</v>
      </c>
      <c r="B113" s="372">
        <f t="shared" si="241"/>
        <v>1</v>
      </c>
      <c r="C113" s="372">
        <f t="shared" si="241"/>
        <v>1</v>
      </c>
      <c r="D113" s="372">
        <f t="shared" si="241"/>
        <v>2</v>
      </c>
      <c r="E113" s="372">
        <f t="shared" si="241"/>
        <v>1</v>
      </c>
      <c r="F113" s="372">
        <f t="shared" si="241"/>
        <v>1</v>
      </c>
      <c r="G113" s="372">
        <f t="shared" si="241"/>
        <v>1</v>
      </c>
      <c r="H113" s="372">
        <f t="shared" si="241"/>
        <v>2</v>
      </c>
      <c r="I113" s="379" t="str">
        <f t="shared" ref="I113:P113" ca="1" si="242">IF(A113=I109,"OK.","CISSS!")</f>
        <v>OK.</v>
      </c>
      <c r="J113" s="379" t="str">
        <f t="shared" ca="1" si="242"/>
        <v>OK.</v>
      </c>
      <c r="K113" s="379" t="str">
        <f t="shared" ca="1" si="242"/>
        <v>OK.</v>
      </c>
      <c r="L113" s="379" t="str">
        <f t="shared" ca="1" si="242"/>
        <v>OK.</v>
      </c>
      <c r="M113" s="379" t="str">
        <f t="shared" ca="1" si="242"/>
        <v>OK.</v>
      </c>
      <c r="N113" s="379" t="str">
        <f t="shared" ca="1" si="242"/>
        <v>OK.</v>
      </c>
      <c r="O113" s="379" t="str">
        <f t="shared" ca="1" si="242"/>
        <v>OK.</v>
      </c>
      <c r="P113" s="379" t="str">
        <f t="shared" ca="1" si="242"/>
        <v>OK.</v>
      </c>
      <c r="Q113" s="384">
        <f t="shared" si="241"/>
        <v>2</v>
      </c>
      <c r="R113" s="384">
        <f t="shared" si="241"/>
        <v>1</v>
      </c>
      <c r="S113" s="384">
        <f t="shared" si="241"/>
        <v>1</v>
      </c>
      <c r="T113" s="384">
        <f t="shared" si="241"/>
        <v>2</v>
      </c>
      <c r="U113" s="384">
        <f t="shared" si="241"/>
        <v>1</v>
      </c>
      <c r="V113" s="384">
        <f t="shared" si="241"/>
        <v>1</v>
      </c>
      <c r="W113" s="384">
        <f t="shared" si="241"/>
        <v>1</v>
      </c>
      <c r="X113" s="384">
        <f t="shared" si="241"/>
        <v>2</v>
      </c>
      <c r="Y113" s="382" t="str">
        <f t="shared" ref="Y113:AF113" ca="1" si="243">IF(Q113=Y109,"OK.","CISSS!")</f>
        <v>OK.</v>
      </c>
      <c r="Z113" s="382" t="str">
        <f t="shared" ca="1" si="243"/>
        <v>OK.</v>
      </c>
      <c r="AA113" s="382" t="str">
        <f t="shared" ca="1" si="243"/>
        <v>OK.</v>
      </c>
      <c r="AB113" s="382" t="str">
        <f t="shared" ca="1" si="243"/>
        <v>OK.</v>
      </c>
      <c r="AC113" s="382" t="str">
        <f t="shared" ca="1" si="243"/>
        <v>OK.</v>
      </c>
      <c r="AD113" s="382" t="str">
        <f t="shared" ca="1" si="243"/>
        <v>OK.</v>
      </c>
      <c r="AE113" s="382" t="str">
        <f t="shared" ca="1" si="243"/>
        <v>OK.</v>
      </c>
      <c r="AF113" s="382" t="str">
        <f t="shared" ca="1" si="243"/>
        <v>OK.</v>
      </c>
      <c r="AG113" s="372">
        <f t="shared" si="241"/>
        <v>0</v>
      </c>
      <c r="AH113" s="372">
        <f t="shared" si="241"/>
        <v>0</v>
      </c>
      <c r="AI113" s="372">
        <f t="shared" si="241"/>
        <v>0</v>
      </c>
      <c r="AJ113" s="372">
        <f t="shared" si="241"/>
        <v>0</v>
      </c>
      <c r="AK113" s="372">
        <f t="shared" si="241"/>
        <v>0</v>
      </c>
      <c r="AL113" s="372">
        <f t="shared" si="241"/>
        <v>0</v>
      </c>
      <c r="AM113" s="372">
        <f t="shared" si="241"/>
        <v>0</v>
      </c>
      <c r="AN113" s="372">
        <f t="shared" si="241"/>
        <v>0</v>
      </c>
      <c r="AO113" s="379" t="str">
        <f t="shared" ref="AO113:AV113" ca="1" si="244">IF(AG113=AO109,"OK.","CISSS!")</f>
        <v>OK.</v>
      </c>
      <c r="AP113" s="379" t="str">
        <f t="shared" ca="1" si="244"/>
        <v>OK.</v>
      </c>
      <c r="AQ113" s="379" t="str">
        <f t="shared" ca="1" si="244"/>
        <v>OK.</v>
      </c>
      <c r="AR113" s="379" t="str">
        <f t="shared" ca="1" si="244"/>
        <v>OK.</v>
      </c>
      <c r="AS113" s="379" t="str">
        <f t="shared" ca="1" si="244"/>
        <v>OK.</v>
      </c>
      <c r="AT113" s="379" t="str">
        <f t="shared" ca="1" si="244"/>
        <v>OK.</v>
      </c>
      <c r="AU113" s="379" t="str">
        <f t="shared" ca="1" si="244"/>
        <v>OK.</v>
      </c>
      <c r="AV113" s="379" t="str">
        <f t="shared" ca="1" si="244"/>
        <v>OK.</v>
      </c>
      <c r="AW113" s="384">
        <f t="shared" si="241"/>
        <v>0</v>
      </c>
      <c r="AX113" s="384">
        <f t="shared" si="241"/>
        <v>0</v>
      </c>
      <c r="AY113" s="384">
        <f t="shared" si="241"/>
        <v>1</v>
      </c>
      <c r="AZ113" s="384">
        <f t="shared" si="241"/>
        <v>0</v>
      </c>
      <c r="BA113" s="384">
        <f t="shared" si="241"/>
        <v>0</v>
      </c>
      <c r="BB113" s="384">
        <f t="shared" si="241"/>
        <v>1</v>
      </c>
      <c r="BC113" s="384">
        <f t="shared" si="241"/>
        <v>0</v>
      </c>
      <c r="BD113" s="384">
        <f t="shared" si="241"/>
        <v>1</v>
      </c>
      <c r="BE113" s="382" t="str">
        <f t="shared" ref="BE113:BL113" ca="1" si="245">IF(AW113=BE109,"OK.","CISSS!")</f>
        <v>OK.</v>
      </c>
      <c r="BF113" s="382" t="str">
        <f t="shared" ca="1" si="245"/>
        <v>OK.</v>
      </c>
      <c r="BG113" s="382" t="str">
        <f t="shared" ca="1" si="245"/>
        <v>OK.</v>
      </c>
      <c r="BH113" s="382" t="str">
        <f t="shared" ca="1" si="245"/>
        <v>OK.</v>
      </c>
      <c r="BI113" s="382" t="str">
        <f t="shared" ca="1" si="245"/>
        <v>OK.</v>
      </c>
      <c r="BJ113" s="382" t="str">
        <f t="shared" ca="1" si="245"/>
        <v>OK.</v>
      </c>
      <c r="BK113" s="382" t="str">
        <f t="shared" ca="1" si="245"/>
        <v>OK.</v>
      </c>
      <c r="BL113" s="382" t="str">
        <f t="shared" ca="1" si="245"/>
        <v>OK.</v>
      </c>
      <c r="BM113" s="372">
        <f t="shared" ref="BM113:BT113" si="246">SUM(BM105:BM112)</f>
        <v>0</v>
      </c>
      <c r="BN113" s="372">
        <f t="shared" si="246"/>
        <v>0</v>
      </c>
      <c r="BO113" s="372">
        <f t="shared" si="246"/>
        <v>0</v>
      </c>
      <c r="BP113" s="372">
        <f t="shared" si="246"/>
        <v>0</v>
      </c>
      <c r="BQ113" s="372">
        <f t="shared" si="246"/>
        <v>0</v>
      </c>
      <c r="BR113" s="372">
        <f t="shared" si="246"/>
        <v>0</v>
      </c>
      <c r="BS113" s="372">
        <f t="shared" si="246"/>
        <v>0</v>
      </c>
      <c r="BT113" s="372">
        <f t="shared" si="246"/>
        <v>0</v>
      </c>
      <c r="BU113" s="379" t="str">
        <f t="shared" ref="BU113:CB113" ca="1" si="247">IF(BM113=BU109,"OK.","CISSS!")</f>
        <v>OK.</v>
      </c>
      <c r="BV113" s="379" t="str">
        <f t="shared" ca="1" si="247"/>
        <v>OK.</v>
      </c>
      <c r="BW113" s="379" t="str">
        <f t="shared" ca="1" si="247"/>
        <v>OK.</v>
      </c>
      <c r="BX113" s="379" t="str">
        <f t="shared" ca="1" si="247"/>
        <v>OK.</v>
      </c>
      <c r="BY113" s="379" t="str">
        <f t="shared" ca="1" si="247"/>
        <v>OK.</v>
      </c>
      <c r="BZ113" s="379" t="str">
        <f t="shared" ca="1" si="247"/>
        <v>OK.</v>
      </c>
      <c r="CA113" s="379" t="str">
        <f t="shared" ca="1" si="247"/>
        <v>OK.</v>
      </c>
      <c r="CB113" s="379" t="str">
        <f t="shared" ca="1" si="247"/>
        <v>OK.</v>
      </c>
    </row>
    <row r="114" spans="1:80" x14ac:dyDescent="0.2">
      <c r="A114" s="375" t="str">
        <f t="shared" ref="A114:H114" si="248">A$9</f>
        <v>ARCH 105.01</v>
      </c>
      <c r="B114" s="375">
        <f t="shared" si="248"/>
        <v>0</v>
      </c>
      <c r="C114" s="375" t="str">
        <f t="shared" si="248"/>
        <v>ARCH 207.11</v>
      </c>
      <c r="D114" s="375" t="str">
        <f t="shared" si="248"/>
        <v>ARCH 214.11</v>
      </c>
      <c r="E114" s="375">
        <f t="shared" si="248"/>
        <v>0</v>
      </c>
      <c r="F114" s="375" t="str">
        <f t="shared" si="248"/>
        <v>ARCH 467.11</v>
      </c>
      <c r="G114" s="375">
        <f t="shared" si="248"/>
        <v>0</v>
      </c>
      <c r="H114" s="375">
        <f t="shared" si="248"/>
        <v>0</v>
      </c>
      <c r="I114">
        <f ca="1">COUNTIF((OFFSET($A$114,0,0,4,8)),IF(A114=0,".",A114))</f>
        <v>1</v>
      </c>
      <c r="J114">
        <f t="shared" ref="J114:P117" ca="1" si="249">COUNTIF((OFFSET($A$114,0,0,4,8)),IF(B114=0,".",B114))</f>
        <v>0</v>
      </c>
      <c r="K114">
        <f t="shared" ca="1" si="249"/>
        <v>1</v>
      </c>
      <c r="L114">
        <f t="shared" ca="1" si="249"/>
        <v>1</v>
      </c>
      <c r="M114">
        <f t="shared" ca="1" si="249"/>
        <v>0</v>
      </c>
      <c r="N114">
        <f t="shared" ca="1" si="249"/>
        <v>1</v>
      </c>
      <c r="O114">
        <f t="shared" ca="1" si="249"/>
        <v>0</v>
      </c>
      <c r="P114">
        <f t="shared" ca="1" si="249"/>
        <v>0</v>
      </c>
      <c r="Q114" s="375" t="str">
        <f t="shared" ref="Q114:BT114" si="250">Q$9</f>
        <v>Öğr. Gör. M. Arman GÜRAN</v>
      </c>
      <c r="R114" s="375">
        <f t="shared" si="250"/>
        <v>0</v>
      </c>
      <c r="S114" s="375" t="str">
        <f t="shared" si="250"/>
        <v>Yrd. Doç. Dr. Murat ŞAHİN</v>
      </c>
      <c r="T114" s="375" t="str">
        <f t="shared" si="250"/>
        <v>Yrd. Doç. Dr. Kerem ERCOŞKUN</v>
      </c>
      <c r="U114" s="375">
        <f t="shared" si="250"/>
        <v>0</v>
      </c>
      <c r="V114" s="375" t="str">
        <f t="shared" si="250"/>
        <v>Doç. Dr. A. Dilek ÖZDEMİR</v>
      </c>
      <c r="W114" s="375">
        <f t="shared" si="250"/>
        <v>0</v>
      </c>
      <c r="X114" s="375">
        <f t="shared" si="250"/>
        <v>0</v>
      </c>
      <c r="Y114" s="381">
        <f ca="1">COUNTIF((OFFSET($Q$114,0,0,4,8)),IF(Q114=0,".",Q114))</f>
        <v>1</v>
      </c>
      <c r="Z114" s="381">
        <f t="shared" ref="Z114:AF117" ca="1" si="251">COUNTIF((OFFSET($Q$114,0,0,4,8)),IF(R114=0,".",R114))</f>
        <v>0</v>
      </c>
      <c r="AA114" s="381">
        <f t="shared" ca="1" si="251"/>
        <v>1</v>
      </c>
      <c r="AB114" s="381">
        <f t="shared" ca="1" si="251"/>
        <v>1</v>
      </c>
      <c r="AC114" s="381">
        <f t="shared" ca="1" si="251"/>
        <v>0</v>
      </c>
      <c r="AD114" s="381">
        <f t="shared" ca="1" si="251"/>
        <v>1</v>
      </c>
      <c r="AE114" s="381">
        <f t="shared" ca="1" si="251"/>
        <v>0</v>
      </c>
      <c r="AF114" s="381">
        <f t="shared" ca="1" si="251"/>
        <v>0</v>
      </c>
      <c r="AG114" s="375">
        <f t="shared" si="250"/>
        <v>0</v>
      </c>
      <c r="AH114" s="375">
        <f t="shared" si="250"/>
        <v>0</v>
      </c>
      <c r="AI114" s="375">
        <f t="shared" si="250"/>
        <v>0</v>
      </c>
      <c r="AJ114" s="375">
        <f t="shared" si="250"/>
        <v>0</v>
      </c>
      <c r="AK114" s="375">
        <f t="shared" si="250"/>
        <v>0</v>
      </c>
      <c r="AL114" s="375">
        <f t="shared" si="250"/>
        <v>0</v>
      </c>
      <c r="AM114" s="375">
        <f t="shared" si="250"/>
        <v>0</v>
      </c>
      <c r="AN114" s="375">
        <f t="shared" si="250"/>
        <v>0</v>
      </c>
      <c r="AO114">
        <f ca="1">COUNTIF((OFFSET($AG$114,0,0,4,8)),IF(AG114=0,".",AG114))</f>
        <v>0</v>
      </c>
      <c r="AP114">
        <f t="shared" ref="AP114:AV117" ca="1" si="252">COUNTIF((OFFSET($AG$114,0,0,4,8)),IF(AH114=0,".",AH114))</f>
        <v>0</v>
      </c>
      <c r="AQ114">
        <f t="shared" ca="1" si="252"/>
        <v>0</v>
      </c>
      <c r="AR114">
        <f t="shared" ca="1" si="252"/>
        <v>0</v>
      </c>
      <c r="AS114">
        <f t="shared" ca="1" si="252"/>
        <v>0</v>
      </c>
      <c r="AT114">
        <f t="shared" ca="1" si="252"/>
        <v>0</v>
      </c>
      <c r="AU114">
        <f t="shared" ca="1" si="252"/>
        <v>0</v>
      </c>
      <c r="AV114">
        <f t="shared" ca="1" si="252"/>
        <v>0</v>
      </c>
      <c r="AW114" s="375">
        <f t="shared" si="250"/>
        <v>0</v>
      </c>
      <c r="AX114" s="375">
        <f t="shared" si="250"/>
        <v>0</v>
      </c>
      <c r="AY114" s="375" t="str">
        <f t="shared" si="250"/>
        <v>Student1</v>
      </c>
      <c r="AZ114" s="375">
        <f t="shared" si="250"/>
        <v>0</v>
      </c>
      <c r="BA114" s="375">
        <f t="shared" si="250"/>
        <v>0</v>
      </c>
      <c r="BB114" s="375" t="str">
        <f t="shared" si="250"/>
        <v>Zeynep YAZICIOĞLU HALU</v>
      </c>
      <c r="BC114" s="375">
        <f t="shared" si="250"/>
        <v>0</v>
      </c>
      <c r="BD114" s="375">
        <f t="shared" si="250"/>
        <v>0</v>
      </c>
      <c r="BE114" s="381">
        <f ca="1">COUNTIF((OFFSET($AW$114,0,0,4,8)),IF(AW114=0,".",AW114))</f>
        <v>0</v>
      </c>
      <c r="BF114" s="381">
        <f t="shared" ref="BF114:BL117" ca="1" si="253">COUNTIF((OFFSET($AW$114,0,0,4,8)),IF(AX114=0,".",AX114))</f>
        <v>0</v>
      </c>
      <c r="BG114" s="381">
        <f t="shared" ca="1" si="253"/>
        <v>1</v>
      </c>
      <c r="BH114" s="381">
        <f t="shared" ca="1" si="253"/>
        <v>0</v>
      </c>
      <c r="BI114" s="381">
        <f t="shared" ca="1" si="253"/>
        <v>0</v>
      </c>
      <c r="BJ114" s="381">
        <f t="shared" ca="1" si="253"/>
        <v>1</v>
      </c>
      <c r="BK114" s="381">
        <f t="shared" ca="1" si="253"/>
        <v>0</v>
      </c>
      <c r="BL114" s="381">
        <f t="shared" ca="1" si="253"/>
        <v>0</v>
      </c>
      <c r="BM114" s="375">
        <f t="shared" si="250"/>
        <v>0</v>
      </c>
      <c r="BN114" s="375">
        <f t="shared" si="250"/>
        <v>0</v>
      </c>
      <c r="BO114" s="375">
        <f t="shared" si="250"/>
        <v>0</v>
      </c>
      <c r="BP114" s="375">
        <f t="shared" si="250"/>
        <v>0</v>
      </c>
      <c r="BQ114" s="375">
        <f t="shared" si="250"/>
        <v>0</v>
      </c>
      <c r="BR114" s="375">
        <f t="shared" si="250"/>
        <v>0</v>
      </c>
      <c r="BS114" s="375">
        <f t="shared" si="250"/>
        <v>0</v>
      </c>
      <c r="BT114" s="375">
        <f t="shared" si="250"/>
        <v>0</v>
      </c>
      <c r="BU114">
        <f ca="1">COUNTIF((OFFSET($BM$114,0,0,4,8)),IF(BM114=0,".",BM114))</f>
        <v>0</v>
      </c>
      <c r="BV114">
        <f t="shared" ref="BV114:CB117" ca="1" si="254">COUNTIF((OFFSET($BM$114,0,0,4,8)),IF(BN114=0,".",BN114))</f>
        <v>0</v>
      </c>
      <c r="BW114">
        <f t="shared" ca="1" si="254"/>
        <v>0</v>
      </c>
      <c r="BX114">
        <f t="shared" ca="1" si="254"/>
        <v>0</v>
      </c>
      <c r="BY114">
        <f t="shared" ca="1" si="254"/>
        <v>0</v>
      </c>
      <c r="BZ114">
        <f t="shared" ca="1" si="254"/>
        <v>0</v>
      </c>
      <c r="CA114">
        <f t="shared" ca="1" si="254"/>
        <v>0</v>
      </c>
      <c r="CB114">
        <f t="shared" ca="1" si="254"/>
        <v>0</v>
      </c>
    </row>
    <row r="115" spans="1:80" x14ac:dyDescent="0.2">
      <c r="A115" s="374" t="str">
        <f t="shared" ref="A115:H115" si="255">A$19</f>
        <v>ARCH 105.02</v>
      </c>
      <c r="B115" s="374" t="str">
        <f t="shared" si="255"/>
        <v>ARCH 106.02</v>
      </c>
      <c r="C115" s="374">
        <f t="shared" si="255"/>
        <v>0</v>
      </c>
      <c r="D115" s="374">
        <f t="shared" si="255"/>
        <v>0</v>
      </c>
      <c r="E115" s="374">
        <f t="shared" si="255"/>
        <v>0</v>
      </c>
      <c r="F115" s="374">
        <f t="shared" si="255"/>
        <v>0</v>
      </c>
      <c r="G115" s="374">
        <f t="shared" si="255"/>
        <v>0</v>
      </c>
      <c r="H115" s="374">
        <f t="shared" si="255"/>
        <v>0</v>
      </c>
      <c r="I115">
        <f ca="1">COUNTIF((OFFSET($A$114,0,0,4,8)),IF(A115=0,".",A115))</f>
        <v>1</v>
      </c>
      <c r="J115">
        <f t="shared" ca="1" si="249"/>
        <v>1</v>
      </c>
      <c r="K115">
        <f t="shared" ca="1" si="249"/>
        <v>0</v>
      </c>
      <c r="L115">
        <f t="shared" ca="1" si="249"/>
        <v>0</v>
      </c>
      <c r="M115">
        <f t="shared" ca="1" si="249"/>
        <v>0</v>
      </c>
      <c r="N115">
        <f t="shared" ca="1" si="249"/>
        <v>0</v>
      </c>
      <c r="O115">
        <f t="shared" ca="1" si="249"/>
        <v>0</v>
      </c>
      <c r="P115">
        <f t="shared" ca="1" si="249"/>
        <v>0</v>
      </c>
      <c r="Q115" s="385" t="str">
        <f t="shared" ref="Q115:BT115" si="256">Q$19</f>
        <v>Prof. Dr. Ayfer AYTUĞ</v>
      </c>
      <c r="R115" s="385" t="str">
        <f t="shared" si="256"/>
        <v>Doç. Dr. Çiğdem POLATOĞLU</v>
      </c>
      <c r="S115" s="385">
        <f t="shared" si="256"/>
        <v>0</v>
      </c>
      <c r="T115" s="385">
        <f t="shared" si="256"/>
        <v>0</v>
      </c>
      <c r="U115" s="385">
        <f t="shared" si="256"/>
        <v>0</v>
      </c>
      <c r="V115" s="385">
        <f t="shared" si="256"/>
        <v>0</v>
      </c>
      <c r="W115" s="385">
        <f t="shared" si="256"/>
        <v>0</v>
      </c>
      <c r="X115" s="385">
        <f t="shared" si="256"/>
        <v>0</v>
      </c>
      <c r="Y115" s="381">
        <f ca="1">COUNTIF((OFFSET($Q$114,0,0,4,8)),IF(Q115=0,".",Q115))</f>
        <v>1</v>
      </c>
      <c r="Z115" s="381">
        <f t="shared" ca="1" si="251"/>
        <v>1</v>
      </c>
      <c r="AA115" s="381">
        <f t="shared" ca="1" si="251"/>
        <v>0</v>
      </c>
      <c r="AB115" s="381">
        <f t="shared" ca="1" si="251"/>
        <v>0</v>
      </c>
      <c r="AC115" s="381">
        <f t="shared" ca="1" si="251"/>
        <v>0</v>
      </c>
      <c r="AD115" s="381">
        <f t="shared" ca="1" si="251"/>
        <v>0</v>
      </c>
      <c r="AE115" s="381">
        <f t="shared" ca="1" si="251"/>
        <v>0</v>
      </c>
      <c r="AF115" s="381">
        <f t="shared" ca="1" si="251"/>
        <v>0</v>
      </c>
      <c r="AG115" s="374">
        <f t="shared" si="256"/>
        <v>0</v>
      </c>
      <c r="AH115" s="374">
        <f t="shared" si="256"/>
        <v>0</v>
      </c>
      <c r="AI115" s="374">
        <f t="shared" si="256"/>
        <v>0</v>
      </c>
      <c r="AJ115" s="374">
        <f t="shared" si="256"/>
        <v>0</v>
      </c>
      <c r="AK115" s="374">
        <f t="shared" si="256"/>
        <v>0</v>
      </c>
      <c r="AL115" s="374">
        <f t="shared" si="256"/>
        <v>0</v>
      </c>
      <c r="AM115" s="374">
        <f t="shared" si="256"/>
        <v>0</v>
      </c>
      <c r="AN115" s="374">
        <f t="shared" si="256"/>
        <v>0</v>
      </c>
      <c r="AO115">
        <f ca="1">COUNTIF((OFFSET($AG$114,0,0,4,8)),IF(AG115=0,".",AG115))</f>
        <v>0</v>
      </c>
      <c r="AP115">
        <f t="shared" ca="1" si="252"/>
        <v>0</v>
      </c>
      <c r="AQ115">
        <f t="shared" ca="1" si="252"/>
        <v>0</v>
      </c>
      <c r="AR115">
        <f t="shared" ca="1" si="252"/>
        <v>0</v>
      </c>
      <c r="AS115">
        <f t="shared" ca="1" si="252"/>
        <v>0</v>
      </c>
      <c r="AT115">
        <f t="shared" ca="1" si="252"/>
        <v>0</v>
      </c>
      <c r="AU115">
        <f t="shared" ca="1" si="252"/>
        <v>0</v>
      </c>
      <c r="AV115">
        <f t="shared" ca="1" si="252"/>
        <v>0</v>
      </c>
      <c r="AW115" s="385">
        <f t="shared" si="256"/>
        <v>0</v>
      </c>
      <c r="AX115" s="385">
        <f t="shared" si="256"/>
        <v>0</v>
      </c>
      <c r="AY115" s="385">
        <f t="shared" si="256"/>
        <v>0</v>
      </c>
      <c r="AZ115" s="385">
        <f t="shared" si="256"/>
        <v>0</v>
      </c>
      <c r="BA115" s="385">
        <f t="shared" si="256"/>
        <v>0</v>
      </c>
      <c r="BB115" s="385">
        <f t="shared" si="256"/>
        <v>0</v>
      </c>
      <c r="BC115" s="385">
        <f t="shared" si="256"/>
        <v>0</v>
      </c>
      <c r="BD115" s="385">
        <f t="shared" si="256"/>
        <v>0</v>
      </c>
      <c r="BE115" s="381">
        <f ca="1">COUNTIF((OFFSET($AW$114,0,0,4,8)),IF(AW115=0,".",AW115))</f>
        <v>0</v>
      </c>
      <c r="BF115" s="381">
        <f t="shared" ca="1" si="253"/>
        <v>0</v>
      </c>
      <c r="BG115" s="381">
        <f t="shared" ca="1" si="253"/>
        <v>0</v>
      </c>
      <c r="BH115" s="381">
        <f t="shared" ca="1" si="253"/>
        <v>0</v>
      </c>
      <c r="BI115" s="381">
        <f t="shared" ca="1" si="253"/>
        <v>0</v>
      </c>
      <c r="BJ115" s="381">
        <f t="shared" ca="1" si="253"/>
        <v>0</v>
      </c>
      <c r="BK115" s="381">
        <f t="shared" ca="1" si="253"/>
        <v>0</v>
      </c>
      <c r="BL115" s="381">
        <f t="shared" ca="1" si="253"/>
        <v>0</v>
      </c>
      <c r="BM115" s="374">
        <f t="shared" si="256"/>
        <v>0</v>
      </c>
      <c r="BN115" s="374">
        <f t="shared" si="256"/>
        <v>0</v>
      </c>
      <c r="BO115" s="374">
        <f t="shared" si="256"/>
        <v>0</v>
      </c>
      <c r="BP115" s="374">
        <f t="shared" si="256"/>
        <v>0</v>
      </c>
      <c r="BQ115" s="374">
        <f t="shared" si="256"/>
        <v>0</v>
      </c>
      <c r="BR115" s="374">
        <f t="shared" si="256"/>
        <v>0</v>
      </c>
      <c r="BS115" s="374">
        <f t="shared" si="256"/>
        <v>0</v>
      </c>
      <c r="BT115" s="374">
        <f t="shared" si="256"/>
        <v>0</v>
      </c>
      <c r="BU115">
        <f ca="1">COUNTIF((OFFSET($BM$114,0,0,4,8)),IF(BM115=0,".",BM115))</f>
        <v>0</v>
      </c>
      <c r="BV115">
        <f t="shared" ca="1" si="254"/>
        <v>0</v>
      </c>
      <c r="BW115">
        <f t="shared" ca="1" si="254"/>
        <v>0</v>
      </c>
      <c r="BX115">
        <f t="shared" ca="1" si="254"/>
        <v>0</v>
      </c>
      <c r="BY115">
        <f t="shared" ca="1" si="254"/>
        <v>0</v>
      </c>
      <c r="BZ115">
        <f t="shared" ca="1" si="254"/>
        <v>0</v>
      </c>
      <c r="CA115">
        <f t="shared" ca="1" si="254"/>
        <v>0</v>
      </c>
      <c r="CB115">
        <f t="shared" ca="1" si="254"/>
        <v>0</v>
      </c>
    </row>
    <row r="116" spans="1:80" x14ac:dyDescent="0.2">
      <c r="A116" s="375">
        <f t="shared" ref="A116:H116" si="257">A$29</f>
        <v>0</v>
      </c>
      <c r="B116" s="375">
        <f t="shared" si="257"/>
        <v>0</v>
      </c>
      <c r="C116" s="375">
        <f t="shared" si="257"/>
        <v>0</v>
      </c>
      <c r="D116" s="375">
        <f t="shared" si="257"/>
        <v>0</v>
      </c>
      <c r="E116" s="375">
        <f t="shared" si="257"/>
        <v>0</v>
      </c>
      <c r="F116" s="375">
        <f t="shared" si="257"/>
        <v>0</v>
      </c>
      <c r="G116" s="375">
        <f t="shared" si="257"/>
        <v>0</v>
      </c>
      <c r="H116" s="375">
        <f t="shared" si="257"/>
        <v>0</v>
      </c>
      <c r="I116">
        <f ca="1">COUNTIF((OFFSET($A$114,0,0,4,8)),IF(A116=0,".",A116))</f>
        <v>0</v>
      </c>
      <c r="J116">
        <f t="shared" ca="1" si="249"/>
        <v>0</v>
      </c>
      <c r="K116">
        <f t="shared" ca="1" si="249"/>
        <v>0</v>
      </c>
      <c r="L116">
        <f t="shared" ca="1" si="249"/>
        <v>0</v>
      </c>
      <c r="M116">
        <f t="shared" ca="1" si="249"/>
        <v>0</v>
      </c>
      <c r="N116">
        <f t="shared" ca="1" si="249"/>
        <v>0</v>
      </c>
      <c r="O116">
        <f t="shared" ca="1" si="249"/>
        <v>0</v>
      </c>
      <c r="P116">
        <f t="shared" ca="1" si="249"/>
        <v>0</v>
      </c>
      <c r="Q116" s="375">
        <f t="shared" ref="Q116:BT116" si="258">Q$29</f>
        <v>0</v>
      </c>
      <c r="R116" s="375">
        <f t="shared" si="258"/>
        <v>0</v>
      </c>
      <c r="S116" s="375">
        <f t="shared" si="258"/>
        <v>0</v>
      </c>
      <c r="T116" s="375">
        <f t="shared" si="258"/>
        <v>0</v>
      </c>
      <c r="U116" s="375">
        <f t="shared" si="258"/>
        <v>0</v>
      </c>
      <c r="V116" s="375">
        <f t="shared" si="258"/>
        <v>0</v>
      </c>
      <c r="W116" s="375">
        <f t="shared" si="258"/>
        <v>0</v>
      </c>
      <c r="X116" s="375">
        <f t="shared" si="258"/>
        <v>0</v>
      </c>
      <c r="Y116" s="381">
        <f ca="1">COUNTIF((OFFSET($Q$114,0,0,4,8)),IF(Q116=0,".",Q116))</f>
        <v>0</v>
      </c>
      <c r="Z116" s="381">
        <f t="shared" ca="1" si="251"/>
        <v>0</v>
      </c>
      <c r="AA116" s="381">
        <f t="shared" ca="1" si="251"/>
        <v>0</v>
      </c>
      <c r="AB116" s="381">
        <f t="shared" ca="1" si="251"/>
        <v>0</v>
      </c>
      <c r="AC116" s="381">
        <f t="shared" ca="1" si="251"/>
        <v>0</v>
      </c>
      <c r="AD116" s="381">
        <f t="shared" ca="1" si="251"/>
        <v>0</v>
      </c>
      <c r="AE116" s="381">
        <f t="shared" ca="1" si="251"/>
        <v>0</v>
      </c>
      <c r="AF116" s="381">
        <f t="shared" ca="1" si="251"/>
        <v>0</v>
      </c>
      <c r="AG116" s="375">
        <f t="shared" si="258"/>
        <v>0</v>
      </c>
      <c r="AH116" s="375">
        <f t="shared" si="258"/>
        <v>0</v>
      </c>
      <c r="AI116" s="375">
        <f t="shared" si="258"/>
        <v>0</v>
      </c>
      <c r="AJ116" s="375">
        <f t="shared" si="258"/>
        <v>0</v>
      </c>
      <c r="AK116" s="375">
        <f t="shared" si="258"/>
        <v>0</v>
      </c>
      <c r="AL116" s="375">
        <f t="shared" si="258"/>
        <v>0</v>
      </c>
      <c r="AM116" s="375">
        <f t="shared" si="258"/>
        <v>0</v>
      </c>
      <c r="AN116" s="375">
        <f t="shared" si="258"/>
        <v>0</v>
      </c>
      <c r="AO116">
        <f ca="1">COUNTIF((OFFSET($AG$114,0,0,4,8)),IF(AG116=0,".",AG116))</f>
        <v>0</v>
      </c>
      <c r="AP116">
        <f t="shared" ca="1" si="252"/>
        <v>0</v>
      </c>
      <c r="AQ116">
        <f t="shared" ca="1" si="252"/>
        <v>0</v>
      </c>
      <c r="AR116">
        <f t="shared" ca="1" si="252"/>
        <v>0</v>
      </c>
      <c r="AS116">
        <f t="shared" ca="1" si="252"/>
        <v>0</v>
      </c>
      <c r="AT116">
        <f t="shared" ca="1" si="252"/>
        <v>0</v>
      </c>
      <c r="AU116">
        <f t="shared" ca="1" si="252"/>
        <v>0</v>
      </c>
      <c r="AV116">
        <f t="shared" ca="1" si="252"/>
        <v>0</v>
      </c>
      <c r="AW116" s="375">
        <f t="shared" si="258"/>
        <v>0</v>
      </c>
      <c r="AX116" s="375">
        <f t="shared" si="258"/>
        <v>0</v>
      </c>
      <c r="AY116" s="375">
        <f t="shared" si="258"/>
        <v>0</v>
      </c>
      <c r="AZ116" s="375">
        <f t="shared" si="258"/>
        <v>0</v>
      </c>
      <c r="BA116" s="375">
        <f t="shared" si="258"/>
        <v>0</v>
      </c>
      <c r="BB116" s="375">
        <f t="shared" si="258"/>
        <v>0</v>
      </c>
      <c r="BC116" s="375">
        <f t="shared" si="258"/>
        <v>0</v>
      </c>
      <c r="BD116" s="375">
        <f t="shared" si="258"/>
        <v>0</v>
      </c>
      <c r="BE116" s="381">
        <f ca="1">COUNTIF((OFFSET($AW$114,0,0,4,8)),IF(AW116=0,".",AW116))</f>
        <v>0</v>
      </c>
      <c r="BF116" s="381">
        <f t="shared" ca="1" si="253"/>
        <v>0</v>
      </c>
      <c r="BG116" s="381">
        <f t="shared" ca="1" si="253"/>
        <v>0</v>
      </c>
      <c r="BH116" s="381">
        <f t="shared" ca="1" si="253"/>
        <v>0</v>
      </c>
      <c r="BI116" s="381">
        <f t="shared" ca="1" si="253"/>
        <v>0</v>
      </c>
      <c r="BJ116" s="381">
        <f t="shared" ca="1" si="253"/>
        <v>0</v>
      </c>
      <c r="BK116" s="381">
        <f t="shared" ca="1" si="253"/>
        <v>0</v>
      </c>
      <c r="BL116" s="381">
        <f t="shared" ca="1" si="253"/>
        <v>0</v>
      </c>
      <c r="BM116" s="375">
        <f t="shared" si="258"/>
        <v>0</v>
      </c>
      <c r="BN116" s="375">
        <f t="shared" si="258"/>
        <v>0</v>
      </c>
      <c r="BO116" s="375">
        <f t="shared" si="258"/>
        <v>0</v>
      </c>
      <c r="BP116" s="375">
        <f t="shared" si="258"/>
        <v>0</v>
      </c>
      <c r="BQ116" s="375">
        <f t="shared" si="258"/>
        <v>0</v>
      </c>
      <c r="BR116" s="375">
        <f t="shared" si="258"/>
        <v>0</v>
      </c>
      <c r="BS116" s="375">
        <f t="shared" si="258"/>
        <v>0</v>
      </c>
      <c r="BT116" s="375">
        <f t="shared" si="258"/>
        <v>0</v>
      </c>
      <c r="BU116">
        <f ca="1">COUNTIF((OFFSET($BM$114,0,0,4,8)),IF(BM116=0,".",BM116))</f>
        <v>0</v>
      </c>
      <c r="BV116">
        <f t="shared" ca="1" si="254"/>
        <v>0</v>
      </c>
      <c r="BW116">
        <f t="shared" ca="1" si="254"/>
        <v>0</v>
      </c>
      <c r="BX116">
        <f t="shared" ca="1" si="254"/>
        <v>0</v>
      </c>
      <c r="BY116">
        <f t="shared" ca="1" si="254"/>
        <v>0</v>
      </c>
      <c r="BZ116">
        <f t="shared" ca="1" si="254"/>
        <v>0</v>
      </c>
      <c r="CA116">
        <f t="shared" ca="1" si="254"/>
        <v>0</v>
      </c>
      <c r="CB116">
        <f t="shared" ca="1" si="254"/>
        <v>0</v>
      </c>
    </row>
    <row r="117" spans="1:80" x14ac:dyDescent="0.2">
      <c r="A117" s="374">
        <f t="shared" ref="A117:H117" si="259">A$39</f>
        <v>0</v>
      </c>
      <c r="B117" s="374">
        <f t="shared" si="259"/>
        <v>0</v>
      </c>
      <c r="C117" s="374">
        <f t="shared" si="259"/>
        <v>0</v>
      </c>
      <c r="D117" s="374" t="str">
        <f t="shared" si="259"/>
        <v>ARCH 214.14</v>
      </c>
      <c r="E117" s="374">
        <f t="shared" si="259"/>
        <v>0</v>
      </c>
      <c r="F117" s="374">
        <f t="shared" si="259"/>
        <v>0</v>
      </c>
      <c r="G117" s="374">
        <f t="shared" si="259"/>
        <v>0</v>
      </c>
      <c r="H117" s="374">
        <f t="shared" si="259"/>
        <v>0</v>
      </c>
      <c r="I117">
        <f ca="1">COUNTIF((OFFSET($A$114,0,0,4,8)),IF(A117=0,".",A117))</f>
        <v>0</v>
      </c>
      <c r="J117">
        <f t="shared" ca="1" si="249"/>
        <v>0</v>
      </c>
      <c r="K117">
        <f t="shared" ca="1" si="249"/>
        <v>0</v>
      </c>
      <c r="L117">
        <f t="shared" ca="1" si="249"/>
        <v>1</v>
      </c>
      <c r="M117">
        <f t="shared" ca="1" si="249"/>
        <v>0</v>
      </c>
      <c r="N117">
        <f t="shared" ca="1" si="249"/>
        <v>0</v>
      </c>
      <c r="O117">
        <f t="shared" ca="1" si="249"/>
        <v>0</v>
      </c>
      <c r="P117">
        <f t="shared" ca="1" si="249"/>
        <v>0</v>
      </c>
      <c r="Q117" s="385">
        <f t="shared" ref="Q117:BT117" si="260">Q$39</f>
        <v>0</v>
      </c>
      <c r="R117" s="385">
        <f t="shared" si="260"/>
        <v>0</v>
      </c>
      <c r="S117" s="385">
        <f t="shared" si="260"/>
        <v>0</v>
      </c>
      <c r="T117" s="385" t="str">
        <f t="shared" si="260"/>
        <v>Öğr. Gör. Gülçin SOYAK</v>
      </c>
      <c r="U117" s="385">
        <f t="shared" si="260"/>
        <v>0</v>
      </c>
      <c r="V117" s="385">
        <f t="shared" si="260"/>
        <v>0</v>
      </c>
      <c r="W117" s="385">
        <f t="shared" si="260"/>
        <v>0</v>
      </c>
      <c r="X117" s="385">
        <f t="shared" si="260"/>
        <v>0</v>
      </c>
      <c r="Y117" s="381">
        <f ca="1">COUNTIF((OFFSET($Q$114,0,0,4,8)),IF(Q117=0,".",Q117))</f>
        <v>0</v>
      </c>
      <c r="Z117" s="381">
        <f t="shared" ca="1" si="251"/>
        <v>0</v>
      </c>
      <c r="AA117" s="381">
        <f t="shared" ca="1" si="251"/>
        <v>0</v>
      </c>
      <c r="AB117" s="381">
        <f t="shared" ca="1" si="251"/>
        <v>1</v>
      </c>
      <c r="AC117" s="381">
        <f t="shared" ca="1" si="251"/>
        <v>0</v>
      </c>
      <c r="AD117" s="381">
        <f t="shared" ca="1" si="251"/>
        <v>0</v>
      </c>
      <c r="AE117" s="381">
        <f t="shared" ca="1" si="251"/>
        <v>0</v>
      </c>
      <c r="AF117" s="381">
        <f t="shared" ca="1" si="251"/>
        <v>0</v>
      </c>
      <c r="AG117" s="374">
        <f t="shared" si="260"/>
        <v>0</v>
      </c>
      <c r="AH117" s="374">
        <f t="shared" si="260"/>
        <v>0</v>
      </c>
      <c r="AI117" s="374">
        <f t="shared" si="260"/>
        <v>0</v>
      </c>
      <c r="AJ117" s="374">
        <f t="shared" si="260"/>
        <v>0</v>
      </c>
      <c r="AK117" s="374">
        <f t="shared" si="260"/>
        <v>0</v>
      </c>
      <c r="AL117" s="374">
        <f t="shared" si="260"/>
        <v>0</v>
      </c>
      <c r="AM117" s="374">
        <f t="shared" si="260"/>
        <v>0</v>
      </c>
      <c r="AN117" s="374">
        <f t="shared" si="260"/>
        <v>0</v>
      </c>
      <c r="AO117">
        <f ca="1">COUNTIF((OFFSET($AG$114,0,0,4,8)),IF(AG117=0,".",AG117))</f>
        <v>0</v>
      </c>
      <c r="AP117">
        <f t="shared" ca="1" si="252"/>
        <v>0</v>
      </c>
      <c r="AQ117">
        <f t="shared" ca="1" si="252"/>
        <v>0</v>
      </c>
      <c r="AR117">
        <f t="shared" ca="1" si="252"/>
        <v>0</v>
      </c>
      <c r="AS117">
        <f t="shared" ca="1" si="252"/>
        <v>0</v>
      </c>
      <c r="AT117">
        <f t="shared" ca="1" si="252"/>
        <v>0</v>
      </c>
      <c r="AU117">
        <f t="shared" ca="1" si="252"/>
        <v>0</v>
      </c>
      <c r="AV117">
        <f t="shared" ca="1" si="252"/>
        <v>0</v>
      </c>
      <c r="AW117" s="385">
        <f t="shared" si="260"/>
        <v>0</v>
      </c>
      <c r="AX117" s="385">
        <f t="shared" si="260"/>
        <v>0</v>
      </c>
      <c r="AY117" s="385">
        <f t="shared" si="260"/>
        <v>0</v>
      </c>
      <c r="AZ117" s="385">
        <f t="shared" si="260"/>
        <v>0</v>
      </c>
      <c r="BA117" s="385">
        <f t="shared" si="260"/>
        <v>0</v>
      </c>
      <c r="BB117" s="385">
        <f t="shared" si="260"/>
        <v>0</v>
      </c>
      <c r="BC117" s="385">
        <f t="shared" si="260"/>
        <v>0</v>
      </c>
      <c r="BD117" s="385">
        <f t="shared" si="260"/>
        <v>0</v>
      </c>
      <c r="BE117" s="381">
        <f ca="1">COUNTIF((OFFSET($AW$114,0,0,4,8)),IF(AW117=0,".",AW117))</f>
        <v>0</v>
      </c>
      <c r="BF117" s="381">
        <f t="shared" ca="1" si="253"/>
        <v>0</v>
      </c>
      <c r="BG117" s="381">
        <f t="shared" ca="1" si="253"/>
        <v>0</v>
      </c>
      <c r="BH117" s="381">
        <f t="shared" ca="1" si="253"/>
        <v>0</v>
      </c>
      <c r="BI117" s="381">
        <f t="shared" ca="1" si="253"/>
        <v>0</v>
      </c>
      <c r="BJ117" s="381">
        <f t="shared" ca="1" si="253"/>
        <v>0</v>
      </c>
      <c r="BK117" s="381">
        <f t="shared" ca="1" si="253"/>
        <v>0</v>
      </c>
      <c r="BL117" s="381">
        <f t="shared" ca="1" si="253"/>
        <v>0</v>
      </c>
      <c r="BM117" s="374">
        <f t="shared" si="260"/>
        <v>0</v>
      </c>
      <c r="BN117" s="374">
        <f t="shared" si="260"/>
        <v>0</v>
      </c>
      <c r="BO117" s="374">
        <f t="shared" si="260"/>
        <v>0</v>
      </c>
      <c r="BP117" s="374">
        <f t="shared" si="260"/>
        <v>0</v>
      </c>
      <c r="BQ117" s="374">
        <f t="shared" si="260"/>
        <v>0</v>
      </c>
      <c r="BR117" s="374">
        <f t="shared" si="260"/>
        <v>0</v>
      </c>
      <c r="BS117" s="374">
        <f t="shared" si="260"/>
        <v>0</v>
      </c>
      <c r="BT117" s="374">
        <f t="shared" si="260"/>
        <v>0</v>
      </c>
      <c r="BU117">
        <f ca="1">COUNTIF((OFFSET($BM$114,0,0,4,8)),IF(BM117=0,".",BM117))</f>
        <v>0</v>
      </c>
      <c r="BV117">
        <f t="shared" ca="1" si="254"/>
        <v>0</v>
      </c>
      <c r="BW117">
        <f t="shared" ca="1" si="254"/>
        <v>0</v>
      </c>
      <c r="BX117">
        <f t="shared" ca="1" si="254"/>
        <v>0</v>
      </c>
      <c r="BY117">
        <f t="shared" ca="1" si="254"/>
        <v>0</v>
      </c>
      <c r="BZ117">
        <f t="shared" ca="1" si="254"/>
        <v>0</v>
      </c>
      <c r="CA117">
        <f t="shared" ca="1" si="254"/>
        <v>0</v>
      </c>
      <c r="CB117">
        <f t="shared" ca="1" si="254"/>
        <v>0</v>
      </c>
    </row>
    <row r="118" spans="1:80" x14ac:dyDescent="0.2">
      <c r="A118" s="377">
        <f t="shared" ref="A118:H118" si="261">COUNTIF((A$114:A$117),IF(A114=0,".",A114))</f>
        <v>1</v>
      </c>
      <c r="B118" s="378">
        <f t="shared" si="261"/>
        <v>0</v>
      </c>
      <c r="C118" s="378">
        <f t="shared" si="261"/>
        <v>1</v>
      </c>
      <c r="D118" s="378">
        <f t="shared" si="261"/>
        <v>1</v>
      </c>
      <c r="E118" s="378">
        <f t="shared" si="261"/>
        <v>0</v>
      </c>
      <c r="F118" s="378">
        <f t="shared" si="261"/>
        <v>1</v>
      </c>
      <c r="G118" s="378">
        <f t="shared" si="261"/>
        <v>0</v>
      </c>
      <c r="H118" s="378">
        <f t="shared" si="261"/>
        <v>0</v>
      </c>
      <c r="I118" s="378">
        <f ca="1">SUM(I114:I117)</f>
        <v>2</v>
      </c>
      <c r="J118" s="378">
        <f t="shared" ref="J118:P118" ca="1" si="262">SUM(J114:J117)</f>
        <v>1</v>
      </c>
      <c r="K118" s="378">
        <f t="shared" ca="1" si="262"/>
        <v>1</v>
      </c>
      <c r="L118" s="378">
        <f t="shared" ca="1" si="262"/>
        <v>2</v>
      </c>
      <c r="M118" s="378">
        <f t="shared" ca="1" si="262"/>
        <v>0</v>
      </c>
      <c r="N118" s="378">
        <f t="shared" ca="1" si="262"/>
        <v>1</v>
      </c>
      <c r="O118" s="378">
        <f t="shared" ca="1" si="262"/>
        <v>0</v>
      </c>
      <c r="P118" s="378">
        <f t="shared" ca="1" si="262"/>
        <v>0</v>
      </c>
      <c r="Q118" s="378">
        <f t="shared" ref="Q118:X118" si="263">COUNTIF((Q$114:Q$117),IF(Q114=0,".",Q114))</f>
        <v>1</v>
      </c>
      <c r="R118" s="378">
        <f t="shared" si="263"/>
        <v>0</v>
      </c>
      <c r="S118" s="378">
        <f t="shared" si="263"/>
        <v>1</v>
      </c>
      <c r="T118" s="378">
        <f t="shared" si="263"/>
        <v>1</v>
      </c>
      <c r="U118" s="378">
        <f t="shared" si="263"/>
        <v>0</v>
      </c>
      <c r="V118" s="378">
        <f t="shared" si="263"/>
        <v>1</v>
      </c>
      <c r="W118" s="378">
        <f t="shared" si="263"/>
        <v>0</v>
      </c>
      <c r="X118" s="378">
        <f t="shared" si="263"/>
        <v>0</v>
      </c>
      <c r="Y118" s="378">
        <f ca="1">SUM(Y114:Y117)</f>
        <v>2</v>
      </c>
      <c r="Z118" s="378">
        <f t="shared" ref="Z118:AF118" ca="1" si="264">SUM(Z114:Z117)</f>
        <v>1</v>
      </c>
      <c r="AA118" s="378">
        <f t="shared" ca="1" si="264"/>
        <v>1</v>
      </c>
      <c r="AB118" s="378">
        <f t="shared" ca="1" si="264"/>
        <v>2</v>
      </c>
      <c r="AC118" s="378">
        <f t="shared" ca="1" si="264"/>
        <v>0</v>
      </c>
      <c r="AD118" s="378">
        <f t="shared" ca="1" si="264"/>
        <v>1</v>
      </c>
      <c r="AE118" s="378">
        <f t="shared" ca="1" si="264"/>
        <v>0</v>
      </c>
      <c r="AF118" s="378">
        <f t="shared" ca="1" si="264"/>
        <v>0</v>
      </c>
      <c r="AG118" s="378">
        <f t="shared" ref="AG118:AN121" si="265">COUNTIF((AG$114:AG$117),IF(AG114=0,".",AG114))</f>
        <v>0</v>
      </c>
      <c r="AH118" s="378">
        <f t="shared" si="265"/>
        <v>0</v>
      </c>
      <c r="AI118" s="378">
        <f t="shared" si="265"/>
        <v>0</v>
      </c>
      <c r="AJ118" s="378">
        <f t="shared" si="265"/>
        <v>0</v>
      </c>
      <c r="AK118" s="378">
        <f t="shared" si="265"/>
        <v>0</v>
      </c>
      <c r="AL118" s="378">
        <f t="shared" si="265"/>
        <v>0</v>
      </c>
      <c r="AM118" s="378">
        <f t="shared" si="265"/>
        <v>0</v>
      </c>
      <c r="AN118" s="378">
        <f t="shared" si="265"/>
        <v>0</v>
      </c>
      <c r="AO118" s="378">
        <f ca="1">SUM(AO114:AO117)</f>
        <v>0</v>
      </c>
      <c r="AP118" s="378">
        <f t="shared" ref="AP118:AV118" ca="1" si="266">SUM(AP114:AP117)</f>
        <v>0</v>
      </c>
      <c r="AQ118" s="378">
        <f t="shared" ca="1" si="266"/>
        <v>0</v>
      </c>
      <c r="AR118" s="378">
        <f t="shared" ca="1" si="266"/>
        <v>0</v>
      </c>
      <c r="AS118" s="378">
        <f t="shared" ca="1" si="266"/>
        <v>0</v>
      </c>
      <c r="AT118" s="378">
        <f t="shared" ca="1" si="266"/>
        <v>0</v>
      </c>
      <c r="AU118" s="378">
        <f t="shared" ca="1" si="266"/>
        <v>0</v>
      </c>
      <c r="AV118" s="378">
        <f t="shared" ca="1" si="266"/>
        <v>0</v>
      </c>
      <c r="AW118" s="378">
        <f t="shared" ref="AW118:BD121" si="267">COUNTIF((AW$114:AW$117),IF(AW114=0,".",AW114))</f>
        <v>0</v>
      </c>
      <c r="AX118" s="378">
        <f t="shared" si="267"/>
        <v>0</v>
      </c>
      <c r="AY118" s="378">
        <f t="shared" si="267"/>
        <v>1</v>
      </c>
      <c r="AZ118" s="378">
        <f t="shared" si="267"/>
        <v>0</v>
      </c>
      <c r="BA118" s="378">
        <f t="shared" si="267"/>
        <v>0</v>
      </c>
      <c r="BB118" s="378">
        <f t="shared" si="267"/>
        <v>1</v>
      </c>
      <c r="BC118" s="378">
        <f t="shared" si="267"/>
        <v>0</v>
      </c>
      <c r="BD118" s="378">
        <f t="shared" si="267"/>
        <v>0</v>
      </c>
      <c r="BE118" s="378">
        <f ca="1">SUM(BE114:BE117)</f>
        <v>0</v>
      </c>
      <c r="BF118" s="378">
        <f t="shared" ref="BF118:BL118" ca="1" si="268">SUM(BF114:BF117)</f>
        <v>0</v>
      </c>
      <c r="BG118" s="378">
        <f t="shared" ca="1" si="268"/>
        <v>1</v>
      </c>
      <c r="BH118" s="378">
        <f t="shared" ca="1" si="268"/>
        <v>0</v>
      </c>
      <c r="BI118" s="378">
        <f t="shared" ca="1" si="268"/>
        <v>0</v>
      </c>
      <c r="BJ118" s="378">
        <f t="shared" ca="1" si="268"/>
        <v>1</v>
      </c>
      <c r="BK118" s="378">
        <f t="shared" ca="1" si="268"/>
        <v>0</v>
      </c>
      <c r="BL118" s="378">
        <f t="shared" ca="1" si="268"/>
        <v>0</v>
      </c>
      <c r="BM118" s="378">
        <f t="shared" ref="BM118:BT121" si="269">COUNTIF((BM$114:BM$117),IF(BM114=0,".",BM114))</f>
        <v>0</v>
      </c>
      <c r="BN118" s="378">
        <f t="shared" si="269"/>
        <v>0</v>
      </c>
      <c r="BO118" s="378">
        <f t="shared" si="269"/>
        <v>0</v>
      </c>
      <c r="BP118" s="378">
        <f t="shared" si="269"/>
        <v>0</v>
      </c>
      <c r="BQ118" s="378">
        <f t="shared" si="269"/>
        <v>0</v>
      </c>
      <c r="BR118" s="378">
        <f t="shared" si="269"/>
        <v>0</v>
      </c>
      <c r="BS118" s="378">
        <f t="shared" si="269"/>
        <v>0</v>
      </c>
      <c r="BT118" s="378">
        <f t="shared" si="269"/>
        <v>0</v>
      </c>
      <c r="BU118" s="378">
        <f ca="1">SUM(BU114:BU117)</f>
        <v>0</v>
      </c>
      <c r="BV118" s="378">
        <f t="shared" ref="BV118:CB118" ca="1" si="270">SUM(BV114:BV117)</f>
        <v>0</v>
      </c>
      <c r="BW118" s="378">
        <f t="shared" ca="1" si="270"/>
        <v>0</v>
      </c>
      <c r="BX118" s="378">
        <f t="shared" ca="1" si="270"/>
        <v>0</v>
      </c>
      <c r="BY118" s="378">
        <f t="shared" ca="1" si="270"/>
        <v>0</v>
      </c>
      <c r="BZ118" s="378">
        <f t="shared" ca="1" si="270"/>
        <v>0</v>
      </c>
      <c r="CA118" s="378">
        <f t="shared" ca="1" si="270"/>
        <v>0</v>
      </c>
      <c r="CB118" s="378">
        <f t="shared" ca="1" si="270"/>
        <v>0</v>
      </c>
    </row>
    <row r="119" spans="1:80" ht="12.75" customHeight="1" x14ac:dyDescent="0.2">
      <c r="A119" s="377">
        <f t="shared" ref="A119:X121" si="271">COUNTIF((A$114:A$117),IF(A115=0,".",A115))</f>
        <v>1</v>
      </c>
      <c r="B119" s="378">
        <f t="shared" si="271"/>
        <v>1</v>
      </c>
      <c r="C119" s="378">
        <f t="shared" si="271"/>
        <v>0</v>
      </c>
      <c r="D119" s="378">
        <f t="shared" si="271"/>
        <v>0</v>
      </c>
      <c r="E119" s="378">
        <f t="shared" si="271"/>
        <v>0</v>
      </c>
      <c r="F119" s="378">
        <f t="shared" si="271"/>
        <v>0</v>
      </c>
      <c r="G119" s="378">
        <f t="shared" si="271"/>
        <v>0</v>
      </c>
      <c r="H119" s="378">
        <f t="shared" si="271"/>
        <v>0</v>
      </c>
      <c r="I119" s="1109" t="s">
        <v>330</v>
      </c>
      <c r="J119" s="1109"/>
      <c r="K119" s="1109"/>
      <c r="L119" s="1109"/>
      <c r="M119" s="1109"/>
      <c r="N119" s="1109"/>
      <c r="O119" s="1109"/>
      <c r="P119" s="1109"/>
      <c r="Q119" s="378">
        <f t="shared" si="271"/>
        <v>1</v>
      </c>
      <c r="R119" s="378">
        <f t="shared" si="271"/>
        <v>1</v>
      </c>
      <c r="S119" s="378">
        <f t="shared" si="271"/>
        <v>0</v>
      </c>
      <c r="T119" s="378">
        <f t="shared" si="271"/>
        <v>0</v>
      </c>
      <c r="U119" s="378">
        <f t="shared" si="271"/>
        <v>0</v>
      </c>
      <c r="V119" s="378">
        <f t="shared" si="271"/>
        <v>0</v>
      </c>
      <c r="W119" s="378">
        <f t="shared" si="271"/>
        <v>0</v>
      </c>
      <c r="X119" s="378">
        <f t="shared" si="271"/>
        <v>0</v>
      </c>
      <c r="Y119" s="1109" t="s">
        <v>330</v>
      </c>
      <c r="Z119" s="1109"/>
      <c r="AA119" s="1109"/>
      <c r="AB119" s="1109"/>
      <c r="AC119" s="1109"/>
      <c r="AD119" s="1109"/>
      <c r="AE119" s="1109"/>
      <c r="AF119" s="1109"/>
      <c r="AG119" s="378">
        <f t="shared" si="265"/>
        <v>0</v>
      </c>
      <c r="AH119" s="378">
        <f t="shared" si="265"/>
        <v>0</v>
      </c>
      <c r="AI119" s="378">
        <f t="shared" si="265"/>
        <v>0</v>
      </c>
      <c r="AJ119" s="378">
        <f t="shared" si="265"/>
        <v>0</v>
      </c>
      <c r="AK119" s="378">
        <f t="shared" si="265"/>
        <v>0</v>
      </c>
      <c r="AL119" s="378">
        <f t="shared" si="265"/>
        <v>0</v>
      </c>
      <c r="AM119" s="378">
        <f t="shared" si="265"/>
        <v>0</v>
      </c>
      <c r="AN119" s="378">
        <f t="shared" si="265"/>
        <v>0</v>
      </c>
      <c r="AO119" s="1109" t="s">
        <v>330</v>
      </c>
      <c r="AP119" s="1109"/>
      <c r="AQ119" s="1109"/>
      <c r="AR119" s="1109"/>
      <c r="AS119" s="1109"/>
      <c r="AT119" s="1109"/>
      <c r="AU119" s="1109"/>
      <c r="AV119" s="1109"/>
      <c r="AW119" s="378">
        <f t="shared" si="267"/>
        <v>0</v>
      </c>
      <c r="AX119" s="378">
        <f t="shared" si="267"/>
        <v>0</v>
      </c>
      <c r="AY119" s="378">
        <f t="shared" si="267"/>
        <v>0</v>
      </c>
      <c r="AZ119" s="378">
        <f t="shared" si="267"/>
        <v>0</v>
      </c>
      <c r="BA119" s="378">
        <f t="shared" si="267"/>
        <v>0</v>
      </c>
      <c r="BB119" s="378">
        <f t="shared" si="267"/>
        <v>0</v>
      </c>
      <c r="BC119" s="378">
        <f t="shared" si="267"/>
        <v>0</v>
      </c>
      <c r="BD119" s="378">
        <f t="shared" si="267"/>
        <v>0</v>
      </c>
      <c r="BE119" s="1109" t="s">
        <v>330</v>
      </c>
      <c r="BF119" s="1109"/>
      <c r="BG119" s="1109"/>
      <c r="BH119" s="1109"/>
      <c r="BI119" s="1109"/>
      <c r="BJ119" s="1109"/>
      <c r="BK119" s="1109"/>
      <c r="BL119" s="1109"/>
      <c r="BM119" s="378">
        <f t="shared" si="269"/>
        <v>0</v>
      </c>
      <c r="BN119" s="378">
        <f t="shared" si="269"/>
        <v>0</v>
      </c>
      <c r="BO119" s="378">
        <f t="shared" si="269"/>
        <v>0</v>
      </c>
      <c r="BP119" s="378">
        <f t="shared" si="269"/>
        <v>0</v>
      </c>
      <c r="BQ119" s="378">
        <f t="shared" si="269"/>
        <v>0</v>
      </c>
      <c r="BR119" s="378">
        <f t="shared" si="269"/>
        <v>0</v>
      </c>
      <c r="BS119" s="378">
        <f t="shared" si="269"/>
        <v>0</v>
      </c>
      <c r="BT119" s="378">
        <f t="shared" si="269"/>
        <v>0</v>
      </c>
      <c r="BU119" s="1109" t="s">
        <v>330</v>
      </c>
      <c r="BV119" s="1109"/>
      <c r="BW119" s="1109"/>
      <c r="BX119" s="1109"/>
      <c r="BY119" s="1109"/>
      <c r="BZ119" s="1109"/>
      <c r="CA119" s="1109"/>
      <c r="CB119" s="1109"/>
    </row>
    <row r="120" spans="1:80" ht="12.75" customHeight="1" x14ac:dyDescent="0.2">
      <c r="A120" s="377">
        <f t="shared" si="271"/>
        <v>0</v>
      </c>
      <c r="B120" s="378">
        <f t="shared" si="271"/>
        <v>0</v>
      </c>
      <c r="C120" s="378">
        <f t="shared" si="271"/>
        <v>0</v>
      </c>
      <c r="D120" s="378">
        <f t="shared" si="271"/>
        <v>0</v>
      </c>
      <c r="E120" s="378">
        <f t="shared" si="271"/>
        <v>0</v>
      </c>
      <c r="F120" s="378">
        <f t="shared" si="271"/>
        <v>0</v>
      </c>
      <c r="G120" s="378">
        <f t="shared" si="271"/>
        <v>0</v>
      </c>
      <c r="H120" s="378">
        <f t="shared" si="271"/>
        <v>0</v>
      </c>
      <c r="I120" s="1109"/>
      <c r="J120" s="1109"/>
      <c r="K120" s="1109"/>
      <c r="L120" s="1109"/>
      <c r="M120" s="1109"/>
      <c r="N120" s="1109"/>
      <c r="O120" s="1109"/>
      <c r="P120" s="1109"/>
      <c r="Q120" s="378">
        <f t="shared" si="271"/>
        <v>0</v>
      </c>
      <c r="R120" s="378">
        <f t="shared" si="271"/>
        <v>0</v>
      </c>
      <c r="S120" s="378">
        <f t="shared" si="271"/>
        <v>0</v>
      </c>
      <c r="T120" s="378">
        <f t="shared" si="271"/>
        <v>0</v>
      </c>
      <c r="U120" s="378">
        <f t="shared" si="271"/>
        <v>0</v>
      </c>
      <c r="V120" s="378">
        <f t="shared" si="271"/>
        <v>0</v>
      </c>
      <c r="W120" s="378">
        <f t="shared" si="271"/>
        <v>0</v>
      </c>
      <c r="X120" s="378">
        <f t="shared" si="271"/>
        <v>0</v>
      </c>
      <c r="Y120" s="1109"/>
      <c r="Z120" s="1109"/>
      <c r="AA120" s="1109"/>
      <c r="AB120" s="1109"/>
      <c r="AC120" s="1109"/>
      <c r="AD120" s="1109"/>
      <c r="AE120" s="1109"/>
      <c r="AF120" s="1109"/>
      <c r="AG120" s="378">
        <f t="shared" si="265"/>
        <v>0</v>
      </c>
      <c r="AH120" s="378">
        <f t="shared" si="265"/>
        <v>0</v>
      </c>
      <c r="AI120" s="378">
        <f t="shared" si="265"/>
        <v>0</v>
      </c>
      <c r="AJ120" s="378">
        <f t="shared" si="265"/>
        <v>0</v>
      </c>
      <c r="AK120" s="378">
        <f t="shared" si="265"/>
        <v>0</v>
      </c>
      <c r="AL120" s="378">
        <f t="shared" si="265"/>
        <v>0</v>
      </c>
      <c r="AM120" s="378">
        <f t="shared" si="265"/>
        <v>0</v>
      </c>
      <c r="AN120" s="378">
        <f t="shared" si="265"/>
        <v>0</v>
      </c>
      <c r="AO120" s="1109"/>
      <c r="AP120" s="1109"/>
      <c r="AQ120" s="1109"/>
      <c r="AR120" s="1109"/>
      <c r="AS120" s="1109"/>
      <c r="AT120" s="1109"/>
      <c r="AU120" s="1109"/>
      <c r="AV120" s="1109"/>
      <c r="AW120" s="378">
        <f t="shared" si="267"/>
        <v>0</v>
      </c>
      <c r="AX120" s="378">
        <f t="shared" si="267"/>
        <v>0</v>
      </c>
      <c r="AY120" s="378">
        <f t="shared" si="267"/>
        <v>0</v>
      </c>
      <c r="AZ120" s="378">
        <f t="shared" si="267"/>
        <v>0</v>
      </c>
      <c r="BA120" s="378">
        <f t="shared" si="267"/>
        <v>0</v>
      </c>
      <c r="BB120" s="378">
        <f t="shared" si="267"/>
        <v>0</v>
      </c>
      <c r="BC120" s="378">
        <f t="shared" si="267"/>
        <v>0</v>
      </c>
      <c r="BD120" s="378">
        <f t="shared" si="267"/>
        <v>0</v>
      </c>
      <c r="BE120" s="1109"/>
      <c r="BF120" s="1109"/>
      <c r="BG120" s="1109"/>
      <c r="BH120" s="1109"/>
      <c r="BI120" s="1109"/>
      <c r="BJ120" s="1109"/>
      <c r="BK120" s="1109"/>
      <c r="BL120" s="1109"/>
      <c r="BM120" s="378">
        <f t="shared" si="269"/>
        <v>0</v>
      </c>
      <c r="BN120" s="378">
        <f t="shared" si="269"/>
        <v>0</v>
      </c>
      <c r="BO120" s="378">
        <f t="shared" si="269"/>
        <v>0</v>
      </c>
      <c r="BP120" s="378">
        <f t="shared" si="269"/>
        <v>0</v>
      </c>
      <c r="BQ120" s="378">
        <f t="shared" si="269"/>
        <v>0</v>
      </c>
      <c r="BR120" s="378">
        <f t="shared" si="269"/>
        <v>0</v>
      </c>
      <c r="BS120" s="378">
        <f t="shared" si="269"/>
        <v>0</v>
      </c>
      <c r="BT120" s="378">
        <f t="shared" si="269"/>
        <v>0</v>
      </c>
      <c r="BU120" s="1109"/>
      <c r="BV120" s="1109"/>
      <c r="BW120" s="1109"/>
      <c r="BX120" s="1109"/>
      <c r="BY120" s="1109"/>
      <c r="BZ120" s="1109"/>
      <c r="CA120" s="1109"/>
      <c r="CB120" s="1109"/>
    </row>
    <row r="121" spans="1:80" ht="13.5" thickBot="1" x14ac:dyDescent="0.25">
      <c r="A121" s="377">
        <f t="shared" si="271"/>
        <v>0</v>
      </c>
      <c r="B121" s="378">
        <f t="shared" si="271"/>
        <v>0</v>
      </c>
      <c r="C121" s="378">
        <f t="shared" si="271"/>
        <v>0</v>
      </c>
      <c r="D121" s="378">
        <f t="shared" si="271"/>
        <v>1</v>
      </c>
      <c r="E121" s="378">
        <f t="shared" si="271"/>
        <v>0</v>
      </c>
      <c r="F121" s="378">
        <f t="shared" si="271"/>
        <v>0</v>
      </c>
      <c r="G121" s="378">
        <f t="shared" si="271"/>
        <v>0</v>
      </c>
      <c r="H121" s="378">
        <f t="shared" si="271"/>
        <v>0</v>
      </c>
      <c r="I121" s="380" t="s">
        <v>42</v>
      </c>
      <c r="J121" s="380" t="s">
        <v>44</v>
      </c>
      <c r="K121" s="380" t="s">
        <v>45</v>
      </c>
      <c r="L121" s="380" t="s">
        <v>46</v>
      </c>
      <c r="M121" s="380" t="s">
        <v>47</v>
      </c>
      <c r="N121" s="380" t="s">
        <v>48</v>
      </c>
      <c r="O121" s="380" t="s">
        <v>67</v>
      </c>
      <c r="P121" s="380" t="s">
        <v>43</v>
      </c>
      <c r="Q121" s="378">
        <f t="shared" si="271"/>
        <v>0</v>
      </c>
      <c r="R121" s="378">
        <f t="shared" si="271"/>
        <v>0</v>
      </c>
      <c r="S121" s="378">
        <f t="shared" si="271"/>
        <v>0</v>
      </c>
      <c r="T121" s="378">
        <f t="shared" si="271"/>
        <v>1</v>
      </c>
      <c r="U121" s="378">
        <f t="shared" si="271"/>
        <v>0</v>
      </c>
      <c r="V121" s="378">
        <f t="shared" si="271"/>
        <v>0</v>
      </c>
      <c r="W121" s="378">
        <f t="shared" si="271"/>
        <v>0</v>
      </c>
      <c r="X121" s="378">
        <f t="shared" si="271"/>
        <v>0</v>
      </c>
      <c r="Y121" s="380" t="s">
        <v>42</v>
      </c>
      <c r="Z121" s="380" t="s">
        <v>44</v>
      </c>
      <c r="AA121" s="380" t="s">
        <v>45</v>
      </c>
      <c r="AB121" s="380" t="s">
        <v>46</v>
      </c>
      <c r="AC121" s="380" t="s">
        <v>47</v>
      </c>
      <c r="AD121" s="380" t="s">
        <v>48</v>
      </c>
      <c r="AE121" s="380" t="s">
        <v>67</v>
      </c>
      <c r="AF121" s="380" t="s">
        <v>43</v>
      </c>
      <c r="AG121" s="378">
        <f t="shared" si="265"/>
        <v>0</v>
      </c>
      <c r="AH121" s="378">
        <f t="shared" si="265"/>
        <v>0</v>
      </c>
      <c r="AI121" s="378">
        <f t="shared" si="265"/>
        <v>0</v>
      </c>
      <c r="AJ121" s="378">
        <f t="shared" si="265"/>
        <v>0</v>
      </c>
      <c r="AK121" s="378">
        <f t="shared" si="265"/>
        <v>0</v>
      </c>
      <c r="AL121" s="378">
        <f t="shared" si="265"/>
        <v>0</v>
      </c>
      <c r="AM121" s="378">
        <f t="shared" si="265"/>
        <v>0</v>
      </c>
      <c r="AN121" s="378">
        <f t="shared" si="265"/>
        <v>0</v>
      </c>
      <c r="AO121" s="380" t="s">
        <v>42</v>
      </c>
      <c r="AP121" s="380" t="s">
        <v>44</v>
      </c>
      <c r="AQ121" s="380" t="s">
        <v>45</v>
      </c>
      <c r="AR121" s="380" t="s">
        <v>46</v>
      </c>
      <c r="AS121" s="380" t="s">
        <v>47</v>
      </c>
      <c r="AT121" s="380" t="s">
        <v>48</v>
      </c>
      <c r="AU121" s="380" t="s">
        <v>67</v>
      </c>
      <c r="AV121" s="380" t="s">
        <v>43</v>
      </c>
      <c r="AW121" s="378">
        <f t="shared" si="267"/>
        <v>0</v>
      </c>
      <c r="AX121" s="378">
        <f t="shared" si="267"/>
        <v>0</v>
      </c>
      <c r="AY121" s="378">
        <f t="shared" si="267"/>
        <v>0</v>
      </c>
      <c r="AZ121" s="378">
        <f t="shared" si="267"/>
        <v>0</v>
      </c>
      <c r="BA121" s="378">
        <f t="shared" si="267"/>
        <v>0</v>
      </c>
      <c r="BB121" s="378">
        <f t="shared" si="267"/>
        <v>0</v>
      </c>
      <c r="BC121" s="378">
        <f t="shared" si="267"/>
        <v>0</v>
      </c>
      <c r="BD121" s="378">
        <f t="shared" si="267"/>
        <v>0</v>
      </c>
      <c r="BE121" s="380" t="s">
        <v>42</v>
      </c>
      <c r="BF121" s="380" t="s">
        <v>44</v>
      </c>
      <c r="BG121" s="380" t="s">
        <v>45</v>
      </c>
      <c r="BH121" s="380" t="s">
        <v>46</v>
      </c>
      <c r="BI121" s="380" t="s">
        <v>47</v>
      </c>
      <c r="BJ121" s="380" t="s">
        <v>48</v>
      </c>
      <c r="BK121" s="380" t="s">
        <v>67</v>
      </c>
      <c r="BL121" s="380" t="s">
        <v>43</v>
      </c>
      <c r="BM121" s="378">
        <f t="shared" si="269"/>
        <v>0</v>
      </c>
      <c r="BN121" s="378">
        <f t="shared" si="269"/>
        <v>0</v>
      </c>
      <c r="BO121" s="378">
        <f t="shared" si="269"/>
        <v>0</v>
      </c>
      <c r="BP121" s="378">
        <f t="shared" si="269"/>
        <v>0</v>
      </c>
      <c r="BQ121" s="378">
        <f t="shared" si="269"/>
        <v>0</v>
      </c>
      <c r="BR121" s="378">
        <f t="shared" si="269"/>
        <v>0</v>
      </c>
      <c r="BS121" s="378">
        <f t="shared" si="269"/>
        <v>0</v>
      </c>
      <c r="BT121" s="378">
        <f t="shared" si="269"/>
        <v>0</v>
      </c>
      <c r="BU121" s="380" t="s">
        <v>42</v>
      </c>
      <c r="BV121" s="380" t="s">
        <v>44</v>
      </c>
      <c r="BW121" s="380" t="s">
        <v>45</v>
      </c>
      <c r="BX121" s="380" t="s">
        <v>46</v>
      </c>
      <c r="BY121" s="380" t="s">
        <v>47</v>
      </c>
      <c r="BZ121" s="380" t="s">
        <v>48</v>
      </c>
      <c r="CA121" s="380" t="s">
        <v>67</v>
      </c>
      <c r="CB121" s="380" t="s">
        <v>43</v>
      </c>
    </row>
    <row r="122" spans="1:80" ht="13.5" thickBot="1" x14ac:dyDescent="0.25">
      <c r="A122" s="373">
        <f t="shared" ref="A122:BD122" si="272">SUM(A114:A121)</f>
        <v>2</v>
      </c>
      <c r="B122" s="372">
        <f t="shared" si="272"/>
        <v>1</v>
      </c>
      <c r="C122" s="372">
        <f t="shared" si="272"/>
        <v>1</v>
      </c>
      <c r="D122" s="372">
        <f t="shared" si="272"/>
        <v>2</v>
      </c>
      <c r="E122" s="372">
        <f t="shared" si="272"/>
        <v>0</v>
      </c>
      <c r="F122" s="372">
        <f t="shared" si="272"/>
        <v>1</v>
      </c>
      <c r="G122" s="372">
        <f t="shared" si="272"/>
        <v>0</v>
      </c>
      <c r="H122" s="372">
        <f t="shared" si="272"/>
        <v>0</v>
      </c>
      <c r="I122" s="379" t="str">
        <f t="shared" ref="I122:P122" ca="1" si="273">IF(A122=I118,"OK.","CISSS!")</f>
        <v>OK.</v>
      </c>
      <c r="J122" s="379" t="str">
        <f t="shared" ca="1" si="273"/>
        <v>OK.</v>
      </c>
      <c r="K122" s="379" t="str">
        <f t="shared" ca="1" si="273"/>
        <v>OK.</v>
      </c>
      <c r="L122" s="379" t="str">
        <f t="shared" ca="1" si="273"/>
        <v>OK.</v>
      </c>
      <c r="M122" s="379" t="str">
        <f t="shared" ca="1" si="273"/>
        <v>OK.</v>
      </c>
      <c r="N122" s="379" t="str">
        <f t="shared" ca="1" si="273"/>
        <v>OK.</v>
      </c>
      <c r="O122" s="379" t="str">
        <f t="shared" ca="1" si="273"/>
        <v>OK.</v>
      </c>
      <c r="P122" s="379" t="str">
        <f t="shared" ca="1" si="273"/>
        <v>OK.</v>
      </c>
      <c r="Q122" s="384">
        <f t="shared" si="272"/>
        <v>2</v>
      </c>
      <c r="R122" s="384">
        <f t="shared" si="272"/>
        <v>1</v>
      </c>
      <c r="S122" s="384">
        <f t="shared" si="272"/>
        <v>1</v>
      </c>
      <c r="T122" s="384">
        <f t="shared" si="272"/>
        <v>2</v>
      </c>
      <c r="U122" s="384">
        <f t="shared" si="272"/>
        <v>0</v>
      </c>
      <c r="V122" s="384">
        <f t="shared" si="272"/>
        <v>1</v>
      </c>
      <c r="W122" s="384">
        <f t="shared" si="272"/>
        <v>0</v>
      </c>
      <c r="X122" s="384">
        <f t="shared" si="272"/>
        <v>0</v>
      </c>
      <c r="Y122" s="382" t="str">
        <f t="shared" ref="Y122:AF122" ca="1" si="274">IF(Q122=Y118,"OK.","CISSS!")</f>
        <v>OK.</v>
      </c>
      <c r="Z122" s="382" t="str">
        <f t="shared" ca="1" si="274"/>
        <v>OK.</v>
      </c>
      <c r="AA122" s="382" t="str">
        <f t="shared" ca="1" si="274"/>
        <v>OK.</v>
      </c>
      <c r="AB122" s="382" t="str">
        <f t="shared" ca="1" si="274"/>
        <v>OK.</v>
      </c>
      <c r="AC122" s="382" t="str">
        <f t="shared" ca="1" si="274"/>
        <v>OK.</v>
      </c>
      <c r="AD122" s="382" t="str">
        <f t="shared" ca="1" si="274"/>
        <v>OK.</v>
      </c>
      <c r="AE122" s="382" t="str">
        <f t="shared" ca="1" si="274"/>
        <v>OK.</v>
      </c>
      <c r="AF122" s="382" t="str">
        <f t="shared" ca="1" si="274"/>
        <v>OK.</v>
      </c>
      <c r="AG122" s="372">
        <f t="shared" si="272"/>
        <v>0</v>
      </c>
      <c r="AH122" s="372">
        <f t="shared" si="272"/>
        <v>0</v>
      </c>
      <c r="AI122" s="372">
        <f t="shared" si="272"/>
        <v>0</v>
      </c>
      <c r="AJ122" s="372">
        <f t="shared" si="272"/>
        <v>0</v>
      </c>
      <c r="AK122" s="372">
        <f t="shared" si="272"/>
        <v>0</v>
      </c>
      <c r="AL122" s="372">
        <f t="shared" si="272"/>
        <v>0</v>
      </c>
      <c r="AM122" s="372">
        <f t="shared" si="272"/>
        <v>0</v>
      </c>
      <c r="AN122" s="372">
        <f t="shared" si="272"/>
        <v>0</v>
      </c>
      <c r="AO122" s="379" t="str">
        <f t="shared" ref="AO122:AV122" ca="1" si="275">IF(AG122=AO118,"OK.","CISSS!")</f>
        <v>OK.</v>
      </c>
      <c r="AP122" s="379" t="str">
        <f t="shared" ca="1" si="275"/>
        <v>OK.</v>
      </c>
      <c r="AQ122" s="379" t="str">
        <f t="shared" ca="1" si="275"/>
        <v>OK.</v>
      </c>
      <c r="AR122" s="379" t="str">
        <f t="shared" ca="1" si="275"/>
        <v>OK.</v>
      </c>
      <c r="AS122" s="379" t="str">
        <f t="shared" ca="1" si="275"/>
        <v>OK.</v>
      </c>
      <c r="AT122" s="379" t="str">
        <f t="shared" ca="1" si="275"/>
        <v>OK.</v>
      </c>
      <c r="AU122" s="379" t="str">
        <f t="shared" ca="1" si="275"/>
        <v>OK.</v>
      </c>
      <c r="AV122" s="379" t="str">
        <f t="shared" ca="1" si="275"/>
        <v>OK.</v>
      </c>
      <c r="AW122" s="384">
        <f t="shared" si="272"/>
        <v>0</v>
      </c>
      <c r="AX122" s="384">
        <f t="shared" si="272"/>
        <v>0</v>
      </c>
      <c r="AY122" s="384">
        <f t="shared" si="272"/>
        <v>1</v>
      </c>
      <c r="AZ122" s="384">
        <f t="shared" si="272"/>
        <v>0</v>
      </c>
      <c r="BA122" s="384">
        <f t="shared" si="272"/>
        <v>0</v>
      </c>
      <c r="BB122" s="384">
        <f t="shared" si="272"/>
        <v>1</v>
      </c>
      <c r="BC122" s="384">
        <f t="shared" si="272"/>
        <v>0</v>
      </c>
      <c r="BD122" s="384">
        <f t="shared" si="272"/>
        <v>0</v>
      </c>
      <c r="BE122" s="382" t="str">
        <f t="shared" ref="BE122:BL122" ca="1" si="276">IF(AW122=BE118,"OK.","CISSS!")</f>
        <v>OK.</v>
      </c>
      <c r="BF122" s="382" t="str">
        <f t="shared" ca="1" si="276"/>
        <v>OK.</v>
      </c>
      <c r="BG122" s="382" t="str">
        <f t="shared" ca="1" si="276"/>
        <v>OK.</v>
      </c>
      <c r="BH122" s="382" t="str">
        <f t="shared" ca="1" si="276"/>
        <v>OK.</v>
      </c>
      <c r="BI122" s="382" t="str">
        <f t="shared" ca="1" si="276"/>
        <v>OK.</v>
      </c>
      <c r="BJ122" s="382" t="str">
        <f t="shared" ca="1" si="276"/>
        <v>OK.</v>
      </c>
      <c r="BK122" s="382" t="str">
        <f t="shared" ca="1" si="276"/>
        <v>OK.</v>
      </c>
      <c r="BL122" s="382" t="str">
        <f t="shared" ca="1" si="276"/>
        <v>OK.</v>
      </c>
      <c r="BM122" s="372">
        <f t="shared" ref="BM122:BT122" si="277">SUM(BM114:BM121)</f>
        <v>0</v>
      </c>
      <c r="BN122" s="372">
        <f t="shared" si="277"/>
        <v>0</v>
      </c>
      <c r="BO122" s="372">
        <f t="shared" si="277"/>
        <v>0</v>
      </c>
      <c r="BP122" s="372">
        <f t="shared" si="277"/>
        <v>0</v>
      </c>
      <c r="BQ122" s="372">
        <f t="shared" si="277"/>
        <v>0</v>
      </c>
      <c r="BR122" s="372">
        <f t="shared" si="277"/>
        <v>0</v>
      </c>
      <c r="BS122" s="372">
        <f t="shared" si="277"/>
        <v>0</v>
      </c>
      <c r="BT122" s="372">
        <f t="shared" si="277"/>
        <v>0</v>
      </c>
      <c r="BU122" s="379" t="str">
        <f t="shared" ref="BU122:CB122" ca="1" si="278">IF(BM122=BU118,"OK.","CISSS!")</f>
        <v>OK.</v>
      </c>
      <c r="BV122" s="379" t="str">
        <f t="shared" ca="1" si="278"/>
        <v>OK.</v>
      </c>
      <c r="BW122" s="379" t="str">
        <f t="shared" ca="1" si="278"/>
        <v>OK.</v>
      </c>
      <c r="BX122" s="379" t="str">
        <f t="shared" ca="1" si="278"/>
        <v>OK.</v>
      </c>
      <c r="BY122" s="379" t="str">
        <f t="shared" ca="1" si="278"/>
        <v>OK.</v>
      </c>
      <c r="BZ122" s="379" t="str">
        <f t="shared" ca="1" si="278"/>
        <v>OK.</v>
      </c>
      <c r="CA122" s="379" t="str">
        <f t="shared" ca="1" si="278"/>
        <v>OK.</v>
      </c>
      <c r="CB122" s="379" t="str">
        <f t="shared" ca="1" si="278"/>
        <v>OK.</v>
      </c>
    </row>
    <row r="123" spans="1:80" x14ac:dyDescent="0.2">
      <c r="A123" s="375">
        <f t="shared" ref="A123:H123" si="279">A$10</f>
        <v>0</v>
      </c>
      <c r="B123" s="375">
        <f t="shared" si="279"/>
        <v>0</v>
      </c>
      <c r="C123" s="375">
        <f t="shared" si="279"/>
        <v>0</v>
      </c>
      <c r="D123" s="375">
        <f t="shared" si="279"/>
        <v>0</v>
      </c>
      <c r="E123" s="375">
        <f t="shared" si="279"/>
        <v>0</v>
      </c>
      <c r="F123" s="375">
        <f t="shared" si="279"/>
        <v>0</v>
      </c>
      <c r="G123" s="375">
        <f t="shared" si="279"/>
        <v>0</v>
      </c>
      <c r="H123" s="375">
        <f t="shared" si="279"/>
        <v>0</v>
      </c>
      <c r="I123">
        <f ca="1">COUNTIF((OFFSET($A$123,0,0,4,8)),IF(A123=0,".",A123))</f>
        <v>0</v>
      </c>
      <c r="J123">
        <f t="shared" ref="J123:P126" ca="1" si="280">COUNTIF((OFFSET($A$123,0,0,4,8)),IF(B123=0,".",B123))</f>
        <v>0</v>
      </c>
      <c r="K123">
        <f t="shared" ca="1" si="280"/>
        <v>0</v>
      </c>
      <c r="L123">
        <f t="shared" ca="1" si="280"/>
        <v>0</v>
      </c>
      <c r="M123">
        <f t="shared" ca="1" si="280"/>
        <v>0</v>
      </c>
      <c r="N123">
        <f t="shared" ca="1" si="280"/>
        <v>0</v>
      </c>
      <c r="O123">
        <f t="shared" ca="1" si="280"/>
        <v>0</v>
      </c>
      <c r="P123">
        <f t="shared" ca="1" si="280"/>
        <v>0</v>
      </c>
      <c r="Q123" s="375">
        <f t="shared" ref="Q123:BT123" si="281">Q$10</f>
        <v>0</v>
      </c>
      <c r="R123" s="375">
        <f t="shared" si="281"/>
        <v>0</v>
      </c>
      <c r="S123" s="375">
        <f t="shared" si="281"/>
        <v>0</v>
      </c>
      <c r="T123" s="375">
        <f t="shared" si="281"/>
        <v>0</v>
      </c>
      <c r="U123" s="375">
        <f t="shared" si="281"/>
        <v>0</v>
      </c>
      <c r="V123" s="375">
        <f t="shared" si="281"/>
        <v>0</v>
      </c>
      <c r="W123" s="375">
        <f t="shared" si="281"/>
        <v>0</v>
      </c>
      <c r="X123" s="375">
        <f t="shared" si="281"/>
        <v>0</v>
      </c>
      <c r="Y123" s="381">
        <f ca="1">COUNTIF((OFFSET($Q$123,0,0,4,8)),IF(Q123=0,".",Q123))</f>
        <v>0</v>
      </c>
      <c r="Z123" s="381">
        <f t="shared" ref="Z123:AF126" ca="1" si="282">COUNTIF((OFFSET($Q$123,0,0,4,8)),IF(R123=0,".",R123))</f>
        <v>0</v>
      </c>
      <c r="AA123" s="381">
        <f t="shared" ca="1" si="282"/>
        <v>0</v>
      </c>
      <c r="AB123" s="381">
        <f t="shared" ca="1" si="282"/>
        <v>0</v>
      </c>
      <c r="AC123" s="381">
        <f t="shared" ca="1" si="282"/>
        <v>0</v>
      </c>
      <c r="AD123" s="381">
        <f t="shared" ca="1" si="282"/>
        <v>0</v>
      </c>
      <c r="AE123" s="381">
        <f t="shared" ca="1" si="282"/>
        <v>0</v>
      </c>
      <c r="AF123" s="381">
        <f t="shared" ca="1" si="282"/>
        <v>0</v>
      </c>
      <c r="AG123" s="375">
        <f t="shared" si="281"/>
        <v>0</v>
      </c>
      <c r="AH123" s="375">
        <f t="shared" si="281"/>
        <v>0</v>
      </c>
      <c r="AI123" s="375">
        <f t="shared" si="281"/>
        <v>0</v>
      </c>
      <c r="AJ123" s="375">
        <f t="shared" si="281"/>
        <v>0</v>
      </c>
      <c r="AK123" s="375">
        <f t="shared" si="281"/>
        <v>0</v>
      </c>
      <c r="AL123" s="375">
        <f t="shared" si="281"/>
        <v>0</v>
      </c>
      <c r="AM123" s="375">
        <f t="shared" si="281"/>
        <v>0</v>
      </c>
      <c r="AN123" s="375">
        <f t="shared" si="281"/>
        <v>0</v>
      </c>
      <c r="AO123">
        <f ca="1">COUNTIF((OFFSET($AG$123,0,0,4,8)),IF(AG123=0,".",AG123))</f>
        <v>0</v>
      </c>
      <c r="AP123">
        <f t="shared" ref="AP123:AV126" ca="1" si="283">COUNTIF((OFFSET($AG$123,0,0,4,8)),IF(AH123=0,".",AH123))</f>
        <v>0</v>
      </c>
      <c r="AQ123">
        <f t="shared" ca="1" si="283"/>
        <v>0</v>
      </c>
      <c r="AR123">
        <f t="shared" ca="1" si="283"/>
        <v>0</v>
      </c>
      <c r="AS123">
        <f t="shared" ca="1" si="283"/>
        <v>0</v>
      </c>
      <c r="AT123">
        <f t="shared" ca="1" si="283"/>
        <v>0</v>
      </c>
      <c r="AU123">
        <f t="shared" ca="1" si="283"/>
        <v>0</v>
      </c>
      <c r="AV123">
        <f t="shared" ca="1" si="283"/>
        <v>0</v>
      </c>
      <c r="AW123" s="375">
        <f t="shared" si="281"/>
        <v>0</v>
      </c>
      <c r="AX123" s="375">
        <f t="shared" si="281"/>
        <v>0</v>
      </c>
      <c r="AY123" s="375">
        <f t="shared" si="281"/>
        <v>0</v>
      </c>
      <c r="AZ123" s="375">
        <f t="shared" si="281"/>
        <v>0</v>
      </c>
      <c r="BA123" s="375">
        <f t="shared" si="281"/>
        <v>0</v>
      </c>
      <c r="BB123" s="375">
        <f t="shared" si="281"/>
        <v>0</v>
      </c>
      <c r="BC123" s="375">
        <f t="shared" si="281"/>
        <v>0</v>
      </c>
      <c r="BD123" s="375">
        <f t="shared" si="281"/>
        <v>0</v>
      </c>
      <c r="BE123" s="381">
        <f ca="1">COUNTIF((OFFSET($AW$123,0,0,4,8)),IF(AW123=0,".",AW123))</f>
        <v>0</v>
      </c>
      <c r="BF123" s="381">
        <f t="shared" ref="BF123:BL126" ca="1" si="284">COUNTIF((OFFSET($AW$123,0,0,4,8)),IF(AX123=0,".",AX123))</f>
        <v>0</v>
      </c>
      <c r="BG123" s="381">
        <f t="shared" ca="1" si="284"/>
        <v>0</v>
      </c>
      <c r="BH123" s="381">
        <f t="shared" ca="1" si="284"/>
        <v>0</v>
      </c>
      <c r="BI123" s="381">
        <f t="shared" ca="1" si="284"/>
        <v>0</v>
      </c>
      <c r="BJ123" s="381">
        <f t="shared" ca="1" si="284"/>
        <v>0</v>
      </c>
      <c r="BK123" s="381">
        <f t="shared" ca="1" si="284"/>
        <v>0</v>
      </c>
      <c r="BL123" s="381">
        <f t="shared" ca="1" si="284"/>
        <v>0</v>
      </c>
      <c r="BM123" s="375">
        <f t="shared" si="281"/>
        <v>0</v>
      </c>
      <c r="BN123" s="375">
        <f t="shared" si="281"/>
        <v>0</v>
      </c>
      <c r="BO123" s="375">
        <f t="shared" si="281"/>
        <v>0</v>
      </c>
      <c r="BP123" s="375">
        <f t="shared" si="281"/>
        <v>0</v>
      </c>
      <c r="BQ123" s="375">
        <f t="shared" si="281"/>
        <v>0</v>
      </c>
      <c r="BR123" s="375">
        <f t="shared" si="281"/>
        <v>0</v>
      </c>
      <c r="BS123" s="375">
        <f t="shared" si="281"/>
        <v>0</v>
      </c>
      <c r="BT123" s="375">
        <f t="shared" si="281"/>
        <v>0</v>
      </c>
      <c r="BU123">
        <f ca="1">COUNTIF((OFFSET($BM$123,0,0,4,8)),IF(BM123=0,".",BM123))</f>
        <v>0</v>
      </c>
      <c r="BV123">
        <f t="shared" ref="BV123:CB126" ca="1" si="285">COUNTIF((OFFSET($BM$123,0,0,4,8)),IF(BN123=0,".",BN123))</f>
        <v>0</v>
      </c>
      <c r="BW123">
        <f t="shared" ca="1" si="285"/>
        <v>0</v>
      </c>
      <c r="BX123">
        <f t="shared" ca="1" si="285"/>
        <v>0</v>
      </c>
      <c r="BY123">
        <f t="shared" ca="1" si="285"/>
        <v>0</v>
      </c>
      <c r="BZ123">
        <f t="shared" ca="1" si="285"/>
        <v>0</v>
      </c>
      <c r="CA123">
        <f t="shared" ca="1" si="285"/>
        <v>0</v>
      </c>
      <c r="CB123">
        <f t="shared" ca="1" si="285"/>
        <v>0</v>
      </c>
    </row>
    <row r="124" spans="1:80" x14ac:dyDescent="0.2">
      <c r="A124" s="374">
        <f t="shared" ref="A124:H124" si="286">A$20</f>
        <v>0</v>
      </c>
      <c r="B124" s="374">
        <f t="shared" si="286"/>
        <v>0</v>
      </c>
      <c r="C124" s="374">
        <f t="shared" si="286"/>
        <v>0</v>
      </c>
      <c r="D124" s="374">
        <f t="shared" si="286"/>
        <v>0</v>
      </c>
      <c r="E124" s="374">
        <f t="shared" si="286"/>
        <v>0</v>
      </c>
      <c r="F124" s="374">
        <f t="shared" si="286"/>
        <v>0</v>
      </c>
      <c r="G124" s="374">
        <f t="shared" si="286"/>
        <v>0</v>
      </c>
      <c r="H124" s="374">
        <f t="shared" si="286"/>
        <v>0</v>
      </c>
      <c r="I124">
        <f ca="1">COUNTIF((OFFSET($A$123,0,0,4,8)),IF(A124=0,".",A124))</f>
        <v>0</v>
      </c>
      <c r="J124">
        <f t="shared" ca="1" si="280"/>
        <v>0</v>
      </c>
      <c r="K124">
        <f t="shared" ca="1" si="280"/>
        <v>0</v>
      </c>
      <c r="L124">
        <f t="shared" ca="1" si="280"/>
        <v>0</v>
      </c>
      <c r="M124">
        <f t="shared" ca="1" si="280"/>
        <v>0</v>
      </c>
      <c r="N124">
        <f t="shared" ca="1" si="280"/>
        <v>0</v>
      </c>
      <c r="O124">
        <f t="shared" ca="1" si="280"/>
        <v>0</v>
      </c>
      <c r="P124">
        <f t="shared" ca="1" si="280"/>
        <v>0</v>
      </c>
      <c r="Q124" s="385">
        <f t="shared" ref="Q124:BT124" si="287">Q$20</f>
        <v>0</v>
      </c>
      <c r="R124" s="385">
        <f t="shared" si="287"/>
        <v>0</v>
      </c>
      <c r="S124" s="385">
        <f t="shared" si="287"/>
        <v>0</v>
      </c>
      <c r="T124" s="385">
        <f t="shared" si="287"/>
        <v>0</v>
      </c>
      <c r="U124" s="385">
        <f t="shared" si="287"/>
        <v>0</v>
      </c>
      <c r="V124" s="385">
        <f t="shared" si="287"/>
        <v>0</v>
      </c>
      <c r="W124" s="385">
        <f t="shared" si="287"/>
        <v>0</v>
      </c>
      <c r="X124" s="385">
        <f t="shared" si="287"/>
        <v>0</v>
      </c>
      <c r="Y124" s="381">
        <f ca="1">COUNTIF((OFFSET($Q$123,0,0,4,8)),IF(Q124=0,".",Q124))</f>
        <v>0</v>
      </c>
      <c r="Z124" s="381">
        <f t="shared" ca="1" si="282"/>
        <v>0</v>
      </c>
      <c r="AA124" s="381">
        <f t="shared" ca="1" si="282"/>
        <v>0</v>
      </c>
      <c r="AB124" s="381">
        <f t="shared" ca="1" si="282"/>
        <v>0</v>
      </c>
      <c r="AC124" s="381">
        <f t="shared" ca="1" si="282"/>
        <v>0</v>
      </c>
      <c r="AD124" s="381">
        <f t="shared" ca="1" si="282"/>
        <v>0</v>
      </c>
      <c r="AE124" s="381">
        <f t="shared" ca="1" si="282"/>
        <v>0</v>
      </c>
      <c r="AF124" s="381">
        <f t="shared" ca="1" si="282"/>
        <v>0</v>
      </c>
      <c r="AG124" s="374">
        <f t="shared" si="287"/>
        <v>0</v>
      </c>
      <c r="AH124" s="374">
        <f t="shared" si="287"/>
        <v>0</v>
      </c>
      <c r="AI124" s="374">
        <f t="shared" si="287"/>
        <v>0</v>
      </c>
      <c r="AJ124" s="374">
        <f t="shared" si="287"/>
        <v>0</v>
      </c>
      <c r="AK124" s="374">
        <f t="shared" si="287"/>
        <v>0</v>
      </c>
      <c r="AL124" s="374">
        <f t="shared" si="287"/>
        <v>0</v>
      </c>
      <c r="AM124" s="374">
        <f t="shared" si="287"/>
        <v>0</v>
      </c>
      <c r="AN124" s="374">
        <f t="shared" si="287"/>
        <v>0</v>
      </c>
      <c r="AO124">
        <f ca="1">COUNTIF((OFFSET($AG$123,0,0,4,8)),IF(AG124=0,".",AG124))</f>
        <v>0</v>
      </c>
      <c r="AP124">
        <f t="shared" ca="1" si="283"/>
        <v>0</v>
      </c>
      <c r="AQ124">
        <f t="shared" ca="1" si="283"/>
        <v>0</v>
      </c>
      <c r="AR124">
        <f t="shared" ca="1" si="283"/>
        <v>0</v>
      </c>
      <c r="AS124">
        <f t="shared" ca="1" si="283"/>
        <v>0</v>
      </c>
      <c r="AT124">
        <f t="shared" ca="1" si="283"/>
        <v>0</v>
      </c>
      <c r="AU124">
        <f t="shared" ca="1" si="283"/>
        <v>0</v>
      </c>
      <c r="AV124">
        <f t="shared" ca="1" si="283"/>
        <v>0</v>
      </c>
      <c r="AW124" s="385">
        <f t="shared" si="287"/>
        <v>0</v>
      </c>
      <c r="AX124" s="385">
        <f t="shared" si="287"/>
        <v>0</v>
      </c>
      <c r="AY124" s="385">
        <f t="shared" si="287"/>
        <v>0</v>
      </c>
      <c r="AZ124" s="385">
        <f t="shared" si="287"/>
        <v>0</v>
      </c>
      <c r="BA124" s="385">
        <f t="shared" si="287"/>
        <v>0</v>
      </c>
      <c r="BB124" s="385">
        <f t="shared" si="287"/>
        <v>0</v>
      </c>
      <c r="BC124" s="385">
        <f t="shared" si="287"/>
        <v>0</v>
      </c>
      <c r="BD124" s="385">
        <f t="shared" si="287"/>
        <v>0</v>
      </c>
      <c r="BE124" s="381">
        <f ca="1">COUNTIF((OFFSET($AW$123,0,0,4,8)),IF(AW124=0,".",AW124))</f>
        <v>0</v>
      </c>
      <c r="BF124" s="381">
        <f t="shared" ca="1" si="284"/>
        <v>0</v>
      </c>
      <c r="BG124" s="381">
        <f t="shared" ca="1" si="284"/>
        <v>0</v>
      </c>
      <c r="BH124" s="381">
        <f t="shared" ca="1" si="284"/>
        <v>0</v>
      </c>
      <c r="BI124" s="381">
        <f t="shared" ca="1" si="284"/>
        <v>0</v>
      </c>
      <c r="BJ124" s="381">
        <f t="shared" ca="1" si="284"/>
        <v>0</v>
      </c>
      <c r="BK124" s="381">
        <f t="shared" ca="1" si="284"/>
        <v>0</v>
      </c>
      <c r="BL124" s="381">
        <f t="shared" ca="1" si="284"/>
        <v>0</v>
      </c>
      <c r="BM124" s="374">
        <f t="shared" si="287"/>
        <v>0</v>
      </c>
      <c r="BN124" s="374">
        <f t="shared" si="287"/>
        <v>0</v>
      </c>
      <c r="BO124" s="374">
        <f t="shared" si="287"/>
        <v>0</v>
      </c>
      <c r="BP124" s="374">
        <f t="shared" si="287"/>
        <v>0</v>
      </c>
      <c r="BQ124" s="374">
        <f t="shared" si="287"/>
        <v>0</v>
      </c>
      <c r="BR124" s="374">
        <f t="shared" si="287"/>
        <v>0</v>
      </c>
      <c r="BS124" s="374">
        <f t="shared" si="287"/>
        <v>0</v>
      </c>
      <c r="BT124" s="374">
        <f t="shared" si="287"/>
        <v>0</v>
      </c>
      <c r="BU124">
        <f ca="1">COUNTIF((OFFSET($BM$123,0,0,4,8)),IF(BM124=0,".",BM124))</f>
        <v>0</v>
      </c>
      <c r="BV124">
        <f t="shared" ca="1" si="285"/>
        <v>0</v>
      </c>
      <c r="BW124">
        <f t="shared" ca="1" si="285"/>
        <v>0</v>
      </c>
      <c r="BX124">
        <f t="shared" ca="1" si="285"/>
        <v>0</v>
      </c>
      <c r="BY124">
        <f t="shared" ca="1" si="285"/>
        <v>0</v>
      </c>
      <c r="BZ124">
        <f t="shared" ca="1" si="285"/>
        <v>0</v>
      </c>
      <c r="CA124">
        <f t="shared" ca="1" si="285"/>
        <v>0</v>
      </c>
      <c r="CB124">
        <f t="shared" ca="1" si="285"/>
        <v>0</v>
      </c>
    </row>
    <row r="125" spans="1:80" x14ac:dyDescent="0.2">
      <c r="A125" s="375">
        <f t="shared" ref="A125:H125" si="288">A$30</f>
        <v>0</v>
      </c>
      <c r="B125" s="375">
        <f t="shared" si="288"/>
        <v>0</v>
      </c>
      <c r="C125" s="375">
        <f t="shared" si="288"/>
        <v>0</v>
      </c>
      <c r="D125" s="375">
        <f t="shared" si="288"/>
        <v>0</v>
      </c>
      <c r="E125" s="375">
        <f t="shared" si="288"/>
        <v>0</v>
      </c>
      <c r="F125" s="375">
        <f t="shared" si="288"/>
        <v>0</v>
      </c>
      <c r="G125" s="375">
        <f t="shared" si="288"/>
        <v>0</v>
      </c>
      <c r="H125" s="375">
        <f t="shared" si="288"/>
        <v>0</v>
      </c>
      <c r="I125">
        <f ca="1">COUNTIF((OFFSET($A$123,0,0,4,8)),IF(A125=0,".",A125))</f>
        <v>0</v>
      </c>
      <c r="J125">
        <f t="shared" ca="1" si="280"/>
        <v>0</v>
      </c>
      <c r="K125">
        <f t="shared" ca="1" si="280"/>
        <v>0</v>
      </c>
      <c r="L125">
        <f t="shared" ca="1" si="280"/>
        <v>0</v>
      </c>
      <c r="M125">
        <f t="shared" ca="1" si="280"/>
        <v>0</v>
      </c>
      <c r="N125">
        <f t="shared" ca="1" si="280"/>
        <v>0</v>
      </c>
      <c r="O125">
        <f t="shared" ca="1" si="280"/>
        <v>0</v>
      </c>
      <c r="P125">
        <f t="shared" ca="1" si="280"/>
        <v>0</v>
      </c>
      <c r="Q125" s="375">
        <f t="shared" ref="Q125:BT125" si="289">Q$30</f>
        <v>0</v>
      </c>
      <c r="R125" s="375">
        <f t="shared" si="289"/>
        <v>0</v>
      </c>
      <c r="S125" s="375">
        <f t="shared" si="289"/>
        <v>0</v>
      </c>
      <c r="T125" s="375">
        <f t="shared" si="289"/>
        <v>0</v>
      </c>
      <c r="U125" s="375">
        <f t="shared" si="289"/>
        <v>0</v>
      </c>
      <c r="V125" s="375">
        <f t="shared" si="289"/>
        <v>0</v>
      </c>
      <c r="W125" s="375">
        <f t="shared" si="289"/>
        <v>0</v>
      </c>
      <c r="X125" s="375">
        <f t="shared" si="289"/>
        <v>0</v>
      </c>
      <c r="Y125" s="381">
        <f ca="1">COUNTIF((OFFSET($Q$123,0,0,4,8)),IF(Q125=0,".",Q125))</f>
        <v>0</v>
      </c>
      <c r="Z125" s="381">
        <f t="shared" ca="1" si="282"/>
        <v>0</v>
      </c>
      <c r="AA125" s="381">
        <f t="shared" ca="1" si="282"/>
        <v>0</v>
      </c>
      <c r="AB125" s="381">
        <f t="shared" ca="1" si="282"/>
        <v>0</v>
      </c>
      <c r="AC125" s="381">
        <f t="shared" ca="1" si="282"/>
        <v>0</v>
      </c>
      <c r="AD125" s="381">
        <f t="shared" ca="1" si="282"/>
        <v>0</v>
      </c>
      <c r="AE125" s="381">
        <f t="shared" ca="1" si="282"/>
        <v>0</v>
      </c>
      <c r="AF125" s="381">
        <f t="shared" ca="1" si="282"/>
        <v>0</v>
      </c>
      <c r="AG125" s="375">
        <f t="shared" si="289"/>
        <v>0</v>
      </c>
      <c r="AH125" s="375">
        <f t="shared" si="289"/>
        <v>0</v>
      </c>
      <c r="AI125" s="375">
        <f t="shared" si="289"/>
        <v>0</v>
      </c>
      <c r="AJ125" s="375">
        <f t="shared" si="289"/>
        <v>0</v>
      </c>
      <c r="AK125" s="375">
        <f t="shared" si="289"/>
        <v>0</v>
      </c>
      <c r="AL125" s="375">
        <f t="shared" si="289"/>
        <v>0</v>
      </c>
      <c r="AM125" s="375">
        <f t="shared" si="289"/>
        <v>0</v>
      </c>
      <c r="AN125" s="375">
        <f t="shared" si="289"/>
        <v>0</v>
      </c>
      <c r="AO125">
        <f ca="1">COUNTIF((OFFSET($AG$123,0,0,4,8)),IF(AG125=0,".",AG125))</f>
        <v>0</v>
      </c>
      <c r="AP125">
        <f t="shared" ca="1" si="283"/>
        <v>0</v>
      </c>
      <c r="AQ125">
        <f t="shared" ca="1" si="283"/>
        <v>0</v>
      </c>
      <c r="AR125">
        <f t="shared" ca="1" si="283"/>
        <v>0</v>
      </c>
      <c r="AS125">
        <f t="shared" ca="1" si="283"/>
        <v>0</v>
      </c>
      <c r="AT125">
        <f t="shared" ca="1" si="283"/>
        <v>0</v>
      </c>
      <c r="AU125">
        <f t="shared" ca="1" si="283"/>
        <v>0</v>
      </c>
      <c r="AV125">
        <f t="shared" ca="1" si="283"/>
        <v>0</v>
      </c>
      <c r="AW125" s="375">
        <f t="shared" si="289"/>
        <v>0</v>
      </c>
      <c r="AX125" s="375">
        <f t="shared" si="289"/>
        <v>0</v>
      </c>
      <c r="AY125" s="375">
        <f t="shared" si="289"/>
        <v>0</v>
      </c>
      <c r="AZ125" s="375">
        <f t="shared" si="289"/>
        <v>0</v>
      </c>
      <c r="BA125" s="375">
        <f t="shared" si="289"/>
        <v>0</v>
      </c>
      <c r="BB125" s="375">
        <f t="shared" si="289"/>
        <v>0</v>
      </c>
      <c r="BC125" s="375">
        <f t="shared" si="289"/>
        <v>0</v>
      </c>
      <c r="BD125" s="375">
        <f t="shared" si="289"/>
        <v>0</v>
      </c>
      <c r="BE125" s="381">
        <f ca="1">COUNTIF((OFFSET($AW$123,0,0,4,8)),IF(AW125=0,".",AW125))</f>
        <v>0</v>
      </c>
      <c r="BF125" s="381">
        <f t="shared" ca="1" si="284"/>
        <v>0</v>
      </c>
      <c r="BG125" s="381">
        <f t="shared" ca="1" si="284"/>
        <v>0</v>
      </c>
      <c r="BH125" s="381">
        <f t="shared" ca="1" si="284"/>
        <v>0</v>
      </c>
      <c r="BI125" s="381">
        <f t="shared" ca="1" si="284"/>
        <v>0</v>
      </c>
      <c r="BJ125" s="381">
        <f t="shared" ca="1" si="284"/>
        <v>0</v>
      </c>
      <c r="BK125" s="381">
        <f t="shared" ca="1" si="284"/>
        <v>0</v>
      </c>
      <c r="BL125" s="381">
        <f t="shared" ca="1" si="284"/>
        <v>0</v>
      </c>
      <c r="BM125" s="375">
        <f t="shared" si="289"/>
        <v>0</v>
      </c>
      <c r="BN125" s="375">
        <f t="shared" si="289"/>
        <v>0</v>
      </c>
      <c r="BO125" s="375">
        <f t="shared" si="289"/>
        <v>0</v>
      </c>
      <c r="BP125" s="375">
        <f t="shared" si="289"/>
        <v>0</v>
      </c>
      <c r="BQ125" s="375">
        <f t="shared" si="289"/>
        <v>0</v>
      </c>
      <c r="BR125" s="375">
        <f t="shared" si="289"/>
        <v>0</v>
      </c>
      <c r="BS125" s="375">
        <f t="shared" si="289"/>
        <v>0</v>
      </c>
      <c r="BT125" s="375">
        <f t="shared" si="289"/>
        <v>0</v>
      </c>
      <c r="BU125">
        <f ca="1">COUNTIF((OFFSET($BM$123,0,0,4,8)),IF(BM125=0,".",BM125))</f>
        <v>0</v>
      </c>
      <c r="BV125">
        <f t="shared" ca="1" si="285"/>
        <v>0</v>
      </c>
      <c r="BW125">
        <f t="shared" ca="1" si="285"/>
        <v>0</v>
      </c>
      <c r="BX125">
        <f t="shared" ca="1" si="285"/>
        <v>0</v>
      </c>
      <c r="BY125">
        <f t="shared" ca="1" si="285"/>
        <v>0</v>
      </c>
      <c r="BZ125">
        <f t="shared" ca="1" si="285"/>
        <v>0</v>
      </c>
      <c r="CA125">
        <f t="shared" ca="1" si="285"/>
        <v>0</v>
      </c>
      <c r="CB125">
        <f t="shared" ca="1" si="285"/>
        <v>0</v>
      </c>
    </row>
    <row r="126" spans="1:80" x14ac:dyDescent="0.2">
      <c r="A126" s="374">
        <f t="shared" ref="A126:H126" si="290">A$40</f>
        <v>0</v>
      </c>
      <c r="B126" s="374">
        <f t="shared" si="290"/>
        <v>0</v>
      </c>
      <c r="C126" s="374">
        <f t="shared" si="290"/>
        <v>0</v>
      </c>
      <c r="D126" s="374">
        <f t="shared" si="290"/>
        <v>0</v>
      </c>
      <c r="E126" s="374">
        <f t="shared" si="290"/>
        <v>0</v>
      </c>
      <c r="F126" s="374">
        <f t="shared" si="290"/>
        <v>0</v>
      </c>
      <c r="G126" s="374">
        <f t="shared" si="290"/>
        <v>0</v>
      </c>
      <c r="H126" s="374">
        <f t="shared" si="290"/>
        <v>0</v>
      </c>
      <c r="I126">
        <f ca="1">COUNTIF((OFFSET($A$123,0,0,4,8)),IF(A126=0,".",A126))</f>
        <v>0</v>
      </c>
      <c r="J126">
        <f t="shared" ca="1" si="280"/>
        <v>0</v>
      </c>
      <c r="K126">
        <f t="shared" ca="1" si="280"/>
        <v>0</v>
      </c>
      <c r="L126">
        <f t="shared" ca="1" si="280"/>
        <v>0</v>
      </c>
      <c r="M126">
        <f t="shared" ca="1" si="280"/>
        <v>0</v>
      </c>
      <c r="N126">
        <f t="shared" ca="1" si="280"/>
        <v>0</v>
      </c>
      <c r="O126">
        <f t="shared" ca="1" si="280"/>
        <v>0</v>
      </c>
      <c r="P126">
        <f t="shared" ca="1" si="280"/>
        <v>0</v>
      </c>
      <c r="Q126" s="385">
        <f t="shared" ref="Q126:BT126" si="291">Q$40</f>
        <v>0</v>
      </c>
      <c r="R126" s="385">
        <f t="shared" si="291"/>
        <v>0</v>
      </c>
      <c r="S126" s="385">
        <f t="shared" si="291"/>
        <v>0</v>
      </c>
      <c r="T126" s="385">
        <f t="shared" si="291"/>
        <v>0</v>
      </c>
      <c r="U126" s="385">
        <f t="shared" si="291"/>
        <v>0</v>
      </c>
      <c r="V126" s="385">
        <f t="shared" si="291"/>
        <v>0</v>
      </c>
      <c r="W126" s="385">
        <f t="shared" si="291"/>
        <v>0</v>
      </c>
      <c r="X126" s="385">
        <f t="shared" si="291"/>
        <v>0</v>
      </c>
      <c r="Y126" s="381">
        <f ca="1">COUNTIF((OFFSET($Q$123,0,0,4,8)),IF(Q126=0,".",Q126))</f>
        <v>0</v>
      </c>
      <c r="Z126" s="381">
        <f t="shared" ca="1" si="282"/>
        <v>0</v>
      </c>
      <c r="AA126" s="381">
        <f t="shared" ca="1" si="282"/>
        <v>0</v>
      </c>
      <c r="AB126" s="381">
        <f t="shared" ca="1" si="282"/>
        <v>0</v>
      </c>
      <c r="AC126" s="381">
        <f t="shared" ca="1" si="282"/>
        <v>0</v>
      </c>
      <c r="AD126" s="381">
        <f t="shared" ca="1" si="282"/>
        <v>0</v>
      </c>
      <c r="AE126" s="381">
        <f t="shared" ca="1" si="282"/>
        <v>0</v>
      </c>
      <c r="AF126" s="381">
        <f t="shared" ca="1" si="282"/>
        <v>0</v>
      </c>
      <c r="AG126" s="374">
        <f t="shared" si="291"/>
        <v>0</v>
      </c>
      <c r="AH126" s="374">
        <f t="shared" si="291"/>
        <v>0</v>
      </c>
      <c r="AI126" s="374">
        <f t="shared" si="291"/>
        <v>0</v>
      </c>
      <c r="AJ126" s="374">
        <f t="shared" si="291"/>
        <v>0</v>
      </c>
      <c r="AK126" s="374">
        <f t="shared" si="291"/>
        <v>0</v>
      </c>
      <c r="AL126" s="374">
        <f t="shared" si="291"/>
        <v>0</v>
      </c>
      <c r="AM126" s="374">
        <f t="shared" si="291"/>
        <v>0</v>
      </c>
      <c r="AN126" s="374">
        <f t="shared" si="291"/>
        <v>0</v>
      </c>
      <c r="AO126">
        <f ca="1">COUNTIF((OFFSET($AG$123,0,0,4,8)),IF(AG126=0,".",AG126))</f>
        <v>0</v>
      </c>
      <c r="AP126">
        <f t="shared" ca="1" si="283"/>
        <v>0</v>
      </c>
      <c r="AQ126">
        <f t="shared" ca="1" si="283"/>
        <v>0</v>
      </c>
      <c r="AR126">
        <f t="shared" ca="1" si="283"/>
        <v>0</v>
      </c>
      <c r="AS126">
        <f t="shared" ca="1" si="283"/>
        <v>0</v>
      </c>
      <c r="AT126">
        <f t="shared" ca="1" si="283"/>
        <v>0</v>
      </c>
      <c r="AU126">
        <f t="shared" ca="1" si="283"/>
        <v>0</v>
      </c>
      <c r="AV126">
        <f t="shared" ca="1" si="283"/>
        <v>0</v>
      </c>
      <c r="AW126" s="385">
        <f t="shared" si="291"/>
        <v>0</v>
      </c>
      <c r="AX126" s="385">
        <f t="shared" si="291"/>
        <v>0</v>
      </c>
      <c r="AY126" s="385">
        <f t="shared" si="291"/>
        <v>0</v>
      </c>
      <c r="AZ126" s="385">
        <f t="shared" si="291"/>
        <v>0</v>
      </c>
      <c r="BA126" s="385">
        <f t="shared" si="291"/>
        <v>0</v>
      </c>
      <c r="BB126" s="385">
        <f t="shared" si="291"/>
        <v>0</v>
      </c>
      <c r="BC126" s="385">
        <f t="shared" si="291"/>
        <v>0</v>
      </c>
      <c r="BD126" s="385">
        <f t="shared" si="291"/>
        <v>0</v>
      </c>
      <c r="BE126" s="381">
        <f ca="1">COUNTIF((OFFSET($AW$123,0,0,4,8)),IF(AW126=0,".",AW126))</f>
        <v>0</v>
      </c>
      <c r="BF126" s="381">
        <f t="shared" ca="1" si="284"/>
        <v>0</v>
      </c>
      <c r="BG126" s="381">
        <f t="shared" ca="1" si="284"/>
        <v>0</v>
      </c>
      <c r="BH126" s="381">
        <f t="shared" ca="1" si="284"/>
        <v>0</v>
      </c>
      <c r="BI126" s="381">
        <f t="shared" ca="1" si="284"/>
        <v>0</v>
      </c>
      <c r="BJ126" s="381">
        <f t="shared" ca="1" si="284"/>
        <v>0</v>
      </c>
      <c r="BK126" s="381">
        <f t="shared" ca="1" si="284"/>
        <v>0</v>
      </c>
      <c r="BL126" s="381">
        <f t="shared" ca="1" si="284"/>
        <v>0</v>
      </c>
      <c r="BM126" s="374">
        <f t="shared" si="291"/>
        <v>0</v>
      </c>
      <c r="BN126" s="374">
        <f t="shared" si="291"/>
        <v>0</v>
      </c>
      <c r="BO126" s="374">
        <f t="shared" si="291"/>
        <v>0</v>
      </c>
      <c r="BP126" s="374">
        <f t="shared" si="291"/>
        <v>0</v>
      </c>
      <c r="BQ126" s="374">
        <f t="shared" si="291"/>
        <v>0</v>
      </c>
      <c r="BR126" s="374">
        <f t="shared" si="291"/>
        <v>0</v>
      </c>
      <c r="BS126" s="374">
        <f t="shared" si="291"/>
        <v>0</v>
      </c>
      <c r="BT126" s="374">
        <f t="shared" si="291"/>
        <v>0</v>
      </c>
      <c r="BU126">
        <f ca="1">COUNTIF((OFFSET($BM$123,0,0,4,8)),IF(BM126=0,".",BM126))</f>
        <v>0</v>
      </c>
      <c r="BV126">
        <f t="shared" ca="1" si="285"/>
        <v>0</v>
      </c>
      <c r="BW126">
        <f t="shared" ca="1" si="285"/>
        <v>0</v>
      </c>
      <c r="BX126">
        <f t="shared" ca="1" si="285"/>
        <v>0</v>
      </c>
      <c r="BY126">
        <f t="shared" ca="1" si="285"/>
        <v>0</v>
      </c>
      <c r="BZ126">
        <f t="shared" ca="1" si="285"/>
        <v>0</v>
      </c>
      <c r="CA126">
        <f t="shared" ca="1" si="285"/>
        <v>0</v>
      </c>
      <c r="CB126">
        <f t="shared" ca="1" si="285"/>
        <v>0</v>
      </c>
    </row>
    <row r="127" spans="1:80" x14ac:dyDescent="0.2">
      <c r="A127" s="377">
        <f t="shared" ref="A127:H127" si="292">COUNTIF((A$123:A$126),IF(A123=0,".",A123))</f>
        <v>0</v>
      </c>
      <c r="B127" s="378">
        <f t="shared" si="292"/>
        <v>0</v>
      </c>
      <c r="C127" s="378">
        <f t="shared" si="292"/>
        <v>0</v>
      </c>
      <c r="D127" s="378">
        <f t="shared" si="292"/>
        <v>0</v>
      </c>
      <c r="E127" s="378">
        <f t="shared" si="292"/>
        <v>0</v>
      </c>
      <c r="F127" s="378">
        <f t="shared" si="292"/>
        <v>0</v>
      </c>
      <c r="G127" s="378">
        <f t="shared" si="292"/>
        <v>0</v>
      </c>
      <c r="H127" s="378">
        <f t="shared" si="292"/>
        <v>0</v>
      </c>
      <c r="I127" s="378">
        <f ca="1">SUM(I123:I126)</f>
        <v>0</v>
      </c>
      <c r="J127" s="378">
        <f t="shared" ref="J127:P127" ca="1" si="293">SUM(J123:J126)</f>
        <v>0</v>
      </c>
      <c r="K127" s="378">
        <f t="shared" ca="1" si="293"/>
        <v>0</v>
      </c>
      <c r="L127" s="378">
        <f t="shared" ca="1" si="293"/>
        <v>0</v>
      </c>
      <c r="M127" s="378">
        <f t="shared" ca="1" si="293"/>
        <v>0</v>
      </c>
      <c r="N127" s="378">
        <f t="shared" ca="1" si="293"/>
        <v>0</v>
      </c>
      <c r="O127" s="378">
        <f t="shared" ca="1" si="293"/>
        <v>0</v>
      </c>
      <c r="P127" s="378">
        <f t="shared" ca="1" si="293"/>
        <v>0</v>
      </c>
      <c r="Q127" s="378">
        <f t="shared" ref="Q127:X127" si="294">COUNTIF((Q$123:Q$126),IF(Q123=0,".",Q123))</f>
        <v>0</v>
      </c>
      <c r="R127" s="378">
        <f t="shared" si="294"/>
        <v>0</v>
      </c>
      <c r="S127" s="378">
        <f t="shared" si="294"/>
        <v>0</v>
      </c>
      <c r="T127" s="378">
        <f t="shared" si="294"/>
        <v>0</v>
      </c>
      <c r="U127" s="378">
        <f t="shared" si="294"/>
        <v>0</v>
      </c>
      <c r="V127" s="378">
        <f t="shared" si="294"/>
        <v>0</v>
      </c>
      <c r="W127" s="378">
        <f t="shared" si="294"/>
        <v>0</v>
      </c>
      <c r="X127" s="378">
        <f t="shared" si="294"/>
        <v>0</v>
      </c>
      <c r="Y127" s="378">
        <f ca="1">SUM(Y123:Y126)</f>
        <v>0</v>
      </c>
      <c r="Z127" s="378">
        <f t="shared" ref="Z127:AF127" ca="1" si="295">SUM(Z123:Z126)</f>
        <v>0</v>
      </c>
      <c r="AA127" s="378">
        <f t="shared" ca="1" si="295"/>
        <v>0</v>
      </c>
      <c r="AB127" s="378">
        <f t="shared" ca="1" si="295"/>
        <v>0</v>
      </c>
      <c r="AC127" s="378">
        <f t="shared" ca="1" si="295"/>
        <v>0</v>
      </c>
      <c r="AD127" s="378">
        <f t="shared" ca="1" si="295"/>
        <v>0</v>
      </c>
      <c r="AE127" s="378">
        <f t="shared" ca="1" si="295"/>
        <v>0</v>
      </c>
      <c r="AF127" s="378">
        <f t="shared" ca="1" si="295"/>
        <v>0</v>
      </c>
      <c r="AG127" s="378">
        <f t="shared" ref="AG127:AN130" si="296">COUNTIF((AG$123:AG$126),IF(AG123=0,".",AG123))</f>
        <v>0</v>
      </c>
      <c r="AH127" s="378">
        <f t="shared" si="296"/>
        <v>0</v>
      </c>
      <c r="AI127" s="378">
        <f t="shared" si="296"/>
        <v>0</v>
      </c>
      <c r="AJ127" s="378">
        <f t="shared" si="296"/>
        <v>0</v>
      </c>
      <c r="AK127" s="378">
        <f t="shared" si="296"/>
        <v>0</v>
      </c>
      <c r="AL127" s="378">
        <f t="shared" si="296"/>
        <v>0</v>
      </c>
      <c r="AM127" s="378">
        <f t="shared" si="296"/>
        <v>0</v>
      </c>
      <c r="AN127" s="378">
        <f t="shared" si="296"/>
        <v>0</v>
      </c>
      <c r="AO127" s="378">
        <f ca="1">SUM(AO123:AO126)</f>
        <v>0</v>
      </c>
      <c r="AP127" s="378">
        <f t="shared" ref="AP127:AV127" ca="1" si="297">SUM(AP123:AP126)</f>
        <v>0</v>
      </c>
      <c r="AQ127" s="378">
        <f t="shared" ca="1" si="297"/>
        <v>0</v>
      </c>
      <c r="AR127" s="378">
        <f t="shared" ca="1" si="297"/>
        <v>0</v>
      </c>
      <c r="AS127" s="378">
        <f t="shared" ca="1" si="297"/>
        <v>0</v>
      </c>
      <c r="AT127" s="378">
        <f t="shared" ca="1" si="297"/>
        <v>0</v>
      </c>
      <c r="AU127" s="378">
        <f t="shared" ca="1" si="297"/>
        <v>0</v>
      </c>
      <c r="AV127" s="378">
        <f t="shared" ca="1" si="297"/>
        <v>0</v>
      </c>
      <c r="AW127" s="378">
        <f t="shared" ref="AW127:BD130" si="298">COUNTIF((AW$123:AW$126),IF(AW123=0,".",AW123))</f>
        <v>0</v>
      </c>
      <c r="AX127" s="378">
        <f t="shared" si="298"/>
        <v>0</v>
      </c>
      <c r="AY127" s="378">
        <f t="shared" si="298"/>
        <v>0</v>
      </c>
      <c r="AZ127" s="378">
        <f t="shared" si="298"/>
        <v>0</v>
      </c>
      <c r="BA127" s="378">
        <f t="shared" si="298"/>
        <v>0</v>
      </c>
      <c r="BB127" s="378">
        <f t="shared" si="298"/>
        <v>0</v>
      </c>
      <c r="BC127" s="378">
        <f t="shared" si="298"/>
        <v>0</v>
      </c>
      <c r="BD127" s="378">
        <f t="shared" si="298"/>
        <v>0</v>
      </c>
      <c r="BE127" s="378">
        <f ca="1">SUM(BE123:BE126)</f>
        <v>0</v>
      </c>
      <c r="BF127" s="378">
        <f t="shared" ref="BF127:BL127" ca="1" si="299">SUM(BF123:BF126)</f>
        <v>0</v>
      </c>
      <c r="BG127" s="378">
        <f t="shared" ca="1" si="299"/>
        <v>0</v>
      </c>
      <c r="BH127" s="378">
        <f t="shared" ca="1" si="299"/>
        <v>0</v>
      </c>
      <c r="BI127" s="378">
        <f t="shared" ca="1" si="299"/>
        <v>0</v>
      </c>
      <c r="BJ127" s="378">
        <f t="shared" ca="1" si="299"/>
        <v>0</v>
      </c>
      <c r="BK127" s="378">
        <f t="shared" ca="1" si="299"/>
        <v>0</v>
      </c>
      <c r="BL127" s="378">
        <f t="shared" ca="1" si="299"/>
        <v>0</v>
      </c>
      <c r="BM127" s="378">
        <f t="shared" ref="BM127:BT130" si="300">COUNTIF((BM$123:BM$126),IF(BM123=0,".",BM123))</f>
        <v>0</v>
      </c>
      <c r="BN127" s="378">
        <f t="shared" si="300"/>
        <v>0</v>
      </c>
      <c r="BO127" s="378">
        <f t="shared" si="300"/>
        <v>0</v>
      </c>
      <c r="BP127" s="378">
        <f t="shared" si="300"/>
        <v>0</v>
      </c>
      <c r="BQ127" s="378">
        <f t="shared" si="300"/>
        <v>0</v>
      </c>
      <c r="BR127" s="378">
        <f t="shared" si="300"/>
        <v>0</v>
      </c>
      <c r="BS127" s="378">
        <f t="shared" si="300"/>
        <v>0</v>
      </c>
      <c r="BT127" s="378">
        <f t="shared" si="300"/>
        <v>0</v>
      </c>
      <c r="BU127" s="378">
        <f ca="1">SUM(BU123:BU126)</f>
        <v>0</v>
      </c>
      <c r="BV127" s="378">
        <f t="shared" ref="BV127:CB127" ca="1" si="301">SUM(BV123:BV126)</f>
        <v>0</v>
      </c>
      <c r="BW127" s="378">
        <f t="shared" ca="1" si="301"/>
        <v>0</v>
      </c>
      <c r="BX127" s="378">
        <f t="shared" ca="1" si="301"/>
        <v>0</v>
      </c>
      <c r="BY127" s="378">
        <f t="shared" ca="1" si="301"/>
        <v>0</v>
      </c>
      <c r="BZ127" s="378">
        <f t="shared" ca="1" si="301"/>
        <v>0</v>
      </c>
      <c r="CA127" s="378">
        <f t="shared" ca="1" si="301"/>
        <v>0</v>
      </c>
      <c r="CB127" s="378">
        <f t="shared" ca="1" si="301"/>
        <v>0</v>
      </c>
    </row>
    <row r="128" spans="1:80" ht="12.75" customHeight="1" x14ac:dyDescent="0.2">
      <c r="A128" s="377">
        <f t="shared" ref="A128:X130" si="302">COUNTIF((A$123:A$126),IF(A124=0,".",A124))</f>
        <v>0</v>
      </c>
      <c r="B128" s="378">
        <f t="shared" si="302"/>
        <v>0</v>
      </c>
      <c r="C128" s="378">
        <f t="shared" si="302"/>
        <v>0</v>
      </c>
      <c r="D128" s="378">
        <f t="shared" si="302"/>
        <v>0</v>
      </c>
      <c r="E128" s="378">
        <f t="shared" si="302"/>
        <v>0</v>
      </c>
      <c r="F128" s="378">
        <f t="shared" si="302"/>
        <v>0</v>
      </c>
      <c r="G128" s="378">
        <f t="shared" si="302"/>
        <v>0</v>
      </c>
      <c r="H128" s="378">
        <f t="shared" si="302"/>
        <v>0</v>
      </c>
      <c r="I128" s="1109" t="s">
        <v>331</v>
      </c>
      <c r="J128" s="1109"/>
      <c r="K128" s="1109"/>
      <c r="L128" s="1109"/>
      <c r="M128" s="1109"/>
      <c r="N128" s="1109"/>
      <c r="O128" s="1109"/>
      <c r="P128" s="1109"/>
      <c r="Q128" s="378">
        <f t="shared" si="302"/>
        <v>0</v>
      </c>
      <c r="R128" s="378">
        <f t="shared" si="302"/>
        <v>0</v>
      </c>
      <c r="S128" s="378">
        <f t="shared" si="302"/>
        <v>0</v>
      </c>
      <c r="T128" s="378">
        <f t="shared" si="302"/>
        <v>0</v>
      </c>
      <c r="U128" s="378">
        <f t="shared" si="302"/>
        <v>0</v>
      </c>
      <c r="V128" s="378">
        <f t="shared" si="302"/>
        <v>0</v>
      </c>
      <c r="W128" s="378">
        <f t="shared" si="302"/>
        <v>0</v>
      </c>
      <c r="X128" s="378">
        <f t="shared" si="302"/>
        <v>0</v>
      </c>
      <c r="Y128" s="1109" t="s">
        <v>331</v>
      </c>
      <c r="Z128" s="1109"/>
      <c r="AA128" s="1109"/>
      <c r="AB128" s="1109"/>
      <c r="AC128" s="1109"/>
      <c r="AD128" s="1109"/>
      <c r="AE128" s="1109"/>
      <c r="AF128" s="1109"/>
      <c r="AG128" s="378">
        <f t="shared" si="296"/>
        <v>0</v>
      </c>
      <c r="AH128" s="378">
        <f t="shared" si="296"/>
        <v>0</v>
      </c>
      <c r="AI128" s="378">
        <f t="shared" si="296"/>
        <v>0</v>
      </c>
      <c r="AJ128" s="378">
        <f t="shared" si="296"/>
        <v>0</v>
      </c>
      <c r="AK128" s="378">
        <f t="shared" si="296"/>
        <v>0</v>
      </c>
      <c r="AL128" s="378">
        <f t="shared" si="296"/>
        <v>0</v>
      </c>
      <c r="AM128" s="378">
        <f t="shared" si="296"/>
        <v>0</v>
      </c>
      <c r="AN128" s="378">
        <f t="shared" si="296"/>
        <v>0</v>
      </c>
      <c r="AO128" s="1109" t="s">
        <v>331</v>
      </c>
      <c r="AP128" s="1109"/>
      <c r="AQ128" s="1109"/>
      <c r="AR128" s="1109"/>
      <c r="AS128" s="1109"/>
      <c r="AT128" s="1109"/>
      <c r="AU128" s="1109"/>
      <c r="AV128" s="1109"/>
      <c r="AW128" s="378">
        <f t="shared" si="298"/>
        <v>0</v>
      </c>
      <c r="AX128" s="378">
        <f t="shared" si="298"/>
        <v>0</v>
      </c>
      <c r="AY128" s="378">
        <f t="shared" si="298"/>
        <v>0</v>
      </c>
      <c r="AZ128" s="378">
        <f t="shared" si="298"/>
        <v>0</v>
      </c>
      <c r="BA128" s="378">
        <f t="shared" si="298"/>
        <v>0</v>
      </c>
      <c r="BB128" s="378">
        <f t="shared" si="298"/>
        <v>0</v>
      </c>
      <c r="BC128" s="378">
        <f t="shared" si="298"/>
        <v>0</v>
      </c>
      <c r="BD128" s="378">
        <f t="shared" si="298"/>
        <v>0</v>
      </c>
      <c r="BE128" s="1109" t="s">
        <v>331</v>
      </c>
      <c r="BF128" s="1109"/>
      <c r="BG128" s="1109"/>
      <c r="BH128" s="1109"/>
      <c r="BI128" s="1109"/>
      <c r="BJ128" s="1109"/>
      <c r="BK128" s="1109"/>
      <c r="BL128" s="1109"/>
      <c r="BM128" s="378">
        <f t="shared" si="300"/>
        <v>0</v>
      </c>
      <c r="BN128" s="378">
        <f t="shared" si="300"/>
        <v>0</v>
      </c>
      <c r="BO128" s="378">
        <f t="shared" si="300"/>
        <v>0</v>
      </c>
      <c r="BP128" s="378">
        <f t="shared" si="300"/>
        <v>0</v>
      </c>
      <c r="BQ128" s="378">
        <f t="shared" si="300"/>
        <v>0</v>
      </c>
      <c r="BR128" s="378">
        <f t="shared" si="300"/>
        <v>0</v>
      </c>
      <c r="BS128" s="378">
        <f t="shared" si="300"/>
        <v>0</v>
      </c>
      <c r="BT128" s="378">
        <f t="shared" si="300"/>
        <v>0</v>
      </c>
      <c r="BU128" s="1109" t="s">
        <v>331</v>
      </c>
      <c r="BV128" s="1109"/>
      <c r="BW128" s="1109"/>
      <c r="BX128" s="1109"/>
      <c r="BY128" s="1109"/>
      <c r="BZ128" s="1109"/>
      <c r="CA128" s="1109"/>
      <c r="CB128" s="1109"/>
    </row>
    <row r="129" spans="1:80" ht="12.75" customHeight="1" x14ac:dyDescent="0.2">
      <c r="A129" s="377">
        <f t="shared" si="302"/>
        <v>0</v>
      </c>
      <c r="B129" s="378">
        <f t="shared" si="302"/>
        <v>0</v>
      </c>
      <c r="C129" s="378">
        <f t="shared" si="302"/>
        <v>0</v>
      </c>
      <c r="D129" s="378">
        <f t="shared" si="302"/>
        <v>0</v>
      </c>
      <c r="E129" s="378">
        <f t="shared" si="302"/>
        <v>0</v>
      </c>
      <c r="F129" s="378">
        <f t="shared" si="302"/>
        <v>0</v>
      </c>
      <c r="G129" s="378">
        <f t="shared" si="302"/>
        <v>0</v>
      </c>
      <c r="H129" s="378">
        <f t="shared" si="302"/>
        <v>0</v>
      </c>
      <c r="I129" s="1109"/>
      <c r="J129" s="1109"/>
      <c r="K129" s="1109"/>
      <c r="L129" s="1109"/>
      <c r="M129" s="1109"/>
      <c r="N129" s="1109"/>
      <c r="O129" s="1109"/>
      <c r="P129" s="1109"/>
      <c r="Q129" s="378">
        <f t="shared" si="302"/>
        <v>0</v>
      </c>
      <c r="R129" s="378">
        <f t="shared" si="302"/>
        <v>0</v>
      </c>
      <c r="S129" s="378">
        <f t="shared" si="302"/>
        <v>0</v>
      </c>
      <c r="T129" s="378">
        <f t="shared" si="302"/>
        <v>0</v>
      </c>
      <c r="U129" s="378">
        <f t="shared" si="302"/>
        <v>0</v>
      </c>
      <c r="V129" s="378">
        <f t="shared" si="302"/>
        <v>0</v>
      </c>
      <c r="W129" s="378">
        <f t="shared" si="302"/>
        <v>0</v>
      </c>
      <c r="X129" s="378">
        <f t="shared" si="302"/>
        <v>0</v>
      </c>
      <c r="Y129" s="1109"/>
      <c r="Z129" s="1109"/>
      <c r="AA129" s="1109"/>
      <c r="AB129" s="1109"/>
      <c r="AC129" s="1109"/>
      <c r="AD129" s="1109"/>
      <c r="AE129" s="1109"/>
      <c r="AF129" s="1109"/>
      <c r="AG129" s="378">
        <f t="shared" si="296"/>
        <v>0</v>
      </c>
      <c r="AH129" s="378">
        <f t="shared" si="296"/>
        <v>0</v>
      </c>
      <c r="AI129" s="378">
        <f t="shared" si="296"/>
        <v>0</v>
      </c>
      <c r="AJ129" s="378">
        <f t="shared" si="296"/>
        <v>0</v>
      </c>
      <c r="AK129" s="378">
        <f t="shared" si="296"/>
        <v>0</v>
      </c>
      <c r="AL129" s="378">
        <f t="shared" si="296"/>
        <v>0</v>
      </c>
      <c r="AM129" s="378">
        <f t="shared" si="296"/>
        <v>0</v>
      </c>
      <c r="AN129" s="378">
        <f t="shared" si="296"/>
        <v>0</v>
      </c>
      <c r="AO129" s="1109"/>
      <c r="AP129" s="1109"/>
      <c r="AQ129" s="1109"/>
      <c r="AR129" s="1109"/>
      <c r="AS129" s="1109"/>
      <c r="AT129" s="1109"/>
      <c r="AU129" s="1109"/>
      <c r="AV129" s="1109"/>
      <c r="AW129" s="378">
        <f t="shared" si="298"/>
        <v>0</v>
      </c>
      <c r="AX129" s="378">
        <f t="shared" si="298"/>
        <v>0</v>
      </c>
      <c r="AY129" s="378">
        <f t="shared" si="298"/>
        <v>0</v>
      </c>
      <c r="AZ129" s="378">
        <f t="shared" si="298"/>
        <v>0</v>
      </c>
      <c r="BA129" s="378">
        <f t="shared" si="298"/>
        <v>0</v>
      </c>
      <c r="BB129" s="378">
        <f t="shared" si="298"/>
        <v>0</v>
      </c>
      <c r="BC129" s="378">
        <f t="shared" si="298"/>
        <v>0</v>
      </c>
      <c r="BD129" s="378">
        <f t="shared" si="298"/>
        <v>0</v>
      </c>
      <c r="BE129" s="1109"/>
      <c r="BF129" s="1109"/>
      <c r="BG129" s="1109"/>
      <c r="BH129" s="1109"/>
      <c r="BI129" s="1109"/>
      <c r="BJ129" s="1109"/>
      <c r="BK129" s="1109"/>
      <c r="BL129" s="1109"/>
      <c r="BM129" s="378">
        <f t="shared" si="300"/>
        <v>0</v>
      </c>
      <c r="BN129" s="378">
        <f t="shared" si="300"/>
        <v>0</v>
      </c>
      <c r="BO129" s="378">
        <f t="shared" si="300"/>
        <v>0</v>
      </c>
      <c r="BP129" s="378">
        <f t="shared" si="300"/>
        <v>0</v>
      </c>
      <c r="BQ129" s="378">
        <f t="shared" si="300"/>
        <v>0</v>
      </c>
      <c r="BR129" s="378">
        <f t="shared" si="300"/>
        <v>0</v>
      </c>
      <c r="BS129" s="378">
        <f t="shared" si="300"/>
        <v>0</v>
      </c>
      <c r="BT129" s="378">
        <f t="shared" si="300"/>
        <v>0</v>
      </c>
      <c r="BU129" s="1109"/>
      <c r="BV129" s="1109"/>
      <c r="BW129" s="1109"/>
      <c r="BX129" s="1109"/>
      <c r="BY129" s="1109"/>
      <c r="BZ129" s="1109"/>
      <c r="CA129" s="1109"/>
      <c r="CB129" s="1109"/>
    </row>
    <row r="130" spans="1:80" ht="13.5" thickBot="1" x14ac:dyDescent="0.25">
      <c r="A130" s="377">
        <f t="shared" si="302"/>
        <v>0</v>
      </c>
      <c r="B130" s="378">
        <f t="shared" si="302"/>
        <v>0</v>
      </c>
      <c r="C130" s="378">
        <f t="shared" si="302"/>
        <v>0</v>
      </c>
      <c r="D130" s="378">
        <f t="shared" si="302"/>
        <v>0</v>
      </c>
      <c r="E130" s="378">
        <f t="shared" si="302"/>
        <v>0</v>
      </c>
      <c r="F130" s="378">
        <f t="shared" si="302"/>
        <v>0</v>
      </c>
      <c r="G130" s="378">
        <f t="shared" si="302"/>
        <v>0</v>
      </c>
      <c r="H130" s="378">
        <f t="shared" si="302"/>
        <v>0</v>
      </c>
      <c r="I130" s="380" t="s">
        <v>42</v>
      </c>
      <c r="J130" s="380" t="s">
        <v>44</v>
      </c>
      <c r="K130" s="380" t="s">
        <v>45</v>
      </c>
      <c r="L130" s="380" t="s">
        <v>46</v>
      </c>
      <c r="M130" s="380" t="s">
        <v>47</v>
      </c>
      <c r="N130" s="380" t="s">
        <v>48</v>
      </c>
      <c r="O130" s="380" t="s">
        <v>67</v>
      </c>
      <c r="P130" s="380" t="s">
        <v>43</v>
      </c>
      <c r="Q130" s="378">
        <f t="shared" si="302"/>
        <v>0</v>
      </c>
      <c r="R130" s="378">
        <f t="shared" si="302"/>
        <v>0</v>
      </c>
      <c r="S130" s="378">
        <f t="shared" si="302"/>
        <v>0</v>
      </c>
      <c r="T130" s="378">
        <f t="shared" si="302"/>
        <v>0</v>
      </c>
      <c r="U130" s="378">
        <f t="shared" si="302"/>
        <v>0</v>
      </c>
      <c r="V130" s="378">
        <f t="shared" si="302"/>
        <v>0</v>
      </c>
      <c r="W130" s="378">
        <f t="shared" si="302"/>
        <v>0</v>
      </c>
      <c r="X130" s="378">
        <f t="shared" si="302"/>
        <v>0</v>
      </c>
      <c r="Y130" s="380" t="s">
        <v>42</v>
      </c>
      <c r="Z130" s="380" t="s">
        <v>44</v>
      </c>
      <c r="AA130" s="380" t="s">
        <v>45</v>
      </c>
      <c r="AB130" s="380" t="s">
        <v>46</v>
      </c>
      <c r="AC130" s="380" t="s">
        <v>47</v>
      </c>
      <c r="AD130" s="380" t="s">
        <v>48</v>
      </c>
      <c r="AE130" s="380" t="s">
        <v>67</v>
      </c>
      <c r="AF130" s="380" t="s">
        <v>43</v>
      </c>
      <c r="AG130" s="378">
        <f t="shared" si="296"/>
        <v>0</v>
      </c>
      <c r="AH130" s="378">
        <f t="shared" si="296"/>
        <v>0</v>
      </c>
      <c r="AI130" s="378">
        <f t="shared" si="296"/>
        <v>0</v>
      </c>
      <c r="AJ130" s="378">
        <f t="shared" si="296"/>
        <v>0</v>
      </c>
      <c r="AK130" s="378">
        <f t="shared" si="296"/>
        <v>0</v>
      </c>
      <c r="AL130" s="378">
        <f t="shared" si="296"/>
        <v>0</v>
      </c>
      <c r="AM130" s="378">
        <f t="shared" si="296"/>
        <v>0</v>
      </c>
      <c r="AN130" s="378">
        <f t="shared" si="296"/>
        <v>0</v>
      </c>
      <c r="AO130" s="380" t="s">
        <v>42</v>
      </c>
      <c r="AP130" s="380" t="s">
        <v>44</v>
      </c>
      <c r="AQ130" s="380" t="s">
        <v>45</v>
      </c>
      <c r="AR130" s="380" t="s">
        <v>46</v>
      </c>
      <c r="AS130" s="380" t="s">
        <v>47</v>
      </c>
      <c r="AT130" s="380" t="s">
        <v>48</v>
      </c>
      <c r="AU130" s="380" t="s">
        <v>67</v>
      </c>
      <c r="AV130" s="380" t="s">
        <v>43</v>
      </c>
      <c r="AW130" s="378">
        <f t="shared" si="298"/>
        <v>0</v>
      </c>
      <c r="AX130" s="378">
        <f t="shared" si="298"/>
        <v>0</v>
      </c>
      <c r="AY130" s="378">
        <f t="shared" si="298"/>
        <v>0</v>
      </c>
      <c r="AZ130" s="378">
        <f t="shared" si="298"/>
        <v>0</v>
      </c>
      <c r="BA130" s="378">
        <f t="shared" si="298"/>
        <v>0</v>
      </c>
      <c r="BB130" s="378">
        <f t="shared" si="298"/>
        <v>0</v>
      </c>
      <c r="BC130" s="378">
        <f t="shared" si="298"/>
        <v>0</v>
      </c>
      <c r="BD130" s="378">
        <f t="shared" si="298"/>
        <v>0</v>
      </c>
      <c r="BE130" s="380" t="s">
        <v>42</v>
      </c>
      <c r="BF130" s="380" t="s">
        <v>44</v>
      </c>
      <c r="BG130" s="380" t="s">
        <v>45</v>
      </c>
      <c r="BH130" s="380" t="s">
        <v>46</v>
      </c>
      <c r="BI130" s="380" t="s">
        <v>47</v>
      </c>
      <c r="BJ130" s="380" t="s">
        <v>48</v>
      </c>
      <c r="BK130" s="380" t="s">
        <v>67</v>
      </c>
      <c r="BL130" s="380" t="s">
        <v>43</v>
      </c>
      <c r="BM130" s="378">
        <f t="shared" si="300"/>
        <v>0</v>
      </c>
      <c r="BN130" s="378">
        <f t="shared" si="300"/>
        <v>0</v>
      </c>
      <c r="BO130" s="378">
        <f t="shared" si="300"/>
        <v>0</v>
      </c>
      <c r="BP130" s="378">
        <f t="shared" si="300"/>
        <v>0</v>
      </c>
      <c r="BQ130" s="378">
        <f t="shared" si="300"/>
        <v>0</v>
      </c>
      <c r="BR130" s="378">
        <f t="shared" si="300"/>
        <v>0</v>
      </c>
      <c r="BS130" s="378">
        <f t="shared" si="300"/>
        <v>0</v>
      </c>
      <c r="BT130" s="378">
        <f t="shared" si="300"/>
        <v>0</v>
      </c>
      <c r="BU130" s="380" t="s">
        <v>42</v>
      </c>
      <c r="BV130" s="380" t="s">
        <v>44</v>
      </c>
      <c r="BW130" s="380" t="s">
        <v>45</v>
      </c>
      <c r="BX130" s="380" t="s">
        <v>46</v>
      </c>
      <c r="BY130" s="380" t="s">
        <v>47</v>
      </c>
      <c r="BZ130" s="380" t="s">
        <v>48</v>
      </c>
      <c r="CA130" s="380" t="s">
        <v>67</v>
      </c>
      <c r="CB130" s="380" t="s">
        <v>43</v>
      </c>
    </row>
    <row r="131" spans="1:80" ht="13.5" thickBot="1" x14ac:dyDescent="0.25">
      <c r="A131" s="373">
        <f t="shared" ref="A131:BD131" si="303">SUM(A123:A130)</f>
        <v>0</v>
      </c>
      <c r="B131" s="372">
        <f t="shared" si="303"/>
        <v>0</v>
      </c>
      <c r="C131" s="372">
        <f t="shared" si="303"/>
        <v>0</v>
      </c>
      <c r="D131" s="372">
        <f t="shared" si="303"/>
        <v>0</v>
      </c>
      <c r="E131" s="372">
        <f t="shared" si="303"/>
        <v>0</v>
      </c>
      <c r="F131" s="372">
        <f t="shared" si="303"/>
        <v>0</v>
      </c>
      <c r="G131" s="372">
        <f t="shared" si="303"/>
        <v>0</v>
      </c>
      <c r="H131" s="372">
        <f t="shared" si="303"/>
        <v>0</v>
      </c>
      <c r="I131" s="379" t="str">
        <f t="shared" ref="I131:P131" ca="1" si="304">IF(A131=I127,"OK.","CISSS!")</f>
        <v>OK.</v>
      </c>
      <c r="J131" s="379" t="str">
        <f t="shared" ca="1" si="304"/>
        <v>OK.</v>
      </c>
      <c r="K131" s="379" t="str">
        <f t="shared" ca="1" si="304"/>
        <v>OK.</v>
      </c>
      <c r="L131" s="379" t="str">
        <f t="shared" ca="1" si="304"/>
        <v>OK.</v>
      </c>
      <c r="M131" s="379" t="str">
        <f t="shared" ca="1" si="304"/>
        <v>OK.</v>
      </c>
      <c r="N131" s="379" t="str">
        <f t="shared" ca="1" si="304"/>
        <v>OK.</v>
      </c>
      <c r="O131" s="379" t="str">
        <f t="shared" ca="1" si="304"/>
        <v>OK.</v>
      </c>
      <c r="P131" s="379" t="str">
        <f t="shared" ca="1" si="304"/>
        <v>OK.</v>
      </c>
      <c r="Q131" s="384">
        <f t="shared" si="303"/>
        <v>0</v>
      </c>
      <c r="R131" s="384">
        <f t="shared" si="303"/>
        <v>0</v>
      </c>
      <c r="S131" s="384">
        <f t="shared" si="303"/>
        <v>0</v>
      </c>
      <c r="T131" s="384">
        <f t="shared" si="303"/>
        <v>0</v>
      </c>
      <c r="U131" s="384">
        <f t="shared" si="303"/>
        <v>0</v>
      </c>
      <c r="V131" s="384">
        <f t="shared" si="303"/>
        <v>0</v>
      </c>
      <c r="W131" s="384">
        <f t="shared" si="303"/>
        <v>0</v>
      </c>
      <c r="X131" s="384">
        <f t="shared" si="303"/>
        <v>0</v>
      </c>
      <c r="Y131" s="382" t="str">
        <f t="shared" ref="Y131:AF131" ca="1" si="305">IF(Q131=Y127,"OK.","CISSS!")</f>
        <v>OK.</v>
      </c>
      <c r="Z131" s="382" t="str">
        <f t="shared" ca="1" si="305"/>
        <v>OK.</v>
      </c>
      <c r="AA131" s="382" t="str">
        <f t="shared" ca="1" si="305"/>
        <v>OK.</v>
      </c>
      <c r="AB131" s="382" t="str">
        <f t="shared" ca="1" si="305"/>
        <v>OK.</v>
      </c>
      <c r="AC131" s="382" t="str">
        <f t="shared" ca="1" si="305"/>
        <v>OK.</v>
      </c>
      <c r="AD131" s="382" t="str">
        <f t="shared" ca="1" si="305"/>
        <v>OK.</v>
      </c>
      <c r="AE131" s="382" t="str">
        <f t="shared" ca="1" si="305"/>
        <v>OK.</v>
      </c>
      <c r="AF131" s="382" t="str">
        <f t="shared" ca="1" si="305"/>
        <v>OK.</v>
      </c>
      <c r="AG131" s="372">
        <f t="shared" si="303"/>
        <v>0</v>
      </c>
      <c r="AH131" s="372">
        <f t="shared" si="303"/>
        <v>0</v>
      </c>
      <c r="AI131" s="372">
        <f t="shared" si="303"/>
        <v>0</v>
      </c>
      <c r="AJ131" s="372">
        <f t="shared" si="303"/>
        <v>0</v>
      </c>
      <c r="AK131" s="372">
        <f t="shared" si="303"/>
        <v>0</v>
      </c>
      <c r="AL131" s="372">
        <f t="shared" si="303"/>
        <v>0</v>
      </c>
      <c r="AM131" s="372">
        <f t="shared" si="303"/>
        <v>0</v>
      </c>
      <c r="AN131" s="372">
        <f t="shared" si="303"/>
        <v>0</v>
      </c>
      <c r="AO131" s="379" t="str">
        <f t="shared" ref="AO131:AV131" ca="1" si="306">IF(AG131=AO127,"OK.","CISSS!")</f>
        <v>OK.</v>
      </c>
      <c r="AP131" s="379" t="str">
        <f t="shared" ca="1" si="306"/>
        <v>OK.</v>
      </c>
      <c r="AQ131" s="379" t="str">
        <f t="shared" ca="1" si="306"/>
        <v>OK.</v>
      </c>
      <c r="AR131" s="379" t="str">
        <f t="shared" ca="1" si="306"/>
        <v>OK.</v>
      </c>
      <c r="AS131" s="379" t="str">
        <f t="shared" ca="1" si="306"/>
        <v>OK.</v>
      </c>
      <c r="AT131" s="379" t="str">
        <f t="shared" ca="1" si="306"/>
        <v>OK.</v>
      </c>
      <c r="AU131" s="379" t="str">
        <f t="shared" ca="1" si="306"/>
        <v>OK.</v>
      </c>
      <c r="AV131" s="379" t="str">
        <f t="shared" ca="1" si="306"/>
        <v>OK.</v>
      </c>
      <c r="AW131" s="384">
        <f t="shared" si="303"/>
        <v>0</v>
      </c>
      <c r="AX131" s="384">
        <f t="shared" si="303"/>
        <v>0</v>
      </c>
      <c r="AY131" s="384">
        <f t="shared" si="303"/>
        <v>0</v>
      </c>
      <c r="AZ131" s="384">
        <f t="shared" si="303"/>
        <v>0</v>
      </c>
      <c r="BA131" s="384">
        <f t="shared" si="303"/>
        <v>0</v>
      </c>
      <c r="BB131" s="384">
        <f t="shared" si="303"/>
        <v>0</v>
      </c>
      <c r="BC131" s="384">
        <f t="shared" si="303"/>
        <v>0</v>
      </c>
      <c r="BD131" s="384">
        <f t="shared" si="303"/>
        <v>0</v>
      </c>
      <c r="BE131" s="382" t="str">
        <f t="shared" ref="BE131:BL131" ca="1" si="307">IF(AW131=BE127,"OK.","CISSS!")</f>
        <v>OK.</v>
      </c>
      <c r="BF131" s="382" t="str">
        <f t="shared" ca="1" si="307"/>
        <v>OK.</v>
      </c>
      <c r="BG131" s="382" t="str">
        <f t="shared" ca="1" si="307"/>
        <v>OK.</v>
      </c>
      <c r="BH131" s="382" t="str">
        <f t="shared" ca="1" si="307"/>
        <v>OK.</v>
      </c>
      <c r="BI131" s="382" t="str">
        <f t="shared" ca="1" si="307"/>
        <v>OK.</v>
      </c>
      <c r="BJ131" s="382" t="str">
        <f t="shared" ca="1" si="307"/>
        <v>OK.</v>
      </c>
      <c r="BK131" s="382" t="str">
        <f t="shared" ca="1" si="307"/>
        <v>OK.</v>
      </c>
      <c r="BL131" s="382" t="str">
        <f t="shared" ca="1" si="307"/>
        <v>OK.</v>
      </c>
      <c r="BM131" s="372">
        <f t="shared" ref="BM131:BT131" si="308">SUM(BM123:BM130)</f>
        <v>0</v>
      </c>
      <c r="BN131" s="372">
        <f t="shared" si="308"/>
        <v>0</v>
      </c>
      <c r="BO131" s="372">
        <f t="shared" si="308"/>
        <v>0</v>
      </c>
      <c r="BP131" s="372">
        <f t="shared" si="308"/>
        <v>0</v>
      </c>
      <c r="BQ131" s="372">
        <f t="shared" si="308"/>
        <v>0</v>
      </c>
      <c r="BR131" s="372">
        <f t="shared" si="308"/>
        <v>0</v>
      </c>
      <c r="BS131" s="372">
        <f t="shared" si="308"/>
        <v>0</v>
      </c>
      <c r="BT131" s="372">
        <f t="shared" si="308"/>
        <v>0</v>
      </c>
      <c r="BU131" s="379" t="str">
        <f t="shared" ref="BU131:CB131" ca="1" si="309">IF(BM131=BU127,"OK.","CISSS!")</f>
        <v>OK.</v>
      </c>
      <c r="BV131" s="379" t="str">
        <f t="shared" ca="1" si="309"/>
        <v>OK.</v>
      </c>
      <c r="BW131" s="379" t="str">
        <f t="shared" ca="1" si="309"/>
        <v>OK.</v>
      </c>
      <c r="BX131" s="379" t="str">
        <f t="shared" ca="1" si="309"/>
        <v>OK.</v>
      </c>
      <c r="BY131" s="379" t="str">
        <f t="shared" ca="1" si="309"/>
        <v>OK.</v>
      </c>
      <c r="BZ131" s="379" t="str">
        <f t="shared" ca="1" si="309"/>
        <v>OK.</v>
      </c>
      <c r="CA131" s="379" t="str">
        <f t="shared" ca="1" si="309"/>
        <v>OK.</v>
      </c>
      <c r="CB131" s="379" t="str">
        <f t="shared" ca="1" si="309"/>
        <v>OK.</v>
      </c>
    </row>
    <row r="132" spans="1:80" ht="13.5" thickBot="1" x14ac:dyDescent="0.25"/>
    <row r="133" spans="1:80" x14ac:dyDescent="0.2">
      <c r="E133" s="386" t="str">
        <f ca="1">I50</f>
        <v>OK.</v>
      </c>
      <c r="F133" s="387"/>
      <c r="G133" s="387"/>
      <c r="H133" s="387"/>
      <c r="I133" s="387"/>
      <c r="J133" s="388" t="str">
        <f ca="1">Y50</f>
        <v>OK.</v>
      </c>
      <c r="K133" s="387"/>
      <c r="L133" s="387"/>
      <c r="M133" s="387"/>
      <c r="N133" s="387"/>
      <c r="O133" s="389" t="str">
        <f ca="1">AO50</f>
        <v>OK.</v>
      </c>
      <c r="P133" s="387"/>
      <c r="Q133" s="387"/>
      <c r="R133" s="387"/>
      <c r="S133" s="390"/>
      <c r="T133" s="391" t="str">
        <f ca="1">BE50</f>
        <v>OK.</v>
      </c>
      <c r="U133" s="390"/>
      <c r="V133" s="390"/>
      <c r="W133" s="390"/>
      <c r="X133" s="390"/>
      <c r="Y133" s="392" t="str">
        <f ca="1">BU50</f>
        <v>OK.</v>
      </c>
    </row>
    <row r="134" spans="1:80" x14ac:dyDescent="0.2">
      <c r="E134" s="393" t="str">
        <f ca="1">I59</f>
        <v>OK.</v>
      </c>
      <c r="F134" s="374"/>
      <c r="G134" s="374"/>
      <c r="H134" s="374"/>
      <c r="I134" s="374"/>
      <c r="J134" s="394" t="str">
        <f ca="1">Y59</f>
        <v>OK.</v>
      </c>
      <c r="K134" s="374"/>
      <c r="L134" s="374"/>
      <c r="M134" s="374"/>
      <c r="N134" s="374"/>
      <c r="O134" s="395" t="str">
        <f ca="1">AO59</f>
        <v>OK.</v>
      </c>
      <c r="P134" s="374"/>
      <c r="Q134" s="374"/>
      <c r="R134" s="374"/>
      <c r="S134" s="385"/>
      <c r="T134" s="396" t="str">
        <f ca="1">BE59</f>
        <v>OK.</v>
      </c>
      <c r="U134" s="385"/>
      <c r="V134" s="385"/>
      <c r="W134" s="385"/>
      <c r="X134" s="385"/>
      <c r="Y134" s="397" t="str">
        <f ca="1">BU59</f>
        <v>OK.</v>
      </c>
    </row>
    <row r="135" spans="1:80" x14ac:dyDescent="0.2">
      <c r="E135" s="393" t="str">
        <f ca="1">I68</f>
        <v>OK.</v>
      </c>
      <c r="F135" s="374"/>
      <c r="G135" s="374"/>
      <c r="H135" s="374"/>
      <c r="I135" s="374"/>
      <c r="J135" s="394" t="str">
        <f ca="1">Y68</f>
        <v>OK.</v>
      </c>
      <c r="K135" s="374"/>
      <c r="L135" s="374"/>
      <c r="M135" s="374"/>
      <c r="N135" s="374"/>
      <c r="O135" s="395" t="str">
        <f ca="1">AO68</f>
        <v>OK.</v>
      </c>
      <c r="P135" s="374"/>
      <c r="Q135" s="374"/>
      <c r="R135" s="374"/>
      <c r="S135" s="385"/>
      <c r="T135" s="396" t="str">
        <f ca="1">BE68</f>
        <v>OK.</v>
      </c>
      <c r="U135" s="385"/>
      <c r="V135" s="385"/>
      <c r="W135" s="385"/>
      <c r="X135" s="385"/>
      <c r="Y135" s="397" t="str">
        <f ca="1">BU68</f>
        <v>OK.</v>
      </c>
    </row>
    <row r="136" spans="1:80" x14ac:dyDescent="0.2">
      <c r="E136" s="393" t="str">
        <f ca="1">I77</f>
        <v>OK.</v>
      </c>
      <c r="F136" s="374"/>
      <c r="G136" s="374"/>
      <c r="H136" s="374"/>
      <c r="I136" s="374"/>
      <c r="J136" s="394" t="str">
        <f ca="1">Y77</f>
        <v>OK.</v>
      </c>
      <c r="K136" s="374"/>
      <c r="L136" s="374"/>
      <c r="M136" s="374"/>
      <c r="N136" s="374"/>
      <c r="O136" s="395" t="str">
        <f ca="1">AO77</f>
        <v>OK.</v>
      </c>
      <c r="P136" s="374"/>
      <c r="Q136" s="374"/>
      <c r="R136" s="374"/>
      <c r="S136" s="385"/>
      <c r="T136" s="396" t="str">
        <f ca="1">BE77</f>
        <v>OK.</v>
      </c>
      <c r="U136" s="385"/>
      <c r="V136" s="385"/>
      <c r="W136" s="385"/>
      <c r="X136" s="385"/>
      <c r="Y136" s="397" t="str">
        <f ca="1">BU77</f>
        <v>OK.</v>
      </c>
    </row>
    <row r="137" spans="1:80" x14ac:dyDescent="0.2">
      <c r="E137" s="393" t="str">
        <f ca="1">I86</f>
        <v>OK.</v>
      </c>
      <c r="F137" s="374"/>
      <c r="G137" s="374"/>
      <c r="H137" s="374"/>
      <c r="I137" s="374"/>
      <c r="J137" s="394" t="str">
        <f ca="1">Y86</f>
        <v>OK.</v>
      </c>
      <c r="K137" s="374"/>
      <c r="L137" s="374"/>
      <c r="M137" s="374"/>
      <c r="N137" s="374"/>
      <c r="O137" s="395" t="str">
        <f ca="1">AO86</f>
        <v>OK.</v>
      </c>
      <c r="P137" s="374"/>
      <c r="Q137" s="374"/>
      <c r="R137" s="374"/>
      <c r="S137" s="385"/>
      <c r="T137" s="396" t="str">
        <f ca="1">BE86</f>
        <v>OK.</v>
      </c>
      <c r="U137" s="385"/>
      <c r="V137" s="385"/>
      <c r="W137" s="385"/>
      <c r="X137" s="385"/>
      <c r="Y137" s="397" t="str">
        <f ca="1">BU86</f>
        <v>OK.</v>
      </c>
    </row>
    <row r="138" spans="1:80" x14ac:dyDescent="0.2">
      <c r="E138" s="393" t="str">
        <f ca="1">I95</f>
        <v>OK.</v>
      </c>
      <c r="F138" s="374"/>
      <c r="G138" s="374"/>
      <c r="H138" s="374"/>
      <c r="I138" s="374"/>
      <c r="J138" s="394" t="str">
        <f ca="1">Y95</f>
        <v>OK.</v>
      </c>
      <c r="K138" s="374"/>
      <c r="L138" s="374"/>
      <c r="M138" s="374"/>
      <c r="N138" s="374"/>
      <c r="O138" s="395" t="str">
        <f ca="1">AO95</f>
        <v>OK.</v>
      </c>
      <c r="P138" s="374"/>
      <c r="Q138" s="374"/>
      <c r="R138" s="374"/>
      <c r="S138" s="385"/>
      <c r="T138" s="396" t="str">
        <f ca="1">BE95</f>
        <v>OK.</v>
      </c>
      <c r="U138" s="385"/>
      <c r="V138" s="385"/>
      <c r="W138" s="385"/>
      <c r="X138" s="385"/>
      <c r="Y138" s="397" t="str">
        <f ca="1">BU95</f>
        <v>OK.</v>
      </c>
    </row>
    <row r="139" spans="1:80" x14ac:dyDescent="0.2">
      <c r="E139" s="393" t="str">
        <f ca="1">I104</f>
        <v>OK.</v>
      </c>
      <c r="F139" s="374"/>
      <c r="G139" s="374"/>
      <c r="H139" s="374"/>
      <c r="I139" s="374"/>
      <c r="J139" s="394" t="str">
        <f ca="1">Y104</f>
        <v>OK.</v>
      </c>
      <c r="K139" s="374"/>
      <c r="L139" s="374"/>
      <c r="M139" s="374"/>
      <c r="N139" s="374"/>
      <c r="O139" s="395" t="str">
        <f ca="1">AO104</f>
        <v>OK.</v>
      </c>
      <c r="P139" s="374"/>
      <c r="Q139" s="374"/>
      <c r="R139" s="374"/>
      <c r="S139" s="385"/>
      <c r="T139" s="396" t="str">
        <f ca="1">BE104</f>
        <v>OK.</v>
      </c>
      <c r="U139" s="385"/>
      <c r="V139" s="385"/>
      <c r="W139" s="385"/>
      <c r="X139" s="385"/>
      <c r="Y139" s="397" t="str">
        <f ca="1">BU104</f>
        <v>OK.</v>
      </c>
    </row>
    <row r="140" spans="1:80" x14ac:dyDescent="0.2">
      <c r="E140" s="393" t="str">
        <f ca="1">I113</f>
        <v>OK.</v>
      </c>
      <c r="F140" s="374"/>
      <c r="G140" s="374"/>
      <c r="H140" s="374"/>
      <c r="I140" s="374"/>
      <c r="J140" s="394" t="str">
        <f ca="1">Y113</f>
        <v>OK.</v>
      </c>
      <c r="K140" s="374"/>
      <c r="L140" s="374"/>
      <c r="M140" s="374"/>
      <c r="N140" s="374"/>
      <c r="O140" s="395" t="str">
        <f ca="1">AO113</f>
        <v>OK.</v>
      </c>
      <c r="P140" s="374"/>
      <c r="Q140" s="374"/>
      <c r="R140" s="374"/>
      <c r="S140" s="385"/>
      <c r="T140" s="396" t="str">
        <f ca="1">BE113</f>
        <v>OK.</v>
      </c>
      <c r="U140" s="385"/>
      <c r="V140" s="385"/>
      <c r="W140" s="385"/>
      <c r="X140" s="385"/>
      <c r="Y140" s="397" t="str">
        <f ca="1">BU113</f>
        <v>OK.</v>
      </c>
    </row>
    <row r="141" spans="1:80" x14ac:dyDescent="0.2">
      <c r="E141" s="393" t="str">
        <f ca="1">I122</f>
        <v>OK.</v>
      </c>
      <c r="F141" s="374"/>
      <c r="G141" s="374"/>
      <c r="H141" s="374"/>
      <c r="I141" s="374"/>
      <c r="J141" s="394" t="str">
        <f ca="1">Y122</f>
        <v>OK.</v>
      </c>
      <c r="K141" s="374"/>
      <c r="L141" s="374"/>
      <c r="M141" s="374"/>
      <c r="N141" s="374"/>
      <c r="O141" s="395" t="str">
        <f ca="1">AO122</f>
        <v>OK.</v>
      </c>
      <c r="P141" s="374"/>
      <c r="Q141" s="374"/>
      <c r="R141" s="374"/>
      <c r="S141" s="385"/>
      <c r="T141" s="396" t="str">
        <f ca="1">BE122</f>
        <v>OK.</v>
      </c>
      <c r="U141" s="385"/>
      <c r="V141" s="385"/>
      <c r="W141" s="385"/>
      <c r="X141" s="385"/>
      <c r="Y141" s="397" t="str">
        <f ca="1">BU122</f>
        <v>OK.</v>
      </c>
    </row>
    <row r="142" spans="1:80" ht="13.5" thickBot="1" x14ac:dyDescent="0.25">
      <c r="E142" s="398" t="str">
        <f ca="1">I131</f>
        <v>OK.</v>
      </c>
      <c r="F142" s="399"/>
      <c r="G142" s="399"/>
      <c r="H142" s="399"/>
      <c r="I142" s="399"/>
      <c r="J142" s="400" t="str">
        <f ca="1">Y131</f>
        <v>OK.</v>
      </c>
      <c r="K142" s="399"/>
      <c r="L142" s="399"/>
      <c r="M142" s="399"/>
      <c r="N142" s="399"/>
      <c r="O142" s="401" t="str">
        <f ca="1">AO131</f>
        <v>OK.</v>
      </c>
      <c r="P142" s="399"/>
      <c r="Q142" s="399"/>
      <c r="R142" s="399"/>
      <c r="S142" s="402"/>
      <c r="T142" s="403" t="str">
        <f ca="1">BE131</f>
        <v>OK.</v>
      </c>
      <c r="U142" s="402"/>
      <c r="V142" s="402"/>
      <c r="W142" s="402"/>
      <c r="X142" s="402"/>
      <c r="Y142" s="404" t="str">
        <f ca="1">BU131</f>
        <v>OK.</v>
      </c>
    </row>
    <row r="143" spans="1:80" x14ac:dyDescent="0.2">
      <c r="E143" s="386" t="str">
        <f ca="1">J50</f>
        <v>OK.</v>
      </c>
      <c r="F143" s="387"/>
      <c r="G143" s="387"/>
      <c r="H143" s="387"/>
      <c r="I143" s="387"/>
      <c r="J143" s="388" t="str">
        <f ca="1">Z50</f>
        <v>OK.</v>
      </c>
      <c r="K143" s="387"/>
      <c r="L143" s="387"/>
      <c r="M143" s="387"/>
      <c r="N143" s="387"/>
      <c r="O143" s="389" t="str">
        <f ca="1">AP50</f>
        <v>OK.</v>
      </c>
      <c r="P143" s="387"/>
      <c r="Q143" s="387"/>
      <c r="R143" s="387"/>
      <c r="S143" s="390"/>
      <c r="T143" s="391" t="str">
        <f ca="1">BF50</f>
        <v>OK.</v>
      </c>
      <c r="U143" s="390"/>
      <c r="V143" s="390"/>
      <c r="W143" s="390"/>
      <c r="X143" s="390"/>
      <c r="Y143" s="392" t="str">
        <f ca="1">BV50</f>
        <v>OK.</v>
      </c>
    </row>
    <row r="144" spans="1:80" x14ac:dyDescent="0.2">
      <c r="E144" s="393" t="str">
        <f ca="1">J59</f>
        <v>OK.</v>
      </c>
      <c r="F144" s="374"/>
      <c r="G144" s="374"/>
      <c r="H144" s="374"/>
      <c r="I144" s="374"/>
      <c r="J144" s="394" t="str">
        <f ca="1">Z59</f>
        <v>OK.</v>
      </c>
      <c r="K144" s="374"/>
      <c r="L144" s="374"/>
      <c r="M144" s="374"/>
      <c r="N144" s="374"/>
      <c r="O144" s="395" t="str">
        <f ca="1">AP59</f>
        <v>OK.</v>
      </c>
      <c r="P144" s="374"/>
      <c r="Q144" s="374"/>
      <c r="R144" s="374"/>
      <c r="S144" s="385"/>
      <c r="T144" s="396" t="str">
        <f ca="1">BF59</f>
        <v>OK.</v>
      </c>
      <c r="U144" s="385"/>
      <c r="V144" s="385"/>
      <c r="W144" s="385"/>
      <c r="X144" s="385"/>
      <c r="Y144" s="397" t="str">
        <f ca="1">BV59</f>
        <v>OK.</v>
      </c>
    </row>
    <row r="145" spans="5:25" x14ac:dyDescent="0.2">
      <c r="E145" s="393" t="str">
        <f ca="1">J68</f>
        <v>OK.</v>
      </c>
      <c r="F145" s="374"/>
      <c r="G145" s="374"/>
      <c r="H145" s="374"/>
      <c r="I145" s="374"/>
      <c r="J145" s="394" t="str">
        <f ca="1">Z68</f>
        <v>OK.</v>
      </c>
      <c r="K145" s="374"/>
      <c r="L145" s="374"/>
      <c r="M145" s="374"/>
      <c r="N145" s="374"/>
      <c r="O145" s="395" t="str">
        <f ca="1">AP68</f>
        <v>OK.</v>
      </c>
      <c r="P145" s="374"/>
      <c r="Q145" s="374"/>
      <c r="R145" s="374"/>
      <c r="S145" s="385"/>
      <c r="T145" s="396" t="str">
        <f ca="1">BF68</f>
        <v>OK.</v>
      </c>
      <c r="U145" s="385"/>
      <c r="V145" s="385"/>
      <c r="W145" s="385"/>
      <c r="X145" s="385"/>
      <c r="Y145" s="397" t="str">
        <f ca="1">BV68</f>
        <v>OK.</v>
      </c>
    </row>
    <row r="146" spans="5:25" x14ac:dyDescent="0.2">
      <c r="E146" s="393" t="str">
        <f ca="1">J77</f>
        <v>OK.</v>
      </c>
      <c r="F146" s="374"/>
      <c r="G146" s="374"/>
      <c r="H146" s="374"/>
      <c r="I146" s="374"/>
      <c r="J146" s="394" t="str">
        <f ca="1">Z77</f>
        <v>OK.</v>
      </c>
      <c r="K146" s="374"/>
      <c r="L146" s="374"/>
      <c r="M146" s="374"/>
      <c r="N146" s="374"/>
      <c r="O146" s="395" t="str">
        <f ca="1">AP77</f>
        <v>OK.</v>
      </c>
      <c r="P146" s="374"/>
      <c r="Q146" s="374"/>
      <c r="R146" s="374"/>
      <c r="S146" s="385"/>
      <c r="T146" s="396" t="str">
        <f ca="1">BF77</f>
        <v>OK.</v>
      </c>
      <c r="U146" s="385"/>
      <c r="V146" s="385"/>
      <c r="W146" s="385"/>
      <c r="X146" s="385"/>
      <c r="Y146" s="397" t="str">
        <f ca="1">BV77</f>
        <v>OK.</v>
      </c>
    </row>
    <row r="147" spans="5:25" x14ac:dyDescent="0.2">
      <c r="E147" s="393" t="str">
        <f ca="1">J86</f>
        <v>OK.</v>
      </c>
      <c r="F147" s="374"/>
      <c r="G147" s="374"/>
      <c r="H147" s="374"/>
      <c r="I147" s="374"/>
      <c r="J147" s="394" t="str">
        <f ca="1">Z86</f>
        <v>OK.</v>
      </c>
      <c r="K147" s="374"/>
      <c r="L147" s="374"/>
      <c r="M147" s="374"/>
      <c r="N147" s="374"/>
      <c r="O147" s="395" t="str">
        <f ca="1">AP86</f>
        <v>OK.</v>
      </c>
      <c r="P147" s="374"/>
      <c r="Q147" s="374"/>
      <c r="R147" s="374"/>
      <c r="S147" s="385"/>
      <c r="T147" s="396" t="str">
        <f ca="1">BF86</f>
        <v>OK.</v>
      </c>
      <c r="U147" s="385"/>
      <c r="V147" s="385"/>
      <c r="W147" s="385"/>
      <c r="X147" s="385"/>
      <c r="Y147" s="397" t="str">
        <f ca="1">BV86</f>
        <v>OK.</v>
      </c>
    </row>
    <row r="148" spans="5:25" x14ac:dyDescent="0.2">
      <c r="E148" s="393" t="str">
        <f ca="1">J95</f>
        <v>OK.</v>
      </c>
      <c r="F148" s="374"/>
      <c r="G148" s="374"/>
      <c r="H148" s="374"/>
      <c r="I148" s="374"/>
      <c r="J148" s="394" t="str">
        <f ca="1">Z95</f>
        <v>OK.</v>
      </c>
      <c r="K148" s="374"/>
      <c r="L148" s="374"/>
      <c r="M148" s="374"/>
      <c r="N148" s="374"/>
      <c r="O148" s="395" t="str">
        <f ca="1">AP95</f>
        <v>OK.</v>
      </c>
      <c r="P148" s="374"/>
      <c r="Q148" s="374"/>
      <c r="R148" s="374"/>
      <c r="S148" s="385"/>
      <c r="T148" s="396" t="str">
        <f ca="1">BF95</f>
        <v>OK.</v>
      </c>
      <c r="U148" s="385"/>
      <c r="V148" s="385"/>
      <c r="W148" s="385"/>
      <c r="X148" s="385"/>
      <c r="Y148" s="397" t="str">
        <f ca="1">BV95</f>
        <v>OK.</v>
      </c>
    </row>
    <row r="149" spans="5:25" x14ac:dyDescent="0.2">
      <c r="E149" s="393" t="str">
        <f ca="1">J104</f>
        <v>OK.</v>
      </c>
      <c r="F149" s="374"/>
      <c r="G149" s="374"/>
      <c r="H149" s="374"/>
      <c r="I149" s="374"/>
      <c r="J149" s="394" t="str">
        <f ca="1">Z104</f>
        <v>OK.</v>
      </c>
      <c r="K149" s="374"/>
      <c r="L149" s="374"/>
      <c r="M149" s="374"/>
      <c r="N149" s="374"/>
      <c r="O149" s="395" t="str">
        <f ca="1">AP104</f>
        <v>OK.</v>
      </c>
      <c r="P149" s="374"/>
      <c r="Q149" s="374"/>
      <c r="R149" s="374"/>
      <c r="S149" s="385"/>
      <c r="T149" s="396" t="str">
        <f ca="1">BF104</f>
        <v>OK.</v>
      </c>
      <c r="U149" s="385"/>
      <c r="V149" s="385"/>
      <c r="W149" s="385"/>
      <c r="X149" s="385"/>
      <c r="Y149" s="397" t="str">
        <f ca="1">BV104</f>
        <v>OK.</v>
      </c>
    </row>
    <row r="150" spans="5:25" x14ac:dyDescent="0.2">
      <c r="E150" s="393" t="str">
        <f ca="1">J113</f>
        <v>OK.</v>
      </c>
      <c r="F150" s="374"/>
      <c r="G150" s="374"/>
      <c r="H150" s="374"/>
      <c r="I150" s="374"/>
      <c r="J150" s="394" t="str">
        <f ca="1">Z113</f>
        <v>OK.</v>
      </c>
      <c r="K150" s="374"/>
      <c r="L150" s="374"/>
      <c r="M150" s="374"/>
      <c r="N150" s="374"/>
      <c r="O150" s="395" t="str">
        <f ca="1">AP113</f>
        <v>OK.</v>
      </c>
      <c r="P150" s="374"/>
      <c r="Q150" s="374"/>
      <c r="R150" s="374"/>
      <c r="S150" s="385"/>
      <c r="T150" s="396" t="str">
        <f ca="1">BF113</f>
        <v>OK.</v>
      </c>
      <c r="U150" s="385"/>
      <c r="V150" s="385"/>
      <c r="W150" s="385"/>
      <c r="X150" s="385"/>
      <c r="Y150" s="397" t="str">
        <f ca="1">BV113</f>
        <v>OK.</v>
      </c>
    </row>
    <row r="151" spans="5:25" x14ac:dyDescent="0.2">
      <c r="E151" s="393" t="str">
        <f ca="1">J122</f>
        <v>OK.</v>
      </c>
      <c r="F151" s="374"/>
      <c r="G151" s="374"/>
      <c r="H151" s="374"/>
      <c r="I151" s="374"/>
      <c r="J151" s="394" t="str">
        <f ca="1">Z122</f>
        <v>OK.</v>
      </c>
      <c r="K151" s="374"/>
      <c r="L151" s="374"/>
      <c r="M151" s="374"/>
      <c r="N151" s="374"/>
      <c r="O151" s="395" t="str">
        <f ca="1">AP122</f>
        <v>OK.</v>
      </c>
      <c r="P151" s="374"/>
      <c r="Q151" s="374"/>
      <c r="R151" s="374"/>
      <c r="S151" s="385"/>
      <c r="T151" s="396" t="str">
        <f ca="1">BF122</f>
        <v>OK.</v>
      </c>
      <c r="U151" s="385"/>
      <c r="V151" s="385"/>
      <c r="W151" s="385"/>
      <c r="X151" s="385"/>
      <c r="Y151" s="397" t="str">
        <f ca="1">BV122</f>
        <v>OK.</v>
      </c>
    </row>
    <row r="152" spans="5:25" ht="13.5" thickBot="1" x14ac:dyDescent="0.25">
      <c r="E152" s="398" t="str">
        <f ca="1">J131</f>
        <v>OK.</v>
      </c>
      <c r="F152" s="399"/>
      <c r="G152" s="399"/>
      <c r="H152" s="399"/>
      <c r="I152" s="399"/>
      <c r="J152" s="400" t="str">
        <f ca="1">Z131</f>
        <v>OK.</v>
      </c>
      <c r="K152" s="399"/>
      <c r="L152" s="399"/>
      <c r="M152" s="399"/>
      <c r="N152" s="399"/>
      <c r="O152" s="401" t="str">
        <f ca="1">AP131</f>
        <v>OK.</v>
      </c>
      <c r="P152" s="399"/>
      <c r="Q152" s="399"/>
      <c r="R152" s="399"/>
      <c r="S152" s="402"/>
      <c r="T152" s="403" t="str">
        <f ca="1">BF131</f>
        <v>OK.</v>
      </c>
      <c r="U152" s="402"/>
      <c r="V152" s="402"/>
      <c r="W152" s="402"/>
      <c r="X152" s="402"/>
      <c r="Y152" s="404" t="str">
        <f ca="1">BV131</f>
        <v>OK.</v>
      </c>
    </row>
    <row r="153" spans="5:25" x14ac:dyDescent="0.2">
      <c r="E153" s="386" t="str">
        <f ca="1">K50</f>
        <v>OK.</v>
      </c>
      <c r="F153" s="387"/>
      <c r="G153" s="387"/>
      <c r="H153" s="387"/>
      <c r="I153" s="387"/>
      <c r="J153" s="388" t="str">
        <f ca="1">AA50</f>
        <v>OK.</v>
      </c>
      <c r="K153" s="387"/>
      <c r="L153" s="387"/>
      <c r="M153" s="387"/>
      <c r="N153" s="387"/>
      <c r="O153" s="389" t="str">
        <f ca="1">AQ50</f>
        <v>OK.</v>
      </c>
      <c r="P153" s="387"/>
      <c r="Q153" s="387"/>
      <c r="R153" s="387"/>
      <c r="S153" s="390"/>
      <c r="T153" s="391" t="str">
        <f ca="1">BG50</f>
        <v>OK.</v>
      </c>
      <c r="U153" s="390"/>
      <c r="V153" s="390"/>
      <c r="W153" s="390"/>
      <c r="X153" s="390"/>
      <c r="Y153" s="392" t="str">
        <f ca="1">BW50</f>
        <v>OK.</v>
      </c>
    </row>
    <row r="154" spans="5:25" x14ac:dyDescent="0.2">
      <c r="E154" s="393" t="str">
        <f ca="1">K59</f>
        <v>OK.</v>
      </c>
      <c r="F154" s="374"/>
      <c r="G154" s="374"/>
      <c r="H154" s="374"/>
      <c r="I154" s="374"/>
      <c r="J154" s="394" t="str">
        <f ca="1">AA59</f>
        <v>OK.</v>
      </c>
      <c r="K154" s="374"/>
      <c r="L154" s="374"/>
      <c r="M154" s="374"/>
      <c r="N154" s="374"/>
      <c r="O154" s="395" t="str">
        <f ca="1">AQ59</f>
        <v>OK.</v>
      </c>
      <c r="P154" s="374"/>
      <c r="Q154" s="374"/>
      <c r="R154" s="374"/>
      <c r="S154" s="385"/>
      <c r="T154" s="396" t="str">
        <f ca="1">BG59</f>
        <v>OK.</v>
      </c>
      <c r="U154" s="385"/>
      <c r="V154" s="385"/>
      <c r="W154" s="385"/>
      <c r="X154" s="385"/>
      <c r="Y154" s="397" t="str">
        <f ca="1">BW59</f>
        <v>OK.</v>
      </c>
    </row>
    <row r="155" spans="5:25" x14ac:dyDescent="0.2">
      <c r="E155" s="393" t="str">
        <f ca="1">K68</f>
        <v>OK.</v>
      </c>
      <c r="F155" s="374"/>
      <c r="G155" s="374"/>
      <c r="H155" s="374"/>
      <c r="I155" s="374"/>
      <c r="J155" s="394" t="str">
        <f ca="1">AA68</f>
        <v>OK.</v>
      </c>
      <c r="K155" s="374"/>
      <c r="L155" s="374"/>
      <c r="M155" s="374"/>
      <c r="N155" s="374"/>
      <c r="O155" s="395" t="str">
        <f ca="1">AQ68</f>
        <v>OK.</v>
      </c>
      <c r="P155" s="374"/>
      <c r="Q155" s="374"/>
      <c r="R155" s="374"/>
      <c r="S155" s="385"/>
      <c r="T155" s="396" t="str">
        <f ca="1">BG68</f>
        <v>OK.</v>
      </c>
      <c r="U155" s="385"/>
      <c r="V155" s="385"/>
      <c r="W155" s="385"/>
      <c r="X155" s="385"/>
      <c r="Y155" s="397" t="str">
        <f ca="1">BW68</f>
        <v>OK.</v>
      </c>
    </row>
    <row r="156" spans="5:25" x14ac:dyDescent="0.2">
      <c r="E156" s="393" t="str">
        <f ca="1">K77</f>
        <v>OK.</v>
      </c>
      <c r="F156" s="374"/>
      <c r="G156" s="374"/>
      <c r="H156" s="374"/>
      <c r="I156" s="374"/>
      <c r="J156" s="394" t="str">
        <f ca="1">AA77</f>
        <v>OK.</v>
      </c>
      <c r="K156" s="374"/>
      <c r="L156" s="374"/>
      <c r="M156" s="374"/>
      <c r="N156" s="374"/>
      <c r="O156" s="395" t="str">
        <f ca="1">AQ77</f>
        <v>OK.</v>
      </c>
      <c r="P156" s="374"/>
      <c r="Q156" s="374"/>
      <c r="R156" s="374"/>
      <c r="S156" s="385"/>
      <c r="T156" s="396" t="str">
        <f ca="1">BG77</f>
        <v>OK.</v>
      </c>
      <c r="U156" s="385"/>
      <c r="V156" s="385"/>
      <c r="W156" s="385"/>
      <c r="X156" s="385"/>
      <c r="Y156" s="397" t="str">
        <f ca="1">BW77</f>
        <v>OK.</v>
      </c>
    </row>
    <row r="157" spans="5:25" x14ac:dyDescent="0.2">
      <c r="E157" s="393" t="str">
        <f ca="1">K86</f>
        <v>OK.</v>
      </c>
      <c r="F157" s="374"/>
      <c r="G157" s="374"/>
      <c r="H157" s="374"/>
      <c r="I157" s="374"/>
      <c r="J157" s="394" t="str">
        <f ca="1">AA86</f>
        <v>OK.</v>
      </c>
      <c r="K157" s="374"/>
      <c r="L157" s="374"/>
      <c r="M157" s="374"/>
      <c r="N157" s="374"/>
      <c r="O157" s="395" t="str">
        <f ca="1">AQ86</f>
        <v>OK.</v>
      </c>
      <c r="P157" s="374"/>
      <c r="Q157" s="374"/>
      <c r="R157" s="374"/>
      <c r="S157" s="385"/>
      <c r="T157" s="396" t="str">
        <f ca="1">BG86</f>
        <v>OK.</v>
      </c>
      <c r="U157" s="385"/>
      <c r="V157" s="385"/>
      <c r="W157" s="385"/>
      <c r="X157" s="385"/>
      <c r="Y157" s="397" t="str">
        <f ca="1">BW86</f>
        <v>OK.</v>
      </c>
    </row>
    <row r="158" spans="5:25" x14ac:dyDescent="0.2">
      <c r="E158" s="393" t="str">
        <f ca="1">K95</f>
        <v>OK.</v>
      </c>
      <c r="F158" s="374"/>
      <c r="G158" s="374"/>
      <c r="H158" s="374"/>
      <c r="I158" s="374"/>
      <c r="J158" s="394" t="str">
        <f ca="1">AA95</f>
        <v>OK.</v>
      </c>
      <c r="K158" s="374"/>
      <c r="L158" s="374"/>
      <c r="M158" s="374"/>
      <c r="N158" s="374"/>
      <c r="O158" s="395" t="str">
        <f ca="1">AQ95</f>
        <v>OK.</v>
      </c>
      <c r="P158" s="374"/>
      <c r="Q158" s="374"/>
      <c r="R158" s="374"/>
      <c r="S158" s="385"/>
      <c r="T158" s="396" t="str">
        <f ca="1">BG95</f>
        <v>OK.</v>
      </c>
      <c r="U158" s="385"/>
      <c r="V158" s="385"/>
      <c r="W158" s="385"/>
      <c r="X158" s="385"/>
      <c r="Y158" s="397" t="str">
        <f ca="1">BW95</f>
        <v>OK.</v>
      </c>
    </row>
    <row r="159" spans="5:25" x14ac:dyDescent="0.2">
      <c r="E159" s="393" t="str">
        <f ca="1">K104</f>
        <v>OK.</v>
      </c>
      <c r="F159" s="374"/>
      <c r="G159" s="374"/>
      <c r="H159" s="374"/>
      <c r="I159" s="374"/>
      <c r="J159" s="394" t="str">
        <f ca="1">AA104</f>
        <v>OK.</v>
      </c>
      <c r="K159" s="374"/>
      <c r="L159" s="374"/>
      <c r="M159" s="374"/>
      <c r="N159" s="374"/>
      <c r="O159" s="395" t="str">
        <f ca="1">AQ104</f>
        <v>OK.</v>
      </c>
      <c r="P159" s="374"/>
      <c r="Q159" s="374"/>
      <c r="R159" s="374"/>
      <c r="S159" s="385"/>
      <c r="T159" s="396" t="str">
        <f ca="1">BG104</f>
        <v>OK.</v>
      </c>
      <c r="U159" s="385"/>
      <c r="V159" s="385"/>
      <c r="W159" s="385"/>
      <c r="X159" s="385"/>
      <c r="Y159" s="397" t="str">
        <f ca="1">BW104</f>
        <v>OK.</v>
      </c>
    </row>
    <row r="160" spans="5:25" x14ac:dyDescent="0.2">
      <c r="E160" s="393" t="str">
        <f ca="1">K113</f>
        <v>OK.</v>
      </c>
      <c r="F160" s="374"/>
      <c r="G160" s="374"/>
      <c r="H160" s="374"/>
      <c r="I160" s="374"/>
      <c r="J160" s="394" t="str">
        <f ca="1">AA113</f>
        <v>OK.</v>
      </c>
      <c r="K160" s="374"/>
      <c r="L160" s="374"/>
      <c r="M160" s="374"/>
      <c r="N160" s="374"/>
      <c r="O160" s="395" t="str">
        <f ca="1">AQ113</f>
        <v>OK.</v>
      </c>
      <c r="P160" s="374"/>
      <c r="Q160" s="374"/>
      <c r="R160" s="374"/>
      <c r="S160" s="385"/>
      <c r="T160" s="396" t="str">
        <f ca="1">BG113</f>
        <v>OK.</v>
      </c>
      <c r="U160" s="385"/>
      <c r="V160" s="385"/>
      <c r="W160" s="385"/>
      <c r="X160" s="385"/>
      <c r="Y160" s="397" t="str">
        <f ca="1">BW113</f>
        <v>OK.</v>
      </c>
    </row>
    <row r="161" spans="5:25" x14ac:dyDescent="0.2">
      <c r="E161" s="393" t="str">
        <f ca="1">K122</f>
        <v>OK.</v>
      </c>
      <c r="F161" s="374"/>
      <c r="G161" s="374"/>
      <c r="H161" s="374"/>
      <c r="I161" s="374"/>
      <c r="J161" s="394" t="str">
        <f ca="1">AA122</f>
        <v>OK.</v>
      </c>
      <c r="K161" s="374"/>
      <c r="L161" s="374"/>
      <c r="M161" s="374"/>
      <c r="N161" s="374"/>
      <c r="O161" s="395" t="str">
        <f ca="1">AQ122</f>
        <v>OK.</v>
      </c>
      <c r="P161" s="374"/>
      <c r="Q161" s="374"/>
      <c r="R161" s="374"/>
      <c r="S161" s="385"/>
      <c r="T161" s="396" t="str">
        <f ca="1">BG122</f>
        <v>OK.</v>
      </c>
      <c r="U161" s="385"/>
      <c r="V161" s="385"/>
      <c r="W161" s="385"/>
      <c r="X161" s="385"/>
      <c r="Y161" s="397" t="str">
        <f ca="1">BW122</f>
        <v>OK.</v>
      </c>
    </row>
    <row r="162" spans="5:25" ht="13.5" thickBot="1" x14ac:dyDescent="0.25">
      <c r="E162" s="398" t="str">
        <f ca="1">K131</f>
        <v>OK.</v>
      </c>
      <c r="F162" s="399"/>
      <c r="G162" s="399"/>
      <c r="H162" s="399"/>
      <c r="I162" s="399"/>
      <c r="J162" s="400" t="str">
        <f ca="1">AA131</f>
        <v>OK.</v>
      </c>
      <c r="K162" s="399"/>
      <c r="L162" s="399"/>
      <c r="M162" s="399"/>
      <c r="N162" s="399"/>
      <c r="O162" s="401" t="str">
        <f ca="1">AQ131</f>
        <v>OK.</v>
      </c>
      <c r="P162" s="399"/>
      <c r="Q162" s="399"/>
      <c r="R162" s="399"/>
      <c r="S162" s="402"/>
      <c r="T162" s="403" t="str">
        <f ca="1">BG131</f>
        <v>OK.</v>
      </c>
      <c r="U162" s="402"/>
      <c r="V162" s="402"/>
      <c r="W162" s="402"/>
      <c r="X162" s="402"/>
      <c r="Y162" s="404" t="str">
        <f ca="1">BW131</f>
        <v>OK.</v>
      </c>
    </row>
    <row r="163" spans="5:25" x14ac:dyDescent="0.2">
      <c r="E163" s="386" t="str">
        <f ca="1">L50</f>
        <v>OK.</v>
      </c>
      <c r="F163" s="387"/>
      <c r="G163" s="387"/>
      <c r="H163" s="387"/>
      <c r="I163" s="387"/>
      <c r="J163" s="388" t="str">
        <f ca="1">AB50</f>
        <v>OK.</v>
      </c>
      <c r="K163" s="387"/>
      <c r="L163" s="387"/>
      <c r="M163" s="387"/>
      <c r="N163" s="387"/>
      <c r="O163" s="389" t="str">
        <f ca="1">AR50</f>
        <v>OK.</v>
      </c>
      <c r="P163" s="387"/>
      <c r="Q163" s="387"/>
      <c r="R163" s="387"/>
      <c r="S163" s="390"/>
      <c r="T163" s="391" t="str">
        <f ca="1">BH50</f>
        <v>OK.</v>
      </c>
      <c r="U163" s="390"/>
      <c r="V163" s="390"/>
      <c r="W163" s="390"/>
      <c r="X163" s="390"/>
      <c r="Y163" s="392" t="str">
        <f ca="1">BX50</f>
        <v>OK.</v>
      </c>
    </row>
    <row r="164" spans="5:25" x14ac:dyDescent="0.2">
      <c r="E164" s="393" t="str">
        <f ca="1">L59</f>
        <v>OK.</v>
      </c>
      <c r="F164" s="374"/>
      <c r="G164" s="374"/>
      <c r="H164" s="374"/>
      <c r="I164" s="374"/>
      <c r="J164" s="394" t="str">
        <f ca="1">AB59</f>
        <v>OK.</v>
      </c>
      <c r="K164" s="374"/>
      <c r="L164" s="374"/>
      <c r="M164" s="374"/>
      <c r="N164" s="374"/>
      <c r="O164" s="395" t="str">
        <f ca="1">AR59</f>
        <v>OK.</v>
      </c>
      <c r="P164" s="374"/>
      <c r="Q164" s="374"/>
      <c r="R164" s="374"/>
      <c r="S164" s="385"/>
      <c r="T164" s="396" t="str">
        <f ca="1">BH59</f>
        <v>OK.</v>
      </c>
      <c r="U164" s="385"/>
      <c r="V164" s="385"/>
      <c r="W164" s="385"/>
      <c r="X164" s="385"/>
      <c r="Y164" s="397" t="str">
        <f ca="1">BX59</f>
        <v>OK.</v>
      </c>
    </row>
    <row r="165" spans="5:25" x14ac:dyDescent="0.2">
      <c r="E165" s="393" t="str">
        <f ca="1">L68</f>
        <v>OK.</v>
      </c>
      <c r="F165" s="374"/>
      <c r="G165" s="374"/>
      <c r="H165" s="374"/>
      <c r="I165" s="374"/>
      <c r="J165" s="394" t="str">
        <f ca="1">AB68</f>
        <v>OK.</v>
      </c>
      <c r="K165" s="374"/>
      <c r="L165" s="374"/>
      <c r="M165" s="374"/>
      <c r="N165" s="374"/>
      <c r="O165" s="395" t="str">
        <f ca="1">AR68</f>
        <v>OK.</v>
      </c>
      <c r="P165" s="374"/>
      <c r="Q165" s="374"/>
      <c r="R165" s="374"/>
      <c r="S165" s="385"/>
      <c r="T165" s="396" t="str">
        <f ca="1">BH68</f>
        <v>OK.</v>
      </c>
      <c r="U165" s="385"/>
      <c r="V165" s="385"/>
      <c r="W165" s="385"/>
      <c r="X165" s="385"/>
      <c r="Y165" s="397" t="str">
        <f ca="1">BX68</f>
        <v>OK.</v>
      </c>
    </row>
    <row r="166" spans="5:25" x14ac:dyDescent="0.2">
      <c r="E166" s="393" t="str">
        <f ca="1">L77</f>
        <v>OK.</v>
      </c>
      <c r="F166" s="374"/>
      <c r="G166" s="374"/>
      <c r="H166" s="374"/>
      <c r="I166" s="374"/>
      <c r="J166" s="394" t="str">
        <f ca="1">AB77</f>
        <v>OK.</v>
      </c>
      <c r="K166" s="374"/>
      <c r="L166" s="374"/>
      <c r="M166" s="374"/>
      <c r="N166" s="374"/>
      <c r="O166" s="395" t="str">
        <f ca="1">AR77</f>
        <v>OK.</v>
      </c>
      <c r="P166" s="374"/>
      <c r="Q166" s="374"/>
      <c r="R166" s="374"/>
      <c r="S166" s="385"/>
      <c r="T166" s="396" t="str">
        <f ca="1">BH77</f>
        <v>OK.</v>
      </c>
      <c r="U166" s="385"/>
      <c r="V166" s="385"/>
      <c r="W166" s="385"/>
      <c r="X166" s="385"/>
      <c r="Y166" s="397" t="str">
        <f ca="1">BX77</f>
        <v>OK.</v>
      </c>
    </row>
    <row r="167" spans="5:25" x14ac:dyDescent="0.2">
      <c r="E167" s="393" t="str">
        <f ca="1">L86</f>
        <v>OK.</v>
      </c>
      <c r="F167" s="374"/>
      <c r="G167" s="374"/>
      <c r="H167" s="374"/>
      <c r="I167" s="374"/>
      <c r="J167" s="394" t="str">
        <f ca="1">AB86</f>
        <v>OK.</v>
      </c>
      <c r="K167" s="374"/>
      <c r="L167" s="374"/>
      <c r="M167" s="374"/>
      <c r="N167" s="374"/>
      <c r="O167" s="395" t="str">
        <f ca="1">AR86</f>
        <v>OK.</v>
      </c>
      <c r="P167" s="374"/>
      <c r="Q167" s="374"/>
      <c r="R167" s="374"/>
      <c r="S167" s="385"/>
      <c r="T167" s="396" t="str">
        <f ca="1">BH86</f>
        <v>OK.</v>
      </c>
      <c r="U167" s="385"/>
      <c r="V167" s="385"/>
      <c r="W167" s="385"/>
      <c r="X167" s="385"/>
      <c r="Y167" s="397" t="str">
        <f ca="1">BX86</f>
        <v>OK.</v>
      </c>
    </row>
    <row r="168" spans="5:25" x14ac:dyDescent="0.2">
      <c r="E168" s="393" t="str">
        <f ca="1">L95</f>
        <v>OK.</v>
      </c>
      <c r="F168" s="374"/>
      <c r="G168" s="374"/>
      <c r="H168" s="374"/>
      <c r="I168" s="374"/>
      <c r="J168" s="394" t="str">
        <f ca="1">AB95</f>
        <v>OK.</v>
      </c>
      <c r="K168" s="374"/>
      <c r="L168" s="374"/>
      <c r="M168" s="374"/>
      <c r="N168" s="374"/>
      <c r="O168" s="395" t="str">
        <f ca="1">AR95</f>
        <v>OK.</v>
      </c>
      <c r="P168" s="374"/>
      <c r="Q168" s="374"/>
      <c r="R168" s="374"/>
      <c r="S168" s="385"/>
      <c r="T168" s="396" t="str">
        <f ca="1">BH95</f>
        <v>OK.</v>
      </c>
      <c r="U168" s="385"/>
      <c r="V168" s="385"/>
      <c r="W168" s="385"/>
      <c r="X168" s="385"/>
      <c r="Y168" s="397" t="str">
        <f ca="1">BX95</f>
        <v>OK.</v>
      </c>
    </row>
    <row r="169" spans="5:25" x14ac:dyDescent="0.2">
      <c r="E169" s="393" t="str">
        <f ca="1">L104</f>
        <v>OK.</v>
      </c>
      <c r="F169" s="374"/>
      <c r="G169" s="374"/>
      <c r="H169" s="374"/>
      <c r="I169" s="374"/>
      <c r="J169" s="394" t="str">
        <f ca="1">AB104</f>
        <v>OK.</v>
      </c>
      <c r="K169" s="374"/>
      <c r="L169" s="374"/>
      <c r="M169" s="374"/>
      <c r="N169" s="374"/>
      <c r="O169" s="395" t="str">
        <f ca="1">AR104</f>
        <v>OK.</v>
      </c>
      <c r="P169" s="374"/>
      <c r="Q169" s="374"/>
      <c r="R169" s="374"/>
      <c r="S169" s="385"/>
      <c r="T169" s="396" t="str">
        <f ca="1">BH104</f>
        <v>OK.</v>
      </c>
      <c r="U169" s="385"/>
      <c r="V169" s="385"/>
      <c r="W169" s="385"/>
      <c r="X169" s="385"/>
      <c r="Y169" s="397" t="str">
        <f ca="1">BX104</f>
        <v>OK.</v>
      </c>
    </row>
    <row r="170" spans="5:25" x14ac:dyDescent="0.2">
      <c r="E170" s="393" t="str">
        <f ca="1">L113</f>
        <v>OK.</v>
      </c>
      <c r="F170" s="374"/>
      <c r="G170" s="374"/>
      <c r="H170" s="374"/>
      <c r="I170" s="374"/>
      <c r="J170" s="394" t="str">
        <f ca="1">AB113</f>
        <v>OK.</v>
      </c>
      <c r="K170" s="374"/>
      <c r="L170" s="374"/>
      <c r="M170" s="374"/>
      <c r="N170" s="374"/>
      <c r="O170" s="395" t="str">
        <f ca="1">AR113</f>
        <v>OK.</v>
      </c>
      <c r="P170" s="374"/>
      <c r="Q170" s="374"/>
      <c r="R170" s="374"/>
      <c r="S170" s="385"/>
      <c r="T170" s="396" t="str">
        <f ca="1">BH113</f>
        <v>OK.</v>
      </c>
      <c r="U170" s="385"/>
      <c r="V170" s="385"/>
      <c r="W170" s="385"/>
      <c r="X170" s="385"/>
      <c r="Y170" s="397" t="str">
        <f ca="1">BX113</f>
        <v>OK.</v>
      </c>
    </row>
    <row r="171" spans="5:25" x14ac:dyDescent="0.2">
      <c r="E171" s="393" t="str">
        <f ca="1">L122</f>
        <v>OK.</v>
      </c>
      <c r="F171" s="374"/>
      <c r="G171" s="374"/>
      <c r="H171" s="374"/>
      <c r="I171" s="374"/>
      <c r="J171" s="394" t="str">
        <f ca="1">AB122</f>
        <v>OK.</v>
      </c>
      <c r="K171" s="374"/>
      <c r="L171" s="374"/>
      <c r="M171" s="374"/>
      <c r="N171" s="374"/>
      <c r="O171" s="395" t="str">
        <f ca="1">AR122</f>
        <v>OK.</v>
      </c>
      <c r="P171" s="374"/>
      <c r="Q171" s="374"/>
      <c r="R171" s="374"/>
      <c r="S171" s="385"/>
      <c r="T171" s="396" t="str">
        <f ca="1">BH122</f>
        <v>OK.</v>
      </c>
      <c r="U171" s="385"/>
      <c r="V171" s="385"/>
      <c r="W171" s="385"/>
      <c r="X171" s="385"/>
      <c r="Y171" s="397" t="str">
        <f ca="1">BX122</f>
        <v>OK.</v>
      </c>
    </row>
    <row r="172" spans="5:25" ht="13.5" thickBot="1" x14ac:dyDescent="0.25">
      <c r="E172" s="398" t="str">
        <f ca="1">L131</f>
        <v>OK.</v>
      </c>
      <c r="F172" s="399"/>
      <c r="G172" s="399"/>
      <c r="H172" s="399"/>
      <c r="I172" s="399"/>
      <c r="J172" s="400" t="str">
        <f ca="1">AB131</f>
        <v>OK.</v>
      </c>
      <c r="K172" s="399"/>
      <c r="L172" s="399"/>
      <c r="M172" s="399"/>
      <c r="N172" s="399"/>
      <c r="O172" s="401" t="str">
        <f ca="1">AR131</f>
        <v>OK.</v>
      </c>
      <c r="P172" s="399"/>
      <c r="Q172" s="399"/>
      <c r="R172" s="399"/>
      <c r="S172" s="402"/>
      <c r="T172" s="403" t="str">
        <f ca="1">BH131</f>
        <v>OK.</v>
      </c>
      <c r="U172" s="402"/>
      <c r="V172" s="402"/>
      <c r="W172" s="402"/>
      <c r="X172" s="402"/>
      <c r="Y172" s="404" t="str">
        <f ca="1">BX131</f>
        <v>OK.</v>
      </c>
    </row>
    <row r="173" spans="5:25" x14ac:dyDescent="0.2">
      <c r="E173" s="386" t="str">
        <f ca="1">M50</f>
        <v>OK.</v>
      </c>
      <c r="F173" s="387"/>
      <c r="G173" s="387"/>
      <c r="H173" s="387"/>
      <c r="I173" s="387"/>
      <c r="J173" s="388" t="str">
        <f ca="1">AC50</f>
        <v>OK.</v>
      </c>
      <c r="K173" s="387"/>
      <c r="L173" s="387"/>
      <c r="M173" s="387"/>
      <c r="N173" s="387"/>
      <c r="O173" s="389" t="str">
        <f ca="1">AS50</f>
        <v>OK.</v>
      </c>
      <c r="P173" s="387"/>
      <c r="Q173" s="387"/>
      <c r="R173" s="387"/>
      <c r="S173" s="390"/>
      <c r="T173" s="391" t="str">
        <f ca="1">BI50</f>
        <v>OK.</v>
      </c>
      <c r="U173" s="390"/>
      <c r="V173" s="390"/>
      <c r="W173" s="390"/>
      <c r="X173" s="390"/>
      <c r="Y173" s="392" t="str">
        <f ca="1">BY50</f>
        <v>OK.</v>
      </c>
    </row>
    <row r="174" spans="5:25" x14ac:dyDescent="0.2">
      <c r="E174" s="393" t="str">
        <f ca="1">M59</f>
        <v>OK.</v>
      </c>
      <c r="F174" s="374"/>
      <c r="G174" s="374"/>
      <c r="H174" s="374"/>
      <c r="I174" s="374"/>
      <c r="J174" s="394" t="str">
        <f ca="1">AC59</f>
        <v>OK.</v>
      </c>
      <c r="K174" s="374"/>
      <c r="L174" s="374"/>
      <c r="M174" s="374"/>
      <c r="N174" s="374"/>
      <c r="O174" s="395" t="str">
        <f ca="1">AS59</f>
        <v>OK.</v>
      </c>
      <c r="P174" s="374"/>
      <c r="Q174" s="374"/>
      <c r="R174" s="374"/>
      <c r="S174" s="385"/>
      <c r="T174" s="396" t="str">
        <f ca="1">BI59</f>
        <v>OK.</v>
      </c>
      <c r="U174" s="385"/>
      <c r="V174" s="385"/>
      <c r="W174" s="385"/>
      <c r="X174" s="385"/>
      <c r="Y174" s="397" t="str">
        <f ca="1">BY59</f>
        <v>OK.</v>
      </c>
    </row>
    <row r="175" spans="5:25" x14ac:dyDescent="0.2">
      <c r="E175" s="393" t="str">
        <f ca="1">M68</f>
        <v>OK.</v>
      </c>
      <c r="F175" s="374"/>
      <c r="G175" s="374"/>
      <c r="H175" s="374"/>
      <c r="I175" s="374"/>
      <c r="J175" s="394" t="str">
        <f ca="1">AC68</f>
        <v>OK.</v>
      </c>
      <c r="K175" s="374"/>
      <c r="L175" s="374"/>
      <c r="M175" s="374"/>
      <c r="N175" s="374"/>
      <c r="O175" s="395" t="str">
        <f ca="1">AS68</f>
        <v>OK.</v>
      </c>
      <c r="P175" s="374"/>
      <c r="Q175" s="374"/>
      <c r="R175" s="374"/>
      <c r="S175" s="385"/>
      <c r="T175" s="396" t="str">
        <f ca="1">BI68</f>
        <v>OK.</v>
      </c>
      <c r="U175" s="385"/>
      <c r="V175" s="385"/>
      <c r="W175" s="385"/>
      <c r="X175" s="385"/>
      <c r="Y175" s="397" t="str">
        <f ca="1">BY68</f>
        <v>OK.</v>
      </c>
    </row>
    <row r="176" spans="5:25" x14ac:dyDescent="0.2">
      <c r="E176" s="393" t="str">
        <f ca="1">M77</f>
        <v>OK.</v>
      </c>
      <c r="F176" s="374"/>
      <c r="G176" s="374"/>
      <c r="H176" s="374"/>
      <c r="I176" s="374"/>
      <c r="J176" s="394" t="str">
        <f ca="1">AC77</f>
        <v>OK.</v>
      </c>
      <c r="K176" s="374"/>
      <c r="L176" s="374"/>
      <c r="M176" s="374"/>
      <c r="N176" s="374"/>
      <c r="O176" s="395" t="str">
        <f ca="1">AS77</f>
        <v>OK.</v>
      </c>
      <c r="P176" s="374"/>
      <c r="Q176" s="374"/>
      <c r="R176" s="374"/>
      <c r="S176" s="385"/>
      <c r="T176" s="396" t="str">
        <f ca="1">BI77</f>
        <v>OK.</v>
      </c>
      <c r="U176" s="385"/>
      <c r="V176" s="385"/>
      <c r="W176" s="385"/>
      <c r="X176" s="385"/>
      <c r="Y176" s="397" t="str">
        <f ca="1">BY77</f>
        <v>OK.</v>
      </c>
    </row>
    <row r="177" spans="5:25" x14ac:dyDescent="0.2">
      <c r="E177" s="393" t="str">
        <f ca="1">M86</f>
        <v>OK.</v>
      </c>
      <c r="F177" s="374"/>
      <c r="G177" s="374"/>
      <c r="H177" s="374"/>
      <c r="I177" s="374"/>
      <c r="J177" s="394" t="str">
        <f ca="1">AC86</f>
        <v>OK.</v>
      </c>
      <c r="K177" s="374"/>
      <c r="L177" s="374"/>
      <c r="M177" s="374"/>
      <c r="N177" s="374"/>
      <c r="O177" s="395" t="str">
        <f ca="1">AS86</f>
        <v>OK.</v>
      </c>
      <c r="P177" s="374"/>
      <c r="Q177" s="374"/>
      <c r="R177" s="374"/>
      <c r="S177" s="385"/>
      <c r="T177" s="396" t="str">
        <f ca="1">BI86</f>
        <v>OK.</v>
      </c>
      <c r="U177" s="385"/>
      <c r="V177" s="385"/>
      <c r="W177" s="385"/>
      <c r="X177" s="385"/>
      <c r="Y177" s="397" t="str">
        <f ca="1">BY86</f>
        <v>OK.</v>
      </c>
    </row>
    <row r="178" spans="5:25" x14ac:dyDescent="0.2">
      <c r="E178" s="393" t="str">
        <f ca="1">M95</f>
        <v>OK.</v>
      </c>
      <c r="F178" s="374"/>
      <c r="G178" s="374"/>
      <c r="H178" s="374"/>
      <c r="I178" s="374"/>
      <c r="J178" s="394" t="str">
        <f ca="1">AC95</f>
        <v>OK.</v>
      </c>
      <c r="K178" s="374"/>
      <c r="L178" s="374"/>
      <c r="M178" s="374"/>
      <c r="N178" s="374"/>
      <c r="O178" s="395" t="str">
        <f ca="1">AS95</f>
        <v>OK.</v>
      </c>
      <c r="P178" s="374"/>
      <c r="Q178" s="374"/>
      <c r="R178" s="374"/>
      <c r="S178" s="385"/>
      <c r="T178" s="396" t="str">
        <f ca="1">BI95</f>
        <v>OK.</v>
      </c>
      <c r="U178" s="385"/>
      <c r="V178" s="385"/>
      <c r="W178" s="385"/>
      <c r="X178" s="385"/>
      <c r="Y178" s="397" t="str">
        <f ca="1">BY95</f>
        <v>OK.</v>
      </c>
    </row>
    <row r="179" spans="5:25" x14ac:dyDescent="0.2">
      <c r="E179" s="393" t="str">
        <f ca="1">M104</f>
        <v>OK.</v>
      </c>
      <c r="F179" s="374"/>
      <c r="G179" s="374"/>
      <c r="H179" s="374"/>
      <c r="I179" s="374"/>
      <c r="J179" s="394" t="str">
        <f ca="1">AC104</f>
        <v>OK.</v>
      </c>
      <c r="K179" s="374"/>
      <c r="L179" s="374"/>
      <c r="M179" s="374"/>
      <c r="N179" s="374"/>
      <c r="O179" s="395" t="str">
        <f ca="1">AS104</f>
        <v>OK.</v>
      </c>
      <c r="P179" s="374"/>
      <c r="Q179" s="374"/>
      <c r="R179" s="374"/>
      <c r="S179" s="385"/>
      <c r="T179" s="396" t="str">
        <f ca="1">BI104</f>
        <v>OK.</v>
      </c>
      <c r="U179" s="385"/>
      <c r="V179" s="385"/>
      <c r="W179" s="385"/>
      <c r="X179" s="385"/>
      <c r="Y179" s="397" t="str">
        <f ca="1">BY104</f>
        <v>OK.</v>
      </c>
    </row>
    <row r="180" spans="5:25" x14ac:dyDescent="0.2">
      <c r="E180" s="393" t="str">
        <f ca="1">M113</f>
        <v>OK.</v>
      </c>
      <c r="F180" s="374"/>
      <c r="G180" s="374"/>
      <c r="H180" s="374"/>
      <c r="I180" s="374"/>
      <c r="J180" s="394" t="str">
        <f ca="1">AC113</f>
        <v>OK.</v>
      </c>
      <c r="K180" s="374"/>
      <c r="L180" s="374"/>
      <c r="M180" s="374"/>
      <c r="N180" s="374"/>
      <c r="O180" s="395" t="str">
        <f ca="1">AS113</f>
        <v>OK.</v>
      </c>
      <c r="P180" s="374"/>
      <c r="Q180" s="374"/>
      <c r="R180" s="374"/>
      <c r="S180" s="385"/>
      <c r="T180" s="396" t="str">
        <f ca="1">BI113</f>
        <v>OK.</v>
      </c>
      <c r="U180" s="385"/>
      <c r="V180" s="385"/>
      <c r="W180" s="385"/>
      <c r="X180" s="385"/>
      <c r="Y180" s="397" t="str">
        <f ca="1">BY113</f>
        <v>OK.</v>
      </c>
    </row>
    <row r="181" spans="5:25" x14ac:dyDescent="0.2">
      <c r="E181" s="393" t="str">
        <f ca="1">M122</f>
        <v>OK.</v>
      </c>
      <c r="F181" s="374"/>
      <c r="G181" s="374"/>
      <c r="H181" s="374"/>
      <c r="I181" s="374"/>
      <c r="J181" s="394" t="str">
        <f ca="1">AC122</f>
        <v>OK.</v>
      </c>
      <c r="K181" s="374"/>
      <c r="L181" s="374"/>
      <c r="M181" s="374"/>
      <c r="N181" s="374"/>
      <c r="O181" s="395" t="str">
        <f ca="1">AS122</f>
        <v>OK.</v>
      </c>
      <c r="P181" s="374"/>
      <c r="Q181" s="374"/>
      <c r="R181" s="374"/>
      <c r="S181" s="385"/>
      <c r="T181" s="396" t="str">
        <f ca="1">BI122</f>
        <v>OK.</v>
      </c>
      <c r="U181" s="385"/>
      <c r="V181" s="385"/>
      <c r="W181" s="385"/>
      <c r="X181" s="385"/>
      <c r="Y181" s="397" t="str">
        <f ca="1">BY122</f>
        <v>OK.</v>
      </c>
    </row>
    <row r="182" spans="5:25" ht="13.5" thickBot="1" x14ac:dyDescent="0.25">
      <c r="E182" s="398" t="str">
        <f ca="1">M131</f>
        <v>OK.</v>
      </c>
      <c r="F182" s="399"/>
      <c r="G182" s="399"/>
      <c r="H182" s="399"/>
      <c r="I182" s="399"/>
      <c r="J182" s="400" t="str">
        <f ca="1">AC131</f>
        <v>OK.</v>
      </c>
      <c r="K182" s="399"/>
      <c r="L182" s="399"/>
      <c r="M182" s="399"/>
      <c r="N182" s="399"/>
      <c r="O182" s="401" t="str">
        <f ca="1">AS131</f>
        <v>OK.</v>
      </c>
      <c r="P182" s="399"/>
      <c r="Q182" s="399"/>
      <c r="R182" s="399"/>
      <c r="S182" s="402"/>
      <c r="T182" s="403" t="str">
        <f ca="1">BI131</f>
        <v>OK.</v>
      </c>
      <c r="U182" s="402"/>
      <c r="V182" s="402"/>
      <c r="W182" s="402"/>
      <c r="X182" s="402"/>
      <c r="Y182" s="404" t="str">
        <f ca="1">BY131</f>
        <v>OK.</v>
      </c>
    </row>
    <row r="183" spans="5:25" x14ac:dyDescent="0.2">
      <c r="E183" s="386" t="str">
        <f ca="1">N50</f>
        <v>OK.</v>
      </c>
      <c r="F183" s="387"/>
      <c r="G183" s="387"/>
      <c r="H183" s="387"/>
      <c r="I183" s="387"/>
      <c r="J183" s="388" t="str">
        <f ca="1">AD50</f>
        <v>OK.</v>
      </c>
      <c r="K183" s="387"/>
      <c r="L183" s="387"/>
      <c r="M183" s="387"/>
      <c r="N183" s="387"/>
      <c r="O183" s="389" t="str">
        <f ca="1">AT50</f>
        <v>OK.</v>
      </c>
      <c r="P183" s="387"/>
      <c r="Q183" s="387"/>
      <c r="R183" s="387"/>
      <c r="S183" s="390"/>
      <c r="T183" s="391" t="str">
        <f ca="1">BJ50</f>
        <v>OK.</v>
      </c>
      <c r="U183" s="390"/>
      <c r="V183" s="390"/>
      <c r="W183" s="390"/>
      <c r="X183" s="390"/>
      <c r="Y183" s="392" t="str">
        <f ca="1">BZ50</f>
        <v>OK.</v>
      </c>
    </row>
    <row r="184" spans="5:25" x14ac:dyDescent="0.2">
      <c r="E184" s="393" t="str">
        <f ca="1">N59</f>
        <v>OK.</v>
      </c>
      <c r="F184" s="374"/>
      <c r="G184" s="374"/>
      <c r="H184" s="374"/>
      <c r="I184" s="374"/>
      <c r="J184" s="394" t="str">
        <f ca="1">AD59</f>
        <v>OK.</v>
      </c>
      <c r="K184" s="374"/>
      <c r="L184" s="374"/>
      <c r="M184" s="374"/>
      <c r="N184" s="374"/>
      <c r="O184" s="395" t="str">
        <f ca="1">AT59</f>
        <v>OK.</v>
      </c>
      <c r="P184" s="374"/>
      <c r="Q184" s="374"/>
      <c r="R184" s="374"/>
      <c r="S184" s="385"/>
      <c r="T184" s="396" t="str">
        <f ca="1">BJ59</f>
        <v>OK.</v>
      </c>
      <c r="U184" s="385"/>
      <c r="V184" s="385"/>
      <c r="W184" s="385"/>
      <c r="X184" s="385"/>
      <c r="Y184" s="397" t="str">
        <f ca="1">BZ59</f>
        <v>OK.</v>
      </c>
    </row>
    <row r="185" spans="5:25" x14ac:dyDescent="0.2">
      <c r="E185" s="393" t="str">
        <f ca="1">N68</f>
        <v>OK.</v>
      </c>
      <c r="F185" s="374"/>
      <c r="G185" s="374"/>
      <c r="H185" s="374"/>
      <c r="I185" s="374"/>
      <c r="J185" s="394" t="str">
        <f ca="1">AD68</f>
        <v>OK.</v>
      </c>
      <c r="K185" s="374"/>
      <c r="L185" s="374"/>
      <c r="M185" s="374"/>
      <c r="N185" s="374"/>
      <c r="O185" s="395" t="str">
        <f ca="1">AT68</f>
        <v>OK.</v>
      </c>
      <c r="P185" s="374"/>
      <c r="Q185" s="374"/>
      <c r="R185" s="374"/>
      <c r="S185" s="385"/>
      <c r="T185" s="396" t="str">
        <f ca="1">BJ68</f>
        <v>OK.</v>
      </c>
      <c r="U185" s="385"/>
      <c r="V185" s="385"/>
      <c r="W185" s="385"/>
      <c r="X185" s="385"/>
      <c r="Y185" s="397" t="str">
        <f ca="1">BZ68</f>
        <v>OK.</v>
      </c>
    </row>
    <row r="186" spans="5:25" x14ac:dyDescent="0.2">
      <c r="E186" s="393" t="str">
        <f ca="1">N77</f>
        <v>OK.</v>
      </c>
      <c r="F186" s="374"/>
      <c r="G186" s="374"/>
      <c r="H186" s="374"/>
      <c r="I186" s="374"/>
      <c r="J186" s="394" t="str">
        <f ca="1">AD77</f>
        <v>OK.</v>
      </c>
      <c r="K186" s="374"/>
      <c r="L186" s="374"/>
      <c r="M186" s="374"/>
      <c r="N186" s="374"/>
      <c r="O186" s="395" t="str">
        <f ca="1">AT77</f>
        <v>OK.</v>
      </c>
      <c r="P186" s="374"/>
      <c r="Q186" s="374"/>
      <c r="R186" s="374"/>
      <c r="S186" s="385"/>
      <c r="T186" s="396" t="str">
        <f ca="1">BJ77</f>
        <v>OK.</v>
      </c>
      <c r="U186" s="385"/>
      <c r="V186" s="385"/>
      <c r="W186" s="385"/>
      <c r="X186" s="385"/>
      <c r="Y186" s="397" t="str">
        <f ca="1">BZ77</f>
        <v>OK.</v>
      </c>
    </row>
    <row r="187" spans="5:25" x14ac:dyDescent="0.2">
      <c r="E187" s="393" t="str">
        <f ca="1">N86</f>
        <v>OK.</v>
      </c>
      <c r="F187" s="374"/>
      <c r="G187" s="374"/>
      <c r="H187" s="374"/>
      <c r="I187" s="374"/>
      <c r="J187" s="394" t="str">
        <f ca="1">AD86</f>
        <v>OK.</v>
      </c>
      <c r="K187" s="374"/>
      <c r="L187" s="374"/>
      <c r="M187" s="374"/>
      <c r="N187" s="374"/>
      <c r="O187" s="395" t="str">
        <f ca="1">AT86</f>
        <v>OK.</v>
      </c>
      <c r="P187" s="374"/>
      <c r="Q187" s="374"/>
      <c r="R187" s="374"/>
      <c r="S187" s="385"/>
      <c r="T187" s="396" t="str">
        <f ca="1">BJ86</f>
        <v>OK.</v>
      </c>
      <c r="U187" s="385"/>
      <c r="V187" s="385"/>
      <c r="W187" s="385"/>
      <c r="X187" s="385"/>
      <c r="Y187" s="397" t="str">
        <f ca="1">BZ86</f>
        <v>OK.</v>
      </c>
    </row>
    <row r="188" spans="5:25" x14ac:dyDescent="0.2">
      <c r="E188" s="393" t="str">
        <f ca="1">N95</f>
        <v>OK.</v>
      </c>
      <c r="F188" s="374"/>
      <c r="G188" s="374"/>
      <c r="H188" s="374"/>
      <c r="I188" s="374"/>
      <c r="J188" s="394" t="str">
        <f ca="1">AD95</f>
        <v>OK.</v>
      </c>
      <c r="K188" s="374"/>
      <c r="L188" s="374"/>
      <c r="M188" s="374"/>
      <c r="N188" s="374"/>
      <c r="O188" s="395" t="str">
        <f ca="1">AT95</f>
        <v>OK.</v>
      </c>
      <c r="P188" s="374"/>
      <c r="Q188" s="374"/>
      <c r="R188" s="374"/>
      <c r="S188" s="385"/>
      <c r="T188" s="396" t="str">
        <f ca="1">BJ95</f>
        <v>OK.</v>
      </c>
      <c r="U188" s="385"/>
      <c r="V188" s="385"/>
      <c r="W188" s="385"/>
      <c r="X188" s="385"/>
      <c r="Y188" s="397" t="str">
        <f ca="1">BZ95</f>
        <v>OK.</v>
      </c>
    </row>
    <row r="189" spans="5:25" x14ac:dyDescent="0.2">
      <c r="E189" s="393" t="str">
        <f ca="1">N104</f>
        <v>OK.</v>
      </c>
      <c r="F189" s="374"/>
      <c r="G189" s="374"/>
      <c r="H189" s="374"/>
      <c r="I189" s="374"/>
      <c r="J189" s="394" t="str">
        <f ca="1">AD104</f>
        <v>OK.</v>
      </c>
      <c r="K189" s="374"/>
      <c r="L189" s="374"/>
      <c r="M189" s="374"/>
      <c r="N189" s="374"/>
      <c r="O189" s="395" t="str">
        <f ca="1">AT104</f>
        <v>OK.</v>
      </c>
      <c r="P189" s="374"/>
      <c r="Q189" s="374"/>
      <c r="R189" s="374"/>
      <c r="S189" s="385"/>
      <c r="T189" s="396" t="str">
        <f ca="1">BJ104</f>
        <v>OK.</v>
      </c>
      <c r="U189" s="385"/>
      <c r="V189" s="385"/>
      <c r="W189" s="385"/>
      <c r="X189" s="385"/>
      <c r="Y189" s="397" t="str">
        <f ca="1">BZ104</f>
        <v>OK.</v>
      </c>
    </row>
    <row r="190" spans="5:25" x14ac:dyDescent="0.2">
      <c r="E190" s="393" t="str">
        <f ca="1">N113</f>
        <v>OK.</v>
      </c>
      <c r="F190" s="374"/>
      <c r="G190" s="374"/>
      <c r="H190" s="374"/>
      <c r="I190" s="374"/>
      <c r="J190" s="394" t="str">
        <f ca="1">AD113</f>
        <v>OK.</v>
      </c>
      <c r="K190" s="374"/>
      <c r="L190" s="374"/>
      <c r="M190" s="374"/>
      <c r="N190" s="374"/>
      <c r="O190" s="395" t="str">
        <f ca="1">AT113</f>
        <v>OK.</v>
      </c>
      <c r="P190" s="374"/>
      <c r="Q190" s="374"/>
      <c r="R190" s="374"/>
      <c r="S190" s="385"/>
      <c r="T190" s="396" t="str">
        <f ca="1">BJ113</f>
        <v>OK.</v>
      </c>
      <c r="U190" s="385"/>
      <c r="V190" s="385"/>
      <c r="W190" s="385"/>
      <c r="X190" s="385"/>
      <c r="Y190" s="397" t="str">
        <f ca="1">BZ113</f>
        <v>OK.</v>
      </c>
    </row>
    <row r="191" spans="5:25" x14ac:dyDescent="0.2">
      <c r="E191" s="393" t="str">
        <f ca="1">N122</f>
        <v>OK.</v>
      </c>
      <c r="F191" s="374"/>
      <c r="G191" s="374"/>
      <c r="H191" s="374"/>
      <c r="I191" s="374"/>
      <c r="J191" s="394" t="str">
        <f ca="1">AD122</f>
        <v>OK.</v>
      </c>
      <c r="K191" s="374"/>
      <c r="L191" s="374"/>
      <c r="M191" s="374"/>
      <c r="N191" s="374"/>
      <c r="O191" s="395" t="str">
        <f ca="1">AT122</f>
        <v>OK.</v>
      </c>
      <c r="P191" s="374"/>
      <c r="Q191" s="374"/>
      <c r="R191" s="374"/>
      <c r="S191" s="385"/>
      <c r="T191" s="396" t="str">
        <f ca="1">BJ122</f>
        <v>OK.</v>
      </c>
      <c r="U191" s="385"/>
      <c r="V191" s="385"/>
      <c r="W191" s="385"/>
      <c r="X191" s="385"/>
      <c r="Y191" s="397" t="str">
        <f ca="1">BZ122</f>
        <v>OK.</v>
      </c>
    </row>
    <row r="192" spans="5:25" ht="13.5" thickBot="1" x14ac:dyDescent="0.25">
      <c r="E192" s="398" t="str">
        <f ca="1">N131</f>
        <v>OK.</v>
      </c>
      <c r="F192" s="399"/>
      <c r="G192" s="399"/>
      <c r="H192" s="399"/>
      <c r="I192" s="399"/>
      <c r="J192" s="400" t="str">
        <f ca="1">AD131</f>
        <v>OK.</v>
      </c>
      <c r="K192" s="399"/>
      <c r="L192" s="399"/>
      <c r="M192" s="399"/>
      <c r="N192" s="399"/>
      <c r="O192" s="401" t="str">
        <f ca="1">AT131</f>
        <v>OK.</v>
      </c>
      <c r="P192" s="399"/>
      <c r="Q192" s="399"/>
      <c r="R192" s="399"/>
      <c r="S192" s="402"/>
      <c r="T192" s="403" t="str">
        <f ca="1">BJ131</f>
        <v>OK.</v>
      </c>
      <c r="U192" s="402"/>
      <c r="V192" s="402"/>
      <c r="W192" s="402"/>
      <c r="X192" s="402"/>
      <c r="Y192" s="404" t="str">
        <f ca="1">BZ131</f>
        <v>OK.</v>
      </c>
    </row>
    <row r="193" spans="5:32" x14ac:dyDescent="0.2">
      <c r="E193" s="386" t="str">
        <f ca="1">O50</f>
        <v>OK.</v>
      </c>
      <c r="F193" s="387"/>
      <c r="G193" s="387"/>
      <c r="H193" s="387"/>
      <c r="I193" s="387"/>
      <c r="J193" s="388" t="str">
        <f ca="1">AE50</f>
        <v>OK.</v>
      </c>
      <c r="K193" s="387"/>
      <c r="L193" s="387"/>
      <c r="M193" s="387"/>
      <c r="N193" s="387"/>
      <c r="O193" s="389" t="str">
        <f ca="1">AU50</f>
        <v>OK.</v>
      </c>
      <c r="P193" s="387"/>
      <c r="Q193" s="387"/>
      <c r="R193" s="387"/>
      <c r="S193" s="390"/>
      <c r="T193" s="391" t="str">
        <f ca="1">BK50</f>
        <v>OK.</v>
      </c>
      <c r="U193" s="390"/>
      <c r="V193" s="390"/>
      <c r="W193" s="390"/>
      <c r="X193" s="390"/>
      <c r="Y193" s="392" t="str">
        <f ca="1">CA50</f>
        <v>OK.</v>
      </c>
    </row>
    <row r="194" spans="5:32" x14ac:dyDescent="0.2">
      <c r="E194" s="393" t="str">
        <f ca="1">O59</f>
        <v>OK.</v>
      </c>
      <c r="F194" s="374"/>
      <c r="G194" s="374"/>
      <c r="H194" s="374"/>
      <c r="I194" s="374"/>
      <c r="J194" s="394" t="str">
        <f ca="1">AE59</f>
        <v>OK.</v>
      </c>
      <c r="K194" s="374"/>
      <c r="L194" s="374"/>
      <c r="M194" s="374"/>
      <c r="N194" s="374"/>
      <c r="O194" s="395" t="str">
        <f ca="1">AU59</f>
        <v>OK.</v>
      </c>
      <c r="P194" s="374"/>
      <c r="Q194" s="374"/>
      <c r="R194" s="374"/>
      <c r="S194" s="385"/>
      <c r="T194" s="396" t="str">
        <f ca="1">BK59</f>
        <v>OK.</v>
      </c>
      <c r="U194" s="385"/>
      <c r="V194" s="385"/>
      <c r="W194" s="385"/>
      <c r="X194" s="385"/>
      <c r="Y194" s="397" t="str">
        <f ca="1">CA59</f>
        <v>OK.</v>
      </c>
    </row>
    <row r="195" spans="5:32" x14ac:dyDescent="0.2">
      <c r="E195" s="393" t="str">
        <f ca="1">O68</f>
        <v>OK.</v>
      </c>
      <c r="F195" s="374"/>
      <c r="G195" s="374"/>
      <c r="H195" s="374"/>
      <c r="I195" s="374"/>
      <c r="J195" s="394" t="str">
        <f ca="1">AE68</f>
        <v>OK.</v>
      </c>
      <c r="K195" s="374"/>
      <c r="L195" s="374"/>
      <c r="M195" s="374"/>
      <c r="N195" s="374"/>
      <c r="O195" s="395" t="str">
        <f ca="1">AU68</f>
        <v>OK.</v>
      </c>
      <c r="P195" s="374"/>
      <c r="Q195" s="374"/>
      <c r="R195" s="374"/>
      <c r="S195" s="385"/>
      <c r="T195" s="396" t="str">
        <f ca="1">BK68</f>
        <v>OK.</v>
      </c>
      <c r="U195" s="385"/>
      <c r="V195" s="385"/>
      <c r="W195" s="385"/>
      <c r="X195" s="385"/>
      <c r="Y195" s="397" t="str">
        <f ca="1">CA68</f>
        <v>OK.</v>
      </c>
    </row>
    <row r="196" spans="5:32" x14ac:dyDescent="0.2">
      <c r="E196" s="393" t="str">
        <f ca="1">O77</f>
        <v>OK.</v>
      </c>
      <c r="F196" s="374"/>
      <c r="G196" s="374"/>
      <c r="H196" s="374"/>
      <c r="I196" s="374"/>
      <c r="J196" s="394" t="str">
        <f ca="1">AE77</f>
        <v>OK.</v>
      </c>
      <c r="K196" s="374"/>
      <c r="L196" s="374"/>
      <c r="M196" s="374"/>
      <c r="N196" s="374"/>
      <c r="O196" s="395" t="str">
        <f ca="1">AU77</f>
        <v>OK.</v>
      </c>
      <c r="P196" s="374"/>
      <c r="Q196" s="374"/>
      <c r="R196" s="374"/>
      <c r="S196" s="385"/>
      <c r="T196" s="396" t="str">
        <f ca="1">BK77</f>
        <v>OK.</v>
      </c>
      <c r="U196" s="385"/>
      <c r="V196" s="385"/>
      <c r="W196" s="385"/>
      <c r="X196" s="385"/>
      <c r="Y196" s="397" t="str">
        <f ca="1">CA77</f>
        <v>OK.</v>
      </c>
    </row>
    <row r="197" spans="5:32" x14ac:dyDescent="0.2">
      <c r="E197" s="393" t="str">
        <f ca="1">O86</f>
        <v>OK.</v>
      </c>
      <c r="F197" s="374"/>
      <c r="G197" s="374"/>
      <c r="H197" s="374"/>
      <c r="I197" s="374"/>
      <c r="J197" s="394" t="str">
        <f ca="1">AE86</f>
        <v>OK.</v>
      </c>
      <c r="K197" s="374"/>
      <c r="L197" s="374"/>
      <c r="M197" s="374"/>
      <c r="N197" s="374"/>
      <c r="O197" s="395" t="str">
        <f ca="1">AU86</f>
        <v>OK.</v>
      </c>
      <c r="P197" s="374"/>
      <c r="Q197" s="374"/>
      <c r="R197" s="374"/>
      <c r="S197" s="385"/>
      <c r="T197" s="396" t="str">
        <f ca="1">BK86</f>
        <v>OK.</v>
      </c>
      <c r="U197" s="385"/>
      <c r="V197" s="385"/>
      <c r="W197" s="385"/>
      <c r="X197" s="385"/>
      <c r="Y197" s="397" t="str">
        <f ca="1">CA86</f>
        <v>OK.</v>
      </c>
    </row>
    <row r="198" spans="5:32" x14ac:dyDescent="0.2">
      <c r="E198" s="393" t="str">
        <f ca="1">O95</f>
        <v>OK.</v>
      </c>
      <c r="F198" s="374"/>
      <c r="G198" s="374"/>
      <c r="H198" s="374"/>
      <c r="I198" s="374"/>
      <c r="J198" s="394" t="str">
        <f ca="1">AE95</f>
        <v>OK.</v>
      </c>
      <c r="K198" s="374"/>
      <c r="L198" s="374"/>
      <c r="M198" s="374"/>
      <c r="N198" s="374"/>
      <c r="O198" s="395" t="str">
        <f ca="1">AU95</f>
        <v>OK.</v>
      </c>
      <c r="P198" s="374"/>
      <c r="Q198" s="374"/>
      <c r="R198" s="374"/>
      <c r="S198" s="385"/>
      <c r="T198" s="396" t="str">
        <f ca="1">BK95</f>
        <v>OK.</v>
      </c>
      <c r="U198" s="385"/>
      <c r="V198" s="385"/>
      <c r="W198" s="385"/>
      <c r="X198" s="385"/>
      <c r="Y198" s="397" t="str">
        <f ca="1">CA95</f>
        <v>OK.</v>
      </c>
    </row>
    <row r="199" spans="5:32" x14ac:dyDescent="0.2">
      <c r="E199" s="393" t="str">
        <f ca="1">O104</f>
        <v>OK.</v>
      </c>
      <c r="F199" s="374"/>
      <c r="G199" s="374"/>
      <c r="H199" s="374"/>
      <c r="I199" s="374"/>
      <c r="J199" s="394" t="str">
        <f ca="1">AE104</f>
        <v>OK.</v>
      </c>
      <c r="K199" s="374"/>
      <c r="L199" s="374"/>
      <c r="M199" s="374"/>
      <c r="N199" s="374"/>
      <c r="O199" s="395" t="str">
        <f ca="1">AU104</f>
        <v>OK.</v>
      </c>
      <c r="P199" s="374"/>
      <c r="Q199" s="374"/>
      <c r="R199" s="374"/>
      <c r="S199" s="385"/>
      <c r="T199" s="396" t="str">
        <f ca="1">BK104</f>
        <v>OK.</v>
      </c>
      <c r="U199" s="385"/>
      <c r="V199" s="385"/>
      <c r="W199" s="385"/>
      <c r="X199" s="385"/>
      <c r="Y199" s="397" t="str">
        <f ca="1">CA104</f>
        <v>OK.</v>
      </c>
    </row>
    <row r="200" spans="5:32" x14ac:dyDescent="0.2">
      <c r="E200" s="393" t="str">
        <f ca="1">O113</f>
        <v>OK.</v>
      </c>
      <c r="F200" s="374"/>
      <c r="G200" s="374"/>
      <c r="H200" s="374"/>
      <c r="I200" s="374"/>
      <c r="J200" s="394" t="str">
        <f ca="1">AE113</f>
        <v>OK.</v>
      </c>
      <c r="K200" s="374"/>
      <c r="L200" s="374"/>
      <c r="M200" s="374"/>
      <c r="N200" s="374"/>
      <c r="O200" s="395" t="str">
        <f ca="1">AU113</f>
        <v>OK.</v>
      </c>
      <c r="P200" s="374"/>
      <c r="Q200" s="374"/>
      <c r="R200" s="374"/>
      <c r="S200" s="385"/>
      <c r="T200" s="396" t="str">
        <f ca="1">BK113</f>
        <v>OK.</v>
      </c>
      <c r="U200" s="385"/>
      <c r="V200" s="385"/>
      <c r="W200" s="385"/>
      <c r="X200" s="385"/>
      <c r="Y200" s="397" t="str">
        <f ca="1">CA113</f>
        <v>OK.</v>
      </c>
    </row>
    <row r="201" spans="5:32" x14ac:dyDescent="0.2">
      <c r="E201" s="393" t="str">
        <f ca="1">O122</f>
        <v>OK.</v>
      </c>
      <c r="F201" s="374"/>
      <c r="G201" s="374"/>
      <c r="H201" s="374"/>
      <c r="I201" s="374"/>
      <c r="J201" s="394" t="str">
        <f ca="1">AE122</f>
        <v>OK.</v>
      </c>
      <c r="K201" s="374"/>
      <c r="L201" s="374"/>
      <c r="M201" s="374"/>
      <c r="N201" s="374"/>
      <c r="O201" s="395" t="str">
        <f ca="1">AU122</f>
        <v>OK.</v>
      </c>
      <c r="P201" s="374"/>
      <c r="Q201" s="374"/>
      <c r="R201" s="374"/>
      <c r="S201" s="385"/>
      <c r="T201" s="396" t="str">
        <f ca="1">BK122</f>
        <v>OK.</v>
      </c>
      <c r="U201" s="385"/>
      <c r="V201" s="385"/>
      <c r="W201" s="385"/>
      <c r="X201" s="385"/>
      <c r="Y201" s="397" t="str">
        <f ca="1">CA122</f>
        <v>OK.</v>
      </c>
    </row>
    <row r="202" spans="5:32" ht="13.5" thickBot="1" x14ac:dyDescent="0.25">
      <c r="E202" s="398" t="str">
        <f ca="1">O131</f>
        <v>OK.</v>
      </c>
      <c r="F202" s="399"/>
      <c r="G202" s="399"/>
      <c r="H202" s="399"/>
      <c r="I202" s="399"/>
      <c r="J202" s="400" t="str">
        <f ca="1">AE131</f>
        <v>OK.</v>
      </c>
      <c r="K202" s="399"/>
      <c r="L202" s="399"/>
      <c r="M202" s="399"/>
      <c r="N202" s="399"/>
      <c r="O202" s="401" t="str">
        <f ca="1">AU131</f>
        <v>OK.</v>
      </c>
      <c r="P202" s="399"/>
      <c r="Q202" s="399"/>
      <c r="R202" s="399"/>
      <c r="S202" s="402"/>
      <c r="T202" s="403" t="str">
        <f ca="1">BK131</f>
        <v>OK.</v>
      </c>
      <c r="U202" s="402"/>
      <c r="V202" s="402"/>
      <c r="W202" s="402"/>
      <c r="X202" s="402"/>
      <c r="Y202" s="404" t="str">
        <f ca="1">CA131</f>
        <v>OK.</v>
      </c>
    </row>
    <row r="203" spans="5:32" x14ac:dyDescent="0.2">
      <c r="E203" s="386" t="str">
        <f ca="1">P50</f>
        <v>OK.</v>
      </c>
      <c r="F203" s="387"/>
      <c r="G203" s="387"/>
      <c r="H203" s="387"/>
      <c r="I203" s="387"/>
      <c r="J203" s="388" t="str">
        <f ca="1">AF50</f>
        <v>OK.</v>
      </c>
      <c r="K203" s="387"/>
      <c r="L203" s="387"/>
      <c r="M203" s="387"/>
      <c r="N203" s="390"/>
      <c r="O203" s="389" t="str">
        <f ca="1">AV50</f>
        <v>OK.</v>
      </c>
      <c r="P203" s="390"/>
      <c r="Q203" s="390"/>
      <c r="R203" s="390"/>
      <c r="S203" s="390"/>
      <c r="T203" s="391" t="str">
        <f ca="1">BL50</f>
        <v>OK.</v>
      </c>
      <c r="U203" s="390"/>
      <c r="V203" s="390"/>
      <c r="W203" s="390"/>
      <c r="X203" s="390"/>
      <c r="Y203" s="392" t="str">
        <f ca="1">CB50</f>
        <v>OK.</v>
      </c>
      <c r="AB203" s="370"/>
      <c r="AC203" s="370"/>
      <c r="AD203" s="370"/>
      <c r="AE203" s="370"/>
      <c r="AF203" s="370"/>
    </row>
    <row r="204" spans="5:32" x14ac:dyDescent="0.2">
      <c r="E204" s="393" t="str">
        <f ca="1">P59</f>
        <v>OK.</v>
      </c>
      <c r="F204" s="374"/>
      <c r="G204" s="374"/>
      <c r="H204" s="374"/>
      <c r="I204" s="374"/>
      <c r="J204" s="394" t="str">
        <f ca="1">AF59</f>
        <v>OK.</v>
      </c>
      <c r="K204" s="374"/>
      <c r="L204" s="374"/>
      <c r="M204" s="374"/>
      <c r="N204" s="385"/>
      <c r="O204" s="395" t="str">
        <f ca="1">AV59</f>
        <v>OK.</v>
      </c>
      <c r="P204" s="385"/>
      <c r="Q204" s="385"/>
      <c r="R204" s="385"/>
      <c r="S204" s="385"/>
      <c r="T204" s="396" t="str">
        <f ca="1">BL59</f>
        <v>OK.</v>
      </c>
      <c r="U204" s="385"/>
      <c r="V204" s="385"/>
      <c r="W204" s="385"/>
      <c r="X204" s="385"/>
      <c r="Y204" s="397" t="str">
        <f ca="1">CB59</f>
        <v>OK.</v>
      </c>
      <c r="AB204" s="370"/>
      <c r="AC204" s="370"/>
      <c r="AD204" s="370"/>
      <c r="AE204" s="370"/>
      <c r="AF204" s="370"/>
    </row>
    <row r="205" spans="5:32" x14ac:dyDescent="0.2">
      <c r="E205" s="393" t="str">
        <f ca="1">P68</f>
        <v>OK.</v>
      </c>
      <c r="F205" s="374"/>
      <c r="G205" s="374"/>
      <c r="H205" s="374"/>
      <c r="I205" s="374"/>
      <c r="J205" s="394" t="str">
        <f ca="1">AF68</f>
        <v>OK.</v>
      </c>
      <c r="K205" s="374"/>
      <c r="L205" s="374"/>
      <c r="M205" s="374"/>
      <c r="N205" s="385"/>
      <c r="O205" s="395" t="str">
        <f ca="1">AV68</f>
        <v>OK.</v>
      </c>
      <c r="P205" s="385"/>
      <c r="Q205" s="385"/>
      <c r="R205" s="385"/>
      <c r="S205" s="385"/>
      <c r="T205" s="396" t="str">
        <f ca="1">BL68</f>
        <v>OK.</v>
      </c>
      <c r="U205" s="385"/>
      <c r="V205" s="385"/>
      <c r="W205" s="385"/>
      <c r="X205" s="385"/>
      <c r="Y205" s="397" t="str">
        <f ca="1">CB68</f>
        <v>OK.</v>
      </c>
      <c r="AB205" s="370"/>
      <c r="AC205" s="370"/>
      <c r="AD205" s="370"/>
      <c r="AE205" s="370"/>
      <c r="AF205" s="370"/>
    </row>
    <row r="206" spans="5:32" x14ac:dyDescent="0.2">
      <c r="E206" s="393" t="str">
        <f ca="1">P77</f>
        <v>OK.</v>
      </c>
      <c r="F206" s="374"/>
      <c r="G206" s="374"/>
      <c r="H206" s="374"/>
      <c r="I206" s="374"/>
      <c r="J206" s="394" t="str">
        <f ca="1">AF77</f>
        <v>OK.</v>
      </c>
      <c r="K206" s="374"/>
      <c r="L206" s="374"/>
      <c r="M206" s="374"/>
      <c r="N206" s="385"/>
      <c r="O206" s="395" t="str">
        <f ca="1">AV77</f>
        <v>OK.</v>
      </c>
      <c r="P206" s="385"/>
      <c r="Q206" s="385"/>
      <c r="R206" s="385"/>
      <c r="S206" s="385"/>
      <c r="T206" s="396" t="str">
        <f ca="1">BL77</f>
        <v>OK.</v>
      </c>
      <c r="U206" s="385"/>
      <c r="V206" s="385"/>
      <c r="W206" s="385"/>
      <c r="X206" s="385"/>
      <c r="Y206" s="397" t="str">
        <f ca="1">CB77</f>
        <v>OK.</v>
      </c>
      <c r="AB206" s="370"/>
      <c r="AC206" s="370"/>
      <c r="AD206" s="370"/>
      <c r="AE206" s="370"/>
      <c r="AF206" s="370"/>
    </row>
    <row r="207" spans="5:32" x14ac:dyDescent="0.2">
      <c r="E207" s="393" t="str">
        <f ca="1">P86</f>
        <v>OK.</v>
      </c>
      <c r="F207" s="374"/>
      <c r="G207" s="374"/>
      <c r="H207" s="374"/>
      <c r="I207" s="374"/>
      <c r="J207" s="394" t="str">
        <f ca="1">AF86</f>
        <v>OK.</v>
      </c>
      <c r="K207" s="374"/>
      <c r="L207" s="374"/>
      <c r="M207" s="374"/>
      <c r="N207" s="385"/>
      <c r="O207" s="395" t="str">
        <f ca="1">AV86</f>
        <v>OK.</v>
      </c>
      <c r="P207" s="385"/>
      <c r="Q207" s="385"/>
      <c r="R207" s="385"/>
      <c r="S207" s="385"/>
      <c r="T207" s="396" t="str">
        <f ca="1">BL86</f>
        <v>OK.</v>
      </c>
      <c r="U207" s="385"/>
      <c r="V207" s="385"/>
      <c r="W207" s="385"/>
      <c r="X207" s="385"/>
      <c r="Y207" s="397" t="str">
        <f ca="1">CB86</f>
        <v>OK.</v>
      </c>
      <c r="AB207" s="370"/>
      <c r="AC207" s="370"/>
      <c r="AD207" s="370"/>
      <c r="AE207" s="370"/>
      <c r="AF207" s="370"/>
    </row>
    <row r="208" spans="5:32" x14ac:dyDescent="0.2">
      <c r="E208" s="393" t="str">
        <f ca="1">P95</f>
        <v>OK.</v>
      </c>
      <c r="F208" s="374"/>
      <c r="G208" s="374"/>
      <c r="H208" s="374"/>
      <c r="I208" s="374"/>
      <c r="J208" s="394" t="str">
        <f ca="1">AF95</f>
        <v>OK.</v>
      </c>
      <c r="K208" s="374"/>
      <c r="L208" s="374"/>
      <c r="M208" s="374"/>
      <c r="N208" s="385"/>
      <c r="O208" s="395" t="str">
        <f ca="1">AV95</f>
        <v>OK.</v>
      </c>
      <c r="P208" s="385"/>
      <c r="Q208" s="385"/>
      <c r="R208" s="385"/>
      <c r="S208" s="385"/>
      <c r="T208" s="396" t="str">
        <f ca="1">BL95</f>
        <v>OK.</v>
      </c>
      <c r="U208" s="385"/>
      <c r="V208" s="385"/>
      <c r="W208" s="385"/>
      <c r="X208" s="385"/>
      <c r="Y208" s="397" t="str">
        <f ca="1">CB95</f>
        <v>OK.</v>
      </c>
      <c r="AB208" s="370"/>
      <c r="AC208" s="370"/>
      <c r="AD208" s="370"/>
      <c r="AE208" s="370"/>
      <c r="AF208" s="370"/>
    </row>
    <row r="209" spans="5:32" x14ac:dyDescent="0.2">
      <c r="E209" s="393" t="str">
        <f ca="1">P104</f>
        <v>OK.</v>
      </c>
      <c r="F209" s="374"/>
      <c r="G209" s="374"/>
      <c r="H209" s="374"/>
      <c r="I209" s="374"/>
      <c r="J209" s="394" t="str">
        <f ca="1">AF104</f>
        <v>OK.</v>
      </c>
      <c r="K209" s="374"/>
      <c r="L209" s="374"/>
      <c r="M209" s="374"/>
      <c r="N209" s="385"/>
      <c r="O209" s="395" t="str">
        <f ca="1">AV104</f>
        <v>OK.</v>
      </c>
      <c r="P209" s="385"/>
      <c r="Q209" s="385"/>
      <c r="R209" s="385"/>
      <c r="S209" s="385"/>
      <c r="T209" s="396" t="str">
        <f ca="1">BL104</f>
        <v>OK.</v>
      </c>
      <c r="U209" s="385"/>
      <c r="V209" s="385"/>
      <c r="W209" s="385"/>
      <c r="X209" s="385"/>
      <c r="Y209" s="397" t="str">
        <f ca="1">CB104</f>
        <v>OK.</v>
      </c>
      <c r="AB209" s="370"/>
      <c r="AC209" s="370"/>
      <c r="AD209" s="370"/>
      <c r="AE209" s="370"/>
      <c r="AF209" s="370"/>
    </row>
    <row r="210" spans="5:32" x14ac:dyDescent="0.2">
      <c r="E210" s="393" t="str">
        <f ca="1">P113</f>
        <v>OK.</v>
      </c>
      <c r="F210" s="374"/>
      <c r="G210" s="374"/>
      <c r="H210" s="374"/>
      <c r="I210" s="374"/>
      <c r="J210" s="394" t="str">
        <f ca="1">AF113</f>
        <v>OK.</v>
      </c>
      <c r="K210" s="374"/>
      <c r="L210" s="374"/>
      <c r="M210" s="374"/>
      <c r="N210" s="385"/>
      <c r="O210" s="395" t="str">
        <f ca="1">AV113</f>
        <v>OK.</v>
      </c>
      <c r="P210" s="385"/>
      <c r="Q210" s="385"/>
      <c r="R210" s="385"/>
      <c r="S210" s="385"/>
      <c r="T210" s="396" t="str">
        <f ca="1">BL113</f>
        <v>OK.</v>
      </c>
      <c r="U210" s="385"/>
      <c r="V210" s="385"/>
      <c r="W210" s="385"/>
      <c r="X210" s="385"/>
      <c r="Y210" s="397" t="str">
        <f ca="1">CB113</f>
        <v>OK.</v>
      </c>
      <c r="AB210" s="370"/>
      <c r="AC210" s="370"/>
      <c r="AD210" s="370"/>
      <c r="AE210" s="370"/>
      <c r="AF210" s="370"/>
    </row>
    <row r="211" spans="5:32" x14ac:dyDescent="0.2">
      <c r="E211" s="393" t="str">
        <f ca="1">P122</f>
        <v>OK.</v>
      </c>
      <c r="F211" s="374"/>
      <c r="G211" s="374"/>
      <c r="H211" s="374"/>
      <c r="I211" s="374"/>
      <c r="J211" s="394" t="str">
        <f ca="1">AF122</f>
        <v>OK.</v>
      </c>
      <c r="K211" s="374"/>
      <c r="L211" s="374"/>
      <c r="M211" s="374"/>
      <c r="N211" s="385"/>
      <c r="O211" s="395" t="str">
        <f ca="1">AV122</f>
        <v>OK.</v>
      </c>
      <c r="P211" s="385"/>
      <c r="Q211" s="385"/>
      <c r="R211" s="385"/>
      <c r="S211" s="385"/>
      <c r="T211" s="396" t="str">
        <f ca="1">BL122</f>
        <v>OK.</v>
      </c>
      <c r="U211" s="385"/>
      <c r="V211" s="385"/>
      <c r="W211" s="385"/>
      <c r="X211" s="385"/>
      <c r="Y211" s="397" t="str">
        <f ca="1">CB122</f>
        <v>OK.</v>
      </c>
      <c r="AB211" s="370"/>
      <c r="AC211" s="370"/>
      <c r="AD211" s="370"/>
      <c r="AE211" s="370"/>
      <c r="AF211" s="370"/>
    </row>
    <row r="212" spans="5:32" ht="13.5" thickBot="1" x14ac:dyDescent="0.25">
      <c r="E212" s="398" t="str">
        <f ca="1">P131</f>
        <v>OK.</v>
      </c>
      <c r="F212" s="399"/>
      <c r="G212" s="399"/>
      <c r="H212" s="399"/>
      <c r="I212" s="399"/>
      <c r="J212" s="400" t="str">
        <f ca="1">AF131</f>
        <v>OK.</v>
      </c>
      <c r="K212" s="399"/>
      <c r="L212" s="399"/>
      <c r="M212" s="399"/>
      <c r="N212" s="402"/>
      <c r="O212" s="401" t="str">
        <f ca="1">AV131</f>
        <v>OK.</v>
      </c>
      <c r="P212" s="402"/>
      <c r="Q212" s="402"/>
      <c r="R212" s="402"/>
      <c r="S212" s="402"/>
      <c r="T212" s="403" t="str">
        <f ca="1">BL131</f>
        <v>OK.</v>
      </c>
      <c r="U212" s="402"/>
      <c r="V212" s="402"/>
      <c r="W212" s="402"/>
      <c r="X212" s="402"/>
      <c r="Y212" s="404" t="str">
        <f ca="1">CB131</f>
        <v>OK.</v>
      </c>
      <c r="AB212" s="370"/>
      <c r="AC212" s="370"/>
      <c r="AD212" s="370"/>
      <c r="AE212" s="370"/>
      <c r="AF212" s="370"/>
    </row>
  </sheetData>
  <mergeCells count="55">
    <mergeCell ref="BU1:CB40"/>
    <mergeCell ref="I47:P48"/>
    <mergeCell ref="Y47:AF48"/>
    <mergeCell ref="AO47:AV48"/>
    <mergeCell ref="BE47:BL48"/>
    <mergeCell ref="BU47:CB48"/>
    <mergeCell ref="I1:P40"/>
    <mergeCell ref="Y1:AF40"/>
    <mergeCell ref="AO1:AV40"/>
    <mergeCell ref="BE1:BL40"/>
    <mergeCell ref="BU56:CB57"/>
    <mergeCell ref="I65:P66"/>
    <mergeCell ref="Y65:AF66"/>
    <mergeCell ref="AO65:AV66"/>
    <mergeCell ref="BE65:BL66"/>
    <mergeCell ref="BU65:CB66"/>
    <mergeCell ref="I56:P57"/>
    <mergeCell ref="Y56:AF57"/>
    <mergeCell ref="AO56:AV57"/>
    <mergeCell ref="BE56:BL57"/>
    <mergeCell ref="BU74:CB75"/>
    <mergeCell ref="I83:P84"/>
    <mergeCell ref="Y83:AF84"/>
    <mergeCell ref="AO83:AV84"/>
    <mergeCell ref="BE83:BL84"/>
    <mergeCell ref="BU83:CB84"/>
    <mergeCell ref="I74:P75"/>
    <mergeCell ref="Y74:AF75"/>
    <mergeCell ref="AO74:AV75"/>
    <mergeCell ref="BE74:BL75"/>
    <mergeCell ref="BU92:CB93"/>
    <mergeCell ref="I101:P102"/>
    <mergeCell ref="Y101:AF102"/>
    <mergeCell ref="AO101:AV102"/>
    <mergeCell ref="BE101:BL102"/>
    <mergeCell ref="BU101:CB102"/>
    <mergeCell ref="I92:P93"/>
    <mergeCell ref="Y92:AF93"/>
    <mergeCell ref="AO92:AV93"/>
    <mergeCell ref="BE92:BL93"/>
    <mergeCell ref="BU110:CB111"/>
    <mergeCell ref="I119:P120"/>
    <mergeCell ref="Y119:AF120"/>
    <mergeCell ref="AO119:AV120"/>
    <mergeCell ref="BE119:BL120"/>
    <mergeCell ref="BU119:CB120"/>
    <mergeCell ref="I110:P111"/>
    <mergeCell ref="Y110:AF111"/>
    <mergeCell ref="AO110:AV111"/>
    <mergeCell ref="BE110:BL111"/>
    <mergeCell ref="BU128:CB129"/>
    <mergeCell ref="I128:P129"/>
    <mergeCell ref="Y128:AF129"/>
    <mergeCell ref="AO128:AV129"/>
    <mergeCell ref="BE128:BL129"/>
  </mergeCells>
  <phoneticPr fontId="10" type="noConversion"/>
  <conditionalFormatting sqref="A42:CB131">
    <cfRule type="cellIs" dxfId="5" priority="1" stopIfTrue="1" operator="equal">
      <formula>"OK."</formula>
    </cfRule>
    <cfRule type="cellIs" dxfId="4" priority="2" stopIfTrue="1" operator="equal">
      <formula>"CISSS!"</formula>
    </cfRule>
  </conditionalFormatting>
  <pageMargins left="0.75" right="0.75" top="1" bottom="1" header="0.5" footer="0.5"/>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0000"/>
  </sheetPr>
  <dimension ref="A1:CB212"/>
  <sheetViews>
    <sheetView zoomScale="20" zoomScaleNormal="20" workbookViewId="0">
      <selection activeCell="V7" sqref="V7"/>
    </sheetView>
  </sheetViews>
  <sheetFormatPr defaultRowHeight="12.75" x14ac:dyDescent="0.2"/>
  <cols>
    <col min="1" max="16" width="7.28515625" style="370" customWidth="1"/>
    <col min="17" max="32" width="7.28515625" style="383" customWidth="1"/>
    <col min="33" max="48" width="7.28515625" style="370" customWidth="1"/>
    <col min="49" max="64" width="7.28515625" style="383" customWidth="1"/>
    <col min="65" max="72" width="7.28515625" style="370" customWidth="1"/>
    <col min="73" max="80" width="7.28515625" customWidth="1"/>
    <col min="82" max="121" width="5.7109375" customWidth="1"/>
  </cols>
  <sheetData>
    <row r="1" spans="1:80" x14ac:dyDescent="0.2">
      <c r="A1" s="371">
        <f>'S1'!$F$3</f>
        <v>0</v>
      </c>
      <c r="B1" s="371">
        <f>'S2'!$F$3</f>
        <v>0</v>
      </c>
      <c r="C1" s="371" t="str">
        <f>'S3'!$F$3</f>
        <v>ARCH 243.01</v>
      </c>
      <c r="D1" s="371">
        <f>'S4'!$F$3</f>
        <v>0</v>
      </c>
      <c r="E1" s="371">
        <f>'S5'!$F$3</f>
        <v>0</v>
      </c>
      <c r="F1" s="371" t="str">
        <f>'S6'!$F$3</f>
        <v>ARCH 352.11</v>
      </c>
      <c r="G1" s="371">
        <f>'S7'!$F$3</f>
        <v>0</v>
      </c>
      <c r="H1" s="371" t="str">
        <f>'S8'!$F$3</f>
        <v>ARCH 492.11</v>
      </c>
      <c r="I1" s="1112" t="s">
        <v>332</v>
      </c>
      <c r="J1" s="1112"/>
      <c r="K1" s="1112"/>
      <c r="L1" s="1112"/>
      <c r="M1" s="1112"/>
      <c r="N1" s="1112"/>
      <c r="O1" s="1112"/>
      <c r="P1" s="1112"/>
      <c r="Q1" s="371">
        <f>'S1'!$K$3</f>
        <v>0</v>
      </c>
      <c r="R1" s="371">
        <f>'S2'!$K$3</f>
        <v>0</v>
      </c>
      <c r="S1" s="371" t="str">
        <f>'S3'!$K$3</f>
        <v>Prof. Dr. A. Zekiye ABALI</v>
      </c>
      <c r="T1" s="371">
        <f>'S4'!$K$3</f>
        <v>0</v>
      </c>
      <c r="U1" s="371">
        <f>'S5'!$K$3</f>
        <v>0</v>
      </c>
      <c r="V1" s="371" t="str">
        <f>'S6'!$K$3</f>
        <v>Prof. Dr. Oya PAKDİL</v>
      </c>
      <c r="W1" s="371">
        <f>'S7'!$K$3</f>
        <v>0</v>
      </c>
      <c r="X1" s="371" t="str">
        <f>'S8'!$K$3</f>
        <v>Prof. Dr. Belkıs ULUOĞLU</v>
      </c>
      <c r="Y1" s="1114" t="s">
        <v>159</v>
      </c>
      <c r="Z1" s="1114"/>
      <c r="AA1" s="1114"/>
      <c r="AB1" s="1114"/>
      <c r="AC1" s="1114"/>
      <c r="AD1" s="1114"/>
      <c r="AE1" s="1114"/>
      <c r="AF1" s="1114"/>
      <c r="AG1" s="371">
        <f>'S1'!$P$3</f>
        <v>0</v>
      </c>
      <c r="AH1" s="371">
        <f>'S2'!$P$3</f>
        <v>0</v>
      </c>
      <c r="AI1" s="371">
        <f>'S3'!$P$3</f>
        <v>0</v>
      </c>
      <c r="AJ1" s="371">
        <f>'S4'!$P$3</f>
        <v>0</v>
      </c>
      <c r="AK1" s="371">
        <f>'S5'!$P$3</f>
        <v>0</v>
      </c>
      <c r="AL1" s="371">
        <f>'S6'!$P$3</f>
        <v>0</v>
      </c>
      <c r="AM1" s="371">
        <f>'S7'!$P$3</f>
        <v>0</v>
      </c>
      <c r="AN1" s="371">
        <f>'S8'!$P$3</f>
        <v>0</v>
      </c>
      <c r="AO1" s="1116" t="s">
        <v>158</v>
      </c>
      <c r="AP1" s="1116"/>
      <c r="AQ1" s="1116"/>
      <c r="AR1" s="1116"/>
      <c r="AS1" s="1116"/>
      <c r="AT1" s="1116"/>
      <c r="AU1" s="1116"/>
      <c r="AV1" s="1116"/>
      <c r="AW1" s="371">
        <f>'S1'!$U$3</f>
        <v>0</v>
      </c>
      <c r="AX1" s="371">
        <f>'S2'!$U$3</f>
        <v>0</v>
      </c>
      <c r="AY1" s="371">
        <f>'S3'!$U$3</f>
        <v>0</v>
      </c>
      <c r="AZ1" s="371">
        <f>'S4'!$U$3</f>
        <v>0</v>
      </c>
      <c r="BA1" s="371">
        <f>'S5'!$U$3</f>
        <v>0</v>
      </c>
      <c r="BB1" s="371">
        <f>'S6'!$U$3</f>
        <v>0</v>
      </c>
      <c r="BC1" s="371">
        <f>'S7'!$U$3</f>
        <v>0</v>
      </c>
      <c r="BD1" s="371" t="str">
        <f>'S8'!$U$3</f>
        <v>Ceren GÖĞÜŞ</v>
      </c>
      <c r="BE1" s="1118" t="s">
        <v>160</v>
      </c>
      <c r="BF1" s="1118"/>
      <c r="BG1" s="1118"/>
      <c r="BH1" s="1118"/>
      <c r="BI1" s="1118"/>
      <c r="BJ1" s="1118"/>
      <c r="BK1" s="1118"/>
      <c r="BL1" s="1118"/>
      <c r="BM1" s="371">
        <f>'S1'!$Z$3</f>
        <v>0</v>
      </c>
      <c r="BN1" s="371">
        <f>'S2'!$Z$3</f>
        <v>0</v>
      </c>
      <c r="BO1" s="371">
        <f>'S3'!$Z$3</f>
        <v>0</v>
      </c>
      <c r="BP1" s="371">
        <f>'S4'!$Z$3</f>
        <v>0</v>
      </c>
      <c r="BQ1" s="371">
        <f>'S5'!$Z$3</f>
        <v>0</v>
      </c>
      <c r="BR1" s="371">
        <f>'S6'!$Z$3</f>
        <v>0</v>
      </c>
      <c r="BS1" s="371">
        <f>'S7'!$Z$3</f>
        <v>0</v>
      </c>
      <c r="BT1" s="371">
        <f>'S8'!$Z$3</f>
        <v>0</v>
      </c>
      <c r="BU1" s="1110" t="s">
        <v>266</v>
      </c>
      <c r="BV1" s="1110"/>
      <c r="BW1" s="1110"/>
      <c r="BX1" s="1110"/>
      <c r="BY1" s="1110"/>
      <c r="BZ1" s="1110"/>
      <c r="CA1" s="1110"/>
      <c r="CB1" s="1110"/>
    </row>
    <row r="2" spans="1:80" x14ac:dyDescent="0.2">
      <c r="A2" s="371">
        <f>'S1'!$F$4</f>
        <v>0</v>
      </c>
      <c r="B2" s="371">
        <f>'S2'!$F$4</f>
        <v>0</v>
      </c>
      <c r="C2" s="371" t="str">
        <f>'S3'!$F$4</f>
        <v>ARCH 243.01</v>
      </c>
      <c r="D2" s="371">
        <f>'S4'!$F$4</f>
        <v>0</v>
      </c>
      <c r="E2" s="371">
        <f>'S5'!$F$4</f>
        <v>0</v>
      </c>
      <c r="F2" s="371" t="str">
        <f>'S6'!$F$4</f>
        <v>ARCH 352.11</v>
      </c>
      <c r="G2" s="371">
        <f>'S7'!$F$4</f>
        <v>0</v>
      </c>
      <c r="H2" s="371" t="str">
        <f>'S8'!$F$4</f>
        <v>ARCH 492.11</v>
      </c>
      <c r="I2" s="1112"/>
      <c r="J2" s="1112"/>
      <c r="K2" s="1112"/>
      <c r="L2" s="1112"/>
      <c r="M2" s="1112"/>
      <c r="N2" s="1112"/>
      <c r="O2" s="1112"/>
      <c r="P2" s="1112"/>
      <c r="Q2" s="371">
        <f>'S1'!$K$4</f>
        <v>0</v>
      </c>
      <c r="R2" s="371">
        <f>'S2'!$K$4</f>
        <v>0</v>
      </c>
      <c r="S2" s="371" t="str">
        <f>'S3'!$K$4</f>
        <v>Prof. Dr. A. Zekiye ABALI</v>
      </c>
      <c r="T2" s="371">
        <f>'S4'!$K$4</f>
        <v>0</v>
      </c>
      <c r="U2" s="371">
        <f>'S5'!$K$4</f>
        <v>0</v>
      </c>
      <c r="V2" s="371" t="str">
        <f>'S6'!$K$4</f>
        <v>Prof. Dr. Oya PAKDİL</v>
      </c>
      <c r="W2" s="371">
        <f>'S7'!$K$4</f>
        <v>0</v>
      </c>
      <c r="X2" s="371" t="str">
        <f>'S8'!$K$4</f>
        <v>Prof. Dr. Belkıs ULUOĞLU</v>
      </c>
      <c r="Y2" s="1114"/>
      <c r="Z2" s="1114"/>
      <c r="AA2" s="1114"/>
      <c r="AB2" s="1114"/>
      <c r="AC2" s="1114"/>
      <c r="AD2" s="1114"/>
      <c r="AE2" s="1114"/>
      <c r="AF2" s="1114"/>
      <c r="AG2" s="371">
        <f>'S1'!$P$4</f>
        <v>0</v>
      </c>
      <c r="AH2" s="371">
        <f>'S2'!$P$4</f>
        <v>0</v>
      </c>
      <c r="AI2" s="371">
        <f>'S3'!$P$4</f>
        <v>0</v>
      </c>
      <c r="AJ2" s="371">
        <f>'S4'!$P$4</f>
        <v>0</v>
      </c>
      <c r="AK2" s="371">
        <f>'S5'!$P$4</f>
        <v>0</v>
      </c>
      <c r="AL2" s="371">
        <f>'S6'!$P$4</f>
        <v>0</v>
      </c>
      <c r="AM2" s="371">
        <f>'S7'!$P$4</f>
        <v>0</v>
      </c>
      <c r="AN2" s="371">
        <f>'S8'!$P$4</f>
        <v>0</v>
      </c>
      <c r="AO2" s="1116"/>
      <c r="AP2" s="1116"/>
      <c r="AQ2" s="1116"/>
      <c r="AR2" s="1116"/>
      <c r="AS2" s="1116"/>
      <c r="AT2" s="1116"/>
      <c r="AU2" s="1116"/>
      <c r="AV2" s="1116"/>
      <c r="AW2" s="371">
        <f>'S1'!$U$4</f>
        <v>0</v>
      </c>
      <c r="AX2" s="371">
        <f>'S2'!$U$4</f>
        <v>0</v>
      </c>
      <c r="AY2" s="371">
        <f>'S3'!$U$4</f>
        <v>0</v>
      </c>
      <c r="AZ2" s="371">
        <f>'S4'!$U$4</f>
        <v>0</v>
      </c>
      <c r="BA2" s="371">
        <f>'S5'!$U$4</f>
        <v>0</v>
      </c>
      <c r="BB2" s="371">
        <f>'S6'!$U$4</f>
        <v>0</v>
      </c>
      <c r="BC2" s="371">
        <f>'S7'!$U$4</f>
        <v>0</v>
      </c>
      <c r="BD2" s="371" t="str">
        <f>'S8'!$U$4</f>
        <v>Ceren GÖĞÜŞ</v>
      </c>
      <c r="BE2" s="1118"/>
      <c r="BF2" s="1118"/>
      <c r="BG2" s="1118"/>
      <c r="BH2" s="1118"/>
      <c r="BI2" s="1118"/>
      <c r="BJ2" s="1118"/>
      <c r="BK2" s="1118"/>
      <c r="BL2" s="1118"/>
      <c r="BM2" s="371">
        <f>'S1'!$Z$4</f>
        <v>0</v>
      </c>
      <c r="BN2" s="371">
        <f>'S2'!$Z$4</f>
        <v>0</v>
      </c>
      <c r="BO2" s="371">
        <f>'S3'!$Z$4</f>
        <v>0</v>
      </c>
      <c r="BP2" s="371">
        <f>'S4'!$Z$4</f>
        <v>0</v>
      </c>
      <c r="BQ2" s="371">
        <f>'S5'!$Z$4</f>
        <v>0</v>
      </c>
      <c r="BR2" s="371">
        <f>'S6'!$Z$4</f>
        <v>0</v>
      </c>
      <c r="BS2" s="371">
        <f>'S7'!$Z$4</f>
        <v>0</v>
      </c>
      <c r="BT2" s="371">
        <f>'S8'!$Z$4</f>
        <v>0</v>
      </c>
      <c r="BU2" s="1110"/>
      <c r="BV2" s="1110"/>
      <c r="BW2" s="1110"/>
      <c r="BX2" s="1110"/>
      <c r="BY2" s="1110"/>
      <c r="BZ2" s="1110"/>
      <c r="CA2" s="1110"/>
      <c r="CB2" s="1110"/>
    </row>
    <row r="3" spans="1:80" x14ac:dyDescent="0.2">
      <c r="A3" s="371">
        <f>'S1'!$F$5</f>
        <v>0</v>
      </c>
      <c r="B3" s="371">
        <f>'S2'!$F$5</f>
        <v>0</v>
      </c>
      <c r="C3" s="371" t="str">
        <f>'S3'!$F$5</f>
        <v>ARCH 243.11</v>
      </c>
      <c r="D3" s="371">
        <f>'S4'!$F$5</f>
        <v>0</v>
      </c>
      <c r="E3" s="371">
        <f>'S5'!$F$5</f>
        <v>0</v>
      </c>
      <c r="F3" s="371" t="str">
        <f>'S6'!$F$5</f>
        <v>ARCH 352.11</v>
      </c>
      <c r="G3" s="371">
        <f>'S7'!$F$5</f>
        <v>0</v>
      </c>
      <c r="H3" s="371" t="str">
        <f>'S8'!$F$5</f>
        <v>ARCH 492.11</v>
      </c>
      <c r="I3" s="1112"/>
      <c r="J3" s="1112"/>
      <c r="K3" s="1112"/>
      <c r="L3" s="1112"/>
      <c r="M3" s="1112"/>
      <c r="N3" s="1112"/>
      <c r="O3" s="1112"/>
      <c r="P3" s="1112"/>
      <c r="Q3" s="371">
        <f>'S1'!$K$5</f>
        <v>0</v>
      </c>
      <c r="R3" s="371">
        <f>'S2'!$K$5</f>
        <v>0</v>
      </c>
      <c r="S3" s="371" t="str">
        <f>'S3'!$K$5</f>
        <v>Prof. Dr. A. Zekiye ABALI</v>
      </c>
      <c r="T3" s="371">
        <f>'S4'!$K$5</f>
        <v>0</v>
      </c>
      <c r="U3" s="371">
        <f>'S5'!$K$5</f>
        <v>0</v>
      </c>
      <c r="V3" s="371" t="str">
        <f>'S6'!$K$5</f>
        <v>Prof. Dr. Oya PAKDİL</v>
      </c>
      <c r="W3" s="371">
        <f>'S7'!$K$5</f>
        <v>0</v>
      </c>
      <c r="X3" s="371" t="str">
        <f>'S8'!$K$5</f>
        <v>Prof. Dr. Belkıs ULUOĞLU</v>
      </c>
      <c r="Y3" s="1114"/>
      <c r="Z3" s="1114"/>
      <c r="AA3" s="1114"/>
      <c r="AB3" s="1114"/>
      <c r="AC3" s="1114"/>
      <c r="AD3" s="1114"/>
      <c r="AE3" s="1114"/>
      <c r="AF3" s="1114"/>
      <c r="AG3" s="371">
        <f>'S1'!$P$5</f>
        <v>0</v>
      </c>
      <c r="AH3" s="371">
        <f>'S2'!$P$5</f>
        <v>0</v>
      </c>
      <c r="AI3" s="371">
        <f>'S3'!$P$5</f>
        <v>0</v>
      </c>
      <c r="AJ3" s="371">
        <f>'S4'!$P$5</f>
        <v>0</v>
      </c>
      <c r="AK3" s="371">
        <f>'S5'!$P$5</f>
        <v>0</v>
      </c>
      <c r="AL3" s="371">
        <f>'S6'!$P$5</f>
        <v>0</v>
      </c>
      <c r="AM3" s="371">
        <f>'S7'!$P$5</f>
        <v>0</v>
      </c>
      <c r="AN3" s="371">
        <f>'S8'!$P$5</f>
        <v>0</v>
      </c>
      <c r="AO3" s="1116"/>
      <c r="AP3" s="1116"/>
      <c r="AQ3" s="1116"/>
      <c r="AR3" s="1116"/>
      <c r="AS3" s="1116"/>
      <c r="AT3" s="1116"/>
      <c r="AU3" s="1116"/>
      <c r="AV3" s="1116"/>
      <c r="AW3" s="371">
        <f>'S1'!$U$5</f>
        <v>0</v>
      </c>
      <c r="AX3" s="371">
        <f>'S2'!$U$5</f>
        <v>0</v>
      </c>
      <c r="AY3" s="371">
        <f>'S3'!$U$5</f>
        <v>0</v>
      </c>
      <c r="AZ3" s="371">
        <f>'S4'!$U$5</f>
        <v>0</v>
      </c>
      <c r="BA3" s="371">
        <f>'S5'!$U$5</f>
        <v>0</v>
      </c>
      <c r="BB3" s="371">
        <f>'S6'!$U$5</f>
        <v>0</v>
      </c>
      <c r="BC3" s="371">
        <f>'S7'!$U$5</f>
        <v>0</v>
      </c>
      <c r="BD3" s="371" t="str">
        <f>'S8'!$U$5</f>
        <v>Ceren GÖĞÜŞ</v>
      </c>
      <c r="BE3" s="1118"/>
      <c r="BF3" s="1118"/>
      <c r="BG3" s="1118"/>
      <c r="BH3" s="1118"/>
      <c r="BI3" s="1118"/>
      <c r="BJ3" s="1118"/>
      <c r="BK3" s="1118"/>
      <c r="BL3" s="1118"/>
      <c r="BM3" s="371">
        <f>'S1'!$Z$5</f>
        <v>0</v>
      </c>
      <c r="BN3" s="371">
        <f>'S2'!$Z$5</f>
        <v>0</v>
      </c>
      <c r="BO3" s="371">
        <f>'S3'!$Z$5</f>
        <v>0</v>
      </c>
      <c r="BP3" s="371">
        <f>'S4'!$Z$5</f>
        <v>0</v>
      </c>
      <c r="BQ3" s="371">
        <f>'S5'!$Z$5</f>
        <v>0</v>
      </c>
      <c r="BR3" s="371">
        <f>'S6'!$Z$5</f>
        <v>0</v>
      </c>
      <c r="BS3" s="371">
        <f>'S7'!$Z$5</f>
        <v>0</v>
      </c>
      <c r="BT3" s="371">
        <f>'S8'!$Z$5</f>
        <v>0</v>
      </c>
      <c r="BU3" s="1110"/>
      <c r="BV3" s="1110"/>
      <c r="BW3" s="1110"/>
      <c r="BX3" s="1110"/>
      <c r="BY3" s="1110"/>
      <c r="BZ3" s="1110"/>
      <c r="CA3" s="1110"/>
      <c r="CB3" s="1110"/>
    </row>
    <row r="4" spans="1:80" x14ac:dyDescent="0.2">
      <c r="A4" s="371">
        <f>'S1'!$F$6</f>
        <v>0</v>
      </c>
      <c r="B4" s="371" t="str">
        <f>'S2'!$F$6</f>
        <v>ES 106.04</v>
      </c>
      <c r="C4" s="371" t="str">
        <f>'S3'!$F$6</f>
        <v>ARCH 243.11</v>
      </c>
      <c r="D4" s="371">
        <f>'S4'!$F$6</f>
        <v>0</v>
      </c>
      <c r="E4" s="371">
        <f>'S5'!$F$6</f>
        <v>0</v>
      </c>
      <c r="F4" s="371" t="str">
        <f>'S6'!$F$6</f>
        <v>ARCH 352.11</v>
      </c>
      <c r="G4" s="371">
        <f>'S7'!$F$6</f>
        <v>0</v>
      </c>
      <c r="H4" s="371" t="str">
        <f>'S8'!$F$6</f>
        <v>ARCH 492.11</v>
      </c>
      <c r="I4" s="1112"/>
      <c r="J4" s="1112"/>
      <c r="K4" s="1112"/>
      <c r="L4" s="1112"/>
      <c r="M4" s="1112"/>
      <c r="N4" s="1112"/>
      <c r="O4" s="1112"/>
      <c r="P4" s="1112"/>
      <c r="Q4" s="371">
        <f>'S1'!$K$6</f>
        <v>0</v>
      </c>
      <c r="R4" s="371" t="str">
        <f>'S2'!$K$6</f>
        <v>Staff1</v>
      </c>
      <c r="S4" s="371" t="str">
        <f>'S3'!$K$6</f>
        <v>Prof. Dr. A. Zekiye ABALI</v>
      </c>
      <c r="T4" s="371">
        <f>'S4'!$K$6</f>
        <v>0</v>
      </c>
      <c r="U4" s="371">
        <f>'S5'!$K$6</f>
        <v>0</v>
      </c>
      <c r="V4" s="371" t="str">
        <f>'S6'!$K$6</f>
        <v>Prof. Dr. Oya PAKDİL</v>
      </c>
      <c r="W4" s="371">
        <f>'S7'!$K$6</f>
        <v>0</v>
      </c>
      <c r="X4" s="371" t="str">
        <f>'S8'!$K$6</f>
        <v>Prof. Dr. Belkıs ULUOĞLU</v>
      </c>
      <c r="Y4" s="1114"/>
      <c r="Z4" s="1114"/>
      <c r="AA4" s="1114"/>
      <c r="AB4" s="1114"/>
      <c r="AC4" s="1114"/>
      <c r="AD4" s="1114"/>
      <c r="AE4" s="1114"/>
      <c r="AF4" s="1114"/>
      <c r="AG4" s="371">
        <f>'S1'!$P$6</f>
        <v>0</v>
      </c>
      <c r="AH4" s="371">
        <f>'S2'!$P$6</f>
        <v>0</v>
      </c>
      <c r="AI4" s="371">
        <f>'S3'!$P$6</f>
        <v>0</v>
      </c>
      <c r="AJ4" s="371">
        <f>'S4'!$P$6</f>
        <v>0</v>
      </c>
      <c r="AK4" s="371">
        <f>'S5'!$P$6</f>
        <v>0</v>
      </c>
      <c r="AL4" s="371">
        <f>'S6'!$P$6</f>
        <v>0</v>
      </c>
      <c r="AM4" s="371">
        <f>'S7'!$P$6</f>
        <v>0</v>
      </c>
      <c r="AN4" s="371">
        <f>'S8'!$P$6</f>
        <v>0</v>
      </c>
      <c r="AO4" s="1116"/>
      <c r="AP4" s="1116"/>
      <c r="AQ4" s="1116"/>
      <c r="AR4" s="1116"/>
      <c r="AS4" s="1116"/>
      <c r="AT4" s="1116"/>
      <c r="AU4" s="1116"/>
      <c r="AV4" s="1116"/>
      <c r="AW4" s="371">
        <f>'S1'!$U$6</f>
        <v>0</v>
      </c>
      <c r="AX4" s="371">
        <f>'S2'!$U$6</f>
        <v>0</v>
      </c>
      <c r="AY4" s="371">
        <f>'S3'!$U$6</f>
        <v>0</v>
      </c>
      <c r="AZ4" s="371">
        <f>'S4'!$U$6</f>
        <v>0</v>
      </c>
      <c r="BA4" s="371">
        <f>'S5'!$U$6</f>
        <v>0</v>
      </c>
      <c r="BB4" s="371">
        <f>'S6'!$U$6</f>
        <v>0</v>
      </c>
      <c r="BC4" s="371">
        <f>'S7'!$U$6</f>
        <v>0</v>
      </c>
      <c r="BD4" s="371" t="str">
        <f>'S8'!$U$6</f>
        <v>Ceren GÖĞÜŞ</v>
      </c>
      <c r="BE4" s="1118"/>
      <c r="BF4" s="1118"/>
      <c r="BG4" s="1118"/>
      <c r="BH4" s="1118"/>
      <c r="BI4" s="1118"/>
      <c r="BJ4" s="1118"/>
      <c r="BK4" s="1118"/>
      <c r="BL4" s="1118"/>
      <c r="BM4" s="371">
        <f>'S1'!$Z$6</f>
        <v>0</v>
      </c>
      <c r="BN4" s="371">
        <f>'S2'!$Z$6</f>
        <v>0</v>
      </c>
      <c r="BO4" s="371">
        <f>'S3'!$Z$6</f>
        <v>0</v>
      </c>
      <c r="BP4" s="371">
        <f>'S4'!$Z$6</f>
        <v>0</v>
      </c>
      <c r="BQ4" s="371">
        <f>'S5'!$Z$6</f>
        <v>0</v>
      </c>
      <c r="BR4" s="371">
        <f>'S6'!$Z$6</f>
        <v>0</v>
      </c>
      <c r="BS4" s="371">
        <f>'S7'!$Z$6</f>
        <v>0</v>
      </c>
      <c r="BT4" s="371">
        <f>'S8'!$Z$6</f>
        <v>0</v>
      </c>
      <c r="BU4" s="1110"/>
      <c r="BV4" s="1110"/>
      <c r="BW4" s="1110"/>
      <c r="BX4" s="1110"/>
      <c r="BY4" s="1110"/>
      <c r="BZ4" s="1110"/>
      <c r="CA4" s="1110"/>
      <c r="CB4" s="1110"/>
    </row>
    <row r="5" spans="1:80" x14ac:dyDescent="0.2">
      <c r="A5" s="371">
        <f>'S1'!$F$7</f>
        <v>0</v>
      </c>
      <c r="B5" s="371" t="str">
        <f>'S2'!$F$7</f>
        <v>ARCH 112.11</v>
      </c>
      <c r="C5" s="371">
        <f>'S3'!$F$7</f>
        <v>0</v>
      </c>
      <c r="D5" s="371">
        <f>'S4'!$F$7</f>
        <v>0</v>
      </c>
      <c r="E5" s="371">
        <f>'S5'!$F$7</f>
        <v>0</v>
      </c>
      <c r="F5" s="371">
        <f>'S6'!$F$7</f>
        <v>0</v>
      </c>
      <c r="G5" s="371">
        <f>'S7'!$F$7</f>
        <v>0</v>
      </c>
      <c r="H5" s="371">
        <f>'S8'!$F$7</f>
        <v>0</v>
      </c>
      <c r="I5" s="1112"/>
      <c r="J5" s="1112"/>
      <c r="K5" s="1112"/>
      <c r="L5" s="1112"/>
      <c r="M5" s="1112"/>
      <c r="N5" s="1112"/>
      <c r="O5" s="1112"/>
      <c r="P5" s="1112"/>
      <c r="Q5" s="371">
        <f>'S1'!$K$7</f>
        <v>0</v>
      </c>
      <c r="R5" s="371" t="str">
        <f>'S2'!$K$7</f>
        <v>Doç. Dr. Füsun SEZEN</v>
      </c>
      <c r="S5" s="371">
        <f>'S3'!$K$7</f>
        <v>0</v>
      </c>
      <c r="T5" s="371">
        <f>'S4'!$K$7</f>
        <v>0</v>
      </c>
      <c r="U5" s="371">
        <f>'S5'!$K$7</f>
        <v>0</v>
      </c>
      <c r="V5" s="371">
        <f>'S6'!$K$7</f>
        <v>0</v>
      </c>
      <c r="W5" s="371">
        <f>'S7'!$K$7</f>
        <v>0</v>
      </c>
      <c r="X5" s="371">
        <f>'S8'!$K$7</f>
        <v>0</v>
      </c>
      <c r="Y5" s="1114"/>
      <c r="Z5" s="1114"/>
      <c r="AA5" s="1114"/>
      <c r="AB5" s="1114"/>
      <c r="AC5" s="1114"/>
      <c r="AD5" s="1114"/>
      <c r="AE5" s="1114"/>
      <c r="AF5" s="1114"/>
      <c r="AG5" s="371">
        <f>'S1'!$P$7</f>
        <v>0</v>
      </c>
      <c r="AH5" s="371">
        <f>'S2'!$P$7</f>
        <v>0</v>
      </c>
      <c r="AI5" s="371">
        <f>'S3'!$P$7</f>
        <v>0</v>
      </c>
      <c r="AJ5" s="371">
        <f>'S4'!$P$7</f>
        <v>0</v>
      </c>
      <c r="AK5" s="371">
        <f>'S5'!$P$7</f>
        <v>0</v>
      </c>
      <c r="AL5" s="371">
        <f>'S6'!$P$7</f>
        <v>0</v>
      </c>
      <c r="AM5" s="371">
        <f>'S7'!$P$7</f>
        <v>0</v>
      </c>
      <c r="AN5" s="371">
        <f>'S8'!$P$7</f>
        <v>0</v>
      </c>
      <c r="AO5" s="1116"/>
      <c r="AP5" s="1116"/>
      <c r="AQ5" s="1116"/>
      <c r="AR5" s="1116"/>
      <c r="AS5" s="1116"/>
      <c r="AT5" s="1116"/>
      <c r="AU5" s="1116"/>
      <c r="AV5" s="1116"/>
      <c r="AW5" s="371">
        <f>'S1'!$U$7</f>
        <v>0</v>
      </c>
      <c r="AX5" s="371" t="str">
        <f>'S2'!$U$7</f>
        <v>Pelin KARAÇAR ERCOŞKUN</v>
      </c>
      <c r="AY5" s="371">
        <f>'S3'!$U$7</f>
        <v>0</v>
      </c>
      <c r="AZ5" s="371">
        <f>'S4'!$U$7</f>
        <v>0</v>
      </c>
      <c r="BA5" s="371">
        <f>'S5'!$U$7</f>
        <v>0</v>
      </c>
      <c r="BB5" s="371">
        <f>'S6'!$U$7</f>
        <v>0</v>
      </c>
      <c r="BC5" s="371">
        <f>'S7'!$U$7</f>
        <v>0</v>
      </c>
      <c r="BD5" s="371">
        <f>'S8'!$U$7</f>
        <v>0</v>
      </c>
      <c r="BE5" s="1118"/>
      <c r="BF5" s="1118"/>
      <c r="BG5" s="1118"/>
      <c r="BH5" s="1118"/>
      <c r="BI5" s="1118"/>
      <c r="BJ5" s="1118"/>
      <c r="BK5" s="1118"/>
      <c r="BL5" s="1118"/>
      <c r="BM5" s="371">
        <f>'S1'!$Z$7</f>
        <v>0</v>
      </c>
      <c r="BN5" s="371">
        <f>'S2'!$Z$7</f>
        <v>0</v>
      </c>
      <c r="BO5" s="371">
        <f>'S3'!$Z$7</f>
        <v>0</v>
      </c>
      <c r="BP5" s="371">
        <f>'S4'!$Z$7</f>
        <v>0</v>
      </c>
      <c r="BQ5" s="371">
        <f>'S5'!$Z$7</f>
        <v>0</v>
      </c>
      <c r="BR5" s="371">
        <f>'S6'!$Z$7</f>
        <v>0</v>
      </c>
      <c r="BS5" s="371">
        <f>'S7'!$Z$7</f>
        <v>0</v>
      </c>
      <c r="BT5" s="371">
        <f>'S8'!$Z$7</f>
        <v>0</v>
      </c>
      <c r="BU5" s="1110"/>
      <c r="BV5" s="1110"/>
      <c r="BW5" s="1110"/>
      <c r="BX5" s="1110"/>
      <c r="BY5" s="1110"/>
      <c r="BZ5" s="1110"/>
      <c r="CA5" s="1110"/>
      <c r="CB5" s="1110"/>
    </row>
    <row r="6" spans="1:80" x14ac:dyDescent="0.2">
      <c r="A6" s="371">
        <f>'S1'!$F$8</f>
        <v>0</v>
      </c>
      <c r="B6" s="371" t="str">
        <f>'S2'!$F$8</f>
        <v>ARCH 112.11</v>
      </c>
      <c r="C6" s="371">
        <f>'S3'!$F$8</f>
        <v>0</v>
      </c>
      <c r="D6" s="371">
        <f>'S4'!$F$8</f>
        <v>0</v>
      </c>
      <c r="E6" s="371">
        <f>'S5'!$F$8</f>
        <v>0</v>
      </c>
      <c r="F6" s="371" t="str">
        <f>'S6'!$F$8</f>
        <v>ARCH 352.11</v>
      </c>
      <c r="G6" s="371">
        <f>'S7'!$F$8</f>
        <v>0</v>
      </c>
      <c r="H6" s="371" t="str">
        <f>'S8'!$F$8</f>
        <v>ARCH 492.11</v>
      </c>
      <c r="I6" s="1112"/>
      <c r="J6" s="1112"/>
      <c r="K6" s="1112"/>
      <c r="L6" s="1112"/>
      <c r="M6" s="1112"/>
      <c r="N6" s="1112"/>
      <c r="O6" s="1112"/>
      <c r="P6" s="1112"/>
      <c r="Q6" s="371">
        <f>'S1'!$K$8</f>
        <v>0</v>
      </c>
      <c r="R6" s="371" t="str">
        <f>'S2'!$K$8</f>
        <v>Doç. Dr. Füsun SEZEN</v>
      </c>
      <c r="S6" s="371">
        <f>'S3'!$K$8</f>
        <v>0</v>
      </c>
      <c r="T6" s="371">
        <f>'S4'!$K$8</f>
        <v>0</v>
      </c>
      <c r="U6" s="371">
        <f>'S5'!$K$8</f>
        <v>0</v>
      </c>
      <c r="V6" s="371" t="str">
        <f>'S6'!$K$8</f>
        <v>Prof. Dr. Oya PAKDİL</v>
      </c>
      <c r="W6" s="371">
        <f>'S7'!$K$8</f>
        <v>0</v>
      </c>
      <c r="X6" s="371" t="str">
        <f>'S8'!$K$8</f>
        <v>Prof. Dr. Belkıs ULUOĞLU</v>
      </c>
      <c r="Y6" s="1114"/>
      <c r="Z6" s="1114"/>
      <c r="AA6" s="1114"/>
      <c r="AB6" s="1114"/>
      <c r="AC6" s="1114"/>
      <c r="AD6" s="1114"/>
      <c r="AE6" s="1114"/>
      <c r="AF6" s="1114"/>
      <c r="AG6" s="371">
        <f>'S1'!$P$8</f>
        <v>0</v>
      </c>
      <c r="AH6" s="371">
        <f>'S2'!$P$8</f>
        <v>0</v>
      </c>
      <c r="AI6" s="371">
        <f>'S3'!$P$8</f>
        <v>0</v>
      </c>
      <c r="AJ6" s="371">
        <f>'S4'!$P$8</f>
        <v>0</v>
      </c>
      <c r="AK6" s="371">
        <f>'S5'!$P$8</f>
        <v>0</v>
      </c>
      <c r="AL6" s="371">
        <f>'S6'!$P$8</f>
        <v>0</v>
      </c>
      <c r="AM6" s="371">
        <f>'S7'!$P$8</f>
        <v>0</v>
      </c>
      <c r="AN6" s="371">
        <f>'S8'!$P$8</f>
        <v>0</v>
      </c>
      <c r="AO6" s="1116"/>
      <c r="AP6" s="1116"/>
      <c r="AQ6" s="1116"/>
      <c r="AR6" s="1116"/>
      <c r="AS6" s="1116"/>
      <c r="AT6" s="1116"/>
      <c r="AU6" s="1116"/>
      <c r="AV6" s="1116"/>
      <c r="AW6" s="371">
        <f>'S1'!$U$8</f>
        <v>0</v>
      </c>
      <c r="AX6" s="371" t="str">
        <f>'S2'!$U$8</f>
        <v>Pelin KARAÇAR ERCOŞKUN</v>
      </c>
      <c r="AY6" s="371">
        <f>'S3'!$U$8</f>
        <v>0</v>
      </c>
      <c r="AZ6" s="371">
        <f>'S4'!$U$8</f>
        <v>0</v>
      </c>
      <c r="BA6" s="371">
        <f>'S5'!$U$8</f>
        <v>0</v>
      </c>
      <c r="BB6" s="371">
        <f>'S6'!$U$8</f>
        <v>0</v>
      </c>
      <c r="BC6" s="371">
        <f>'S7'!$U$8</f>
        <v>0</v>
      </c>
      <c r="BD6" s="371" t="str">
        <f>'S8'!$U$8</f>
        <v>Ceren GÖĞÜŞ</v>
      </c>
      <c r="BE6" s="1118"/>
      <c r="BF6" s="1118"/>
      <c r="BG6" s="1118"/>
      <c r="BH6" s="1118"/>
      <c r="BI6" s="1118"/>
      <c r="BJ6" s="1118"/>
      <c r="BK6" s="1118"/>
      <c r="BL6" s="1118"/>
      <c r="BM6" s="371">
        <f>'S1'!$Z$8</f>
        <v>0</v>
      </c>
      <c r="BN6" s="371">
        <f>'S2'!$Z$8</f>
        <v>0</v>
      </c>
      <c r="BO6" s="371">
        <f>'S3'!$Z$8</f>
        <v>0</v>
      </c>
      <c r="BP6" s="371">
        <f>'S4'!$Z$8</f>
        <v>0</v>
      </c>
      <c r="BQ6" s="371">
        <f>'S5'!$Z$8</f>
        <v>0</v>
      </c>
      <c r="BR6" s="371">
        <f>'S6'!$Z$8</f>
        <v>0</v>
      </c>
      <c r="BS6" s="371">
        <f>'S7'!$Z$8</f>
        <v>0</v>
      </c>
      <c r="BT6" s="371">
        <f>'S8'!$Z$8</f>
        <v>0</v>
      </c>
      <c r="BU6" s="1110"/>
      <c r="BV6" s="1110"/>
      <c r="BW6" s="1110"/>
      <c r="BX6" s="1110"/>
      <c r="BY6" s="1110"/>
      <c r="BZ6" s="1110"/>
      <c r="CA6" s="1110"/>
      <c r="CB6" s="1110"/>
    </row>
    <row r="7" spans="1:80" x14ac:dyDescent="0.2">
      <c r="A7" s="371">
        <f>'S1'!$F$9</f>
        <v>0</v>
      </c>
      <c r="B7" s="371" t="str">
        <f>'S2'!$F$9</f>
        <v>ARCH 112.11</v>
      </c>
      <c r="C7" s="371">
        <f>'S3'!$F$9</f>
        <v>0</v>
      </c>
      <c r="D7" s="371">
        <f>'S4'!$F$9</f>
        <v>0</v>
      </c>
      <c r="E7" s="371">
        <f>'S5'!$F$9</f>
        <v>0</v>
      </c>
      <c r="F7" s="371" t="str">
        <f>'S6'!$F$9</f>
        <v>ARCH 352.11</v>
      </c>
      <c r="G7" s="371">
        <f>'S7'!$F$9</f>
        <v>0</v>
      </c>
      <c r="H7" s="371" t="str">
        <f>'S8'!$F$9</f>
        <v>ARCH 492.11</v>
      </c>
      <c r="I7" s="1112"/>
      <c r="J7" s="1112"/>
      <c r="K7" s="1112"/>
      <c r="L7" s="1112"/>
      <c r="M7" s="1112"/>
      <c r="N7" s="1112"/>
      <c r="O7" s="1112"/>
      <c r="P7" s="1112"/>
      <c r="Q7" s="371">
        <f>'S1'!$K$9</f>
        <v>0</v>
      </c>
      <c r="R7" s="371" t="str">
        <f>'S2'!$K$9</f>
        <v>Doç. Dr. Füsun SEZEN</v>
      </c>
      <c r="S7" s="371">
        <f>'S3'!$K$9</f>
        <v>0</v>
      </c>
      <c r="T7" s="371">
        <f>'S4'!$K$9</f>
        <v>0</v>
      </c>
      <c r="U7" s="371">
        <f>'S5'!$K$9</f>
        <v>0</v>
      </c>
      <c r="V7" s="371" t="str">
        <f>'S6'!$K$9</f>
        <v>Prof. Dr. Oya PAKDİL</v>
      </c>
      <c r="W7" s="371">
        <f>'S7'!$K$9</f>
        <v>0</v>
      </c>
      <c r="X7" s="371" t="str">
        <f>'S8'!$K$9</f>
        <v>Prof. Dr. Belkıs ULUOĞLU</v>
      </c>
      <c r="Y7" s="1114"/>
      <c r="Z7" s="1114"/>
      <c r="AA7" s="1114"/>
      <c r="AB7" s="1114"/>
      <c r="AC7" s="1114"/>
      <c r="AD7" s="1114"/>
      <c r="AE7" s="1114"/>
      <c r="AF7" s="1114"/>
      <c r="AG7" s="371">
        <f>'S1'!$P$9</f>
        <v>0</v>
      </c>
      <c r="AH7" s="371">
        <f>'S2'!$P$9</f>
        <v>0</v>
      </c>
      <c r="AI7" s="371">
        <f>'S3'!$P$9</f>
        <v>0</v>
      </c>
      <c r="AJ7" s="371">
        <f>'S4'!$P$9</f>
        <v>0</v>
      </c>
      <c r="AK7" s="371">
        <f>'S5'!$P$9</f>
        <v>0</v>
      </c>
      <c r="AL7" s="371">
        <f>'S6'!$P$9</f>
        <v>0</v>
      </c>
      <c r="AM7" s="371">
        <f>'S7'!$P$9</f>
        <v>0</v>
      </c>
      <c r="AN7" s="371">
        <f>'S8'!$P$9</f>
        <v>0</v>
      </c>
      <c r="AO7" s="1116"/>
      <c r="AP7" s="1116"/>
      <c r="AQ7" s="1116"/>
      <c r="AR7" s="1116"/>
      <c r="AS7" s="1116"/>
      <c r="AT7" s="1116"/>
      <c r="AU7" s="1116"/>
      <c r="AV7" s="1116"/>
      <c r="AW7" s="371">
        <f>'S1'!$U$9</f>
        <v>0</v>
      </c>
      <c r="AX7" s="371" t="str">
        <f>'S2'!$U$9</f>
        <v>Pelin KARAÇAR ERCOŞKUN</v>
      </c>
      <c r="AY7" s="371">
        <f>'S3'!$U$9</f>
        <v>0</v>
      </c>
      <c r="AZ7" s="371">
        <f>'S4'!$U$9</f>
        <v>0</v>
      </c>
      <c r="BA7" s="371">
        <f>'S5'!$U$9</f>
        <v>0</v>
      </c>
      <c r="BB7" s="371">
        <f>'S6'!$U$9</f>
        <v>0</v>
      </c>
      <c r="BC7" s="371">
        <f>'S7'!$U$9</f>
        <v>0</v>
      </c>
      <c r="BD7" s="371" t="str">
        <f>'S8'!$U$9</f>
        <v>Ceren GÖĞÜŞ</v>
      </c>
      <c r="BE7" s="1118"/>
      <c r="BF7" s="1118"/>
      <c r="BG7" s="1118"/>
      <c r="BH7" s="1118"/>
      <c r="BI7" s="1118"/>
      <c r="BJ7" s="1118"/>
      <c r="BK7" s="1118"/>
      <c r="BL7" s="1118"/>
      <c r="BM7" s="371">
        <f>'S1'!$Z$9</f>
        <v>0</v>
      </c>
      <c r="BN7" s="371">
        <f>'S2'!$Z$9</f>
        <v>0</v>
      </c>
      <c r="BO7" s="371">
        <f>'S3'!$Z$9</f>
        <v>0</v>
      </c>
      <c r="BP7" s="371">
        <f>'S4'!$Z$9</f>
        <v>0</v>
      </c>
      <c r="BQ7" s="371">
        <f>'S5'!$Z$9</f>
        <v>0</v>
      </c>
      <c r="BR7" s="371">
        <f>'S6'!$Z$9</f>
        <v>0</v>
      </c>
      <c r="BS7" s="371">
        <f>'S7'!$Z$9</f>
        <v>0</v>
      </c>
      <c r="BT7" s="371">
        <f>'S8'!$Z$9</f>
        <v>0</v>
      </c>
      <c r="BU7" s="1110"/>
      <c r="BV7" s="1110"/>
      <c r="BW7" s="1110"/>
      <c r="BX7" s="1110"/>
      <c r="BY7" s="1110"/>
      <c r="BZ7" s="1110"/>
      <c r="CA7" s="1110"/>
      <c r="CB7" s="1110"/>
    </row>
    <row r="8" spans="1:80" x14ac:dyDescent="0.2">
      <c r="A8" s="371" t="str">
        <f>'S1'!$F$10</f>
        <v>HUM 101.0A</v>
      </c>
      <c r="B8" s="371" t="str">
        <f>'S2'!$F$10</f>
        <v>ARCH 112.11</v>
      </c>
      <c r="C8" s="371">
        <f>'S3'!$F$10</f>
        <v>0</v>
      </c>
      <c r="D8" s="371">
        <f>'S4'!$F$10</f>
        <v>0</v>
      </c>
      <c r="E8" s="371">
        <f>'S5'!$F$10</f>
        <v>0</v>
      </c>
      <c r="F8" s="371" t="str">
        <f>'S6'!$F$10</f>
        <v>ARCH 352.11</v>
      </c>
      <c r="G8" s="371">
        <f>'S7'!$F$10</f>
        <v>0</v>
      </c>
      <c r="H8" s="371" t="str">
        <f>'S8'!$F$10</f>
        <v>ARCH 492.11</v>
      </c>
      <c r="I8" s="1112"/>
      <c r="J8" s="1112"/>
      <c r="K8" s="1112"/>
      <c r="L8" s="1112"/>
      <c r="M8" s="1112"/>
      <c r="N8" s="1112"/>
      <c r="O8" s="1112"/>
      <c r="P8" s="1112"/>
      <c r="Q8" s="371" t="str">
        <f>'S1'!$K$10</f>
        <v>Rectorate1</v>
      </c>
      <c r="R8" s="371" t="str">
        <f>'S2'!$K$10</f>
        <v>Doç. Dr. Füsun SEZEN</v>
      </c>
      <c r="S8" s="371">
        <f>'S3'!$K$10</f>
        <v>0</v>
      </c>
      <c r="T8" s="371">
        <f>'S4'!$K$10</f>
        <v>0</v>
      </c>
      <c r="U8" s="371">
        <f>'S5'!$K$10</f>
        <v>0</v>
      </c>
      <c r="V8" s="371" t="str">
        <f>'S6'!$K$10</f>
        <v>Prof. Dr. Oya PAKDİL</v>
      </c>
      <c r="W8" s="371">
        <f>'S7'!$K$10</f>
        <v>0</v>
      </c>
      <c r="X8" s="371" t="str">
        <f>'S8'!$K$10</f>
        <v>Prof. Dr. Belkıs ULUOĞLU</v>
      </c>
      <c r="Y8" s="1114"/>
      <c r="Z8" s="1114"/>
      <c r="AA8" s="1114"/>
      <c r="AB8" s="1114"/>
      <c r="AC8" s="1114"/>
      <c r="AD8" s="1114"/>
      <c r="AE8" s="1114"/>
      <c r="AF8" s="1114"/>
      <c r="AG8" s="371">
        <f>'S1'!$P$10</f>
        <v>0</v>
      </c>
      <c r="AH8" s="371">
        <f>'S2'!$P$10</f>
        <v>0</v>
      </c>
      <c r="AI8" s="371">
        <f>'S3'!$P$10</f>
        <v>0</v>
      </c>
      <c r="AJ8" s="371">
        <f>'S4'!$P$10</f>
        <v>0</v>
      </c>
      <c r="AK8" s="371">
        <f>'S5'!$P$10</f>
        <v>0</v>
      </c>
      <c r="AL8" s="371">
        <f>'S6'!$P$10</f>
        <v>0</v>
      </c>
      <c r="AM8" s="371">
        <f>'S7'!$P$10</f>
        <v>0</v>
      </c>
      <c r="AN8" s="371">
        <f>'S8'!$P$10</f>
        <v>0</v>
      </c>
      <c r="AO8" s="1116"/>
      <c r="AP8" s="1116"/>
      <c r="AQ8" s="1116"/>
      <c r="AR8" s="1116"/>
      <c r="AS8" s="1116"/>
      <c r="AT8" s="1116"/>
      <c r="AU8" s="1116"/>
      <c r="AV8" s="1116"/>
      <c r="AW8" s="371">
        <f>'S1'!$U$10</f>
        <v>0</v>
      </c>
      <c r="AX8" s="371" t="str">
        <f>'S2'!$U$10</f>
        <v>Pelin KARAÇAR ERCOŞKUN</v>
      </c>
      <c r="AY8" s="371">
        <f>'S3'!$U$10</f>
        <v>0</v>
      </c>
      <c r="AZ8" s="371">
        <f>'S4'!$U$10</f>
        <v>0</v>
      </c>
      <c r="BA8" s="371">
        <f>'S5'!$U$10</f>
        <v>0</v>
      </c>
      <c r="BB8" s="371">
        <f>'S6'!$U$10</f>
        <v>0</v>
      </c>
      <c r="BC8" s="371">
        <f>'S7'!$U$10</f>
        <v>0</v>
      </c>
      <c r="BD8" s="371" t="str">
        <f>'S8'!$U$10</f>
        <v>Ceren GÖĞÜŞ</v>
      </c>
      <c r="BE8" s="1118"/>
      <c r="BF8" s="1118"/>
      <c r="BG8" s="1118"/>
      <c r="BH8" s="1118"/>
      <c r="BI8" s="1118"/>
      <c r="BJ8" s="1118"/>
      <c r="BK8" s="1118"/>
      <c r="BL8" s="1118"/>
      <c r="BM8" s="371">
        <f>'S1'!$Z$10</f>
        <v>0</v>
      </c>
      <c r="BN8" s="371">
        <f>'S2'!$Z$10</f>
        <v>0</v>
      </c>
      <c r="BO8" s="371">
        <f>'S3'!$Z$10</f>
        <v>0</v>
      </c>
      <c r="BP8" s="371">
        <f>'S4'!$Z$10</f>
        <v>0</v>
      </c>
      <c r="BQ8" s="371">
        <f>'S5'!$Z$10</f>
        <v>0</v>
      </c>
      <c r="BR8" s="371">
        <f>'S6'!$Z$10</f>
        <v>0</v>
      </c>
      <c r="BS8" s="371">
        <f>'S7'!$Z$10</f>
        <v>0</v>
      </c>
      <c r="BT8" s="371">
        <f>'S8'!$Z$10</f>
        <v>0</v>
      </c>
      <c r="BU8" s="1110"/>
      <c r="BV8" s="1110"/>
      <c r="BW8" s="1110"/>
      <c r="BX8" s="1110"/>
      <c r="BY8" s="1110"/>
      <c r="BZ8" s="1110"/>
      <c r="CA8" s="1110"/>
      <c r="CB8" s="1110"/>
    </row>
    <row r="9" spans="1:80" x14ac:dyDescent="0.2">
      <c r="A9" s="371" t="str">
        <f>'S1'!$F$11</f>
        <v>HUM 101.0A</v>
      </c>
      <c r="B9" s="371">
        <f>'S2'!$F$11</f>
        <v>0</v>
      </c>
      <c r="C9" s="371">
        <f>'S3'!$F$11</f>
        <v>0</v>
      </c>
      <c r="D9" s="371">
        <f>'S4'!$F$11</f>
        <v>0</v>
      </c>
      <c r="E9" s="371">
        <f>'S5'!$F$11</f>
        <v>0</v>
      </c>
      <c r="F9" s="371" t="str">
        <f>'S6'!$F$11</f>
        <v>ARCH 352.11</v>
      </c>
      <c r="G9" s="371">
        <f>'S7'!$F$11</f>
        <v>0</v>
      </c>
      <c r="H9" s="371" t="str">
        <f>'S8'!$F$11</f>
        <v>ARCH 492.11</v>
      </c>
      <c r="I9" s="1112"/>
      <c r="J9" s="1112"/>
      <c r="K9" s="1112"/>
      <c r="L9" s="1112"/>
      <c r="M9" s="1112"/>
      <c r="N9" s="1112"/>
      <c r="O9" s="1112"/>
      <c r="P9" s="1112"/>
      <c r="Q9" s="371" t="str">
        <f>'S1'!$K$11</f>
        <v>Rectorate1</v>
      </c>
      <c r="R9" s="371">
        <f>'S2'!$K$11</f>
        <v>0</v>
      </c>
      <c r="S9" s="371">
        <f>'S3'!$K$11</f>
        <v>0</v>
      </c>
      <c r="T9" s="371">
        <f>'S4'!$K$11</f>
        <v>0</v>
      </c>
      <c r="U9" s="371">
        <f>'S5'!$K$11</f>
        <v>0</v>
      </c>
      <c r="V9" s="371" t="str">
        <f>'S6'!$K$11</f>
        <v>Prof. Dr. Oya PAKDİL</v>
      </c>
      <c r="W9" s="371">
        <f>'S7'!$K$11</f>
        <v>0</v>
      </c>
      <c r="X9" s="371" t="str">
        <f>'S8'!$K$11</f>
        <v>Prof. Dr. Belkıs ULUOĞLU</v>
      </c>
      <c r="Y9" s="1114"/>
      <c r="Z9" s="1114"/>
      <c r="AA9" s="1114"/>
      <c r="AB9" s="1114"/>
      <c r="AC9" s="1114"/>
      <c r="AD9" s="1114"/>
      <c r="AE9" s="1114"/>
      <c r="AF9" s="1114"/>
      <c r="AG9" s="371">
        <f>'S1'!$P$11</f>
        <v>0</v>
      </c>
      <c r="AH9" s="371">
        <f>'S2'!$P$11</f>
        <v>0</v>
      </c>
      <c r="AI9" s="371">
        <f>'S3'!$P$11</f>
        <v>0</v>
      </c>
      <c r="AJ9" s="371">
        <f>'S4'!$P$11</f>
        <v>0</v>
      </c>
      <c r="AK9" s="371">
        <f>'S5'!$P$11</f>
        <v>0</v>
      </c>
      <c r="AL9" s="371">
        <f>'S6'!$P$11</f>
        <v>0</v>
      </c>
      <c r="AM9" s="371">
        <f>'S7'!$P$11</f>
        <v>0</v>
      </c>
      <c r="AN9" s="371">
        <f>'S8'!$P$11</f>
        <v>0</v>
      </c>
      <c r="AO9" s="1116"/>
      <c r="AP9" s="1116"/>
      <c r="AQ9" s="1116"/>
      <c r="AR9" s="1116"/>
      <c r="AS9" s="1116"/>
      <c r="AT9" s="1116"/>
      <c r="AU9" s="1116"/>
      <c r="AV9" s="1116"/>
      <c r="AW9" s="371">
        <f>'S1'!$U$11</f>
        <v>0</v>
      </c>
      <c r="AX9" s="371">
        <f>'S2'!$U$11</f>
        <v>0</v>
      </c>
      <c r="AY9" s="371">
        <f>'S3'!$U$11</f>
        <v>0</v>
      </c>
      <c r="AZ9" s="371">
        <f>'S4'!$U$11</f>
        <v>0</v>
      </c>
      <c r="BA9" s="371">
        <f>'S5'!$U$11</f>
        <v>0</v>
      </c>
      <c r="BB9" s="371">
        <f>'S6'!$U$11</f>
        <v>0</v>
      </c>
      <c r="BC9" s="371">
        <f>'S7'!$U$11</f>
        <v>0</v>
      </c>
      <c r="BD9" s="371" t="str">
        <f>'S8'!$U$11</f>
        <v>Ceren GÖĞÜŞ</v>
      </c>
      <c r="BE9" s="1118"/>
      <c r="BF9" s="1118"/>
      <c r="BG9" s="1118"/>
      <c r="BH9" s="1118"/>
      <c r="BI9" s="1118"/>
      <c r="BJ9" s="1118"/>
      <c r="BK9" s="1118"/>
      <c r="BL9" s="1118"/>
      <c r="BM9" s="371">
        <f>'S1'!$Z$11</f>
        <v>0</v>
      </c>
      <c r="BN9" s="371">
        <f>'S2'!$Z$11</f>
        <v>0</v>
      </c>
      <c r="BO9" s="371">
        <f>'S3'!$Z$11</f>
        <v>0</v>
      </c>
      <c r="BP9" s="371">
        <f>'S4'!$Z$11</f>
        <v>0</v>
      </c>
      <c r="BQ9" s="371">
        <f>'S5'!$Z$11</f>
        <v>0</v>
      </c>
      <c r="BR9" s="371">
        <f>'S6'!$Z$11</f>
        <v>0</v>
      </c>
      <c r="BS9" s="371">
        <f>'S7'!$Z$11</f>
        <v>0</v>
      </c>
      <c r="BT9" s="371">
        <f>'S8'!$Z$11</f>
        <v>0</v>
      </c>
      <c r="BU9" s="1110"/>
      <c r="BV9" s="1110"/>
      <c r="BW9" s="1110"/>
      <c r="BX9" s="1110"/>
      <c r="BY9" s="1110"/>
      <c r="BZ9" s="1110"/>
      <c r="CA9" s="1110"/>
      <c r="CB9" s="1110"/>
    </row>
    <row r="10" spans="1:80" x14ac:dyDescent="0.2">
      <c r="A10" s="371">
        <f>'S1'!$F$12</f>
        <v>0</v>
      </c>
      <c r="B10" s="371">
        <f>'S2'!$F$12</f>
        <v>0</v>
      </c>
      <c r="C10" s="371">
        <f>'S3'!$F$12</f>
        <v>0</v>
      </c>
      <c r="D10" s="371">
        <f>'S4'!$F$12</f>
        <v>0</v>
      </c>
      <c r="E10" s="371">
        <f>'S5'!$F$12</f>
        <v>0</v>
      </c>
      <c r="F10" s="371">
        <f>'S6'!$F$12</f>
        <v>0</v>
      </c>
      <c r="G10" s="371">
        <f>'S7'!$F$12</f>
        <v>0</v>
      </c>
      <c r="H10" s="371">
        <f>'S8'!$F$12</f>
        <v>0</v>
      </c>
      <c r="I10" s="1112"/>
      <c r="J10" s="1112"/>
      <c r="K10" s="1112"/>
      <c r="L10" s="1112"/>
      <c r="M10" s="1112"/>
      <c r="N10" s="1112"/>
      <c r="O10" s="1112"/>
      <c r="P10" s="1112"/>
      <c r="Q10" s="371">
        <f>'S1'!$K$12</f>
        <v>0</v>
      </c>
      <c r="R10" s="371">
        <f>'S2'!$K$12</f>
        <v>0</v>
      </c>
      <c r="S10" s="371">
        <f>'S3'!$K$12</f>
        <v>0</v>
      </c>
      <c r="T10" s="371">
        <f>'S4'!$K$12</f>
        <v>0</v>
      </c>
      <c r="U10" s="371">
        <f>'S5'!$K$12</f>
        <v>0</v>
      </c>
      <c r="V10" s="371">
        <f>'S6'!$K$12</f>
        <v>0</v>
      </c>
      <c r="W10" s="371">
        <f>'S7'!$K$12</f>
        <v>0</v>
      </c>
      <c r="X10" s="371">
        <f>'S8'!$K$12</f>
        <v>0</v>
      </c>
      <c r="Y10" s="1114"/>
      <c r="Z10" s="1114"/>
      <c r="AA10" s="1114"/>
      <c r="AB10" s="1114"/>
      <c r="AC10" s="1114"/>
      <c r="AD10" s="1114"/>
      <c r="AE10" s="1114"/>
      <c r="AF10" s="1114"/>
      <c r="AG10" s="371">
        <f>'S1'!$P$12</f>
        <v>0</v>
      </c>
      <c r="AH10" s="371">
        <f>'S2'!$P$12</f>
        <v>0</v>
      </c>
      <c r="AI10" s="371">
        <f>'S3'!$P$12</f>
        <v>0</v>
      </c>
      <c r="AJ10" s="371">
        <f>'S4'!$P$12</f>
        <v>0</v>
      </c>
      <c r="AK10" s="371">
        <f>'S5'!$P$12</f>
        <v>0</v>
      </c>
      <c r="AL10" s="371">
        <f>'S6'!$P$12</f>
        <v>0</v>
      </c>
      <c r="AM10" s="371">
        <f>'S7'!$P$12</f>
        <v>0</v>
      </c>
      <c r="AN10" s="371">
        <f>'S8'!$P$12</f>
        <v>0</v>
      </c>
      <c r="AO10" s="1116"/>
      <c r="AP10" s="1116"/>
      <c r="AQ10" s="1116"/>
      <c r="AR10" s="1116"/>
      <c r="AS10" s="1116"/>
      <c r="AT10" s="1116"/>
      <c r="AU10" s="1116"/>
      <c r="AV10" s="1116"/>
      <c r="AW10" s="371">
        <f>'S1'!$U$12</f>
        <v>0</v>
      </c>
      <c r="AX10" s="371">
        <f>'S2'!$U$12</f>
        <v>0</v>
      </c>
      <c r="AY10" s="371">
        <f>'S3'!$U$12</f>
        <v>0</v>
      </c>
      <c r="AZ10" s="371">
        <f>'S4'!$U$12</f>
        <v>0</v>
      </c>
      <c r="BA10" s="371">
        <f>'S5'!$U$12</f>
        <v>0</v>
      </c>
      <c r="BB10" s="371">
        <f>'S6'!$U$12</f>
        <v>0</v>
      </c>
      <c r="BC10" s="371">
        <f>'S7'!$U$12</f>
        <v>0</v>
      </c>
      <c r="BD10" s="371">
        <f>'S8'!$U$12</f>
        <v>0</v>
      </c>
      <c r="BE10" s="1118"/>
      <c r="BF10" s="1118"/>
      <c r="BG10" s="1118"/>
      <c r="BH10" s="1118"/>
      <c r="BI10" s="1118"/>
      <c r="BJ10" s="1118"/>
      <c r="BK10" s="1118"/>
      <c r="BL10" s="1118"/>
      <c r="BM10" s="371">
        <f>'S1'!$Z$12</f>
        <v>0</v>
      </c>
      <c r="BN10" s="371">
        <f>'S2'!$Z$12</f>
        <v>0</v>
      </c>
      <c r="BO10" s="371">
        <f>'S3'!$Z$12</f>
        <v>0</v>
      </c>
      <c r="BP10" s="371">
        <f>'S4'!$Z$12</f>
        <v>0</v>
      </c>
      <c r="BQ10" s="371">
        <f>'S5'!$Z$12</f>
        <v>0</v>
      </c>
      <c r="BR10" s="371">
        <f>'S6'!$Z$12</f>
        <v>0</v>
      </c>
      <c r="BS10" s="371">
        <f>'S7'!$Z$12</f>
        <v>0</v>
      </c>
      <c r="BT10" s="371">
        <f>'S8'!$Z$12</f>
        <v>0</v>
      </c>
      <c r="BU10" s="1110"/>
      <c r="BV10" s="1110"/>
      <c r="BW10" s="1110"/>
      <c r="BX10" s="1110"/>
      <c r="BY10" s="1110"/>
      <c r="BZ10" s="1110"/>
      <c r="CA10" s="1110"/>
      <c r="CB10" s="1110"/>
    </row>
    <row r="11" spans="1:80" x14ac:dyDescent="0.2">
      <c r="A11" s="370">
        <f>'S1'!$F$13</f>
        <v>0</v>
      </c>
      <c r="B11" s="370">
        <f>'S2'!$F$13</f>
        <v>0</v>
      </c>
      <c r="C11" s="376">
        <f>'S3'!$F$13</f>
        <v>0</v>
      </c>
      <c r="D11" s="370">
        <f>'S4'!$F$13</f>
        <v>0</v>
      </c>
      <c r="E11" s="370" t="str">
        <f>'S5'!$F$13</f>
        <v>ARCH 351.12</v>
      </c>
      <c r="F11" s="370" t="str">
        <f>'S6'!$F$13</f>
        <v>ARCH 352.12</v>
      </c>
      <c r="G11" s="370" t="str">
        <f>'S7'!$F$13</f>
        <v>ARCH 451.12</v>
      </c>
      <c r="H11" s="370" t="str">
        <f>'S8'!$F$13</f>
        <v>ARCH 492.12</v>
      </c>
      <c r="I11" s="1112"/>
      <c r="J11" s="1112"/>
      <c r="K11" s="1112"/>
      <c r="L11" s="1112"/>
      <c r="M11" s="1112"/>
      <c r="N11" s="1112"/>
      <c r="O11" s="1112"/>
      <c r="P11" s="1112"/>
      <c r="Q11" s="383">
        <f>'S1'!$K$13</f>
        <v>0</v>
      </c>
      <c r="R11" s="383">
        <f>'S2'!$K$13</f>
        <v>0</v>
      </c>
      <c r="S11" s="383">
        <f>'S3'!$K$13</f>
        <v>0</v>
      </c>
      <c r="T11" s="383">
        <f>'S4'!$K$13</f>
        <v>0</v>
      </c>
      <c r="U11" s="383" t="str">
        <f>'S5'!$K$13</f>
        <v>Öğr. Gör. Ayla KARACABEY</v>
      </c>
      <c r="V11" s="383" t="str">
        <f>'S6'!$K$13</f>
        <v>Prof. Dr. Şahap ÇAKIN</v>
      </c>
      <c r="W11" s="383" t="str">
        <f>'S7'!$K$13</f>
        <v>Prof. Dr. Ahmet Vefik ALP</v>
      </c>
      <c r="X11" s="383" t="str">
        <f>'S8'!$K$13</f>
        <v>Prof. Dr. Sevinç HADİ</v>
      </c>
      <c r="Y11" s="1114"/>
      <c r="Z11" s="1114"/>
      <c r="AA11" s="1114"/>
      <c r="AB11" s="1114"/>
      <c r="AC11" s="1114"/>
      <c r="AD11" s="1114"/>
      <c r="AE11" s="1114"/>
      <c r="AF11" s="1114"/>
      <c r="AG11" s="370">
        <f>'S1'!$P$13</f>
        <v>0</v>
      </c>
      <c r="AH11" s="376">
        <f>'S2'!$P$13</f>
        <v>0</v>
      </c>
      <c r="AI11" s="376">
        <f>'S3'!$P$13</f>
        <v>0</v>
      </c>
      <c r="AJ11" s="376">
        <f>'S4'!$P$13</f>
        <v>0</v>
      </c>
      <c r="AK11" s="370">
        <f>'S5'!$P$13</f>
        <v>0</v>
      </c>
      <c r="AL11" s="370">
        <f>'S6'!$P$13</f>
        <v>0</v>
      </c>
      <c r="AM11" s="370">
        <f>'S7'!$P$13</f>
        <v>0</v>
      </c>
      <c r="AN11" s="370">
        <f>'S8'!$P$13</f>
        <v>0</v>
      </c>
      <c r="AO11" s="1116"/>
      <c r="AP11" s="1116"/>
      <c r="AQ11" s="1116"/>
      <c r="AR11" s="1116"/>
      <c r="AS11" s="1116"/>
      <c r="AT11" s="1116"/>
      <c r="AU11" s="1116"/>
      <c r="AV11" s="1116"/>
      <c r="AW11" s="383">
        <f>'S1'!$U$13</f>
        <v>0</v>
      </c>
      <c r="AX11" s="383">
        <f>'S2'!$U$13</f>
        <v>0</v>
      </c>
      <c r="AY11" s="383">
        <f>'S3'!$U$13</f>
        <v>0</v>
      </c>
      <c r="AZ11" s="383">
        <f>'S4'!$U$13</f>
        <v>0</v>
      </c>
      <c r="BA11" s="383">
        <f>'S5'!$U$13</f>
        <v>0</v>
      </c>
      <c r="BB11" s="383">
        <f>'S6'!$U$13</f>
        <v>0</v>
      </c>
      <c r="BC11" s="383">
        <f>'S7'!$U$13</f>
        <v>0</v>
      </c>
      <c r="BD11" s="383" t="str">
        <f>'S8'!$U$13</f>
        <v>Evin ERİŞ</v>
      </c>
      <c r="BE11" s="1118"/>
      <c r="BF11" s="1118"/>
      <c r="BG11" s="1118"/>
      <c r="BH11" s="1118"/>
      <c r="BI11" s="1118"/>
      <c r="BJ11" s="1118"/>
      <c r="BK11" s="1118"/>
      <c r="BL11" s="1118"/>
      <c r="BM11" s="370">
        <f>'S1'!$Z$13</f>
        <v>0</v>
      </c>
      <c r="BN11" s="370">
        <f>'S2'!$Z$13</f>
        <v>0</v>
      </c>
      <c r="BO11" s="370">
        <f>'S3'!$Z$13</f>
        <v>0</v>
      </c>
      <c r="BP11" s="370">
        <f>'S4'!$Z$13</f>
        <v>0</v>
      </c>
      <c r="BQ11" s="370">
        <f>'S5'!$Z$13</f>
        <v>0</v>
      </c>
      <c r="BR11" s="370">
        <f>'S6'!$Z$13</f>
        <v>0</v>
      </c>
      <c r="BS11" s="370">
        <f>'S7'!$Z$13</f>
        <v>0</v>
      </c>
      <c r="BT11" s="370">
        <f>'S8'!$Z$13</f>
        <v>0</v>
      </c>
      <c r="BU11" s="1110"/>
      <c r="BV11" s="1110"/>
      <c r="BW11" s="1110"/>
      <c r="BX11" s="1110"/>
      <c r="BY11" s="1110"/>
      <c r="BZ11" s="1110"/>
      <c r="CA11" s="1110"/>
      <c r="CB11" s="1110"/>
    </row>
    <row r="12" spans="1:80" x14ac:dyDescent="0.2">
      <c r="A12" s="370">
        <f>'S1'!$F$14</f>
        <v>0</v>
      </c>
      <c r="B12" s="370">
        <f>'S2'!$F$14</f>
        <v>0</v>
      </c>
      <c r="C12" s="376">
        <f>'S3'!$F$14</f>
        <v>0</v>
      </c>
      <c r="D12" s="370">
        <f>'S4'!$F$14</f>
        <v>0</v>
      </c>
      <c r="E12" s="370" t="str">
        <f>'S5'!$F$14</f>
        <v>ARCH 351.12</v>
      </c>
      <c r="F12" s="370" t="str">
        <f>'S6'!$F$14</f>
        <v>ARCH 352.12</v>
      </c>
      <c r="G12" s="370" t="str">
        <f>'S7'!$F$14</f>
        <v>ARCH 451.12</v>
      </c>
      <c r="H12" s="370" t="str">
        <f>'S8'!$F$14</f>
        <v>ARCH 492.12</v>
      </c>
      <c r="I12" s="1112"/>
      <c r="J12" s="1112"/>
      <c r="K12" s="1112"/>
      <c r="L12" s="1112"/>
      <c r="M12" s="1112"/>
      <c r="N12" s="1112"/>
      <c r="O12" s="1112"/>
      <c r="P12" s="1112"/>
      <c r="Q12" s="383">
        <f>'S1'!$K$14</f>
        <v>0</v>
      </c>
      <c r="R12" s="383">
        <f>'S2'!$K$14</f>
        <v>0</v>
      </c>
      <c r="S12" s="383">
        <f>'S3'!$K$14</f>
        <v>0</v>
      </c>
      <c r="T12" s="383">
        <f>'S4'!$K$14</f>
        <v>0</v>
      </c>
      <c r="U12" s="383" t="str">
        <f>'S5'!$K$14</f>
        <v>Öğr. Gör. Ayla KARACABEY</v>
      </c>
      <c r="V12" s="383" t="str">
        <f>'S6'!$K$14</f>
        <v>Prof. Dr. Şahap ÇAKIN</v>
      </c>
      <c r="W12" s="383" t="str">
        <f>'S7'!$K$14</f>
        <v>Prof. Dr. Ahmet Vefik ALP</v>
      </c>
      <c r="X12" s="383" t="str">
        <f>'S8'!$K$14</f>
        <v>Prof. Dr. Sevinç HADİ</v>
      </c>
      <c r="Y12" s="1114"/>
      <c r="Z12" s="1114"/>
      <c r="AA12" s="1114"/>
      <c r="AB12" s="1114"/>
      <c r="AC12" s="1114"/>
      <c r="AD12" s="1114"/>
      <c r="AE12" s="1114"/>
      <c r="AF12" s="1114"/>
      <c r="AG12" s="370">
        <f>'S1'!$P$14</f>
        <v>0</v>
      </c>
      <c r="AH12" s="376">
        <f>'S2'!$P$14</f>
        <v>0</v>
      </c>
      <c r="AI12" s="376">
        <f>'S3'!$P$14</f>
        <v>0</v>
      </c>
      <c r="AJ12" s="376">
        <f>'S4'!$P$14</f>
        <v>0</v>
      </c>
      <c r="AK12" s="370">
        <f>'S5'!$P$14</f>
        <v>0</v>
      </c>
      <c r="AL12" s="370">
        <f>'S6'!$P$14</f>
        <v>0</v>
      </c>
      <c r="AM12" s="370">
        <f>'S7'!$P$14</f>
        <v>0</v>
      </c>
      <c r="AN12" s="370">
        <f>'S8'!$P$14</f>
        <v>0</v>
      </c>
      <c r="AO12" s="1116"/>
      <c r="AP12" s="1116"/>
      <c r="AQ12" s="1116"/>
      <c r="AR12" s="1116"/>
      <c r="AS12" s="1116"/>
      <c r="AT12" s="1116"/>
      <c r="AU12" s="1116"/>
      <c r="AV12" s="1116"/>
      <c r="AW12" s="383">
        <f>'S1'!$U$14</f>
        <v>0</v>
      </c>
      <c r="AX12" s="383">
        <f>'S2'!$U$14</f>
        <v>0</v>
      </c>
      <c r="AY12" s="383">
        <f>'S3'!$U$14</f>
        <v>0</v>
      </c>
      <c r="AZ12" s="383">
        <f>'S4'!$U$14</f>
        <v>0</v>
      </c>
      <c r="BA12" s="383">
        <f>'S5'!$U$14</f>
        <v>0</v>
      </c>
      <c r="BB12" s="383">
        <f>'S6'!$U$14</f>
        <v>0</v>
      </c>
      <c r="BC12" s="383">
        <f>'S7'!$U$14</f>
        <v>0</v>
      </c>
      <c r="BD12" s="383" t="str">
        <f>'S8'!$U$14</f>
        <v>Evin ERİŞ</v>
      </c>
      <c r="BE12" s="1118"/>
      <c r="BF12" s="1118"/>
      <c r="BG12" s="1118"/>
      <c r="BH12" s="1118"/>
      <c r="BI12" s="1118"/>
      <c r="BJ12" s="1118"/>
      <c r="BK12" s="1118"/>
      <c r="BL12" s="1118"/>
      <c r="BM12" s="370">
        <f>'S1'!$Z$14</f>
        <v>0</v>
      </c>
      <c r="BN12" s="370">
        <f>'S2'!$Z$14</f>
        <v>0</v>
      </c>
      <c r="BO12" s="370">
        <f>'S3'!$Z$14</f>
        <v>0</v>
      </c>
      <c r="BP12" s="370">
        <f>'S4'!$Z$14</f>
        <v>0</v>
      </c>
      <c r="BQ12" s="370">
        <f>'S5'!$Z$14</f>
        <v>0</v>
      </c>
      <c r="BR12" s="370">
        <f>'S6'!$Z$14</f>
        <v>0</v>
      </c>
      <c r="BS12" s="370">
        <f>'S7'!$Z$14</f>
        <v>0</v>
      </c>
      <c r="BT12" s="370">
        <f>'S8'!$Z$14</f>
        <v>0</v>
      </c>
      <c r="BU12" s="1110"/>
      <c r="BV12" s="1110"/>
      <c r="BW12" s="1110"/>
      <c r="BX12" s="1110"/>
      <c r="BY12" s="1110"/>
      <c r="BZ12" s="1110"/>
      <c r="CA12" s="1110"/>
      <c r="CB12" s="1110"/>
    </row>
    <row r="13" spans="1:80" x14ac:dyDescent="0.2">
      <c r="A13" s="370">
        <f>'S1'!$F$15</f>
        <v>0</v>
      </c>
      <c r="B13" s="370">
        <f>'S2'!$F$15</f>
        <v>0</v>
      </c>
      <c r="C13" s="376" t="str">
        <f>'S3'!$F$15</f>
        <v>ARCH 243.12</v>
      </c>
      <c r="D13" s="370">
        <f>'S4'!$F$15</f>
        <v>0</v>
      </c>
      <c r="E13" s="370" t="str">
        <f>'S5'!$F$15</f>
        <v>ARCH 351.12</v>
      </c>
      <c r="F13" s="370" t="str">
        <f>'S6'!$F$15</f>
        <v>ARCH 352.12</v>
      </c>
      <c r="G13" s="370" t="str">
        <f>'S7'!$F$15</f>
        <v>ARCH 451.12</v>
      </c>
      <c r="H13" s="370" t="str">
        <f>'S8'!$F$15</f>
        <v>ARCH 492.12</v>
      </c>
      <c r="I13" s="1112"/>
      <c r="J13" s="1112"/>
      <c r="K13" s="1112"/>
      <c r="L13" s="1112"/>
      <c r="M13" s="1112"/>
      <c r="N13" s="1112"/>
      <c r="O13" s="1112"/>
      <c r="P13" s="1112"/>
      <c r="Q13" s="383">
        <f>'S1'!$K$15</f>
        <v>0</v>
      </c>
      <c r="R13" s="383">
        <f>'S2'!$K$15</f>
        <v>0</v>
      </c>
      <c r="S13" s="383" t="str">
        <f>'S3'!$K$15</f>
        <v>Yrd. Doç. Dr. Hakan UZBERK</v>
      </c>
      <c r="T13" s="383">
        <f>'S4'!$K$15</f>
        <v>0</v>
      </c>
      <c r="U13" s="383" t="str">
        <f>'S5'!$K$15</f>
        <v>Öğr. Gör. Ayla KARACABEY</v>
      </c>
      <c r="V13" s="383" t="str">
        <f>'S6'!$K$15</f>
        <v>Prof. Dr. Şahap ÇAKIN</v>
      </c>
      <c r="W13" s="383" t="str">
        <f>'S7'!$K$15</f>
        <v>Prof. Dr. Ahmet Vefik ALP</v>
      </c>
      <c r="X13" s="383" t="str">
        <f>'S8'!$K$15</f>
        <v>Prof. Dr. Sevinç HADİ</v>
      </c>
      <c r="Y13" s="1114"/>
      <c r="Z13" s="1114"/>
      <c r="AA13" s="1114"/>
      <c r="AB13" s="1114"/>
      <c r="AC13" s="1114"/>
      <c r="AD13" s="1114"/>
      <c r="AE13" s="1114"/>
      <c r="AF13" s="1114"/>
      <c r="AG13" s="370">
        <f>'S1'!$P$15</f>
        <v>0</v>
      </c>
      <c r="AH13" s="376">
        <f>'S2'!$P$15</f>
        <v>0</v>
      </c>
      <c r="AI13" s="376">
        <f>'S3'!$P$15</f>
        <v>0</v>
      </c>
      <c r="AJ13" s="376">
        <f>'S4'!$P$15</f>
        <v>0</v>
      </c>
      <c r="AK13" s="370">
        <f>'S5'!$P$15</f>
        <v>0</v>
      </c>
      <c r="AL13" s="370">
        <f>'S6'!$P$15</f>
        <v>0</v>
      </c>
      <c r="AM13" s="370">
        <f>'S7'!$P$15</f>
        <v>0</v>
      </c>
      <c r="AN13" s="370">
        <f>'S8'!$P$15</f>
        <v>0</v>
      </c>
      <c r="AO13" s="1116"/>
      <c r="AP13" s="1116"/>
      <c r="AQ13" s="1116"/>
      <c r="AR13" s="1116"/>
      <c r="AS13" s="1116"/>
      <c r="AT13" s="1116"/>
      <c r="AU13" s="1116"/>
      <c r="AV13" s="1116"/>
      <c r="AW13" s="383">
        <f>'S1'!$U$15</f>
        <v>0</v>
      </c>
      <c r="AX13" s="383">
        <f>'S2'!$U$15</f>
        <v>0</v>
      </c>
      <c r="AY13" s="383">
        <f>'S3'!$U$15</f>
        <v>0</v>
      </c>
      <c r="AZ13" s="383">
        <f>'S4'!$U$15</f>
        <v>0</v>
      </c>
      <c r="BA13" s="383">
        <f>'S5'!$U$15</f>
        <v>0</v>
      </c>
      <c r="BB13" s="383">
        <f>'S6'!$U$15</f>
        <v>0</v>
      </c>
      <c r="BC13" s="383">
        <f>'S7'!$U$15</f>
        <v>0</v>
      </c>
      <c r="BD13" s="383" t="str">
        <f>'S8'!$U$15</f>
        <v>Evin ERİŞ</v>
      </c>
      <c r="BE13" s="1118"/>
      <c r="BF13" s="1118"/>
      <c r="BG13" s="1118"/>
      <c r="BH13" s="1118"/>
      <c r="BI13" s="1118"/>
      <c r="BJ13" s="1118"/>
      <c r="BK13" s="1118"/>
      <c r="BL13" s="1118"/>
      <c r="BM13" s="370">
        <f>'S1'!$Z$15</f>
        <v>0</v>
      </c>
      <c r="BN13" s="370">
        <f>'S2'!$Z$15</f>
        <v>0</v>
      </c>
      <c r="BO13" s="370">
        <f>'S3'!$Z$15</f>
        <v>0</v>
      </c>
      <c r="BP13" s="370">
        <f>'S4'!$Z$15</f>
        <v>0</v>
      </c>
      <c r="BQ13" s="370">
        <f>'S5'!$Z$15</f>
        <v>0</v>
      </c>
      <c r="BR13" s="370">
        <f>'S6'!$Z$15</f>
        <v>0</v>
      </c>
      <c r="BS13" s="370">
        <f>'S7'!$Z$15</f>
        <v>0</v>
      </c>
      <c r="BT13" s="370">
        <f>'S8'!$Z$15</f>
        <v>0</v>
      </c>
      <c r="BU13" s="1110"/>
      <c r="BV13" s="1110"/>
      <c r="BW13" s="1110"/>
      <c r="BX13" s="1110"/>
      <c r="BY13" s="1110"/>
      <c r="BZ13" s="1110"/>
      <c r="CA13" s="1110"/>
      <c r="CB13" s="1110"/>
    </row>
    <row r="14" spans="1:80" x14ac:dyDescent="0.2">
      <c r="A14" s="370">
        <f>'S1'!$F$16</f>
        <v>0</v>
      </c>
      <c r="B14" s="370">
        <f>'S2'!$F$16</f>
        <v>0</v>
      </c>
      <c r="C14" s="376" t="str">
        <f>'S3'!$F$16</f>
        <v>ARCH 243.12</v>
      </c>
      <c r="D14" s="370">
        <f>'S4'!$F$16</f>
        <v>0</v>
      </c>
      <c r="E14" s="370" t="str">
        <f>'S5'!$F$16</f>
        <v>ARCH 351.12</v>
      </c>
      <c r="F14" s="370" t="str">
        <f>'S6'!$F$16</f>
        <v>ARCH 352.12</v>
      </c>
      <c r="G14" s="370" t="str">
        <f>'S7'!$F$16</f>
        <v>ARCH 451.12</v>
      </c>
      <c r="H14" s="370" t="str">
        <f>'S8'!$F$16</f>
        <v>ARCH 492.12</v>
      </c>
      <c r="I14" s="1112"/>
      <c r="J14" s="1112"/>
      <c r="K14" s="1112"/>
      <c r="L14" s="1112"/>
      <c r="M14" s="1112"/>
      <c r="N14" s="1112"/>
      <c r="O14" s="1112"/>
      <c r="P14" s="1112"/>
      <c r="Q14" s="383">
        <f>'S1'!$K$16</f>
        <v>0</v>
      </c>
      <c r="R14" s="383">
        <f>'S2'!$K$16</f>
        <v>0</v>
      </c>
      <c r="S14" s="383" t="str">
        <f>'S3'!$K$16</f>
        <v>Yrd. Doç. Dr. Hakan UZBERK</v>
      </c>
      <c r="T14" s="383">
        <f>'S4'!$K$16</f>
        <v>0</v>
      </c>
      <c r="U14" s="383" t="str">
        <f>'S5'!$K$16</f>
        <v>Öğr. Gör. Ayla KARACABEY</v>
      </c>
      <c r="V14" s="383" t="str">
        <f>'S6'!$K$16</f>
        <v>Prof. Dr. Şahap ÇAKIN</v>
      </c>
      <c r="W14" s="383" t="str">
        <f>'S7'!$K$16</f>
        <v>Prof. Dr. Ahmet Vefik ALP</v>
      </c>
      <c r="X14" s="383" t="str">
        <f>'S8'!$K$16</f>
        <v>Prof. Dr. Sevinç HADİ</v>
      </c>
      <c r="Y14" s="1114"/>
      <c r="Z14" s="1114"/>
      <c r="AA14" s="1114"/>
      <c r="AB14" s="1114"/>
      <c r="AC14" s="1114"/>
      <c r="AD14" s="1114"/>
      <c r="AE14" s="1114"/>
      <c r="AF14" s="1114"/>
      <c r="AG14" s="370">
        <f>'S1'!$P$16</f>
        <v>0</v>
      </c>
      <c r="AH14" s="376">
        <f>'S2'!$P$16</f>
        <v>0</v>
      </c>
      <c r="AI14" s="376">
        <f>'S3'!$P$16</f>
        <v>0</v>
      </c>
      <c r="AJ14" s="376">
        <f>'S4'!$P$16</f>
        <v>0</v>
      </c>
      <c r="AK14" s="370">
        <f>'S5'!$P$16</f>
        <v>0</v>
      </c>
      <c r="AL14" s="370">
        <f>'S6'!$P$16</f>
        <v>0</v>
      </c>
      <c r="AM14" s="370">
        <f>'S7'!$P$16</f>
        <v>0</v>
      </c>
      <c r="AN14" s="370">
        <f>'S8'!$P$16</f>
        <v>0</v>
      </c>
      <c r="AO14" s="1116"/>
      <c r="AP14" s="1116"/>
      <c r="AQ14" s="1116"/>
      <c r="AR14" s="1116"/>
      <c r="AS14" s="1116"/>
      <c r="AT14" s="1116"/>
      <c r="AU14" s="1116"/>
      <c r="AV14" s="1116"/>
      <c r="AW14" s="383">
        <f>'S1'!$U$16</f>
        <v>0</v>
      </c>
      <c r="AX14" s="383">
        <f>'S2'!$U$16</f>
        <v>0</v>
      </c>
      <c r="AY14" s="383">
        <f>'S3'!$U$16</f>
        <v>0</v>
      </c>
      <c r="AZ14" s="383">
        <f>'S4'!$U$16</f>
        <v>0</v>
      </c>
      <c r="BA14" s="383">
        <f>'S5'!$U$16</f>
        <v>0</v>
      </c>
      <c r="BB14" s="383">
        <f>'S6'!$U$16</f>
        <v>0</v>
      </c>
      <c r="BC14" s="383">
        <f>'S7'!$U$16</f>
        <v>0</v>
      </c>
      <c r="BD14" s="383" t="str">
        <f>'S8'!$U$16</f>
        <v>Evin ERİŞ</v>
      </c>
      <c r="BE14" s="1118"/>
      <c r="BF14" s="1118"/>
      <c r="BG14" s="1118"/>
      <c r="BH14" s="1118"/>
      <c r="BI14" s="1118"/>
      <c r="BJ14" s="1118"/>
      <c r="BK14" s="1118"/>
      <c r="BL14" s="1118"/>
      <c r="BM14" s="370">
        <f>'S1'!$Z$16</f>
        <v>0</v>
      </c>
      <c r="BN14" s="370">
        <f>'S2'!$Z$16</f>
        <v>0</v>
      </c>
      <c r="BO14" s="370">
        <f>'S3'!$Z$16</f>
        <v>0</v>
      </c>
      <c r="BP14" s="370">
        <f>'S4'!$Z$16</f>
        <v>0</v>
      </c>
      <c r="BQ14" s="370">
        <f>'S5'!$Z$16</f>
        <v>0</v>
      </c>
      <c r="BR14" s="370">
        <f>'S6'!$Z$16</f>
        <v>0</v>
      </c>
      <c r="BS14" s="370">
        <f>'S7'!$Z$16</f>
        <v>0</v>
      </c>
      <c r="BT14" s="370">
        <f>'S8'!$Z$16</f>
        <v>0</v>
      </c>
      <c r="BU14" s="1110"/>
      <c r="BV14" s="1110"/>
      <c r="BW14" s="1110"/>
      <c r="BX14" s="1110"/>
      <c r="BY14" s="1110"/>
      <c r="BZ14" s="1110"/>
      <c r="CA14" s="1110"/>
      <c r="CB14" s="1110"/>
    </row>
    <row r="15" spans="1:80" x14ac:dyDescent="0.2">
      <c r="A15" s="370">
        <f>'S1'!$F$17</f>
        <v>0</v>
      </c>
      <c r="B15" s="370" t="str">
        <f>'S2'!$F$17</f>
        <v>ES 106.08</v>
      </c>
      <c r="C15" s="376">
        <f>'S3'!$F$17</f>
        <v>0</v>
      </c>
      <c r="D15" s="370">
        <f>'S4'!$F$17</f>
        <v>0</v>
      </c>
      <c r="E15" s="370">
        <f>'S5'!$F$17</f>
        <v>0</v>
      </c>
      <c r="F15" s="370">
        <f>'S6'!$F$17</f>
        <v>0</v>
      </c>
      <c r="G15" s="370">
        <f>'S7'!$F$17</f>
        <v>0</v>
      </c>
      <c r="H15" s="370">
        <f>'S8'!$F$17</f>
        <v>0</v>
      </c>
      <c r="I15" s="1112"/>
      <c r="J15" s="1112"/>
      <c r="K15" s="1112"/>
      <c r="L15" s="1112"/>
      <c r="M15" s="1112"/>
      <c r="N15" s="1112"/>
      <c r="O15" s="1112"/>
      <c r="P15" s="1112"/>
      <c r="Q15" s="383">
        <f>'S1'!$K$17</f>
        <v>0</v>
      </c>
      <c r="R15" s="383" t="str">
        <f>'S2'!$K$17</f>
        <v>Staff2</v>
      </c>
      <c r="S15" s="383">
        <f>'S3'!$K$17</f>
        <v>0</v>
      </c>
      <c r="T15" s="383">
        <f>'S4'!$K$17</f>
        <v>0</v>
      </c>
      <c r="U15" s="383">
        <f>'S5'!$K$17</f>
        <v>0</v>
      </c>
      <c r="V15" s="383">
        <f>'S6'!$K$17</f>
        <v>0</v>
      </c>
      <c r="W15" s="383">
        <f>'S7'!$K$17</f>
        <v>0</v>
      </c>
      <c r="X15" s="383">
        <f>'S8'!$K$17</f>
        <v>0</v>
      </c>
      <c r="Y15" s="1114"/>
      <c r="Z15" s="1114"/>
      <c r="AA15" s="1114"/>
      <c r="AB15" s="1114"/>
      <c r="AC15" s="1114"/>
      <c r="AD15" s="1114"/>
      <c r="AE15" s="1114"/>
      <c r="AF15" s="1114"/>
      <c r="AG15" s="370">
        <f>'S1'!$P$17</f>
        <v>0</v>
      </c>
      <c r="AH15" s="376">
        <f>'S2'!$P$17</f>
        <v>0</v>
      </c>
      <c r="AI15" s="376">
        <f>'S3'!$P$17</f>
        <v>0</v>
      </c>
      <c r="AJ15" s="376">
        <f>'S4'!$P$17</f>
        <v>0</v>
      </c>
      <c r="AK15" s="370">
        <f>'S5'!$P$17</f>
        <v>0</v>
      </c>
      <c r="AL15" s="370">
        <f>'S6'!$P$17</f>
        <v>0</v>
      </c>
      <c r="AM15" s="370">
        <f>'S7'!$P$17</f>
        <v>0</v>
      </c>
      <c r="AN15" s="370">
        <f>'S8'!$P$17</f>
        <v>0</v>
      </c>
      <c r="AO15" s="1116"/>
      <c r="AP15" s="1116"/>
      <c r="AQ15" s="1116"/>
      <c r="AR15" s="1116"/>
      <c r="AS15" s="1116"/>
      <c r="AT15" s="1116"/>
      <c r="AU15" s="1116"/>
      <c r="AV15" s="1116"/>
      <c r="AW15" s="383">
        <f>'S1'!$U$17</f>
        <v>0</v>
      </c>
      <c r="AX15" s="383">
        <f>'S2'!$U$17</f>
        <v>0</v>
      </c>
      <c r="AY15" s="383">
        <f>'S3'!$U$17</f>
        <v>0</v>
      </c>
      <c r="AZ15" s="383">
        <f>'S4'!$U$17</f>
        <v>0</v>
      </c>
      <c r="BA15" s="383">
        <f>'S5'!$U$17</f>
        <v>0</v>
      </c>
      <c r="BB15" s="383">
        <f>'S6'!$U$17</f>
        <v>0</v>
      </c>
      <c r="BC15" s="383">
        <f>'S7'!$U$17</f>
        <v>0</v>
      </c>
      <c r="BD15" s="383">
        <f>'S8'!$U$17</f>
        <v>0</v>
      </c>
      <c r="BE15" s="1118"/>
      <c r="BF15" s="1118"/>
      <c r="BG15" s="1118"/>
      <c r="BH15" s="1118"/>
      <c r="BI15" s="1118"/>
      <c r="BJ15" s="1118"/>
      <c r="BK15" s="1118"/>
      <c r="BL15" s="1118"/>
      <c r="BM15" s="370">
        <f>'S1'!$Z$17</f>
        <v>0</v>
      </c>
      <c r="BN15" s="370">
        <f>'S2'!$Z$17</f>
        <v>0</v>
      </c>
      <c r="BO15" s="370">
        <f>'S3'!$Z$17</f>
        <v>0</v>
      </c>
      <c r="BP15" s="370">
        <f>'S4'!$Z$17</f>
        <v>0</v>
      </c>
      <c r="BQ15" s="370">
        <f>'S5'!$Z$17</f>
        <v>0</v>
      </c>
      <c r="BR15" s="370">
        <f>'S6'!$Z$17</f>
        <v>0</v>
      </c>
      <c r="BS15" s="370">
        <f>'S7'!$Z$17</f>
        <v>0</v>
      </c>
      <c r="BT15" s="370">
        <f>'S8'!$Z$17</f>
        <v>0</v>
      </c>
      <c r="BU15" s="1110"/>
      <c r="BV15" s="1110"/>
      <c r="BW15" s="1110"/>
      <c r="BX15" s="1110"/>
      <c r="BY15" s="1110"/>
      <c r="BZ15" s="1110"/>
      <c r="CA15" s="1110"/>
      <c r="CB15" s="1110"/>
    </row>
    <row r="16" spans="1:80" x14ac:dyDescent="0.2">
      <c r="A16" s="370">
        <f>'S1'!$F$18</f>
        <v>0</v>
      </c>
      <c r="B16" s="370" t="str">
        <f>'S2'!$F$18</f>
        <v>ARCH 112.12</v>
      </c>
      <c r="C16" s="376">
        <f>'S3'!$F$18</f>
        <v>0</v>
      </c>
      <c r="D16" s="370">
        <f>'S4'!$F$18</f>
        <v>0</v>
      </c>
      <c r="E16" s="370" t="str">
        <f>'S5'!$F$18</f>
        <v>ARCH 351.12</v>
      </c>
      <c r="F16" s="370" t="str">
        <f>'S6'!$F$18</f>
        <v>ARCH 352.12</v>
      </c>
      <c r="G16" s="370" t="str">
        <f>'S7'!$F$18</f>
        <v>ARCH 451.12</v>
      </c>
      <c r="H16" s="370" t="str">
        <f>'S8'!$F$18</f>
        <v>ARCH 492.12</v>
      </c>
      <c r="I16" s="1112"/>
      <c r="J16" s="1112"/>
      <c r="K16" s="1112"/>
      <c r="L16" s="1112"/>
      <c r="M16" s="1112"/>
      <c r="N16" s="1112"/>
      <c r="O16" s="1112"/>
      <c r="P16" s="1112"/>
      <c r="Q16" s="383">
        <f>'S1'!$K$18</f>
        <v>0</v>
      </c>
      <c r="R16" s="383" t="str">
        <f>'S2'!$K$18</f>
        <v>Doç. Dr. Ayşe  ELEGÖZ</v>
      </c>
      <c r="S16" s="383">
        <f>'S3'!$K$18</f>
        <v>0</v>
      </c>
      <c r="T16" s="383">
        <f>'S4'!$K$18</f>
        <v>0</v>
      </c>
      <c r="U16" s="383" t="str">
        <f>'S5'!$K$18</f>
        <v>Öğr. Gör. Ayla KARACABEY</v>
      </c>
      <c r="V16" s="383" t="str">
        <f>'S6'!$K$18</f>
        <v>Prof. Dr. Şahap ÇAKIN</v>
      </c>
      <c r="W16" s="383" t="str">
        <f>'S7'!$K$18</f>
        <v>Prof. Dr. Ahmet Vefik ALP</v>
      </c>
      <c r="X16" s="383" t="str">
        <f>'S8'!$K$18</f>
        <v>Prof. Dr. Sevinç HADİ</v>
      </c>
      <c r="Y16" s="1114"/>
      <c r="Z16" s="1114"/>
      <c r="AA16" s="1114"/>
      <c r="AB16" s="1114"/>
      <c r="AC16" s="1114"/>
      <c r="AD16" s="1114"/>
      <c r="AE16" s="1114"/>
      <c r="AF16" s="1114"/>
      <c r="AG16" s="370">
        <f>'S1'!$P$18</f>
        <v>0</v>
      </c>
      <c r="AH16" s="376">
        <f>'S2'!$P$18</f>
        <v>0</v>
      </c>
      <c r="AI16" s="376">
        <f>'S3'!$P$18</f>
        <v>0</v>
      </c>
      <c r="AJ16" s="376">
        <f>'S4'!$P$18</f>
        <v>0</v>
      </c>
      <c r="AK16" s="370">
        <f>'S5'!$P$18</f>
        <v>0</v>
      </c>
      <c r="AL16" s="370">
        <f>'S6'!$P$18</f>
        <v>0</v>
      </c>
      <c r="AM16" s="370">
        <f>'S7'!$P$18</f>
        <v>0</v>
      </c>
      <c r="AN16" s="370">
        <f>'S8'!$P$18</f>
        <v>0</v>
      </c>
      <c r="AO16" s="1116"/>
      <c r="AP16" s="1116"/>
      <c r="AQ16" s="1116"/>
      <c r="AR16" s="1116"/>
      <c r="AS16" s="1116"/>
      <c r="AT16" s="1116"/>
      <c r="AU16" s="1116"/>
      <c r="AV16" s="1116"/>
      <c r="AW16" s="383">
        <f>'S1'!$U$18</f>
        <v>0</v>
      </c>
      <c r="AX16" s="383">
        <f>'S2'!$U$18</f>
        <v>0</v>
      </c>
      <c r="AY16" s="383">
        <f>'S3'!$U$18</f>
        <v>0</v>
      </c>
      <c r="AZ16" s="383">
        <f>'S4'!$U$18</f>
        <v>0</v>
      </c>
      <c r="BA16" s="383">
        <f>'S5'!$U$18</f>
        <v>0</v>
      </c>
      <c r="BB16" s="383">
        <f>'S6'!$U$18</f>
        <v>0</v>
      </c>
      <c r="BC16" s="383">
        <f>'S7'!$U$18</f>
        <v>0</v>
      </c>
      <c r="BD16" s="383" t="str">
        <f>'S8'!$U$18</f>
        <v>Evin ERİŞ</v>
      </c>
      <c r="BE16" s="1118"/>
      <c r="BF16" s="1118"/>
      <c r="BG16" s="1118"/>
      <c r="BH16" s="1118"/>
      <c r="BI16" s="1118"/>
      <c r="BJ16" s="1118"/>
      <c r="BK16" s="1118"/>
      <c r="BL16" s="1118"/>
      <c r="BM16" s="370">
        <f>'S1'!$Z$18</f>
        <v>0</v>
      </c>
      <c r="BN16" s="370">
        <f>'S2'!$Z$18</f>
        <v>0</v>
      </c>
      <c r="BO16" s="370">
        <f>'S3'!$Z$18</f>
        <v>0</v>
      </c>
      <c r="BP16" s="370">
        <f>'S4'!$Z$18</f>
        <v>0</v>
      </c>
      <c r="BQ16" s="370">
        <f>'S5'!$Z$18</f>
        <v>0</v>
      </c>
      <c r="BR16" s="370">
        <f>'S6'!$Z$18</f>
        <v>0</v>
      </c>
      <c r="BS16" s="370">
        <f>'S7'!$Z$18</f>
        <v>0</v>
      </c>
      <c r="BT16" s="370">
        <f>'S8'!$Z$18</f>
        <v>0</v>
      </c>
      <c r="BU16" s="1110"/>
      <c r="BV16" s="1110"/>
      <c r="BW16" s="1110"/>
      <c r="BX16" s="1110"/>
      <c r="BY16" s="1110"/>
      <c r="BZ16" s="1110"/>
      <c r="CA16" s="1110"/>
      <c r="CB16" s="1110"/>
    </row>
    <row r="17" spans="1:80" x14ac:dyDescent="0.2">
      <c r="A17" s="370">
        <f>'S1'!$F$19</f>
        <v>0</v>
      </c>
      <c r="B17" s="370" t="str">
        <f>'S2'!$F$19</f>
        <v>ARCH 112.12</v>
      </c>
      <c r="C17" s="376">
        <f>'S3'!$F$19</f>
        <v>0</v>
      </c>
      <c r="D17" s="370">
        <f>'S4'!$F$19</f>
        <v>0</v>
      </c>
      <c r="E17" s="370" t="str">
        <f>'S5'!$F$19</f>
        <v>ARCH 351.12</v>
      </c>
      <c r="F17" s="370" t="str">
        <f>'S6'!$F$19</f>
        <v>ARCH 352.12</v>
      </c>
      <c r="G17" s="370" t="str">
        <f>'S7'!$F$19</f>
        <v>ARCH 451.12</v>
      </c>
      <c r="H17" s="370" t="str">
        <f>'S8'!$F$19</f>
        <v>ARCH 492.12</v>
      </c>
      <c r="I17" s="1112"/>
      <c r="J17" s="1112"/>
      <c r="K17" s="1112"/>
      <c r="L17" s="1112"/>
      <c r="M17" s="1112"/>
      <c r="N17" s="1112"/>
      <c r="O17" s="1112"/>
      <c r="P17" s="1112"/>
      <c r="Q17" s="383">
        <f>'S1'!$K$19</f>
        <v>0</v>
      </c>
      <c r="R17" s="383" t="str">
        <f>'S2'!$K$19</f>
        <v>Doç. Dr. Ayşe  ELEGÖZ</v>
      </c>
      <c r="S17" s="383">
        <f>'S3'!$K$19</f>
        <v>0</v>
      </c>
      <c r="T17" s="383">
        <f>'S4'!$K$19</f>
        <v>0</v>
      </c>
      <c r="U17" s="383" t="str">
        <f>'S5'!$K$19</f>
        <v>Öğr. Gör. Ayla KARACABEY</v>
      </c>
      <c r="V17" s="383" t="str">
        <f>'S6'!$K$19</f>
        <v>Prof. Dr. Şahap ÇAKIN</v>
      </c>
      <c r="W17" s="383" t="str">
        <f>'S7'!$K$19</f>
        <v>Prof. Dr. Ahmet Vefik ALP</v>
      </c>
      <c r="X17" s="383" t="str">
        <f>'S8'!$K$19</f>
        <v>Prof. Dr. Sevinç HADİ</v>
      </c>
      <c r="Y17" s="1114"/>
      <c r="Z17" s="1114"/>
      <c r="AA17" s="1114"/>
      <c r="AB17" s="1114"/>
      <c r="AC17" s="1114"/>
      <c r="AD17" s="1114"/>
      <c r="AE17" s="1114"/>
      <c r="AF17" s="1114"/>
      <c r="AG17" s="370">
        <f>'S1'!$P$19</f>
        <v>0</v>
      </c>
      <c r="AH17" s="376">
        <f>'S2'!$P$19</f>
        <v>0</v>
      </c>
      <c r="AI17" s="376">
        <f>'S3'!$P$19</f>
        <v>0</v>
      </c>
      <c r="AJ17" s="376">
        <f>'S4'!$P$19</f>
        <v>0</v>
      </c>
      <c r="AK17" s="370">
        <f>'S5'!$P$19</f>
        <v>0</v>
      </c>
      <c r="AL17" s="370">
        <f>'S6'!$P$19</f>
        <v>0</v>
      </c>
      <c r="AM17" s="370">
        <f>'S7'!$P$19</f>
        <v>0</v>
      </c>
      <c r="AN17" s="370">
        <f>'S8'!$P$19</f>
        <v>0</v>
      </c>
      <c r="AO17" s="1116"/>
      <c r="AP17" s="1116"/>
      <c r="AQ17" s="1116"/>
      <c r="AR17" s="1116"/>
      <c r="AS17" s="1116"/>
      <c r="AT17" s="1116"/>
      <c r="AU17" s="1116"/>
      <c r="AV17" s="1116"/>
      <c r="AW17" s="383">
        <f>'S1'!$U$19</f>
        <v>0</v>
      </c>
      <c r="AX17" s="383">
        <f>'S2'!$U$19</f>
        <v>0</v>
      </c>
      <c r="AY17" s="383">
        <f>'S3'!$U$19</f>
        <v>0</v>
      </c>
      <c r="AZ17" s="383">
        <f>'S4'!$U$19</f>
        <v>0</v>
      </c>
      <c r="BA17" s="383">
        <f>'S5'!$U$19</f>
        <v>0</v>
      </c>
      <c r="BB17" s="383">
        <f>'S6'!$U$19</f>
        <v>0</v>
      </c>
      <c r="BC17" s="383">
        <f>'S7'!$U$19</f>
        <v>0</v>
      </c>
      <c r="BD17" s="383" t="str">
        <f>'S8'!$U$19</f>
        <v>Evin ERİŞ</v>
      </c>
      <c r="BE17" s="1118"/>
      <c r="BF17" s="1118"/>
      <c r="BG17" s="1118"/>
      <c r="BH17" s="1118"/>
      <c r="BI17" s="1118"/>
      <c r="BJ17" s="1118"/>
      <c r="BK17" s="1118"/>
      <c r="BL17" s="1118"/>
      <c r="BM17" s="370">
        <f>'S1'!$Z$19</f>
        <v>0</v>
      </c>
      <c r="BN17" s="370">
        <f>'S2'!$Z$19</f>
        <v>0</v>
      </c>
      <c r="BO17" s="370">
        <f>'S3'!$Z$19</f>
        <v>0</v>
      </c>
      <c r="BP17" s="370">
        <f>'S4'!$Z$19</f>
        <v>0</v>
      </c>
      <c r="BQ17" s="370">
        <f>'S5'!$Z$19</f>
        <v>0</v>
      </c>
      <c r="BR17" s="370">
        <f>'S6'!$Z$19</f>
        <v>0</v>
      </c>
      <c r="BS17" s="370">
        <f>'S7'!$Z$19</f>
        <v>0</v>
      </c>
      <c r="BT17" s="370">
        <f>'S8'!$Z$19</f>
        <v>0</v>
      </c>
      <c r="BU17" s="1110"/>
      <c r="BV17" s="1110"/>
      <c r="BW17" s="1110"/>
      <c r="BX17" s="1110"/>
      <c r="BY17" s="1110"/>
      <c r="BZ17" s="1110"/>
      <c r="CA17" s="1110"/>
      <c r="CB17" s="1110"/>
    </row>
    <row r="18" spans="1:80" x14ac:dyDescent="0.2">
      <c r="A18" s="370">
        <f>'S1'!$F$20</f>
        <v>0</v>
      </c>
      <c r="B18" s="370" t="str">
        <f>'S2'!$F$20</f>
        <v>ARCH 112.12</v>
      </c>
      <c r="C18" s="376">
        <f>'S3'!$F$20</f>
        <v>0</v>
      </c>
      <c r="D18" s="370">
        <f>'S4'!$F$20</f>
        <v>0</v>
      </c>
      <c r="E18" s="370" t="str">
        <f>'S5'!$F$20</f>
        <v>ARCH 351.12</v>
      </c>
      <c r="F18" s="370" t="str">
        <f>'S6'!$F$20</f>
        <v>ARCH 352.12</v>
      </c>
      <c r="G18" s="370" t="str">
        <f>'S7'!$F$20</f>
        <v>ARCH 451.12</v>
      </c>
      <c r="H18" s="370" t="str">
        <f>'S8'!$F$20</f>
        <v>ARCH 492.12</v>
      </c>
      <c r="I18" s="1112"/>
      <c r="J18" s="1112"/>
      <c r="K18" s="1112"/>
      <c r="L18" s="1112"/>
      <c r="M18" s="1112"/>
      <c r="N18" s="1112"/>
      <c r="O18" s="1112"/>
      <c r="P18" s="1112"/>
      <c r="Q18" s="383">
        <f>'S1'!$K$20</f>
        <v>0</v>
      </c>
      <c r="R18" s="383" t="str">
        <f>'S2'!$K$20</f>
        <v>Doç. Dr. Ayşe  ELEGÖZ</v>
      </c>
      <c r="S18" s="383">
        <f>'S3'!$K$20</f>
        <v>0</v>
      </c>
      <c r="T18" s="383">
        <f>'S4'!$K$20</f>
        <v>0</v>
      </c>
      <c r="U18" s="383" t="str">
        <f>'S5'!$K$20</f>
        <v>Öğr. Gör. Ayla KARACABEY</v>
      </c>
      <c r="V18" s="383" t="str">
        <f>'S6'!$K$20</f>
        <v>Prof. Dr. Şahap ÇAKIN</v>
      </c>
      <c r="W18" s="383" t="str">
        <f>'S7'!$K$20</f>
        <v>Prof. Dr. Ahmet Vefik ALP</v>
      </c>
      <c r="X18" s="383" t="str">
        <f>'S8'!$K$20</f>
        <v>Prof. Dr. Sevinç HADİ</v>
      </c>
      <c r="Y18" s="1114"/>
      <c r="Z18" s="1114"/>
      <c r="AA18" s="1114"/>
      <c r="AB18" s="1114"/>
      <c r="AC18" s="1114"/>
      <c r="AD18" s="1114"/>
      <c r="AE18" s="1114"/>
      <c r="AF18" s="1114"/>
      <c r="AG18" s="370">
        <f>'S1'!$P$20</f>
        <v>0</v>
      </c>
      <c r="AH18" s="376">
        <f>'S2'!$P$20</f>
        <v>0</v>
      </c>
      <c r="AI18" s="376">
        <f>'S3'!$P$20</f>
        <v>0</v>
      </c>
      <c r="AJ18" s="376">
        <f>'S4'!$P$20</f>
        <v>0</v>
      </c>
      <c r="AK18" s="370">
        <f>'S5'!$P$20</f>
        <v>0</v>
      </c>
      <c r="AL18" s="370">
        <f>'S6'!$P$20</f>
        <v>0</v>
      </c>
      <c r="AM18" s="370">
        <f>'S7'!$P$20</f>
        <v>0</v>
      </c>
      <c r="AN18" s="370">
        <f>'S8'!$P$20</f>
        <v>0</v>
      </c>
      <c r="AO18" s="1116"/>
      <c r="AP18" s="1116"/>
      <c r="AQ18" s="1116"/>
      <c r="AR18" s="1116"/>
      <c r="AS18" s="1116"/>
      <c r="AT18" s="1116"/>
      <c r="AU18" s="1116"/>
      <c r="AV18" s="1116"/>
      <c r="AW18" s="383">
        <f>'S1'!$U$20</f>
        <v>0</v>
      </c>
      <c r="AX18" s="383">
        <f>'S2'!$U$20</f>
        <v>0</v>
      </c>
      <c r="AY18" s="383">
        <f>'S3'!$U$20</f>
        <v>0</v>
      </c>
      <c r="AZ18" s="383">
        <f>'S4'!$U$20</f>
        <v>0</v>
      </c>
      <c r="BA18" s="383">
        <f>'S5'!$U$20</f>
        <v>0</v>
      </c>
      <c r="BB18" s="383">
        <f>'S6'!$U$20</f>
        <v>0</v>
      </c>
      <c r="BC18" s="383">
        <f>'S7'!$U$20</f>
        <v>0</v>
      </c>
      <c r="BD18" s="383" t="str">
        <f>'S8'!$U$20</f>
        <v>Evin ERİŞ</v>
      </c>
      <c r="BE18" s="1118"/>
      <c r="BF18" s="1118"/>
      <c r="BG18" s="1118"/>
      <c r="BH18" s="1118"/>
      <c r="BI18" s="1118"/>
      <c r="BJ18" s="1118"/>
      <c r="BK18" s="1118"/>
      <c r="BL18" s="1118"/>
      <c r="BM18" s="370">
        <f>'S1'!$Z$20</f>
        <v>0</v>
      </c>
      <c r="BN18" s="370">
        <f>'S2'!$Z$20</f>
        <v>0</v>
      </c>
      <c r="BO18" s="370">
        <f>'S3'!$Z$20</f>
        <v>0</v>
      </c>
      <c r="BP18" s="370">
        <f>'S4'!$Z$20</f>
        <v>0</v>
      </c>
      <c r="BQ18" s="370">
        <f>'S5'!$Z$20</f>
        <v>0</v>
      </c>
      <c r="BR18" s="370">
        <f>'S6'!$Z$20</f>
        <v>0</v>
      </c>
      <c r="BS18" s="370">
        <f>'S7'!$Z$20</f>
        <v>0</v>
      </c>
      <c r="BT18" s="370">
        <f>'S8'!$Z$20</f>
        <v>0</v>
      </c>
      <c r="BU18" s="1110"/>
      <c r="BV18" s="1110"/>
      <c r="BW18" s="1110"/>
      <c r="BX18" s="1110"/>
      <c r="BY18" s="1110"/>
      <c r="BZ18" s="1110"/>
      <c r="CA18" s="1110"/>
      <c r="CB18" s="1110"/>
    </row>
    <row r="19" spans="1:80" x14ac:dyDescent="0.2">
      <c r="A19" s="370">
        <f>'S1'!$F$21</f>
        <v>0</v>
      </c>
      <c r="B19" s="370" t="str">
        <f>'S2'!$F$21</f>
        <v>ARCH 112.12</v>
      </c>
      <c r="C19" s="376">
        <f>'S3'!$F$21</f>
        <v>0</v>
      </c>
      <c r="D19" s="370">
        <f>'S4'!$F$21</f>
        <v>0</v>
      </c>
      <c r="E19" s="370" t="str">
        <f>'S5'!$F$21</f>
        <v>ARCH 351.12</v>
      </c>
      <c r="F19" s="370" t="str">
        <f>'S6'!$F$21</f>
        <v>ARCH 352.12</v>
      </c>
      <c r="G19" s="370" t="str">
        <f>'S7'!$F$21</f>
        <v>ARCH 451.12</v>
      </c>
      <c r="H19" s="370" t="str">
        <f>'S8'!$F$21</f>
        <v>ARCH 492.12</v>
      </c>
      <c r="I19" s="1112"/>
      <c r="J19" s="1112"/>
      <c r="K19" s="1112"/>
      <c r="L19" s="1112"/>
      <c r="M19" s="1112"/>
      <c r="N19" s="1112"/>
      <c r="O19" s="1112"/>
      <c r="P19" s="1112"/>
      <c r="Q19" s="383">
        <f>'S1'!$K$21</f>
        <v>0</v>
      </c>
      <c r="R19" s="383" t="str">
        <f>'S2'!$K$21</f>
        <v>Doç. Dr. Ayşe  ELEGÖZ</v>
      </c>
      <c r="S19" s="383">
        <f>'S3'!$K$21</f>
        <v>0</v>
      </c>
      <c r="T19" s="383">
        <f>'S4'!$K$21</f>
        <v>0</v>
      </c>
      <c r="U19" s="383" t="str">
        <f>'S5'!$K$21</f>
        <v>Öğr. Gör. Ayla KARACABEY</v>
      </c>
      <c r="V19" s="383" t="str">
        <f>'S6'!$K$21</f>
        <v>Prof. Dr. Şahap ÇAKIN</v>
      </c>
      <c r="W19" s="383" t="str">
        <f>'S7'!$K$21</f>
        <v>Prof. Dr. Ahmet Vefik ALP</v>
      </c>
      <c r="X19" s="383" t="str">
        <f>'S8'!$K$21</f>
        <v>Prof. Dr. Sevinç HADİ</v>
      </c>
      <c r="Y19" s="1114"/>
      <c r="Z19" s="1114"/>
      <c r="AA19" s="1114"/>
      <c r="AB19" s="1114"/>
      <c r="AC19" s="1114"/>
      <c r="AD19" s="1114"/>
      <c r="AE19" s="1114"/>
      <c r="AF19" s="1114"/>
      <c r="AG19" s="370">
        <f>'S1'!$P$21</f>
        <v>0</v>
      </c>
      <c r="AH19" s="376">
        <f>'S2'!$P$21</f>
        <v>0</v>
      </c>
      <c r="AI19" s="376">
        <f>'S3'!$P$21</f>
        <v>0</v>
      </c>
      <c r="AJ19" s="376">
        <f>'S4'!$P$21</f>
        <v>0</v>
      </c>
      <c r="AK19" s="370">
        <f>'S5'!$P$21</f>
        <v>0</v>
      </c>
      <c r="AL19" s="370">
        <f>'S6'!$P$21</f>
        <v>0</v>
      </c>
      <c r="AM19" s="370">
        <f>'S7'!$P$21</f>
        <v>0</v>
      </c>
      <c r="AN19" s="370">
        <f>'S8'!$P$21</f>
        <v>0</v>
      </c>
      <c r="AO19" s="1116"/>
      <c r="AP19" s="1116"/>
      <c r="AQ19" s="1116"/>
      <c r="AR19" s="1116"/>
      <c r="AS19" s="1116"/>
      <c r="AT19" s="1116"/>
      <c r="AU19" s="1116"/>
      <c r="AV19" s="1116"/>
      <c r="AW19" s="383">
        <f>'S1'!$U$21</f>
        <v>0</v>
      </c>
      <c r="AX19" s="383">
        <f>'S2'!$U$21</f>
        <v>0</v>
      </c>
      <c r="AY19" s="383">
        <f>'S3'!$U$21</f>
        <v>0</v>
      </c>
      <c r="AZ19" s="383">
        <f>'S4'!$U$21</f>
        <v>0</v>
      </c>
      <c r="BA19" s="383">
        <f>'S5'!$U$21</f>
        <v>0</v>
      </c>
      <c r="BB19" s="383">
        <f>'S6'!$U$21</f>
        <v>0</v>
      </c>
      <c r="BC19" s="383">
        <f>'S7'!$U$21</f>
        <v>0</v>
      </c>
      <c r="BD19" s="383" t="str">
        <f>'S8'!$U$21</f>
        <v>Evin ERİŞ</v>
      </c>
      <c r="BE19" s="1118"/>
      <c r="BF19" s="1118"/>
      <c r="BG19" s="1118"/>
      <c r="BH19" s="1118"/>
      <c r="BI19" s="1118"/>
      <c r="BJ19" s="1118"/>
      <c r="BK19" s="1118"/>
      <c r="BL19" s="1118"/>
      <c r="BM19" s="370">
        <f>'S1'!$Z$21</f>
        <v>0</v>
      </c>
      <c r="BN19" s="370">
        <f>'S2'!$Z$21</f>
        <v>0</v>
      </c>
      <c r="BO19" s="370">
        <f>'S3'!$Z$21</f>
        <v>0</v>
      </c>
      <c r="BP19" s="370">
        <f>'S4'!$Z$21</f>
        <v>0</v>
      </c>
      <c r="BQ19" s="370">
        <f>'S5'!$Z$21</f>
        <v>0</v>
      </c>
      <c r="BR19" s="370">
        <f>'S6'!$Z$21</f>
        <v>0</v>
      </c>
      <c r="BS19" s="370">
        <f>'S7'!$Z$21</f>
        <v>0</v>
      </c>
      <c r="BT19" s="370">
        <f>'S8'!$Z$21</f>
        <v>0</v>
      </c>
      <c r="BU19" s="1110"/>
      <c r="BV19" s="1110"/>
      <c r="BW19" s="1110"/>
      <c r="BX19" s="1110"/>
      <c r="BY19" s="1110"/>
      <c r="BZ19" s="1110"/>
      <c r="CA19" s="1110"/>
      <c r="CB19" s="1110"/>
    </row>
    <row r="20" spans="1:80" x14ac:dyDescent="0.2">
      <c r="A20" s="370">
        <f>'S1'!$F$22</f>
        <v>0</v>
      </c>
      <c r="B20" s="370">
        <f>'S2'!$F$22</f>
        <v>0</v>
      </c>
      <c r="C20" s="376">
        <f>'S3'!$F$22</f>
        <v>0</v>
      </c>
      <c r="D20" s="370">
        <f>'S4'!$F$22</f>
        <v>0</v>
      </c>
      <c r="E20" s="370">
        <f>'S5'!$F$22</f>
        <v>0</v>
      </c>
      <c r="F20" s="370">
        <f>'S6'!$F$22</f>
        <v>0</v>
      </c>
      <c r="G20" s="370">
        <f>'S7'!$F$22</f>
        <v>0</v>
      </c>
      <c r="H20" s="370">
        <f>'S8'!$F$22</f>
        <v>0</v>
      </c>
      <c r="I20" s="1112"/>
      <c r="J20" s="1112"/>
      <c r="K20" s="1112"/>
      <c r="L20" s="1112"/>
      <c r="M20" s="1112"/>
      <c r="N20" s="1112"/>
      <c r="O20" s="1112"/>
      <c r="P20" s="1112"/>
      <c r="Q20" s="383">
        <f>'S1'!$K$22</f>
        <v>0</v>
      </c>
      <c r="R20" s="383">
        <f>'S2'!$K$22</f>
        <v>0</v>
      </c>
      <c r="S20" s="383">
        <f>'S3'!$K$22</f>
        <v>0</v>
      </c>
      <c r="T20" s="383">
        <f>'S4'!$K$22</f>
        <v>0</v>
      </c>
      <c r="U20" s="383">
        <f>'S5'!$K$22</f>
        <v>0</v>
      </c>
      <c r="V20" s="383">
        <f>'S6'!$K$22</f>
        <v>0</v>
      </c>
      <c r="W20" s="383">
        <f>'S7'!$K$22</f>
        <v>0</v>
      </c>
      <c r="X20" s="383">
        <f>'S8'!$K$22</f>
        <v>0</v>
      </c>
      <c r="Y20" s="1114"/>
      <c r="Z20" s="1114"/>
      <c r="AA20" s="1114"/>
      <c r="AB20" s="1114"/>
      <c r="AC20" s="1114"/>
      <c r="AD20" s="1114"/>
      <c r="AE20" s="1114"/>
      <c r="AF20" s="1114"/>
      <c r="AG20" s="370">
        <f>'S1'!$P$22</f>
        <v>0</v>
      </c>
      <c r="AH20" s="376">
        <f>'S2'!$P$22</f>
        <v>0</v>
      </c>
      <c r="AI20" s="376">
        <f>'S3'!$P$22</f>
        <v>0</v>
      </c>
      <c r="AJ20" s="376">
        <f>'S4'!$P$22</f>
        <v>0</v>
      </c>
      <c r="AK20" s="370">
        <f>'S5'!$P$22</f>
        <v>0</v>
      </c>
      <c r="AL20" s="370">
        <f>'S6'!$P$22</f>
        <v>0</v>
      </c>
      <c r="AM20" s="370">
        <f>'S7'!$P$22</f>
        <v>0</v>
      </c>
      <c r="AN20" s="370">
        <f>'S8'!$P$22</f>
        <v>0</v>
      </c>
      <c r="AO20" s="1116"/>
      <c r="AP20" s="1116"/>
      <c r="AQ20" s="1116"/>
      <c r="AR20" s="1116"/>
      <c r="AS20" s="1116"/>
      <c r="AT20" s="1116"/>
      <c r="AU20" s="1116"/>
      <c r="AV20" s="1116"/>
      <c r="AW20" s="383">
        <f>'S1'!$U$22</f>
        <v>0</v>
      </c>
      <c r="AX20" s="383">
        <f>'S2'!$U$22</f>
        <v>0</v>
      </c>
      <c r="AY20" s="383">
        <f>'S3'!$U$22</f>
        <v>0</v>
      </c>
      <c r="AZ20" s="383">
        <f>'S4'!$U$22</f>
        <v>0</v>
      </c>
      <c r="BA20" s="383">
        <f>'S5'!$U$22</f>
        <v>0</v>
      </c>
      <c r="BB20" s="383">
        <f>'S6'!$U$22</f>
        <v>0</v>
      </c>
      <c r="BC20" s="383">
        <f>'S7'!$U$22</f>
        <v>0</v>
      </c>
      <c r="BD20" s="383">
        <f>'S8'!$U$22</f>
        <v>0</v>
      </c>
      <c r="BE20" s="1118"/>
      <c r="BF20" s="1118"/>
      <c r="BG20" s="1118"/>
      <c r="BH20" s="1118"/>
      <c r="BI20" s="1118"/>
      <c r="BJ20" s="1118"/>
      <c r="BK20" s="1118"/>
      <c r="BL20" s="1118"/>
      <c r="BM20" s="370">
        <f>'S1'!$Z$22</f>
        <v>0</v>
      </c>
      <c r="BN20" s="370">
        <f>'S2'!$Z$22</f>
        <v>0</v>
      </c>
      <c r="BO20" s="370">
        <f>'S3'!$Z$22</f>
        <v>0</v>
      </c>
      <c r="BP20" s="370">
        <f>'S4'!$Z$22</f>
        <v>0</v>
      </c>
      <c r="BQ20" s="370">
        <f>'S5'!$Z$22</f>
        <v>0</v>
      </c>
      <c r="BR20" s="370">
        <f>'S6'!$Z$22</f>
        <v>0</v>
      </c>
      <c r="BS20" s="370">
        <f>'S7'!$Z$22</f>
        <v>0</v>
      </c>
      <c r="BT20" s="370">
        <f>'S8'!$Z$22</f>
        <v>0</v>
      </c>
      <c r="BU20" s="1110"/>
      <c r="BV20" s="1110"/>
      <c r="BW20" s="1110"/>
      <c r="BX20" s="1110"/>
      <c r="BY20" s="1110"/>
      <c r="BZ20" s="1110"/>
      <c r="CA20" s="1110"/>
      <c r="CB20" s="1110"/>
    </row>
    <row r="21" spans="1:80" x14ac:dyDescent="0.2">
      <c r="A21" s="371">
        <f>'S1'!$F$23</f>
        <v>0</v>
      </c>
      <c r="B21" s="371">
        <f>'S2'!$F$23</f>
        <v>0</v>
      </c>
      <c r="C21" s="371">
        <f>'S3'!$F$23</f>
        <v>0</v>
      </c>
      <c r="D21" s="371" t="str">
        <f>'S4'!$F$23</f>
        <v>ARCH 252.13</v>
      </c>
      <c r="E21" s="371">
        <f>'S5'!$F$23</f>
        <v>0</v>
      </c>
      <c r="F21" s="371" t="str">
        <f>'S6'!$F$23</f>
        <v>ARCH 352.13</v>
      </c>
      <c r="G21" s="371">
        <f>'S7'!$F$23</f>
        <v>0</v>
      </c>
      <c r="H21" s="371">
        <f>'S8'!$F$23</f>
        <v>0</v>
      </c>
      <c r="I21" s="1112"/>
      <c r="J21" s="1112"/>
      <c r="K21" s="1112"/>
      <c r="L21" s="1112"/>
      <c r="M21" s="1112"/>
      <c r="N21" s="1112"/>
      <c r="O21" s="1112"/>
      <c r="P21" s="1112"/>
      <c r="Q21" s="371">
        <f>'S1'!$K$23</f>
        <v>0</v>
      </c>
      <c r="R21" s="371">
        <f>'S2'!$K$23</f>
        <v>0</v>
      </c>
      <c r="S21" s="371">
        <f>'S3'!$K$23</f>
        <v>0</v>
      </c>
      <c r="T21" s="371" t="str">
        <f>'S4'!$K$23</f>
        <v>Öğr. Gör. Nişan YAUBYAN</v>
      </c>
      <c r="U21" s="371">
        <f>'S5'!$K$23</f>
        <v>0</v>
      </c>
      <c r="V21" s="371" t="str">
        <f>'S6'!$K$23</f>
        <v>Öğr. Gör. Erdal ÖZYURT</v>
      </c>
      <c r="W21" s="371">
        <f>'S7'!$K$23</f>
        <v>0</v>
      </c>
      <c r="X21" s="371">
        <f>'S8'!$K$23</f>
        <v>0</v>
      </c>
      <c r="Y21" s="1114"/>
      <c r="Z21" s="1114"/>
      <c r="AA21" s="1114"/>
      <c r="AB21" s="1114"/>
      <c r="AC21" s="1114"/>
      <c r="AD21" s="1114"/>
      <c r="AE21" s="1114"/>
      <c r="AF21" s="1114"/>
      <c r="AG21" s="371">
        <f>'S1'!$P$23</f>
        <v>0</v>
      </c>
      <c r="AH21" s="371">
        <f>'S2'!$P$23</f>
        <v>0</v>
      </c>
      <c r="AI21" s="371">
        <f>'S3'!$P$23</f>
        <v>0</v>
      </c>
      <c r="AJ21" s="371">
        <f>'S4'!$P$23</f>
        <v>0</v>
      </c>
      <c r="AK21" s="371">
        <f>'S5'!$P$23</f>
        <v>0</v>
      </c>
      <c r="AL21" s="371">
        <f>'S6'!$P$23</f>
        <v>0</v>
      </c>
      <c r="AM21" s="371">
        <f>'S7'!$P$23</f>
        <v>0</v>
      </c>
      <c r="AN21" s="371">
        <f>'S8'!$P$23</f>
        <v>0</v>
      </c>
      <c r="AO21" s="1116"/>
      <c r="AP21" s="1116"/>
      <c r="AQ21" s="1116"/>
      <c r="AR21" s="1116"/>
      <c r="AS21" s="1116"/>
      <c r="AT21" s="1116"/>
      <c r="AU21" s="1116"/>
      <c r="AV21" s="1116"/>
      <c r="AW21" s="371">
        <f>'S1'!$U$23</f>
        <v>0</v>
      </c>
      <c r="AX21" s="371">
        <f>'S2'!$U$23</f>
        <v>0</v>
      </c>
      <c r="AY21" s="371">
        <f>'S3'!$U$23</f>
        <v>0</v>
      </c>
      <c r="AZ21" s="371">
        <f>'S4'!$U$23</f>
        <v>0</v>
      </c>
      <c r="BA21" s="371">
        <f>'S5'!$U$23</f>
        <v>0</v>
      </c>
      <c r="BB21" s="371">
        <f>'S6'!$U$23</f>
        <v>0</v>
      </c>
      <c r="BC21" s="371">
        <f>'S7'!$U$23</f>
        <v>0</v>
      </c>
      <c r="BD21" s="371">
        <f>'S8'!$U$23</f>
        <v>0</v>
      </c>
      <c r="BE21" s="1118"/>
      <c r="BF21" s="1118"/>
      <c r="BG21" s="1118"/>
      <c r="BH21" s="1118"/>
      <c r="BI21" s="1118"/>
      <c r="BJ21" s="1118"/>
      <c r="BK21" s="1118"/>
      <c r="BL21" s="1118"/>
      <c r="BM21" s="371">
        <f>'S1'!$Z$23</f>
        <v>0</v>
      </c>
      <c r="BN21" s="371">
        <f>'S2'!$Z$23</f>
        <v>0</v>
      </c>
      <c r="BO21" s="371">
        <f>'S3'!$Z$23</f>
        <v>0</v>
      </c>
      <c r="BP21" s="371">
        <f>'S4'!$Z$23</f>
        <v>0</v>
      </c>
      <c r="BQ21" s="371">
        <f>'S5'!$Z$23</f>
        <v>0</v>
      </c>
      <c r="BR21" s="371">
        <f>'S6'!$Z$23</f>
        <v>0</v>
      </c>
      <c r="BS21" s="371">
        <f>'S7'!$Z$23</f>
        <v>0</v>
      </c>
      <c r="BT21" s="371">
        <f>'S8'!$Z$23</f>
        <v>0</v>
      </c>
      <c r="BU21" s="1110"/>
      <c r="BV21" s="1110"/>
      <c r="BW21" s="1110"/>
      <c r="BX21" s="1110"/>
      <c r="BY21" s="1110"/>
      <c r="BZ21" s="1110"/>
      <c r="CA21" s="1110"/>
      <c r="CB21" s="1110"/>
    </row>
    <row r="22" spans="1:80" x14ac:dyDescent="0.2">
      <c r="A22" s="371">
        <f>'S1'!$F$24</f>
        <v>0</v>
      </c>
      <c r="B22" s="371">
        <f>'S2'!$F$24</f>
        <v>0</v>
      </c>
      <c r="C22" s="371">
        <f>'S3'!$F$24</f>
        <v>0</v>
      </c>
      <c r="D22" s="371" t="str">
        <f>'S4'!$F$24</f>
        <v>ARCH 252.13</v>
      </c>
      <c r="E22" s="371">
        <f>'S5'!$F$24</f>
        <v>0</v>
      </c>
      <c r="F22" s="371" t="str">
        <f>'S6'!$F$24</f>
        <v>ARCH 352.13</v>
      </c>
      <c r="G22" s="371">
        <f>'S7'!$F$24</f>
        <v>0</v>
      </c>
      <c r="H22" s="371">
        <f>'S8'!$F$24</f>
        <v>0</v>
      </c>
      <c r="I22" s="1112"/>
      <c r="J22" s="1112"/>
      <c r="K22" s="1112"/>
      <c r="L22" s="1112"/>
      <c r="M22" s="1112"/>
      <c r="N22" s="1112"/>
      <c r="O22" s="1112"/>
      <c r="P22" s="1112"/>
      <c r="Q22" s="371">
        <f>'S1'!$K$24</f>
        <v>0</v>
      </c>
      <c r="R22" s="371">
        <f>'S2'!$K$24</f>
        <v>0</v>
      </c>
      <c r="S22" s="371">
        <f>'S3'!$K$24</f>
        <v>0</v>
      </c>
      <c r="T22" s="371" t="str">
        <f>'S4'!$K$24</f>
        <v>Öğr. Gör. Nişan YAUBYAN</v>
      </c>
      <c r="U22" s="371">
        <f>'S5'!$K$24</f>
        <v>0</v>
      </c>
      <c r="V22" s="371" t="str">
        <f>'S6'!$K$24</f>
        <v>Öğr. Gör. Erdal ÖZYURT</v>
      </c>
      <c r="W22" s="371">
        <f>'S7'!$K$24</f>
        <v>0</v>
      </c>
      <c r="X22" s="371">
        <f>'S8'!$K$24</f>
        <v>0</v>
      </c>
      <c r="Y22" s="1114"/>
      <c r="Z22" s="1114"/>
      <c r="AA22" s="1114"/>
      <c r="AB22" s="1114"/>
      <c r="AC22" s="1114"/>
      <c r="AD22" s="1114"/>
      <c r="AE22" s="1114"/>
      <c r="AF22" s="1114"/>
      <c r="AG22" s="371">
        <f>'S1'!$P$24</f>
        <v>0</v>
      </c>
      <c r="AH22" s="371">
        <f>'S2'!$P$24</f>
        <v>0</v>
      </c>
      <c r="AI22" s="371">
        <f>'S3'!$P$24</f>
        <v>0</v>
      </c>
      <c r="AJ22" s="371">
        <f>'S4'!$P$24</f>
        <v>0</v>
      </c>
      <c r="AK22" s="371">
        <f>'S5'!$P$24</f>
        <v>0</v>
      </c>
      <c r="AL22" s="371">
        <f>'S6'!$P$24</f>
        <v>0</v>
      </c>
      <c r="AM22" s="371">
        <f>'S7'!$P$24</f>
        <v>0</v>
      </c>
      <c r="AN22" s="371">
        <f>'S8'!$P$24</f>
        <v>0</v>
      </c>
      <c r="AO22" s="1116"/>
      <c r="AP22" s="1116"/>
      <c r="AQ22" s="1116"/>
      <c r="AR22" s="1116"/>
      <c r="AS22" s="1116"/>
      <c r="AT22" s="1116"/>
      <c r="AU22" s="1116"/>
      <c r="AV22" s="1116"/>
      <c r="AW22" s="371">
        <f>'S1'!$U$24</f>
        <v>0</v>
      </c>
      <c r="AX22" s="371">
        <f>'S2'!$U$24</f>
        <v>0</v>
      </c>
      <c r="AY22" s="371">
        <f>'S3'!$U$24</f>
        <v>0</v>
      </c>
      <c r="AZ22" s="371">
        <f>'S4'!$U$24</f>
        <v>0</v>
      </c>
      <c r="BA22" s="371">
        <f>'S5'!$U$24</f>
        <v>0</v>
      </c>
      <c r="BB22" s="371">
        <f>'S6'!$U$24</f>
        <v>0</v>
      </c>
      <c r="BC22" s="371">
        <f>'S7'!$U$24</f>
        <v>0</v>
      </c>
      <c r="BD22" s="371">
        <f>'S8'!$U$24</f>
        <v>0</v>
      </c>
      <c r="BE22" s="1118"/>
      <c r="BF22" s="1118"/>
      <c r="BG22" s="1118"/>
      <c r="BH22" s="1118"/>
      <c r="BI22" s="1118"/>
      <c r="BJ22" s="1118"/>
      <c r="BK22" s="1118"/>
      <c r="BL22" s="1118"/>
      <c r="BM22" s="371">
        <f>'S1'!$Z$24</f>
        <v>0</v>
      </c>
      <c r="BN22" s="371">
        <f>'S2'!$Z$24</f>
        <v>0</v>
      </c>
      <c r="BO22" s="371">
        <f>'S3'!$Z$24</f>
        <v>0</v>
      </c>
      <c r="BP22" s="371">
        <f>'S4'!$Z$24</f>
        <v>0</v>
      </c>
      <c r="BQ22" s="371">
        <f>'S5'!$Z$24</f>
        <v>0</v>
      </c>
      <c r="BR22" s="371">
        <f>'S6'!$Z$24</f>
        <v>0</v>
      </c>
      <c r="BS22" s="371">
        <f>'S7'!$Z$24</f>
        <v>0</v>
      </c>
      <c r="BT22" s="371">
        <f>'S8'!$Z$24</f>
        <v>0</v>
      </c>
      <c r="BU22" s="1110"/>
      <c r="BV22" s="1110"/>
      <c r="BW22" s="1110"/>
      <c r="BX22" s="1110"/>
      <c r="BY22" s="1110"/>
      <c r="BZ22" s="1110"/>
      <c r="CA22" s="1110"/>
      <c r="CB22" s="1110"/>
    </row>
    <row r="23" spans="1:80" x14ac:dyDescent="0.2">
      <c r="A23" s="371">
        <f>'S1'!$F$25</f>
        <v>0</v>
      </c>
      <c r="B23" s="371">
        <f>'S2'!$F$25</f>
        <v>0</v>
      </c>
      <c r="C23" s="371">
        <f>'S3'!$F$25</f>
        <v>0</v>
      </c>
      <c r="D23" s="371" t="str">
        <f>'S4'!$F$25</f>
        <v>ARCH 252.13</v>
      </c>
      <c r="E23" s="371">
        <f>'S5'!$F$25</f>
        <v>0</v>
      </c>
      <c r="F23" s="371" t="str">
        <f>'S6'!$F$25</f>
        <v>ARCH 352.13</v>
      </c>
      <c r="G23" s="371">
        <f>'S7'!$F$25</f>
        <v>0</v>
      </c>
      <c r="H23" s="371">
        <f>'S8'!$F$25</f>
        <v>0</v>
      </c>
      <c r="I23" s="1112"/>
      <c r="J23" s="1112"/>
      <c r="K23" s="1112"/>
      <c r="L23" s="1112"/>
      <c r="M23" s="1112"/>
      <c r="N23" s="1112"/>
      <c r="O23" s="1112"/>
      <c r="P23" s="1112"/>
      <c r="Q23" s="371">
        <f>'S1'!$K$25</f>
        <v>0</v>
      </c>
      <c r="R23" s="371">
        <f>'S2'!$K$25</f>
        <v>0</v>
      </c>
      <c r="S23" s="371">
        <f>'S3'!$K$25</f>
        <v>0</v>
      </c>
      <c r="T23" s="371" t="str">
        <f>'S4'!$K$25</f>
        <v>Öğr. Gör. Nişan YAUBYAN</v>
      </c>
      <c r="U23" s="371">
        <f>'S5'!$K$25</f>
        <v>0</v>
      </c>
      <c r="V23" s="371" t="str">
        <f>'S6'!$K$25</f>
        <v>Öğr. Gör. Erdal ÖZYURT</v>
      </c>
      <c r="W23" s="371">
        <f>'S7'!$K$25</f>
        <v>0</v>
      </c>
      <c r="X23" s="371">
        <f>'S8'!$K$25</f>
        <v>0</v>
      </c>
      <c r="Y23" s="1114"/>
      <c r="Z23" s="1114"/>
      <c r="AA23" s="1114"/>
      <c r="AB23" s="1114"/>
      <c r="AC23" s="1114"/>
      <c r="AD23" s="1114"/>
      <c r="AE23" s="1114"/>
      <c r="AF23" s="1114"/>
      <c r="AG23" s="371">
        <f>'S1'!$P$25</f>
        <v>0</v>
      </c>
      <c r="AH23" s="371">
        <f>'S2'!$P$25</f>
        <v>0</v>
      </c>
      <c r="AI23" s="371">
        <f>'S3'!$P$25</f>
        <v>0</v>
      </c>
      <c r="AJ23" s="371">
        <f>'S4'!$P$25</f>
        <v>0</v>
      </c>
      <c r="AK23" s="371">
        <f>'S5'!$P$25</f>
        <v>0</v>
      </c>
      <c r="AL23" s="371">
        <f>'S6'!$P$25</f>
        <v>0</v>
      </c>
      <c r="AM23" s="371">
        <f>'S7'!$P$25</f>
        <v>0</v>
      </c>
      <c r="AN23" s="371">
        <f>'S8'!$P$25</f>
        <v>0</v>
      </c>
      <c r="AO23" s="1116"/>
      <c r="AP23" s="1116"/>
      <c r="AQ23" s="1116"/>
      <c r="AR23" s="1116"/>
      <c r="AS23" s="1116"/>
      <c r="AT23" s="1116"/>
      <c r="AU23" s="1116"/>
      <c r="AV23" s="1116"/>
      <c r="AW23" s="371">
        <f>'S1'!$U$25</f>
        <v>0</v>
      </c>
      <c r="AX23" s="371">
        <f>'S2'!$U$25</f>
        <v>0</v>
      </c>
      <c r="AY23" s="371">
        <f>'S3'!$U$25</f>
        <v>0</v>
      </c>
      <c r="AZ23" s="371">
        <f>'S4'!$U$25</f>
        <v>0</v>
      </c>
      <c r="BA23" s="371">
        <f>'S5'!$U$25</f>
        <v>0</v>
      </c>
      <c r="BB23" s="371">
        <f>'S6'!$U$25</f>
        <v>0</v>
      </c>
      <c r="BC23" s="371">
        <f>'S7'!$U$25</f>
        <v>0</v>
      </c>
      <c r="BD23" s="371">
        <f>'S8'!$U$25</f>
        <v>0</v>
      </c>
      <c r="BE23" s="1118"/>
      <c r="BF23" s="1118"/>
      <c r="BG23" s="1118"/>
      <c r="BH23" s="1118"/>
      <c r="BI23" s="1118"/>
      <c r="BJ23" s="1118"/>
      <c r="BK23" s="1118"/>
      <c r="BL23" s="1118"/>
      <c r="BM23" s="371">
        <f>'S1'!$Z$25</f>
        <v>0</v>
      </c>
      <c r="BN23" s="371">
        <f>'S2'!$Z$25</f>
        <v>0</v>
      </c>
      <c r="BO23" s="371">
        <f>'S3'!$Z$25</f>
        <v>0</v>
      </c>
      <c r="BP23" s="371">
        <f>'S4'!$Z$25</f>
        <v>0</v>
      </c>
      <c r="BQ23" s="371">
        <f>'S5'!$Z$25</f>
        <v>0</v>
      </c>
      <c r="BR23" s="371">
        <f>'S6'!$Z$25</f>
        <v>0</v>
      </c>
      <c r="BS23" s="371">
        <f>'S7'!$Z$25</f>
        <v>0</v>
      </c>
      <c r="BT23" s="371">
        <f>'S8'!$Z$25</f>
        <v>0</v>
      </c>
      <c r="BU23" s="1110"/>
      <c r="BV23" s="1110"/>
      <c r="BW23" s="1110"/>
      <c r="BX23" s="1110"/>
      <c r="BY23" s="1110"/>
      <c r="BZ23" s="1110"/>
      <c r="CA23" s="1110"/>
      <c r="CB23" s="1110"/>
    </row>
    <row r="24" spans="1:80" x14ac:dyDescent="0.2">
      <c r="A24" s="371">
        <f>'S1'!$F$26</f>
        <v>0</v>
      </c>
      <c r="B24" s="371">
        <f>'S2'!$F$26</f>
        <v>0</v>
      </c>
      <c r="C24" s="371">
        <f>'S3'!$F$26</f>
        <v>0</v>
      </c>
      <c r="D24" s="371" t="str">
        <f>'S4'!$F$26</f>
        <v>ARCH 252.13</v>
      </c>
      <c r="E24" s="371">
        <f>'S5'!$F$26</f>
        <v>0</v>
      </c>
      <c r="F24" s="371" t="str">
        <f>'S6'!$F$26</f>
        <v>ARCH 352.13</v>
      </c>
      <c r="G24" s="371">
        <f>'S7'!$F$26</f>
        <v>0</v>
      </c>
      <c r="H24" s="371">
        <f>'S8'!$F$26</f>
        <v>0</v>
      </c>
      <c r="I24" s="1112"/>
      <c r="J24" s="1112"/>
      <c r="K24" s="1112"/>
      <c r="L24" s="1112"/>
      <c r="M24" s="1112"/>
      <c r="N24" s="1112"/>
      <c r="O24" s="1112"/>
      <c r="P24" s="1112"/>
      <c r="Q24" s="371">
        <f>'S1'!$K$26</f>
        <v>0</v>
      </c>
      <c r="R24" s="371">
        <f>'S2'!$K$26</f>
        <v>0</v>
      </c>
      <c r="S24" s="371">
        <f>'S3'!$K$26</f>
        <v>0</v>
      </c>
      <c r="T24" s="371" t="str">
        <f>'S4'!$K$26</f>
        <v>Öğr. Gör. Nişan YAUBYAN</v>
      </c>
      <c r="U24" s="371">
        <f>'S5'!$K$26</f>
        <v>0</v>
      </c>
      <c r="V24" s="371" t="str">
        <f>'S6'!$K$26</f>
        <v>Öğr. Gör. Erdal ÖZYURT</v>
      </c>
      <c r="W24" s="371">
        <f>'S7'!$K$26</f>
        <v>0</v>
      </c>
      <c r="X24" s="371">
        <f>'S8'!$K$26</f>
        <v>0</v>
      </c>
      <c r="Y24" s="1114"/>
      <c r="Z24" s="1114"/>
      <c r="AA24" s="1114"/>
      <c r="AB24" s="1114"/>
      <c r="AC24" s="1114"/>
      <c r="AD24" s="1114"/>
      <c r="AE24" s="1114"/>
      <c r="AF24" s="1114"/>
      <c r="AG24" s="371">
        <f>'S1'!$P$26</f>
        <v>0</v>
      </c>
      <c r="AH24" s="371">
        <f>'S2'!$P$26</f>
        <v>0</v>
      </c>
      <c r="AI24" s="371">
        <f>'S3'!$P$26</f>
        <v>0</v>
      </c>
      <c r="AJ24" s="371">
        <f>'S4'!$P$26</f>
        <v>0</v>
      </c>
      <c r="AK24" s="371">
        <f>'S5'!$P$26</f>
        <v>0</v>
      </c>
      <c r="AL24" s="371">
        <f>'S6'!$P$26</f>
        <v>0</v>
      </c>
      <c r="AM24" s="371">
        <f>'S7'!$P$26</f>
        <v>0</v>
      </c>
      <c r="AN24" s="371">
        <f>'S8'!$P$26</f>
        <v>0</v>
      </c>
      <c r="AO24" s="1116"/>
      <c r="AP24" s="1116"/>
      <c r="AQ24" s="1116"/>
      <c r="AR24" s="1116"/>
      <c r="AS24" s="1116"/>
      <c r="AT24" s="1116"/>
      <c r="AU24" s="1116"/>
      <c r="AV24" s="1116"/>
      <c r="AW24" s="371">
        <f>'S1'!$U$26</f>
        <v>0</v>
      </c>
      <c r="AX24" s="371">
        <f>'S2'!$U$26</f>
        <v>0</v>
      </c>
      <c r="AY24" s="371">
        <f>'S3'!$U$26</f>
        <v>0</v>
      </c>
      <c r="AZ24" s="371">
        <f>'S4'!$U$26</f>
        <v>0</v>
      </c>
      <c r="BA24" s="371">
        <f>'S5'!$U$26</f>
        <v>0</v>
      </c>
      <c r="BB24" s="371">
        <f>'S6'!$U$26</f>
        <v>0</v>
      </c>
      <c r="BC24" s="371">
        <f>'S7'!$U$26</f>
        <v>0</v>
      </c>
      <c r="BD24" s="371">
        <f>'S8'!$U$26</f>
        <v>0</v>
      </c>
      <c r="BE24" s="1118"/>
      <c r="BF24" s="1118"/>
      <c r="BG24" s="1118"/>
      <c r="BH24" s="1118"/>
      <c r="BI24" s="1118"/>
      <c r="BJ24" s="1118"/>
      <c r="BK24" s="1118"/>
      <c r="BL24" s="1118"/>
      <c r="BM24" s="371">
        <f>'S1'!$Z$26</f>
        <v>0</v>
      </c>
      <c r="BN24" s="371">
        <f>'S2'!$Z$26</f>
        <v>0</v>
      </c>
      <c r="BO24" s="371">
        <f>'S3'!$Z$26</f>
        <v>0</v>
      </c>
      <c r="BP24" s="371">
        <f>'S4'!$Z$26</f>
        <v>0</v>
      </c>
      <c r="BQ24" s="371">
        <f>'S5'!$Z$26</f>
        <v>0</v>
      </c>
      <c r="BR24" s="371">
        <f>'S6'!$Z$26</f>
        <v>0</v>
      </c>
      <c r="BS24" s="371">
        <f>'S7'!$Z$26</f>
        <v>0</v>
      </c>
      <c r="BT24" s="371">
        <f>'S8'!$Z$26</f>
        <v>0</v>
      </c>
      <c r="BU24" s="1110"/>
      <c r="BV24" s="1110"/>
      <c r="BW24" s="1110"/>
      <c r="BX24" s="1110"/>
      <c r="BY24" s="1110"/>
      <c r="BZ24" s="1110"/>
      <c r="CA24" s="1110"/>
      <c r="CB24" s="1110"/>
    </row>
    <row r="25" spans="1:80" x14ac:dyDescent="0.2">
      <c r="A25" s="371">
        <f>'S1'!$F$27</f>
        <v>0</v>
      </c>
      <c r="B25" s="371" t="str">
        <f>'S2'!$F$27</f>
        <v>ARCH 112.13</v>
      </c>
      <c r="C25" s="371">
        <f>'S3'!$F$27</f>
        <v>0</v>
      </c>
      <c r="D25" s="371">
        <f>'S4'!$F$27</f>
        <v>0</v>
      </c>
      <c r="E25" s="371">
        <f>'S5'!$F$27</f>
        <v>0</v>
      </c>
      <c r="F25" s="371">
        <f>'S6'!$F$27</f>
        <v>0</v>
      </c>
      <c r="G25" s="371">
        <f>'S7'!$F$27</f>
        <v>0</v>
      </c>
      <c r="H25" s="371">
        <f>'S8'!$F$27</f>
        <v>0</v>
      </c>
      <c r="I25" s="1112"/>
      <c r="J25" s="1112"/>
      <c r="K25" s="1112"/>
      <c r="L25" s="1112"/>
      <c r="M25" s="1112"/>
      <c r="N25" s="1112"/>
      <c r="O25" s="1112"/>
      <c r="P25" s="1112"/>
      <c r="Q25" s="371">
        <f>'S1'!$K$27</f>
        <v>0</v>
      </c>
      <c r="R25" s="371" t="str">
        <f>'S2'!$K$27</f>
        <v>Prof. Dr. Yavuz KOŞANER</v>
      </c>
      <c r="S25" s="371">
        <f>'S3'!$K$27</f>
        <v>0</v>
      </c>
      <c r="T25" s="371">
        <f>'S4'!$K$27</f>
        <v>0</v>
      </c>
      <c r="U25" s="371">
        <f>'S5'!$K$27</f>
        <v>0</v>
      </c>
      <c r="V25" s="371">
        <f>'S6'!$K$27</f>
        <v>0</v>
      </c>
      <c r="W25" s="371">
        <f>'S7'!$K$27</f>
        <v>0</v>
      </c>
      <c r="X25" s="371">
        <f>'S8'!$K$27</f>
        <v>0</v>
      </c>
      <c r="Y25" s="1114"/>
      <c r="Z25" s="1114"/>
      <c r="AA25" s="1114"/>
      <c r="AB25" s="1114"/>
      <c r="AC25" s="1114"/>
      <c r="AD25" s="1114"/>
      <c r="AE25" s="1114"/>
      <c r="AF25" s="1114"/>
      <c r="AG25" s="371">
        <f>'S1'!$P$27</f>
        <v>0</v>
      </c>
      <c r="AH25" s="371">
        <f>'S2'!$P$27</f>
        <v>0</v>
      </c>
      <c r="AI25" s="371">
        <f>'S3'!$P$27</f>
        <v>0</v>
      </c>
      <c r="AJ25" s="371">
        <f>'S4'!$P$27</f>
        <v>0</v>
      </c>
      <c r="AK25" s="371">
        <f>'S5'!$P$27</f>
        <v>0</v>
      </c>
      <c r="AL25" s="371">
        <f>'S6'!$P$27</f>
        <v>0</v>
      </c>
      <c r="AM25" s="371">
        <f>'S7'!$P$27</f>
        <v>0</v>
      </c>
      <c r="AN25" s="371">
        <f>'S8'!$P$27</f>
        <v>0</v>
      </c>
      <c r="AO25" s="1116"/>
      <c r="AP25" s="1116"/>
      <c r="AQ25" s="1116"/>
      <c r="AR25" s="1116"/>
      <c r="AS25" s="1116"/>
      <c r="AT25" s="1116"/>
      <c r="AU25" s="1116"/>
      <c r="AV25" s="1116"/>
      <c r="AW25" s="371">
        <f>'S1'!$U$27</f>
        <v>0</v>
      </c>
      <c r="AX25" s="371">
        <f>'S2'!$U$27</f>
        <v>0</v>
      </c>
      <c r="AY25" s="371">
        <f>'S3'!$U$27</f>
        <v>0</v>
      </c>
      <c r="AZ25" s="371">
        <f>'S4'!$U$27</f>
        <v>0</v>
      </c>
      <c r="BA25" s="371">
        <f>'S5'!$U$27</f>
        <v>0</v>
      </c>
      <c r="BB25" s="371">
        <f>'S6'!$U$27</f>
        <v>0</v>
      </c>
      <c r="BC25" s="371">
        <f>'S7'!$U$27</f>
        <v>0</v>
      </c>
      <c r="BD25" s="371">
        <f>'S8'!$U$27</f>
        <v>0</v>
      </c>
      <c r="BE25" s="1118"/>
      <c r="BF25" s="1118"/>
      <c r="BG25" s="1118"/>
      <c r="BH25" s="1118"/>
      <c r="BI25" s="1118"/>
      <c r="BJ25" s="1118"/>
      <c r="BK25" s="1118"/>
      <c r="BL25" s="1118"/>
      <c r="BM25" s="371">
        <f>'S1'!$Z$27</f>
        <v>0</v>
      </c>
      <c r="BN25" s="371">
        <f>'S2'!$Z$27</f>
        <v>0</v>
      </c>
      <c r="BO25" s="371">
        <f>'S3'!$Z$27</f>
        <v>0</v>
      </c>
      <c r="BP25" s="371">
        <f>'S4'!$Z$27</f>
        <v>0</v>
      </c>
      <c r="BQ25" s="371">
        <f>'S5'!$Z$27</f>
        <v>0</v>
      </c>
      <c r="BR25" s="371">
        <f>'S6'!$Z$27</f>
        <v>0</v>
      </c>
      <c r="BS25" s="371">
        <f>'S7'!$Z$27</f>
        <v>0</v>
      </c>
      <c r="BT25" s="371">
        <f>'S8'!$Z$27</f>
        <v>0</v>
      </c>
      <c r="BU25" s="1110"/>
      <c r="BV25" s="1110"/>
      <c r="BW25" s="1110"/>
      <c r="BX25" s="1110"/>
      <c r="BY25" s="1110"/>
      <c r="BZ25" s="1110"/>
      <c r="CA25" s="1110"/>
      <c r="CB25" s="1110"/>
    </row>
    <row r="26" spans="1:80" x14ac:dyDescent="0.2">
      <c r="A26" s="371">
        <f>'S1'!$F$28</f>
        <v>0</v>
      </c>
      <c r="B26" s="371" t="str">
        <f>'S2'!$F$28</f>
        <v>ARCH 112.13</v>
      </c>
      <c r="C26" s="371">
        <f>'S3'!$F$28</f>
        <v>0</v>
      </c>
      <c r="D26" s="371" t="str">
        <f>'S4'!$F$28</f>
        <v>ARCH 252.13</v>
      </c>
      <c r="E26" s="371">
        <f>'S5'!$F$28</f>
        <v>0</v>
      </c>
      <c r="F26" s="371" t="str">
        <f>'S6'!$F$28</f>
        <v>ARCH 352.13</v>
      </c>
      <c r="G26" s="371">
        <f>'S7'!$F$28</f>
        <v>0</v>
      </c>
      <c r="H26" s="371">
        <f>'S8'!$F$28</f>
        <v>0</v>
      </c>
      <c r="I26" s="1112"/>
      <c r="J26" s="1112"/>
      <c r="K26" s="1112"/>
      <c r="L26" s="1112"/>
      <c r="M26" s="1112"/>
      <c r="N26" s="1112"/>
      <c r="O26" s="1112"/>
      <c r="P26" s="1112"/>
      <c r="Q26" s="371">
        <f>'S1'!$K$28</f>
        <v>0</v>
      </c>
      <c r="R26" s="371" t="str">
        <f>'S2'!$K$28</f>
        <v>Prof. Dr. Yavuz KOŞANER</v>
      </c>
      <c r="S26" s="371">
        <f>'S3'!$K$28</f>
        <v>0</v>
      </c>
      <c r="T26" s="371" t="str">
        <f>'S4'!$K$28</f>
        <v>Öğr. Gör. Nişan YAUBYAN</v>
      </c>
      <c r="U26" s="371">
        <f>'S5'!$K$28</f>
        <v>0</v>
      </c>
      <c r="V26" s="371" t="str">
        <f>'S6'!$K$28</f>
        <v>Öğr. Gör. Erdal ÖZYURT</v>
      </c>
      <c r="W26" s="371">
        <f>'S7'!$K$28</f>
        <v>0</v>
      </c>
      <c r="X26" s="371">
        <f>'S8'!$K$28</f>
        <v>0</v>
      </c>
      <c r="Y26" s="1114"/>
      <c r="Z26" s="1114"/>
      <c r="AA26" s="1114"/>
      <c r="AB26" s="1114"/>
      <c r="AC26" s="1114"/>
      <c r="AD26" s="1114"/>
      <c r="AE26" s="1114"/>
      <c r="AF26" s="1114"/>
      <c r="AG26" s="371">
        <f>'S1'!$P$28</f>
        <v>0</v>
      </c>
      <c r="AH26" s="371">
        <f>'S2'!$P$28</f>
        <v>0</v>
      </c>
      <c r="AI26" s="371">
        <f>'S3'!$P$28</f>
        <v>0</v>
      </c>
      <c r="AJ26" s="371">
        <f>'S4'!$P$28</f>
        <v>0</v>
      </c>
      <c r="AK26" s="371">
        <f>'S5'!$P$28</f>
        <v>0</v>
      </c>
      <c r="AL26" s="371">
        <f>'S6'!$P$28</f>
        <v>0</v>
      </c>
      <c r="AM26" s="371">
        <f>'S7'!$P$28</f>
        <v>0</v>
      </c>
      <c r="AN26" s="371">
        <f>'S8'!$P$28</f>
        <v>0</v>
      </c>
      <c r="AO26" s="1116"/>
      <c r="AP26" s="1116"/>
      <c r="AQ26" s="1116"/>
      <c r="AR26" s="1116"/>
      <c r="AS26" s="1116"/>
      <c r="AT26" s="1116"/>
      <c r="AU26" s="1116"/>
      <c r="AV26" s="1116"/>
      <c r="AW26" s="371">
        <f>'S1'!$U$28</f>
        <v>0</v>
      </c>
      <c r="AX26" s="371">
        <f>'S2'!$U$28</f>
        <v>0</v>
      </c>
      <c r="AY26" s="371">
        <f>'S3'!$U$28</f>
        <v>0</v>
      </c>
      <c r="AZ26" s="371">
        <f>'S4'!$U$28</f>
        <v>0</v>
      </c>
      <c r="BA26" s="371">
        <f>'S5'!$U$28</f>
        <v>0</v>
      </c>
      <c r="BB26" s="371">
        <f>'S6'!$U$28</f>
        <v>0</v>
      </c>
      <c r="BC26" s="371">
        <f>'S7'!$U$28</f>
        <v>0</v>
      </c>
      <c r="BD26" s="371">
        <f>'S8'!$U$28</f>
        <v>0</v>
      </c>
      <c r="BE26" s="1118"/>
      <c r="BF26" s="1118"/>
      <c r="BG26" s="1118"/>
      <c r="BH26" s="1118"/>
      <c r="BI26" s="1118"/>
      <c r="BJ26" s="1118"/>
      <c r="BK26" s="1118"/>
      <c r="BL26" s="1118"/>
      <c r="BM26" s="371">
        <f>'S1'!$Z$28</f>
        <v>0</v>
      </c>
      <c r="BN26" s="371">
        <f>'S2'!$Z$28</f>
        <v>0</v>
      </c>
      <c r="BO26" s="371">
        <f>'S3'!$Z$28</f>
        <v>0</v>
      </c>
      <c r="BP26" s="371">
        <f>'S4'!$Z$28</f>
        <v>0</v>
      </c>
      <c r="BQ26" s="371">
        <f>'S5'!$Z$28</f>
        <v>0</v>
      </c>
      <c r="BR26" s="371">
        <f>'S6'!$Z$28</f>
        <v>0</v>
      </c>
      <c r="BS26" s="371">
        <f>'S7'!$Z$28</f>
        <v>0</v>
      </c>
      <c r="BT26" s="371">
        <f>'S8'!$Z$28</f>
        <v>0</v>
      </c>
      <c r="BU26" s="1110"/>
      <c r="BV26" s="1110"/>
      <c r="BW26" s="1110"/>
      <c r="BX26" s="1110"/>
      <c r="BY26" s="1110"/>
      <c r="BZ26" s="1110"/>
      <c r="CA26" s="1110"/>
      <c r="CB26" s="1110"/>
    </row>
    <row r="27" spans="1:80" x14ac:dyDescent="0.2">
      <c r="A27" s="371">
        <f>'S1'!$F$29</f>
        <v>0</v>
      </c>
      <c r="B27" s="371" t="str">
        <f>'S2'!$F$29</f>
        <v>ARCH 112.13</v>
      </c>
      <c r="C27" s="371">
        <f>'S3'!$F$29</f>
        <v>0</v>
      </c>
      <c r="D27" s="371" t="str">
        <f>'S4'!$F$29</f>
        <v>ARCH 252.13</v>
      </c>
      <c r="E27" s="371">
        <f>'S5'!$F$29</f>
        <v>0</v>
      </c>
      <c r="F27" s="371" t="str">
        <f>'S6'!$F$29</f>
        <v>ARCH 352.13</v>
      </c>
      <c r="G27" s="371">
        <f>'S7'!$F$29</f>
        <v>0</v>
      </c>
      <c r="H27" s="371">
        <f>'S8'!$F$29</f>
        <v>0</v>
      </c>
      <c r="I27" s="1112"/>
      <c r="J27" s="1112"/>
      <c r="K27" s="1112"/>
      <c r="L27" s="1112"/>
      <c r="M27" s="1112"/>
      <c r="N27" s="1112"/>
      <c r="O27" s="1112"/>
      <c r="P27" s="1112"/>
      <c r="Q27" s="371">
        <f>'S1'!$K$29</f>
        <v>0</v>
      </c>
      <c r="R27" s="371" t="str">
        <f>'S2'!$K$29</f>
        <v>Prof. Dr. Yavuz KOŞANER</v>
      </c>
      <c r="S27" s="371">
        <f>'S3'!$K$29</f>
        <v>0</v>
      </c>
      <c r="T27" s="371" t="str">
        <f>'S4'!$K$29</f>
        <v>Öğr. Gör. Nişan YAUBYAN</v>
      </c>
      <c r="U27" s="371">
        <f>'S5'!$K$29</f>
        <v>0</v>
      </c>
      <c r="V27" s="371" t="str">
        <f>'S6'!$K$29</f>
        <v>Öğr. Gör. Erdal ÖZYURT</v>
      </c>
      <c r="W27" s="371">
        <f>'S7'!$K$29</f>
        <v>0</v>
      </c>
      <c r="X27" s="371">
        <f>'S8'!$K$29</f>
        <v>0</v>
      </c>
      <c r="Y27" s="1114"/>
      <c r="Z27" s="1114"/>
      <c r="AA27" s="1114"/>
      <c r="AB27" s="1114"/>
      <c r="AC27" s="1114"/>
      <c r="AD27" s="1114"/>
      <c r="AE27" s="1114"/>
      <c r="AF27" s="1114"/>
      <c r="AG27" s="371">
        <f>'S1'!$P$29</f>
        <v>0</v>
      </c>
      <c r="AH27" s="371">
        <f>'S2'!$P$29</f>
        <v>0</v>
      </c>
      <c r="AI27" s="371">
        <f>'S3'!$P$29</f>
        <v>0</v>
      </c>
      <c r="AJ27" s="371">
        <f>'S4'!$P$29</f>
        <v>0</v>
      </c>
      <c r="AK27" s="371">
        <f>'S5'!$P$29</f>
        <v>0</v>
      </c>
      <c r="AL27" s="371">
        <f>'S6'!$P$29</f>
        <v>0</v>
      </c>
      <c r="AM27" s="371">
        <f>'S7'!$P$29</f>
        <v>0</v>
      </c>
      <c r="AN27" s="371">
        <f>'S8'!$P$29</f>
        <v>0</v>
      </c>
      <c r="AO27" s="1116"/>
      <c r="AP27" s="1116"/>
      <c r="AQ27" s="1116"/>
      <c r="AR27" s="1116"/>
      <c r="AS27" s="1116"/>
      <c r="AT27" s="1116"/>
      <c r="AU27" s="1116"/>
      <c r="AV27" s="1116"/>
      <c r="AW27" s="371">
        <f>'S1'!$U$29</f>
        <v>0</v>
      </c>
      <c r="AX27" s="371">
        <f>'S2'!$U$29</f>
        <v>0</v>
      </c>
      <c r="AY27" s="371">
        <f>'S3'!$U$29</f>
        <v>0</v>
      </c>
      <c r="AZ27" s="371">
        <f>'S4'!$U$29</f>
        <v>0</v>
      </c>
      <c r="BA27" s="371">
        <f>'S5'!$U$29</f>
        <v>0</v>
      </c>
      <c r="BB27" s="371">
        <f>'S6'!$U$29</f>
        <v>0</v>
      </c>
      <c r="BC27" s="371">
        <f>'S7'!$U$29</f>
        <v>0</v>
      </c>
      <c r="BD27" s="371">
        <f>'S8'!$U$29</f>
        <v>0</v>
      </c>
      <c r="BE27" s="1118"/>
      <c r="BF27" s="1118"/>
      <c r="BG27" s="1118"/>
      <c r="BH27" s="1118"/>
      <c r="BI27" s="1118"/>
      <c r="BJ27" s="1118"/>
      <c r="BK27" s="1118"/>
      <c r="BL27" s="1118"/>
      <c r="BM27" s="371">
        <f>'S1'!$Z$29</f>
        <v>0</v>
      </c>
      <c r="BN27" s="371">
        <f>'S2'!$Z$29</f>
        <v>0</v>
      </c>
      <c r="BO27" s="371">
        <f>'S3'!$Z$29</f>
        <v>0</v>
      </c>
      <c r="BP27" s="371">
        <f>'S4'!$Z$29</f>
        <v>0</v>
      </c>
      <c r="BQ27" s="371">
        <f>'S5'!$Z$29</f>
        <v>0</v>
      </c>
      <c r="BR27" s="371">
        <f>'S6'!$Z$29</f>
        <v>0</v>
      </c>
      <c r="BS27" s="371">
        <f>'S7'!$Z$29</f>
        <v>0</v>
      </c>
      <c r="BT27" s="371">
        <f>'S8'!$Z$29</f>
        <v>0</v>
      </c>
      <c r="BU27" s="1110"/>
      <c r="BV27" s="1110"/>
      <c r="BW27" s="1110"/>
      <c r="BX27" s="1110"/>
      <c r="BY27" s="1110"/>
      <c r="BZ27" s="1110"/>
      <c r="CA27" s="1110"/>
      <c r="CB27" s="1110"/>
    </row>
    <row r="28" spans="1:80" x14ac:dyDescent="0.2">
      <c r="A28" s="371">
        <f>'S1'!$F$30</f>
        <v>0</v>
      </c>
      <c r="B28" s="371" t="str">
        <f>'S2'!$F$30</f>
        <v>ARCH 112.13</v>
      </c>
      <c r="C28" s="371">
        <f>'S3'!$F$30</f>
        <v>0</v>
      </c>
      <c r="D28" s="371" t="str">
        <f>'S4'!$F$30</f>
        <v>ARCH 252.13</v>
      </c>
      <c r="E28" s="371">
        <f>'S5'!$F$30</f>
        <v>0</v>
      </c>
      <c r="F28" s="371" t="str">
        <f>'S6'!$F$30</f>
        <v>ARCH 352.13</v>
      </c>
      <c r="G28" s="371">
        <f>'S7'!$F$30</f>
        <v>0</v>
      </c>
      <c r="H28" s="371">
        <f>'S8'!$F$30</f>
        <v>0</v>
      </c>
      <c r="I28" s="1112"/>
      <c r="J28" s="1112"/>
      <c r="K28" s="1112"/>
      <c r="L28" s="1112"/>
      <c r="M28" s="1112"/>
      <c r="N28" s="1112"/>
      <c r="O28" s="1112"/>
      <c r="P28" s="1112"/>
      <c r="Q28" s="371">
        <f>'S1'!$K$30</f>
        <v>0</v>
      </c>
      <c r="R28" s="371" t="str">
        <f>'S2'!$K$30</f>
        <v>Prof. Dr. Yavuz KOŞANER</v>
      </c>
      <c r="S28" s="371">
        <f>'S3'!$K$30</f>
        <v>0</v>
      </c>
      <c r="T28" s="371" t="str">
        <f>'S4'!$K$30</f>
        <v>Öğr. Gör. Nişan YAUBYAN</v>
      </c>
      <c r="U28" s="371">
        <f>'S5'!$K$30</f>
        <v>0</v>
      </c>
      <c r="V28" s="371" t="str">
        <f>'S6'!$K$30</f>
        <v>Öğr. Gör. Erdal ÖZYURT</v>
      </c>
      <c r="W28" s="371">
        <f>'S7'!$K$30</f>
        <v>0</v>
      </c>
      <c r="X28" s="371">
        <f>'S8'!$K$30</f>
        <v>0</v>
      </c>
      <c r="Y28" s="1114"/>
      <c r="Z28" s="1114"/>
      <c r="AA28" s="1114"/>
      <c r="AB28" s="1114"/>
      <c r="AC28" s="1114"/>
      <c r="AD28" s="1114"/>
      <c r="AE28" s="1114"/>
      <c r="AF28" s="1114"/>
      <c r="AG28" s="371">
        <f>'S1'!$P$30</f>
        <v>0</v>
      </c>
      <c r="AH28" s="371">
        <f>'S2'!$P$30</f>
        <v>0</v>
      </c>
      <c r="AI28" s="371">
        <f>'S3'!$P$30</f>
        <v>0</v>
      </c>
      <c r="AJ28" s="371">
        <f>'S4'!$P$30</f>
        <v>0</v>
      </c>
      <c r="AK28" s="371">
        <f>'S5'!$P$30</f>
        <v>0</v>
      </c>
      <c r="AL28" s="371">
        <f>'S6'!$P$30</f>
        <v>0</v>
      </c>
      <c r="AM28" s="371">
        <f>'S7'!$P$30</f>
        <v>0</v>
      </c>
      <c r="AN28" s="371">
        <f>'S8'!$P$30</f>
        <v>0</v>
      </c>
      <c r="AO28" s="1116"/>
      <c r="AP28" s="1116"/>
      <c r="AQ28" s="1116"/>
      <c r="AR28" s="1116"/>
      <c r="AS28" s="1116"/>
      <c r="AT28" s="1116"/>
      <c r="AU28" s="1116"/>
      <c r="AV28" s="1116"/>
      <c r="AW28" s="371">
        <f>'S1'!$U$30</f>
        <v>0</v>
      </c>
      <c r="AX28" s="371">
        <f>'S2'!$U$30</f>
        <v>0</v>
      </c>
      <c r="AY28" s="371">
        <f>'S3'!$U$30</f>
        <v>0</v>
      </c>
      <c r="AZ28" s="371">
        <f>'S4'!$U$30</f>
        <v>0</v>
      </c>
      <c r="BA28" s="371">
        <f>'S5'!$U$30</f>
        <v>0</v>
      </c>
      <c r="BB28" s="371">
        <f>'S6'!$U$30</f>
        <v>0</v>
      </c>
      <c r="BC28" s="371">
        <f>'S7'!$U$30</f>
        <v>0</v>
      </c>
      <c r="BD28" s="371">
        <f>'S8'!$U$30</f>
        <v>0</v>
      </c>
      <c r="BE28" s="1118"/>
      <c r="BF28" s="1118"/>
      <c r="BG28" s="1118"/>
      <c r="BH28" s="1118"/>
      <c r="BI28" s="1118"/>
      <c r="BJ28" s="1118"/>
      <c r="BK28" s="1118"/>
      <c r="BL28" s="1118"/>
      <c r="BM28" s="371">
        <f>'S1'!$Z$30</f>
        <v>0</v>
      </c>
      <c r="BN28" s="371">
        <f>'S2'!$Z$30</f>
        <v>0</v>
      </c>
      <c r="BO28" s="371">
        <f>'S3'!$Z$30</f>
        <v>0</v>
      </c>
      <c r="BP28" s="371">
        <f>'S4'!$Z$30</f>
        <v>0</v>
      </c>
      <c r="BQ28" s="371">
        <f>'S5'!$Z$30</f>
        <v>0</v>
      </c>
      <c r="BR28" s="371">
        <f>'S6'!$Z$30</f>
        <v>0</v>
      </c>
      <c r="BS28" s="371">
        <f>'S7'!$Z$30</f>
        <v>0</v>
      </c>
      <c r="BT28" s="371">
        <f>'S8'!$Z$30</f>
        <v>0</v>
      </c>
      <c r="BU28" s="1110"/>
      <c r="BV28" s="1110"/>
      <c r="BW28" s="1110"/>
      <c r="BX28" s="1110"/>
      <c r="BY28" s="1110"/>
      <c r="BZ28" s="1110"/>
      <c r="CA28" s="1110"/>
      <c r="CB28" s="1110"/>
    </row>
    <row r="29" spans="1:80" x14ac:dyDescent="0.2">
      <c r="A29" s="371">
        <f>'S1'!$F$31</f>
        <v>0</v>
      </c>
      <c r="B29" s="371">
        <f>'S2'!$F$31</f>
        <v>0</v>
      </c>
      <c r="C29" s="371">
        <f>'S3'!$F$31</f>
        <v>0</v>
      </c>
      <c r="D29" s="371" t="str">
        <f>'S4'!$F$31</f>
        <v>ARCH 252.13</v>
      </c>
      <c r="E29" s="371">
        <f>'S5'!$F$31</f>
        <v>0</v>
      </c>
      <c r="F29" s="371" t="str">
        <f>'S6'!$F$31</f>
        <v>ARCH 352.13</v>
      </c>
      <c r="G29" s="371">
        <f>'S7'!$F$31</f>
        <v>0</v>
      </c>
      <c r="H29" s="371">
        <f>'S8'!$F$31</f>
        <v>0</v>
      </c>
      <c r="I29" s="1112"/>
      <c r="J29" s="1112"/>
      <c r="K29" s="1112"/>
      <c r="L29" s="1112"/>
      <c r="M29" s="1112"/>
      <c r="N29" s="1112"/>
      <c r="O29" s="1112"/>
      <c r="P29" s="1112"/>
      <c r="Q29" s="371">
        <f>'S1'!$K$31</f>
        <v>0</v>
      </c>
      <c r="R29" s="371">
        <f>'S2'!$K$31</f>
        <v>0</v>
      </c>
      <c r="S29" s="371">
        <f>'S3'!$K$31</f>
        <v>0</v>
      </c>
      <c r="T29" s="371" t="str">
        <f>'S4'!$K$31</f>
        <v>Öğr. Gör. Nişan YAUBYAN</v>
      </c>
      <c r="U29" s="371">
        <f>'S5'!$K$31</f>
        <v>0</v>
      </c>
      <c r="V29" s="371" t="str">
        <f>'S6'!$K$31</f>
        <v>Öğr. Gör. Erdal ÖZYURT</v>
      </c>
      <c r="W29" s="371">
        <f>'S7'!$K$31</f>
        <v>0</v>
      </c>
      <c r="X29" s="371">
        <f>'S8'!$K$31</f>
        <v>0</v>
      </c>
      <c r="Y29" s="1114"/>
      <c r="Z29" s="1114"/>
      <c r="AA29" s="1114"/>
      <c r="AB29" s="1114"/>
      <c r="AC29" s="1114"/>
      <c r="AD29" s="1114"/>
      <c r="AE29" s="1114"/>
      <c r="AF29" s="1114"/>
      <c r="AG29" s="371">
        <f>'S1'!$P$31</f>
        <v>0</v>
      </c>
      <c r="AH29" s="371">
        <f>'S2'!$P$31</f>
        <v>0</v>
      </c>
      <c r="AI29" s="371">
        <f>'S3'!$P$31</f>
        <v>0</v>
      </c>
      <c r="AJ29" s="371">
        <f>'S4'!$P$31</f>
        <v>0</v>
      </c>
      <c r="AK29" s="371">
        <f>'S5'!$P$31</f>
        <v>0</v>
      </c>
      <c r="AL29" s="371">
        <f>'S6'!$P$31</f>
        <v>0</v>
      </c>
      <c r="AM29" s="371">
        <f>'S7'!$P$31</f>
        <v>0</v>
      </c>
      <c r="AN29" s="371">
        <f>'S8'!$P$31</f>
        <v>0</v>
      </c>
      <c r="AO29" s="1116"/>
      <c r="AP29" s="1116"/>
      <c r="AQ29" s="1116"/>
      <c r="AR29" s="1116"/>
      <c r="AS29" s="1116"/>
      <c r="AT29" s="1116"/>
      <c r="AU29" s="1116"/>
      <c r="AV29" s="1116"/>
      <c r="AW29" s="371">
        <f>'S1'!$U$31</f>
        <v>0</v>
      </c>
      <c r="AX29" s="371">
        <f>'S2'!$U$31</f>
        <v>0</v>
      </c>
      <c r="AY29" s="371">
        <f>'S3'!$U$31</f>
        <v>0</v>
      </c>
      <c r="AZ29" s="371">
        <f>'S4'!$U$31</f>
        <v>0</v>
      </c>
      <c r="BA29" s="371">
        <f>'S5'!$U$31</f>
        <v>0</v>
      </c>
      <c r="BB29" s="371">
        <f>'S6'!$U$31</f>
        <v>0</v>
      </c>
      <c r="BC29" s="371">
        <f>'S7'!$U$31</f>
        <v>0</v>
      </c>
      <c r="BD29" s="371">
        <f>'S8'!$U$31</f>
        <v>0</v>
      </c>
      <c r="BE29" s="1118"/>
      <c r="BF29" s="1118"/>
      <c r="BG29" s="1118"/>
      <c r="BH29" s="1118"/>
      <c r="BI29" s="1118"/>
      <c r="BJ29" s="1118"/>
      <c r="BK29" s="1118"/>
      <c r="BL29" s="1118"/>
      <c r="BM29" s="371">
        <f>'S1'!$Z$31</f>
        <v>0</v>
      </c>
      <c r="BN29" s="371">
        <f>'S2'!$Z$31</f>
        <v>0</v>
      </c>
      <c r="BO29" s="371">
        <f>'S3'!$Z$31</f>
        <v>0</v>
      </c>
      <c r="BP29" s="371">
        <f>'S4'!$Z$31</f>
        <v>0</v>
      </c>
      <c r="BQ29" s="371">
        <f>'S5'!$Z$31</f>
        <v>0</v>
      </c>
      <c r="BR29" s="371">
        <f>'S6'!$Z$31</f>
        <v>0</v>
      </c>
      <c r="BS29" s="371">
        <f>'S7'!$Z$31</f>
        <v>0</v>
      </c>
      <c r="BT29" s="371">
        <f>'S8'!$Z$31</f>
        <v>0</v>
      </c>
      <c r="BU29" s="1110"/>
      <c r="BV29" s="1110"/>
      <c r="BW29" s="1110"/>
      <c r="BX29" s="1110"/>
      <c r="BY29" s="1110"/>
      <c r="BZ29" s="1110"/>
      <c r="CA29" s="1110"/>
      <c r="CB29" s="1110"/>
    </row>
    <row r="30" spans="1:80" x14ac:dyDescent="0.2">
      <c r="A30" s="371">
        <f>'S1'!$F$32</f>
        <v>0</v>
      </c>
      <c r="B30" s="371">
        <f>'S2'!$F$32</f>
        <v>0</v>
      </c>
      <c r="C30" s="371">
        <f>'S3'!$F$32</f>
        <v>0</v>
      </c>
      <c r="D30" s="371">
        <f>'S4'!$F$32</f>
        <v>0</v>
      </c>
      <c r="E30" s="371">
        <f>'S5'!$F$32</f>
        <v>0</v>
      </c>
      <c r="F30" s="371">
        <f>'S6'!$F$32</f>
        <v>0</v>
      </c>
      <c r="G30" s="371">
        <f>'S7'!$F$32</f>
        <v>0</v>
      </c>
      <c r="H30" s="371">
        <f>'S8'!$F$32</f>
        <v>0</v>
      </c>
      <c r="I30" s="1112"/>
      <c r="J30" s="1112"/>
      <c r="K30" s="1112"/>
      <c r="L30" s="1112"/>
      <c r="M30" s="1112"/>
      <c r="N30" s="1112"/>
      <c r="O30" s="1112"/>
      <c r="P30" s="1112"/>
      <c r="Q30" s="371">
        <f>'S1'!$K$32</f>
        <v>0</v>
      </c>
      <c r="R30" s="371">
        <f>'S2'!$K$32</f>
        <v>0</v>
      </c>
      <c r="S30" s="371">
        <f>'S3'!$K$32</f>
        <v>0</v>
      </c>
      <c r="T30" s="371">
        <f>'S4'!$K$32</f>
        <v>0</v>
      </c>
      <c r="U30" s="371">
        <f>'S5'!$K$32</f>
        <v>0</v>
      </c>
      <c r="V30" s="371">
        <f>'S6'!$K$32</f>
        <v>0</v>
      </c>
      <c r="W30" s="371">
        <f>'S7'!$K$32</f>
        <v>0</v>
      </c>
      <c r="X30" s="371">
        <f>'S8'!$K$32</f>
        <v>0</v>
      </c>
      <c r="Y30" s="1114"/>
      <c r="Z30" s="1114"/>
      <c r="AA30" s="1114"/>
      <c r="AB30" s="1114"/>
      <c r="AC30" s="1114"/>
      <c r="AD30" s="1114"/>
      <c r="AE30" s="1114"/>
      <c r="AF30" s="1114"/>
      <c r="AG30" s="371">
        <f>'S1'!$P$32</f>
        <v>0</v>
      </c>
      <c r="AH30" s="371">
        <f>'S2'!$P$32</f>
        <v>0</v>
      </c>
      <c r="AI30" s="371">
        <f>'S3'!$P$32</f>
        <v>0</v>
      </c>
      <c r="AJ30" s="371">
        <f>'S4'!$P$32</f>
        <v>0</v>
      </c>
      <c r="AK30" s="371">
        <f>'S5'!$P$32</f>
        <v>0</v>
      </c>
      <c r="AL30" s="371">
        <f>'S6'!$P$32</f>
        <v>0</v>
      </c>
      <c r="AM30" s="371">
        <f>'S7'!$P$32</f>
        <v>0</v>
      </c>
      <c r="AN30" s="371">
        <f>'S8'!$P$32</f>
        <v>0</v>
      </c>
      <c r="AO30" s="1116"/>
      <c r="AP30" s="1116"/>
      <c r="AQ30" s="1116"/>
      <c r="AR30" s="1116"/>
      <c r="AS30" s="1116"/>
      <c r="AT30" s="1116"/>
      <c r="AU30" s="1116"/>
      <c r="AV30" s="1116"/>
      <c r="AW30" s="371">
        <f>'S1'!$U$32</f>
        <v>0</v>
      </c>
      <c r="AX30" s="371">
        <f>'S2'!$U$32</f>
        <v>0</v>
      </c>
      <c r="AY30" s="371">
        <f>'S3'!$U$32</f>
        <v>0</v>
      </c>
      <c r="AZ30" s="371">
        <f>'S4'!$U$32</f>
        <v>0</v>
      </c>
      <c r="BA30" s="371">
        <f>'S5'!$U$32</f>
        <v>0</v>
      </c>
      <c r="BB30" s="371">
        <f>'S6'!$U$32</f>
        <v>0</v>
      </c>
      <c r="BC30" s="371">
        <f>'S7'!$U$32</f>
        <v>0</v>
      </c>
      <c r="BD30" s="371">
        <f>'S8'!$U$32</f>
        <v>0</v>
      </c>
      <c r="BE30" s="1118"/>
      <c r="BF30" s="1118"/>
      <c r="BG30" s="1118"/>
      <c r="BH30" s="1118"/>
      <c r="BI30" s="1118"/>
      <c r="BJ30" s="1118"/>
      <c r="BK30" s="1118"/>
      <c r="BL30" s="1118"/>
      <c r="BM30" s="371">
        <f>'S1'!$Z$32</f>
        <v>0</v>
      </c>
      <c r="BN30" s="371">
        <f>'S2'!$Z$32</f>
        <v>0</v>
      </c>
      <c r="BO30" s="371">
        <f>'S3'!$Z$32</f>
        <v>0</v>
      </c>
      <c r="BP30" s="371">
        <f>'S4'!$Z$32</f>
        <v>0</v>
      </c>
      <c r="BQ30" s="371">
        <f>'S5'!$Z$32</f>
        <v>0</v>
      </c>
      <c r="BR30" s="371">
        <f>'S6'!$Z$32</f>
        <v>0</v>
      </c>
      <c r="BS30" s="371">
        <f>'S7'!$Z$32</f>
        <v>0</v>
      </c>
      <c r="BT30" s="371">
        <f>'S8'!$Z$32</f>
        <v>0</v>
      </c>
      <c r="BU30" s="1110"/>
      <c r="BV30" s="1110"/>
      <c r="BW30" s="1110"/>
      <c r="BX30" s="1110"/>
      <c r="BY30" s="1110"/>
      <c r="BZ30" s="1110"/>
      <c r="CA30" s="1110"/>
      <c r="CB30" s="1110"/>
    </row>
    <row r="31" spans="1:80" x14ac:dyDescent="0.2">
      <c r="A31" s="370">
        <f>'S1'!$F$33</f>
        <v>0</v>
      </c>
      <c r="B31" s="376">
        <f>'S2'!$F$33</f>
        <v>0</v>
      </c>
      <c r="C31" s="376">
        <f>'S3'!$F$33</f>
        <v>0</v>
      </c>
      <c r="D31" s="376" t="str">
        <f>'S4'!$F$33</f>
        <v>ARCH 252.14</v>
      </c>
      <c r="E31" s="370">
        <f>'S5'!$F$33</f>
        <v>0</v>
      </c>
      <c r="F31" s="370" t="str">
        <f>'S6'!$F$33</f>
        <v>ARCH 308.01</v>
      </c>
      <c r="G31" s="370">
        <f>'S7'!$F$33</f>
        <v>0</v>
      </c>
      <c r="H31" s="370">
        <f>'S8'!$F$33</f>
        <v>0</v>
      </c>
      <c r="I31" s="1112"/>
      <c r="J31" s="1112"/>
      <c r="K31" s="1112"/>
      <c r="L31" s="1112"/>
      <c r="M31" s="1112"/>
      <c r="N31" s="1112"/>
      <c r="O31" s="1112"/>
      <c r="P31" s="1112"/>
      <c r="Q31" s="383">
        <f>'S1'!$K$33</f>
        <v>0</v>
      </c>
      <c r="R31" s="383">
        <f>'S2'!$K$33</f>
        <v>0</v>
      </c>
      <c r="S31" s="383">
        <f>'S3'!$K$33</f>
        <v>0</v>
      </c>
      <c r="T31" s="383" t="str">
        <f>'S4'!$K$33</f>
        <v>Yrd. Doç. Dr. Murat ŞAHİN</v>
      </c>
      <c r="U31" s="383">
        <f>'S5'!$K$33</f>
        <v>0</v>
      </c>
      <c r="V31" s="383" t="str">
        <f>'S6'!$K$33</f>
        <v>Yrd. Doç. Dr. Mari ITO ALPTÜRER</v>
      </c>
      <c r="W31" s="383">
        <f>'S7'!$K$33</f>
        <v>0</v>
      </c>
      <c r="X31" s="383">
        <f>'S8'!$K$33</f>
        <v>0</v>
      </c>
      <c r="Y31" s="1114"/>
      <c r="Z31" s="1114"/>
      <c r="AA31" s="1114"/>
      <c r="AB31" s="1114"/>
      <c r="AC31" s="1114"/>
      <c r="AD31" s="1114"/>
      <c r="AE31" s="1114"/>
      <c r="AF31" s="1114"/>
      <c r="AG31" s="370">
        <f>'S1'!$P$33</f>
        <v>0</v>
      </c>
      <c r="AH31" s="376">
        <f>'S2'!$P$33</f>
        <v>0</v>
      </c>
      <c r="AI31" s="376">
        <f>'S3'!$P$33</f>
        <v>0</v>
      </c>
      <c r="AJ31" s="376">
        <f>'S4'!$P$33</f>
        <v>0</v>
      </c>
      <c r="AK31" s="370">
        <f>'S5'!$P$33</f>
        <v>0</v>
      </c>
      <c r="AL31" s="370">
        <f>'S6'!$P$33</f>
        <v>0</v>
      </c>
      <c r="AM31" s="370">
        <f>'S7'!$P$33</f>
        <v>0</v>
      </c>
      <c r="AN31" s="370">
        <f>'S8'!$P$33</f>
        <v>0</v>
      </c>
      <c r="AO31" s="1116"/>
      <c r="AP31" s="1116"/>
      <c r="AQ31" s="1116"/>
      <c r="AR31" s="1116"/>
      <c r="AS31" s="1116"/>
      <c r="AT31" s="1116"/>
      <c r="AU31" s="1116"/>
      <c r="AV31" s="1116"/>
      <c r="AW31" s="383">
        <f>'S1'!$U$33</f>
        <v>0</v>
      </c>
      <c r="AX31" s="383">
        <f>'S2'!$U$33</f>
        <v>0</v>
      </c>
      <c r="AY31" s="383">
        <f>'S3'!$U$33</f>
        <v>0</v>
      </c>
      <c r="AZ31" s="383">
        <f>'S4'!$U$33</f>
        <v>0</v>
      </c>
      <c r="BA31" s="383">
        <f>'S5'!$U$33</f>
        <v>0</v>
      </c>
      <c r="BB31" s="383">
        <f>'S6'!$U$33</f>
        <v>0</v>
      </c>
      <c r="BC31" s="383">
        <f>'S7'!$U$33</f>
        <v>0</v>
      </c>
      <c r="BD31" s="383">
        <f>'S8'!$U$33</f>
        <v>0</v>
      </c>
      <c r="BE31" s="1118"/>
      <c r="BF31" s="1118"/>
      <c r="BG31" s="1118"/>
      <c r="BH31" s="1118"/>
      <c r="BI31" s="1118"/>
      <c r="BJ31" s="1118"/>
      <c r="BK31" s="1118"/>
      <c r="BL31" s="1118"/>
      <c r="BM31" s="370">
        <f>'S1'!$Z$33</f>
        <v>0</v>
      </c>
      <c r="BN31" s="370">
        <f>'S2'!$Z$33</f>
        <v>0</v>
      </c>
      <c r="BO31" s="370">
        <f>'S3'!$Z$33</f>
        <v>0</v>
      </c>
      <c r="BP31" s="370">
        <f>'S4'!$Z$33</f>
        <v>0</v>
      </c>
      <c r="BQ31" s="370">
        <f>'S5'!$Z$33</f>
        <v>0</v>
      </c>
      <c r="BR31" s="370">
        <f>'S6'!$Z$33</f>
        <v>0</v>
      </c>
      <c r="BS31" s="370">
        <f>'S7'!$Z$33</f>
        <v>0</v>
      </c>
      <c r="BT31" s="370">
        <f>'S8'!$Z$33</f>
        <v>0</v>
      </c>
      <c r="BU31" s="1110"/>
      <c r="BV31" s="1110"/>
      <c r="BW31" s="1110"/>
      <c r="BX31" s="1110"/>
      <c r="BY31" s="1110"/>
      <c r="BZ31" s="1110"/>
      <c r="CA31" s="1110"/>
      <c r="CB31" s="1110"/>
    </row>
    <row r="32" spans="1:80" x14ac:dyDescent="0.2">
      <c r="A32" s="370">
        <f>'S1'!$F$34</f>
        <v>0</v>
      </c>
      <c r="B32" s="376">
        <f>'S2'!$F$34</f>
        <v>0</v>
      </c>
      <c r="C32" s="376">
        <f>'S3'!$F$34</f>
        <v>0</v>
      </c>
      <c r="D32" s="376" t="str">
        <f>'S4'!$F$34</f>
        <v>ARCH 252.14</v>
      </c>
      <c r="E32" s="370">
        <f>'S5'!$F$34</f>
        <v>0</v>
      </c>
      <c r="F32" s="370" t="str">
        <f>'S6'!$F$34</f>
        <v>ARCH 308.01</v>
      </c>
      <c r="G32" s="370">
        <f>'S7'!$F$34</f>
        <v>0</v>
      </c>
      <c r="H32" s="370">
        <f>'S8'!$F$34</f>
        <v>0</v>
      </c>
      <c r="I32" s="1112"/>
      <c r="J32" s="1112"/>
      <c r="K32" s="1112"/>
      <c r="L32" s="1112"/>
      <c r="M32" s="1112"/>
      <c r="N32" s="1112"/>
      <c r="O32" s="1112"/>
      <c r="P32" s="1112"/>
      <c r="Q32" s="383">
        <f>'S1'!$K$34</f>
        <v>0</v>
      </c>
      <c r="R32" s="383">
        <f>'S2'!$K$34</f>
        <v>0</v>
      </c>
      <c r="S32" s="383">
        <f>'S3'!$K$34</f>
        <v>0</v>
      </c>
      <c r="T32" s="383" t="str">
        <f>'S4'!$K$34</f>
        <v>Yrd. Doç. Dr. Murat ŞAHİN</v>
      </c>
      <c r="U32" s="383">
        <f>'S5'!$K$34</f>
        <v>0</v>
      </c>
      <c r="V32" s="383" t="str">
        <f>'S6'!$K$34</f>
        <v>Yrd. Doç. Dr. Mari ITO ALPTÜRER</v>
      </c>
      <c r="W32" s="383">
        <f>'S7'!$K$34</f>
        <v>0</v>
      </c>
      <c r="X32" s="383">
        <f>'S8'!$K$34</f>
        <v>0</v>
      </c>
      <c r="Y32" s="1114"/>
      <c r="Z32" s="1114"/>
      <c r="AA32" s="1114"/>
      <c r="AB32" s="1114"/>
      <c r="AC32" s="1114"/>
      <c r="AD32" s="1114"/>
      <c r="AE32" s="1114"/>
      <c r="AF32" s="1114"/>
      <c r="AG32" s="370">
        <f>'S1'!$P$34</f>
        <v>0</v>
      </c>
      <c r="AH32" s="376">
        <f>'S2'!$P$34</f>
        <v>0</v>
      </c>
      <c r="AI32" s="376">
        <f>'S3'!$P$34</f>
        <v>0</v>
      </c>
      <c r="AJ32" s="376">
        <f>'S4'!$P$34</f>
        <v>0</v>
      </c>
      <c r="AK32" s="370">
        <f>'S5'!$P$34</f>
        <v>0</v>
      </c>
      <c r="AL32" s="370">
        <f>'S6'!$P$34</f>
        <v>0</v>
      </c>
      <c r="AM32" s="370">
        <f>'S7'!$P$34</f>
        <v>0</v>
      </c>
      <c r="AN32" s="370">
        <f>'S8'!$P$34</f>
        <v>0</v>
      </c>
      <c r="AO32" s="1116"/>
      <c r="AP32" s="1116"/>
      <c r="AQ32" s="1116"/>
      <c r="AR32" s="1116"/>
      <c r="AS32" s="1116"/>
      <c r="AT32" s="1116"/>
      <c r="AU32" s="1116"/>
      <c r="AV32" s="1116"/>
      <c r="AW32" s="383">
        <f>'S1'!$U$34</f>
        <v>0</v>
      </c>
      <c r="AX32" s="383">
        <f>'S2'!$U$34</f>
        <v>0</v>
      </c>
      <c r="AY32" s="383">
        <f>'S3'!$U$34</f>
        <v>0</v>
      </c>
      <c r="AZ32" s="383">
        <f>'S4'!$U$34</f>
        <v>0</v>
      </c>
      <c r="BA32" s="383">
        <f>'S5'!$U$34</f>
        <v>0</v>
      </c>
      <c r="BB32" s="383">
        <f>'S6'!$U$34</f>
        <v>0</v>
      </c>
      <c r="BC32" s="383">
        <f>'S7'!$U$34</f>
        <v>0</v>
      </c>
      <c r="BD32" s="383">
        <f>'S8'!$U$34</f>
        <v>0</v>
      </c>
      <c r="BE32" s="1118"/>
      <c r="BF32" s="1118"/>
      <c r="BG32" s="1118"/>
      <c r="BH32" s="1118"/>
      <c r="BI32" s="1118"/>
      <c r="BJ32" s="1118"/>
      <c r="BK32" s="1118"/>
      <c r="BL32" s="1118"/>
      <c r="BM32" s="370">
        <f>'S1'!$Z$34</f>
        <v>0</v>
      </c>
      <c r="BN32" s="370">
        <f>'S2'!$Z$34</f>
        <v>0</v>
      </c>
      <c r="BO32" s="370">
        <f>'S3'!$Z$34</f>
        <v>0</v>
      </c>
      <c r="BP32" s="370">
        <f>'S4'!$Z$34</f>
        <v>0</v>
      </c>
      <c r="BQ32" s="370">
        <f>'S5'!$Z$34</f>
        <v>0</v>
      </c>
      <c r="BR32" s="370">
        <f>'S6'!$Z$34</f>
        <v>0</v>
      </c>
      <c r="BS32" s="370">
        <f>'S7'!$Z$34</f>
        <v>0</v>
      </c>
      <c r="BT32" s="370">
        <f>'S8'!$Z$34</f>
        <v>0</v>
      </c>
      <c r="BU32" s="1110"/>
      <c r="BV32" s="1110"/>
      <c r="BW32" s="1110"/>
      <c r="BX32" s="1110"/>
      <c r="BY32" s="1110"/>
      <c r="BZ32" s="1110"/>
      <c r="CA32" s="1110"/>
      <c r="CB32" s="1110"/>
    </row>
    <row r="33" spans="1:80" x14ac:dyDescent="0.2">
      <c r="A33" s="370">
        <f>'S1'!$F$35</f>
        <v>0</v>
      </c>
      <c r="B33" s="376">
        <f>'S2'!$F$35</f>
        <v>0</v>
      </c>
      <c r="C33" s="376">
        <f>'S3'!$F$35</f>
        <v>0</v>
      </c>
      <c r="D33" s="376" t="str">
        <f>'S4'!$F$35</f>
        <v>ARCH 252.14</v>
      </c>
      <c r="E33" s="370">
        <f>'S5'!$F$35</f>
        <v>0</v>
      </c>
      <c r="F33" s="370" t="str">
        <f>'S6'!$F$35</f>
        <v>ARCH 308.01</v>
      </c>
      <c r="G33" s="370">
        <f>'S7'!$F$35</f>
        <v>0</v>
      </c>
      <c r="H33" s="370">
        <f>'S8'!$F$35</f>
        <v>0</v>
      </c>
      <c r="I33" s="1112"/>
      <c r="J33" s="1112"/>
      <c r="K33" s="1112"/>
      <c r="L33" s="1112"/>
      <c r="M33" s="1112"/>
      <c r="N33" s="1112"/>
      <c r="O33" s="1112"/>
      <c r="P33" s="1112"/>
      <c r="Q33" s="383">
        <f>'S1'!$K$35</f>
        <v>0</v>
      </c>
      <c r="R33" s="383">
        <f>'S2'!$K$35</f>
        <v>0</v>
      </c>
      <c r="S33" s="383">
        <f>'S3'!$K$35</f>
        <v>0</v>
      </c>
      <c r="T33" s="383" t="str">
        <f>'S4'!$K$35</f>
        <v>Yrd. Doç. Dr. Murat ŞAHİN</v>
      </c>
      <c r="U33" s="383">
        <f>'S5'!$K$35</f>
        <v>0</v>
      </c>
      <c r="V33" s="383" t="str">
        <f>'S6'!$K$35</f>
        <v>Yrd. Doç. Dr. Mari ITO ALPTÜRER</v>
      </c>
      <c r="W33" s="383">
        <f>'S7'!$K$35</f>
        <v>0</v>
      </c>
      <c r="X33" s="383">
        <f>'S8'!$K$35</f>
        <v>0</v>
      </c>
      <c r="Y33" s="1114"/>
      <c r="Z33" s="1114"/>
      <c r="AA33" s="1114"/>
      <c r="AB33" s="1114"/>
      <c r="AC33" s="1114"/>
      <c r="AD33" s="1114"/>
      <c r="AE33" s="1114"/>
      <c r="AF33" s="1114"/>
      <c r="AG33" s="370">
        <f>'S1'!$P$35</f>
        <v>0</v>
      </c>
      <c r="AH33" s="376">
        <f>'S2'!$P$35</f>
        <v>0</v>
      </c>
      <c r="AI33" s="376">
        <f>'S3'!$P$35</f>
        <v>0</v>
      </c>
      <c r="AJ33" s="376">
        <f>'S4'!$P$35</f>
        <v>0</v>
      </c>
      <c r="AK33" s="370">
        <f>'S5'!$P$35</f>
        <v>0</v>
      </c>
      <c r="AL33" s="370">
        <f>'S6'!$P$35</f>
        <v>0</v>
      </c>
      <c r="AM33" s="370">
        <f>'S7'!$P$35</f>
        <v>0</v>
      </c>
      <c r="AN33" s="370">
        <f>'S8'!$P$35</f>
        <v>0</v>
      </c>
      <c r="AO33" s="1116"/>
      <c r="AP33" s="1116"/>
      <c r="AQ33" s="1116"/>
      <c r="AR33" s="1116"/>
      <c r="AS33" s="1116"/>
      <c r="AT33" s="1116"/>
      <c r="AU33" s="1116"/>
      <c r="AV33" s="1116"/>
      <c r="AW33" s="383">
        <f>'S1'!$U$35</f>
        <v>0</v>
      </c>
      <c r="AX33" s="383">
        <f>'S2'!$U$35</f>
        <v>0</v>
      </c>
      <c r="AY33" s="383">
        <f>'S3'!$U$35</f>
        <v>0</v>
      </c>
      <c r="AZ33" s="383">
        <f>'S4'!$U$35</f>
        <v>0</v>
      </c>
      <c r="BA33" s="383">
        <f>'S5'!$U$35</f>
        <v>0</v>
      </c>
      <c r="BB33" s="383">
        <f>'S6'!$U$35</f>
        <v>0</v>
      </c>
      <c r="BC33" s="383">
        <f>'S7'!$U$35</f>
        <v>0</v>
      </c>
      <c r="BD33" s="383">
        <f>'S8'!$U$35</f>
        <v>0</v>
      </c>
      <c r="BE33" s="1118"/>
      <c r="BF33" s="1118"/>
      <c r="BG33" s="1118"/>
      <c r="BH33" s="1118"/>
      <c r="BI33" s="1118"/>
      <c r="BJ33" s="1118"/>
      <c r="BK33" s="1118"/>
      <c r="BL33" s="1118"/>
      <c r="BM33" s="370">
        <f>'S1'!$Z$35</f>
        <v>0</v>
      </c>
      <c r="BN33" s="370">
        <f>'S2'!$Z$35</f>
        <v>0</v>
      </c>
      <c r="BO33" s="370">
        <f>'S3'!$Z$35</f>
        <v>0</v>
      </c>
      <c r="BP33" s="370">
        <f>'S4'!$Z$35</f>
        <v>0</v>
      </c>
      <c r="BQ33" s="370">
        <f>'S5'!$Z$35</f>
        <v>0</v>
      </c>
      <c r="BR33" s="370">
        <f>'S6'!$Z$35</f>
        <v>0</v>
      </c>
      <c r="BS33" s="370">
        <f>'S7'!$Z$35</f>
        <v>0</v>
      </c>
      <c r="BT33" s="370">
        <f>'S8'!$Z$35</f>
        <v>0</v>
      </c>
      <c r="BU33" s="1110"/>
      <c r="BV33" s="1110"/>
      <c r="BW33" s="1110"/>
      <c r="BX33" s="1110"/>
      <c r="BY33" s="1110"/>
      <c r="BZ33" s="1110"/>
      <c r="CA33" s="1110"/>
      <c r="CB33" s="1110"/>
    </row>
    <row r="34" spans="1:80" x14ac:dyDescent="0.2">
      <c r="A34" s="370">
        <f>'S1'!$F$36</f>
        <v>0</v>
      </c>
      <c r="B34" s="376">
        <f>'S2'!$F$36</f>
        <v>0</v>
      </c>
      <c r="C34" s="376">
        <f>'S3'!$F$36</f>
        <v>0</v>
      </c>
      <c r="D34" s="376" t="str">
        <f>'S4'!$F$36</f>
        <v>ARCH 252.14</v>
      </c>
      <c r="E34" s="370">
        <f>'S5'!$F$36</f>
        <v>0</v>
      </c>
      <c r="F34" s="370">
        <f>'S6'!$F$36</f>
        <v>0</v>
      </c>
      <c r="G34" s="370">
        <f>'S7'!$F$36</f>
        <v>0</v>
      </c>
      <c r="H34" s="370">
        <f>'S8'!$F$36</f>
        <v>0</v>
      </c>
      <c r="I34" s="1112"/>
      <c r="J34" s="1112"/>
      <c r="K34" s="1112"/>
      <c r="L34" s="1112"/>
      <c r="M34" s="1112"/>
      <c r="N34" s="1112"/>
      <c r="O34" s="1112"/>
      <c r="P34" s="1112"/>
      <c r="Q34" s="383">
        <f>'S1'!$K$36</f>
        <v>0</v>
      </c>
      <c r="R34" s="383">
        <f>'S2'!$K$36</f>
        <v>0</v>
      </c>
      <c r="S34" s="383">
        <f>'S3'!$K$36</f>
        <v>0</v>
      </c>
      <c r="T34" s="383" t="str">
        <f>'S4'!$K$36</f>
        <v>Yrd. Doç. Dr. Murat ŞAHİN</v>
      </c>
      <c r="U34" s="383">
        <f>'S5'!$K$36</f>
        <v>0</v>
      </c>
      <c r="V34" s="383">
        <f>'S6'!$K$36</f>
        <v>0</v>
      </c>
      <c r="W34" s="383">
        <f>'S7'!$K$36</f>
        <v>0</v>
      </c>
      <c r="X34" s="383">
        <f>'S8'!$K$36</f>
        <v>0</v>
      </c>
      <c r="Y34" s="1114"/>
      <c r="Z34" s="1114"/>
      <c r="AA34" s="1114"/>
      <c r="AB34" s="1114"/>
      <c r="AC34" s="1114"/>
      <c r="AD34" s="1114"/>
      <c r="AE34" s="1114"/>
      <c r="AF34" s="1114"/>
      <c r="AG34" s="370">
        <f>'S1'!$P$36</f>
        <v>0</v>
      </c>
      <c r="AH34" s="376">
        <f>'S2'!$P$36</f>
        <v>0</v>
      </c>
      <c r="AI34" s="376">
        <f>'S3'!$P$36</f>
        <v>0</v>
      </c>
      <c r="AJ34" s="376">
        <f>'S4'!$P$36</f>
        <v>0</v>
      </c>
      <c r="AK34" s="370">
        <f>'S5'!$P$36</f>
        <v>0</v>
      </c>
      <c r="AL34" s="370">
        <f>'S6'!$P$36</f>
        <v>0</v>
      </c>
      <c r="AM34" s="370">
        <f>'S7'!$P$36</f>
        <v>0</v>
      </c>
      <c r="AN34" s="370">
        <f>'S8'!$P$36</f>
        <v>0</v>
      </c>
      <c r="AO34" s="1116"/>
      <c r="AP34" s="1116"/>
      <c r="AQ34" s="1116"/>
      <c r="AR34" s="1116"/>
      <c r="AS34" s="1116"/>
      <c r="AT34" s="1116"/>
      <c r="AU34" s="1116"/>
      <c r="AV34" s="1116"/>
      <c r="AW34" s="383">
        <f>'S1'!$U$36</f>
        <v>0</v>
      </c>
      <c r="AX34" s="383">
        <f>'S2'!$U$36</f>
        <v>0</v>
      </c>
      <c r="AY34" s="383">
        <f>'S3'!$U$36</f>
        <v>0</v>
      </c>
      <c r="AZ34" s="383">
        <f>'S4'!$U$36</f>
        <v>0</v>
      </c>
      <c r="BA34" s="383">
        <f>'S5'!$U$36</f>
        <v>0</v>
      </c>
      <c r="BB34" s="383">
        <f>'S6'!$U$36</f>
        <v>0</v>
      </c>
      <c r="BC34" s="383">
        <f>'S7'!$U$36</f>
        <v>0</v>
      </c>
      <c r="BD34" s="383">
        <f>'S8'!$U$36</f>
        <v>0</v>
      </c>
      <c r="BE34" s="1118"/>
      <c r="BF34" s="1118"/>
      <c r="BG34" s="1118"/>
      <c r="BH34" s="1118"/>
      <c r="BI34" s="1118"/>
      <c r="BJ34" s="1118"/>
      <c r="BK34" s="1118"/>
      <c r="BL34" s="1118"/>
      <c r="BM34" s="370">
        <f>'S1'!$Z$36</f>
        <v>0</v>
      </c>
      <c r="BN34" s="370">
        <f>'S2'!$Z$36</f>
        <v>0</v>
      </c>
      <c r="BO34" s="370">
        <f>'S3'!$Z$36</f>
        <v>0</v>
      </c>
      <c r="BP34" s="370">
        <f>'S4'!$Z$36</f>
        <v>0</v>
      </c>
      <c r="BQ34" s="370">
        <f>'S5'!$Z$36</f>
        <v>0</v>
      </c>
      <c r="BR34" s="370">
        <f>'S6'!$Z$36</f>
        <v>0</v>
      </c>
      <c r="BS34" s="370">
        <f>'S7'!$Z$36</f>
        <v>0</v>
      </c>
      <c r="BT34" s="370">
        <f>'S8'!$Z$36</f>
        <v>0</v>
      </c>
      <c r="BU34" s="1110"/>
      <c r="BV34" s="1110"/>
      <c r="BW34" s="1110"/>
      <c r="BX34" s="1110"/>
      <c r="BY34" s="1110"/>
      <c r="BZ34" s="1110"/>
      <c r="CA34" s="1110"/>
      <c r="CB34" s="1110"/>
    </row>
    <row r="35" spans="1:80" x14ac:dyDescent="0.2">
      <c r="A35" s="370">
        <f>'S1'!$F$37</f>
        <v>0</v>
      </c>
      <c r="B35" s="376">
        <f>'S2'!$F$37</f>
        <v>0</v>
      </c>
      <c r="C35" s="376">
        <f>'S3'!$F$37</f>
        <v>0</v>
      </c>
      <c r="D35" s="376">
        <f>'S4'!$F$37</f>
        <v>0</v>
      </c>
      <c r="E35" s="370">
        <f>'S5'!$F$37</f>
        <v>0</v>
      </c>
      <c r="F35" s="370">
        <f>'S6'!$F$37</f>
        <v>0</v>
      </c>
      <c r="G35" s="370">
        <f>'S7'!$F$37</f>
        <v>0</v>
      </c>
      <c r="H35" s="370">
        <f>'S8'!$F$37</f>
        <v>0</v>
      </c>
      <c r="I35" s="1112"/>
      <c r="J35" s="1112"/>
      <c r="K35" s="1112"/>
      <c r="L35" s="1112"/>
      <c r="M35" s="1112"/>
      <c r="N35" s="1112"/>
      <c r="O35" s="1112"/>
      <c r="P35" s="1112"/>
      <c r="Q35" s="383">
        <f>'S1'!$K$37</f>
        <v>0</v>
      </c>
      <c r="R35" s="383">
        <f>'S2'!$K$37</f>
        <v>0</v>
      </c>
      <c r="S35" s="383">
        <f>'S3'!$K$37</f>
        <v>0</v>
      </c>
      <c r="T35" s="383">
        <f>'S4'!$K$37</f>
        <v>0</v>
      </c>
      <c r="U35" s="383">
        <f>'S5'!$K$37</f>
        <v>0</v>
      </c>
      <c r="V35" s="383">
        <f>'S6'!$K$37</f>
        <v>0</v>
      </c>
      <c r="W35" s="383">
        <f>'S7'!$K$37</f>
        <v>0</v>
      </c>
      <c r="X35" s="383">
        <f>'S8'!$K$37</f>
        <v>0</v>
      </c>
      <c r="Y35" s="1114"/>
      <c r="Z35" s="1114"/>
      <c r="AA35" s="1114"/>
      <c r="AB35" s="1114"/>
      <c r="AC35" s="1114"/>
      <c r="AD35" s="1114"/>
      <c r="AE35" s="1114"/>
      <c r="AF35" s="1114"/>
      <c r="AG35" s="370">
        <f>'S1'!$P$37</f>
        <v>0</v>
      </c>
      <c r="AH35" s="376">
        <f>'S2'!$P$37</f>
        <v>0</v>
      </c>
      <c r="AI35" s="376">
        <f>'S3'!$P$37</f>
        <v>0</v>
      </c>
      <c r="AJ35" s="376">
        <f>'S4'!$P$37</f>
        <v>0</v>
      </c>
      <c r="AK35" s="370">
        <f>'S5'!$P$37</f>
        <v>0</v>
      </c>
      <c r="AL35" s="370">
        <f>'S6'!$P$37</f>
        <v>0</v>
      </c>
      <c r="AM35" s="370">
        <f>'S7'!$P$37</f>
        <v>0</v>
      </c>
      <c r="AN35" s="370">
        <f>'S8'!$P$37</f>
        <v>0</v>
      </c>
      <c r="AO35" s="1116"/>
      <c r="AP35" s="1116"/>
      <c r="AQ35" s="1116"/>
      <c r="AR35" s="1116"/>
      <c r="AS35" s="1116"/>
      <c r="AT35" s="1116"/>
      <c r="AU35" s="1116"/>
      <c r="AV35" s="1116"/>
      <c r="AW35" s="383">
        <f>'S1'!$U$37</f>
        <v>0</v>
      </c>
      <c r="AX35" s="383">
        <f>'S2'!$U$37</f>
        <v>0</v>
      </c>
      <c r="AY35" s="383">
        <f>'S3'!$U$37</f>
        <v>0</v>
      </c>
      <c r="AZ35" s="383">
        <f>'S4'!$U$37</f>
        <v>0</v>
      </c>
      <c r="BA35" s="383">
        <f>'S5'!$U$37</f>
        <v>0</v>
      </c>
      <c r="BB35" s="383">
        <f>'S6'!$U$37</f>
        <v>0</v>
      </c>
      <c r="BC35" s="383">
        <f>'S7'!$U$37</f>
        <v>0</v>
      </c>
      <c r="BD35" s="383">
        <f>'S8'!$U$37</f>
        <v>0</v>
      </c>
      <c r="BE35" s="1118"/>
      <c r="BF35" s="1118"/>
      <c r="BG35" s="1118"/>
      <c r="BH35" s="1118"/>
      <c r="BI35" s="1118"/>
      <c r="BJ35" s="1118"/>
      <c r="BK35" s="1118"/>
      <c r="BL35" s="1118"/>
      <c r="BM35" s="370">
        <f>'S1'!$Z$37</f>
        <v>0</v>
      </c>
      <c r="BN35" s="370">
        <f>'S2'!$Z$37</f>
        <v>0</v>
      </c>
      <c r="BO35" s="370">
        <f>'S3'!$Z$37</f>
        <v>0</v>
      </c>
      <c r="BP35" s="370">
        <f>'S4'!$Z$37</f>
        <v>0</v>
      </c>
      <c r="BQ35" s="370">
        <f>'S5'!$Z$37</f>
        <v>0</v>
      </c>
      <c r="BR35" s="370">
        <f>'S6'!$Z$37</f>
        <v>0</v>
      </c>
      <c r="BS35" s="370">
        <f>'S7'!$Z$37</f>
        <v>0</v>
      </c>
      <c r="BT35" s="370">
        <f>'S8'!$Z$37</f>
        <v>0</v>
      </c>
      <c r="BU35" s="1110"/>
      <c r="BV35" s="1110"/>
      <c r="BW35" s="1110"/>
      <c r="BX35" s="1110"/>
      <c r="BY35" s="1110"/>
      <c r="BZ35" s="1110"/>
      <c r="CA35" s="1110"/>
      <c r="CB35" s="1110"/>
    </row>
    <row r="36" spans="1:80" x14ac:dyDescent="0.2">
      <c r="A36" s="370">
        <f>'S1'!$F$38</f>
        <v>0</v>
      </c>
      <c r="B36" s="376">
        <f>'S2'!$F$38</f>
        <v>0</v>
      </c>
      <c r="C36" s="376">
        <f>'S3'!$F$38</f>
        <v>0</v>
      </c>
      <c r="D36" s="376" t="str">
        <f>'S4'!$F$38</f>
        <v>ARCH 252.14</v>
      </c>
      <c r="E36" s="370">
        <f>'S5'!$F$38</f>
        <v>0</v>
      </c>
      <c r="F36" s="370">
        <f>'S6'!$F$38</f>
        <v>0</v>
      </c>
      <c r="G36" s="370">
        <f>'S7'!$F$38</f>
        <v>0</v>
      </c>
      <c r="H36" s="370">
        <f>'S8'!$F$38</f>
        <v>0</v>
      </c>
      <c r="I36" s="1112"/>
      <c r="J36" s="1112"/>
      <c r="K36" s="1112"/>
      <c r="L36" s="1112"/>
      <c r="M36" s="1112"/>
      <c r="N36" s="1112"/>
      <c r="O36" s="1112"/>
      <c r="P36" s="1112"/>
      <c r="Q36" s="383">
        <f>'S1'!$K$38</f>
        <v>0</v>
      </c>
      <c r="R36" s="383">
        <f>'S2'!$K$38</f>
        <v>0</v>
      </c>
      <c r="S36" s="383">
        <f>'S3'!$K$38</f>
        <v>0</v>
      </c>
      <c r="T36" s="383" t="str">
        <f>'S4'!$K$38</f>
        <v>Yrd. Doç. Dr. Murat ŞAHİN</v>
      </c>
      <c r="U36" s="383">
        <f>'S5'!$K$38</f>
        <v>0</v>
      </c>
      <c r="V36" s="383">
        <f>'S6'!$K$38</f>
        <v>0</v>
      </c>
      <c r="W36" s="383">
        <f>'S7'!$K$38</f>
        <v>0</v>
      </c>
      <c r="X36" s="383">
        <f>'S8'!$K$38</f>
        <v>0</v>
      </c>
      <c r="Y36" s="1114"/>
      <c r="Z36" s="1114"/>
      <c r="AA36" s="1114"/>
      <c r="AB36" s="1114"/>
      <c r="AC36" s="1114"/>
      <c r="AD36" s="1114"/>
      <c r="AE36" s="1114"/>
      <c r="AF36" s="1114"/>
      <c r="AG36" s="370">
        <f>'S1'!$P$38</f>
        <v>0</v>
      </c>
      <c r="AH36" s="376">
        <f>'S2'!$P$38</f>
        <v>0</v>
      </c>
      <c r="AI36" s="376">
        <f>'S3'!$P$38</f>
        <v>0</v>
      </c>
      <c r="AJ36" s="376">
        <f>'S4'!$P$38</f>
        <v>0</v>
      </c>
      <c r="AK36" s="370">
        <f>'S5'!$P$38</f>
        <v>0</v>
      </c>
      <c r="AL36" s="370">
        <f>'S6'!$P$38</f>
        <v>0</v>
      </c>
      <c r="AM36" s="370">
        <f>'S7'!$P$38</f>
        <v>0</v>
      </c>
      <c r="AN36" s="370">
        <f>'S8'!$P$38</f>
        <v>0</v>
      </c>
      <c r="AO36" s="1116"/>
      <c r="AP36" s="1116"/>
      <c r="AQ36" s="1116"/>
      <c r="AR36" s="1116"/>
      <c r="AS36" s="1116"/>
      <c r="AT36" s="1116"/>
      <c r="AU36" s="1116"/>
      <c r="AV36" s="1116"/>
      <c r="AW36" s="383">
        <f>'S1'!$U$38</f>
        <v>0</v>
      </c>
      <c r="AX36" s="383">
        <f>'S2'!$U$38</f>
        <v>0</v>
      </c>
      <c r="AY36" s="383">
        <f>'S3'!$U$38</f>
        <v>0</v>
      </c>
      <c r="AZ36" s="383">
        <f>'S4'!$U$38</f>
        <v>0</v>
      </c>
      <c r="BA36" s="383">
        <f>'S5'!$U$38</f>
        <v>0</v>
      </c>
      <c r="BB36" s="383">
        <f>'S6'!$U$38</f>
        <v>0</v>
      </c>
      <c r="BC36" s="383">
        <f>'S7'!$U$38</f>
        <v>0</v>
      </c>
      <c r="BD36" s="383">
        <f>'S8'!$U$38</f>
        <v>0</v>
      </c>
      <c r="BE36" s="1118"/>
      <c r="BF36" s="1118"/>
      <c r="BG36" s="1118"/>
      <c r="BH36" s="1118"/>
      <c r="BI36" s="1118"/>
      <c r="BJ36" s="1118"/>
      <c r="BK36" s="1118"/>
      <c r="BL36" s="1118"/>
      <c r="BM36" s="370">
        <f>'S1'!$Z$38</f>
        <v>0</v>
      </c>
      <c r="BN36" s="370">
        <f>'S2'!$Z$38</f>
        <v>0</v>
      </c>
      <c r="BO36" s="370">
        <f>'S3'!$Z$38</f>
        <v>0</v>
      </c>
      <c r="BP36" s="370">
        <f>'S4'!$Z$38</f>
        <v>0</v>
      </c>
      <c r="BQ36" s="370">
        <f>'S5'!$Z$38</f>
        <v>0</v>
      </c>
      <c r="BR36" s="370">
        <f>'S6'!$Z$38</f>
        <v>0</v>
      </c>
      <c r="BS36" s="370">
        <f>'S7'!$Z$38</f>
        <v>0</v>
      </c>
      <c r="BT36" s="370">
        <f>'S8'!$Z$38</f>
        <v>0</v>
      </c>
      <c r="BU36" s="1110"/>
      <c r="BV36" s="1110"/>
      <c r="BW36" s="1110"/>
      <c r="BX36" s="1110"/>
      <c r="BY36" s="1110"/>
      <c r="BZ36" s="1110"/>
      <c r="CA36" s="1110"/>
      <c r="CB36" s="1110"/>
    </row>
    <row r="37" spans="1:80" x14ac:dyDescent="0.2">
      <c r="A37" s="370">
        <f>'S1'!$F$39</f>
        <v>0</v>
      </c>
      <c r="B37" s="376">
        <f>'S2'!$F$39</f>
        <v>0</v>
      </c>
      <c r="C37" s="376">
        <f>'S3'!$F$39</f>
        <v>0</v>
      </c>
      <c r="D37" s="376" t="str">
        <f>'S4'!$F$39</f>
        <v>ARCH 252.14</v>
      </c>
      <c r="E37" s="370">
        <f>'S5'!$F$39</f>
        <v>0</v>
      </c>
      <c r="F37" s="370">
        <f>'S6'!$F$39</f>
        <v>0</v>
      </c>
      <c r="G37" s="370">
        <f>'S7'!$F$39</f>
        <v>0</v>
      </c>
      <c r="H37" s="370">
        <f>'S8'!$F$39</f>
        <v>0</v>
      </c>
      <c r="I37" s="1112"/>
      <c r="J37" s="1112"/>
      <c r="K37" s="1112"/>
      <c r="L37" s="1112"/>
      <c r="M37" s="1112"/>
      <c r="N37" s="1112"/>
      <c r="O37" s="1112"/>
      <c r="P37" s="1112"/>
      <c r="Q37" s="383">
        <f>'S1'!$K$39</f>
        <v>0</v>
      </c>
      <c r="R37" s="383">
        <f>'S2'!$K$39</f>
        <v>0</v>
      </c>
      <c r="S37" s="383">
        <f>'S3'!$K$39</f>
        <v>0</v>
      </c>
      <c r="T37" s="383" t="str">
        <f>'S4'!$K$39</f>
        <v>Yrd. Doç. Dr. Murat ŞAHİN</v>
      </c>
      <c r="U37" s="383">
        <f>'S5'!$K$39</f>
        <v>0</v>
      </c>
      <c r="V37" s="383">
        <f>'S6'!$K$39</f>
        <v>0</v>
      </c>
      <c r="W37" s="383">
        <f>'S7'!$K$39</f>
        <v>0</v>
      </c>
      <c r="X37" s="383">
        <f>'S8'!$K$39</f>
        <v>0</v>
      </c>
      <c r="Y37" s="1114"/>
      <c r="Z37" s="1114"/>
      <c r="AA37" s="1114"/>
      <c r="AB37" s="1114"/>
      <c r="AC37" s="1114"/>
      <c r="AD37" s="1114"/>
      <c r="AE37" s="1114"/>
      <c r="AF37" s="1114"/>
      <c r="AG37" s="370">
        <f>'S1'!$P$39</f>
        <v>0</v>
      </c>
      <c r="AH37" s="376">
        <f>'S2'!$P$39</f>
        <v>0</v>
      </c>
      <c r="AI37" s="376">
        <f>'S3'!$P$39</f>
        <v>0</v>
      </c>
      <c r="AJ37" s="376">
        <f>'S4'!$P$39</f>
        <v>0</v>
      </c>
      <c r="AK37" s="370">
        <f>'S5'!$P$39</f>
        <v>0</v>
      </c>
      <c r="AL37" s="370">
        <f>'S6'!$P$39</f>
        <v>0</v>
      </c>
      <c r="AM37" s="370">
        <f>'S7'!$P$39</f>
        <v>0</v>
      </c>
      <c r="AN37" s="370">
        <f>'S8'!$P$39</f>
        <v>0</v>
      </c>
      <c r="AO37" s="1116"/>
      <c r="AP37" s="1116"/>
      <c r="AQ37" s="1116"/>
      <c r="AR37" s="1116"/>
      <c r="AS37" s="1116"/>
      <c r="AT37" s="1116"/>
      <c r="AU37" s="1116"/>
      <c r="AV37" s="1116"/>
      <c r="AW37" s="383">
        <f>'S1'!$U$39</f>
        <v>0</v>
      </c>
      <c r="AX37" s="383">
        <f>'S2'!$U$39</f>
        <v>0</v>
      </c>
      <c r="AY37" s="383">
        <f>'S3'!$U$39</f>
        <v>0</v>
      </c>
      <c r="AZ37" s="383">
        <f>'S4'!$U$39</f>
        <v>0</v>
      </c>
      <c r="BA37" s="383">
        <f>'S5'!$U$39</f>
        <v>0</v>
      </c>
      <c r="BB37" s="383">
        <f>'S6'!$U$39</f>
        <v>0</v>
      </c>
      <c r="BC37" s="383">
        <f>'S7'!$U$39</f>
        <v>0</v>
      </c>
      <c r="BD37" s="383">
        <f>'S8'!$U$39</f>
        <v>0</v>
      </c>
      <c r="BE37" s="1118"/>
      <c r="BF37" s="1118"/>
      <c r="BG37" s="1118"/>
      <c r="BH37" s="1118"/>
      <c r="BI37" s="1118"/>
      <c r="BJ37" s="1118"/>
      <c r="BK37" s="1118"/>
      <c r="BL37" s="1118"/>
      <c r="BM37" s="370">
        <f>'S1'!$Z$39</f>
        <v>0</v>
      </c>
      <c r="BN37" s="370">
        <f>'S2'!$Z$39</f>
        <v>0</v>
      </c>
      <c r="BO37" s="370">
        <f>'S3'!$Z$39</f>
        <v>0</v>
      </c>
      <c r="BP37" s="370">
        <f>'S4'!$Z$39</f>
        <v>0</v>
      </c>
      <c r="BQ37" s="370">
        <f>'S5'!$Z$39</f>
        <v>0</v>
      </c>
      <c r="BR37" s="370">
        <f>'S6'!$Z$39</f>
        <v>0</v>
      </c>
      <c r="BS37" s="370">
        <f>'S7'!$Z$39</f>
        <v>0</v>
      </c>
      <c r="BT37" s="370">
        <f>'S8'!$Z$39</f>
        <v>0</v>
      </c>
      <c r="BU37" s="1110"/>
      <c r="BV37" s="1110"/>
      <c r="BW37" s="1110"/>
      <c r="BX37" s="1110"/>
      <c r="BY37" s="1110"/>
      <c r="BZ37" s="1110"/>
      <c r="CA37" s="1110"/>
      <c r="CB37" s="1110"/>
    </row>
    <row r="38" spans="1:80" x14ac:dyDescent="0.2">
      <c r="A38" s="370">
        <f>'S1'!$F$40</f>
        <v>0</v>
      </c>
      <c r="B38" s="376">
        <f>'S2'!$F$40</f>
        <v>0</v>
      </c>
      <c r="C38" s="376">
        <f>'S3'!$F$40</f>
        <v>0</v>
      </c>
      <c r="D38" s="376" t="str">
        <f>'S4'!$F$40</f>
        <v>ARCH 252.14</v>
      </c>
      <c r="E38" s="370">
        <f>'S5'!$F$40</f>
        <v>0</v>
      </c>
      <c r="F38" s="370">
        <f>'S6'!$F$40</f>
        <v>0</v>
      </c>
      <c r="G38" s="370">
        <f>'S7'!$F$40</f>
        <v>0</v>
      </c>
      <c r="H38" s="370">
        <f>'S8'!$F$40</f>
        <v>0</v>
      </c>
      <c r="I38" s="1112"/>
      <c r="J38" s="1112"/>
      <c r="K38" s="1112"/>
      <c r="L38" s="1112"/>
      <c r="M38" s="1112"/>
      <c r="N38" s="1112"/>
      <c r="O38" s="1112"/>
      <c r="P38" s="1112"/>
      <c r="Q38" s="383">
        <f>'S1'!$K$40</f>
        <v>0</v>
      </c>
      <c r="R38" s="383">
        <f>'S2'!$K$40</f>
        <v>0</v>
      </c>
      <c r="S38" s="383">
        <f>'S3'!$K$40</f>
        <v>0</v>
      </c>
      <c r="T38" s="383" t="str">
        <f>'S4'!$K$40</f>
        <v>Yrd. Doç. Dr. Murat ŞAHİN</v>
      </c>
      <c r="U38" s="383">
        <f>'S5'!$K$40</f>
        <v>0</v>
      </c>
      <c r="V38" s="383">
        <f>'S6'!$K$40</f>
        <v>0</v>
      </c>
      <c r="W38" s="383">
        <f>'S7'!$K$40</f>
        <v>0</v>
      </c>
      <c r="X38" s="383">
        <f>'S8'!$K$40</f>
        <v>0</v>
      </c>
      <c r="Y38" s="1114"/>
      <c r="Z38" s="1114"/>
      <c r="AA38" s="1114"/>
      <c r="AB38" s="1114"/>
      <c r="AC38" s="1114"/>
      <c r="AD38" s="1114"/>
      <c r="AE38" s="1114"/>
      <c r="AF38" s="1114"/>
      <c r="AG38" s="370">
        <f>'S1'!$P$40</f>
        <v>0</v>
      </c>
      <c r="AH38" s="376">
        <f>'S2'!$P$40</f>
        <v>0</v>
      </c>
      <c r="AI38" s="376">
        <f>'S3'!$P$40</f>
        <v>0</v>
      </c>
      <c r="AJ38" s="376">
        <f>'S4'!$P$40</f>
        <v>0</v>
      </c>
      <c r="AK38" s="370">
        <f>'S5'!$P$40</f>
        <v>0</v>
      </c>
      <c r="AL38" s="370">
        <f>'S6'!$P$40</f>
        <v>0</v>
      </c>
      <c r="AM38" s="370">
        <f>'S7'!$P$40</f>
        <v>0</v>
      </c>
      <c r="AN38" s="370">
        <f>'S8'!$P$40</f>
        <v>0</v>
      </c>
      <c r="AO38" s="1116"/>
      <c r="AP38" s="1116"/>
      <c r="AQ38" s="1116"/>
      <c r="AR38" s="1116"/>
      <c r="AS38" s="1116"/>
      <c r="AT38" s="1116"/>
      <c r="AU38" s="1116"/>
      <c r="AV38" s="1116"/>
      <c r="AW38" s="383">
        <f>'S1'!$U$40</f>
        <v>0</v>
      </c>
      <c r="AX38" s="383">
        <f>'S2'!$U$40</f>
        <v>0</v>
      </c>
      <c r="AY38" s="383">
        <f>'S3'!$U$40</f>
        <v>0</v>
      </c>
      <c r="AZ38" s="383">
        <f>'S4'!$U$40</f>
        <v>0</v>
      </c>
      <c r="BA38" s="383">
        <f>'S5'!$U$40</f>
        <v>0</v>
      </c>
      <c r="BB38" s="383">
        <f>'S6'!$U$40</f>
        <v>0</v>
      </c>
      <c r="BC38" s="383">
        <f>'S7'!$U$40</f>
        <v>0</v>
      </c>
      <c r="BD38" s="383">
        <f>'S8'!$U$40</f>
        <v>0</v>
      </c>
      <c r="BE38" s="1118"/>
      <c r="BF38" s="1118"/>
      <c r="BG38" s="1118"/>
      <c r="BH38" s="1118"/>
      <c r="BI38" s="1118"/>
      <c r="BJ38" s="1118"/>
      <c r="BK38" s="1118"/>
      <c r="BL38" s="1118"/>
      <c r="BM38" s="370">
        <f>'S1'!$Z$40</f>
        <v>0</v>
      </c>
      <c r="BN38" s="370">
        <f>'S2'!$Z$40</f>
        <v>0</v>
      </c>
      <c r="BO38" s="370">
        <f>'S3'!$Z$40</f>
        <v>0</v>
      </c>
      <c r="BP38" s="370">
        <f>'S4'!$Z$40</f>
        <v>0</v>
      </c>
      <c r="BQ38" s="370">
        <f>'S5'!$Z$40</f>
        <v>0</v>
      </c>
      <c r="BR38" s="370">
        <f>'S6'!$Z$40</f>
        <v>0</v>
      </c>
      <c r="BS38" s="370">
        <f>'S7'!$Z$40</f>
        <v>0</v>
      </c>
      <c r="BT38" s="370">
        <f>'S8'!$Z$40</f>
        <v>0</v>
      </c>
      <c r="BU38" s="1110"/>
      <c r="BV38" s="1110"/>
      <c r="BW38" s="1110"/>
      <c r="BX38" s="1110"/>
      <c r="BY38" s="1110"/>
      <c r="BZ38" s="1110"/>
      <c r="CA38" s="1110"/>
      <c r="CB38" s="1110"/>
    </row>
    <row r="39" spans="1:80" x14ac:dyDescent="0.2">
      <c r="A39" s="370">
        <f>'S1'!$F$41</f>
        <v>0</v>
      </c>
      <c r="B39" s="376">
        <f>'S2'!$F$41</f>
        <v>0</v>
      </c>
      <c r="C39" s="376">
        <f>'S3'!$F$41</f>
        <v>0</v>
      </c>
      <c r="D39" s="376" t="str">
        <f>'S4'!$F$41</f>
        <v>ARCH 252.14</v>
      </c>
      <c r="E39" s="370">
        <f>'S5'!$F$41</f>
        <v>0</v>
      </c>
      <c r="F39" s="370">
        <f>'S6'!$F$41</f>
        <v>0</v>
      </c>
      <c r="G39" s="370">
        <f>'S7'!$F$41</f>
        <v>0</v>
      </c>
      <c r="H39" s="370">
        <f>'S8'!$F$41</f>
        <v>0</v>
      </c>
      <c r="I39" s="1112"/>
      <c r="J39" s="1112"/>
      <c r="K39" s="1112"/>
      <c r="L39" s="1112"/>
      <c r="M39" s="1112"/>
      <c r="N39" s="1112"/>
      <c r="O39" s="1112"/>
      <c r="P39" s="1112"/>
      <c r="Q39" s="383">
        <f>'S1'!$K$41</f>
        <v>0</v>
      </c>
      <c r="R39" s="383">
        <f>'S2'!$K$41</f>
        <v>0</v>
      </c>
      <c r="S39" s="383">
        <f>'S3'!$K$41</f>
        <v>0</v>
      </c>
      <c r="T39" s="383" t="str">
        <f>'S4'!$K$41</f>
        <v>Yrd. Doç. Dr. Murat ŞAHİN</v>
      </c>
      <c r="U39" s="383">
        <f>'S5'!$K$41</f>
        <v>0</v>
      </c>
      <c r="V39" s="383">
        <f>'S6'!$K$41</f>
        <v>0</v>
      </c>
      <c r="W39" s="383">
        <f>'S7'!$K$41</f>
        <v>0</v>
      </c>
      <c r="X39" s="383">
        <f>'S8'!$K$41</f>
        <v>0</v>
      </c>
      <c r="Y39" s="1114"/>
      <c r="Z39" s="1114"/>
      <c r="AA39" s="1114"/>
      <c r="AB39" s="1114"/>
      <c r="AC39" s="1114"/>
      <c r="AD39" s="1114"/>
      <c r="AE39" s="1114"/>
      <c r="AF39" s="1114"/>
      <c r="AG39" s="370">
        <f>'S1'!$P$41</f>
        <v>0</v>
      </c>
      <c r="AH39" s="376">
        <f>'S2'!$P$41</f>
        <v>0</v>
      </c>
      <c r="AI39" s="376">
        <f>'S3'!$P$41</f>
        <v>0</v>
      </c>
      <c r="AJ39" s="376">
        <f>'S4'!$P$41</f>
        <v>0</v>
      </c>
      <c r="AK39" s="370">
        <f>'S5'!$P$41</f>
        <v>0</v>
      </c>
      <c r="AL39" s="370">
        <f>'S6'!$P$41</f>
        <v>0</v>
      </c>
      <c r="AM39" s="370">
        <f>'S7'!$P$41</f>
        <v>0</v>
      </c>
      <c r="AN39" s="370">
        <f>'S8'!$P$41</f>
        <v>0</v>
      </c>
      <c r="AO39" s="1116"/>
      <c r="AP39" s="1116"/>
      <c r="AQ39" s="1116"/>
      <c r="AR39" s="1116"/>
      <c r="AS39" s="1116"/>
      <c r="AT39" s="1116"/>
      <c r="AU39" s="1116"/>
      <c r="AV39" s="1116"/>
      <c r="AW39" s="383">
        <f>'S1'!$U$41</f>
        <v>0</v>
      </c>
      <c r="AX39" s="383">
        <f>'S2'!$U$41</f>
        <v>0</v>
      </c>
      <c r="AY39" s="383">
        <f>'S3'!$U$41</f>
        <v>0</v>
      </c>
      <c r="AZ39" s="383">
        <f>'S4'!$U$41</f>
        <v>0</v>
      </c>
      <c r="BA39" s="383">
        <f>'S5'!$U$41</f>
        <v>0</v>
      </c>
      <c r="BB39" s="383">
        <f>'S6'!$U$41</f>
        <v>0</v>
      </c>
      <c r="BC39" s="383">
        <f>'S7'!$U$41</f>
        <v>0</v>
      </c>
      <c r="BD39" s="383">
        <f>'S8'!$U$41</f>
        <v>0</v>
      </c>
      <c r="BE39" s="1118"/>
      <c r="BF39" s="1118"/>
      <c r="BG39" s="1118"/>
      <c r="BH39" s="1118"/>
      <c r="BI39" s="1118"/>
      <c r="BJ39" s="1118"/>
      <c r="BK39" s="1118"/>
      <c r="BL39" s="1118"/>
      <c r="BM39" s="370">
        <f>'S1'!$Z$41</f>
        <v>0</v>
      </c>
      <c r="BN39" s="370">
        <f>'S2'!$Z$41</f>
        <v>0</v>
      </c>
      <c r="BO39" s="370">
        <f>'S3'!$Z$41</f>
        <v>0</v>
      </c>
      <c r="BP39" s="370">
        <f>'S4'!$Z$41</f>
        <v>0</v>
      </c>
      <c r="BQ39" s="370">
        <f>'S5'!$Z$41</f>
        <v>0</v>
      </c>
      <c r="BR39" s="370">
        <f>'S6'!$Z$41</f>
        <v>0</v>
      </c>
      <c r="BS39" s="370">
        <f>'S7'!$Z$41</f>
        <v>0</v>
      </c>
      <c r="BT39" s="370">
        <f>'S8'!$Z$41</f>
        <v>0</v>
      </c>
      <c r="BU39" s="1110"/>
      <c r="BV39" s="1110"/>
      <c r="BW39" s="1110"/>
      <c r="BX39" s="1110"/>
      <c r="BY39" s="1110"/>
      <c r="BZ39" s="1110"/>
      <c r="CA39" s="1110"/>
      <c r="CB39" s="1110"/>
    </row>
    <row r="40" spans="1:80" x14ac:dyDescent="0.2">
      <c r="A40" s="370">
        <f>'S1'!$F$42</f>
        <v>0</v>
      </c>
      <c r="B40" s="376">
        <f>'S2'!$F$42</f>
        <v>0</v>
      </c>
      <c r="C40" s="376">
        <f>'S3'!$F$42</f>
        <v>0</v>
      </c>
      <c r="D40" s="376">
        <f>'S4'!$F$42</f>
        <v>0</v>
      </c>
      <c r="E40" s="370">
        <f>'S5'!$F$42</f>
        <v>0</v>
      </c>
      <c r="F40" s="370">
        <f>'S6'!$F$42</f>
        <v>0</v>
      </c>
      <c r="G40" s="370">
        <f>'S7'!$F$42</f>
        <v>0</v>
      </c>
      <c r="H40" s="370">
        <f>'S8'!$F$42</f>
        <v>0</v>
      </c>
      <c r="I40" s="1113"/>
      <c r="J40" s="1113"/>
      <c r="K40" s="1113"/>
      <c r="L40" s="1113"/>
      <c r="M40" s="1113"/>
      <c r="N40" s="1113"/>
      <c r="O40" s="1113"/>
      <c r="P40" s="1113"/>
      <c r="Q40" s="383">
        <f>'S1'!$K$42</f>
        <v>0</v>
      </c>
      <c r="R40" s="383">
        <f>'S2'!$K$42</f>
        <v>0</v>
      </c>
      <c r="S40" s="383">
        <f>'S3'!$K$42</f>
        <v>0</v>
      </c>
      <c r="T40" s="383">
        <f>'S4'!$K$42</f>
        <v>0</v>
      </c>
      <c r="U40" s="383">
        <f>'S5'!$K$42</f>
        <v>0</v>
      </c>
      <c r="V40" s="383">
        <f>'S6'!$K$42</f>
        <v>0</v>
      </c>
      <c r="W40" s="383">
        <f>'S7'!$K$42</f>
        <v>0</v>
      </c>
      <c r="X40" s="383">
        <f>'S8'!$K$42</f>
        <v>0</v>
      </c>
      <c r="Y40" s="1115"/>
      <c r="Z40" s="1115"/>
      <c r="AA40" s="1115"/>
      <c r="AB40" s="1115"/>
      <c r="AC40" s="1115"/>
      <c r="AD40" s="1115"/>
      <c r="AE40" s="1115"/>
      <c r="AF40" s="1115"/>
      <c r="AG40" s="370">
        <f>'S1'!$P$42</f>
        <v>0</v>
      </c>
      <c r="AH40" s="376">
        <f>'S2'!$P$42</f>
        <v>0</v>
      </c>
      <c r="AI40" s="376">
        <f>'S3'!$P$42</f>
        <v>0</v>
      </c>
      <c r="AJ40" s="376">
        <f>'S4'!$P$42</f>
        <v>0</v>
      </c>
      <c r="AK40" s="370">
        <f>'S5'!$P$42</f>
        <v>0</v>
      </c>
      <c r="AL40" s="370">
        <f>'S6'!$P$42</f>
        <v>0</v>
      </c>
      <c r="AM40" s="370">
        <f>'S7'!$P$42</f>
        <v>0</v>
      </c>
      <c r="AN40" s="370">
        <f>'S8'!$P$42</f>
        <v>0</v>
      </c>
      <c r="AO40" s="1117"/>
      <c r="AP40" s="1117"/>
      <c r="AQ40" s="1117"/>
      <c r="AR40" s="1117"/>
      <c r="AS40" s="1117"/>
      <c r="AT40" s="1117"/>
      <c r="AU40" s="1117"/>
      <c r="AV40" s="1117"/>
      <c r="AW40" s="383">
        <f>'S1'!$U$42</f>
        <v>0</v>
      </c>
      <c r="AX40" s="383">
        <f>'S2'!$U$42</f>
        <v>0</v>
      </c>
      <c r="AY40" s="383">
        <f>'S3'!$U$42</f>
        <v>0</v>
      </c>
      <c r="AZ40" s="383">
        <f>'S4'!$U$42</f>
        <v>0</v>
      </c>
      <c r="BA40" s="383">
        <f>'S5'!$U$42</f>
        <v>0</v>
      </c>
      <c r="BB40" s="383">
        <f>'S6'!$U$42</f>
        <v>0</v>
      </c>
      <c r="BC40" s="383">
        <f>'S7'!$U$42</f>
        <v>0</v>
      </c>
      <c r="BD40" s="383">
        <f>'S8'!$U$42</f>
        <v>0</v>
      </c>
      <c r="BE40" s="1119"/>
      <c r="BF40" s="1119"/>
      <c r="BG40" s="1119"/>
      <c r="BH40" s="1119"/>
      <c r="BI40" s="1119"/>
      <c r="BJ40" s="1119"/>
      <c r="BK40" s="1119"/>
      <c r="BL40" s="1119"/>
      <c r="BM40" s="370">
        <f>'S1'!$Z$42</f>
        <v>0</v>
      </c>
      <c r="BN40" s="370">
        <f>'S2'!$Z$42</f>
        <v>0</v>
      </c>
      <c r="BO40" s="370">
        <f>'S3'!$Z$42</f>
        <v>0</v>
      </c>
      <c r="BP40" s="370">
        <f>'S4'!$Z$42</f>
        <v>0</v>
      </c>
      <c r="BQ40" s="370">
        <f>'S5'!$Z$42</f>
        <v>0</v>
      </c>
      <c r="BR40" s="370">
        <f>'S6'!$Z$42</f>
        <v>0</v>
      </c>
      <c r="BS40" s="370">
        <f>'S7'!$Z$42</f>
        <v>0</v>
      </c>
      <c r="BT40" s="370">
        <f>'S8'!$Z$42</f>
        <v>0</v>
      </c>
      <c r="BU40" s="1111"/>
      <c r="BV40" s="1111"/>
      <c r="BW40" s="1111"/>
      <c r="BX40" s="1111"/>
      <c r="BY40" s="1111"/>
      <c r="BZ40" s="1111"/>
      <c r="CA40" s="1111"/>
      <c r="CB40" s="1111"/>
    </row>
    <row r="41" spans="1:80" ht="13.5" thickBot="1" x14ac:dyDescent="0.25">
      <c r="A41" s="373"/>
      <c r="B41" s="372"/>
      <c r="C41" s="372"/>
      <c r="D41" s="372"/>
      <c r="E41" s="372"/>
      <c r="F41" s="372"/>
      <c r="G41" s="372"/>
      <c r="H41" s="372"/>
      <c r="I41" s="372"/>
      <c r="J41" s="372"/>
      <c r="K41" s="372"/>
      <c r="L41" s="372"/>
      <c r="M41" s="372"/>
      <c r="N41" s="372"/>
      <c r="O41" s="372"/>
      <c r="P41" s="372"/>
      <c r="Q41" s="384"/>
      <c r="R41" s="384"/>
      <c r="S41" s="384"/>
      <c r="T41" s="384"/>
      <c r="U41" s="384"/>
      <c r="V41" s="384"/>
      <c r="W41" s="384"/>
      <c r="X41" s="384"/>
      <c r="Y41" s="384"/>
      <c r="Z41" s="384"/>
      <c r="AA41" s="384"/>
      <c r="AB41" s="384"/>
      <c r="AC41" s="384"/>
      <c r="AD41" s="384"/>
      <c r="AE41" s="384"/>
      <c r="AF41" s="384"/>
      <c r="AG41" s="372"/>
      <c r="AH41" s="372"/>
      <c r="AI41" s="372"/>
      <c r="AJ41" s="372"/>
      <c r="AK41" s="372"/>
      <c r="AL41" s="372"/>
      <c r="AM41" s="372"/>
      <c r="AN41" s="372"/>
      <c r="AO41" s="372"/>
      <c r="AP41" s="372"/>
      <c r="AQ41" s="372"/>
      <c r="AR41" s="372"/>
      <c r="AS41" s="372"/>
      <c r="AT41" s="372"/>
      <c r="AU41" s="372"/>
      <c r="AV41" s="372"/>
      <c r="AW41" s="384"/>
      <c r="AX41" s="384"/>
      <c r="AY41" s="384"/>
      <c r="AZ41" s="384"/>
      <c r="BA41" s="384"/>
      <c r="BB41" s="384"/>
      <c r="BC41" s="384"/>
      <c r="BD41" s="384"/>
      <c r="BE41" s="384"/>
      <c r="BF41" s="384"/>
      <c r="BG41" s="384"/>
      <c r="BH41" s="384"/>
      <c r="BI41" s="384"/>
      <c r="BJ41" s="384"/>
      <c r="BK41" s="384"/>
      <c r="BL41" s="384"/>
      <c r="BM41" s="372"/>
      <c r="BN41" s="372"/>
      <c r="BO41" s="372"/>
      <c r="BP41" s="372"/>
      <c r="BQ41" s="372"/>
      <c r="BR41" s="372"/>
      <c r="BS41" s="372"/>
      <c r="BT41" s="372"/>
    </row>
    <row r="42" spans="1:80" x14ac:dyDescent="0.2">
      <c r="A42" s="375">
        <f t="shared" ref="A42:H42" si="0">A$1</f>
        <v>0</v>
      </c>
      <c r="B42" s="375">
        <f t="shared" si="0"/>
        <v>0</v>
      </c>
      <c r="C42" s="375" t="str">
        <f t="shared" si="0"/>
        <v>ARCH 243.01</v>
      </c>
      <c r="D42" s="375">
        <f t="shared" si="0"/>
        <v>0</v>
      </c>
      <c r="E42" s="375">
        <f t="shared" si="0"/>
        <v>0</v>
      </c>
      <c r="F42" s="375" t="str">
        <f t="shared" si="0"/>
        <v>ARCH 352.11</v>
      </c>
      <c r="G42" s="375">
        <f t="shared" si="0"/>
        <v>0</v>
      </c>
      <c r="H42" s="375" t="str">
        <f t="shared" si="0"/>
        <v>ARCH 492.11</v>
      </c>
      <c r="I42">
        <f ca="1">COUNTIF((OFFSET($A$42,0,0,4,8)),IF(A42=0,".",A42))</f>
        <v>0</v>
      </c>
      <c r="J42">
        <f t="shared" ref="J42:P45" ca="1" si="1">COUNTIF((OFFSET($A$42,0,0,4,8)),IF(B42=0,".",B42))</f>
        <v>0</v>
      </c>
      <c r="K42">
        <f t="shared" ca="1" si="1"/>
        <v>1</v>
      </c>
      <c r="L42">
        <f t="shared" ca="1" si="1"/>
        <v>0</v>
      </c>
      <c r="M42">
        <f t="shared" ca="1" si="1"/>
        <v>0</v>
      </c>
      <c r="N42">
        <f t="shared" ca="1" si="1"/>
        <v>1</v>
      </c>
      <c r="O42">
        <f t="shared" ca="1" si="1"/>
        <v>0</v>
      </c>
      <c r="P42">
        <f t="shared" ca="1" si="1"/>
        <v>1</v>
      </c>
      <c r="Q42" s="375">
        <f t="shared" ref="Q42:BT42" si="2">Q$1</f>
        <v>0</v>
      </c>
      <c r="R42" s="375">
        <f t="shared" si="2"/>
        <v>0</v>
      </c>
      <c r="S42" s="375" t="str">
        <f t="shared" si="2"/>
        <v>Prof. Dr. A. Zekiye ABALI</v>
      </c>
      <c r="T42" s="375">
        <f t="shared" si="2"/>
        <v>0</v>
      </c>
      <c r="U42" s="375">
        <f t="shared" si="2"/>
        <v>0</v>
      </c>
      <c r="V42" s="375" t="str">
        <f t="shared" si="2"/>
        <v>Prof. Dr. Oya PAKDİL</v>
      </c>
      <c r="W42" s="375">
        <f t="shared" si="2"/>
        <v>0</v>
      </c>
      <c r="X42" s="375" t="str">
        <f t="shared" si="2"/>
        <v>Prof. Dr. Belkıs ULUOĞLU</v>
      </c>
      <c r="Y42" s="381">
        <f ca="1">COUNTIF((OFFSET($Q$42,0,0,4,8)),IF(Q42=0,".",Q42))</f>
        <v>0</v>
      </c>
      <c r="Z42" s="381">
        <f t="shared" ref="Z42:AF45" ca="1" si="3">COUNTIF((OFFSET($Q$42,0,0,4,8)),IF(R42=0,".",R42))</f>
        <v>0</v>
      </c>
      <c r="AA42" s="381">
        <f t="shared" ca="1" si="3"/>
        <v>1</v>
      </c>
      <c r="AB42" s="381">
        <f t="shared" ca="1" si="3"/>
        <v>0</v>
      </c>
      <c r="AC42" s="381">
        <f t="shared" ca="1" si="3"/>
        <v>0</v>
      </c>
      <c r="AD42" s="381">
        <f t="shared" ca="1" si="3"/>
        <v>1</v>
      </c>
      <c r="AE42" s="381">
        <f t="shared" ca="1" si="3"/>
        <v>0</v>
      </c>
      <c r="AF42" s="381">
        <f t="shared" ca="1" si="3"/>
        <v>1</v>
      </c>
      <c r="AG42" s="375">
        <f t="shared" si="2"/>
        <v>0</v>
      </c>
      <c r="AH42" s="375">
        <f t="shared" si="2"/>
        <v>0</v>
      </c>
      <c r="AI42" s="375">
        <f t="shared" si="2"/>
        <v>0</v>
      </c>
      <c r="AJ42" s="375">
        <f t="shared" si="2"/>
        <v>0</v>
      </c>
      <c r="AK42" s="375">
        <f t="shared" si="2"/>
        <v>0</v>
      </c>
      <c r="AL42" s="375">
        <f t="shared" si="2"/>
        <v>0</v>
      </c>
      <c r="AM42" s="375">
        <f t="shared" si="2"/>
        <v>0</v>
      </c>
      <c r="AN42" s="375">
        <f t="shared" si="2"/>
        <v>0</v>
      </c>
      <c r="AO42">
        <f ca="1">COUNTIF((OFFSET($AG$42,0,0,4,8)),IF(AG42=0,".",AG42))</f>
        <v>0</v>
      </c>
      <c r="AP42">
        <f t="shared" ref="AP42:AV45" ca="1" si="4">COUNTIF((OFFSET($AG$42,0,0,4,8)),IF(AH42=0,".",AH42))</f>
        <v>0</v>
      </c>
      <c r="AQ42">
        <f t="shared" ca="1" si="4"/>
        <v>0</v>
      </c>
      <c r="AR42">
        <f t="shared" ca="1" si="4"/>
        <v>0</v>
      </c>
      <c r="AS42">
        <f t="shared" ca="1" si="4"/>
        <v>0</v>
      </c>
      <c r="AT42">
        <f t="shared" ca="1" si="4"/>
        <v>0</v>
      </c>
      <c r="AU42">
        <f t="shared" ca="1" si="4"/>
        <v>0</v>
      </c>
      <c r="AV42">
        <f t="shared" ca="1" si="4"/>
        <v>0</v>
      </c>
      <c r="AW42" s="375">
        <f t="shared" si="2"/>
        <v>0</v>
      </c>
      <c r="AX42" s="375">
        <f t="shared" si="2"/>
        <v>0</v>
      </c>
      <c r="AY42" s="375">
        <f t="shared" si="2"/>
        <v>0</v>
      </c>
      <c r="AZ42" s="375">
        <f t="shared" si="2"/>
        <v>0</v>
      </c>
      <c r="BA42" s="375">
        <f t="shared" si="2"/>
        <v>0</v>
      </c>
      <c r="BB42" s="375">
        <f t="shared" si="2"/>
        <v>0</v>
      </c>
      <c r="BC42" s="375">
        <f t="shared" si="2"/>
        <v>0</v>
      </c>
      <c r="BD42" s="375" t="str">
        <f t="shared" si="2"/>
        <v>Ceren GÖĞÜŞ</v>
      </c>
      <c r="BE42" s="381">
        <f ca="1">COUNTIF((OFFSET($AW$42,0,0,4,8)),IF(AW42=0,".",AW42))</f>
        <v>0</v>
      </c>
      <c r="BF42" s="381">
        <f t="shared" ref="BF42:BL45" ca="1" si="5">COUNTIF((OFFSET($AW$42,0,0,4,8)),IF(AX42=0,".",AX42))</f>
        <v>0</v>
      </c>
      <c r="BG42" s="381">
        <f t="shared" ca="1" si="5"/>
        <v>0</v>
      </c>
      <c r="BH42" s="381">
        <f t="shared" ca="1" si="5"/>
        <v>0</v>
      </c>
      <c r="BI42" s="381">
        <f t="shared" ca="1" si="5"/>
        <v>0</v>
      </c>
      <c r="BJ42" s="381">
        <f t="shared" ca="1" si="5"/>
        <v>0</v>
      </c>
      <c r="BK42" s="381">
        <f t="shared" ca="1" si="5"/>
        <v>0</v>
      </c>
      <c r="BL42" s="381">
        <f t="shared" ca="1" si="5"/>
        <v>1</v>
      </c>
      <c r="BM42" s="375">
        <f t="shared" si="2"/>
        <v>0</v>
      </c>
      <c r="BN42" s="375">
        <f t="shared" si="2"/>
        <v>0</v>
      </c>
      <c r="BO42" s="375">
        <f t="shared" si="2"/>
        <v>0</v>
      </c>
      <c r="BP42" s="375">
        <f t="shared" si="2"/>
        <v>0</v>
      </c>
      <c r="BQ42" s="375">
        <f t="shared" si="2"/>
        <v>0</v>
      </c>
      <c r="BR42" s="375">
        <f t="shared" si="2"/>
        <v>0</v>
      </c>
      <c r="BS42" s="375">
        <f t="shared" si="2"/>
        <v>0</v>
      </c>
      <c r="BT42" s="375">
        <f t="shared" si="2"/>
        <v>0</v>
      </c>
      <c r="BU42">
        <f ca="1">COUNTIF((OFFSET($BM$42,0,0,4,8)),IF(BM42=0,".",BM42))</f>
        <v>0</v>
      </c>
      <c r="BV42">
        <f t="shared" ref="BV42:CB45" ca="1" si="6">COUNTIF((OFFSET($BM$42,0,0,4,8)),IF(BN42=0,".",BN42))</f>
        <v>0</v>
      </c>
      <c r="BW42">
        <f t="shared" ca="1" si="6"/>
        <v>0</v>
      </c>
      <c r="BX42">
        <f t="shared" ca="1" si="6"/>
        <v>0</v>
      </c>
      <c r="BY42">
        <f t="shared" ca="1" si="6"/>
        <v>0</v>
      </c>
      <c r="BZ42">
        <f t="shared" ca="1" si="6"/>
        <v>0</v>
      </c>
      <c r="CA42">
        <f t="shared" ca="1" si="6"/>
        <v>0</v>
      </c>
      <c r="CB42">
        <f t="shared" ca="1" si="6"/>
        <v>0</v>
      </c>
    </row>
    <row r="43" spans="1:80" x14ac:dyDescent="0.2">
      <c r="A43" s="374">
        <f t="shared" ref="A43:H43" si="7">A$11</f>
        <v>0</v>
      </c>
      <c r="B43" s="374">
        <f t="shared" si="7"/>
        <v>0</v>
      </c>
      <c r="C43" s="374">
        <f t="shared" si="7"/>
        <v>0</v>
      </c>
      <c r="D43" s="374">
        <f t="shared" si="7"/>
        <v>0</v>
      </c>
      <c r="E43" s="374" t="str">
        <f t="shared" si="7"/>
        <v>ARCH 351.12</v>
      </c>
      <c r="F43" s="374" t="str">
        <f t="shared" si="7"/>
        <v>ARCH 352.12</v>
      </c>
      <c r="G43" s="374" t="str">
        <f t="shared" si="7"/>
        <v>ARCH 451.12</v>
      </c>
      <c r="H43" s="374" t="str">
        <f t="shared" si="7"/>
        <v>ARCH 492.12</v>
      </c>
      <c r="I43">
        <f ca="1">COUNTIF((OFFSET($A$42,0,0,4,8)),IF(A43=0,".",A43))</f>
        <v>0</v>
      </c>
      <c r="J43">
        <f t="shared" ca="1" si="1"/>
        <v>0</v>
      </c>
      <c r="K43">
        <f t="shared" ca="1" si="1"/>
        <v>0</v>
      </c>
      <c r="L43">
        <f t="shared" ca="1" si="1"/>
        <v>0</v>
      </c>
      <c r="M43">
        <f t="shared" ca="1" si="1"/>
        <v>1</v>
      </c>
      <c r="N43">
        <f t="shared" ca="1" si="1"/>
        <v>1</v>
      </c>
      <c r="O43">
        <f t="shared" ca="1" si="1"/>
        <v>1</v>
      </c>
      <c r="P43">
        <f t="shared" ca="1" si="1"/>
        <v>1</v>
      </c>
      <c r="Q43" s="385">
        <f t="shared" ref="Q43:BT43" si="8">Q$11</f>
        <v>0</v>
      </c>
      <c r="R43" s="385">
        <f t="shared" si="8"/>
        <v>0</v>
      </c>
      <c r="S43" s="385">
        <f t="shared" si="8"/>
        <v>0</v>
      </c>
      <c r="T43" s="385">
        <f t="shared" si="8"/>
        <v>0</v>
      </c>
      <c r="U43" s="385" t="str">
        <f t="shared" si="8"/>
        <v>Öğr. Gör. Ayla KARACABEY</v>
      </c>
      <c r="V43" s="385" t="str">
        <f t="shared" si="8"/>
        <v>Prof. Dr. Şahap ÇAKIN</v>
      </c>
      <c r="W43" s="385" t="str">
        <f t="shared" si="8"/>
        <v>Prof. Dr. Ahmet Vefik ALP</v>
      </c>
      <c r="X43" s="385" t="str">
        <f t="shared" si="8"/>
        <v>Prof. Dr. Sevinç HADİ</v>
      </c>
      <c r="Y43" s="381">
        <f ca="1">COUNTIF((OFFSET($Q$42,0,0,4,8)),IF(Q43=0,".",Q43))</f>
        <v>0</v>
      </c>
      <c r="Z43" s="381">
        <f t="shared" ca="1" si="3"/>
        <v>0</v>
      </c>
      <c r="AA43" s="381">
        <f t="shared" ca="1" si="3"/>
        <v>0</v>
      </c>
      <c r="AB43" s="381">
        <f t="shared" ca="1" si="3"/>
        <v>0</v>
      </c>
      <c r="AC43" s="381">
        <f t="shared" ca="1" si="3"/>
        <v>1</v>
      </c>
      <c r="AD43" s="381">
        <f t="shared" ca="1" si="3"/>
        <v>1</v>
      </c>
      <c r="AE43" s="381">
        <f t="shared" ca="1" si="3"/>
        <v>1</v>
      </c>
      <c r="AF43" s="381">
        <f t="shared" ca="1" si="3"/>
        <v>1</v>
      </c>
      <c r="AG43" s="374">
        <f t="shared" si="8"/>
        <v>0</v>
      </c>
      <c r="AH43" s="374">
        <f t="shared" si="8"/>
        <v>0</v>
      </c>
      <c r="AI43" s="374">
        <f t="shared" si="8"/>
        <v>0</v>
      </c>
      <c r="AJ43" s="374">
        <f t="shared" si="8"/>
        <v>0</v>
      </c>
      <c r="AK43" s="374">
        <f t="shared" si="8"/>
        <v>0</v>
      </c>
      <c r="AL43" s="374">
        <f t="shared" si="8"/>
        <v>0</v>
      </c>
      <c r="AM43" s="374">
        <f t="shared" si="8"/>
        <v>0</v>
      </c>
      <c r="AN43" s="374">
        <f t="shared" si="8"/>
        <v>0</v>
      </c>
      <c r="AO43">
        <f ca="1">COUNTIF((OFFSET($AG$42,0,0,4,8)),IF(AG43=0,".",AG43))</f>
        <v>0</v>
      </c>
      <c r="AP43">
        <f t="shared" ca="1" si="4"/>
        <v>0</v>
      </c>
      <c r="AQ43">
        <f t="shared" ca="1" si="4"/>
        <v>0</v>
      </c>
      <c r="AR43">
        <f t="shared" ca="1" si="4"/>
        <v>0</v>
      </c>
      <c r="AS43">
        <f t="shared" ca="1" si="4"/>
        <v>0</v>
      </c>
      <c r="AT43">
        <f t="shared" ca="1" si="4"/>
        <v>0</v>
      </c>
      <c r="AU43">
        <f t="shared" ca="1" si="4"/>
        <v>0</v>
      </c>
      <c r="AV43">
        <f t="shared" ca="1" si="4"/>
        <v>0</v>
      </c>
      <c r="AW43" s="385">
        <f t="shared" si="8"/>
        <v>0</v>
      </c>
      <c r="AX43" s="385">
        <f t="shared" si="8"/>
        <v>0</v>
      </c>
      <c r="AY43" s="385">
        <f t="shared" si="8"/>
        <v>0</v>
      </c>
      <c r="AZ43" s="385">
        <f t="shared" si="8"/>
        <v>0</v>
      </c>
      <c r="BA43" s="385">
        <f t="shared" si="8"/>
        <v>0</v>
      </c>
      <c r="BB43" s="385">
        <f t="shared" si="8"/>
        <v>0</v>
      </c>
      <c r="BC43" s="385">
        <f t="shared" si="8"/>
        <v>0</v>
      </c>
      <c r="BD43" s="385" t="str">
        <f t="shared" si="8"/>
        <v>Evin ERİŞ</v>
      </c>
      <c r="BE43" s="381">
        <f ca="1">COUNTIF((OFFSET($AW$42,0,0,4,8)),IF(AW43=0,".",AW43))</f>
        <v>0</v>
      </c>
      <c r="BF43" s="381">
        <f t="shared" ca="1" si="5"/>
        <v>0</v>
      </c>
      <c r="BG43" s="381">
        <f t="shared" ca="1" si="5"/>
        <v>0</v>
      </c>
      <c r="BH43" s="381">
        <f t="shared" ca="1" si="5"/>
        <v>0</v>
      </c>
      <c r="BI43" s="381">
        <f t="shared" ca="1" si="5"/>
        <v>0</v>
      </c>
      <c r="BJ43" s="381">
        <f t="shared" ca="1" si="5"/>
        <v>0</v>
      </c>
      <c r="BK43" s="381">
        <f t="shared" ca="1" si="5"/>
        <v>0</v>
      </c>
      <c r="BL43" s="381">
        <f t="shared" ca="1" si="5"/>
        <v>1</v>
      </c>
      <c r="BM43" s="374">
        <f t="shared" si="8"/>
        <v>0</v>
      </c>
      <c r="BN43" s="374">
        <f t="shared" si="8"/>
        <v>0</v>
      </c>
      <c r="BO43" s="374">
        <f t="shared" si="8"/>
        <v>0</v>
      </c>
      <c r="BP43" s="374">
        <f t="shared" si="8"/>
        <v>0</v>
      </c>
      <c r="BQ43" s="374">
        <f t="shared" si="8"/>
        <v>0</v>
      </c>
      <c r="BR43" s="374">
        <f t="shared" si="8"/>
        <v>0</v>
      </c>
      <c r="BS43" s="374">
        <f t="shared" si="8"/>
        <v>0</v>
      </c>
      <c r="BT43" s="374">
        <f t="shared" si="8"/>
        <v>0</v>
      </c>
      <c r="BU43">
        <f ca="1">COUNTIF((OFFSET($BM$42,0,0,4,8)),IF(BM43=0,".",BM43))</f>
        <v>0</v>
      </c>
      <c r="BV43">
        <f t="shared" ca="1" si="6"/>
        <v>0</v>
      </c>
      <c r="BW43">
        <f t="shared" ca="1" si="6"/>
        <v>0</v>
      </c>
      <c r="BX43">
        <f t="shared" ca="1" si="6"/>
        <v>0</v>
      </c>
      <c r="BY43">
        <f t="shared" ca="1" si="6"/>
        <v>0</v>
      </c>
      <c r="BZ43">
        <f t="shared" ca="1" si="6"/>
        <v>0</v>
      </c>
      <c r="CA43">
        <f t="shared" ca="1" si="6"/>
        <v>0</v>
      </c>
      <c r="CB43">
        <f t="shared" ca="1" si="6"/>
        <v>0</v>
      </c>
    </row>
    <row r="44" spans="1:80" x14ac:dyDescent="0.2">
      <c r="A44" s="375">
        <f t="shared" ref="A44:H44" si="9">A$21</f>
        <v>0</v>
      </c>
      <c r="B44" s="375">
        <f t="shared" si="9"/>
        <v>0</v>
      </c>
      <c r="C44" s="375">
        <f t="shared" si="9"/>
        <v>0</v>
      </c>
      <c r="D44" s="375" t="str">
        <f t="shared" si="9"/>
        <v>ARCH 252.13</v>
      </c>
      <c r="E44" s="375">
        <f t="shared" si="9"/>
        <v>0</v>
      </c>
      <c r="F44" s="375" t="str">
        <f t="shared" si="9"/>
        <v>ARCH 352.13</v>
      </c>
      <c r="G44" s="375">
        <f t="shared" si="9"/>
        <v>0</v>
      </c>
      <c r="H44" s="375">
        <f t="shared" si="9"/>
        <v>0</v>
      </c>
      <c r="I44">
        <f ca="1">COUNTIF((OFFSET($A$42,0,0,4,8)),IF(A44=0,".",A44))</f>
        <v>0</v>
      </c>
      <c r="J44">
        <f t="shared" ca="1" si="1"/>
        <v>0</v>
      </c>
      <c r="K44">
        <f t="shared" ca="1" si="1"/>
        <v>0</v>
      </c>
      <c r="L44">
        <f t="shared" ca="1" si="1"/>
        <v>1</v>
      </c>
      <c r="M44">
        <f t="shared" ca="1" si="1"/>
        <v>0</v>
      </c>
      <c r="N44">
        <f t="shared" ca="1" si="1"/>
        <v>1</v>
      </c>
      <c r="O44">
        <f t="shared" ca="1" si="1"/>
        <v>0</v>
      </c>
      <c r="P44">
        <f t="shared" ca="1" si="1"/>
        <v>0</v>
      </c>
      <c r="Q44" s="375">
        <f t="shared" ref="Q44:BT44" si="10">Q$21</f>
        <v>0</v>
      </c>
      <c r="R44" s="375">
        <f t="shared" si="10"/>
        <v>0</v>
      </c>
      <c r="S44" s="375">
        <f t="shared" si="10"/>
        <v>0</v>
      </c>
      <c r="T44" s="375" t="str">
        <f t="shared" si="10"/>
        <v>Öğr. Gör. Nişan YAUBYAN</v>
      </c>
      <c r="U44" s="375">
        <f t="shared" si="10"/>
        <v>0</v>
      </c>
      <c r="V44" s="375" t="str">
        <f t="shared" si="10"/>
        <v>Öğr. Gör. Erdal ÖZYURT</v>
      </c>
      <c r="W44" s="375">
        <f t="shared" si="10"/>
        <v>0</v>
      </c>
      <c r="X44" s="375">
        <f t="shared" si="10"/>
        <v>0</v>
      </c>
      <c r="Y44" s="381">
        <f ca="1">COUNTIF((OFFSET($Q$42,0,0,4,8)),IF(Q44=0,".",Q44))</f>
        <v>0</v>
      </c>
      <c r="Z44" s="381">
        <f t="shared" ca="1" si="3"/>
        <v>0</v>
      </c>
      <c r="AA44" s="381">
        <f t="shared" ca="1" si="3"/>
        <v>0</v>
      </c>
      <c r="AB44" s="381">
        <f t="shared" ca="1" si="3"/>
        <v>1</v>
      </c>
      <c r="AC44" s="381">
        <f t="shared" ca="1" si="3"/>
        <v>0</v>
      </c>
      <c r="AD44" s="381">
        <f t="shared" ca="1" si="3"/>
        <v>1</v>
      </c>
      <c r="AE44" s="381">
        <f t="shared" ca="1" si="3"/>
        <v>0</v>
      </c>
      <c r="AF44" s="381">
        <f t="shared" ca="1" si="3"/>
        <v>0</v>
      </c>
      <c r="AG44" s="375">
        <f t="shared" si="10"/>
        <v>0</v>
      </c>
      <c r="AH44" s="375">
        <f t="shared" si="10"/>
        <v>0</v>
      </c>
      <c r="AI44" s="375">
        <f t="shared" si="10"/>
        <v>0</v>
      </c>
      <c r="AJ44" s="375">
        <f t="shared" si="10"/>
        <v>0</v>
      </c>
      <c r="AK44" s="375">
        <f t="shared" si="10"/>
        <v>0</v>
      </c>
      <c r="AL44" s="375">
        <f t="shared" si="10"/>
        <v>0</v>
      </c>
      <c r="AM44" s="375">
        <f t="shared" si="10"/>
        <v>0</v>
      </c>
      <c r="AN44" s="375">
        <f t="shared" si="10"/>
        <v>0</v>
      </c>
      <c r="AO44">
        <f ca="1">COUNTIF((OFFSET($AG$42,0,0,4,8)),IF(AG44=0,".",AG44))</f>
        <v>0</v>
      </c>
      <c r="AP44">
        <f t="shared" ca="1" si="4"/>
        <v>0</v>
      </c>
      <c r="AQ44">
        <f t="shared" ca="1" si="4"/>
        <v>0</v>
      </c>
      <c r="AR44">
        <f t="shared" ca="1" si="4"/>
        <v>0</v>
      </c>
      <c r="AS44">
        <f t="shared" ca="1" si="4"/>
        <v>0</v>
      </c>
      <c r="AT44">
        <f t="shared" ca="1" si="4"/>
        <v>0</v>
      </c>
      <c r="AU44">
        <f t="shared" ca="1" si="4"/>
        <v>0</v>
      </c>
      <c r="AV44">
        <f t="shared" ca="1" si="4"/>
        <v>0</v>
      </c>
      <c r="AW44" s="375">
        <f t="shared" si="10"/>
        <v>0</v>
      </c>
      <c r="AX44" s="375">
        <f t="shared" si="10"/>
        <v>0</v>
      </c>
      <c r="AY44" s="375">
        <f t="shared" si="10"/>
        <v>0</v>
      </c>
      <c r="AZ44" s="375">
        <f t="shared" si="10"/>
        <v>0</v>
      </c>
      <c r="BA44" s="375">
        <f t="shared" si="10"/>
        <v>0</v>
      </c>
      <c r="BB44" s="375">
        <f t="shared" si="10"/>
        <v>0</v>
      </c>
      <c r="BC44" s="375">
        <f t="shared" si="10"/>
        <v>0</v>
      </c>
      <c r="BD44" s="375">
        <f t="shared" si="10"/>
        <v>0</v>
      </c>
      <c r="BE44" s="381">
        <f ca="1">COUNTIF((OFFSET($AW$42,0,0,4,8)),IF(AW44=0,".",AW44))</f>
        <v>0</v>
      </c>
      <c r="BF44" s="381">
        <f t="shared" ca="1" si="5"/>
        <v>0</v>
      </c>
      <c r="BG44" s="381">
        <f t="shared" ca="1" si="5"/>
        <v>0</v>
      </c>
      <c r="BH44" s="381">
        <f t="shared" ca="1" si="5"/>
        <v>0</v>
      </c>
      <c r="BI44" s="381">
        <f t="shared" ca="1" si="5"/>
        <v>0</v>
      </c>
      <c r="BJ44" s="381">
        <f t="shared" ca="1" si="5"/>
        <v>0</v>
      </c>
      <c r="BK44" s="381">
        <f t="shared" ca="1" si="5"/>
        <v>0</v>
      </c>
      <c r="BL44" s="381">
        <f t="shared" ca="1" si="5"/>
        <v>0</v>
      </c>
      <c r="BM44" s="375">
        <f t="shared" si="10"/>
        <v>0</v>
      </c>
      <c r="BN44" s="375">
        <f t="shared" si="10"/>
        <v>0</v>
      </c>
      <c r="BO44" s="375">
        <f t="shared" si="10"/>
        <v>0</v>
      </c>
      <c r="BP44" s="375">
        <f t="shared" si="10"/>
        <v>0</v>
      </c>
      <c r="BQ44" s="375">
        <f t="shared" si="10"/>
        <v>0</v>
      </c>
      <c r="BR44" s="375">
        <f t="shared" si="10"/>
        <v>0</v>
      </c>
      <c r="BS44" s="375">
        <f t="shared" si="10"/>
        <v>0</v>
      </c>
      <c r="BT44" s="375">
        <f t="shared" si="10"/>
        <v>0</v>
      </c>
      <c r="BU44">
        <f ca="1">COUNTIF((OFFSET($BM$42,0,0,4,8)),IF(BM44=0,".",BM44))</f>
        <v>0</v>
      </c>
      <c r="BV44">
        <f t="shared" ca="1" si="6"/>
        <v>0</v>
      </c>
      <c r="BW44">
        <f t="shared" ca="1" si="6"/>
        <v>0</v>
      </c>
      <c r="BX44">
        <f t="shared" ca="1" si="6"/>
        <v>0</v>
      </c>
      <c r="BY44">
        <f t="shared" ca="1" si="6"/>
        <v>0</v>
      </c>
      <c r="BZ44">
        <f t="shared" ca="1" si="6"/>
        <v>0</v>
      </c>
      <c r="CA44">
        <f t="shared" ca="1" si="6"/>
        <v>0</v>
      </c>
      <c r="CB44">
        <f t="shared" ca="1" si="6"/>
        <v>0</v>
      </c>
    </row>
    <row r="45" spans="1:80" x14ac:dyDescent="0.2">
      <c r="A45" s="374">
        <f t="shared" ref="A45:H45" si="11">A$31</f>
        <v>0</v>
      </c>
      <c r="B45" s="374">
        <f t="shared" si="11"/>
        <v>0</v>
      </c>
      <c r="C45" s="374">
        <f t="shared" si="11"/>
        <v>0</v>
      </c>
      <c r="D45" s="374" t="str">
        <f t="shared" si="11"/>
        <v>ARCH 252.14</v>
      </c>
      <c r="E45" s="374">
        <f t="shared" si="11"/>
        <v>0</v>
      </c>
      <c r="F45" s="374" t="str">
        <f t="shared" si="11"/>
        <v>ARCH 308.01</v>
      </c>
      <c r="G45" s="374">
        <f t="shared" si="11"/>
        <v>0</v>
      </c>
      <c r="H45" s="374">
        <f t="shared" si="11"/>
        <v>0</v>
      </c>
      <c r="I45">
        <f ca="1">COUNTIF((OFFSET($A$42,0,0,4,8)),IF(A45=0,".",A45))</f>
        <v>0</v>
      </c>
      <c r="J45">
        <f t="shared" ca="1" si="1"/>
        <v>0</v>
      </c>
      <c r="K45">
        <f t="shared" ca="1" si="1"/>
        <v>0</v>
      </c>
      <c r="L45">
        <f t="shared" ca="1" si="1"/>
        <v>1</v>
      </c>
      <c r="M45">
        <f t="shared" ca="1" si="1"/>
        <v>0</v>
      </c>
      <c r="N45">
        <f t="shared" ca="1" si="1"/>
        <v>1</v>
      </c>
      <c r="O45">
        <f t="shared" ca="1" si="1"/>
        <v>0</v>
      </c>
      <c r="P45">
        <f t="shared" ca="1" si="1"/>
        <v>0</v>
      </c>
      <c r="Q45" s="385">
        <f t="shared" ref="Q45:BT45" si="12">Q$31</f>
        <v>0</v>
      </c>
      <c r="R45" s="385">
        <f t="shared" si="12"/>
        <v>0</v>
      </c>
      <c r="S45" s="385">
        <f t="shared" si="12"/>
        <v>0</v>
      </c>
      <c r="T45" s="385" t="str">
        <f t="shared" si="12"/>
        <v>Yrd. Doç. Dr. Murat ŞAHİN</v>
      </c>
      <c r="U45" s="385">
        <f t="shared" si="12"/>
        <v>0</v>
      </c>
      <c r="V45" s="385" t="str">
        <f t="shared" si="12"/>
        <v>Yrd. Doç. Dr. Mari ITO ALPTÜRER</v>
      </c>
      <c r="W45" s="385">
        <f t="shared" si="12"/>
        <v>0</v>
      </c>
      <c r="X45" s="385">
        <f t="shared" si="12"/>
        <v>0</v>
      </c>
      <c r="Y45" s="381">
        <f ca="1">COUNTIF((OFFSET($Q$42,0,0,4,8)),IF(Q45=0,".",Q45))</f>
        <v>0</v>
      </c>
      <c r="Z45" s="381">
        <f t="shared" ca="1" si="3"/>
        <v>0</v>
      </c>
      <c r="AA45" s="381">
        <f t="shared" ca="1" si="3"/>
        <v>0</v>
      </c>
      <c r="AB45" s="381">
        <f t="shared" ca="1" si="3"/>
        <v>1</v>
      </c>
      <c r="AC45" s="381">
        <f t="shared" ca="1" si="3"/>
        <v>0</v>
      </c>
      <c r="AD45" s="381">
        <f t="shared" ca="1" si="3"/>
        <v>1</v>
      </c>
      <c r="AE45" s="381">
        <f t="shared" ca="1" si="3"/>
        <v>0</v>
      </c>
      <c r="AF45" s="381">
        <f t="shared" ca="1" si="3"/>
        <v>0</v>
      </c>
      <c r="AG45" s="374">
        <f t="shared" si="12"/>
        <v>0</v>
      </c>
      <c r="AH45" s="374">
        <f t="shared" si="12"/>
        <v>0</v>
      </c>
      <c r="AI45" s="374">
        <f t="shared" si="12"/>
        <v>0</v>
      </c>
      <c r="AJ45" s="374">
        <f t="shared" si="12"/>
        <v>0</v>
      </c>
      <c r="AK45" s="374">
        <f t="shared" si="12"/>
        <v>0</v>
      </c>
      <c r="AL45" s="374">
        <f t="shared" si="12"/>
        <v>0</v>
      </c>
      <c r="AM45" s="374">
        <f t="shared" si="12"/>
        <v>0</v>
      </c>
      <c r="AN45" s="374">
        <f t="shared" si="12"/>
        <v>0</v>
      </c>
      <c r="AO45">
        <f ca="1">COUNTIF((OFFSET($AG$42,0,0,4,8)),IF(AG45=0,".",AG45))</f>
        <v>0</v>
      </c>
      <c r="AP45">
        <f t="shared" ca="1" si="4"/>
        <v>0</v>
      </c>
      <c r="AQ45">
        <f t="shared" ca="1" si="4"/>
        <v>0</v>
      </c>
      <c r="AR45">
        <f t="shared" ca="1" si="4"/>
        <v>0</v>
      </c>
      <c r="AS45">
        <f t="shared" ca="1" si="4"/>
        <v>0</v>
      </c>
      <c r="AT45">
        <f t="shared" ca="1" si="4"/>
        <v>0</v>
      </c>
      <c r="AU45">
        <f t="shared" ca="1" si="4"/>
        <v>0</v>
      </c>
      <c r="AV45">
        <f t="shared" ca="1" si="4"/>
        <v>0</v>
      </c>
      <c r="AW45" s="385">
        <f t="shared" si="12"/>
        <v>0</v>
      </c>
      <c r="AX45" s="385">
        <f t="shared" si="12"/>
        <v>0</v>
      </c>
      <c r="AY45" s="385">
        <f t="shared" si="12"/>
        <v>0</v>
      </c>
      <c r="AZ45" s="385">
        <f t="shared" si="12"/>
        <v>0</v>
      </c>
      <c r="BA45" s="385">
        <f t="shared" si="12"/>
        <v>0</v>
      </c>
      <c r="BB45" s="385">
        <f t="shared" si="12"/>
        <v>0</v>
      </c>
      <c r="BC45" s="385">
        <f t="shared" si="12"/>
        <v>0</v>
      </c>
      <c r="BD45" s="385">
        <f t="shared" si="12"/>
        <v>0</v>
      </c>
      <c r="BE45" s="381">
        <f ca="1">COUNTIF((OFFSET($AW$42,0,0,4,8)),IF(AW45=0,".",AW45))</f>
        <v>0</v>
      </c>
      <c r="BF45" s="381">
        <f t="shared" ca="1" si="5"/>
        <v>0</v>
      </c>
      <c r="BG45" s="381">
        <f t="shared" ca="1" si="5"/>
        <v>0</v>
      </c>
      <c r="BH45" s="381">
        <f t="shared" ca="1" si="5"/>
        <v>0</v>
      </c>
      <c r="BI45" s="381">
        <f t="shared" ca="1" si="5"/>
        <v>0</v>
      </c>
      <c r="BJ45" s="381">
        <f t="shared" ca="1" si="5"/>
        <v>0</v>
      </c>
      <c r="BK45" s="381">
        <f t="shared" ca="1" si="5"/>
        <v>0</v>
      </c>
      <c r="BL45" s="381">
        <f t="shared" ca="1" si="5"/>
        <v>0</v>
      </c>
      <c r="BM45" s="374">
        <f t="shared" si="12"/>
        <v>0</v>
      </c>
      <c r="BN45" s="374">
        <f t="shared" si="12"/>
        <v>0</v>
      </c>
      <c r="BO45" s="374">
        <f t="shared" si="12"/>
        <v>0</v>
      </c>
      <c r="BP45" s="374">
        <f t="shared" si="12"/>
        <v>0</v>
      </c>
      <c r="BQ45" s="374">
        <f t="shared" si="12"/>
        <v>0</v>
      </c>
      <c r="BR45" s="374">
        <f t="shared" si="12"/>
        <v>0</v>
      </c>
      <c r="BS45" s="374">
        <f t="shared" si="12"/>
        <v>0</v>
      </c>
      <c r="BT45" s="374">
        <f t="shared" si="12"/>
        <v>0</v>
      </c>
      <c r="BU45">
        <f ca="1">COUNTIF((OFFSET($BM$42,0,0,4,8)),IF(BM45=0,".",BM45))</f>
        <v>0</v>
      </c>
      <c r="BV45">
        <f t="shared" ca="1" si="6"/>
        <v>0</v>
      </c>
      <c r="BW45">
        <f t="shared" ca="1" si="6"/>
        <v>0</v>
      </c>
      <c r="BX45">
        <f t="shared" ca="1" si="6"/>
        <v>0</v>
      </c>
      <c r="BY45">
        <f t="shared" ca="1" si="6"/>
        <v>0</v>
      </c>
      <c r="BZ45">
        <f t="shared" ca="1" si="6"/>
        <v>0</v>
      </c>
      <c r="CA45">
        <f t="shared" ca="1" si="6"/>
        <v>0</v>
      </c>
      <c r="CB45">
        <f t="shared" ca="1" si="6"/>
        <v>0</v>
      </c>
    </row>
    <row r="46" spans="1:80" x14ac:dyDescent="0.2">
      <c r="A46" s="377">
        <f t="shared" ref="A46:H46" si="13">COUNTIF((A$42:A$45),IF(A42=0,".",A42))</f>
        <v>0</v>
      </c>
      <c r="B46" s="377">
        <f t="shared" si="13"/>
        <v>0</v>
      </c>
      <c r="C46" s="377">
        <f t="shared" si="13"/>
        <v>1</v>
      </c>
      <c r="D46" s="377">
        <f t="shared" si="13"/>
        <v>0</v>
      </c>
      <c r="E46" s="377">
        <f t="shared" si="13"/>
        <v>0</v>
      </c>
      <c r="F46" s="377">
        <f t="shared" si="13"/>
        <v>1</v>
      </c>
      <c r="G46" s="377">
        <f t="shared" si="13"/>
        <v>0</v>
      </c>
      <c r="H46" s="377">
        <f t="shared" si="13"/>
        <v>1</v>
      </c>
      <c r="I46" s="378">
        <f ca="1">SUM(I42:I45)</f>
        <v>0</v>
      </c>
      <c r="J46" s="378">
        <f t="shared" ref="J46:P46" ca="1" si="14">SUM(J42:J45)</f>
        <v>0</v>
      </c>
      <c r="K46" s="378">
        <f t="shared" ca="1" si="14"/>
        <v>1</v>
      </c>
      <c r="L46" s="378">
        <f t="shared" ca="1" si="14"/>
        <v>2</v>
      </c>
      <c r="M46" s="378">
        <f t="shared" ca="1" si="14"/>
        <v>1</v>
      </c>
      <c r="N46" s="378">
        <f t="shared" ca="1" si="14"/>
        <v>4</v>
      </c>
      <c r="O46" s="378">
        <f t="shared" ca="1" si="14"/>
        <v>1</v>
      </c>
      <c r="P46" s="378">
        <f t="shared" ca="1" si="14"/>
        <v>2</v>
      </c>
      <c r="Q46" s="377">
        <f t="shared" ref="Q46:X46" si="15">COUNTIF((Q$42:Q$45),IF(Q42=0,".",Q42))</f>
        <v>0</v>
      </c>
      <c r="R46" s="377">
        <f t="shared" si="15"/>
        <v>0</v>
      </c>
      <c r="S46" s="377">
        <f t="shared" si="15"/>
        <v>1</v>
      </c>
      <c r="T46" s="377">
        <f t="shared" si="15"/>
        <v>0</v>
      </c>
      <c r="U46" s="377">
        <f t="shared" si="15"/>
        <v>0</v>
      </c>
      <c r="V46" s="377">
        <f t="shared" si="15"/>
        <v>1</v>
      </c>
      <c r="W46" s="377">
        <f t="shared" si="15"/>
        <v>0</v>
      </c>
      <c r="X46" s="377">
        <f t="shared" si="15"/>
        <v>1</v>
      </c>
      <c r="Y46" s="378">
        <f ca="1">SUM(Y42:Y45)</f>
        <v>0</v>
      </c>
      <c r="Z46" s="378">
        <f t="shared" ref="Z46:AF46" ca="1" si="16">SUM(Z42:Z45)</f>
        <v>0</v>
      </c>
      <c r="AA46" s="378">
        <f t="shared" ca="1" si="16"/>
        <v>1</v>
      </c>
      <c r="AB46" s="378">
        <f t="shared" ca="1" si="16"/>
        <v>2</v>
      </c>
      <c r="AC46" s="378">
        <f t="shared" ca="1" si="16"/>
        <v>1</v>
      </c>
      <c r="AD46" s="378">
        <f t="shared" ca="1" si="16"/>
        <v>4</v>
      </c>
      <c r="AE46" s="378">
        <f t="shared" ca="1" si="16"/>
        <v>1</v>
      </c>
      <c r="AF46" s="378">
        <f t="shared" ca="1" si="16"/>
        <v>2</v>
      </c>
      <c r="AG46" s="377">
        <f t="shared" ref="AG46:AN49" si="17">COUNTIF((AG$42:AG$45),IF(AG42=0,".",AG42))</f>
        <v>0</v>
      </c>
      <c r="AH46" s="377">
        <f t="shared" si="17"/>
        <v>0</v>
      </c>
      <c r="AI46" s="377">
        <f t="shared" si="17"/>
        <v>0</v>
      </c>
      <c r="AJ46" s="377">
        <f t="shared" si="17"/>
        <v>0</v>
      </c>
      <c r="AK46" s="377">
        <f t="shared" si="17"/>
        <v>0</v>
      </c>
      <c r="AL46" s="377">
        <f t="shared" si="17"/>
        <v>0</v>
      </c>
      <c r="AM46" s="377">
        <f t="shared" si="17"/>
        <v>0</v>
      </c>
      <c r="AN46" s="377">
        <f t="shared" si="17"/>
        <v>0</v>
      </c>
      <c r="AO46" s="378">
        <f ca="1">SUM(AO42:AO45)</f>
        <v>0</v>
      </c>
      <c r="AP46" s="378">
        <f t="shared" ref="AP46:AV46" ca="1" si="18">SUM(AP42:AP45)</f>
        <v>0</v>
      </c>
      <c r="AQ46" s="378">
        <f t="shared" ca="1" si="18"/>
        <v>0</v>
      </c>
      <c r="AR46" s="378">
        <f t="shared" ca="1" si="18"/>
        <v>0</v>
      </c>
      <c r="AS46" s="378">
        <f t="shared" ca="1" si="18"/>
        <v>0</v>
      </c>
      <c r="AT46" s="378">
        <f t="shared" ca="1" si="18"/>
        <v>0</v>
      </c>
      <c r="AU46" s="378">
        <f t="shared" ca="1" si="18"/>
        <v>0</v>
      </c>
      <c r="AV46" s="378">
        <f t="shared" ca="1" si="18"/>
        <v>0</v>
      </c>
      <c r="AW46" s="377">
        <f t="shared" ref="AW46:BD49" si="19">COUNTIF((AW$42:AW$45),IF(AW42=0,".",AW42))</f>
        <v>0</v>
      </c>
      <c r="AX46" s="377">
        <f t="shared" si="19"/>
        <v>0</v>
      </c>
      <c r="AY46" s="377">
        <f t="shared" si="19"/>
        <v>0</v>
      </c>
      <c r="AZ46" s="377">
        <f t="shared" si="19"/>
        <v>0</v>
      </c>
      <c r="BA46" s="377">
        <f t="shared" si="19"/>
        <v>0</v>
      </c>
      <c r="BB46" s="377">
        <f t="shared" si="19"/>
        <v>0</v>
      </c>
      <c r="BC46" s="377">
        <f t="shared" si="19"/>
        <v>0</v>
      </c>
      <c r="BD46" s="377">
        <f t="shared" si="19"/>
        <v>1</v>
      </c>
      <c r="BE46" s="378">
        <f ca="1">SUM(BE42:BE45)</f>
        <v>0</v>
      </c>
      <c r="BF46" s="378">
        <f t="shared" ref="BF46:BL46" ca="1" si="20">SUM(BF42:BF45)</f>
        <v>0</v>
      </c>
      <c r="BG46" s="378">
        <f t="shared" ca="1" si="20"/>
        <v>0</v>
      </c>
      <c r="BH46" s="378">
        <f t="shared" ca="1" si="20"/>
        <v>0</v>
      </c>
      <c r="BI46" s="378">
        <f t="shared" ca="1" si="20"/>
        <v>0</v>
      </c>
      <c r="BJ46" s="378">
        <f t="shared" ca="1" si="20"/>
        <v>0</v>
      </c>
      <c r="BK46" s="378">
        <f t="shared" ca="1" si="20"/>
        <v>0</v>
      </c>
      <c r="BL46" s="378">
        <f t="shared" ca="1" si="20"/>
        <v>2</v>
      </c>
      <c r="BM46" s="377">
        <f t="shared" ref="BM46:BT49" si="21">COUNTIF((BM$42:BM$45),IF(BM42=0,".",BM42))</f>
        <v>0</v>
      </c>
      <c r="BN46" s="377">
        <f t="shared" si="21"/>
        <v>0</v>
      </c>
      <c r="BO46" s="377">
        <f t="shared" si="21"/>
        <v>0</v>
      </c>
      <c r="BP46" s="377">
        <f t="shared" si="21"/>
        <v>0</v>
      </c>
      <c r="BQ46" s="377">
        <f t="shared" si="21"/>
        <v>0</v>
      </c>
      <c r="BR46" s="377">
        <f t="shared" si="21"/>
        <v>0</v>
      </c>
      <c r="BS46" s="377">
        <f t="shared" si="21"/>
        <v>0</v>
      </c>
      <c r="BT46" s="377">
        <f t="shared" si="21"/>
        <v>0</v>
      </c>
      <c r="BU46" s="378">
        <f ca="1">SUM(BU42:BU45)</f>
        <v>0</v>
      </c>
      <c r="BV46" s="378">
        <f t="shared" ref="BV46:CB46" ca="1" si="22">SUM(BV42:BV45)</f>
        <v>0</v>
      </c>
      <c r="BW46" s="378">
        <f t="shared" ca="1" si="22"/>
        <v>0</v>
      </c>
      <c r="BX46" s="378">
        <f t="shared" ca="1" si="22"/>
        <v>0</v>
      </c>
      <c r="BY46" s="378">
        <f t="shared" ca="1" si="22"/>
        <v>0</v>
      </c>
      <c r="BZ46" s="378">
        <f t="shared" ca="1" si="22"/>
        <v>0</v>
      </c>
      <c r="CA46" s="378">
        <f t="shared" ca="1" si="22"/>
        <v>0</v>
      </c>
      <c r="CB46" s="378">
        <f t="shared" ca="1" si="22"/>
        <v>0</v>
      </c>
    </row>
    <row r="47" spans="1:80" x14ac:dyDescent="0.2">
      <c r="A47" s="377">
        <f t="shared" ref="A47:X49" si="23">COUNTIF((A$42:A$45),IF(A43=0,".",A43))</f>
        <v>0</v>
      </c>
      <c r="B47" s="377">
        <f t="shared" si="23"/>
        <v>0</v>
      </c>
      <c r="C47" s="377">
        <f t="shared" si="23"/>
        <v>0</v>
      </c>
      <c r="D47" s="377">
        <f t="shared" si="23"/>
        <v>0</v>
      </c>
      <c r="E47" s="377">
        <f t="shared" si="23"/>
        <v>1</v>
      </c>
      <c r="F47" s="377">
        <f t="shared" si="23"/>
        <v>1</v>
      </c>
      <c r="G47" s="377">
        <f t="shared" si="23"/>
        <v>1</v>
      </c>
      <c r="H47" s="377">
        <f t="shared" si="23"/>
        <v>1</v>
      </c>
      <c r="I47" s="1109" t="s">
        <v>322</v>
      </c>
      <c r="J47" s="1109"/>
      <c r="K47" s="1109"/>
      <c r="L47" s="1109"/>
      <c r="M47" s="1109"/>
      <c r="N47" s="1109"/>
      <c r="O47" s="1109"/>
      <c r="P47" s="1109"/>
      <c r="Q47" s="377">
        <f t="shared" si="23"/>
        <v>0</v>
      </c>
      <c r="R47" s="377">
        <f t="shared" si="23"/>
        <v>0</v>
      </c>
      <c r="S47" s="377">
        <f t="shared" si="23"/>
        <v>0</v>
      </c>
      <c r="T47" s="377">
        <f t="shared" si="23"/>
        <v>0</v>
      </c>
      <c r="U47" s="377">
        <f t="shared" si="23"/>
        <v>1</v>
      </c>
      <c r="V47" s="377">
        <f t="shared" si="23"/>
        <v>1</v>
      </c>
      <c r="W47" s="377">
        <f t="shared" si="23"/>
        <v>1</v>
      </c>
      <c r="X47" s="377">
        <f t="shared" si="23"/>
        <v>1</v>
      </c>
      <c r="Y47" s="1109" t="s">
        <v>322</v>
      </c>
      <c r="Z47" s="1109"/>
      <c r="AA47" s="1109"/>
      <c r="AB47" s="1109"/>
      <c r="AC47" s="1109"/>
      <c r="AD47" s="1109"/>
      <c r="AE47" s="1109"/>
      <c r="AF47" s="1109"/>
      <c r="AG47" s="377">
        <f t="shared" si="17"/>
        <v>0</v>
      </c>
      <c r="AH47" s="377">
        <f t="shared" si="17"/>
        <v>0</v>
      </c>
      <c r="AI47" s="377">
        <f t="shared" si="17"/>
        <v>0</v>
      </c>
      <c r="AJ47" s="377">
        <f t="shared" si="17"/>
        <v>0</v>
      </c>
      <c r="AK47" s="377">
        <f t="shared" si="17"/>
        <v>0</v>
      </c>
      <c r="AL47" s="377">
        <f t="shared" si="17"/>
        <v>0</v>
      </c>
      <c r="AM47" s="377">
        <f t="shared" si="17"/>
        <v>0</v>
      </c>
      <c r="AN47" s="377">
        <f t="shared" si="17"/>
        <v>0</v>
      </c>
      <c r="AO47" s="1109" t="s">
        <v>322</v>
      </c>
      <c r="AP47" s="1109"/>
      <c r="AQ47" s="1109"/>
      <c r="AR47" s="1109"/>
      <c r="AS47" s="1109"/>
      <c r="AT47" s="1109"/>
      <c r="AU47" s="1109"/>
      <c r="AV47" s="1109"/>
      <c r="AW47" s="377">
        <f t="shared" si="19"/>
        <v>0</v>
      </c>
      <c r="AX47" s="377">
        <f t="shared" si="19"/>
        <v>0</v>
      </c>
      <c r="AY47" s="377">
        <f t="shared" si="19"/>
        <v>0</v>
      </c>
      <c r="AZ47" s="377">
        <f t="shared" si="19"/>
        <v>0</v>
      </c>
      <c r="BA47" s="377">
        <f t="shared" si="19"/>
        <v>0</v>
      </c>
      <c r="BB47" s="377">
        <f t="shared" si="19"/>
        <v>0</v>
      </c>
      <c r="BC47" s="377">
        <f t="shared" si="19"/>
        <v>0</v>
      </c>
      <c r="BD47" s="377">
        <f t="shared" si="19"/>
        <v>1</v>
      </c>
      <c r="BE47" s="1109" t="s">
        <v>322</v>
      </c>
      <c r="BF47" s="1109"/>
      <c r="BG47" s="1109"/>
      <c r="BH47" s="1109"/>
      <c r="BI47" s="1109"/>
      <c r="BJ47" s="1109"/>
      <c r="BK47" s="1109"/>
      <c r="BL47" s="1109"/>
      <c r="BM47" s="377">
        <f t="shared" si="21"/>
        <v>0</v>
      </c>
      <c r="BN47" s="377">
        <f t="shared" si="21"/>
        <v>0</v>
      </c>
      <c r="BO47" s="377">
        <f t="shared" si="21"/>
        <v>0</v>
      </c>
      <c r="BP47" s="377">
        <f t="shared" si="21"/>
        <v>0</v>
      </c>
      <c r="BQ47" s="377">
        <f t="shared" si="21"/>
        <v>0</v>
      </c>
      <c r="BR47" s="377">
        <f t="shared" si="21"/>
        <v>0</v>
      </c>
      <c r="BS47" s="377">
        <f t="shared" si="21"/>
        <v>0</v>
      </c>
      <c r="BT47" s="377">
        <f t="shared" si="21"/>
        <v>0</v>
      </c>
      <c r="BU47" s="1109" t="s">
        <v>322</v>
      </c>
      <c r="BV47" s="1109"/>
      <c r="BW47" s="1109"/>
      <c r="BX47" s="1109"/>
      <c r="BY47" s="1109"/>
      <c r="BZ47" s="1109"/>
      <c r="CA47" s="1109"/>
      <c r="CB47" s="1109"/>
    </row>
    <row r="48" spans="1:80" x14ac:dyDescent="0.2">
      <c r="A48" s="377">
        <f t="shared" si="23"/>
        <v>0</v>
      </c>
      <c r="B48" s="377">
        <f t="shared" si="23"/>
        <v>0</v>
      </c>
      <c r="C48" s="377">
        <f t="shared" si="23"/>
        <v>0</v>
      </c>
      <c r="D48" s="377">
        <f t="shared" si="23"/>
        <v>1</v>
      </c>
      <c r="E48" s="377">
        <f t="shared" si="23"/>
        <v>0</v>
      </c>
      <c r="F48" s="377">
        <f t="shared" si="23"/>
        <v>1</v>
      </c>
      <c r="G48" s="377">
        <f t="shared" si="23"/>
        <v>0</v>
      </c>
      <c r="H48" s="377">
        <f t="shared" si="23"/>
        <v>0</v>
      </c>
      <c r="I48" s="1109"/>
      <c r="J48" s="1109"/>
      <c r="K48" s="1109"/>
      <c r="L48" s="1109"/>
      <c r="M48" s="1109"/>
      <c r="N48" s="1109"/>
      <c r="O48" s="1109"/>
      <c r="P48" s="1109"/>
      <c r="Q48" s="377">
        <f t="shared" si="23"/>
        <v>0</v>
      </c>
      <c r="R48" s="377">
        <f t="shared" si="23"/>
        <v>0</v>
      </c>
      <c r="S48" s="377">
        <f t="shared" si="23"/>
        <v>0</v>
      </c>
      <c r="T48" s="377">
        <f t="shared" si="23"/>
        <v>1</v>
      </c>
      <c r="U48" s="377">
        <f t="shared" si="23"/>
        <v>0</v>
      </c>
      <c r="V48" s="377">
        <f t="shared" si="23"/>
        <v>1</v>
      </c>
      <c r="W48" s="377">
        <f t="shared" si="23"/>
        <v>0</v>
      </c>
      <c r="X48" s="377">
        <f t="shared" si="23"/>
        <v>0</v>
      </c>
      <c r="Y48" s="1109"/>
      <c r="Z48" s="1109"/>
      <c r="AA48" s="1109"/>
      <c r="AB48" s="1109"/>
      <c r="AC48" s="1109"/>
      <c r="AD48" s="1109"/>
      <c r="AE48" s="1109"/>
      <c r="AF48" s="1109"/>
      <c r="AG48" s="377">
        <f t="shared" si="17"/>
        <v>0</v>
      </c>
      <c r="AH48" s="377">
        <f t="shared" si="17"/>
        <v>0</v>
      </c>
      <c r="AI48" s="377">
        <f t="shared" si="17"/>
        <v>0</v>
      </c>
      <c r="AJ48" s="377">
        <f t="shared" si="17"/>
        <v>0</v>
      </c>
      <c r="AK48" s="377">
        <f t="shared" si="17"/>
        <v>0</v>
      </c>
      <c r="AL48" s="377">
        <f t="shared" si="17"/>
        <v>0</v>
      </c>
      <c r="AM48" s="377">
        <f t="shared" si="17"/>
        <v>0</v>
      </c>
      <c r="AN48" s="377">
        <f t="shared" si="17"/>
        <v>0</v>
      </c>
      <c r="AO48" s="1109"/>
      <c r="AP48" s="1109"/>
      <c r="AQ48" s="1109"/>
      <c r="AR48" s="1109"/>
      <c r="AS48" s="1109"/>
      <c r="AT48" s="1109"/>
      <c r="AU48" s="1109"/>
      <c r="AV48" s="1109"/>
      <c r="AW48" s="377">
        <f t="shared" si="19"/>
        <v>0</v>
      </c>
      <c r="AX48" s="377">
        <f t="shared" si="19"/>
        <v>0</v>
      </c>
      <c r="AY48" s="377">
        <f t="shared" si="19"/>
        <v>0</v>
      </c>
      <c r="AZ48" s="377">
        <f t="shared" si="19"/>
        <v>0</v>
      </c>
      <c r="BA48" s="377">
        <f t="shared" si="19"/>
        <v>0</v>
      </c>
      <c r="BB48" s="377">
        <f t="shared" si="19"/>
        <v>0</v>
      </c>
      <c r="BC48" s="377">
        <f t="shared" si="19"/>
        <v>0</v>
      </c>
      <c r="BD48" s="377">
        <f t="shared" si="19"/>
        <v>0</v>
      </c>
      <c r="BE48" s="1109"/>
      <c r="BF48" s="1109"/>
      <c r="BG48" s="1109"/>
      <c r="BH48" s="1109"/>
      <c r="BI48" s="1109"/>
      <c r="BJ48" s="1109"/>
      <c r="BK48" s="1109"/>
      <c r="BL48" s="1109"/>
      <c r="BM48" s="377">
        <f t="shared" si="21"/>
        <v>0</v>
      </c>
      <c r="BN48" s="377">
        <f t="shared" si="21"/>
        <v>0</v>
      </c>
      <c r="BO48" s="377">
        <f t="shared" si="21"/>
        <v>0</v>
      </c>
      <c r="BP48" s="377">
        <f t="shared" si="21"/>
        <v>0</v>
      </c>
      <c r="BQ48" s="377">
        <f t="shared" si="21"/>
        <v>0</v>
      </c>
      <c r="BR48" s="377">
        <f t="shared" si="21"/>
        <v>0</v>
      </c>
      <c r="BS48" s="377">
        <f t="shared" si="21"/>
        <v>0</v>
      </c>
      <c r="BT48" s="377">
        <f t="shared" si="21"/>
        <v>0</v>
      </c>
      <c r="BU48" s="1109"/>
      <c r="BV48" s="1109"/>
      <c r="BW48" s="1109"/>
      <c r="BX48" s="1109"/>
      <c r="BY48" s="1109"/>
      <c r="BZ48" s="1109"/>
      <c r="CA48" s="1109"/>
      <c r="CB48" s="1109"/>
    </row>
    <row r="49" spans="1:80" ht="13.5" thickBot="1" x14ac:dyDescent="0.25">
      <c r="A49" s="377">
        <f t="shared" si="23"/>
        <v>0</v>
      </c>
      <c r="B49" s="377">
        <f t="shared" si="23"/>
        <v>0</v>
      </c>
      <c r="C49" s="377">
        <f t="shared" si="23"/>
        <v>0</v>
      </c>
      <c r="D49" s="377">
        <f t="shared" si="23"/>
        <v>1</v>
      </c>
      <c r="E49" s="377">
        <f t="shared" si="23"/>
        <v>0</v>
      </c>
      <c r="F49" s="377">
        <f t="shared" si="23"/>
        <v>1</v>
      </c>
      <c r="G49" s="377">
        <f t="shared" si="23"/>
        <v>0</v>
      </c>
      <c r="H49" s="377">
        <f t="shared" si="23"/>
        <v>0</v>
      </c>
      <c r="I49" s="380" t="s">
        <v>42</v>
      </c>
      <c r="J49" s="380" t="s">
        <v>44</v>
      </c>
      <c r="K49" s="380" t="s">
        <v>45</v>
      </c>
      <c r="L49" s="380" t="s">
        <v>46</v>
      </c>
      <c r="M49" s="380" t="s">
        <v>47</v>
      </c>
      <c r="N49" s="380" t="s">
        <v>48</v>
      </c>
      <c r="O49" s="380" t="s">
        <v>67</v>
      </c>
      <c r="P49" s="380" t="s">
        <v>43</v>
      </c>
      <c r="Q49" s="377">
        <f t="shared" si="23"/>
        <v>0</v>
      </c>
      <c r="R49" s="377">
        <f t="shared" si="23"/>
        <v>0</v>
      </c>
      <c r="S49" s="377">
        <f t="shared" si="23"/>
        <v>0</v>
      </c>
      <c r="T49" s="377">
        <f t="shared" si="23"/>
        <v>1</v>
      </c>
      <c r="U49" s="377">
        <f t="shared" si="23"/>
        <v>0</v>
      </c>
      <c r="V49" s="377">
        <f t="shared" si="23"/>
        <v>1</v>
      </c>
      <c r="W49" s="377">
        <f t="shared" si="23"/>
        <v>0</v>
      </c>
      <c r="X49" s="377">
        <f t="shared" si="23"/>
        <v>0</v>
      </c>
      <c r="Y49" s="380" t="s">
        <v>42</v>
      </c>
      <c r="Z49" s="380" t="s">
        <v>44</v>
      </c>
      <c r="AA49" s="380" t="s">
        <v>45</v>
      </c>
      <c r="AB49" s="380" t="s">
        <v>46</v>
      </c>
      <c r="AC49" s="380" t="s">
        <v>47</v>
      </c>
      <c r="AD49" s="380" t="s">
        <v>48</v>
      </c>
      <c r="AE49" s="380" t="s">
        <v>67</v>
      </c>
      <c r="AF49" s="380" t="s">
        <v>43</v>
      </c>
      <c r="AG49" s="377">
        <f t="shared" si="17"/>
        <v>0</v>
      </c>
      <c r="AH49" s="377">
        <f t="shared" si="17"/>
        <v>0</v>
      </c>
      <c r="AI49" s="377">
        <f t="shared" si="17"/>
        <v>0</v>
      </c>
      <c r="AJ49" s="377">
        <f t="shared" si="17"/>
        <v>0</v>
      </c>
      <c r="AK49" s="377">
        <f t="shared" si="17"/>
        <v>0</v>
      </c>
      <c r="AL49" s="377">
        <f t="shared" si="17"/>
        <v>0</v>
      </c>
      <c r="AM49" s="377">
        <f t="shared" si="17"/>
        <v>0</v>
      </c>
      <c r="AN49" s="377">
        <f t="shared" si="17"/>
        <v>0</v>
      </c>
      <c r="AO49" s="380" t="s">
        <v>42</v>
      </c>
      <c r="AP49" s="380" t="s">
        <v>44</v>
      </c>
      <c r="AQ49" s="380" t="s">
        <v>45</v>
      </c>
      <c r="AR49" s="380" t="s">
        <v>46</v>
      </c>
      <c r="AS49" s="380" t="s">
        <v>47</v>
      </c>
      <c r="AT49" s="380" t="s">
        <v>48</v>
      </c>
      <c r="AU49" s="380" t="s">
        <v>67</v>
      </c>
      <c r="AV49" s="380" t="s">
        <v>43</v>
      </c>
      <c r="AW49" s="377">
        <f t="shared" si="19"/>
        <v>0</v>
      </c>
      <c r="AX49" s="377">
        <f t="shared" si="19"/>
        <v>0</v>
      </c>
      <c r="AY49" s="377">
        <f t="shared" si="19"/>
        <v>0</v>
      </c>
      <c r="AZ49" s="377">
        <f t="shared" si="19"/>
        <v>0</v>
      </c>
      <c r="BA49" s="377">
        <f t="shared" si="19"/>
        <v>0</v>
      </c>
      <c r="BB49" s="377">
        <f t="shared" si="19"/>
        <v>0</v>
      </c>
      <c r="BC49" s="377">
        <f t="shared" si="19"/>
        <v>0</v>
      </c>
      <c r="BD49" s="377">
        <f t="shared" si="19"/>
        <v>0</v>
      </c>
      <c r="BE49" s="380" t="s">
        <v>42</v>
      </c>
      <c r="BF49" s="380" t="s">
        <v>44</v>
      </c>
      <c r="BG49" s="380" t="s">
        <v>45</v>
      </c>
      <c r="BH49" s="380" t="s">
        <v>46</v>
      </c>
      <c r="BI49" s="380" t="s">
        <v>47</v>
      </c>
      <c r="BJ49" s="380" t="s">
        <v>48</v>
      </c>
      <c r="BK49" s="380" t="s">
        <v>67</v>
      </c>
      <c r="BL49" s="380" t="s">
        <v>43</v>
      </c>
      <c r="BM49" s="377">
        <f t="shared" si="21"/>
        <v>0</v>
      </c>
      <c r="BN49" s="377">
        <f t="shared" si="21"/>
        <v>0</v>
      </c>
      <c r="BO49" s="377">
        <f t="shared" si="21"/>
        <v>0</v>
      </c>
      <c r="BP49" s="377">
        <f t="shared" si="21"/>
        <v>0</v>
      </c>
      <c r="BQ49" s="377">
        <f t="shared" si="21"/>
        <v>0</v>
      </c>
      <c r="BR49" s="377">
        <f t="shared" si="21"/>
        <v>0</v>
      </c>
      <c r="BS49" s="377">
        <f t="shared" si="21"/>
        <v>0</v>
      </c>
      <c r="BT49" s="377">
        <f t="shared" si="21"/>
        <v>0</v>
      </c>
      <c r="BU49" s="380" t="s">
        <v>42</v>
      </c>
      <c r="BV49" s="380" t="s">
        <v>44</v>
      </c>
      <c r="BW49" s="380" t="s">
        <v>45</v>
      </c>
      <c r="BX49" s="380" t="s">
        <v>46</v>
      </c>
      <c r="BY49" s="380" t="s">
        <v>47</v>
      </c>
      <c r="BZ49" s="380" t="s">
        <v>48</v>
      </c>
      <c r="CA49" s="380" t="s">
        <v>67</v>
      </c>
      <c r="CB49" s="380" t="s">
        <v>43</v>
      </c>
    </row>
    <row r="50" spans="1:80" ht="13.5" thickBot="1" x14ac:dyDescent="0.25">
      <c r="A50" s="373">
        <f>SUM(A42:A49)</f>
        <v>0</v>
      </c>
      <c r="B50" s="372">
        <f t="shared" ref="B50:BM50" si="24">SUM(B42:B49)</f>
        <v>0</v>
      </c>
      <c r="C50" s="372">
        <f t="shared" si="24"/>
        <v>1</v>
      </c>
      <c r="D50" s="372">
        <f t="shared" si="24"/>
        <v>2</v>
      </c>
      <c r="E50" s="372">
        <f t="shared" si="24"/>
        <v>1</v>
      </c>
      <c r="F50" s="372">
        <f t="shared" si="24"/>
        <v>4</v>
      </c>
      <c r="G50" s="372">
        <f t="shared" si="24"/>
        <v>1</v>
      </c>
      <c r="H50" s="372">
        <f t="shared" si="24"/>
        <v>2</v>
      </c>
      <c r="I50" s="379" t="str">
        <f t="shared" ref="I50:P50" ca="1" si="25">IF(A50=I46,"OK.","CISSS!")</f>
        <v>OK.</v>
      </c>
      <c r="J50" s="379" t="str">
        <f t="shared" ca="1" si="25"/>
        <v>OK.</v>
      </c>
      <c r="K50" s="379" t="str">
        <f t="shared" ca="1" si="25"/>
        <v>OK.</v>
      </c>
      <c r="L50" s="379" t="str">
        <f t="shared" ca="1" si="25"/>
        <v>OK.</v>
      </c>
      <c r="M50" s="379" t="str">
        <f t="shared" ca="1" si="25"/>
        <v>OK.</v>
      </c>
      <c r="N50" s="379" t="str">
        <f t="shared" ca="1" si="25"/>
        <v>OK.</v>
      </c>
      <c r="O50" s="379" t="str">
        <f t="shared" ca="1" si="25"/>
        <v>OK.</v>
      </c>
      <c r="P50" s="379" t="str">
        <f t="shared" ca="1" si="25"/>
        <v>OK.</v>
      </c>
      <c r="Q50" s="384">
        <f t="shared" si="24"/>
        <v>0</v>
      </c>
      <c r="R50" s="384">
        <f t="shared" si="24"/>
        <v>0</v>
      </c>
      <c r="S50" s="384">
        <f t="shared" si="24"/>
        <v>1</v>
      </c>
      <c r="T50" s="384">
        <f t="shared" si="24"/>
        <v>2</v>
      </c>
      <c r="U50" s="384">
        <f t="shared" si="24"/>
        <v>1</v>
      </c>
      <c r="V50" s="384">
        <f t="shared" si="24"/>
        <v>4</v>
      </c>
      <c r="W50" s="384">
        <f t="shared" si="24"/>
        <v>1</v>
      </c>
      <c r="X50" s="384">
        <f t="shared" si="24"/>
        <v>2</v>
      </c>
      <c r="Y50" s="382" t="str">
        <f t="shared" ref="Y50:AF50" ca="1" si="26">IF(Q50=Y46,"OK.","CISSS!")</f>
        <v>OK.</v>
      </c>
      <c r="Z50" s="382" t="str">
        <f t="shared" ca="1" si="26"/>
        <v>OK.</v>
      </c>
      <c r="AA50" s="382" t="str">
        <f t="shared" ca="1" si="26"/>
        <v>OK.</v>
      </c>
      <c r="AB50" s="382" t="str">
        <f t="shared" ca="1" si="26"/>
        <v>OK.</v>
      </c>
      <c r="AC50" s="382" t="str">
        <f t="shared" ca="1" si="26"/>
        <v>OK.</v>
      </c>
      <c r="AD50" s="382" t="str">
        <f t="shared" ca="1" si="26"/>
        <v>OK.</v>
      </c>
      <c r="AE50" s="382" t="str">
        <f t="shared" ca="1" si="26"/>
        <v>OK.</v>
      </c>
      <c r="AF50" s="382" t="str">
        <f t="shared" ca="1" si="26"/>
        <v>OK.</v>
      </c>
      <c r="AG50" s="372">
        <f t="shared" si="24"/>
        <v>0</v>
      </c>
      <c r="AH50" s="372">
        <f t="shared" si="24"/>
        <v>0</v>
      </c>
      <c r="AI50" s="372">
        <f t="shared" si="24"/>
        <v>0</v>
      </c>
      <c r="AJ50" s="372">
        <f t="shared" si="24"/>
        <v>0</v>
      </c>
      <c r="AK50" s="372">
        <f t="shared" si="24"/>
        <v>0</v>
      </c>
      <c r="AL50" s="372">
        <f t="shared" si="24"/>
        <v>0</v>
      </c>
      <c r="AM50" s="372">
        <f t="shared" si="24"/>
        <v>0</v>
      </c>
      <c r="AN50" s="372">
        <f t="shared" si="24"/>
        <v>0</v>
      </c>
      <c r="AO50" s="379" t="str">
        <f t="shared" ref="AO50:AV50" ca="1" si="27">IF(AG50=AO46,"OK.","CISSS!")</f>
        <v>OK.</v>
      </c>
      <c r="AP50" s="379" t="str">
        <f t="shared" ca="1" si="27"/>
        <v>OK.</v>
      </c>
      <c r="AQ50" s="379" t="str">
        <f t="shared" ca="1" si="27"/>
        <v>OK.</v>
      </c>
      <c r="AR50" s="379" t="str">
        <f t="shared" ca="1" si="27"/>
        <v>OK.</v>
      </c>
      <c r="AS50" s="379" t="str">
        <f t="shared" ca="1" si="27"/>
        <v>OK.</v>
      </c>
      <c r="AT50" s="379" t="str">
        <f t="shared" ca="1" si="27"/>
        <v>OK.</v>
      </c>
      <c r="AU50" s="379" t="str">
        <f t="shared" ca="1" si="27"/>
        <v>OK.</v>
      </c>
      <c r="AV50" s="379" t="str">
        <f t="shared" ca="1" si="27"/>
        <v>OK.</v>
      </c>
      <c r="AW50" s="384">
        <f t="shared" si="24"/>
        <v>0</v>
      </c>
      <c r="AX50" s="384">
        <f t="shared" si="24"/>
        <v>0</v>
      </c>
      <c r="AY50" s="384">
        <f t="shared" si="24"/>
        <v>0</v>
      </c>
      <c r="AZ50" s="384">
        <f t="shared" si="24"/>
        <v>0</v>
      </c>
      <c r="BA50" s="384">
        <f t="shared" si="24"/>
        <v>0</v>
      </c>
      <c r="BB50" s="384">
        <f t="shared" si="24"/>
        <v>0</v>
      </c>
      <c r="BC50" s="384">
        <f t="shared" si="24"/>
        <v>0</v>
      </c>
      <c r="BD50" s="384">
        <f t="shared" si="24"/>
        <v>2</v>
      </c>
      <c r="BE50" s="382" t="str">
        <f t="shared" ref="BE50:BL50" ca="1" si="28">IF(AW50=BE46,"OK.","CISSS!")</f>
        <v>OK.</v>
      </c>
      <c r="BF50" s="382" t="str">
        <f t="shared" ca="1" si="28"/>
        <v>OK.</v>
      </c>
      <c r="BG50" s="382" t="str">
        <f t="shared" ca="1" si="28"/>
        <v>OK.</v>
      </c>
      <c r="BH50" s="382" t="str">
        <f t="shared" ca="1" si="28"/>
        <v>OK.</v>
      </c>
      <c r="BI50" s="382" t="str">
        <f t="shared" ca="1" si="28"/>
        <v>OK.</v>
      </c>
      <c r="BJ50" s="382" t="str">
        <f t="shared" ca="1" si="28"/>
        <v>OK.</v>
      </c>
      <c r="BK50" s="382" t="str">
        <f t="shared" ca="1" si="28"/>
        <v>OK.</v>
      </c>
      <c r="BL50" s="382" t="str">
        <f t="shared" ca="1" si="28"/>
        <v>OK.</v>
      </c>
      <c r="BM50" s="372">
        <f t="shared" si="24"/>
        <v>0</v>
      </c>
      <c r="BN50" s="372">
        <f t="shared" ref="BN50:BT50" si="29">SUM(BN42:BN49)</f>
        <v>0</v>
      </c>
      <c r="BO50" s="372">
        <f t="shared" si="29"/>
        <v>0</v>
      </c>
      <c r="BP50" s="372">
        <f t="shared" si="29"/>
        <v>0</v>
      </c>
      <c r="BQ50" s="372">
        <f t="shared" si="29"/>
        <v>0</v>
      </c>
      <c r="BR50" s="372">
        <f t="shared" si="29"/>
        <v>0</v>
      </c>
      <c r="BS50" s="372">
        <f t="shared" si="29"/>
        <v>0</v>
      </c>
      <c r="BT50" s="372">
        <f t="shared" si="29"/>
        <v>0</v>
      </c>
      <c r="BU50" s="379" t="str">
        <f t="shared" ref="BU50:CB50" ca="1" si="30">IF(BM50=BU46,"OK.","CISSS!")</f>
        <v>OK.</v>
      </c>
      <c r="BV50" s="379" t="str">
        <f t="shared" ca="1" si="30"/>
        <v>OK.</v>
      </c>
      <c r="BW50" s="379" t="str">
        <f t="shared" ca="1" si="30"/>
        <v>OK.</v>
      </c>
      <c r="BX50" s="379" t="str">
        <f t="shared" ca="1" si="30"/>
        <v>OK.</v>
      </c>
      <c r="BY50" s="379" t="str">
        <f t="shared" ca="1" si="30"/>
        <v>OK.</v>
      </c>
      <c r="BZ50" s="379" t="str">
        <f t="shared" ca="1" si="30"/>
        <v>OK.</v>
      </c>
      <c r="CA50" s="379" t="str">
        <f t="shared" ca="1" si="30"/>
        <v>OK.</v>
      </c>
      <c r="CB50" s="379" t="str">
        <f t="shared" ca="1" si="30"/>
        <v>OK.</v>
      </c>
    </row>
    <row r="51" spans="1:80" x14ac:dyDescent="0.2">
      <c r="A51" s="375">
        <f t="shared" ref="A51:H51" si="31">A$2</f>
        <v>0</v>
      </c>
      <c r="B51" s="375">
        <f t="shared" si="31"/>
        <v>0</v>
      </c>
      <c r="C51" s="375" t="str">
        <f t="shared" si="31"/>
        <v>ARCH 243.01</v>
      </c>
      <c r="D51" s="375">
        <f t="shared" si="31"/>
        <v>0</v>
      </c>
      <c r="E51" s="375">
        <f t="shared" si="31"/>
        <v>0</v>
      </c>
      <c r="F51" s="375" t="str">
        <f t="shared" si="31"/>
        <v>ARCH 352.11</v>
      </c>
      <c r="G51" s="375">
        <f t="shared" si="31"/>
        <v>0</v>
      </c>
      <c r="H51" s="375" t="str">
        <f t="shared" si="31"/>
        <v>ARCH 492.11</v>
      </c>
      <c r="I51">
        <f ca="1">COUNTIF((OFFSET($A$51,0,0,4,8)),IF(A51=0,".",A51))</f>
        <v>0</v>
      </c>
      <c r="J51">
        <f t="shared" ref="J51:P54" ca="1" si="32">COUNTIF((OFFSET($A$51,0,0,4,8)),IF(B51=0,".",B51))</f>
        <v>0</v>
      </c>
      <c r="K51">
        <f t="shared" ca="1" si="32"/>
        <v>1</v>
      </c>
      <c r="L51">
        <f t="shared" ca="1" si="32"/>
        <v>0</v>
      </c>
      <c r="M51">
        <f t="shared" ca="1" si="32"/>
        <v>0</v>
      </c>
      <c r="N51">
        <f t="shared" ca="1" si="32"/>
        <v>1</v>
      </c>
      <c r="O51">
        <f t="shared" ca="1" si="32"/>
        <v>0</v>
      </c>
      <c r="P51">
        <f t="shared" ca="1" si="32"/>
        <v>1</v>
      </c>
      <c r="Q51" s="375">
        <f t="shared" ref="Q51:BT51" si="33">Q$2</f>
        <v>0</v>
      </c>
      <c r="R51" s="375">
        <f t="shared" si="33"/>
        <v>0</v>
      </c>
      <c r="S51" s="375" t="str">
        <f t="shared" si="33"/>
        <v>Prof. Dr. A. Zekiye ABALI</v>
      </c>
      <c r="T51" s="375">
        <f t="shared" si="33"/>
        <v>0</v>
      </c>
      <c r="U51" s="375">
        <f t="shared" si="33"/>
        <v>0</v>
      </c>
      <c r="V51" s="375" t="str">
        <f t="shared" si="33"/>
        <v>Prof. Dr. Oya PAKDİL</v>
      </c>
      <c r="W51" s="375">
        <f t="shared" si="33"/>
        <v>0</v>
      </c>
      <c r="X51" s="375" t="str">
        <f t="shared" si="33"/>
        <v>Prof. Dr. Belkıs ULUOĞLU</v>
      </c>
      <c r="Y51" s="381">
        <f ca="1">COUNTIF((OFFSET($Q$51,0,0,4,8)),IF(Q51=0,".",Q51))</f>
        <v>0</v>
      </c>
      <c r="Z51" s="381">
        <f t="shared" ref="Z51:AF54" ca="1" si="34">COUNTIF((OFFSET($Q$51,0,0,4,8)),IF(R51=0,".",R51))</f>
        <v>0</v>
      </c>
      <c r="AA51" s="381">
        <f t="shared" ca="1" si="34"/>
        <v>1</v>
      </c>
      <c r="AB51" s="381">
        <f t="shared" ca="1" si="34"/>
        <v>0</v>
      </c>
      <c r="AC51" s="381">
        <f t="shared" ca="1" si="34"/>
        <v>0</v>
      </c>
      <c r="AD51" s="381">
        <f t="shared" ca="1" si="34"/>
        <v>1</v>
      </c>
      <c r="AE51" s="381">
        <f t="shared" ca="1" si="34"/>
        <v>0</v>
      </c>
      <c r="AF51" s="381">
        <f t="shared" ca="1" si="34"/>
        <v>1</v>
      </c>
      <c r="AG51" s="375">
        <f t="shared" si="33"/>
        <v>0</v>
      </c>
      <c r="AH51" s="375">
        <f t="shared" si="33"/>
        <v>0</v>
      </c>
      <c r="AI51" s="375">
        <f t="shared" si="33"/>
        <v>0</v>
      </c>
      <c r="AJ51" s="375">
        <f t="shared" si="33"/>
        <v>0</v>
      </c>
      <c r="AK51" s="375">
        <f t="shared" si="33"/>
        <v>0</v>
      </c>
      <c r="AL51" s="375">
        <f t="shared" si="33"/>
        <v>0</v>
      </c>
      <c r="AM51" s="375">
        <f t="shared" si="33"/>
        <v>0</v>
      </c>
      <c r="AN51" s="375">
        <f t="shared" si="33"/>
        <v>0</v>
      </c>
      <c r="AO51">
        <f ca="1">COUNTIF((OFFSET($AG$51,0,0,4,8)),IF(AG51=0,".",AG51))</f>
        <v>0</v>
      </c>
      <c r="AP51">
        <f t="shared" ref="AP51:AV54" ca="1" si="35">COUNTIF((OFFSET($AG$51,0,0,4,8)),IF(AH51=0,".",AH51))</f>
        <v>0</v>
      </c>
      <c r="AQ51">
        <f t="shared" ca="1" si="35"/>
        <v>0</v>
      </c>
      <c r="AR51">
        <f t="shared" ca="1" si="35"/>
        <v>0</v>
      </c>
      <c r="AS51">
        <f t="shared" ca="1" si="35"/>
        <v>0</v>
      </c>
      <c r="AT51">
        <f t="shared" ca="1" si="35"/>
        <v>0</v>
      </c>
      <c r="AU51">
        <f t="shared" ca="1" si="35"/>
        <v>0</v>
      </c>
      <c r="AV51">
        <f t="shared" ca="1" si="35"/>
        <v>0</v>
      </c>
      <c r="AW51" s="375">
        <f t="shared" si="33"/>
        <v>0</v>
      </c>
      <c r="AX51" s="375">
        <f t="shared" si="33"/>
        <v>0</v>
      </c>
      <c r="AY51" s="375">
        <f t="shared" si="33"/>
        <v>0</v>
      </c>
      <c r="AZ51" s="375">
        <f t="shared" si="33"/>
        <v>0</v>
      </c>
      <c r="BA51" s="375">
        <f t="shared" si="33"/>
        <v>0</v>
      </c>
      <c r="BB51" s="375">
        <f t="shared" si="33"/>
        <v>0</v>
      </c>
      <c r="BC51" s="375">
        <f t="shared" si="33"/>
        <v>0</v>
      </c>
      <c r="BD51" s="375" t="str">
        <f t="shared" si="33"/>
        <v>Ceren GÖĞÜŞ</v>
      </c>
      <c r="BE51" s="381">
        <f ca="1">COUNTIF((OFFSET($AW$51,0,0,4,8)),IF(AW51=0,".",AW51))</f>
        <v>0</v>
      </c>
      <c r="BF51" s="381">
        <f t="shared" ref="BF51:BL54" ca="1" si="36">COUNTIF((OFFSET($AW$51,0,0,4,8)),IF(AX51=0,".",AX51))</f>
        <v>0</v>
      </c>
      <c r="BG51" s="381">
        <f t="shared" ca="1" si="36"/>
        <v>0</v>
      </c>
      <c r="BH51" s="381">
        <f t="shared" ca="1" si="36"/>
        <v>0</v>
      </c>
      <c r="BI51" s="381">
        <f t="shared" ca="1" si="36"/>
        <v>0</v>
      </c>
      <c r="BJ51" s="381">
        <f t="shared" ca="1" si="36"/>
        <v>0</v>
      </c>
      <c r="BK51" s="381">
        <f t="shared" ca="1" si="36"/>
        <v>0</v>
      </c>
      <c r="BL51" s="381">
        <f t="shared" ca="1" si="36"/>
        <v>1</v>
      </c>
      <c r="BM51" s="375">
        <f t="shared" si="33"/>
        <v>0</v>
      </c>
      <c r="BN51" s="375">
        <f t="shared" si="33"/>
        <v>0</v>
      </c>
      <c r="BO51" s="375">
        <f t="shared" si="33"/>
        <v>0</v>
      </c>
      <c r="BP51" s="375">
        <f t="shared" si="33"/>
        <v>0</v>
      </c>
      <c r="BQ51" s="375">
        <f t="shared" si="33"/>
        <v>0</v>
      </c>
      <c r="BR51" s="375">
        <f t="shared" si="33"/>
        <v>0</v>
      </c>
      <c r="BS51" s="375">
        <f t="shared" si="33"/>
        <v>0</v>
      </c>
      <c r="BT51" s="375">
        <f t="shared" si="33"/>
        <v>0</v>
      </c>
      <c r="BU51">
        <f ca="1">COUNTIF((OFFSET($BM$51,0,0,4,8)),IF(BM51=0,".",BM51))</f>
        <v>0</v>
      </c>
      <c r="BV51">
        <f t="shared" ref="BV51:CB54" ca="1" si="37">COUNTIF((OFFSET($BM$51,0,0,4,8)),IF(BN51=0,".",BN51))</f>
        <v>0</v>
      </c>
      <c r="BW51">
        <f t="shared" ca="1" si="37"/>
        <v>0</v>
      </c>
      <c r="BX51">
        <f t="shared" ca="1" si="37"/>
        <v>0</v>
      </c>
      <c r="BY51">
        <f t="shared" ca="1" si="37"/>
        <v>0</v>
      </c>
      <c r="BZ51">
        <f t="shared" ca="1" si="37"/>
        <v>0</v>
      </c>
      <c r="CA51">
        <f t="shared" ca="1" si="37"/>
        <v>0</v>
      </c>
      <c r="CB51">
        <f t="shared" ca="1" si="37"/>
        <v>0</v>
      </c>
    </row>
    <row r="52" spans="1:80" x14ac:dyDescent="0.2">
      <c r="A52" s="374">
        <f t="shared" ref="A52:H52" si="38">A$12</f>
        <v>0</v>
      </c>
      <c r="B52" s="374">
        <f t="shared" si="38"/>
        <v>0</v>
      </c>
      <c r="C52" s="374">
        <f t="shared" si="38"/>
        <v>0</v>
      </c>
      <c r="D52" s="374">
        <f t="shared" si="38"/>
        <v>0</v>
      </c>
      <c r="E52" s="374" t="str">
        <f t="shared" si="38"/>
        <v>ARCH 351.12</v>
      </c>
      <c r="F52" s="374" t="str">
        <f t="shared" si="38"/>
        <v>ARCH 352.12</v>
      </c>
      <c r="G52" s="374" t="str">
        <f t="shared" si="38"/>
        <v>ARCH 451.12</v>
      </c>
      <c r="H52" s="374" t="str">
        <f t="shared" si="38"/>
        <v>ARCH 492.12</v>
      </c>
      <c r="I52">
        <f ca="1">COUNTIF((OFFSET($A$51,0,0,4,8)),IF(A52=0,".",A52))</f>
        <v>0</v>
      </c>
      <c r="J52">
        <f t="shared" ca="1" si="32"/>
        <v>0</v>
      </c>
      <c r="K52">
        <f t="shared" ca="1" si="32"/>
        <v>0</v>
      </c>
      <c r="L52">
        <f t="shared" ca="1" si="32"/>
        <v>0</v>
      </c>
      <c r="M52">
        <f t="shared" ca="1" si="32"/>
        <v>1</v>
      </c>
      <c r="N52">
        <f t="shared" ca="1" si="32"/>
        <v>1</v>
      </c>
      <c r="O52">
        <f t="shared" ca="1" si="32"/>
        <v>1</v>
      </c>
      <c r="P52">
        <f t="shared" ca="1" si="32"/>
        <v>1</v>
      </c>
      <c r="Q52" s="385">
        <f t="shared" ref="Q52:BT52" si="39">Q$12</f>
        <v>0</v>
      </c>
      <c r="R52" s="385">
        <f t="shared" si="39"/>
        <v>0</v>
      </c>
      <c r="S52" s="385">
        <f t="shared" si="39"/>
        <v>0</v>
      </c>
      <c r="T52" s="385">
        <f t="shared" si="39"/>
        <v>0</v>
      </c>
      <c r="U52" s="385" t="str">
        <f t="shared" si="39"/>
        <v>Öğr. Gör. Ayla KARACABEY</v>
      </c>
      <c r="V52" s="385" t="str">
        <f t="shared" si="39"/>
        <v>Prof. Dr. Şahap ÇAKIN</v>
      </c>
      <c r="W52" s="385" t="str">
        <f t="shared" si="39"/>
        <v>Prof. Dr. Ahmet Vefik ALP</v>
      </c>
      <c r="X52" s="385" t="str">
        <f t="shared" si="39"/>
        <v>Prof. Dr. Sevinç HADİ</v>
      </c>
      <c r="Y52" s="381">
        <f ca="1">COUNTIF((OFFSET($Q$51,0,0,4,8)),IF(Q52=0,".",Q52))</f>
        <v>0</v>
      </c>
      <c r="Z52" s="381">
        <f t="shared" ca="1" si="34"/>
        <v>0</v>
      </c>
      <c r="AA52" s="381">
        <f t="shared" ca="1" si="34"/>
        <v>0</v>
      </c>
      <c r="AB52" s="381">
        <f t="shared" ca="1" si="34"/>
        <v>0</v>
      </c>
      <c r="AC52" s="381">
        <f t="shared" ca="1" si="34"/>
        <v>1</v>
      </c>
      <c r="AD52" s="381">
        <f t="shared" ca="1" si="34"/>
        <v>1</v>
      </c>
      <c r="AE52" s="381">
        <f t="shared" ca="1" si="34"/>
        <v>1</v>
      </c>
      <c r="AF52" s="381">
        <f t="shared" ca="1" si="34"/>
        <v>1</v>
      </c>
      <c r="AG52" s="374">
        <f t="shared" si="39"/>
        <v>0</v>
      </c>
      <c r="AH52" s="374">
        <f t="shared" si="39"/>
        <v>0</v>
      </c>
      <c r="AI52" s="374">
        <f t="shared" si="39"/>
        <v>0</v>
      </c>
      <c r="AJ52" s="374">
        <f t="shared" si="39"/>
        <v>0</v>
      </c>
      <c r="AK52" s="374">
        <f t="shared" si="39"/>
        <v>0</v>
      </c>
      <c r="AL52" s="374">
        <f t="shared" si="39"/>
        <v>0</v>
      </c>
      <c r="AM52" s="374">
        <f t="shared" si="39"/>
        <v>0</v>
      </c>
      <c r="AN52" s="374">
        <f t="shared" si="39"/>
        <v>0</v>
      </c>
      <c r="AO52">
        <f ca="1">COUNTIF((OFFSET($AG$51,0,0,4,8)),IF(AG52=0,".",AG52))</f>
        <v>0</v>
      </c>
      <c r="AP52">
        <f t="shared" ca="1" si="35"/>
        <v>0</v>
      </c>
      <c r="AQ52">
        <f t="shared" ca="1" si="35"/>
        <v>0</v>
      </c>
      <c r="AR52">
        <f t="shared" ca="1" si="35"/>
        <v>0</v>
      </c>
      <c r="AS52">
        <f t="shared" ca="1" si="35"/>
        <v>0</v>
      </c>
      <c r="AT52">
        <f t="shared" ca="1" si="35"/>
        <v>0</v>
      </c>
      <c r="AU52">
        <f t="shared" ca="1" si="35"/>
        <v>0</v>
      </c>
      <c r="AV52">
        <f t="shared" ca="1" si="35"/>
        <v>0</v>
      </c>
      <c r="AW52" s="385">
        <f t="shared" si="39"/>
        <v>0</v>
      </c>
      <c r="AX52" s="385">
        <f t="shared" si="39"/>
        <v>0</v>
      </c>
      <c r="AY52" s="385">
        <f t="shared" si="39"/>
        <v>0</v>
      </c>
      <c r="AZ52" s="385">
        <f t="shared" si="39"/>
        <v>0</v>
      </c>
      <c r="BA52" s="385">
        <f t="shared" si="39"/>
        <v>0</v>
      </c>
      <c r="BB52" s="385">
        <f t="shared" si="39"/>
        <v>0</v>
      </c>
      <c r="BC52" s="385">
        <f t="shared" si="39"/>
        <v>0</v>
      </c>
      <c r="BD52" s="385" t="str">
        <f t="shared" si="39"/>
        <v>Evin ERİŞ</v>
      </c>
      <c r="BE52" s="381">
        <f ca="1">COUNTIF((OFFSET($AW$51,0,0,4,8)),IF(AW52=0,".",AW52))</f>
        <v>0</v>
      </c>
      <c r="BF52" s="381">
        <f t="shared" ca="1" si="36"/>
        <v>0</v>
      </c>
      <c r="BG52" s="381">
        <f t="shared" ca="1" si="36"/>
        <v>0</v>
      </c>
      <c r="BH52" s="381">
        <f t="shared" ca="1" si="36"/>
        <v>0</v>
      </c>
      <c r="BI52" s="381">
        <f t="shared" ca="1" si="36"/>
        <v>0</v>
      </c>
      <c r="BJ52" s="381">
        <f t="shared" ca="1" si="36"/>
        <v>0</v>
      </c>
      <c r="BK52" s="381">
        <f t="shared" ca="1" si="36"/>
        <v>0</v>
      </c>
      <c r="BL52" s="381">
        <f t="shared" ca="1" si="36"/>
        <v>1</v>
      </c>
      <c r="BM52" s="374">
        <f t="shared" si="39"/>
        <v>0</v>
      </c>
      <c r="BN52" s="374">
        <f t="shared" si="39"/>
        <v>0</v>
      </c>
      <c r="BO52" s="374">
        <f t="shared" si="39"/>
        <v>0</v>
      </c>
      <c r="BP52" s="374">
        <f t="shared" si="39"/>
        <v>0</v>
      </c>
      <c r="BQ52" s="374">
        <f t="shared" si="39"/>
        <v>0</v>
      </c>
      <c r="BR52" s="374">
        <f t="shared" si="39"/>
        <v>0</v>
      </c>
      <c r="BS52" s="374">
        <f t="shared" si="39"/>
        <v>0</v>
      </c>
      <c r="BT52" s="374">
        <f t="shared" si="39"/>
        <v>0</v>
      </c>
      <c r="BU52">
        <f ca="1">COUNTIF((OFFSET($BM$51,0,0,4,8)),IF(BM52=0,".",BM52))</f>
        <v>0</v>
      </c>
      <c r="BV52">
        <f t="shared" ca="1" si="37"/>
        <v>0</v>
      </c>
      <c r="BW52">
        <f t="shared" ca="1" si="37"/>
        <v>0</v>
      </c>
      <c r="BX52">
        <f t="shared" ca="1" si="37"/>
        <v>0</v>
      </c>
      <c r="BY52">
        <f t="shared" ca="1" si="37"/>
        <v>0</v>
      </c>
      <c r="BZ52">
        <f t="shared" ca="1" si="37"/>
        <v>0</v>
      </c>
      <c r="CA52">
        <f t="shared" ca="1" si="37"/>
        <v>0</v>
      </c>
      <c r="CB52">
        <f t="shared" ca="1" si="37"/>
        <v>0</v>
      </c>
    </row>
    <row r="53" spans="1:80" x14ac:dyDescent="0.2">
      <c r="A53" s="375">
        <f t="shared" ref="A53:H53" si="40">A$22</f>
        <v>0</v>
      </c>
      <c r="B53" s="375">
        <f t="shared" si="40"/>
        <v>0</v>
      </c>
      <c r="C53" s="375">
        <f t="shared" si="40"/>
        <v>0</v>
      </c>
      <c r="D53" s="375" t="str">
        <f t="shared" si="40"/>
        <v>ARCH 252.13</v>
      </c>
      <c r="E53" s="375">
        <f t="shared" si="40"/>
        <v>0</v>
      </c>
      <c r="F53" s="375" t="str">
        <f t="shared" si="40"/>
        <v>ARCH 352.13</v>
      </c>
      <c r="G53" s="375">
        <f t="shared" si="40"/>
        <v>0</v>
      </c>
      <c r="H53" s="375">
        <f t="shared" si="40"/>
        <v>0</v>
      </c>
      <c r="I53">
        <f ca="1">COUNTIF((OFFSET($A$51,0,0,4,8)),IF(A53=0,".",A53))</f>
        <v>0</v>
      </c>
      <c r="J53">
        <f t="shared" ca="1" si="32"/>
        <v>0</v>
      </c>
      <c r="K53">
        <f t="shared" ca="1" si="32"/>
        <v>0</v>
      </c>
      <c r="L53">
        <f t="shared" ca="1" si="32"/>
        <v>1</v>
      </c>
      <c r="M53">
        <f t="shared" ca="1" si="32"/>
        <v>0</v>
      </c>
      <c r="N53">
        <f t="shared" ca="1" si="32"/>
        <v>1</v>
      </c>
      <c r="O53">
        <f t="shared" ca="1" si="32"/>
        <v>0</v>
      </c>
      <c r="P53">
        <f t="shared" ca="1" si="32"/>
        <v>0</v>
      </c>
      <c r="Q53" s="375">
        <f t="shared" ref="Q53:BT53" si="41">Q$22</f>
        <v>0</v>
      </c>
      <c r="R53" s="375">
        <f t="shared" si="41"/>
        <v>0</v>
      </c>
      <c r="S53" s="375">
        <f t="shared" si="41"/>
        <v>0</v>
      </c>
      <c r="T53" s="375" t="str">
        <f t="shared" si="41"/>
        <v>Öğr. Gör. Nişan YAUBYAN</v>
      </c>
      <c r="U53" s="375">
        <f t="shared" si="41"/>
        <v>0</v>
      </c>
      <c r="V53" s="375" t="str">
        <f t="shared" si="41"/>
        <v>Öğr. Gör. Erdal ÖZYURT</v>
      </c>
      <c r="W53" s="375">
        <f t="shared" si="41"/>
        <v>0</v>
      </c>
      <c r="X53" s="375">
        <f t="shared" si="41"/>
        <v>0</v>
      </c>
      <c r="Y53" s="381">
        <f ca="1">COUNTIF((OFFSET($Q$51,0,0,4,8)),IF(Q53=0,".",Q53))</f>
        <v>0</v>
      </c>
      <c r="Z53" s="381">
        <f t="shared" ca="1" si="34"/>
        <v>0</v>
      </c>
      <c r="AA53" s="381">
        <f t="shared" ca="1" si="34"/>
        <v>0</v>
      </c>
      <c r="AB53" s="381">
        <f t="shared" ca="1" si="34"/>
        <v>1</v>
      </c>
      <c r="AC53" s="381">
        <f t="shared" ca="1" si="34"/>
        <v>0</v>
      </c>
      <c r="AD53" s="381">
        <f t="shared" ca="1" si="34"/>
        <v>1</v>
      </c>
      <c r="AE53" s="381">
        <f t="shared" ca="1" si="34"/>
        <v>0</v>
      </c>
      <c r="AF53" s="381">
        <f t="shared" ca="1" si="34"/>
        <v>0</v>
      </c>
      <c r="AG53" s="375">
        <f t="shared" si="41"/>
        <v>0</v>
      </c>
      <c r="AH53" s="375">
        <f t="shared" si="41"/>
        <v>0</v>
      </c>
      <c r="AI53" s="375">
        <f t="shared" si="41"/>
        <v>0</v>
      </c>
      <c r="AJ53" s="375">
        <f t="shared" si="41"/>
        <v>0</v>
      </c>
      <c r="AK53" s="375">
        <f t="shared" si="41"/>
        <v>0</v>
      </c>
      <c r="AL53" s="375">
        <f t="shared" si="41"/>
        <v>0</v>
      </c>
      <c r="AM53" s="375">
        <f t="shared" si="41"/>
        <v>0</v>
      </c>
      <c r="AN53" s="375">
        <f t="shared" si="41"/>
        <v>0</v>
      </c>
      <c r="AO53">
        <f ca="1">COUNTIF((OFFSET($AG$51,0,0,4,8)),IF(AG53=0,".",AG53))</f>
        <v>0</v>
      </c>
      <c r="AP53">
        <f t="shared" ca="1" si="35"/>
        <v>0</v>
      </c>
      <c r="AQ53">
        <f t="shared" ca="1" si="35"/>
        <v>0</v>
      </c>
      <c r="AR53">
        <f t="shared" ca="1" si="35"/>
        <v>0</v>
      </c>
      <c r="AS53">
        <f t="shared" ca="1" si="35"/>
        <v>0</v>
      </c>
      <c r="AT53">
        <f t="shared" ca="1" si="35"/>
        <v>0</v>
      </c>
      <c r="AU53">
        <f t="shared" ca="1" si="35"/>
        <v>0</v>
      </c>
      <c r="AV53">
        <f t="shared" ca="1" si="35"/>
        <v>0</v>
      </c>
      <c r="AW53" s="375">
        <f t="shared" si="41"/>
        <v>0</v>
      </c>
      <c r="AX53" s="375">
        <f t="shared" si="41"/>
        <v>0</v>
      </c>
      <c r="AY53" s="375">
        <f t="shared" si="41"/>
        <v>0</v>
      </c>
      <c r="AZ53" s="375">
        <f t="shared" si="41"/>
        <v>0</v>
      </c>
      <c r="BA53" s="375">
        <f t="shared" si="41"/>
        <v>0</v>
      </c>
      <c r="BB53" s="375">
        <f t="shared" si="41"/>
        <v>0</v>
      </c>
      <c r="BC53" s="375">
        <f t="shared" si="41"/>
        <v>0</v>
      </c>
      <c r="BD53" s="375">
        <f t="shared" si="41"/>
        <v>0</v>
      </c>
      <c r="BE53" s="381">
        <f ca="1">COUNTIF((OFFSET($AW$51,0,0,4,8)),IF(AW53=0,".",AW53))</f>
        <v>0</v>
      </c>
      <c r="BF53" s="381">
        <f t="shared" ca="1" si="36"/>
        <v>0</v>
      </c>
      <c r="BG53" s="381">
        <f t="shared" ca="1" si="36"/>
        <v>0</v>
      </c>
      <c r="BH53" s="381">
        <f t="shared" ca="1" si="36"/>
        <v>0</v>
      </c>
      <c r="BI53" s="381">
        <f t="shared" ca="1" si="36"/>
        <v>0</v>
      </c>
      <c r="BJ53" s="381">
        <f t="shared" ca="1" si="36"/>
        <v>0</v>
      </c>
      <c r="BK53" s="381">
        <f t="shared" ca="1" si="36"/>
        <v>0</v>
      </c>
      <c r="BL53" s="381">
        <f t="shared" ca="1" si="36"/>
        <v>0</v>
      </c>
      <c r="BM53" s="375">
        <f t="shared" si="41"/>
        <v>0</v>
      </c>
      <c r="BN53" s="375">
        <f t="shared" si="41"/>
        <v>0</v>
      </c>
      <c r="BO53" s="375">
        <f t="shared" si="41"/>
        <v>0</v>
      </c>
      <c r="BP53" s="375">
        <f t="shared" si="41"/>
        <v>0</v>
      </c>
      <c r="BQ53" s="375">
        <f t="shared" si="41"/>
        <v>0</v>
      </c>
      <c r="BR53" s="375">
        <f t="shared" si="41"/>
        <v>0</v>
      </c>
      <c r="BS53" s="375">
        <f t="shared" si="41"/>
        <v>0</v>
      </c>
      <c r="BT53" s="375">
        <f t="shared" si="41"/>
        <v>0</v>
      </c>
      <c r="BU53">
        <f ca="1">COUNTIF((OFFSET($BM$51,0,0,4,8)),IF(BM53=0,".",BM53))</f>
        <v>0</v>
      </c>
      <c r="BV53">
        <f t="shared" ca="1" si="37"/>
        <v>0</v>
      </c>
      <c r="BW53">
        <f t="shared" ca="1" si="37"/>
        <v>0</v>
      </c>
      <c r="BX53">
        <f t="shared" ca="1" si="37"/>
        <v>0</v>
      </c>
      <c r="BY53">
        <f t="shared" ca="1" si="37"/>
        <v>0</v>
      </c>
      <c r="BZ53">
        <f t="shared" ca="1" si="37"/>
        <v>0</v>
      </c>
      <c r="CA53">
        <f t="shared" ca="1" si="37"/>
        <v>0</v>
      </c>
      <c r="CB53">
        <f t="shared" ca="1" si="37"/>
        <v>0</v>
      </c>
    </row>
    <row r="54" spans="1:80" x14ac:dyDescent="0.2">
      <c r="A54" s="374">
        <f t="shared" ref="A54:H54" si="42">A$32</f>
        <v>0</v>
      </c>
      <c r="B54" s="374">
        <f t="shared" si="42"/>
        <v>0</v>
      </c>
      <c r="C54" s="374">
        <f t="shared" si="42"/>
        <v>0</v>
      </c>
      <c r="D54" s="374" t="str">
        <f t="shared" si="42"/>
        <v>ARCH 252.14</v>
      </c>
      <c r="E54" s="374">
        <f t="shared" si="42"/>
        <v>0</v>
      </c>
      <c r="F54" s="374" t="str">
        <f t="shared" si="42"/>
        <v>ARCH 308.01</v>
      </c>
      <c r="G54" s="374">
        <f t="shared" si="42"/>
        <v>0</v>
      </c>
      <c r="H54" s="374">
        <f t="shared" si="42"/>
        <v>0</v>
      </c>
      <c r="I54">
        <f ca="1">COUNTIF((OFFSET($A$51,0,0,4,8)),IF(A54=0,".",A54))</f>
        <v>0</v>
      </c>
      <c r="J54">
        <f t="shared" ca="1" si="32"/>
        <v>0</v>
      </c>
      <c r="K54">
        <f t="shared" ca="1" si="32"/>
        <v>0</v>
      </c>
      <c r="L54">
        <f t="shared" ca="1" si="32"/>
        <v>1</v>
      </c>
      <c r="M54">
        <f t="shared" ca="1" si="32"/>
        <v>0</v>
      </c>
      <c r="N54">
        <f t="shared" ca="1" si="32"/>
        <v>1</v>
      </c>
      <c r="O54">
        <f t="shared" ca="1" si="32"/>
        <v>0</v>
      </c>
      <c r="P54">
        <f t="shared" ca="1" si="32"/>
        <v>0</v>
      </c>
      <c r="Q54" s="385">
        <f t="shared" ref="Q54:BT54" si="43">Q$32</f>
        <v>0</v>
      </c>
      <c r="R54" s="385">
        <f t="shared" si="43"/>
        <v>0</v>
      </c>
      <c r="S54" s="385">
        <f t="shared" si="43"/>
        <v>0</v>
      </c>
      <c r="T54" s="385" t="str">
        <f t="shared" si="43"/>
        <v>Yrd. Doç. Dr. Murat ŞAHİN</v>
      </c>
      <c r="U54" s="385">
        <f t="shared" si="43"/>
        <v>0</v>
      </c>
      <c r="V54" s="385" t="str">
        <f t="shared" si="43"/>
        <v>Yrd. Doç. Dr. Mari ITO ALPTÜRER</v>
      </c>
      <c r="W54" s="385">
        <f t="shared" si="43"/>
        <v>0</v>
      </c>
      <c r="X54" s="385">
        <f t="shared" si="43"/>
        <v>0</v>
      </c>
      <c r="Y54" s="381">
        <f ca="1">COUNTIF((OFFSET($Q$51,0,0,4,8)),IF(Q54=0,".",Q54))</f>
        <v>0</v>
      </c>
      <c r="Z54" s="381">
        <f t="shared" ca="1" si="34"/>
        <v>0</v>
      </c>
      <c r="AA54" s="381">
        <f t="shared" ca="1" si="34"/>
        <v>0</v>
      </c>
      <c r="AB54" s="381">
        <f t="shared" ca="1" si="34"/>
        <v>1</v>
      </c>
      <c r="AC54" s="381">
        <f t="shared" ca="1" si="34"/>
        <v>0</v>
      </c>
      <c r="AD54" s="381">
        <f t="shared" ca="1" si="34"/>
        <v>1</v>
      </c>
      <c r="AE54" s="381">
        <f t="shared" ca="1" si="34"/>
        <v>0</v>
      </c>
      <c r="AF54" s="381">
        <f t="shared" ca="1" si="34"/>
        <v>0</v>
      </c>
      <c r="AG54" s="374">
        <f t="shared" si="43"/>
        <v>0</v>
      </c>
      <c r="AH54" s="374">
        <f t="shared" si="43"/>
        <v>0</v>
      </c>
      <c r="AI54" s="374">
        <f t="shared" si="43"/>
        <v>0</v>
      </c>
      <c r="AJ54" s="374">
        <f t="shared" si="43"/>
        <v>0</v>
      </c>
      <c r="AK54" s="374">
        <f t="shared" si="43"/>
        <v>0</v>
      </c>
      <c r="AL54" s="374">
        <f t="shared" si="43"/>
        <v>0</v>
      </c>
      <c r="AM54" s="374">
        <f t="shared" si="43"/>
        <v>0</v>
      </c>
      <c r="AN54" s="374">
        <f t="shared" si="43"/>
        <v>0</v>
      </c>
      <c r="AO54">
        <f ca="1">COUNTIF((OFFSET($AG$51,0,0,4,8)),IF(AG54=0,".",AG54))</f>
        <v>0</v>
      </c>
      <c r="AP54">
        <f t="shared" ca="1" si="35"/>
        <v>0</v>
      </c>
      <c r="AQ54">
        <f t="shared" ca="1" si="35"/>
        <v>0</v>
      </c>
      <c r="AR54">
        <f t="shared" ca="1" si="35"/>
        <v>0</v>
      </c>
      <c r="AS54">
        <f t="shared" ca="1" si="35"/>
        <v>0</v>
      </c>
      <c r="AT54">
        <f t="shared" ca="1" si="35"/>
        <v>0</v>
      </c>
      <c r="AU54">
        <f t="shared" ca="1" si="35"/>
        <v>0</v>
      </c>
      <c r="AV54">
        <f t="shared" ca="1" si="35"/>
        <v>0</v>
      </c>
      <c r="AW54" s="385">
        <f t="shared" si="43"/>
        <v>0</v>
      </c>
      <c r="AX54" s="385">
        <f t="shared" si="43"/>
        <v>0</v>
      </c>
      <c r="AY54" s="385">
        <f t="shared" si="43"/>
        <v>0</v>
      </c>
      <c r="AZ54" s="385">
        <f t="shared" si="43"/>
        <v>0</v>
      </c>
      <c r="BA54" s="385">
        <f t="shared" si="43"/>
        <v>0</v>
      </c>
      <c r="BB54" s="385">
        <f t="shared" si="43"/>
        <v>0</v>
      </c>
      <c r="BC54" s="385">
        <f t="shared" si="43"/>
        <v>0</v>
      </c>
      <c r="BD54" s="385">
        <f t="shared" si="43"/>
        <v>0</v>
      </c>
      <c r="BE54" s="381">
        <f ca="1">COUNTIF((OFFSET($AW$51,0,0,4,8)),IF(AW54=0,".",AW54))</f>
        <v>0</v>
      </c>
      <c r="BF54" s="381">
        <f t="shared" ca="1" si="36"/>
        <v>0</v>
      </c>
      <c r="BG54" s="381">
        <f t="shared" ca="1" si="36"/>
        <v>0</v>
      </c>
      <c r="BH54" s="381">
        <f t="shared" ca="1" si="36"/>
        <v>0</v>
      </c>
      <c r="BI54" s="381">
        <f t="shared" ca="1" si="36"/>
        <v>0</v>
      </c>
      <c r="BJ54" s="381">
        <f t="shared" ca="1" si="36"/>
        <v>0</v>
      </c>
      <c r="BK54" s="381">
        <f t="shared" ca="1" si="36"/>
        <v>0</v>
      </c>
      <c r="BL54" s="381">
        <f t="shared" ca="1" si="36"/>
        <v>0</v>
      </c>
      <c r="BM54" s="374">
        <f t="shared" si="43"/>
        <v>0</v>
      </c>
      <c r="BN54" s="374">
        <f t="shared" si="43"/>
        <v>0</v>
      </c>
      <c r="BO54" s="374">
        <f t="shared" si="43"/>
        <v>0</v>
      </c>
      <c r="BP54" s="374">
        <f t="shared" si="43"/>
        <v>0</v>
      </c>
      <c r="BQ54" s="374">
        <f t="shared" si="43"/>
        <v>0</v>
      </c>
      <c r="BR54" s="374">
        <f t="shared" si="43"/>
        <v>0</v>
      </c>
      <c r="BS54" s="374">
        <f t="shared" si="43"/>
        <v>0</v>
      </c>
      <c r="BT54" s="374">
        <f t="shared" si="43"/>
        <v>0</v>
      </c>
      <c r="BU54">
        <f ca="1">COUNTIF((OFFSET($BM$51,0,0,4,8)),IF(BM54=0,".",BM54))</f>
        <v>0</v>
      </c>
      <c r="BV54">
        <f t="shared" ca="1" si="37"/>
        <v>0</v>
      </c>
      <c r="BW54">
        <f t="shared" ca="1" si="37"/>
        <v>0</v>
      </c>
      <c r="BX54">
        <f t="shared" ca="1" si="37"/>
        <v>0</v>
      </c>
      <c r="BY54">
        <f t="shared" ca="1" si="37"/>
        <v>0</v>
      </c>
      <c r="BZ54">
        <f t="shared" ca="1" si="37"/>
        <v>0</v>
      </c>
      <c r="CA54">
        <f t="shared" ca="1" si="37"/>
        <v>0</v>
      </c>
      <c r="CB54">
        <f t="shared" ca="1" si="37"/>
        <v>0</v>
      </c>
    </row>
    <row r="55" spans="1:80" x14ac:dyDescent="0.2">
      <c r="A55" s="377">
        <f t="shared" ref="A55:H55" si="44">COUNTIF((A$51:A$54),IF(A51=0,".",A51))</f>
        <v>0</v>
      </c>
      <c r="B55" s="378">
        <f t="shared" si="44"/>
        <v>0</v>
      </c>
      <c r="C55" s="378">
        <f t="shared" si="44"/>
        <v>1</v>
      </c>
      <c r="D55" s="378">
        <f t="shared" si="44"/>
        <v>0</v>
      </c>
      <c r="E55" s="378">
        <f t="shared" si="44"/>
        <v>0</v>
      </c>
      <c r="F55" s="378">
        <f t="shared" si="44"/>
        <v>1</v>
      </c>
      <c r="G55" s="378">
        <f t="shared" si="44"/>
        <v>0</v>
      </c>
      <c r="H55" s="378">
        <f t="shared" si="44"/>
        <v>1</v>
      </c>
      <c r="I55" s="378">
        <f ca="1">SUM(I51:I54)</f>
        <v>0</v>
      </c>
      <c r="J55" s="378">
        <f t="shared" ref="J55:P55" ca="1" si="45">SUM(J51:J54)</f>
        <v>0</v>
      </c>
      <c r="K55" s="378">
        <f t="shared" ca="1" si="45"/>
        <v>1</v>
      </c>
      <c r="L55" s="378">
        <f t="shared" ca="1" si="45"/>
        <v>2</v>
      </c>
      <c r="M55" s="378">
        <f t="shared" ca="1" si="45"/>
        <v>1</v>
      </c>
      <c r="N55" s="378">
        <f t="shared" ca="1" si="45"/>
        <v>4</v>
      </c>
      <c r="O55" s="378">
        <f t="shared" ca="1" si="45"/>
        <v>1</v>
      </c>
      <c r="P55" s="378">
        <f t="shared" ca="1" si="45"/>
        <v>2</v>
      </c>
      <c r="Q55" s="378">
        <f t="shared" ref="Q55:X55" si="46">COUNTIF((Q$51:Q$54),IF(Q51=0,".",Q51))</f>
        <v>0</v>
      </c>
      <c r="R55" s="378">
        <f t="shared" si="46"/>
        <v>0</v>
      </c>
      <c r="S55" s="378">
        <f t="shared" si="46"/>
        <v>1</v>
      </c>
      <c r="T55" s="378">
        <f t="shared" si="46"/>
        <v>0</v>
      </c>
      <c r="U55" s="378">
        <f t="shared" si="46"/>
        <v>0</v>
      </c>
      <c r="V55" s="378">
        <f t="shared" si="46"/>
        <v>1</v>
      </c>
      <c r="W55" s="378">
        <f t="shared" si="46"/>
        <v>0</v>
      </c>
      <c r="X55" s="378">
        <f t="shared" si="46"/>
        <v>1</v>
      </c>
      <c r="Y55" s="378">
        <f ca="1">SUM(Y51:Y54)</f>
        <v>0</v>
      </c>
      <c r="Z55" s="378">
        <f t="shared" ref="Z55:AF55" ca="1" si="47">SUM(Z51:Z54)</f>
        <v>0</v>
      </c>
      <c r="AA55" s="378">
        <f t="shared" ca="1" si="47"/>
        <v>1</v>
      </c>
      <c r="AB55" s="378">
        <f t="shared" ca="1" si="47"/>
        <v>2</v>
      </c>
      <c r="AC55" s="378">
        <f t="shared" ca="1" si="47"/>
        <v>1</v>
      </c>
      <c r="AD55" s="378">
        <f t="shared" ca="1" si="47"/>
        <v>4</v>
      </c>
      <c r="AE55" s="378">
        <f t="shared" ca="1" si="47"/>
        <v>1</v>
      </c>
      <c r="AF55" s="378">
        <f t="shared" ca="1" si="47"/>
        <v>2</v>
      </c>
      <c r="AG55" s="378">
        <f t="shared" ref="AG55:AN58" si="48">COUNTIF((AG$51:AG$54),IF(AG51=0,".",AG51))</f>
        <v>0</v>
      </c>
      <c r="AH55" s="378">
        <f t="shared" si="48"/>
        <v>0</v>
      </c>
      <c r="AI55" s="378">
        <f t="shared" si="48"/>
        <v>0</v>
      </c>
      <c r="AJ55" s="378">
        <f t="shared" si="48"/>
        <v>0</v>
      </c>
      <c r="AK55" s="378">
        <f t="shared" si="48"/>
        <v>0</v>
      </c>
      <c r="AL55" s="378">
        <f t="shared" si="48"/>
        <v>0</v>
      </c>
      <c r="AM55" s="378">
        <f t="shared" si="48"/>
        <v>0</v>
      </c>
      <c r="AN55" s="378">
        <f t="shared" si="48"/>
        <v>0</v>
      </c>
      <c r="AO55" s="378">
        <f ca="1">SUM(AO51:AO54)</f>
        <v>0</v>
      </c>
      <c r="AP55" s="378">
        <f t="shared" ref="AP55:AV55" ca="1" si="49">SUM(AP51:AP54)</f>
        <v>0</v>
      </c>
      <c r="AQ55" s="378">
        <f t="shared" ca="1" si="49"/>
        <v>0</v>
      </c>
      <c r="AR55" s="378">
        <f t="shared" ca="1" si="49"/>
        <v>0</v>
      </c>
      <c r="AS55" s="378">
        <f t="shared" ca="1" si="49"/>
        <v>0</v>
      </c>
      <c r="AT55" s="378">
        <f t="shared" ca="1" si="49"/>
        <v>0</v>
      </c>
      <c r="AU55" s="378">
        <f t="shared" ca="1" si="49"/>
        <v>0</v>
      </c>
      <c r="AV55" s="378">
        <f t="shared" ca="1" si="49"/>
        <v>0</v>
      </c>
      <c r="AW55" s="378">
        <f t="shared" ref="AW55:BD58" si="50">COUNTIF((AW$51:AW$54),IF(AW51=0,".",AW51))</f>
        <v>0</v>
      </c>
      <c r="AX55" s="378">
        <f t="shared" si="50"/>
        <v>0</v>
      </c>
      <c r="AY55" s="378">
        <f t="shared" si="50"/>
        <v>0</v>
      </c>
      <c r="AZ55" s="378">
        <f t="shared" si="50"/>
        <v>0</v>
      </c>
      <c r="BA55" s="378">
        <f t="shared" si="50"/>
        <v>0</v>
      </c>
      <c r="BB55" s="378">
        <f t="shared" si="50"/>
        <v>0</v>
      </c>
      <c r="BC55" s="378">
        <f t="shared" si="50"/>
        <v>0</v>
      </c>
      <c r="BD55" s="378">
        <f t="shared" si="50"/>
        <v>1</v>
      </c>
      <c r="BE55" s="378">
        <f ca="1">SUM(BE51:BE54)</f>
        <v>0</v>
      </c>
      <c r="BF55" s="378">
        <f t="shared" ref="BF55:BL55" ca="1" si="51">SUM(BF51:BF54)</f>
        <v>0</v>
      </c>
      <c r="BG55" s="378">
        <f t="shared" ca="1" si="51"/>
        <v>0</v>
      </c>
      <c r="BH55" s="378">
        <f t="shared" ca="1" si="51"/>
        <v>0</v>
      </c>
      <c r="BI55" s="378">
        <f t="shared" ca="1" si="51"/>
        <v>0</v>
      </c>
      <c r="BJ55" s="378">
        <f t="shared" ca="1" si="51"/>
        <v>0</v>
      </c>
      <c r="BK55" s="378">
        <f t="shared" ca="1" si="51"/>
        <v>0</v>
      </c>
      <c r="BL55" s="378">
        <f t="shared" ca="1" si="51"/>
        <v>2</v>
      </c>
      <c r="BM55" s="378">
        <f t="shared" ref="BM55:BT58" si="52">COUNTIF((BM$51:BM$54),IF(BM51=0,".",BM51))</f>
        <v>0</v>
      </c>
      <c r="BN55" s="378">
        <f t="shared" si="52"/>
        <v>0</v>
      </c>
      <c r="BO55" s="378">
        <f t="shared" si="52"/>
        <v>0</v>
      </c>
      <c r="BP55" s="378">
        <f t="shared" si="52"/>
        <v>0</v>
      </c>
      <c r="BQ55" s="378">
        <f t="shared" si="52"/>
        <v>0</v>
      </c>
      <c r="BR55" s="378">
        <f t="shared" si="52"/>
        <v>0</v>
      </c>
      <c r="BS55" s="378">
        <f t="shared" si="52"/>
        <v>0</v>
      </c>
      <c r="BT55" s="378">
        <f t="shared" si="52"/>
        <v>0</v>
      </c>
      <c r="BU55" s="378">
        <f ca="1">SUM(BU51:BU54)</f>
        <v>0</v>
      </c>
      <c r="BV55" s="378">
        <f t="shared" ref="BV55:CB55" ca="1" si="53">SUM(BV51:BV54)</f>
        <v>0</v>
      </c>
      <c r="BW55" s="378">
        <f t="shared" ca="1" si="53"/>
        <v>0</v>
      </c>
      <c r="BX55" s="378">
        <f t="shared" ca="1" si="53"/>
        <v>0</v>
      </c>
      <c r="BY55" s="378">
        <f t="shared" ca="1" si="53"/>
        <v>0</v>
      </c>
      <c r="BZ55" s="378">
        <f t="shared" ca="1" si="53"/>
        <v>0</v>
      </c>
      <c r="CA55" s="378">
        <f t="shared" ca="1" si="53"/>
        <v>0</v>
      </c>
      <c r="CB55" s="378">
        <f t="shared" ca="1" si="53"/>
        <v>0</v>
      </c>
    </row>
    <row r="56" spans="1:80" ht="12.75" customHeight="1" x14ac:dyDescent="0.2">
      <c r="A56" s="377">
        <f t="shared" ref="A56:X58" si="54">COUNTIF((A$51:A$54),IF(A52=0,".",A52))</f>
        <v>0</v>
      </c>
      <c r="B56" s="378">
        <f t="shared" si="54"/>
        <v>0</v>
      </c>
      <c r="C56" s="378">
        <f t="shared" si="54"/>
        <v>0</v>
      </c>
      <c r="D56" s="378">
        <f t="shared" si="54"/>
        <v>0</v>
      </c>
      <c r="E56" s="378">
        <f t="shared" si="54"/>
        <v>1</v>
      </c>
      <c r="F56" s="378">
        <f t="shared" si="54"/>
        <v>1</v>
      </c>
      <c r="G56" s="378">
        <f t="shared" si="54"/>
        <v>1</v>
      </c>
      <c r="H56" s="378">
        <f t="shared" si="54"/>
        <v>1</v>
      </c>
      <c r="I56" s="1109" t="s">
        <v>323</v>
      </c>
      <c r="J56" s="1109"/>
      <c r="K56" s="1109"/>
      <c r="L56" s="1109"/>
      <c r="M56" s="1109"/>
      <c r="N56" s="1109"/>
      <c r="O56" s="1109"/>
      <c r="P56" s="1109"/>
      <c r="Q56" s="378">
        <f t="shared" si="54"/>
        <v>0</v>
      </c>
      <c r="R56" s="378">
        <f t="shared" si="54"/>
        <v>0</v>
      </c>
      <c r="S56" s="378">
        <f t="shared" si="54"/>
        <v>0</v>
      </c>
      <c r="T56" s="378">
        <f t="shared" si="54"/>
        <v>0</v>
      </c>
      <c r="U56" s="378">
        <f t="shared" si="54"/>
        <v>1</v>
      </c>
      <c r="V56" s="378">
        <f t="shared" si="54"/>
        <v>1</v>
      </c>
      <c r="W56" s="378">
        <f t="shared" si="54"/>
        <v>1</v>
      </c>
      <c r="X56" s="378">
        <f t="shared" si="54"/>
        <v>1</v>
      </c>
      <c r="Y56" s="1109" t="s">
        <v>323</v>
      </c>
      <c r="Z56" s="1109"/>
      <c r="AA56" s="1109"/>
      <c r="AB56" s="1109"/>
      <c r="AC56" s="1109"/>
      <c r="AD56" s="1109"/>
      <c r="AE56" s="1109"/>
      <c r="AF56" s="1109"/>
      <c r="AG56" s="378">
        <f t="shared" si="48"/>
        <v>0</v>
      </c>
      <c r="AH56" s="378">
        <f t="shared" si="48"/>
        <v>0</v>
      </c>
      <c r="AI56" s="378">
        <f t="shared" si="48"/>
        <v>0</v>
      </c>
      <c r="AJ56" s="378">
        <f t="shared" si="48"/>
        <v>0</v>
      </c>
      <c r="AK56" s="378">
        <f t="shared" si="48"/>
        <v>0</v>
      </c>
      <c r="AL56" s="378">
        <f t="shared" si="48"/>
        <v>0</v>
      </c>
      <c r="AM56" s="378">
        <f t="shared" si="48"/>
        <v>0</v>
      </c>
      <c r="AN56" s="378">
        <f t="shared" si="48"/>
        <v>0</v>
      </c>
      <c r="AO56" s="1109" t="s">
        <v>323</v>
      </c>
      <c r="AP56" s="1109"/>
      <c r="AQ56" s="1109"/>
      <c r="AR56" s="1109"/>
      <c r="AS56" s="1109"/>
      <c r="AT56" s="1109"/>
      <c r="AU56" s="1109"/>
      <c r="AV56" s="1109"/>
      <c r="AW56" s="378">
        <f t="shared" si="50"/>
        <v>0</v>
      </c>
      <c r="AX56" s="378">
        <f t="shared" si="50"/>
        <v>0</v>
      </c>
      <c r="AY56" s="378">
        <f t="shared" si="50"/>
        <v>0</v>
      </c>
      <c r="AZ56" s="378">
        <f t="shared" si="50"/>
        <v>0</v>
      </c>
      <c r="BA56" s="378">
        <f t="shared" si="50"/>
        <v>0</v>
      </c>
      <c r="BB56" s="378">
        <f t="shared" si="50"/>
        <v>0</v>
      </c>
      <c r="BC56" s="378">
        <f t="shared" si="50"/>
        <v>0</v>
      </c>
      <c r="BD56" s="378">
        <f t="shared" si="50"/>
        <v>1</v>
      </c>
      <c r="BE56" s="1109" t="s">
        <v>323</v>
      </c>
      <c r="BF56" s="1109"/>
      <c r="BG56" s="1109"/>
      <c r="BH56" s="1109"/>
      <c r="BI56" s="1109"/>
      <c r="BJ56" s="1109"/>
      <c r="BK56" s="1109"/>
      <c r="BL56" s="1109"/>
      <c r="BM56" s="378">
        <f t="shared" si="52"/>
        <v>0</v>
      </c>
      <c r="BN56" s="378">
        <f t="shared" si="52"/>
        <v>0</v>
      </c>
      <c r="BO56" s="378">
        <f t="shared" si="52"/>
        <v>0</v>
      </c>
      <c r="BP56" s="378">
        <f t="shared" si="52"/>
        <v>0</v>
      </c>
      <c r="BQ56" s="378">
        <f t="shared" si="52"/>
        <v>0</v>
      </c>
      <c r="BR56" s="378">
        <f t="shared" si="52"/>
        <v>0</v>
      </c>
      <c r="BS56" s="378">
        <f t="shared" si="52"/>
        <v>0</v>
      </c>
      <c r="BT56" s="378">
        <f t="shared" si="52"/>
        <v>0</v>
      </c>
      <c r="BU56" s="1109" t="s">
        <v>323</v>
      </c>
      <c r="BV56" s="1109"/>
      <c r="BW56" s="1109"/>
      <c r="BX56" s="1109"/>
      <c r="BY56" s="1109"/>
      <c r="BZ56" s="1109"/>
      <c r="CA56" s="1109"/>
      <c r="CB56" s="1109"/>
    </row>
    <row r="57" spans="1:80" ht="12.75" customHeight="1" x14ac:dyDescent="0.2">
      <c r="A57" s="377">
        <f t="shared" si="54"/>
        <v>0</v>
      </c>
      <c r="B57" s="378">
        <f t="shared" si="54"/>
        <v>0</v>
      </c>
      <c r="C57" s="378">
        <f t="shared" si="54"/>
        <v>0</v>
      </c>
      <c r="D57" s="378">
        <f t="shared" si="54"/>
        <v>1</v>
      </c>
      <c r="E57" s="378">
        <f t="shared" si="54"/>
        <v>0</v>
      </c>
      <c r="F57" s="378">
        <f t="shared" si="54"/>
        <v>1</v>
      </c>
      <c r="G57" s="378">
        <f t="shared" si="54"/>
        <v>0</v>
      </c>
      <c r="H57" s="378">
        <f t="shared" si="54"/>
        <v>0</v>
      </c>
      <c r="I57" s="1109"/>
      <c r="J57" s="1109"/>
      <c r="K57" s="1109"/>
      <c r="L57" s="1109"/>
      <c r="M57" s="1109"/>
      <c r="N57" s="1109"/>
      <c r="O57" s="1109"/>
      <c r="P57" s="1109"/>
      <c r="Q57" s="378">
        <f t="shared" si="54"/>
        <v>0</v>
      </c>
      <c r="R57" s="378">
        <f t="shared" si="54"/>
        <v>0</v>
      </c>
      <c r="S57" s="378">
        <f t="shared" si="54"/>
        <v>0</v>
      </c>
      <c r="T57" s="378">
        <f t="shared" si="54"/>
        <v>1</v>
      </c>
      <c r="U57" s="378">
        <f t="shared" si="54"/>
        <v>0</v>
      </c>
      <c r="V57" s="378">
        <f t="shared" si="54"/>
        <v>1</v>
      </c>
      <c r="W57" s="378">
        <f t="shared" si="54"/>
        <v>0</v>
      </c>
      <c r="X57" s="378">
        <f t="shared" si="54"/>
        <v>0</v>
      </c>
      <c r="Y57" s="1109"/>
      <c r="Z57" s="1109"/>
      <c r="AA57" s="1109"/>
      <c r="AB57" s="1109"/>
      <c r="AC57" s="1109"/>
      <c r="AD57" s="1109"/>
      <c r="AE57" s="1109"/>
      <c r="AF57" s="1109"/>
      <c r="AG57" s="378">
        <f t="shared" si="48"/>
        <v>0</v>
      </c>
      <c r="AH57" s="378">
        <f t="shared" si="48"/>
        <v>0</v>
      </c>
      <c r="AI57" s="378">
        <f t="shared" si="48"/>
        <v>0</v>
      </c>
      <c r="AJ57" s="378">
        <f t="shared" si="48"/>
        <v>0</v>
      </c>
      <c r="AK57" s="378">
        <f t="shared" si="48"/>
        <v>0</v>
      </c>
      <c r="AL57" s="378">
        <f t="shared" si="48"/>
        <v>0</v>
      </c>
      <c r="AM57" s="378">
        <f t="shared" si="48"/>
        <v>0</v>
      </c>
      <c r="AN57" s="378">
        <f t="shared" si="48"/>
        <v>0</v>
      </c>
      <c r="AO57" s="1109"/>
      <c r="AP57" s="1109"/>
      <c r="AQ57" s="1109"/>
      <c r="AR57" s="1109"/>
      <c r="AS57" s="1109"/>
      <c r="AT57" s="1109"/>
      <c r="AU57" s="1109"/>
      <c r="AV57" s="1109"/>
      <c r="AW57" s="378">
        <f t="shared" si="50"/>
        <v>0</v>
      </c>
      <c r="AX57" s="378">
        <f t="shared" si="50"/>
        <v>0</v>
      </c>
      <c r="AY57" s="378">
        <f t="shared" si="50"/>
        <v>0</v>
      </c>
      <c r="AZ57" s="378">
        <f t="shared" si="50"/>
        <v>0</v>
      </c>
      <c r="BA57" s="378">
        <f t="shared" si="50"/>
        <v>0</v>
      </c>
      <c r="BB57" s="378">
        <f t="shared" si="50"/>
        <v>0</v>
      </c>
      <c r="BC57" s="378">
        <f t="shared" si="50"/>
        <v>0</v>
      </c>
      <c r="BD57" s="378">
        <f t="shared" si="50"/>
        <v>0</v>
      </c>
      <c r="BE57" s="1109"/>
      <c r="BF57" s="1109"/>
      <c r="BG57" s="1109"/>
      <c r="BH57" s="1109"/>
      <c r="BI57" s="1109"/>
      <c r="BJ57" s="1109"/>
      <c r="BK57" s="1109"/>
      <c r="BL57" s="1109"/>
      <c r="BM57" s="378">
        <f t="shared" si="52"/>
        <v>0</v>
      </c>
      <c r="BN57" s="378">
        <f t="shared" si="52"/>
        <v>0</v>
      </c>
      <c r="BO57" s="378">
        <f t="shared" si="52"/>
        <v>0</v>
      </c>
      <c r="BP57" s="378">
        <f t="shared" si="52"/>
        <v>0</v>
      </c>
      <c r="BQ57" s="378">
        <f t="shared" si="52"/>
        <v>0</v>
      </c>
      <c r="BR57" s="378">
        <f t="shared" si="52"/>
        <v>0</v>
      </c>
      <c r="BS57" s="378">
        <f t="shared" si="52"/>
        <v>0</v>
      </c>
      <c r="BT57" s="378">
        <f t="shared" si="52"/>
        <v>0</v>
      </c>
      <c r="BU57" s="1109"/>
      <c r="BV57" s="1109"/>
      <c r="BW57" s="1109"/>
      <c r="BX57" s="1109"/>
      <c r="BY57" s="1109"/>
      <c r="BZ57" s="1109"/>
      <c r="CA57" s="1109"/>
      <c r="CB57" s="1109"/>
    </row>
    <row r="58" spans="1:80" ht="13.5" thickBot="1" x14ac:dyDescent="0.25">
      <c r="A58" s="377">
        <f t="shared" si="54"/>
        <v>0</v>
      </c>
      <c r="B58" s="378">
        <f t="shared" si="54"/>
        <v>0</v>
      </c>
      <c r="C58" s="378">
        <f t="shared" si="54"/>
        <v>0</v>
      </c>
      <c r="D58" s="378">
        <f t="shared" si="54"/>
        <v>1</v>
      </c>
      <c r="E58" s="378">
        <f t="shared" si="54"/>
        <v>0</v>
      </c>
      <c r="F58" s="378">
        <f t="shared" si="54"/>
        <v>1</v>
      </c>
      <c r="G58" s="378">
        <f t="shared" si="54"/>
        <v>0</v>
      </c>
      <c r="H58" s="378">
        <f t="shared" si="54"/>
        <v>0</v>
      </c>
      <c r="I58" s="380" t="s">
        <v>42</v>
      </c>
      <c r="J58" s="380" t="s">
        <v>44</v>
      </c>
      <c r="K58" s="380" t="s">
        <v>45</v>
      </c>
      <c r="L58" s="380" t="s">
        <v>46</v>
      </c>
      <c r="M58" s="380" t="s">
        <v>47</v>
      </c>
      <c r="N58" s="380" t="s">
        <v>48</v>
      </c>
      <c r="O58" s="380" t="s">
        <v>67</v>
      </c>
      <c r="P58" s="380" t="s">
        <v>43</v>
      </c>
      <c r="Q58" s="378">
        <f t="shared" si="54"/>
        <v>0</v>
      </c>
      <c r="R58" s="378">
        <f t="shared" si="54"/>
        <v>0</v>
      </c>
      <c r="S58" s="378">
        <f t="shared" si="54"/>
        <v>0</v>
      </c>
      <c r="T58" s="378">
        <f t="shared" si="54"/>
        <v>1</v>
      </c>
      <c r="U58" s="378">
        <f t="shared" si="54"/>
        <v>0</v>
      </c>
      <c r="V58" s="378">
        <f t="shared" si="54"/>
        <v>1</v>
      </c>
      <c r="W58" s="378">
        <f t="shared" si="54"/>
        <v>0</v>
      </c>
      <c r="X58" s="378">
        <f t="shared" si="54"/>
        <v>0</v>
      </c>
      <c r="Y58" s="380" t="s">
        <v>42</v>
      </c>
      <c r="Z58" s="380" t="s">
        <v>44</v>
      </c>
      <c r="AA58" s="380" t="s">
        <v>45</v>
      </c>
      <c r="AB58" s="380" t="s">
        <v>46</v>
      </c>
      <c r="AC58" s="380" t="s">
        <v>47</v>
      </c>
      <c r="AD58" s="380" t="s">
        <v>48</v>
      </c>
      <c r="AE58" s="380" t="s">
        <v>67</v>
      </c>
      <c r="AF58" s="380" t="s">
        <v>43</v>
      </c>
      <c r="AG58" s="378">
        <f t="shared" si="48"/>
        <v>0</v>
      </c>
      <c r="AH58" s="378">
        <f t="shared" si="48"/>
        <v>0</v>
      </c>
      <c r="AI58" s="378">
        <f t="shared" si="48"/>
        <v>0</v>
      </c>
      <c r="AJ58" s="378">
        <f t="shared" si="48"/>
        <v>0</v>
      </c>
      <c r="AK58" s="378">
        <f t="shared" si="48"/>
        <v>0</v>
      </c>
      <c r="AL58" s="378">
        <f t="shared" si="48"/>
        <v>0</v>
      </c>
      <c r="AM58" s="378">
        <f t="shared" si="48"/>
        <v>0</v>
      </c>
      <c r="AN58" s="378">
        <f t="shared" si="48"/>
        <v>0</v>
      </c>
      <c r="AO58" s="380" t="s">
        <v>42</v>
      </c>
      <c r="AP58" s="380" t="s">
        <v>44</v>
      </c>
      <c r="AQ58" s="380" t="s">
        <v>45</v>
      </c>
      <c r="AR58" s="380" t="s">
        <v>46</v>
      </c>
      <c r="AS58" s="380" t="s">
        <v>47</v>
      </c>
      <c r="AT58" s="380" t="s">
        <v>48</v>
      </c>
      <c r="AU58" s="380" t="s">
        <v>67</v>
      </c>
      <c r="AV58" s="380" t="s">
        <v>43</v>
      </c>
      <c r="AW58" s="378">
        <f t="shared" si="50"/>
        <v>0</v>
      </c>
      <c r="AX58" s="378">
        <f t="shared" si="50"/>
        <v>0</v>
      </c>
      <c r="AY58" s="378">
        <f t="shared" si="50"/>
        <v>0</v>
      </c>
      <c r="AZ58" s="378">
        <f t="shared" si="50"/>
        <v>0</v>
      </c>
      <c r="BA58" s="378">
        <f t="shared" si="50"/>
        <v>0</v>
      </c>
      <c r="BB58" s="378">
        <f t="shared" si="50"/>
        <v>0</v>
      </c>
      <c r="BC58" s="378">
        <f t="shared" si="50"/>
        <v>0</v>
      </c>
      <c r="BD58" s="378">
        <f t="shared" si="50"/>
        <v>0</v>
      </c>
      <c r="BE58" s="380" t="s">
        <v>42</v>
      </c>
      <c r="BF58" s="380" t="s">
        <v>44</v>
      </c>
      <c r="BG58" s="380" t="s">
        <v>45</v>
      </c>
      <c r="BH58" s="380" t="s">
        <v>46</v>
      </c>
      <c r="BI58" s="380" t="s">
        <v>47</v>
      </c>
      <c r="BJ58" s="380" t="s">
        <v>48</v>
      </c>
      <c r="BK58" s="380" t="s">
        <v>67</v>
      </c>
      <c r="BL58" s="380" t="s">
        <v>43</v>
      </c>
      <c r="BM58" s="378">
        <f t="shared" si="52"/>
        <v>0</v>
      </c>
      <c r="BN58" s="378">
        <f t="shared" si="52"/>
        <v>0</v>
      </c>
      <c r="BO58" s="378">
        <f t="shared" si="52"/>
        <v>0</v>
      </c>
      <c r="BP58" s="378">
        <f t="shared" si="52"/>
        <v>0</v>
      </c>
      <c r="BQ58" s="378">
        <f t="shared" si="52"/>
        <v>0</v>
      </c>
      <c r="BR58" s="378">
        <f t="shared" si="52"/>
        <v>0</v>
      </c>
      <c r="BS58" s="378">
        <f t="shared" si="52"/>
        <v>0</v>
      </c>
      <c r="BT58" s="378">
        <f t="shared" si="52"/>
        <v>0</v>
      </c>
      <c r="BU58" s="380" t="s">
        <v>42</v>
      </c>
      <c r="BV58" s="380" t="s">
        <v>44</v>
      </c>
      <c r="BW58" s="380" t="s">
        <v>45</v>
      </c>
      <c r="BX58" s="380" t="s">
        <v>46</v>
      </c>
      <c r="BY58" s="380" t="s">
        <v>47</v>
      </c>
      <c r="BZ58" s="380" t="s">
        <v>48</v>
      </c>
      <c r="CA58" s="380" t="s">
        <v>67</v>
      </c>
      <c r="CB58" s="380" t="s">
        <v>43</v>
      </c>
    </row>
    <row r="59" spans="1:80" ht="13.5" thickBot="1" x14ac:dyDescent="0.25">
      <c r="A59" s="373">
        <f t="shared" ref="A59:BD59" si="55">SUM(A51:A58)</f>
        <v>0</v>
      </c>
      <c r="B59" s="372">
        <f t="shared" si="55"/>
        <v>0</v>
      </c>
      <c r="C59" s="372">
        <f t="shared" si="55"/>
        <v>1</v>
      </c>
      <c r="D59" s="372">
        <f t="shared" si="55"/>
        <v>2</v>
      </c>
      <c r="E59" s="372">
        <f t="shared" si="55"/>
        <v>1</v>
      </c>
      <c r="F59" s="372">
        <f t="shared" si="55"/>
        <v>4</v>
      </c>
      <c r="G59" s="372">
        <f t="shared" si="55"/>
        <v>1</v>
      </c>
      <c r="H59" s="372">
        <f t="shared" si="55"/>
        <v>2</v>
      </c>
      <c r="I59" s="379" t="str">
        <f t="shared" ref="I59:P59" ca="1" si="56">IF(A59=I55,"OK.","CISSS!")</f>
        <v>OK.</v>
      </c>
      <c r="J59" s="379" t="str">
        <f t="shared" ca="1" si="56"/>
        <v>OK.</v>
      </c>
      <c r="K59" s="379" t="str">
        <f t="shared" ca="1" si="56"/>
        <v>OK.</v>
      </c>
      <c r="L59" s="379" t="str">
        <f t="shared" ca="1" si="56"/>
        <v>OK.</v>
      </c>
      <c r="M59" s="379" t="str">
        <f t="shared" ca="1" si="56"/>
        <v>OK.</v>
      </c>
      <c r="N59" s="379" t="str">
        <f t="shared" ca="1" si="56"/>
        <v>OK.</v>
      </c>
      <c r="O59" s="379" t="str">
        <f t="shared" ca="1" si="56"/>
        <v>OK.</v>
      </c>
      <c r="P59" s="379" t="str">
        <f t="shared" ca="1" si="56"/>
        <v>OK.</v>
      </c>
      <c r="Q59" s="384">
        <f t="shared" si="55"/>
        <v>0</v>
      </c>
      <c r="R59" s="384">
        <f t="shared" si="55"/>
        <v>0</v>
      </c>
      <c r="S59" s="384">
        <f t="shared" si="55"/>
        <v>1</v>
      </c>
      <c r="T59" s="384">
        <f t="shared" si="55"/>
        <v>2</v>
      </c>
      <c r="U59" s="384">
        <f t="shared" si="55"/>
        <v>1</v>
      </c>
      <c r="V59" s="384">
        <f t="shared" si="55"/>
        <v>4</v>
      </c>
      <c r="W59" s="384">
        <f t="shared" si="55"/>
        <v>1</v>
      </c>
      <c r="X59" s="384">
        <f t="shared" si="55"/>
        <v>2</v>
      </c>
      <c r="Y59" s="382" t="str">
        <f t="shared" ref="Y59:AF59" ca="1" si="57">IF(Q59=Y55,"OK.","CISSS!")</f>
        <v>OK.</v>
      </c>
      <c r="Z59" s="382" t="str">
        <f t="shared" ca="1" si="57"/>
        <v>OK.</v>
      </c>
      <c r="AA59" s="382" t="str">
        <f t="shared" ca="1" si="57"/>
        <v>OK.</v>
      </c>
      <c r="AB59" s="382" t="str">
        <f t="shared" ca="1" si="57"/>
        <v>OK.</v>
      </c>
      <c r="AC59" s="382" t="str">
        <f t="shared" ca="1" si="57"/>
        <v>OK.</v>
      </c>
      <c r="AD59" s="382" t="str">
        <f t="shared" ca="1" si="57"/>
        <v>OK.</v>
      </c>
      <c r="AE59" s="382" t="str">
        <f t="shared" ca="1" si="57"/>
        <v>OK.</v>
      </c>
      <c r="AF59" s="382" t="str">
        <f t="shared" ca="1" si="57"/>
        <v>OK.</v>
      </c>
      <c r="AG59" s="372">
        <f t="shared" si="55"/>
        <v>0</v>
      </c>
      <c r="AH59" s="372">
        <f t="shared" si="55"/>
        <v>0</v>
      </c>
      <c r="AI59" s="372">
        <f t="shared" si="55"/>
        <v>0</v>
      </c>
      <c r="AJ59" s="372">
        <f t="shared" si="55"/>
        <v>0</v>
      </c>
      <c r="AK59" s="372">
        <f t="shared" si="55"/>
        <v>0</v>
      </c>
      <c r="AL59" s="372">
        <f t="shared" si="55"/>
        <v>0</v>
      </c>
      <c r="AM59" s="372">
        <f t="shared" si="55"/>
        <v>0</v>
      </c>
      <c r="AN59" s="372">
        <f t="shared" si="55"/>
        <v>0</v>
      </c>
      <c r="AO59" s="379" t="str">
        <f t="shared" ref="AO59:AV59" ca="1" si="58">IF(AG59=AO55,"OK.","CISSS!")</f>
        <v>OK.</v>
      </c>
      <c r="AP59" s="379" t="str">
        <f t="shared" ca="1" si="58"/>
        <v>OK.</v>
      </c>
      <c r="AQ59" s="379" t="str">
        <f t="shared" ca="1" si="58"/>
        <v>OK.</v>
      </c>
      <c r="AR59" s="379" t="str">
        <f t="shared" ca="1" si="58"/>
        <v>OK.</v>
      </c>
      <c r="AS59" s="379" t="str">
        <f t="shared" ca="1" si="58"/>
        <v>OK.</v>
      </c>
      <c r="AT59" s="379" t="str">
        <f t="shared" ca="1" si="58"/>
        <v>OK.</v>
      </c>
      <c r="AU59" s="379" t="str">
        <f t="shared" ca="1" si="58"/>
        <v>OK.</v>
      </c>
      <c r="AV59" s="379" t="str">
        <f t="shared" ca="1" si="58"/>
        <v>OK.</v>
      </c>
      <c r="AW59" s="384">
        <f t="shared" si="55"/>
        <v>0</v>
      </c>
      <c r="AX59" s="384">
        <f t="shared" si="55"/>
        <v>0</v>
      </c>
      <c r="AY59" s="384">
        <f t="shared" si="55"/>
        <v>0</v>
      </c>
      <c r="AZ59" s="384">
        <f t="shared" si="55"/>
        <v>0</v>
      </c>
      <c r="BA59" s="384">
        <f t="shared" si="55"/>
        <v>0</v>
      </c>
      <c r="BB59" s="384">
        <f t="shared" si="55"/>
        <v>0</v>
      </c>
      <c r="BC59" s="384">
        <f t="shared" si="55"/>
        <v>0</v>
      </c>
      <c r="BD59" s="384">
        <f t="shared" si="55"/>
        <v>2</v>
      </c>
      <c r="BE59" s="382" t="str">
        <f t="shared" ref="BE59:BL59" ca="1" si="59">IF(AW59=BE55,"OK.","CISSS!")</f>
        <v>OK.</v>
      </c>
      <c r="BF59" s="382" t="str">
        <f t="shared" ca="1" si="59"/>
        <v>OK.</v>
      </c>
      <c r="BG59" s="382" t="str">
        <f t="shared" ca="1" si="59"/>
        <v>OK.</v>
      </c>
      <c r="BH59" s="382" t="str">
        <f t="shared" ca="1" si="59"/>
        <v>OK.</v>
      </c>
      <c r="BI59" s="382" t="str">
        <f t="shared" ca="1" si="59"/>
        <v>OK.</v>
      </c>
      <c r="BJ59" s="382" t="str">
        <f t="shared" ca="1" si="59"/>
        <v>OK.</v>
      </c>
      <c r="BK59" s="382" t="str">
        <f t="shared" ca="1" si="59"/>
        <v>OK.</v>
      </c>
      <c r="BL59" s="382" t="str">
        <f t="shared" ca="1" si="59"/>
        <v>OK.</v>
      </c>
      <c r="BM59" s="372">
        <f t="shared" ref="BM59:BT59" si="60">SUM(BM51:BM58)</f>
        <v>0</v>
      </c>
      <c r="BN59" s="372">
        <f t="shared" si="60"/>
        <v>0</v>
      </c>
      <c r="BO59" s="372">
        <f t="shared" si="60"/>
        <v>0</v>
      </c>
      <c r="BP59" s="372">
        <f t="shared" si="60"/>
        <v>0</v>
      </c>
      <c r="BQ59" s="372">
        <f t="shared" si="60"/>
        <v>0</v>
      </c>
      <c r="BR59" s="372">
        <f t="shared" si="60"/>
        <v>0</v>
      </c>
      <c r="BS59" s="372">
        <f t="shared" si="60"/>
        <v>0</v>
      </c>
      <c r="BT59" s="372">
        <f t="shared" si="60"/>
        <v>0</v>
      </c>
      <c r="BU59" s="379" t="str">
        <f t="shared" ref="BU59:CB59" ca="1" si="61">IF(BM59=BU55,"OK.","CISSS!")</f>
        <v>OK.</v>
      </c>
      <c r="BV59" s="379" t="str">
        <f t="shared" ca="1" si="61"/>
        <v>OK.</v>
      </c>
      <c r="BW59" s="379" t="str">
        <f t="shared" ca="1" si="61"/>
        <v>OK.</v>
      </c>
      <c r="BX59" s="379" t="str">
        <f t="shared" ca="1" si="61"/>
        <v>OK.</v>
      </c>
      <c r="BY59" s="379" t="str">
        <f t="shared" ca="1" si="61"/>
        <v>OK.</v>
      </c>
      <c r="BZ59" s="379" t="str">
        <f t="shared" ca="1" si="61"/>
        <v>OK.</v>
      </c>
      <c r="CA59" s="379" t="str">
        <f t="shared" ca="1" si="61"/>
        <v>OK.</v>
      </c>
      <c r="CB59" s="379" t="str">
        <f t="shared" ca="1" si="61"/>
        <v>OK.</v>
      </c>
    </row>
    <row r="60" spans="1:80" x14ac:dyDescent="0.2">
      <c r="A60" s="375">
        <f t="shared" ref="A60:H60" si="62">A$3</f>
        <v>0</v>
      </c>
      <c r="B60" s="375">
        <f t="shared" si="62"/>
        <v>0</v>
      </c>
      <c r="C60" s="375" t="str">
        <f t="shared" si="62"/>
        <v>ARCH 243.11</v>
      </c>
      <c r="D60" s="375">
        <f t="shared" si="62"/>
        <v>0</v>
      </c>
      <c r="E60" s="375">
        <f t="shared" si="62"/>
        <v>0</v>
      </c>
      <c r="F60" s="375" t="str">
        <f t="shared" si="62"/>
        <v>ARCH 352.11</v>
      </c>
      <c r="G60" s="375">
        <f t="shared" si="62"/>
        <v>0</v>
      </c>
      <c r="H60" s="375" t="str">
        <f t="shared" si="62"/>
        <v>ARCH 492.11</v>
      </c>
      <c r="I60">
        <f ca="1">COUNTIF((OFFSET($A$60,0,0,4,8)),IF(A60=0,".",A60))</f>
        <v>0</v>
      </c>
      <c r="J60">
        <f t="shared" ref="J60:P63" ca="1" si="63">COUNTIF((OFFSET($A$60,0,0,4,8)),IF(B60=0,".",B60))</f>
        <v>0</v>
      </c>
      <c r="K60">
        <f t="shared" ca="1" si="63"/>
        <v>1</v>
      </c>
      <c r="L60">
        <f t="shared" ca="1" si="63"/>
        <v>0</v>
      </c>
      <c r="M60">
        <f t="shared" ca="1" si="63"/>
        <v>0</v>
      </c>
      <c r="N60">
        <f t="shared" ca="1" si="63"/>
        <v>1</v>
      </c>
      <c r="O60">
        <f t="shared" ca="1" si="63"/>
        <v>0</v>
      </c>
      <c r="P60">
        <f t="shared" ca="1" si="63"/>
        <v>1</v>
      </c>
      <c r="Q60" s="375">
        <f t="shared" ref="Q60:BT60" si="64">Q$3</f>
        <v>0</v>
      </c>
      <c r="R60" s="375">
        <f t="shared" si="64"/>
        <v>0</v>
      </c>
      <c r="S60" s="375" t="str">
        <f t="shared" si="64"/>
        <v>Prof. Dr. A. Zekiye ABALI</v>
      </c>
      <c r="T60" s="375">
        <f t="shared" si="64"/>
        <v>0</v>
      </c>
      <c r="U60" s="375">
        <f t="shared" si="64"/>
        <v>0</v>
      </c>
      <c r="V60" s="375" t="str">
        <f t="shared" si="64"/>
        <v>Prof. Dr. Oya PAKDİL</v>
      </c>
      <c r="W60" s="375">
        <f t="shared" si="64"/>
        <v>0</v>
      </c>
      <c r="X60" s="375" t="str">
        <f t="shared" si="64"/>
        <v>Prof. Dr. Belkıs ULUOĞLU</v>
      </c>
      <c r="Y60" s="381">
        <f ca="1">COUNTIF((OFFSET($Q$60,0,0,4,8)),IF(Q60=0,".",Q60))</f>
        <v>0</v>
      </c>
      <c r="Z60" s="381">
        <f t="shared" ref="Z60:AF63" ca="1" si="65">COUNTIF((OFFSET($Q$60,0,0,4,8)),IF(R60=0,".",R60))</f>
        <v>0</v>
      </c>
      <c r="AA60" s="381">
        <f t="shared" ca="1" si="65"/>
        <v>1</v>
      </c>
      <c r="AB60" s="381">
        <f t="shared" ca="1" si="65"/>
        <v>0</v>
      </c>
      <c r="AC60" s="381">
        <f t="shared" ca="1" si="65"/>
        <v>0</v>
      </c>
      <c r="AD60" s="381">
        <f t="shared" ca="1" si="65"/>
        <v>1</v>
      </c>
      <c r="AE60" s="381">
        <f t="shared" ca="1" si="65"/>
        <v>0</v>
      </c>
      <c r="AF60" s="381">
        <f t="shared" ca="1" si="65"/>
        <v>1</v>
      </c>
      <c r="AG60" s="375">
        <f t="shared" si="64"/>
        <v>0</v>
      </c>
      <c r="AH60" s="375">
        <f t="shared" si="64"/>
        <v>0</v>
      </c>
      <c r="AI60" s="375">
        <f t="shared" si="64"/>
        <v>0</v>
      </c>
      <c r="AJ60" s="375">
        <f t="shared" si="64"/>
        <v>0</v>
      </c>
      <c r="AK60" s="375">
        <f t="shared" si="64"/>
        <v>0</v>
      </c>
      <c r="AL60" s="375">
        <f t="shared" si="64"/>
        <v>0</v>
      </c>
      <c r="AM60" s="375">
        <f t="shared" si="64"/>
        <v>0</v>
      </c>
      <c r="AN60" s="375">
        <f t="shared" si="64"/>
        <v>0</v>
      </c>
      <c r="AO60">
        <f ca="1">COUNTIF((OFFSET($AG$60,0,0,4,8)),IF(AG60=0,".",AG60))</f>
        <v>0</v>
      </c>
      <c r="AP60">
        <f t="shared" ref="AP60:AV63" ca="1" si="66">COUNTIF((OFFSET($AG$60,0,0,4,8)),IF(AH60=0,".",AH60))</f>
        <v>0</v>
      </c>
      <c r="AQ60">
        <f t="shared" ca="1" si="66"/>
        <v>0</v>
      </c>
      <c r="AR60">
        <f t="shared" ca="1" si="66"/>
        <v>0</v>
      </c>
      <c r="AS60">
        <f t="shared" ca="1" si="66"/>
        <v>0</v>
      </c>
      <c r="AT60">
        <f t="shared" ca="1" si="66"/>
        <v>0</v>
      </c>
      <c r="AU60">
        <f t="shared" ca="1" si="66"/>
        <v>0</v>
      </c>
      <c r="AV60">
        <f t="shared" ca="1" si="66"/>
        <v>0</v>
      </c>
      <c r="AW60" s="375">
        <f t="shared" si="64"/>
        <v>0</v>
      </c>
      <c r="AX60" s="375">
        <f t="shared" si="64"/>
        <v>0</v>
      </c>
      <c r="AY60" s="375">
        <f t="shared" si="64"/>
        <v>0</v>
      </c>
      <c r="AZ60" s="375">
        <f t="shared" si="64"/>
        <v>0</v>
      </c>
      <c r="BA60" s="375">
        <f t="shared" si="64"/>
        <v>0</v>
      </c>
      <c r="BB60" s="375">
        <f t="shared" si="64"/>
        <v>0</v>
      </c>
      <c r="BC60" s="375">
        <f t="shared" si="64"/>
        <v>0</v>
      </c>
      <c r="BD60" s="375" t="str">
        <f t="shared" si="64"/>
        <v>Ceren GÖĞÜŞ</v>
      </c>
      <c r="BE60" s="381">
        <f ca="1">COUNTIF((OFFSET($AW$60,0,0,4,8)),IF(AW60=0,".",AW60))</f>
        <v>0</v>
      </c>
      <c r="BF60" s="381">
        <f t="shared" ref="BF60:BL63" ca="1" si="67">COUNTIF((OFFSET($AW$60,0,0,4,8)),IF(AX60=0,".",AX60))</f>
        <v>0</v>
      </c>
      <c r="BG60" s="381">
        <f t="shared" ca="1" si="67"/>
        <v>0</v>
      </c>
      <c r="BH60" s="381">
        <f t="shared" ca="1" si="67"/>
        <v>0</v>
      </c>
      <c r="BI60" s="381">
        <f t="shared" ca="1" si="67"/>
        <v>0</v>
      </c>
      <c r="BJ60" s="381">
        <f t="shared" ca="1" si="67"/>
        <v>0</v>
      </c>
      <c r="BK60" s="381">
        <f t="shared" ca="1" si="67"/>
        <v>0</v>
      </c>
      <c r="BL60" s="381">
        <f t="shared" ca="1" si="67"/>
        <v>1</v>
      </c>
      <c r="BM60" s="375">
        <f t="shared" si="64"/>
        <v>0</v>
      </c>
      <c r="BN60" s="375">
        <f t="shared" si="64"/>
        <v>0</v>
      </c>
      <c r="BO60" s="375">
        <f t="shared" si="64"/>
        <v>0</v>
      </c>
      <c r="BP60" s="375">
        <f t="shared" si="64"/>
        <v>0</v>
      </c>
      <c r="BQ60" s="375">
        <f t="shared" si="64"/>
        <v>0</v>
      </c>
      <c r="BR60" s="375">
        <f t="shared" si="64"/>
        <v>0</v>
      </c>
      <c r="BS60" s="375">
        <f t="shared" si="64"/>
        <v>0</v>
      </c>
      <c r="BT60" s="375">
        <f t="shared" si="64"/>
        <v>0</v>
      </c>
      <c r="BU60">
        <f ca="1">COUNTIF((OFFSET($BM$60,0,0,4,8)),IF(BM60=0,".",BM60))</f>
        <v>0</v>
      </c>
      <c r="BV60">
        <f t="shared" ref="BV60:CB63" ca="1" si="68">COUNTIF((OFFSET($BM$60,0,0,4,8)),IF(BN60=0,".",BN60))</f>
        <v>0</v>
      </c>
      <c r="BW60">
        <f t="shared" ca="1" si="68"/>
        <v>0</v>
      </c>
      <c r="BX60">
        <f t="shared" ca="1" si="68"/>
        <v>0</v>
      </c>
      <c r="BY60">
        <f t="shared" ca="1" si="68"/>
        <v>0</v>
      </c>
      <c r="BZ60">
        <f t="shared" ca="1" si="68"/>
        <v>0</v>
      </c>
      <c r="CA60">
        <f t="shared" ca="1" si="68"/>
        <v>0</v>
      </c>
      <c r="CB60">
        <f t="shared" ca="1" si="68"/>
        <v>0</v>
      </c>
    </row>
    <row r="61" spans="1:80" x14ac:dyDescent="0.2">
      <c r="A61" s="374">
        <f t="shared" ref="A61:H61" si="69">A$13</f>
        <v>0</v>
      </c>
      <c r="B61" s="374">
        <f t="shared" si="69"/>
        <v>0</v>
      </c>
      <c r="C61" s="374" t="str">
        <f t="shared" si="69"/>
        <v>ARCH 243.12</v>
      </c>
      <c r="D61" s="374">
        <f t="shared" si="69"/>
        <v>0</v>
      </c>
      <c r="E61" s="374" t="str">
        <f t="shared" si="69"/>
        <v>ARCH 351.12</v>
      </c>
      <c r="F61" s="374" t="str">
        <f t="shared" si="69"/>
        <v>ARCH 352.12</v>
      </c>
      <c r="G61" s="374" t="str">
        <f t="shared" si="69"/>
        <v>ARCH 451.12</v>
      </c>
      <c r="H61" s="374" t="str">
        <f t="shared" si="69"/>
        <v>ARCH 492.12</v>
      </c>
      <c r="I61">
        <f ca="1">COUNTIF((OFFSET($A$60,0,0,4,8)),IF(A61=0,".",A61))</f>
        <v>0</v>
      </c>
      <c r="J61">
        <f t="shared" ca="1" si="63"/>
        <v>0</v>
      </c>
      <c r="K61">
        <f t="shared" ca="1" si="63"/>
        <v>1</v>
      </c>
      <c r="L61">
        <f t="shared" ca="1" si="63"/>
        <v>0</v>
      </c>
      <c r="M61">
        <f t="shared" ca="1" si="63"/>
        <v>1</v>
      </c>
      <c r="N61">
        <f t="shared" ca="1" si="63"/>
        <v>1</v>
      </c>
      <c r="O61">
        <f t="shared" ca="1" si="63"/>
        <v>1</v>
      </c>
      <c r="P61">
        <f t="shared" ca="1" si="63"/>
        <v>1</v>
      </c>
      <c r="Q61" s="385">
        <f t="shared" ref="Q61:BT61" si="70">Q$13</f>
        <v>0</v>
      </c>
      <c r="R61" s="385">
        <f t="shared" si="70"/>
        <v>0</v>
      </c>
      <c r="S61" s="385" t="str">
        <f t="shared" si="70"/>
        <v>Yrd. Doç. Dr. Hakan UZBERK</v>
      </c>
      <c r="T61" s="385">
        <f t="shared" si="70"/>
        <v>0</v>
      </c>
      <c r="U61" s="385" t="str">
        <f t="shared" si="70"/>
        <v>Öğr. Gör. Ayla KARACABEY</v>
      </c>
      <c r="V61" s="385" t="str">
        <f t="shared" si="70"/>
        <v>Prof. Dr. Şahap ÇAKIN</v>
      </c>
      <c r="W61" s="385" t="str">
        <f t="shared" si="70"/>
        <v>Prof. Dr. Ahmet Vefik ALP</v>
      </c>
      <c r="X61" s="385" t="str">
        <f t="shared" si="70"/>
        <v>Prof. Dr. Sevinç HADİ</v>
      </c>
      <c r="Y61" s="381">
        <f ca="1">COUNTIF((OFFSET($Q$60,0,0,4,8)),IF(Q61=0,".",Q61))</f>
        <v>0</v>
      </c>
      <c r="Z61" s="381">
        <f t="shared" ca="1" si="65"/>
        <v>0</v>
      </c>
      <c r="AA61" s="381">
        <f t="shared" ca="1" si="65"/>
        <v>1</v>
      </c>
      <c r="AB61" s="381">
        <f t="shared" ca="1" si="65"/>
        <v>0</v>
      </c>
      <c r="AC61" s="381">
        <f t="shared" ca="1" si="65"/>
        <v>1</v>
      </c>
      <c r="AD61" s="381">
        <f t="shared" ca="1" si="65"/>
        <v>1</v>
      </c>
      <c r="AE61" s="381">
        <f t="shared" ca="1" si="65"/>
        <v>1</v>
      </c>
      <c r="AF61" s="381">
        <f t="shared" ca="1" si="65"/>
        <v>1</v>
      </c>
      <c r="AG61" s="374">
        <f t="shared" si="70"/>
        <v>0</v>
      </c>
      <c r="AH61" s="374">
        <f t="shared" si="70"/>
        <v>0</v>
      </c>
      <c r="AI61" s="374">
        <f t="shared" si="70"/>
        <v>0</v>
      </c>
      <c r="AJ61" s="374">
        <f t="shared" si="70"/>
        <v>0</v>
      </c>
      <c r="AK61" s="374">
        <f t="shared" si="70"/>
        <v>0</v>
      </c>
      <c r="AL61" s="374">
        <f t="shared" si="70"/>
        <v>0</v>
      </c>
      <c r="AM61" s="374">
        <f t="shared" si="70"/>
        <v>0</v>
      </c>
      <c r="AN61" s="374">
        <f t="shared" si="70"/>
        <v>0</v>
      </c>
      <c r="AO61">
        <f ca="1">COUNTIF((OFFSET($AG$60,0,0,4,8)),IF(AG61=0,".",AG61))</f>
        <v>0</v>
      </c>
      <c r="AP61">
        <f t="shared" ca="1" si="66"/>
        <v>0</v>
      </c>
      <c r="AQ61">
        <f t="shared" ca="1" si="66"/>
        <v>0</v>
      </c>
      <c r="AR61">
        <f t="shared" ca="1" si="66"/>
        <v>0</v>
      </c>
      <c r="AS61">
        <f t="shared" ca="1" si="66"/>
        <v>0</v>
      </c>
      <c r="AT61">
        <f t="shared" ca="1" si="66"/>
        <v>0</v>
      </c>
      <c r="AU61">
        <f t="shared" ca="1" si="66"/>
        <v>0</v>
      </c>
      <c r="AV61">
        <f t="shared" ca="1" si="66"/>
        <v>0</v>
      </c>
      <c r="AW61" s="385">
        <f t="shared" si="70"/>
        <v>0</v>
      </c>
      <c r="AX61" s="385">
        <f t="shared" si="70"/>
        <v>0</v>
      </c>
      <c r="AY61" s="385">
        <f t="shared" si="70"/>
        <v>0</v>
      </c>
      <c r="AZ61" s="385">
        <f t="shared" si="70"/>
        <v>0</v>
      </c>
      <c r="BA61" s="385">
        <f t="shared" si="70"/>
        <v>0</v>
      </c>
      <c r="BB61" s="385">
        <f t="shared" si="70"/>
        <v>0</v>
      </c>
      <c r="BC61" s="385">
        <f t="shared" si="70"/>
        <v>0</v>
      </c>
      <c r="BD61" s="385" t="str">
        <f t="shared" si="70"/>
        <v>Evin ERİŞ</v>
      </c>
      <c r="BE61" s="381">
        <f ca="1">COUNTIF((OFFSET($AW$60,0,0,4,8)),IF(AW61=0,".",AW61))</f>
        <v>0</v>
      </c>
      <c r="BF61" s="381">
        <f t="shared" ca="1" si="67"/>
        <v>0</v>
      </c>
      <c r="BG61" s="381">
        <f t="shared" ca="1" si="67"/>
        <v>0</v>
      </c>
      <c r="BH61" s="381">
        <f t="shared" ca="1" si="67"/>
        <v>0</v>
      </c>
      <c r="BI61" s="381">
        <f t="shared" ca="1" si="67"/>
        <v>0</v>
      </c>
      <c r="BJ61" s="381">
        <f t="shared" ca="1" si="67"/>
        <v>0</v>
      </c>
      <c r="BK61" s="381">
        <f t="shared" ca="1" si="67"/>
        <v>0</v>
      </c>
      <c r="BL61" s="381">
        <f t="shared" ca="1" si="67"/>
        <v>1</v>
      </c>
      <c r="BM61" s="374">
        <f t="shared" si="70"/>
        <v>0</v>
      </c>
      <c r="BN61" s="374">
        <f t="shared" si="70"/>
        <v>0</v>
      </c>
      <c r="BO61" s="374">
        <f t="shared" si="70"/>
        <v>0</v>
      </c>
      <c r="BP61" s="374">
        <f t="shared" si="70"/>
        <v>0</v>
      </c>
      <c r="BQ61" s="374">
        <f t="shared" si="70"/>
        <v>0</v>
      </c>
      <c r="BR61" s="374">
        <f t="shared" si="70"/>
        <v>0</v>
      </c>
      <c r="BS61" s="374">
        <f t="shared" si="70"/>
        <v>0</v>
      </c>
      <c r="BT61" s="374">
        <f t="shared" si="70"/>
        <v>0</v>
      </c>
      <c r="BU61">
        <f ca="1">COUNTIF((OFFSET($BM$60,0,0,4,8)),IF(BM61=0,".",BM61))</f>
        <v>0</v>
      </c>
      <c r="BV61">
        <f t="shared" ca="1" si="68"/>
        <v>0</v>
      </c>
      <c r="BW61">
        <f t="shared" ca="1" si="68"/>
        <v>0</v>
      </c>
      <c r="BX61">
        <f t="shared" ca="1" si="68"/>
        <v>0</v>
      </c>
      <c r="BY61">
        <f t="shared" ca="1" si="68"/>
        <v>0</v>
      </c>
      <c r="BZ61">
        <f t="shared" ca="1" si="68"/>
        <v>0</v>
      </c>
      <c r="CA61">
        <f t="shared" ca="1" si="68"/>
        <v>0</v>
      </c>
      <c r="CB61">
        <f t="shared" ca="1" si="68"/>
        <v>0</v>
      </c>
    </row>
    <row r="62" spans="1:80" x14ac:dyDescent="0.2">
      <c r="A62" s="375">
        <f t="shared" ref="A62:H62" si="71">A$23</f>
        <v>0</v>
      </c>
      <c r="B62" s="375">
        <f t="shared" si="71"/>
        <v>0</v>
      </c>
      <c r="C62" s="375">
        <f t="shared" si="71"/>
        <v>0</v>
      </c>
      <c r="D62" s="375" t="str">
        <f t="shared" si="71"/>
        <v>ARCH 252.13</v>
      </c>
      <c r="E62" s="375">
        <f t="shared" si="71"/>
        <v>0</v>
      </c>
      <c r="F62" s="375" t="str">
        <f t="shared" si="71"/>
        <v>ARCH 352.13</v>
      </c>
      <c r="G62" s="375">
        <f t="shared" si="71"/>
        <v>0</v>
      </c>
      <c r="H62" s="375">
        <f t="shared" si="71"/>
        <v>0</v>
      </c>
      <c r="I62">
        <f ca="1">COUNTIF((OFFSET($A$60,0,0,4,8)),IF(A62=0,".",A62))</f>
        <v>0</v>
      </c>
      <c r="J62">
        <f t="shared" ca="1" si="63"/>
        <v>0</v>
      </c>
      <c r="K62">
        <f t="shared" ca="1" si="63"/>
        <v>0</v>
      </c>
      <c r="L62">
        <f t="shared" ca="1" si="63"/>
        <v>1</v>
      </c>
      <c r="M62">
        <f t="shared" ca="1" si="63"/>
        <v>0</v>
      </c>
      <c r="N62">
        <f t="shared" ca="1" si="63"/>
        <v>1</v>
      </c>
      <c r="O62">
        <f t="shared" ca="1" si="63"/>
        <v>0</v>
      </c>
      <c r="P62">
        <f t="shared" ca="1" si="63"/>
        <v>0</v>
      </c>
      <c r="Q62" s="375">
        <f t="shared" ref="Q62:BT62" si="72">Q$23</f>
        <v>0</v>
      </c>
      <c r="R62" s="375">
        <f t="shared" si="72"/>
        <v>0</v>
      </c>
      <c r="S62" s="375">
        <f t="shared" si="72"/>
        <v>0</v>
      </c>
      <c r="T62" s="375" t="str">
        <f t="shared" si="72"/>
        <v>Öğr. Gör. Nişan YAUBYAN</v>
      </c>
      <c r="U62" s="375">
        <f t="shared" si="72"/>
        <v>0</v>
      </c>
      <c r="V62" s="375" t="str">
        <f t="shared" si="72"/>
        <v>Öğr. Gör. Erdal ÖZYURT</v>
      </c>
      <c r="W62" s="375">
        <f t="shared" si="72"/>
        <v>0</v>
      </c>
      <c r="X62" s="375">
        <f t="shared" si="72"/>
        <v>0</v>
      </c>
      <c r="Y62" s="381">
        <f ca="1">COUNTIF((OFFSET($Q$60,0,0,4,8)),IF(Q62=0,".",Q62))</f>
        <v>0</v>
      </c>
      <c r="Z62" s="381">
        <f t="shared" ca="1" si="65"/>
        <v>0</v>
      </c>
      <c r="AA62" s="381">
        <f t="shared" ca="1" si="65"/>
        <v>0</v>
      </c>
      <c r="AB62" s="381">
        <f t="shared" ca="1" si="65"/>
        <v>1</v>
      </c>
      <c r="AC62" s="381">
        <f t="shared" ca="1" si="65"/>
        <v>0</v>
      </c>
      <c r="AD62" s="381">
        <f t="shared" ca="1" si="65"/>
        <v>1</v>
      </c>
      <c r="AE62" s="381">
        <f t="shared" ca="1" si="65"/>
        <v>0</v>
      </c>
      <c r="AF62" s="381">
        <f t="shared" ca="1" si="65"/>
        <v>0</v>
      </c>
      <c r="AG62" s="375">
        <f t="shared" si="72"/>
        <v>0</v>
      </c>
      <c r="AH62" s="375">
        <f t="shared" si="72"/>
        <v>0</v>
      </c>
      <c r="AI62" s="375">
        <f t="shared" si="72"/>
        <v>0</v>
      </c>
      <c r="AJ62" s="375">
        <f t="shared" si="72"/>
        <v>0</v>
      </c>
      <c r="AK62" s="375">
        <f t="shared" si="72"/>
        <v>0</v>
      </c>
      <c r="AL62" s="375">
        <f t="shared" si="72"/>
        <v>0</v>
      </c>
      <c r="AM62" s="375">
        <f t="shared" si="72"/>
        <v>0</v>
      </c>
      <c r="AN62" s="375">
        <f t="shared" si="72"/>
        <v>0</v>
      </c>
      <c r="AO62">
        <f ca="1">COUNTIF((OFFSET($AG$60,0,0,4,8)),IF(AG62=0,".",AG62))</f>
        <v>0</v>
      </c>
      <c r="AP62">
        <f t="shared" ca="1" si="66"/>
        <v>0</v>
      </c>
      <c r="AQ62">
        <f t="shared" ca="1" si="66"/>
        <v>0</v>
      </c>
      <c r="AR62">
        <f t="shared" ca="1" si="66"/>
        <v>0</v>
      </c>
      <c r="AS62">
        <f t="shared" ca="1" si="66"/>
        <v>0</v>
      </c>
      <c r="AT62">
        <f t="shared" ca="1" si="66"/>
        <v>0</v>
      </c>
      <c r="AU62">
        <f t="shared" ca="1" si="66"/>
        <v>0</v>
      </c>
      <c r="AV62">
        <f t="shared" ca="1" si="66"/>
        <v>0</v>
      </c>
      <c r="AW62" s="375">
        <f t="shared" si="72"/>
        <v>0</v>
      </c>
      <c r="AX62" s="375">
        <f t="shared" si="72"/>
        <v>0</v>
      </c>
      <c r="AY62" s="375">
        <f t="shared" si="72"/>
        <v>0</v>
      </c>
      <c r="AZ62" s="375">
        <f t="shared" si="72"/>
        <v>0</v>
      </c>
      <c r="BA62" s="375">
        <f t="shared" si="72"/>
        <v>0</v>
      </c>
      <c r="BB62" s="375">
        <f t="shared" si="72"/>
        <v>0</v>
      </c>
      <c r="BC62" s="375">
        <f t="shared" si="72"/>
        <v>0</v>
      </c>
      <c r="BD62" s="375">
        <f t="shared" si="72"/>
        <v>0</v>
      </c>
      <c r="BE62" s="381">
        <f ca="1">COUNTIF((OFFSET($AW$60,0,0,4,8)),IF(AW62=0,".",AW62))</f>
        <v>0</v>
      </c>
      <c r="BF62" s="381">
        <f t="shared" ca="1" si="67"/>
        <v>0</v>
      </c>
      <c r="BG62" s="381">
        <f t="shared" ca="1" si="67"/>
        <v>0</v>
      </c>
      <c r="BH62" s="381">
        <f t="shared" ca="1" si="67"/>
        <v>0</v>
      </c>
      <c r="BI62" s="381">
        <f t="shared" ca="1" si="67"/>
        <v>0</v>
      </c>
      <c r="BJ62" s="381">
        <f t="shared" ca="1" si="67"/>
        <v>0</v>
      </c>
      <c r="BK62" s="381">
        <f t="shared" ca="1" si="67"/>
        <v>0</v>
      </c>
      <c r="BL62" s="381">
        <f t="shared" ca="1" si="67"/>
        <v>0</v>
      </c>
      <c r="BM62" s="375">
        <f t="shared" si="72"/>
        <v>0</v>
      </c>
      <c r="BN62" s="375">
        <f t="shared" si="72"/>
        <v>0</v>
      </c>
      <c r="BO62" s="375">
        <f t="shared" si="72"/>
        <v>0</v>
      </c>
      <c r="BP62" s="375">
        <f t="shared" si="72"/>
        <v>0</v>
      </c>
      <c r="BQ62" s="375">
        <f t="shared" si="72"/>
        <v>0</v>
      </c>
      <c r="BR62" s="375">
        <f t="shared" si="72"/>
        <v>0</v>
      </c>
      <c r="BS62" s="375">
        <f t="shared" si="72"/>
        <v>0</v>
      </c>
      <c r="BT62" s="375">
        <f t="shared" si="72"/>
        <v>0</v>
      </c>
      <c r="BU62">
        <f ca="1">COUNTIF((OFFSET($BM$60,0,0,4,8)),IF(BM62=0,".",BM62))</f>
        <v>0</v>
      </c>
      <c r="BV62">
        <f t="shared" ca="1" si="68"/>
        <v>0</v>
      </c>
      <c r="BW62">
        <f t="shared" ca="1" si="68"/>
        <v>0</v>
      </c>
      <c r="BX62">
        <f t="shared" ca="1" si="68"/>
        <v>0</v>
      </c>
      <c r="BY62">
        <f t="shared" ca="1" si="68"/>
        <v>0</v>
      </c>
      <c r="BZ62">
        <f t="shared" ca="1" si="68"/>
        <v>0</v>
      </c>
      <c r="CA62">
        <f t="shared" ca="1" si="68"/>
        <v>0</v>
      </c>
      <c r="CB62">
        <f t="shared" ca="1" si="68"/>
        <v>0</v>
      </c>
    </row>
    <row r="63" spans="1:80" x14ac:dyDescent="0.2">
      <c r="A63" s="374">
        <f t="shared" ref="A63:H63" si="73">A$33</f>
        <v>0</v>
      </c>
      <c r="B63" s="374">
        <f t="shared" si="73"/>
        <v>0</v>
      </c>
      <c r="C63" s="374">
        <f t="shared" si="73"/>
        <v>0</v>
      </c>
      <c r="D63" s="374" t="str">
        <f t="shared" si="73"/>
        <v>ARCH 252.14</v>
      </c>
      <c r="E63" s="374">
        <f t="shared" si="73"/>
        <v>0</v>
      </c>
      <c r="F63" s="374" t="str">
        <f t="shared" si="73"/>
        <v>ARCH 308.01</v>
      </c>
      <c r="G63" s="374">
        <f t="shared" si="73"/>
        <v>0</v>
      </c>
      <c r="H63" s="374">
        <f t="shared" si="73"/>
        <v>0</v>
      </c>
      <c r="I63">
        <f ca="1">COUNTIF((OFFSET($A$60,0,0,4,8)),IF(A63=0,".",A63))</f>
        <v>0</v>
      </c>
      <c r="J63">
        <f t="shared" ca="1" si="63"/>
        <v>0</v>
      </c>
      <c r="K63">
        <f t="shared" ca="1" si="63"/>
        <v>0</v>
      </c>
      <c r="L63">
        <f t="shared" ca="1" si="63"/>
        <v>1</v>
      </c>
      <c r="M63">
        <f t="shared" ca="1" si="63"/>
        <v>0</v>
      </c>
      <c r="N63">
        <f t="shared" ca="1" si="63"/>
        <v>1</v>
      </c>
      <c r="O63">
        <f t="shared" ca="1" si="63"/>
        <v>0</v>
      </c>
      <c r="P63">
        <f t="shared" ca="1" si="63"/>
        <v>0</v>
      </c>
      <c r="Q63" s="385">
        <f t="shared" ref="Q63:BT63" si="74">Q$33</f>
        <v>0</v>
      </c>
      <c r="R63" s="385">
        <f t="shared" si="74"/>
        <v>0</v>
      </c>
      <c r="S63" s="385">
        <f t="shared" si="74"/>
        <v>0</v>
      </c>
      <c r="T63" s="385" t="str">
        <f t="shared" si="74"/>
        <v>Yrd. Doç. Dr. Murat ŞAHİN</v>
      </c>
      <c r="U63" s="385">
        <f t="shared" si="74"/>
        <v>0</v>
      </c>
      <c r="V63" s="385" t="str">
        <f t="shared" si="74"/>
        <v>Yrd. Doç. Dr. Mari ITO ALPTÜRER</v>
      </c>
      <c r="W63" s="385">
        <f t="shared" si="74"/>
        <v>0</v>
      </c>
      <c r="X63" s="385">
        <f t="shared" si="74"/>
        <v>0</v>
      </c>
      <c r="Y63" s="381">
        <f ca="1">COUNTIF((OFFSET($Q$60,0,0,4,8)),IF(Q63=0,".",Q63))</f>
        <v>0</v>
      </c>
      <c r="Z63" s="381">
        <f t="shared" ca="1" si="65"/>
        <v>0</v>
      </c>
      <c r="AA63" s="381">
        <f t="shared" ca="1" si="65"/>
        <v>0</v>
      </c>
      <c r="AB63" s="381">
        <f t="shared" ca="1" si="65"/>
        <v>1</v>
      </c>
      <c r="AC63" s="381">
        <f t="shared" ca="1" si="65"/>
        <v>0</v>
      </c>
      <c r="AD63" s="381">
        <f t="shared" ca="1" si="65"/>
        <v>1</v>
      </c>
      <c r="AE63" s="381">
        <f t="shared" ca="1" si="65"/>
        <v>0</v>
      </c>
      <c r="AF63" s="381">
        <f t="shared" ca="1" si="65"/>
        <v>0</v>
      </c>
      <c r="AG63" s="374">
        <f t="shared" si="74"/>
        <v>0</v>
      </c>
      <c r="AH63" s="374">
        <f t="shared" si="74"/>
        <v>0</v>
      </c>
      <c r="AI63" s="374">
        <f t="shared" si="74"/>
        <v>0</v>
      </c>
      <c r="AJ63" s="374">
        <f t="shared" si="74"/>
        <v>0</v>
      </c>
      <c r="AK63" s="374">
        <f t="shared" si="74"/>
        <v>0</v>
      </c>
      <c r="AL63" s="374">
        <f t="shared" si="74"/>
        <v>0</v>
      </c>
      <c r="AM63" s="374">
        <f t="shared" si="74"/>
        <v>0</v>
      </c>
      <c r="AN63" s="374">
        <f t="shared" si="74"/>
        <v>0</v>
      </c>
      <c r="AO63">
        <f ca="1">COUNTIF((OFFSET($AG$60,0,0,4,8)),IF(AG63=0,".",AG63))</f>
        <v>0</v>
      </c>
      <c r="AP63">
        <f t="shared" ca="1" si="66"/>
        <v>0</v>
      </c>
      <c r="AQ63">
        <f t="shared" ca="1" si="66"/>
        <v>0</v>
      </c>
      <c r="AR63">
        <f t="shared" ca="1" si="66"/>
        <v>0</v>
      </c>
      <c r="AS63">
        <f t="shared" ca="1" si="66"/>
        <v>0</v>
      </c>
      <c r="AT63">
        <f t="shared" ca="1" si="66"/>
        <v>0</v>
      </c>
      <c r="AU63">
        <f t="shared" ca="1" si="66"/>
        <v>0</v>
      </c>
      <c r="AV63">
        <f t="shared" ca="1" si="66"/>
        <v>0</v>
      </c>
      <c r="AW63" s="385">
        <f t="shared" si="74"/>
        <v>0</v>
      </c>
      <c r="AX63" s="385">
        <f t="shared" si="74"/>
        <v>0</v>
      </c>
      <c r="AY63" s="385">
        <f t="shared" si="74"/>
        <v>0</v>
      </c>
      <c r="AZ63" s="385">
        <f t="shared" si="74"/>
        <v>0</v>
      </c>
      <c r="BA63" s="385">
        <f t="shared" si="74"/>
        <v>0</v>
      </c>
      <c r="BB63" s="385">
        <f t="shared" si="74"/>
        <v>0</v>
      </c>
      <c r="BC63" s="385">
        <f t="shared" si="74"/>
        <v>0</v>
      </c>
      <c r="BD63" s="385">
        <f t="shared" si="74"/>
        <v>0</v>
      </c>
      <c r="BE63" s="381">
        <f ca="1">COUNTIF((OFFSET($AW$60,0,0,4,8)),IF(AW63=0,".",AW63))</f>
        <v>0</v>
      </c>
      <c r="BF63" s="381">
        <f t="shared" ca="1" si="67"/>
        <v>0</v>
      </c>
      <c r="BG63" s="381">
        <f t="shared" ca="1" si="67"/>
        <v>0</v>
      </c>
      <c r="BH63" s="381">
        <f t="shared" ca="1" si="67"/>
        <v>0</v>
      </c>
      <c r="BI63" s="381">
        <f t="shared" ca="1" si="67"/>
        <v>0</v>
      </c>
      <c r="BJ63" s="381">
        <f t="shared" ca="1" si="67"/>
        <v>0</v>
      </c>
      <c r="BK63" s="381">
        <f t="shared" ca="1" si="67"/>
        <v>0</v>
      </c>
      <c r="BL63" s="381">
        <f t="shared" ca="1" si="67"/>
        <v>0</v>
      </c>
      <c r="BM63" s="374">
        <f t="shared" si="74"/>
        <v>0</v>
      </c>
      <c r="BN63" s="374">
        <f t="shared" si="74"/>
        <v>0</v>
      </c>
      <c r="BO63" s="374">
        <f t="shared" si="74"/>
        <v>0</v>
      </c>
      <c r="BP63" s="374">
        <f t="shared" si="74"/>
        <v>0</v>
      </c>
      <c r="BQ63" s="374">
        <f t="shared" si="74"/>
        <v>0</v>
      </c>
      <c r="BR63" s="374">
        <f t="shared" si="74"/>
        <v>0</v>
      </c>
      <c r="BS63" s="374">
        <f t="shared" si="74"/>
        <v>0</v>
      </c>
      <c r="BT63" s="374">
        <f t="shared" si="74"/>
        <v>0</v>
      </c>
      <c r="BU63">
        <f ca="1">COUNTIF((OFFSET($BM$60,0,0,4,8)),IF(BM63=0,".",BM63))</f>
        <v>0</v>
      </c>
      <c r="BV63">
        <f t="shared" ca="1" si="68"/>
        <v>0</v>
      </c>
      <c r="BW63">
        <f t="shared" ca="1" si="68"/>
        <v>0</v>
      </c>
      <c r="BX63">
        <f t="shared" ca="1" si="68"/>
        <v>0</v>
      </c>
      <c r="BY63">
        <f t="shared" ca="1" si="68"/>
        <v>0</v>
      </c>
      <c r="BZ63">
        <f t="shared" ca="1" si="68"/>
        <v>0</v>
      </c>
      <c r="CA63">
        <f t="shared" ca="1" si="68"/>
        <v>0</v>
      </c>
      <c r="CB63">
        <f t="shared" ca="1" si="68"/>
        <v>0</v>
      </c>
    </row>
    <row r="64" spans="1:80" x14ac:dyDescent="0.2">
      <c r="A64" s="377">
        <f t="shared" ref="A64:H64" si="75">COUNTIF((A$60:A$63),IF(A60=0,".",A60))</f>
        <v>0</v>
      </c>
      <c r="B64" s="378">
        <f t="shared" si="75"/>
        <v>0</v>
      </c>
      <c r="C64" s="378">
        <f t="shared" si="75"/>
        <v>1</v>
      </c>
      <c r="D64" s="378">
        <f t="shared" si="75"/>
        <v>0</v>
      </c>
      <c r="E64" s="378">
        <f t="shared" si="75"/>
        <v>0</v>
      </c>
      <c r="F64" s="378">
        <f t="shared" si="75"/>
        <v>1</v>
      </c>
      <c r="G64" s="378">
        <f t="shared" si="75"/>
        <v>0</v>
      </c>
      <c r="H64" s="378">
        <f t="shared" si="75"/>
        <v>1</v>
      </c>
      <c r="I64" s="378">
        <f ca="1">SUM(I60:I63)</f>
        <v>0</v>
      </c>
      <c r="J64" s="378">
        <f t="shared" ref="J64:P64" ca="1" si="76">SUM(J60:J63)</f>
        <v>0</v>
      </c>
      <c r="K64" s="378">
        <f t="shared" ca="1" si="76"/>
        <v>2</v>
      </c>
      <c r="L64" s="378">
        <f t="shared" ca="1" si="76"/>
        <v>2</v>
      </c>
      <c r="M64" s="378">
        <f t="shared" ca="1" si="76"/>
        <v>1</v>
      </c>
      <c r="N64" s="378">
        <f t="shared" ca="1" si="76"/>
        <v>4</v>
      </c>
      <c r="O64" s="378">
        <f t="shared" ca="1" si="76"/>
        <v>1</v>
      </c>
      <c r="P64" s="378">
        <f t="shared" ca="1" si="76"/>
        <v>2</v>
      </c>
      <c r="Q64" s="378">
        <f t="shared" ref="Q64:X64" si="77">COUNTIF((Q$60:Q$63),IF(Q60=0,".",Q60))</f>
        <v>0</v>
      </c>
      <c r="R64" s="378">
        <f t="shared" si="77"/>
        <v>0</v>
      </c>
      <c r="S64" s="378">
        <f t="shared" si="77"/>
        <v>1</v>
      </c>
      <c r="T64" s="378">
        <f t="shared" si="77"/>
        <v>0</v>
      </c>
      <c r="U64" s="378">
        <f t="shared" si="77"/>
        <v>0</v>
      </c>
      <c r="V64" s="378">
        <f t="shared" si="77"/>
        <v>1</v>
      </c>
      <c r="W64" s="378">
        <f t="shared" si="77"/>
        <v>0</v>
      </c>
      <c r="X64" s="378">
        <f t="shared" si="77"/>
        <v>1</v>
      </c>
      <c r="Y64" s="378">
        <f ca="1">SUM(Y60:Y63)</f>
        <v>0</v>
      </c>
      <c r="Z64" s="378">
        <f t="shared" ref="Z64:AF64" ca="1" si="78">SUM(Z60:Z63)</f>
        <v>0</v>
      </c>
      <c r="AA64" s="378">
        <f t="shared" ca="1" si="78"/>
        <v>2</v>
      </c>
      <c r="AB64" s="378">
        <f t="shared" ca="1" si="78"/>
        <v>2</v>
      </c>
      <c r="AC64" s="378">
        <f t="shared" ca="1" si="78"/>
        <v>1</v>
      </c>
      <c r="AD64" s="378">
        <f t="shared" ca="1" si="78"/>
        <v>4</v>
      </c>
      <c r="AE64" s="378">
        <f t="shared" ca="1" si="78"/>
        <v>1</v>
      </c>
      <c r="AF64" s="378">
        <f t="shared" ca="1" si="78"/>
        <v>2</v>
      </c>
      <c r="AG64" s="378">
        <f t="shared" ref="AG64:AN67" si="79">COUNTIF((AG$60:AG$63),IF(AG60=0,".",AG60))</f>
        <v>0</v>
      </c>
      <c r="AH64" s="378">
        <f t="shared" si="79"/>
        <v>0</v>
      </c>
      <c r="AI64" s="378">
        <f t="shared" si="79"/>
        <v>0</v>
      </c>
      <c r="AJ64" s="378">
        <f t="shared" si="79"/>
        <v>0</v>
      </c>
      <c r="AK64" s="378">
        <f t="shared" si="79"/>
        <v>0</v>
      </c>
      <c r="AL64" s="378">
        <f t="shared" si="79"/>
        <v>0</v>
      </c>
      <c r="AM64" s="378">
        <f t="shared" si="79"/>
        <v>0</v>
      </c>
      <c r="AN64" s="378">
        <f t="shared" si="79"/>
        <v>0</v>
      </c>
      <c r="AO64" s="378">
        <f ca="1">SUM(AO60:AO63)</f>
        <v>0</v>
      </c>
      <c r="AP64" s="378">
        <f t="shared" ref="AP64:AV64" ca="1" si="80">SUM(AP60:AP63)</f>
        <v>0</v>
      </c>
      <c r="AQ64" s="378">
        <f t="shared" ca="1" si="80"/>
        <v>0</v>
      </c>
      <c r="AR64" s="378">
        <f t="shared" ca="1" si="80"/>
        <v>0</v>
      </c>
      <c r="AS64" s="378">
        <f t="shared" ca="1" si="80"/>
        <v>0</v>
      </c>
      <c r="AT64" s="378">
        <f t="shared" ca="1" si="80"/>
        <v>0</v>
      </c>
      <c r="AU64" s="378">
        <f t="shared" ca="1" si="80"/>
        <v>0</v>
      </c>
      <c r="AV64" s="378">
        <f t="shared" ca="1" si="80"/>
        <v>0</v>
      </c>
      <c r="AW64" s="378">
        <f t="shared" ref="AW64:BD67" si="81">COUNTIF((AW$60:AW$63),IF(AW60=0,".",AW60))</f>
        <v>0</v>
      </c>
      <c r="AX64" s="378">
        <f t="shared" si="81"/>
        <v>0</v>
      </c>
      <c r="AY64" s="378">
        <f t="shared" si="81"/>
        <v>0</v>
      </c>
      <c r="AZ64" s="378">
        <f t="shared" si="81"/>
        <v>0</v>
      </c>
      <c r="BA64" s="378">
        <f t="shared" si="81"/>
        <v>0</v>
      </c>
      <c r="BB64" s="378">
        <f t="shared" si="81"/>
        <v>0</v>
      </c>
      <c r="BC64" s="378">
        <f t="shared" si="81"/>
        <v>0</v>
      </c>
      <c r="BD64" s="378">
        <f t="shared" si="81"/>
        <v>1</v>
      </c>
      <c r="BE64" s="378">
        <f ca="1">SUM(BE60:BE63)</f>
        <v>0</v>
      </c>
      <c r="BF64" s="378">
        <f t="shared" ref="BF64:BL64" ca="1" si="82">SUM(BF60:BF63)</f>
        <v>0</v>
      </c>
      <c r="BG64" s="378">
        <f t="shared" ca="1" si="82"/>
        <v>0</v>
      </c>
      <c r="BH64" s="378">
        <f t="shared" ca="1" si="82"/>
        <v>0</v>
      </c>
      <c r="BI64" s="378">
        <f t="shared" ca="1" si="82"/>
        <v>0</v>
      </c>
      <c r="BJ64" s="378">
        <f t="shared" ca="1" si="82"/>
        <v>0</v>
      </c>
      <c r="BK64" s="378">
        <f t="shared" ca="1" si="82"/>
        <v>0</v>
      </c>
      <c r="BL64" s="378">
        <f t="shared" ca="1" si="82"/>
        <v>2</v>
      </c>
      <c r="BM64" s="378">
        <f t="shared" ref="BM64:BT67" si="83">COUNTIF((BM$60:BM$63),IF(BM60=0,".",BM60))</f>
        <v>0</v>
      </c>
      <c r="BN64" s="378">
        <f t="shared" si="83"/>
        <v>0</v>
      </c>
      <c r="BO64" s="378">
        <f t="shared" si="83"/>
        <v>0</v>
      </c>
      <c r="BP64" s="378">
        <f t="shared" si="83"/>
        <v>0</v>
      </c>
      <c r="BQ64" s="378">
        <f t="shared" si="83"/>
        <v>0</v>
      </c>
      <c r="BR64" s="378">
        <f t="shared" si="83"/>
        <v>0</v>
      </c>
      <c r="BS64" s="378">
        <f t="shared" si="83"/>
        <v>0</v>
      </c>
      <c r="BT64" s="378">
        <f t="shared" si="83"/>
        <v>0</v>
      </c>
      <c r="BU64" s="378">
        <f ca="1">SUM(BU60:BU63)</f>
        <v>0</v>
      </c>
      <c r="BV64" s="378">
        <f t="shared" ref="BV64:CB64" ca="1" si="84">SUM(BV60:BV63)</f>
        <v>0</v>
      </c>
      <c r="BW64" s="378">
        <f t="shared" ca="1" si="84"/>
        <v>0</v>
      </c>
      <c r="BX64" s="378">
        <f t="shared" ca="1" si="84"/>
        <v>0</v>
      </c>
      <c r="BY64" s="378">
        <f t="shared" ca="1" si="84"/>
        <v>0</v>
      </c>
      <c r="BZ64" s="378">
        <f t="shared" ca="1" si="84"/>
        <v>0</v>
      </c>
      <c r="CA64" s="378">
        <f t="shared" ca="1" si="84"/>
        <v>0</v>
      </c>
      <c r="CB64" s="378">
        <f t="shared" ca="1" si="84"/>
        <v>0</v>
      </c>
    </row>
    <row r="65" spans="1:80" ht="12.75" customHeight="1" x14ac:dyDescent="0.2">
      <c r="A65" s="377">
        <f t="shared" ref="A65:X67" si="85">COUNTIF((A$60:A$63),IF(A61=0,".",A61))</f>
        <v>0</v>
      </c>
      <c r="B65" s="378">
        <f t="shared" si="85"/>
        <v>0</v>
      </c>
      <c r="C65" s="378">
        <f t="shared" si="85"/>
        <v>1</v>
      </c>
      <c r="D65" s="378">
        <f t="shared" si="85"/>
        <v>0</v>
      </c>
      <c r="E65" s="378">
        <f t="shared" si="85"/>
        <v>1</v>
      </c>
      <c r="F65" s="378">
        <f t="shared" si="85"/>
        <v>1</v>
      </c>
      <c r="G65" s="378">
        <f t="shared" si="85"/>
        <v>1</v>
      </c>
      <c r="H65" s="378">
        <f t="shared" si="85"/>
        <v>1</v>
      </c>
      <c r="I65" s="1109" t="s">
        <v>324</v>
      </c>
      <c r="J65" s="1109"/>
      <c r="K65" s="1109"/>
      <c r="L65" s="1109"/>
      <c r="M65" s="1109"/>
      <c r="N65" s="1109"/>
      <c r="O65" s="1109"/>
      <c r="P65" s="1109"/>
      <c r="Q65" s="378">
        <f t="shared" si="85"/>
        <v>0</v>
      </c>
      <c r="R65" s="378">
        <f t="shared" si="85"/>
        <v>0</v>
      </c>
      <c r="S65" s="378">
        <f t="shared" si="85"/>
        <v>1</v>
      </c>
      <c r="T65" s="378">
        <f t="shared" si="85"/>
        <v>0</v>
      </c>
      <c r="U65" s="378">
        <f t="shared" si="85"/>
        <v>1</v>
      </c>
      <c r="V65" s="378">
        <f t="shared" si="85"/>
        <v>1</v>
      </c>
      <c r="W65" s="378">
        <f t="shared" si="85"/>
        <v>1</v>
      </c>
      <c r="X65" s="378">
        <f t="shared" si="85"/>
        <v>1</v>
      </c>
      <c r="Y65" s="1109" t="s">
        <v>324</v>
      </c>
      <c r="Z65" s="1109"/>
      <c r="AA65" s="1109"/>
      <c r="AB65" s="1109"/>
      <c r="AC65" s="1109"/>
      <c r="AD65" s="1109"/>
      <c r="AE65" s="1109"/>
      <c r="AF65" s="1109"/>
      <c r="AG65" s="378">
        <f t="shared" si="79"/>
        <v>0</v>
      </c>
      <c r="AH65" s="378">
        <f t="shared" si="79"/>
        <v>0</v>
      </c>
      <c r="AI65" s="378">
        <f t="shared" si="79"/>
        <v>0</v>
      </c>
      <c r="AJ65" s="378">
        <f t="shared" si="79"/>
        <v>0</v>
      </c>
      <c r="AK65" s="378">
        <f t="shared" si="79"/>
        <v>0</v>
      </c>
      <c r="AL65" s="378">
        <f t="shared" si="79"/>
        <v>0</v>
      </c>
      <c r="AM65" s="378">
        <f t="shared" si="79"/>
        <v>0</v>
      </c>
      <c r="AN65" s="378">
        <f t="shared" si="79"/>
        <v>0</v>
      </c>
      <c r="AO65" s="1109" t="s">
        <v>324</v>
      </c>
      <c r="AP65" s="1109"/>
      <c r="AQ65" s="1109"/>
      <c r="AR65" s="1109"/>
      <c r="AS65" s="1109"/>
      <c r="AT65" s="1109"/>
      <c r="AU65" s="1109"/>
      <c r="AV65" s="1109"/>
      <c r="AW65" s="378">
        <f t="shared" si="81"/>
        <v>0</v>
      </c>
      <c r="AX65" s="378">
        <f t="shared" si="81"/>
        <v>0</v>
      </c>
      <c r="AY65" s="378">
        <f t="shared" si="81"/>
        <v>0</v>
      </c>
      <c r="AZ65" s="378">
        <f t="shared" si="81"/>
        <v>0</v>
      </c>
      <c r="BA65" s="378">
        <f t="shared" si="81"/>
        <v>0</v>
      </c>
      <c r="BB65" s="378">
        <f t="shared" si="81"/>
        <v>0</v>
      </c>
      <c r="BC65" s="378">
        <f t="shared" si="81"/>
        <v>0</v>
      </c>
      <c r="BD65" s="378">
        <f t="shared" si="81"/>
        <v>1</v>
      </c>
      <c r="BE65" s="1109" t="s">
        <v>324</v>
      </c>
      <c r="BF65" s="1109"/>
      <c r="BG65" s="1109"/>
      <c r="BH65" s="1109"/>
      <c r="BI65" s="1109"/>
      <c r="BJ65" s="1109"/>
      <c r="BK65" s="1109"/>
      <c r="BL65" s="1109"/>
      <c r="BM65" s="378">
        <f t="shared" si="83"/>
        <v>0</v>
      </c>
      <c r="BN65" s="378">
        <f t="shared" si="83"/>
        <v>0</v>
      </c>
      <c r="BO65" s="378">
        <f t="shared" si="83"/>
        <v>0</v>
      </c>
      <c r="BP65" s="378">
        <f t="shared" si="83"/>
        <v>0</v>
      </c>
      <c r="BQ65" s="378">
        <f t="shared" si="83"/>
        <v>0</v>
      </c>
      <c r="BR65" s="378">
        <f t="shared" si="83"/>
        <v>0</v>
      </c>
      <c r="BS65" s="378">
        <f t="shared" si="83"/>
        <v>0</v>
      </c>
      <c r="BT65" s="378">
        <f t="shared" si="83"/>
        <v>0</v>
      </c>
      <c r="BU65" s="1109" t="s">
        <v>324</v>
      </c>
      <c r="BV65" s="1109"/>
      <c r="BW65" s="1109"/>
      <c r="BX65" s="1109"/>
      <c r="BY65" s="1109"/>
      <c r="BZ65" s="1109"/>
      <c r="CA65" s="1109"/>
      <c r="CB65" s="1109"/>
    </row>
    <row r="66" spans="1:80" ht="12.75" customHeight="1" x14ac:dyDescent="0.2">
      <c r="A66" s="377">
        <f t="shared" si="85"/>
        <v>0</v>
      </c>
      <c r="B66" s="378">
        <f t="shared" si="85"/>
        <v>0</v>
      </c>
      <c r="C66" s="378">
        <f t="shared" si="85"/>
        <v>0</v>
      </c>
      <c r="D66" s="378">
        <f t="shared" si="85"/>
        <v>1</v>
      </c>
      <c r="E66" s="378">
        <f t="shared" si="85"/>
        <v>0</v>
      </c>
      <c r="F66" s="378">
        <f t="shared" si="85"/>
        <v>1</v>
      </c>
      <c r="G66" s="378">
        <f t="shared" si="85"/>
        <v>0</v>
      </c>
      <c r="H66" s="378">
        <f t="shared" si="85"/>
        <v>0</v>
      </c>
      <c r="I66" s="1109"/>
      <c r="J66" s="1109"/>
      <c r="K66" s="1109"/>
      <c r="L66" s="1109"/>
      <c r="M66" s="1109"/>
      <c r="N66" s="1109"/>
      <c r="O66" s="1109"/>
      <c r="P66" s="1109"/>
      <c r="Q66" s="378">
        <f t="shared" si="85"/>
        <v>0</v>
      </c>
      <c r="R66" s="378">
        <f t="shared" si="85"/>
        <v>0</v>
      </c>
      <c r="S66" s="378">
        <f t="shared" si="85"/>
        <v>0</v>
      </c>
      <c r="T66" s="378">
        <f t="shared" si="85"/>
        <v>1</v>
      </c>
      <c r="U66" s="378">
        <f t="shared" si="85"/>
        <v>0</v>
      </c>
      <c r="V66" s="378">
        <f t="shared" si="85"/>
        <v>1</v>
      </c>
      <c r="W66" s="378">
        <f t="shared" si="85"/>
        <v>0</v>
      </c>
      <c r="X66" s="378">
        <f t="shared" si="85"/>
        <v>0</v>
      </c>
      <c r="Y66" s="1109"/>
      <c r="Z66" s="1109"/>
      <c r="AA66" s="1109"/>
      <c r="AB66" s="1109"/>
      <c r="AC66" s="1109"/>
      <c r="AD66" s="1109"/>
      <c r="AE66" s="1109"/>
      <c r="AF66" s="1109"/>
      <c r="AG66" s="378">
        <f t="shared" si="79"/>
        <v>0</v>
      </c>
      <c r="AH66" s="378">
        <f t="shared" si="79"/>
        <v>0</v>
      </c>
      <c r="AI66" s="378">
        <f t="shared" si="79"/>
        <v>0</v>
      </c>
      <c r="AJ66" s="378">
        <f t="shared" si="79"/>
        <v>0</v>
      </c>
      <c r="AK66" s="378">
        <f t="shared" si="79"/>
        <v>0</v>
      </c>
      <c r="AL66" s="378">
        <f t="shared" si="79"/>
        <v>0</v>
      </c>
      <c r="AM66" s="378">
        <f t="shared" si="79"/>
        <v>0</v>
      </c>
      <c r="AN66" s="378">
        <f t="shared" si="79"/>
        <v>0</v>
      </c>
      <c r="AO66" s="1109"/>
      <c r="AP66" s="1109"/>
      <c r="AQ66" s="1109"/>
      <c r="AR66" s="1109"/>
      <c r="AS66" s="1109"/>
      <c r="AT66" s="1109"/>
      <c r="AU66" s="1109"/>
      <c r="AV66" s="1109"/>
      <c r="AW66" s="378">
        <f t="shared" si="81"/>
        <v>0</v>
      </c>
      <c r="AX66" s="378">
        <f t="shared" si="81"/>
        <v>0</v>
      </c>
      <c r="AY66" s="378">
        <f t="shared" si="81"/>
        <v>0</v>
      </c>
      <c r="AZ66" s="378">
        <f t="shared" si="81"/>
        <v>0</v>
      </c>
      <c r="BA66" s="378">
        <f t="shared" si="81"/>
        <v>0</v>
      </c>
      <c r="BB66" s="378">
        <f t="shared" si="81"/>
        <v>0</v>
      </c>
      <c r="BC66" s="378">
        <f t="shared" si="81"/>
        <v>0</v>
      </c>
      <c r="BD66" s="378">
        <f t="shared" si="81"/>
        <v>0</v>
      </c>
      <c r="BE66" s="1109"/>
      <c r="BF66" s="1109"/>
      <c r="BG66" s="1109"/>
      <c r="BH66" s="1109"/>
      <c r="BI66" s="1109"/>
      <c r="BJ66" s="1109"/>
      <c r="BK66" s="1109"/>
      <c r="BL66" s="1109"/>
      <c r="BM66" s="378">
        <f t="shared" si="83"/>
        <v>0</v>
      </c>
      <c r="BN66" s="378">
        <f t="shared" si="83"/>
        <v>0</v>
      </c>
      <c r="BO66" s="378">
        <f t="shared" si="83"/>
        <v>0</v>
      </c>
      <c r="BP66" s="378">
        <f t="shared" si="83"/>
        <v>0</v>
      </c>
      <c r="BQ66" s="378">
        <f t="shared" si="83"/>
        <v>0</v>
      </c>
      <c r="BR66" s="378">
        <f t="shared" si="83"/>
        <v>0</v>
      </c>
      <c r="BS66" s="378">
        <f t="shared" si="83"/>
        <v>0</v>
      </c>
      <c r="BT66" s="378">
        <f t="shared" si="83"/>
        <v>0</v>
      </c>
      <c r="BU66" s="1109"/>
      <c r="BV66" s="1109"/>
      <c r="BW66" s="1109"/>
      <c r="BX66" s="1109"/>
      <c r="BY66" s="1109"/>
      <c r="BZ66" s="1109"/>
      <c r="CA66" s="1109"/>
      <c r="CB66" s="1109"/>
    </row>
    <row r="67" spans="1:80" ht="13.5" thickBot="1" x14ac:dyDescent="0.25">
      <c r="A67" s="377">
        <f t="shared" si="85"/>
        <v>0</v>
      </c>
      <c r="B67" s="378">
        <f t="shared" si="85"/>
        <v>0</v>
      </c>
      <c r="C67" s="378">
        <f t="shared" si="85"/>
        <v>0</v>
      </c>
      <c r="D67" s="378">
        <f t="shared" si="85"/>
        <v>1</v>
      </c>
      <c r="E67" s="378">
        <f t="shared" si="85"/>
        <v>0</v>
      </c>
      <c r="F67" s="378">
        <f t="shared" si="85"/>
        <v>1</v>
      </c>
      <c r="G67" s="378">
        <f t="shared" si="85"/>
        <v>0</v>
      </c>
      <c r="H67" s="378">
        <f t="shared" si="85"/>
        <v>0</v>
      </c>
      <c r="I67" s="380" t="s">
        <v>42</v>
      </c>
      <c r="J67" s="380" t="s">
        <v>44</v>
      </c>
      <c r="K67" s="380" t="s">
        <v>45</v>
      </c>
      <c r="L67" s="380" t="s">
        <v>46</v>
      </c>
      <c r="M67" s="380" t="s">
        <v>47</v>
      </c>
      <c r="N67" s="380" t="s">
        <v>48</v>
      </c>
      <c r="O67" s="380" t="s">
        <v>67</v>
      </c>
      <c r="P67" s="380" t="s">
        <v>43</v>
      </c>
      <c r="Q67" s="378">
        <f t="shared" si="85"/>
        <v>0</v>
      </c>
      <c r="R67" s="378">
        <f t="shared" si="85"/>
        <v>0</v>
      </c>
      <c r="S67" s="378">
        <f t="shared" si="85"/>
        <v>0</v>
      </c>
      <c r="T67" s="378">
        <f t="shared" si="85"/>
        <v>1</v>
      </c>
      <c r="U67" s="378">
        <f t="shared" si="85"/>
        <v>0</v>
      </c>
      <c r="V67" s="378">
        <f t="shared" si="85"/>
        <v>1</v>
      </c>
      <c r="W67" s="378">
        <f t="shared" si="85"/>
        <v>0</v>
      </c>
      <c r="X67" s="378">
        <f t="shared" si="85"/>
        <v>0</v>
      </c>
      <c r="Y67" s="380" t="s">
        <v>42</v>
      </c>
      <c r="Z67" s="380" t="s">
        <v>44</v>
      </c>
      <c r="AA67" s="380" t="s">
        <v>45</v>
      </c>
      <c r="AB67" s="380" t="s">
        <v>46</v>
      </c>
      <c r="AC67" s="380" t="s">
        <v>47</v>
      </c>
      <c r="AD67" s="380" t="s">
        <v>48</v>
      </c>
      <c r="AE67" s="380" t="s">
        <v>67</v>
      </c>
      <c r="AF67" s="380" t="s">
        <v>43</v>
      </c>
      <c r="AG67" s="378">
        <f t="shared" si="79"/>
        <v>0</v>
      </c>
      <c r="AH67" s="378">
        <f t="shared" si="79"/>
        <v>0</v>
      </c>
      <c r="AI67" s="378">
        <f t="shared" si="79"/>
        <v>0</v>
      </c>
      <c r="AJ67" s="378">
        <f t="shared" si="79"/>
        <v>0</v>
      </c>
      <c r="AK67" s="378">
        <f t="shared" si="79"/>
        <v>0</v>
      </c>
      <c r="AL67" s="378">
        <f t="shared" si="79"/>
        <v>0</v>
      </c>
      <c r="AM67" s="378">
        <f t="shared" si="79"/>
        <v>0</v>
      </c>
      <c r="AN67" s="378">
        <f t="shared" si="79"/>
        <v>0</v>
      </c>
      <c r="AO67" s="380" t="s">
        <v>42</v>
      </c>
      <c r="AP67" s="380" t="s">
        <v>44</v>
      </c>
      <c r="AQ67" s="380" t="s">
        <v>45</v>
      </c>
      <c r="AR67" s="380" t="s">
        <v>46</v>
      </c>
      <c r="AS67" s="380" t="s">
        <v>47</v>
      </c>
      <c r="AT67" s="380" t="s">
        <v>48</v>
      </c>
      <c r="AU67" s="380" t="s">
        <v>67</v>
      </c>
      <c r="AV67" s="380" t="s">
        <v>43</v>
      </c>
      <c r="AW67" s="378">
        <f t="shared" si="81"/>
        <v>0</v>
      </c>
      <c r="AX67" s="378">
        <f t="shared" si="81"/>
        <v>0</v>
      </c>
      <c r="AY67" s="378">
        <f t="shared" si="81"/>
        <v>0</v>
      </c>
      <c r="AZ67" s="378">
        <f t="shared" si="81"/>
        <v>0</v>
      </c>
      <c r="BA67" s="378">
        <f t="shared" si="81"/>
        <v>0</v>
      </c>
      <c r="BB67" s="378">
        <f t="shared" si="81"/>
        <v>0</v>
      </c>
      <c r="BC67" s="378">
        <f t="shared" si="81"/>
        <v>0</v>
      </c>
      <c r="BD67" s="378">
        <f t="shared" si="81"/>
        <v>0</v>
      </c>
      <c r="BE67" s="380" t="s">
        <v>42</v>
      </c>
      <c r="BF67" s="380" t="s">
        <v>44</v>
      </c>
      <c r="BG67" s="380" t="s">
        <v>45</v>
      </c>
      <c r="BH67" s="380" t="s">
        <v>46</v>
      </c>
      <c r="BI67" s="380" t="s">
        <v>47</v>
      </c>
      <c r="BJ67" s="380" t="s">
        <v>48</v>
      </c>
      <c r="BK67" s="380" t="s">
        <v>67</v>
      </c>
      <c r="BL67" s="380" t="s">
        <v>43</v>
      </c>
      <c r="BM67" s="378">
        <f t="shared" si="83"/>
        <v>0</v>
      </c>
      <c r="BN67" s="378">
        <f t="shared" si="83"/>
        <v>0</v>
      </c>
      <c r="BO67" s="378">
        <f t="shared" si="83"/>
        <v>0</v>
      </c>
      <c r="BP67" s="378">
        <f t="shared" si="83"/>
        <v>0</v>
      </c>
      <c r="BQ67" s="378">
        <f t="shared" si="83"/>
        <v>0</v>
      </c>
      <c r="BR67" s="378">
        <f t="shared" si="83"/>
        <v>0</v>
      </c>
      <c r="BS67" s="378">
        <f t="shared" si="83"/>
        <v>0</v>
      </c>
      <c r="BT67" s="378">
        <f t="shared" si="83"/>
        <v>0</v>
      </c>
      <c r="BU67" s="380" t="s">
        <v>42</v>
      </c>
      <c r="BV67" s="380" t="s">
        <v>44</v>
      </c>
      <c r="BW67" s="380" t="s">
        <v>45</v>
      </c>
      <c r="BX67" s="380" t="s">
        <v>46</v>
      </c>
      <c r="BY67" s="380" t="s">
        <v>47</v>
      </c>
      <c r="BZ67" s="380" t="s">
        <v>48</v>
      </c>
      <c r="CA67" s="380" t="s">
        <v>67</v>
      </c>
      <c r="CB67" s="380" t="s">
        <v>43</v>
      </c>
    </row>
    <row r="68" spans="1:80" ht="13.5" thickBot="1" x14ac:dyDescent="0.25">
      <c r="A68" s="373">
        <f t="shared" ref="A68:BD68" si="86">SUM(A60:A67)</f>
        <v>0</v>
      </c>
      <c r="B68" s="372">
        <f t="shared" si="86"/>
        <v>0</v>
      </c>
      <c r="C68" s="372">
        <f t="shared" si="86"/>
        <v>2</v>
      </c>
      <c r="D68" s="372">
        <f t="shared" si="86"/>
        <v>2</v>
      </c>
      <c r="E68" s="372">
        <f t="shared" si="86"/>
        <v>1</v>
      </c>
      <c r="F68" s="372">
        <f t="shared" si="86"/>
        <v>4</v>
      </c>
      <c r="G68" s="372">
        <f t="shared" si="86"/>
        <v>1</v>
      </c>
      <c r="H68" s="372">
        <f t="shared" si="86"/>
        <v>2</v>
      </c>
      <c r="I68" s="379" t="str">
        <f t="shared" ref="I68:P68" ca="1" si="87">IF(A68=I64,"OK.","CISSS!")</f>
        <v>OK.</v>
      </c>
      <c r="J68" s="379" t="str">
        <f t="shared" ca="1" si="87"/>
        <v>OK.</v>
      </c>
      <c r="K68" s="379" t="str">
        <f t="shared" ca="1" si="87"/>
        <v>OK.</v>
      </c>
      <c r="L68" s="379" t="str">
        <f t="shared" ca="1" si="87"/>
        <v>OK.</v>
      </c>
      <c r="M68" s="379" t="str">
        <f t="shared" ca="1" si="87"/>
        <v>OK.</v>
      </c>
      <c r="N68" s="379" t="str">
        <f t="shared" ca="1" si="87"/>
        <v>OK.</v>
      </c>
      <c r="O68" s="379" t="str">
        <f t="shared" ca="1" si="87"/>
        <v>OK.</v>
      </c>
      <c r="P68" s="379" t="str">
        <f t="shared" ca="1" si="87"/>
        <v>OK.</v>
      </c>
      <c r="Q68" s="384">
        <f t="shared" si="86"/>
        <v>0</v>
      </c>
      <c r="R68" s="384">
        <f t="shared" si="86"/>
        <v>0</v>
      </c>
      <c r="S68" s="384">
        <f t="shared" si="86"/>
        <v>2</v>
      </c>
      <c r="T68" s="384">
        <f t="shared" si="86"/>
        <v>2</v>
      </c>
      <c r="U68" s="384">
        <f t="shared" si="86"/>
        <v>1</v>
      </c>
      <c r="V68" s="384">
        <f t="shared" si="86"/>
        <v>4</v>
      </c>
      <c r="W68" s="384">
        <f t="shared" si="86"/>
        <v>1</v>
      </c>
      <c r="X68" s="384">
        <f t="shared" si="86"/>
        <v>2</v>
      </c>
      <c r="Y68" s="382" t="str">
        <f t="shared" ref="Y68:AF68" ca="1" si="88">IF(Q68=Y64,"OK.","CISSS!")</f>
        <v>OK.</v>
      </c>
      <c r="Z68" s="382" t="str">
        <f t="shared" ca="1" si="88"/>
        <v>OK.</v>
      </c>
      <c r="AA68" s="382" t="str">
        <f t="shared" ca="1" si="88"/>
        <v>OK.</v>
      </c>
      <c r="AB68" s="382" t="str">
        <f t="shared" ca="1" si="88"/>
        <v>OK.</v>
      </c>
      <c r="AC68" s="382" t="str">
        <f t="shared" ca="1" si="88"/>
        <v>OK.</v>
      </c>
      <c r="AD68" s="382" t="str">
        <f t="shared" ca="1" si="88"/>
        <v>OK.</v>
      </c>
      <c r="AE68" s="382" t="str">
        <f t="shared" ca="1" si="88"/>
        <v>OK.</v>
      </c>
      <c r="AF68" s="382" t="str">
        <f t="shared" ca="1" si="88"/>
        <v>OK.</v>
      </c>
      <c r="AG68" s="372">
        <f t="shared" si="86"/>
        <v>0</v>
      </c>
      <c r="AH68" s="372">
        <f t="shared" si="86"/>
        <v>0</v>
      </c>
      <c r="AI68" s="372">
        <f t="shared" si="86"/>
        <v>0</v>
      </c>
      <c r="AJ68" s="372">
        <f t="shared" si="86"/>
        <v>0</v>
      </c>
      <c r="AK68" s="372">
        <f t="shared" si="86"/>
        <v>0</v>
      </c>
      <c r="AL68" s="372">
        <f t="shared" si="86"/>
        <v>0</v>
      </c>
      <c r="AM68" s="372">
        <f t="shared" si="86"/>
        <v>0</v>
      </c>
      <c r="AN68" s="372">
        <f t="shared" si="86"/>
        <v>0</v>
      </c>
      <c r="AO68" s="379" t="str">
        <f t="shared" ref="AO68:AV68" ca="1" si="89">IF(AG68=AO64,"OK.","CISSS!")</f>
        <v>OK.</v>
      </c>
      <c r="AP68" s="379" t="str">
        <f t="shared" ca="1" si="89"/>
        <v>OK.</v>
      </c>
      <c r="AQ68" s="379" t="str">
        <f t="shared" ca="1" si="89"/>
        <v>OK.</v>
      </c>
      <c r="AR68" s="379" t="str">
        <f t="shared" ca="1" si="89"/>
        <v>OK.</v>
      </c>
      <c r="AS68" s="379" t="str">
        <f t="shared" ca="1" si="89"/>
        <v>OK.</v>
      </c>
      <c r="AT68" s="379" t="str">
        <f t="shared" ca="1" si="89"/>
        <v>OK.</v>
      </c>
      <c r="AU68" s="379" t="str">
        <f t="shared" ca="1" si="89"/>
        <v>OK.</v>
      </c>
      <c r="AV68" s="379" t="str">
        <f t="shared" ca="1" si="89"/>
        <v>OK.</v>
      </c>
      <c r="AW68" s="384">
        <f t="shared" si="86"/>
        <v>0</v>
      </c>
      <c r="AX68" s="384">
        <f t="shared" si="86"/>
        <v>0</v>
      </c>
      <c r="AY68" s="384">
        <f t="shared" si="86"/>
        <v>0</v>
      </c>
      <c r="AZ68" s="384">
        <f t="shared" si="86"/>
        <v>0</v>
      </c>
      <c r="BA68" s="384">
        <f t="shared" si="86"/>
        <v>0</v>
      </c>
      <c r="BB68" s="384">
        <f t="shared" si="86"/>
        <v>0</v>
      </c>
      <c r="BC68" s="384">
        <f t="shared" si="86"/>
        <v>0</v>
      </c>
      <c r="BD68" s="384">
        <f t="shared" si="86"/>
        <v>2</v>
      </c>
      <c r="BE68" s="382" t="str">
        <f t="shared" ref="BE68:BL68" ca="1" si="90">IF(AW68=BE64,"OK.","CISSS!")</f>
        <v>OK.</v>
      </c>
      <c r="BF68" s="382" t="str">
        <f t="shared" ca="1" si="90"/>
        <v>OK.</v>
      </c>
      <c r="BG68" s="382" t="str">
        <f t="shared" ca="1" si="90"/>
        <v>OK.</v>
      </c>
      <c r="BH68" s="382" t="str">
        <f t="shared" ca="1" si="90"/>
        <v>OK.</v>
      </c>
      <c r="BI68" s="382" t="str">
        <f t="shared" ca="1" si="90"/>
        <v>OK.</v>
      </c>
      <c r="BJ68" s="382" t="str">
        <f t="shared" ca="1" si="90"/>
        <v>OK.</v>
      </c>
      <c r="BK68" s="382" t="str">
        <f t="shared" ca="1" si="90"/>
        <v>OK.</v>
      </c>
      <c r="BL68" s="382" t="str">
        <f t="shared" ca="1" si="90"/>
        <v>OK.</v>
      </c>
      <c r="BM68" s="372">
        <f t="shared" ref="BM68:BT68" si="91">SUM(BM60:BM67)</f>
        <v>0</v>
      </c>
      <c r="BN68" s="372">
        <f t="shared" si="91"/>
        <v>0</v>
      </c>
      <c r="BO68" s="372">
        <f t="shared" si="91"/>
        <v>0</v>
      </c>
      <c r="BP68" s="372">
        <f t="shared" si="91"/>
        <v>0</v>
      </c>
      <c r="BQ68" s="372">
        <f t="shared" si="91"/>
        <v>0</v>
      </c>
      <c r="BR68" s="372">
        <f t="shared" si="91"/>
        <v>0</v>
      </c>
      <c r="BS68" s="372">
        <f t="shared" si="91"/>
        <v>0</v>
      </c>
      <c r="BT68" s="372">
        <f t="shared" si="91"/>
        <v>0</v>
      </c>
      <c r="BU68" s="379" t="str">
        <f t="shared" ref="BU68:CB68" ca="1" si="92">IF(BM68=BU64,"OK.","CISSS!")</f>
        <v>OK.</v>
      </c>
      <c r="BV68" s="379" t="str">
        <f t="shared" ca="1" si="92"/>
        <v>OK.</v>
      </c>
      <c r="BW68" s="379" t="str">
        <f t="shared" ca="1" si="92"/>
        <v>OK.</v>
      </c>
      <c r="BX68" s="379" t="str">
        <f t="shared" ca="1" si="92"/>
        <v>OK.</v>
      </c>
      <c r="BY68" s="379" t="str">
        <f t="shared" ca="1" si="92"/>
        <v>OK.</v>
      </c>
      <c r="BZ68" s="379" t="str">
        <f t="shared" ca="1" si="92"/>
        <v>OK.</v>
      </c>
      <c r="CA68" s="379" t="str">
        <f t="shared" ca="1" si="92"/>
        <v>OK.</v>
      </c>
      <c r="CB68" s="379" t="str">
        <f t="shared" ca="1" si="92"/>
        <v>OK.</v>
      </c>
    </row>
    <row r="69" spans="1:80" x14ac:dyDescent="0.2">
      <c r="A69" s="375">
        <f t="shared" ref="A69:H69" si="93">A$4</f>
        <v>0</v>
      </c>
      <c r="B69" s="375" t="str">
        <f t="shared" si="93"/>
        <v>ES 106.04</v>
      </c>
      <c r="C69" s="375" t="str">
        <f t="shared" si="93"/>
        <v>ARCH 243.11</v>
      </c>
      <c r="D69" s="375">
        <f t="shared" si="93"/>
        <v>0</v>
      </c>
      <c r="E69" s="375">
        <f t="shared" si="93"/>
        <v>0</v>
      </c>
      <c r="F69" s="375" t="str">
        <f t="shared" si="93"/>
        <v>ARCH 352.11</v>
      </c>
      <c r="G69" s="375">
        <f t="shared" si="93"/>
        <v>0</v>
      </c>
      <c r="H69" s="375" t="str">
        <f t="shared" si="93"/>
        <v>ARCH 492.11</v>
      </c>
      <c r="I69">
        <f ca="1">COUNTIF((OFFSET($A$69,0,0,4,8)),IF(A69=0,".",A69))</f>
        <v>0</v>
      </c>
      <c r="J69">
        <f t="shared" ref="J69:P72" ca="1" si="94">COUNTIF((OFFSET($A$69,0,0,4,8)),IF(B69=0,".",B69))</f>
        <v>1</v>
      </c>
      <c r="K69">
        <f t="shared" ca="1" si="94"/>
        <v>1</v>
      </c>
      <c r="L69">
        <f t="shared" ca="1" si="94"/>
        <v>0</v>
      </c>
      <c r="M69">
        <f t="shared" ca="1" si="94"/>
        <v>0</v>
      </c>
      <c r="N69">
        <f t="shared" ca="1" si="94"/>
        <v>1</v>
      </c>
      <c r="O69">
        <f t="shared" ca="1" si="94"/>
        <v>0</v>
      </c>
      <c r="P69">
        <f t="shared" ca="1" si="94"/>
        <v>1</v>
      </c>
      <c r="Q69" s="375">
        <f t="shared" ref="Q69:BT69" si="95">Q$4</f>
        <v>0</v>
      </c>
      <c r="R69" s="375" t="str">
        <f t="shared" si="95"/>
        <v>Staff1</v>
      </c>
      <c r="S69" s="375" t="str">
        <f t="shared" si="95"/>
        <v>Prof. Dr. A. Zekiye ABALI</v>
      </c>
      <c r="T69" s="375">
        <f t="shared" si="95"/>
        <v>0</v>
      </c>
      <c r="U69" s="375">
        <f t="shared" si="95"/>
        <v>0</v>
      </c>
      <c r="V69" s="375" t="str">
        <f t="shared" si="95"/>
        <v>Prof. Dr. Oya PAKDİL</v>
      </c>
      <c r="W69" s="375">
        <f t="shared" si="95"/>
        <v>0</v>
      </c>
      <c r="X69" s="375" t="str">
        <f t="shared" si="95"/>
        <v>Prof. Dr. Belkıs ULUOĞLU</v>
      </c>
      <c r="Y69" s="381">
        <f ca="1">COUNTIF((OFFSET($Q$69,0,0,4,8)),IF(Q69=0,".",Q69))</f>
        <v>0</v>
      </c>
      <c r="Z69" s="381">
        <f t="shared" ref="Z69:AF72" ca="1" si="96">COUNTIF((OFFSET($Q$69,0,0,4,8)),IF(R69=0,".",R69))</f>
        <v>1</v>
      </c>
      <c r="AA69" s="381">
        <f t="shared" ca="1" si="96"/>
        <v>1</v>
      </c>
      <c r="AB69" s="381">
        <f t="shared" ca="1" si="96"/>
        <v>0</v>
      </c>
      <c r="AC69" s="381">
        <f t="shared" ca="1" si="96"/>
        <v>0</v>
      </c>
      <c r="AD69" s="381">
        <f t="shared" ca="1" si="96"/>
        <v>1</v>
      </c>
      <c r="AE69" s="381">
        <f t="shared" ca="1" si="96"/>
        <v>0</v>
      </c>
      <c r="AF69" s="381">
        <f t="shared" ca="1" si="96"/>
        <v>1</v>
      </c>
      <c r="AG69" s="375">
        <f t="shared" si="95"/>
        <v>0</v>
      </c>
      <c r="AH69" s="375">
        <f t="shared" si="95"/>
        <v>0</v>
      </c>
      <c r="AI69" s="375">
        <f t="shared" si="95"/>
        <v>0</v>
      </c>
      <c r="AJ69" s="375">
        <f t="shared" si="95"/>
        <v>0</v>
      </c>
      <c r="AK69" s="375">
        <f t="shared" si="95"/>
        <v>0</v>
      </c>
      <c r="AL69" s="375">
        <f t="shared" si="95"/>
        <v>0</v>
      </c>
      <c r="AM69" s="375">
        <f t="shared" si="95"/>
        <v>0</v>
      </c>
      <c r="AN69" s="375">
        <f t="shared" si="95"/>
        <v>0</v>
      </c>
      <c r="AO69">
        <f ca="1">COUNTIF((OFFSET($AG$69,0,0,4,8)),IF(AG69=0,".",AG69))</f>
        <v>0</v>
      </c>
      <c r="AP69">
        <f t="shared" ref="AP69:AV72" ca="1" si="97">COUNTIF((OFFSET($AG$69,0,0,4,8)),IF(AH69=0,".",AH69))</f>
        <v>0</v>
      </c>
      <c r="AQ69">
        <f t="shared" ca="1" si="97"/>
        <v>0</v>
      </c>
      <c r="AR69">
        <f t="shared" ca="1" si="97"/>
        <v>0</v>
      </c>
      <c r="AS69">
        <f t="shared" ca="1" si="97"/>
        <v>0</v>
      </c>
      <c r="AT69">
        <f t="shared" ca="1" si="97"/>
        <v>0</v>
      </c>
      <c r="AU69">
        <f t="shared" ca="1" si="97"/>
        <v>0</v>
      </c>
      <c r="AV69">
        <f t="shared" ca="1" si="97"/>
        <v>0</v>
      </c>
      <c r="AW69" s="375">
        <f t="shared" si="95"/>
        <v>0</v>
      </c>
      <c r="AX69" s="375">
        <f t="shared" si="95"/>
        <v>0</v>
      </c>
      <c r="AY69" s="375">
        <f t="shared" si="95"/>
        <v>0</v>
      </c>
      <c r="AZ69" s="375">
        <f t="shared" si="95"/>
        <v>0</v>
      </c>
      <c r="BA69" s="375">
        <f t="shared" si="95"/>
        <v>0</v>
      </c>
      <c r="BB69" s="375">
        <f t="shared" si="95"/>
        <v>0</v>
      </c>
      <c r="BC69" s="375">
        <f t="shared" si="95"/>
        <v>0</v>
      </c>
      <c r="BD69" s="375" t="str">
        <f t="shared" si="95"/>
        <v>Ceren GÖĞÜŞ</v>
      </c>
      <c r="BE69" s="381">
        <f ca="1">COUNTIF((OFFSET($AW$69,0,0,4,8)),IF(AW69=0,".",AW69))</f>
        <v>0</v>
      </c>
      <c r="BF69" s="381">
        <f t="shared" ref="BF69:BL72" ca="1" si="98">COUNTIF((OFFSET($AW$69,0,0,4,8)),IF(AX69=0,".",AX69))</f>
        <v>0</v>
      </c>
      <c r="BG69" s="381">
        <f t="shared" ca="1" si="98"/>
        <v>0</v>
      </c>
      <c r="BH69" s="381">
        <f t="shared" ca="1" si="98"/>
        <v>0</v>
      </c>
      <c r="BI69" s="381">
        <f t="shared" ca="1" si="98"/>
        <v>0</v>
      </c>
      <c r="BJ69" s="381">
        <f t="shared" ca="1" si="98"/>
        <v>0</v>
      </c>
      <c r="BK69" s="381">
        <f t="shared" ca="1" si="98"/>
        <v>0</v>
      </c>
      <c r="BL69" s="381">
        <f t="shared" ca="1" si="98"/>
        <v>1</v>
      </c>
      <c r="BM69" s="375">
        <f t="shared" si="95"/>
        <v>0</v>
      </c>
      <c r="BN69" s="375">
        <f t="shared" si="95"/>
        <v>0</v>
      </c>
      <c r="BO69" s="375">
        <f t="shared" si="95"/>
        <v>0</v>
      </c>
      <c r="BP69" s="375">
        <f t="shared" si="95"/>
        <v>0</v>
      </c>
      <c r="BQ69" s="375">
        <f t="shared" si="95"/>
        <v>0</v>
      </c>
      <c r="BR69" s="375">
        <f t="shared" si="95"/>
        <v>0</v>
      </c>
      <c r="BS69" s="375">
        <f t="shared" si="95"/>
        <v>0</v>
      </c>
      <c r="BT69" s="375">
        <f t="shared" si="95"/>
        <v>0</v>
      </c>
      <c r="BU69">
        <f ca="1">COUNTIF((OFFSET($BM$69,0,0,4,8)),IF(BM69=0,".",BM69))</f>
        <v>0</v>
      </c>
      <c r="BV69">
        <f t="shared" ref="BV69:CB72" ca="1" si="99">COUNTIF((OFFSET($BM$69,0,0,4,8)),IF(BN69=0,".",BN69))</f>
        <v>0</v>
      </c>
      <c r="BW69">
        <f t="shared" ca="1" si="99"/>
        <v>0</v>
      </c>
      <c r="BX69">
        <f t="shared" ca="1" si="99"/>
        <v>0</v>
      </c>
      <c r="BY69">
        <f t="shared" ca="1" si="99"/>
        <v>0</v>
      </c>
      <c r="BZ69">
        <f t="shared" ca="1" si="99"/>
        <v>0</v>
      </c>
      <c r="CA69">
        <f t="shared" ca="1" si="99"/>
        <v>0</v>
      </c>
      <c r="CB69">
        <f t="shared" ca="1" si="99"/>
        <v>0</v>
      </c>
    </row>
    <row r="70" spans="1:80" x14ac:dyDescent="0.2">
      <c r="A70" s="374">
        <f t="shared" ref="A70:H70" si="100">A$14</f>
        <v>0</v>
      </c>
      <c r="B70" s="374">
        <f t="shared" si="100"/>
        <v>0</v>
      </c>
      <c r="C70" s="374" t="str">
        <f t="shared" si="100"/>
        <v>ARCH 243.12</v>
      </c>
      <c r="D70" s="374">
        <f t="shared" si="100"/>
        <v>0</v>
      </c>
      <c r="E70" s="374" t="str">
        <f t="shared" si="100"/>
        <v>ARCH 351.12</v>
      </c>
      <c r="F70" s="374" t="str">
        <f t="shared" si="100"/>
        <v>ARCH 352.12</v>
      </c>
      <c r="G70" s="374" t="str">
        <f t="shared" si="100"/>
        <v>ARCH 451.12</v>
      </c>
      <c r="H70" s="374" t="str">
        <f t="shared" si="100"/>
        <v>ARCH 492.12</v>
      </c>
      <c r="I70">
        <f ca="1">COUNTIF((OFFSET($A$69,0,0,4,8)),IF(A70=0,".",A70))</f>
        <v>0</v>
      </c>
      <c r="J70">
        <f t="shared" ca="1" si="94"/>
        <v>0</v>
      </c>
      <c r="K70">
        <f t="shared" ca="1" si="94"/>
        <v>1</v>
      </c>
      <c r="L70">
        <f t="shared" ca="1" si="94"/>
        <v>0</v>
      </c>
      <c r="M70">
        <f t="shared" ca="1" si="94"/>
        <v>1</v>
      </c>
      <c r="N70">
        <f t="shared" ca="1" si="94"/>
        <v>1</v>
      </c>
      <c r="O70">
        <f t="shared" ca="1" si="94"/>
        <v>1</v>
      </c>
      <c r="P70">
        <f t="shared" ca="1" si="94"/>
        <v>1</v>
      </c>
      <c r="Q70" s="385">
        <f t="shared" ref="Q70:BT70" si="101">Q$14</f>
        <v>0</v>
      </c>
      <c r="R70" s="385">
        <f t="shared" si="101"/>
        <v>0</v>
      </c>
      <c r="S70" s="385" t="str">
        <f t="shared" si="101"/>
        <v>Yrd. Doç. Dr. Hakan UZBERK</v>
      </c>
      <c r="T70" s="385">
        <f t="shared" si="101"/>
        <v>0</v>
      </c>
      <c r="U70" s="385" t="str">
        <f t="shared" si="101"/>
        <v>Öğr. Gör. Ayla KARACABEY</v>
      </c>
      <c r="V70" s="385" t="str">
        <f t="shared" si="101"/>
        <v>Prof. Dr. Şahap ÇAKIN</v>
      </c>
      <c r="W70" s="385" t="str">
        <f t="shared" si="101"/>
        <v>Prof. Dr. Ahmet Vefik ALP</v>
      </c>
      <c r="X70" s="385" t="str">
        <f t="shared" si="101"/>
        <v>Prof. Dr. Sevinç HADİ</v>
      </c>
      <c r="Y70" s="381">
        <f ca="1">COUNTIF((OFFSET($Q$69,0,0,4,8)),IF(Q70=0,".",Q70))</f>
        <v>0</v>
      </c>
      <c r="Z70" s="381">
        <f t="shared" ca="1" si="96"/>
        <v>0</v>
      </c>
      <c r="AA70" s="381">
        <f t="shared" ca="1" si="96"/>
        <v>1</v>
      </c>
      <c r="AB70" s="381">
        <f t="shared" ca="1" si="96"/>
        <v>0</v>
      </c>
      <c r="AC70" s="381">
        <f t="shared" ca="1" si="96"/>
        <v>1</v>
      </c>
      <c r="AD70" s="381">
        <f t="shared" ca="1" si="96"/>
        <v>1</v>
      </c>
      <c r="AE70" s="381">
        <f t="shared" ca="1" si="96"/>
        <v>1</v>
      </c>
      <c r="AF70" s="381">
        <f t="shared" ca="1" si="96"/>
        <v>1</v>
      </c>
      <c r="AG70" s="374">
        <f t="shared" si="101"/>
        <v>0</v>
      </c>
      <c r="AH70" s="374">
        <f t="shared" si="101"/>
        <v>0</v>
      </c>
      <c r="AI70" s="374">
        <f t="shared" si="101"/>
        <v>0</v>
      </c>
      <c r="AJ70" s="374">
        <f t="shared" si="101"/>
        <v>0</v>
      </c>
      <c r="AK70" s="374">
        <f t="shared" si="101"/>
        <v>0</v>
      </c>
      <c r="AL70" s="374">
        <f t="shared" si="101"/>
        <v>0</v>
      </c>
      <c r="AM70" s="374">
        <f t="shared" si="101"/>
        <v>0</v>
      </c>
      <c r="AN70" s="374">
        <f t="shared" si="101"/>
        <v>0</v>
      </c>
      <c r="AO70">
        <f ca="1">COUNTIF((OFFSET($AG$69,0,0,4,8)),IF(AG70=0,".",AG70))</f>
        <v>0</v>
      </c>
      <c r="AP70">
        <f t="shared" ca="1" si="97"/>
        <v>0</v>
      </c>
      <c r="AQ70">
        <f t="shared" ca="1" si="97"/>
        <v>0</v>
      </c>
      <c r="AR70">
        <f t="shared" ca="1" si="97"/>
        <v>0</v>
      </c>
      <c r="AS70">
        <f t="shared" ca="1" si="97"/>
        <v>0</v>
      </c>
      <c r="AT70">
        <f t="shared" ca="1" si="97"/>
        <v>0</v>
      </c>
      <c r="AU70">
        <f t="shared" ca="1" si="97"/>
        <v>0</v>
      </c>
      <c r="AV70">
        <f t="shared" ca="1" si="97"/>
        <v>0</v>
      </c>
      <c r="AW70" s="385">
        <f t="shared" si="101"/>
        <v>0</v>
      </c>
      <c r="AX70" s="385">
        <f t="shared" si="101"/>
        <v>0</v>
      </c>
      <c r="AY70" s="385">
        <f t="shared" si="101"/>
        <v>0</v>
      </c>
      <c r="AZ70" s="385">
        <f t="shared" si="101"/>
        <v>0</v>
      </c>
      <c r="BA70" s="385">
        <f t="shared" si="101"/>
        <v>0</v>
      </c>
      <c r="BB70" s="385">
        <f t="shared" si="101"/>
        <v>0</v>
      </c>
      <c r="BC70" s="385">
        <f t="shared" si="101"/>
        <v>0</v>
      </c>
      <c r="BD70" s="385" t="str">
        <f t="shared" si="101"/>
        <v>Evin ERİŞ</v>
      </c>
      <c r="BE70" s="381">
        <f ca="1">COUNTIF((OFFSET($AW$69,0,0,4,8)),IF(AW70=0,".",AW70))</f>
        <v>0</v>
      </c>
      <c r="BF70" s="381">
        <f t="shared" ca="1" si="98"/>
        <v>0</v>
      </c>
      <c r="BG70" s="381">
        <f t="shared" ca="1" si="98"/>
        <v>0</v>
      </c>
      <c r="BH70" s="381">
        <f t="shared" ca="1" si="98"/>
        <v>0</v>
      </c>
      <c r="BI70" s="381">
        <f t="shared" ca="1" si="98"/>
        <v>0</v>
      </c>
      <c r="BJ70" s="381">
        <f t="shared" ca="1" si="98"/>
        <v>0</v>
      </c>
      <c r="BK70" s="381">
        <f t="shared" ca="1" si="98"/>
        <v>0</v>
      </c>
      <c r="BL70" s="381">
        <f t="shared" ca="1" si="98"/>
        <v>1</v>
      </c>
      <c r="BM70" s="374">
        <f t="shared" si="101"/>
        <v>0</v>
      </c>
      <c r="BN70" s="374">
        <f t="shared" si="101"/>
        <v>0</v>
      </c>
      <c r="BO70" s="374">
        <f t="shared" si="101"/>
        <v>0</v>
      </c>
      <c r="BP70" s="374">
        <f t="shared" si="101"/>
        <v>0</v>
      </c>
      <c r="BQ70" s="374">
        <f t="shared" si="101"/>
        <v>0</v>
      </c>
      <c r="BR70" s="374">
        <f t="shared" si="101"/>
        <v>0</v>
      </c>
      <c r="BS70" s="374">
        <f t="shared" si="101"/>
        <v>0</v>
      </c>
      <c r="BT70" s="374">
        <f t="shared" si="101"/>
        <v>0</v>
      </c>
      <c r="BU70">
        <f ca="1">COUNTIF((OFFSET($BM$69,0,0,4,8)),IF(BM70=0,".",BM70))</f>
        <v>0</v>
      </c>
      <c r="BV70">
        <f t="shared" ca="1" si="99"/>
        <v>0</v>
      </c>
      <c r="BW70">
        <f t="shared" ca="1" si="99"/>
        <v>0</v>
      </c>
      <c r="BX70">
        <f t="shared" ca="1" si="99"/>
        <v>0</v>
      </c>
      <c r="BY70">
        <f t="shared" ca="1" si="99"/>
        <v>0</v>
      </c>
      <c r="BZ70">
        <f t="shared" ca="1" si="99"/>
        <v>0</v>
      </c>
      <c r="CA70">
        <f t="shared" ca="1" si="99"/>
        <v>0</v>
      </c>
      <c r="CB70">
        <f t="shared" ca="1" si="99"/>
        <v>0</v>
      </c>
    </row>
    <row r="71" spans="1:80" x14ac:dyDescent="0.2">
      <c r="A71" s="375">
        <f t="shared" ref="A71:H71" si="102">A$24</f>
        <v>0</v>
      </c>
      <c r="B71" s="375">
        <f t="shared" si="102"/>
        <v>0</v>
      </c>
      <c r="C71" s="375">
        <f t="shared" si="102"/>
        <v>0</v>
      </c>
      <c r="D71" s="375" t="str">
        <f t="shared" si="102"/>
        <v>ARCH 252.13</v>
      </c>
      <c r="E71" s="375">
        <f t="shared" si="102"/>
        <v>0</v>
      </c>
      <c r="F71" s="375" t="str">
        <f t="shared" si="102"/>
        <v>ARCH 352.13</v>
      </c>
      <c r="G71" s="375">
        <f t="shared" si="102"/>
        <v>0</v>
      </c>
      <c r="H71" s="375">
        <f t="shared" si="102"/>
        <v>0</v>
      </c>
      <c r="I71">
        <f ca="1">COUNTIF((OFFSET($A$69,0,0,4,8)),IF(A71=0,".",A71))</f>
        <v>0</v>
      </c>
      <c r="J71">
        <f t="shared" ca="1" si="94"/>
        <v>0</v>
      </c>
      <c r="K71">
        <f t="shared" ca="1" si="94"/>
        <v>0</v>
      </c>
      <c r="L71">
        <f t="shared" ca="1" si="94"/>
        <v>1</v>
      </c>
      <c r="M71">
        <f t="shared" ca="1" si="94"/>
        <v>0</v>
      </c>
      <c r="N71">
        <f t="shared" ca="1" si="94"/>
        <v>1</v>
      </c>
      <c r="O71">
        <f t="shared" ca="1" si="94"/>
        <v>0</v>
      </c>
      <c r="P71">
        <f t="shared" ca="1" si="94"/>
        <v>0</v>
      </c>
      <c r="Q71" s="375">
        <f t="shared" ref="Q71:BT71" si="103">Q$24</f>
        <v>0</v>
      </c>
      <c r="R71" s="375">
        <f t="shared" si="103"/>
        <v>0</v>
      </c>
      <c r="S71" s="375">
        <f t="shared" si="103"/>
        <v>0</v>
      </c>
      <c r="T71" s="375" t="str">
        <f t="shared" si="103"/>
        <v>Öğr. Gör. Nişan YAUBYAN</v>
      </c>
      <c r="U71" s="375">
        <f t="shared" si="103"/>
        <v>0</v>
      </c>
      <c r="V71" s="375" t="str">
        <f t="shared" si="103"/>
        <v>Öğr. Gör. Erdal ÖZYURT</v>
      </c>
      <c r="W71" s="375">
        <f t="shared" si="103"/>
        <v>0</v>
      </c>
      <c r="X71" s="375">
        <f t="shared" si="103"/>
        <v>0</v>
      </c>
      <c r="Y71" s="381">
        <f ca="1">COUNTIF((OFFSET($Q$69,0,0,4,8)),IF(Q71=0,".",Q71))</f>
        <v>0</v>
      </c>
      <c r="Z71" s="381">
        <f t="shared" ca="1" si="96"/>
        <v>0</v>
      </c>
      <c r="AA71" s="381">
        <f t="shared" ca="1" si="96"/>
        <v>0</v>
      </c>
      <c r="AB71" s="381">
        <f t="shared" ca="1" si="96"/>
        <v>1</v>
      </c>
      <c r="AC71" s="381">
        <f t="shared" ca="1" si="96"/>
        <v>0</v>
      </c>
      <c r="AD71" s="381">
        <f t="shared" ca="1" si="96"/>
        <v>1</v>
      </c>
      <c r="AE71" s="381">
        <f t="shared" ca="1" si="96"/>
        <v>0</v>
      </c>
      <c r="AF71" s="381">
        <f t="shared" ca="1" si="96"/>
        <v>0</v>
      </c>
      <c r="AG71" s="375">
        <f t="shared" si="103"/>
        <v>0</v>
      </c>
      <c r="AH71" s="375">
        <f t="shared" si="103"/>
        <v>0</v>
      </c>
      <c r="AI71" s="375">
        <f t="shared" si="103"/>
        <v>0</v>
      </c>
      <c r="AJ71" s="375">
        <f t="shared" si="103"/>
        <v>0</v>
      </c>
      <c r="AK71" s="375">
        <f t="shared" si="103"/>
        <v>0</v>
      </c>
      <c r="AL71" s="375">
        <f t="shared" si="103"/>
        <v>0</v>
      </c>
      <c r="AM71" s="375">
        <f t="shared" si="103"/>
        <v>0</v>
      </c>
      <c r="AN71" s="375">
        <f t="shared" si="103"/>
        <v>0</v>
      </c>
      <c r="AO71">
        <f ca="1">COUNTIF((OFFSET($AG$69,0,0,4,8)),IF(AG71=0,".",AG71))</f>
        <v>0</v>
      </c>
      <c r="AP71">
        <f t="shared" ca="1" si="97"/>
        <v>0</v>
      </c>
      <c r="AQ71">
        <f t="shared" ca="1" si="97"/>
        <v>0</v>
      </c>
      <c r="AR71">
        <f t="shared" ca="1" si="97"/>
        <v>0</v>
      </c>
      <c r="AS71">
        <f t="shared" ca="1" si="97"/>
        <v>0</v>
      </c>
      <c r="AT71">
        <f t="shared" ca="1" si="97"/>
        <v>0</v>
      </c>
      <c r="AU71">
        <f t="shared" ca="1" si="97"/>
        <v>0</v>
      </c>
      <c r="AV71">
        <f t="shared" ca="1" si="97"/>
        <v>0</v>
      </c>
      <c r="AW71" s="375">
        <f t="shared" si="103"/>
        <v>0</v>
      </c>
      <c r="AX71" s="375">
        <f t="shared" si="103"/>
        <v>0</v>
      </c>
      <c r="AY71" s="375">
        <f t="shared" si="103"/>
        <v>0</v>
      </c>
      <c r="AZ71" s="375">
        <f t="shared" si="103"/>
        <v>0</v>
      </c>
      <c r="BA71" s="375">
        <f t="shared" si="103"/>
        <v>0</v>
      </c>
      <c r="BB71" s="375">
        <f t="shared" si="103"/>
        <v>0</v>
      </c>
      <c r="BC71" s="375">
        <f t="shared" si="103"/>
        <v>0</v>
      </c>
      <c r="BD71" s="375">
        <f t="shared" si="103"/>
        <v>0</v>
      </c>
      <c r="BE71" s="381">
        <f ca="1">COUNTIF((OFFSET($AW$69,0,0,4,8)),IF(AW71=0,".",AW71))</f>
        <v>0</v>
      </c>
      <c r="BF71" s="381">
        <f t="shared" ca="1" si="98"/>
        <v>0</v>
      </c>
      <c r="BG71" s="381">
        <f t="shared" ca="1" si="98"/>
        <v>0</v>
      </c>
      <c r="BH71" s="381">
        <f t="shared" ca="1" si="98"/>
        <v>0</v>
      </c>
      <c r="BI71" s="381">
        <f t="shared" ca="1" si="98"/>
        <v>0</v>
      </c>
      <c r="BJ71" s="381">
        <f t="shared" ca="1" si="98"/>
        <v>0</v>
      </c>
      <c r="BK71" s="381">
        <f t="shared" ca="1" si="98"/>
        <v>0</v>
      </c>
      <c r="BL71" s="381">
        <f t="shared" ca="1" si="98"/>
        <v>0</v>
      </c>
      <c r="BM71" s="375">
        <f t="shared" si="103"/>
        <v>0</v>
      </c>
      <c r="BN71" s="375">
        <f t="shared" si="103"/>
        <v>0</v>
      </c>
      <c r="BO71" s="375">
        <f t="shared" si="103"/>
        <v>0</v>
      </c>
      <c r="BP71" s="375">
        <f t="shared" si="103"/>
        <v>0</v>
      </c>
      <c r="BQ71" s="375">
        <f t="shared" si="103"/>
        <v>0</v>
      </c>
      <c r="BR71" s="375">
        <f t="shared" si="103"/>
        <v>0</v>
      </c>
      <c r="BS71" s="375">
        <f t="shared" si="103"/>
        <v>0</v>
      </c>
      <c r="BT71" s="375">
        <f t="shared" si="103"/>
        <v>0</v>
      </c>
      <c r="BU71">
        <f ca="1">COUNTIF((OFFSET($BM$69,0,0,4,8)),IF(BM71=0,".",BM71))</f>
        <v>0</v>
      </c>
      <c r="BV71">
        <f t="shared" ca="1" si="99"/>
        <v>0</v>
      </c>
      <c r="BW71">
        <f t="shared" ca="1" si="99"/>
        <v>0</v>
      </c>
      <c r="BX71">
        <f t="shared" ca="1" si="99"/>
        <v>0</v>
      </c>
      <c r="BY71">
        <f t="shared" ca="1" si="99"/>
        <v>0</v>
      </c>
      <c r="BZ71">
        <f t="shared" ca="1" si="99"/>
        <v>0</v>
      </c>
      <c r="CA71">
        <f t="shared" ca="1" si="99"/>
        <v>0</v>
      </c>
      <c r="CB71">
        <f t="shared" ca="1" si="99"/>
        <v>0</v>
      </c>
    </row>
    <row r="72" spans="1:80" x14ac:dyDescent="0.2">
      <c r="A72" s="374">
        <f t="shared" ref="A72:H72" si="104">A$34</f>
        <v>0</v>
      </c>
      <c r="B72" s="374">
        <f t="shared" si="104"/>
        <v>0</v>
      </c>
      <c r="C72" s="374">
        <f t="shared" si="104"/>
        <v>0</v>
      </c>
      <c r="D72" s="374" t="str">
        <f t="shared" si="104"/>
        <v>ARCH 252.14</v>
      </c>
      <c r="E72" s="374">
        <f t="shared" si="104"/>
        <v>0</v>
      </c>
      <c r="F72" s="374">
        <f t="shared" si="104"/>
        <v>0</v>
      </c>
      <c r="G72" s="374">
        <f t="shared" si="104"/>
        <v>0</v>
      </c>
      <c r="H72" s="374">
        <f t="shared" si="104"/>
        <v>0</v>
      </c>
      <c r="I72">
        <f ca="1">COUNTIF((OFFSET($A$69,0,0,4,8)),IF(A72=0,".",A72))</f>
        <v>0</v>
      </c>
      <c r="J72">
        <f t="shared" ca="1" si="94"/>
        <v>0</v>
      </c>
      <c r="K72">
        <f t="shared" ca="1" si="94"/>
        <v>0</v>
      </c>
      <c r="L72">
        <f t="shared" ca="1" si="94"/>
        <v>1</v>
      </c>
      <c r="M72">
        <f t="shared" ca="1" si="94"/>
        <v>0</v>
      </c>
      <c r="N72">
        <f t="shared" ca="1" si="94"/>
        <v>0</v>
      </c>
      <c r="O72">
        <f t="shared" ca="1" si="94"/>
        <v>0</v>
      </c>
      <c r="P72">
        <f t="shared" ca="1" si="94"/>
        <v>0</v>
      </c>
      <c r="Q72" s="385">
        <f t="shared" ref="Q72:BT72" si="105">Q$34</f>
        <v>0</v>
      </c>
      <c r="R72" s="385">
        <f t="shared" si="105"/>
        <v>0</v>
      </c>
      <c r="S72" s="385">
        <f t="shared" si="105"/>
        <v>0</v>
      </c>
      <c r="T72" s="385" t="str">
        <f t="shared" si="105"/>
        <v>Yrd. Doç. Dr. Murat ŞAHİN</v>
      </c>
      <c r="U72" s="385">
        <f t="shared" si="105"/>
        <v>0</v>
      </c>
      <c r="V72" s="385">
        <f t="shared" si="105"/>
        <v>0</v>
      </c>
      <c r="W72" s="385">
        <f t="shared" si="105"/>
        <v>0</v>
      </c>
      <c r="X72" s="385">
        <f t="shared" si="105"/>
        <v>0</v>
      </c>
      <c r="Y72" s="381">
        <f ca="1">COUNTIF((OFFSET($Q$69,0,0,4,8)),IF(Q72=0,".",Q72))</f>
        <v>0</v>
      </c>
      <c r="Z72" s="381">
        <f t="shared" ca="1" si="96"/>
        <v>0</v>
      </c>
      <c r="AA72" s="381">
        <f t="shared" ca="1" si="96"/>
        <v>0</v>
      </c>
      <c r="AB72" s="381">
        <f t="shared" ca="1" si="96"/>
        <v>1</v>
      </c>
      <c r="AC72" s="381">
        <f t="shared" ca="1" si="96"/>
        <v>0</v>
      </c>
      <c r="AD72" s="381">
        <f t="shared" ca="1" si="96"/>
        <v>0</v>
      </c>
      <c r="AE72" s="381">
        <f t="shared" ca="1" si="96"/>
        <v>0</v>
      </c>
      <c r="AF72" s="381">
        <f t="shared" ca="1" si="96"/>
        <v>0</v>
      </c>
      <c r="AG72" s="374">
        <f t="shared" si="105"/>
        <v>0</v>
      </c>
      <c r="AH72" s="374">
        <f t="shared" si="105"/>
        <v>0</v>
      </c>
      <c r="AI72" s="374">
        <f t="shared" si="105"/>
        <v>0</v>
      </c>
      <c r="AJ72" s="374">
        <f t="shared" si="105"/>
        <v>0</v>
      </c>
      <c r="AK72" s="374">
        <f t="shared" si="105"/>
        <v>0</v>
      </c>
      <c r="AL72" s="374">
        <f t="shared" si="105"/>
        <v>0</v>
      </c>
      <c r="AM72" s="374">
        <f t="shared" si="105"/>
        <v>0</v>
      </c>
      <c r="AN72" s="374">
        <f t="shared" si="105"/>
        <v>0</v>
      </c>
      <c r="AO72">
        <f ca="1">COUNTIF((OFFSET($AG$69,0,0,4,8)),IF(AG72=0,".",AG72))</f>
        <v>0</v>
      </c>
      <c r="AP72">
        <f t="shared" ca="1" si="97"/>
        <v>0</v>
      </c>
      <c r="AQ72">
        <f t="shared" ca="1" si="97"/>
        <v>0</v>
      </c>
      <c r="AR72">
        <f t="shared" ca="1" si="97"/>
        <v>0</v>
      </c>
      <c r="AS72">
        <f t="shared" ca="1" si="97"/>
        <v>0</v>
      </c>
      <c r="AT72">
        <f t="shared" ca="1" si="97"/>
        <v>0</v>
      </c>
      <c r="AU72">
        <f t="shared" ca="1" si="97"/>
        <v>0</v>
      </c>
      <c r="AV72">
        <f t="shared" ca="1" si="97"/>
        <v>0</v>
      </c>
      <c r="AW72" s="385">
        <f t="shared" si="105"/>
        <v>0</v>
      </c>
      <c r="AX72" s="385">
        <f t="shared" si="105"/>
        <v>0</v>
      </c>
      <c r="AY72" s="385">
        <f t="shared" si="105"/>
        <v>0</v>
      </c>
      <c r="AZ72" s="385">
        <f t="shared" si="105"/>
        <v>0</v>
      </c>
      <c r="BA72" s="385">
        <f t="shared" si="105"/>
        <v>0</v>
      </c>
      <c r="BB72" s="385">
        <f t="shared" si="105"/>
        <v>0</v>
      </c>
      <c r="BC72" s="385">
        <f t="shared" si="105"/>
        <v>0</v>
      </c>
      <c r="BD72" s="385">
        <f t="shared" si="105"/>
        <v>0</v>
      </c>
      <c r="BE72" s="381">
        <f ca="1">COUNTIF((OFFSET($AW$69,0,0,4,8)),IF(AW72=0,".",AW72))</f>
        <v>0</v>
      </c>
      <c r="BF72" s="381">
        <f t="shared" ca="1" si="98"/>
        <v>0</v>
      </c>
      <c r="BG72" s="381">
        <f t="shared" ca="1" si="98"/>
        <v>0</v>
      </c>
      <c r="BH72" s="381">
        <f t="shared" ca="1" si="98"/>
        <v>0</v>
      </c>
      <c r="BI72" s="381">
        <f t="shared" ca="1" si="98"/>
        <v>0</v>
      </c>
      <c r="BJ72" s="381">
        <f t="shared" ca="1" si="98"/>
        <v>0</v>
      </c>
      <c r="BK72" s="381">
        <f t="shared" ca="1" si="98"/>
        <v>0</v>
      </c>
      <c r="BL72" s="381">
        <f t="shared" ca="1" si="98"/>
        <v>0</v>
      </c>
      <c r="BM72" s="374">
        <f t="shared" si="105"/>
        <v>0</v>
      </c>
      <c r="BN72" s="374">
        <f t="shared" si="105"/>
        <v>0</v>
      </c>
      <c r="BO72" s="374">
        <f t="shared" si="105"/>
        <v>0</v>
      </c>
      <c r="BP72" s="374">
        <f t="shared" si="105"/>
        <v>0</v>
      </c>
      <c r="BQ72" s="374">
        <f t="shared" si="105"/>
        <v>0</v>
      </c>
      <c r="BR72" s="374">
        <f t="shared" si="105"/>
        <v>0</v>
      </c>
      <c r="BS72" s="374">
        <f t="shared" si="105"/>
        <v>0</v>
      </c>
      <c r="BT72" s="374">
        <f t="shared" si="105"/>
        <v>0</v>
      </c>
      <c r="BU72">
        <f ca="1">COUNTIF((OFFSET($BM$69,0,0,4,8)),IF(BM72=0,".",BM72))</f>
        <v>0</v>
      </c>
      <c r="BV72">
        <f t="shared" ca="1" si="99"/>
        <v>0</v>
      </c>
      <c r="BW72">
        <f t="shared" ca="1" si="99"/>
        <v>0</v>
      </c>
      <c r="BX72">
        <f t="shared" ca="1" si="99"/>
        <v>0</v>
      </c>
      <c r="BY72">
        <f t="shared" ca="1" si="99"/>
        <v>0</v>
      </c>
      <c r="BZ72">
        <f t="shared" ca="1" si="99"/>
        <v>0</v>
      </c>
      <c r="CA72">
        <f t="shared" ca="1" si="99"/>
        <v>0</v>
      </c>
      <c r="CB72">
        <f t="shared" ca="1" si="99"/>
        <v>0</v>
      </c>
    </row>
    <row r="73" spans="1:80" x14ac:dyDescent="0.2">
      <c r="A73" s="377">
        <f t="shared" ref="A73:H73" si="106">COUNTIF((A$69:A$72),IF(A69=0,".",A69))</f>
        <v>0</v>
      </c>
      <c r="B73" s="378">
        <f t="shared" si="106"/>
        <v>1</v>
      </c>
      <c r="C73" s="378">
        <f t="shared" si="106"/>
        <v>1</v>
      </c>
      <c r="D73" s="378">
        <f t="shared" si="106"/>
        <v>0</v>
      </c>
      <c r="E73" s="378">
        <f t="shared" si="106"/>
        <v>0</v>
      </c>
      <c r="F73" s="378">
        <f t="shared" si="106"/>
        <v>1</v>
      </c>
      <c r="G73" s="378">
        <f t="shared" si="106"/>
        <v>0</v>
      </c>
      <c r="H73" s="378">
        <f t="shared" si="106"/>
        <v>1</v>
      </c>
      <c r="I73" s="378">
        <f ca="1">SUM(I69:I72)</f>
        <v>0</v>
      </c>
      <c r="J73" s="378">
        <f t="shared" ref="J73:P73" ca="1" si="107">SUM(J69:J72)</f>
        <v>1</v>
      </c>
      <c r="K73" s="378">
        <f t="shared" ca="1" si="107"/>
        <v>2</v>
      </c>
      <c r="L73" s="378">
        <f t="shared" ca="1" si="107"/>
        <v>2</v>
      </c>
      <c r="M73" s="378">
        <f t="shared" ca="1" si="107"/>
        <v>1</v>
      </c>
      <c r="N73" s="378">
        <f t="shared" ca="1" si="107"/>
        <v>3</v>
      </c>
      <c r="O73" s="378">
        <f t="shared" ca="1" si="107"/>
        <v>1</v>
      </c>
      <c r="P73" s="378">
        <f t="shared" ca="1" si="107"/>
        <v>2</v>
      </c>
      <c r="Q73" s="378">
        <f t="shared" ref="Q73:X73" si="108">COUNTIF((Q$69:Q$72),IF(Q69=0,".",Q69))</f>
        <v>0</v>
      </c>
      <c r="R73" s="378">
        <f t="shared" si="108"/>
        <v>1</v>
      </c>
      <c r="S73" s="378">
        <f t="shared" si="108"/>
        <v>1</v>
      </c>
      <c r="T73" s="378">
        <f t="shared" si="108"/>
        <v>0</v>
      </c>
      <c r="U73" s="378">
        <f t="shared" si="108"/>
        <v>0</v>
      </c>
      <c r="V73" s="378">
        <f t="shared" si="108"/>
        <v>1</v>
      </c>
      <c r="W73" s="378">
        <f t="shared" si="108"/>
        <v>0</v>
      </c>
      <c r="X73" s="378">
        <f t="shared" si="108"/>
        <v>1</v>
      </c>
      <c r="Y73" s="378">
        <f ca="1">SUM(Y69:Y72)</f>
        <v>0</v>
      </c>
      <c r="Z73" s="378">
        <f t="shared" ref="Z73:AF73" ca="1" si="109">SUM(Z69:Z72)</f>
        <v>1</v>
      </c>
      <c r="AA73" s="378">
        <f t="shared" ca="1" si="109"/>
        <v>2</v>
      </c>
      <c r="AB73" s="378">
        <f t="shared" ca="1" si="109"/>
        <v>2</v>
      </c>
      <c r="AC73" s="378">
        <f t="shared" ca="1" si="109"/>
        <v>1</v>
      </c>
      <c r="AD73" s="378">
        <f t="shared" ca="1" si="109"/>
        <v>3</v>
      </c>
      <c r="AE73" s="378">
        <f t="shared" ca="1" si="109"/>
        <v>1</v>
      </c>
      <c r="AF73" s="378">
        <f t="shared" ca="1" si="109"/>
        <v>2</v>
      </c>
      <c r="AG73" s="378">
        <f t="shared" ref="AG73:AN76" si="110">COUNTIF((AG$69:AG$72),IF(AG69=0,".",AG69))</f>
        <v>0</v>
      </c>
      <c r="AH73" s="378">
        <f t="shared" si="110"/>
        <v>0</v>
      </c>
      <c r="AI73" s="378">
        <f t="shared" si="110"/>
        <v>0</v>
      </c>
      <c r="AJ73" s="378">
        <f t="shared" si="110"/>
        <v>0</v>
      </c>
      <c r="AK73" s="378">
        <f t="shared" si="110"/>
        <v>0</v>
      </c>
      <c r="AL73" s="378">
        <f t="shared" si="110"/>
        <v>0</v>
      </c>
      <c r="AM73" s="378">
        <f t="shared" si="110"/>
        <v>0</v>
      </c>
      <c r="AN73" s="378">
        <f t="shared" si="110"/>
        <v>0</v>
      </c>
      <c r="AO73" s="378">
        <f ca="1">SUM(AO69:AO72)</f>
        <v>0</v>
      </c>
      <c r="AP73" s="378">
        <f t="shared" ref="AP73:AV73" ca="1" si="111">SUM(AP69:AP72)</f>
        <v>0</v>
      </c>
      <c r="AQ73" s="378">
        <f t="shared" ca="1" si="111"/>
        <v>0</v>
      </c>
      <c r="AR73" s="378">
        <f t="shared" ca="1" si="111"/>
        <v>0</v>
      </c>
      <c r="AS73" s="378">
        <f t="shared" ca="1" si="111"/>
        <v>0</v>
      </c>
      <c r="AT73" s="378">
        <f t="shared" ca="1" si="111"/>
        <v>0</v>
      </c>
      <c r="AU73" s="378">
        <f t="shared" ca="1" si="111"/>
        <v>0</v>
      </c>
      <c r="AV73" s="378">
        <f t="shared" ca="1" si="111"/>
        <v>0</v>
      </c>
      <c r="AW73" s="378">
        <f t="shared" ref="AW73:BD76" si="112">COUNTIF((AW$69:AW$72),IF(AW69=0,".",AW69))</f>
        <v>0</v>
      </c>
      <c r="AX73" s="378">
        <f t="shared" si="112"/>
        <v>0</v>
      </c>
      <c r="AY73" s="378">
        <f t="shared" si="112"/>
        <v>0</v>
      </c>
      <c r="AZ73" s="378">
        <f t="shared" si="112"/>
        <v>0</v>
      </c>
      <c r="BA73" s="378">
        <f t="shared" si="112"/>
        <v>0</v>
      </c>
      <c r="BB73" s="378">
        <f t="shared" si="112"/>
        <v>0</v>
      </c>
      <c r="BC73" s="378">
        <f t="shared" si="112"/>
        <v>0</v>
      </c>
      <c r="BD73" s="378">
        <f t="shared" si="112"/>
        <v>1</v>
      </c>
      <c r="BE73" s="378">
        <f ca="1">SUM(BE69:BE72)</f>
        <v>0</v>
      </c>
      <c r="BF73" s="378">
        <f t="shared" ref="BF73:BL73" ca="1" si="113">SUM(BF69:BF72)</f>
        <v>0</v>
      </c>
      <c r="BG73" s="378">
        <f t="shared" ca="1" si="113"/>
        <v>0</v>
      </c>
      <c r="BH73" s="378">
        <f t="shared" ca="1" si="113"/>
        <v>0</v>
      </c>
      <c r="BI73" s="378">
        <f t="shared" ca="1" si="113"/>
        <v>0</v>
      </c>
      <c r="BJ73" s="378">
        <f t="shared" ca="1" si="113"/>
        <v>0</v>
      </c>
      <c r="BK73" s="378">
        <f t="shared" ca="1" si="113"/>
        <v>0</v>
      </c>
      <c r="BL73" s="378">
        <f t="shared" ca="1" si="113"/>
        <v>2</v>
      </c>
      <c r="BM73" s="378">
        <f t="shared" ref="BM73:BT76" si="114">COUNTIF((BM$69:BM$72),IF(BM69=0,".",BM69))</f>
        <v>0</v>
      </c>
      <c r="BN73" s="378">
        <f t="shared" si="114"/>
        <v>0</v>
      </c>
      <c r="BO73" s="378">
        <f t="shared" si="114"/>
        <v>0</v>
      </c>
      <c r="BP73" s="378">
        <f t="shared" si="114"/>
        <v>0</v>
      </c>
      <c r="BQ73" s="378">
        <f t="shared" si="114"/>
        <v>0</v>
      </c>
      <c r="BR73" s="378">
        <f t="shared" si="114"/>
        <v>0</v>
      </c>
      <c r="BS73" s="378">
        <f t="shared" si="114"/>
        <v>0</v>
      </c>
      <c r="BT73" s="378">
        <f t="shared" si="114"/>
        <v>0</v>
      </c>
      <c r="BU73" s="378">
        <f ca="1">SUM(BU69:BU72)</f>
        <v>0</v>
      </c>
      <c r="BV73" s="378">
        <f t="shared" ref="BV73:CB73" ca="1" si="115">SUM(BV69:BV72)</f>
        <v>0</v>
      </c>
      <c r="BW73" s="378">
        <f t="shared" ca="1" si="115"/>
        <v>0</v>
      </c>
      <c r="BX73" s="378">
        <f t="shared" ca="1" si="115"/>
        <v>0</v>
      </c>
      <c r="BY73" s="378">
        <f t="shared" ca="1" si="115"/>
        <v>0</v>
      </c>
      <c r="BZ73" s="378">
        <f t="shared" ca="1" si="115"/>
        <v>0</v>
      </c>
      <c r="CA73" s="378">
        <f t="shared" ca="1" si="115"/>
        <v>0</v>
      </c>
      <c r="CB73" s="378">
        <f t="shared" ca="1" si="115"/>
        <v>0</v>
      </c>
    </row>
    <row r="74" spans="1:80" ht="12.75" customHeight="1" x14ac:dyDescent="0.2">
      <c r="A74" s="377">
        <f t="shared" ref="A74:X76" si="116">COUNTIF((A$69:A$72),IF(A70=0,".",A70))</f>
        <v>0</v>
      </c>
      <c r="B74" s="378">
        <f t="shared" si="116"/>
        <v>0</v>
      </c>
      <c r="C74" s="378">
        <f t="shared" si="116"/>
        <v>1</v>
      </c>
      <c r="D74" s="378">
        <f t="shared" si="116"/>
        <v>0</v>
      </c>
      <c r="E74" s="378">
        <f t="shared" si="116"/>
        <v>1</v>
      </c>
      <c r="F74" s="378">
        <f t="shared" si="116"/>
        <v>1</v>
      </c>
      <c r="G74" s="378">
        <f t="shared" si="116"/>
        <v>1</v>
      </c>
      <c r="H74" s="378">
        <f t="shared" si="116"/>
        <v>1</v>
      </c>
      <c r="I74" s="1109" t="s">
        <v>325</v>
      </c>
      <c r="J74" s="1109"/>
      <c r="K74" s="1109"/>
      <c r="L74" s="1109"/>
      <c r="M74" s="1109"/>
      <c r="N74" s="1109"/>
      <c r="O74" s="1109"/>
      <c r="P74" s="1109"/>
      <c r="Q74" s="378">
        <f t="shared" si="116"/>
        <v>0</v>
      </c>
      <c r="R74" s="378">
        <f t="shared" si="116"/>
        <v>0</v>
      </c>
      <c r="S74" s="378">
        <f t="shared" si="116"/>
        <v>1</v>
      </c>
      <c r="T74" s="378">
        <f t="shared" si="116"/>
        <v>0</v>
      </c>
      <c r="U74" s="378">
        <f t="shared" si="116"/>
        <v>1</v>
      </c>
      <c r="V74" s="378">
        <f t="shared" si="116"/>
        <v>1</v>
      </c>
      <c r="W74" s="378">
        <f t="shared" si="116"/>
        <v>1</v>
      </c>
      <c r="X74" s="378">
        <f t="shared" si="116"/>
        <v>1</v>
      </c>
      <c r="Y74" s="1109" t="s">
        <v>325</v>
      </c>
      <c r="Z74" s="1109"/>
      <c r="AA74" s="1109"/>
      <c r="AB74" s="1109"/>
      <c r="AC74" s="1109"/>
      <c r="AD74" s="1109"/>
      <c r="AE74" s="1109"/>
      <c r="AF74" s="1109"/>
      <c r="AG74" s="378">
        <f t="shared" si="110"/>
        <v>0</v>
      </c>
      <c r="AH74" s="378">
        <f t="shared" si="110"/>
        <v>0</v>
      </c>
      <c r="AI74" s="378">
        <f t="shared" si="110"/>
        <v>0</v>
      </c>
      <c r="AJ74" s="378">
        <f t="shared" si="110"/>
        <v>0</v>
      </c>
      <c r="AK74" s="378">
        <f t="shared" si="110"/>
        <v>0</v>
      </c>
      <c r="AL74" s="378">
        <f t="shared" si="110"/>
        <v>0</v>
      </c>
      <c r="AM74" s="378">
        <f t="shared" si="110"/>
        <v>0</v>
      </c>
      <c r="AN74" s="378">
        <f t="shared" si="110"/>
        <v>0</v>
      </c>
      <c r="AO74" s="1109" t="s">
        <v>325</v>
      </c>
      <c r="AP74" s="1109"/>
      <c r="AQ74" s="1109"/>
      <c r="AR74" s="1109"/>
      <c r="AS74" s="1109"/>
      <c r="AT74" s="1109"/>
      <c r="AU74" s="1109"/>
      <c r="AV74" s="1109"/>
      <c r="AW74" s="378">
        <f t="shared" si="112"/>
        <v>0</v>
      </c>
      <c r="AX74" s="378">
        <f t="shared" si="112"/>
        <v>0</v>
      </c>
      <c r="AY74" s="378">
        <f t="shared" si="112"/>
        <v>0</v>
      </c>
      <c r="AZ74" s="378">
        <f t="shared" si="112"/>
        <v>0</v>
      </c>
      <c r="BA74" s="378">
        <f t="shared" si="112"/>
        <v>0</v>
      </c>
      <c r="BB74" s="378">
        <f t="shared" si="112"/>
        <v>0</v>
      </c>
      <c r="BC74" s="378">
        <f t="shared" si="112"/>
        <v>0</v>
      </c>
      <c r="BD74" s="378">
        <f t="shared" si="112"/>
        <v>1</v>
      </c>
      <c r="BE74" s="1109" t="s">
        <v>325</v>
      </c>
      <c r="BF74" s="1109"/>
      <c r="BG74" s="1109"/>
      <c r="BH74" s="1109"/>
      <c r="BI74" s="1109"/>
      <c r="BJ74" s="1109"/>
      <c r="BK74" s="1109"/>
      <c r="BL74" s="1109"/>
      <c r="BM74" s="378">
        <f t="shared" si="114"/>
        <v>0</v>
      </c>
      <c r="BN74" s="378">
        <f t="shared" si="114"/>
        <v>0</v>
      </c>
      <c r="BO74" s="378">
        <f t="shared" si="114"/>
        <v>0</v>
      </c>
      <c r="BP74" s="378">
        <f t="shared" si="114"/>
        <v>0</v>
      </c>
      <c r="BQ74" s="378">
        <f t="shared" si="114"/>
        <v>0</v>
      </c>
      <c r="BR74" s="378">
        <f t="shared" si="114"/>
        <v>0</v>
      </c>
      <c r="BS74" s="378">
        <f t="shared" si="114"/>
        <v>0</v>
      </c>
      <c r="BT74" s="378">
        <f t="shared" si="114"/>
        <v>0</v>
      </c>
      <c r="BU74" s="1109" t="s">
        <v>325</v>
      </c>
      <c r="BV74" s="1109"/>
      <c r="BW74" s="1109"/>
      <c r="BX74" s="1109"/>
      <c r="BY74" s="1109"/>
      <c r="BZ74" s="1109"/>
      <c r="CA74" s="1109"/>
      <c r="CB74" s="1109"/>
    </row>
    <row r="75" spans="1:80" ht="12.75" customHeight="1" x14ac:dyDescent="0.2">
      <c r="A75" s="377">
        <f t="shared" si="116"/>
        <v>0</v>
      </c>
      <c r="B75" s="378">
        <f t="shared" si="116"/>
        <v>0</v>
      </c>
      <c r="C75" s="378">
        <f t="shared" si="116"/>
        <v>0</v>
      </c>
      <c r="D75" s="378">
        <f t="shared" si="116"/>
        <v>1</v>
      </c>
      <c r="E75" s="378">
        <f t="shared" si="116"/>
        <v>0</v>
      </c>
      <c r="F75" s="378">
        <f t="shared" si="116"/>
        <v>1</v>
      </c>
      <c r="G75" s="378">
        <f t="shared" si="116"/>
        <v>0</v>
      </c>
      <c r="H75" s="378">
        <f t="shared" si="116"/>
        <v>0</v>
      </c>
      <c r="I75" s="1109"/>
      <c r="J75" s="1109"/>
      <c r="K75" s="1109"/>
      <c r="L75" s="1109"/>
      <c r="M75" s="1109"/>
      <c r="N75" s="1109"/>
      <c r="O75" s="1109"/>
      <c r="P75" s="1109"/>
      <c r="Q75" s="378">
        <f t="shared" si="116"/>
        <v>0</v>
      </c>
      <c r="R75" s="378">
        <f t="shared" si="116"/>
        <v>0</v>
      </c>
      <c r="S75" s="378">
        <f t="shared" si="116"/>
        <v>0</v>
      </c>
      <c r="T75" s="378">
        <f t="shared" si="116"/>
        <v>1</v>
      </c>
      <c r="U75" s="378">
        <f t="shared" si="116"/>
        <v>0</v>
      </c>
      <c r="V75" s="378">
        <f t="shared" si="116"/>
        <v>1</v>
      </c>
      <c r="W75" s="378">
        <f t="shared" si="116"/>
        <v>0</v>
      </c>
      <c r="X75" s="378">
        <f t="shared" si="116"/>
        <v>0</v>
      </c>
      <c r="Y75" s="1109"/>
      <c r="Z75" s="1109"/>
      <c r="AA75" s="1109"/>
      <c r="AB75" s="1109"/>
      <c r="AC75" s="1109"/>
      <c r="AD75" s="1109"/>
      <c r="AE75" s="1109"/>
      <c r="AF75" s="1109"/>
      <c r="AG75" s="378">
        <f t="shared" si="110"/>
        <v>0</v>
      </c>
      <c r="AH75" s="378">
        <f t="shared" si="110"/>
        <v>0</v>
      </c>
      <c r="AI75" s="378">
        <f t="shared" si="110"/>
        <v>0</v>
      </c>
      <c r="AJ75" s="378">
        <f t="shared" si="110"/>
        <v>0</v>
      </c>
      <c r="AK75" s="378">
        <f t="shared" si="110"/>
        <v>0</v>
      </c>
      <c r="AL75" s="378">
        <f t="shared" si="110"/>
        <v>0</v>
      </c>
      <c r="AM75" s="378">
        <f t="shared" si="110"/>
        <v>0</v>
      </c>
      <c r="AN75" s="378">
        <f t="shared" si="110"/>
        <v>0</v>
      </c>
      <c r="AO75" s="1109"/>
      <c r="AP75" s="1109"/>
      <c r="AQ75" s="1109"/>
      <c r="AR75" s="1109"/>
      <c r="AS75" s="1109"/>
      <c r="AT75" s="1109"/>
      <c r="AU75" s="1109"/>
      <c r="AV75" s="1109"/>
      <c r="AW75" s="378">
        <f t="shared" si="112"/>
        <v>0</v>
      </c>
      <c r="AX75" s="378">
        <f t="shared" si="112"/>
        <v>0</v>
      </c>
      <c r="AY75" s="378">
        <f t="shared" si="112"/>
        <v>0</v>
      </c>
      <c r="AZ75" s="378">
        <f t="shared" si="112"/>
        <v>0</v>
      </c>
      <c r="BA75" s="378">
        <f t="shared" si="112"/>
        <v>0</v>
      </c>
      <c r="BB75" s="378">
        <f t="shared" si="112"/>
        <v>0</v>
      </c>
      <c r="BC75" s="378">
        <f t="shared" si="112"/>
        <v>0</v>
      </c>
      <c r="BD75" s="378">
        <f t="shared" si="112"/>
        <v>0</v>
      </c>
      <c r="BE75" s="1109"/>
      <c r="BF75" s="1109"/>
      <c r="BG75" s="1109"/>
      <c r="BH75" s="1109"/>
      <c r="BI75" s="1109"/>
      <c r="BJ75" s="1109"/>
      <c r="BK75" s="1109"/>
      <c r="BL75" s="1109"/>
      <c r="BM75" s="378">
        <f t="shared" si="114"/>
        <v>0</v>
      </c>
      <c r="BN75" s="378">
        <f t="shared" si="114"/>
        <v>0</v>
      </c>
      <c r="BO75" s="378">
        <f t="shared" si="114"/>
        <v>0</v>
      </c>
      <c r="BP75" s="378">
        <f t="shared" si="114"/>
        <v>0</v>
      </c>
      <c r="BQ75" s="378">
        <f t="shared" si="114"/>
        <v>0</v>
      </c>
      <c r="BR75" s="378">
        <f t="shared" si="114"/>
        <v>0</v>
      </c>
      <c r="BS75" s="378">
        <f t="shared" si="114"/>
        <v>0</v>
      </c>
      <c r="BT75" s="378">
        <f t="shared" si="114"/>
        <v>0</v>
      </c>
      <c r="BU75" s="1109"/>
      <c r="BV75" s="1109"/>
      <c r="BW75" s="1109"/>
      <c r="BX75" s="1109"/>
      <c r="BY75" s="1109"/>
      <c r="BZ75" s="1109"/>
      <c r="CA75" s="1109"/>
      <c r="CB75" s="1109"/>
    </row>
    <row r="76" spans="1:80" ht="13.5" thickBot="1" x14ac:dyDescent="0.25">
      <c r="A76" s="377">
        <f t="shared" si="116"/>
        <v>0</v>
      </c>
      <c r="B76" s="378">
        <f t="shared" si="116"/>
        <v>0</v>
      </c>
      <c r="C76" s="378">
        <f t="shared" si="116"/>
        <v>0</v>
      </c>
      <c r="D76" s="378">
        <f t="shared" si="116"/>
        <v>1</v>
      </c>
      <c r="E76" s="378">
        <f t="shared" si="116"/>
        <v>0</v>
      </c>
      <c r="F76" s="378">
        <f t="shared" si="116"/>
        <v>0</v>
      </c>
      <c r="G76" s="378">
        <f t="shared" si="116"/>
        <v>0</v>
      </c>
      <c r="H76" s="378">
        <f t="shared" si="116"/>
        <v>0</v>
      </c>
      <c r="I76" s="380" t="s">
        <v>42</v>
      </c>
      <c r="J76" s="380" t="s">
        <v>44</v>
      </c>
      <c r="K76" s="380" t="s">
        <v>45</v>
      </c>
      <c r="L76" s="380" t="s">
        <v>46</v>
      </c>
      <c r="M76" s="380" t="s">
        <v>47</v>
      </c>
      <c r="N76" s="380" t="s">
        <v>48</v>
      </c>
      <c r="O76" s="380" t="s">
        <v>67</v>
      </c>
      <c r="P76" s="380" t="s">
        <v>43</v>
      </c>
      <c r="Q76" s="378">
        <f t="shared" si="116"/>
        <v>0</v>
      </c>
      <c r="R76" s="378">
        <f t="shared" si="116"/>
        <v>0</v>
      </c>
      <c r="S76" s="378">
        <f t="shared" si="116"/>
        <v>0</v>
      </c>
      <c r="T76" s="378">
        <f t="shared" si="116"/>
        <v>1</v>
      </c>
      <c r="U76" s="378">
        <f t="shared" si="116"/>
        <v>0</v>
      </c>
      <c r="V76" s="378">
        <f t="shared" si="116"/>
        <v>0</v>
      </c>
      <c r="W76" s="378">
        <f t="shared" si="116"/>
        <v>0</v>
      </c>
      <c r="X76" s="378">
        <f t="shared" si="116"/>
        <v>0</v>
      </c>
      <c r="Y76" s="380" t="s">
        <v>42</v>
      </c>
      <c r="Z76" s="380" t="s">
        <v>44</v>
      </c>
      <c r="AA76" s="380" t="s">
        <v>45</v>
      </c>
      <c r="AB76" s="380" t="s">
        <v>46</v>
      </c>
      <c r="AC76" s="380" t="s">
        <v>47</v>
      </c>
      <c r="AD76" s="380" t="s">
        <v>48</v>
      </c>
      <c r="AE76" s="380" t="s">
        <v>67</v>
      </c>
      <c r="AF76" s="380" t="s">
        <v>43</v>
      </c>
      <c r="AG76" s="378">
        <f t="shared" si="110"/>
        <v>0</v>
      </c>
      <c r="AH76" s="378">
        <f t="shared" si="110"/>
        <v>0</v>
      </c>
      <c r="AI76" s="378">
        <f t="shared" si="110"/>
        <v>0</v>
      </c>
      <c r="AJ76" s="378">
        <f t="shared" si="110"/>
        <v>0</v>
      </c>
      <c r="AK76" s="378">
        <f t="shared" si="110"/>
        <v>0</v>
      </c>
      <c r="AL76" s="378">
        <f t="shared" si="110"/>
        <v>0</v>
      </c>
      <c r="AM76" s="378">
        <f t="shared" si="110"/>
        <v>0</v>
      </c>
      <c r="AN76" s="378">
        <f t="shared" si="110"/>
        <v>0</v>
      </c>
      <c r="AO76" s="380" t="s">
        <v>42</v>
      </c>
      <c r="AP76" s="380" t="s">
        <v>44</v>
      </c>
      <c r="AQ76" s="380" t="s">
        <v>45</v>
      </c>
      <c r="AR76" s="380" t="s">
        <v>46</v>
      </c>
      <c r="AS76" s="380" t="s">
        <v>47</v>
      </c>
      <c r="AT76" s="380" t="s">
        <v>48</v>
      </c>
      <c r="AU76" s="380" t="s">
        <v>67</v>
      </c>
      <c r="AV76" s="380" t="s">
        <v>43</v>
      </c>
      <c r="AW76" s="378">
        <f t="shared" si="112"/>
        <v>0</v>
      </c>
      <c r="AX76" s="378">
        <f t="shared" si="112"/>
        <v>0</v>
      </c>
      <c r="AY76" s="378">
        <f t="shared" si="112"/>
        <v>0</v>
      </c>
      <c r="AZ76" s="378">
        <f t="shared" si="112"/>
        <v>0</v>
      </c>
      <c r="BA76" s="378">
        <f t="shared" si="112"/>
        <v>0</v>
      </c>
      <c r="BB76" s="378">
        <f t="shared" si="112"/>
        <v>0</v>
      </c>
      <c r="BC76" s="378">
        <f t="shared" si="112"/>
        <v>0</v>
      </c>
      <c r="BD76" s="378">
        <f t="shared" si="112"/>
        <v>0</v>
      </c>
      <c r="BE76" s="380" t="s">
        <v>42</v>
      </c>
      <c r="BF76" s="380" t="s">
        <v>44</v>
      </c>
      <c r="BG76" s="380" t="s">
        <v>45</v>
      </c>
      <c r="BH76" s="380" t="s">
        <v>46</v>
      </c>
      <c r="BI76" s="380" t="s">
        <v>47</v>
      </c>
      <c r="BJ76" s="380" t="s">
        <v>48</v>
      </c>
      <c r="BK76" s="380" t="s">
        <v>67</v>
      </c>
      <c r="BL76" s="380" t="s">
        <v>43</v>
      </c>
      <c r="BM76" s="378">
        <f t="shared" si="114"/>
        <v>0</v>
      </c>
      <c r="BN76" s="378">
        <f t="shared" si="114"/>
        <v>0</v>
      </c>
      <c r="BO76" s="378">
        <f t="shared" si="114"/>
        <v>0</v>
      </c>
      <c r="BP76" s="378">
        <f t="shared" si="114"/>
        <v>0</v>
      </c>
      <c r="BQ76" s="378">
        <f t="shared" si="114"/>
        <v>0</v>
      </c>
      <c r="BR76" s="378">
        <f t="shared" si="114"/>
        <v>0</v>
      </c>
      <c r="BS76" s="378">
        <f t="shared" si="114"/>
        <v>0</v>
      </c>
      <c r="BT76" s="378">
        <f t="shared" si="114"/>
        <v>0</v>
      </c>
      <c r="BU76" s="380" t="s">
        <v>42</v>
      </c>
      <c r="BV76" s="380" t="s">
        <v>44</v>
      </c>
      <c r="BW76" s="380" t="s">
        <v>45</v>
      </c>
      <c r="BX76" s="380" t="s">
        <v>46</v>
      </c>
      <c r="BY76" s="380" t="s">
        <v>47</v>
      </c>
      <c r="BZ76" s="380" t="s">
        <v>48</v>
      </c>
      <c r="CA76" s="380" t="s">
        <v>67</v>
      </c>
      <c r="CB76" s="380" t="s">
        <v>43</v>
      </c>
    </row>
    <row r="77" spans="1:80" ht="13.5" thickBot="1" x14ac:dyDescent="0.25">
      <c r="A77" s="373">
        <f t="shared" ref="A77:BD77" si="117">SUM(A69:A76)</f>
        <v>0</v>
      </c>
      <c r="B77" s="372">
        <f t="shared" si="117"/>
        <v>1</v>
      </c>
      <c r="C77" s="372">
        <f t="shared" si="117"/>
        <v>2</v>
      </c>
      <c r="D77" s="372">
        <f t="shared" si="117"/>
        <v>2</v>
      </c>
      <c r="E77" s="372">
        <f t="shared" si="117"/>
        <v>1</v>
      </c>
      <c r="F77" s="372">
        <f t="shared" si="117"/>
        <v>3</v>
      </c>
      <c r="G77" s="372">
        <f t="shared" si="117"/>
        <v>1</v>
      </c>
      <c r="H77" s="372">
        <f t="shared" si="117"/>
        <v>2</v>
      </c>
      <c r="I77" s="379" t="str">
        <f t="shared" ref="I77:P77" ca="1" si="118">IF(A77=I73,"OK.","CISSS!")</f>
        <v>OK.</v>
      </c>
      <c r="J77" s="379" t="str">
        <f t="shared" ca="1" si="118"/>
        <v>OK.</v>
      </c>
      <c r="K77" s="379" t="str">
        <f t="shared" ca="1" si="118"/>
        <v>OK.</v>
      </c>
      <c r="L77" s="379" t="str">
        <f t="shared" ca="1" si="118"/>
        <v>OK.</v>
      </c>
      <c r="M77" s="379" t="str">
        <f t="shared" ca="1" si="118"/>
        <v>OK.</v>
      </c>
      <c r="N77" s="379" t="str">
        <f t="shared" ca="1" si="118"/>
        <v>OK.</v>
      </c>
      <c r="O77" s="379" t="str">
        <f t="shared" ca="1" si="118"/>
        <v>OK.</v>
      </c>
      <c r="P77" s="379" t="str">
        <f t="shared" ca="1" si="118"/>
        <v>OK.</v>
      </c>
      <c r="Q77" s="384">
        <f t="shared" si="117"/>
        <v>0</v>
      </c>
      <c r="R77" s="384">
        <f t="shared" si="117"/>
        <v>1</v>
      </c>
      <c r="S77" s="384">
        <f t="shared" si="117"/>
        <v>2</v>
      </c>
      <c r="T77" s="384">
        <f t="shared" si="117"/>
        <v>2</v>
      </c>
      <c r="U77" s="384">
        <f t="shared" si="117"/>
        <v>1</v>
      </c>
      <c r="V77" s="384">
        <f t="shared" si="117"/>
        <v>3</v>
      </c>
      <c r="W77" s="384">
        <f t="shared" si="117"/>
        <v>1</v>
      </c>
      <c r="X77" s="384">
        <f t="shared" si="117"/>
        <v>2</v>
      </c>
      <c r="Y77" s="382" t="str">
        <f t="shared" ref="Y77:AF77" ca="1" si="119">IF(Q77=Y73,"OK.","CISSS!")</f>
        <v>OK.</v>
      </c>
      <c r="Z77" s="382" t="str">
        <f t="shared" ca="1" si="119"/>
        <v>OK.</v>
      </c>
      <c r="AA77" s="382" t="str">
        <f t="shared" ca="1" si="119"/>
        <v>OK.</v>
      </c>
      <c r="AB77" s="382" t="str">
        <f t="shared" ca="1" si="119"/>
        <v>OK.</v>
      </c>
      <c r="AC77" s="382" t="str">
        <f t="shared" ca="1" si="119"/>
        <v>OK.</v>
      </c>
      <c r="AD77" s="382" t="str">
        <f t="shared" ca="1" si="119"/>
        <v>OK.</v>
      </c>
      <c r="AE77" s="382" t="str">
        <f t="shared" ca="1" si="119"/>
        <v>OK.</v>
      </c>
      <c r="AF77" s="382" t="str">
        <f t="shared" ca="1" si="119"/>
        <v>OK.</v>
      </c>
      <c r="AG77" s="372">
        <f t="shared" si="117"/>
        <v>0</v>
      </c>
      <c r="AH77" s="372">
        <f t="shared" si="117"/>
        <v>0</v>
      </c>
      <c r="AI77" s="372">
        <f t="shared" si="117"/>
        <v>0</v>
      </c>
      <c r="AJ77" s="372">
        <f t="shared" si="117"/>
        <v>0</v>
      </c>
      <c r="AK77" s="372">
        <f t="shared" si="117"/>
        <v>0</v>
      </c>
      <c r="AL77" s="372">
        <f t="shared" si="117"/>
        <v>0</v>
      </c>
      <c r="AM77" s="372">
        <f t="shared" si="117"/>
        <v>0</v>
      </c>
      <c r="AN77" s="372">
        <f t="shared" si="117"/>
        <v>0</v>
      </c>
      <c r="AO77" s="379" t="str">
        <f t="shared" ref="AO77:AV77" ca="1" si="120">IF(AG77=AO73,"OK.","CISSS!")</f>
        <v>OK.</v>
      </c>
      <c r="AP77" s="379" t="str">
        <f t="shared" ca="1" si="120"/>
        <v>OK.</v>
      </c>
      <c r="AQ77" s="379" t="str">
        <f t="shared" ca="1" si="120"/>
        <v>OK.</v>
      </c>
      <c r="AR77" s="379" t="str">
        <f t="shared" ca="1" si="120"/>
        <v>OK.</v>
      </c>
      <c r="AS77" s="379" t="str">
        <f t="shared" ca="1" si="120"/>
        <v>OK.</v>
      </c>
      <c r="AT77" s="379" t="str">
        <f t="shared" ca="1" si="120"/>
        <v>OK.</v>
      </c>
      <c r="AU77" s="379" t="str">
        <f t="shared" ca="1" si="120"/>
        <v>OK.</v>
      </c>
      <c r="AV77" s="379" t="str">
        <f t="shared" ca="1" si="120"/>
        <v>OK.</v>
      </c>
      <c r="AW77" s="384">
        <f t="shared" si="117"/>
        <v>0</v>
      </c>
      <c r="AX77" s="384">
        <f t="shared" si="117"/>
        <v>0</v>
      </c>
      <c r="AY77" s="384">
        <f t="shared" si="117"/>
        <v>0</v>
      </c>
      <c r="AZ77" s="384">
        <f t="shared" si="117"/>
        <v>0</v>
      </c>
      <c r="BA77" s="384">
        <f t="shared" si="117"/>
        <v>0</v>
      </c>
      <c r="BB77" s="384">
        <f t="shared" si="117"/>
        <v>0</v>
      </c>
      <c r="BC77" s="384">
        <f t="shared" si="117"/>
        <v>0</v>
      </c>
      <c r="BD77" s="384">
        <f t="shared" si="117"/>
        <v>2</v>
      </c>
      <c r="BE77" s="382" t="str">
        <f t="shared" ref="BE77:BL77" ca="1" si="121">IF(AW77=BE73,"OK.","CISSS!")</f>
        <v>OK.</v>
      </c>
      <c r="BF77" s="382" t="str">
        <f t="shared" ca="1" si="121"/>
        <v>OK.</v>
      </c>
      <c r="BG77" s="382" t="str">
        <f t="shared" ca="1" si="121"/>
        <v>OK.</v>
      </c>
      <c r="BH77" s="382" t="str">
        <f t="shared" ca="1" si="121"/>
        <v>OK.</v>
      </c>
      <c r="BI77" s="382" t="str">
        <f t="shared" ca="1" si="121"/>
        <v>OK.</v>
      </c>
      <c r="BJ77" s="382" t="str">
        <f t="shared" ca="1" si="121"/>
        <v>OK.</v>
      </c>
      <c r="BK77" s="382" t="str">
        <f t="shared" ca="1" si="121"/>
        <v>OK.</v>
      </c>
      <c r="BL77" s="382" t="str">
        <f t="shared" ca="1" si="121"/>
        <v>OK.</v>
      </c>
      <c r="BM77" s="372">
        <f t="shared" ref="BM77:BT77" si="122">SUM(BM69:BM76)</f>
        <v>0</v>
      </c>
      <c r="BN77" s="372">
        <f t="shared" si="122"/>
        <v>0</v>
      </c>
      <c r="BO77" s="372">
        <f t="shared" si="122"/>
        <v>0</v>
      </c>
      <c r="BP77" s="372">
        <f t="shared" si="122"/>
        <v>0</v>
      </c>
      <c r="BQ77" s="372">
        <f t="shared" si="122"/>
        <v>0</v>
      </c>
      <c r="BR77" s="372">
        <f t="shared" si="122"/>
        <v>0</v>
      </c>
      <c r="BS77" s="372">
        <f t="shared" si="122"/>
        <v>0</v>
      </c>
      <c r="BT77" s="372">
        <f t="shared" si="122"/>
        <v>0</v>
      </c>
      <c r="BU77" s="379" t="str">
        <f t="shared" ref="BU77:CB77" ca="1" si="123">IF(BM77=BU73,"OK.","CISSS!")</f>
        <v>OK.</v>
      </c>
      <c r="BV77" s="379" t="str">
        <f t="shared" ca="1" si="123"/>
        <v>OK.</v>
      </c>
      <c r="BW77" s="379" t="str">
        <f t="shared" ca="1" si="123"/>
        <v>OK.</v>
      </c>
      <c r="BX77" s="379" t="str">
        <f t="shared" ca="1" si="123"/>
        <v>OK.</v>
      </c>
      <c r="BY77" s="379" t="str">
        <f t="shared" ca="1" si="123"/>
        <v>OK.</v>
      </c>
      <c r="BZ77" s="379" t="str">
        <f t="shared" ca="1" si="123"/>
        <v>OK.</v>
      </c>
      <c r="CA77" s="379" t="str">
        <f t="shared" ca="1" si="123"/>
        <v>OK.</v>
      </c>
      <c r="CB77" s="379" t="str">
        <f t="shared" ca="1" si="123"/>
        <v>OK.</v>
      </c>
    </row>
    <row r="78" spans="1:80" x14ac:dyDescent="0.2">
      <c r="A78" s="375">
        <f t="shared" ref="A78:H78" si="124">A$5</f>
        <v>0</v>
      </c>
      <c r="B78" s="375" t="str">
        <f t="shared" si="124"/>
        <v>ARCH 112.11</v>
      </c>
      <c r="C78" s="375">
        <f t="shared" si="124"/>
        <v>0</v>
      </c>
      <c r="D78" s="375">
        <f t="shared" si="124"/>
        <v>0</v>
      </c>
      <c r="E78" s="375">
        <f t="shared" si="124"/>
        <v>0</v>
      </c>
      <c r="F78" s="375">
        <f t="shared" si="124"/>
        <v>0</v>
      </c>
      <c r="G78" s="375">
        <f t="shared" si="124"/>
        <v>0</v>
      </c>
      <c r="H78" s="375">
        <f t="shared" si="124"/>
        <v>0</v>
      </c>
      <c r="I78">
        <f ca="1">COUNTIF((OFFSET($A$78,0,0,4,8)),IF(A78=0,".",A78))</f>
        <v>0</v>
      </c>
      <c r="J78">
        <f t="shared" ref="J78:P81" ca="1" si="125">COUNTIF((OFFSET($A$78,0,0,4,8)),IF(B78=0,".",B78))</f>
        <v>1</v>
      </c>
      <c r="K78">
        <f t="shared" ca="1" si="125"/>
        <v>0</v>
      </c>
      <c r="L78">
        <f t="shared" ca="1" si="125"/>
        <v>0</v>
      </c>
      <c r="M78">
        <f t="shared" ca="1" si="125"/>
        <v>0</v>
      </c>
      <c r="N78">
        <f t="shared" ca="1" si="125"/>
        <v>0</v>
      </c>
      <c r="O78">
        <f t="shared" ca="1" si="125"/>
        <v>0</v>
      </c>
      <c r="P78">
        <f t="shared" ca="1" si="125"/>
        <v>0</v>
      </c>
      <c r="Q78" s="375">
        <f t="shared" ref="Q78:BT78" si="126">Q$5</f>
        <v>0</v>
      </c>
      <c r="R78" s="375" t="str">
        <f t="shared" si="126"/>
        <v>Doç. Dr. Füsun SEZEN</v>
      </c>
      <c r="S78" s="375">
        <f t="shared" si="126"/>
        <v>0</v>
      </c>
      <c r="T78" s="375">
        <f t="shared" si="126"/>
        <v>0</v>
      </c>
      <c r="U78" s="375">
        <f t="shared" si="126"/>
        <v>0</v>
      </c>
      <c r="V78" s="375">
        <f t="shared" si="126"/>
        <v>0</v>
      </c>
      <c r="W78" s="375">
        <f t="shared" si="126"/>
        <v>0</v>
      </c>
      <c r="X78" s="375">
        <f t="shared" si="126"/>
        <v>0</v>
      </c>
      <c r="Y78" s="381">
        <f ca="1">COUNTIF((OFFSET($Q$78,0,0,4,8)),IF(Q78=0,".",Q78))</f>
        <v>0</v>
      </c>
      <c r="Z78" s="381">
        <f t="shared" ref="Z78:AF81" ca="1" si="127">COUNTIF((OFFSET($Q$78,0,0,4,8)),IF(R78=0,".",R78))</f>
        <v>1</v>
      </c>
      <c r="AA78" s="381">
        <f t="shared" ca="1" si="127"/>
        <v>0</v>
      </c>
      <c r="AB78" s="381">
        <f t="shared" ca="1" si="127"/>
        <v>0</v>
      </c>
      <c r="AC78" s="381">
        <f t="shared" ca="1" si="127"/>
        <v>0</v>
      </c>
      <c r="AD78" s="381">
        <f t="shared" ca="1" si="127"/>
        <v>0</v>
      </c>
      <c r="AE78" s="381">
        <f t="shared" ca="1" si="127"/>
        <v>0</v>
      </c>
      <c r="AF78" s="381">
        <f t="shared" ca="1" si="127"/>
        <v>0</v>
      </c>
      <c r="AG78" s="375">
        <f t="shared" si="126"/>
        <v>0</v>
      </c>
      <c r="AH78" s="375">
        <f t="shared" si="126"/>
        <v>0</v>
      </c>
      <c r="AI78" s="375">
        <f t="shared" si="126"/>
        <v>0</v>
      </c>
      <c r="AJ78" s="375">
        <f t="shared" si="126"/>
        <v>0</v>
      </c>
      <c r="AK78" s="375">
        <f t="shared" si="126"/>
        <v>0</v>
      </c>
      <c r="AL78" s="375">
        <f t="shared" si="126"/>
        <v>0</v>
      </c>
      <c r="AM78" s="375">
        <f t="shared" si="126"/>
        <v>0</v>
      </c>
      <c r="AN78" s="375">
        <f t="shared" si="126"/>
        <v>0</v>
      </c>
      <c r="AO78">
        <f ca="1">COUNTIF((OFFSET($AG$78,0,0,4,8)),IF(AG78=0,".",AG78))</f>
        <v>0</v>
      </c>
      <c r="AP78">
        <f t="shared" ref="AP78:AV81" ca="1" si="128">COUNTIF((OFFSET($AG$78,0,0,4,8)),IF(AH78=0,".",AH78))</f>
        <v>0</v>
      </c>
      <c r="AQ78">
        <f t="shared" ca="1" si="128"/>
        <v>0</v>
      </c>
      <c r="AR78">
        <f t="shared" ca="1" si="128"/>
        <v>0</v>
      </c>
      <c r="AS78">
        <f t="shared" ca="1" si="128"/>
        <v>0</v>
      </c>
      <c r="AT78">
        <f t="shared" ca="1" si="128"/>
        <v>0</v>
      </c>
      <c r="AU78">
        <f t="shared" ca="1" si="128"/>
        <v>0</v>
      </c>
      <c r="AV78">
        <f t="shared" ca="1" si="128"/>
        <v>0</v>
      </c>
      <c r="AW78" s="375">
        <f t="shared" si="126"/>
        <v>0</v>
      </c>
      <c r="AX78" s="375" t="str">
        <f t="shared" si="126"/>
        <v>Pelin KARAÇAR ERCOŞKUN</v>
      </c>
      <c r="AY78" s="375">
        <f t="shared" si="126"/>
        <v>0</v>
      </c>
      <c r="AZ78" s="375">
        <f t="shared" si="126"/>
        <v>0</v>
      </c>
      <c r="BA78" s="375">
        <f t="shared" si="126"/>
        <v>0</v>
      </c>
      <c r="BB78" s="375">
        <f t="shared" si="126"/>
        <v>0</v>
      </c>
      <c r="BC78" s="375">
        <f t="shared" si="126"/>
        <v>0</v>
      </c>
      <c r="BD78" s="375">
        <f t="shared" si="126"/>
        <v>0</v>
      </c>
      <c r="BE78" s="381">
        <f ca="1">COUNTIF((OFFSET($AW$78,0,0,4,8)),IF(AW78=0,".",AW78))</f>
        <v>0</v>
      </c>
      <c r="BF78" s="381">
        <f t="shared" ref="BF78:BL81" ca="1" si="129">COUNTIF((OFFSET($AW$78,0,0,4,8)),IF(AX78=0,".",AX78))</f>
        <v>1</v>
      </c>
      <c r="BG78" s="381">
        <f t="shared" ca="1" si="129"/>
        <v>0</v>
      </c>
      <c r="BH78" s="381">
        <f t="shared" ca="1" si="129"/>
        <v>0</v>
      </c>
      <c r="BI78" s="381">
        <f t="shared" ca="1" si="129"/>
        <v>0</v>
      </c>
      <c r="BJ78" s="381">
        <f t="shared" ca="1" si="129"/>
        <v>0</v>
      </c>
      <c r="BK78" s="381">
        <f t="shared" ca="1" si="129"/>
        <v>0</v>
      </c>
      <c r="BL78" s="381">
        <f t="shared" ca="1" si="129"/>
        <v>0</v>
      </c>
      <c r="BM78" s="375">
        <f t="shared" si="126"/>
        <v>0</v>
      </c>
      <c r="BN78" s="375">
        <f t="shared" si="126"/>
        <v>0</v>
      </c>
      <c r="BO78" s="375">
        <f t="shared" si="126"/>
        <v>0</v>
      </c>
      <c r="BP78" s="375">
        <f t="shared" si="126"/>
        <v>0</v>
      </c>
      <c r="BQ78" s="375">
        <f t="shared" si="126"/>
        <v>0</v>
      </c>
      <c r="BR78" s="375">
        <f t="shared" si="126"/>
        <v>0</v>
      </c>
      <c r="BS78" s="375">
        <f t="shared" si="126"/>
        <v>0</v>
      </c>
      <c r="BT78" s="375">
        <f t="shared" si="126"/>
        <v>0</v>
      </c>
      <c r="BU78">
        <f ca="1">COUNTIF((OFFSET($BM$78,0,0,4,8)),IF(BM78=0,".",BM78))</f>
        <v>0</v>
      </c>
      <c r="BV78">
        <f t="shared" ref="BV78:CB81" ca="1" si="130">COUNTIF((OFFSET($BM$78,0,0,4,8)),IF(BN78=0,".",BN78))</f>
        <v>0</v>
      </c>
      <c r="BW78">
        <f t="shared" ca="1" si="130"/>
        <v>0</v>
      </c>
      <c r="BX78">
        <f t="shared" ca="1" si="130"/>
        <v>0</v>
      </c>
      <c r="BY78">
        <f t="shared" ca="1" si="130"/>
        <v>0</v>
      </c>
      <c r="BZ78">
        <f t="shared" ca="1" si="130"/>
        <v>0</v>
      </c>
      <c r="CA78">
        <f t="shared" ca="1" si="130"/>
        <v>0</v>
      </c>
      <c r="CB78">
        <f t="shared" ca="1" si="130"/>
        <v>0</v>
      </c>
    </row>
    <row r="79" spans="1:80" x14ac:dyDescent="0.2">
      <c r="A79" s="374">
        <f t="shared" ref="A79:H79" si="131">A$15</f>
        <v>0</v>
      </c>
      <c r="B79" s="374" t="str">
        <f t="shared" si="131"/>
        <v>ES 106.08</v>
      </c>
      <c r="C79" s="374">
        <f t="shared" si="131"/>
        <v>0</v>
      </c>
      <c r="D79" s="374">
        <f t="shared" si="131"/>
        <v>0</v>
      </c>
      <c r="E79" s="374">
        <f t="shared" si="131"/>
        <v>0</v>
      </c>
      <c r="F79" s="374">
        <f t="shared" si="131"/>
        <v>0</v>
      </c>
      <c r="G79" s="374">
        <f t="shared" si="131"/>
        <v>0</v>
      </c>
      <c r="H79" s="374">
        <f t="shared" si="131"/>
        <v>0</v>
      </c>
      <c r="I79">
        <f ca="1">COUNTIF((OFFSET($A$78,0,0,4,8)),IF(A79=0,".",A79))</f>
        <v>0</v>
      </c>
      <c r="J79">
        <f t="shared" ca="1" si="125"/>
        <v>1</v>
      </c>
      <c r="K79">
        <f t="shared" ca="1" si="125"/>
        <v>0</v>
      </c>
      <c r="L79">
        <f t="shared" ca="1" si="125"/>
        <v>0</v>
      </c>
      <c r="M79">
        <f t="shared" ca="1" si="125"/>
        <v>0</v>
      </c>
      <c r="N79">
        <f t="shared" ca="1" si="125"/>
        <v>0</v>
      </c>
      <c r="O79">
        <f t="shared" ca="1" si="125"/>
        <v>0</v>
      </c>
      <c r="P79">
        <f t="shared" ca="1" si="125"/>
        <v>0</v>
      </c>
      <c r="Q79" s="385">
        <f t="shared" ref="Q79:BT79" si="132">Q$15</f>
        <v>0</v>
      </c>
      <c r="R79" s="385" t="str">
        <f t="shared" si="132"/>
        <v>Staff2</v>
      </c>
      <c r="S79" s="385">
        <f t="shared" si="132"/>
        <v>0</v>
      </c>
      <c r="T79" s="385">
        <f t="shared" si="132"/>
        <v>0</v>
      </c>
      <c r="U79" s="385">
        <f t="shared" si="132"/>
        <v>0</v>
      </c>
      <c r="V79" s="385">
        <f t="shared" si="132"/>
        <v>0</v>
      </c>
      <c r="W79" s="385">
        <f t="shared" si="132"/>
        <v>0</v>
      </c>
      <c r="X79" s="385">
        <f t="shared" si="132"/>
        <v>0</v>
      </c>
      <c r="Y79" s="381">
        <f ca="1">COUNTIF((OFFSET($Q$78,0,0,4,8)),IF(Q79=0,".",Q79))</f>
        <v>0</v>
      </c>
      <c r="Z79" s="381">
        <f t="shared" ca="1" si="127"/>
        <v>1</v>
      </c>
      <c r="AA79" s="381">
        <f t="shared" ca="1" si="127"/>
        <v>0</v>
      </c>
      <c r="AB79" s="381">
        <f t="shared" ca="1" si="127"/>
        <v>0</v>
      </c>
      <c r="AC79" s="381">
        <f t="shared" ca="1" si="127"/>
        <v>0</v>
      </c>
      <c r="AD79" s="381">
        <f t="shared" ca="1" si="127"/>
        <v>0</v>
      </c>
      <c r="AE79" s="381">
        <f t="shared" ca="1" si="127"/>
        <v>0</v>
      </c>
      <c r="AF79" s="381">
        <f t="shared" ca="1" si="127"/>
        <v>0</v>
      </c>
      <c r="AG79" s="374">
        <f t="shared" si="132"/>
        <v>0</v>
      </c>
      <c r="AH79" s="374">
        <f t="shared" si="132"/>
        <v>0</v>
      </c>
      <c r="AI79" s="374">
        <f t="shared" si="132"/>
        <v>0</v>
      </c>
      <c r="AJ79" s="374">
        <f t="shared" si="132"/>
        <v>0</v>
      </c>
      <c r="AK79" s="374">
        <f t="shared" si="132"/>
        <v>0</v>
      </c>
      <c r="AL79" s="374">
        <f t="shared" si="132"/>
        <v>0</v>
      </c>
      <c r="AM79" s="374">
        <f t="shared" si="132"/>
        <v>0</v>
      </c>
      <c r="AN79" s="374">
        <f t="shared" si="132"/>
        <v>0</v>
      </c>
      <c r="AO79">
        <f ca="1">COUNTIF((OFFSET($AG$78,0,0,4,8)),IF(AG79=0,".",AG79))</f>
        <v>0</v>
      </c>
      <c r="AP79">
        <f t="shared" ca="1" si="128"/>
        <v>0</v>
      </c>
      <c r="AQ79">
        <f t="shared" ca="1" si="128"/>
        <v>0</v>
      </c>
      <c r="AR79">
        <f t="shared" ca="1" si="128"/>
        <v>0</v>
      </c>
      <c r="AS79">
        <f t="shared" ca="1" si="128"/>
        <v>0</v>
      </c>
      <c r="AT79">
        <f t="shared" ca="1" si="128"/>
        <v>0</v>
      </c>
      <c r="AU79">
        <f t="shared" ca="1" si="128"/>
        <v>0</v>
      </c>
      <c r="AV79">
        <f t="shared" ca="1" si="128"/>
        <v>0</v>
      </c>
      <c r="AW79" s="385">
        <f t="shared" si="132"/>
        <v>0</v>
      </c>
      <c r="AX79" s="385">
        <f t="shared" si="132"/>
        <v>0</v>
      </c>
      <c r="AY79" s="385">
        <f t="shared" si="132"/>
        <v>0</v>
      </c>
      <c r="AZ79" s="385">
        <f t="shared" si="132"/>
        <v>0</v>
      </c>
      <c r="BA79" s="385">
        <f t="shared" si="132"/>
        <v>0</v>
      </c>
      <c r="BB79" s="385">
        <f t="shared" si="132"/>
        <v>0</v>
      </c>
      <c r="BC79" s="385">
        <f t="shared" si="132"/>
        <v>0</v>
      </c>
      <c r="BD79" s="385">
        <f t="shared" si="132"/>
        <v>0</v>
      </c>
      <c r="BE79" s="381">
        <f ca="1">COUNTIF((OFFSET($AW$78,0,0,4,8)),IF(AW79=0,".",AW79))</f>
        <v>0</v>
      </c>
      <c r="BF79" s="381">
        <f t="shared" ca="1" si="129"/>
        <v>0</v>
      </c>
      <c r="BG79" s="381">
        <f t="shared" ca="1" si="129"/>
        <v>0</v>
      </c>
      <c r="BH79" s="381">
        <f t="shared" ca="1" si="129"/>
        <v>0</v>
      </c>
      <c r="BI79" s="381">
        <f t="shared" ca="1" si="129"/>
        <v>0</v>
      </c>
      <c r="BJ79" s="381">
        <f t="shared" ca="1" si="129"/>
        <v>0</v>
      </c>
      <c r="BK79" s="381">
        <f t="shared" ca="1" si="129"/>
        <v>0</v>
      </c>
      <c r="BL79" s="381">
        <f t="shared" ca="1" si="129"/>
        <v>0</v>
      </c>
      <c r="BM79" s="374">
        <f t="shared" si="132"/>
        <v>0</v>
      </c>
      <c r="BN79" s="374">
        <f t="shared" si="132"/>
        <v>0</v>
      </c>
      <c r="BO79" s="374">
        <f t="shared" si="132"/>
        <v>0</v>
      </c>
      <c r="BP79" s="374">
        <f t="shared" si="132"/>
        <v>0</v>
      </c>
      <c r="BQ79" s="374">
        <f t="shared" si="132"/>
        <v>0</v>
      </c>
      <c r="BR79" s="374">
        <f t="shared" si="132"/>
        <v>0</v>
      </c>
      <c r="BS79" s="374">
        <f t="shared" si="132"/>
        <v>0</v>
      </c>
      <c r="BT79" s="374">
        <f t="shared" si="132"/>
        <v>0</v>
      </c>
      <c r="BU79">
        <f ca="1">COUNTIF((OFFSET($BM$78,0,0,4,8)),IF(BM79=0,".",BM79))</f>
        <v>0</v>
      </c>
      <c r="BV79">
        <f t="shared" ca="1" si="130"/>
        <v>0</v>
      </c>
      <c r="BW79">
        <f t="shared" ca="1" si="130"/>
        <v>0</v>
      </c>
      <c r="BX79">
        <f t="shared" ca="1" si="130"/>
        <v>0</v>
      </c>
      <c r="BY79">
        <f t="shared" ca="1" si="130"/>
        <v>0</v>
      </c>
      <c r="BZ79">
        <f t="shared" ca="1" si="130"/>
        <v>0</v>
      </c>
      <c r="CA79">
        <f t="shared" ca="1" si="130"/>
        <v>0</v>
      </c>
      <c r="CB79">
        <f t="shared" ca="1" si="130"/>
        <v>0</v>
      </c>
    </row>
    <row r="80" spans="1:80" x14ac:dyDescent="0.2">
      <c r="A80" s="375">
        <f t="shared" ref="A80:H80" si="133">A$25</f>
        <v>0</v>
      </c>
      <c r="B80" s="375" t="str">
        <f t="shared" si="133"/>
        <v>ARCH 112.13</v>
      </c>
      <c r="C80" s="375">
        <f t="shared" si="133"/>
        <v>0</v>
      </c>
      <c r="D80" s="375">
        <f t="shared" si="133"/>
        <v>0</v>
      </c>
      <c r="E80" s="375">
        <f t="shared" si="133"/>
        <v>0</v>
      </c>
      <c r="F80" s="375">
        <f t="shared" si="133"/>
        <v>0</v>
      </c>
      <c r="G80" s="375">
        <f t="shared" si="133"/>
        <v>0</v>
      </c>
      <c r="H80" s="375">
        <f t="shared" si="133"/>
        <v>0</v>
      </c>
      <c r="I80">
        <f ca="1">COUNTIF((OFFSET($A$78,0,0,4,8)),IF(A80=0,".",A80))</f>
        <v>0</v>
      </c>
      <c r="J80">
        <f t="shared" ca="1" si="125"/>
        <v>1</v>
      </c>
      <c r="K80">
        <f t="shared" ca="1" si="125"/>
        <v>0</v>
      </c>
      <c r="L80">
        <f t="shared" ca="1" si="125"/>
        <v>0</v>
      </c>
      <c r="M80">
        <f t="shared" ca="1" si="125"/>
        <v>0</v>
      </c>
      <c r="N80">
        <f t="shared" ca="1" si="125"/>
        <v>0</v>
      </c>
      <c r="O80">
        <f t="shared" ca="1" si="125"/>
        <v>0</v>
      </c>
      <c r="P80">
        <f t="shared" ca="1" si="125"/>
        <v>0</v>
      </c>
      <c r="Q80" s="375">
        <f t="shared" ref="Q80:BT80" si="134">Q$25</f>
        <v>0</v>
      </c>
      <c r="R80" s="375" t="str">
        <f t="shared" si="134"/>
        <v>Prof. Dr. Yavuz KOŞANER</v>
      </c>
      <c r="S80" s="375">
        <f t="shared" si="134"/>
        <v>0</v>
      </c>
      <c r="T80" s="375">
        <f t="shared" si="134"/>
        <v>0</v>
      </c>
      <c r="U80" s="375">
        <f t="shared" si="134"/>
        <v>0</v>
      </c>
      <c r="V80" s="375">
        <f t="shared" si="134"/>
        <v>0</v>
      </c>
      <c r="W80" s="375">
        <f t="shared" si="134"/>
        <v>0</v>
      </c>
      <c r="X80" s="375">
        <f t="shared" si="134"/>
        <v>0</v>
      </c>
      <c r="Y80" s="381">
        <f ca="1">COUNTIF((OFFSET($Q$78,0,0,4,8)),IF(Q80=0,".",Q80))</f>
        <v>0</v>
      </c>
      <c r="Z80" s="381">
        <f t="shared" ca="1" si="127"/>
        <v>1</v>
      </c>
      <c r="AA80" s="381">
        <f t="shared" ca="1" si="127"/>
        <v>0</v>
      </c>
      <c r="AB80" s="381">
        <f t="shared" ca="1" si="127"/>
        <v>0</v>
      </c>
      <c r="AC80" s="381">
        <f t="shared" ca="1" si="127"/>
        <v>0</v>
      </c>
      <c r="AD80" s="381">
        <f t="shared" ca="1" si="127"/>
        <v>0</v>
      </c>
      <c r="AE80" s="381">
        <f t="shared" ca="1" si="127"/>
        <v>0</v>
      </c>
      <c r="AF80" s="381">
        <f t="shared" ca="1" si="127"/>
        <v>0</v>
      </c>
      <c r="AG80" s="375">
        <f t="shared" si="134"/>
        <v>0</v>
      </c>
      <c r="AH80" s="375">
        <f t="shared" si="134"/>
        <v>0</v>
      </c>
      <c r="AI80" s="375">
        <f t="shared" si="134"/>
        <v>0</v>
      </c>
      <c r="AJ80" s="375">
        <f t="shared" si="134"/>
        <v>0</v>
      </c>
      <c r="AK80" s="375">
        <f t="shared" si="134"/>
        <v>0</v>
      </c>
      <c r="AL80" s="375">
        <f t="shared" si="134"/>
        <v>0</v>
      </c>
      <c r="AM80" s="375">
        <f t="shared" si="134"/>
        <v>0</v>
      </c>
      <c r="AN80" s="375">
        <f t="shared" si="134"/>
        <v>0</v>
      </c>
      <c r="AO80">
        <f ca="1">COUNTIF((OFFSET($AG$78,0,0,4,8)),IF(AG80=0,".",AG80))</f>
        <v>0</v>
      </c>
      <c r="AP80">
        <f t="shared" ca="1" si="128"/>
        <v>0</v>
      </c>
      <c r="AQ80">
        <f t="shared" ca="1" si="128"/>
        <v>0</v>
      </c>
      <c r="AR80">
        <f t="shared" ca="1" si="128"/>
        <v>0</v>
      </c>
      <c r="AS80">
        <f t="shared" ca="1" si="128"/>
        <v>0</v>
      </c>
      <c r="AT80">
        <f t="shared" ca="1" si="128"/>
        <v>0</v>
      </c>
      <c r="AU80">
        <f t="shared" ca="1" si="128"/>
        <v>0</v>
      </c>
      <c r="AV80">
        <f t="shared" ca="1" si="128"/>
        <v>0</v>
      </c>
      <c r="AW80" s="375">
        <f t="shared" si="134"/>
        <v>0</v>
      </c>
      <c r="AX80" s="375">
        <f t="shared" si="134"/>
        <v>0</v>
      </c>
      <c r="AY80" s="375">
        <f t="shared" si="134"/>
        <v>0</v>
      </c>
      <c r="AZ80" s="375">
        <f t="shared" si="134"/>
        <v>0</v>
      </c>
      <c r="BA80" s="375">
        <f t="shared" si="134"/>
        <v>0</v>
      </c>
      <c r="BB80" s="375">
        <f t="shared" si="134"/>
        <v>0</v>
      </c>
      <c r="BC80" s="375">
        <f t="shared" si="134"/>
        <v>0</v>
      </c>
      <c r="BD80" s="375">
        <f t="shared" si="134"/>
        <v>0</v>
      </c>
      <c r="BE80" s="381">
        <f ca="1">COUNTIF((OFFSET($AW$78,0,0,4,8)),IF(AW80=0,".",AW80))</f>
        <v>0</v>
      </c>
      <c r="BF80" s="381">
        <f t="shared" ca="1" si="129"/>
        <v>0</v>
      </c>
      <c r="BG80" s="381">
        <f t="shared" ca="1" si="129"/>
        <v>0</v>
      </c>
      <c r="BH80" s="381">
        <f t="shared" ca="1" si="129"/>
        <v>0</v>
      </c>
      <c r="BI80" s="381">
        <f t="shared" ca="1" si="129"/>
        <v>0</v>
      </c>
      <c r="BJ80" s="381">
        <f t="shared" ca="1" si="129"/>
        <v>0</v>
      </c>
      <c r="BK80" s="381">
        <f t="shared" ca="1" si="129"/>
        <v>0</v>
      </c>
      <c r="BL80" s="381">
        <f t="shared" ca="1" si="129"/>
        <v>0</v>
      </c>
      <c r="BM80" s="375">
        <f t="shared" si="134"/>
        <v>0</v>
      </c>
      <c r="BN80" s="375">
        <f t="shared" si="134"/>
        <v>0</v>
      </c>
      <c r="BO80" s="375">
        <f t="shared" si="134"/>
        <v>0</v>
      </c>
      <c r="BP80" s="375">
        <f t="shared" si="134"/>
        <v>0</v>
      </c>
      <c r="BQ80" s="375">
        <f t="shared" si="134"/>
        <v>0</v>
      </c>
      <c r="BR80" s="375">
        <f t="shared" si="134"/>
        <v>0</v>
      </c>
      <c r="BS80" s="375">
        <f t="shared" si="134"/>
        <v>0</v>
      </c>
      <c r="BT80" s="375">
        <f t="shared" si="134"/>
        <v>0</v>
      </c>
      <c r="BU80">
        <f ca="1">COUNTIF((OFFSET($BM$78,0,0,4,8)),IF(BM80=0,".",BM80))</f>
        <v>0</v>
      </c>
      <c r="BV80">
        <f t="shared" ca="1" si="130"/>
        <v>0</v>
      </c>
      <c r="BW80">
        <f t="shared" ca="1" si="130"/>
        <v>0</v>
      </c>
      <c r="BX80">
        <f t="shared" ca="1" si="130"/>
        <v>0</v>
      </c>
      <c r="BY80">
        <f t="shared" ca="1" si="130"/>
        <v>0</v>
      </c>
      <c r="BZ80">
        <f t="shared" ca="1" si="130"/>
        <v>0</v>
      </c>
      <c r="CA80">
        <f t="shared" ca="1" si="130"/>
        <v>0</v>
      </c>
      <c r="CB80">
        <f t="shared" ca="1" si="130"/>
        <v>0</v>
      </c>
    </row>
    <row r="81" spans="1:80" x14ac:dyDescent="0.2">
      <c r="A81" s="374">
        <f t="shared" ref="A81:H81" si="135">A$35</f>
        <v>0</v>
      </c>
      <c r="B81" s="374">
        <f t="shared" si="135"/>
        <v>0</v>
      </c>
      <c r="C81" s="374">
        <f t="shared" si="135"/>
        <v>0</v>
      </c>
      <c r="D81" s="374">
        <f t="shared" si="135"/>
        <v>0</v>
      </c>
      <c r="E81" s="374">
        <f t="shared" si="135"/>
        <v>0</v>
      </c>
      <c r="F81" s="374">
        <f t="shared" si="135"/>
        <v>0</v>
      </c>
      <c r="G81" s="374">
        <f t="shared" si="135"/>
        <v>0</v>
      </c>
      <c r="H81" s="374">
        <f t="shared" si="135"/>
        <v>0</v>
      </c>
      <c r="I81">
        <f ca="1">COUNTIF((OFFSET($A$78,0,0,4,8)),IF(A81=0,".",A81))</f>
        <v>0</v>
      </c>
      <c r="J81">
        <f t="shared" ca="1" si="125"/>
        <v>0</v>
      </c>
      <c r="K81">
        <f t="shared" ca="1" si="125"/>
        <v>0</v>
      </c>
      <c r="L81">
        <f t="shared" ca="1" si="125"/>
        <v>0</v>
      </c>
      <c r="M81">
        <f t="shared" ca="1" si="125"/>
        <v>0</v>
      </c>
      <c r="N81">
        <f t="shared" ca="1" si="125"/>
        <v>0</v>
      </c>
      <c r="O81">
        <f t="shared" ca="1" si="125"/>
        <v>0</v>
      </c>
      <c r="P81">
        <f t="shared" ca="1" si="125"/>
        <v>0</v>
      </c>
      <c r="Q81" s="385">
        <f t="shared" ref="Q81:BT81" si="136">Q$35</f>
        <v>0</v>
      </c>
      <c r="R81" s="385">
        <f t="shared" si="136"/>
        <v>0</v>
      </c>
      <c r="S81" s="385">
        <f t="shared" si="136"/>
        <v>0</v>
      </c>
      <c r="T81" s="385">
        <f t="shared" si="136"/>
        <v>0</v>
      </c>
      <c r="U81" s="385">
        <f t="shared" si="136"/>
        <v>0</v>
      </c>
      <c r="V81" s="385">
        <f t="shared" si="136"/>
        <v>0</v>
      </c>
      <c r="W81" s="385">
        <f t="shared" si="136"/>
        <v>0</v>
      </c>
      <c r="X81" s="385">
        <f t="shared" si="136"/>
        <v>0</v>
      </c>
      <c r="Y81" s="381">
        <f ca="1">COUNTIF((OFFSET($Q$78,0,0,4,8)),IF(Q81=0,".",Q81))</f>
        <v>0</v>
      </c>
      <c r="Z81" s="381">
        <f t="shared" ca="1" si="127"/>
        <v>0</v>
      </c>
      <c r="AA81" s="381">
        <f t="shared" ca="1" si="127"/>
        <v>0</v>
      </c>
      <c r="AB81" s="381">
        <f t="shared" ca="1" si="127"/>
        <v>0</v>
      </c>
      <c r="AC81" s="381">
        <f t="shared" ca="1" si="127"/>
        <v>0</v>
      </c>
      <c r="AD81" s="381">
        <f t="shared" ca="1" si="127"/>
        <v>0</v>
      </c>
      <c r="AE81" s="381">
        <f t="shared" ca="1" si="127"/>
        <v>0</v>
      </c>
      <c r="AF81" s="381">
        <f t="shared" ca="1" si="127"/>
        <v>0</v>
      </c>
      <c r="AG81" s="374">
        <f t="shared" si="136"/>
        <v>0</v>
      </c>
      <c r="AH81" s="374">
        <f t="shared" si="136"/>
        <v>0</v>
      </c>
      <c r="AI81" s="374">
        <f t="shared" si="136"/>
        <v>0</v>
      </c>
      <c r="AJ81" s="374">
        <f t="shared" si="136"/>
        <v>0</v>
      </c>
      <c r="AK81" s="374">
        <f t="shared" si="136"/>
        <v>0</v>
      </c>
      <c r="AL81" s="374">
        <f t="shared" si="136"/>
        <v>0</v>
      </c>
      <c r="AM81" s="374">
        <f t="shared" si="136"/>
        <v>0</v>
      </c>
      <c r="AN81" s="374">
        <f t="shared" si="136"/>
        <v>0</v>
      </c>
      <c r="AO81">
        <f ca="1">COUNTIF((OFFSET($AG$78,0,0,4,8)),IF(AG81=0,".",AG81))</f>
        <v>0</v>
      </c>
      <c r="AP81">
        <f t="shared" ca="1" si="128"/>
        <v>0</v>
      </c>
      <c r="AQ81">
        <f t="shared" ca="1" si="128"/>
        <v>0</v>
      </c>
      <c r="AR81">
        <f t="shared" ca="1" si="128"/>
        <v>0</v>
      </c>
      <c r="AS81">
        <f t="shared" ca="1" si="128"/>
        <v>0</v>
      </c>
      <c r="AT81">
        <f t="shared" ca="1" si="128"/>
        <v>0</v>
      </c>
      <c r="AU81">
        <f t="shared" ca="1" si="128"/>
        <v>0</v>
      </c>
      <c r="AV81">
        <f t="shared" ca="1" si="128"/>
        <v>0</v>
      </c>
      <c r="AW81" s="385">
        <f t="shared" si="136"/>
        <v>0</v>
      </c>
      <c r="AX81" s="385">
        <f t="shared" si="136"/>
        <v>0</v>
      </c>
      <c r="AY81" s="385">
        <f t="shared" si="136"/>
        <v>0</v>
      </c>
      <c r="AZ81" s="385">
        <f t="shared" si="136"/>
        <v>0</v>
      </c>
      <c r="BA81" s="385">
        <f t="shared" si="136"/>
        <v>0</v>
      </c>
      <c r="BB81" s="385">
        <f t="shared" si="136"/>
        <v>0</v>
      </c>
      <c r="BC81" s="385">
        <f t="shared" si="136"/>
        <v>0</v>
      </c>
      <c r="BD81" s="385">
        <f t="shared" si="136"/>
        <v>0</v>
      </c>
      <c r="BE81" s="381">
        <f ca="1">COUNTIF((OFFSET($AW$78,0,0,4,8)),IF(AW81=0,".",AW81))</f>
        <v>0</v>
      </c>
      <c r="BF81" s="381">
        <f t="shared" ca="1" si="129"/>
        <v>0</v>
      </c>
      <c r="BG81" s="381">
        <f t="shared" ca="1" si="129"/>
        <v>0</v>
      </c>
      <c r="BH81" s="381">
        <f t="shared" ca="1" si="129"/>
        <v>0</v>
      </c>
      <c r="BI81" s="381">
        <f t="shared" ca="1" si="129"/>
        <v>0</v>
      </c>
      <c r="BJ81" s="381">
        <f t="shared" ca="1" si="129"/>
        <v>0</v>
      </c>
      <c r="BK81" s="381">
        <f t="shared" ca="1" si="129"/>
        <v>0</v>
      </c>
      <c r="BL81" s="381">
        <f t="shared" ca="1" si="129"/>
        <v>0</v>
      </c>
      <c r="BM81" s="374">
        <f t="shared" si="136"/>
        <v>0</v>
      </c>
      <c r="BN81" s="374">
        <f t="shared" si="136"/>
        <v>0</v>
      </c>
      <c r="BO81" s="374">
        <f t="shared" si="136"/>
        <v>0</v>
      </c>
      <c r="BP81" s="374">
        <f t="shared" si="136"/>
        <v>0</v>
      </c>
      <c r="BQ81" s="374">
        <f t="shared" si="136"/>
        <v>0</v>
      </c>
      <c r="BR81" s="374">
        <f t="shared" si="136"/>
        <v>0</v>
      </c>
      <c r="BS81" s="374">
        <f t="shared" si="136"/>
        <v>0</v>
      </c>
      <c r="BT81" s="374">
        <f t="shared" si="136"/>
        <v>0</v>
      </c>
      <c r="BU81">
        <f ca="1">COUNTIF((OFFSET($BM$78,0,0,4,8)),IF(BM81=0,".",BM81))</f>
        <v>0</v>
      </c>
      <c r="BV81">
        <f t="shared" ca="1" si="130"/>
        <v>0</v>
      </c>
      <c r="BW81">
        <f t="shared" ca="1" si="130"/>
        <v>0</v>
      </c>
      <c r="BX81">
        <f t="shared" ca="1" si="130"/>
        <v>0</v>
      </c>
      <c r="BY81">
        <f t="shared" ca="1" si="130"/>
        <v>0</v>
      </c>
      <c r="BZ81">
        <f t="shared" ca="1" si="130"/>
        <v>0</v>
      </c>
      <c r="CA81">
        <f t="shared" ca="1" si="130"/>
        <v>0</v>
      </c>
      <c r="CB81">
        <f t="shared" ca="1" si="130"/>
        <v>0</v>
      </c>
    </row>
    <row r="82" spans="1:80" x14ac:dyDescent="0.2">
      <c r="A82" s="377">
        <f t="shared" ref="A82:H82" si="137">COUNTIF((A$78:A$81),IF(A78=0,".",A78))</f>
        <v>0</v>
      </c>
      <c r="B82" s="378">
        <f t="shared" si="137"/>
        <v>1</v>
      </c>
      <c r="C82" s="378">
        <f t="shared" si="137"/>
        <v>0</v>
      </c>
      <c r="D82" s="378">
        <f t="shared" si="137"/>
        <v>0</v>
      </c>
      <c r="E82" s="378">
        <f t="shared" si="137"/>
        <v>0</v>
      </c>
      <c r="F82" s="378">
        <f t="shared" si="137"/>
        <v>0</v>
      </c>
      <c r="G82" s="378">
        <f t="shared" si="137"/>
        <v>0</v>
      </c>
      <c r="H82" s="378">
        <f t="shared" si="137"/>
        <v>0</v>
      </c>
      <c r="I82" s="378">
        <f ca="1">SUM(I78:I81)</f>
        <v>0</v>
      </c>
      <c r="J82" s="378">
        <f t="shared" ref="J82:P82" ca="1" si="138">SUM(J78:J81)</f>
        <v>3</v>
      </c>
      <c r="K82" s="378">
        <f t="shared" ca="1" si="138"/>
        <v>0</v>
      </c>
      <c r="L82" s="378">
        <f t="shared" ca="1" si="138"/>
        <v>0</v>
      </c>
      <c r="M82" s="378">
        <f t="shared" ca="1" si="138"/>
        <v>0</v>
      </c>
      <c r="N82" s="378">
        <f t="shared" ca="1" si="138"/>
        <v>0</v>
      </c>
      <c r="O82" s="378">
        <f t="shared" ca="1" si="138"/>
        <v>0</v>
      </c>
      <c r="P82" s="378">
        <f t="shared" ca="1" si="138"/>
        <v>0</v>
      </c>
      <c r="Q82" s="378">
        <f t="shared" ref="Q82:X82" si="139">COUNTIF((Q$78:Q$81),IF(Q78=0,".",Q78))</f>
        <v>0</v>
      </c>
      <c r="R82" s="378">
        <f t="shared" si="139"/>
        <v>1</v>
      </c>
      <c r="S82" s="378">
        <f t="shared" si="139"/>
        <v>0</v>
      </c>
      <c r="T82" s="378">
        <f t="shared" si="139"/>
        <v>0</v>
      </c>
      <c r="U82" s="378">
        <f t="shared" si="139"/>
        <v>0</v>
      </c>
      <c r="V82" s="378">
        <f t="shared" si="139"/>
        <v>0</v>
      </c>
      <c r="W82" s="378">
        <f t="shared" si="139"/>
        <v>0</v>
      </c>
      <c r="X82" s="378">
        <f t="shared" si="139"/>
        <v>0</v>
      </c>
      <c r="Y82" s="378">
        <f ca="1">SUM(Y78:Y81)</f>
        <v>0</v>
      </c>
      <c r="Z82" s="378">
        <f t="shared" ref="Z82:AF82" ca="1" si="140">SUM(Z78:Z81)</f>
        <v>3</v>
      </c>
      <c r="AA82" s="378">
        <f t="shared" ca="1" si="140"/>
        <v>0</v>
      </c>
      <c r="AB82" s="378">
        <f t="shared" ca="1" si="140"/>
        <v>0</v>
      </c>
      <c r="AC82" s="378">
        <f t="shared" ca="1" si="140"/>
        <v>0</v>
      </c>
      <c r="AD82" s="378">
        <f t="shared" ca="1" si="140"/>
        <v>0</v>
      </c>
      <c r="AE82" s="378">
        <f t="shared" ca="1" si="140"/>
        <v>0</v>
      </c>
      <c r="AF82" s="378">
        <f t="shared" ca="1" si="140"/>
        <v>0</v>
      </c>
      <c r="AG82" s="378">
        <f t="shared" ref="AG82:AN85" si="141">COUNTIF((AG$78:AG$81),IF(AG78=0,".",AG78))</f>
        <v>0</v>
      </c>
      <c r="AH82" s="378">
        <f t="shared" si="141"/>
        <v>0</v>
      </c>
      <c r="AI82" s="378">
        <f t="shared" si="141"/>
        <v>0</v>
      </c>
      <c r="AJ82" s="378">
        <f t="shared" si="141"/>
        <v>0</v>
      </c>
      <c r="AK82" s="378">
        <f t="shared" si="141"/>
        <v>0</v>
      </c>
      <c r="AL82" s="378">
        <f t="shared" si="141"/>
        <v>0</v>
      </c>
      <c r="AM82" s="378">
        <f t="shared" si="141"/>
        <v>0</v>
      </c>
      <c r="AN82" s="378">
        <f t="shared" si="141"/>
        <v>0</v>
      </c>
      <c r="AO82" s="378">
        <f ca="1">SUM(AO78:AO81)</f>
        <v>0</v>
      </c>
      <c r="AP82" s="378">
        <f t="shared" ref="AP82:AV82" ca="1" si="142">SUM(AP78:AP81)</f>
        <v>0</v>
      </c>
      <c r="AQ82" s="378">
        <f t="shared" ca="1" si="142"/>
        <v>0</v>
      </c>
      <c r="AR82" s="378">
        <f t="shared" ca="1" si="142"/>
        <v>0</v>
      </c>
      <c r="AS82" s="378">
        <f t="shared" ca="1" si="142"/>
        <v>0</v>
      </c>
      <c r="AT82" s="378">
        <f t="shared" ca="1" si="142"/>
        <v>0</v>
      </c>
      <c r="AU82" s="378">
        <f t="shared" ca="1" si="142"/>
        <v>0</v>
      </c>
      <c r="AV82" s="378">
        <f t="shared" ca="1" si="142"/>
        <v>0</v>
      </c>
      <c r="AW82" s="378">
        <f t="shared" ref="AW82:BD85" si="143">COUNTIF((AW$78:AW$81),IF(AW78=0,".",AW78))</f>
        <v>0</v>
      </c>
      <c r="AX82" s="378">
        <f t="shared" si="143"/>
        <v>1</v>
      </c>
      <c r="AY82" s="378">
        <f t="shared" si="143"/>
        <v>0</v>
      </c>
      <c r="AZ82" s="378">
        <f t="shared" si="143"/>
        <v>0</v>
      </c>
      <c r="BA82" s="378">
        <f t="shared" si="143"/>
        <v>0</v>
      </c>
      <c r="BB82" s="378">
        <f t="shared" si="143"/>
        <v>0</v>
      </c>
      <c r="BC82" s="378">
        <f t="shared" si="143"/>
        <v>0</v>
      </c>
      <c r="BD82" s="378">
        <f t="shared" si="143"/>
        <v>0</v>
      </c>
      <c r="BE82" s="378">
        <f ca="1">SUM(BE78:BE81)</f>
        <v>0</v>
      </c>
      <c r="BF82" s="378">
        <f t="shared" ref="BF82:BL82" ca="1" si="144">SUM(BF78:BF81)</f>
        <v>1</v>
      </c>
      <c r="BG82" s="378">
        <f t="shared" ca="1" si="144"/>
        <v>0</v>
      </c>
      <c r="BH82" s="378">
        <f t="shared" ca="1" si="144"/>
        <v>0</v>
      </c>
      <c r="BI82" s="378">
        <f t="shared" ca="1" si="144"/>
        <v>0</v>
      </c>
      <c r="BJ82" s="378">
        <f t="shared" ca="1" si="144"/>
        <v>0</v>
      </c>
      <c r="BK82" s="378">
        <f t="shared" ca="1" si="144"/>
        <v>0</v>
      </c>
      <c r="BL82" s="378">
        <f t="shared" ca="1" si="144"/>
        <v>0</v>
      </c>
      <c r="BM82" s="378">
        <f t="shared" ref="BM82:BT85" si="145">COUNTIF((BM$78:BM$81),IF(BM78=0,".",BM78))</f>
        <v>0</v>
      </c>
      <c r="BN82" s="378">
        <f t="shared" si="145"/>
        <v>0</v>
      </c>
      <c r="BO82" s="378">
        <f t="shared" si="145"/>
        <v>0</v>
      </c>
      <c r="BP82" s="378">
        <f t="shared" si="145"/>
        <v>0</v>
      </c>
      <c r="BQ82" s="378">
        <f t="shared" si="145"/>
        <v>0</v>
      </c>
      <c r="BR82" s="378">
        <f t="shared" si="145"/>
        <v>0</v>
      </c>
      <c r="BS82" s="378">
        <f t="shared" si="145"/>
        <v>0</v>
      </c>
      <c r="BT82" s="378">
        <f t="shared" si="145"/>
        <v>0</v>
      </c>
      <c r="BU82" s="378">
        <f ca="1">SUM(BU78:BU81)</f>
        <v>0</v>
      </c>
      <c r="BV82" s="378">
        <f t="shared" ref="BV82:CB82" ca="1" si="146">SUM(BV78:BV81)</f>
        <v>0</v>
      </c>
      <c r="BW82" s="378">
        <f t="shared" ca="1" si="146"/>
        <v>0</v>
      </c>
      <c r="BX82" s="378">
        <f t="shared" ca="1" si="146"/>
        <v>0</v>
      </c>
      <c r="BY82" s="378">
        <f t="shared" ca="1" si="146"/>
        <v>0</v>
      </c>
      <c r="BZ82" s="378">
        <f t="shared" ca="1" si="146"/>
        <v>0</v>
      </c>
      <c r="CA82" s="378">
        <f t="shared" ca="1" si="146"/>
        <v>0</v>
      </c>
      <c r="CB82" s="378">
        <f t="shared" ca="1" si="146"/>
        <v>0</v>
      </c>
    </row>
    <row r="83" spans="1:80" ht="12.75" customHeight="1" x14ac:dyDescent="0.2">
      <c r="A83" s="377">
        <f t="shared" ref="A83:X85" si="147">COUNTIF((A$78:A$81),IF(A79=0,".",A79))</f>
        <v>0</v>
      </c>
      <c r="B83" s="378">
        <f t="shared" si="147"/>
        <v>1</v>
      </c>
      <c r="C83" s="378">
        <f t="shared" si="147"/>
        <v>0</v>
      </c>
      <c r="D83" s="378">
        <f t="shared" si="147"/>
        <v>0</v>
      </c>
      <c r="E83" s="378">
        <f t="shared" si="147"/>
        <v>0</v>
      </c>
      <c r="F83" s="378">
        <f t="shared" si="147"/>
        <v>0</v>
      </c>
      <c r="G83" s="378">
        <f t="shared" si="147"/>
        <v>0</v>
      </c>
      <c r="H83" s="378">
        <f t="shared" si="147"/>
        <v>0</v>
      </c>
      <c r="I83" s="1109" t="s">
        <v>326</v>
      </c>
      <c r="J83" s="1109"/>
      <c r="K83" s="1109"/>
      <c r="L83" s="1109"/>
      <c r="M83" s="1109"/>
      <c r="N83" s="1109"/>
      <c r="O83" s="1109"/>
      <c r="P83" s="1109"/>
      <c r="Q83" s="378">
        <f t="shared" si="147"/>
        <v>0</v>
      </c>
      <c r="R83" s="378">
        <f t="shared" si="147"/>
        <v>1</v>
      </c>
      <c r="S83" s="378">
        <f t="shared" si="147"/>
        <v>0</v>
      </c>
      <c r="T83" s="378">
        <f t="shared" si="147"/>
        <v>0</v>
      </c>
      <c r="U83" s="378">
        <f t="shared" si="147"/>
        <v>0</v>
      </c>
      <c r="V83" s="378">
        <f t="shared" si="147"/>
        <v>0</v>
      </c>
      <c r="W83" s="378">
        <f t="shared" si="147"/>
        <v>0</v>
      </c>
      <c r="X83" s="378">
        <f t="shared" si="147"/>
        <v>0</v>
      </c>
      <c r="Y83" s="1109" t="s">
        <v>326</v>
      </c>
      <c r="Z83" s="1109"/>
      <c r="AA83" s="1109"/>
      <c r="AB83" s="1109"/>
      <c r="AC83" s="1109"/>
      <c r="AD83" s="1109"/>
      <c r="AE83" s="1109"/>
      <c r="AF83" s="1109"/>
      <c r="AG83" s="378">
        <f t="shared" si="141"/>
        <v>0</v>
      </c>
      <c r="AH83" s="378">
        <f t="shared" si="141"/>
        <v>0</v>
      </c>
      <c r="AI83" s="378">
        <f t="shared" si="141"/>
        <v>0</v>
      </c>
      <c r="AJ83" s="378">
        <f t="shared" si="141"/>
        <v>0</v>
      </c>
      <c r="AK83" s="378">
        <f t="shared" si="141"/>
        <v>0</v>
      </c>
      <c r="AL83" s="378">
        <f t="shared" si="141"/>
        <v>0</v>
      </c>
      <c r="AM83" s="378">
        <f t="shared" si="141"/>
        <v>0</v>
      </c>
      <c r="AN83" s="378">
        <f t="shared" si="141"/>
        <v>0</v>
      </c>
      <c r="AO83" s="1109" t="s">
        <v>326</v>
      </c>
      <c r="AP83" s="1109"/>
      <c r="AQ83" s="1109"/>
      <c r="AR83" s="1109"/>
      <c r="AS83" s="1109"/>
      <c r="AT83" s="1109"/>
      <c r="AU83" s="1109"/>
      <c r="AV83" s="1109"/>
      <c r="AW83" s="378">
        <f t="shared" si="143"/>
        <v>0</v>
      </c>
      <c r="AX83" s="378">
        <f t="shared" si="143"/>
        <v>0</v>
      </c>
      <c r="AY83" s="378">
        <f t="shared" si="143"/>
        <v>0</v>
      </c>
      <c r="AZ83" s="378">
        <f t="shared" si="143"/>
        <v>0</v>
      </c>
      <c r="BA83" s="378">
        <f t="shared" si="143"/>
        <v>0</v>
      </c>
      <c r="BB83" s="378">
        <f t="shared" si="143"/>
        <v>0</v>
      </c>
      <c r="BC83" s="378">
        <f t="shared" si="143"/>
        <v>0</v>
      </c>
      <c r="BD83" s="378">
        <f t="shared" si="143"/>
        <v>0</v>
      </c>
      <c r="BE83" s="1109" t="s">
        <v>326</v>
      </c>
      <c r="BF83" s="1109"/>
      <c r="BG83" s="1109"/>
      <c r="BH83" s="1109"/>
      <c r="BI83" s="1109"/>
      <c r="BJ83" s="1109"/>
      <c r="BK83" s="1109"/>
      <c r="BL83" s="1109"/>
      <c r="BM83" s="378">
        <f t="shared" si="145"/>
        <v>0</v>
      </c>
      <c r="BN83" s="378">
        <f t="shared" si="145"/>
        <v>0</v>
      </c>
      <c r="BO83" s="378">
        <f t="shared" si="145"/>
        <v>0</v>
      </c>
      <c r="BP83" s="378">
        <f t="shared" si="145"/>
        <v>0</v>
      </c>
      <c r="BQ83" s="378">
        <f t="shared" si="145"/>
        <v>0</v>
      </c>
      <c r="BR83" s="378">
        <f t="shared" si="145"/>
        <v>0</v>
      </c>
      <c r="BS83" s="378">
        <f t="shared" si="145"/>
        <v>0</v>
      </c>
      <c r="BT83" s="378">
        <f t="shared" si="145"/>
        <v>0</v>
      </c>
      <c r="BU83" s="1109" t="s">
        <v>326</v>
      </c>
      <c r="BV83" s="1109"/>
      <c r="BW83" s="1109"/>
      <c r="BX83" s="1109"/>
      <c r="BY83" s="1109"/>
      <c r="BZ83" s="1109"/>
      <c r="CA83" s="1109"/>
      <c r="CB83" s="1109"/>
    </row>
    <row r="84" spans="1:80" ht="12.75" customHeight="1" x14ac:dyDescent="0.2">
      <c r="A84" s="377">
        <f t="shared" si="147"/>
        <v>0</v>
      </c>
      <c r="B84" s="378">
        <f t="shared" si="147"/>
        <v>1</v>
      </c>
      <c r="C84" s="378">
        <f t="shared" si="147"/>
        <v>0</v>
      </c>
      <c r="D84" s="378">
        <f t="shared" si="147"/>
        <v>0</v>
      </c>
      <c r="E84" s="378">
        <f t="shared" si="147"/>
        <v>0</v>
      </c>
      <c r="F84" s="378">
        <f t="shared" si="147"/>
        <v>0</v>
      </c>
      <c r="G84" s="378">
        <f t="shared" si="147"/>
        <v>0</v>
      </c>
      <c r="H84" s="378">
        <f t="shared" si="147"/>
        <v>0</v>
      </c>
      <c r="I84" s="1109"/>
      <c r="J84" s="1109"/>
      <c r="K84" s="1109"/>
      <c r="L84" s="1109"/>
      <c r="M84" s="1109"/>
      <c r="N84" s="1109"/>
      <c r="O84" s="1109"/>
      <c r="P84" s="1109"/>
      <c r="Q84" s="378">
        <f t="shared" si="147"/>
        <v>0</v>
      </c>
      <c r="R84" s="378">
        <f t="shared" si="147"/>
        <v>1</v>
      </c>
      <c r="S84" s="378">
        <f t="shared" si="147"/>
        <v>0</v>
      </c>
      <c r="T84" s="378">
        <f t="shared" si="147"/>
        <v>0</v>
      </c>
      <c r="U84" s="378">
        <f t="shared" si="147"/>
        <v>0</v>
      </c>
      <c r="V84" s="378">
        <f t="shared" si="147"/>
        <v>0</v>
      </c>
      <c r="W84" s="378">
        <f t="shared" si="147"/>
        <v>0</v>
      </c>
      <c r="X84" s="378">
        <f t="shared" si="147"/>
        <v>0</v>
      </c>
      <c r="Y84" s="1109"/>
      <c r="Z84" s="1109"/>
      <c r="AA84" s="1109"/>
      <c r="AB84" s="1109"/>
      <c r="AC84" s="1109"/>
      <c r="AD84" s="1109"/>
      <c r="AE84" s="1109"/>
      <c r="AF84" s="1109"/>
      <c r="AG84" s="378">
        <f t="shared" si="141"/>
        <v>0</v>
      </c>
      <c r="AH84" s="378">
        <f t="shared" si="141"/>
        <v>0</v>
      </c>
      <c r="AI84" s="378">
        <f t="shared" si="141"/>
        <v>0</v>
      </c>
      <c r="AJ84" s="378">
        <f t="shared" si="141"/>
        <v>0</v>
      </c>
      <c r="AK84" s="378">
        <f t="shared" si="141"/>
        <v>0</v>
      </c>
      <c r="AL84" s="378">
        <f t="shared" si="141"/>
        <v>0</v>
      </c>
      <c r="AM84" s="378">
        <f t="shared" si="141"/>
        <v>0</v>
      </c>
      <c r="AN84" s="378">
        <f t="shared" si="141"/>
        <v>0</v>
      </c>
      <c r="AO84" s="1109"/>
      <c r="AP84" s="1109"/>
      <c r="AQ84" s="1109"/>
      <c r="AR84" s="1109"/>
      <c r="AS84" s="1109"/>
      <c r="AT84" s="1109"/>
      <c r="AU84" s="1109"/>
      <c r="AV84" s="1109"/>
      <c r="AW84" s="378">
        <f t="shared" si="143"/>
        <v>0</v>
      </c>
      <c r="AX84" s="378">
        <f t="shared" si="143"/>
        <v>0</v>
      </c>
      <c r="AY84" s="378">
        <f t="shared" si="143"/>
        <v>0</v>
      </c>
      <c r="AZ84" s="378">
        <f t="shared" si="143"/>
        <v>0</v>
      </c>
      <c r="BA84" s="378">
        <f t="shared" si="143"/>
        <v>0</v>
      </c>
      <c r="BB84" s="378">
        <f t="shared" si="143"/>
        <v>0</v>
      </c>
      <c r="BC84" s="378">
        <f t="shared" si="143"/>
        <v>0</v>
      </c>
      <c r="BD84" s="378">
        <f t="shared" si="143"/>
        <v>0</v>
      </c>
      <c r="BE84" s="1109"/>
      <c r="BF84" s="1109"/>
      <c r="BG84" s="1109"/>
      <c r="BH84" s="1109"/>
      <c r="BI84" s="1109"/>
      <c r="BJ84" s="1109"/>
      <c r="BK84" s="1109"/>
      <c r="BL84" s="1109"/>
      <c r="BM84" s="378">
        <f t="shared" si="145"/>
        <v>0</v>
      </c>
      <c r="BN84" s="378">
        <f t="shared" si="145"/>
        <v>0</v>
      </c>
      <c r="BO84" s="378">
        <f t="shared" si="145"/>
        <v>0</v>
      </c>
      <c r="BP84" s="378">
        <f t="shared" si="145"/>
        <v>0</v>
      </c>
      <c r="BQ84" s="378">
        <f t="shared" si="145"/>
        <v>0</v>
      </c>
      <c r="BR84" s="378">
        <f t="shared" si="145"/>
        <v>0</v>
      </c>
      <c r="BS84" s="378">
        <f t="shared" si="145"/>
        <v>0</v>
      </c>
      <c r="BT84" s="378">
        <f t="shared" si="145"/>
        <v>0</v>
      </c>
      <c r="BU84" s="1109"/>
      <c r="BV84" s="1109"/>
      <c r="BW84" s="1109"/>
      <c r="BX84" s="1109"/>
      <c r="BY84" s="1109"/>
      <c r="BZ84" s="1109"/>
      <c r="CA84" s="1109"/>
      <c r="CB84" s="1109"/>
    </row>
    <row r="85" spans="1:80" ht="13.5" thickBot="1" x14ac:dyDescent="0.25">
      <c r="A85" s="377">
        <f t="shared" si="147"/>
        <v>0</v>
      </c>
      <c r="B85" s="378">
        <f t="shared" si="147"/>
        <v>0</v>
      </c>
      <c r="C85" s="378">
        <f t="shared" si="147"/>
        <v>0</v>
      </c>
      <c r="D85" s="378">
        <f t="shared" si="147"/>
        <v>0</v>
      </c>
      <c r="E85" s="378">
        <f t="shared" si="147"/>
        <v>0</v>
      </c>
      <c r="F85" s="378">
        <f t="shared" si="147"/>
        <v>0</v>
      </c>
      <c r="G85" s="378">
        <f t="shared" si="147"/>
        <v>0</v>
      </c>
      <c r="H85" s="378">
        <f t="shared" si="147"/>
        <v>0</v>
      </c>
      <c r="I85" s="380" t="s">
        <v>42</v>
      </c>
      <c r="J85" s="380" t="s">
        <v>44</v>
      </c>
      <c r="K85" s="380" t="s">
        <v>45</v>
      </c>
      <c r="L85" s="380" t="s">
        <v>46</v>
      </c>
      <c r="M85" s="380" t="s">
        <v>47</v>
      </c>
      <c r="N85" s="380" t="s">
        <v>48</v>
      </c>
      <c r="O85" s="380" t="s">
        <v>67</v>
      </c>
      <c r="P85" s="380" t="s">
        <v>43</v>
      </c>
      <c r="Q85" s="378">
        <f t="shared" si="147"/>
        <v>0</v>
      </c>
      <c r="R85" s="378">
        <f t="shared" si="147"/>
        <v>0</v>
      </c>
      <c r="S85" s="378">
        <f t="shared" si="147"/>
        <v>0</v>
      </c>
      <c r="T85" s="378">
        <f t="shared" si="147"/>
        <v>0</v>
      </c>
      <c r="U85" s="378">
        <f t="shared" si="147"/>
        <v>0</v>
      </c>
      <c r="V85" s="378">
        <f t="shared" si="147"/>
        <v>0</v>
      </c>
      <c r="W85" s="378">
        <f t="shared" si="147"/>
        <v>0</v>
      </c>
      <c r="X85" s="378">
        <f t="shared" si="147"/>
        <v>0</v>
      </c>
      <c r="Y85" s="380" t="s">
        <v>42</v>
      </c>
      <c r="Z85" s="380" t="s">
        <v>44</v>
      </c>
      <c r="AA85" s="380" t="s">
        <v>45</v>
      </c>
      <c r="AB85" s="380" t="s">
        <v>46</v>
      </c>
      <c r="AC85" s="380" t="s">
        <v>47</v>
      </c>
      <c r="AD85" s="380" t="s">
        <v>48</v>
      </c>
      <c r="AE85" s="380" t="s">
        <v>67</v>
      </c>
      <c r="AF85" s="380" t="s">
        <v>43</v>
      </c>
      <c r="AG85" s="378">
        <f t="shared" si="141"/>
        <v>0</v>
      </c>
      <c r="AH85" s="378">
        <f t="shared" si="141"/>
        <v>0</v>
      </c>
      <c r="AI85" s="378">
        <f t="shared" si="141"/>
        <v>0</v>
      </c>
      <c r="AJ85" s="378">
        <f t="shared" si="141"/>
        <v>0</v>
      </c>
      <c r="AK85" s="378">
        <f t="shared" si="141"/>
        <v>0</v>
      </c>
      <c r="AL85" s="378">
        <f t="shared" si="141"/>
        <v>0</v>
      </c>
      <c r="AM85" s="378">
        <f t="shared" si="141"/>
        <v>0</v>
      </c>
      <c r="AN85" s="378">
        <f t="shared" si="141"/>
        <v>0</v>
      </c>
      <c r="AO85" s="380" t="s">
        <v>42</v>
      </c>
      <c r="AP85" s="380" t="s">
        <v>44</v>
      </c>
      <c r="AQ85" s="380" t="s">
        <v>45</v>
      </c>
      <c r="AR85" s="380" t="s">
        <v>46</v>
      </c>
      <c r="AS85" s="380" t="s">
        <v>47</v>
      </c>
      <c r="AT85" s="380" t="s">
        <v>48</v>
      </c>
      <c r="AU85" s="380" t="s">
        <v>67</v>
      </c>
      <c r="AV85" s="380" t="s">
        <v>43</v>
      </c>
      <c r="AW85" s="378">
        <f t="shared" si="143"/>
        <v>0</v>
      </c>
      <c r="AX85" s="378">
        <f t="shared" si="143"/>
        <v>0</v>
      </c>
      <c r="AY85" s="378">
        <f t="shared" si="143"/>
        <v>0</v>
      </c>
      <c r="AZ85" s="378">
        <f t="shared" si="143"/>
        <v>0</v>
      </c>
      <c r="BA85" s="378">
        <f t="shared" si="143"/>
        <v>0</v>
      </c>
      <c r="BB85" s="378">
        <f t="shared" si="143"/>
        <v>0</v>
      </c>
      <c r="BC85" s="378">
        <f t="shared" si="143"/>
        <v>0</v>
      </c>
      <c r="BD85" s="378">
        <f t="shared" si="143"/>
        <v>0</v>
      </c>
      <c r="BE85" s="380" t="s">
        <v>42</v>
      </c>
      <c r="BF85" s="380" t="s">
        <v>44</v>
      </c>
      <c r="BG85" s="380" t="s">
        <v>45</v>
      </c>
      <c r="BH85" s="380" t="s">
        <v>46</v>
      </c>
      <c r="BI85" s="380" t="s">
        <v>47</v>
      </c>
      <c r="BJ85" s="380" t="s">
        <v>48</v>
      </c>
      <c r="BK85" s="380" t="s">
        <v>67</v>
      </c>
      <c r="BL85" s="380" t="s">
        <v>43</v>
      </c>
      <c r="BM85" s="378">
        <f t="shared" si="145"/>
        <v>0</v>
      </c>
      <c r="BN85" s="378">
        <f t="shared" si="145"/>
        <v>0</v>
      </c>
      <c r="BO85" s="378">
        <f t="shared" si="145"/>
        <v>0</v>
      </c>
      <c r="BP85" s="378">
        <f t="shared" si="145"/>
        <v>0</v>
      </c>
      <c r="BQ85" s="378">
        <f t="shared" si="145"/>
        <v>0</v>
      </c>
      <c r="BR85" s="378">
        <f t="shared" si="145"/>
        <v>0</v>
      </c>
      <c r="BS85" s="378">
        <f t="shared" si="145"/>
        <v>0</v>
      </c>
      <c r="BT85" s="378">
        <f t="shared" si="145"/>
        <v>0</v>
      </c>
      <c r="BU85" s="380" t="s">
        <v>42</v>
      </c>
      <c r="BV85" s="380" t="s">
        <v>44</v>
      </c>
      <c r="BW85" s="380" t="s">
        <v>45</v>
      </c>
      <c r="BX85" s="380" t="s">
        <v>46</v>
      </c>
      <c r="BY85" s="380" t="s">
        <v>47</v>
      </c>
      <c r="BZ85" s="380" t="s">
        <v>48</v>
      </c>
      <c r="CA85" s="380" t="s">
        <v>67</v>
      </c>
      <c r="CB85" s="380" t="s">
        <v>43</v>
      </c>
    </row>
    <row r="86" spans="1:80" ht="13.5" thickBot="1" x14ac:dyDescent="0.25">
      <c r="A86" s="373">
        <f t="shared" ref="A86:BD86" si="148">SUM(A78:A85)</f>
        <v>0</v>
      </c>
      <c r="B86" s="372">
        <f t="shared" si="148"/>
        <v>3</v>
      </c>
      <c r="C86" s="372">
        <f t="shared" si="148"/>
        <v>0</v>
      </c>
      <c r="D86" s="372">
        <f t="shared" si="148"/>
        <v>0</v>
      </c>
      <c r="E86" s="372">
        <f t="shared" si="148"/>
        <v>0</v>
      </c>
      <c r="F86" s="372">
        <f t="shared" si="148"/>
        <v>0</v>
      </c>
      <c r="G86" s="372">
        <f t="shared" si="148"/>
        <v>0</v>
      </c>
      <c r="H86" s="372">
        <f t="shared" si="148"/>
        <v>0</v>
      </c>
      <c r="I86" s="379" t="str">
        <f t="shared" ref="I86:P86" ca="1" si="149">IF(A86=I82,"OK.","CISSS!")</f>
        <v>OK.</v>
      </c>
      <c r="J86" s="379" t="str">
        <f t="shared" ca="1" si="149"/>
        <v>OK.</v>
      </c>
      <c r="K86" s="379" t="str">
        <f t="shared" ca="1" si="149"/>
        <v>OK.</v>
      </c>
      <c r="L86" s="379" t="str">
        <f t="shared" ca="1" si="149"/>
        <v>OK.</v>
      </c>
      <c r="M86" s="379" t="str">
        <f t="shared" ca="1" si="149"/>
        <v>OK.</v>
      </c>
      <c r="N86" s="379" t="str">
        <f t="shared" ca="1" si="149"/>
        <v>OK.</v>
      </c>
      <c r="O86" s="379" t="str">
        <f t="shared" ca="1" si="149"/>
        <v>OK.</v>
      </c>
      <c r="P86" s="379" t="str">
        <f t="shared" ca="1" si="149"/>
        <v>OK.</v>
      </c>
      <c r="Q86" s="384">
        <f t="shared" si="148"/>
        <v>0</v>
      </c>
      <c r="R86" s="384">
        <f t="shared" si="148"/>
        <v>3</v>
      </c>
      <c r="S86" s="384">
        <f t="shared" si="148"/>
        <v>0</v>
      </c>
      <c r="T86" s="384">
        <f t="shared" si="148"/>
        <v>0</v>
      </c>
      <c r="U86" s="384">
        <f t="shared" si="148"/>
        <v>0</v>
      </c>
      <c r="V86" s="384">
        <f t="shared" si="148"/>
        <v>0</v>
      </c>
      <c r="W86" s="384">
        <f t="shared" si="148"/>
        <v>0</v>
      </c>
      <c r="X86" s="384">
        <f t="shared" si="148"/>
        <v>0</v>
      </c>
      <c r="Y86" s="382" t="str">
        <f t="shared" ref="Y86:AF86" ca="1" si="150">IF(Q86=Y82,"OK.","CISSS!")</f>
        <v>OK.</v>
      </c>
      <c r="Z86" s="382" t="str">
        <f t="shared" ca="1" si="150"/>
        <v>OK.</v>
      </c>
      <c r="AA86" s="382" t="str">
        <f t="shared" ca="1" si="150"/>
        <v>OK.</v>
      </c>
      <c r="AB86" s="382" t="str">
        <f t="shared" ca="1" si="150"/>
        <v>OK.</v>
      </c>
      <c r="AC86" s="382" t="str">
        <f t="shared" ca="1" si="150"/>
        <v>OK.</v>
      </c>
      <c r="AD86" s="382" t="str">
        <f t="shared" ca="1" si="150"/>
        <v>OK.</v>
      </c>
      <c r="AE86" s="382" t="str">
        <f t="shared" ca="1" si="150"/>
        <v>OK.</v>
      </c>
      <c r="AF86" s="382" t="str">
        <f t="shared" ca="1" si="150"/>
        <v>OK.</v>
      </c>
      <c r="AG86" s="372">
        <f t="shared" si="148"/>
        <v>0</v>
      </c>
      <c r="AH86" s="372">
        <f t="shared" si="148"/>
        <v>0</v>
      </c>
      <c r="AI86" s="372">
        <f t="shared" si="148"/>
        <v>0</v>
      </c>
      <c r="AJ86" s="372">
        <f t="shared" si="148"/>
        <v>0</v>
      </c>
      <c r="AK86" s="372">
        <f t="shared" si="148"/>
        <v>0</v>
      </c>
      <c r="AL86" s="372">
        <f t="shared" si="148"/>
        <v>0</v>
      </c>
      <c r="AM86" s="372">
        <f t="shared" si="148"/>
        <v>0</v>
      </c>
      <c r="AN86" s="372">
        <f t="shared" si="148"/>
        <v>0</v>
      </c>
      <c r="AO86" s="379" t="str">
        <f t="shared" ref="AO86:AV86" ca="1" si="151">IF(AG86=AO82,"OK.","CISSS!")</f>
        <v>OK.</v>
      </c>
      <c r="AP86" s="379" t="str">
        <f t="shared" ca="1" si="151"/>
        <v>OK.</v>
      </c>
      <c r="AQ86" s="379" t="str">
        <f t="shared" ca="1" si="151"/>
        <v>OK.</v>
      </c>
      <c r="AR86" s="379" t="str">
        <f t="shared" ca="1" si="151"/>
        <v>OK.</v>
      </c>
      <c r="AS86" s="379" t="str">
        <f t="shared" ca="1" si="151"/>
        <v>OK.</v>
      </c>
      <c r="AT86" s="379" t="str">
        <f t="shared" ca="1" si="151"/>
        <v>OK.</v>
      </c>
      <c r="AU86" s="379" t="str">
        <f t="shared" ca="1" si="151"/>
        <v>OK.</v>
      </c>
      <c r="AV86" s="379" t="str">
        <f t="shared" ca="1" si="151"/>
        <v>OK.</v>
      </c>
      <c r="AW86" s="384">
        <f t="shared" si="148"/>
        <v>0</v>
      </c>
      <c r="AX86" s="384">
        <f t="shared" si="148"/>
        <v>1</v>
      </c>
      <c r="AY86" s="384">
        <f t="shared" si="148"/>
        <v>0</v>
      </c>
      <c r="AZ86" s="384">
        <f t="shared" si="148"/>
        <v>0</v>
      </c>
      <c r="BA86" s="384">
        <f t="shared" si="148"/>
        <v>0</v>
      </c>
      <c r="BB86" s="384">
        <f t="shared" si="148"/>
        <v>0</v>
      </c>
      <c r="BC86" s="384">
        <f t="shared" si="148"/>
        <v>0</v>
      </c>
      <c r="BD86" s="384">
        <f t="shared" si="148"/>
        <v>0</v>
      </c>
      <c r="BE86" s="382" t="str">
        <f t="shared" ref="BE86:BL86" ca="1" si="152">IF(AW86=BE82,"OK.","CISSS!")</f>
        <v>OK.</v>
      </c>
      <c r="BF86" s="382" t="str">
        <f t="shared" ca="1" si="152"/>
        <v>OK.</v>
      </c>
      <c r="BG86" s="382" t="str">
        <f t="shared" ca="1" si="152"/>
        <v>OK.</v>
      </c>
      <c r="BH86" s="382" t="str">
        <f t="shared" ca="1" si="152"/>
        <v>OK.</v>
      </c>
      <c r="BI86" s="382" t="str">
        <f t="shared" ca="1" si="152"/>
        <v>OK.</v>
      </c>
      <c r="BJ86" s="382" t="str">
        <f t="shared" ca="1" si="152"/>
        <v>OK.</v>
      </c>
      <c r="BK86" s="382" t="str">
        <f t="shared" ca="1" si="152"/>
        <v>OK.</v>
      </c>
      <c r="BL86" s="382" t="str">
        <f t="shared" ca="1" si="152"/>
        <v>OK.</v>
      </c>
      <c r="BM86" s="372">
        <f t="shared" ref="BM86:BT86" si="153">SUM(BM78:BM85)</f>
        <v>0</v>
      </c>
      <c r="BN86" s="372">
        <f t="shared" si="153"/>
        <v>0</v>
      </c>
      <c r="BO86" s="372">
        <f t="shared" si="153"/>
        <v>0</v>
      </c>
      <c r="BP86" s="372">
        <f t="shared" si="153"/>
        <v>0</v>
      </c>
      <c r="BQ86" s="372">
        <f t="shared" si="153"/>
        <v>0</v>
      </c>
      <c r="BR86" s="372">
        <f t="shared" si="153"/>
        <v>0</v>
      </c>
      <c r="BS86" s="372">
        <f t="shared" si="153"/>
        <v>0</v>
      </c>
      <c r="BT86" s="372">
        <f t="shared" si="153"/>
        <v>0</v>
      </c>
      <c r="BU86" s="379" t="str">
        <f t="shared" ref="BU86:CB86" ca="1" si="154">IF(BM86=BU82,"OK.","CISSS!")</f>
        <v>OK.</v>
      </c>
      <c r="BV86" s="379" t="str">
        <f t="shared" ca="1" si="154"/>
        <v>OK.</v>
      </c>
      <c r="BW86" s="379" t="str">
        <f t="shared" ca="1" si="154"/>
        <v>OK.</v>
      </c>
      <c r="BX86" s="379" t="str">
        <f t="shared" ca="1" si="154"/>
        <v>OK.</v>
      </c>
      <c r="BY86" s="379" t="str">
        <f t="shared" ca="1" si="154"/>
        <v>OK.</v>
      </c>
      <c r="BZ86" s="379" t="str">
        <f t="shared" ca="1" si="154"/>
        <v>OK.</v>
      </c>
      <c r="CA86" s="379" t="str">
        <f t="shared" ca="1" si="154"/>
        <v>OK.</v>
      </c>
      <c r="CB86" s="379" t="str">
        <f t="shared" ca="1" si="154"/>
        <v>OK.</v>
      </c>
    </row>
    <row r="87" spans="1:80" x14ac:dyDescent="0.2">
      <c r="A87" s="375">
        <f t="shared" ref="A87:H87" si="155">A$6</f>
        <v>0</v>
      </c>
      <c r="B87" s="375" t="str">
        <f t="shared" si="155"/>
        <v>ARCH 112.11</v>
      </c>
      <c r="C87" s="375">
        <f t="shared" si="155"/>
        <v>0</v>
      </c>
      <c r="D87" s="375">
        <f t="shared" si="155"/>
        <v>0</v>
      </c>
      <c r="E87" s="375">
        <f t="shared" si="155"/>
        <v>0</v>
      </c>
      <c r="F87" s="375" t="str">
        <f t="shared" si="155"/>
        <v>ARCH 352.11</v>
      </c>
      <c r="G87" s="375">
        <f t="shared" si="155"/>
        <v>0</v>
      </c>
      <c r="H87" s="375" t="str">
        <f t="shared" si="155"/>
        <v>ARCH 492.11</v>
      </c>
      <c r="I87">
        <f ca="1">COUNTIF((OFFSET($A$87,0,0,4,8)),IF(A87=0,".",A87))</f>
        <v>0</v>
      </c>
      <c r="J87">
        <f t="shared" ref="J87:P90" ca="1" si="156">COUNTIF((OFFSET($A$87,0,0,4,8)),IF(B87=0,".",B87))</f>
        <v>1</v>
      </c>
      <c r="K87">
        <f t="shared" ca="1" si="156"/>
        <v>0</v>
      </c>
      <c r="L87">
        <f t="shared" ca="1" si="156"/>
        <v>0</v>
      </c>
      <c r="M87">
        <f t="shared" ca="1" si="156"/>
        <v>0</v>
      </c>
      <c r="N87">
        <f t="shared" ca="1" si="156"/>
        <v>1</v>
      </c>
      <c r="O87">
        <f t="shared" ca="1" si="156"/>
        <v>0</v>
      </c>
      <c r="P87">
        <f t="shared" ca="1" si="156"/>
        <v>1</v>
      </c>
      <c r="Q87" s="375">
        <f t="shared" ref="Q87:BT87" si="157">Q$6</f>
        <v>0</v>
      </c>
      <c r="R87" s="375" t="str">
        <f t="shared" si="157"/>
        <v>Doç. Dr. Füsun SEZEN</v>
      </c>
      <c r="S87" s="375">
        <f t="shared" si="157"/>
        <v>0</v>
      </c>
      <c r="T87" s="375">
        <f t="shared" si="157"/>
        <v>0</v>
      </c>
      <c r="U87" s="375">
        <f t="shared" si="157"/>
        <v>0</v>
      </c>
      <c r="V87" s="375" t="str">
        <f t="shared" si="157"/>
        <v>Prof. Dr. Oya PAKDİL</v>
      </c>
      <c r="W87" s="375">
        <f t="shared" si="157"/>
        <v>0</v>
      </c>
      <c r="X87" s="375" t="str">
        <f t="shared" si="157"/>
        <v>Prof. Dr. Belkıs ULUOĞLU</v>
      </c>
      <c r="Y87" s="381">
        <f ca="1">COUNTIF((OFFSET($Q$87,0,0,4,8)),IF(Q87=0,".",Q87))</f>
        <v>0</v>
      </c>
      <c r="Z87" s="381">
        <f t="shared" ref="Z87:AF90" ca="1" si="158">COUNTIF((OFFSET($Q$87,0,0,4,8)),IF(R87=0,".",R87))</f>
        <v>1</v>
      </c>
      <c r="AA87" s="381">
        <f t="shared" ca="1" si="158"/>
        <v>0</v>
      </c>
      <c r="AB87" s="381">
        <f t="shared" ca="1" si="158"/>
        <v>0</v>
      </c>
      <c r="AC87" s="381">
        <f t="shared" ca="1" si="158"/>
        <v>0</v>
      </c>
      <c r="AD87" s="381">
        <f t="shared" ca="1" si="158"/>
        <v>1</v>
      </c>
      <c r="AE87" s="381">
        <f t="shared" ca="1" si="158"/>
        <v>0</v>
      </c>
      <c r="AF87" s="381">
        <f t="shared" ca="1" si="158"/>
        <v>1</v>
      </c>
      <c r="AG87" s="375">
        <f t="shared" si="157"/>
        <v>0</v>
      </c>
      <c r="AH87" s="375">
        <f t="shared" si="157"/>
        <v>0</v>
      </c>
      <c r="AI87" s="375">
        <f t="shared" si="157"/>
        <v>0</v>
      </c>
      <c r="AJ87" s="375">
        <f t="shared" si="157"/>
        <v>0</v>
      </c>
      <c r="AK87" s="375">
        <f t="shared" si="157"/>
        <v>0</v>
      </c>
      <c r="AL87" s="375">
        <f t="shared" si="157"/>
        <v>0</v>
      </c>
      <c r="AM87" s="375">
        <f t="shared" si="157"/>
        <v>0</v>
      </c>
      <c r="AN87" s="375">
        <f t="shared" si="157"/>
        <v>0</v>
      </c>
      <c r="AO87">
        <f ca="1">COUNTIF((OFFSET($AG$87,0,0,4,8)),IF(AG87=0,".",AG87))</f>
        <v>0</v>
      </c>
      <c r="AP87">
        <f t="shared" ref="AP87:AV90" ca="1" si="159">COUNTIF((OFFSET($AG$87,0,0,4,8)),IF(AH87=0,".",AH87))</f>
        <v>0</v>
      </c>
      <c r="AQ87">
        <f t="shared" ca="1" si="159"/>
        <v>0</v>
      </c>
      <c r="AR87">
        <f t="shared" ca="1" si="159"/>
        <v>0</v>
      </c>
      <c r="AS87">
        <f t="shared" ca="1" si="159"/>
        <v>0</v>
      </c>
      <c r="AT87">
        <f t="shared" ca="1" si="159"/>
        <v>0</v>
      </c>
      <c r="AU87">
        <f t="shared" ca="1" si="159"/>
        <v>0</v>
      </c>
      <c r="AV87">
        <f t="shared" ca="1" si="159"/>
        <v>0</v>
      </c>
      <c r="AW87" s="375">
        <f t="shared" si="157"/>
        <v>0</v>
      </c>
      <c r="AX87" s="375" t="str">
        <f t="shared" si="157"/>
        <v>Pelin KARAÇAR ERCOŞKUN</v>
      </c>
      <c r="AY87" s="375">
        <f t="shared" si="157"/>
        <v>0</v>
      </c>
      <c r="AZ87" s="375">
        <f t="shared" si="157"/>
        <v>0</v>
      </c>
      <c r="BA87" s="375">
        <f t="shared" si="157"/>
        <v>0</v>
      </c>
      <c r="BB87" s="375">
        <f t="shared" si="157"/>
        <v>0</v>
      </c>
      <c r="BC87" s="375">
        <f t="shared" si="157"/>
        <v>0</v>
      </c>
      <c r="BD87" s="375" t="str">
        <f t="shared" si="157"/>
        <v>Ceren GÖĞÜŞ</v>
      </c>
      <c r="BE87" s="381">
        <f ca="1">COUNTIF((OFFSET($AW$87,0,0,4,8)),IF(AW87=0,".",AW87))</f>
        <v>0</v>
      </c>
      <c r="BF87" s="381">
        <f t="shared" ref="BF87:BL90" ca="1" si="160">COUNTIF((OFFSET($AW$87,0,0,4,8)),IF(AX87=0,".",AX87))</f>
        <v>1</v>
      </c>
      <c r="BG87" s="381">
        <f t="shared" ca="1" si="160"/>
        <v>0</v>
      </c>
      <c r="BH87" s="381">
        <f t="shared" ca="1" si="160"/>
        <v>0</v>
      </c>
      <c r="BI87" s="381">
        <f t="shared" ca="1" si="160"/>
        <v>0</v>
      </c>
      <c r="BJ87" s="381">
        <f t="shared" ca="1" si="160"/>
        <v>0</v>
      </c>
      <c r="BK87" s="381">
        <f t="shared" ca="1" si="160"/>
        <v>0</v>
      </c>
      <c r="BL87" s="381">
        <f t="shared" ca="1" si="160"/>
        <v>1</v>
      </c>
      <c r="BM87" s="375">
        <f t="shared" si="157"/>
        <v>0</v>
      </c>
      <c r="BN87" s="375">
        <f t="shared" si="157"/>
        <v>0</v>
      </c>
      <c r="BO87" s="375">
        <f t="shared" si="157"/>
        <v>0</v>
      </c>
      <c r="BP87" s="375">
        <f t="shared" si="157"/>
        <v>0</v>
      </c>
      <c r="BQ87" s="375">
        <f t="shared" si="157"/>
        <v>0</v>
      </c>
      <c r="BR87" s="375">
        <f t="shared" si="157"/>
        <v>0</v>
      </c>
      <c r="BS87" s="375">
        <f t="shared" si="157"/>
        <v>0</v>
      </c>
      <c r="BT87" s="375">
        <f t="shared" si="157"/>
        <v>0</v>
      </c>
      <c r="BU87">
        <f ca="1">COUNTIF((OFFSET($BM$87,0,0,4,8)),IF(BM87=0,".",BM87))</f>
        <v>0</v>
      </c>
      <c r="BV87">
        <f t="shared" ref="BV87:CB90" ca="1" si="161">COUNTIF((OFFSET($BM$87,0,0,4,8)),IF(BN87=0,".",BN87))</f>
        <v>0</v>
      </c>
      <c r="BW87">
        <f t="shared" ca="1" si="161"/>
        <v>0</v>
      </c>
      <c r="BX87">
        <f t="shared" ca="1" si="161"/>
        <v>0</v>
      </c>
      <c r="BY87">
        <f t="shared" ca="1" si="161"/>
        <v>0</v>
      </c>
      <c r="BZ87">
        <f t="shared" ca="1" si="161"/>
        <v>0</v>
      </c>
      <c r="CA87">
        <f t="shared" ca="1" si="161"/>
        <v>0</v>
      </c>
      <c r="CB87">
        <f t="shared" ca="1" si="161"/>
        <v>0</v>
      </c>
    </row>
    <row r="88" spans="1:80" x14ac:dyDescent="0.2">
      <c r="A88" s="374">
        <f t="shared" ref="A88:H88" si="162">A$16</f>
        <v>0</v>
      </c>
      <c r="B88" s="374" t="str">
        <f t="shared" si="162"/>
        <v>ARCH 112.12</v>
      </c>
      <c r="C88" s="374">
        <f t="shared" si="162"/>
        <v>0</v>
      </c>
      <c r="D88" s="374">
        <f t="shared" si="162"/>
        <v>0</v>
      </c>
      <c r="E88" s="374" t="str">
        <f t="shared" si="162"/>
        <v>ARCH 351.12</v>
      </c>
      <c r="F88" s="374" t="str">
        <f t="shared" si="162"/>
        <v>ARCH 352.12</v>
      </c>
      <c r="G88" s="374" t="str">
        <f t="shared" si="162"/>
        <v>ARCH 451.12</v>
      </c>
      <c r="H88" s="374" t="str">
        <f t="shared" si="162"/>
        <v>ARCH 492.12</v>
      </c>
      <c r="I88">
        <f ca="1">COUNTIF((OFFSET($A$87,0,0,4,8)),IF(A88=0,".",A88))</f>
        <v>0</v>
      </c>
      <c r="J88">
        <f t="shared" ca="1" si="156"/>
        <v>1</v>
      </c>
      <c r="K88">
        <f t="shared" ca="1" si="156"/>
        <v>0</v>
      </c>
      <c r="L88">
        <f t="shared" ca="1" si="156"/>
        <v>0</v>
      </c>
      <c r="M88">
        <f t="shared" ca="1" si="156"/>
        <v>1</v>
      </c>
      <c r="N88">
        <f t="shared" ca="1" si="156"/>
        <v>1</v>
      </c>
      <c r="O88">
        <f t="shared" ca="1" si="156"/>
        <v>1</v>
      </c>
      <c r="P88">
        <f t="shared" ca="1" si="156"/>
        <v>1</v>
      </c>
      <c r="Q88" s="385">
        <f t="shared" ref="Q88:BT88" si="163">Q$16</f>
        <v>0</v>
      </c>
      <c r="R88" s="385" t="str">
        <f t="shared" si="163"/>
        <v>Doç. Dr. Ayşe  ELEGÖZ</v>
      </c>
      <c r="S88" s="385">
        <f t="shared" si="163"/>
        <v>0</v>
      </c>
      <c r="T88" s="385">
        <f t="shared" si="163"/>
        <v>0</v>
      </c>
      <c r="U88" s="385" t="str">
        <f t="shared" si="163"/>
        <v>Öğr. Gör. Ayla KARACABEY</v>
      </c>
      <c r="V88" s="385" t="str">
        <f t="shared" si="163"/>
        <v>Prof. Dr. Şahap ÇAKIN</v>
      </c>
      <c r="W88" s="385" t="str">
        <f t="shared" si="163"/>
        <v>Prof. Dr. Ahmet Vefik ALP</v>
      </c>
      <c r="X88" s="385" t="str">
        <f t="shared" si="163"/>
        <v>Prof. Dr. Sevinç HADİ</v>
      </c>
      <c r="Y88" s="381">
        <f ca="1">COUNTIF((OFFSET($Q$87,0,0,4,8)),IF(Q88=0,".",Q88))</f>
        <v>0</v>
      </c>
      <c r="Z88" s="381">
        <f t="shared" ca="1" si="158"/>
        <v>1</v>
      </c>
      <c r="AA88" s="381">
        <f t="shared" ca="1" si="158"/>
        <v>0</v>
      </c>
      <c r="AB88" s="381">
        <f t="shared" ca="1" si="158"/>
        <v>0</v>
      </c>
      <c r="AC88" s="381">
        <f t="shared" ca="1" si="158"/>
        <v>1</v>
      </c>
      <c r="AD88" s="381">
        <f t="shared" ca="1" si="158"/>
        <v>1</v>
      </c>
      <c r="AE88" s="381">
        <f t="shared" ca="1" si="158"/>
        <v>1</v>
      </c>
      <c r="AF88" s="381">
        <f t="shared" ca="1" si="158"/>
        <v>1</v>
      </c>
      <c r="AG88" s="374">
        <f t="shared" si="163"/>
        <v>0</v>
      </c>
      <c r="AH88" s="374">
        <f t="shared" si="163"/>
        <v>0</v>
      </c>
      <c r="AI88" s="374">
        <f t="shared" si="163"/>
        <v>0</v>
      </c>
      <c r="AJ88" s="374">
        <f t="shared" si="163"/>
        <v>0</v>
      </c>
      <c r="AK88" s="374">
        <f t="shared" si="163"/>
        <v>0</v>
      </c>
      <c r="AL88" s="374">
        <f t="shared" si="163"/>
        <v>0</v>
      </c>
      <c r="AM88" s="374">
        <f t="shared" si="163"/>
        <v>0</v>
      </c>
      <c r="AN88" s="374">
        <f t="shared" si="163"/>
        <v>0</v>
      </c>
      <c r="AO88">
        <f ca="1">COUNTIF((OFFSET($AG$87,0,0,4,8)),IF(AG88=0,".",AG88))</f>
        <v>0</v>
      </c>
      <c r="AP88">
        <f t="shared" ca="1" si="159"/>
        <v>0</v>
      </c>
      <c r="AQ88">
        <f t="shared" ca="1" si="159"/>
        <v>0</v>
      </c>
      <c r="AR88">
        <f t="shared" ca="1" si="159"/>
        <v>0</v>
      </c>
      <c r="AS88">
        <f t="shared" ca="1" si="159"/>
        <v>0</v>
      </c>
      <c r="AT88">
        <f t="shared" ca="1" si="159"/>
        <v>0</v>
      </c>
      <c r="AU88">
        <f t="shared" ca="1" si="159"/>
        <v>0</v>
      </c>
      <c r="AV88">
        <f t="shared" ca="1" si="159"/>
        <v>0</v>
      </c>
      <c r="AW88" s="385">
        <f t="shared" si="163"/>
        <v>0</v>
      </c>
      <c r="AX88" s="385">
        <f t="shared" si="163"/>
        <v>0</v>
      </c>
      <c r="AY88" s="385">
        <f t="shared" si="163"/>
        <v>0</v>
      </c>
      <c r="AZ88" s="385">
        <f t="shared" si="163"/>
        <v>0</v>
      </c>
      <c r="BA88" s="385">
        <f t="shared" si="163"/>
        <v>0</v>
      </c>
      <c r="BB88" s="385">
        <f t="shared" si="163"/>
        <v>0</v>
      </c>
      <c r="BC88" s="385">
        <f t="shared" si="163"/>
        <v>0</v>
      </c>
      <c r="BD88" s="385" t="str">
        <f t="shared" si="163"/>
        <v>Evin ERİŞ</v>
      </c>
      <c r="BE88" s="381">
        <f ca="1">COUNTIF((OFFSET($AW$87,0,0,4,8)),IF(AW88=0,".",AW88))</f>
        <v>0</v>
      </c>
      <c r="BF88" s="381">
        <f t="shared" ca="1" si="160"/>
        <v>0</v>
      </c>
      <c r="BG88" s="381">
        <f t="shared" ca="1" si="160"/>
        <v>0</v>
      </c>
      <c r="BH88" s="381">
        <f t="shared" ca="1" si="160"/>
        <v>0</v>
      </c>
      <c r="BI88" s="381">
        <f t="shared" ca="1" si="160"/>
        <v>0</v>
      </c>
      <c r="BJ88" s="381">
        <f t="shared" ca="1" si="160"/>
        <v>0</v>
      </c>
      <c r="BK88" s="381">
        <f t="shared" ca="1" si="160"/>
        <v>0</v>
      </c>
      <c r="BL88" s="381">
        <f t="shared" ca="1" si="160"/>
        <v>1</v>
      </c>
      <c r="BM88" s="374">
        <f t="shared" si="163"/>
        <v>0</v>
      </c>
      <c r="BN88" s="374">
        <f t="shared" si="163"/>
        <v>0</v>
      </c>
      <c r="BO88" s="374">
        <f t="shared" si="163"/>
        <v>0</v>
      </c>
      <c r="BP88" s="374">
        <f t="shared" si="163"/>
        <v>0</v>
      </c>
      <c r="BQ88" s="374">
        <f t="shared" si="163"/>
        <v>0</v>
      </c>
      <c r="BR88" s="374">
        <f t="shared" si="163"/>
        <v>0</v>
      </c>
      <c r="BS88" s="374">
        <f t="shared" si="163"/>
        <v>0</v>
      </c>
      <c r="BT88" s="374">
        <f t="shared" si="163"/>
        <v>0</v>
      </c>
      <c r="BU88">
        <f ca="1">COUNTIF((OFFSET($BM$87,0,0,4,8)),IF(BM88=0,".",BM88))</f>
        <v>0</v>
      </c>
      <c r="BV88">
        <f t="shared" ca="1" si="161"/>
        <v>0</v>
      </c>
      <c r="BW88">
        <f t="shared" ca="1" si="161"/>
        <v>0</v>
      </c>
      <c r="BX88">
        <f t="shared" ca="1" si="161"/>
        <v>0</v>
      </c>
      <c r="BY88">
        <f t="shared" ca="1" si="161"/>
        <v>0</v>
      </c>
      <c r="BZ88">
        <f t="shared" ca="1" si="161"/>
        <v>0</v>
      </c>
      <c r="CA88">
        <f t="shared" ca="1" si="161"/>
        <v>0</v>
      </c>
      <c r="CB88">
        <f t="shared" ca="1" si="161"/>
        <v>0</v>
      </c>
    </row>
    <row r="89" spans="1:80" x14ac:dyDescent="0.2">
      <c r="A89" s="375">
        <f t="shared" ref="A89:H89" si="164">A$26</f>
        <v>0</v>
      </c>
      <c r="B89" s="375" t="str">
        <f t="shared" si="164"/>
        <v>ARCH 112.13</v>
      </c>
      <c r="C89" s="375">
        <f t="shared" si="164"/>
        <v>0</v>
      </c>
      <c r="D89" s="375" t="str">
        <f t="shared" si="164"/>
        <v>ARCH 252.13</v>
      </c>
      <c r="E89" s="375">
        <f t="shared" si="164"/>
        <v>0</v>
      </c>
      <c r="F89" s="375" t="str">
        <f t="shared" si="164"/>
        <v>ARCH 352.13</v>
      </c>
      <c r="G89" s="375">
        <f t="shared" si="164"/>
        <v>0</v>
      </c>
      <c r="H89" s="375">
        <f t="shared" si="164"/>
        <v>0</v>
      </c>
      <c r="I89">
        <f ca="1">COUNTIF((OFFSET($A$87,0,0,4,8)),IF(A89=0,".",A89))</f>
        <v>0</v>
      </c>
      <c r="J89">
        <f t="shared" ca="1" si="156"/>
        <v>1</v>
      </c>
      <c r="K89">
        <f t="shared" ca="1" si="156"/>
        <v>0</v>
      </c>
      <c r="L89">
        <f t="shared" ca="1" si="156"/>
        <v>1</v>
      </c>
      <c r="M89">
        <f t="shared" ca="1" si="156"/>
        <v>0</v>
      </c>
      <c r="N89">
        <f t="shared" ca="1" si="156"/>
        <v>1</v>
      </c>
      <c r="O89">
        <f t="shared" ca="1" si="156"/>
        <v>0</v>
      </c>
      <c r="P89">
        <f t="shared" ca="1" si="156"/>
        <v>0</v>
      </c>
      <c r="Q89" s="375">
        <f t="shared" ref="Q89:BT89" si="165">Q$26</f>
        <v>0</v>
      </c>
      <c r="R89" s="375" t="str">
        <f t="shared" si="165"/>
        <v>Prof. Dr. Yavuz KOŞANER</v>
      </c>
      <c r="S89" s="375">
        <f t="shared" si="165"/>
        <v>0</v>
      </c>
      <c r="T89" s="375" t="str">
        <f t="shared" si="165"/>
        <v>Öğr. Gör. Nişan YAUBYAN</v>
      </c>
      <c r="U89" s="375">
        <f t="shared" si="165"/>
        <v>0</v>
      </c>
      <c r="V89" s="375" t="str">
        <f t="shared" si="165"/>
        <v>Öğr. Gör. Erdal ÖZYURT</v>
      </c>
      <c r="W89" s="375">
        <f t="shared" si="165"/>
        <v>0</v>
      </c>
      <c r="X89" s="375">
        <f t="shared" si="165"/>
        <v>0</v>
      </c>
      <c r="Y89" s="381">
        <f ca="1">COUNTIF((OFFSET($Q$87,0,0,4,8)),IF(Q89=0,".",Q89))</f>
        <v>0</v>
      </c>
      <c r="Z89" s="381">
        <f t="shared" ca="1" si="158"/>
        <v>1</v>
      </c>
      <c r="AA89" s="381">
        <f t="shared" ca="1" si="158"/>
        <v>0</v>
      </c>
      <c r="AB89" s="381">
        <f t="shared" ca="1" si="158"/>
        <v>1</v>
      </c>
      <c r="AC89" s="381">
        <f t="shared" ca="1" si="158"/>
        <v>0</v>
      </c>
      <c r="AD89" s="381">
        <f t="shared" ca="1" si="158"/>
        <v>1</v>
      </c>
      <c r="AE89" s="381">
        <f t="shared" ca="1" si="158"/>
        <v>0</v>
      </c>
      <c r="AF89" s="381">
        <f t="shared" ca="1" si="158"/>
        <v>0</v>
      </c>
      <c r="AG89" s="375">
        <f t="shared" si="165"/>
        <v>0</v>
      </c>
      <c r="AH89" s="375">
        <f t="shared" si="165"/>
        <v>0</v>
      </c>
      <c r="AI89" s="375">
        <f t="shared" si="165"/>
        <v>0</v>
      </c>
      <c r="AJ89" s="375">
        <f t="shared" si="165"/>
        <v>0</v>
      </c>
      <c r="AK89" s="375">
        <f t="shared" si="165"/>
        <v>0</v>
      </c>
      <c r="AL89" s="375">
        <f t="shared" si="165"/>
        <v>0</v>
      </c>
      <c r="AM89" s="375">
        <f t="shared" si="165"/>
        <v>0</v>
      </c>
      <c r="AN89" s="375">
        <f t="shared" si="165"/>
        <v>0</v>
      </c>
      <c r="AO89">
        <f ca="1">COUNTIF((OFFSET($AG$87,0,0,4,8)),IF(AG89=0,".",AG89))</f>
        <v>0</v>
      </c>
      <c r="AP89">
        <f t="shared" ca="1" si="159"/>
        <v>0</v>
      </c>
      <c r="AQ89">
        <f t="shared" ca="1" si="159"/>
        <v>0</v>
      </c>
      <c r="AR89">
        <f t="shared" ca="1" si="159"/>
        <v>0</v>
      </c>
      <c r="AS89">
        <f t="shared" ca="1" si="159"/>
        <v>0</v>
      </c>
      <c r="AT89">
        <f t="shared" ca="1" si="159"/>
        <v>0</v>
      </c>
      <c r="AU89">
        <f t="shared" ca="1" si="159"/>
        <v>0</v>
      </c>
      <c r="AV89">
        <f t="shared" ca="1" si="159"/>
        <v>0</v>
      </c>
      <c r="AW89" s="375">
        <f t="shared" si="165"/>
        <v>0</v>
      </c>
      <c r="AX89" s="375">
        <f t="shared" si="165"/>
        <v>0</v>
      </c>
      <c r="AY89" s="375">
        <f t="shared" si="165"/>
        <v>0</v>
      </c>
      <c r="AZ89" s="375">
        <f t="shared" si="165"/>
        <v>0</v>
      </c>
      <c r="BA89" s="375">
        <f t="shared" si="165"/>
        <v>0</v>
      </c>
      <c r="BB89" s="375">
        <f t="shared" si="165"/>
        <v>0</v>
      </c>
      <c r="BC89" s="375">
        <f t="shared" si="165"/>
        <v>0</v>
      </c>
      <c r="BD89" s="375">
        <f t="shared" si="165"/>
        <v>0</v>
      </c>
      <c r="BE89" s="381">
        <f ca="1">COUNTIF((OFFSET($AW$87,0,0,4,8)),IF(AW89=0,".",AW89))</f>
        <v>0</v>
      </c>
      <c r="BF89" s="381">
        <f t="shared" ca="1" si="160"/>
        <v>0</v>
      </c>
      <c r="BG89" s="381">
        <f t="shared" ca="1" si="160"/>
        <v>0</v>
      </c>
      <c r="BH89" s="381">
        <f t="shared" ca="1" si="160"/>
        <v>0</v>
      </c>
      <c r="BI89" s="381">
        <f t="shared" ca="1" si="160"/>
        <v>0</v>
      </c>
      <c r="BJ89" s="381">
        <f t="shared" ca="1" si="160"/>
        <v>0</v>
      </c>
      <c r="BK89" s="381">
        <f t="shared" ca="1" si="160"/>
        <v>0</v>
      </c>
      <c r="BL89" s="381">
        <f t="shared" ca="1" si="160"/>
        <v>0</v>
      </c>
      <c r="BM89" s="375">
        <f t="shared" si="165"/>
        <v>0</v>
      </c>
      <c r="BN89" s="375">
        <f t="shared" si="165"/>
        <v>0</v>
      </c>
      <c r="BO89" s="375">
        <f t="shared" si="165"/>
        <v>0</v>
      </c>
      <c r="BP89" s="375">
        <f t="shared" si="165"/>
        <v>0</v>
      </c>
      <c r="BQ89" s="375">
        <f t="shared" si="165"/>
        <v>0</v>
      </c>
      <c r="BR89" s="375">
        <f t="shared" si="165"/>
        <v>0</v>
      </c>
      <c r="BS89" s="375">
        <f t="shared" si="165"/>
        <v>0</v>
      </c>
      <c r="BT89" s="375">
        <f t="shared" si="165"/>
        <v>0</v>
      </c>
      <c r="BU89">
        <f ca="1">COUNTIF((OFFSET($BM$87,0,0,4,8)),IF(BM89=0,".",BM89))</f>
        <v>0</v>
      </c>
      <c r="BV89">
        <f t="shared" ca="1" si="161"/>
        <v>0</v>
      </c>
      <c r="BW89">
        <f t="shared" ca="1" si="161"/>
        <v>0</v>
      </c>
      <c r="BX89">
        <f t="shared" ca="1" si="161"/>
        <v>0</v>
      </c>
      <c r="BY89">
        <f t="shared" ca="1" si="161"/>
        <v>0</v>
      </c>
      <c r="BZ89">
        <f t="shared" ca="1" si="161"/>
        <v>0</v>
      </c>
      <c r="CA89">
        <f t="shared" ca="1" si="161"/>
        <v>0</v>
      </c>
      <c r="CB89">
        <f t="shared" ca="1" si="161"/>
        <v>0</v>
      </c>
    </row>
    <row r="90" spans="1:80" x14ac:dyDescent="0.2">
      <c r="A90" s="374">
        <f t="shared" ref="A90:H90" si="166">A$36</f>
        <v>0</v>
      </c>
      <c r="B90" s="374">
        <f t="shared" si="166"/>
        <v>0</v>
      </c>
      <c r="C90" s="374">
        <f t="shared" si="166"/>
        <v>0</v>
      </c>
      <c r="D90" s="374" t="str">
        <f t="shared" si="166"/>
        <v>ARCH 252.14</v>
      </c>
      <c r="E90" s="374">
        <f t="shared" si="166"/>
        <v>0</v>
      </c>
      <c r="F90" s="374">
        <f t="shared" si="166"/>
        <v>0</v>
      </c>
      <c r="G90" s="374">
        <f t="shared" si="166"/>
        <v>0</v>
      </c>
      <c r="H90" s="374">
        <f t="shared" si="166"/>
        <v>0</v>
      </c>
      <c r="I90">
        <f ca="1">COUNTIF((OFFSET($A$87,0,0,4,8)),IF(A90=0,".",A90))</f>
        <v>0</v>
      </c>
      <c r="J90">
        <f t="shared" ca="1" si="156"/>
        <v>0</v>
      </c>
      <c r="K90">
        <f t="shared" ca="1" si="156"/>
        <v>0</v>
      </c>
      <c r="L90">
        <f t="shared" ca="1" si="156"/>
        <v>1</v>
      </c>
      <c r="M90">
        <f t="shared" ca="1" si="156"/>
        <v>0</v>
      </c>
      <c r="N90">
        <f t="shared" ca="1" si="156"/>
        <v>0</v>
      </c>
      <c r="O90">
        <f t="shared" ca="1" si="156"/>
        <v>0</v>
      </c>
      <c r="P90">
        <f t="shared" ca="1" si="156"/>
        <v>0</v>
      </c>
      <c r="Q90" s="385">
        <f t="shared" ref="Q90:BT90" si="167">Q$36</f>
        <v>0</v>
      </c>
      <c r="R90" s="385">
        <f t="shared" si="167"/>
        <v>0</v>
      </c>
      <c r="S90" s="385">
        <f t="shared" si="167"/>
        <v>0</v>
      </c>
      <c r="T90" s="385" t="str">
        <f t="shared" si="167"/>
        <v>Yrd. Doç. Dr. Murat ŞAHİN</v>
      </c>
      <c r="U90" s="385">
        <f t="shared" si="167"/>
        <v>0</v>
      </c>
      <c r="V90" s="385">
        <f t="shared" si="167"/>
        <v>0</v>
      </c>
      <c r="W90" s="385">
        <f t="shared" si="167"/>
        <v>0</v>
      </c>
      <c r="X90" s="385">
        <f t="shared" si="167"/>
        <v>0</v>
      </c>
      <c r="Y90" s="381">
        <f ca="1">COUNTIF((OFFSET($Q$87,0,0,4,8)),IF(Q90=0,".",Q90))</f>
        <v>0</v>
      </c>
      <c r="Z90" s="381">
        <f t="shared" ca="1" si="158"/>
        <v>0</v>
      </c>
      <c r="AA90" s="381">
        <f t="shared" ca="1" si="158"/>
        <v>0</v>
      </c>
      <c r="AB90" s="381">
        <f t="shared" ca="1" si="158"/>
        <v>1</v>
      </c>
      <c r="AC90" s="381">
        <f t="shared" ca="1" si="158"/>
        <v>0</v>
      </c>
      <c r="AD90" s="381">
        <f t="shared" ca="1" si="158"/>
        <v>0</v>
      </c>
      <c r="AE90" s="381">
        <f t="shared" ca="1" si="158"/>
        <v>0</v>
      </c>
      <c r="AF90" s="381">
        <f t="shared" ca="1" si="158"/>
        <v>0</v>
      </c>
      <c r="AG90" s="374">
        <f t="shared" si="167"/>
        <v>0</v>
      </c>
      <c r="AH90" s="374">
        <f t="shared" si="167"/>
        <v>0</v>
      </c>
      <c r="AI90" s="374">
        <f t="shared" si="167"/>
        <v>0</v>
      </c>
      <c r="AJ90" s="374">
        <f t="shared" si="167"/>
        <v>0</v>
      </c>
      <c r="AK90" s="374">
        <f t="shared" si="167"/>
        <v>0</v>
      </c>
      <c r="AL90" s="374">
        <f t="shared" si="167"/>
        <v>0</v>
      </c>
      <c r="AM90" s="374">
        <f t="shared" si="167"/>
        <v>0</v>
      </c>
      <c r="AN90" s="374">
        <f t="shared" si="167"/>
        <v>0</v>
      </c>
      <c r="AO90">
        <f ca="1">COUNTIF((OFFSET($AG$87,0,0,4,8)),IF(AG90=0,".",AG90))</f>
        <v>0</v>
      </c>
      <c r="AP90">
        <f t="shared" ca="1" si="159"/>
        <v>0</v>
      </c>
      <c r="AQ90">
        <f t="shared" ca="1" si="159"/>
        <v>0</v>
      </c>
      <c r="AR90">
        <f t="shared" ca="1" si="159"/>
        <v>0</v>
      </c>
      <c r="AS90">
        <f t="shared" ca="1" si="159"/>
        <v>0</v>
      </c>
      <c r="AT90">
        <f t="shared" ca="1" si="159"/>
        <v>0</v>
      </c>
      <c r="AU90">
        <f t="shared" ca="1" si="159"/>
        <v>0</v>
      </c>
      <c r="AV90">
        <f t="shared" ca="1" si="159"/>
        <v>0</v>
      </c>
      <c r="AW90" s="385">
        <f t="shared" si="167"/>
        <v>0</v>
      </c>
      <c r="AX90" s="385">
        <f t="shared" si="167"/>
        <v>0</v>
      </c>
      <c r="AY90" s="385">
        <f t="shared" si="167"/>
        <v>0</v>
      </c>
      <c r="AZ90" s="385">
        <f t="shared" si="167"/>
        <v>0</v>
      </c>
      <c r="BA90" s="385">
        <f t="shared" si="167"/>
        <v>0</v>
      </c>
      <c r="BB90" s="385">
        <f t="shared" si="167"/>
        <v>0</v>
      </c>
      <c r="BC90" s="385">
        <f t="shared" si="167"/>
        <v>0</v>
      </c>
      <c r="BD90" s="385">
        <f t="shared" si="167"/>
        <v>0</v>
      </c>
      <c r="BE90" s="381">
        <f ca="1">COUNTIF((OFFSET($AW$87,0,0,4,8)),IF(AW90=0,".",AW90))</f>
        <v>0</v>
      </c>
      <c r="BF90" s="381">
        <f t="shared" ca="1" si="160"/>
        <v>0</v>
      </c>
      <c r="BG90" s="381">
        <f t="shared" ca="1" si="160"/>
        <v>0</v>
      </c>
      <c r="BH90" s="381">
        <f t="shared" ca="1" si="160"/>
        <v>0</v>
      </c>
      <c r="BI90" s="381">
        <f t="shared" ca="1" si="160"/>
        <v>0</v>
      </c>
      <c r="BJ90" s="381">
        <f t="shared" ca="1" si="160"/>
        <v>0</v>
      </c>
      <c r="BK90" s="381">
        <f t="shared" ca="1" si="160"/>
        <v>0</v>
      </c>
      <c r="BL90" s="381">
        <f t="shared" ca="1" si="160"/>
        <v>0</v>
      </c>
      <c r="BM90" s="374">
        <f t="shared" si="167"/>
        <v>0</v>
      </c>
      <c r="BN90" s="374">
        <f t="shared" si="167"/>
        <v>0</v>
      </c>
      <c r="BO90" s="374">
        <f t="shared" si="167"/>
        <v>0</v>
      </c>
      <c r="BP90" s="374">
        <f t="shared" si="167"/>
        <v>0</v>
      </c>
      <c r="BQ90" s="374">
        <f t="shared" si="167"/>
        <v>0</v>
      </c>
      <c r="BR90" s="374">
        <f t="shared" si="167"/>
        <v>0</v>
      </c>
      <c r="BS90" s="374">
        <f t="shared" si="167"/>
        <v>0</v>
      </c>
      <c r="BT90" s="374">
        <f t="shared" si="167"/>
        <v>0</v>
      </c>
      <c r="BU90">
        <f ca="1">COUNTIF((OFFSET($BM$87,0,0,4,8)),IF(BM90=0,".",BM90))</f>
        <v>0</v>
      </c>
      <c r="BV90">
        <f t="shared" ca="1" si="161"/>
        <v>0</v>
      </c>
      <c r="BW90">
        <f t="shared" ca="1" si="161"/>
        <v>0</v>
      </c>
      <c r="BX90">
        <f t="shared" ca="1" si="161"/>
        <v>0</v>
      </c>
      <c r="BY90">
        <f t="shared" ca="1" si="161"/>
        <v>0</v>
      </c>
      <c r="BZ90">
        <f t="shared" ca="1" si="161"/>
        <v>0</v>
      </c>
      <c r="CA90">
        <f t="shared" ca="1" si="161"/>
        <v>0</v>
      </c>
      <c r="CB90">
        <f t="shared" ca="1" si="161"/>
        <v>0</v>
      </c>
    </row>
    <row r="91" spans="1:80" x14ac:dyDescent="0.2">
      <c r="A91" s="377">
        <f t="shared" ref="A91:H91" si="168">COUNTIF((A$87:A$90),IF(A87=0,".",A87))</f>
        <v>0</v>
      </c>
      <c r="B91" s="378">
        <f t="shared" si="168"/>
        <v>1</v>
      </c>
      <c r="C91" s="378">
        <f t="shared" si="168"/>
        <v>0</v>
      </c>
      <c r="D91" s="378">
        <f t="shared" si="168"/>
        <v>0</v>
      </c>
      <c r="E91" s="378">
        <f t="shared" si="168"/>
        <v>0</v>
      </c>
      <c r="F91" s="378">
        <f t="shared" si="168"/>
        <v>1</v>
      </c>
      <c r="G91" s="378">
        <f t="shared" si="168"/>
        <v>0</v>
      </c>
      <c r="H91" s="378">
        <f t="shared" si="168"/>
        <v>1</v>
      </c>
      <c r="I91" s="378">
        <f ca="1">SUM(I87:I90)</f>
        <v>0</v>
      </c>
      <c r="J91" s="378">
        <f t="shared" ref="J91:P91" ca="1" si="169">SUM(J87:J90)</f>
        <v>3</v>
      </c>
      <c r="K91" s="378">
        <f t="shared" ca="1" si="169"/>
        <v>0</v>
      </c>
      <c r="L91" s="378">
        <f t="shared" ca="1" si="169"/>
        <v>2</v>
      </c>
      <c r="M91" s="378">
        <f t="shared" ca="1" si="169"/>
        <v>1</v>
      </c>
      <c r="N91" s="378">
        <f t="shared" ca="1" si="169"/>
        <v>3</v>
      </c>
      <c r="O91" s="378">
        <f t="shared" ca="1" si="169"/>
        <v>1</v>
      </c>
      <c r="P91" s="378">
        <f t="shared" ca="1" si="169"/>
        <v>2</v>
      </c>
      <c r="Q91" s="378">
        <f t="shared" ref="Q91:X91" si="170">COUNTIF((Q$87:Q$90),IF(Q87=0,".",Q87))</f>
        <v>0</v>
      </c>
      <c r="R91" s="378">
        <f t="shared" si="170"/>
        <v>1</v>
      </c>
      <c r="S91" s="378">
        <f t="shared" si="170"/>
        <v>0</v>
      </c>
      <c r="T91" s="378">
        <f t="shared" si="170"/>
        <v>0</v>
      </c>
      <c r="U91" s="378">
        <f t="shared" si="170"/>
        <v>0</v>
      </c>
      <c r="V91" s="378">
        <f t="shared" si="170"/>
        <v>1</v>
      </c>
      <c r="W91" s="378">
        <f t="shared" si="170"/>
        <v>0</v>
      </c>
      <c r="X91" s="378">
        <f t="shared" si="170"/>
        <v>1</v>
      </c>
      <c r="Y91" s="378">
        <f ca="1">SUM(Y87:Y90)</f>
        <v>0</v>
      </c>
      <c r="Z91" s="378">
        <f t="shared" ref="Z91:AF91" ca="1" si="171">SUM(Z87:Z90)</f>
        <v>3</v>
      </c>
      <c r="AA91" s="378">
        <f t="shared" ca="1" si="171"/>
        <v>0</v>
      </c>
      <c r="AB91" s="378">
        <f t="shared" ca="1" si="171"/>
        <v>2</v>
      </c>
      <c r="AC91" s="378">
        <f t="shared" ca="1" si="171"/>
        <v>1</v>
      </c>
      <c r="AD91" s="378">
        <f t="shared" ca="1" si="171"/>
        <v>3</v>
      </c>
      <c r="AE91" s="378">
        <f t="shared" ca="1" si="171"/>
        <v>1</v>
      </c>
      <c r="AF91" s="378">
        <f t="shared" ca="1" si="171"/>
        <v>2</v>
      </c>
      <c r="AG91" s="378">
        <f t="shared" ref="AG91:AN94" si="172">COUNTIF((AG$87:AG$90),IF(AG87=0,".",AG87))</f>
        <v>0</v>
      </c>
      <c r="AH91" s="378">
        <f t="shared" si="172"/>
        <v>0</v>
      </c>
      <c r="AI91" s="378">
        <f t="shared" si="172"/>
        <v>0</v>
      </c>
      <c r="AJ91" s="378">
        <f t="shared" si="172"/>
        <v>0</v>
      </c>
      <c r="AK91" s="378">
        <f t="shared" si="172"/>
        <v>0</v>
      </c>
      <c r="AL91" s="378">
        <f t="shared" si="172"/>
        <v>0</v>
      </c>
      <c r="AM91" s="378">
        <f t="shared" si="172"/>
        <v>0</v>
      </c>
      <c r="AN91" s="378">
        <f t="shared" si="172"/>
        <v>0</v>
      </c>
      <c r="AO91" s="378">
        <f ca="1">SUM(AO87:AO90)</f>
        <v>0</v>
      </c>
      <c r="AP91" s="378">
        <f t="shared" ref="AP91:AV91" ca="1" si="173">SUM(AP87:AP90)</f>
        <v>0</v>
      </c>
      <c r="AQ91" s="378">
        <f t="shared" ca="1" si="173"/>
        <v>0</v>
      </c>
      <c r="AR91" s="378">
        <f t="shared" ca="1" si="173"/>
        <v>0</v>
      </c>
      <c r="AS91" s="378">
        <f t="shared" ca="1" si="173"/>
        <v>0</v>
      </c>
      <c r="AT91" s="378">
        <f t="shared" ca="1" si="173"/>
        <v>0</v>
      </c>
      <c r="AU91" s="378">
        <f t="shared" ca="1" si="173"/>
        <v>0</v>
      </c>
      <c r="AV91" s="378">
        <f t="shared" ca="1" si="173"/>
        <v>0</v>
      </c>
      <c r="AW91" s="378">
        <f t="shared" ref="AW91:BD94" si="174">COUNTIF((AW$87:AW$90),IF(AW87=0,".",AW87))</f>
        <v>0</v>
      </c>
      <c r="AX91" s="378">
        <f t="shared" si="174"/>
        <v>1</v>
      </c>
      <c r="AY91" s="378">
        <f t="shared" si="174"/>
        <v>0</v>
      </c>
      <c r="AZ91" s="378">
        <f t="shared" si="174"/>
        <v>0</v>
      </c>
      <c r="BA91" s="378">
        <f t="shared" si="174"/>
        <v>0</v>
      </c>
      <c r="BB91" s="378">
        <f t="shared" si="174"/>
        <v>0</v>
      </c>
      <c r="BC91" s="378">
        <f t="shared" si="174"/>
        <v>0</v>
      </c>
      <c r="BD91" s="378">
        <f t="shared" si="174"/>
        <v>1</v>
      </c>
      <c r="BE91" s="378">
        <f ca="1">SUM(BE87:BE90)</f>
        <v>0</v>
      </c>
      <c r="BF91" s="378">
        <f t="shared" ref="BF91:BL91" ca="1" si="175">SUM(BF87:BF90)</f>
        <v>1</v>
      </c>
      <c r="BG91" s="378">
        <f t="shared" ca="1" si="175"/>
        <v>0</v>
      </c>
      <c r="BH91" s="378">
        <f t="shared" ca="1" si="175"/>
        <v>0</v>
      </c>
      <c r="BI91" s="378">
        <f t="shared" ca="1" si="175"/>
        <v>0</v>
      </c>
      <c r="BJ91" s="378">
        <f t="shared" ca="1" si="175"/>
        <v>0</v>
      </c>
      <c r="BK91" s="378">
        <f t="shared" ca="1" si="175"/>
        <v>0</v>
      </c>
      <c r="BL91" s="378">
        <f t="shared" ca="1" si="175"/>
        <v>2</v>
      </c>
      <c r="BM91" s="378">
        <f t="shared" ref="BM91:BT94" si="176">COUNTIF((BM$87:BM$90),IF(BM87=0,".",BM87))</f>
        <v>0</v>
      </c>
      <c r="BN91" s="378">
        <f t="shared" si="176"/>
        <v>0</v>
      </c>
      <c r="BO91" s="378">
        <f t="shared" si="176"/>
        <v>0</v>
      </c>
      <c r="BP91" s="378">
        <f t="shared" si="176"/>
        <v>0</v>
      </c>
      <c r="BQ91" s="378">
        <f t="shared" si="176"/>
        <v>0</v>
      </c>
      <c r="BR91" s="378">
        <f t="shared" si="176"/>
        <v>0</v>
      </c>
      <c r="BS91" s="378">
        <f t="shared" si="176"/>
        <v>0</v>
      </c>
      <c r="BT91" s="378">
        <f t="shared" si="176"/>
        <v>0</v>
      </c>
      <c r="BU91" s="378">
        <f ca="1">SUM(BU87:BU90)</f>
        <v>0</v>
      </c>
      <c r="BV91" s="378">
        <f t="shared" ref="BV91:CB91" ca="1" si="177">SUM(BV87:BV90)</f>
        <v>0</v>
      </c>
      <c r="BW91" s="378">
        <f t="shared" ca="1" si="177"/>
        <v>0</v>
      </c>
      <c r="BX91" s="378">
        <f t="shared" ca="1" si="177"/>
        <v>0</v>
      </c>
      <c r="BY91" s="378">
        <f t="shared" ca="1" si="177"/>
        <v>0</v>
      </c>
      <c r="BZ91" s="378">
        <f t="shared" ca="1" si="177"/>
        <v>0</v>
      </c>
      <c r="CA91" s="378">
        <f t="shared" ca="1" si="177"/>
        <v>0</v>
      </c>
      <c r="CB91" s="378">
        <f t="shared" ca="1" si="177"/>
        <v>0</v>
      </c>
    </row>
    <row r="92" spans="1:80" ht="12.75" customHeight="1" x14ac:dyDescent="0.2">
      <c r="A92" s="377">
        <f t="shared" ref="A92:X94" si="178">COUNTIF((A$87:A$90),IF(A88=0,".",A88))</f>
        <v>0</v>
      </c>
      <c r="B92" s="378">
        <f t="shared" si="178"/>
        <v>1</v>
      </c>
      <c r="C92" s="378">
        <f t="shared" si="178"/>
        <v>0</v>
      </c>
      <c r="D92" s="378">
        <f t="shared" si="178"/>
        <v>0</v>
      </c>
      <c r="E92" s="378">
        <f t="shared" si="178"/>
        <v>1</v>
      </c>
      <c r="F92" s="378">
        <f t="shared" si="178"/>
        <v>1</v>
      </c>
      <c r="G92" s="378">
        <f t="shared" si="178"/>
        <v>1</v>
      </c>
      <c r="H92" s="378">
        <f t="shared" si="178"/>
        <v>1</v>
      </c>
      <c r="I92" s="1109" t="s">
        <v>327</v>
      </c>
      <c r="J92" s="1109"/>
      <c r="K92" s="1109"/>
      <c r="L92" s="1109"/>
      <c r="M92" s="1109"/>
      <c r="N92" s="1109"/>
      <c r="O92" s="1109"/>
      <c r="P92" s="1109"/>
      <c r="Q92" s="378">
        <f t="shared" si="178"/>
        <v>0</v>
      </c>
      <c r="R92" s="378">
        <f t="shared" si="178"/>
        <v>1</v>
      </c>
      <c r="S92" s="378">
        <f t="shared" si="178"/>
        <v>0</v>
      </c>
      <c r="T92" s="378">
        <f t="shared" si="178"/>
        <v>0</v>
      </c>
      <c r="U92" s="378">
        <f t="shared" si="178"/>
        <v>1</v>
      </c>
      <c r="V92" s="378">
        <f t="shared" si="178"/>
        <v>1</v>
      </c>
      <c r="W92" s="378">
        <f t="shared" si="178"/>
        <v>1</v>
      </c>
      <c r="X92" s="378">
        <f t="shared" si="178"/>
        <v>1</v>
      </c>
      <c r="Y92" s="1109" t="s">
        <v>327</v>
      </c>
      <c r="Z92" s="1109"/>
      <c r="AA92" s="1109"/>
      <c r="AB92" s="1109"/>
      <c r="AC92" s="1109"/>
      <c r="AD92" s="1109"/>
      <c r="AE92" s="1109"/>
      <c r="AF92" s="1109"/>
      <c r="AG92" s="378">
        <f t="shared" si="172"/>
        <v>0</v>
      </c>
      <c r="AH92" s="378">
        <f t="shared" si="172"/>
        <v>0</v>
      </c>
      <c r="AI92" s="378">
        <f t="shared" si="172"/>
        <v>0</v>
      </c>
      <c r="AJ92" s="378">
        <f t="shared" si="172"/>
        <v>0</v>
      </c>
      <c r="AK92" s="378">
        <f t="shared" si="172"/>
        <v>0</v>
      </c>
      <c r="AL92" s="378">
        <f t="shared" si="172"/>
        <v>0</v>
      </c>
      <c r="AM92" s="378">
        <f t="shared" si="172"/>
        <v>0</v>
      </c>
      <c r="AN92" s="378">
        <f t="shared" si="172"/>
        <v>0</v>
      </c>
      <c r="AO92" s="1109" t="s">
        <v>327</v>
      </c>
      <c r="AP92" s="1109"/>
      <c r="AQ92" s="1109"/>
      <c r="AR92" s="1109"/>
      <c r="AS92" s="1109"/>
      <c r="AT92" s="1109"/>
      <c r="AU92" s="1109"/>
      <c r="AV92" s="1109"/>
      <c r="AW92" s="378">
        <f t="shared" si="174"/>
        <v>0</v>
      </c>
      <c r="AX92" s="378">
        <f t="shared" si="174"/>
        <v>0</v>
      </c>
      <c r="AY92" s="378">
        <f t="shared" si="174"/>
        <v>0</v>
      </c>
      <c r="AZ92" s="378">
        <f t="shared" si="174"/>
        <v>0</v>
      </c>
      <c r="BA92" s="378">
        <f t="shared" si="174"/>
        <v>0</v>
      </c>
      <c r="BB92" s="378">
        <f t="shared" si="174"/>
        <v>0</v>
      </c>
      <c r="BC92" s="378">
        <f t="shared" si="174"/>
        <v>0</v>
      </c>
      <c r="BD92" s="378">
        <f t="shared" si="174"/>
        <v>1</v>
      </c>
      <c r="BE92" s="1109" t="s">
        <v>327</v>
      </c>
      <c r="BF92" s="1109"/>
      <c r="BG92" s="1109"/>
      <c r="BH92" s="1109"/>
      <c r="BI92" s="1109"/>
      <c r="BJ92" s="1109"/>
      <c r="BK92" s="1109"/>
      <c r="BL92" s="1109"/>
      <c r="BM92" s="378">
        <f t="shared" si="176"/>
        <v>0</v>
      </c>
      <c r="BN92" s="378">
        <f t="shared" si="176"/>
        <v>0</v>
      </c>
      <c r="BO92" s="378">
        <f t="shared" si="176"/>
        <v>0</v>
      </c>
      <c r="BP92" s="378">
        <f t="shared" si="176"/>
        <v>0</v>
      </c>
      <c r="BQ92" s="378">
        <f t="shared" si="176"/>
        <v>0</v>
      </c>
      <c r="BR92" s="378">
        <f t="shared" si="176"/>
        <v>0</v>
      </c>
      <c r="BS92" s="378">
        <f t="shared" si="176"/>
        <v>0</v>
      </c>
      <c r="BT92" s="378">
        <f t="shared" si="176"/>
        <v>0</v>
      </c>
      <c r="BU92" s="1109" t="s">
        <v>327</v>
      </c>
      <c r="BV92" s="1109"/>
      <c r="BW92" s="1109"/>
      <c r="BX92" s="1109"/>
      <c r="BY92" s="1109"/>
      <c r="BZ92" s="1109"/>
      <c r="CA92" s="1109"/>
      <c r="CB92" s="1109"/>
    </row>
    <row r="93" spans="1:80" ht="12.75" customHeight="1" x14ac:dyDescent="0.2">
      <c r="A93" s="377">
        <f t="shared" si="178"/>
        <v>0</v>
      </c>
      <c r="B93" s="378">
        <f t="shared" si="178"/>
        <v>1</v>
      </c>
      <c r="C93" s="378">
        <f t="shared" si="178"/>
        <v>0</v>
      </c>
      <c r="D93" s="378">
        <f t="shared" si="178"/>
        <v>1</v>
      </c>
      <c r="E93" s="378">
        <f t="shared" si="178"/>
        <v>0</v>
      </c>
      <c r="F93" s="378">
        <f t="shared" si="178"/>
        <v>1</v>
      </c>
      <c r="G93" s="378">
        <f t="shared" si="178"/>
        <v>0</v>
      </c>
      <c r="H93" s="378">
        <f t="shared" si="178"/>
        <v>0</v>
      </c>
      <c r="I93" s="1109"/>
      <c r="J93" s="1109"/>
      <c r="K93" s="1109"/>
      <c r="L93" s="1109"/>
      <c r="M93" s="1109"/>
      <c r="N93" s="1109"/>
      <c r="O93" s="1109"/>
      <c r="P93" s="1109"/>
      <c r="Q93" s="378">
        <f t="shared" si="178"/>
        <v>0</v>
      </c>
      <c r="R93" s="378">
        <f t="shared" si="178"/>
        <v>1</v>
      </c>
      <c r="S93" s="378">
        <f t="shared" si="178"/>
        <v>0</v>
      </c>
      <c r="T93" s="378">
        <f t="shared" si="178"/>
        <v>1</v>
      </c>
      <c r="U93" s="378">
        <f t="shared" si="178"/>
        <v>0</v>
      </c>
      <c r="V93" s="378">
        <f t="shared" si="178"/>
        <v>1</v>
      </c>
      <c r="W93" s="378">
        <f t="shared" si="178"/>
        <v>0</v>
      </c>
      <c r="X93" s="378">
        <f t="shared" si="178"/>
        <v>0</v>
      </c>
      <c r="Y93" s="1109"/>
      <c r="Z93" s="1109"/>
      <c r="AA93" s="1109"/>
      <c r="AB93" s="1109"/>
      <c r="AC93" s="1109"/>
      <c r="AD93" s="1109"/>
      <c r="AE93" s="1109"/>
      <c r="AF93" s="1109"/>
      <c r="AG93" s="378">
        <f t="shared" si="172"/>
        <v>0</v>
      </c>
      <c r="AH93" s="378">
        <f t="shared" si="172"/>
        <v>0</v>
      </c>
      <c r="AI93" s="378">
        <f t="shared" si="172"/>
        <v>0</v>
      </c>
      <c r="AJ93" s="378">
        <f t="shared" si="172"/>
        <v>0</v>
      </c>
      <c r="AK93" s="378">
        <f t="shared" si="172"/>
        <v>0</v>
      </c>
      <c r="AL93" s="378">
        <f t="shared" si="172"/>
        <v>0</v>
      </c>
      <c r="AM93" s="378">
        <f t="shared" si="172"/>
        <v>0</v>
      </c>
      <c r="AN93" s="378">
        <f t="shared" si="172"/>
        <v>0</v>
      </c>
      <c r="AO93" s="1109"/>
      <c r="AP93" s="1109"/>
      <c r="AQ93" s="1109"/>
      <c r="AR93" s="1109"/>
      <c r="AS93" s="1109"/>
      <c r="AT93" s="1109"/>
      <c r="AU93" s="1109"/>
      <c r="AV93" s="1109"/>
      <c r="AW93" s="378">
        <f t="shared" si="174"/>
        <v>0</v>
      </c>
      <c r="AX93" s="378">
        <f t="shared" si="174"/>
        <v>0</v>
      </c>
      <c r="AY93" s="378">
        <f t="shared" si="174"/>
        <v>0</v>
      </c>
      <c r="AZ93" s="378">
        <f t="shared" si="174"/>
        <v>0</v>
      </c>
      <c r="BA93" s="378">
        <f t="shared" si="174"/>
        <v>0</v>
      </c>
      <c r="BB93" s="378">
        <f t="shared" si="174"/>
        <v>0</v>
      </c>
      <c r="BC93" s="378">
        <f t="shared" si="174"/>
        <v>0</v>
      </c>
      <c r="BD93" s="378">
        <f t="shared" si="174"/>
        <v>0</v>
      </c>
      <c r="BE93" s="1109"/>
      <c r="BF93" s="1109"/>
      <c r="BG93" s="1109"/>
      <c r="BH93" s="1109"/>
      <c r="BI93" s="1109"/>
      <c r="BJ93" s="1109"/>
      <c r="BK93" s="1109"/>
      <c r="BL93" s="1109"/>
      <c r="BM93" s="378">
        <f t="shared" si="176"/>
        <v>0</v>
      </c>
      <c r="BN93" s="378">
        <f t="shared" si="176"/>
        <v>0</v>
      </c>
      <c r="BO93" s="378">
        <f t="shared" si="176"/>
        <v>0</v>
      </c>
      <c r="BP93" s="378">
        <f t="shared" si="176"/>
        <v>0</v>
      </c>
      <c r="BQ93" s="378">
        <f t="shared" si="176"/>
        <v>0</v>
      </c>
      <c r="BR93" s="378">
        <f t="shared" si="176"/>
        <v>0</v>
      </c>
      <c r="BS93" s="378">
        <f t="shared" si="176"/>
        <v>0</v>
      </c>
      <c r="BT93" s="378">
        <f t="shared" si="176"/>
        <v>0</v>
      </c>
      <c r="BU93" s="1109"/>
      <c r="BV93" s="1109"/>
      <c r="BW93" s="1109"/>
      <c r="BX93" s="1109"/>
      <c r="BY93" s="1109"/>
      <c r="BZ93" s="1109"/>
      <c r="CA93" s="1109"/>
      <c r="CB93" s="1109"/>
    </row>
    <row r="94" spans="1:80" ht="13.5" thickBot="1" x14ac:dyDescent="0.25">
      <c r="A94" s="377">
        <f t="shared" si="178"/>
        <v>0</v>
      </c>
      <c r="B94" s="378">
        <f t="shared" si="178"/>
        <v>0</v>
      </c>
      <c r="C94" s="378">
        <f t="shared" si="178"/>
        <v>0</v>
      </c>
      <c r="D94" s="378">
        <f t="shared" si="178"/>
        <v>1</v>
      </c>
      <c r="E94" s="378">
        <f t="shared" si="178"/>
        <v>0</v>
      </c>
      <c r="F94" s="378">
        <f t="shared" si="178"/>
        <v>0</v>
      </c>
      <c r="G94" s="378">
        <f t="shared" si="178"/>
        <v>0</v>
      </c>
      <c r="H94" s="378">
        <f t="shared" si="178"/>
        <v>0</v>
      </c>
      <c r="I94" s="380" t="s">
        <v>42</v>
      </c>
      <c r="J94" s="380" t="s">
        <v>44</v>
      </c>
      <c r="K94" s="380" t="s">
        <v>45</v>
      </c>
      <c r="L94" s="380" t="s">
        <v>46</v>
      </c>
      <c r="M94" s="380" t="s">
        <v>47</v>
      </c>
      <c r="N94" s="380" t="s">
        <v>48</v>
      </c>
      <c r="O94" s="380" t="s">
        <v>67</v>
      </c>
      <c r="P94" s="380" t="s">
        <v>43</v>
      </c>
      <c r="Q94" s="378">
        <f t="shared" si="178"/>
        <v>0</v>
      </c>
      <c r="R94" s="378">
        <f t="shared" si="178"/>
        <v>0</v>
      </c>
      <c r="S94" s="378">
        <f t="shared" si="178"/>
        <v>0</v>
      </c>
      <c r="T94" s="378">
        <f t="shared" si="178"/>
        <v>1</v>
      </c>
      <c r="U94" s="378">
        <f t="shared" si="178"/>
        <v>0</v>
      </c>
      <c r="V94" s="378">
        <f t="shared" si="178"/>
        <v>0</v>
      </c>
      <c r="W94" s="378">
        <f t="shared" si="178"/>
        <v>0</v>
      </c>
      <c r="X94" s="378">
        <f t="shared" si="178"/>
        <v>0</v>
      </c>
      <c r="Y94" s="380" t="s">
        <v>42</v>
      </c>
      <c r="Z94" s="380" t="s">
        <v>44</v>
      </c>
      <c r="AA94" s="380" t="s">
        <v>45</v>
      </c>
      <c r="AB94" s="380" t="s">
        <v>46</v>
      </c>
      <c r="AC94" s="380" t="s">
        <v>47</v>
      </c>
      <c r="AD94" s="380" t="s">
        <v>48</v>
      </c>
      <c r="AE94" s="380" t="s">
        <v>67</v>
      </c>
      <c r="AF94" s="380" t="s">
        <v>43</v>
      </c>
      <c r="AG94" s="378">
        <f t="shared" si="172"/>
        <v>0</v>
      </c>
      <c r="AH94" s="378">
        <f t="shared" si="172"/>
        <v>0</v>
      </c>
      <c r="AI94" s="378">
        <f t="shared" si="172"/>
        <v>0</v>
      </c>
      <c r="AJ94" s="378">
        <f t="shared" si="172"/>
        <v>0</v>
      </c>
      <c r="AK94" s="378">
        <f t="shared" si="172"/>
        <v>0</v>
      </c>
      <c r="AL94" s="378">
        <f t="shared" si="172"/>
        <v>0</v>
      </c>
      <c r="AM94" s="378">
        <f t="shared" si="172"/>
        <v>0</v>
      </c>
      <c r="AN94" s="378">
        <f t="shared" si="172"/>
        <v>0</v>
      </c>
      <c r="AO94" s="380" t="s">
        <v>42</v>
      </c>
      <c r="AP94" s="380" t="s">
        <v>44</v>
      </c>
      <c r="AQ94" s="380" t="s">
        <v>45</v>
      </c>
      <c r="AR94" s="380" t="s">
        <v>46</v>
      </c>
      <c r="AS94" s="380" t="s">
        <v>47</v>
      </c>
      <c r="AT94" s="380" t="s">
        <v>48</v>
      </c>
      <c r="AU94" s="380" t="s">
        <v>67</v>
      </c>
      <c r="AV94" s="380" t="s">
        <v>43</v>
      </c>
      <c r="AW94" s="378">
        <f t="shared" si="174"/>
        <v>0</v>
      </c>
      <c r="AX94" s="378">
        <f t="shared" si="174"/>
        <v>0</v>
      </c>
      <c r="AY94" s="378">
        <f t="shared" si="174"/>
        <v>0</v>
      </c>
      <c r="AZ94" s="378">
        <f t="shared" si="174"/>
        <v>0</v>
      </c>
      <c r="BA94" s="378">
        <f t="shared" si="174"/>
        <v>0</v>
      </c>
      <c r="BB94" s="378">
        <f t="shared" si="174"/>
        <v>0</v>
      </c>
      <c r="BC94" s="378">
        <f t="shared" si="174"/>
        <v>0</v>
      </c>
      <c r="BD94" s="378">
        <f t="shared" si="174"/>
        <v>0</v>
      </c>
      <c r="BE94" s="380" t="s">
        <v>42</v>
      </c>
      <c r="BF94" s="380" t="s">
        <v>44</v>
      </c>
      <c r="BG94" s="380" t="s">
        <v>45</v>
      </c>
      <c r="BH94" s="380" t="s">
        <v>46</v>
      </c>
      <c r="BI94" s="380" t="s">
        <v>47</v>
      </c>
      <c r="BJ94" s="380" t="s">
        <v>48</v>
      </c>
      <c r="BK94" s="380" t="s">
        <v>67</v>
      </c>
      <c r="BL94" s="380" t="s">
        <v>43</v>
      </c>
      <c r="BM94" s="378">
        <f t="shared" si="176"/>
        <v>0</v>
      </c>
      <c r="BN94" s="378">
        <f t="shared" si="176"/>
        <v>0</v>
      </c>
      <c r="BO94" s="378">
        <f t="shared" si="176"/>
        <v>0</v>
      </c>
      <c r="BP94" s="378">
        <f t="shared" si="176"/>
        <v>0</v>
      </c>
      <c r="BQ94" s="378">
        <f t="shared" si="176"/>
        <v>0</v>
      </c>
      <c r="BR94" s="378">
        <f t="shared" si="176"/>
        <v>0</v>
      </c>
      <c r="BS94" s="378">
        <f t="shared" si="176"/>
        <v>0</v>
      </c>
      <c r="BT94" s="378">
        <f t="shared" si="176"/>
        <v>0</v>
      </c>
      <c r="BU94" s="380" t="s">
        <v>42</v>
      </c>
      <c r="BV94" s="380" t="s">
        <v>44</v>
      </c>
      <c r="BW94" s="380" t="s">
        <v>45</v>
      </c>
      <c r="BX94" s="380" t="s">
        <v>46</v>
      </c>
      <c r="BY94" s="380" t="s">
        <v>47</v>
      </c>
      <c r="BZ94" s="380" t="s">
        <v>48</v>
      </c>
      <c r="CA94" s="380" t="s">
        <v>67</v>
      </c>
      <c r="CB94" s="380" t="s">
        <v>43</v>
      </c>
    </row>
    <row r="95" spans="1:80" ht="13.5" thickBot="1" x14ac:dyDescent="0.25">
      <c r="A95" s="373">
        <f t="shared" ref="A95:BD95" si="179">SUM(A87:A94)</f>
        <v>0</v>
      </c>
      <c r="B95" s="372">
        <f t="shared" si="179"/>
        <v>3</v>
      </c>
      <c r="C95" s="372">
        <f t="shared" si="179"/>
        <v>0</v>
      </c>
      <c r="D95" s="372">
        <f t="shared" si="179"/>
        <v>2</v>
      </c>
      <c r="E95" s="372">
        <f t="shared" si="179"/>
        <v>1</v>
      </c>
      <c r="F95" s="372">
        <f t="shared" si="179"/>
        <v>3</v>
      </c>
      <c r="G95" s="372">
        <f t="shared" si="179"/>
        <v>1</v>
      </c>
      <c r="H95" s="372">
        <f t="shared" si="179"/>
        <v>2</v>
      </c>
      <c r="I95" s="379" t="str">
        <f t="shared" ref="I95:P95" ca="1" si="180">IF(A95=I91,"OK.","CISSS!")</f>
        <v>OK.</v>
      </c>
      <c r="J95" s="379" t="str">
        <f t="shared" ca="1" si="180"/>
        <v>OK.</v>
      </c>
      <c r="K95" s="379" t="str">
        <f t="shared" ca="1" si="180"/>
        <v>OK.</v>
      </c>
      <c r="L95" s="379" t="str">
        <f t="shared" ca="1" si="180"/>
        <v>OK.</v>
      </c>
      <c r="M95" s="379" t="str">
        <f t="shared" ca="1" si="180"/>
        <v>OK.</v>
      </c>
      <c r="N95" s="379" t="str">
        <f t="shared" ca="1" si="180"/>
        <v>OK.</v>
      </c>
      <c r="O95" s="379" t="str">
        <f t="shared" ca="1" si="180"/>
        <v>OK.</v>
      </c>
      <c r="P95" s="379" t="str">
        <f t="shared" ca="1" si="180"/>
        <v>OK.</v>
      </c>
      <c r="Q95" s="384">
        <f t="shared" si="179"/>
        <v>0</v>
      </c>
      <c r="R95" s="384">
        <f t="shared" si="179"/>
        <v>3</v>
      </c>
      <c r="S95" s="384">
        <f t="shared" si="179"/>
        <v>0</v>
      </c>
      <c r="T95" s="384">
        <f t="shared" si="179"/>
        <v>2</v>
      </c>
      <c r="U95" s="384">
        <f t="shared" si="179"/>
        <v>1</v>
      </c>
      <c r="V95" s="384">
        <f t="shared" si="179"/>
        <v>3</v>
      </c>
      <c r="W95" s="384">
        <f t="shared" si="179"/>
        <v>1</v>
      </c>
      <c r="X95" s="384">
        <f t="shared" si="179"/>
        <v>2</v>
      </c>
      <c r="Y95" s="382" t="str">
        <f t="shared" ref="Y95:AF95" ca="1" si="181">IF(Q95=Y91,"OK.","CISSS!")</f>
        <v>OK.</v>
      </c>
      <c r="Z95" s="382" t="str">
        <f t="shared" ca="1" si="181"/>
        <v>OK.</v>
      </c>
      <c r="AA95" s="382" t="str">
        <f t="shared" ca="1" si="181"/>
        <v>OK.</v>
      </c>
      <c r="AB95" s="382" t="str">
        <f t="shared" ca="1" si="181"/>
        <v>OK.</v>
      </c>
      <c r="AC95" s="382" t="str">
        <f t="shared" ca="1" si="181"/>
        <v>OK.</v>
      </c>
      <c r="AD95" s="382" t="str">
        <f t="shared" ca="1" si="181"/>
        <v>OK.</v>
      </c>
      <c r="AE95" s="382" t="str">
        <f t="shared" ca="1" si="181"/>
        <v>OK.</v>
      </c>
      <c r="AF95" s="382" t="str">
        <f t="shared" ca="1" si="181"/>
        <v>OK.</v>
      </c>
      <c r="AG95" s="372">
        <f t="shared" si="179"/>
        <v>0</v>
      </c>
      <c r="AH95" s="372">
        <f t="shared" si="179"/>
        <v>0</v>
      </c>
      <c r="AI95" s="372">
        <f t="shared" si="179"/>
        <v>0</v>
      </c>
      <c r="AJ95" s="372">
        <f t="shared" si="179"/>
        <v>0</v>
      </c>
      <c r="AK95" s="372">
        <f t="shared" si="179"/>
        <v>0</v>
      </c>
      <c r="AL95" s="372">
        <f t="shared" si="179"/>
        <v>0</v>
      </c>
      <c r="AM95" s="372">
        <f t="shared" si="179"/>
        <v>0</v>
      </c>
      <c r="AN95" s="372">
        <f t="shared" si="179"/>
        <v>0</v>
      </c>
      <c r="AO95" s="379" t="str">
        <f t="shared" ref="AO95:AV95" ca="1" si="182">IF(AG95=AO91,"OK.","CISSS!")</f>
        <v>OK.</v>
      </c>
      <c r="AP95" s="379" t="str">
        <f t="shared" ca="1" si="182"/>
        <v>OK.</v>
      </c>
      <c r="AQ95" s="379" t="str">
        <f t="shared" ca="1" si="182"/>
        <v>OK.</v>
      </c>
      <c r="AR95" s="379" t="str">
        <f t="shared" ca="1" si="182"/>
        <v>OK.</v>
      </c>
      <c r="AS95" s="379" t="str">
        <f t="shared" ca="1" si="182"/>
        <v>OK.</v>
      </c>
      <c r="AT95" s="379" t="str">
        <f t="shared" ca="1" si="182"/>
        <v>OK.</v>
      </c>
      <c r="AU95" s="379" t="str">
        <f t="shared" ca="1" si="182"/>
        <v>OK.</v>
      </c>
      <c r="AV95" s="379" t="str">
        <f t="shared" ca="1" si="182"/>
        <v>OK.</v>
      </c>
      <c r="AW95" s="384">
        <f t="shared" si="179"/>
        <v>0</v>
      </c>
      <c r="AX95" s="384">
        <f t="shared" si="179"/>
        <v>1</v>
      </c>
      <c r="AY95" s="384">
        <f t="shared" si="179"/>
        <v>0</v>
      </c>
      <c r="AZ95" s="384">
        <f t="shared" si="179"/>
        <v>0</v>
      </c>
      <c r="BA95" s="384">
        <f t="shared" si="179"/>
        <v>0</v>
      </c>
      <c r="BB95" s="384">
        <f t="shared" si="179"/>
        <v>0</v>
      </c>
      <c r="BC95" s="384">
        <f t="shared" si="179"/>
        <v>0</v>
      </c>
      <c r="BD95" s="384">
        <f t="shared" si="179"/>
        <v>2</v>
      </c>
      <c r="BE95" s="382" t="str">
        <f t="shared" ref="BE95:BL95" ca="1" si="183">IF(AW95=BE91,"OK.","CISSS!")</f>
        <v>OK.</v>
      </c>
      <c r="BF95" s="382" t="str">
        <f t="shared" ca="1" si="183"/>
        <v>OK.</v>
      </c>
      <c r="BG95" s="382" t="str">
        <f t="shared" ca="1" si="183"/>
        <v>OK.</v>
      </c>
      <c r="BH95" s="382" t="str">
        <f t="shared" ca="1" si="183"/>
        <v>OK.</v>
      </c>
      <c r="BI95" s="382" t="str">
        <f t="shared" ca="1" si="183"/>
        <v>OK.</v>
      </c>
      <c r="BJ95" s="382" t="str">
        <f t="shared" ca="1" si="183"/>
        <v>OK.</v>
      </c>
      <c r="BK95" s="382" t="str">
        <f t="shared" ca="1" si="183"/>
        <v>OK.</v>
      </c>
      <c r="BL95" s="382" t="str">
        <f t="shared" ca="1" si="183"/>
        <v>OK.</v>
      </c>
      <c r="BM95" s="372">
        <f t="shared" ref="BM95:BT95" si="184">SUM(BM87:BM94)</f>
        <v>0</v>
      </c>
      <c r="BN95" s="372">
        <f t="shared" si="184"/>
        <v>0</v>
      </c>
      <c r="BO95" s="372">
        <f t="shared" si="184"/>
        <v>0</v>
      </c>
      <c r="BP95" s="372">
        <f t="shared" si="184"/>
        <v>0</v>
      </c>
      <c r="BQ95" s="372">
        <f t="shared" si="184"/>
        <v>0</v>
      </c>
      <c r="BR95" s="372">
        <f t="shared" si="184"/>
        <v>0</v>
      </c>
      <c r="BS95" s="372">
        <f t="shared" si="184"/>
        <v>0</v>
      </c>
      <c r="BT95" s="372">
        <f t="shared" si="184"/>
        <v>0</v>
      </c>
      <c r="BU95" s="379" t="str">
        <f t="shared" ref="BU95:CB95" ca="1" si="185">IF(BM95=BU91,"OK.","CISSS!")</f>
        <v>OK.</v>
      </c>
      <c r="BV95" s="379" t="str">
        <f t="shared" ca="1" si="185"/>
        <v>OK.</v>
      </c>
      <c r="BW95" s="379" t="str">
        <f t="shared" ca="1" si="185"/>
        <v>OK.</v>
      </c>
      <c r="BX95" s="379" t="str">
        <f t="shared" ca="1" si="185"/>
        <v>OK.</v>
      </c>
      <c r="BY95" s="379" t="str">
        <f t="shared" ca="1" si="185"/>
        <v>OK.</v>
      </c>
      <c r="BZ95" s="379" t="str">
        <f t="shared" ca="1" si="185"/>
        <v>OK.</v>
      </c>
      <c r="CA95" s="379" t="str">
        <f t="shared" ca="1" si="185"/>
        <v>OK.</v>
      </c>
      <c r="CB95" s="379" t="str">
        <f t="shared" ca="1" si="185"/>
        <v>OK.</v>
      </c>
    </row>
    <row r="96" spans="1:80" x14ac:dyDescent="0.2">
      <c r="A96" s="375">
        <f t="shared" ref="A96:H96" si="186">A$7</f>
        <v>0</v>
      </c>
      <c r="B96" s="375" t="str">
        <f t="shared" si="186"/>
        <v>ARCH 112.11</v>
      </c>
      <c r="C96" s="375">
        <f t="shared" si="186"/>
        <v>0</v>
      </c>
      <c r="D96" s="375">
        <f t="shared" si="186"/>
        <v>0</v>
      </c>
      <c r="E96" s="375">
        <f t="shared" si="186"/>
        <v>0</v>
      </c>
      <c r="F96" s="375" t="str">
        <f t="shared" si="186"/>
        <v>ARCH 352.11</v>
      </c>
      <c r="G96" s="375">
        <f t="shared" si="186"/>
        <v>0</v>
      </c>
      <c r="H96" s="375" t="str">
        <f t="shared" si="186"/>
        <v>ARCH 492.11</v>
      </c>
      <c r="I96">
        <f ca="1">COUNTIF((OFFSET($A$96,0,0,4,8)),IF(A96=0,".",A96))</f>
        <v>0</v>
      </c>
      <c r="J96">
        <f t="shared" ref="J96:P99" ca="1" si="187">COUNTIF((OFFSET($A$96,0,0,4,8)),IF(B96=0,".",B96))</f>
        <v>1</v>
      </c>
      <c r="K96">
        <f t="shared" ca="1" si="187"/>
        <v>0</v>
      </c>
      <c r="L96">
        <f t="shared" ca="1" si="187"/>
        <v>0</v>
      </c>
      <c r="M96">
        <f t="shared" ca="1" si="187"/>
        <v>0</v>
      </c>
      <c r="N96">
        <f t="shared" ca="1" si="187"/>
        <v>1</v>
      </c>
      <c r="O96">
        <f t="shared" ca="1" si="187"/>
        <v>0</v>
      </c>
      <c r="P96">
        <f t="shared" ca="1" si="187"/>
        <v>1</v>
      </c>
      <c r="Q96" s="375">
        <f t="shared" ref="Q96:BT96" si="188">Q$7</f>
        <v>0</v>
      </c>
      <c r="R96" s="375" t="str">
        <f t="shared" si="188"/>
        <v>Doç. Dr. Füsun SEZEN</v>
      </c>
      <c r="S96" s="375">
        <f t="shared" si="188"/>
        <v>0</v>
      </c>
      <c r="T96" s="375">
        <f t="shared" si="188"/>
        <v>0</v>
      </c>
      <c r="U96" s="375">
        <f t="shared" si="188"/>
        <v>0</v>
      </c>
      <c r="V96" s="375" t="str">
        <f t="shared" si="188"/>
        <v>Prof. Dr. Oya PAKDİL</v>
      </c>
      <c r="W96" s="375">
        <f t="shared" si="188"/>
        <v>0</v>
      </c>
      <c r="X96" s="375" t="str">
        <f t="shared" si="188"/>
        <v>Prof. Dr. Belkıs ULUOĞLU</v>
      </c>
      <c r="Y96" s="381">
        <f ca="1">COUNTIF((OFFSET($Q$96,0,0,4,8)),IF(Q96=0,".",Q96))</f>
        <v>0</v>
      </c>
      <c r="Z96" s="381">
        <f t="shared" ref="Z96:AF99" ca="1" si="189">COUNTIF((OFFSET($Q$96,0,0,4,8)),IF(R96=0,".",R96))</f>
        <v>1</v>
      </c>
      <c r="AA96" s="381">
        <f t="shared" ca="1" si="189"/>
        <v>0</v>
      </c>
      <c r="AB96" s="381">
        <f t="shared" ca="1" si="189"/>
        <v>0</v>
      </c>
      <c r="AC96" s="381">
        <f t="shared" ca="1" si="189"/>
        <v>0</v>
      </c>
      <c r="AD96" s="381">
        <f t="shared" ca="1" si="189"/>
        <v>1</v>
      </c>
      <c r="AE96" s="381">
        <f t="shared" ca="1" si="189"/>
        <v>0</v>
      </c>
      <c r="AF96" s="381">
        <f t="shared" ca="1" si="189"/>
        <v>1</v>
      </c>
      <c r="AG96" s="375">
        <f t="shared" si="188"/>
        <v>0</v>
      </c>
      <c r="AH96" s="375">
        <f t="shared" si="188"/>
        <v>0</v>
      </c>
      <c r="AI96" s="375">
        <f t="shared" si="188"/>
        <v>0</v>
      </c>
      <c r="AJ96" s="375">
        <f t="shared" si="188"/>
        <v>0</v>
      </c>
      <c r="AK96" s="375">
        <f t="shared" si="188"/>
        <v>0</v>
      </c>
      <c r="AL96" s="375">
        <f t="shared" si="188"/>
        <v>0</v>
      </c>
      <c r="AM96" s="375">
        <f t="shared" si="188"/>
        <v>0</v>
      </c>
      <c r="AN96" s="375">
        <f t="shared" si="188"/>
        <v>0</v>
      </c>
      <c r="AO96">
        <f ca="1">COUNTIF((OFFSET($AG$96,0,0,4,8)),IF(AG96=0,".",AG96))</f>
        <v>0</v>
      </c>
      <c r="AP96">
        <f t="shared" ref="AP96:AV99" ca="1" si="190">COUNTIF((OFFSET($AG$96,0,0,4,8)),IF(AH96=0,".",AH96))</f>
        <v>0</v>
      </c>
      <c r="AQ96">
        <f t="shared" ca="1" si="190"/>
        <v>0</v>
      </c>
      <c r="AR96">
        <f t="shared" ca="1" si="190"/>
        <v>0</v>
      </c>
      <c r="AS96">
        <f t="shared" ca="1" si="190"/>
        <v>0</v>
      </c>
      <c r="AT96">
        <f t="shared" ca="1" si="190"/>
        <v>0</v>
      </c>
      <c r="AU96">
        <f t="shared" ca="1" si="190"/>
        <v>0</v>
      </c>
      <c r="AV96">
        <f t="shared" ca="1" si="190"/>
        <v>0</v>
      </c>
      <c r="AW96" s="375">
        <f t="shared" si="188"/>
        <v>0</v>
      </c>
      <c r="AX96" s="375" t="str">
        <f t="shared" si="188"/>
        <v>Pelin KARAÇAR ERCOŞKUN</v>
      </c>
      <c r="AY96" s="375">
        <f t="shared" si="188"/>
        <v>0</v>
      </c>
      <c r="AZ96" s="375">
        <f t="shared" si="188"/>
        <v>0</v>
      </c>
      <c r="BA96" s="375">
        <f t="shared" si="188"/>
        <v>0</v>
      </c>
      <c r="BB96" s="375">
        <f t="shared" si="188"/>
        <v>0</v>
      </c>
      <c r="BC96" s="375">
        <f t="shared" si="188"/>
        <v>0</v>
      </c>
      <c r="BD96" s="375" t="str">
        <f t="shared" si="188"/>
        <v>Ceren GÖĞÜŞ</v>
      </c>
      <c r="BE96" s="381">
        <f ca="1">COUNTIF((OFFSET($AW$96,0,0,4,8)),IF(AW96=0,".",AW96))</f>
        <v>0</v>
      </c>
      <c r="BF96" s="381">
        <f t="shared" ref="BF96:BL99" ca="1" si="191">COUNTIF((OFFSET($AW$96,0,0,4,8)),IF(AX96=0,".",AX96))</f>
        <v>1</v>
      </c>
      <c r="BG96" s="381">
        <f t="shared" ca="1" si="191"/>
        <v>0</v>
      </c>
      <c r="BH96" s="381">
        <f t="shared" ca="1" si="191"/>
        <v>0</v>
      </c>
      <c r="BI96" s="381">
        <f t="shared" ca="1" si="191"/>
        <v>0</v>
      </c>
      <c r="BJ96" s="381">
        <f t="shared" ca="1" si="191"/>
        <v>0</v>
      </c>
      <c r="BK96" s="381">
        <f t="shared" ca="1" si="191"/>
        <v>0</v>
      </c>
      <c r="BL96" s="381">
        <f t="shared" ca="1" si="191"/>
        <v>1</v>
      </c>
      <c r="BM96" s="375">
        <f t="shared" si="188"/>
        <v>0</v>
      </c>
      <c r="BN96" s="375">
        <f t="shared" si="188"/>
        <v>0</v>
      </c>
      <c r="BO96" s="375">
        <f t="shared" si="188"/>
        <v>0</v>
      </c>
      <c r="BP96" s="375">
        <f t="shared" si="188"/>
        <v>0</v>
      </c>
      <c r="BQ96" s="375">
        <f t="shared" si="188"/>
        <v>0</v>
      </c>
      <c r="BR96" s="375">
        <f t="shared" si="188"/>
        <v>0</v>
      </c>
      <c r="BS96" s="375">
        <f t="shared" si="188"/>
        <v>0</v>
      </c>
      <c r="BT96" s="375">
        <f t="shared" si="188"/>
        <v>0</v>
      </c>
      <c r="BU96">
        <f ca="1">COUNTIF((OFFSET($BM$96,0,0,4,8)),IF(BM96=0,".",BM96))</f>
        <v>0</v>
      </c>
      <c r="BV96">
        <f t="shared" ref="BV96:CB99" ca="1" si="192">COUNTIF((OFFSET($BM$96,0,0,4,8)),IF(BN96=0,".",BN96))</f>
        <v>0</v>
      </c>
      <c r="BW96">
        <f t="shared" ca="1" si="192"/>
        <v>0</v>
      </c>
      <c r="BX96">
        <f t="shared" ca="1" si="192"/>
        <v>0</v>
      </c>
      <c r="BY96">
        <f t="shared" ca="1" si="192"/>
        <v>0</v>
      </c>
      <c r="BZ96">
        <f t="shared" ca="1" si="192"/>
        <v>0</v>
      </c>
      <c r="CA96">
        <f t="shared" ca="1" si="192"/>
        <v>0</v>
      </c>
      <c r="CB96">
        <f t="shared" ca="1" si="192"/>
        <v>0</v>
      </c>
    </row>
    <row r="97" spans="1:80" x14ac:dyDescent="0.2">
      <c r="A97" s="374">
        <f t="shared" ref="A97:H97" si="193">A$17</f>
        <v>0</v>
      </c>
      <c r="B97" s="374" t="str">
        <f t="shared" si="193"/>
        <v>ARCH 112.12</v>
      </c>
      <c r="C97" s="374">
        <f t="shared" si="193"/>
        <v>0</v>
      </c>
      <c r="D97" s="374">
        <f t="shared" si="193"/>
        <v>0</v>
      </c>
      <c r="E97" s="374" t="str">
        <f t="shared" si="193"/>
        <v>ARCH 351.12</v>
      </c>
      <c r="F97" s="374" t="str">
        <f t="shared" si="193"/>
        <v>ARCH 352.12</v>
      </c>
      <c r="G97" s="374" t="str">
        <f t="shared" si="193"/>
        <v>ARCH 451.12</v>
      </c>
      <c r="H97" s="374" t="str">
        <f t="shared" si="193"/>
        <v>ARCH 492.12</v>
      </c>
      <c r="I97">
        <f ca="1">COUNTIF((OFFSET($A$96,0,0,4,8)),IF(A97=0,".",A97))</f>
        <v>0</v>
      </c>
      <c r="J97">
        <f t="shared" ca="1" si="187"/>
        <v>1</v>
      </c>
      <c r="K97">
        <f t="shared" ca="1" si="187"/>
        <v>0</v>
      </c>
      <c r="L97">
        <f t="shared" ca="1" si="187"/>
        <v>0</v>
      </c>
      <c r="M97">
        <f t="shared" ca="1" si="187"/>
        <v>1</v>
      </c>
      <c r="N97">
        <f t="shared" ca="1" si="187"/>
        <v>1</v>
      </c>
      <c r="O97">
        <f t="shared" ca="1" si="187"/>
        <v>1</v>
      </c>
      <c r="P97">
        <f t="shared" ca="1" si="187"/>
        <v>1</v>
      </c>
      <c r="Q97" s="385">
        <f t="shared" ref="Q97:BT97" si="194">Q$17</f>
        <v>0</v>
      </c>
      <c r="R97" s="385" t="str">
        <f t="shared" si="194"/>
        <v>Doç. Dr. Ayşe  ELEGÖZ</v>
      </c>
      <c r="S97" s="385">
        <f t="shared" si="194"/>
        <v>0</v>
      </c>
      <c r="T97" s="385">
        <f t="shared" si="194"/>
        <v>0</v>
      </c>
      <c r="U97" s="385" t="str">
        <f t="shared" si="194"/>
        <v>Öğr. Gör. Ayla KARACABEY</v>
      </c>
      <c r="V97" s="385" t="str">
        <f t="shared" si="194"/>
        <v>Prof. Dr. Şahap ÇAKIN</v>
      </c>
      <c r="W97" s="385" t="str">
        <f t="shared" si="194"/>
        <v>Prof. Dr. Ahmet Vefik ALP</v>
      </c>
      <c r="X97" s="385" t="str">
        <f t="shared" si="194"/>
        <v>Prof. Dr. Sevinç HADİ</v>
      </c>
      <c r="Y97" s="381">
        <f ca="1">COUNTIF((OFFSET($Q$96,0,0,4,8)),IF(Q97=0,".",Q97))</f>
        <v>0</v>
      </c>
      <c r="Z97" s="381">
        <f t="shared" ca="1" si="189"/>
        <v>1</v>
      </c>
      <c r="AA97" s="381">
        <f t="shared" ca="1" si="189"/>
        <v>0</v>
      </c>
      <c r="AB97" s="381">
        <f t="shared" ca="1" si="189"/>
        <v>0</v>
      </c>
      <c r="AC97" s="381">
        <f t="shared" ca="1" si="189"/>
        <v>1</v>
      </c>
      <c r="AD97" s="381">
        <f t="shared" ca="1" si="189"/>
        <v>1</v>
      </c>
      <c r="AE97" s="381">
        <f t="shared" ca="1" si="189"/>
        <v>1</v>
      </c>
      <c r="AF97" s="381">
        <f t="shared" ca="1" si="189"/>
        <v>1</v>
      </c>
      <c r="AG97" s="374">
        <f t="shared" si="194"/>
        <v>0</v>
      </c>
      <c r="AH97" s="374">
        <f t="shared" si="194"/>
        <v>0</v>
      </c>
      <c r="AI97" s="374">
        <f t="shared" si="194"/>
        <v>0</v>
      </c>
      <c r="AJ97" s="374">
        <f t="shared" si="194"/>
        <v>0</v>
      </c>
      <c r="AK97" s="374">
        <f t="shared" si="194"/>
        <v>0</v>
      </c>
      <c r="AL97" s="374">
        <f t="shared" si="194"/>
        <v>0</v>
      </c>
      <c r="AM97" s="374">
        <f t="shared" si="194"/>
        <v>0</v>
      </c>
      <c r="AN97" s="374">
        <f t="shared" si="194"/>
        <v>0</v>
      </c>
      <c r="AO97">
        <f ca="1">COUNTIF((OFFSET($AG$96,0,0,4,8)),IF(AG97=0,".",AG97))</f>
        <v>0</v>
      </c>
      <c r="AP97">
        <f t="shared" ca="1" si="190"/>
        <v>0</v>
      </c>
      <c r="AQ97">
        <f t="shared" ca="1" si="190"/>
        <v>0</v>
      </c>
      <c r="AR97">
        <f t="shared" ca="1" si="190"/>
        <v>0</v>
      </c>
      <c r="AS97">
        <f t="shared" ca="1" si="190"/>
        <v>0</v>
      </c>
      <c r="AT97">
        <f t="shared" ca="1" si="190"/>
        <v>0</v>
      </c>
      <c r="AU97">
        <f t="shared" ca="1" si="190"/>
        <v>0</v>
      </c>
      <c r="AV97">
        <f t="shared" ca="1" si="190"/>
        <v>0</v>
      </c>
      <c r="AW97" s="385">
        <f t="shared" si="194"/>
        <v>0</v>
      </c>
      <c r="AX97" s="385">
        <f t="shared" si="194"/>
        <v>0</v>
      </c>
      <c r="AY97" s="385">
        <f t="shared" si="194"/>
        <v>0</v>
      </c>
      <c r="AZ97" s="385">
        <f t="shared" si="194"/>
        <v>0</v>
      </c>
      <c r="BA97" s="385">
        <f t="shared" si="194"/>
        <v>0</v>
      </c>
      <c r="BB97" s="385">
        <f t="shared" si="194"/>
        <v>0</v>
      </c>
      <c r="BC97" s="385">
        <f t="shared" si="194"/>
        <v>0</v>
      </c>
      <c r="BD97" s="385" t="str">
        <f t="shared" si="194"/>
        <v>Evin ERİŞ</v>
      </c>
      <c r="BE97" s="381">
        <f ca="1">COUNTIF((OFFSET($AW$96,0,0,4,8)),IF(AW97=0,".",AW97))</f>
        <v>0</v>
      </c>
      <c r="BF97" s="381">
        <f t="shared" ca="1" si="191"/>
        <v>0</v>
      </c>
      <c r="BG97" s="381">
        <f t="shared" ca="1" si="191"/>
        <v>0</v>
      </c>
      <c r="BH97" s="381">
        <f t="shared" ca="1" si="191"/>
        <v>0</v>
      </c>
      <c r="BI97" s="381">
        <f t="shared" ca="1" si="191"/>
        <v>0</v>
      </c>
      <c r="BJ97" s="381">
        <f t="shared" ca="1" si="191"/>
        <v>0</v>
      </c>
      <c r="BK97" s="381">
        <f t="shared" ca="1" si="191"/>
        <v>0</v>
      </c>
      <c r="BL97" s="381">
        <f t="shared" ca="1" si="191"/>
        <v>1</v>
      </c>
      <c r="BM97" s="374">
        <f t="shared" si="194"/>
        <v>0</v>
      </c>
      <c r="BN97" s="374">
        <f t="shared" si="194"/>
        <v>0</v>
      </c>
      <c r="BO97" s="374">
        <f t="shared" si="194"/>
        <v>0</v>
      </c>
      <c r="BP97" s="374">
        <f t="shared" si="194"/>
        <v>0</v>
      </c>
      <c r="BQ97" s="374">
        <f t="shared" si="194"/>
        <v>0</v>
      </c>
      <c r="BR97" s="374">
        <f t="shared" si="194"/>
        <v>0</v>
      </c>
      <c r="BS97" s="374">
        <f t="shared" si="194"/>
        <v>0</v>
      </c>
      <c r="BT97" s="374">
        <f t="shared" si="194"/>
        <v>0</v>
      </c>
      <c r="BU97">
        <f ca="1">COUNTIF((OFFSET($BM$96,0,0,4,8)),IF(BM97=0,".",BM97))</f>
        <v>0</v>
      </c>
      <c r="BV97">
        <f t="shared" ca="1" si="192"/>
        <v>0</v>
      </c>
      <c r="BW97">
        <f t="shared" ca="1" si="192"/>
        <v>0</v>
      </c>
      <c r="BX97">
        <f t="shared" ca="1" si="192"/>
        <v>0</v>
      </c>
      <c r="BY97">
        <f t="shared" ca="1" si="192"/>
        <v>0</v>
      </c>
      <c r="BZ97">
        <f t="shared" ca="1" si="192"/>
        <v>0</v>
      </c>
      <c r="CA97">
        <f t="shared" ca="1" si="192"/>
        <v>0</v>
      </c>
      <c r="CB97">
        <f t="shared" ca="1" si="192"/>
        <v>0</v>
      </c>
    </row>
    <row r="98" spans="1:80" x14ac:dyDescent="0.2">
      <c r="A98" s="375">
        <f t="shared" ref="A98:H98" si="195">A$27</f>
        <v>0</v>
      </c>
      <c r="B98" s="375" t="str">
        <f t="shared" si="195"/>
        <v>ARCH 112.13</v>
      </c>
      <c r="C98" s="375">
        <f t="shared" si="195"/>
        <v>0</v>
      </c>
      <c r="D98" s="375" t="str">
        <f t="shared" si="195"/>
        <v>ARCH 252.13</v>
      </c>
      <c r="E98" s="375">
        <f t="shared" si="195"/>
        <v>0</v>
      </c>
      <c r="F98" s="375" t="str">
        <f t="shared" si="195"/>
        <v>ARCH 352.13</v>
      </c>
      <c r="G98" s="375">
        <f t="shared" si="195"/>
        <v>0</v>
      </c>
      <c r="H98" s="375">
        <f t="shared" si="195"/>
        <v>0</v>
      </c>
      <c r="I98">
        <f ca="1">COUNTIF((OFFSET($A$96,0,0,4,8)),IF(A98=0,".",A98))</f>
        <v>0</v>
      </c>
      <c r="J98">
        <f t="shared" ca="1" si="187"/>
        <v>1</v>
      </c>
      <c r="K98">
        <f t="shared" ca="1" si="187"/>
        <v>0</v>
      </c>
      <c r="L98">
        <f t="shared" ca="1" si="187"/>
        <v>1</v>
      </c>
      <c r="M98">
        <f t="shared" ca="1" si="187"/>
        <v>0</v>
      </c>
      <c r="N98">
        <f t="shared" ca="1" si="187"/>
        <v>1</v>
      </c>
      <c r="O98">
        <f t="shared" ca="1" si="187"/>
        <v>0</v>
      </c>
      <c r="P98">
        <f t="shared" ca="1" si="187"/>
        <v>0</v>
      </c>
      <c r="Q98" s="375">
        <f t="shared" ref="Q98:BT98" si="196">Q$27</f>
        <v>0</v>
      </c>
      <c r="R98" s="375" t="str">
        <f t="shared" si="196"/>
        <v>Prof. Dr. Yavuz KOŞANER</v>
      </c>
      <c r="S98" s="375">
        <f t="shared" si="196"/>
        <v>0</v>
      </c>
      <c r="T98" s="375" t="str">
        <f t="shared" si="196"/>
        <v>Öğr. Gör. Nişan YAUBYAN</v>
      </c>
      <c r="U98" s="375">
        <f t="shared" si="196"/>
        <v>0</v>
      </c>
      <c r="V98" s="375" t="str">
        <f t="shared" si="196"/>
        <v>Öğr. Gör. Erdal ÖZYURT</v>
      </c>
      <c r="W98" s="375">
        <f t="shared" si="196"/>
        <v>0</v>
      </c>
      <c r="X98" s="375">
        <f t="shared" si="196"/>
        <v>0</v>
      </c>
      <c r="Y98" s="381">
        <f ca="1">COUNTIF((OFFSET($Q$96,0,0,4,8)),IF(Q98=0,".",Q98))</f>
        <v>0</v>
      </c>
      <c r="Z98" s="381">
        <f t="shared" ca="1" si="189"/>
        <v>1</v>
      </c>
      <c r="AA98" s="381">
        <f t="shared" ca="1" si="189"/>
        <v>0</v>
      </c>
      <c r="AB98" s="381">
        <f t="shared" ca="1" si="189"/>
        <v>1</v>
      </c>
      <c r="AC98" s="381">
        <f t="shared" ca="1" si="189"/>
        <v>0</v>
      </c>
      <c r="AD98" s="381">
        <f t="shared" ca="1" si="189"/>
        <v>1</v>
      </c>
      <c r="AE98" s="381">
        <f t="shared" ca="1" si="189"/>
        <v>0</v>
      </c>
      <c r="AF98" s="381">
        <f t="shared" ca="1" si="189"/>
        <v>0</v>
      </c>
      <c r="AG98" s="375">
        <f t="shared" si="196"/>
        <v>0</v>
      </c>
      <c r="AH98" s="375">
        <f t="shared" si="196"/>
        <v>0</v>
      </c>
      <c r="AI98" s="375">
        <f t="shared" si="196"/>
        <v>0</v>
      </c>
      <c r="AJ98" s="375">
        <f t="shared" si="196"/>
        <v>0</v>
      </c>
      <c r="AK98" s="375">
        <f t="shared" si="196"/>
        <v>0</v>
      </c>
      <c r="AL98" s="375">
        <f t="shared" si="196"/>
        <v>0</v>
      </c>
      <c r="AM98" s="375">
        <f t="shared" si="196"/>
        <v>0</v>
      </c>
      <c r="AN98" s="375">
        <f t="shared" si="196"/>
        <v>0</v>
      </c>
      <c r="AO98">
        <f ca="1">COUNTIF((OFFSET($AG$96,0,0,4,8)),IF(AG98=0,".",AG98))</f>
        <v>0</v>
      </c>
      <c r="AP98">
        <f t="shared" ca="1" si="190"/>
        <v>0</v>
      </c>
      <c r="AQ98">
        <f t="shared" ca="1" si="190"/>
        <v>0</v>
      </c>
      <c r="AR98">
        <f t="shared" ca="1" si="190"/>
        <v>0</v>
      </c>
      <c r="AS98">
        <f t="shared" ca="1" si="190"/>
        <v>0</v>
      </c>
      <c r="AT98">
        <f t="shared" ca="1" si="190"/>
        <v>0</v>
      </c>
      <c r="AU98">
        <f t="shared" ca="1" si="190"/>
        <v>0</v>
      </c>
      <c r="AV98">
        <f t="shared" ca="1" si="190"/>
        <v>0</v>
      </c>
      <c r="AW98" s="375">
        <f t="shared" si="196"/>
        <v>0</v>
      </c>
      <c r="AX98" s="375">
        <f t="shared" si="196"/>
        <v>0</v>
      </c>
      <c r="AY98" s="375">
        <f t="shared" si="196"/>
        <v>0</v>
      </c>
      <c r="AZ98" s="375">
        <f t="shared" si="196"/>
        <v>0</v>
      </c>
      <c r="BA98" s="375">
        <f t="shared" si="196"/>
        <v>0</v>
      </c>
      <c r="BB98" s="375">
        <f t="shared" si="196"/>
        <v>0</v>
      </c>
      <c r="BC98" s="375">
        <f t="shared" si="196"/>
        <v>0</v>
      </c>
      <c r="BD98" s="375">
        <f t="shared" si="196"/>
        <v>0</v>
      </c>
      <c r="BE98" s="381">
        <f ca="1">COUNTIF((OFFSET($AW$96,0,0,4,8)),IF(AW98=0,".",AW98))</f>
        <v>0</v>
      </c>
      <c r="BF98" s="381">
        <f t="shared" ca="1" si="191"/>
        <v>0</v>
      </c>
      <c r="BG98" s="381">
        <f t="shared" ca="1" si="191"/>
        <v>0</v>
      </c>
      <c r="BH98" s="381">
        <f t="shared" ca="1" si="191"/>
        <v>0</v>
      </c>
      <c r="BI98" s="381">
        <f t="shared" ca="1" si="191"/>
        <v>0</v>
      </c>
      <c r="BJ98" s="381">
        <f t="shared" ca="1" si="191"/>
        <v>0</v>
      </c>
      <c r="BK98" s="381">
        <f t="shared" ca="1" si="191"/>
        <v>0</v>
      </c>
      <c r="BL98" s="381">
        <f t="shared" ca="1" si="191"/>
        <v>0</v>
      </c>
      <c r="BM98" s="375">
        <f t="shared" si="196"/>
        <v>0</v>
      </c>
      <c r="BN98" s="375">
        <f t="shared" si="196"/>
        <v>0</v>
      </c>
      <c r="BO98" s="375">
        <f t="shared" si="196"/>
        <v>0</v>
      </c>
      <c r="BP98" s="375">
        <f t="shared" si="196"/>
        <v>0</v>
      </c>
      <c r="BQ98" s="375">
        <f t="shared" si="196"/>
        <v>0</v>
      </c>
      <c r="BR98" s="375">
        <f t="shared" si="196"/>
        <v>0</v>
      </c>
      <c r="BS98" s="375">
        <f t="shared" si="196"/>
        <v>0</v>
      </c>
      <c r="BT98" s="375">
        <f t="shared" si="196"/>
        <v>0</v>
      </c>
      <c r="BU98">
        <f ca="1">COUNTIF((OFFSET($BM$96,0,0,4,8)),IF(BM98=0,".",BM98))</f>
        <v>0</v>
      </c>
      <c r="BV98">
        <f t="shared" ca="1" si="192"/>
        <v>0</v>
      </c>
      <c r="BW98">
        <f t="shared" ca="1" si="192"/>
        <v>0</v>
      </c>
      <c r="BX98">
        <f t="shared" ca="1" si="192"/>
        <v>0</v>
      </c>
      <c r="BY98">
        <f t="shared" ca="1" si="192"/>
        <v>0</v>
      </c>
      <c r="BZ98">
        <f t="shared" ca="1" si="192"/>
        <v>0</v>
      </c>
      <c r="CA98">
        <f t="shared" ca="1" si="192"/>
        <v>0</v>
      </c>
      <c r="CB98">
        <f t="shared" ca="1" si="192"/>
        <v>0</v>
      </c>
    </row>
    <row r="99" spans="1:80" x14ac:dyDescent="0.2">
      <c r="A99" s="374">
        <f t="shared" ref="A99:H99" si="197">A$37</f>
        <v>0</v>
      </c>
      <c r="B99" s="374">
        <f t="shared" si="197"/>
        <v>0</v>
      </c>
      <c r="C99" s="374">
        <f t="shared" si="197"/>
        <v>0</v>
      </c>
      <c r="D99" s="374" t="str">
        <f t="shared" si="197"/>
        <v>ARCH 252.14</v>
      </c>
      <c r="E99" s="374">
        <f t="shared" si="197"/>
        <v>0</v>
      </c>
      <c r="F99" s="374">
        <f t="shared" si="197"/>
        <v>0</v>
      </c>
      <c r="G99" s="374">
        <f t="shared" si="197"/>
        <v>0</v>
      </c>
      <c r="H99" s="374">
        <f t="shared" si="197"/>
        <v>0</v>
      </c>
      <c r="I99">
        <f ca="1">COUNTIF((OFFSET($A$96,0,0,4,8)),IF(A99=0,".",A99))</f>
        <v>0</v>
      </c>
      <c r="J99">
        <f t="shared" ca="1" si="187"/>
        <v>0</v>
      </c>
      <c r="K99">
        <f t="shared" ca="1" si="187"/>
        <v>0</v>
      </c>
      <c r="L99">
        <f t="shared" ca="1" si="187"/>
        <v>1</v>
      </c>
      <c r="M99">
        <f t="shared" ca="1" si="187"/>
        <v>0</v>
      </c>
      <c r="N99">
        <f t="shared" ca="1" si="187"/>
        <v>0</v>
      </c>
      <c r="O99">
        <f t="shared" ca="1" si="187"/>
        <v>0</v>
      </c>
      <c r="P99">
        <f t="shared" ca="1" si="187"/>
        <v>0</v>
      </c>
      <c r="Q99" s="385">
        <f t="shared" ref="Q99:BT99" si="198">Q$37</f>
        <v>0</v>
      </c>
      <c r="R99" s="385">
        <f t="shared" si="198"/>
        <v>0</v>
      </c>
      <c r="S99" s="385">
        <f t="shared" si="198"/>
        <v>0</v>
      </c>
      <c r="T99" s="385" t="str">
        <f t="shared" si="198"/>
        <v>Yrd. Doç. Dr. Murat ŞAHİN</v>
      </c>
      <c r="U99" s="385">
        <f t="shared" si="198"/>
        <v>0</v>
      </c>
      <c r="V99" s="385">
        <f t="shared" si="198"/>
        <v>0</v>
      </c>
      <c r="W99" s="385">
        <f t="shared" si="198"/>
        <v>0</v>
      </c>
      <c r="X99" s="385">
        <f t="shared" si="198"/>
        <v>0</v>
      </c>
      <c r="Y99" s="381">
        <f ca="1">COUNTIF((OFFSET($Q$96,0,0,4,8)),IF(Q99=0,".",Q99))</f>
        <v>0</v>
      </c>
      <c r="Z99" s="381">
        <f t="shared" ca="1" si="189"/>
        <v>0</v>
      </c>
      <c r="AA99" s="381">
        <f t="shared" ca="1" si="189"/>
        <v>0</v>
      </c>
      <c r="AB99" s="381">
        <f t="shared" ca="1" si="189"/>
        <v>1</v>
      </c>
      <c r="AC99" s="381">
        <f t="shared" ca="1" si="189"/>
        <v>0</v>
      </c>
      <c r="AD99" s="381">
        <f t="shared" ca="1" si="189"/>
        <v>0</v>
      </c>
      <c r="AE99" s="381">
        <f t="shared" ca="1" si="189"/>
        <v>0</v>
      </c>
      <c r="AF99" s="381">
        <f t="shared" ca="1" si="189"/>
        <v>0</v>
      </c>
      <c r="AG99" s="374">
        <f t="shared" si="198"/>
        <v>0</v>
      </c>
      <c r="AH99" s="374">
        <f t="shared" si="198"/>
        <v>0</v>
      </c>
      <c r="AI99" s="374">
        <f t="shared" si="198"/>
        <v>0</v>
      </c>
      <c r="AJ99" s="374">
        <f t="shared" si="198"/>
        <v>0</v>
      </c>
      <c r="AK99" s="374">
        <f t="shared" si="198"/>
        <v>0</v>
      </c>
      <c r="AL99" s="374">
        <f t="shared" si="198"/>
        <v>0</v>
      </c>
      <c r="AM99" s="374">
        <f t="shared" si="198"/>
        <v>0</v>
      </c>
      <c r="AN99" s="374">
        <f t="shared" si="198"/>
        <v>0</v>
      </c>
      <c r="AO99">
        <f ca="1">COUNTIF((OFFSET($AG$96,0,0,4,8)),IF(AG99=0,".",AG99))</f>
        <v>0</v>
      </c>
      <c r="AP99">
        <f t="shared" ca="1" si="190"/>
        <v>0</v>
      </c>
      <c r="AQ99">
        <f t="shared" ca="1" si="190"/>
        <v>0</v>
      </c>
      <c r="AR99">
        <f t="shared" ca="1" si="190"/>
        <v>0</v>
      </c>
      <c r="AS99">
        <f t="shared" ca="1" si="190"/>
        <v>0</v>
      </c>
      <c r="AT99">
        <f t="shared" ca="1" si="190"/>
        <v>0</v>
      </c>
      <c r="AU99">
        <f t="shared" ca="1" si="190"/>
        <v>0</v>
      </c>
      <c r="AV99">
        <f t="shared" ca="1" si="190"/>
        <v>0</v>
      </c>
      <c r="AW99" s="385">
        <f t="shared" si="198"/>
        <v>0</v>
      </c>
      <c r="AX99" s="385">
        <f t="shared" si="198"/>
        <v>0</v>
      </c>
      <c r="AY99" s="385">
        <f t="shared" si="198"/>
        <v>0</v>
      </c>
      <c r="AZ99" s="385">
        <f t="shared" si="198"/>
        <v>0</v>
      </c>
      <c r="BA99" s="385">
        <f t="shared" si="198"/>
        <v>0</v>
      </c>
      <c r="BB99" s="385">
        <f t="shared" si="198"/>
        <v>0</v>
      </c>
      <c r="BC99" s="385">
        <f t="shared" si="198"/>
        <v>0</v>
      </c>
      <c r="BD99" s="385">
        <f t="shared" si="198"/>
        <v>0</v>
      </c>
      <c r="BE99" s="381">
        <f ca="1">COUNTIF((OFFSET($AW$96,0,0,4,8)),IF(AW99=0,".",AW99))</f>
        <v>0</v>
      </c>
      <c r="BF99" s="381">
        <f t="shared" ca="1" si="191"/>
        <v>0</v>
      </c>
      <c r="BG99" s="381">
        <f t="shared" ca="1" si="191"/>
        <v>0</v>
      </c>
      <c r="BH99" s="381">
        <f t="shared" ca="1" si="191"/>
        <v>0</v>
      </c>
      <c r="BI99" s="381">
        <f t="shared" ca="1" si="191"/>
        <v>0</v>
      </c>
      <c r="BJ99" s="381">
        <f t="shared" ca="1" si="191"/>
        <v>0</v>
      </c>
      <c r="BK99" s="381">
        <f t="shared" ca="1" si="191"/>
        <v>0</v>
      </c>
      <c r="BL99" s="381">
        <f t="shared" ca="1" si="191"/>
        <v>0</v>
      </c>
      <c r="BM99" s="374">
        <f t="shared" si="198"/>
        <v>0</v>
      </c>
      <c r="BN99" s="374">
        <f t="shared" si="198"/>
        <v>0</v>
      </c>
      <c r="BO99" s="374">
        <f t="shared" si="198"/>
        <v>0</v>
      </c>
      <c r="BP99" s="374">
        <f t="shared" si="198"/>
        <v>0</v>
      </c>
      <c r="BQ99" s="374">
        <f t="shared" si="198"/>
        <v>0</v>
      </c>
      <c r="BR99" s="374">
        <f t="shared" si="198"/>
        <v>0</v>
      </c>
      <c r="BS99" s="374">
        <f t="shared" si="198"/>
        <v>0</v>
      </c>
      <c r="BT99" s="374">
        <f t="shared" si="198"/>
        <v>0</v>
      </c>
      <c r="BU99">
        <f ca="1">COUNTIF((OFFSET($BM$96,0,0,4,8)),IF(BM99=0,".",BM99))</f>
        <v>0</v>
      </c>
      <c r="BV99">
        <f t="shared" ca="1" si="192"/>
        <v>0</v>
      </c>
      <c r="BW99">
        <f t="shared" ca="1" si="192"/>
        <v>0</v>
      </c>
      <c r="BX99">
        <f t="shared" ca="1" si="192"/>
        <v>0</v>
      </c>
      <c r="BY99">
        <f t="shared" ca="1" si="192"/>
        <v>0</v>
      </c>
      <c r="BZ99">
        <f t="shared" ca="1" si="192"/>
        <v>0</v>
      </c>
      <c r="CA99">
        <f t="shared" ca="1" si="192"/>
        <v>0</v>
      </c>
      <c r="CB99">
        <f t="shared" ca="1" si="192"/>
        <v>0</v>
      </c>
    </row>
    <row r="100" spans="1:80" x14ac:dyDescent="0.2">
      <c r="A100" s="377">
        <f t="shared" ref="A100:H100" si="199">COUNTIF((A$96:A$99),IF(A96=0,".",A96))</f>
        <v>0</v>
      </c>
      <c r="B100" s="378">
        <f t="shared" si="199"/>
        <v>1</v>
      </c>
      <c r="C100" s="378">
        <f t="shared" si="199"/>
        <v>0</v>
      </c>
      <c r="D100" s="378">
        <f t="shared" si="199"/>
        <v>0</v>
      </c>
      <c r="E100" s="378">
        <f t="shared" si="199"/>
        <v>0</v>
      </c>
      <c r="F100" s="378">
        <f t="shared" si="199"/>
        <v>1</v>
      </c>
      <c r="G100" s="378">
        <f t="shared" si="199"/>
        <v>0</v>
      </c>
      <c r="H100" s="378">
        <f t="shared" si="199"/>
        <v>1</v>
      </c>
      <c r="I100" s="378">
        <f ca="1">SUM(I96:I99)</f>
        <v>0</v>
      </c>
      <c r="J100" s="378">
        <f t="shared" ref="J100:P100" ca="1" si="200">SUM(J96:J99)</f>
        <v>3</v>
      </c>
      <c r="K100" s="378">
        <f t="shared" ca="1" si="200"/>
        <v>0</v>
      </c>
      <c r="L100" s="378">
        <f t="shared" ca="1" si="200"/>
        <v>2</v>
      </c>
      <c r="M100" s="378">
        <f t="shared" ca="1" si="200"/>
        <v>1</v>
      </c>
      <c r="N100" s="378">
        <f t="shared" ca="1" si="200"/>
        <v>3</v>
      </c>
      <c r="O100" s="378">
        <f t="shared" ca="1" si="200"/>
        <v>1</v>
      </c>
      <c r="P100" s="378">
        <f t="shared" ca="1" si="200"/>
        <v>2</v>
      </c>
      <c r="Q100" s="378">
        <f t="shared" ref="Q100:X100" si="201">COUNTIF((Q$96:Q$99),IF(Q96=0,".",Q96))</f>
        <v>0</v>
      </c>
      <c r="R100" s="378">
        <f t="shared" si="201"/>
        <v>1</v>
      </c>
      <c r="S100" s="378">
        <f t="shared" si="201"/>
        <v>0</v>
      </c>
      <c r="T100" s="378">
        <f t="shared" si="201"/>
        <v>0</v>
      </c>
      <c r="U100" s="378">
        <f t="shared" si="201"/>
        <v>0</v>
      </c>
      <c r="V100" s="378">
        <f t="shared" si="201"/>
        <v>1</v>
      </c>
      <c r="W100" s="378">
        <f t="shared" si="201"/>
        <v>0</v>
      </c>
      <c r="X100" s="378">
        <f t="shared" si="201"/>
        <v>1</v>
      </c>
      <c r="Y100" s="378">
        <f ca="1">SUM(Y96:Y99)</f>
        <v>0</v>
      </c>
      <c r="Z100" s="378">
        <f t="shared" ref="Z100:AF100" ca="1" si="202">SUM(Z96:Z99)</f>
        <v>3</v>
      </c>
      <c r="AA100" s="378">
        <f t="shared" ca="1" si="202"/>
        <v>0</v>
      </c>
      <c r="AB100" s="378">
        <f t="shared" ca="1" si="202"/>
        <v>2</v>
      </c>
      <c r="AC100" s="378">
        <f t="shared" ca="1" si="202"/>
        <v>1</v>
      </c>
      <c r="AD100" s="378">
        <f t="shared" ca="1" si="202"/>
        <v>3</v>
      </c>
      <c r="AE100" s="378">
        <f t="shared" ca="1" si="202"/>
        <v>1</v>
      </c>
      <c r="AF100" s="378">
        <f t="shared" ca="1" si="202"/>
        <v>2</v>
      </c>
      <c r="AG100" s="378">
        <f t="shared" ref="AG100:AN103" si="203">COUNTIF((AG$96:AG$99),IF(AG96=0,".",AG96))</f>
        <v>0</v>
      </c>
      <c r="AH100" s="378">
        <f t="shared" si="203"/>
        <v>0</v>
      </c>
      <c r="AI100" s="378">
        <f t="shared" si="203"/>
        <v>0</v>
      </c>
      <c r="AJ100" s="378">
        <f t="shared" si="203"/>
        <v>0</v>
      </c>
      <c r="AK100" s="378">
        <f t="shared" si="203"/>
        <v>0</v>
      </c>
      <c r="AL100" s="378">
        <f t="shared" si="203"/>
        <v>0</v>
      </c>
      <c r="AM100" s="378">
        <f t="shared" si="203"/>
        <v>0</v>
      </c>
      <c r="AN100" s="378">
        <f t="shared" si="203"/>
        <v>0</v>
      </c>
      <c r="AO100" s="378">
        <f ca="1">SUM(AO96:AO99)</f>
        <v>0</v>
      </c>
      <c r="AP100" s="378">
        <f t="shared" ref="AP100:AV100" ca="1" si="204">SUM(AP96:AP99)</f>
        <v>0</v>
      </c>
      <c r="AQ100" s="378">
        <f t="shared" ca="1" si="204"/>
        <v>0</v>
      </c>
      <c r="AR100" s="378">
        <f t="shared" ca="1" si="204"/>
        <v>0</v>
      </c>
      <c r="AS100" s="378">
        <f t="shared" ca="1" si="204"/>
        <v>0</v>
      </c>
      <c r="AT100" s="378">
        <f t="shared" ca="1" si="204"/>
        <v>0</v>
      </c>
      <c r="AU100" s="378">
        <f t="shared" ca="1" si="204"/>
        <v>0</v>
      </c>
      <c r="AV100" s="378">
        <f t="shared" ca="1" si="204"/>
        <v>0</v>
      </c>
      <c r="AW100" s="378">
        <f t="shared" ref="AW100:BD103" si="205">COUNTIF((AW$96:AW$99),IF(AW96=0,".",AW96))</f>
        <v>0</v>
      </c>
      <c r="AX100" s="378">
        <f t="shared" si="205"/>
        <v>1</v>
      </c>
      <c r="AY100" s="378">
        <f t="shared" si="205"/>
        <v>0</v>
      </c>
      <c r="AZ100" s="378">
        <f t="shared" si="205"/>
        <v>0</v>
      </c>
      <c r="BA100" s="378">
        <f t="shared" si="205"/>
        <v>0</v>
      </c>
      <c r="BB100" s="378">
        <f t="shared" si="205"/>
        <v>0</v>
      </c>
      <c r="BC100" s="378">
        <f t="shared" si="205"/>
        <v>0</v>
      </c>
      <c r="BD100" s="378">
        <f t="shared" si="205"/>
        <v>1</v>
      </c>
      <c r="BE100" s="378">
        <f ca="1">SUM(BE96:BE99)</f>
        <v>0</v>
      </c>
      <c r="BF100" s="378">
        <f t="shared" ref="BF100:BL100" ca="1" si="206">SUM(BF96:BF99)</f>
        <v>1</v>
      </c>
      <c r="BG100" s="378">
        <f t="shared" ca="1" si="206"/>
        <v>0</v>
      </c>
      <c r="BH100" s="378">
        <f t="shared" ca="1" si="206"/>
        <v>0</v>
      </c>
      <c r="BI100" s="378">
        <f t="shared" ca="1" si="206"/>
        <v>0</v>
      </c>
      <c r="BJ100" s="378">
        <f t="shared" ca="1" si="206"/>
        <v>0</v>
      </c>
      <c r="BK100" s="378">
        <f t="shared" ca="1" si="206"/>
        <v>0</v>
      </c>
      <c r="BL100" s="378">
        <f t="shared" ca="1" si="206"/>
        <v>2</v>
      </c>
      <c r="BM100" s="378">
        <f t="shared" ref="BM100:BT103" si="207">COUNTIF((BM$96:BM$99),IF(BM96=0,".",BM96))</f>
        <v>0</v>
      </c>
      <c r="BN100" s="378">
        <f t="shared" si="207"/>
        <v>0</v>
      </c>
      <c r="BO100" s="378">
        <f t="shared" si="207"/>
        <v>0</v>
      </c>
      <c r="BP100" s="378">
        <f t="shared" si="207"/>
        <v>0</v>
      </c>
      <c r="BQ100" s="378">
        <f t="shared" si="207"/>
        <v>0</v>
      </c>
      <c r="BR100" s="378">
        <f t="shared" si="207"/>
        <v>0</v>
      </c>
      <c r="BS100" s="378">
        <f t="shared" si="207"/>
        <v>0</v>
      </c>
      <c r="BT100" s="378">
        <f t="shared" si="207"/>
        <v>0</v>
      </c>
      <c r="BU100" s="378">
        <f ca="1">SUM(BU96:BU99)</f>
        <v>0</v>
      </c>
      <c r="BV100" s="378">
        <f t="shared" ref="BV100:CB100" ca="1" si="208">SUM(BV96:BV99)</f>
        <v>0</v>
      </c>
      <c r="BW100" s="378">
        <f t="shared" ca="1" si="208"/>
        <v>0</v>
      </c>
      <c r="BX100" s="378">
        <f t="shared" ca="1" si="208"/>
        <v>0</v>
      </c>
      <c r="BY100" s="378">
        <f t="shared" ca="1" si="208"/>
        <v>0</v>
      </c>
      <c r="BZ100" s="378">
        <f t="shared" ca="1" si="208"/>
        <v>0</v>
      </c>
      <c r="CA100" s="378">
        <f t="shared" ca="1" si="208"/>
        <v>0</v>
      </c>
      <c r="CB100" s="378">
        <f t="shared" ca="1" si="208"/>
        <v>0</v>
      </c>
    </row>
    <row r="101" spans="1:80" ht="12.75" customHeight="1" x14ac:dyDescent="0.2">
      <c r="A101" s="377">
        <f t="shared" ref="A101:X103" si="209">COUNTIF((A$96:A$99),IF(A97=0,".",A97))</f>
        <v>0</v>
      </c>
      <c r="B101" s="378">
        <f t="shared" si="209"/>
        <v>1</v>
      </c>
      <c r="C101" s="378">
        <f t="shared" si="209"/>
        <v>0</v>
      </c>
      <c r="D101" s="378">
        <f t="shared" si="209"/>
        <v>0</v>
      </c>
      <c r="E101" s="378">
        <f t="shared" si="209"/>
        <v>1</v>
      </c>
      <c r="F101" s="378">
        <f t="shared" si="209"/>
        <v>1</v>
      </c>
      <c r="G101" s="378">
        <f t="shared" si="209"/>
        <v>1</v>
      </c>
      <c r="H101" s="378">
        <f t="shared" si="209"/>
        <v>1</v>
      </c>
      <c r="I101" s="1109" t="s">
        <v>328</v>
      </c>
      <c r="J101" s="1109"/>
      <c r="K101" s="1109"/>
      <c r="L101" s="1109"/>
      <c r="M101" s="1109"/>
      <c r="N101" s="1109"/>
      <c r="O101" s="1109"/>
      <c r="P101" s="1109"/>
      <c r="Q101" s="378">
        <f t="shared" si="209"/>
        <v>0</v>
      </c>
      <c r="R101" s="378">
        <f t="shared" si="209"/>
        <v>1</v>
      </c>
      <c r="S101" s="378">
        <f t="shared" si="209"/>
        <v>0</v>
      </c>
      <c r="T101" s="378">
        <f t="shared" si="209"/>
        <v>0</v>
      </c>
      <c r="U101" s="378">
        <f t="shared" si="209"/>
        <v>1</v>
      </c>
      <c r="V101" s="378">
        <f t="shared" si="209"/>
        <v>1</v>
      </c>
      <c r="W101" s="378">
        <f t="shared" si="209"/>
        <v>1</v>
      </c>
      <c r="X101" s="378">
        <f t="shared" si="209"/>
        <v>1</v>
      </c>
      <c r="Y101" s="1109" t="s">
        <v>328</v>
      </c>
      <c r="Z101" s="1109"/>
      <c r="AA101" s="1109"/>
      <c r="AB101" s="1109"/>
      <c r="AC101" s="1109"/>
      <c r="AD101" s="1109"/>
      <c r="AE101" s="1109"/>
      <c r="AF101" s="1109"/>
      <c r="AG101" s="378">
        <f t="shared" si="203"/>
        <v>0</v>
      </c>
      <c r="AH101" s="378">
        <f t="shared" si="203"/>
        <v>0</v>
      </c>
      <c r="AI101" s="378">
        <f t="shared" si="203"/>
        <v>0</v>
      </c>
      <c r="AJ101" s="378">
        <f t="shared" si="203"/>
        <v>0</v>
      </c>
      <c r="AK101" s="378">
        <f t="shared" si="203"/>
        <v>0</v>
      </c>
      <c r="AL101" s="378">
        <f t="shared" si="203"/>
        <v>0</v>
      </c>
      <c r="AM101" s="378">
        <f t="shared" si="203"/>
        <v>0</v>
      </c>
      <c r="AN101" s="378">
        <f t="shared" si="203"/>
        <v>0</v>
      </c>
      <c r="AO101" s="1109" t="s">
        <v>328</v>
      </c>
      <c r="AP101" s="1109"/>
      <c r="AQ101" s="1109"/>
      <c r="AR101" s="1109"/>
      <c r="AS101" s="1109"/>
      <c r="AT101" s="1109"/>
      <c r="AU101" s="1109"/>
      <c r="AV101" s="1109"/>
      <c r="AW101" s="378">
        <f t="shared" si="205"/>
        <v>0</v>
      </c>
      <c r="AX101" s="378">
        <f t="shared" si="205"/>
        <v>0</v>
      </c>
      <c r="AY101" s="378">
        <f t="shared" si="205"/>
        <v>0</v>
      </c>
      <c r="AZ101" s="378">
        <f t="shared" si="205"/>
        <v>0</v>
      </c>
      <c r="BA101" s="378">
        <f t="shared" si="205"/>
        <v>0</v>
      </c>
      <c r="BB101" s="378">
        <f t="shared" si="205"/>
        <v>0</v>
      </c>
      <c r="BC101" s="378">
        <f t="shared" si="205"/>
        <v>0</v>
      </c>
      <c r="BD101" s="378">
        <f t="shared" si="205"/>
        <v>1</v>
      </c>
      <c r="BE101" s="1109" t="s">
        <v>328</v>
      </c>
      <c r="BF101" s="1109"/>
      <c r="BG101" s="1109"/>
      <c r="BH101" s="1109"/>
      <c r="BI101" s="1109"/>
      <c r="BJ101" s="1109"/>
      <c r="BK101" s="1109"/>
      <c r="BL101" s="1109"/>
      <c r="BM101" s="378">
        <f t="shared" si="207"/>
        <v>0</v>
      </c>
      <c r="BN101" s="378">
        <f t="shared" si="207"/>
        <v>0</v>
      </c>
      <c r="BO101" s="378">
        <f t="shared" si="207"/>
        <v>0</v>
      </c>
      <c r="BP101" s="378">
        <f t="shared" si="207"/>
        <v>0</v>
      </c>
      <c r="BQ101" s="378">
        <f t="shared" si="207"/>
        <v>0</v>
      </c>
      <c r="BR101" s="378">
        <f t="shared" si="207"/>
        <v>0</v>
      </c>
      <c r="BS101" s="378">
        <f t="shared" si="207"/>
        <v>0</v>
      </c>
      <c r="BT101" s="378">
        <f t="shared" si="207"/>
        <v>0</v>
      </c>
      <c r="BU101" s="1109" t="s">
        <v>328</v>
      </c>
      <c r="BV101" s="1109"/>
      <c r="BW101" s="1109"/>
      <c r="BX101" s="1109"/>
      <c r="BY101" s="1109"/>
      <c r="BZ101" s="1109"/>
      <c r="CA101" s="1109"/>
      <c r="CB101" s="1109"/>
    </row>
    <row r="102" spans="1:80" ht="12.75" customHeight="1" x14ac:dyDescent="0.2">
      <c r="A102" s="377">
        <f t="shared" si="209"/>
        <v>0</v>
      </c>
      <c r="B102" s="378">
        <f t="shared" si="209"/>
        <v>1</v>
      </c>
      <c r="C102" s="378">
        <f t="shared" si="209"/>
        <v>0</v>
      </c>
      <c r="D102" s="378">
        <f t="shared" si="209"/>
        <v>1</v>
      </c>
      <c r="E102" s="378">
        <f t="shared" si="209"/>
        <v>0</v>
      </c>
      <c r="F102" s="378">
        <f t="shared" si="209"/>
        <v>1</v>
      </c>
      <c r="G102" s="378">
        <f t="shared" si="209"/>
        <v>0</v>
      </c>
      <c r="H102" s="378">
        <f t="shared" si="209"/>
        <v>0</v>
      </c>
      <c r="I102" s="1109"/>
      <c r="J102" s="1109"/>
      <c r="K102" s="1109"/>
      <c r="L102" s="1109"/>
      <c r="M102" s="1109"/>
      <c r="N102" s="1109"/>
      <c r="O102" s="1109"/>
      <c r="P102" s="1109"/>
      <c r="Q102" s="378">
        <f t="shared" si="209"/>
        <v>0</v>
      </c>
      <c r="R102" s="378">
        <f t="shared" si="209"/>
        <v>1</v>
      </c>
      <c r="S102" s="378">
        <f t="shared" si="209"/>
        <v>0</v>
      </c>
      <c r="T102" s="378">
        <f t="shared" si="209"/>
        <v>1</v>
      </c>
      <c r="U102" s="378">
        <f t="shared" si="209"/>
        <v>0</v>
      </c>
      <c r="V102" s="378">
        <f t="shared" si="209"/>
        <v>1</v>
      </c>
      <c r="W102" s="378">
        <f t="shared" si="209"/>
        <v>0</v>
      </c>
      <c r="X102" s="378">
        <f t="shared" si="209"/>
        <v>0</v>
      </c>
      <c r="Y102" s="1109"/>
      <c r="Z102" s="1109"/>
      <c r="AA102" s="1109"/>
      <c r="AB102" s="1109"/>
      <c r="AC102" s="1109"/>
      <c r="AD102" s="1109"/>
      <c r="AE102" s="1109"/>
      <c r="AF102" s="1109"/>
      <c r="AG102" s="378">
        <f t="shared" si="203"/>
        <v>0</v>
      </c>
      <c r="AH102" s="378">
        <f t="shared" si="203"/>
        <v>0</v>
      </c>
      <c r="AI102" s="378">
        <f t="shared" si="203"/>
        <v>0</v>
      </c>
      <c r="AJ102" s="378">
        <f t="shared" si="203"/>
        <v>0</v>
      </c>
      <c r="AK102" s="378">
        <f t="shared" si="203"/>
        <v>0</v>
      </c>
      <c r="AL102" s="378">
        <f t="shared" si="203"/>
        <v>0</v>
      </c>
      <c r="AM102" s="378">
        <f t="shared" si="203"/>
        <v>0</v>
      </c>
      <c r="AN102" s="378">
        <f t="shared" si="203"/>
        <v>0</v>
      </c>
      <c r="AO102" s="1109"/>
      <c r="AP102" s="1109"/>
      <c r="AQ102" s="1109"/>
      <c r="AR102" s="1109"/>
      <c r="AS102" s="1109"/>
      <c r="AT102" s="1109"/>
      <c r="AU102" s="1109"/>
      <c r="AV102" s="1109"/>
      <c r="AW102" s="378">
        <f t="shared" si="205"/>
        <v>0</v>
      </c>
      <c r="AX102" s="378">
        <f t="shared" si="205"/>
        <v>0</v>
      </c>
      <c r="AY102" s="378">
        <f t="shared" si="205"/>
        <v>0</v>
      </c>
      <c r="AZ102" s="378">
        <f t="shared" si="205"/>
        <v>0</v>
      </c>
      <c r="BA102" s="378">
        <f t="shared" si="205"/>
        <v>0</v>
      </c>
      <c r="BB102" s="378">
        <f t="shared" si="205"/>
        <v>0</v>
      </c>
      <c r="BC102" s="378">
        <f t="shared" si="205"/>
        <v>0</v>
      </c>
      <c r="BD102" s="378">
        <f t="shared" si="205"/>
        <v>0</v>
      </c>
      <c r="BE102" s="1109"/>
      <c r="BF102" s="1109"/>
      <c r="BG102" s="1109"/>
      <c r="BH102" s="1109"/>
      <c r="BI102" s="1109"/>
      <c r="BJ102" s="1109"/>
      <c r="BK102" s="1109"/>
      <c r="BL102" s="1109"/>
      <c r="BM102" s="378">
        <f t="shared" si="207"/>
        <v>0</v>
      </c>
      <c r="BN102" s="378">
        <f t="shared" si="207"/>
        <v>0</v>
      </c>
      <c r="BO102" s="378">
        <f t="shared" si="207"/>
        <v>0</v>
      </c>
      <c r="BP102" s="378">
        <f t="shared" si="207"/>
        <v>0</v>
      </c>
      <c r="BQ102" s="378">
        <f t="shared" si="207"/>
        <v>0</v>
      </c>
      <c r="BR102" s="378">
        <f t="shared" si="207"/>
        <v>0</v>
      </c>
      <c r="BS102" s="378">
        <f t="shared" si="207"/>
        <v>0</v>
      </c>
      <c r="BT102" s="378">
        <f t="shared" si="207"/>
        <v>0</v>
      </c>
      <c r="BU102" s="1109"/>
      <c r="BV102" s="1109"/>
      <c r="BW102" s="1109"/>
      <c r="BX102" s="1109"/>
      <c r="BY102" s="1109"/>
      <c r="BZ102" s="1109"/>
      <c r="CA102" s="1109"/>
      <c r="CB102" s="1109"/>
    </row>
    <row r="103" spans="1:80" ht="13.5" thickBot="1" x14ac:dyDescent="0.25">
      <c r="A103" s="377">
        <f t="shared" si="209"/>
        <v>0</v>
      </c>
      <c r="B103" s="378">
        <f t="shared" si="209"/>
        <v>0</v>
      </c>
      <c r="C103" s="378">
        <f t="shared" si="209"/>
        <v>0</v>
      </c>
      <c r="D103" s="378">
        <f t="shared" si="209"/>
        <v>1</v>
      </c>
      <c r="E103" s="378">
        <f t="shared" si="209"/>
        <v>0</v>
      </c>
      <c r="F103" s="378">
        <f t="shared" si="209"/>
        <v>0</v>
      </c>
      <c r="G103" s="378">
        <f t="shared" si="209"/>
        <v>0</v>
      </c>
      <c r="H103" s="378">
        <f t="shared" si="209"/>
        <v>0</v>
      </c>
      <c r="I103" s="380" t="s">
        <v>42</v>
      </c>
      <c r="J103" s="380" t="s">
        <v>44</v>
      </c>
      <c r="K103" s="380" t="s">
        <v>45</v>
      </c>
      <c r="L103" s="380" t="s">
        <v>46</v>
      </c>
      <c r="M103" s="380" t="s">
        <v>47</v>
      </c>
      <c r="N103" s="380" t="s">
        <v>48</v>
      </c>
      <c r="O103" s="380" t="s">
        <v>67</v>
      </c>
      <c r="P103" s="380" t="s">
        <v>43</v>
      </c>
      <c r="Q103" s="378">
        <f t="shared" si="209"/>
        <v>0</v>
      </c>
      <c r="R103" s="378">
        <f t="shared" si="209"/>
        <v>0</v>
      </c>
      <c r="S103" s="378">
        <f t="shared" si="209"/>
        <v>0</v>
      </c>
      <c r="T103" s="378">
        <f t="shared" si="209"/>
        <v>1</v>
      </c>
      <c r="U103" s="378">
        <f t="shared" si="209"/>
        <v>0</v>
      </c>
      <c r="V103" s="378">
        <f t="shared" si="209"/>
        <v>0</v>
      </c>
      <c r="W103" s="378">
        <f t="shared" si="209"/>
        <v>0</v>
      </c>
      <c r="X103" s="378">
        <f t="shared" si="209"/>
        <v>0</v>
      </c>
      <c r="Y103" s="380" t="s">
        <v>42</v>
      </c>
      <c r="Z103" s="380" t="s">
        <v>44</v>
      </c>
      <c r="AA103" s="380" t="s">
        <v>45</v>
      </c>
      <c r="AB103" s="380" t="s">
        <v>46</v>
      </c>
      <c r="AC103" s="380" t="s">
        <v>47</v>
      </c>
      <c r="AD103" s="380" t="s">
        <v>48</v>
      </c>
      <c r="AE103" s="380" t="s">
        <v>67</v>
      </c>
      <c r="AF103" s="380" t="s">
        <v>43</v>
      </c>
      <c r="AG103" s="378">
        <f t="shared" si="203"/>
        <v>0</v>
      </c>
      <c r="AH103" s="378">
        <f t="shared" si="203"/>
        <v>0</v>
      </c>
      <c r="AI103" s="378">
        <f t="shared" si="203"/>
        <v>0</v>
      </c>
      <c r="AJ103" s="378">
        <f t="shared" si="203"/>
        <v>0</v>
      </c>
      <c r="AK103" s="378">
        <f t="shared" si="203"/>
        <v>0</v>
      </c>
      <c r="AL103" s="378">
        <f t="shared" si="203"/>
        <v>0</v>
      </c>
      <c r="AM103" s="378">
        <f t="shared" si="203"/>
        <v>0</v>
      </c>
      <c r="AN103" s="378">
        <f t="shared" si="203"/>
        <v>0</v>
      </c>
      <c r="AO103" s="380" t="s">
        <v>42</v>
      </c>
      <c r="AP103" s="380" t="s">
        <v>44</v>
      </c>
      <c r="AQ103" s="380" t="s">
        <v>45</v>
      </c>
      <c r="AR103" s="380" t="s">
        <v>46</v>
      </c>
      <c r="AS103" s="380" t="s">
        <v>47</v>
      </c>
      <c r="AT103" s="380" t="s">
        <v>48</v>
      </c>
      <c r="AU103" s="380" t="s">
        <v>67</v>
      </c>
      <c r="AV103" s="380" t="s">
        <v>43</v>
      </c>
      <c r="AW103" s="378">
        <f t="shared" si="205"/>
        <v>0</v>
      </c>
      <c r="AX103" s="378">
        <f t="shared" si="205"/>
        <v>0</v>
      </c>
      <c r="AY103" s="378">
        <f t="shared" si="205"/>
        <v>0</v>
      </c>
      <c r="AZ103" s="378">
        <f t="shared" si="205"/>
        <v>0</v>
      </c>
      <c r="BA103" s="378">
        <f t="shared" si="205"/>
        <v>0</v>
      </c>
      <c r="BB103" s="378">
        <f t="shared" si="205"/>
        <v>0</v>
      </c>
      <c r="BC103" s="378">
        <f t="shared" si="205"/>
        <v>0</v>
      </c>
      <c r="BD103" s="378">
        <f t="shared" si="205"/>
        <v>0</v>
      </c>
      <c r="BE103" s="380" t="s">
        <v>42</v>
      </c>
      <c r="BF103" s="380" t="s">
        <v>44</v>
      </c>
      <c r="BG103" s="380" t="s">
        <v>45</v>
      </c>
      <c r="BH103" s="380" t="s">
        <v>46</v>
      </c>
      <c r="BI103" s="380" t="s">
        <v>47</v>
      </c>
      <c r="BJ103" s="380" t="s">
        <v>48</v>
      </c>
      <c r="BK103" s="380" t="s">
        <v>67</v>
      </c>
      <c r="BL103" s="380" t="s">
        <v>43</v>
      </c>
      <c r="BM103" s="378">
        <f t="shared" si="207"/>
        <v>0</v>
      </c>
      <c r="BN103" s="378">
        <f t="shared" si="207"/>
        <v>0</v>
      </c>
      <c r="BO103" s="378">
        <f t="shared" si="207"/>
        <v>0</v>
      </c>
      <c r="BP103" s="378">
        <f t="shared" si="207"/>
        <v>0</v>
      </c>
      <c r="BQ103" s="378">
        <f t="shared" si="207"/>
        <v>0</v>
      </c>
      <c r="BR103" s="378">
        <f t="shared" si="207"/>
        <v>0</v>
      </c>
      <c r="BS103" s="378">
        <f t="shared" si="207"/>
        <v>0</v>
      </c>
      <c r="BT103" s="378">
        <f t="shared" si="207"/>
        <v>0</v>
      </c>
      <c r="BU103" s="380" t="s">
        <v>42</v>
      </c>
      <c r="BV103" s="380" t="s">
        <v>44</v>
      </c>
      <c r="BW103" s="380" t="s">
        <v>45</v>
      </c>
      <c r="BX103" s="380" t="s">
        <v>46</v>
      </c>
      <c r="BY103" s="380" t="s">
        <v>47</v>
      </c>
      <c r="BZ103" s="380" t="s">
        <v>48</v>
      </c>
      <c r="CA103" s="380" t="s">
        <v>67</v>
      </c>
      <c r="CB103" s="380" t="s">
        <v>43</v>
      </c>
    </row>
    <row r="104" spans="1:80" ht="13.5" thickBot="1" x14ac:dyDescent="0.25">
      <c r="A104" s="373">
        <f t="shared" ref="A104:BD104" si="210">SUM(A96:A103)</f>
        <v>0</v>
      </c>
      <c r="B104" s="372">
        <f t="shared" si="210"/>
        <v>3</v>
      </c>
      <c r="C104" s="372">
        <f t="shared" si="210"/>
        <v>0</v>
      </c>
      <c r="D104" s="372">
        <f t="shared" si="210"/>
        <v>2</v>
      </c>
      <c r="E104" s="372">
        <f t="shared" si="210"/>
        <v>1</v>
      </c>
      <c r="F104" s="372">
        <f t="shared" si="210"/>
        <v>3</v>
      </c>
      <c r="G104" s="372">
        <f t="shared" si="210"/>
        <v>1</v>
      </c>
      <c r="H104" s="372">
        <f t="shared" si="210"/>
        <v>2</v>
      </c>
      <c r="I104" s="379" t="str">
        <f t="shared" ref="I104:P104" ca="1" si="211">IF(A104=I100,"OK.","CISSS!")</f>
        <v>OK.</v>
      </c>
      <c r="J104" s="379" t="str">
        <f t="shared" ca="1" si="211"/>
        <v>OK.</v>
      </c>
      <c r="K104" s="379" t="str">
        <f t="shared" ca="1" si="211"/>
        <v>OK.</v>
      </c>
      <c r="L104" s="379" t="str">
        <f t="shared" ca="1" si="211"/>
        <v>OK.</v>
      </c>
      <c r="M104" s="379" t="str">
        <f t="shared" ca="1" si="211"/>
        <v>OK.</v>
      </c>
      <c r="N104" s="379" t="str">
        <f t="shared" ca="1" si="211"/>
        <v>OK.</v>
      </c>
      <c r="O104" s="379" t="str">
        <f t="shared" ca="1" si="211"/>
        <v>OK.</v>
      </c>
      <c r="P104" s="379" t="str">
        <f t="shared" ca="1" si="211"/>
        <v>OK.</v>
      </c>
      <c r="Q104" s="384">
        <f t="shared" si="210"/>
        <v>0</v>
      </c>
      <c r="R104" s="384">
        <f t="shared" si="210"/>
        <v>3</v>
      </c>
      <c r="S104" s="384">
        <f t="shared" si="210"/>
        <v>0</v>
      </c>
      <c r="T104" s="384">
        <f t="shared" si="210"/>
        <v>2</v>
      </c>
      <c r="U104" s="384">
        <f t="shared" si="210"/>
        <v>1</v>
      </c>
      <c r="V104" s="384">
        <f t="shared" si="210"/>
        <v>3</v>
      </c>
      <c r="W104" s="384">
        <f t="shared" si="210"/>
        <v>1</v>
      </c>
      <c r="X104" s="384">
        <f t="shared" si="210"/>
        <v>2</v>
      </c>
      <c r="Y104" s="382" t="str">
        <f t="shared" ref="Y104:AF104" ca="1" si="212">IF(Q104=Y100,"OK.","CISSS!")</f>
        <v>OK.</v>
      </c>
      <c r="Z104" s="382" t="str">
        <f t="shared" ca="1" si="212"/>
        <v>OK.</v>
      </c>
      <c r="AA104" s="382" t="str">
        <f t="shared" ca="1" si="212"/>
        <v>OK.</v>
      </c>
      <c r="AB104" s="382" t="str">
        <f t="shared" ca="1" si="212"/>
        <v>OK.</v>
      </c>
      <c r="AC104" s="382" t="str">
        <f t="shared" ca="1" si="212"/>
        <v>OK.</v>
      </c>
      <c r="AD104" s="382" t="str">
        <f t="shared" ca="1" si="212"/>
        <v>OK.</v>
      </c>
      <c r="AE104" s="382" t="str">
        <f t="shared" ca="1" si="212"/>
        <v>OK.</v>
      </c>
      <c r="AF104" s="382" t="str">
        <f t="shared" ca="1" si="212"/>
        <v>OK.</v>
      </c>
      <c r="AG104" s="372">
        <f t="shared" si="210"/>
        <v>0</v>
      </c>
      <c r="AH104" s="372">
        <f t="shared" si="210"/>
        <v>0</v>
      </c>
      <c r="AI104" s="372">
        <f t="shared" si="210"/>
        <v>0</v>
      </c>
      <c r="AJ104" s="372">
        <f t="shared" si="210"/>
        <v>0</v>
      </c>
      <c r="AK104" s="372">
        <f t="shared" si="210"/>
        <v>0</v>
      </c>
      <c r="AL104" s="372">
        <f t="shared" si="210"/>
        <v>0</v>
      </c>
      <c r="AM104" s="372">
        <f t="shared" si="210"/>
        <v>0</v>
      </c>
      <c r="AN104" s="372">
        <f t="shared" si="210"/>
        <v>0</v>
      </c>
      <c r="AO104" s="379" t="str">
        <f t="shared" ref="AO104:AV104" ca="1" si="213">IF(AG104=AO100,"OK.","CISSS!")</f>
        <v>OK.</v>
      </c>
      <c r="AP104" s="379" t="str">
        <f t="shared" ca="1" si="213"/>
        <v>OK.</v>
      </c>
      <c r="AQ104" s="379" t="str">
        <f t="shared" ca="1" si="213"/>
        <v>OK.</v>
      </c>
      <c r="AR104" s="379" t="str">
        <f t="shared" ca="1" si="213"/>
        <v>OK.</v>
      </c>
      <c r="AS104" s="379" t="str">
        <f t="shared" ca="1" si="213"/>
        <v>OK.</v>
      </c>
      <c r="AT104" s="379" t="str">
        <f t="shared" ca="1" si="213"/>
        <v>OK.</v>
      </c>
      <c r="AU104" s="379" t="str">
        <f t="shared" ca="1" si="213"/>
        <v>OK.</v>
      </c>
      <c r="AV104" s="379" t="str">
        <f t="shared" ca="1" si="213"/>
        <v>OK.</v>
      </c>
      <c r="AW104" s="384">
        <f t="shared" si="210"/>
        <v>0</v>
      </c>
      <c r="AX104" s="384">
        <f t="shared" si="210"/>
        <v>1</v>
      </c>
      <c r="AY104" s="384">
        <f t="shared" si="210"/>
        <v>0</v>
      </c>
      <c r="AZ104" s="384">
        <f t="shared" si="210"/>
        <v>0</v>
      </c>
      <c r="BA104" s="384">
        <f t="shared" si="210"/>
        <v>0</v>
      </c>
      <c r="BB104" s="384">
        <f t="shared" si="210"/>
        <v>0</v>
      </c>
      <c r="BC104" s="384">
        <f t="shared" si="210"/>
        <v>0</v>
      </c>
      <c r="BD104" s="384">
        <f t="shared" si="210"/>
        <v>2</v>
      </c>
      <c r="BE104" s="382" t="str">
        <f t="shared" ref="BE104:BL104" ca="1" si="214">IF(AW104=BE100,"OK.","CISSS!")</f>
        <v>OK.</v>
      </c>
      <c r="BF104" s="382" t="str">
        <f t="shared" ca="1" si="214"/>
        <v>OK.</v>
      </c>
      <c r="BG104" s="382" t="str">
        <f t="shared" ca="1" si="214"/>
        <v>OK.</v>
      </c>
      <c r="BH104" s="382" t="str">
        <f t="shared" ca="1" si="214"/>
        <v>OK.</v>
      </c>
      <c r="BI104" s="382" t="str">
        <f t="shared" ca="1" si="214"/>
        <v>OK.</v>
      </c>
      <c r="BJ104" s="382" t="str">
        <f t="shared" ca="1" si="214"/>
        <v>OK.</v>
      </c>
      <c r="BK104" s="382" t="str">
        <f t="shared" ca="1" si="214"/>
        <v>OK.</v>
      </c>
      <c r="BL104" s="382" t="str">
        <f t="shared" ca="1" si="214"/>
        <v>OK.</v>
      </c>
      <c r="BM104" s="372">
        <f t="shared" ref="BM104:BT104" si="215">SUM(BM96:BM103)</f>
        <v>0</v>
      </c>
      <c r="BN104" s="372">
        <f t="shared" si="215"/>
        <v>0</v>
      </c>
      <c r="BO104" s="372">
        <f t="shared" si="215"/>
        <v>0</v>
      </c>
      <c r="BP104" s="372">
        <f t="shared" si="215"/>
        <v>0</v>
      </c>
      <c r="BQ104" s="372">
        <f t="shared" si="215"/>
        <v>0</v>
      </c>
      <c r="BR104" s="372">
        <f t="shared" si="215"/>
        <v>0</v>
      </c>
      <c r="BS104" s="372">
        <f t="shared" si="215"/>
        <v>0</v>
      </c>
      <c r="BT104" s="372">
        <f t="shared" si="215"/>
        <v>0</v>
      </c>
      <c r="BU104" s="379" t="str">
        <f t="shared" ref="BU104:CB104" ca="1" si="216">IF(BM104=BU100,"OK.","CISSS!")</f>
        <v>OK.</v>
      </c>
      <c r="BV104" s="379" t="str">
        <f t="shared" ca="1" si="216"/>
        <v>OK.</v>
      </c>
      <c r="BW104" s="379" t="str">
        <f t="shared" ca="1" si="216"/>
        <v>OK.</v>
      </c>
      <c r="BX104" s="379" t="str">
        <f t="shared" ca="1" si="216"/>
        <v>OK.</v>
      </c>
      <c r="BY104" s="379" t="str">
        <f t="shared" ca="1" si="216"/>
        <v>OK.</v>
      </c>
      <c r="BZ104" s="379" t="str">
        <f t="shared" ca="1" si="216"/>
        <v>OK.</v>
      </c>
      <c r="CA104" s="379" t="str">
        <f t="shared" ca="1" si="216"/>
        <v>OK.</v>
      </c>
      <c r="CB104" s="379" t="str">
        <f t="shared" ca="1" si="216"/>
        <v>OK.</v>
      </c>
    </row>
    <row r="105" spans="1:80" x14ac:dyDescent="0.2">
      <c r="A105" s="375" t="str">
        <f t="shared" ref="A105:H105" si="217">A$8</f>
        <v>HUM 101.0A</v>
      </c>
      <c r="B105" s="375" t="str">
        <f t="shared" si="217"/>
        <v>ARCH 112.11</v>
      </c>
      <c r="C105" s="375">
        <f t="shared" si="217"/>
        <v>0</v>
      </c>
      <c r="D105" s="375">
        <f t="shared" si="217"/>
        <v>0</v>
      </c>
      <c r="E105" s="375">
        <f t="shared" si="217"/>
        <v>0</v>
      </c>
      <c r="F105" s="375" t="str">
        <f t="shared" si="217"/>
        <v>ARCH 352.11</v>
      </c>
      <c r="G105" s="375">
        <f t="shared" si="217"/>
        <v>0</v>
      </c>
      <c r="H105" s="375" t="str">
        <f t="shared" si="217"/>
        <v>ARCH 492.11</v>
      </c>
      <c r="I105">
        <f ca="1">COUNTIF((OFFSET($A$105,0,0,4,8)),IF(A105=0,".",A105))</f>
        <v>1</v>
      </c>
      <c r="J105">
        <f t="shared" ref="J105:P108" ca="1" si="218">COUNTIF((OFFSET($A$105,0,0,4,8)),IF(B105=0,".",B105))</f>
        <v>1</v>
      </c>
      <c r="K105">
        <f t="shared" ca="1" si="218"/>
        <v>0</v>
      </c>
      <c r="L105">
        <f t="shared" ca="1" si="218"/>
        <v>0</v>
      </c>
      <c r="M105">
        <f t="shared" ca="1" si="218"/>
        <v>0</v>
      </c>
      <c r="N105">
        <f t="shared" ca="1" si="218"/>
        <v>1</v>
      </c>
      <c r="O105">
        <f t="shared" ca="1" si="218"/>
        <v>0</v>
      </c>
      <c r="P105">
        <f t="shared" ca="1" si="218"/>
        <v>1</v>
      </c>
      <c r="Q105" s="375" t="str">
        <f t="shared" ref="Q105:BT105" si="219">Q$8</f>
        <v>Rectorate1</v>
      </c>
      <c r="R105" s="375" t="str">
        <f t="shared" si="219"/>
        <v>Doç. Dr. Füsun SEZEN</v>
      </c>
      <c r="S105" s="375">
        <f t="shared" si="219"/>
        <v>0</v>
      </c>
      <c r="T105" s="375">
        <f t="shared" si="219"/>
        <v>0</v>
      </c>
      <c r="U105" s="375">
        <f t="shared" si="219"/>
        <v>0</v>
      </c>
      <c r="V105" s="375" t="str">
        <f t="shared" si="219"/>
        <v>Prof. Dr. Oya PAKDİL</v>
      </c>
      <c r="W105" s="375">
        <f t="shared" si="219"/>
        <v>0</v>
      </c>
      <c r="X105" s="375" t="str">
        <f t="shared" si="219"/>
        <v>Prof. Dr. Belkıs ULUOĞLU</v>
      </c>
      <c r="Y105" s="381">
        <f ca="1">COUNTIF((OFFSET($Q$105,0,0,4,8)),IF(Q105=0,".",Q105))</f>
        <v>1</v>
      </c>
      <c r="Z105" s="381">
        <f t="shared" ref="Z105:AF108" ca="1" si="220">COUNTIF((OFFSET($Q$105,0,0,4,8)),IF(R105=0,".",R105))</f>
        <v>1</v>
      </c>
      <c r="AA105" s="381">
        <f t="shared" ca="1" si="220"/>
        <v>0</v>
      </c>
      <c r="AB105" s="381">
        <f t="shared" ca="1" si="220"/>
        <v>0</v>
      </c>
      <c r="AC105" s="381">
        <f t="shared" ca="1" si="220"/>
        <v>0</v>
      </c>
      <c r="AD105" s="381">
        <f t="shared" ca="1" si="220"/>
        <v>1</v>
      </c>
      <c r="AE105" s="381">
        <f t="shared" ca="1" si="220"/>
        <v>0</v>
      </c>
      <c r="AF105" s="381">
        <f t="shared" ca="1" si="220"/>
        <v>1</v>
      </c>
      <c r="AG105" s="375">
        <f t="shared" si="219"/>
        <v>0</v>
      </c>
      <c r="AH105" s="375">
        <f t="shared" si="219"/>
        <v>0</v>
      </c>
      <c r="AI105" s="375">
        <f t="shared" si="219"/>
        <v>0</v>
      </c>
      <c r="AJ105" s="375">
        <f t="shared" si="219"/>
        <v>0</v>
      </c>
      <c r="AK105" s="375">
        <f t="shared" si="219"/>
        <v>0</v>
      </c>
      <c r="AL105" s="375">
        <f t="shared" si="219"/>
        <v>0</v>
      </c>
      <c r="AM105" s="375">
        <f t="shared" si="219"/>
        <v>0</v>
      </c>
      <c r="AN105" s="375">
        <f t="shared" si="219"/>
        <v>0</v>
      </c>
      <c r="AO105">
        <f ca="1">COUNTIF((OFFSET($AG$105,0,0,4,8)),IF(AG105=0,".",AG105))</f>
        <v>0</v>
      </c>
      <c r="AP105">
        <f t="shared" ref="AP105:AV108" ca="1" si="221">COUNTIF((OFFSET($AG$105,0,0,4,8)),IF(AH105=0,".",AH105))</f>
        <v>0</v>
      </c>
      <c r="AQ105">
        <f t="shared" ca="1" si="221"/>
        <v>0</v>
      </c>
      <c r="AR105">
        <f t="shared" ca="1" si="221"/>
        <v>0</v>
      </c>
      <c r="AS105">
        <f t="shared" ca="1" si="221"/>
        <v>0</v>
      </c>
      <c r="AT105">
        <f t="shared" ca="1" si="221"/>
        <v>0</v>
      </c>
      <c r="AU105">
        <f t="shared" ca="1" si="221"/>
        <v>0</v>
      </c>
      <c r="AV105">
        <f t="shared" ca="1" si="221"/>
        <v>0</v>
      </c>
      <c r="AW105" s="375">
        <f t="shared" si="219"/>
        <v>0</v>
      </c>
      <c r="AX105" s="375" t="str">
        <f t="shared" si="219"/>
        <v>Pelin KARAÇAR ERCOŞKUN</v>
      </c>
      <c r="AY105" s="375">
        <f t="shared" si="219"/>
        <v>0</v>
      </c>
      <c r="AZ105" s="375">
        <f t="shared" si="219"/>
        <v>0</v>
      </c>
      <c r="BA105" s="375">
        <f t="shared" si="219"/>
        <v>0</v>
      </c>
      <c r="BB105" s="375">
        <f t="shared" si="219"/>
        <v>0</v>
      </c>
      <c r="BC105" s="375">
        <f t="shared" si="219"/>
        <v>0</v>
      </c>
      <c r="BD105" s="375" t="str">
        <f t="shared" si="219"/>
        <v>Ceren GÖĞÜŞ</v>
      </c>
      <c r="BE105" s="381">
        <f ca="1">COUNTIF((OFFSET($AW$105,0,0,4,8)),IF(AW105=0,".",AW105))</f>
        <v>0</v>
      </c>
      <c r="BF105" s="381">
        <f t="shared" ref="BF105:BL108" ca="1" si="222">COUNTIF((OFFSET($AW$105,0,0,4,8)),IF(AX105=0,".",AX105))</f>
        <v>1</v>
      </c>
      <c r="BG105" s="381">
        <f t="shared" ca="1" si="222"/>
        <v>0</v>
      </c>
      <c r="BH105" s="381">
        <f t="shared" ca="1" si="222"/>
        <v>0</v>
      </c>
      <c r="BI105" s="381">
        <f t="shared" ca="1" si="222"/>
        <v>0</v>
      </c>
      <c r="BJ105" s="381">
        <f t="shared" ca="1" si="222"/>
        <v>0</v>
      </c>
      <c r="BK105" s="381">
        <f t="shared" ca="1" si="222"/>
        <v>0</v>
      </c>
      <c r="BL105" s="381">
        <f t="shared" ca="1" si="222"/>
        <v>1</v>
      </c>
      <c r="BM105" s="375">
        <f t="shared" si="219"/>
        <v>0</v>
      </c>
      <c r="BN105" s="375">
        <f t="shared" si="219"/>
        <v>0</v>
      </c>
      <c r="BO105" s="375">
        <f t="shared" si="219"/>
        <v>0</v>
      </c>
      <c r="BP105" s="375">
        <f t="shared" si="219"/>
        <v>0</v>
      </c>
      <c r="BQ105" s="375">
        <f t="shared" si="219"/>
        <v>0</v>
      </c>
      <c r="BR105" s="375">
        <f t="shared" si="219"/>
        <v>0</v>
      </c>
      <c r="BS105" s="375">
        <f t="shared" si="219"/>
        <v>0</v>
      </c>
      <c r="BT105" s="375">
        <f t="shared" si="219"/>
        <v>0</v>
      </c>
      <c r="BU105">
        <f ca="1">COUNTIF((OFFSET($BM$105,0,0,4,8)),IF(BM105=0,".",BM105))</f>
        <v>0</v>
      </c>
      <c r="BV105">
        <f t="shared" ref="BV105:CB108" ca="1" si="223">COUNTIF((OFFSET($BM$105,0,0,4,8)),IF(BN105=0,".",BN105))</f>
        <v>0</v>
      </c>
      <c r="BW105">
        <f t="shared" ca="1" si="223"/>
        <v>0</v>
      </c>
      <c r="BX105">
        <f t="shared" ca="1" si="223"/>
        <v>0</v>
      </c>
      <c r="BY105">
        <f t="shared" ca="1" si="223"/>
        <v>0</v>
      </c>
      <c r="BZ105">
        <f t="shared" ca="1" si="223"/>
        <v>0</v>
      </c>
      <c r="CA105">
        <f t="shared" ca="1" si="223"/>
        <v>0</v>
      </c>
      <c r="CB105">
        <f t="shared" ca="1" si="223"/>
        <v>0</v>
      </c>
    </row>
    <row r="106" spans="1:80" x14ac:dyDescent="0.2">
      <c r="A106" s="374">
        <f t="shared" ref="A106:H106" si="224">A$18</f>
        <v>0</v>
      </c>
      <c r="B106" s="374" t="str">
        <f t="shared" si="224"/>
        <v>ARCH 112.12</v>
      </c>
      <c r="C106" s="374">
        <f t="shared" si="224"/>
        <v>0</v>
      </c>
      <c r="D106" s="374">
        <f t="shared" si="224"/>
        <v>0</v>
      </c>
      <c r="E106" s="374" t="str">
        <f t="shared" si="224"/>
        <v>ARCH 351.12</v>
      </c>
      <c r="F106" s="374" t="str">
        <f t="shared" si="224"/>
        <v>ARCH 352.12</v>
      </c>
      <c r="G106" s="374" t="str">
        <f t="shared" si="224"/>
        <v>ARCH 451.12</v>
      </c>
      <c r="H106" s="374" t="str">
        <f t="shared" si="224"/>
        <v>ARCH 492.12</v>
      </c>
      <c r="I106">
        <f ca="1">COUNTIF((OFFSET($A$105,0,0,4,8)),IF(A106=0,".",A106))</f>
        <v>0</v>
      </c>
      <c r="J106">
        <f t="shared" ca="1" si="218"/>
        <v>1</v>
      </c>
      <c r="K106">
        <f t="shared" ca="1" si="218"/>
        <v>0</v>
      </c>
      <c r="L106">
        <f t="shared" ca="1" si="218"/>
        <v>0</v>
      </c>
      <c r="M106">
        <f t="shared" ca="1" si="218"/>
        <v>1</v>
      </c>
      <c r="N106">
        <f t="shared" ca="1" si="218"/>
        <v>1</v>
      </c>
      <c r="O106">
        <f t="shared" ca="1" si="218"/>
        <v>1</v>
      </c>
      <c r="P106">
        <f t="shared" ca="1" si="218"/>
        <v>1</v>
      </c>
      <c r="Q106" s="385">
        <f t="shared" ref="Q106:BT106" si="225">Q$18</f>
        <v>0</v>
      </c>
      <c r="R106" s="385" t="str">
        <f t="shared" si="225"/>
        <v>Doç. Dr. Ayşe  ELEGÖZ</v>
      </c>
      <c r="S106" s="385">
        <f t="shared" si="225"/>
        <v>0</v>
      </c>
      <c r="T106" s="385">
        <f t="shared" si="225"/>
        <v>0</v>
      </c>
      <c r="U106" s="385" t="str">
        <f t="shared" si="225"/>
        <v>Öğr. Gör. Ayla KARACABEY</v>
      </c>
      <c r="V106" s="385" t="str">
        <f t="shared" si="225"/>
        <v>Prof. Dr. Şahap ÇAKIN</v>
      </c>
      <c r="W106" s="385" t="str">
        <f t="shared" si="225"/>
        <v>Prof. Dr. Ahmet Vefik ALP</v>
      </c>
      <c r="X106" s="385" t="str">
        <f t="shared" si="225"/>
        <v>Prof. Dr. Sevinç HADİ</v>
      </c>
      <c r="Y106" s="381">
        <f ca="1">COUNTIF((OFFSET($Q$105,0,0,4,8)),IF(Q106=0,".",Q106))</f>
        <v>0</v>
      </c>
      <c r="Z106" s="381">
        <f t="shared" ca="1" si="220"/>
        <v>1</v>
      </c>
      <c r="AA106" s="381">
        <f t="shared" ca="1" si="220"/>
        <v>0</v>
      </c>
      <c r="AB106" s="381">
        <f t="shared" ca="1" si="220"/>
        <v>0</v>
      </c>
      <c r="AC106" s="381">
        <f t="shared" ca="1" si="220"/>
        <v>1</v>
      </c>
      <c r="AD106" s="381">
        <f t="shared" ca="1" si="220"/>
        <v>1</v>
      </c>
      <c r="AE106" s="381">
        <f t="shared" ca="1" si="220"/>
        <v>1</v>
      </c>
      <c r="AF106" s="381">
        <f t="shared" ca="1" si="220"/>
        <v>1</v>
      </c>
      <c r="AG106" s="374">
        <f t="shared" si="225"/>
        <v>0</v>
      </c>
      <c r="AH106" s="374">
        <f t="shared" si="225"/>
        <v>0</v>
      </c>
      <c r="AI106" s="374">
        <f t="shared" si="225"/>
        <v>0</v>
      </c>
      <c r="AJ106" s="374">
        <f t="shared" si="225"/>
        <v>0</v>
      </c>
      <c r="AK106" s="374">
        <f t="shared" si="225"/>
        <v>0</v>
      </c>
      <c r="AL106" s="374">
        <f t="shared" si="225"/>
        <v>0</v>
      </c>
      <c r="AM106" s="374">
        <f t="shared" si="225"/>
        <v>0</v>
      </c>
      <c r="AN106" s="374">
        <f t="shared" si="225"/>
        <v>0</v>
      </c>
      <c r="AO106">
        <f ca="1">COUNTIF((OFFSET($AG$105,0,0,4,8)),IF(AG106=0,".",AG106))</f>
        <v>0</v>
      </c>
      <c r="AP106">
        <f t="shared" ca="1" si="221"/>
        <v>0</v>
      </c>
      <c r="AQ106">
        <f t="shared" ca="1" si="221"/>
        <v>0</v>
      </c>
      <c r="AR106">
        <f t="shared" ca="1" si="221"/>
        <v>0</v>
      </c>
      <c r="AS106">
        <f t="shared" ca="1" si="221"/>
        <v>0</v>
      </c>
      <c r="AT106">
        <f t="shared" ca="1" si="221"/>
        <v>0</v>
      </c>
      <c r="AU106">
        <f t="shared" ca="1" si="221"/>
        <v>0</v>
      </c>
      <c r="AV106">
        <f t="shared" ca="1" si="221"/>
        <v>0</v>
      </c>
      <c r="AW106" s="385">
        <f t="shared" si="225"/>
        <v>0</v>
      </c>
      <c r="AX106" s="385">
        <f t="shared" si="225"/>
        <v>0</v>
      </c>
      <c r="AY106" s="385">
        <f t="shared" si="225"/>
        <v>0</v>
      </c>
      <c r="AZ106" s="385">
        <f t="shared" si="225"/>
        <v>0</v>
      </c>
      <c r="BA106" s="385">
        <f t="shared" si="225"/>
        <v>0</v>
      </c>
      <c r="BB106" s="385">
        <f t="shared" si="225"/>
        <v>0</v>
      </c>
      <c r="BC106" s="385">
        <f t="shared" si="225"/>
        <v>0</v>
      </c>
      <c r="BD106" s="385" t="str">
        <f t="shared" si="225"/>
        <v>Evin ERİŞ</v>
      </c>
      <c r="BE106" s="381">
        <f ca="1">COUNTIF((OFFSET($AW$105,0,0,4,8)),IF(AW106=0,".",AW106))</f>
        <v>0</v>
      </c>
      <c r="BF106" s="381">
        <f t="shared" ca="1" si="222"/>
        <v>0</v>
      </c>
      <c r="BG106" s="381">
        <f t="shared" ca="1" si="222"/>
        <v>0</v>
      </c>
      <c r="BH106" s="381">
        <f t="shared" ca="1" si="222"/>
        <v>0</v>
      </c>
      <c r="BI106" s="381">
        <f t="shared" ca="1" si="222"/>
        <v>0</v>
      </c>
      <c r="BJ106" s="381">
        <f t="shared" ca="1" si="222"/>
        <v>0</v>
      </c>
      <c r="BK106" s="381">
        <f t="shared" ca="1" si="222"/>
        <v>0</v>
      </c>
      <c r="BL106" s="381">
        <f t="shared" ca="1" si="222"/>
        <v>1</v>
      </c>
      <c r="BM106" s="374">
        <f t="shared" si="225"/>
        <v>0</v>
      </c>
      <c r="BN106" s="374">
        <f t="shared" si="225"/>
        <v>0</v>
      </c>
      <c r="BO106" s="374">
        <f t="shared" si="225"/>
        <v>0</v>
      </c>
      <c r="BP106" s="374">
        <f t="shared" si="225"/>
        <v>0</v>
      </c>
      <c r="BQ106" s="374">
        <f t="shared" si="225"/>
        <v>0</v>
      </c>
      <c r="BR106" s="374">
        <f t="shared" si="225"/>
        <v>0</v>
      </c>
      <c r="BS106" s="374">
        <f t="shared" si="225"/>
        <v>0</v>
      </c>
      <c r="BT106" s="374">
        <f t="shared" si="225"/>
        <v>0</v>
      </c>
      <c r="BU106">
        <f ca="1">COUNTIF((OFFSET($BM$105,0,0,4,8)),IF(BM106=0,".",BM106))</f>
        <v>0</v>
      </c>
      <c r="BV106">
        <f t="shared" ca="1" si="223"/>
        <v>0</v>
      </c>
      <c r="BW106">
        <f t="shared" ca="1" si="223"/>
        <v>0</v>
      </c>
      <c r="BX106">
        <f t="shared" ca="1" si="223"/>
        <v>0</v>
      </c>
      <c r="BY106">
        <f t="shared" ca="1" si="223"/>
        <v>0</v>
      </c>
      <c r="BZ106">
        <f t="shared" ca="1" si="223"/>
        <v>0</v>
      </c>
      <c r="CA106">
        <f t="shared" ca="1" si="223"/>
        <v>0</v>
      </c>
      <c r="CB106">
        <f t="shared" ca="1" si="223"/>
        <v>0</v>
      </c>
    </row>
    <row r="107" spans="1:80" x14ac:dyDescent="0.2">
      <c r="A107" s="375">
        <f t="shared" ref="A107:H107" si="226">A$28</f>
        <v>0</v>
      </c>
      <c r="B107" s="375" t="str">
        <f t="shared" si="226"/>
        <v>ARCH 112.13</v>
      </c>
      <c r="C107" s="375">
        <f t="shared" si="226"/>
        <v>0</v>
      </c>
      <c r="D107" s="375" t="str">
        <f t="shared" si="226"/>
        <v>ARCH 252.13</v>
      </c>
      <c r="E107" s="375">
        <f t="shared" si="226"/>
        <v>0</v>
      </c>
      <c r="F107" s="375" t="str">
        <f t="shared" si="226"/>
        <v>ARCH 352.13</v>
      </c>
      <c r="G107" s="375">
        <f t="shared" si="226"/>
        <v>0</v>
      </c>
      <c r="H107" s="375">
        <f t="shared" si="226"/>
        <v>0</v>
      </c>
      <c r="I107">
        <f ca="1">COUNTIF((OFFSET($A$105,0,0,4,8)),IF(A107=0,".",A107))</f>
        <v>0</v>
      </c>
      <c r="J107">
        <f t="shared" ca="1" si="218"/>
        <v>1</v>
      </c>
      <c r="K107">
        <f t="shared" ca="1" si="218"/>
        <v>0</v>
      </c>
      <c r="L107">
        <f t="shared" ca="1" si="218"/>
        <v>1</v>
      </c>
      <c r="M107">
        <f t="shared" ca="1" si="218"/>
        <v>0</v>
      </c>
      <c r="N107">
        <f t="shared" ca="1" si="218"/>
        <v>1</v>
      </c>
      <c r="O107">
        <f t="shared" ca="1" si="218"/>
        <v>0</v>
      </c>
      <c r="P107">
        <f t="shared" ca="1" si="218"/>
        <v>0</v>
      </c>
      <c r="Q107" s="375">
        <f t="shared" ref="Q107:BT107" si="227">Q$28</f>
        <v>0</v>
      </c>
      <c r="R107" s="375" t="str">
        <f t="shared" si="227"/>
        <v>Prof. Dr. Yavuz KOŞANER</v>
      </c>
      <c r="S107" s="375">
        <f t="shared" si="227"/>
        <v>0</v>
      </c>
      <c r="T107" s="375" t="str">
        <f t="shared" si="227"/>
        <v>Öğr. Gör. Nişan YAUBYAN</v>
      </c>
      <c r="U107" s="375">
        <f t="shared" si="227"/>
        <v>0</v>
      </c>
      <c r="V107" s="375" t="str">
        <f t="shared" si="227"/>
        <v>Öğr. Gör. Erdal ÖZYURT</v>
      </c>
      <c r="W107" s="375">
        <f t="shared" si="227"/>
        <v>0</v>
      </c>
      <c r="X107" s="375">
        <f t="shared" si="227"/>
        <v>0</v>
      </c>
      <c r="Y107" s="381">
        <f ca="1">COUNTIF((OFFSET($Q$105,0,0,4,8)),IF(Q107=0,".",Q107))</f>
        <v>0</v>
      </c>
      <c r="Z107" s="381">
        <f t="shared" ca="1" si="220"/>
        <v>1</v>
      </c>
      <c r="AA107" s="381">
        <f t="shared" ca="1" si="220"/>
        <v>0</v>
      </c>
      <c r="AB107" s="381">
        <f t="shared" ca="1" si="220"/>
        <v>1</v>
      </c>
      <c r="AC107" s="381">
        <f t="shared" ca="1" si="220"/>
        <v>0</v>
      </c>
      <c r="AD107" s="381">
        <f t="shared" ca="1" si="220"/>
        <v>1</v>
      </c>
      <c r="AE107" s="381">
        <f t="shared" ca="1" si="220"/>
        <v>0</v>
      </c>
      <c r="AF107" s="381">
        <f t="shared" ca="1" si="220"/>
        <v>0</v>
      </c>
      <c r="AG107" s="375">
        <f t="shared" si="227"/>
        <v>0</v>
      </c>
      <c r="AH107" s="375">
        <f t="shared" si="227"/>
        <v>0</v>
      </c>
      <c r="AI107" s="375">
        <f t="shared" si="227"/>
        <v>0</v>
      </c>
      <c r="AJ107" s="375">
        <f t="shared" si="227"/>
        <v>0</v>
      </c>
      <c r="AK107" s="375">
        <f t="shared" si="227"/>
        <v>0</v>
      </c>
      <c r="AL107" s="375">
        <f t="shared" si="227"/>
        <v>0</v>
      </c>
      <c r="AM107" s="375">
        <f t="shared" si="227"/>
        <v>0</v>
      </c>
      <c r="AN107" s="375">
        <f t="shared" si="227"/>
        <v>0</v>
      </c>
      <c r="AO107">
        <f ca="1">COUNTIF((OFFSET($AG$105,0,0,4,8)),IF(AG107=0,".",AG107))</f>
        <v>0</v>
      </c>
      <c r="AP107">
        <f t="shared" ca="1" si="221"/>
        <v>0</v>
      </c>
      <c r="AQ107">
        <f t="shared" ca="1" si="221"/>
        <v>0</v>
      </c>
      <c r="AR107">
        <f t="shared" ca="1" si="221"/>
        <v>0</v>
      </c>
      <c r="AS107">
        <f t="shared" ca="1" si="221"/>
        <v>0</v>
      </c>
      <c r="AT107">
        <f t="shared" ca="1" si="221"/>
        <v>0</v>
      </c>
      <c r="AU107">
        <f t="shared" ca="1" si="221"/>
        <v>0</v>
      </c>
      <c r="AV107">
        <f t="shared" ca="1" si="221"/>
        <v>0</v>
      </c>
      <c r="AW107" s="375">
        <f t="shared" si="227"/>
        <v>0</v>
      </c>
      <c r="AX107" s="375">
        <f t="shared" si="227"/>
        <v>0</v>
      </c>
      <c r="AY107" s="375">
        <f t="shared" si="227"/>
        <v>0</v>
      </c>
      <c r="AZ107" s="375">
        <f t="shared" si="227"/>
        <v>0</v>
      </c>
      <c r="BA107" s="375">
        <f t="shared" si="227"/>
        <v>0</v>
      </c>
      <c r="BB107" s="375">
        <f t="shared" si="227"/>
        <v>0</v>
      </c>
      <c r="BC107" s="375">
        <f t="shared" si="227"/>
        <v>0</v>
      </c>
      <c r="BD107" s="375">
        <f t="shared" si="227"/>
        <v>0</v>
      </c>
      <c r="BE107" s="381">
        <f ca="1">COUNTIF((OFFSET($AW$105,0,0,4,8)),IF(AW107=0,".",AW107))</f>
        <v>0</v>
      </c>
      <c r="BF107" s="381">
        <f t="shared" ca="1" si="222"/>
        <v>0</v>
      </c>
      <c r="BG107" s="381">
        <f t="shared" ca="1" si="222"/>
        <v>0</v>
      </c>
      <c r="BH107" s="381">
        <f t="shared" ca="1" si="222"/>
        <v>0</v>
      </c>
      <c r="BI107" s="381">
        <f t="shared" ca="1" si="222"/>
        <v>0</v>
      </c>
      <c r="BJ107" s="381">
        <f t="shared" ca="1" si="222"/>
        <v>0</v>
      </c>
      <c r="BK107" s="381">
        <f t="shared" ca="1" si="222"/>
        <v>0</v>
      </c>
      <c r="BL107" s="381">
        <f t="shared" ca="1" si="222"/>
        <v>0</v>
      </c>
      <c r="BM107" s="375">
        <f t="shared" si="227"/>
        <v>0</v>
      </c>
      <c r="BN107" s="375">
        <f t="shared" si="227"/>
        <v>0</v>
      </c>
      <c r="BO107" s="375">
        <f t="shared" si="227"/>
        <v>0</v>
      </c>
      <c r="BP107" s="375">
        <f t="shared" si="227"/>
        <v>0</v>
      </c>
      <c r="BQ107" s="375">
        <f t="shared" si="227"/>
        <v>0</v>
      </c>
      <c r="BR107" s="375">
        <f t="shared" si="227"/>
        <v>0</v>
      </c>
      <c r="BS107" s="375">
        <f t="shared" si="227"/>
        <v>0</v>
      </c>
      <c r="BT107" s="375">
        <f t="shared" si="227"/>
        <v>0</v>
      </c>
      <c r="BU107">
        <f ca="1">COUNTIF((OFFSET($BM$105,0,0,4,8)),IF(BM107=0,".",BM107))</f>
        <v>0</v>
      </c>
      <c r="BV107">
        <f t="shared" ca="1" si="223"/>
        <v>0</v>
      </c>
      <c r="BW107">
        <f t="shared" ca="1" si="223"/>
        <v>0</v>
      </c>
      <c r="BX107">
        <f t="shared" ca="1" si="223"/>
        <v>0</v>
      </c>
      <c r="BY107">
        <f t="shared" ca="1" si="223"/>
        <v>0</v>
      </c>
      <c r="BZ107">
        <f t="shared" ca="1" si="223"/>
        <v>0</v>
      </c>
      <c r="CA107">
        <f t="shared" ca="1" si="223"/>
        <v>0</v>
      </c>
      <c r="CB107">
        <f t="shared" ca="1" si="223"/>
        <v>0</v>
      </c>
    </row>
    <row r="108" spans="1:80" x14ac:dyDescent="0.2">
      <c r="A108" s="374">
        <f t="shared" ref="A108:H108" si="228">A$38</f>
        <v>0</v>
      </c>
      <c r="B108" s="374">
        <f t="shared" si="228"/>
        <v>0</v>
      </c>
      <c r="C108" s="374">
        <f t="shared" si="228"/>
        <v>0</v>
      </c>
      <c r="D108" s="374" t="str">
        <f t="shared" si="228"/>
        <v>ARCH 252.14</v>
      </c>
      <c r="E108" s="374">
        <f t="shared" si="228"/>
        <v>0</v>
      </c>
      <c r="F108" s="374">
        <f t="shared" si="228"/>
        <v>0</v>
      </c>
      <c r="G108" s="374">
        <f t="shared" si="228"/>
        <v>0</v>
      </c>
      <c r="H108" s="374">
        <f t="shared" si="228"/>
        <v>0</v>
      </c>
      <c r="I108">
        <f ca="1">COUNTIF((OFFSET($A$105,0,0,4,8)),IF(A108=0,".",A108))</f>
        <v>0</v>
      </c>
      <c r="J108">
        <f t="shared" ca="1" si="218"/>
        <v>0</v>
      </c>
      <c r="K108">
        <f t="shared" ca="1" si="218"/>
        <v>0</v>
      </c>
      <c r="L108">
        <f t="shared" ca="1" si="218"/>
        <v>1</v>
      </c>
      <c r="M108">
        <f t="shared" ca="1" si="218"/>
        <v>0</v>
      </c>
      <c r="N108">
        <f t="shared" ca="1" si="218"/>
        <v>0</v>
      </c>
      <c r="O108">
        <f t="shared" ca="1" si="218"/>
        <v>0</v>
      </c>
      <c r="P108">
        <f t="shared" ca="1" si="218"/>
        <v>0</v>
      </c>
      <c r="Q108" s="385">
        <f t="shared" ref="Q108:BT108" si="229">Q$38</f>
        <v>0</v>
      </c>
      <c r="R108" s="385">
        <f t="shared" si="229"/>
        <v>0</v>
      </c>
      <c r="S108" s="385">
        <f t="shared" si="229"/>
        <v>0</v>
      </c>
      <c r="T108" s="385" t="str">
        <f t="shared" si="229"/>
        <v>Yrd. Doç. Dr. Murat ŞAHİN</v>
      </c>
      <c r="U108" s="385">
        <f t="shared" si="229"/>
        <v>0</v>
      </c>
      <c r="V108" s="385">
        <f t="shared" si="229"/>
        <v>0</v>
      </c>
      <c r="W108" s="385">
        <f t="shared" si="229"/>
        <v>0</v>
      </c>
      <c r="X108" s="385">
        <f t="shared" si="229"/>
        <v>0</v>
      </c>
      <c r="Y108" s="381">
        <f ca="1">COUNTIF((OFFSET($Q$105,0,0,4,8)),IF(Q108=0,".",Q108))</f>
        <v>0</v>
      </c>
      <c r="Z108" s="381">
        <f t="shared" ca="1" si="220"/>
        <v>0</v>
      </c>
      <c r="AA108" s="381">
        <f t="shared" ca="1" si="220"/>
        <v>0</v>
      </c>
      <c r="AB108" s="381">
        <f t="shared" ca="1" si="220"/>
        <v>1</v>
      </c>
      <c r="AC108" s="381">
        <f t="shared" ca="1" si="220"/>
        <v>0</v>
      </c>
      <c r="AD108" s="381">
        <f t="shared" ca="1" si="220"/>
        <v>0</v>
      </c>
      <c r="AE108" s="381">
        <f t="shared" ca="1" si="220"/>
        <v>0</v>
      </c>
      <c r="AF108" s="381">
        <f t="shared" ca="1" si="220"/>
        <v>0</v>
      </c>
      <c r="AG108" s="374">
        <f t="shared" si="229"/>
        <v>0</v>
      </c>
      <c r="AH108" s="374">
        <f t="shared" si="229"/>
        <v>0</v>
      </c>
      <c r="AI108" s="374">
        <f t="shared" si="229"/>
        <v>0</v>
      </c>
      <c r="AJ108" s="374">
        <f t="shared" si="229"/>
        <v>0</v>
      </c>
      <c r="AK108" s="374">
        <f t="shared" si="229"/>
        <v>0</v>
      </c>
      <c r="AL108" s="374">
        <f t="shared" si="229"/>
        <v>0</v>
      </c>
      <c r="AM108" s="374">
        <f t="shared" si="229"/>
        <v>0</v>
      </c>
      <c r="AN108" s="374">
        <f t="shared" si="229"/>
        <v>0</v>
      </c>
      <c r="AO108">
        <f ca="1">COUNTIF((OFFSET($AG$105,0,0,4,8)),IF(AG108=0,".",AG108))</f>
        <v>0</v>
      </c>
      <c r="AP108">
        <f t="shared" ca="1" si="221"/>
        <v>0</v>
      </c>
      <c r="AQ108">
        <f t="shared" ca="1" si="221"/>
        <v>0</v>
      </c>
      <c r="AR108">
        <f t="shared" ca="1" si="221"/>
        <v>0</v>
      </c>
      <c r="AS108">
        <f t="shared" ca="1" si="221"/>
        <v>0</v>
      </c>
      <c r="AT108">
        <f t="shared" ca="1" si="221"/>
        <v>0</v>
      </c>
      <c r="AU108">
        <f t="shared" ca="1" si="221"/>
        <v>0</v>
      </c>
      <c r="AV108">
        <f t="shared" ca="1" si="221"/>
        <v>0</v>
      </c>
      <c r="AW108" s="385">
        <f t="shared" si="229"/>
        <v>0</v>
      </c>
      <c r="AX108" s="385">
        <f t="shared" si="229"/>
        <v>0</v>
      </c>
      <c r="AY108" s="385">
        <f t="shared" si="229"/>
        <v>0</v>
      </c>
      <c r="AZ108" s="385">
        <f t="shared" si="229"/>
        <v>0</v>
      </c>
      <c r="BA108" s="385">
        <f t="shared" si="229"/>
        <v>0</v>
      </c>
      <c r="BB108" s="385">
        <f t="shared" si="229"/>
        <v>0</v>
      </c>
      <c r="BC108" s="385">
        <f t="shared" si="229"/>
        <v>0</v>
      </c>
      <c r="BD108" s="385">
        <f t="shared" si="229"/>
        <v>0</v>
      </c>
      <c r="BE108" s="381">
        <f ca="1">COUNTIF((OFFSET($AW$105,0,0,4,8)),IF(AW108=0,".",AW108))</f>
        <v>0</v>
      </c>
      <c r="BF108" s="381">
        <f t="shared" ca="1" si="222"/>
        <v>0</v>
      </c>
      <c r="BG108" s="381">
        <f t="shared" ca="1" si="222"/>
        <v>0</v>
      </c>
      <c r="BH108" s="381">
        <f t="shared" ca="1" si="222"/>
        <v>0</v>
      </c>
      <c r="BI108" s="381">
        <f t="shared" ca="1" si="222"/>
        <v>0</v>
      </c>
      <c r="BJ108" s="381">
        <f t="shared" ca="1" si="222"/>
        <v>0</v>
      </c>
      <c r="BK108" s="381">
        <f t="shared" ca="1" si="222"/>
        <v>0</v>
      </c>
      <c r="BL108" s="381">
        <f t="shared" ca="1" si="222"/>
        <v>0</v>
      </c>
      <c r="BM108" s="374">
        <f t="shared" si="229"/>
        <v>0</v>
      </c>
      <c r="BN108" s="374">
        <f t="shared" si="229"/>
        <v>0</v>
      </c>
      <c r="BO108" s="374">
        <f t="shared" si="229"/>
        <v>0</v>
      </c>
      <c r="BP108" s="374">
        <f t="shared" si="229"/>
        <v>0</v>
      </c>
      <c r="BQ108" s="374">
        <f t="shared" si="229"/>
        <v>0</v>
      </c>
      <c r="BR108" s="374">
        <f t="shared" si="229"/>
        <v>0</v>
      </c>
      <c r="BS108" s="374">
        <f t="shared" si="229"/>
        <v>0</v>
      </c>
      <c r="BT108" s="374">
        <f t="shared" si="229"/>
        <v>0</v>
      </c>
      <c r="BU108">
        <f ca="1">COUNTIF((OFFSET($BM$105,0,0,4,8)),IF(BM108=0,".",BM108))</f>
        <v>0</v>
      </c>
      <c r="BV108">
        <f t="shared" ca="1" si="223"/>
        <v>0</v>
      </c>
      <c r="BW108">
        <f t="shared" ca="1" si="223"/>
        <v>0</v>
      </c>
      <c r="BX108">
        <f t="shared" ca="1" si="223"/>
        <v>0</v>
      </c>
      <c r="BY108">
        <f t="shared" ca="1" si="223"/>
        <v>0</v>
      </c>
      <c r="BZ108">
        <f t="shared" ca="1" si="223"/>
        <v>0</v>
      </c>
      <c r="CA108">
        <f t="shared" ca="1" si="223"/>
        <v>0</v>
      </c>
      <c r="CB108">
        <f t="shared" ca="1" si="223"/>
        <v>0</v>
      </c>
    </row>
    <row r="109" spans="1:80" x14ac:dyDescent="0.2">
      <c r="A109" s="377">
        <f t="shared" ref="A109:H109" si="230">COUNTIF((A$105:A$108),IF(A105=0,".",A105))</f>
        <v>1</v>
      </c>
      <c r="B109" s="378">
        <f t="shared" si="230"/>
        <v>1</v>
      </c>
      <c r="C109" s="378">
        <f t="shared" si="230"/>
        <v>0</v>
      </c>
      <c r="D109" s="378">
        <f t="shared" si="230"/>
        <v>0</v>
      </c>
      <c r="E109" s="378">
        <f t="shared" si="230"/>
        <v>0</v>
      </c>
      <c r="F109" s="378">
        <f t="shared" si="230"/>
        <v>1</v>
      </c>
      <c r="G109" s="378">
        <f t="shared" si="230"/>
        <v>0</v>
      </c>
      <c r="H109" s="378">
        <f t="shared" si="230"/>
        <v>1</v>
      </c>
      <c r="I109" s="378">
        <f ca="1">SUM(I105:I108)</f>
        <v>1</v>
      </c>
      <c r="J109" s="378">
        <f t="shared" ref="J109:P109" ca="1" si="231">SUM(J105:J108)</f>
        <v>3</v>
      </c>
      <c r="K109" s="378">
        <f t="shared" ca="1" si="231"/>
        <v>0</v>
      </c>
      <c r="L109" s="378">
        <f t="shared" ca="1" si="231"/>
        <v>2</v>
      </c>
      <c r="M109" s="378">
        <f t="shared" ca="1" si="231"/>
        <v>1</v>
      </c>
      <c r="N109" s="378">
        <f t="shared" ca="1" si="231"/>
        <v>3</v>
      </c>
      <c r="O109" s="378">
        <f t="shared" ca="1" si="231"/>
        <v>1</v>
      </c>
      <c r="P109" s="378">
        <f t="shared" ca="1" si="231"/>
        <v>2</v>
      </c>
      <c r="Q109" s="378">
        <f t="shared" ref="Q109:X109" si="232">COUNTIF((Q$105:Q$108),IF(Q105=0,".",Q105))</f>
        <v>1</v>
      </c>
      <c r="R109" s="378">
        <f t="shared" si="232"/>
        <v>1</v>
      </c>
      <c r="S109" s="378">
        <f t="shared" si="232"/>
        <v>0</v>
      </c>
      <c r="T109" s="378">
        <f t="shared" si="232"/>
        <v>0</v>
      </c>
      <c r="U109" s="378">
        <f t="shared" si="232"/>
        <v>0</v>
      </c>
      <c r="V109" s="378">
        <f t="shared" si="232"/>
        <v>1</v>
      </c>
      <c r="W109" s="378">
        <f t="shared" si="232"/>
        <v>0</v>
      </c>
      <c r="X109" s="378">
        <f t="shared" si="232"/>
        <v>1</v>
      </c>
      <c r="Y109" s="378">
        <f ca="1">SUM(Y105:Y108)</f>
        <v>1</v>
      </c>
      <c r="Z109" s="378">
        <f t="shared" ref="Z109:AF109" ca="1" si="233">SUM(Z105:Z108)</f>
        <v>3</v>
      </c>
      <c r="AA109" s="378">
        <f t="shared" ca="1" si="233"/>
        <v>0</v>
      </c>
      <c r="AB109" s="378">
        <f t="shared" ca="1" si="233"/>
        <v>2</v>
      </c>
      <c r="AC109" s="378">
        <f t="shared" ca="1" si="233"/>
        <v>1</v>
      </c>
      <c r="AD109" s="378">
        <f t="shared" ca="1" si="233"/>
        <v>3</v>
      </c>
      <c r="AE109" s="378">
        <f t="shared" ca="1" si="233"/>
        <v>1</v>
      </c>
      <c r="AF109" s="378">
        <f t="shared" ca="1" si="233"/>
        <v>2</v>
      </c>
      <c r="AG109" s="378">
        <f t="shared" ref="AG109:AN112" si="234">COUNTIF((AG$105:AG$108),IF(AG105=0,".",AG105))</f>
        <v>0</v>
      </c>
      <c r="AH109" s="378">
        <f t="shared" si="234"/>
        <v>0</v>
      </c>
      <c r="AI109" s="378">
        <f t="shared" si="234"/>
        <v>0</v>
      </c>
      <c r="AJ109" s="378">
        <f t="shared" si="234"/>
        <v>0</v>
      </c>
      <c r="AK109" s="378">
        <f t="shared" si="234"/>
        <v>0</v>
      </c>
      <c r="AL109" s="378">
        <f t="shared" si="234"/>
        <v>0</v>
      </c>
      <c r="AM109" s="378">
        <f t="shared" si="234"/>
        <v>0</v>
      </c>
      <c r="AN109" s="378">
        <f t="shared" si="234"/>
        <v>0</v>
      </c>
      <c r="AO109" s="378">
        <f ca="1">SUM(AO105:AO108)</f>
        <v>0</v>
      </c>
      <c r="AP109" s="378">
        <f t="shared" ref="AP109:AV109" ca="1" si="235">SUM(AP105:AP108)</f>
        <v>0</v>
      </c>
      <c r="AQ109" s="378">
        <f t="shared" ca="1" si="235"/>
        <v>0</v>
      </c>
      <c r="AR109" s="378">
        <f t="shared" ca="1" si="235"/>
        <v>0</v>
      </c>
      <c r="AS109" s="378">
        <f t="shared" ca="1" si="235"/>
        <v>0</v>
      </c>
      <c r="AT109" s="378">
        <f t="shared" ca="1" si="235"/>
        <v>0</v>
      </c>
      <c r="AU109" s="378">
        <f t="shared" ca="1" si="235"/>
        <v>0</v>
      </c>
      <c r="AV109" s="378">
        <f t="shared" ca="1" si="235"/>
        <v>0</v>
      </c>
      <c r="AW109" s="378">
        <f t="shared" ref="AW109:BD112" si="236">COUNTIF((AW$105:AW$108),IF(AW105=0,".",AW105))</f>
        <v>0</v>
      </c>
      <c r="AX109" s="378">
        <f t="shared" si="236"/>
        <v>1</v>
      </c>
      <c r="AY109" s="378">
        <f t="shared" si="236"/>
        <v>0</v>
      </c>
      <c r="AZ109" s="378">
        <f t="shared" si="236"/>
        <v>0</v>
      </c>
      <c r="BA109" s="378">
        <f t="shared" si="236"/>
        <v>0</v>
      </c>
      <c r="BB109" s="378">
        <f t="shared" si="236"/>
        <v>0</v>
      </c>
      <c r="BC109" s="378">
        <f t="shared" si="236"/>
        <v>0</v>
      </c>
      <c r="BD109" s="378">
        <f t="shared" si="236"/>
        <v>1</v>
      </c>
      <c r="BE109" s="378">
        <f ca="1">SUM(BE105:BE108)</f>
        <v>0</v>
      </c>
      <c r="BF109" s="378">
        <f t="shared" ref="BF109:BL109" ca="1" si="237">SUM(BF105:BF108)</f>
        <v>1</v>
      </c>
      <c r="BG109" s="378">
        <f t="shared" ca="1" si="237"/>
        <v>0</v>
      </c>
      <c r="BH109" s="378">
        <f t="shared" ca="1" si="237"/>
        <v>0</v>
      </c>
      <c r="BI109" s="378">
        <f t="shared" ca="1" si="237"/>
        <v>0</v>
      </c>
      <c r="BJ109" s="378">
        <f t="shared" ca="1" si="237"/>
        <v>0</v>
      </c>
      <c r="BK109" s="378">
        <f t="shared" ca="1" si="237"/>
        <v>0</v>
      </c>
      <c r="BL109" s="378">
        <f t="shared" ca="1" si="237"/>
        <v>2</v>
      </c>
      <c r="BM109" s="378">
        <f t="shared" ref="BM109:BT112" si="238">COUNTIF((BM$105:BM$108),IF(BM105=0,".",BM105))</f>
        <v>0</v>
      </c>
      <c r="BN109" s="378">
        <f t="shared" si="238"/>
        <v>0</v>
      </c>
      <c r="BO109" s="378">
        <f t="shared" si="238"/>
        <v>0</v>
      </c>
      <c r="BP109" s="378">
        <f t="shared" si="238"/>
        <v>0</v>
      </c>
      <c r="BQ109" s="378">
        <f t="shared" si="238"/>
        <v>0</v>
      </c>
      <c r="BR109" s="378">
        <f t="shared" si="238"/>
        <v>0</v>
      </c>
      <c r="BS109" s="378">
        <f t="shared" si="238"/>
        <v>0</v>
      </c>
      <c r="BT109" s="378">
        <f t="shared" si="238"/>
        <v>0</v>
      </c>
      <c r="BU109" s="378">
        <f ca="1">SUM(BU105:BU108)</f>
        <v>0</v>
      </c>
      <c r="BV109" s="378">
        <f t="shared" ref="BV109:CB109" ca="1" si="239">SUM(BV105:BV108)</f>
        <v>0</v>
      </c>
      <c r="BW109" s="378">
        <f t="shared" ca="1" si="239"/>
        <v>0</v>
      </c>
      <c r="BX109" s="378">
        <f t="shared" ca="1" si="239"/>
        <v>0</v>
      </c>
      <c r="BY109" s="378">
        <f t="shared" ca="1" si="239"/>
        <v>0</v>
      </c>
      <c r="BZ109" s="378">
        <f t="shared" ca="1" si="239"/>
        <v>0</v>
      </c>
      <c r="CA109" s="378">
        <f t="shared" ca="1" si="239"/>
        <v>0</v>
      </c>
      <c r="CB109" s="378">
        <f t="shared" ca="1" si="239"/>
        <v>0</v>
      </c>
    </row>
    <row r="110" spans="1:80" ht="12.75" customHeight="1" x14ac:dyDescent="0.2">
      <c r="A110" s="377">
        <f t="shared" ref="A110:X112" si="240">COUNTIF((A$105:A$108),IF(A106=0,".",A106))</f>
        <v>0</v>
      </c>
      <c r="B110" s="378">
        <f t="shared" si="240"/>
        <v>1</v>
      </c>
      <c r="C110" s="378">
        <f t="shared" si="240"/>
        <v>0</v>
      </c>
      <c r="D110" s="378">
        <f t="shared" si="240"/>
        <v>0</v>
      </c>
      <c r="E110" s="378">
        <f t="shared" si="240"/>
        <v>1</v>
      </c>
      <c r="F110" s="378">
        <f t="shared" si="240"/>
        <v>1</v>
      </c>
      <c r="G110" s="378">
        <f t="shared" si="240"/>
        <v>1</v>
      </c>
      <c r="H110" s="378">
        <f t="shared" si="240"/>
        <v>1</v>
      </c>
      <c r="I110" s="1109" t="s">
        <v>329</v>
      </c>
      <c r="J110" s="1109"/>
      <c r="K110" s="1109"/>
      <c r="L110" s="1109"/>
      <c r="M110" s="1109"/>
      <c r="N110" s="1109"/>
      <c r="O110" s="1109"/>
      <c r="P110" s="1109"/>
      <c r="Q110" s="378">
        <f t="shared" si="240"/>
        <v>0</v>
      </c>
      <c r="R110" s="378">
        <f t="shared" si="240"/>
        <v>1</v>
      </c>
      <c r="S110" s="378">
        <f t="shared" si="240"/>
        <v>0</v>
      </c>
      <c r="T110" s="378">
        <f t="shared" si="240"/>
        <v>0</v>
      </c>
      <c r="U110" s="378">
        <f t="shared" si="240"/>
        <v>1</v>
      </c>
      <c r="V110" s="378">
        <f t="shared" si="240"/>
        <v>1</v>
      </c>
      <c r="W110" s="378">
        <f t="shared" si="240"/>
        <v>1</v>
      </c>
      <c r="X110" s="378">
        <f t="shared" si="240"/>
        <v>1</v>
      </c>
      <c r="Y110" s="1109" t="s">
        <v>329</v>
      </c>
      <c r="Z110" s="1109"/>
      <c r="AA110" s="1109"/>
      <c r="AB110" s="1109"/>
      <c r="AC110" s="1109"/>
      <c r="AD110" s="1109"/>
      <c r="AE110" s="1109"/>
      <c r="AF110" s="1109"/>
      <c r="AG110" s="378">
        <f t="shared" si="234"/>
        <v>0</v>
      </c>
      <c r="AH110" s="378">
        <f t="shared" si="234"/>
        <v>0</v>
      </c>
      <c r="AI110" s="378">
        <f t="shared" si="234"/>
        <v>0</v>
      </c>
      <c r="AJ110" s="378">
        <f t="shared" si="234"/>
        <v>0</v>
      </c>
      <c r="AK110" s="378">
        <f t="shared" si="234"/>
        <v>0</v>
      </c>
      <c r="AL110" s="378">
        <f t="shared" si="234"/>
        <v>0</v>
      </c>
      <c r="AM110" s="378">
        <f t="shared" si="234"/>
        <v>0</v>
      </c>
      <c r="AN110" s="378">
        <f t="shared" si="234"/>
        <v>0</v>
      </c>
      <c r="AO110" s="1109" t="s">
        <v>329</v>
      </c>
      <c r="AP110" s="1109"/>
      <c r="AQ110" s="1109"/>
      <c r="AR110" s="1109"/>
      <c r="AS110" s="1109"/>
      <c r="AT110" s="1109"/>
      <c r="AU110" s="1109"/>
      <c r="AV110" s="1109"/>
      <c r="AW110" s="378">
        <f t="shared" si="236"/>
        <v>0</v>
      </c>
      <c r="AX110" s="378">
        <f t="shared" si="236"/>
        <v>0</v>
      </c>
      <c r="AY110" s="378">
        <f t="shared" si="236"/>
        <v>0</v>
      </c>
      <c r="AZ110" s="378">
        <f t="shared" si="236"/>
        <v>0</v>
      </c>
      <c r="BA110" s="378">
        <f t="shared" si="236"/>
        <v>0</v>
      </c>
      <c r="BB110" s="378">
        <f t="shared" si="236"/>
        <v>0</v>
      </c>
      <c r="BC110" s="378">
        <f t="shared" si="236"/>
        <v>0</v>
      </c>
      <c r="BD110" s="378">
        <f t="shared" si="236"/>
        <v>1</v>
      </c>
      <c r="BE110" s="1109" t="s">
        <v>329</v>
      </c>
      <c r="BF110" s="1109"/>
      <c r="BG110" s="1109"/>
      <c r="BH110" s="1109"/>
      <c r="BI110" s="1109"/>
      <c r="BJ110" s="1109"/>
      <c r="BK110" s="1109"/>
      <c r="BL110" s="1109"/>
      <c r="BM110" s="378">
        <f t="shared" si="238"/>
        <v>0</v>
      </c>
      <c r="BN110" s="378">
        <f t="shared" si="238"/>
        <v>0</v>
      </c>
      <c r="BO110" s="378">
        <f t="shared" si="238"/>
        <v>0</v>
      </c>
      <c r="BP110" s="378">
        <f t="shared" si="238"/>
        <v>0</v>
      </c>
      <c r="BQ110" s="378">
        <f t="shared" si="238"/>
        <v>0</v>
      </c>
      <c r="BR110" s="378">
        <f t="shared" si="238"/>
        <v>0</v>
      </c>
      <c r="BS110" s="378">
        <f t="shared" si="238"/>
        <v>0</v>
      </c>
      <c r="BT110" s="378">
        <f t="shared" si="238"/>
        <v>0</v>
      </c>
      <c r="BU110" s="1109" t="s">
        <v>329</v>
      </c>
      <c r="BV110" s="1109"/>
      <c r="BW110" s="1109"/>
      <c r="BX110" s="1109"/>
      <c r="BY110" s="1109"/>
      <c r="BZ110" s="1109"/>
      <c r="CA110" s="1109"/>
      <c r="CB110" s="1109"/>
    </row>
    <row r="111" spans="1:80" ht="12.75" customHeight="1" x14ac:dyDescent="0.2">
      <c r="A111" s="377">
        <f t="shared" si="240"/>
        <v>0</v>
      </c>
      <c r="B111" s="378">
        <f t="shared" si="240"/>
        <v>1</v>
      </c>
      <c r="C111" s="378">
        <f t="shared" si="240"/>
        <v>0</v>
      </c>
      <c r="D111" s="378">
        <f t="shared" si="240"/>
        <v>1</v>
      </c>
      <c r="E111" s="378">
        <f t="shared" si="240"/>
        <v>0</v>
      </c>
      <c r="F111" s="378">
        <f t="shared" si="240"/>
        <v>1</v>
      </c>
      <c r="G111" s="378">
        <f t="shared" si="240"/>
        <v>0</v>
      </c>
      <c r="H111" s="378">
        <f t="shared" si="240"/>
        <v>0</v>
      </c>
      <c r="I111" s="1109"/>
      <c r="J111" s="1109"/>
      <c r="K111" s="1109"/>
      <c r="L111" s="1109"/>
      <c r="M111" s="1109"/>
      <c r="N111" s="1109"/>
      <c r="O111" s="1109"/>
      <c r="P111" s="1109"/>
      <c r="Q111" s="378">
        <f t="shared" si="240"/>
        <v>0</v>
      </c>
      <c r="R111" s="378">
        <f t="shared" si="240"/>
        <v>1</v>
      </c>
      <c r="S111" s="378">
        <f t="shared" si="240"/>
        <v>0</v>
      </c>
      <c r="T111" s="378">
        <f t="shared" si="240"/>
        <v>1</v>
      </c>
      <c r="U111" s="378">
        <f t="shared" si="240"/>
        <v>0</v>
      </c>
      <c r="V111" s="378">
        <f t="shared" si="240"/>
        <v>1</v>
      </c>
      <c r="W111" s="378">
        <f t="shared" si="240"/>
        <v>0</v>
      </c>
      <c r="X111" s="378">
        <f t="shared" si="240"/>
        <v>0</v>
      </c>
      <c r="Y111" s="1109"/>
      <c r="Z111" s="1109"/>
      <c r="AA111" s="1109"/>
      <c r="AB111" s="1109"/>
      <c r="AC111" s="1109"/>
      <c r="AD111" s="1109"/>
      <c r="AE111" s="1109"/>
      <c r="AF111" s="1109"/>
      <c r="AG111" s="378">
        <f t="shared" si="234"/>
        <v>0</v>
      </c>
      <c r="AH111" s="378">
        <f t="shared" si="234"/>
        <v>0</v>
      </c>
      <c r="AI111" s="378">
        <f t="shared" si="234"/>
        <v>0</v>
      </c>
      <c r="AJ111" s="378">
        <f t="shared" si="234"/>
        <v>0</v>
      </c>
      <c r="AK111" s="378">
        <f t="shared" si="234"/>
        <v>0</v>
      </c>
      <c r="AL111" s="378">
        <f t="shared" si="234"/>
        <v>0</v>
      </c>
      <c r="AM111" s="378">
        <f t="shared" si="234"/>
        <v>0</v>
      </c>
      <c r="AN111" s="378">
        <f t="shared" si="234"/>
        <v>0</v>
      </c>
      <c r="AO111" s="1109"/>
      <c r="AP111" s="1109"/>
      <c r="AQ111" s="1109"/>
      <c r="AR111" s="1109"/>
      <c r="AS111" s="1109"/>
      <c r="AT111" s="1109"/>
      <c r="AU111" s="1109"/>
      <c r="AV111" s="1109"/>
      <c r="AW111" s="378">
        <f t="shared" si="236"/>
        <v>0</v>
      </c>
      <c r="AX111" s="378">
        <f t="shared" si="236"/>
        <v>0</v>
      </c>
      <c r="AY111" s="378">
        <f t="shared" si="236"/>
        <v>0</v>
      </c>
      <c r="AZ111" s="378">
        <f t="shared" si="236"/>
        <v>0</v>
      </c>
      <c r="BA111" s="378">
        <f t="shared" si="236"/>
        <v>0</v>
      </c>
      <c r="BB111" s="378">
        <f t="shared" si="236"/>
        <v>0</v>
      </c>
      <c r="BC111" s="378">
        <f t="shared" si="236"/>
        <v>0</v>
      </c>
      <c r="BD111" s="378">
        <f t="shared" si="236"/>
        <v>0</v>
      </c>
      <c r="BE111" s="1109"/>
      <c r="BF111" s="1109"/>
      <c r="BG111" s="1109"/>
      <c r="BH111" s="1109"/>
      <c r="BI111" s="1109"/>
      <c r="BJ111" s="1109"/>
      <c r="BK111" s="1109"/>
      <c r="BL111" s="1109"/>
      <c r="BM111" s="378">
        <f t="shared" si="238"/>
        <v>0</v>
      </c>
      <c r="BN111" s="378">
        <f t="shared" si="238"/>
        <v>0</v>
      </c>
      <c r="BO111" s="378">
        <f t="shared" si="238"/>
        <v>0</v>
      </c>
      <c r="BP111" s="378">
        <f t="shared" si="238"/>
        <v>0</v>
      </c>
      <c r="BQ111" s="378">
        <f t="shared" si="238"/>
        <v>0</v>
      </c>
      <c r="BR111" s="378">
        <f t="shared" si="238"/>
        <v>0</v>
      </c>
      <c r="BS111" s="378">
        <f t="shared" si="238"/>
        <v>0</v>
      </c>
      <c r="BT111" s="378">
        <f t="shared" si="238"/>
        <v>0</v>
      </c>
      <c r="BU111" s="1109"/>
      <c r="BV111" s="1109"/>
      <c r="BW111" s="1109"/>
      <c r="BX111" s="1109"/>
      <c r="BY111" s="1109"/>
      <c r="BZ111" s="1109"/>
      <c r="CA111" s="1109"/>
      <c r="CB111" s="1109"/>
    </row>
    <row r="112" spans="1:80" ht="13.5" thickBot="1" x14ac:dyDescent="0.25">
      <c r="A112" s="377">
        <f t="shared" si="240"/>
        <v>0</v>
      </c>
      <c r="B112" s="378">
        <f t="shared" si="240"/>
        <v>0</v>
      </c>
      <c r="C112" s="378">
        <f t="shared" si="240"/>
        <v>0</v>
      </c>
      <c r="D112" s="378">
        <f t="shared" si="240"/>
        <v>1</v>
      </c>
      <c r="E112" s="378">
        <f t="shared" si="240"/>
        <v>0</v>
      </c>
      <c r="F112" s="378">
        <f t="shared" si="240"/>
        <v>0</v>
      </c>
      <c r="G112" s="378">
        <f t="shared" si="240"/>
        <v>0</v>
      </c>
      <c r="H112" s="378">
        <f t="shared" si="240"/>
        <v>0</v>
      </c>
      <c r="I112" s="380" t="s">
        <v>42</v>
      </c>
      <c r="J112" s="380" t="s">
        <v>44</v>
      </c>
      <c r="K112" s="380" t="s">
        <v>45</v>
      </c>
      <c r="L112" s="380" t="s">
        <v>46</v>
      </c>
      <c r="M112" s="380" t="s">
        <v>47</v>
      </c>
      <c r="N112" s="380" t="s">
        <v>48</v>
      </c>
      <c r="O112" s="380" t="s">
        <v>67</v>
      </c>
      <c r="P112" s="380" t="s">
        <v>43</v>
      </c>
      <c r="Q112" s="378">
        <f t="shared" si="240"/>
        <v>0</v>
      </c>
      <c r="R112" s="378">
        <f t="shared" si="240"/>
        <v>0</v>
      </c>
      <c r="S112" s="378">
        <f t="shared" si="240"/>
        <v>0</v>
      </c>
      <c r="T112" s="378">
        <f t="shared" si="240"/>
        <v>1</v>
      </c>
      <c r="U112" s="378">
        <f t="shared" si="240"/>
        <v>0</v>
      </c>
      <c r="V112" s="378">
        <f t="shared" si="240"/>
        <v>0</v>
      </c>
      <c r="W112" s="378">
        <f t="shared" si="240"/>
        <v>0</v>
      </c>
      <c r="X112" s="378">
        <f t="shared" si="240"/>
        <v>0</v>
      </c>
      <c r="Y112" s="380" t="s">
        <v>42</v>
      </c>
      <c r="Z112" s="380" t="s">
        <v>44</v>
      </c>
      <c r="AA112" s="380" t="s">
        <v>45</v>
      </c>
      <c r="AB112" s="380" t="s">
        <v>46</v>
      </c>
      <c r="AC112" s="380" t="s">
        <v>47</v>
      </c>
      <c r="AD112" s="380" t="s">
        <v>48</v>
      </c>
      <c r="AE112" s="380" t="s">
        <v>67</v>
      </c>
      <c r="AF112" s="380" t="s">
        <v>43</v>
      </c>
      <c r="AG112" s="378">
        <f t="shared" si="234"/>
        <v>0</v>
      </c>
      <c r="AH112" s="378">
        <f t="shared" si="234"/>
        <v>0</v>
      </c>
      <c r="AI112" s="378">
        <f t="shared" si="234"/>
        <v>0</v>
      </c>
      <c r="AJ112" s="378">
        <f t="shared" si="234"/>
        <v>0</v>
      </c>
      <c r="AK112" s="378">
        <f t="shared" si="234"/>
        <v>0</v>
      </c>
      <c r="AL112" s="378">
        <f t="shared" si="234"/>
        <v>0</v>
      </c>
      <c r="AM112" s="378">
        <f t="shared" si="234"/>
        <v>0</v>
      </c>
      <c r="AN112" s="378">
        <f t="shared" si="234"/>
        <v>0</v>
      </c>
      <c r="AO112" s="380" t="s">
        <v>42</v>
      </c>
      <c r="AP112" s="380" t="s">
        <v>44</v>
      </c>
      <c r="AQ112" s="380" t="s">
        <v>45</v>
      </c>
      <c r="AR112" s="380" t="s">
        <v>46</v>
      </c>
      <c r="AS112" s="380" t="s">
        <v>47</v>
      </c>
      <c r="AT112" s="380" t="s">
        <v>48</v>
      </c>
      <c r="AU112" s="380" t="s">
        <v>67</v>
      </c>
      <c r="AV112" s="380" t="s">
        <v>43</v>
      </c>
      <c r="AW112" s="378">
        <f t="shared" si="236"/>
        <v>0</v>
      </c>
      <c r="AX112" s="378">
        <f t="shared" si="236"/>
        <v>0</v>
      </c>
      <c r="AY112" s="378">
        <f t="shared" si="236"/>
        <v>0</v>
      </c>
      <c r="AZ112" s="378">
        <f t="shared" si="236"/>
        <v>0</v>
      </c>
      <c r="BA112" s="378">
        <f t="shared" si="236"/>
        <v>0</v>
      </c>
      <c r="BB112" s="378">
        <f t="shared" si="236"/>
        <v>0</v>
      </c>
      <c r="BC112" s="378">
        <f t="shared" si="236"/>
        <v>0</v>
      </c>
      <c r="BD112" s="378">
        <f t="shared" si="236"/>
        <v>0</v>
      </c>
      <c r="BE112" s="380" t="s">
        <v>42</v>
      </c>
      <c r="BF112" s="380" t="s">
        <v>44</v>
      </c>
      <c r="BG112" s="380" t="s">
        <v>45</v>
      </c>
      <c r="BH112" s="380" t="s">
        <v>46</v>
      </c>
      <c r="BI112" s="380" t="s">
        <v>47</v>
      </c>
      <c r="BJ112" s="380" t="s">
        <v>48</v>
      </c>
      <c r="BK112" s="380" t="s">
        <v>67</v>
      </c>
      <c r="BL112" s="380" t="s">
        <v>43</v>
      </c>
      <c r="BM112" s="378">
        <f t="shared" si="238"/>
        <v>0</v>
      </c>
      <c r="BN112" s="378">
        <f t="shared" si="238"/>
        <v>0</v>
      </c>
      <c r="BO112" s="378">
        <f t="shared" si="238"/>
        <v>0</v>
      </c>
      <c r="BP112" s="378">
        <f t="shared" si="238"/>
        <v>0</v>
      </c>
      <c r="BQ112" s="378">
        <f t="shared" si="238"/>
        <v>0</v>
      </c>
      <c r="BR112" s="378">
        <f t="shared" si="238"/>
        <v>0</v>
      </c>
      <c r="BS112" s="378">
        <f t="shared" si="238"/>
        <v>0</v>
      </c>
      <c r="BT112" s="378">
        <f t="shared" si="238"/>
        <v>0</v>
      </c>
      <c r="BU112" s="380" t="s">
        <v>42</v>
      </c>
      <c r="BV112" s="380" t="s">
        <v>44</v>
      </c>
      <c r="BW112" s="380" t="s">
        <v>45</v>
      </c>
      <c r="BX112" s="380" t="s">
        <v>46</v>
      </c>
      <c r="BY112" s="380" t="s">
        <v>47</v>
      </c>
      <c r="BZ112" s="380" t="s">
        <v>48</v>
      </c>
      <c r="CA112" s="380" t="s">
        <v>67</v>
      </c>
      <c r="CB112" s="380" t="s">
        <v>43</v>
      </c>
    </row>
    <row r="113" spans="1:80" ht="13.5" thickBot="1" x14ac:dyDescent="0.25">
      <c r="A113" s="373">
        <f t="shared" ref="A113:BD113" si="241">SUM(A105:A112)</f>
        <v>1</v>
      </c>
      <c r="B113" s="372">
        <f t="shared" si="241"/>
        <v>3</v>
      </c>
      <c r="C113" s="372">
        <f t="shared" si="241"/>
        <v>0</v>
      </c>
      <c r="D113" s="372">
        <f t="shared" si="241"/>
        <v>2</v>
      </c>
      <c r="E113" s="372">
        <f t="shared" si="241"/>
        <v>1</v>
      </c>
      <c r="F113" s="372">
        <f t="shared" si="241"/>
        <v>3</v>
      </c>
      <c r="G113" s="372">
        <f t="shared" si="241"/>
        <v>1</v>
      </c>
      <c r="H113" s="372">
        <f t="shared" si="241"/>
        <v>2</v>
      </c>
      <c r="I113" s="379" t="str">
        <f t="shared" ref="I113:P113" ca="1" si="242">IF(A113=I109,"OK.","CISSS!")</f>
        <v>OK.</v>
      </c>
      <c r="J113" s="379" t="str">
        <f t="shared" ca="1" si="242"/>
        <v>OK.</v>
      </c>
      <c r="K113" s="379" t="str">
        <f t="shared" ca="1" si="242"/>
        <v>OK.</v>
      </c>
      <c r="L113" s="379" t="str">
        <f t="shared" ca="1" si="242"/>
        <v>OK.</v>
      </c>
      <c r="M113" s="379" t="str">
        <f t="shared" ca="1" si="242"/>
        <v>OK.</v>
      </c>
      <c r="N113" s="379" t="str">
        <f t="shared" ca="1" si="242"/>
        <v>OK.</v>
      </c>
      <c r="O113" s="379" t="str">
        <f t="shared" ca="1" si="242"/>
        <v>OK.</v>
      </c>
      <c r="P113" s="379" t="str">
        <f t="shared" ca="1" si="242"/>
        <v>OK.</v>
      </c>
      <c r="Q113" s="384">
        <f t="shared" si="241"/>
        <v>1</v>
      </c>
      <c r="R113" s="384">
        <f t="shared" si="241"/>
        <v>3</v>
      </c>
      <c r="S113" s="384">
        <f t="shared" si="241"/>
        <v>0</v>
      </c>
      <c r="T113" s="384">
        <f t="shared" si="241"/>
        <v>2</v>
      </c>
      <c r="U113" s="384">
        <f t="shared" si="241"/>
        <v>1</v>
      </c>
      <c r="V113" s="384">
        <f t="shared" si="241"/>
        <v>3</v>
      </c>
      <c r="W113" s="384">
        <f t="shared" si="241"/>
        <v>1</v>
      </c>
      <c r="X113" s="384">
        <f t="shared" si="241"/>
        <v>2</v>
      </c>
      <c r="Y113" s="382" t="str">
        <f t="shared" ref="Y113:AF113" ca="1" si="243">IF(Q113=Y109,"OK.","CISSS!")</f>
        <v>OK.</v>
      </c>
      <c r="Z113" s="382" t="str">
        <f t="shared" ca="1" si="243"/>
        <v>OK.</v>
      </c>
      <c r="AA113" s="382" t="str">
        <f t="shared" ca="1" si="243"/>
        <v>OK.</v>
      </c>
      <c r="AB113" s="382" t="str">
        <f t="shared" ca="1" si="243"/>
        <v>OK.</v>
      </c>
      <c r="AC113" s="382" t="str">
        <f t="shared" ca="1" si="243"/>
        <v>OK.</v>
      </c>
      <c r="AD113" s="382" t="str">
        <f t="shared" ca="1" si="243"/>
        <v>OK.</v>
      </c>
      <c r="AE113" s="382" t="str">
        <f t="shared" ca="1" si="243"/>
        <v>OK.</v>
      </c>
      <c r="AF113" s="382" t="str">
        <f t="shared" ca="1" si="243"/>
        <v>OK.</v>
      </c>
      <c r="AG113" s="372">
        <f t="shared" si="241"/>
        <v>0</v>
      </c>
      <c r="AH113" s="372">
        <f t="shared" si="241"/>
        <v>0</v>
      </c>
      <c r="AI113" s="372">
        <f t="shared" si="241"/>
        <v>0</v>
      </c>
      <c r="AJ113" s="372">
        <f t="shared" si="241"/>
        <v>0</v>
      </c>
      <c r="AK113" s="372">
        <f t="shared" si="241"/>
        <v>0</v>
      </c>
      <c r="AL113" s="372">
        <f t="shared" si="241"/>
        <v>0</v>
      </c>
      <c r="AM113" s="372">
        <f t="shared" si="241"/>
        <v>0</v>
      </c>
      <c r="AN113" s="372">
        <f t="shared" si="241"/>
        <v>0</v>
      </c>
      <c r="AO113" s="379" t="str">
        <f t="shared" ref="AO113:AV113" ca="1" si="244">IF(AG113=AO109,"OK.","CISSS!")</f>
        <v>OK.</v>
      </c>
      <c r="AP113" s="379" t="str">
        <f t="shared" ca="1" si="244"/>
        <v>OK.</v>
      </c>
      <c r="AQ113" s="379" t="str">
        <f t="shared" ca="1" si="244"/>
        <v>OK.</v>
      </c>
      <c r="AR113" s="379" t="str">
        <f t="shared" ca="1" si="244"/>
        <v>OK.</v>
      </c>
      <c r="AS113" s="379" t="str">
        <f t="shared" ca="1" si="244"/>
        <v>OK.</v>
      </c>
      <c r="AT113" s="379" t="str">
        <f t="shared" ca="1" si="244"/>
        <v>OK.</v>
      </c>
      <c r="AU113" s="379" t="str">
        <f t="shared" ca="1" si="244"/>
        <v>OK.</v>
      </c>
      <c r="AV113" s="379" t="str">
        <f t="shared" ca="1" si="244"/>
        <v>OK.</v>
      </c>
      <c r="AW113" s="384">
        <f t="shared" si="241"/>
        <v>0</v>
      </c>
      <c r="AX113" s="384">
        <f t="shared" si="241"/>
        <v>1</v>
      </c>
      <c r="AY113" s="384">
        <f t="shared" si="241"/>
        <v>0</v>
      </c>
      <c r="AZ113" s="384">
        <f t="shared" si="241"/>
        <v>0</v>
      </c>
      <c r="BA113" s="384">
        <f t="shared" si="241"/>
        <v>0</v>
      </c>
      <c r="BB113" s="384">
        <f t="shared" si="241"/>
        <v>0</v>
      </c>
      <c r="BC113" s="384">
        <f t="shared" si="241"/>
        <v>0</v>
      </c>
      <c r="BD113" s="384">
        <f t="shared" si="241"/>
        <v>2</v>
      </c>
      <c r="BE113" s="382" t="str">
        <f t="shared" ref="BE113:BL113" ca="1" si="245">IF(AW113=BE109,"OK.","CISSS!")</f>
        <v>OK.</v>
      </c>
      <c r="BF113" s="382" t="str">
        <f t="shared" ca="1" si="245"/>
        <v>OK.</v>
      </c>
      <c r="BG113" s="382" t="str">
        <f t="shared" ca="1" si="245"/>
        <v>OK.</v>
      </c>
      <c r="BH113" s="382" t="str">
        <f t="shared" ca="1" si="245"/>
        <v>OK.</v>
      </c>
      <c r="BI113" s="382" t="str">
        <f t="shared" ca="1" si="245"/>
        <v>OK.</v>
      </c>
      <c r="BJ113" s="382" t="str">
        <f t="shared" ca="1" si="245"/>
        <v>OK.</v>
      </c>
      <c r="BK113" s="382" t="str">
        <f t="shared" ca="1" si="245"/>
        <v>OK.</v>
      </c>
      <c r="BL113" s="382" t="str">
        <f t="shared" ca="1" si="245"/>
        <v>OK.</v>
      </c>
      <c r="BM113" s="372">
        <f t="shared" ref="BM113:BT113" si="246">SUM(BM105:BM112)</f>
        <v>0</v>
      </c>
      <c r="BN113" s="372">
        <f t="shared" si="246"/>
        <v>0</v>
      </c>
      <c r="BO113" s="372">
        <f t="shared" si="246"/>
        <v>0</v>
      </c>
      <c r="BP113" s="372">
        <f t="shared" si="246"/>
        <v>0</v>
      </c>
      <c r="BQ113" s="372">
        <f t="shared" si="246"/>
        <v>0</v>
      </c>
      <c r="BR113" s="372">
        <f t="shared" si="246"/>
        <v>0</v>
      </c>
      <c r="BS113" s="372">
        <f t="shared" si="246"/>
        <v>0</v>
      </c>
      <c r="BT113" s="372">
        <f t="shared" si="246"/>
        <v>0</v>
      </c>
      <c r="BU113" s="379" t="str">
        <f t="shared" ref="BU113:CB113" ca="1" si="247">IF(BM113=BU109,"OK.","CISSS!")</f>
        <v>OK.</v>
      </c>
      <c r="BV113" s="379" t="str">
        <f t="shared" ca="1" si="247"/>
        <v>OK.</v>
      </c>
      <c r="BW113" s="379" t="str">
        <f t="shared" ca="1" si="247"/>
        <v>OK.</v>
      </c>
      <c r="BX113" s="379" t="str">
        <f t="shared" ca="1" si="247"/>
        <v>OK.</v>
      </c>
      <c r="BY113" s="379" t="str">
        <f t="shared" ca="1" si="247"/>
        <v>OK.</v>
      </c>
      <c r="BZ113" s="379" t="str">
        <f t="shared" ca="1" si="247"/>
        <v>OK.</v>
      </c>
      <c r="CA113" s="379" t="str">
        <f t="shared" ca="1" si="247"/>
        <v>OK.</v>
      </c>
      <c r="CB113" s="379" t="str">
        <f t="shared" ca="1" si="247"/>
        <v>OK.</v>
      </c>
    </row>
    <row r="114" spans="1:80" x14ac:dyDescent="0.2">
      <c r="A114" s="375" t="str">
        <f t="shared" ref="A114:H114" si="248">A$9</f>
        <v>HUM 101.0A</v>
      </c>
      <c r="B114" s="375">
        <f t="shared" si="248"/>
        <v>0</v>
      </c>
      <c r="C114" s="375">
        <f t="shared" si="248"/>
        <v>0</v>
      </c>
      <c r="D114" s="375">
        <f t="shared" si="248"/>
        <v>0</v>
      </c>
      <c r="E114" s="375">
        <f t="shared" si="248"/>
        <v>0</v>
      </c>
      <c r="F114" s="375" t="str">
        <f t="shared" si="248"/>
        <v>ARCH 352.11</v>
      </c>
      <c r="G114" s="375">
        <f t="shared" si="248"/>
        <v>0</v>
      </c>
      <c r="H114" s="375" t="str">
        <f t="shared" si="248"/>
        <v>ARCH 492.11</v>
      </c>
      <c r="I114">
        <f ca="1">COUNTIF((OFFSET($A$114,0,0,4,8)),IF(A114=0,".",A114))</f>
        <v>1</v>
      </c>
      <c r="J114">
        <f t="shared" ref="J114:P117" ca="1" si="249">COUNTIF((OFFSET($A$114,0,0,4,8)),IF(B114=0,".",B114))</f>
        <v>0</v>
      </c>
      <c r="K114">
        <f t="shared" ca="1" si="249"/>
        <v>0</v>
      </c>
      <c r="L114">
        <f t="shared" ca="1" si="249"/>
        <v>0</v>
      </c>
      <c r="M114">
        <f t="shared" ca="1" si="249"/>
        <v>0</v>
      </c>
      <c r="N114">
        <f t="shared" ca="1" si="249"/>
        <v>1</v>
      </c>
      <c r="O114">
        <f t="shared" ca="1" si="249"/>
        <v>0</v>
      </c>
      <c r="P114">
        <f t="shared" ca="1" si="249"/>
        <v>1</v>
      </c>
      <c r="Q114" s="375" t="str">
        <f t="shared" ref="Q114:BT114" si="250">Q$9</f>
        <v>Rectorate1</v>
      </c>
      <c r="R114" s="375">
        <f t="shared" si="250"/>
        <v>0</v>
      </c>
      <c r="S114" s="375">
        <f t="shared" si="250"/>
        <v>0</v>
      </c>
      <c r="T114" s="375">
        <f t="shared" si="250"/>
        <v>0</v>
      </c>
      <c r="U114" s="375">
        <f t="shared" si="250"/>
        <v>0</v>
      </c>
      <c r="V114" s="375" t="str">
        <f t="shared" si="250"/>
        <v>Prof. Dr. Oya PAKDİL</v>
      </c>
      <c r="W114" s="375">
        <f t="shared" si="250"/>
        <v>0</v>
      </c>
      <c r="X114" s="375" t="str">
        <f t="shared" si="250"/>
        <v>Prof. Dr. Belkıs ULUOĞLU</v>
      </c>
      <c r="Y114" s="381">
        <f ca="1">COUNTIF((OFFSET($Q$114,0,0,4,8)),IF(Q114=0,".",Q114))</f>
        <v>1</v>
      </c>
      <c r="Z114" s="381">
        <f t="shared" ref="Z114:AF117" ca="1" si="251">COUNTIF((OFFSET($Q$114,0,0,4,8)),IF(R114=0,".",R114))</f>
        <v>0</v>
      </c>
      <c r="AA114" s="381">
        <f t="shared" ca="1" si="251"/>
        <v>0</v>
      </c>
      <c r="AB114" s="381">
        <f t="shared" ca="1" si="251"/>
        <v>0</v>
      </c>
      <c r="AC114" s="381">
        <f t="shared" ca="1" si="251"/>
        <v>0</v>
      </c>
      <c r="AD114" s="381">
        <f t="shared" ca="1" si="251"/>
        <v>1</v>
      </c>
      <c r="AE114" s="381">
        <f t="shared" ca="1" si="251"/>
        <v>0</v>
      </c>
      <c r="AF114" s="381">
        <f t="shared" ca="1" si="251"/>
        <v>1</v>
      </c>
      <c r="AG114" s="375">
        <f t="shared" si="250"/>
        <v>0</v>
      </c>
      <c r="AH114" s="375">
        <f t="shared" si="250"/>
        <v>0</v>
      </c>
      <c r="AI114" s="375">
        <f t="shared" si="250"/>
        <v>0</v>
      </c>
      <c r="AJ114" s="375">
        <f t="shared" si="250"/>
        <v>0</v>
      </c>
      <c r="AK114" s="375">
        <f t="shared" si="250"/>
        <v>0</v>
      </c>
      <c r="AL114" s="375">
        <f t="shared" si="250"/>
        <v>0</v>
      </c>
      <c r="AM114" s="375">
        <f t="shared" si="250"/>
        <v>0</v>
      </c>
      <c r="AN114" s="375">
        <f t="shared" si="250"/>
        <v>0</v>
      </c>
      <c r="AO114">
        <f ca="1">COUNTIF((OFFSET($AG$114,0,0,4,8)),IF(AG114=0,".",AG114))</f>
        <v>0</v>
      </c>
      <c r="AP114">
        <f t="shared" ref="AP114:AV117" ca="1" si="252">COUNTIF((OFFSET($AG$114,0,0,4,8)),IF(AH114=0,".",AH114))</f>
        <v>0</v>
      </c>
      <c r="AQ114">
        <f t="shared" ca="1" si="252"/>
        <v>0</v>
      </c>
      <c r="AR114">
        <f t="shared" ca="1" si="252"/>
        <v>0</v>
      </c>
      <c r="AS114">
        <f t="shared" ca="1" si="252"/>
        <v>0</v>
      </c>
      <c r="AT114">
        <f t="shared" ca="1" si="252"/>
        <v>0</v>
      </c>
      <c r="AU114">
        <f t="shared" ca="1" si="252"/>
        <v>0</v>
      </c>
      <c r="AV114">
        <f t="shared" ca="1" si="252"/>
        <v>0</v>
      </c>
      <c r="AW114" s="375">
        <f t="shared" si="250"/>
        <v>0</v>
      </c>
      <c r="AX114" s="375">
        <f t="shared" si="250"/>
        <v>0</v>
      </c>
      <c r="AY114" s="375">
        <f t="shared" si="250"/>
        <v>0</v>
      </c>
      <c r="AZ114" s="375">
        <f t="shared" si="250"/>
        <v>0</v>
      </c>
      <c r="BA114" s="375">
        <f t="shared" si="250"/>
        <v>0</v>
      </c>
      <c r="BB114" s="375">
        <f t="shared" si="250"/>
        <v>0</v>
      </c>
      <c r="BC114" s="375">
        <f t="shared" si="250"/>
        <v>0</v>
      </c>
      <c r="BD114" s="375" t="str">
        <f t="shared" si="250"/>
        <v>Ceren GÖĞÜŞ</v>
      </c>
      <c r="BE114" s="381">
        <f ca="1">COUNTIF((OFFSET($AW$114,0,0,4,8)),IF(AW114=0,".",AW114))</f>
        <v>0</v>
      </c>
      <c r="BF114" s="381">
        <f t="shared" ref="BF114:BL117" ca="1" si="253">COUNTIF((OFFSET($AW$114,0,0,4,8)),IF(AX114=0,".",AX114))</f>
        <v>0</v>
      </c>
      <c r="BG114" s="381">
        <f t="shared" ca="1" si="253"/>
        <v>0</v>
      </c>
      <c r="BH114" s="381">
        <f t="shared" ca="1" si="253"/>
        <v>0</v>
      </c>
      <c r="BI114" s="381">
        <f t="shared" ca="1" si="253"/>
        <v>0</v>
      </c>
      <c r="BJ114" s="381">
        <f t="shared" ca="1" si="253"/>
        <v>0</v>
      </c>
      <c r="BK114" s="381">
        <f t="shared" ca="1" si="253"/>
        <v>0</v>
      </c>
      <c r="BL114" s="381">
        <f t="shared" ca="1" si="253"/>
        <v>1</v>
      </c>
      <c r="BM114" s="375">
        <f t="shared" si="250"/>
        <v>0</v>
      </c>
      <c r="BN114" s="375">
        <f t="shared" si="250"/>
        <v>0</v>
      </c>
      <c r="BO114" s="375">
        <f t="shared" si="250"/>
        <v>0</v>
      </c>
      <c r="BP114" s="375">
        <f t="shared" si="250"/>
        <v>0</v>
      </c>
      <c r="BQ114" s="375">
        <f t="shared" si="250"/>
        <v>0</v>
      </c>
      <c r="BR114" s="375">
        <f t="shared" si="250"/>
        <v>0</v>
      </c>
      <c r="BS114" s="375">
        <f t="shared" si="250"/>
        <v>0</v>
      </c>
      <c r="BT114" s="375">
        <f t="shared" si="250"/>
        <v>0</v>
      </c>
      <c r="BU114">
        <f ca="1">COUNTIF((OFFSET($BM$114,0,0,4,8)),IF(BM114=0,".",BM114))</f>
        <v>0</v>
      </c>
      <c r="BV114">
        <f t="shared" ref="BV114:CB117" ca="1" si="254">COUNTIF((OFFSET($BM$114,0,0,4,8)),IF(BN114=0,".",BN114))</f>
        <v>0</v>
      </c>
      <c r="BW114">
        <f t="shared" ca="1" si="254"/>
        <v>0</v>
      </c>
      <c r="BX114">
        <f t="shared" ca="1" si="254"/>
        <v>0</v>
      </c>
      <c r="BY114">
        <f t="shared" ca="1" si="254"/>
        <v>0</v>
      </c>
      <c r="BZ114">
        <f t="shared" ca="1" si="254"/>
        <v>0</v>
      </c>
      <c r="CA114">
        <f t="shared" ca="1" si="254"/>
        <v>0</v>
      </c>
      <c r="CB114">
        <f t="shared" ca="1" si="254"/>
        <v>0</v>
      </c>
    </row>
    <row r="115" spans="1:80" x14ac:dyDescent="0.2">
      <c r="A115" s="374">
        <f t="shared" ref="A115:H115" si="255">A$19</f>
        <v>0</v>
      </c>
      <c r="B115" s="374" t="str">
        <f t="shared" si="255"/>
        <v>ARCH 112.12</v>
      </c>
      <c r="C115" s="374">
        <f t="shared" si="255"/>
        <v>0</v>
      </c>
      <c r="D115" s="374">
        <f t="shared" si="255"/>
        <v>0</v>
      </c>
      <c r="E115" s="374" t="str">
        <f t="shared" si="255"/>
        <v>ARCH 351.12</v>
      </c>
      <c r="F115" s="374" t="str">
        <f t="shared" si="255"/>
        <v>ARCH 352.12</v>
      </c>
      <c r="G115" s="374" t="str">
        <f t="shared" si="255"/>
        <v>ARCH 451.12</v>
      </c>
      <c r="H115" s="374" t="str">
        <f t="shared" si="255"/>
        <v>ARCH 492.12</v>
      </c>
      <c r="I115">
        <f ca="1">COUNTIF((OFFSET($A$114,0,0,4,8)),IF(A115=0,".",A115))</f>
        <v>0</v>
      </c>
      <c r="J115">
        <f t="shared" ca="1" si="249"/>
        <v>1</v>
      </c>
      <c r="K115">
        <f t="shared" ca="1" si="249"/>
        <v>0</v>
      </c>
      <c r="L115">
        <f t="shared" ca="1" si="249"/>
        <v>0</v>
      </c>
      <c r="M115">
        <f t="shared" ca="1" si="249"/>
        <v>1</v>
      </c>
      <c r="N115">
        <f t="shared" ca="1" si="249"/>
        <v>1</v>
      </c>
      <c r="O115">
        <f t="shared" ca="1" si="249"/>
        <v>1</v>
      </c>
      <c r="P115">
        <f t="shared" ca="1" si="249"/>
        <v>1</v>
      </c>
      <c r="Q115" s="385">
        <f t="shared" ref="Q115:BT115" si="256">Q$19</f>
        <v>0</v>
      </c>
      <c r="R115" s="385" t="str">
        <f t="shared" si="256"/>
        <v>Doç. Dr. Ayşe  ELEGÖZ</v>
      </c>
      <c r="S115" s="385">
        <f t="shared" si="256"/>
        <v>0</v>
      </c>
      <c r="T115" s="385">
        <f t="shared" si="256"/>
        <v>0</v>
      </c>
      <c r="U115" s="385" t="str">
        <f t="shared" si="256"/>
        <v>Öğr. Gör. Ayla KARACABEY</v>
      </c>
      <c r="V115" s="385" t="str">
        <f t="shared" si="256"/>
        <v>Prof. Dr. Şahap ÇAKIN</v>
      </c>
      <c r="W115" s="385" t="str">
        <f t="shared" si="256"/>
        <v>Prof. Dr. Ahmet Vefik ALP</v>
      </c>
      <c r="X115" s="385" t="str">
        <f t="shared" si="256"/>
        <v>Prof. Dr. Sevinç HADİ</v>
      </c>
      <c r="Y115" s="381">
        <f ca="1">COUNTIF((OFFSET($Q$114,0,0,4,8)),IF(Q115=0,".",Q115))</f>
        <v>0</v>
      </c>
      <c r="Z115" s="381">
        <f t="shared" ca="1" si="251"/>
        <v>1</v>
      </c>
      <c r="AA115" s="381">
        <f t="shared" ca="1" si="251"/>
        <v>0</v>
      </c>
      <c r="AB115" s="381">
        <f t="shared" ca="1" si="251"/>
        <v>0</v>
      </c>
      <c r="AC115" s="381">
        <f t="shared" ca="1" si="251"/>
        <v>1</v>
      </c>
      <c r="AD115" s="381">
        <f t="shared" ca="1" si="251"/>
        <v>1</v>
      </c>
      <c r="AE115" s="381">
        <f t="shared" ca="1" si="251"/>
        <v>1</v>
      </c>
      <c r="AF115" s="381">
        <f t="shared" ca="1" si="251"/>
        <v>1</v>
      </c>
      <c r="AG115" s="374">
        <f t="shared" si="256"/>
        <v>0</v>
      </c>
      <c r="AH115" s="374">
        <f t="shared" si="256"/>
        <v>0</v>
      </c>
      <c r="AI115" s="374">
        <f t="shared" si="256"/>
        <v>0</v>
      </c>
      <c r="AJ115" s="374">
        <f t="shared" si="256"/>
        <v>0</v>
      </c>
      <c r="AK115" s="374">
        <f t="shared" si="256"/>
        <v>0</v>
      </c>
      <c r="AL115" s="374">
        <f t="shared" si="256"/>
        <v>0</v>
      </c>
      <c r="AM115" s="374">
        <f t="shared" si="256"/>
        <v>0</v>
      </c>
      <c r="AN115" s="374">
        <f t="shared" si="256"/>
        <v>0</v>
      </c>
      <c r="AO115">
        <f ca="1">COUNTIF((OFFSET($AG$114,0,0,4,8)),IF(AG115=0,".",AG115))</f>
        <v>0</v>
      </c>
      <c r="AP115">
        <f t="shared" ca="1" si="252"/>
        <v>0</v>
      </c>
      <c r="AQ115">
        <f t="shared" ca="1" si="252"/>
        <v>0</v>
      </c>
      <c r="AR115">
        <f t="shared" ca="1" si="252"/>
        <v>0</v>
      </c>
      <c r="AS115">
        <f t="shared" ca="1" si="252"/>
        <v>0</v>
      </c>
      <c r="AT115">
        <f t="shared" ca="1" si="252"/>
        <v>0</v>
      </c>
      <c r="AU115">
        <f t="shared" ca="1" si="252"/>
        <v>0</v>
      </c>
      <c r="AV115">
        <f t="shared" ca="1" si="252"/>
        <v>0</v>
      </c>
      <c r="AW115" s="385">
        <f t="shared" si="256"/>
        <v>0</v>
      </c>
      <c r="AX115" s="385">
        <f t="shared" si="256"/>
        <v>0</v>
      </c>
      <c r="AY115" s="385">
        <f t="shared" si="256"/>
        <v>0</v>
      </c>
      <c r="AZ115" s="385">
        <f t="shared" si="256"/>
        <v>0</v>
      </c>
      <c r="BA115" s="385">
        <f t="shared" si="256"/>
        <v>0</v>
      </c>
      <c r="BB115" s="385">
        <f t="shared" si="256"/>
        <v>0</v>
      </c>
      <c r="BC115" s="385">
        <f t="shared" si="256"/>
        <v>0</v>
      </c>
      <c r="BD115" s="385" t="str">
        <f t="shared" si="256"/>
        <v>Evin ERİŞ</v>
      </c>
      <c r="BE115" s="381">
        <f ca="1">COUNTIF((OFFSET($AW$114,0,0,4,8)),IF(AW115=0,".",AW115))</f>
        <v>0</v>
      </c>
      <c r="BF115" s="381">
        <f t="shared" ca="1" si="253"/>
        <v>0</v>
      </c>
      <c r="BG115" s="381">
        <f t="shared" ca="1" si="253"/>
        <v>0</v>
      </c>
      <c r="BH115" s="381">
        <f t="shared" ca="1" si="253"/>
        <v>0</v>
      </c>
      <c r="BI115" s="381">
        <f t="shared" ca="1" si="253"/>
        <v>0</v>
      </c>
      <c r="BJ115" s="381">
        <f t="shared" ca="1" si="253"/>
        <v>0</v>
      </c>
      <c r="BK115" s="381">
        <f t="shared" ca="1" si="253"/>
        <v>0</v>
      </c>
      <c r="BL115" s="381">
        <f t="shared" ca="1" si="253"/>
        <v>1</v>
      </c>
      <c r="BM115" s="374">
        <f t="shared" si="256"/>
        <v>0</v>
      </c>
      <c r="BN115" s="374">
        <f t="shared" si="256"/>
        <v>0</v>
      </c>
      <c r="BO115" s="374">
        <f t="shared" si="256"/>
        <v>0</v>
      </c>
      <c r="BP115" s="374">
        <f t="shared" si="256"/>
        <v>0</v>
      </c>
      <c r="BQ115" s="374">
        <f t="shared" si="256"/>
        <v>0</v>
      </c>
      <c r="BR115" s="374">
        <f t="shared" si="256"/>
        <v>0</v>
      </c>
      <c r="BS115" s="374">
        <f t="shared" si="256"/>
        <v>0</v>
      </c>
      <c r="BT115" s="374">
        <f t="shared" si="256"/>
        <v>0</v>
      </c>
      <c r="BU115">
        <f ca="1">COUNTIF((OFFSET($BM$114,0,0,4,8)),IF(BM115=0,".",BM115))</f>
        <v>0</v>
      </c>
      <c r="BV115">
        <f t="shared" ca="1" si="254"/>
        <v>0</v>
      </c>
      <c r="BW115">
        <f t="shared" ca="1" si="254"/>
        <v>0</v>
      </c>
      <c r="BX115">
        <f t="shared" ca="1" si="254"/>
        <v>0</v>
      </c>
      <c r="BY115">
        <f t="shared" ca="1" si="254"/>
        <v>0</v>
      </c>
      <c r="BZ115">
        <f t="shared" ca="1" si="254"/>
        <v>0</v>
      </c>
      <c r="CA115">
        <f t="shared" ca="1" si="254"/>
        <v>0</v>
      </c>
      <c r="CB115">
        <f t="shared" ca="1" si="254"/>
        <v>0</v>
      </c>
    </row>
    <row r="116" spans="1:80" x14ac:dyDescent="0.2">
      <c r="A116" s="375">
        <f t="shared" ref="A116:H116" si="257">A$29</f>
        <v>0</v>
      </c>
      <c r="B116" s="375">
        <f t="shared" si="257"/>
        <v>0</v>
      </c>
      <c r="C116" s="375">
        <f t="shared" si="257"/>
        <v>0</v>
      </c>
      <c r="D116" s="375" t="str">
        <f t="shared" si="257"/>
        <v>ARCH 252.13</v>
      </c>
      <c r="E116" s="375">
        <f t="shared" si="257"/>
        <v>0</v>
      </c>
      <c r="F116" s="375" t="str">
        <f t="shared" si="257"/>
        <v>ARCH 352.13</v>
      </c>
      <c r="G116" s="375">
        <f t="shared" si="257"/>
        <v>0</v>
      </c>
      <c r="H116" s="375">
        <f t="shared" si="257"/>
        <v>0</v>
      </c>
      <c r="I116">
        <f ca="1">COUNTIF((OFFSET($A$114,0,0,4,8)),IF(A116=0,".",A116))</f>
        <v>0</v>
      </c>
      <c r="J116">
        <f t="shared" ca="1" si="249"/>
        <v>0</v>
      </c>
      <c r="K116">
        <f t="shared" ca="1" si="249"/>
        <v>0</v>
      </c>
      <c r="L116">
        <f t="shared" ca="1" si="249"/>
        <v>1</v>
      </c>
      <c r="M116">
        <f t="shared" ca="1" si="249"/>
        <v>0</v>
      </c>
      <c r="N116">
        <f t="shared" ca="1" si="249"/>
        <v>1</v>
      </c>
      <c r="O116">
        <f t="shared" ca="1" si="249"/>
        <v>0</v>
      </c>
      <c r="P116">
        <f t="shared" ca="1" si="249"/>
        <v>0</v>
      </c>
      <c r="Q116" s="375">
        <f t="shared" ref="Q116:BT116" si="258">Q$29</f>
        <v>0</v>
      </c>
      <c r="R116" s="375">
        <f t="shared" si="258"/>
        <v>0</v>
      </c>
      <c r="S116" s="375">
        <f t="shared" si="258"/>
        <v>0</v>
      </c>
      <c r="T116" s="375" t="str">
        <f t="shared" si="258"/>
        <v>Öğr. Gör. Nişan YAUBYAN</v>
      </c>
      <c r="U116" s="375">
        <f t="shared" si="258"/>
        <v>0</v>
      </c>
      <c r="V116" s="375" t="str">
        <f t="shared" si="258"/>
        <v>Öğr. Gör. Erdal ÖZYURT</v>
      </c>
      <c r="W116" s="375">
        <f t="shared" si="258"/>
        <v>0</v>
      </c>
      <c r="X116" s="375">
        <f t="shared" si="258"/>
        <v>0</v>
      </c>
      <c r="Y116" s="381">
        <f ca="1">COUNTIF((OFFSET($Q$114,0,0,4,8)),IF(Q116=0,".",Q116))</f>
        <v>0</v>
      </c>
      <c r="Z116" s="381">
        <f t="shared" ca="1" si="251"/>
        <v>0</v>
      </c>
      <c r="AA116" s="381">
        <f t="shared" ca="1" si="251"/>
        <v>0</v>
      </c>
      <c r="AB116" s="381">
        <f t="shared" ca="1" si="251"/>
        <v>1</v>
      </c>
      <c r="AC116" s="381">
        <f t="shared" ca="1" si="251"/>
        <v>0</v>
      </c>
      <c r="AD116" s="381">
        <f t="shared" ca="1" si="251"/>
        <v>1</v>
      </c>
      <c r="AE116" s="381">
        <f t="shared" ca="1" si="251"/>
        <v>0</v>
      </c>
      <c r="AF116" s="381">
        <f t="shared" ca="1" si="251"/>
        <v>0</v>
      </c>
      <c r="AG116" s="375">
        <f t="shared" si="258"/>
        <v>0</v>
      </c>
      <c r="AH116" s="375">
        <f t="shared" si="258"/>
        <v>0</v>
      </c>
      <c r="AI116" s="375">
        <f t="shared" si="258"/>
        <v>0</v>
      </c>
      <c r="AJ116" s="375">
        <f t="shared" si="258"/>
        <v>0</v>
      </c>
      <c r="AK116" s="375">
        <f t="shared" si="258"/>
        <v>0</v>
      </c>
      <c r="AL116" s="375">
        <f t="shared" si="258"/>
        <v>0</v>
      </c>
      <c r="AM116" s="375">
        <f t="shared" si="258"/>
        <v>0</v>
      </c>
      <c r="AN116" s="375">
        <f t="shared" si="258"/>
        <v>0</v>
      </c>
      <c r="AO116">
        <f ca="1">COUNTIF((OFFSET($AG$114,0,0,4,8)),IF(AG116=0,".",AG116))</f>
        <v>0</v>
      </c>
      <c r="AP116">
        <f t="shared" ca="1" si="252"/>
        <v>0</v>
      </c>
      <c r="AQ116">
        <f t="shared" ca="1" si="252"/>
        <v>0</v>
      </c>
      <c r="AR116">
        <f t="shared" ca="1" si="252"/>
        <v>0</v>
      </c>
      <c r="AS116">
        <f t="shared" ca="1" si="252"/>
        <v>0</v>
      </c>
      <c r="AT116">
        <f t="shared" ca="1" si="252"/>
        <v>0</v>
      </c>
      <c r="AU116">
        <f t="shared" ca="1" si="252"/>
        <v>0</v>
      </c>
      <c r="AV116">
        <f t="shared" ca="1" si="252"/>
        <v>0</v>
      </c>
      <c r="AW116" s="375">
        <f t="shared" si="258"/>
        <v>0</v>
      </c>
      <c r="AX116" s="375">
        <f t="shared" si="258"/>
        <v>0</v>
      </c>
      <c r="AY116" s="375">
        <f t="shared" si="258"/>
        <v>0</v>
      </c>
      <c r="AZ116" s="375">
        <f t="shared" si="258"/>
        <v>0</v>
      </c>
      <c r="BA116" s="375">
        <f t="shared" si="258"/>
        <v>0</v>
      </c>
      <c r="BB116" s="375">
        <f t="shared" si="258"/>
        <v>0</v>
      </c>
      <c r="BC116" s="375">
        <f t="shared" si="258"/>
        <v>0</v>
      </c>
      <c r="BD116" s="375">
        <f t="shared" si="258"/>
        <v>0</v>
      </c>
      <c r="BE116" s="381">
        <f ca="1">COUNTIF((OFFSET($AW$114,0,0,4,8)),IF(AW116=0,".",AW116))</f>
        <v>0</v>
      </c>
      <c r="BF116" s="381">
        <f t="shared" ca="1" si="253"/>
        <v>0</v>
      </c>
      <c r="BG116" s="381">
        <f t="shared" ca="1" si="253"/>
        <v>0</v>
      </c>
      <c r="BH116" s="381">
        <f t="shared" ca="1" si="253"/>
        <v>0</v>
      </c>
      <c r="BI116" s="381">
        <f t="shared" ca="1" si="253"/>
        <v>0</v>
      </c>
      <c r="BJ116" s="381">
        <f t="shared" ca="1" si="253"/>
        <v>0</v>
      </c>
      <c r="BK116" s="381">
        <f t="shared" ca="1" si="253"/>
        <v>0</v>
      </c>
      <c r="BL116" s="381">
        <f t="shared" ca="1" si="253"/>
        <v>0</v>
      </c>
      <c r="BM116" s="375">
        <f t="shared" si="258"/>
        <v>0</v>
      </c>
      <c r="BN116" s="375">
        <f t="shared" si="258"/>
        <v>0</v>
      </c>
      <c r="BO116" s="375">
        <f t="shared" si="258"/>
        <v>0</v>
      </c>
      <c r="BP116" s="375">
        <f t="shared" si="258"/>
        <v>0</v>
      </c>
      <c r="BQ116" s="375">
        <f t="shared" si="258"/>
        <v>0</v>
      </c>
      <c r="BR116" s="375">
        <f t="shared" si="258"/>
        <v>0</v>
      </c>
      <c r="BS116" s="375">
        <f t="shared" si="258"/>
        <v>0</v>
      </c>
      <c r="BT116" s="375">
        <f t="shared" si="258"/>
        <v>0</v>
      </c>
      <c r="BU116">
        <f ca="1">COUNTIF((OFFSET($BM$114,0,0,4,8)),IF(BM116=0,".",BM116))</f>
        <v>0</v>
      </c>
      <c r="BV116">
        <f t="shared" ca="1" si="254"/>
        <v>0</v>
      </c>
      <c r="BW116">
        <f t="shared" ca="1" si="254"/>
        <v>0</v>
      </c>
      <c r="BX116">
        <f t="shared" ca="1" si="254"/>
        <v>0</v>
      </c>
      <c r="BY116">
        <f t="shared" ca="1" si="254"/>
        <v>0</v>
      </c>
      <c r="BZ116">
        <f t="shared" ca="1" si="254"/>
        <v>0</v>
      </c>
      <c r="CA116">
        <f t="shared" ca="1" si="254"/>
        <v>0</v>
      </c>
      <c r="CB116">
        <f t="shared" ca="1" si="254"/>
        <v>0</v>
      </c>
    </row>
    <row r="117" spans="1:80" x14ac:dyDescent="0.2">
      <c r="A117" s="374">
        <f t="shared" ref="A117:H117" si="259">A$39</f>
        <v>0</v>
      </c>
      <c r="B117" s="374">
        <f t="shared" si="259"/>
        <v>0</v>
      </c>
      <c r="C117" s="374">
        <f t="shared" si="259"/>
        <v>0</v>
      </c>
      <c r="D117" s="374" t="str">
        <f t="shared" si="259"/>
        <v>ARCH 252.14</v>
      </c>
      <c r="E117" s="374">
        <f t="shared" si="259"/>
        <v>0</v>
      </c>
      <c r="F117" s="374">
        <f t="shared" si="259"/>
        <v>0</v>
      </c>
      <c r="G117" s="374">
        <f t="shared" si="259"/>
        <v>0</v>
      </c>
      <c r="H117" s="374">
        <f t="shared" si="259"/>
        <v>0</v>
      </c>
      <c r="I117">
        <f ca="1">COUNTIF((OFFSET($A$114,0,0,4,8)),IF(A117=0,".",A117))</f>
        <v>0</v>
      </c>
      <c r="J117">
        <f t="shared" ca="1" si="249"/>
        <v>0</v>
      </c>
      <c r="K117">
        <f t="shared" ca="1" si="249"/>
        <v>0</v>
      </c>
      <c r="L117">
        <f t="shared" ca="1" si="249"/>
        <v>1</v>
      </c>
      <c r="M117">
        <f t="shared" ca="1" si="249"/>
        <v>0</v>
      </c>
      <c r="N117">
        <f t="shared" ca="1" si="249"/>
        <v>0</v>
      </c>
      <c r="O117">
        <f t="shared" ca="1" si="249"/>
        <v>0</v>
      </c>
      <c r="P117">
        <f t="shared" ca="1" si="249"/>
        <v>0</v>
      </c>
      <c r="Q117" s="385">
        <f t="shared" ref="Q117:BT117" si="260">Q$39</f>
        <v>0</v>
      </c>
      <c r="R117" s="385">
        <f t="shared" si="260"/>
        <v>0</v>
      </c>
      <c r="S117" s="385">
        <f t="shared" si="260"/>
        <v>0</v>
      </c>
      <c r="T117" s="385" t="str">
        <f t="shared" si="260"/>
        <v>Yrd. Doç. Dr. Murat ŞAHİN</v>
      </c>
      <c r="U117" s="385">
        <f t="shared" si="260"/>
        <v>0</v>
      </c>
      <c r="V117" s="385">
        <f t="shared" si="260"/>
        <v>0</v>
      </c>
      <c r="W117" s="385">
        <f t="shared" si="260"/>
        <v>0</v>
      </c>
      <c r="X117" s="385">
        <f t="shared" si="260"/>
        <v>0</v>
      </c>
      <c r="Y117" s="381">
        <f ca="1">COUNTIF((OFFSET($Q$114,0,0,4,8)),IF(Q117=0,".",Q117))</f>
        <v>0</v>
      </c>
      <c r="Z117" s="381">
        <f t="shared" ca="1" si="251"/>
        <v>0</v>
      </c>
      <c r="AA117" s="381">
        <f t="shared" ca="1" si="251"/>
        <v>0</v>
      </c>
      <c r="AB117" s="381">
        <f t="shared" ca="1" si="251"/>
        <v>1</v>
      </c>
      <c r="AC117" s="381">
        <f t="shared" ca="1" si="251"/>
        <v>0</v>
      </c>
      <c r="AD117" s="381">
        <f t="shared" ca="1" si="251"/>
        <v>0</v>
      </c>
      <c r="AE117" s="381">
        <f t="shared" ca="1" si="251"/>
        <v>0</v>
      </c>
      <c r="AF117" s="381">
        <f t="shared" ca="1" si="251"/>
        <v>0</v>
      </c>
      <c r="AG117" s="374">
        <f t="shared" si="260"/>
        <v>0</v>
      </c>
      <c r="AH117" s="374">
        <f t="shared" si="260"/>
        <v>0</v>
      </c>
      <c r="AI117" s="374">
        <f t="shared" si="260"/>
        <v>0</v>
      </c>
      <c r="AJ117" s="374">
        <f t="shared" si="260"/>
        <v>0</v>
      </c>
      <c r="AK117" s="374">
        <f t="shared" si="260"/>
        <v>0</v>
      </c>
      <c r="AL117" s="374">
        <f t="shared" si="260"/>
        <v>0</v>
      </c>
      <c r="AM117" s="374">
        <f t="shared" si="260"/>
        <v>0</v>
      </c>
      <c r="AN117" s="374">
        <f t="shared" si="260"/>
        <v>0</v>
      </c>
      <c r="AO117">
        <f ca="1">COUNTIF((OFFSET($AG$114,0,0,4,8)),IF(AG117=0,".",AG117))</f>
        <v>0</v>
      </c>
      <c r="AP117">
        <f t="shared" ca="1" si="252"/>
        <v>0</v>
      </c>
      <c r="AQ117">
        <f t="shared" ca="1" si="252"/>
        <v>0</v>
      </c>
      <c r="AR117">
        <f t="shared" ca="1" si="252"/>
        <v>0</v>
      </c>
      <c r="AS117">
        <f t="shared" ca="1" si="252"/>
        <v>0</v>
      </c>
      <c r="AT117">
        <f t="shared" ca="1" si="252"/>
        <v>0</v>
      </c>
      <c r="AU117">
        <f t="shared" ca="1" si="252"/>
        <v>0</v>
      </c>
      <c r="AV117">
        <f t="shared" ca="1" si="252"/>
        <v>0</v>
      </c>
      <c r="AW117" s="385">
        <f t="shared" si="260"/>
        <v>0</v>
      </c>
      <c r="AX117" s="385">
        <f t="shared" si="260"/>
        <v>0</v>
      </c>
      <c r="AY117" s="385">
        <f t="shared" si="260"/>
        <v>0</v>
      </c>
      <c r="AZ117" s="385">
        <f t="shared" si="260"/>
        <v>0</v>
      </c>
      <c r="BA117" s="385">
        <f t="shared" si="260"/>
        <v>0</v>
      </c>
      <c r="BB117" s="385">
        <f t="shared" si="260"/>
        <v>0</v>
      </c>
      <c r="BC117" s="385">
        <f t="shared" si="260"/>
        <v>0</v>
      </c>
      <c r="BD117" s="385">
        <f t="shared" si="260"/>
        <v>0</v>
      </c>
      <c r="BE117" s="381">
        <f ca="1">COUNTIF((OFFSET($AW$114,0,0,4,8)),IF(AW117=0,".",AW117))</f>
        <v>0</v>
      </c>
      <c r="BF117" s="381">
        <f t="shared" ca="1" si="253"/>
        <v>0</v>
      </c>
      <c r="BG117" s="381">
        <f t="shared" ca="1" si="253"/>
        <v>0</v>
      </c>
      <c r="BH117" s="381">
        <f t="shared" ca="1" si="253"/>
        <v>0</v>
      </c>
      <c r="BI117" s="381">
        <f t="shared" ca="1" si="253"/>
        <v>0</v>
      </c>
      <c r="BJ117" s="381">
        <f t="shared" ca="1" si="253"/>
        <v>0</v>
      </c>
      <c r="BK117" s="381">
        <f t="shared" ca="1" si="253"/>
        <v>0</v>
      </c>
      <c r="BL117" s="381">
        <f t="shared" ca="1" si="253"/>
        <v>0</v>
      </c>
      <c r="BM117" s="374">
        <f t="shared" si="260"/>
        <v>0</v>
      </c>
      <c r="BN117" s="374">
        <f t="shared" si="260"/>
        <v>0</v>
      </c>
      <c r="BO117" s="374">
        <f t="shared" si="260"/>
        <v>0</v>
      </c>
      <c r="BP117" s="374">
        <f t="shared" si="260"/>
        <v>0</v>
      </c>
      <c r="BQ117" s="374">
        <f t="shared" si="260"/>
        <v>0</v>
      </c>
      <c r="BR117" s="374">
        <f t="shared" si="260"/>
        <v>0</v>
      </c>
      <c r="BS117" s="374">
        <f t="shared" si="260"/>
        <v>0</v>
      </c>
      <c r="BT117" s="374">
        <f t="shared" si="260"/>
        <v>0</v>
      </c>
      <c r="BU117">
        <f ca="1">COUNTIF((OFFSET($BM$114,0,0,4,8)),IF(BM117=0,".",BM117))</f>
        <v>0</v>
      </c>
      <c r="BV117">
        <f t="shared" ca="1" si="254"/>
        <v>0</v>
      </c>
      <c r="BW117">
        <f t="shared" ca="1" si="254"/>
        <v>0</v>
      </c>
      <c r="BX117">
        <f t="shared" ca="1" si="254"/>
        <v>0</v>
      </c>
      <c r="BY117">
        <f t="shared" ca="1" si="254"/>
        <v>0</v>
      </c>
      <c r="BZ117">
        <f t="shared" ca="1" si="254"/>
        <v>0</v>
      </c>
      <c r="CA117">
        <f t="shared" ca="1" si="254"/>
        <v>0</v>
      </c>
      <c r="CB117">
        <f t="shared" ca="1" si="254"/>
        <v>0</v>
      </c>
    </row>
    <row r="118" spans="1:80" x14ac:dyDescent="0.2">
      <c r="A118" s="377">
        <f t="shared" ref="A118:H118" si="261">COUNTIF((A$114:A$117),IF(A114=0,".",A114))</f>
        <v>1</v>
      </c>
      <c r="B118" s="378">
        <f t="shared" si="261"/>
        <v>0</v>
      </c>
      <c r="C118" s="378">
        <f t="shared" si="261"/>
        <v>0</v>
      </c>
      <c r="D118" s="378">
        <f t="shared" si="261"/>
        <v>0</v>
      </c>
      <c r="E118" s="378">
        <f t="shared" si="261"/>
        <v>0</v>
      </c>
      <c r="F118" s="378">
        <f t="shared" si="261"/>
        <v>1</v>
      </c>
      <c r="G118" s="378">
        <f t="shared" si="261"/>
        <v>0</v>
      </c>
      <c r="H118" s="378">
        <f t="shared" si="261"/>
        <v>1</v>
      </c>
      <c r="I118" s="378">
        <f ca="1">SUM(I114:I117)</f>
        <v>1</v>
      </c>
      <c r="J118" s="378">
        <f t="shared" ref="J118:P118" ca="1" si="262">SUM(J114:J117)</f>
        <v>1</v>
      </c>
      <c r="K118" s="378">
        <f t="shared" ca="1" si="262"/>
        <v>0</v>
      </c>
      <c r="L118" s="378">
        <f t="shared" ca="1" si="262"/>
        <v>2</v>
      </c>
      <c r="M118" s="378">
        <f t="shared" ca="1" si="262"/>
        <v>1</v>
      </c>
      <c r="N118" s="378">
        <f t="shared" ca="1" si="262"/>
        <v>3</v>
      </c>
      <c r="O118" s="378">
        <f t="shared" ca="1" si="262"/>
        <v>1</v>
      </c>
      <c r="P118" s="378">
        <f t="shared" ca="1" si="262"/>
        <v>2</v>
      </c>
      <c r="Q118" s="378">
        <f t="shared" ref="Q118:X118" si="263">COUNTIF((Q$114:Q$117),IF(Q114=0,".",Q114))</f>
        <v>1</v>
      </c>
      <c r="R118" s="378">
        <f t="shared" si="263"/>
        <v>0</v>
      </c>
      <c r="S118" s="378">
        <f t="shared" si="263"/>
        <v>0</v>
      </c>
      <c r="T118" s="378">
        <f t="shared" si="263"/>
        <v>0</v>
      </c>
      <c r="U118" s="378">
        <f t="shared" si="263"/>
        <v>0</v>
      </c>
      <c r="V118" s="378">
        <f t="shared" si="263"/>
        <v>1</v>
      </c>
      <c r="W118" s="378">
        <f t="shared" si="263"/>
        <v>0</v>
      </c>
      <c r="X118" s="378">
        <f t="shared" si="263"/>
        <v>1</v>
      </c>
      <c r="Y118" s="378">
        <f ca="1">SUM(Y114:Y117)</f>
        <v>1</v>
      </c>
      <c r="Z118" s="378">
        <f t="shared" ref="Z118:AF118" ca="1" si="264">SUM(Z114:Z117)</f>
        <v>1</v>
      </c>
      <c r="AA118" s="378">
        <f t="shared" ca="1" si="264"/>
        <v>0</v>
      </c>
      <c r="AB118" s="378">
        <f t="shared" ca="1" si="264"/>
        <v>2</v>
      </c>
      <c r="AC118" s="378">
        <f t="shared" ca="1" si="264"/>
        <v>1</v>
      </c>
      <c r="AD118" s="378">
        <f t="shared" ca="1" si="264"/>
        <v>3</v>
      </c>
      <c r="AE118" s="378">
        <f t="shared" ca="1" si="264"/>
        <v>1</v>
      </c>
      <c r="AF118" s="378">
        <f t="shared" ca="1" si="264"/>
        <v>2</v>
      </c>
      <c r="AG118" s="378">
        <f t="shared" ref="AG118:AN121" si="265">COUNTIF((AG$114:AG$117),IF(AG114=0,".",AG114))</f>
        <v>0</v>
      </c>
      <c r="AH118" s="378">
        <f t="shared" si="265"/>
        <v>0</v>
      </c>
      <c r="AI118" s="378">
        <f t="shared" si="265"/>
        <v>0</v>
      </c>
      <c r="AJ118" s="378">
        <f t="shared" si="265"/>
        <v>0</v>
      </c>
      <c r="AK118" s="378">
        <f t="shared" si="265"/>
        <v>0</v>
      </c>
      <c r="AL118" s="378">
        <f t="shared" si="265"/>
        <v>0</v>
      </c>
      <c r="AM118" s="378">
        <f t="shared" si="265"/>
        <v>0</v>
      </c>
      <c r="AN118" s="378">
        <f t="shared" si="265"/>
        <v>0</v>
      </c>
      <c r="AO118" s="378">
        <f ca="1">SUM(AO114:AO117)</f>
        <v>0</v>
      </c>
      <c r="AP118" s="378">
        <f t="shared" ref="AP118:AV118" ca="1" si="266">SUM(AP114:AP117)</f>
        <v>0</v>
      </c>
      <c r="AQ118" s="378">
        <f t="shared" ca="1" si="266"/>
        <v>0</v>
      </c>
      <c r="AR118" s="378">
        <f t="shared" ca="1" si="266"/>
        <v>0</v>
      </c>
      <c r="AS118" s="378">
        <f t="shared" ca="1" si="266"/>
        <v>0</v>
      </c>
      <c r="AT118" s="378">
        <f t="shared" ca="1" si="266"/>
        <v>0</v>
      </c>
      <c r="AU118" s="378">
        <f t="shared" ca="1" si="266"/>
        <v>0</v>
      </c>
      <c r="AV118" s="378">
        <f t="shared" ca="1" si="266"/>
        <v>0</v>
      </c>
      <c r="AW118" s="378">
        <f t="shared" ref="AW118:BD121" si="267">COUNTIF((AW$114:AW$117),IF(AW114=0,".",AW114))</f>
        <v>0</v>
      </c>
      <c r="AX118" s="378">
        <f t="shared" si="267"/>
        <v>0</v>
      </c>
      <c r="AY118" s="378">
        <f t="shared" si="267"/>
        <v>0</v>
      </c>
      <c r="AZ118" s="378">
        <f t="shared" si="267"/>
        <v>0</v>
      </c>
      <c r="BA118" s="378">
        <f t="shared" si="267"/>
        <v>0</v>
      </c>
      <c r="BB118" s="378">
        <f t="shared" si="267"/>
        <v>0</v>
      </c>
      <c r="BC118" s="378">
        <f t="shared" si="267"/>
        <v>0</v>
      </c>
      <c r="BD118" s="378">
        <f t="shared" si="267"/>
        <v>1</v>
      </c>
      <c r="BE118" s="378">
        <f ca="1">SUM(BE114:BE117)</f>
        <v>0</v>
      </c>
      <c r="BF118" s="378">
        <f t="shared" ref="BF118:BL118" ca="1" si="268">SUM(BF114:BF117)</f>
        <v>0</v>
      </c>
      <c r="BG118" s="378">
        <f t="shared" ca="1" si="268"/>
        <v>0</v>
      </c>
      <c r="BH118" s="378">
        <f t="shared" ca="1" si="268"/>
        <v>0</v>
      </c>
      <c r="BI118" s="378">
        <f t="shared" ca="1" si="268"/>
        <v>0</v>
      </c>
      <c r="BJ118" s="378">
        <f t="shared" ca="1" si="268"/>
        <v>0</v>
      </c>
      <c r="BK118" s="378">
        <f t="shared" ca="1" si="268"/>
        <v>0</v>
      </c>
      <c r="BL118" s="378">
        <f t="shared" ca="1" si="268"/>
        <v>2</v>
      </c>
      <c r="BM118" s="378">
        <f t="shared" ref="BM118:BT121" si="269">COUNTIF((BM$114:BM$117),IF(BM114=0,".",BM114))</f>
        <v>0</v>
      </c>
      <c r="BN118" s="378">
        <f t="shared" si="269"/>
        <v>0</v>
      </c>
      <c r="BO118" s="378">
        <f t="shared" si="269"/>
        <v>0</v>
      </c>
      <c r="BP118" s="378">
        <f t="shared" si="269"/>
        <v>0</v>
      </c>
      <c r="BQ118" s="378">
        <f t="shared" si="269"/>
        <v>0</v>
      </c>
      <c r="BR118" s="378">
        <f t="shared" si="269"/>
        <v>0</v>
      </c>
      <c r="BS118" s="378">
        <f t="shared" si="269"/>
        <v>0</v>
      </c>
      <c r="BT118" s="378">
        <f t="shared" si="269"/>
        <v>0</v>
      </c>
      <c r="BU118" s="378">
        <f ca="1">SUM(BU114:BU117)</f>
        <v>0</v>
      </c>
      <c r="BV118" s="378">
        <f t="shared" ref="BV118:CB118" ca="1" si="270">SUM(BV114:BV117)</f>
        <v>0</v>
      </c>
      <c r="BW118" s="378">
        <f t="shared" ca="1" si="270"/>
        <v>0</v>
      </c>
      <c r="BX118" s="378">
        <f t="shared" ca="1" si="270"/>
        <v>0</v>
      </c>
      <c r="BY118" s="378">
        <f t="shared" ca="1" si="270"/>
        <v>0</v>
      </c>
      <c r="BZ118" s="378">
        <f t="shared" ca="1" si="270"/>
        <v>0</v>
      </c>
      <c r="CA118" s="378">
        <f t="shared" ca="1" si="270"/>
        <v>0</v>
      </c>
      <c r="CB118" s="378">
        <f t="shared" ca="1" si="270"/>
        <v>0</v>
      </c>
    </row>
    <row r="119" spans="1:80" ht="12.75" customHeight="1" x14ac:dyDescent="0.2">
      <c r="A119" s="377">
        <f t="shared" ref="A119:X121" si="271">COUNTIF((A$114:A$117),IF(A115=0,".",A115))</f>
        <v>0</v>
      </c>
      <c r="B119" s="378">
        <f t="shared" si="271"/>
        <v>1</v>
      </c>
      <c r="C119" s="378">
        <f t="shared" si="271"/>
        <v>0</v>
      </c>
      <c r="D119" s="378">
        <f t="shared" si="271"/>
        <v>0</v>
      </c>
      <c r="E119" s="378">
        <f t="shared" si="271"/>
        <v>1</v>
      </c>
      <c r="F119" s="378">
        <f t="shared" si="271"/>
        <v>1</v>
      </c>
      <c r="G119" s="378">
        <f t="shared" si="271"/>
        <v>1</v>
      </c>
      <c r="H119" s="378">
        <f t="shared" si="271"/>
        <v>1</v>
      </c>
      <c r="I119" s="1109" t="s">
        <v>330</v>
      </c>
      <c r="J119" s="1109"/>
      <c r="K119" s="1109"/>
      <c r="L119" s="1109"/>
      <c r="M119" s="1109"/>
      <c r="N119" s="1109"/>
      <c r="O119" s="1109"/>
      <c r="P119" s="1109"/>
      <c r="Q119" s="378">
        <f t="shared" si="271"/>
        <v>0</v>
      </c>
      <c r="R119" s="378">
        <f t="shared" si="271"/>
        <v>1</v>
      </c>
      <c r="S119" s="378">
        <f t="shared" si="271"/>
        <v>0</v>
      </c>
      <c r="T119" s="378">
        <f t="shared" si="271"/>
        <v>0</v>
      </c>
      <c r="U119" s="378">
        <f t="shared" si="271"/>
        <v>1</v>
      </c>
      <c r="V119" s="378">
        <f t="shared" si="271"/>
        <v>1</v>
      </c>
      <c r="W119" s="378">
        <f t="shared" si="271"/>
        <v>1</v>
      </c>
      <c r="X119" s="378">
        <f t="shared" si="271"/>
        <v>1</v>
      </c>
      <c r="Y119" s="1109" t="s">
        <v>330</v>
      </c>
      <c r="Z119" s="1109"/>
      <c r="AA119" s="1109"/>
      <c r="AB119" s="1109"/>
      <c r="AC119" s="1109"/>
      <c r="AD119" s="1109"/>
      <c r="AE119" s="1109"/>
      <c r="AF119" s="1109"/>
      <c r="AG119" s="378">
        <f t="shared" si="265"/>
        <v>0</v>
      </c>
      <c r="AH119" s="378">
        <f t="shared" si="265"/>
        <v>0</v>
      </c>
      <c r="AI119" s="378">
        <f t="shared" si="265"/>
        <v>0</v>
      </c>
      <c r="AJ119" s="378">
        <f t="shared" si="265"/>
        <v>0</v>
      </c>
      <c r="AK119" s="378">
        <f t="shared" si="265"/>
        <v>0</v>
      </c>
      <c r="AL119" s="378">
        <f t="shared" si="265"/>
        <v>0</v>
      </c>
      <c r="AM119" s="378">
        <f t="shared" si="265"/>
        <v>0</v>
      </c>
      <c r="AN119" s="378">
        <f t="shared" si="265"/>
        <v>0</v>
      </c>
      <c r="AO119" s="1109" t="s">
        <v>330</v>
      </c>
      <c r="AP119" s="1109"/>
      <c r="AQ119" s="1109"/>
      <c r="AR119" s="1109"/>
      <c r="AS119" s="1109"/>
      <c r="AT119" s="1109"/>
      <c r="AU119" s="1109"/>
      <c r="AV119" s="1109"/>
      <c r="AW119" s="378">
        <f t="shared" si="267"/>
        <v>0</v>
      </c>
      <c r="AX119" s="378">
        <f t="shared" si="267"/>
        <v>0</v>
      </c>
      <c r="AY119" s="378">
        <f t="shared" si="267"/>
        <v>0</v>
      </c>
      <c r="AZ119" s="378">
        <f t="shared" si="267"/>
        <v>0</v>
      </c>
      <c r="BA119" s="378">
        <f t="shared" si="267"/>
        <v>0</v>
      </c>
      <c r="BB119" s="378">
        <f t="shared" si="267"/>
        <v>0</v>
      </c>
      <c r="BC119" s="378">
        <f t="shared" si="267"/>
        <v>0</v>
      </c>
      <c r="BD119" s="378">
        <f t="shared" si="267"/>
        <v>1</v>
      </c>
      <c r="BE119" s="1109" t="s">
        <v>330</v>
      </c>
      <c r="BF119" s="1109"/>
      <c r="BG119" s="1109"/>
      <c r="BH119" s="1109"/>
      <c r="BI119" s="1109"/>
      <c r="BJ119" s="1109"/>
      <c r="BK119" s="1109"/>
      <c r="BL119" s="1109"/>
      <c r="BM119" s="378">
        <f t="shared" si="269"/>
        <v>0</v>
      </c>
      <c r="BN119" s="378">
        <f t="shared" si="269"/>
        <v>0</v>
      </c>
      <c r="BO119" s="378">
        <f t="shared" si="269"/>
        <v>0</v>
      </c>
      <c r="BP119" s="378">
        <f t="shared" si="269"/>
        <v>0</v>
      </c>
      <c r="BQ119" s="378">
        <f t="shared" si="269"/>
        <v>0</v>
      </c>
      <c r="BR119" s="378">
        <f t="shared" si="269"/>
        <v>0</v>
      </c>
      <c r="BS119" s="378">
        <f t="shared" si="269"/>
        <v>0</v>
      </c>
      <c r="BT119" s="378">
        <f t="shared" si="269"/>
        <v>0</v>
      </c>
      <c r="BU119" s="1109" t="s">
        <v>330</v>
      </c>
      <c r="BV119" s="1109"/>
      <c r="BW119" s="1109"/>
      <c r="BX119" s="1109"/>
      <c r="BY119" s="1109"/>
      <c r="BZ119" s="1109"/>
      <c r="CA119" s="1109"/>
      <c r="CB119" s="1109"/>
    </row>
    <row r="120" spans="1:80" ht="12.75" customHeight="1" x14ac:dyDescent="0.2">
      <c r="A120" s="377">
        <f t="shared" si="271"/>
        <v>0</v>
      </c>
      <c r="B120" s="378">
        <f t="shared" si="271"/>
        <v>0</v>
      </c>
      <c r="C120" s="378">
        <f t="shared" si="271"/>
        <v>0</v>
      </c>
      <c r="D120" s="378">
        <f t="shared" si="271"/>
        <v>1</v>
      </c>
      <c r="E120" s="378">
        <f t="shared" si="271"/>
        <v>0</v>
      </c>
      <c r="F120" s="378">
        <f t="shared" si="271"/>
        <v>1</v>
      </c>
      <c r="G120" s="378">
        <f t="shared" si="271"/>
        <v>0</v>
      </c>
      <c r="H120" s="378">
        <f t="shared" si="271"/>
        <v>0</v>
      </c>
      <c r="I120" s="1109"/>
      <c r="J120" s="1109"/>
      <c r="K120" s="1109"/>
      <c r="L120" s="1109"/>
      <c r="M120" s="1109"/>
      <c r="N120" s="1109"/>
      <c r="O120" s="1109"/>
      <c r="P120" s="1109"/>
      <c r="Q120" s="378">
        <f t="shared" si="271"/>
        <v>0</v>
      </c>
      <c r="R120" s="378">
        <f t="shared" si="271"/>
        <v>0</v>
      </c>
      <c r="S120" s="378">
        <f t="shared" si="271"/>
        <v>0</v>
      </c>
      <c r="T120" s="378">
        <f t="shared" si="271"/>
        <v>1</v>
      </c>
      <c r="U120" s="378">
        <f t="shared" si="271"/>
        <v>0</v>
      </c>
      <c r="V120" s="378">
        <f t="shared" si="271"/>
        <v>1</v>
      </c>
      <c r="W120" s="378">
        <f t="shared" si="271"/>
        <v>0</v>
      </c>
      <c r="X120" s="378">
        <f t="shared" si="271"/>
        <v>0</v>
      </c>
      <c r="Y120" s="1109"/>
      <c r="Z120" s="1109"/>
      <c r="AA120" s="1109"/>
      <c r="AB120" s="1109"/>
      <c r="AC120" s="1109"/>
      <c r="AD120" s="1109"/>
      <c r="AE120" s="1109"/>
      <c r="AF120" s="1109"/>
      <c r="AG120" s="378">
        <f t="shared" si="265"/>
        <v>0</v>
      </c>
      <c r="AH120" s="378">
        <f t="shared" si="265"/>
        <v>0</v>
      </c>
      <c r="AI120" s="378">
        <f t="shared" si="265"/>
        <v>0</v>
      </c>
      <c r="AJ120" s="378">
        <f t="shared" si="265"/>
        <v>0</v>
      </c>
      <c r="AK120" s="378">
        <f t="shared" si="265"/>
        <v>0</v>
      </c>
      <c r="AL120" s="378">
        <f t="shared" si="265"/>
        <v>0</v>
      </c>
      <c r="AM120" s="378">
        <f t="shared" si="265"/>
        <v>0</v>
      </c>
      <c r="AN120" s="378">
        <f t="shared" si="265"/>
        <v>0</v>
      </c>
      <c r="AO120" s="1109"/>
      <c r="AP120" s="1109"/>
      <c r="AQ120" s="1109"/>
      <c r="AR120" s="1109"/>
      <c r="AS120" s="1109"/>
      <c r="AT120" s="1109"/>
      <c r="AU120" s="1109"/>
      <c r="AV120" s="1109"/>
      <c r="AW120" s="378">
        <f t="shared" si="267"/>
        <v>0</v>
      </c>
      <c r="AX120" s="378">
        <f t="shared" si="267"/>
        <v>0</v>
      </c>
      <c r="AY120" s="378">
        <f t="shared" si="267"/>
        <v>0</v>
      </c>
      <c r="AZ120" s="378">
        <f t="shared" si="267"/>
        <v>0</v>
      </c>
      <c r="BA120" s="378">
        <f t="shared" si="267"/>
        <v>0</v>
      </c>
      <c r="BB120" s="378">
        <f t="shared" si="267"/>
        <v>0</v>
      </c>
      <c r="BC120" s="378">
        <f t="shared" si="267"/>
        <v>0</v>
      </c>
      <c r="BD120" s="378">
        <f t="shared" si="267"/>
        <v>0</v>
      </c>
      <c r="BE120" s="1109"/>
      <c r="BF120" s="1109"/>
      <c r="BG120" s="1109"/>
      <c r="BH120" s="1109"/>
      <c r="BI120" s="1109"/>
      <c r="BJ120" s="1109"/>
      <c r="BK120" s="1109"/>
      <c r="BL120" s="1109"/>
      <c r="BM120" s="378">
        <f t="shared" si="269"/>
        <v>0</v>
      </c>
      <c r="BN120" s="378">
        <f t="shared" si="269"/>
        <v>0</v>
      </c>
      <c r="BO120" s="378">
        <f t="shared" si="269"/>
        <v>0</v>
      </c>
      <c r="BP120" s="378">
        <f t="shared" si="269"/>
        <v>0</v>
      </c>
      <c r="BQ120" s="378">
        <f t="shared" si="269"/>
        <v>0</v>
      </c>
      <c r="BR120" s="378">
        <f t="shared" si="269"/>
        <v>0</v>
      </c>
      <c r="BS120" s="378">
        <f t="shared" si="269"/>
        <v>0</v>
      </c>
      <c r="BT120" s="378">
        <f t="shared" si="269"/>
        <v>0</v>
      </c>
      <c r="BU120" s="1109"/>
      <c r="BV120" s="1109"/>
      <c r="BW120" s="1109"/>
      <c r="BX120" s="1109"/>
      <c r="BY120" s="1109"/>
      <c r="BZ120" s="1109"/>
      <c r="CA120" s="1109"/>
      <c r="CB120" s="1109"/>
    </row>
    <row r="121" spans="1:80" ht="13.5" thickBot="1" x14ac:dyDescent="0.25">
      <c r="A121" s="377">
        <f t="shared" si="271"/>
        <v>0</v>
      </c>
      <c r="B121" s="378">
        <f t="shared" si="271"/>
        <v>0</v>
      </c>
      <c r="C121" s="378">
        <f t="shared" si="271"/>
        <v>0</v>
      </c>
      <c r="D121" s="378">
        <f t="shared" si="271"/>
        <v>1</v>
      </c>
      <c r="E121" s="378">
        <f t="shared" si="271"/>
        <v>0</v>
      </c>
      <c r="F121" s="378">
        <f t="shared" si="271"/>
        <v>0</v>
      </c>
      <c r="G121" s="378">
        <f t="shared" si="271"/>
        <v>0</v>
      </c>
      <c r="H121" s="378">
        <f t="shared" si="271"/>
        <v>0</v>
      </c>
      <c r="I121" s="380" t="s">
        <v>42</v>
      </c>
      <c r="J121" s="380" t="s">
        <v>44</v>
      </c>
      <c r="K121" s="380" t="s">
        <v>45</v>
      </c>
      <c r="L121" s="380" t="s">
        <v>46</v>
      </c>
      <c r="M121" s="380" t="s">
        <v>47</v>
      </c>
      <c r="N121" s="380" t="s">
        <v>48</v>
      </c>
      <c r="O121" s="380" t="s">
        <v>67</v>
      </c>
      <c r="P121" s="380" t="s">
        <v>43</v>
      </c>
      <c r="Q121" s="378">
        <f t="shared" si="271"/>
        <v>0</v>
      </c>
      <c r="R121" s="378">
        <f t="shared" si="271"/>
        <v>0</v>
      </c>
      <c r="S121" s="378">
        <f t="shared" si="271"/>
        <v>0</v>
      </c>
      <c r="T121" s="378">
        <f t="shared" si="271"/>
        <v>1</v>
      </c>
      <c r="U121" s="378">
        <f t="shared" si="271"/>
        <v>0</v>
      </c>
      <c r="V121" s="378">
        <f t="shared" si="271"/>
        <v>0</v>
      </c>
      <c r="W121" s="378">
        <f t="shared" si="271"/>
        <v>0</v>
      </c>
      <c r="X121" s="378">
        <f t="shared" si="271"/>
        <v>0</v>
      </c>
      <c r="Y121" s="380" t="s">
        <v>42</v>
      </c>
      <c r="Z121" s="380" t="s">
        <v>44</v>
      </c>
      <c r="AA121" s="380" t="s">
        <v>45</v>
      </c>
      <c r="AB121" s="380" t="s">
        <v>46</v>
      </c>
      <c r="AC121" s="380" t="s">
        <v>47</v>
      </c>
      <c r="AD121" s="380" t="s">
        <v>48</v>
      </c>
      <c r="AE121" s="380" t="s">
        <v>67</v>
      </c>
      <c r="AF121" s="380" t="s">
        <v>43</v>
      </c>
      <c r="AG121" s="378">
        <f t="shared" si="265"/>
        <v>0</v>
      </c>
      <c r="AH121" s="378">
        <f t="shared" si="265"/>
        <v>0</v>
      </c>
      <c r="AI121" s="378">
        <f t="shared" si="265"/>
        <v>0</v>
      </c>
      <c r="AJ121" s="378">
        <f t="shared" si="265"/>
        <v>0</v>
      </c>
      <c r="AK121" s="378">
        <f t="shared" si="265"/>
        <v>0</v>
      </c>
      <c r="AL121" s="378">
        <f t="shared" si="265"/>
        <v>0</v>
      </c>
      <c r="AM121" s="378">
        <f t="shared" si="265"/>
        <v>0</v>
      </c>
      <c r="AN121" s="378">
        <f t="shared" si="265"/>
        <v>0</v>
      </c>
      <c r="AO121" s="380" t="s">
        <v>42</v>
      </c>
      <c r="AP121" s="380" t="s">
        <v>44</v>
      </c>
      <c r="AQ121" s="380" t="s">
        <v>45</v>
      </c>
      <c r="AR121" s="380" t="s">
        <v>46</v>
      </c>
      <c r="AS121" s="380" t="s">
        <v>47</v>
      </c>
      <c r="AT121" s="380" t="s">
        <v>48</v>
      </c>
      <c r="AU121" s="380" t="s">
        <v>67</v>
      </c>
      <c r="AV121" s="380" t="s">
        <v>43</v>
      </c>
      <c r="AW121" s="378">
        <f t="shared" si="267"/>
        <v>0</v>
      </c>
      <c r="AX121" s="378">
        <f t="shared" si="267"/>
        <v>0</v>
      </c>
      <c r="AY121" s="378">
        <f t="shared" si="267"/>
        <v>0</v>
      </c>
      <c r="AZ121" s="378">
        <f t="shared" si="267"/>
        <v>0</v>
      </c>
      <c r="BA121" s="378">
        <f t="shared" si="267"/>
        <v>0</v>
      </c>
      <c r="BB121" s="378">
        <f t="shared" si="267"/>
        <v>0</v>
      </c>
      <c r="BC121" s="378">
        <f t="shared" si="267"/>
        <v>0</v>
      </c>
      <c r="BD121" s="378">
        <f t="shared" si="267"/>
        <v>0</v>
      </c>
      <c r="BE121" s="380" t="s">
        <v>42</v>
      </c>
      <c r="BF121" s="380" t="s">
        <v>44</v>
      </c>
      <c r="BG121" s="380" t="s">
        <v>45</v>
      </c>
      <c r="BH121" s="380" t="s">
        <v>46</v>
      </c>
      <c r="BI121" s="380" t="s">
        <v>47</v>
      </c>
      <c r="BJ121" s="380" t="s">
        <v>48</v>
      </c>
      <c r="BK121" s="380" t="s">
        <v>67</v>
      </c>
      <c r="BL121" s="380" t="s">
        <v>43</v>
      </c>
      <c r="BM121" s="378">
        <f t="shared" si="269"/>
        <v>0</v>
      </c>
      <c r="BN121" s="378">
        <f t="shared" si="269"/>
        <v>0</v>
      </c>
      <c r="BO121" s="378">
        <f t="shared" si="269"/>
        <v>0</v>
      </c>
      <c r="BP121" s="378">
        <f t="shared" si="269"/>
        <v>0</v>
      </c>
      <c r="BQ121" s="378">
        <f t="shared" si="269"/>
        <v>0</v>
      </c>
      <c r="BR121" s="378">
        <f t="shared" si="269"/>
        <v>0</v>
      </c>
      <c r="BS121" s="378">
        <f t="shared" si="269"/>
        <v>0</v>
      </c>
      <c r="BT121" s="378">
        <f t="shared" si="269"/>
        <v>0</v>
      </c>
      <c r="BU121" s="380" t="s">
        <v>42</v>
      </c>
      <c r="BV121" s="380" t="s">
        <v>44</v>
      </c>
      <c r="BW121" s="380" t="s">
        <v>45</v>
      </c>
      <c r="BX121" s="380" t="s">
        <v>46</v>
      </c>
      <c r="BY121" s="380" t="s">
        <v>47</v>
      </c>
      <c r="BZ121" s="380" t="s">
        <v>48</v>
      </c>
      <c r="CA121" s="380" t="s">
        <v>67</v>
      </c>
      <c r="CB121" s="380" t="s">
        <v>43</v>
      </c>
    </row>
    <row r="122" spans="1:80" ht="13.5" thickBot="1" x14ac:dyDescent="0.25">
      <c r="A122" s="373">
        <f t="shared" ref="A122:BD122" si="272">SUM(A114:A121)</f>
        <v>1</v>
      </c>
      <c r="B122" s="372">
        <f t="shared" si="272"/>
        <v>1</v>
      </c>
      <c r="C122" s="372">
        <f t="shared" si="272"/>
        <v>0</v>
      </c>
      <c r="D122" s="372">
        <f t="shared" si="272"/>
        <v>2</v>
      </c>
      <c r="E122" s="372">
        <f t="shared" si="272"/>
        <v>1</v>
      </c>
      <c r="F122" s="372">
        <f t="shared" si="272"/>
        <v>3</v>
      </c>
      <c r="G122" s="372">
        <f t="shared" si="272"/>
        <v>1</v>
      </c>
      <c r="H122" s="372">
        <f t="shared" si="272"/>
        <v>2</v>
      </c>
      <c r="I122" s="379" t="str">
        <f t="shared" ref="I122:P122" ca="1" si="273">IF(A122=I118,"OK.","CISSS!")</f>
        <v>OK.</v>
      </c>
      <c r="J122" s="379" t="str">
        <f t="shared" ca="1" si="273"/>
        <v>OK.</v>
      </c>
      <c r="K122" s="379" t="str">
        <f t="shared" ca="1" si="273"/>
        <v>OK.</v>
      </c>
      <c r="L122" s="379" t="str">
        <f t="shared" ca="1" si="273"/>
        <v>OK.</v>
      </c>
      <c r="M122" s="379" t="str">
        <f t="shared" ca="1" si="273"/>
        <v>OK.</v>
      </c>
      <c r="N122" s="379" t="str">
        <f t="shared" ca="1" si="273"/>
        <v>OK.</v>
      </c>
      <c r="O122" s="379" t="str">
        <f t="shared" ca="1" si="273"/>
        <v>OK.</v>
      </c>
      <c r="P122" s="379" t="str">
        <f t="shared" ca="1" si="273"/>
        <v>OK.</v>
      </c>
      <c r="Q122" s="384">
        <f t="shared" si="272"/>
        <v>1</v>
      </c>
      <c r="R122" s="384">
        <f t="shared" si="272"/>
        <v>1</v>
      </c>
      <c r="S122" s="384">
        <f t="shared" si="272"/>
        <v>0</v>
      </c>
      <c r="T122" s="384">
        <f t="shared" si="272"/>
        <v>2</v>
      </c>
      <c r="U122" s="384">
        <f t="shared" si="272"/>
        <v>1</v>
      </c>
      <c r="V122" s="384">
        <f t="shared" si="272"/>
        <v>3</v>
      </c>
      <c r="W122" s="384">
        <f t="shared" si="272"/>
        <v>1</v>
      </c>
      <c r="X122" s="384">
        <f t="shared" si="272"/>
        <v>2</v>
      </c>
      <c r="Y122" s="382" t="str">
        <f t="shared" ref="Y122:AF122" ca="1" si="274">IF(Q122=Y118,"OK.","CISSS!")</f>
        <v>OK.</v>
      </c>
      <c r="Z122" s="382" t="str">
        <f t="shared" ca="1" si="274"/>
        <v>OK.</v>
      </c>
      <c r="AA122" s="382" t="str">
        <f t="shared" ca="1" si="274"/>
        <v>OK.</v>
      </c>
      <c r="AB122" s="382" t="str">
        <f t="shared" ca="1" si="274"/>
        <v>OK.</v>
      </c>
      <c r="AC122" s="382" t="str">
        <f t="shared" ca="1" si="274"/>
        <v>OK.</v>
      </c>
      <c r="AD122" s="382" t="str">
        <f t="shared" ca="1" si="274"/>
        <v>OK.</v>
      </c>
      <c r="AE122" s="382" t="str">
        <f t="shared" ca="1" si="274"/>
        <v>OK.</v>
      </c>
      <c r="AF122" s="382" t="str">
        <f t="shared" ca="1" si="274"/>
        <v>OK.</v>
      </c>
      <c r="AG122" s="372">
        <f t="shared" si="272"/>
        <v>0</v>
      </c>
      <c r="AH122" s="372">
        <f t="shared" si="272"/>
        <v>0</v>
      </c>
      <c r="AI122" s="372">
        <f t="shared" si="272"/>
        <v>0</v>
      </c>
      <c r="AJ122" s="372">
        <f t="shared" si="272"/>
        <v>0</v>
      </c>
      <c r="AK122" s="372">
        <f t="shared" si="272"/>
        <v>0</v>
      </c>
      <c r="AL122" s="372">
        <f t="shared" si="272"/>
        <v>0</v>
      </c>
      <c r="AM122" s="372">
        <f t="shared" si="272"/>
        <v>0</v>
      </c>
      <c r="AN122" s="372">
        <f t="shared" si="272"/>
        <v>0</v>
      </c>
      <c r="AO122" s="379" t="str">
        <f t="shared" ref="AO122:AV122" ca="1" si="275">IF(AG122=AO118,"OK.","CISSS!")</f>
        <v>OK.</v>
      </c>
      <c r="AP122" s="379" t="str">
        <f t="shared" ca="1" si="275"/>
        <v>OK.</v>
      </c>
      <c r="AQ122" s="379" t="str">
        <f t="shared" ca="1" si="275"/>
        <v>OK.</v>
      </c>
      <c r="AR122" s="379" t="str">
        <f t="shared" ca="1" si="275"/>
        <v>OK.</v>
      </c>
      <c r="AS122" s="379" t="str">
        <f t="shared" ca="1" si="275"/>
        <v>OK.</v>
      </c>
      <c r="AT122" s="379" t="str">
        <f t="shared" ca="1" si="275"/>
        <v>OK.</v>
      </c>
      <c r="AU122" s="379" t="str">
        <f t="shared" ca="1" si="275"/>
        <v>OK.</v>
      </c>
      <c r="AV122" s="379" t="str">
        <f t="shared" ca="1" si="275"/>
        <v>OK.</v>
      </c>
      <c r="AW122" s="384">
        <f t="shared" si="272"/>
        <v>0</v>
      </c>
      <c r="AX122" s="384">
        <f t="shared" si="272"/>
        <v>0</v>
      </c>
      <c r="AY122" s="384">
        <f t="shared" si="272"/>
        <v>0</v>
      </c>
      <c r="AZ122" s="384">
        <f t="shared" si="272"/>
        <v>0</v>
      </c>
      <c r="BA122" s="384">
        <f t="shared" si="272"/>
        <v>0</v>
      </c>
      <c r="BB122" s="384">
        <f t="shared" si="272"/>
        <v>0</v>
      </c>
      <c r="BC122" s="384">
        <f t="shared" si="272"/>
        <v>0</v>
      </c>
      <c r="BD122" s="384">
        <f t="shared" si="272"/>
        <v>2</v>
      </c>
      <c r="BE122" s="382" t="str">
        <f t="shared" ref="BE122:BL122" ca="1" si="276">IF(AW122=BE118,"OK.","CISSS!")</f>
        <v>OK.</v>
      </c>
      <c r="BF122" s="382" t="str">
        <f t="shared" ca="1" si="276"/>
        <v>OK.</v>
      </c>
      <c r="BG122" s="382" t="str">
        <f t="shared" ca="1" si="276"/>
        <v>OK.</v>
      </c>
      <c r="BH122" s="382" t="str">
        <f t="shared" ca="1" si="276"/>
        <v>OK.</v>
      </c>
      <c r="BI122" s="382" t="str">
        <f t="shared" ca="1" si="276"/>
        <v>OK.</v>
      </c>
      <c r="BJ122" s="382" t="str">
        <f t="shared" ca="1" si="276"/>
        <v>OK.</v>
      </c>
      <c r="BK122" s="382" t="str">
        <f t="shared" ca="1" si="276"/>
        <v>OK.</v>
      </c>
      <c r="BL122" s="382" t="str">
        <f t="shared" ca="1" si="276"/>
        <v>OK.</v>
      </c>
      <c r="BM122" s="372">
        <f t="shared" ref="BM122:BT122" si="277">SUM(BM114:BM121)</f>
        <v>0</v>
      </c>
      <c r="BN122" s="372">
        <f t="shared" si="277"/>
        <v>0</v>
      </c>
      <c r="BO122" s="372">
        <f t="shared" si="277"/>
        <v>0</v>
      </c>
      <c r="BP122" s="372">
        <f t="shared" si="277"/>
        <v>0</v>
      </c>
      <c r="BQ122" s="372">
        <f t="shared" si="277"/>
        <v>0</v>
      </c>
      <c r="BR122" s="372">
        <f t="shared" si="277"/>
        <v>0</v>
      </c>
      <c r="BS122" s="372">
        <f t="shared" si="277"/>
        <v>0</v>
      </c>
      <c r="BT122" s="372">
        <f t="shared" si="277"/>
        <v>0</v>
      </c>
      <c r="BU122" s="379" t="str">
        <f t="shared" ref="BU122:CB122" ca="1" si="278">IF(BM122=BU118,"OK.","CISSS!")</f>
        <v>OK.</v>
      </c>
      <c r="BV122" s="379" t="str">
        <f t="shared" ca="1" si="278"/>
        <v>OK.</v>
      </c>
      <c r="BW122" s="379" t="str">
        <f t="shared" ca="1" si="278"/>
        <v>OK.</v>
      </c>
      <c r="BX122" s="379" t="str">
        <f t="shared" ca="1" si="278"/>
        <v>OK.</v>
      </c>
      <c r="BY122" s="379" t="str">
        <f t="shared" ca="1" si="278"/>
        <v>OK.</v>
      </c>
      <c r="BZ122" s="379" t="str">
        <f t="shared" ca="1" si="278"/>
        <v>OK.</v>
      </c>
      <c r="CA122" s="379" t="str">
        <f t="shared" ca="1" si="278"/>
        <v>OK.</v>
      </c>
      <c r="CB122" s="379" t="str">
        <f t="shared" ca="1" si="278"/>
        <v>OK.</v>
      </c>
    </row>
    <row r="123" spans="1:80" x14ac:dyDescent="0.2">
      <c r="A123" s="375">
        <f t="shared" ref="A123:H123" si="279">A$10</f>
        <v>0</v>
      </c>
      <c r="B123" s="375">
        <f t="shared" si="279"/>
        <v>0</v>
      </c>
      <c r="C123" s="375">
        <f t="shared" si="279"/>
        <v>0</v>
      </c>
      <c r="D123" s="375">
        <f t="shared" si="279"/>
        <v>0</v>
      </c>
      <c r="E123" s="375">
        <f t="shared" si="279"/>
        <v>0</v>
      </c>
      <c r="F123" s="375">
        <f t="shared" si="279"/>
        <v>0</v>
      </c>
      <c r="G123" s="375">
        <f t="shared" si="279"/>
        <v>0</v>
      </c>
      <c r="H123" s="375">
        <f t="shared" si="279"/>
        <v>0</v>
      </c>
      <c r="I123">
        <f ca="1">COUNTIF((OFFSET($A$123,0,0,4,8)),IF(A123=0,".",A123))</f>
        <v>0</v>
      </c>
      <c r="J123">
        <f t="shared" ref="J123:P126" ca="1" si="280">COUNTIF((OFFSET($A$123,0,0,4,8)),IF(B123=0,".",B123))</f>
        <v>0</v>
      </c>
      <c r="K123">
        <f t="shared" ca="1" si="280"/>
        <v>0</v>
      </c>
      <c r="L123">
        <f t="shared" ca="1" si="280"/>
        <v>0</v>
      </c>
      <c r="M123">
        <f t="shared" ca="1" si="280"/>
        <v>0</v>
      </c>
      <c r="N123">
        <f t="shared" ca="1" si="280"/>
        <v>0</v>
      </c>
      <c r="O123">
        <f t="shared" ca="1" si="280"/>
        <v>0</v>
      </c>
      <c r="P123">
        <f t="shared" ca="1" si="280"/>
        <v>0</v>
      </c>
      <c r="Q123" s="375">
        <f t="shared" ref="Q123:BT123" si="281">Q$10</f>
        <v>0</v>
      </c>
      <c r="R123" s="375">
        <f t="shared" si="281"/>
        <v>0</v>
      </c>
      <c r="S123" s="375">
        <f t="shared" si="281"/>
        <v>0</v>
      </c>
      <c r="T123" s="375">
        <f t="shared" si="281"/>
        <v>0</v>
      </c>
      <c r="U123" s="375">
        <f t="shared" si="281"/>
        <v>0</v>
      </c>
      <c r="V123" s="375">
        <f t="shared" si="281"/>
        <v>0</v>
      </c>
      <c r="W123" s="375">
        <f t="shared" si="281"/>
        <v>0</v>
      </c>
      <c r="X123" s="375">
        <f t="shared" si="281"/>
        <v>0</v>
      </c>
      <c r="Y123" s="381">
        <f ca="1">COUNTIF((OFFSET($Q$123,0,0,4,8)),IF(Q123=0,".",Q123))</f>
        <v>0</v>
      </c>
      <c r="Z123" s="381">
        <f t="shared" ref="Z123:AF126" ca="1" si="282">COUNTIF((OFFSET($Q$123,0,0,4,8)),IF(R123=0,".",R123))</f>
        <v>0</v>
      </c>
      <c r="AA123" s="381">
        <f t="shared" ca="1" si="282"/>
        <v>0</v>
      </c>
      <c r="AB123" s="381">
        <f t="shared" ca="1" si="282"/>
        <v>0</v>
      </c>
      <c r="AC123" s="381">
        <f t="shared" ca="1" si="282"/>
        <v>0</v>
      </c>
      <c r="AD123" s="381">
        <f t="shared" ca="1" si="282"/>
        <v>0</v>
      </c>
      <c r="AE123" s="381">
        <f t="shared" ca="1" si="282"/>
        <v>0</v>
      </c>
      <c r="AF123" s="381">
        <f t="shared" ca="1" si="282"/>
        <v>0</v>
      </c>
      <c r="AG123" s="375">
        <f t="shared" si="281"/>
        <v>0</v>
      </c>
      <c r="AH123" s="375">
        <f t="shared" si="281"/>
        <v>0</v>
      </c>
      <c r="AI123" s="375">
        <f t="shared" si="281"/>
        <v>0</v>
      </c>
      <c r="AJ123" s="375">
        <f t="shared" si="281"/>
        <v>0</v>
      </c>
      <c r="AK123" s="375">
        <f t="shared" si="281"/>
        <v>0</v>
      </c>
      <c r="AL123" s="375">
        <f t="shared" si="281"/>
        <v>0</v>
      </c>
      <c r="AM123" s="375">
        <f t="shared" si="281"/>
        <v>0</v>
      </c>
      <c r="AN123" s="375">
        <f t="shared" si="281"/>
        <v>0</v>
      </c>
      <c r="AO123">
        <f ca="1">COUNTIF((OFFSET($AG$123,0,0,4,8)),IF(AG123=0,".",AG123))</f>
        <v>0</v>
      </c>
      <c r="AP123">
        <f t="shared" ref="AP123:AV126" ca="1" si="283">COUNTIF((OFFSET($AG$123,0,0,4,8)),IF(AH123=0,".",AH123))</f>
        <v>0</v>
      </c>
      <c r="AQ123">
        <f t="shared" ca="1" si="283"/>
        <v>0</v>
      </c>
      <c r="AR123">
        <f t="shared" ca="1" si="283"/>
        <v>0</v>
      </c>
      <c r="AS123">
        <f t="shared" ca="1" si="283"/>
        <v>0</v>
      </c>
      <c r="AT123">
        <f t="shared" ca="1" si="283"/>
        <v>0</v>
      </c>
      <c r="AU123">
        <f t="shared" ca="1" si="283"/>
        <v>0</v>
      </c>
      <c r="AV123">
        <f t="shared" ca="1" si="283"/>
        <v>0</v>
      </c>
      <c r="AW123" s="375">
        <f t="shared" si="281"/>
        <v>0</v>
      </c>
      <c r="AX123" s="375">
        <f t="shared" si="281"/>
        <v>0</v>
      </c>
      <c r="AY123" s="375">
        <f t="shared" si="281"/>
        <v>0</v>
      </c>
      <c r="AZ123" s="375">
        <f t="shared" si="281"/>
        <v>0</v>
      </c>
      <c r="BA123" s="375">
        <f t="shared" si="281"/>
        <v>0</v>
      </c>
      <c r="BB123" s="375">
        <f t="shared" si="281"/>
        <v>0</v>
      </c>
      <c r="BC123" s="375">
        <f t="shared" si="281"/>
        <v>0</v>
      </c>
      <c r="BD123" s="375">
        <f t="shared" si="281"/>
        <v>0</v>
      </c>
      <c r="BE123" s="381">
        <f ca="1">COUNTIF((OFFSET($AW$123,0,0,4,8)),IF(AW123=0,".",AW123))</f>
        <v>0</v>
      </c>
      <c r="BF123" s="381">
        <f t="shared" ref="BF123:BL126" ca="1" si="284">COUNTIF((OFFSET($AW$123,0,0,4,8)),IF(AX123=0,".",AX123))</f>
        <v>0</v>
      </c>
      <c r="BG123" s="381">
        <f t="shared" ca="1" si="284"/>
        <v>0</v>
      </c>
      <c r="BH123" s="381">
        <f t="shared" ca="1" si="284"/>
        <v>0</v>
      </c>
      <c r="BI123" s="381">
        <f t="shared" ca="1" si="284"/>
        <v>0</v>
      </c>
      <c r="BJ123" s="381">
        <f t="shared" ca="1" si="284"/>
        <v>0</v>
      </c>
      <c r="BK123" s="381">
        <f t="shared" ca="1" si="284"/>
        <v>0</v>
      </c>
      <c r="BL123" s="381">
        <f t="shared" ca="1" si="284"/>
        <v>0</v>
      </c>
      <c r="BM123" s="375">
        <f t="shared" si="281"/>
        <v>0</v>
      </c>
      <c r="BN123" s="375">
        <f t="shared" si="281"/>
        <v>0</v>
      </c>
      <c r="BO123" s="375">
        <f t="shared" si="281"/>
        <v>0</v>
      </c>
      <c r="BP123" s="375">
        <f t="shared" si="281"/>
        <v>0</v>
      </c>
      <c r="BQ123" s="375">
        <f t="shared" si="281"/>
        <v>0</v>
      </c>
      <c r="BR123" s="375">
        <f t="shared" si="281"/>
        <v>0</v>
      </c>
      <c r="BS123" s="375">
        <f t="shared" si="281"/>
        <v>0</v>
      </c>
      <c r="BT123" s="375">
        <f t="shared" si="281"/>
        <v>0</v>
      </c>
      <c r="BU123">
        <f ca="1">COUNTIF((OFFSET($BM$123,0,0,4,8)),IF(BM123=0,".",BM123))</f>
        <v>0</v>
      </c>
      <c r="BV123">
        <f t="shared" ref="BV123:CB126" ca="1" si="285">COUNTIF((OFFSET($BM$123,0,0,4,8)),IF(BN123=0,".",BN123))</f>
        <v>0</v>
      </c>
      <c r="BW123">
        <f t="shared" ca="1" si="285"/>
        <v>0</v>
      </c>
      <c r="BX123">
        <f t="shared" ca="1" si="285"/>
        <v>0</v>
      </c>
      <c r="BY123">
        <f t="shared" ca="1" si="285"/>
        <v>0</v>
      </c>
      <c r="BZ123">
        <f t="shared" ca="1" si="285"/>
        <v>0</v>
      </c>
      <c r="CA123">
        <f t="shared" ca="1" si="285"/>
        <v>0</v>
      </c>
      <c r="CB123">
        <f t="shared" ca="1" si="285"/>
        <v>0</v>
      </c>
    </row>
    <row r="124" spans="1:80" x14ac:dyDescent="0.2">
      <c r="A124" s="374">
        <f t="shared" ref="A124:H124" si="286">A$20</f>
        <v>0</v>
      </c>
      <c r="B124" s="374">
        <f t="shared" si="286"/>
        <v>0</v>
      </c>
      <c r="C124" s="374">
        <f t="shared" si="286"/>
        <v>0</v>
      </c>
      <c r="D124" s="374">
        <f t="shared" si="286"/>
        <v>0</v>
      </c>
      <c r="E124" s="374">
        <f t="shared" si="286"/>
        <v>0</v>
      </c>
      <c r="F124" s="374">
        <f t="shared" si="286"/>
        <v>0</v>
      </c>
      <c r="G124" s="374">
        <f t="shared" si="286"/>
        <v>0</v>
      </c>
      <c r="H124" s="374">
        <f t="shared" si="286"/>
        <v>0</v>
      </c>
      <c r="I124">
        <f ca="1">COUNTIF((OFFSET($A$123,0,0,4,8)),IF(A124=0,".",A124))</f>
        <v>0</v>
      </c>
      <c r="J124">
        <f t="shared" ca="1" si="280"/>
        <v>0</v>
      </c>
      <c r="K124">
        <f t="shared" ca="1" si="280"/>
        <v>0</v>
      </c>
      <c r="L124">
        <f t="shared" ca="1" si="280"/>
        <v>0</v>
      </c>
      <c r="M124">
        <f t="shared" ca="1" si="280"/>
        <v>0</v>
      </c>
      <c r="N124">
        <f t="shared" ca="1" si="280"/>
        <v>0</v>
      </c>
      <c r="O124">
        <f t="shared" ca="1" si="280"/>
        <v>0</v>
      </c>
      <c r="P124">
        <f t="shared" ca="1" si="280"/>
        <v>0</v>
      </c>
      <c r="Q124" s="385">
        <f t="shared" ref="Q124:BT124" si="287">Q$20</f>
        <v>0</v>
      </c>
      <c r="R124" s="385">
        <f t="shared" si="287"/>
        <v>0</v>
      </c>
      <c r="S124" s="385">
        <f t="shared" si="287"/>
        <v>0</v>
      </c>
      <c r="T124" s="385">
        <f t="shared" si="287"/>
        <v>0</v>
      </c>
      <c r="U124" s="385">
        <f t="shared" si="287"/>
        <v>0</v>
      </c>
      <c r="V124" s="385">
        <f t="shared" si="287"/>
        <v>0</v>
      </c>
      <c r="W124" s="385">
        <f t="shared" si="287"/>
        <v>0</v>
      </c>
      <c r="X124" s="385">
        <f t="shared" si="287"/>
        <v>0</v>
      </c>
      <c r="Y124" s="381">
        <f ca="1">COUNTIF((OFFSET($Q$123,0,0,4,8)),IF(Q124=0,".",Q124))</f>
        <v>0</v>
      </c>
      <c r="Z124" s="381">
        <f t="shared" ca="1" si="282"/>
        <v>0</v>
      </c>
      <c r="AA124" s="381">
        <f t="shared" ca="1" si="282"/>
        <v>0</v>
      </c>
      <c r="AB124" s="381">
        <f t="shared" ca="1" si="282"/>
        <v>0</v>
      </c>
      <c r="AC124" s="381">
        <f t="shared" ca="1" si="282"/>
        <v>0</v>
      </c>
      <c r="AD124" s="381">
        <f t="shared" ca="1" si="282"/>
        <v>0</v>
      </c>
      <c r="AE124" s="381">
        <f t="shared" ca="1" si="282"/>
        <v>0</v>
      </c>
      <c r="AF124" s="381">
        <f t="shared" ca="1" si="282"/>
        <v>0</v>
      </c>
      <c r="AG124" s="374">
        <f t="shared" si="287"/>
        <v>0</v>
      </c>
      <c r="AH124" s="374">
        <f t="shared" si="287"/>
        <v>0</v>
      </c>
      <c r="AI124" s="374">
        <f t="shared" si="287"/>
        <v>0</v>
      </c>
      <c r="AJ124" s="374">
        <f t="shared" si="287"/>
        <v>0</v>
      </c>
      <c r="AK124" s="374">
        <f t="shared" si="287"/>
        <v>0</v>
      </c>
      <c r="AL124" s="374">
        <f t="shared" si="287"/>
        <v>0</v>
      </c>
      <c r="AM124" s="374">
        <f t="shared" si="287"/>
        <v>0</v>
      </c>
      <c r="AN124" s="374">
        <f t="shared" si="287"/>
        <v>0</v>
      </c>
      <c r="AO124">
        <f ca="1">COUNTIF((OFFSET($AG$123,0,0,4,8)),IF(AG124=0,".",AG124))</f>
        <v>0</v>
      </c>
      <c r="AP124">
        <f t="shared" ca="1" si="283"/>
        <v>0</v>
      </c>
      <c r="AQ124">
        <f t="shared" ca="1" si="283"/>
        <v>0</v>
      </c>
      <c r="AR124">
        <f t="shared" ca="1" si="283"/>
        <v>0</v>
      </c>
      <c r="AS124">
        <f t="shared" ca="1" si="283"/>
        <v>0</v>
      </c>
      <c r="AT124">
        <f t="shared" ca="1" si="283"/>
        <v>0</v>
      </c>
      <c r="AU124">
        <f t="shared" ca="1" si="283"/>
        <v>0</v>
      </c>
      <c r="AV124">
        <f t="shared" ca="1" si="283"/>
        <v>0</v>
      </c>
      <c r="AW124" s="385">
        <f t="shared" si="287"/>
        <v>0</v>
      </c>
      <c r="AX124" s="385">
        <f t="shared" si="287"/>
        <v>0</v>
      </c>
      <c r="AY124" s="385">
        <f t="shared" si="287"/>
        <v>0</v>
      </c>
      <c r="AZ124" s="385">
        <f t="shared" si="287"/>
        <v>0</v>
      </c>
      <c r="BA124" s="385">
        <f t="shared" si="287"/>
        <v>0</v>
      </c>
      <c r="BB124" s="385">
        <f t="shared" si="287"/>
        <v>0</v>
      </c>
      <c r="BC124" s="385">
        <f t="shared" si="287"/>
        <v>0</v>
      </c>
      <c r="BD124" s="385">
        <f t="shared" si="287"/>
        <v>0</v>
      </c>
      <c r="BE124" s="381">
        <f ca="1">COUNTIF((OFFSET($AW$123,0,0,4,8)),IF(AW124=0,".",AW124))</f>
        <v>0</v>
      </c>
      <c r="BF124" s="381">
        <f t="shared" ca="1" si="284"/>
        <v>0</v>
      </c>
      <c r="BG124" s="381">
        <f t="shared" ca="1" si="284"/>
        <v>0</v>
      </c>
      <c r="BH124" s="381">
        <f t="shared" ca="1" si="284"/>
        <v>0</v>
      </c>
      <c r="BI124" s="381">
        <f t="shared" ca="1" si="284"/>
        <v>0</v>
      </c>
      <c r="BJ124" s="381">
        <f t="shared" ca="1" si="284"/>
        <v>0</v>
      </c>
      <c r="BK124" s="381">
        <f t="shared" ca="1" si="284"/>
        <v>0</v>
      </c>
      <c r="BL124" s="381">
        <f t="shared" ca="1" si="284"/>
        <v>0</v>
      </c>
      <c r="BM124" s="374">
        <f t="shared" si="287"/>
        <v>0</v>
      </c>
      <c r="BN124" s="374">
        <f t="shared" si="287"/>
        <v>0</v>
      </c>
      <c r="BO124" s="374">
        <f t="shared" si="287"/>
        <v>0</v>
      </c>
      <c r="BP124" s="374">
        <f t="shared" si="287"/>
        <v>0</v>
      </c>
      <c r="BQ124" s="374">
        <f t="shared" si="287"/>
        <v>0</v>
      </c>
      <c r="BR124" s="374">
        <f t="shared" si="287"/>
        <v>0</v>
      </c>
      <c r="BS124" s="374">
        <f t="shared" si="287"/>
        <v>0</v>
      </c>
      <c r="BT124" s="374">
        <f t="shared" si="287"/>
        <v>0</v>
      </c>
      <c r="BU124">
        <f ca="1">COUNTIF((OFFSET($BM$123,0,0,4,8)),IF(BM124=0,".",BM124))</f>
        <v>0</v>
      </c>
      <c r="BV124">
        <f t="shared" ca="1" si="285"/>
        <v>0</v>
      </c>
      <c r="BW124">
        <f t="shared" ca="1" si="285"/>
        <v>0</v>
      </c>
      <c r="BX124">
        <f t="shared" ca="1" si="285"/>
        <v>0</v>
      </c>
      <c r="BY124">
        <f t="shared" ca="1" si="285"/>
        <v>0</v>
      </c>
      <c r="BZ124">
        <f t="shared" ca="1" si="285"/>
        <v>0</v>
      </c>
      <c r="CA124">
        <f t="shared" ca="1" si="285"/>
        <v>0</v>
      </c>
      <c r="CB124">
        <f t="shared" ca="1" si="285"/>
        <v>0</v>
      </c>
    </row>
    <row r="125" spans="1:80" x14ac:dyDescent="0.2">
      <c r="A125" s="375">
        <f t="shared" ref="A125:H125" si="288">A$30</f>
        <v>0</v>
      </c>
      <c r="B125" s="375">
        <f t="shared" si="288"/>
        <v>0</v>
      </c>
      <c r="C125" s="375">
        <f t="shared" si="288"/>
        <v>0</v>
      </c>
      <c r="D125" s="375">
        <f t="shared" si="288"/>
        <v>0</v>
      </c>
      <c r="E125" s="375">
        <f t="shared" si="288"/>
        <v>0</v>
      </c>
      <c r="F125" s="375">
        <f t="shared" si="288"/>
        <v>0</v>
      </c>
      <c r="G125" s="375">
        <f t="shared" si="288"/>
        <v>0</v>
      </c>
      <c r="H125" s="375">
        <f t="shared" si="288"/>
        <v>0</v>
      </c>
      <c r="I125">
        <f ca="1">COUNTIF((OFFSET($A$123,0,0,4,8)),IF(A125=0,".",A125))</f>
        <v>0</v>
      </c>
      <c r="J125">
        <f t="shared" ca="1" si="280"/>
        <v>0</v>
      </c>
      <c r="K125">
        <f t="shared" ca="1" si="280"/>
        <v>0</v>
      </c>
      <c r="L125">
        <f t="shared" ca="1" si="280"/>
        <v>0</v>
      </c>
      <c r="M125">
        <f t="shared" ca="1" si="280"/>
        <v>0</v>
      </c>
      <c r="N125">
        <f t="shared" ca="1" si="280"/>
        <v>0</v>
      </c>
      <c r="O125">
        <f t="shared" ca="1" si="280"/>
        <v>0</v>
      </c>
      <c r="P125">
        <f t="shared" ca="1" si="280"/>
        <v>0</v>
      </c>
      <c r="Q125" s="375">
        <f t="shared" ref="Q125:BT125" si="289">Q$30</f>
        <v>0</v>
      </c>
      <c r="R125" s="375">
        <f t="shared" si="289"/>
        <v>0</v>
      </c>
      <c r="S125" s="375">
        <f t="shared" si="289"/>
        <v>0</v>
      </c>
      <c r="T125" s="375">
        <f t="shared" si="289"/>
        <v>0</v>
      </c>
      <c r="U125" s="375">
        <f t="shared" si="289"/>
        <v>0</v>
      </c>
      <c r="V125" s="375">
        <f t="shared" si="289"/>
        <v>0</v>
      </c>
      <c r="W125" s="375">
        <f t="shared" si="289"/>
        <v>0</v>
      </c>
      <c r="X125" s="375">
        <f t="shared" si="289"/>
        <v>0</v>
      </c>
      <c r="Y125" s="381">
        <f ca="1">COUNTIF((OFFSET($Q$123,0,0,4,8)),IF(Q125=0,".",Q125))</f>
        <v>0</v>
      </c>
      <c r="Z125" s="381">
        <f t="shared" ca="1" si="282"/>
        <v>0</v>
      </c>
      <c r="AA125" s="381">
        <f t="shared" ca="1" si="282"/>
        <v>0</v>
      </c>
      <c r="AB125" s="381">
        <f t="shared" ca="1" si="282"/>
        <v>0</v>
      </c>
      <c r="AC125" s="381">
        <f t="shared" ca="1" si="282"/>
        <v>0</v>
      </c>
      <c r="AD125" s="381">
        <f t="shared" ca="1" si="282"/>
        <v>0</v>
      </c>
      <c r="AE125" s="381">
        <f t="shared" ca="1" si="282"/>
        <v>0</v>
      </c>
      <c r="AF125" s="381">
        <f t="shared" ca="1" si="282"/>
        <v>0</v>
      </c>
      <c r="AG125" s="375">
        <f t="shared" si="289"/>
        <v>0</v>
      </c>
      <c r="AH125" s="375">
        <f t="shared" si="289"/>
        <v>0</v>
      </c>
      <c r="AI125" s="375">
        <f t="shared" si="289"/>
        <v>0</v>
      </c>
      <c r="AJ125" s="375">
        <f t="shared" si="289"/>
        <v>0</v>
      </c>
      <c r="AK125" s="375">
        <f t="shared" si="289"/>
        <v>0</v>
      </c>
      <c r="AL125" s="375">
        <f t="shared" si="289"/>
        <v>0</v>
      </c>
      <c r="AM125" s="375">
        <f t="shared" si="289"/>
        <v>0</v>
      </c>
      <c r="AN125" s="375">
        <f t="shared" si="289"/>
        <v>0</v>
      </c>
      <c r="AO125">
        <f ca="1">COUNTIF((OFFSET($AG$123,0,0,4,8)),IF(AG125=0,".",AG125))</f>
        <v>0</v>
      </c>
      <c r="AP125">
        <f t="shared" ca="1" si="283"/>
        <v>0</v>
      </c>
      <c r="AQ125">
        <f t="shared" ca="1" si="283"/>
        <v>0</v>
      </c>
      <c r="AR125">
        <f t="shared" ca="1" si="283"/>
        <v>0</v>
      </c>
      <c r="AS125">
        <f t="shared" ca="1" si="283"/>
        <v>0</v>
      </c>
      <c r="AT125">
        <f t="shared" ca="1" si="283"/>
        <v>0</v>
      </c>
      <c r="AU125">
        <f t="shared" ca="1" si="283"/>
        <v>0</v>
      </c>
      <c r="AV125">
        <f t="shared" ca="1" si="283"/>
        <v>0</v>
      </c>
      <c r="AW125" s="375">
        <f t="shared" si="289"/>
        <v>0</v>
      </c>
      <c r="AX125" s="375">
        <f t="shared" si="289"/>
        <v>0</v>
      </c>
      <c r="AY125" s="375">
        <f t="shared" si="289"/>
        <v>0</v>
      </c>
      <c r="AZ125" s="375">
        <f t="shared" si="289"/>
        <v>0</v>
      </c>
      <c r="BA125" s="375">
        <f t="shared" si="289"/>
        <v>0</v>
      </c>
      <c r="BB125" s="375">
        <f t="shared" si="289"/>
        <v>0</v>
      </c>
      <c r="BC125" s="375">
        <f t="shared" si="289"/>
        <v>0</v>
      </c>
      <c r="BD125" s="375">
        <f t="shared" si="289"/>
        <v>0</v>
      </c>
      <c r="BE125" s="381">
        <f ca="1">COUNTIF((OFFSET($AW$123,0,0,4,8)),IF(AW125=0,".",AW125))</f>
        <v>0</v>
      </c>
      <c r="BF125" s="381">
        <f t="shared" ca="1" si="284"/>
        <v>0</v>
      </c>
      <c r="BG125" s="381">
        <f t="shared" ca="1" si="284"/>
        <v>0</v>
      </c>
      <c r="BH125" s="381">
        <f t="shared" ca="1" si="284"/>
        <v>0</v>
      </c>
      <c r="BI125" s="381">
        <f t="shared" ca="1" si="284"/>
        <v>0</v>
      </c>
      <c r="BJ125" s="381">
        <f t="shared" ca="1" si="284"/>
        <v>0</v>
      </c>
      <c r="BK125" s="381">
        <f t="shared" ca="1" si="284"/>
        <v>0</v>
      </c>
      <c r="BL125" s="381">
        <f t="shared" ca="1" si="284"/>
        <v>0</v>
      </c>
      <c r="BM125" s="375">
        <f t="shared" si="289"/>
        <v>0</v>
      </c>
      <c r="BN125" s="375">
        <f t="shared" si="289"/>
        <v>0</v>
      </c>
      <c r="BO125" s="375">
        <f t="shared" si="289"/>
        <v>0</v>
      </c>
      <c r="BP125" s="375">
        <f t="shared" si="289"/>
        <v>0</v>
      </c>
      <c r="BQ125" s="375">
        <f t="shared" si="289"/>
        <v>0</v>
      </c>
      <c r="BR125" s="375">
        <f t="shared" si="289"/>
        <v>0</v>
      </c>
      <c r="BS125" s="375">
        <f t="shared" si="289"/>
        <v>0</v>
      </c>
      <c r="BT125" s="375">
        <f t="shared" si="289"/>
        <v>0</v>
      </c>
      <c r="BU125">
        <f ca="1">COUNTIF((OFFSET($BM$123,0,0,4,8)),IF(BM125=0,".",BM125))</f>
        <v>0</v>
      </c>
      <c r="BV125">
        <f t="shared" ca="1" si="285"/>
        <v>0</v>
      </c>
      <c r="BW125">
        <f t="shared" ca="1" si="285"/>
        <v>0</v>
      </c>
      <c r="BX125">
        <f t="shared" ca="1" si="285"/>
        <v>0</v>
      </c>
      <c r="BY125">
        <f t="shared" ca="1" si="285"/>
        <v>0</v>
      </c>
      <c r="BZ125">
        <f t="shared" ca="1" si="285"/>
        <v>0</v>
      </c>
      <c r="CA125">
        <f t="shared" ca="1" si="285"/>
        <v>0</v>
      </c>
      <c r="CB125">
        <f t="shared" ca="1" si="285"/>
        <v>0</v>
      </c>
    </row>
    <row r="126" spans="1:80" x14ac:dyDescent="0.2">
      <c r="A126" s="374">
        <f t="shared" ref="A126:H126" si="290">A$40</f>
        <v>0</v>
      </c>
      <c r="B126" s="374">
        <f t="shared" si="290"/>
        <v>0</v>
      </c>
      <c r="C126" s="374">
        <f t="shared" si="290"/>
        <v>0</v>
      </c>
      <c r="D126" s="374">
        <f t="shared" si="290"/>
        <v>0</v>
      </c>
      <c r="E126" s="374">
        <f t="shared" si="290"/>
        <v>0</v>
      </c>
      <c r="F126" s="374">
        <f t="shared" si="290"/>
        <v>0</v>
      </c>
      <c r="G126" s="374">
        <f t="shared" si="290"/>
        <v>0</v>
      </c>
      <c r="H126" s="374">
        <f t="shared" si="290"/>
        <v>0</v>
      </c>
      <c r="I126">
        <f ca="1">COUNTIF((OFFSET($A$123,0,0,4,8)),IF(A126=0,".",A126))</f>
        <v>0</v>
      </c>
      <c r="J126">
        <f t="shared" ca="1" si="280"/>
        <v>0</v>
      </c>
      <c r="K126">
        <f t="shared" ca="1" si="280"/>
        <v>0</v>
      </c>
      <c r="L126">
        <f t="shared" ca="1" si="280"/>
        <v>0</v>
      </c>
      <c r="M126">
        <f t="shared" ca="1" si="280"/>
        <v>0</v>
      </c>
      <c r="N126">
        <f t="shared" ca="1" si="280"/>
        <v>0</v>
      </c>
      <c r="O126">
        <f t="shared" ca="1" si="280"/>
        <v>0</v>
      </c>
      <c r="P126">
        <f t="shared" ca="1" si="280"/>
        <v>0</v>
      </c>
      <c r="Q126" s="385">
        <f t="shared" ref="Q126:BT126" si="291">Q$40</f>
        <v>0</v>
      </c>
      <c r="R126" s="385">
        <f t="shared" si="291"/>
        <v>0</v>
      </c>
      <c r="S126" s="385">
        <f t="shared" si="291"/>
        <v>0</v>
      </c>
      <c r="T126" s="385">
        <f t="shared" si="291"/>
        <v>0</v>
      </c>
      <c r="U126" s="385">
        <f t="shared" si="291"/>
        <v>0</v>
      </c>
      <c r="V126" s="385">
        <f t="shared" si="291"/>
        <v>0</v>
      </c>
      <c r="W126" s="385">
        <f t="shared" si="291"/>
        <v>0</v>
      </c>
      <c r="X126" s="385">
        <f t="shared" si="291"/>
        <v>0</v>
      </c>
      <c r="Y126" s="381">
        <f ca="1">COUNTIF((OFFSET($Q$123,0,0,4,8)),IF(Q126=0,".",Q126))</f>
        <v>0</v>
      </c>
      <c r="Z126" s="381">
        <f t="shared" ca="1" si="282"/>
        <v>0</v>
      </c>
      <c r="AA126" s="381">
        <f t="shared" ca="1" si="282"/>
        <v>0</v>
      </c>
      <c r="AB126" s="381">
        <f t="shared" ca="1" si="282"/>
        <v>0</v>
      </c>
      <c r="AC126" s="381">
        <f t="shared" ca="1" si="282"/>
        <v>0</v>
      </c>
      <c r="AD126" s="381">
        <f t="shared" ca="1" si="282"/>
        <v>0</v>
      </c>
      <c r="AE126" s="381">
        <f t="shared" ca="1" si="282"/>
        <v>0</v>
      </c>
      <c r="AF126" s="381">
        <f t="shared" ca="1" si="282"/>
        <v>0</v>
      </c>
      <c r="AG126" s="374">
        <f t="shared" si="291"/>
        <v>0</v>
      </c>
      <c r="AH126" s="374">
        <f t="shared" si="291"/>
        <v>0</v>
      </c>
      <c r="AI126" s="374">
        <f t="shared" si="291"/>
        <v>0</v>
      </c>
      <c r="AJ126" s="374">
        <f t="shared" si="291"/>
        <v>0</v>
      </c>
      <c r="AK126" s="374">
        <f t="shared" si="291"/>
        <v>0</v>
      </c>
      <c r="AL126" s="374">
        <f t="shared" si="291"/>
        <v>0</v>
      </c>
      <c r="AM126" s="374">
        <f t="shared" si="291"/>
        <v>0</v>
      </c>
      <c r="AN126" s="374">
        <f t="shared" si="291"/>
        <v>0</v>
      </c>
      <c r="AO126">
        <f ca="1">COUNTIF((OFFSET($AG$123,0,0,4,8)),IF(AG126=0,".",AG126))</f>
        <v>0</v>
      </c>
      <c r="AP126">
        <f t="shared" ca="1" si="283"/>
        <v>0</v>
      </c>
      <c r="AQ126">
        <f t="shared" ca="1" si="283"/>
        <v>0</v>
      </c>
      <c r="AR126">
        <f t="shared" ca="1" si="283"/>
        <v>0</v>
      </c>
      <c r="AS126">
        <f t="shared" ca="1" si="283"/>
        <v>0</v>
      </c>
      <c r="AT126">
        <f t="shared" ca="1" si="283"/>
        <v>0</v>
      </c>
      <c r="AU126">
        <f t="shared" ca="1" si="283"/>
        <v>0</v>
      </c>
      <c r="AV126">
        <f t="shared" ca="1" si="283"/>
        <v>0</v>
      </c>
      <c r="AW126" s="385">
        <f t="shared" si="291"/>
        <v>0</v>
      </c>
      <c r="AX126" s="385">
        <f t="shared" si="291"/>
        <v>0</v>
      </c>
      <c r="AY126" s="385">
        <f t="shared" si="291"/>
        <v>0</v>
      </c>
      <c r="AZ126" s="385">
        <f t="shared" si="291"/>
        <v>0</v>
      </c>
      <c r="BA126" s="385">
        <f t="shared" si="291"/>
        <v>0</v>
      </c>
      <c r="BB126" s="385">
        <f t="shared" si="291"/>
        <v>0</v>
      </c>
      <c r="BC126" s="385">
        <f t="shared" si="291"/>
        <v>0</v>
      </c>
      <c r="BD126" s="385">
        <f t="shared" si="291"/>
        <v>0</v>
      </c>
      <c r="BE126" s="381">
        <f ca="1">COUNTIF((OFFSET($AW$123,0,0,4,8)),IF(AW126=0,".",AW126))</f>
        <v>0</v>
      </c>
      <c r="BF126" s="381">
        <f t="shared" ca="1" si="284"/>
        <v>0</v>
      </c>
      <c r="BG126" s="381">
        <f t="shared" ca="1" si="284"/>
        <v>0</v>
      </c>
      <c r="BH126" s="381">
        <f t="shared" ca="1" si="284"/>
        <v>0</v>
      </c>
      <c r="BI126" s="381">
        <f t="shared" ca="1" si="284"/>
        <v>0</v>
      </c>
      <c r="BJ126" s="381">
        <f t="shared" ca="1" si="284"/>
        <v>0</v>
      </c>
      <c r="BK126" s="381">
        <f t="shared" ca="1" si="284"/>
        <v>0</v>
      </c>
      <c r="BL126" s="381">
        <f t="shared" ca="1" si="284"/>
        <v>0</v>
      </c>
      <c r="BM126" s="374">
        <f t="shared" si="291"/>
        <v>0</v>
      </c>
      <c r="BN126" s="374">
        <f t="shared" si="291"/>
        <v>0</v>
      </c>
      <c r="BO126" s="374">
        <f t="shared" si="291"/>
        <v>0</v>
      </c>
      <c r="BP126" s="374">
        <f t="shared" si="291"/>
        <v>0</v>
      </c>
      <c r="BQ126" s="374">
        <f t="shared" si="291"/>
        <v>0</v>
      </c>
      <c r="BR126" s="374">
        <f t="shared" si="291"/>
        <v>0</v>
      </c>
      <c r="BS126" s="374">
        <f t="shared" si="291"/>
        <v>0</v>
      </c>
      <c r="BT126" s="374">
        <f t="shared" si="291"/>
        <v>0</v>
      </c>
      <c r="BU126">
        <f ca="1">COUNTIF((OFFSET($BM$123,0,0,4,8)),IF(BM126=0,".",BM126))</f>
        <v>0</v>
      </c>
      <c r="BV126">
        <f t="shared" ca="1" si="285"/>
        <v>0</v>
      </c>
      <c r="BW126">
        <f t="shared" ca="1" si="285"/>
        <v>0</v>
      </c>
      <c r="BX126">
        <f t="shared" ca="1" si="285"/>
        <v>0</v>
      </c>
      <c r="BY126">
        <f t="shared" ca="1" si="285"/>
        <v>0</v>
      </c>
      <c r="BZ126">
        <f t="shared" ca="1" si="285"/>
        <v>0</v>
      </c>
      <c r="CA126">
        <f t="shared" ca="1" si="285"/>
        <v>0</v>
      </c>
      <c r="CB126">
        <f t="shared" ca="1" si="285"/>
        <v>0</v>
      </c>
    </row>
    <row r="127" spans="1:80" x14ac:dyDescent="0.2">
      <c r="A127" s="377">
        <f t="shared" ref="A127:H127" si="292">COUNTIF((A$123:A$126),IF(A123=0,".",A123))</f>
        <v>0</v>
      </c>
      <c r="B127" s="378">
        <f t="shared" si="292"/>
        <v>0</v>
      </c>
      <c r="C127" s="378">
        <f t="shared" si="292"/>
        <v>0</v>
      </c>
      <c r="D127" s="378">
        <f t="shared" si="292"/>
        <v>0</v>
      </c>
      <c r="E127" s="378">
        <f t="shared" si="292"/>
        <v>0</v>
      </c>
      <c r="F127" s="378">
        <f t="shared" si="292"/>
        <v>0</v>
      </c>
      <c r="G127" s="378">
        <f t="shared" si="292"/>
        <v>0</v>
      </c>
      <c r="H127" s="378">
        <f t="shared" si="292"/>
        <v>0</v>
      </c>
      <c r="I127" s="378">
        <f ca="1">SUM(I123:I126)</f>
        <v>0</v>
      </c>
      <c r="J127" s="378">
        <f t="shared" ref="J127:P127" ca="1" si="293">SUM(J123:J126)</f>
        <v>0</v>
      </c>
      <c r="K127" s="378">
        <f t="shared" ca="1" si="293"/>
        <v>0</v>
      </c>
      <c r="L127" s="378">
        <f t="shared" ca="1" si="293"/>
        <v>0</v>
      </c>
      <c r="M127" s="378">
        <f t="shared" ca="1" si="293"/>
        <v>0</v>
      </c>
      <c r="N127" s="378">
        <f t="shared" ca="1" si="293"/>
        <v>0</v>
      </c>
      <c r="O127" s="378">
        <f t="shared" ca="1" si="293"/>
        <v>0</v>
      </c>
      <c r="P127" s="378">
        <f t="shared" ca="1" si="293"/>
        <v>0</v>
      </c>
      <c r="Q127" s="378">
        <f t="shared" ref="Q127:X127" si="294">COUNTIF((Q$123:Q$126),IF(Q123=0,".",Q123))</f>
        <v>0</v>
      </c>
      <c r="R127" s="378">
        <f t="shared" si="294"/>
        <v>0</v>
      </c>
      <c r="S127" s="378">
        <f t="shared" si="294"/>
        <v>0</v>
      </c>
      <c r="T127" s="378">
        <f t="shared" si="294"/>
        <v>0</v>
      </c>
      <c r="U127" s="378">
        <f t="shared" si="294"/>
        <v>0</v>
      </c>
      <c r="V127" s="378">
        <f t="shared" si="294"/>
        <v>0</v>
      </c>
      <c r="W127" s="378">
        <f t="shared" si="294"/>
        <v>0</v>
      </c>
      <c r="X127" s="378">
        <f t="shared" si="294"/>
        <v>0</v>
      </c>
      <c r="Y127" s="378">
        <f ca="1">SUM(Y123:Y126)</f>
        <v>0</v>
      </c>
      <c r="Z127" s="378">
        <f t="shared" ref="Z127:AF127" ca="1" si="295">SUM(Z123:Z126)</f>
        <v>0</v>
      </c>
      <c r="AA127" s="378">
        <f t="shared" ca="1" si="295"/>
        <v>0</v>
      </c>
      <c r="AB127" s="378">
        <f t="shared" ca="1" si="295"/>
        <v>0</v>
      </c>
      <c r="AC127" s="378">
        <f t="shared" ca="1" si="295"/>
        <v>0</v>
      </c>
      <c r="AD127" s="378">
        <f t="shared" ca="1" si="295"/>
        <v>0</v>
      </c>
      <c r="AE127" s="378">
        <f t="shared" ca="1" si="295"/>
        <v>0</v>
      </c>
      <c r="AF127" s="378">
        <f t="shared" ca="1" si="295"/>
        <v>0</v>
      </c>
      <c r="AG127" s="378">
        <f t="shared" ref="AG127:AN130" si="296">COUNTIF((AG$123:AG$126),IF(AG123=0,".",AG123))</f>
        <v>0</v>
      </c>
      <c r="AH127" s="378">
        <f t="shared" si="296"/>
        <v>0</v>
      </c>
      <c r="AI127" s="378">
        <f t="shared" si="296"/>
        <v>0</v>
      </c>
      <c r="AJ127" s="378">
        <f t="shared" si="296"/>
        <v>0</v>
      </c>
      <c r="AK127" s="378">
        <f t="shared" si="296"/>
        <v>0</v>
      </c>
      <c r="AL127" s="378">
        <f t="shared" si="296"/>
        <v>0</v>
      </c>
      <c r="AM127" s="378">
        <f t="shared" si="296"/>
        <v>0</v>
      </c>
      <c r="AN127" s="378">
        <f t="shared" si="296"/>
        <v>0</v>
      </c>
      <c r="AO127" s="378">
        <f ca="1">SUM(AO123:AO126)</f>
        <v>0</v>
      </c>
      <c r="AP127" s="378">
        <f t="shared" ref="AP127:AV127" ca="1" si="297">SUM(AP123:AP126)</f>
        <v>0</v>
      </c>
      <c r="AQ127" s="378">
        <f t="shared" ca="1" si="297"/>
        <v>0</v>
      </c>
      <c r="AR127" s="378">
        <f t="shared" ca="1" si="297"/>
        <v>0</v>
      </c>
      <c r="AS127" s="378">
        <f t="shared" ca="1" si="297"/>
        <v>0</v>
      </c>
      <c r="AT127" s="378">
        <f t="shared" ca="1" si="297"/>
        <v>0</v>
      </c>
      <c r="AU127" s="378">
        <f t="shared" ca="1" si="297"/>
        <v>0</v>
      </c>
      <c r="AV127" s="378">
        <f t="shared" ca="1" si="297"/>
        <v>0</v>
      </c>
      <c r="AW127" s="378">
        <f t="shared" ref="AW127:BD130" si="298">COUNTIF((AW$123:AW$126),IF(AW123=0,".",AW123))</f>
        <v>0</v>
      </c>
      <c r="AX127" s="378">
        <f t="shared" si="298"/>
        <v>0</v>
      </c>
      <c r="AY127" s="378">
        <f t="shared" si="298"/>
        <v>0</v>
      </c>
      <c r="AZ127" s="378">
        <f t="shared" si="298"/>
        <v>0</v>
      </c>
      <c r="BA127" s="378">
        <f t="shared" si="298"/>
        <v>0</v>
      </c>
      <c r="BB127" s="378">
        <f t="shared" si="298"/>
        <v>0</v>
      </c>
      <c r="BC127" s="378">
        <f t="shared" si="298"/>
        <v>0</v>
      </c>
      <c r="BD127" s="378">
        <f t="shared" si="298"/>
        <v>0</v>
      </c>
      <c r="BE127" s="378">
        <f ca="1">SUM(BE123:BE126)</f>
        <v>0</v>
      </c>
      <c r="BF127" s="378">
        <f t="shared" ref="BF127:BL127" ca="1" si="299">SUM(BF123:BF126)</f>
        <v>0</v>
      </c>
      <c r="BG127" s="378">
        <f t="shared" ca="1" si="299"/>
        <v>0</v>
      </c>
      <c r="BH127" s="378">
        <f t="shared" ca="1" si="299"/>
        <v>0</v>
      </c>
      <c r="BI127" s="378">
        <f t="shared" ca="1" si="299"/>
        <v>0</v>
      </c>
      <c r="BJ127" s="378">
        <f t="shared" ca="1" si="299"/>
        <v>0</v>
      </c>
      <c r="BK127" s="378">
        <f t="shared" ca="1" si="299"/>
        <v>0</v>
      </c>
      <c r="BL127" s="378">
        <f t="shared" ca="1" si="299"/>
        <v>0</v>
      </c>
      <c r="BM127" s="378">
        <f t="shared" ref="BM127:BT130" si="300">COUNTIF((BM$123:BM$126),IF(BM123=0,".",BM123))</f>
        <v>0</v>
      </c>
      <c r="BN127" s="378">
        <f t="shared" si="300"/>
        <v>0</v>
      </c>
      <c r="BO127" s="378">
        <f t="shared" si="300"/>
        <v>0</v>
      </c>
      <c r="BP127" s="378">
        <f t="shared" si="300"/>
        <v>0</v>
      </c>
      <c r="BQ127" s="378">
        <f t="shared" si="300"/>
        <v>0</v>
      </c>
      <c r="BR127" s="378">
        <f t="shared" si="300"/>
        <v>0</v>
      </c>
      <c r="BS127" s="378">
        <f t="shared" si="300"/>
        <v>0</v>
      </c>
      <c r="BT127" s="378">
        <f t="shared" si="300"/>
        <v>0</v>
      </c>
      <c r="BU127" s="378">
        <f ca="1">SUM(BU123:BU126)</f>
        <v>0</v>
      </c>
      <c r="BV127" s="378">
        <f t="shared" ref="BV127:CB127" ca="1" si="301">SUM(BV123:BV126)</f>
        <v>0</v>
      </c>
      <c r="BW127" s="378">
        <f t="shared" ca="1" si="301"/>
        <v>0</v>
      </c>
      <c r="BX127" s="378">
        <f t="shared" ca="1" si="301"/>
        <v>0</v>
      </c>
      <c r="BY127" s="378">
        <f t="shared" ca="1" si="301"/>
        <v>0</v>
      </c>
      <c r="BZ127" s="378">
        <f t="shared" ca="1" si="301"/>
        <v>0</v>
      </c>
      <c r="CA127" s="378">
        <f t="shared" ca="1" si="301"/>
        <v>0</v>
      </c>
      <c r="CB127" s="378">
        <f t="shared" ca="1" si="301"/>
        <v>0</v>
      </c>
    </row>
    <row r="128" spans="1:80" ht="12.75" customHeight="1" x14ac:dyDescent="0.2">
      <c r="A128" s="377">
        <f t="shared" ref="A128:X130" si="302">COUNTIF((A$123:A$126),IF(A124=0,".",A124))</f>
        <v>0</v>
      </c>
      <c r="B128" s="378">
        <f t="shared" si="302"/>
        <v>0</v>
      </c>
      <c r="C128" s="378">
        <f t="shared" si="302"/>
        <v>0</v>
      </c>
      <c r="D128" s="378">
        <f t="shared" si="302"/>
        <v>0</v>
      </c>
      <c r="E128" s="378">
        <f t="shared" si="302"/>
        <v>0</v>
      </c>
      <c r="F128" s="378">
        <f t="shared" si="302"/>
        <v>0</v>
      </c>
      <c r="G128" s="378">
        <f t="shared" si="302"/>
        <v>0</v>
      </c>
      <c r="H128" s="378">
        <f t="shared" si="302"/>
        <v>0</v>
      </c>
      <c r="I128" s="1109" t="s">
        <v>331</v>
      </c>
      <c r="J128" s="1109"/>
      <c r="K128" s="1109"/>
      <c r="L128" s="1109"/>
      <c r="M128" s="1109"/>
      <c r="N128" s="1109"/>
      <c r="O128" s="1109"/>
      <c r="P128" s="1109"/>
      <c r="Q128" s="378">
        <f t="shared" si="302"/>
        <v>0</v>
      </c>
      <c r="R128" s="378">
        <f t="shared" si="302"/>
        <v>0</v>
      </c>
      <c r="S128" s="378">
        <f t="shared" si="302"/>
        <v>0</v>
      </c>
      <c r="T128" s="378">
        <f t="shared" si="302"/>
        <v>0</v>
      </c>
      <c r="U128" s="378">
        <f t="shared" si="302"/>
        <v>0</v>
      </c>
      <c r="V128" s="378">
        <f t="shared" si="302"/>
        <v>0</v>
      </c>
      <c r="W128" s="378">
        <f t="shared" si="302"/>
        <v>0</v>
      </c>
      <c r="X128" s="378">
        <f t="shared" si="302"/>
        <v>0</v>
      </c>
      <c r="Y128" s="1109" t="s">
        <v>331</v>
      </c>
      <c r="Z128" s="1109"/>
      <c r="AA128" s="1109"/>
      <c r="AB128" s="1109"/>
      <c r="AC128" s="1109"/>
      <c r="AD128" s="1109"/>
      <c r="AE128" s="1109"/>
      <c r="AF128" s="1109"/>
      <c r="AG128" s="378">
        <f t="shared" si="296"/>
        <v>0</v>
      </c>
      <c r="AH128" s="378">
        <f t="shared" si="296"/>
        <v>0</v>
      </c>
      <c r="AI128" s="378">
        <f t="shared" si="296"/>
        <v>0</v>
      </c>
      <c r="AJ128" s="378">
        <f t="shared" si="296"/>
        <v>0</v>
      </c>
      <c r="AK128" s="378">
        <f t="shared" si="296"/>
        <v>0</v>
      </c>
      <c r="AL128" s="378">
        <f t="shared" si="296"/>
        <v>0</v>
      </c>
      <c r="AM128" s="378">
        <f t="shared" si="296"/>
        <v>0</v>
      </c>
      <c r="AN128" s="378">
        <f t="shared" si="296"/>
        <v>0</v>
      </c>
      <c r="AO128" s="1109" t="s">
        <v>331</v>
      </c>
      <c r="AP128" s="1109"/>
      <c r="AQ128" s="1109"/>
      <c r="AR128" s="1109"/>
      <c r="AS128" s="1109"/>
      <c r="AT128" s="1109"/>
      <c r="AU128" s="1109"/>
      <c r="AV128" s="1109"/>
      <c r="AW128" s="378">
        <f t="shared" si="298"/>
        <v>0</v>
      </c>
      <c r="AX128" s="378">
        <f t="shared" si="298"/>
        <v>0</v>
      </c>
      <c r="AY128" s="378">
        <f t="shared" si="298"/>
        <v>0</v>
      </c>
      <c r="AZ128" s="378">
        <f t="shared" si="298"/>
        <v>0</v>
      </c>
      <c r="BA128" s="378">
        <f t="shared" si="298"/>
        <v>0</v>
      </c>
      <c r="BB128" s="378">
        <f t="shared" si="298"/>
        <v>0</v>
      </c>
      <c r="BC128" s="378">
        <f t="shared" si="298"/>
        <v>0</v>
      </c>
      <c r="BD128" s="378">
        <f t="shared" si="298"/>
        <v>0</v>
      </c>
      <c r="BE128" s="1109" t="s">
        <v>331</v>
      </c>
      <c r="BF128" s="1109"/>
      <c r="BG128" s="1109"/>
      <c r="BH128" s="1109"/>
      <c r="BI128" s="1109"/>
      <c r="BJ128" s="1109"/>
      <c r="BK128" s="1109"/>
      <c r="BL128" s="1109"/>
      <c r="BM128" s="378">
        <f t="shared" si="300"/>
        <v>0</v>
      </c>
      <c r="BN128" s="378">
        <f t="shared" si="300"/>
        <v>0</v>
      </c>
      <c r="BO128" s="378">
        <f t="shared" si="300"/>
        <v>0</v>
      </c>
      <c r="BP128" s="378">
        <f t="shared" si="300"/>
        <v>0</v>
      </c>
      <c r="BQ128" s="378">
        <f t="shared" si="300"/>
        <v>0</v>
      </c>
      <c r="BR128" s="378">
        <f t="shared" si="300"/>
        <v>0</v>
      </c>
      <c r="BS128" s="378">
        <f t="shared" si="300"/>
        <v>0</v>
      </c>
      <c r="BT128" s="378">
        <f t="shared" si="300"/>
        <v>0</v>
      </c>
      <c r="BU128" s="1109" t="s">
        <v>331</v>
      </c>
      <c r="BV128" s="1109"/>
      <c r="BW128" s="1109"/>
      <c r="BX128" s="1109"/>
      <c r="BY128" s="1109"/>
      <c r="BZ128" s="1109"/>
      <c r="CA128" s="1109"/>
      <c r="CB128" s="1109"/>
    </row>
    <row r="129" spans="1:80" ht="12.75" customHeight="1" x14ac:dyDescent="0.2">
      <c r="A129" s="377">
        <f t="shared" si="302"/>
        <v>0</v>
      </c>
      <c r="B129" s="378">
        <f t="shared" si="302"/>
        <v>0</v>
      </c>
      <c r="C129" s="378">
        <f t="shared" si="302"/>
        <v>0</v>
      </c>
      <c r="D129" s="378">
        <f t="shared" si="302"/>
        <v>0</v>
      </c>
      <c r="E129" s="378">
        <f t="shared" si="302"/>
        <v>0</v>
      </c>
      <c r="F129" s="378">
        <f t="shared" si="302"/>
        <v>0</v>
      </c>
      <c r="G129" s="378">
        <f t="shared" si="302"/>
        <v>0</v>
      </c>
      <c r="H129" s="378">
        <f t="shared" si="302"/>
        <v>0</v>
      </c>
      <c r="I129" s="1109"/>
      <c r="J129" s="1109"/>
      <c r="K129" s="1109"/>
      <c r="L129" s="1109"/>
      <c r="M129" s="1109"/>
      <c r="N129" s="1109"/>
      <c r="O129" s="1109"/>
      <c r="P129" s="1109"/>
      <c r="Q129" s="378">
        <f t="shared" si="302"/>
        <v>0</v>
      </c>
      <c r="R129" s="378">
        <f t="shared" si="302"/>
        <v>0</v>
      </c>
      <c r="S129" s="378">
        <f t="shared" si="302"/>
        <v>0</v>
      </c>
      <c r="T129" s="378">
        <f t="shared" si="302"/>
        <v>0</v>
      </c>
      <c r="U129" s="378">
        <f t="shared" si="302"/>
        <v>0</v>
      </c>
      <c r="V129" s="378">
        <f t="shared" si="302"/>
        <v>0</v>
      </c>
      <c r="W129" s="378">
        <f t="shared" si="302"/>
        <v>0</v>
      </c>
      <c r="X129" s="378">
        <f t="shared" si="302"/>
        <v>0</v>
      </c>
      <c r="Y129" s="1109"/>
      <c r="Z129" s="1109"/>
      <c r="AA129" s="1109"/>
      <c r="AB129" s="1109"/>
      <c r="AC129" s="1109"/>
      <c r="AD129" s="1109"/>
      <c r="AE129" s="1109"/>
      <c r="AF129" s="1109"/>
      <c r="AG129" s="378">
        <f t="shared" si="296"/>
        <v>0</v>
      </c>
      <c r="AH129" s="378">
        <f t="shared" si="296"/>
        <v>0</v>
      </c>
      <c r="AI129" s="378">
        <f t="shared" si="296"/>
        <v>0</v>
      </c>
      <c r="AJ129" s="378">
        <f t="shared" si="296"/>
        <v>0</v>
      </c>
      <c r="AK129" s="378">
        <f t="shared" si="296"/>
        <v>0</v>
      </c>
      <c r="AL129" s="378">
        <f t="shared" si="296"/>
        <v>0</v>
      </c>
      <c r="AM129" s="378">
        <f t="shared" si="296"/>
        <v>0</v>
      </c>
      <c r="AN129" s="378">
        <f t="shared" si="296"/>
        <v>0</v>
      </c>
      <c r="AO129" s="1109"/>
      <c r="AP129" s="1109"/>
      <c r="AQ129" s="1109"/>
      <c r="AR129" s="1109"/>
      <c r="AS129" s="1109"/>
      <c r="AT129" s="1109"/>
      <c r="AU129" s="1109"/>
      <c r="AV129" s="1109"/>
      <c r="AW129" s="378">
        <f t="shared" si="298"/>
        <v>0</v>
      </c>
      <c r="AX129" s="378">
        <f t="shared" si="298"/>
        <v>0</v>
      </c>
      <c r="AY129" s="378">
        <f t="shared" si="298"/>
        <v>0</v>
      </c>
      <c r="AZ129" s="378">
        <f t="shared" si="298"/>
        <v>0</v>
      </c>
      <c r="BA129" s="378">
        <f t="shared" si="298"/>
        <v>0</v>
      </c>
      <c r="BB129" s="378">
        <f t="shared" si="298"/>
        <v>0</v>
      </c>
      <c r="BC129" s="378">
        <f t="shared" si="298"/>
        <v>0</v>
      </c>
      <c r="BD129" s="378">
        <f t="shared" si="298"/>
        <v>0</v>
      </c>
      <c r="BE129" s="1109"/>
      <c r="BF129" s="1109"/>
      <c r="BG129" s="1109"/>
      <c r="BH129" s="1109"/>
      <c r="BI129" s="1109"/>
      <c r="BJ129" s="1109"/>
      <c r="BK129" s="1109"/>
      <c r="BL129" s="1109"/>
      <c r="BM129" s="378">
        <f t="shared" si="300"/>
        <v>0</v>
      </c>
      <c r="BN129" s="378">
        <f t="shared" si="300"/>
        <v>0</v>
      </c>
      <c r="BO129" s="378">
        <f t="shared" si="300"/>
        <v>0</v>
      </c>
      <c r="BP129" s="378">
        <f t="shared" si="300"/>
        <v>0</v>
      </c>
      <c r="BQ129" s="378">
        <f t="shared" si="300"/>
        <v>0</v>
      </c>
      <c r="BR129" s="378">
        <f t="shared" si="300"/>
        <v>0</v>
      </c>
      <c r="BS129" s="378">
        <f t="shared" si="300"/>
        <v>0</v>
      </c>
      <c r="BT129" s="378">
        <f t="shared" si="300"/>
        <v>0</v>
      </c>
      <c r="BU129" s="1109"/>
      <c r="BV129" s="1109"/>
      <c r="BW129" s="1109"/>
      <c r="BX129" s="1109"/>
      <c r="BY129" s="1109"/>
      <c r="BZ129" s="1109"/>
      <c r="CA129" s="1109"/>
      <c r="CB129" s="1109"/>
    </row>
    <row r="130" spans="1:80" ht="13.5" thickBot="1" x14ac:dyDescent="0.25">
      <c r="A130" s="377">
        <f t="shared" si="302"/>
        <v>0</v>
      </c>
      <c r="B130" s="378">
        <f t="shared" si="302"/>
        <v>0</v>
      </c>
      <c r="C130" s="378">
        <f t="shared" si="302"/>
        <v>0</v>
      </c>
      <c r="D130" s="378">
        <f t="shared" si="302"/>
        <v>0</v>
      </c>
      <c r="E130" s="378">
        <f t="shared" si="302"/>
        <v>0</v>
      </c>
      <c r="F130" s="378">
        <f t="shared" si="302"/>
        <v>0</v>
      </c>
      <c r="G130" s="378">
        <f t="shared" si="302"/>
        <v>0</v>
      </c>
      <c r="H130" s="378">
        <f t="shared" si="302"/>
        <v>0</v>
      </c>
      <c r="I130" s="380" t="s">
        <v>42</v>
      </c>
      <c r="J130" s="380" t="s">
        <v>44</v>
      </c>
      <c r="K130" s="380" t="s">
        <v>45</v>
      </c>
      <c r="L130" s="380" t="s">
        <v>46</v>
      </c>
      <c r="M130" s="380" t="s">
        <v>47</v>
      </c>
      <c r="N130" s="380" t="s">
        <v>48</v>
      </c>
      <c r="O130" s="380" t="s">
        <v>67</v>
      </c>
      <c r="P130" s="380" t="s">
        <v>43</v>
      </c>
      <c r="Q130" s="378">
        <f t="shared" si="302"/>
        <v>0</v>
      </c>
      <c r="R130" s="378">
        <f t="shared" si="302"/>
        <v>0</v>
      </c>
      <c r="S130" s="378">
        <f t="shared" si="302"/>
        <v>0</v>
      </c>
      <c r="T130" s="378">
        <f t="shared" si="302"/>
        <v>0</v>
      </c>
      <c r="U130" s="378">
        <f t="shared" si="302"/>
        <v>0</v>
      </c>
      <c r="V130" s="378">
        <f t="shared" si="302"/>
        <v>0</v>
      </c>
      <c r="W130" s="378">
        <f t="shared" si="302"/>
        <v>0</v>
      </c>
      <c r="X130" s="378">
        <f t="shared" si="302"/>
        <v>0</v>
      </c>
      <c r="Y130" s="380" t="s">
        <v>42</v>
      </c>
      <c r="Z130" s="380" t="s">
        <v>44</v>
      </c>
      <c r="AA130" s="380" t="s">
        <v>45</v>
      </c>
      <c r="AB130" s="380" t="s">
        <v>46</v>
      </c>
      <c r="AC130" s="380" t="s">
        <v>47</v>
      </c>
      <c r="AD130" s="380" t="s">
        <v>48</v>
      </c>
      <c r="AE130" s="380" t="s">
        <v>67</v>
      </c>
      <c r="AF130" s="380" t="s">
        <v>43</v>
      </c>
      <c r="AG130" s="378">
        <f t="shared" si="296"/>
        <v>0</v>
      </c>
      <c r="AH130" s="378">
        <f t="shared" si="296"/>
        <v>0</v>
      </c>
      <c r="AI130" s="378">
        <f t="shared" si="296"/>
        <v>0</v>
      </c>
      <c r="AJ130" s="378">
        <f t="shared" si="296"/>
        <v>0</v>
      </c>
      <c r="AK130" s="378">
        <f t="shared" si="296"/>
        <v>0</v>
      </c>
      <c r="AL130" s="378">
        <f t="shared" si="296"/>
        <v>0</v>
      </c>
      <c r="AM130" s="378">
        <f t="shared" si="296"/>
        <v>0</v>
      </c>
      <c r="AN130" s="378">
        <f t="shared" si="296"/>
        <v>0</v>
      </c>
      <c r="AO130" s="380" t="s">
        <v>42</v>
      </c>
      <c r="AP130" s="380" t="s">
        <v>44</v>
      </c>
      <c r="AQ130" s="380" t="s">
        <v>45</v>
      </c>
      <c r="AR130" s="380" t="s">
        <v>46</v>
      </c>
      <c r="AS130" s="380" t="s">
        <v>47</v>
      </c>
      <c r="AT130" s="380" t="s">
        <v>48</v>
      </c>
      <c r="AU130" s="380" t="s">
        <v>67</v>
      </c>
      <c r="AV130" s="380" t="s">
        <v>43</v>
      </c>
      <c r="AW130" s="378">
        <f t="shared" si="298"/>
        <v>0</v>
      </c>
      <c r="AX130" s="378">
        <f t="shared" si="298"/>
        <v>0</v>
      </c>
      <c r="AY130" s="378">
        <f t="shared" si="298"/>
        <v>0</v>
      </c>
      <c r="AZ130" s="378">
        <f t="shared" si="298"/>
        <v>0</v>
      </c>
      <c r="BA130" s="378">
        <f t="shared" si="298"/>
        <v>0</v>
      </c>
      <c r="BB130" s="378">
        <f t="shared" si="298"/>
        <v>0</v>
      </c>
      <c r="BC130" s="378">
        <f t="shared" si="298"/>
        <v>0</v>
      </c>
      <c r="BD130" s="378">
        <f t="shared" si="298"/>
        <v>0</v>
      </c>
      <c r="BE130" s="380" t="s">
        <v>42</v>
      </c>
      <c r="BF130" s="380" t="s">
        <v>44</v>
      </c>
      <c r="BG130" s="380" t="s">
        <v>45</v>
      </c>
      <c r="BH130" s="380" t="s">
        <v>46</v>
      </c>
      <c r="BI130" s="380" t="s">
        <v>47</v>
      </c>
      <c r="BJ130" s="380" t="s">
        <v>48</v>
      </c>
      <c r="BK130" s="380" t="s">
        <v>67</v>
      </c>
      <c r="BL130" s="380" t="s">
        <v>43</v>
      </c>
      <c r="BM130" s="378">
        <f t="shared" si="300"/>
        <v>0</v>
      </c>
      <c r="BN130" s="378">
        <f t="shared" si="300"/>
        <v>0</v>
      </c>
      <c r="BO130" s="378">
        <f t="shared" si="300"/>
        <v>0</v>
      </c>
      <c r="BP130" s="378">
        <f t="shared" si="300"/>
        <v>0</v>
      </c>
      <c r="BQ130" s="378">
        <f t="shared" si="300"/>
        <v>0</v>
      </c>
      <c r="BR130" s="378">
        <f t="shared" si="300"/>
        <v>0</v>
      </c>
      <c r="BS130" s="378">
        <f t="shared" si="300"/>
        <v>0</v>
      </c>
      <c r="BT130" s="378">
        <f t="shared" si="300"/>
        <v>0</v>
      </c>
      <c r="BU130" s="380" t="s">
        <v>42</v>
      </c>
      <c r="BV130" s="380" t="s">
        <v>44</v>
      </c>
      <c r="BW130" s="380" t="s">
        <v>45</v>
      </c>
      <c r="BX130" s="380" t="s">
        <v>46</v>
      </c>
      <c r="BY130" s="380" t="s">
        <v>47</v>
      </c>
      <c r="BZ130" s="380" t="s">
        <v>48</v>
      </c>
      <c r="CA130" s="380" t="s">
        <v>67</v>
      </c>
      <c r="CB130" s="380" t="s">
        <v>43</v>
      </c>
    </row>
    <row r="131" spans="1:80" ht="13.5" thickBot="1" x14ac:dyDescent="0.25">
      <c r="A131" s="373">
        <f t="shared" ref="A131:BD131" si="303">SUM(A123:A130)</f>
        <v>0</v>
      </c>
      <c r="B131" s="372">
        <f t="shared" si="303"/>
        <v>0</v>
      </c>
      <c r="C131" s="372">
        <f t="shared" si="303"/>
        <v>0</v>
      </c>
      <c r="D131" s="372">
        <f t="shared" si="303"/>
        <v>0</v>
      </c>
      <c r="E131" s="372">
        <f t="shared" si="303"/>
        <v>0</v>
      </c>
      <c r="F131" s="372">
        <f t="shared" si="303"/>
        <v>0</v>
      </c>
      <c r="G131" s="372">
        <f t="shared" si="303"/>
        <v>0</v>
      </c>
      <c r="H131" s="372">
        <f t="shared" si="303"/>
        <v>0</v>
      </c>
      <c r="I131" s="379" t="str">
        <f t="shared" ref="I131:P131" ca="1" si="304">IF(A131=I127,"OK.","CISSS!")</f>
        <v>OK.</v>
      </c>
      <c r="J131" s="379" t="str">
        <f t="shared" ca="1" si="304"/>
        <v>OK.</v>
      </c>
      <c r="K131" s="379" t="str">
        <f t="shared" ca="1" si="304"/>
        <v>OK.</v>
      </c>
      <c r="L131" s="379" t="str">
        <f t="shared" ca="1" si="304"/>
        <v>OK.</v>
      </c>
      <c r="M131" s="379" t="str">
        <f t="shared" ca="1" si="304"/>
        <v>OK.</v>
      </c>
      <c r="N131" s="379" t="str">
        <f t="shared" ca="1" si="304"/>
        <v>OK.</v>
      </c>
      <c r="O131" s="379" t="str">
        <f t="shared" ca="1" si="304"/>
        <v>OK.</v>
      </c>
      <c r="P131" s="379" t="str">
        <f t="shared" ca="1" si="304"/>
        <v>OK.</v>
      </c>
      <c r="Q131" s="384">
        <f t="shared" si="303"/>
        <v>0</v>
      </c>
      <c r="R131" s="384">
        <f t="shared" si="303"/>
        <v>0</v>
      </c>
      <c r="S131" s="384">
        <f t="shared" si="303"/>
        <v>0</v>
      </c>
      <c r="T131" s="384">
        <f t="shared" si="303"/>
        <v>0</v>
      </c>
      <c r="U131" s="384">
        <f t="shared" si="303"/>
        <v>0</v>
      </c>
      <c r="V131" s="384">
        <f t="shared" si="303"/>
        <v>0</v>
      </c>
      <c r="W131" s="384">
        <f t="shared" si="303"/>
        <v>0</v>
      </c>
      <c r="X131" s="384">
        <f t="shared" si="303"/>
        <v>0</v>
      </c>
      <c r="Y131" s="382" t="str">
        <f t="shared" ref="Y131:AF131" ca="1" si="305">IF(Q131=Y127,"OK.","CISSS!")</f>
        <v>OK.</v>
      </c>
      <c r="Z131" s="382" t="str">
        <f t="shared" ca="1" si="305"/>
        <v>OK.</v>
      </c>
      <c r="AA131" s="382" t="str">
        <f t="shared" ca="1" si="305"/>
        <v>OK.</v>
      </c>
      <c r="AB131" s="382" t="str">
        <f t="shared" ca="1" si="305"/>
        <v>OK.</v>
      </c>
      <c r="AC131" s="382" t="str">
        <f t="shared" ca="1" si="305"/>
        <v>OK.</v>
      </c>
      <c r="AD131" s="382" t="str">
        <f t="shared" ca="1" si="305"/>
        <v>OK.</v>
      </c>
      <c r="AE131" s="382" t="str">
        <f t="shared" ca="1" si="305"/>
        <v>OK.</v>
      </c>
      <c r="AF131" s="382" t="str">
        <f t="shared" ca="1" si="305"/>
        <v>OK.</v>
      </c>
      <c r="AG131" s="372">
        <f t="shared" si="303"/>
        <v>0</v>
      </c>
      <c r="AH131" s="372">
        <f t="shared" si="303"/>
        <v>0</v>
      </c>
      <c r="AI131" s="372">
        <f t="shared" si="303"/>
        <v>0</v>
      </c>
      <c r="AJ131" s="372">
        <f t="shared" si="303"/>
        <v>0</v>
      </c>
      <c r="AK131" s="372">
        <f t="shared" si="303"/>
        <v>0</v>
      </c>
      <c r="AL131" s="372">
        <f t="shared" si="303"/>
        <v>0</v>
      </c>
      <c r="AM131" s="372">
        <f t="shared" si="303"/>
        <v>0</v>
      </c>
      <c r="AN131" s="372">
        <f t="shared" si="303"/>
        <v>0</v>
      </c>
      <c r="AO131" s="379" t="str">
        <f t="shared" ref="AO131:AV131" ca="1" si="306">IF(AG131=AO127,"OK.","CISSS!")</f>
        <v>OK.</v>
      </c>
      <c r="AP131" s="379" t="str">
        <f t="shared" ca="1" si="306"/>
        <v>OK.</v>
      </c>
      <c r="AQ131" s="379" t="str">
        <f t="shared" ca="1" si="306"/>
        <v>OK.</v>
      </c>
      <c r="AR131" s="379" t="str">
        <f t="shared" ca="1" si="306"/>
        <v>OK.</v>
      </c>
      <c r="AS131" s="379" t="str">
        <f t="shared" ca="1" si="306"/>
        <v>OK.</v>
      </c>
      <c r="AT131" s="379" t="str">
        <f t="shared" ca="1" si="306"/>
        <v>OK.</v>
      </c>
      <c r="AU131" s="379" t="str">
        <f t="shared" ca="1" si="306"/>
        <v>OK.</v>
      </c>
      <c r="AV131" s="379" t="str">
        <f t="shared" ca="1" si="306"/>
        <v>OK.</v>
      </c>
      <c r="AW131" s="384">
        <f t="shared" si="303"/>
        <v>0</v>
      </c>
      <c r="AX131" s="384">
        <f t="shared" si="303"/>
        <v>0</v>
      </c>
      <c r="AY131" s="384">
        <f t="shared" si="303"/>
        <v>0</v>
      </c>
      <c r="AZ131" s="384">
        <f t="shared" si="303"/>
        <v>0</v>
      </c>
      <c r="BA131" s="384">
        <f t="shared" si="303"/>
        <v>0</v>
      </c>
      <c r="BB131" s="384">
        <f t="shared" si="303"/>
        <v>0</v>
      </c>
      <c r="BC131" s="384">
        <f t="shared" si="303"/>
        <v>0</v>
      </c>
      <c r="BD131" s="384">
        <f t="shared" si="303"/>
        <v>0</v>
      </c>
      <c r="BE131" s="382" t="str">
        <f t="shared" ref="BE131:BL131" ca="1" si="307">IF(AW131=BE127,"OK.","CISSS!")</f>
        <v>OK.</v>
      </c>
      <c r="BF131" s="382" t="str">
        <f t="shared" ca="1" si="307"/>
        <v>OK.</v>
      </c>
      <c r="BG131" s="382" t="str">
        <f t="shared" ca="1" si="307"/>
        <v>OK.</v>
      </c>
      <c r="BH131" s="382" t="str">
        <f t="shared" ca="1" si="307"/>
        <v>OK.</v>
      </c>
      <c r="BI131" s="382" t="str">
        <f t="shared" ca="1" si="307"/>
        <v>OK.</v>
      </c>
      <c r="BJ131" s="382" t="str">
        <f t="shared" ca="1" si="307"/>
        <v>OK.</v>
      </c>
      <c r="BK131" s="382" t="str">
        <f t="shared" ca="1" si="307"/>
        <v>OK.</v>
      </c>
      <c r="BL131" s="382" t="str">
        <f t="shared" ca="1" si="307"/>
        <v>OK.</v>
      </c>
      <c r="BM131" s="372">
        <f t="shared" ref="BM131:BT131" si="308">SUM(BM123:BM130)</f>
        <v>0</v>
      </c>
      <c r="BN131" s="372">
        <f t="shared" si="308"/>
        <v>0</v>
      </c>
      <c r="BO131" s="372">
        <f t="shared" si="308"/>
        <v>0</v>
      </c>
      <c r="BP131" s="372">
        <f t="shared" si="308"/>
        <v>0</v>
      </c>
      <c r="BQ131" s="372">
        <f t="shared" si="308"/>
        <v>0</v>
      </c>
      <c r="BR131" s="372">
        <f t="shared" si="308"/>
        <v>0</v>
      </c>
      <c r="BS131" s="372">
        <f t="shared" si="308"/>
        <v>0</v>
      </c>
      <c r="BT131" s="372">
        <f t="shared" si="308"/>
        <v>0</v>
      </c>
      <c r="BU131" s="379" t="str">
        <f t="shared" ref="BU131:CB131" ca="1" si="309">IF(BM131=BU127,"OK.","CISSS!")</f>
        <v>OK.</v>
      </c>
      <c r="BV131" s="379" t="str">
        <f t="shared" ca="1" si="309"/>
        <v>OK.</v>
      </c>
      <c r="BW131" s="379" t="str">
        <f t="shared" ca="1" si="309"/>
        <v>OK.</v>
      </c>
      <c r="BX131" s="379" t="str">
        <f t="shared" ca="1" si="309"/>
        <v>OK.</v>
      </c>
      <c r="BY131" s="379" t="str">
        <f t="shared" ca="1" si="309"/>
        <v>OK.</v>
      </c>
      <c r="BZ131" s="379" t="str">
        <f t="shared" ca="1" si="309"/>
        <v>OK.</v>
      </c>
      <c r="CA131" s="379" t="str">
        <f t="shared" ca="1" si="309"/>
        <v>OK.</v>
      </c>
      <c r="CB131" s="379" t="str">
        <f t="shared" ca="1" si="309"/>
        <v>OK.</v>
      </c>
    </row>
    <row r="132" spans="1:80" ht="13.5" thickBot="1" x14ac:dyDescent="0.25"/>
    <row r="133" spans="1:80" x14ac:dyDescent="0.2">
      <c r="F133" s="386" t="str">
        <f ca="1">I50</f>
        <v>OK.</v>
      </c>
      <c r="G133" s="387"/>
      <c r="H133" s="387"/>
      <c r="I133" s="387"/>
      <c r="J133" s="387"/>
      <c r="K133" s="388" t="str">
        <f ca="1">Y50</f>
        <v>OK.</v>
      </c>
      <c r="L133" s="387"/>
      <c r="M133" s="387"/>
      <c r="N133" s="387"/>
      <c r="O133" s="387"/>
      <c r="P133" s="389" t="str">
        <f ca="1">AO50</f>
        <v>OK.</v>
      </c>
      <c r="Q133" s="387"/>
      <c r="R133" s="387"/>
      <c r="S133" s="387"/>
      <c r="T133" s="390"/>
      <c r="U133" s="391" t="str">
        <f ca="1">BE50</f>
        <v>OK.</v>
      </c>
      <c r="V133" s="390"/>
      <c r="W133" s="390"/>
      <c r="X133" s="390"/>
      <c r="Y133" s="390"/>
      <c r="Z133" s="392" t="str">
        <f ca="1">BU50</f>
        <v>OK.</v>
      </c>
    </row>
    <row r="134" spans="1:80" x14ac:dyDescent="0.2">
      <c r="F134" s="393" t="str">
        <f ca="1">I59</f>
        <v>OK.</v>
      </c>
      <c r="G134" s="374"/>
      <c r="H134" s="374"/>
      <c r="I134" s="374"/>
      <c r="J134" s="374"/>
      <c r="K134" s="394" t="str">
        <f ca="1">Y59</f>
        <v>OK.</v>
      </c>
      <c r="L134" s="374"/>
      <c r="M134" s="374"/>
      <c r="N134" s="374"/>
      <c r="O134" s="374"/>
      <c r="P134" s="395" t="str">
        <f ca="1">AO59</f>
        <v>OK.</v>
      </c>
      <c r="Q134" s="374"/>
      <c r="R134" s="374"/>
      <c r="S134" s="374"/>
      <c r="T134" s="385"/>
      <c r="U134" s="396" t="str">
        <f ca="1">BE59</f>
        <v>OK.</v>
      </c>
      <c r="V134" s="385"/>
      <c r="W134" s="385"/>
      <c r="X134" s="385"/>
      <c r="Y134" s="385"/>
      <c r="Z134" s="397" t="str">
        <f ca="1">BU59</f>
        <v>OK.</v>
      </c>
    </row>
    <row r="135" spans="1:80" x14ac:dyDescent="0.2">
      <c r="F135" s="393" t="str">
        <f ca="1">I68</f>
        <v>OK.</v>
      </c>
      <c r="G135" s="374"/>
      <c r="H135" s="374"/>
      <c r="I135" s="374"/>
      <c r="J135" s="374"/>
      <c r="K135" s="394" t="str">
        <f ca="1">Y68</f>
        <v>OK.</v>
      </c>
      <c r="L135" s="374"/>
      <c r="M135" s="374"/>
      <c r="N135" s="374"/>
      <c r="O135" s="374"/>
      <c r="P135" s="395" t="str">
        <f ca="1">AO68</f>
        <v>OK.</v>
      </c>
      <c r="Q135" s="374"/>
      <c r="R135" s="374"/>
      <c r="S135" s="374"/>
      <c r="T135" s="385"/>
      <c r="U135" s="396" t="str">
        <f ca="1">BE68</f>
        <v>OK.</v>
      </c>
      <c r="V135" s="385"/>
      <c r="W135" s="385"/>
      <c r="X135" s="385"/>
      <c r="Y135" s="385"/>
      <c r="Z135" s="397" t="str">
        <f ca="1">BU68</f>
        <v>OK.</v>
      </c>
    </row>
    <row r="136" spans="1:80" x14ac:dyDescent="0.2">
      <c r="F136" s="393" t="str">
        <f ca="1">I77</f>
        <v>OK.</v>
      </c>
      <c r="G136" s="374"/>
      <c r="H136" s="374"/>
      <c r="I136" s="374"/>
      <c r="J136" s="374"/>
      <c r="K136" s="394" t="str">
        <f ca="1">Y77</f>
        <v>OK.</v>
      </c>
      <c r="L136" s="374"/>
      <c r="M136" s="374"/>
      <c r="N136" s="374"/>
      <c r="O136" s="374"/>
      <c r="P136" s="395" t="str">
        <f ca="1">AO77</f>
        <v>OK.</v>
      </c>
      <c r="Q136" s="374"/>
      <c r="R136" s="374"/>
      <c r="S136" s="374"/>
      <c r="T136" s="385"/>
      <c r="U136" s="396" t="str">
        <f ca="1">BE77</f>
        <v>OK.</v>
      </c>
      <c r="V136" s="385"/>
      <c r="W136" s="385"/>
      <c r="X136" s="385"/>
      <c r="Y136" s="385"/>
      <c r="Z136" s="397" t="str">
        <f ca="1">BU77</f>
        <v>OK.</v>
      </c>
    </row>
    <row r="137" spans="1:80" x14ac:dyDescent="0.2">
      <c r="F137" s="393" t="str">
        <f ca="1">I86</f>
        <v>OK.</v>
      </c>
      <c r="G137" s="374"/>
      <c r="H137" s="374"/>
      <c r="I137" s="374"/>
      <c r="J137" s="374"/>
      <c r="K137" s="394" t="str">
        <f ca="1">Y86</f>
        <v>OK.</v>
      </c>
      <c r="L137" s="374"/>
      <c r="M137" s="374"/>
      <c r="N137" s="374"/>
      <c r="O137" s="374"/>
      <c r="P137" s="395" t="str">
        <f ca="1">AO86</f>
        <v>OK.</v>
      </c>
      <c r="Q137" s="374"/>
      <c r="R137" s="374"/>
      <c r="S137" s="374"/>
      <c r="T137" s="385"/>
      <c r="U137" s="396" t="str">
        <f ca="1">BE86</f>
        <v>OK.</v>
      </c>
      <c r="V137" s="385"/>
      <c r="W137" s="385"/>
      <c r="X137" s="385"/>
      <c r="Y137" s="385"/>
      <c r="Z137" s="397" t="str">
        <f ca="1">BU86</f>
        <v>OK.</v>
      </c>
    </row>
    <row r="138" spans="1:80" x14ac:dyDescent="0.2">
      <c r="F138" s="393" t="str">
        <f ca="1">I95</f>
        <v>OK.</v>
      </c>
      <c r="G138" s="374"/>
      <c r="H138" s="374"/>
      <c r="I138" s="374"/>
      <c r="J138" s="374"/>
      <c r="K138" s="394" t="str">
        <f ca="1">Y95</f>
        <v>OK.</v>
      </c>
      <c r="L138" s="374"/>
      <c r="M138" s="374"/>
      <c r="N138" s="374"/>
      <c r="O138" s="374"/>
      <c r="P138" s="395" t="str">
        <f ca="1">AO95</f>
        <v>OK.</v>
      </c>
      <c r="Q138" s="374"/>
      <c r="R138" s="374"/>
      <c r="S138" s="374"/>
      <c r="T138" s="385"/>
      <c r="U138" s="396" t="str">
        <f ca="1">BE95</f>
        <v>OK.</v>
      </c>
      <c r="V138" s="385"/>
      <c r="W138" s="385"/>
      <c r="X138" s="385"/>
      <c r="Y138" s="385"/>
      <c r="Z138" s="397" t="str">
        <f ca="1">BU95</f>
        <v>OK.</v>
      </c>
    </row>
    <row r="139" spans="1:80" x14ac:dyDescent="0.2">
      <c r="F139" s="393" t="str">
        <f ca="1">I104</f>
        <v>OK.</v>
      </c>
      <c r="G139" s="374"/>
      <c r="H139" s="374"/>
      <c r="I139" s="374"/>
      <c r="J139" s="374"/>
      <c r="K139" s="394" t="str">
        <f ca="1">Y104</f>
        <v>OK.</v>
      </c>
      <c r="L139" s="374"/>
      <c r="M139" s="374"/>
      <c r="N139" s="374"/>
      <c r="O139" s="374"/>
      <c r="P139" s="395" t="str">
        <f ca="1">AO104</f>
        <v>OK.</v>
      </c>
      <c r="Q139" s="374"/>
      <c r="R139" s="374"/>
      <c r="S139" s="374"/>
      <c r="T139" s="385"/>
      <c r="U139" s="396" t="str">
        <f ca="1">BE104</f>
        <v>OK.</v>
      </c>
      <c r="V139" s="385"/>
      <c r="W139" s="385"/>
      <c r="X139" s="385"/>
      <c r="Y139" s="385"/>
      <c r="Z139" s="397" t="str">
        <f ca="1">BU104</f>
        <v>OK.</v>
      </c>
    </row>
    <row r="140" spans="1:80" x14ac:dyDescent="0.2">
      <c r="F140" s="393" t="str">
        <f ca="1">I113</f>
        <v>OK.</v>
      </c>
      <c r="G140" s="374"/>
      <c r="H140" s="374"/>
      <c r="I140" s="374"/>
      <c r="J140" s="374"/>
      <c r="K140" s="394" t="str">
        <f ca="1">Y113</f>
        <v>OK.</v>
      </c>
      <c r="L140" s="374"/>
      <c r="M140" s="374"/>
      <c r="N140" s="374"/>
      <c r="O140" s="374"/>
      <c r="P140" s="395" t="str">
        <f ca="1">AO113</f>
        <v>OK.</v>
      </c>
      <c r="Q140" s="374"/>
      <c r="R140" s="374"/>
      <c r="S140" s="374"/>
      <c r="T140" s="385"/>
      <c r="U140" s="396" t="str">
        <f ca="1">BE113</f>
        <v>OK.</v>
      </c>
      <c r="V140" s="385"/>
      <c r="W140" s="385"/>
      <c r="X140" s="385"/>
      <c r="Y140" s="385"/>
      <c r="Z140" s="397" t="str">
        <f ca="1">BU113</f>
        <v>OK.</v>
      </c>
    </row>
    <row r="141" spans="1:80" x14ac:dyDescent="0.2">
      <c r="F141" s="393" t="str">
        <f ca="1">I122</f>
        <v>OK.</v>
      </c>
      <c r="G141" s="374"/>
      <c r="H141" s="374"/>
      <c r="I141" s="374"/>
      <c r="J141" s="374"/>
      <c r="K141" s="394" t="str">
        <f ca="1">Y122</f>
        <v>OK.</v>
      </c>
      <c r="L141" s="374"/>
      <c r="M141" s="374"/>
      <c r="N141" s="374"/>
      <c r="O141" s="374"/>
      <c r="P141" s="395" t="str">
        <f ca="1">AO122</f>
        <v>OK.</v>
      </c>
      <c r="Q141" s="374"/>
      <c r="R141" s="374"/>
      <c r="S141" s="374"/>
      <c r="T141" s="385"/>
      <c r="U141" s="396" t="str">
        <f ca="1">BE122</f>
        <v>OK.</v>
      </c>
      <c r="V141" s="385"/>
      <c r="W141" s="385"/>
      <c r="X141" s="385"/>
      <c r="Y141" s="385"/>
      <c r="Z141" s="397" t="str">
        <f ca="1">BU122</f>
        <v>OK.</v>
      </c>
    </row>
    <row r="142" spans="1:80" ht="13.5" thickBot="1" x14ac:dyDescent="0.25">
      <c r="F142" s="398" t="str">
        <f ca="1">I131</f>
        <v>OK.</v>
      </c>
      <c r="G142" s="399"/>
      <c r="H142" s="399"/>
      <c r="I142" s="399"/>
      <c r="J142" s="399"/>
      <c r="K142" s="400" t="str">
        <f ca="1">Y131</f>
        <v>OK.</v>
      </c>
      <c r="L142" s="399"/>
      <c r="M142" s="399"/>
      <c r="N142" s="399"/>
      <c r="O142" s="399"/>
      <c r="P142" s="401" t="str">
        <f ca="1">AO131</f>
        <v>OK.</v>
      </c>
      <c r="Q142" s="399"/>
      <c r="R142" s="399"/>
      <c r="S142" s="399"/>
      <c r="T142" s="402"/>
      <c r="U142" s="403" t="str">
        <f ca="1">BE131</f>
        <v>OK.</v>
      </c>
      <c r="V142" s="402"/>
      <c r="W142" s="402"/>
      <c r="X142" s="402"/>
      <c r="Y142" s="402"/>
      <c r="Z142" s="404" t="str">
        <f ca="1">BU131</f>
        <v>OK.</v>
      </c>
    </row>
    <row r="143" spans="1:80" x14ac:dyDescent="0.2">
      <c r="F143" s="386" t="str">
        <f ca="1">J50</f>
        <v>OK.</v>
      </c>
      <c r="G143" s="387"/>
      <c r="H143" s="387"/>
      <c r="I143" s="387"/>
      <c r="J143" s="387"/>
      <c r="K143" s="388" t="str">
        <f ca="1">Z50</f>
        <v>OK.</v>
      </c>
      <c r="L143" s="387"/>
      <c r="M143" s="387"/>
      <c r="N143" s="387"/>
      <c r="O143" s="387"/>
      <c r="P143" s="389" t="str">
        <f ca="1">AP50</f>
        <v>OK.</v>
      </c>
      <c r="Q143" s="387"/>
      <c r="R143" s="387"/>
      <c r="S143" s="387"/>
      <c r="T143" s="390"/>
      <c r="U143" s="391" t="str">
        <f ca="1">BF50</f>
        <v>OK.</v>
      </c>
      <c r="V143" s="390"/>
      <c r="W143" s="390"/>
      <c r="X143" s="390"/>
      <c r="Y143" s="390"/>
      <c r="Z143" s="392" t="str">
        <f ca="1">BV50</f>
        <v>OK.</v>
      </c>
    </row>
    <row r="144" spans="1:80" x14ac:dyDescent="0.2">
      <c r="F144" s="393" t="str">
        <f ca="1">J59</f>
        <v>OK.</v>
      </c>
      <c r="G144" s="374"/>
      <c r="H144" s="374"/>
      <c r="I144" s="374"/>
      <c r="J144" s="374"/>
      <c r="K144" s="394" t="str">
        <f ca="1">Z59</f>
        <v>OK.</v>
      </c>
      <c r="L144" s="374"/>
      <c r="M144" s="374"/>
      <c r="N144" s="374"/>
      <c r="O144" s="374"/>
      <c r="P144" s="395" t="str">
        <f ca="1">AP59</f>
        <v>OK.</v>
      </c>
      <c r="Q144" s="374"/>
      <c r="R144" s="374"/>
      <c r="S144" s="374"/>
      <c r="T144" s="385"/>
      <c r="U144" s="396" t="str">
        <f ca="1">BF59</f>
        <v>OK.</v>
      </c>
      <c r="V144" s="385"/>
      <c r="W144" s="385"/>
      <c r="X144" s="385"/>
      <c r="Y144" s="385"/>
      <c r="Z144" s="397" t="str">
        <f ca="1">BV59</f>
        <v>OK.</v>
      </c>
    </row>
    <row r="145" spans="6:26" x14ac:dyDescent="0.2">
      <c r="F145" s="393" t="str">
        <f ca="1">J68</f>
        <v>OK.</v>
      </c>
      <c r="G145" s="374"/>
      <c r="H145" s="374"/>
      <c r="I145" s="374"/>
      <c r="J145" s="374"/>
      <c r="K145" s="394" t="str">
        <f ca="1">Z68</f>
        <v>OK.</v>
      </c>
      <c r="L145" s="374"/>
      <c r="M145" s="374"/>
      <c r="N145" s="374"/>
      <c r="O145" s="374"/>
      <c r="P145" s="395" t="str">
        <f ca="1">AP68</f>
        <v>OK.</v>
      </c>
      <c r="Q145" s="374"/>
      <c r="R145" s="374"/>
      <c r="S145" s="374"/>
      <c r="T145" s="385"/>
      <c r="U145" s="396" t="str">
        <f ca="1">BF68</f>
        <v>OK.</v>
      </c>
      <c r="V145" s="385"/>
      <c r="W145" s="385"/>
      <c r="X145" s="385"/>
      <c r="Y145" s="385"/>
      <c r="Z145" s="397" t="str">
        <f ca="1">BV68</f>
        <v>OK.</v>
      </c>
    </row>
    <row r="146" spans="6:26" x14ac:dyDescent="0.2">
      <c r="F146" s="393" t="str">
        <f ca="1">J77</f>
        <v>OK.</v>
      </c>
      <c r="G146" s="374"/>
      <c r="H146" s="374"/>
      <c r="I146" s="374"/>
      <c r="J146" s="374"/>
      <c r="K146" s="394" t="str">
        <f ca="1">Z77</f>
        <v>OK.</v>
      </c>
      <c r="L146" s="374"/>
      <c r="M146" s="374"/>
      <c r="N146" s="374"/>
      <c r="O146" s="374"/>
      <c r="P146" s="395" t="str">
        <f ca="1">AP77</f>
        <v>OK.</v>
      </c>
      <c r="Q146" s="374"/>
      <c r="R146" s="374"/>
      <c r="S146" s="374"/>
      <c r="T146" s="385"/>
      <c r="U146" s="396" t="str">
        <f ca="1">BF77</f>
        <v>OK.</v>
      </c>
      <c r="V146" s="385"/>
      <c r="W146" s="385"/>
      <c r="X146" s="385"/>
      <c r="Y146" s="385"/>
      <c r="Z146" s="397" t="str">
        <f ca="1">BV77</f>
        <v>OK.</v>
      </c>
    </row>
    <row r="147" spans="6:26" x14ac:dyDescent="0.2">
      <c r="F147" s="393" t="str">
        <f ca="1">J86</f>
        <v>OK.</v>
      </c>
      <c r="G147" s="374"/>
      <c r="H147" s="374"/>
      <c r="I147" s="374"/>
      <c r="J147" s="374"/>
      <c r="K147" s="394" t="str">
        <f ca="1">Z86</f>
        <v>OK.</v>
      </c>
      <c r="L147" s="374"/>
      <c r="M147" s="374"/>
      <c r="N147" s="374"/>
      <c r="O147" s="374"/>
      <c r="P147" s="395" t="str">
        <f ca="1">AP86</f>
        <v>OK.</v>
      </c>
      <c r="Q147" s="374"/>
      <c r="R147" s="374"/>
      <c r="S147" s="374"/>
      <c r="T147" s="385"/>
      <c r="U147" s="396" t="str">
        <f ca="1">BF86</f>
        <v>OK.</v>
      </c>
      <c r="V147" s="385"/>
      <c r="W147" s="385"/>
      <c r="X147" s="385"/>
      <c r="Y147" s="385"/>
      <c r="Z147" s="397" t="str">
        <f ca="1">BV86</f>
        <v>OK.</v>
      </c>
    </row>
    <row r="148" spans="6:26" x14ac:dyDescent="0.2">
      <c r="F148" s="393" t="str">
        <f ca="1">J95</f>
        <v>OK.</v>
      </c>
      <c r="G148" s="374"/>
      <c r="H148" s="374"/>
      <c r="I148" s="374"/>
      <c r="J148" s="374"/>
      <c r="K148" s="394" t="str">
        <f ca="1">Z95</f>
        <v>OK.</v>
      </c>
      <c r="L148" s="374"/>
      <c r="M148" s="374"/>
      <c r="N148" s="374"/>
      <c r="O148" s="374"/>
      <c r="P148" s="395" t="str">
        <f ca="1">AP95</f>
        <v>OK.</v>
      </c>
      <c r="Q148" s="374"/>
      <c r="R148" s="374"/>
      <c r="S148" s="374"/>
      <c r="T148" s="385"/>
      <c r="U148" s="396" t="str">
        <f ca="1">BF95</f>
        <v>OK.</v>
      </c>
      <c r="V148" s="385"/>
      <c r="W148" s="385"/>
      <c r="X148" s="385"/>
      <c r="Y148" s="385"/>
      <c r="Z148" s="397" t="str">
        <f ca="1">BV95</f>
        <v>OK.</v>
      </c>
    </row>
    <row r="149" spans="6:26" x14ac:dyDescent="0.2">
      <c r="F149" s="393" t="str">
        <f ca="1">J104</f>
        <v>OK.</v>
      </c>
      <c r="G149" s="374"/>
      <c r="H149" s="374"/>
      <c r="I149" s="374"/>
      <c r="J149" s="374"/>
      <c r="K149" s="394" t="str">
        <f ca="1">Z104</f>
        <v>OK.</v>
      </c>
      <c r="L149" s="374"/>
      <c r="M149" s="374"/>
      <c r="N149" s="374"/>
      <c r="O149" s="374"/>
      <c r="P149" s="395" t="str">
        <f ca="1">AP104</f>
        <v>OK.</v>
      </c>
      <c r="Q149" s="374"/>
      <c r="R149" s="374"/>
      <c r="S149" s="374"/>
      <c r="T149" s="385"/>
      <c r="U149" s="396" t="str">
        <f ca="1">BF104</f>
        <v>OK.</v>
      </c>
      <c r="V149" s="385"/>
      <c r="W149" s="385"/>
      <c r="X149" s="385"/>
      <c r="Y149" s="385"/>
      <c r="Z149" s="397" t="str">
        <f ca="1">BV104</f>
        <v>OK.</v>
      </c>
    </row>
    <row r="150" spans="6:26" x14ac:dyDescent="0.2">
      <c r="F150" s="393" t="str">
        <f ca="1">J113</f>
        <v>OK.</v>
      </c>
      <c r="G150" s="374"/>
      <c r="H150" s="374"/>
      <c r="I150" s="374"/>
      <c r="J150" s="374"/>
      <c r="K150" s="394" t="str">
        <f ca="1">Z113</f>
        <v>OK.</v>
      </c>
      <c r="L150" s="374"/>
      <c r="M150" s="374"/>
      <c r="N150" s="374"/>
      <c r="O150" s="374"/>
      <c r="P150" s="395" t="str">
        <f ca="1">AP113</f>
        <v>OK.</v>
      </c>
      <c r="Q150" s="374"/>
      <c r="R150" s="374"/>
      <c r="S150" s="374"/>
      <c r="T150" s="385"/>
      <c r="U150" s="396" t="str">
        <f ca="1">BF113</f>
        <v>OK.</v>
      </c>
      <c r="V150" s="385"/>
      <c r="W150" s="385"/>
      <c r="X150" s="385"/>
      <c r="Y150" s="385"/>
      <c r="Z150" s="397" t="str">
        <f ca="1">BV113</f>
        <v>OK.</v>
      </c>
    </row>
    <row r="151" spans="6:26" x14ac:dyDescent="0.2">
      <c r="F151" s="393" t="str">
        <f ca="1">J122</f>
        <v>OK.</v>
      </c>
      <c r="G151" s="374"/>
      <c r="H151" s="374"/>
      <c r="I151" s="374"/>
      <c r="J151" s="374"/>
      <c r="K151" s="394" t="str">
        <f ca="1">Z122</f>
        <v>OK.</v>
      </c>
      <c r="L151" s="374"/>
      <c r="M151" s="374"/>
      <c r="N151" s="374"/>
      <c r="O151" s="374"/>
      <c r="P151" s="395" t="str">
        <f ca="1">AP122</f>
        <v>OK.</v>
      </c>
      <c r="Q151" s="374"/>
      <c r="R151" s="374"/>
      <c r="S151" s="374"/>
      <c r="T151" s="385"/>
      <c r="U151" s="396" t="str">
        <f ca="1">BF122</f>
        <v>OK.</v>
      </c>
      <c r="V151" s="385"/>
      <c r="W151" s="385"/>
      <c r="X151" s="385"/>
      <c r="Y151" s="385"/>
      <c r="Z151" s="397" t="str">
        <f ca="1">BV122</f>
        <v>OK.</v>
      </c>
    </row>
    <row r="152" spans="6:26" ht="13.5" thickBot="1" x14ac:dyDescent="0.25">
      <c r="F152" s="398" t="str">
        <f ca="1">J131</f>
        <v>OK.</v>
      </c>
      <c r="G152" s="399"/>
      <c r="H152" s="399"/>
      <c r="I152" s="399"/>
      <c r="J152" s="399"/>
      <c r="K152" s="400" t="str">
        <f ca="1">Z131</f>
        <v>OK.</v>
      </c>
      <c r="L152" s="399"/>
      <c r="M152" s="399"/>
      <c r="N152" s="399"/>
      <c r="O152" s="399"/>
      <c r="P152" s="401" t="str">
        <f ca="1">AP131</f>
        <v>OK.</v>
      </c>
      <c r="Q152" s="399"/>
      <c r="R152" s="399"/>
      <c r="S152" s="399"/>
      <c r="T152" s="402"/>
      <c r="U152" s="403" t="str">
        <f ca="1">BF131</f>
        <v>OK.</v>
      </c>
      <c r="V152" s="402"/>
      <c r="W152" s="402"/>
      <c r="X152" s="402"/>
      <c r="Y152" s="402"/>
      <c r="Z152" s="404" t="str">
        <f ca="1">BV131</f>
        <v>OK.</v>
      </c>
    </row>
    <row r="153" spans="6:26" x14ac:dyDescent="0.2">
      <c r="F153" s="386" t="str">
        <f ca="1">K50</f>
        <v>OK.</v>
      </c>
      <c r="G153" s="387"/>
      <c r="H153" s="387"/>
      <c r="I153" s="387"/>
      <c r="J153" s="387"/>
      <c r="K153" s="388" t="str">
        <f ca="1">AA50</f>
        <v>OK.</v>
      </c>
      <c r="L153" s="387"/>
      <c r="M153" s="387"/>
      <c r="N153" s="387"/>
      <c r="O153" s="387"/>
      <c r="P153" s="389" t="str">
        <f ca="1">AQ50</f>
        <v>OK.</v>
      </c>
      <c r="Q153" s="387"/>
      <c r="R153" s="387"/>
      <c r="S153" s="387"/>
      <c r="T153" s="390"/>
      <c r="U153" s="391" t="str">
        <f ca="1">BG50</f>
        <v>OK.</v>
      </c>
      <c r="V153" s="390"/>
      <c r="W153" s="390"/>
      <c r="X153" s="390"/>
      <c r="Y153" s="390"/>
      <c r="Z153" s="392" t="str">
        <f ca="1">BW50</f>
        <v>OK.</v>
      </c>
    </row>
    <row r="154" spans="6:26" x14ac:dyDescent="0.2">
      <c r="F154" s="393" t="str">
        <f ca="1">K59</f>
        <v>OK.</v>
      </c>
      <c r="G154" s="374"/>
      <c r="H154" s="374"/>
      <c r="I154" s="374"/>
      <c r="J154" s="374"/>
      <c r="K154" s="394" t="str">
        <f ca="1">AA59</f>
        <v>OK.</v>
      </c>
      <c r="L154" s="374"/>
      <c r="M154" s="374"/>
      <c r="N154" s="374"/>
      <c r="O154" s="374"/>
      <c r="P154" s="395" t="str">
        <f ca="1">AQ59</f>
        <v>OK.</v>
      </c>
      <c r="Q154" s="374"/>
      <c r="R154" s="374"/>
      <c r="S154" s="374"/>
      <c r="T154" s="385"/>
      <c r="U154" s="396" t="str">
        <f ca="1">BG59</f>
        <v>OK.</v>
      </c>
      <c r="V154" s="385"/>
      <c r="W154" s="385"/>
      <c r="X154" s="385"/>
      <c r="Y154" s="385"/>
      <c r="Z154" s="397" t="str">
        <f ca="1">BW59</f>
        <v>OK.</v>
      </c>
    </row>
    <row r="155" spans="6:26" x14ac:dyDescent="0.2">
      <c r="F155" s="393" t="str">
        <f ca="1">K68</f>
        <v>OK.</v>
      </c>
      <c r="G155" s="374"/>
      <c r="H155" s="374"/>
      <c r="I155" s="374"/>
      <c r="J155" s="374"/>
      <c r="K155" s="394" t="str">
        <f ca="1">AA68</f>
        <v>OK.</v>
      </c>
      <c r="L155" s="374"/>
      <c r="M155" s="374"/>
      <c r="N155" s="374"/>
      <c r="O155" s="374"/>
      <c r="P155" s="395" t="str">
        <f ca="1">AQ68</f>
        <v>OK.</v>
      </c>
      <c r="Q155" s="374"/>
      <c r="R155" s="374"/>
      <c r="S155" s="374"/>
      <c r="T155" s="385"/>
      <c r="U155" s="396" t="str">
        <f ca="1">BG68</f>
        <v>OK.</v>
      </c>
      <c r="V155" s="385"/>
      <c r="W155" s="385"/>
      <c r="X155" s="385"/>
      <c r="Y155" s="385"/>
      <c r="Z155" s="397" t="str">
        <f ca="1">BW68</f>
        <v>OK.</v>
      </c>
    </row>
    <row r="156" spans="6:26" x14ac:dyDescent="0.2">
      <c r="F156" s="393" t="str">
        <f ca="1">K77</f>
        <v>OK.</v>
      </c>
      <c r="G156" s="374"/>
      <c r="H156" s="374"/>
      <c r="I156" s="374"/>
      <c r="J156" s="374"/>
      <c r="K156" s="394" t="str">
        <f ca="1">AA77</f>
        <v>OK.</v>
      </c>
      <c r="L156" s="374"/>
      <c r="M156" s="374"/>
      <c r="N156" s="374"/>
      <c r="O156" s="374"/>
      <c r="P156" s="395" t="str">
        <f ca="1">AQ77</f>
        <v>OK.</v>
      </c>
      <c r="Q156" s="374"/>
      <c r="R156" s="374"/>
      <c r="S156" s="374"/>
      <c r="T156" s="385"/>
      <c r="U156" s="396" t="str">
        <f ca="1">BG77</f>
        <v>OK.</v>
      </c>
      <c r="V156" s="385"/>
      <c r="W156" s="385"/>
      <c r="X156" s="385"/>
      <c r="Y156" s="385"/>
      <c r="Z156" s="397" t="str">
        <f ca="1">BW77</f>
        <v>OK.</v>
      </c>
    </row>
    <row r="157" spans="6:26" x14ac:dyDescent="0.2">
      <c r="F157" s="393" t="str">
        <f ca="1">K86</f>
        <v>OK.</v>
      </c>
      <c r="G157" s="374"/>
      <c r="H157" s="374"/>
      <c r="I157" s="374"/>
      <c r="J157" s="374"/>
      <c r="K157" s="394" t="str">
        <f ca="1">AA86</f>
        <v>OK.</v>
      </c>
      <c r="L157" s="374"/>
      <c r="M157" s="374"/>
      <c r="N157" s="374"/>
      <c r="O157" s="374"/>
      <c r="P157" s="395" t="str">
        <f ca="1">AQ86</f>
        <v>OK.</v>
      </c>
      <c r="Q157" s="374"/>
      <c r="R157" s="374"/>
      <c r="S157" s="374"/>
      <c r="T157" s="385"/>
      <c r="U157" s="396" t="str">
        <f ca="1">BG86</f>
        <v>OK.</v>
      </c>
      <c r="V157" s="385"/>
      <c r="W157" s="385"/>
      <c r="X157" s="385"/>
      <c r="Y157" s="385"/>
      <c r="Z157" s="397" t="str">
        <f ca="1">BW86</f>
        <v>OK.</v>
      </c>
    </row>
    <row r="158" spans="6:26" x14ac:dyDescent="0.2">
      <c r="F158" s="393" t="str">
        <f ca="1">K95</f>
        <v>OK.</v>
      </c>
      <c r="G158" s="374"/>
      <c r="H158" s="374"/>
      <c r="I158" s="374"/>
      <c r="J158" s="374"/>
      <c r="K158" s="394" t="str">
        <f ca="1">AA95</f>
        <v>OK.</v>
      </c>
      <c r="L158" s="374"/>
      <c r="M158" s="374"/>
      <c r="N158" s="374"/>
      <c r="O158" s="374"/>
      <c r="P158" s="395" t="str">
        <f ca="1">AQ95</f>
        <v>OK.</v>
      </c>
      <c r="Q158" s="374"/>
      <c r="R158" s="374"/>
      <c r="S158" s="374"/>
      <c r="T158" s="385"/>
      <c r="U158" s="396" t="str">
        <f ca="1">BG95</f>
        <v>OK.</v>
      </c>
      <c r="V158" s="385"/>
      <c r="W158" s="385"/>
      <c r="X158" s="385"/>
      <c r="Y158" s="385"/>
      <c r="Z158" s="397" t="str">
        <f ca="1">BW95</f>
        <v>OK.</v>
      </c>
    </row>
    <row r="159" spans="6:26" x14ac:dyDescent="0.2">
      <c r="F159" s="393" t="str">
        <f ca="1">K104</f>
        <v>OK.</v>
      </c>
      <c r="G159" s="374"/>
      <c r="H159" s="374"/>
      <c r="I159" s="374"/>
      <c r="J159" s="374"/>
      <c r="K159" s="394" t="str">
        <f ca="1">AA104</f>
        <v>OK.</v>
      </c>
      <c r="L159" s="374"/>
      <c r="M159" s="374"/>
      <c r="N159" s="374"/>
      <c r="O159" s="374"/>
      <c r="P159" s="395" t="str">
        <f ca="1">AQ104</f>
        <v>OK.</v>
      </c>
      <c r="Q159" s="374"/>
      <c r="R159" s="374"/>
      <c r="S159" s="374"/>
      <c r="T159" s="385"/>
      <c r="U159" s="396" t="str">
        <f ca="1">BG104</f>
        <v>OK.</v>
      </c>
      <c r="V159" s="385"/>
      <c r="W159" s="385"/>
      <c r="X159" s="385"/>
      <c r="Y159" s="385"/>
      <c r="Z159" s="397" t="str">
        <f ca="1">BW104</f>
        <v>OK.</v>
      </c>
    </row>
    <row r="160" spans="6:26" x14ac:dyDescent="0.2">
      <c r="F160" s="393" t="str">
        <f ca="1">K113</f>
        <v>OK.</v>
      </c>
      <c r="G160" s="374"/>
      <c r="H160" s="374"/>
      <c r="I160" s="374"/>
      <c r="J160" s="374"/>
      <c r="K160" s="394" t="str">
        <f ca="1">AA113</f>
        <v>OK.</v>
      </c>
      <c r="L160" s="374"/>
      <c r="M160" s="374"/>
      <c r="N160" s="374"/>
      <c r="O160" s="374"/>
      <c r="P160" s="395" t="str">
        <f ca="1">AQ113</f>
        <v>OK.</v>
      </c>
      <c r="Q160" s="374"/>
      <c r="R160" s="374"/>
      <c r="S160" s="374"/>
      <c r="T160" s="385"/>
      <c r="U160" s="396" t="str">
        <f ca="1">BG113</f>
        <v>OK.</v>
      </c>
      <c r="V160" s="385"/>
      <c r="W160" s="385"/>
      <c r="X160" s="385"/>
      <c r="Y160" s="385"/>
      <c r="Z160" s="397" t="str">
        <f ca="1">BW113</f>
        <v>OK.</v>
      </c>
    </row>
    <row r="161" spans="6:26" x14ac:dyDescent="0.2">
      <c r="F161" s="393" t="str">
        <f ca="1">K122</f>
        <v>OK.</v>
      </c>
      <c r="G161" s="374"/>
      <c r="H161" s="374"/>
      <c r="I161" s="374"/>
      <c r="J161" s="374"/>
      <c r="K161" s="394" t="str">
        <f ca="1">AA122</f>
        <v>OK.</v>
      </c>
      <c r="L161" s="374"/>
      <c r="M161" s="374"/>
      <c r="N161" s="374"/>
      <c r="O161" s="374"/>
      <c r="P161" s="395" t="str">
        <f ca="1">AQ122</f>
        <v>OK.</v>
      </c>
      <c r="Q161" s="374"/>
      <c r="R161" s="374"/>
      <c r="S161" s="374"/>
      <c r="T161" s="385"/>
      <c r="U161" s="396" t="str">
        <f ca="1">BG122</f>
        <v>OK.</v>
      </c>
      <c r="V161" s="385"/>
      <c r="W161" s="385"/>
      <c r="X161" s="385"/>
      <c r="Y161" s="385"/>
      <c r="Z161" s="397" t="str">
        <f ca="1">BW122</f>
        <v>OK.</v>
      </c>
    </row>
    <row r="162" spans="6:26" ht="13.5" thickBot="1" x14ac:dyDescent="0.25">
      <c r="F162" s="398" t="str">
        <f ca="1">K131</f>
        <v>OK.</v>
      </c>
      <c r="G162" s="399"/>
      <c r="H162" s="399"/>
      <c r="I162" s="399"/>
      <c r="J162" s="399"/>
      <c r="K162" s="400" t="str">
        <f ca="1">AA131</f>
        <v>OK.</v>
      </c>
      <c r="L162" s="399"/>
      <c r="M162" s="399"/>
      <c r="N162" s="399"/>
      <c r="O162" s="399"/>
      <c r="P162" s="401" t="str">
        <f ca="1">AQ131</f>
        <v>OK.</v>
      </c>
      <c r="Q162" s="399"/>
      <c r="R162" s="399"/>
      <c r="S162" s="399"/>
      <c r="T162" s="402"/>
      <c r="U162" s="403" t="str">
        <f ca="1">BG131</f>
        <v>OK.</v>
      </c>
      <c r="V162" s="402"/>
      <c r="W162" s="402"/>
      <c r="X162" s="402"/>
      <c r="Y162" s="402"/>
      <c r="Z162" s="404" t="str">
        <f ca="1">BW131</f>
        <v>OK.</v>
      </c>
    </row>
    <row r="163" spans="6:26" x14ac:dyDescent="0.2">
      <c r="F163" s="386" t="str">
        <f ca="1">L50</f>
        <v>OK.</v>
      </c>
      <c r="G163" s="387"/>
      <c r="H163" s="387"/>
      <c r="I163" s="387"/>
      <c r="J163" s="387"/>
      <c r="K163" s="388" t="str">
        <f ca="1">AB50</f>
        <v>OK.</v>
      </c>
      <c r="L163" s="387"/>
      <c r="M163" s="387"/>
      <c r="N163" s="387"/>
      <c r="O163" s="387"/>
      <c r="P163" s="389" t="str">
        <f ca="1">AR50</f>
        <v>OK.</v>
      </c>
      <c r="Q163" s="387"/>
      <c r="R163" s="387"/>
      <c r="S163" s="387"/>
      <c r="T163" s="390"/>
      <c r="U163" s="391" t="str">
        <f ca="1">BH50</f>
        <v>OK.</v>
      </c>
      <c r="V163" s="390"/>
      <c r="W163" s="390"/>
      <c r="X163" s="390"/>
      <c r="Y163" s="390"/>
      <c r="Z163" s="392" t="str">
        <f ca="1">BX50</f>
        <v>OK.</v>
      </c>
    </row>
    <row r="164" spans="6:26" x14ac:dyDescent="0.2">
      <c r="F164" s="393" t="str">
        <f ca="1">L59</f>
        <v>OK.</v>
      </c>
      <c r="G164" s="374"/>
      <c r="H164" s="374"/>
      <c r="I164" s="374"/>
      <c r="J164" s="374"/>
      <c r="K164" s="394" t="str">
        <f ca="1">AB59</f>
        <v>OK.</v>
      </c>
      <c r="L164" s="374"/>
      <c r="M164" s="374"/>
      <c r="N164" s="374"/>
      <c r="O164" s="374"/>
      <c r="P164" s="395" t="str">
        <f ca="1">AR59</f>
        <v>OK.</v>
      </c>
      <c r="Q164" s="374"/>
      <c r="R164" s="374"/>
      <c r="S164" s="374"/>
      <c r="T164" s="385"/>
      <c r="U164" s="396" t="str">
        <f ca="1">BH59</f>
        <v>OK.</v>
      </c>
      <c r="V164" s="385"/>
      <c r="W164" s="385"/>
      <c r="X164" s="385"/>
      <c r="Y164" s="385"/>
      <c r="Z164" s="397" t="str">
        <f ca="1">BX59</f>
        <v>OK.</v>
      </c>
    </row>
    <row r="165" spans="6:26" x14ac:dyDescent="0.2">
      <c r="F165" s="393" t="str">
        <f ca="1">L68</f>
        <v>OK.</v>
      </c>
      <c r="G165" s="374"/>
      <c r="H165" s="374"/>
      <c r="I165" s="374"/>
      <c r="J165" s="374"/>
      <c r="K165" s="394" t="str">
        <f ca="1">AB68</f>
        <v>OK.</v>
      </c>
      <c r="L165" s="374"/>
      <c r="M165" s="374"/>
      <c r="N165" s="374"/>
      <c r="O165" s="374"/>
      <c r="P165" s="395" t="str">
        <f ca="1">AR68</f>
        <v>OK.</v>
      </c>
      <c r="Q165" s="374"/>
      <c r="R165" s="374"/>
      <c r="S165" s="374"/>
      <c r="T165" s="385"/>
      <c r="U165" s="396" t="str">
        <f ca="1">BH68</f>
        <v>OK.</v>
      </c>
      <c r="V165" s="385"/>
      <c r="W165" s="385"/>
      <c r="X165" s="385"/>
      <c r="Y165" s="385"/>
      <c r="Z165" s="397" t="str">
        <f ca="1">BX68</f>
        <v>OK.</v>
      </c>
    </row>
    <row r="166" spans="6:26" x14ac:dyDescent="0.2">
      <c r="F166" s="393" t="str">
        <f ca="1">L77</f>
        <v>OK.</v>
      </c>
      <c r="G166" s="374"/>
      <c r="H166" s="374"/>
      <c r="I166" s="374"/>
      <c r="J166" s="374"/>
      <c r="K166" s="394" t="str">
        <f ca="1">AB77</f>
        <v>OK.</v>
      </c>
      <c r="L166" s="374"/>
      <c r="M166" s="374"/>
      <c r="N166" s="374"/>
      <c r="O166" s="374"/>
      <c r="P166" s="395" t="str">
        <f ca="1">AR77</f>
        <v>OK.</v>
      </c>
      <c r="Q166" s="374"/>
      <c r="R166" s="374"/>
      <c r="S166" s="374"/>
      <c r="T166" s="385"/>
      <c r="U166" s="396" t="str">
        <f ca="1">BH77</f>
        <v>OK.</v>
      </c>
      <c r="V166" s="385"/>
      <c r="W166" s="385"/>
      <c r="X166" s="385"/>
      <c r="Y166" s="385"/>
      <c r="Z166" s="397" t="str">
        <f ca="1">BX77</f>
        <v>OK.</v>
      </c>
    </row>
    <row r="167" spans="6:26" x14ac:dyDescent="0.2">
      <c r="F167" s="393" t="str">
        <f ca="1">L86</f>
        <v>OK.</v>
      </c>
      <c r="G167" s="374"/>
      <c r="H167" s="374"/>
      <c r="I167" s="374"/>
      <c r="J167" s="374"/>
      <c r="K167" s="394" t="str">
        <f ca="1">AB86</f>
        <v>OK.</v>
      </c>
      <c r="L167" s="374"/>
      <c r="M167" s="374"/>
      <c r="N167" s="374"/>
      <c r="O167" s="374"/>
      <c r="P167" s="395" t="str">
        <f ca="1">AR86</f>
        <v>OK.</v>
      </c>
      <c r="Q167" s="374"/>
      <c r="R167" s="374"/>
      <c r="S167" s="374"/>
      <c r="T167" s="385"/>
      <c r="U167" s="396" t="str">
        <f ca="1">BH86</f>
        <v>OK.</v>
      </c>
      <c r="V167" s="385"/>
      <c r="W167" s="385"/>
      <c r="X167" s="385"/>
      <c r="Y167" s="385"/>
      <c r="Z167" s="397" t="str">
        <f ca="1">BX86</f>
        <v>OK.</v>
      </c>
    </row>
    <row r="168" spans="6:26" x14ac:dyDescent="0.2">
      <c r="F168" s="393" t="str">
        <f ca="1">L95</f>
        <v>OK.</v>
      </c>
      <c r="G168" s="374"/>
      <c r="H168" s="374"/>
      <c r="I168" s="374"/>
      <c r="J168" s="374"/>
      <c r="K168" s="394" t="str">
        <f ca="1">AB95</f>
        <v>OK.</v>
      </c>
      <c r="L168" s="374"/>
      <c r="M168" s="374"/>
      <c r="N168" s="374"/>
      <c r="O168" s="374"/>
      <c r="P168" s="395" t="str">
        <f ca="1">AR95</f>
        <v>OK.</v>
      </c>
      <c r="Q168" s="374"/>
      <c r="R168" s="374"/>
      <c r="S168" s="374"/>
      <c r="T168" s="385"/>
      <c r="U168" s="396" t="str">
        <f ca="1">BH95</f>
        <v>OK.</v>
      </c>
      <c r="V168" s="385"/>
      <c r="W168" s="385"/>
      <c r="X168" s="385"/>
      <c r="Y168" s="385"/>
      <c r="Z168" s="397" t="str">
        <f ca="1">BX95</f>
        <v>OK.</v>
      </c>
    </row>
    <row r="169" spans="6:26" x14ac:dyDescent="0.2">
      <c r="F169" s="393" t="str">
        <f ca="1">L104</f>
        <v>OK.</v>
      </c>
      <c r="G169" s="374"/>
      <c r="H169" s="374"/>
      <c r="I169" s="374"/>
      <c r="J169" s="374"/>
      <c r="K169" s="394" t="str">
        <f ca="1">AB104</f>
        <v>OK.</v>
      </c>
      <c r="L169" s="374"/>
      <c r="M169" s="374"/>
      <c r="N169" s="374"/>
      <c r="O169" s="374"/>
      <c r="P169" s="395" t="str">
        <f ca="1">AR104</f>
        <v>OK.</v>
      </c>
      <c r="Q169" s="374"/>
      <c r="R169" s="374"/>
      <c r="S169" s="374"/>
      <c r="T169" s="385"/>
      <c r="U169" s="396" t="str">
        <f ca="1">BH104</f>
        <v>OK.</v>
      </c>
      <c r="V169" s="385"/>
      <c r="W169" s="385"/>
      <c r="X169" s="385"/>
      <c r="Y169" s="385"/>
      <c r="Z169" s="397" t="str">
        <f ca="1">BX104</f>
        <v>OK.</v>
      </c>
    </row>
    <row r="170" spans="6:26" x14ac:dyDescent="0.2">
      <c r="F170" s="393" t="str">
        <f ca="1">L113</f>
        <v>OK.</v>
      </c>
      <c r="G170" s="374"/>
      <c r="H170" s="374"/>
      <c r="I170" s="374"/>
      <c r="J170" s="374"/>
      <c r="K170" s="394" t="str">
        <f ca="1">AB113</f>
        <v>OK.</v>
      </c>
      <c r="L170" s="374"/>
      <c r="M170" s="374"/>
      <c r="N170" s="374"/>
      <c r="O170" s="374"/>
      <c r="P170" s="395" t="str">
        <f ca="1">AR113</f>
        <v>OK.</v>
      </c>
      <c r="Q170" s="374"/>
      <c r="R170" s="374"/>
      <c r="S170" s="374"/>
      <c r="T170" s="385"/>
      <c r="U170" s="396" t="str">
        <f ca="1">BH113</f>
        <v>OK.</v>
      </c>
      <c r="V170" s="385"/>
      <c r="W170" s="385"/>
      <c r="X170" s="385"/>
      <c r="Y170" s="385"/>
      <c r="Z170" s="397" t="str">
        <f ca="1">BX113</f>
        <v>OK.</v>
      </c>
    </row>
    <row r="171" spans="6:26" x14ac:dyDescent="0.2">
      <c r="F171" s="393" t="str">
        <f ca="1">L122</f>
        <v>OK.</v>
      </c>
      <c r="G171" s="374"/>
      <c r="H171" s="374"/>
      <c r="I171" s="374"/>
      <c r="J171" s="374"/>
      <c r="K171" s="394" t="str">
        <f ca="1">AB122</f>
        <v>OK.</v>
      </c>
      <c r="L171" s="374"/>
      <c r="M171" s="374"/>
      <c r="N171" s="374"/>
      <c r="O171" s="374"/>
      <c r="P171" s="395" t="str">
        <f ca="1">AR122</f>
        <v>OK.</v>
      </c>
      <c r="Q171" s="374"/>
      <c r="R171" s="374"/>
      <c r="S171" s="374"/>
      <c r="T171" s="385"/>
      <c r="U171" s="396" t="str">
        <f ca="1">BH122</f>
        <v>OK.</v>
      </c>
      <c r="V171" s="385"/>
      <c r="W171" s="385"/>
      <c r="X171" s="385"/>
      <c r="Y171" s="385"/>
      <c r="Z171" s="397" t="str">
        <f ca="1">BX122</f>
        <v>OK.</v>
      </c>
    </row>
    <row r="172" spans="6:26" ht="13.5" thickBot="1" x14ac:dyDescent="0.25">
      <c r="F172" s="398" t="str">
        <f ca="1">L131</f>
        <v>OK.</v>
      </c>
      <c r="G172" s="399"/>
      <c r="H172" s="399"/>
      <c r="I172" s="399"/>
      <c r="J172" s="399"/>
      <c r="K172" s="400" t="str">
        <f ca="1">AB131</f>
        <v>OK.</v>
      </c>
      <c r="L172" s="399"/>
      <c r="M172" s="399"/>
      <c r="N172" s="399"/>
      <c r="O172" s="399"/>
      <c r="P172" s="401" t="str">
        <f ca="1">AR131</f>
        <v>OK.</v>
      </c>
      <c r="Q172" s="399"/>
      <c r="R172" s="399"/>
      <c r="S172" s="399"/>
      <c r="T172" s="402"/>
      <c r="U172" s="403" t="str">
        <f ca="1">BH131</f>
        <v>OK.</v>
      </c>
      <c r="V172" s="402"/>
      <c r="W172" s="402"/>
      <c r="X172" s="402"/>
      <c r="Y172" s="402"/>
      <c r="Z172" s="404" t="str">
        <f ca="1">BX131</f>
        <v>OK.</v>
      </c>
    </row>
    <row r="173" spans="6:26" x14ac:dyDescent="0.2">
      <c r="F173" s="386" t="str">
        <f ca="1">M50</f>
        <v>OK.</v>
      </c>
      <c r="G173" s="387"/>
      <c r="H173" s="387"/>
      <c r="I173" s="387"/>
      <c r="J173" s="387"/>
      <c r="K173" s="388" t="str">
        <f ca="1">AC50</f>
        <v>OK.</v>
      </c>
      <c r="L173" s="387"/>
      <c r="M173" s="387"/>
      <c r="N173" s="387"/>
      <c r="O173" s="387"/>
      <c r="P173" s="389" t="str">
        <f ca="1">AS50</f>
        <v>OK.</v>
      </c>
      <c r="Q173" s="387"/>
      <c r="R173" s="387"/>
      <c r="S173" s="387"/>
      <c r="T173" s="390"/>
      <c r="U173" s="391" t="str">
        <f ca="1">BI50</f>
        <v>OK.</v>
      </c>
      <c r="V173" s="390"/>
      <c r="W173" s="390"/>
      <c r="X173" s="390"/>
      <c r="Y173" s="390"/>
      <c r="Z173" s="392" t="str">
        <f ca="1">BY50</f>
        <v>OK.</v>
      </c>
    </row>
    <row r="174" spans="6:26" x14ac:dyDescent="0.2">
      <c r="F174" s="393" t="str">
        <f ca="1">M59</f>
        <v>OK.</v>
      </c>
      <c r="G174" s="374"/>
      <c r="H174" s="374"/>
      <c r="I174" s="374"/>
      <c r="J174" s="374"/>
      <c r="K174" s="394" t="str">
        <f ca="1">AC59</f>
        <v>OK.</v>
      </c>
      <c r="L174" s="374"/>
      <c r="M174" s="374"/>
      <c r="N174" s="374"/>
      <c r="O174" s="374"/>
      <c r="P174" s="395" t="str">
        <f ca="1">AS59</f>
        <v>OK.</v>
      </c>
      <c r="Q174" s="374"/>
      <c r="R174" s="374"/>
      <c r="S174" s="374"/>
      <c r="T174" s="385"/>
      <c r="U174" s="396" t="str">
        <f ca="1">BI59</f>
        <v>OK.</v>
      </c>
      <c r="V174" s="385"/>
      <c r="W174" s="385"/>
      <c r="X174" s="385"/>
      <c r="Y174" s="385"/>
      <c r="Z174" s="397" t="str">
        <f ca="1">BY59</f>
        <v>OK.</v>
      </c>
    </row>
    <row r="175" spans="6:26" x14ac:dyDescent="0.2">
      <c r="F175" s="393" t="str">
        <f ca="1">M68</f>
        <v>OK.</v>
      </c>
      <c r="G175" s="374"/>
      <c r="H175" s="374"/>
      <c r="I175" s="374"/>
      <c r="J175" s="374"/>
      <c r="K175" s="394" t="str">
        <f ca="1">AC68</f>
        <v>OK.</v>
      </c>
      <c r="L175" s="374"/>
      <c r="M175" s="374"/>
      <c r="N175" s="374"/>
      <c r="O175" s="374"/>
      <c r="P175" s="395" t="str">
        <f ca="1">AS68</f>
        <v>OK.</v>
      </c>
      <c r="Q175" s="374"/>
      <c r="R175" s="374"/>
      <c r="S175" s="374"/>
      <c r="T175" s="385"/>
      <c r="U175" s="396" t="str">
        <f ca="1">BI68</f>
        <v>OK.</v>
      </c>
      <c r="V175" s="385"/>
      <c r="W175" s="385"/>
      <c r="X175" s="385"/>
      <c r="Y175" s="385"/>
      <c r="Z175" s="397" t="str">
        <f ca="1">BY68</f>
        <v>OK.</v>
      </c>
    </row>
    <row r="176" spans="6:26" x14ac:dyDescent="0.2">
      <c r="F176" s="393" t="str">
        <f ca="1">M77</f>
        <v>OK.</v>
      </c>
      <c r="G176" s="374"/>
      <c r="H176" s="374"/>
      <c r="I176" s="374"/>
      <c r="J176" s="374"/>
      <c r="K176" s="394" t="str">
        <f ca="1">AC77</f>
        <v>OK.</v>
      </c>
      <c r="L176" s="374"/>
      <c r="M176" s="374"/>
      <c r="N176" s="374"/>
      <c r="O176" s="374"/>
      <c r="P176" s="395" t="str">
        <f ca="1">AS77</f>
        <v>OK.</v>
      </c>
      <c r="Q176" s="374"/>
      <c r="R176" s="374"/>
      <c r="S176" s="374"/>
      <c r="T176" s="385"/>
      <c r="U176" s="396" t="str">
        <f ca="1">BI77</f>
        <v>OK.</v>
      </c>
      <c r="V176" s="385"/>
      <c r="W176" s="385"/>
      <c r="X176" s="385"/>
      <c r="Y176" s="385"/>
      <c r="Z176" s="397" t="str">
        <f ca="1">BY77</f>
        <v>OK.</v>
      </c>
    </row>
    <row r="177" spans="6:26" x14ac:dyDescent="0.2">
      <c r="F177" s="393" t="str">
        <f ca="1">M86</f>
        <v>OK.</v>
      </c>
      <c r="G177" s="374"/>
      <c r="H177" s="374"/>
      <c r="I177" s="374"/>
      <c r="J177" s="374"/>
      <c r="K177" s="394" t="str">
        <f ca="1">AC86</f>
        <v>OK.</v>
      </c>
      <c r="L177" s="374"/>
      <c r="M177" s="374"/>
      <c r="N177" s="374"/>
      <c r="O177" s="374"/>
      <c r="P177" s="395" t="str">
        <f ca="1">AS86</f>
        <v>OK.</v>
      </c>
      <c r="Q177" s="374"/>
      <c r="R177" s="374"/>
      <c r="S177" s="374"/>
      <c r="T177" s="385"/>
      <c r="U177" s="396" t="str">
        <f ca="1">BI86</f>
        <v>OK.</v>
      </c>
      <c r="V177" s="385"/>
      <c r="W177" s="385"/>
      <c r="X177" s="385"/>
      <c r="Y177" s="385"/>
      <c r="Z177" s="397" t="str">
        <f ca="1">BY86</f>
        <v>OK.</v>
      </c>
    </row>
    <row r="178" spans="6:26" x14ac:dyDescent="0.2">
      <c r="F178" s="393" t="str">
        <f ca="1">M95</f>
        <v>OK.</v>
      </c>
      <c r="G178" s="374"/>
      <c r="H178" s="374"/>
      <c r="I178" s="374"/>
      <c r="J178" s="374"/>
      <c r="K178" s="394" t="str">
        <f ca="1">AC95</f>
        <v>OK.</v>
      </c>
      <c r="L178" s="374"/>
      <c r="M178" s="374"/>
      <c r="N178" s="374"/>
      <c r="O178" s="374"/>
      <c r="P178" s="395" t="str">
        <f ca="1">AS95</f>
        <v>OK.</v>
      </c>
      <c r="Q178" s="374"/>
      <c r="R178" s="374"/>
      <c r="S178" s="374"/>
      <c r="T178" s="385"/>
      <c r="U178" s="396" t="str">
        <f ca="1">BI95</f>
        <v>OK.</v>
      </c>
      <c r="V178" s="385"/>
      <c r="W178" s="385"/>
      <c r="X178" s="385"/>
      <c r="Y178" s="385"/>
      <c r="Z178" s="397" t="str">
        <f ca="1">BY95</f>
        <v>OK.</v>
      </c>
    </row>
    <row r="179" spans="6:26" x14ac:dyDescent="0.2">
      <c r="F179" s="393" t="str">
        <f ca="1">M104</f>
        <v>OK.</v>
      </c>
      <c r="G179" s="374"/>
      <c r="H179" s="374"/>
      <c r="I179" s="374"/>
      <c r="J179" s="374"/>
      <c r="K179" s="394" t="str">
        <f ca="1">AC104</f>
        <v>OK.</v>
      </c>
      <c r="L179" s="374"/>
      <c r="M179" s="374"/>
      <c r="N179" s="374"/>
      <c r="O179" s="374"/>
      <c r="P179" s="395" t="str">
        <f ca="1">AS104</f>
        <v>OK.</v>
      </c>
      <c r="Q179" s="374"/>
      <c r="R179" s="374"/>
      <c r="S179" s="374"/>
      <c r="T179" s="385"/>
      <c r="U179" s="396" t="str">
        <f ca="1">BI104</f>
        <v>OK.</v>
      </c>
      <c r="V179" s="385"/>
      <c r="W179" s="385"/>
      <c r="X179" s="385"/>
      <c r="Y179" s="385"/>
      <c r="Z179" s="397" t="str">
        <f ca="1">BY104</f>
        <v>OK.</v>
      </c>
    </row>
    <row r="180" spans="6:26" x14ac:dyDescent="0.2">
      <c r="F180" s="393" t="str">
        <f ca="1">M113</f>
        <v>OK.</v>
      </c>
      <c r="G180" s="374"/>
      <c r="H180" s="374"/>
      <c r="I180" s="374"/>
      <c r="J180" s="374"/>
      <c r="K180" s="394" t="str">
        <f ca="1">AC113</f>
        <v>OK.</v>
      </c>
      <c r="L180" s="374"/>
      <c r="M180" s="374"/>
      <c r="N180" s="374"/>
      <c r="O180" s="374"/>
      <c r="P180" s="395" t="str">
        <f ca="1">AS113</f>
        <v>OK.</v>
      </c>
      <c r="Q180" s="374"/>
      <c r="R180" s="374"/>
      <c r="S180" s="374"/>
      <c r="T180" s="385"/>
      <c r="U180" s="396" t="str">
        <f ca="1">BI113</f>
        <v>OK.</v>
      </c>
      <c r="V180" s="385"/>
      <c r="W180" s="385"/>
      <c r="X180" s="385"/>
      <c r="Y180" s="385"/>
      <c r="Z180" s="397" t="str">
        <f ca="1">BY113</f>
        <v>OK.</v>
      </c>
    </row>
    <row r="181" spans="6:26" x14ac:dyDescent="0.2">
      <c r="F181" s="393" t="str">
        <f ca="1">M122</f>
        <v>OK.</v>
      </c>
      <c r="G181" s="374"/>
      <c r="H181" s="374"/>
      <c r="I181" s="374"/>
      <c r="J181" s="374"/>
      <c r="K181" s="394" t="str">
        <f ca="1">AC122</f>
        <v>OK.</v>
      </c>
      <c r="L181" s="374"/>
      <c r="M181" s="374"/>
      <c r="N181" s="374"/>
      <c r="O181" s="374"/>
      <c r="P181" s="395" t="str">
        <f ca="1">AS122</f>
        <v>OK.</v>
      </c>
      <c r="Q181" s="374"/>
      <c r="R181" s="374"/>
      <c r="S181" s="374"/>
      <c r="T181" s="385"/>
      <c r="U181" s="396" t="str">
        <f ca="1">BI122</f>
        <v>OK.</v>
      </c>
      <c r="V181" s="385"/>
      <c r="W181" s="385"/>
      <c r="X181" s="385"/>
      <c r="Y181" s="385"/>
      <c r="Z181" s="397" t="str">
        <f ca="1">BY122</f>
        <v>OK.</v>
      </c>
    </row>
    <row r="182" spans="6:26" ht="13.5" thickBot="1" x14ac:dyDescent="0.25">
      <c r="F182" s="398" t="str">
        <f ca="1">M131</f>
        <v>OK.</v>
      </c>
      <c r="G182" s="399"/>
      <c r="H182" s="399"/>
      <c r="I182" s="399"/>
      <c r="J182" s="399"/>
      <c r="K182" s="400" t="str">
        <f ca="1">AC131</f>
        <v>OK.</v>
      </c>
      <c r="L182" s="399"/>
      <c r="M182" s="399"/>
      <c r="N182" s="399"/>
      <c r="O182" s="399"/>
      <c r="P182" s="401" t="str">
        <f ca="1">AS131</f>
        <v>OK.</v>
      </c>
      <c r="Q182" s="399"/>
      <c r="R182" s="399"/>
      <c r="S182" s="399"/>
      <c r="T182" s="402"/>
      <c r="U182" s="403" t="str">
        <f ca="1">BI131</f>
        <v>OK.</v>
      </c>
      <c r="V182" s="402"/>
      <c r="W182" s="402"/>
      <c r="X182" s="402"/>
      <c r="Y182" s="402"/>
      <c r="Z182" s="404" t="str">
        <f ca="1">BY131</f>
        <v>OK.</v>
      </c>
    </row>
    <row r="183" spans="6:26" x14ac:dyDescent="0.2">
      <c r="F183" s="386" t="str">
        <f ca="1">N50</f>
        <v>OK.</v>
      </c>
      <c r="G183" s="387"/>
      <c r="H183" s="387"/>
      <c r="I183" s="387"/>
      <c r="J183" s="387"/>
      <c r="K183" s="388" t="str">
        <f ca="1">AD50</f>
        <v>OK.</v>
      </c>
      <c r="L183" s="387"/>
      <c r="M183" s="387"/>
      <c r="N183" s="387"/>
      <c r="O183" s="387"/>
      <c r="P183" s="389" t="str">
        <f ca="1">AT50</f>
        <v>OK.</v>
      </c>
      <c r="Q183" s="387"/>
      <c r="R183" s="387"/>
      <c r="S183" s="387"/>
      <c r="T183" s="390"/>
      <c r="U183" s="391" t="str">
        <f ca="1">BJ50</f>
        <v>OK.</v>
      </c>
      <c r="V183" s="390"/>
      <c r="W183" s="390"/>
      <c r="X183" s="390"/>
      <c r="Y183" s="390"/>
      <c r="Z183" s="392" t="str">
        <f ca="1">BZ50</f>
        <v>OK.</v>
      </c>
    </row>
    <row r="184" spans="6:26" x14ac:dyDescent="0.2">
      <c r="F184" s="393" t="str">
        <f ca="1">N59</f>
        <v>OK.</v>
      </c>
      <c r="G184" s="374"/>
      <c r="H184" s="374"/>
      <c r="I184" s="374"/>
      <c r="J184" s="374"/>
      <c r="K184" s="394" t="str">
        <f ca="1">AD59</f>
        <v>OK.</v>
      </c>
      <c r="L184" s="374"/>
      <c r="M184" s="374"/>
      <c r="N184" s="374"/>
      <c r="O184" s="374"/>
      <c r="P184" s="395" t="str">
        <f ca="1">AT59</f>
        <v>OK.</v>
      </c>
      <c r="Q184" s="374"/>
      <c r="R184" s="374"/>
      <c r="S184" s="374"/>
      <c r="T184" s="385"/>
      <c r="U184" s="396" t="str">
        <f ca="1">BJ59</f>
        <v>OK.</v>
      </c>
      <c r="V184" s="385"/>
      <c r="W184" s="385"/>
      <c r="X184" s="385"/>
      <c r="Y184" s="385"/>
      <c r="Z184" s="397" t="str">
        <f ca="1">BZ59</f>
        <v>OK.</v>
      </c>
    </row>
    <row r="185" spans="6:26" x14ac:dyDescent="0.2">
      <c r="F185" s="393" t="str">
        <f ca="1">N68</f>
        <v>OK.</v>
      </c>
      <c r="G185" s="374"/>
      <c r="H185" s="374"/>
      <c r="I185" s="374"/>
      <c r="J185" s="374"/>
      <c r="K185" s="394" t="str">
        <f ca="1">AD68</f>
        <v>OK.</v>
      </c>
      <c r="L185" s="374"/>
      <c r="M185" s="374"/>
      <c r="N185" s="374"/>
      <c r="O185" s="374"/>
      <c r="P185" s="395" t="str">
        <f ca="1">AT68</f>
        <v>OK.</v>
      </c>
      <c r="Q185" s="374"/>
      <c r="R185" s="374"/>
      <c r="S185" s="374"/>
      <c r="T185" s="385"/>
      <c r="U185" s="396" t="str">
        <f ca="1">BJ68</f>
        <v>OK.</v>
      </c>
      <c r="V185" s="385"/>
      <c r="W185" s="385"/>
      <c r="X185" s="385"/>
      <c r="Y185" s="385"/>
      <c r="Z185" s="397" t="str">
        <f ca="1">BZ68</f>
        <v>OK.</v>
      </c>
    </row>
    <row r="186" spans="6:26" x14ac:dyDescent="0.2">
      <c r="F186" s="393" t="str">
        <f ca="1">N77</f>
        <v>OK.</v>
      </c>
      <c r="G186" s="374"/>
      <c r="H186" s="374"/>
      <c r="I186" s="374"/>
      <c r="J186" s="374"/>
      <c r="K186" s="394" t="str">
        <f ca="1">AD77</f>
        <v>OK.</v>
      </c>
      <c r="L186" s="374"/>
      <c r="M186" s="374"/>
      <c r="N186" s="374"/>
      <c r="O186" s="374"/>
      <c r="P186" s="395" t="str">
        <f ca="1">AT77</f>
        <v>OK.</v>
      </c>
      <c r="Q186" s="374"/>
      <c r="R186" s="374"/>
      <c r="S186" s="374"/>
      <c r="T186" s="385"/>
      <c r="U186" s="396" t="str">
        <f ca="1">BJ77</f>
        <v>OK.</v>
      </c>
      <c r="V186" s="385"/>
      <c r="W186" s="385"/>
      <c r="X186" s="385"/>
      <c r="Y186" s="385"/>
      <c r="Z186" s="397" t="str">
        <f ca="1">BZ77</f>
        <v>OK.</v>
      </c>
    </row>
    <row r="187" spans="6:26" x14ac:dyDescent="0.2">
      <c r="F187" s="393" t="str">
        <f ca="1">N86</f>
        <v>OK.</v>
      </c>
      <c r="G187" s="374"/>
      <c r="H187" s="374"/>
      <c r="I187" s="374"/>
      <c r="J187" s="374"/>
      <c r="K187" s="394" t="str">
        <f ca="1">AD86</f>
        <v>OK.</v>
      </c>
      <c r="L187" s="374"/>
      <c r="M187" s="374"/>
      <c r="N187" s="374"/>
      <c r="O187" s="374"/>
      <c r="P187" s="395" t="str">
        <f ca="1">AT86</f>
        <v>OK.</v>
      </c>
      <c r="Q187" s="374"/>
      <c r="R187" s="374"/>
      <c r="S187" s="374"/>
      <c r="T187" s="385"/>
      <c r="U187" s="396" t="str">
        <f ca="1">BJ86</f>
        <v>OK.</v>
      </c>
      <c r="V187" s="385"/>
      <c r="W187" s="385"/>
      <c r="X187" s="385"/>
      <c r="Y187" s="385"/>
      <c r="Z187" s="397" t="str">
        <f ca="1">BZ86</f>
        <v>OK.</v>
      </c>
    </row>
    <row r="188" spans="6:26" x14ac:dyDescent="0.2">
      <c r="F188" s="393" t="str">
        <f ca="1">N95</f>
        <v>OK.</v>
      </c>
      <c r="G188" s="374"/>
      <c r="H188" s="374"/>
      <c r="I188" s="374"/>
      <c r="J188" s="374"/>
      <c r="K188" s="394" t="str">
        <f ca="1">AD95</f>
        <v>OK.</v>
      </c>
      <c r="L188" s="374"/>
      <c r="M188" s="374"/>
      <c r="N188" s="374"/>
      <c r="O188" s="374"/>
      <c r="P188" s="395" t="str">
        <f ca="1">AT95</f>
        <v>OK.</v>
      </c>
      <c r="Q188" s="374"/>
      <c r="R188" s="374"/>
      <c r="S188" s="374"/>
      <c r="T188" s="385"/>
      <c r="U188" s="396" t="str">
        <f ca="1">BJ95</f>
        <v>OK.</v>
      </c>
      <c r="V188" s="385"/>
      <c r="W188" s="385"/>
      <c r="X188" s="385"/>
      <c r="Y188" s="385"/>
      <c r="Z188" s="397" t="str">
        <f ca="1">BZ95</f>
        <v>OK.</v>
      </c>
    </row>
    <row r="189" spans="6:26" x14ac:dyDescent="0.2">
      <c r="F189" s="393" t="str">
        <f ca="1">N104</f>
        <v>OK.</v>
      </c>
      <c r="G189" s="374"/>
      <c r="H189" s="374"/>
      <c r="I189" s="374"/>
      <c r="J189" s="374"/>
      <c r="K189" s="394" t="str">
        <f ca="1">AD104</f>
        <v>OK.</v>
      </c>
      <c r="L189" s="374"/>
      <c r="M189" s="374"/>
      <c r="N189" s="374"/>
      <c r="O189" s="374"/>
      <c r="P189" s="395" t="str">
        <f ca="1">AT104</f>
        <v>OK.</v>
      </c>
      <c r="Q189" s="374"/>
      <c r="R189" s="374"/>
      <c r="S189" s="374"/>
      <c r="T189" s="385"/>
      <c r="U189" s="396" t="str">
        <f ca="1">BJ104</f>
        <v>OK.</v>
      </c>
      <c r="V189" s="385"/>
      <c r="W189" s="385"/>
      <c r="X189" s="385"/>
      <c r="Y189" s="385"/>
      <c r="Z189" s="397" t="str">
        <f ca="1">BZ104</f>
        <v>OK.</v>
      </c>
    </row>
    <row r="190" spans="6:26" x14ac:dyDescent="0.2">
      <c r="F190" s="393" t="str">
        <f ca="1">N113</f>
        <v>OK.</v>
      </c>
      <c r="G190" s="374"/>
      <c r="H190" s="374"/>
      <c r="I190" s="374"/>
      <c r="J190" s="374"/>
      <c r="K190" s="394" t="str">
        <f ca="1">AD113</f>
        <v>OK.</v>
      </c>
      <c r="L190" s="374"/>
      <c r="M190" s="374"/>
      <c r="N190" s="374"/>
      <c r="O190" s="374"/>
      <c r="P190" s="395" t="str">
        <f ca="1">AT113</f>
        <v>OK.</v>
      </c>
      <c r="Q190" s="374"/>
      <c r="R190" s="374"/>
      <c r="S190" s="374"/>
      <c r="T190" s="385"/>
      <c r="U190" s="396" t="str">
        <f ca="1">BJ113</f>
        <v>OK.</v>
      </c>
      <c r="V190" s="385"/>
      <c r="W190" s="385"/>
      <c r="X190" s="385"/>
      <c r="Y190" s="385"/>
      <c r="Z190" s="397" t="str">
        <f ca="1">BZ113</f>
        <v>OK.</v>
      </c>
    </row>
    <row r="191" spans="6:26" x14ac:dyDescent="0.2">
      <c r="F191" s="393" t="str">
        <f ca="1">N122</f>
        <v>OK.</v>
      </c>
      <c r="G191" s="374"/>
      <c r="H191" s="374"/>
      <c r="I191" s="374"/>
      <c r="J191" s="374"/>
      <c r="K191" s="394" t="str">
        <f ca="1">AD122</f>
        <v>OK.</v>
      </c>
      <c r="L191" s="374"/>
      <c r="M191" s="374"/>
      <c r="N191" s="374"/>
      <c r="O191" s="374"/>
      <c r="P191" s="395" t="str">
        <f ca="1">AT122</f>
        <v>OK.</v>
      </c>
      <c r="Q191" s="374"/>
      <c r="R191" s="374"/>
      <c r="S191" s="374"/>
      <c r="T191" s="385"/>
      <c r="U191" s="396" t="str">
        <f ca="1">BJ122</f>
        <v>OK.</v>
      </c>
      <c r="V191" s="385"/>
      <c r="W191" s="385"/>
      <c r="X191" s="385"/>
      <c r="Y191" s="385"/>
      <c r="Z191" s="397" t="str">
        <f ca="1">BZ122</f>
        <v>OK.</v>
      </c>
    </row>
    <row r="192" spans="6:26" ht="13.5" thickBot="1" x14ac:dyDescent="0.25">
      <c r="F192" s="398" t="str">
        <f ca="1">N131</f>
        <v>OK.</v>
      </c>
      <c r="G192" s="399"/>
      <c r="H192" s="399"/>
      <c r="I192" s="399"/>
      <c r="J192" s="399"/>
      <c r="K192" s="400" t="str">
        <f ca="1">AD131</f>
        <v>OK.</v>
      </c>
      <c r="L192" s="399"/>
      <c r="M192" s="399"/>
      <c r="N192" s="399"/>
      <c r="O192" s="399"/>
      <c r="P192" s="401" t="str">
        <f ca="1">AT131</f>
        <v>OK.</v>
      </c>
      <c r="Q192" s="399"/>
      <c r="R192" s="399"/>
      <c r="S192" s="399"/>
      <c r="T192" s="402"/>
      <c r="U192" s="403" t="str">
        <f ca="1">BJ131</f>
        <v>OK.</v>
      </c>
      <c r="V192" s="402"/>
      <c r="W192" s="402"/>
      <c r="X192" s="402"/>
      <c r="Y192" s="402"/>
      <c r="Z192" s="404" t="str">
        <f ca="1">BZ131</f>
        <v>OK.</v>
      </c>
    </row>
    <row r="193" spans="6:32" x14ac:dyDescent="0.2">
      <c r="F193" s="386" t="str">
        <f ca="1">O50</f>
        <v>OK.</v>
      </c>
      <c r="G193" s="387"/>
      <c r="H193" s="387"/>
      <c r="I193" s="387"/>
      <c r="J193" s="387"/>
      <c r="K193" s="388" t="str">
        <f ca="1">AE50</f>
        <v>OK.</v>
      </c>
      <c r="L193" s="387"/>
      <c r="M193" s="387"/>
      <c r="N193" s="387"/>
      <c r="O193" s="387"/>
      <c r="P193" s="389" t="str">
        <f ca="1">AU50</f>
        <v>OK.</v>
      </c>
      <c r="Q193" s="387"/>
      <c r="R193" s="387"/>
      <c r="S193" s="387"/>
      <c r="T193" s="390"/>
      <c r="U193" s="391" t="str">
        <f ca="1">BK50</f>
        <v>OK.</v>
      </c>
      <c r="V193" s="390"/>
      <c r="W193" s="390"/>
      <c r="X193" s="390"/>
      <c r="Y193" s="390"/>
      <c r="Z193" s="392" t="str">
        <f ca="1">CA50</f>
        <v>OK.</v>
      </c>
    </row>
    <row r="194" spans="6:32" x14ac:dyDescent="0.2">
      <c r="F194" s="393" t="str">
        <f ca="1">O59</f>
        <v>OK.</v>
      </c>
      <c r="G194" s="374"/>
      <c r="H194" s="374"/>
      <c r="I194" s="374"/>
      <c r="J194" s="374"/>
      <c r="K194" s="394" t="str">
        <f ca="1">AE59</f>
        <v>OK.</v>
      </c>
      <c r="L194" s="374"/>
      <c r="M194" s="374"/>
      <c r="N194" s="374"/>
      <c r="O194" s="374"/>
      <c r="P194" s="395" t="str">
        <f ca="1">AU59</f>
        <v>OK.</v>
      </c>
      <c r="Q194" s="374"/>
      <c r="R194" s="374"/>
      <c r="S194" s="374"/>
      <c r="T194" s="385"/>
      <c r="U194" s="396" t="str">
        <f ca="1">BK59</f>
        <v>OK.</v>
      </c>
      <c r="V194" s="385"/>
      <c r="W194" s="385"/>
      <c r="X194" s="385"/>
      <c r="Y194" s="385"/>
      <c r="Z194" s="397" t="str">
        <f ca="1">CA59</f>
        <v>OK.</v>
      </c>
    </row>
    <row r="195" spans="6:32" x14ac:dyDescent="0.2">
      <c r="F195" s="393" t="str">
        <f ca="1">O68</f>
        <v>OK.</v>
      </c>
      <c r="G195" s="374"/>
      <c r="H195" s="374"/>
      <c r="I195" s="374"/>
      <c r="J195" s="374"/>
      <c r="K195" s="394" t="str">
        <f ca="1">AE68</f>
        <v>OK.</v>
      </c>
      <c r="L195" s="374"/>
      <c r="M195" s="374"/>
      <c r="N195" s="374"/>
      <c r="O195" s="374"/>
      <c r="P195" s="395" t="str">
        <f ca="1">AU68</f>
        <v>OK.</v>
      </c>
      <c r="Q195" s="374"/>
      <c r="R195" s="374"/>
      <c r="S195" s="374"/>
      <c r="T195" s="385"/>
      <c r="U195" s="396" t="str">
        <f ca="1">BK68</f>
        <v>OK.</v>
      </c>
      <c r="V195" s="385"/>
      <c r="W195" s="385"/>
      <c r="X195" s="385"/>
      <c r="Y195" s="385"/>
      <c r="Z195" s="397" t="str">
        <f ca="1">CA68</f>
        <v>OK.</v>
      </c>
    </row>
    <row r="196" spans="6:32" x14ac:dyDescent="0.2">
      <c r="F196" s="393" t="str">
        <f ca="1">O77</f>
        <v>OK.</v>
      </c>
      <c r="G196" s="374"/>
      <c r="H196" s="374"/>
      <c r="I196" s="374"/>
      <c r="J196" s="374"/>
      <c r="K196" s="394" t="str">
        <f ca="1">AE77</f>
        <v>OK.</v>
      </c>
      <c r="L196" s="374"/>
      <c r="M196" s="374"/>
      <c r="N196" s="374"/>
      <c r="O196" s="374"/>
      <c r="P196" s="395" t="str">
        <f ca="1">AU77</f>
        <v>OK.</v>
      </c>
      <c r="Q196" s="374"/>
      <c r="R196" s="374"/>
      <c r="S196" s="374"/>
      <c r="T196" s="385"/>
      <c r="U196" s="396" t="str">
        <f ca="1">BK77</f>
        <v>OK.</v>
      </c>
      <c r="V196" s="385"/>
      <c r="W196" s="385"/>
      <c r="X196" s="385"/>
      <c r="Y196" s="385"/>
      <c r="Z196" s="397" t="str">
        <f ca="1">CA77</f>
        <v>OK.</v>
      </c>
    </row>
    <row r="197" spans="6:32" x14ac:dyDescent="0.2">
      <c r="F197" s="393" t="str">
        <f ca="1">O86</f>
        <v>OK.</v>
      </c>
      <c r="G197" s="374"/>
      <c r="H197" s="374"/>
      <c r="I197" s="374"/>
      <c r="J197" s="374"/>
      <c r="K197" s="394" t="str">
        <f ca="1">AE86</f>
        <v>OK.</v>
      </c>
      <c r="L197" s="374"/>
      <c r="M197" s="374"/>
      <c r="N197" s="374"/>
      <c r="O197" s="374"/>
      <c r="P197" s="395" t="str">
        <f ca="1">AU86</f>
        <v>OK.</v>
      </c>
      <c r="Q197" s="374"/>
      <c r="R197" s="374"/>
      <c r="S197" s="374"/>
      <c r="T197" s="385"/>
      <c r="U197" s="396" t="str">
        <f ca="1">BK86</f>
        <v>OK.</v>
      </c>
      <c r="V197" s="385"/>
      <c r="W197" s="385"/>
      <c r="X197" s="385"/>
      <c r="Y197" s="385"/>
      <c r="Z197" s="397" t="str">
        <f ca="1">CA86</f>
        <v>OK.</v>
      </c>
    </row>
    <row r="198" spans="6:32" x14ac:dyDescent="0.2">
      <c r="F198" s="393" t="str">
        <f ca="1">O95</f>
        <v>OK.</v>
      </c>
      <c r="G198" s="374"/>
      <c r="H198" s="374"/>
      <c r="I198" s="374"/>
      <c r="J198" s="374"/>
      <c r="K198" s="394" t="str">
        <f ca="1">AE95</f>
        <v>OK.</v>
      </c>
      <c r="L198" s="374"/>
      <c r="M198" s="374"/>
      <c r="N198" s="374"/>
      <c r="O198" s="374"/>
      <c r="P198" s="395" t="str">
        <f ca="1">AU95</f>
        <v>OK.</v>
      </c>
      <c r="Q198" s="374"/>
      <c r="R198" s="374"/>
      <c r="S198" s="374"/>
      <c r="T198" s="385"/>
      <c r="U198" s="396" t="str">
        <f ca="1">BK95</f>
        <v>OK.</v>
      </c>
      <c r="V198" s="385"/>
      <c r="W198" s="385"/>
      <c r="X198" s="385"/>
      <c r="Y198" s="385"/>
      <c r="Z198" s="397" t="str">
        <f ca="1">CA95</f>
        <v>OK.</v>
      </c>
    </row>
    <row r="199" spans="6:32" x14ac:dyDescent="0.2">
      <c r="F199" s="393" t="str">
        <f ca="1">O104</f>
        <v>OK.</v>
      </c>
      <c r="G199" s="374"/>
      <c r="H199" s="374"/>
      <c r="I199" s="374"/>
      <c r="J199" s="374"/>
      <c r="K199" s="394" t="str">
        <f ca="1">AE104</f>
        <v>OK.</v>
      </c>
      <c r="L199" s="374"/>
      <c r="M199" s="374"/>
      <c r="N199" s="374"/>
      <c r="O199" s="374"/>
      <c r="P199" s="395" t="str">
        <f ca="1">AU104</f>
        <v>OK.</v>
      </c>
      <c r="Q199" s="374"/>
      <c r="R199" s="374"/>
      <c r="S199" s="374"/>
      <c r="T199" s="385"/>
      <c r="U199" s="396" t="str">
        <f ca="1">BK104</f>
        <v>OK.</v>
      </c>
      <c r="V199" s="385"/>
      <c r="W199" s="385"/>
      <c r="X199" s="385"/>
      <c r="Y199" s="385"/>
      <c r="Z199" s="397" t="str">
        <f ca="1">CA104</f>
        <v>OK.</v>
      </c>
    </row>
    <row r="200" spans="6:32" x14ac:dyDescent="0.2">
      <c r="F200" s="393" t="str">
        <f ca="1">O113</f>
        <v>OK.</v>
      </c>
      <c r="G200" s="374"/>
      <c r="H200" s="374"/>
      <c r="I200" s="374"/>
      <c r="J200" s="374"/>
      <c r="K200" s="394" t="str">
        <f ca="1">AE113</f>
        <v>OK.</v>
      </c>
      <c r="L200" s="374"/>
      <c r="M200" s="374"/>
      <c r="N200" s="374"/>
      <c r="O200" s="374"/>
      <c r="P200" s="395" t="str">
        <f ca="1">AU113</f>
        <v>OK.</v>
      </c>
      <c r="Q200" s="374"/>
      <c r="R200" s="374"/>
      <c r="S200" s="374"/>
      <c r="T200" s="385"/>
      <c r="U200" s="396" t="str">
        <f ca="1">BK113</f>
        <v>OK.</v>
      </c>
      <c r="V200" s="385"/>
      <c r="W200" s="385"/>
      <c r="X200" s="385"/>
      <c r="Y200" s="385"/>
      <c r="Z200" s="397" t="str">
        <f ca="1">CA113</f>
        <v>OK.</v>
      </c>
    </row>
    <row r="201" spans="6:32" x14ac:dyDescent="0.2">
      <c r="F201" s="393" t="str">
        <f ca="1">O122</f>
        <v>OK.</v>
      </c>
      <c r="G201" s="374"/>
      <c r="H201" s="374"/>
      <c r="I201" s="374"/>
      <c r="J201" s="374"/>
      <c r="K201" s="394" t="str">
        <f ca="1">AE122</f>
        <v>OK.</v>
      </c>
      <c r="L201" s="374"/>
      <c r="M201" s="374"/>
      <c r="N201" s="374"/>
      <c r="O201" s="374"/>
      <c r="P201" s="395" t="str">
        <f ca="1">AU122</f>
        <v>OK.</v>
      </c>
      <c r="Q201" s="374"/>
      <c r="R201" s="374"/>
      <c r="S201" s="374"/>
      <c r="T201" s="385"/>
      <c r="U201" s="396" t="str">
        <f ca="1">BK122</f>
        <v>OK.</v>
      </c>
      <c r="V201" s="385"/>
      <c r="W201" s="385"/>
      <c r="X201" s="385"/>
      <c r="Y201" s="385"/>
      <c r="Z201" s="397" t="str">
        <f ca="1">CA122</f>
        <v>OK.</v>
      </c>
    </row>
    <row r="202" spans="6:32" ht="13.5" thickBot="1" x14ac:dyDescent="0.25">
      <c r="F202" s="398" t="str">
        <f ca="1">O131</f>
        <v>OK.</v>
      </c>
      <c r="G202" s="399"/>
      <c r="H202" s="399"/>
      <c r="I202" s="399"/>
      <c r="J202" s="399"/>
      <c r="K202" s="400" t="str">
        <f ca="1">AE131</f>
        <v>OK.</v>
      </c>
      <c r="L202" s="399"/>
      <c r="M202" s="399"/>
      <c r="N202" s="399"/>
      <c r="O202" s="399"/>
      <c r="P202" s="401" t="str">
        <f ca="1">AU131</f>
        <v>OK.</v>
      </c>
      <c r="Q202" s="399"/>
      <c r="R202" s="399"/>
      <c r="S202" s="399"/>
      <c r="T202" s="402"/>
      <c r="U202" s="403" t="str">
        <f ca="1">BK131</f>
        <v>OK.</v>
      </c>
      <c r="V202" s="402"/>
      <c r="W202" s="402"/>
      <c r="X202" s="402"/>
      <c r="Y202" s="402"/>
      <c r="Z202" s="404" t="str">
        <f ca="1">CA131</f>
        <v>OK.</v>
      </c>
    </row>
    <row r="203" spans="6:32" x14ac:dyDescent="0.2">
      <c r="F203" s="386" t="str">
        <f ca="1">P50</f>
        <v>OK.</v>
      </c>
      <c r="G203" s="387"/>
      <c r="H203" s="387"/>
      <c r="I203" s="387"/>
      <c r="J203" s="387"/>
      <c r="K203" s="388" t="str">
        <f ca="1">AF50</f>
        <v>OK.</v>
      </c>
      <c r="L203" s="387"/>
      <c r="M203" s="387"/>
      <c r="N203" s="387"/>
      <c r="O203" s="390"/>
      <c r="P203" s="389" t="str">
        <f ca="1">AV50</f>
        <v>OK.</v>
      </c>
      <c r="Q203" s="390"/>
      <c r="R203" s="390"/>
      <c r="S203" s="390"/>
      <c r="T203" s="390"/>
      <c r="U203" s="391" t="str">
        <f ca="1">BL50</f>
        <v>OK.</v>
      </c>
      <c r="V203" s="390"/>
      <c r="W203" s="390"/>
      <c r="X203" s="390"/>
      <c r="Y203" s="390"/>
      <c r="Z203" s="392" t="str">
        <f ca="1">CB50</f>
        <v>OK.</v>
      </c>
      <c r="AB203" s="370"/>
      <c r="AC203" s="370"/>
      <c r="AD203" s="370"/>
      <c r="AE203" s="370"/>
      <c r="AF203" s="370"/>
    </row>
    <row r="204" spans="6:32" x14ac:dyDescent="0.2">
      <c r="F204" s="393" t="str">
        <f ca="1">P59</f>
        <v>OK.</v>
      </c>
      <c r="G204" s="374"/>
      <c r="H204" s="374"/>
      <c r="I204" s="374"/>
      <c r="J204" s="374"/>
      <c r="K204" s="394" t="str">
        <f ca="1">AF59</f>
        <v>OK.</v>
      </c>
      <c r="L204" s="374"/>
      <c r="M204" s="374"/>
      <c r="N204" s="374"/>
      <c r="O204" s="385"/>
      <c r="P204" s="395" t="str">
        <f ca="1">AV59</f>
        <v>OK.</v>
      </c>
      <c r="Q204" s="385"/>
      <c r="R204" s="385"/>
      <c r="S204" s="385"/>
      <c r="T204" s="385"/>
      <c r="U204" s="396" t="str">
        <f ca="1">BL59</f>
        <v>OK.</v>
      </c>
      <c r="V204" s="385"/>
      <c r="W204" s="385"/>
      <c r="X204" s="385"/>
      <c r="Y204" s="385"/>
      <c r="Z204" s="397" t="str">
        <f ca="1">CB59</f>
        <v>OK.</v>
      </c>
      <c r="AB204" s="370"/>
      <c r="AC204" s="370"/>
      <c r="AD204" s="370"/>
      <c r="AE204" s="370"/>
      <c r="AF204" s="370"/>
    </row>
    <row r="205" spans="6:32" x14ac:dyDescent="0.2">
      <c r="F205" s="393" t="str">
        <f ca="1">P68</f>
        <v>OK.</v>
      </c>
      <c r="G205" s="374"/>
      <c r="H205" s="374"/>
      <c r="I205" s="374"/>
      <c r="J205" s="374"/>
      <c r="K205" s="394" t="str">
        <f ca="1">AF68</f>
        <v>OK.</v>
      </c>
      <c r="L205" s="374"/>
      <c r="M205" s="374"/>
      <c r="N205" s="374"/>
      <c r="O205" s="385"/>
      <c r="P205" s="395" t="str">
        <f ca="1">AV68</f>
        <v>OK.</v>
      </c>
      <c r="Q205" s="385"/>
      <c r="R205" s="385"/>
      <c r="S205" s="385"/>
      <c r="T205" s="385"/>
      <c r="U205" s="396" t="str">
        <f ca="1">BL68</f>
        <v>OK.</v>
      </c>
      <c r="V205" s="385"/>
      <c r="W205" s="385"/>
      <c r="X205" s="385"/>
      <c r="Y205" s="385"/>
      <c r="Z205" s="397" t="str">
        <f ca="1">CB68</f>
        <v>OK.</v>
      </c>
      <c r="AB205" s="370"/>
      <c r="AC205" s="370"/>
      <c r="AD205" s="370"/>
      <c r="AE205" s="370"/>
      <c r="AF205" s="370"/>
    </row>
    <row r="206" spans="6:32" x14ac:dyDescent="0.2">
      <c r="F206" s="393" t="str">
        <f ca="1">P77</f>
        <v>OK.</v>
      </c>
      <c r="G206" s="374"/>
      <c r="H206" s="374"/>
      <c r="I206" s="374"/>
      <c r="J206" s="374"/>
      <c r="K206" s="394" t="str">
        <f ca="1">AF77</f>
        <v>OK.</v>
      </c>
      <c r="L206" s="374"/>
      <c r="M206" s="374"/>
      <c r="N206" s="374"/>
      <c r="O206" s="385"/>
      <c r="P206" s="395" t="str">
        <f ca="1">AV77</f>
        <v>OK.</v>
      </c>
      <c r="Q206" s="385"/>
      <c r="R206" s="385"/>
      <c r="S206" s="385"/>
      <c r="T206" s="385"/>
      <c r="U206" s="396" t="str">
        <f ca="1">BL77</f>
        <v>OK.</v>
      </c>
      <c r="V206" s="385"/>
      <c r="W206" s="385"/>
      <c r="X206" s="385"/>
      <c r="Y206" s="385"/>
      <c r="Z206" s="397" t="str">
        <f ca="1">CB77</f>
        <v>OK.</v>
      </c>
      <c r="AB206" s="370"/>
      <c r="AC206" s="370"/>
      <c r="AD206" s="370"/>
      <c r="AE206" s="370"/>
      <c r="AF206" s="370"/>
    </row>
    <row r="207" spans="6:32" x14ac:dyDescent="0.2">
      <c r="F207" s="393" t="str">
        <f ca="1">P86</f>
        <v>OK.</v>
      </c>
      <c r="G207" s="374"/>
      <c r="H207" s="374"/>
      <c r="I207" s="374"/>
      <c r="J207" s="374"/>
      <c r="K207" s="394" t="str">
        <f ca="1">AF86</f>
        <v>OK.</v>
      </c>
      <c r="L207" s="374"/>
      <c r="M207" s="374"/>
      <c r="N207" s="374"/>
      <c r="O207" s="385"/>
      <c r="P207" s="395" t="str">
        <f ca="1">AV86</f>
        <v>OK.</v>
      </c>
      <c r="Q207" s="385"/>
      <c r="R207" s="385"/>
      <c r="S207" s="385"/>
      <c r="T207" s="385"/>
      <c r="U207" s="396" t="str">
        <f ca="1">BL86</f>
        <v>OK.</v>
      </c>
      <c r="V207" s="385"/>
      <c r="W207" s="385"/>
      <c r="X207" s="385"/>
      <c r="Y207" s="385"/>
      <c r="Z207" s="397" t="str">
        <f ca="1">CB86</f>
        <v>OK.</v>
      </c>
      <c r="AB207" s="370"/>
      <c r="AC207" s="370"/>
      <c r="AD207" s="370"/>
      <c r="AE207" s="370"/>
      <c r="AF207" s="370"/>
    </row>
    <row r="208" spans="6:32" x14ac:dyDescent="0.2">
      <c r="F208" s="393" t="str">
        <f ca="1">P95</f>
        <v>OK.</v>
      </c>
      <c r="G208" s="374"/>
      <c r="H208" s="374"/>
      <c r="I208" s="374"/>
      <c r="J208" s="374"/>
      <c r="K208" s="394" t="str">
        <f ca="1">AF95</f>
        <v>OK.</v>
      </c>
      <c r="L208" s="374"/>
      <c r="M208" s="374"/>
      <c r="N208" s="374"/>
      <c r="O208" s="385"/>
      <c r="P208" s="395" t="str">
        <f ca="1">AV95</f>
        <v>OK.</v>
      </c>
      <c r="Q208" s="385"/>
      <c r="R208" s="385"/>
      <c r="S208" s="385"/>
      <c r="T208" s="385"/>
      <c r="U208" s="396" t="str">
        <f ca="1">BL95</f>
        <v>OK.</v>
      </c>
      <c r="V208" s="385"/>
      <c r="W208" s="385"/>
      <c r="X208" s="385"/>
      <c r="Y208" s="385"/>
      <c r="Z208" s="397" t="str">
        <f ca="1">CB95</f>
        <v>OK.</v>
      </c>
      <c r="AB208" s="370"/>
      <c r="AC208" s="370"/>
      <c r="AD208" s="370"/>
      <c r="AE208" s="370"/>
      <c r="AF208" s="370"/>
    </row>
    <row r="209" spans="6:32" x14ac:dyDescent="0.2">
      <c r="F209" s="393" t="str">
        <f ca="1">P104</f>
        <v>OK.</v>
      </c>
      <c r="G209" s="374"/>
      <c r="H209" s="374"/>
      <c r="I209" s="374"/>
      <c r="J209" s="374"/>
      <c r="K209" s="394" t="str">
        <f ca="1">AF104</f>
        <v>OK.</v>
      </c>
      <c r="L209" s="374"/>
      <c r="M209" s="374"/>
      <c r="N209" s="374"/>
      <c r="O209" s="385"/>
      <c r="P209" s="395" t="str">
        <f ca="1">AV104</f>
        <v>OK.</v>
      </c>
      <c r="Q209" s="385"/>
      <c r="R209" s="385"/>
      <c r="S209" s="385"/>
      <c r="T209" s="385"/>
      <c r="U209" s="396" t="str">
        <f ca="1">BL104</f>
        <v>OK.</v>
      </c>
      <c r="V209" s="385"/>
      <c r="W209" s="385"/>
      <c r="X209" s="385"/>
      <c r="Y209" s="385"/>
      <c r="Z209" s="397" t="str">
        <f ca="1">CB104</f>
        <v>OK.</v>
      </c>
      <c r="AB209" s="370"/>
      <c r="AC209" s="370"/>
      <c r="AD209" s="370"/>
      <c r="AE209" s="370"/>
      <c r="AF209" s="370"/>
    </row>
    <row r="210" spans="6:32" x14ac:dyDescent="0.2">
      <c r="F210" s="393" t="str">
        <f ca="1">P113</f>
        <v>OK.</v>
      </c>
      <c r="G210" s="374"/>
      <c r="H210" s="374"/>
      <c r="I210" s="374"/>
      <c r="J210" s="374"/>
      <c r="K210" s="394" t="str">
        <f ca="1">AF113</f>
        <v>OK.</v>
      </c>
      <c r="L210" s="374"/>
      <c r="M210" s="374"/>
      <c r="N210" s="374"/>
      <c r="O210" s="385"/>
      <c r="P210" s="395" t="str">
        <f ca="1">AV113</f>
        <v>OK.</v>
      </c>
      <c r="Q210" s="385"/>
      <c r="R210" s="385"/>
      <c r="S210" s="385"/>
      <c r="T210" s="385"/>
      <c r="U210" s="396" t="str">
        <f ca="1">BL113</f>
        <v>OK.</v>
      </c>
      <c r="V210" s="385"/>
      <c r="W210" s="385"/>
      <c r="X210" s="385"/>
      <c r="Y210" s="385"/>
      <c r="Z210" s="397" t="str">
        <f ca="1">CB113</f>
        <v>OK.</v>
      </c>
      <c r="AB210" s="370"/>
      <c r="AC210" s="370"/>
      <c r="AD210" s="370"/>
      <c r="AE210" s="370"/>
      <c r="AF210" s="370"/>
    </row>
    <row r="211" spans="6:32" x14ac:dyDescent="0.2">
      <c r="F211" s="393" t="str">
        <f ca="1">P122</f>
        <v>OK.</v>
      </c>
      <c r="G211" s="374"/>
      <c r="H211" s="374"/>
      <c r="I211" s="374"/>
      <c r="J211" s="374"/>
      <c r="K211" s="394" t="str">
        <f ca="1">AF122</f>
        <v>OK.</v>
      </c>
      <c r="L211" s="374"/>
      <c r="M211" s="374"/>
      <c r="N211" s="374"/>
      <c r="O211" s="385"/>
      <c r="P211" s="395" t="str">
        <f ca="1">AV122</f>
        <v>OK.</v>
      </c>
      <c r="Q211" s="385"/>
      <c r="R211" s="385"/>
      <c r="S211" s="385"/>
      <c r="T211" s="385"/>
      <c r="U211" s="396" t="str">
        <f ca="1">BL122</f>
        <v>OK.</v>
      </c>
      <c r="V211" s="385"/>
      <c r="W211" s="385"/>
      <c r="X211" s="385"/>
      <c r="Y211" s="385"/>
      <c r="Z211" s="397" t="str">
        <f ca="1">CB122</f>
        <v>OK.</v>
      </c>
      <c r="AB211" s="370"/>
      <c r="AC211" s="370"/>
      <c r="AD211" s="370"/>
      <c r="AE211" s="370"/>
      <c r="AF211" s="370"/>
    </row>
    <row r="212" spans="6:32" ht="13.5" thickBot="1" x14ac:dyDescent="0.25">
      <c r="F212" s="398" t="str">
        <f ca="1">P131</f>
        <v>OK.</v>
      </c>
      <c r="G212" s="399"/>
      <c r="H212" s="399"/>
      <c r="I212" s="399"/>
      <c r="J212" s="399"/>
      <c r="K212" s="400" t="str">
        <f ca="1">AF131</f>
        <v>OK.</v>
      </c>
      <c r="L212" s="399"/>
      <c r="M212" s="399"/>
      <c r="N212" s="399"/>
      <c r="O212" s="402"/>
      <c r="P212" s="401" t="str">
        <f ca="1">AV131</f>
        <v>OK.</v>
      </c>
      <c r="Q212" s="402"/>
      <c r="R212" s="402"/>
      <c r="S212" s="402"/>
      <c r="T212" s="402"/>
      <c r="U212" s="403" t="str">
        <f ca="1">BL131</f>
        <v>OK.</v>
      </c>
      <c r="V212" s="402"/>
      <c r="W212" s="402"/>
      <c r="X212" s="402"/>
      <c r="Y212" s="402"/>
      <c r="Z212" s="404" t="str">
        <f ca="1">CB131</f>
        <v>OK.</v>
      </c>
      <c r="AB212" s="370"/>
      <c r="AC212" s="370"/>
      <c r="AD212" s="370"/>
      <c r="AE212" s="370"/>
      <c r="AF212" s="370"/>
    </row>
  </sheetData>
  <mergeCells count="55">
    <mergeCell ref="BU1:CB40"/>
    <mergeCell ref="I47:P48"/>
    <mergeCell ref="Y47:AF48"/>
    <mergeCell ref="AO47:AV48"/>
    <mergeCell ref="BE47:BL48"/>
    <mergeCell ref="BU47:CB48"/>
    <mergeCell ref="I1:P40"/>
    <mergeCell ref="Y1:AF40"/>
    <mergeCell ref="AO1:AV40"/>
    <mergeCell ref="BE1:BL40"/>
    <mergeCell ref="BU56:CB57"/>
    <mergeCell ref="I65:P66"/>
    <mergeCell ref="Y65:AF66"/>
    <mergeCell ref="AO65:AV66"/>
    <mergeCell ref="BE65:BL66"/>
    <mergeCell ref="BU65:CB66"/>
    <mergeCell ref="I56:P57"/>
    <mergeCell ref="Y56:AF57"/>
    <mergeCell ref="AO56:AV57"/>
    <mergeCell ref="BE56:BL57"/>
    <mergeCell ref="BU74:CB75"/>
    <mergeCell ref="I83:P84"/>
    <mergeCell ref="Y83:AF84"/>
    <mergeCell ref="AO83:AV84"/>
    <mergeCell ref="BE83:BL84"/>
    <mergeCell ref="BU83:CB84"/>
    <mergeCell ref="I74:P75"/>
    <mergeCell ref="Y74:AF75"/>
    <mergeCell ref="AO74:AV75"/>
    <mergeCell ref="BE74:BL75"/>
    <mergeCell ref="BU92:CB93"/>
    <mergeCell ref="I101:P102"/>
    <mergeCell ref="Y101:AF102"/>
    <mergeCell ref="AO101:AV102"/>
    <mergeCell ref="BE101:BL102"/>
    <mergeCell ref="BU101:CB102"/>
    <mergeCell ref="I92:P93"/>
    <mergeCell ref="Y92:AF93"/>
    <mergeCell ref="AO92:AV93"/>
    <mergeCell ref="BE92:BL93"/>
    <mergeCell ref="BU110:CB111"/>
    <mergeCell ref="I119:P120"/>
    <mergeCell ref="Y119:AF120"/>
    <mergeCell ref="AO119:AV120"/>
    <mergeCell ref="BE119:BL120"/>
    <mergeCell ref="BU119:CB120"/>
    <mergeCell ref="I110:P111"/>
    <mergeCell ref="Y110:AF111"/>
    <mergeCell ref="AO110:AV111"/>
    <mergeCell ref="BE110:BL111"/>
    <mergeCell ref="BU128:CB129"/>
    <mergeCell ref="I128:P129"/>
    <mergeCell ref="Y128:AF129"/>
    <mergeCell ref="AO128:AV129"/>
    <mergeCell ref="BE128:BL129"/>
  </mergeCells>
  <phoneticPr fontId="10" type="noConversion"/>
  <conditionalFormatting sqref="A42:CB131">
    <cfRule type="cellIs" dxfId="3" priority="1" stopIfTrue="1" operator="equal">
      <formula>"OK."</formula>
    </cfRule>
    <cfRule type="cellIs" dxfId="2" priority="2" stopIfTrue="1" operator="equal">
      <formula>"CISSS!"</formula>
    </cfRule>
  </conditionalFormatting>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FF0000"/>
  </sheetPr>
  <dimension ref="A1:CB212"/>
  <sheetViews>
    <sheetView zoomScale="20" zoomScaleNormal="20" workbookViewId="0">
      <selection activeCell="V7" sqref="V7"/>
    </sheetView>
  </sheetViews>
  <sheetFormatPr defaultRowHeight="12.75" x14ac:dyDescent="0.2"/>
  <cols>
    <col min="1" max="16" width="7.28515625" style="370" customWidth="1"/>
    <col min="17" max="32" width="7.28515625" style="383" customWidth="1"/>
    <col min="33" max="48" width="7.28515625" style="370" customWidth="1"/>
    <col min="49" max="64" width="7.28515625" style="383" customWidth="1"/>
    <col min="65" max="72" width="7.28515625" style="370" customWidth="1"/>
    <col min="73" max="80" width="7.28515625" customWidth="1"/>
    <col min="82" max="121" width="5.7109375" customWidth="1"/>
  </cols>
  <sheetData>
    <row r="1" spans="1:80" x14ac:dyDescent="0.2">
      <c r="A1" s="371">
        <f>'S1'!$G$3</f>
        <v>0</v>
      </c>
      <c r="B1" s="371">
        <f>'S2'!$G$3</f>
        <v>0</v>
      </c>
      <c r="C1" s="371">
        <f>'S3'!$G$3</f>
        <v>0</v>
      </c>
      <c r="D1" s="371" t="str">
        <f>'S4'!$G$3</f>
        <v>ARCH 264.01</v>
      </c>
      <c r="E1" s="371">
        <f>'S5'!$G$3</f>
        <v>0</v>
      </c>
      <c r="F1" s="371" t="str">
        <f>'S6'!$G$3</f>
        <v>ARCH 338.11</v>
      </c>
      <c r="G1" s="371" t="str">
        <f>'S7'!$G$3</f>
        <v>ARCH 311.11</v>
      </c>
      <c r="H1" s="371">
        <f>'S8'!$G$3</f>
        <v>0</v>
      </c>
      <c r="I1" s="1112" t="s">
        <v>332</v>
      </c>
      <c r="J1" s="1112"/>
      <c r="K1" s="1112"/>
      <c r="L1" s="1112"/>
      <c r="M1" s="1112"/>
      <c r="N1" s="1112"/>
      <c r="O1" s="1112"/>
      <c r="P1" s="1112"/>
      <c r="Q1" s="371">
        <f>'S1'!$L$3</f>
        <v>0</v>
      </c>
      <c r="R1" s="371">
        <f>'S2'!$L$3</f>
        <v>0</v>
      </c>
      <c r="S1" s="371">
        <f>'S3'!$L$3</f>
        <v>0</v>
      </c>
      <c r="T1" s="371" t="str">
        <f>'S4'!$L$3</f>
        <v>Öğr. Gör. Cengiz GÖKÇE</v>
      </c>
      <c r="U1" s="371">
        <f>'S5'!$L$3</f>
        <v>0</v>
      </c>
      <c r="V1" s="371" t="str">
        <f>'S6'!$L$3</f>
        <v>Yrd. Doç. Dr. Togan TONG</v>
      </c>
      <c r="W1" s="371" t="str">
        <f>'S7'!$L$3</f>
        <v>Prof. Dr. Reha GÜNAY</v>
      </c>
      <c r="X1" s="371">
        <f>'S8'!$L$3</f>
        <v>0</v>
      </c>
      <c r="Y1" s="1114" t="s">
        <v>159</v>
      </c>
      <c r="Z1" s="1114"/>
      <c r="AA1" s="1114"/>
      <c r="AB1" s="1114"/>
      <c r="AC1" s="1114"/>
      <c r="AD1" s="1114"/>
      <c r="AE1" s="1114"/>
      <c r="AF1" s="1114"/>
      <c r="AG1" s="371">
        <f>'S1'!$Q$3</f>
        <v>0</v>
      </c>
      <c r="AH1" s="371">
        <f>'S2'!$Q$3</f>
        <v>0</v>
      </c>
      <c r="AI1" s="371">
        <f>'S3'!$Q$3</f>
        <v>0</v>
      </c>
      <c r="AJ1" s="371">
        <f>'S4'!$Q$3</f>
        <v>0</v>
      </c>
      <c r="AK1" s="371">
        <f>'S5'!$Q$3</f>
        <v>0</v>
      </c>
      <c r="AL1" s="371" t="str">
        <f>'S6'!$Q$3</f>
        <v>GSF.222</v>
      </c>
      <c r="AM1" s="371">
        <f>'S7'!$Q$3</f>
        <v>0</v>
      </c>
      <c r="AN1" s="371">
        <f>'S8'!$Q$3</f>
        <v>0</v>
      </c>
      <c r="AO1" s="1116" t="s">
        <v>158</v>
      </c>
      <c r="AP1" s="1116"/>
      <c r="AQ1" s="1116"/>
      <c r="AR1" s="1116"/>
      <c r="AS1" s="1116"/>
      <c r="AT1" s="1116"/>
      <c r="AU1" s="1116"/>
      <c r="AV1" s="1116"/>
      <c r="AW1" s="371">
        <f>'S1'!$V$3</f>
        <v>0</v>
      </c>
      <c r="AX1" s="371">
        <f>'S2'!$V$3</f>
        <v>0</v>
      </c>
      <c r="AY1" s="371">
        <f>'S3'!$V$3</f>
        <v>0</v>
      </c>
      <c r="AZ1" s="371">
        <f>'S4'!$V$3</f>
        <v>0</v>
      </c>
      <c r="BA1" s="371">
        <f>'S5'!$V$3</f>
        <v>0</v>
      </c>
      <c r="BB1" s="371">
        <f>'S6'!$V$3</f>
        <v>0</v>
      </c>
      <c r="BC1" s="371">
        <f>'S7'!$V$3</f>
        <v>0</v>
      </c>
      <c r="BD1" s="371">
        <f>'S8'!$V$3</f>
        <v>0</v>
      </c>
      <c r="BE1" s="1118" t="s">
        <v>160</v>
      </c>
      <c r="BF1" s="1118"/>
      <c r="BG1" s="1118"/>
      <c r="BH1" s="1118"/>
      <c r="BI1" s="1118"/>
      <c r="BJ1" s="1118"/>
      <c r="BK1" s="1118"/>
      <c r="BL1" s="1118"/>
      <c r="BM1" s="371">
        <f>'S1'!$AA$3</f>
        <v>0</v>
      </c>
      <c r="BN1" s="371">
        <f>'S2'!$AA$3</f>
        <v>0</v>
      </c>
      <c r="BO1" s="371">
        <f>'S3'!$AA$3</f>
        <v>0</v>
      </c>
      <c r="BP1" s="371">
        <f>'S4'!$AA$3</f>
        <v>0</v>
      </c>
      <c r="BQ1" s="371">
        <f>'S5'!$AA$3</f>
        <v>0</v>
      </c>
      <c r="BR1" s="371">
        <f>'S6'!$AA$3</f>
        <v>0</v>
      </c>
      <c r="BS1" s="371">
        <f>'S7'!$AA$3</f>
        <v>0</v>
      </c>
      <c r="BT1" s="371">
        <f>'S8'!$AA$3</f>
        <v>0</v>
      </c>
      <c r="BU1" s="1110" t="s">
        <v>266</v>
      </c>
      <c r="BV1" s="1110"/>
      <c r="BW1" s="1110"/>
      <c r="BX1" s="1110"/>
      <c r="BY1" s="1110"/>
      <c r="BZ1" s="1110"/>
      <c r="CA1" s="1110"/>
      <c r="CB1" s="1110"/>
    </row>
    <row r="2" spans="1:80" x14ac:dyDescent="0.2">
      <c r="A2" s="371">
        <f>'S1'!$G$4</f>
        <v>0</v>
      </c>
      <c r="B2" s="371">
        <f>'S2'!$G$4</f>
        <v>0</v>
      </c>
      <c r="C2" s="371">
        <f>'S3'!$G$4</f>
        <v>0</v>
      </c>
      <c r="D2" s="371" t="str">
        <f>'S4'!$G$4</f>
        <v>ARCH 264.01</v>
      </c>
      <c r="E2" s="371">
        <f>'S5'!$G$4</f>
        <v>0</v>
      </c>
      <c r="F2" s="371" t="str">
        <f>'S6'!$G$4</f>
        <v>ARCH 338.11</v>
      </c>
      <c r="G2" s="371" t="str">
        <f>'S7'!$G$4</f>
        <v>ARCH 311.11</v>
      </c>
      <c r="H2" s="371">
        <f>'S8'!$G$4</f>
        <v>0</v>
      </c>
      <c r="I2" s="1112"/>
      <c r="J2" s="1112"/>
      <c r="K2" s="1112"/>
      <c r="L2" s="1112"/>
      <c r="M2" s="1112"/>
      <c r="N2" s="1112"/>
      <c r="O2" s="1112"/>
      <c r="P2" s="1112"/>
      <c r="Q2" s="371">
        <f>'S1'!$L$4</f>
        <v>0</v>
      </c>
      <c r="R2" s="371">
        <f>'S2'!$L$4</f>
        <v>0</v>
      </c>
      <c r="S2" s="371">
        <f>'S3'!$L$4</f>
        <v>0</v>
      </c>
      <c r="T2" s="371" t="str">
        <f>'S4'!$L$4</f>
        <v>Öğr. Gör. Cengiz GÖKÇE</v>
      </c>
      <c r="U2" s="371">
        <f>'S5'!$L$4</f>
        <v>0</v>
      </c>
      <c r="V2" s="371" t="str">
        <f>'S6'!$L$4</f>
        <v>Yrd. Doç. Dr. Togan TONG</v>
      </c>
      <c r="W2" s="371" t="str">
        <f>'S7'!$L$4</f>
        <v>Prof. Dr. Reha GÜNAY</v>
      </c>
      <c r="X2" s="371">
        <f>'S8'!$L$4</f>
        <v>0</v>
      </c>
      <c r="Y2" s="1114"/>
      <c r="Z2" s="1114"/>
      <c r="AA2" s="1114"/>
      <c r="AB2" s="1114"/>
      <c r="AC2" s="1114"/>
      <c r="AD2" s="1114"/>
      <c r="AE2" s="1114"/>
      <c r="AF2" s="1114"/>
      <c r="AG2" s="371">
        <f>'S1'!$Q$4</f>
        <v>0</v>
      </c>
      <c r="AH2" s="371">
        <f>'S2'!$Q$4</f>
        <v>0</v>
      </c>
      <c r="AI2" s="371">
        <f>'S3'!$Q$4</f>
        <v>0</v>
      </c>
      <c r="AJ2" s="371">
        <f>'S4'!$Q$4</f>
        <v>0</v>
      </c>
      <c r="AK2" s="371">
        <f>'S5'!$Q$4</f>
        <v>0</v>
      </c>
      <c r="AL2" s="371" t="str">
        <f>'S6'!$Q$4</f>
        <v>GSF.222</v>
      </c>
      <c r="AM2" s="371">
        <f>'S7'!$Q$4</f>
        <v>0</v>
      </c>
      <c r="AN2" s="371">
        <f>'S8'!$Q$4</f>
        <v>0</v>
      </c>
      <c r="AO2" s="1116"/>
      <c r="AP2" s="1116"/>
      <c r="AQ2" s="1116"/>
      <c r="AR2" s="1116"/>
      <c r="AS2" s="1116"/>
      <c r="AT2" s="1116"/>
      <c r="AU2" s="1116"/>
      <c r="AV2" s="1116"/>
      <c r="AW2" s="371">
        <f>'S1'!$V$4</f>
        <v>0</v>
      </c>
      <c r="AX2" s="371">
        <f>'S2'!$V$4</f>
        <v>0</v>
      </c>
      <c r="AY2" s="371">
        <f>'S3'!$V$4</f>
        <v>0</v>
      </c>
      <c r="AZ2" s="371">
        <f>'S4'!$V$4</f>
        <v>0</v>
      </c>
      <c r="BA2" s="371">
        <f>'S5'!$V$4</f>
        <v>0</v>
      </c>
      <c r="BB2" s="371">
        <f>'S6'!$V$4</f>
        <v>0</v>
      </c>
      <c r="BC2" s="371">
        <f>'S7'!$V$4</f>
        <v>0</v>
      </c>
      <c r="BD2" s="371">
        <f>'S8'!$V$4</f>
        <v>0</v>
      </c>
      <c r="BE2" s="1118"/>
      <c r="BF2" s="1118"/>
      <c r="BG2" s="1118"/>
      <c r="BH2" s="1118"/>
      <c r="BI2" s="1118"/>
      <c r="BJ2" s="1118"/>
      <c r="BK2" s="1118"/>
      <c r="BL2" s="1118"/>
      <c r="BM2" s="371">
        <f>'S1'!$AA$4</f>
        <v>0</v>
      </c>
      <c r="BN2" s="371">
        <f>'S2'!$AA$4</f>
        <v>0</v>
      </c>
      <c r="BO2" s="371">
        <f>'S3'!$AA$4</f>
        <v>0</v>
      </c>
      <c r="BP2" s="371">
        <f>'S4'!$AA$4</f>
        <v>0</v>
      </c>
      <c r="BQ2" s="371">
        <f>'S5'!$AA$4</f>
        <v>0</v>
      </c>
      <c r="BR2" s="371">
        <f>'S6'!$AA$4</f>
        <v>0</v>
      </c>
      <c r="BS2" s="371">
        <f>'S7'!$AA$4</f>
        <v>0</v>
      </c>
      <c r="BT2" s="371">
        <f>'S8'!$AA$4</f>
        <v>0</v>
      </c>
      <c r="BU2" s="1110"/>
      <c r="BV2" s="1110"/>
      <c r="BW2" s="1110"/>
      <c r="BX2" s="1110"/>
      <c r="BY2" s="1110"/>
      <c r="BZ2" s="1110"/>
      <c r="CA2" s="1110"/>
      <c r="CB2" s="1110"/>
    </row>
    <row r="3" spans="1:80" x14ac:dyDescent="0.2">
      <c r="A3" s="371">
        <f>'S1'!$G$5</f>
        <v>0</v>
      </c>
      <c r="B3" s="371">
        <f>'S2'!$G$5</f>
        <v>0</v>
      </c>
      <c r="C3" s="371" t="str">
        <f>'S3'!$G$5</f>
        <v>ARCH 261.01</v>
      </c>
      <c r="D3" s="371" t="str">
        <f>'S4'!$G$5</f>
        <v>ARCH 264.01</v>
      </c>
      <c r="E3" s="371" t="str">
        <f>'S5'!$G$5</f>
        <v>ARCH 362.01</v>
      </c>
      <c r="F3" s="371" t="str">
        <f>'S6'!$G$5</f>
        <v>ARCH 338.11</v>
      </c>
      <c r="G3" s="371" t="str">
        <f>'S7'!$G$5</f>
        <v>ARCH 311.11</v>
      </c>
      <c r="H3" s="371">
        <f>'S8'!$G$5</f>
        <v>0</v>
      </c>
      <c r="I3" s="1112"/>
      <c r="J3" s="1112"/>
      <c r="K3" s="1112"/>
      <c r="L3" s="1112"/>
      <c r="M3" s="1112"/>
      <c r="N3" s="1112"/>
      <c r="O3" s="1112"/>
      <c r="P3" s="1112"/>
      <c r="Q3" s="371">
        <f>'S1'!$L$5</f>
        <v>0</v>
      </c>
      <c r="R3" s="371">
        <f>'S2'!$L$5</f>
        <v>0</v>
      </c>
      <c r="S3" s="371" t="str">
        <f>'S3'!$L$5</f>
        <v>Öğr. Gör. Cem KUM</v>
      </c>
      <c r="T3" s="371" t="str">
        <f>'S4'!$L$5</f>
        <v>Öğr. Gör. Cengiz GÖKÇE</v>
      </c>
      <c r="U3" s="371" t="str">
        <f>'S5'!$L$5</f>
        <v>Doç. Dr. A. Dilek ÖZDEMİR</v>
      </c>
      <c r="V3" s="371" t="str">
        <f>'S6'!$L$5</f>
        <v>Yrd. Doç. Dr. Togan TONG</v>
      </c>
      <c r="W3" s="371" t="str">
        <f>'S7'!$L$5</f>
        <v>Prof. Dr. Reha GÜNAY</v>
      </c>
      <c r="X3" s="371">
        <f>'S8'!$L$5</f>
        <v>0</v>
      </c>
      <c r="Y3" s="1114"/>
      <c r="Z3" s="1114"/>
      <c r="AA3" s="1114"/>
      <c r="AB3" s="1114"/>
      <c r="AC3" s="1114"/>
      <c r="AD3" s="1114"/>
      <c r="AE3" s="1114"/>
      <c r="AF3" s="1114"/>
      <c r="AG3" s="371">
        <f>'S1'!$Q$5</f>
        <v>0</v>
      </c>
      <c r="AH3" s="371">
        <f>'S2'!$Q$5</f>
        <v>0</v>
      </c>
      <c r="AI3" s="371">
        <f>'S3'!$Q$5</f>
        <v>0</v>
      </c>
      <c r="AJ3" s="371">
        <f>'S4'!$Q$5</f>
        <v>0</v>
      </c>
      <c r="AK3" s="371">
        <f>'S5'!$Q$5</f>
        <v>0</v>
      </c>
      <c r="AL3" s="371" t="str">
        <f>'S6'!$Q$5</f>
        <v>GSF.222</v>
      </c>
      <c r="AM3" s="371">
        <f>'S7'!$Q$5</f>
        <v>0</v>
      </c>
      <c r="AN3" s="371">
        <f>'S8'!$Q$5</f>
        <v>0</v>
      </c>
      <c r="AO3" s="1116"/>
      <c r="AP3" s="1116"/>
      <c r="AQ3" s="1116"/>
      <c r="AR3" s="1116"/>
      <c r="AS3" s="1116"/>
      <c r="AT3" s="1116"/>
      <c r="AU3" s="1116"/>
      <c r="AV3" s="1116"/>
      <c r="AW3" s="371">
        <f>'S1'!$V$5</f>
        <v>0</v>
      </c>
      <c r="AX3" s="371">
        <f>'S2'!$V$5</f>
        <v>0</v>
      </c>
      <c r="AY3" s="371">
        <f>'S3'!$V$5</f>
        <v>0</v>
      </c>
      <c r="AZ3" s="371">
        <f>'S4'!$V$5</f>
        <v>0</v>
      </c>
      <c r="BA3" s="371">
        <f>'S5'!$V$5</f>
        <v>0</v>
      </c>
      <c r="BB3" s="371">
        <f>'S6'!$V$5</f>
        <v>0</v>
      </c>
      <c r="BC3" s="371">
        <f>'S7'!$V$5</f>
        <v>0</v>
      </c>
      <c r="BD3" s="371">
        <f>'S8'!$V$5</f>
        <v>0</v>
      </c>
      <c r="BE3" s="1118"/>
      <c r="BF3" s="1118"/>
      <c r="BG3" s="1118"/>
      <c r="BH3" s="1118"/>
      <c r="BI3" s="1118"/>
      <c r="BJ3" s="1118"/>
      <c r="BK3" s="1118"/>
      <c r="BL3" s="1118"/>
      <c r="BM3" s="371">
        <f>'S1'!$AA$5</f>
        <v>0</v>
      </c>
      <c r="BN3" s="371">
        <f>'S2'!$AA$5</f>
        <v>0</v>
      </c>
      <c r="BO3" s="371">
        <f>'S3'!$AA$5</f>
        <v>0</v>
      </c>
      <c r="BP3" s="371">
        <f>'S4'!$AA$5</f>
        <v>0</v>
      </c>
      <c r="BQ3" s="371">
        <f>'S5'!$AA$5</f>
        <v>0</v>
      </c>
      <c r="BR3" s="371">
        <f>'S6'!$AA$5</f>
        <v>0</v>
      </c>
      <c r="BS3" s="371">
        <f>'S7'!$AA$5</f>
        <v>0</v>
      </c>
      <c r="BT3" s="371">
        <f>'S8'!$AA$5</f>
        <v>0</v>
      </c>
      <c r="BU3" s="1110"/>
      <c r="BV3" s="1110"/>
      <c r="BW3" s="1110"/>
      <c r="BX3" s="1110"/>
      <c r="BY3" s="1110"/>
      <c r="BZ3" s="1110"/>
      <c r="CA3" s="1110"/>
      <c r="CB3" s="1110"/>
    </row>
    <row r="4" spans="1:80" x14ac:dyDescent="0.2">
      <c r="A4" s="371">
        <f>'S1'!$G$6</f>
        <v>0</v>
      </c>
      <c r="B4" s="371">
        <f>'S2'!$G$6</f>
        <v>0</v>
      </c>
      <c r="C4" s="371" t="str">
        <f>'S3'!$G$6</f>
        <v>ARCH 261.01</v>
      </c>
      <c r="D4" s="371" t="str">
        <f>'S4'!$G$6</f>
        <v>ARCH 264.01</v>
      </c>
      <c r="E4" s="371" t="str">
        <f>'S5'!$G$6</f>
        <v>ARCH 362.01</v>
      </c>
      <c r="F4" s="371" t="str">
        <f>'S6'!$G$6</f>
        <v>ARCH 338.11</v>
      </c>
      <c r="G4" s="371">
        <f>'S7'!$G$6</f>
        <v>0</v>
      </c>
      <c r="H4" s="371">
        <f>'S8'!$G$6</f>
        <v>0</v>
      </c>
      <c r="I4" s="1112"/>
      <c r="J4" s="1112"/>
      <c r="K4" s="1112"/>
      <c r="L4" s="1112"/>
      <c r="M4" s="1112"/>
      <c r="N4" s="1112"/>
      <c r="O4" s="1112"/>
      <c r="P4" s="1112"/>
      <c r="Q4" s="371">
        <f>'S1'!$L$6</f>
        <v>0</v>
      </c>
      <c r="R4" s="371">
        <f>'S2'!$L$6</f>
        <v>0</v>
      </c>
      <c r="S4" s="371" t="str">
        <f>'S3'!$L$6</f>
        <v>Öğr. Gör. Cem KUM</v>
      </c>
      <c r="T4" s="371" t="str">
        <f>'S4'!$L$6</f>
        <v>Öğr. Gör. Cengiz GÖKÇE</v>
      </c>
      <c r="U4" s="371" t="str">
        <f>'S5'!$L$6</f>
        <v>Doç. Dr. A. Dilek ÖZDEMİR</v>
      </c>
      <c r="V4" s="371" t="str">
        <f>'S6'!$L$6</f>
        <v>Yrd. Doç. Dr. Togan TONG</v>
      </c>
      <c r="W4" s="371">
        <f>'S7'!$L$6</f>
        <v>0</v>
      </c>
      <c r="X4" s="371">
        <f>'S8'!$L$6</f>
        <v>0</v>
      </c>
      <c r="Y4" s="1114"/>
      <c r="Z4" s="1114"/>
      <c r="AA4" s="1114"/>
      <c r="AB4" s="1114"/>
      <c r="AC4" s="1114"/>
      <c r="AD4" s="1114"/>
      <c r="AE4" s="1114"/>
      <c r="AF4" s="1114"/>
      <c r="AG4" s="371">
        <f>'S1'!$Q$6</f>
        <v>0</v>
      </c>
      <c r="AH4" s="371">
        <f>'S2'!$Q$6</f>
        <v>0</v>
      </c>
      <c r="AI4" s="371">
        <f>'S3'!$Q$6</f>
        <v>0</v>
      </c>
      <c r="AJ4" s="371">
        <f>'S4'!$Q$6</f>
        <v>0</v>
      </c>
      <c r="AK4" s="371">
        <f>'S5'!$Q$6</f>
        <v>0</v>
      </c>
      <c r="AL4" s="371" t="str">
        <f>'S6'!$Q$6</f>
        <v>GSF.222</v>
      </c>
      <c r="AM4" s="371">
        <f>'S7'!$Q$6</f>
        <v>0</v>
      </c>
      <c r="AN4" s="371">
        <f>'S8'!$Q$6</f>
        <v>0</v>
      </c>
      <c r="AO4" s="1116"/>
      <c r="AP4" s="1116"/>
      <c r="AQ4" s="1116"/>
      <c r="AR4" s="1116"/>
      <c r="AS4" s="1116"/>
      <c r="AT4" s="1116"/>
      <c r="AU4" s="1116"/>
      <c r="AV4" s="1116"/>
      <c r="AW4" s="371">
        <f>'S1'!$V$6</f>
        <v>0</v>
      </c>
      <c r="AX4" s="371">
        <f>'S2'!$V$6</f>
        <v>0</v>
      </c>
      <c r="AY4" s="371">
        <f>'S3'!$V$6</f>
        <v>0</v>
      </c>
      <c r="AZ4" s="371">
        <f>'S4'!$V$6</f>
        <v>0</v>
      </c>
      <c r="BA4" s="371">
        <f>'S5'!$V$6</f>
        <v>0</v>
      </c>
      <c r="BB4" s="371">
        <f>'S6'!$V$6</f>
        <v>0</v>
      </c>
      <c r="BC4" s="371">
        <f>'S7'!$V$6</f>
        <v>0</v>
      </c>
      <c r="BD4" s="371">
        <f>'S8'!$V$6</f>
        <v>0</v>
      </c>
      <c r="BE4" s="1118"/>
      <c r="BF4" s="1118"/>
      <c r="BG4" s="1118"/>
      <c r="BH4" s="1118"/>
      <c r="BI4" s="1118"/>
      <c r="BJ4" s="1118"/>
      <c r="BK4" s="1118"/>
      <c r="BL4" s="1118"/>
      <c r="BM4" s="371">
        <f>'S1'!$AA$6</f>
        <v>0</v>
      </c>
      <c r="BN4" s="371">
        <f>'S2'!$AA$6</f>
        <v>0</v>
      </c>
      <c r="BO4" s="371">
        <f>'S3'!$AA$6</f>
        <v>0</v>
      </c>
      <c r="BP4" s="371">
        <f>'S4'!$AA$6</f>
        <v>0</v>
      </c>
      <c r="BQ4" s="371">
        <f>'S5'!$AA$6</f>
        <v>0</v>
      </c>
      <c r="BR4" s="371">
        <f>'S6'!$AA$6</f>
        <v>0</v>
      </c>
      <c r="BS4" s="371">
        <f>'S7'!$AA$6</f>
        <v>0</v>
      </c>
      <c r="BT4" s="371">
        <f>'S8'!$AA$6</f>
        <v>0</v>
      </c>
      <c r="BU4" s="1110"/>
      <c r="BV4" s="1110"/>
      <c r="BW4" s="1110"/>
      <c r="BX4" s="1110"/>
      <c r="BY4" s="1110"/>
      <c r="BZ4" s="1110"/>
      <c r="CA4" s="1110"/>
      <c r="CB4" s="1110"/>
    </row>
    <row r="5" spans="1:80" x14ac:dyDescent="0.2">
      <c r="A5" s="371" t="str">
        <f>'S1'!$G$7</f>
        <v>ARCH 142.11</v>
      </c>
      <c r="B5" s="371" t="str">
        <f>'S2'!$G$7</f>
        <v>ARCH 102.11</v>
      </c>
      <c r="C5" s="371">
        <f>'S3'!$G$7</f>
        <v>0</v>
      </c>
      <c r="D5" s="371">
        <f>'S4'!$G$7</f>
        <v>0</v>
      </c>
      <c r="E5" s="371">
        <f>'S5'!$G$7</f>
        <v>0</v>
      </c>
      <c r="F5" s="371">
        <f>'S6'!$G$7</f>
        <v>0</v>
      </c>
      <c r="G5" s="371">
        <f>'S7'!$G$7</f>
        <v>0</v>
      </c>
      <c r="H5" s="371">
        <f>'S8'!$G$7</f>
        <v>0</v>
      </c>
      <c r="I5" s="1112"/>
      <c r="J5" s="1112"/>
      <c r="K5" s="1112"/>
      <c r="L5" s="1112"/>
      <c r="M5" s="1112"/>
      <c r="N5" s="1112"/>
      <c r="O5" s="1112"/>
      <c r="P5" s="1112"/>
      <c r="Q5" s="371" t="str">
        <f>'S1'!$L$7</f>
        <v>Öğr. Gör. Sadrettin USLU</v>
      </c>
      <c r="R5" s="371" t="str">
        <f>'S2'!$L$7</f>
        <v>Prof. Dr. Ömer GÜLSEN</v>
      </c>
      <c r="S5" s="371">
        <f>'S3'!$L$7</f>
        <v>0</v>
      </c>
      <c r="T5" s="371">
        <f>'S4'!$L$7</f>
        <v>0</v>
      </c>
      <c r="U5" s="371">
        <f>'S5'!$L$7</f>
        <v>0</v>
      </c>
      <c r="V5" s="371">
        <f>'S6'!$L$7</f>
        <v>0</v>
      </c>
      <c r="W5" s="371">
        <f>'S7'!$L$7</f>
        <v>0</v>
      </c>
      <c r="X5" s="371">
        <f>'S8'!$L$7</f>
        <v>0</v>
      </c>
      <c r="Y5" s="1114"/>
      <c r="Z5" s="1114"/>
      <c r="AA5" s="1114"/>
      <c r="AB5" s="1114"/>
      <c r="AC5" s="1114"/>
      <c r="AD5" s="1114"/>
      <c r="AE5" s="1114"/>
      <c r="AF5" s="1114"/>
      <c r="AG5" s="371">
        <f>'S1'!$Q$7</f>
        <v>0</v>
      </c>
      <c r="AH5" s="371">
        <f>'S2'!$Q$7</f>
        <v>0</v>
      </c>
      <c r="AI5" s="371">
        <f>'S3'!$Q$7</f>
        <v>0</v>
      </c>
      <c r="AJ5" s="371">
        <f>'S4'!$Q$7</f>
        <v>0</v>
      </c>
      <c r="AK5" s="371">
        <f>'S5'!$Q$7</f>
        <v>0</v>
      </c>
      <c r="AL5" s="371">
        <f>'S6'!$Q$7</f>
        <v>0</v>
      </c>
      <c r="AM5" s="371">
        <f>'S7'!$Q$7</f>
        <v>0</v>
      </c>
      <c r="AN5" s="371">
        <f>'S8'!$Q$7</f>
        <v>0</v>
      </c>
      <c r="AO5" s="1116"/>
      <c r="AP5" s="1116"/>
      <c r="AQ5" s="1116"/>
      <c r="AR5" s="1116"/>
      <c r="AS5" s="1116"/>
      <c r="AT5" s="1116"/>
      <c r="AU5" s="1116"/>
      <c r="AV5" s="1116"/>
      <c r="AW5" s="371">
        <f>'S1'!$V$7</f>
        <v>0</v>
      </c>
      <c r="AX5" s="371">
        <f>'S2'!$V$7</f>
        <v>0</v>
      </c>
      <c r="AY5" s="371">
        <f>'S3'!$V$7</f>
        <v>0</v>
      </c>
      <c r="AZ5" s="371">
        <f>'S4'!$V$7</f>
        <v>0</v>
      </c>
      <c r="BA5" s="371">
        <f>'S5'!$V$7</f>
        <v>0</v>
      </c>
      <c r="BB5" s="371">
        <f>'S6'!$V$7</f>
        <v>0</v>
      </c>
      <c r="BC5" s="371">
        <f>'S7'!$V$7</f>
        <v>0</v>
      </c>
      <c r="BD5" s="371">
        <f>'S8'!$V$7</f>
        <v>0</v>
      </c>
      <c r="BE5" s="1118"/>
      <c r="BF5" s="1118"/>
      <c r="BG5" s="1118"/>
      <c r="BH5" s="1118"/>
      <c r="BI5" s="1118"/>
      <c r="BJ5" s="1118"/>
      <c r="BK5" s="1118"/>
      <c r="BL5" s="1118"/>
      <c r="BM5" s="371">
        <f>'S1'!$AA$7</f>
        <v>0</v>
      </c>
      <c r="BN5" s="371">
        <f>'S2'!$AA$7</f>
        <v>0</v>
      </c>
      <c r="BO5" s="371">
        <f>'S3'!$AA$7</f>
        <v>0</v>
      </c>
      <c r="BP5" s="371">
        <f>'S4'!$AA$7</f>
        <v>0</v>
      </c>
      <c r="BQ5" s="371">
        <f>'S5'!$AA$7</f>
        <v>0</v>
      </c>
      <c r="BR5" s="371">
        <f>'S6'!$AA$7</f>
        <v>0</v>
      </c>
      <c r="BS5" s="371">
        <f>'S7'!$AA$7</f>
        <v>0</v>
      </c>
      <c r="BT5" s="371">
        <f>'S8'!$AA$7</f>
        <v>0</v>
      </c>
      <c r="BU5" s="1110"/>
      <c r="BV5" s="1110"/>
      <c r="BW5" s="1110"/>
      <c r="BX5" s="1110"/>
      <c r="BY5" s="1110"/>
      <c r="BZ5" s="1110"/>
      <c r="CA5" s="1110"/>
      <c r="CB5" s="1110"/>
    </row>
    <row r="6" spans="1:80" x14ac:dyDescent="0.2">
      <c r="A6" s="371" t="str">
        <f>'S1'!$G$8</f>
        <v>ARCH 142.11</v>
      </c>
      <c r="B6" s="371" t="str">
        <f>'S2'!$G$8</f>
        <v>ARCH 102.11</v>
      </c>
      <c r="C6" s="371">
        <f>'S3'!$G$8</f>
        <v>0</v>
      </c>
      <c r="D6" s="371">
        <f>'S4'!$G$8</f>
        <v>0</v>
      </c>
      <c r="E6" s="371">
        <f>'S5'!$G$8</f>
        <v>0</v>
      </c>
      <c r="F6" s="371">
        <f>'S6'!$G$8</f>
        <v>0</v>
      </c>
      <c r="G6" s="371" t="str">
        <f>'S7'!$G$8</f>
        <v>ARCH 469.11</v>
      </c>
      <c r="H6" s="371">
        <f>'S8'!$G$8</f>
        <v>0</v>
      </c>
      <c r="I6" s="1112"/>
      <c r="J6" s="1112"/>
      <c r="K6" s="1112"/>
      <c r="L6" s="1112"/>
      <c r="M6" s="1112"/>
      <c r="N6" s="1112"/>
      <c r="O6" s="1112"/>
      <c r="P6" s="1112"/>
      <c r="Q6" s="371" t="str">
        <f>'S1'!$L$8</f>
        <v>Öğr. Gör. Sadrettin USLU</v>
      </c>
      <c r="R6" s="371" t="str">
        <f>'S2'!$L$8</f>
        <v>Prof. Dr. Ömer GÜLSEN</v>
      </c>
      <c r="S6" s="371">
        <f>'S3'!$L$8</f>
        <v>0</v>
      </c>
      <c r="T6" s="371">
        <f>'S4'!$L$8</f>
        <v>0</v>
      </c>
      <c r="U6" s="371">
        <f>'S5'!$L$8</f>
        <v>0</v>
      </c>
      <c r="V6" s="371">
        <f>'S6'!$L$8</f>
        <v>0</v>
      </c>
      <c r="W6" s="371" t="str">
        <f>'S7'!$L$8</f>
        <v>Doç. Dr. A. Dilek ÖZDEMİR</v>
      </c>
      <c r="X6" s="371">
        <f>'S8'!$L$8</f>
        <v>0</v>
      </c>
      <c r="Y6" s="1114"/>
      <c r="Z6" s="1114"/>
      <c r="AA6" s="1114"/>
      <c r="AB6" s="1114"/>
      <c r="AC6" s="1114"/>
      <c r="AD6" s="1114"/>
      <c r="AE6" s="1114"/>
      <c r="AF6" s="1114"/>
      <c r="AG6" s="371">
        <f>'S1'!$Q$8</f>
        <v>0</v>
      </c>
      <c r="AH6" s="371">
        <f>'S2'!$Q$8</f>
        <v>0</v>
      </c>
      <c r="AI6" s="371">
        <f>'S3'!$Q$8</f>
        <v>0</v>
      </c>
      <c r="AJ6" s="371">
        <f>'S4'!$Q$8</f>
        <v>0</v>
      </c>
      <c r="AK6" s="371">
        <f>'S5'!$Q$8</f>
        <v>0</v>
      </c>
      <c r="AL6" s="371">
        <f>'S6'!$Q$8</f>
        <v>0</v>
      </c>
      <c r="AM6" s="371">
        <f>'S7'!$Q$8</f>
        <v>0</v>
      </c>
      <c r="AN6" s="371">
        <f>'S8'!$Q$8</f>
        <v>0</v>
      </c>
      <c r="AO6" s="1116"/>
      <c r="AP6" s="1116"/>
      <c r="AQ6" s="1116"/>
      <c r="AR6" s="1116"/>
      <c r="AS6" s="1116"/>
      <c r="AT6" s="1116"/>
      <c r="AU6" s="1116"/>
      <c r="AV6" s="1116"/>
      <c r="AW6" s="371">
        <f>'S1'!$V$8</f>
        <v>0</v>
      </c>
      <c r="AX6" s="371">
        <f>'S2'!$V$8</f>
        <v>0</v>
      </c>
      <c r="AY6" s="371">
        <f>'S3'!$V$8</f>
        <v>0</v>
      </c>
      <c r="AZ6" s="371">
        <f>'S4'!$V$8</f>
        <v>0</v>
      </c>
      <c r="BA6" s="371">
        <f>'S5'!$V$8</f>
        <v>0</v>
      </c>
      <c r="BB6" s="371">
        <f>'S6'!$V$8</f>
        <v>0</v>
      </c>
      <c r="BC6" s="371" t="str">
        <f>'S7'!$V$8</f>
        <v>Dicle KIZILDERE</v>
      </c>
      <c r="BD6" s="371">
        <f>'S8'!$V$8</f>
        <v>0</v>
      </c>
      <c r="BE6" s="1118"/>
      <c r="BF6" s="1118"/>
      <c r="BG6" s="1118"/>
      <c r="BH6" s="1118"/>
      <c r="BI6" s="1118"/>
      <c r="BJ6" s="1118"/>
      <c r="BK6" s="1118"/>
      <c r="BL6" s="1118"/>
      <c r="BM6" s="371">
        <f>'S1'!$AA$8</f>
        <v>0</v>
      </c>
      <c r="BN6" s="371">
        <f>'S2'!$AA$8</f>
        <v>0</v>
      </c>
      <c r="BO6" s="371">
        <f>'S3'!$AA$8</f>
        <v>0</v>
      </c>
      <c r="BP6" s="371">
        <f>'S4'!$AA$8</f>
        <v>0</v>
      </c>
      <c r="BQ6" s="371">
        <f>'S5'!$AA$8</f>
        <v>0</v>
      </c>
      <c r="BR6" s="371">
        <f>'S6'!$AA$8</f>
        <v>0</v>
      </c>
      <c r="BS6" s="371">
        <f>'S7'!$AA$8</f>
        <v>0</v>
      </c>
      <c r="BT6" s="371">
        <f>'S8'!$AA$8</f>
        <v>0</v>
      </c>
      <c r="BU6" s="1110"/>
      <c r="BV6" s="1110"/>
      <c r="BW6" s="1110"/>
      <c r="BX6" s="1110"/>
      <c r="BY6" s="1110"/>
      <c r="BZ6" s="1110"/>
      <c r="CA6" s="1110"/>
      <c r="CB6" s="1110"/>
    </row>
    <row r="7" spans="1:80" x14ac:dyDescent="0.2">
      <c r="A7" s="371" t="str">
        <f>'S1'!$G$9</f>
        <v>ARCH 142.11</v>
      </c>
      <c r="B7" s="371" t="str">
        <f>'S2'!$G$9</f>
        <v>ARCH 102.11</v>
      </c>
      <c r="C7" s="371">
        <f>'S3'!$G$9</f>
        <v>0</v>
      </c>
      <c r="D7" s="371">
        <f>'S4'!$G$9</f>
        <v>0</v>
      </c>
      <c r="E7" s="371">
        <f>'S5'!$G$9</f>
        <v>0</v>
      </c>
      <c r="F7" s="371">
        <f>'S6'!$G$9</f>
        <v>0</v>
      </c>
      <c r="G7" s="371" t="str">
        <f>'S7'!$G$9</f>
        <v>ARCH 469.11</v>
      </c>
      <c r="H7" s="371">
        <f>'S8'!$G$9</f>
        <v>0</v>
      </c>
      <c r="I7" s="1112"/>
      <c r="J7" s="1112"/>
      <c r="K7" s="1112"/>
      <c r="L7" s="1112"/>
      <c r="M7" s="1112"/>
      <c r="N7" s="1112"/>
      <c r="O7" s="1112"/>
      <c r="P7" s="1112"/>
      <c r="Q7" s="371" t="str">
        <f>'S1'!$L$9</f>
        <v>Öğr. Gör. Sadrettin USLU</v>
      </c>
      <c r="R7" s="371" t="str">
        <f>'S2'!$L$9</f>
        <v>Prof. Dr. Ömer GÜLSEN</v>
      </c>
      <c r="S7" s="371">
        <f>'S3'!$L$9</f>
        <v>0</v>
      </c>
      <c r="T7" s="371">
        <f>'S4'!$L$9</f>
        <v>0</v>
      </c>
      <c r="U7" s="371">
        <f>'S5'!$L$9</f>
        <v>0</v>
      </c>
      <c r="V7" s="371">
        <f>'S6'!$L$9</f>
        <v>0</v>
      </c>
      <c r="W7" s="371" t="str">
        <f>'S7'!$L$9</f>
        <v>Doç. Dr. A. Dilek ÖZDEMİR</v>
      </c>
      <c r="X7" s="371">
        <f>'S8'!$L$9</f>
        <v>0</v>
      </c>
      <c r="Y7" s="1114"/>
      <c r="Z7" s="1114"/>
      <c r="AA7" s="1114"/>
      <c r="AB7" s="1114"/>
      <c r="AC7" s="1114"/>
      <c r="AD7" s="1114"/>
      <c r="AE7" s="1114"/>
      <c r="AF7" s="1114"/>
      <c r="AG7" s="371">
        <f>'S1'!$Q$9</f>
        <v>0</v>
      </c>
      <c r="AH7" s="371">
        <f>'S2'!$Q$9</f>
        <v>0</v>
      </c>
      <c r="AI7" s="371">
        <f>'S3'!$Q$9</f>
        <v>0</v>
      </c>
      <c r="AJ7" s="371">
        <f>'S4'!$Q$9</f>
        <v>0</v>
      </c>
      <c r="AK7" s="371">
        <f>'S5'!$Q$9</f>
        <v>0</v>
      </c>
      <c r="AL7" s="371">
        <f>'S6'!$Q$9</f>
        <v>0</v>
      </c>
      <c r="AM7" s="371">
        <f>'S7'!$Q$9</f>
        <v>0</v>
      </c>
      <c r="AN7" s="371">
        <f>'S8'!$Q$9</f>
        <v>0</v>
      </c>
      <c r="AO7" s="1116"/>
      <c r="AP7" s="1116"/>
      <c r="AQ7" s="1116"/>
      <c r="AR7" s="1116"/>
      <c r="AS7" s="1116"/>
      <c r="AT7" s="1116"/>
      <c r="AU7" s="1116"/>
      <c r="AV7" s="1116"/>
      <c r="AW7" s="371">
        <f>'S1'!$V$9</f>
        <v>0</v>
      </c>
      <c r="AX7" s="371">
        <f>'S2'!$V$9</f>
        <v>0</v>
      </c>
      <c r="AY7" s="371">
        <f>'S3'!$V$9</f>
        <v>0</v>
      </c>
      <c r="AZ7" s="371">
        <f>'S4'!$V$9</f>
        <v>0</v>
      </c>
      <c r="BA7" s="371">
        <f>'S5'!$V$9</f>
        <v>0</v>
      </c>
      <c r="BB7" s="371">
        <f>'S6'!$V$9</f>
        <v>0</v>
      </c>
      <c r="BC7" s="371" t="str">
        <f>'S7'!$V$9</f>
        <v>Dicle KIZILDERE</v>
      </c>
      <c r="BD7" s="371">
        <f>'S8'!$V$9</f>
        <v>0</v>
      </c>
      <c r="BE7" s="1118"/>
      <c r="BF7" s="1118"/>
      <c r="BG7" s="1118"/>
      <c r="BH7" s="1118"/>
      <c r="BI7" s="1118"/>
      <c r="BJ7" s="1118"/>
      <c r="BK7" s="1118"/>
      <c r="BL7" s="1118"/>
      <c r="BM7" s="371">
        <f>'S1'!$AA$9</f>
        <v>0</v>
      </c>
      <c r="BN7" s="371">
        <f>'S2'!$AA$9</f>
        <v>0</v>
      </c>
      <c r="BO7" s="371">
        <f>'S3'!$AA$9</f>
        <v>0</v>
      </c>
      <c r="BP7" s="371">
        <f>'S4'!$AA$9</f>
        <v>0</v>
      </c>
      <c r="BQ7" s="371">
        <f>'S5'!$AA$9</f>
        <v>0</v>
      </c>
      <c r="BR7" s="371">
        <f>'S6'!$AA$9</f>
        <v>0</v>
      </c>
      <c r="BS7" s="371">
        <f>'S7'!$AA$9</f>
        <v>0</v>
      </c>
      <c r="BT7" s="371">
        <f>'S8'!$AA$9</f>
        <v>0</v>
      </c>
      <c r="BU7" s="1110"/>
      <c r="BV7" s="1110"/>
      <c r="BW7" s="1110"/>
      <c r="BX7" s="1110"/>
      <c r="BY7" s="1110"/>
      <c r="BZ7" s="1110"/>
      <c r="CA7" s="1110"/>
      <c r="CB7" s="1110"/>
    </row>
    <row r="8" spans="1:80" x14ac:dyDescent="0.2">
      <c r="A8" s="371" t="str">
        <f>'S1'!$G$10</f>
        <v>ARCH 142.11</v>
      </c>
      <c r="B8" s="371" t="str">
        <f>'S2'!$G$10</f>
        <v>ARCH 102.11</v>
      </c>
      <c r="C8" s="371">
        <f>'S3'!$G$10</f>
        <v>0</v>
      </c>
      <c r="D8" s="371">
        <f>'S4'!$G$10</f>
        <v>0</v>
      </c>
      <c r="E8" s="371">
        <f>'S5'!$G$10</f>
        <v>0</v>
      </c>
      <c r="F8" s="371" t="str">
        <f>'S6'!$G$10</f>
        <v>HTR 302.0A</v>
      </c>
      <c r="G8" s="371" t="str">
        <f>'S7'!$G$10</f>
        <v>ARCH 469.11</v>
      </c>
      <c r="H8" s="371">
        <f>'S8'!$G$10</f>
        <v>0</v>
      </c>
      <c r="I8" s="1112"/>
      <c r="J8" s="1112"/>
      <c r="K8" s="1112"/>
      <c r="L8" s="1112"/>
      <c r="M8" s="1112"/>
      <c r="N8" s="1112"/>
      <c r="O8" s="1112"/>
      <c r="P8" s="1112"/>
      <c r="Q8" s="371" t="str">
        <f>'S1'!$L$10</f>
        <v>Öğr. Gör. Sadrettin USLU</v>
      </c>
      <c r="R8" s="371" t="str">
        <f>'S2'!$L$10</f>
        <v>Prof. Dr. Ömer GÜLSEN</v>
      </c>
      <c r="S8" s="371">
        <f>'S3'!$L$10</f>
        <v>0</v>
      </c>
      <c r="T8" s="371">
        <f>'S4'!$L$10</f>
        <v>0</v>
      </c>
      <c r="U8" s="371">
        <f>'S5'!$L$10</f>
        <v>0</v>
      </c>
      <c r="V8" s="371" t="str">
        <f>'S6'!$L$10</f>
        <v>Rectorate4</v>
      </c>
      <c r="W8" s="371" t="str">
        <f>'S7'!$L$10</f>
        <v>Doç. Dr. A. Dilek ÖZDEMİR</v>
      </c>
      <c r="X8" s="371">
        <f>'S8'!$L$10</f>
        <v>0</v>
      </c>
      <c r="Y8" s="1114"/>
      <c r="Z8" s="1114"/>
      <c r="AA8" s="1114"/>
      <c r="AB8" s="1114"/>
      <c r="AC8" s="1114"/>
      <c r="AD8" s="1114"/>
      <c r="AE8" s="1114"/>
      <c r="AF8" s="1114"/>
      <c r="AG8" s="371">
        <f>'S1'!$Q$10</f>
        <v>0</v>
      </c>
      <c r="AH8" s="371">
        <f>'S2'!$Q$10</f>
        <v>0</v>
      </c>
      <c r="AI8" s="371">
        <f>'S3'!$Q$10</f>
        <v>0</v>
      </c>
      <c r="AJ8" s="371">
        <f>'S4'!$Q$10</f>
        <v>0</v>
      </c>
      <c r="AK8" s="371">
        <f>'S5'!$Q$10</f>
        <v>0</v>
      </c>
      <c r="AL8" s="371">
        <f>'S6'!$Q$10</f>
        <v>0</v>
      </c>
      <c r="AM8" s="371">
        <f>'S7'!$Q$10</f>
        <v>0</v>
      </c>
      <c r="AN8" s="371">
        <f>'S8'!$Q$10</f>
        <v>0</v>
      </c>
      <c r="AO8" s="1116"/>
      <c r="AP8" s="1116"/>
      <c r="AQ8" s="1116"/>
      <c r="AR8" s="1116"/>
      <c r="AS8" s="1116"/>
      <c r="AT8" s="1116"/>
      <c r="AU8" s="1116"/>
      <c r="AV8" s="1116"/>
      <c r="AW8" s="371">
        <f>'S1'!$V$10</f>
        <v>0</v>
      </c>
      <c r="AX8" s="371">
        <f>'S2'!$V$10</f>
        <v>0</v>
      </c>
      <c r="AY8" s="371">
        <f>'S3'!$V$10</f>
        <v>0</v>
      </c>
      <c r="AZ8" s="371">
        <f>'S4'!$V$10</f>
        <v>0</v>
      </c>
      <c r="BA8" s="371">
        <f>'S5'!$V$10</f>
        <v>0</v>
      </c>
      <c r="BB8" s="371">
        <f>'S6'!$V$10</f>
        <v>0</v>
      </c>
      <c r="BC8" s="371" t="str">
        <f>'S7'!$V$10</f>
        <v>Dicle KIZILDERE</v>
      </c>
      <c r="BD8" s="371">
        <f>'S8'!$V$10</f>
        <v>0</v>
      </c>
      <c r="BE8" s="1118"/>
      <c r="BF8" s="1118"/>
      <c r="BG8" s="1118"/>
      <c r="BH8" s="1118"/>
      <c r="BI8" s="1118"/>
      <c r="BJ8" s="1118"/>
      <c r="BK8" s="1118"/>
      <c r="BL8" s="1118"/>
      <c r="BM8" s="371">
        <f>'S1'!$AA$10</f>
        <v>0</v>
      </c>
      <c r="BN8" s="371">
        <f>'S2'!$AA$10</f>
        <v>0</v>
      </c>
      <c r="BO8" s="371">
        <f>'S3'!$AA$10</f>
        <v>0</v>
      </c>
      <c r="BP8" s="371">
        <f>'S4'!$AA$10</f>
        <v>0</v>
      </c>
      <c r="BQ8" s="371">
        <f>'S5'!$AA$10</f>
        <v>0</v>
      </c>
      <c r="BR8" s="371">
        <f>'S6'!$AA$10</f>
        <v>0</v>
      </c>
      <c r="BS8" s="371">
        <f>'S7'!$AA$10</f>
        <v>0</v>
      </c>
      <c r="BT8" s="371">
        <f>'S8'!$AA$10</f>
        <v>0</v>
      </c>
      <c r="BU8" s="1110"/>
      <c r="BV8" s="1110"/>
      <c r="BW8" s="1110"/>
      <c r="BX8" s="1110"/>
      <c r="BY8" s="1110"/>
      <c r="BZ8" s="1110"/>
      <c r="CA8" s="1110"/>
      <c r="CB8" s="1110"/>
    </row>
    <row r="9" spans="1:80" x14ac:dyDescent="0.2">
      <c r="A9" s="371" t="str">
        <f>'S1'!$G$11</f>
        <v>ARCH 142.11</v>
      </c>
      <c r="B9" s="371">
        <f>'S2'!$G$11</f>
        <v>0</v>
      </c>
      <c r="C9" s="371">
        <f>'S3'!$G$11</f>
        <v>0</v>
      </c>
      <c r="D9" s="371">
        <f>'S4'!$G$11</f>
        <v>0</v>
      </c>
      <c r="E9" s="371">
        <f>'S5'!$G$11</f>
        <v>0</v>
      </c>
      <c r="F9" s="371" t="str">
        <f>'S6'!$G$11</f>
        <v>HTR 302.0A</v>
      </c>
      <c r="G9" s="371" t="str">
        <f>'S7'!$G$11</f>
        <v>ARCH 469.11</v>
      </c>
      <c r="H9" s="371">
        <f>'S8'!$G$11</f>
        <v>0</v>
      </c>
      <c r="I9" s="1112"/>
      <c r="J9" s="1112"/>
      <c r="K9" s="1112"/>
      <c r="L9" s="1112"/>
      <c r="M9" s="1112"/>
      <c r="N9" s="1112"/>
      <c r="O9" s="1112"/>
      <c r="P9" s="1112"/>
      <c r="Q9" s="371" t="str">
        <f>'S1'!$L$11</f>
        <v>Öğr. Gör. Sadrettin USLU</v>
      </c>
      <c r="R9" s="371">
        <f>'S2'!$L$11</f>
        <v>0</v>
      </c>
      <c r="S9" s="371">
        <f>'S3'!$L$11</f>
        <v>0</v>
      </c>
      <c r="T9" s="371">
        <f>'S4'!$L$11</f>
        <v>0</v>
      </c>
      <c r="U9" s="371">
        <f>'S5'!$L$11</f>
        <v>0</v>
      </c>
      <c r="V9" s="371" t="str">
        <f>'S6'!$L$11</f>
        <v>Rectorate4</v>
      </c>
      <c r="W9" s="371" t="str">
        <f>'S7'!$L$11</f>
        <v>Doç. Dr. A. Dilek ÖZDEMİR</v>
      </c>
      <c r="X9" s="371">
        <f>'S8'!$L$11</f>
        <v>0</v>
      </c>
      <c r="Y9" s="1114"/>
      <c r="Z9" s="1114"/>
      <c r="AA9" s="1114"/>
      <c r="AB9" s="1114"/>
      <c r="AC9" s="1114"/>
      <c r="AD9" s="1114"/>
      <c r="AE9" s="1114"/>
      <c r="AF9" s="1114"/>
      <c r="AG9" s="371">
        <f>'S1'!$Q$11</f>
        <v>0</v>
      </c>
      <c r="AH9" s="371">
        <f>'S2'!$Q$11</f>
        <v>0</v>
      </c>
      <c r="AI9" s="371">
        <f>'S3'!$Q$11</f>
        <v>0</v>
      </c>
      <c r="AJ9" s="371">
        <f>'S4'!$Q$11</f>
        <v>0</v>
      </c>
      <c r="AK9" s="371">
        <f>'S5'!$Q$11</f>
        <v>0</v>
      </c>
      <c r="AL9" s="371">
        <f>'S6'!$Q$11</f>
        <v>0</v>
      </c>
      <c r="AM9" s="371">
        <f>'S7'!$Q$11</f>
        <v>0</v>
      </c>
      <c r="AN9" s="371">
        <f>'S8'!$Q$11</f>
        <v>0</v>
      </c>
      <c r="AO9" s="1116"/>
      <c r="AP9" s="1116"/>
      <c r="AQ9" s="1116"/>
      <c r="AR9" s="1116"/>
      <c r="AS9" s="1116"/>
      <c r="AT9" s="1116"/>
      <c r="AU9" s="1116"/>
      <c r="AV9" s="1116"/>
      <c r="AW9" s="371">
        <f>'S1'!$V$11</f>
        <v>0</v>
      </c>
      <c r="AX9" s="371">
        <f>'S2'!$V$11</f>
        <v>0</v>
      </c>
      <c r="AY9" s="371">
        <f>'S3'!$V$11</f>
        <v>0</v>
      </c>
      <c r="AZ9" s="371">
        <f>'S4'!$V$11</f>
        <v>0</v>
      </c>
      <c r="BA9" s="371">
        <f>'S5'!$V$11</f>
        <v>0</v>
      </c>
      <c r="BB9" s="371">
        <f>'S6'!$V$11</f>
        <v>0</v>
      </c>
      <c r="BC9" s="371" t="str">
        <f>'S7'!$V$11</f>
        <v>Dicle KIZILDERE</v>
      </c>
      <c r="BD9" s="371">
        <f>'S8'!$V$11</f>
        <v>0</v>
      </c>
      <c r="BE9" s="1118"/>
      <c r="BF9" s="1118"/>
      <c r="BG9" s="1118"/>
      <c r="BH9" s="1118"/>
      <c r="BI9" s="1118"/>
      <c r="BJ9" s="1118"/>
      <c r="BK9" s="1118"/>
      <c r="BL9" s="1118"/>
      <c r="BM9" s="371">
        <f>'S1'!$AA$11</f>
        <v>0</v>
      </c>
      <c r="BN9" s="371">
        <f>'S2'!$AA$11</f>
        <v>0</v>
      </c>
      <c r="BO9" s="371">
        <f>'S3'!$AA$11</f>
        <v>0</v>
      </c>
      <c r="BP9" s="371">
        <f>'S4'!$AA$11</f>
        <v>0</v>
      </c>
      <c r="BQ9" s="371">
        <f>'S5'!$AA$11</f>
        <v>0</v>
      </c>
      <c r="BR9" s="371">
        <f>'S6'!$AA$11</f>
        <v>0</v>
      </c>
      <c r="BS9" s="371">
        <f>'S7'!$AA$11</f>
        <v>0</v>
      </c>
      <c r="BT9" s="371">
        <f>'S8'!$AA$11</f>
        <v>0</v>
      </c>
      <c r="BU9" s="1110"/>
      <c r="BV9" s="1110"/>
      <c r="BW9" s="1110"/>
      <c r="BX9" s="1110"/>
      <c r="BY9" s="1110"/>
      <c r="BZ9" s="1110"/>
      <c r="CA9" s="1110"/>
      <c r="CB9" s="1110"/>
    </row>
    <row r="10" spans="1:80" x14ac:dyDescent="0.2">
      <c r="A10" s="371">
        <f>'S1'!$G$12</f>
        <v>0</v>
      </c>
      <c r="B10" s="371">
        <f>'S2'!$G$12</f>
        <v>0</v>
      </c>
      <c r="C10" s="371">
        <f>'S3'!$G$12</f>
        <v>0</v>
      </c>
      <c r="D10" s="371">
        <f>'S4'!$G$12</f>
        <v>0</v>
      </c>
      <c r="E10" s="371">
        <f>'S5'!$G$12</f>
        <v>0</v>
      </c>
      <c r="F10" s="371">
        <f>'S6'!$G$12</f>
        <v>0</v>
      </c>
      <c r="G10" s="371">
        <f>'S7'!$G$12</f>
        <v>0</v>
      </c>
      <c r="H10" s="371">
        <f>'S8'!$G$12</f>
        <v>0</v>
      </c>
      <c r="I10" s="1112"/>
      <c r="J10" s="1112"/>
      <c r="K10" s="1112"/>
      <c r="L10" s="1112"/>
      <c r="M10" s="1112"/>
      <c r="N10" s="1112"/>
      <c r="O10" s="1112"/>
      <c r="P10" s="1112"/>
      <c r="Q10" s="371">
        <f>'S1'!$L$12</f>
        <v>0</v>
      </c>
      <c r="R10" s="371">
        <f>'S2'!$L$12</f>
        <v>0</v>
      </c>
      <c r="S10" s="371">
        <f>'S3'!$L$12</f>
        <v>0</v>
      </c>
      <c r="T10" s="371">
        <f>'S4'!$L$12</f>
        <v>0</v>
      </c>
      <c r="U10" s="371">
        <f>'S5'!$L$12</f>
        <v>0</v>
      </c>
      <c r="V10" s="371">
        <f>'S6'!$L$12</f>
        <v>0</v>
      </c>
      <c r="W10" s="371">
        <f>'S7'!$L$12</f>
        <v>0</v>
      </c>
      <c r="X10" s="371">
        <f>'S8'!$L$12</f>
        <v>0</v>
      </c>
      <c r="Y10" s="1114"/>
      <c r="Z10" s="1114"/>
      <c r="AA10" s="1114"/>
      <c r="AB10" s="1114"/>
      <c r="AC10" s="1114"/>
      <c r="AD10" s="1114"/>
      <c r="AE10" s="1114"/>
      <c r="AF10" s="1114"/>
      <c r="AG10" s="371">
        <f>'S1'!$Q$12</f>
        <v>0</v>
      </c>
      <c r="AH10" s="371">
        <f>'S2'!$Q$12</f>
        <v>0</v>
      </c>
      <c r="AI10" s="371">
        <f>'S3'!$Q$12</f>
        <v>0</v>
      </c>
      <c r="AJ10" s="371">
        <f>'S4'!$Q$12</f>
        <v>0</v>
      </c>
      <c r="AK10" s="371">
        <f>'S5'!$Q$12</f>
        <v>0</v>
      </c>
      <c r="AL10" s="371">
        <f>'S6'!$Q$12</f>
        <v>0</v>
      </c>
      <c r="AM10" s="371">
        <f>'S7'!$Q$12</f>
        <v>0</v>
      </c>
      <c r="AN10" s="371">
        <f>'S8'!$Q$12</f>
        <v>0</v>
      </c>
      <c r="AO10" s="1116"/>
      <c r="AP10" s="1116"/>
      <c r="AQ10" s="1116"/>
      <c r="AR10" s="1116"/>
      <c r="AS10" s="1116"/>
      <c r="AT10" s="1116"/>
      <c r="AU10" s="1116"/>
      <c r="AV10" s="1116"/>
      <c r="AW10" s="371">
        <f>'S1'!$V$12</f>
        <v>0</v>
      </c>
      <c r="AX10" s="371">
        <f>'S2'!$V$12</f>
        <v>0</v>
      </c>
      <c r="AY10" s="371">
        <f>'S3'!$V$12</f>
        <v>0</v>
      </c>
      <c r="AZ10" s="371">
        <f>'S4'!$V$12</f>
        <v>0</v>
      </c>
      <c r="BA10" s="371">
        <f>'S5'!$V$12</f>
        <v>0</v>
      </c>
      <c r="BB10" s="371">
        <f>'S6'!$V$12</f>
        <v>0</v>
      </c>
      <c r="BC10" s="371">
        <f>'S7'!$V$12</f>
        <v>0</v>
      </c>
      <c r="BD10" s="371">
        <f>'S8'!$V$12</f>
        <v>0</v>
      </c>
      <c r="BE10" s="1118"/>
      <c r="BF10" s="1118"/>
      <c r="BG10" s="1118"/>
      <c r="BH10" s="1118"/>
      <c r="BI10" s="1118"/>
      <c r="BJ10" s="1118"/>
      <c r="BK10" s="1118"/>
      <c r="BL10" s="1118"/>
      <c r="BM10" s="371">
        <f>'S1'!$AA$12</f>
        <v>0</v>
      </c>
      <c r="BN10" s="371">
        <f>'S2'!$AA$12</f>
        <v>0</v>
      </c>
      <c r="BO10" s="371">
        <f>'S3'!$AA$12</f>
        <v>0</v>
      </c>
      <c r="BP10" s="371">
        <f>'S4'!$AA$12</f>
        <v>0</v>
      </c>
      <c r="BQ10" s="371">
        <f>'S5'!$AA$12</f>
        <v>0</v>
      </c>
      <c r="BR10" s="371">
        <f>'S6'!$AA$12</f>
        <v>0</v>
      </c>
      <c r="BS10" s="371">
        <f>'S7'!$AA$12</f>
        <v>0</v>
      </c>
      <c r="BT10" s="371">
        <f>'S8'!$AA$12</f>
        <v>0</v>
      </c>
      <c r="BU10" s="1110"/>
      <c r="BV10" s="1110"/>
      <c r="BW10" s="1110"/>
      <c r="BX10" s="1110"/>
      <c r="BY10" s="1110"/>
      <c r="BZ10" s="1110"/>
      <c r="CA10" s="1110"/>
      <c r="CB10" s="1110"/>
    </row>
    <row r="11" spans="1:80" x14ac:dyDescent="0.2">
      <c r="A11" s="370">
        <f>'S1'!$G$13</f>
        <v>0</v>
      </c>
      <c r="B11" s="370" t="str">
        <f>'S2'!$G$13</f>
        <v>ARCH 208.12</v>
      </c>
      <c r="C11" s="376">
        <f>'S3'!$G$13</f>
        <v>0</v>
      </c>
      <c r="D11" s="370">
        <f>'S4'!$G$13</f>
        <v>0</v>
      </c>
      <c r="E11" s="370">
        <f>'S5'!$G$13</f>
        <v>0</v>
      </c>
      <c r="F11" s="370" t="str">
        <f>'S6'!$G$13</f>
        <v>ARCH 467.12</v>
      </c>
      <c r="G11" s="370">
        <f>'S7'!$G$13</f>
        <v>0</v>
      </c>
      <c r="H11" s="370" t="str">
        <f>'S8'!$G$13</f>
        <v>ARCH 413.01</v>
      </c>
      <c r="I11" s="1112"/>
      <c r="J11" s="1112"/>
      <c r="K11" s="1112"/>
      <c r="L11" s="1112"/>
      <c r="M11" s="1112"/>
      <c r="N11" s="1112"/>
      <c r="O11" s="1112"/>
      <c r="P11" s="1112"/>
      <c r="Q11" s="383">
        <f>'S1'!$L$13</f>
        <v>0</v>
      </c>
      <c r="R11" s="383" t="str">
        <f>'S2'!$L$13</f>
        <v>Öğr. Gör. Turan DÜNDAR</v>
      </c>
      <c r="S11" s="383">
        <f>'S3'!$L$13</f>
        <v>0</v>
      </c>
      <c r="T11" s="383">
        <f>'S4'!$L$13</f>
        <v>0</v>
      </c>
      <c r="U11" s="383">
        <f>'S5'!$L$13</f>
        <v>0</v>
      </c>
      <c r="V11" s="383" t="str">
        <f>'S6'!$L$13</f>
        <v>Prof. Dr. Güzin KONUK</v>
      </c>
      <c r="W11" s="383">
        <f>'S7'!$L$13</f>
        <v>0</v>
      </c>
      <c r="X11" s="383" t="str">
        <f>'S8'!$L$13</f>
        <v>Yrd. Doç. Dr. Soner ŞAHİN</v>
      </c>
      <c r="Y11" s="1114"/>
      <c r="Z11" s="1114"/>
      <c r="AA11" s="1114"/>
      <c r="AB11" s="1114"/>
      <c r="AC11" s="1114"/>
      <c r="AD11" s="1114"/>
      <c r="AE11" s="1114"/>
      <c r="AF11" s="1114"/>
      <c r="AG11" s="370">
        <f>'S1'!$Q$13</f>
        <v>0</v>
      </c>
      <c r="AH11" s="376">
        <f>'S2'!$Q$13</f>
        <v>0</v>
      </c>
      <c r="AI11" s="376">
        <f>'S3'!$Q$13</f>
        <v>0</v>
      </c>
      <c r="AJ11" s="376">
        <f>'S4'!$Q$13</f>
        <v>0</v>
      </c>
      <c r="AK11" s="370">
        <f>'S5'!$Q$13</f>
        <v>0</v>
      </c>
      <c r="AL11" s="370">
        <f>'S6'!$Q$13</f>
        <v>0</v>
      </c>
      <c r="AM11" s="370">
        <f>'S7'!$Q$13</f>
        <v>0</v>
      </c>
      <c r="AN11" s="370">
        <f>'S8'!$Q$13</f>
        <v>0</v>
      </c>
      <c r="AO11" s="1116"/>
      <c r="AP11" s="1116"/>
      <c r="AQ11" s="1116"/>
      <c r="AR11" s="1116"/>
      <c r="AS11" s="1116"/>
      <c r="AT11" s="1116"/>
      <c r="AU11" s="1116"/>
      <c r="AV11" s="1116"/>
      <c r="AW11" s="383">
        <f>'S1'!$V$13</f>
        <v>0</v>
      </c>
      <c r="AX11" s="383">
        <f>'S2'!$V$13</f>
        <v>0</v>
      </c>
      <c r="AY11" s="383">
        <f>'S3'!$V$13</f>
        <v>0</v>
      </c>
      <c r="AZ11" s="383">
        <f>'S4'!$V$13</f>
        <v>0</v>
      </c>
      <c r="BA11" s="383">
        <f>'S5'!$V$13</f>
        <v>0</v>
      </c>
      <c r="BB11" s="383">
        <f>'S6'!$V$13</f>
        <v>0</v>
      </c>
      <c r="BC11" s="383">
        <f>'S7'!$V$13</f>
        <v>0</v>
      </c>
      <c r="BD11" s="383">
        <f>'S8'!$V$13</f>
        <v>0</v>
      </c>
      <c r="BE11" s="1118"/>
      <c r="BF11" s="1118"/>
      <c r="BG11" s="1118"/>
      <c r="BH11" s="1118"/>
      <c r="BI11" s="1118"/>
      <c r="BJ11" s="1118"/>
      <c r="BK11" s="1118"/>
      <c r="BL11" s="1118"/>
      <c r="BM11" s="370">
        <f>'S1'!$AA$13</f>
        <v>0</v>
      </c>
      <c r="BN11" s="370">
        <f>'S2'!$AA$13</f>
        <v>0</v>
      </c>
      <c r="BO11" s="370">
        <f>'S3'!$AA$13</f>
        <v>0</v>
      </c>
      <c r="BP11" s="370">
        <f>'S4'!$AA$13</f>
        <v>0</v>
      </c>
      <c r="BQ11" s="370">
        <f>'S5'!$AA$13</f>
        <v>0</v>
      </c>
      <c r="BR11" s="370">
        <f>'S6'!$AA$13</f>
        <v>0</v>
      </c>
      <c r="BS11" s="370">
        <f>'S7'!$AA$13</f>
        <v>0</v>
      </c>
      <c r="BT11" s="370">
        <f>'S8'!$AA$13</f>
        <v>0</v>
      </c>
      <c r="BU11" s="1110"/>
      <c r="BV11" s="1110"/>
      <c r="BW11" s="1110"/>
      <c r="BX11" s="1110"/>
      <c r="BY11" s="1110"/>
      <c r="BZ11" s="1110"/>
      <c r="CA11" s="1110"/>
      <c r="CB11" s="1110"/>
    </row>
    <row r="12" spans="1:80" x14ac:dyDescent="0.2">
      <c r="A12" s="370">
        <f>'S1'!$G$14</f>
        <v>0</v>
      </c>
      <c r="B12" s="370" t="str">
        <f>'S2'!$G$14</f>
        <v>ARCH 208.12</v>
      </c>
      <c r="C12" s="376">
        <f>'S3'!$G$14</f>
        <v>0</v>
      </c>
      <c r="D12" s="370">
        <f>'S4'!$G$14</f>
        <v>0</v>
      </c>
      <c r="E12" s="370">
        <f>'S5'!$G$14</f>
        <v>0</v>
      </c>
      <c r="F12" s="370" t="str">
        <f>'S6'!$G$14</f>
        <v>ARCH 467.12</v>
      </c>
      <c r="G12" s="370">
        <f>'S7'!$G$14</f>
        <v>0</v>
      </c>
      <c r="H12" s="370" t="str">
        <f>'S8'!$G$14</f>
        <v>ARCH 413.01</v>
      </c>
      <c r="I12" s="1112"/>
      <c r="J12" s="1112"/>
      <c r="K12" s="1112"/>
      <c r="L12" s="1112"/>
      <c r="M12" s="1112"/>
      <c r="N12" s="1112"/>
      <c r="O12" s="1112"/>
      <c r="P12" s="1112"/>
      <c r="Q12" s="383">
        <f>'S1'!$L$14</f>
        <v>0</v>
      </c>
      <c r="R12" s="383" t="str">
        <f>'S2'!$L$14</f>
        <v>Öğr. Gör. Turan DÜNDAR</v>
      </c>
      <c r="S12" s="383">
        <f>'S3'!$L$14</f>
        <v>0</v>
      </c>
      <c r="T12" s="383">
        <f>'S4'!$L$14</f>
        <v>0</v>
      </c>
      <c r="U12" s="383">
        <f>'S5'!$L$14</f>
        <v>0</v>
      </c>
      <c r="V12" s="383" t="str">
        <f>'S6'!$L$14</f>
        <v>Prof. Dr. Güzin KONUK</v>
      </c>
      <c r="W12" s="383">
        <f>'S7'!$L$14</f>
        <v>0</v>
      </c>
      <c r="X12" s="383" t="str">
        <f>'S8'!$L$14</f>
        <v>Yrd. Doç. Dr. Soner ŞAHİN</v>
      </c>
      <c r="Y12" s="1114"/>
      <c r="Z12" s="1114"/>
      <c r="AA12" s="1114"/>
      <c r="AB12" s="1114"/>
      <c r="AC12" s="1114"/>
      <c r="AD12" s="1114"/>
      <c r="AE12" s="1114"/>
      <c r="AF12" s="1114"/>
      <c r="AG12" s="370">
        <f>'S1'!$Q$14</f>
        <v>0</v>
      </c>
      <c r="AH12" s="376">
        <f>'S2'!$Q$14</f>
        <v>0</v>
      </c>
      <c r="AI12" s="376">
        <f>'S3'!$Q$14</f>
        <v>0</v>
      </c>
      <c r="AJ12" s="376">
        <f>'S4'!$Q$14</f>
        <v>0</v>
      </c>
      <c r="AK12" s="370">
        <f>'S5'!$Q$14</f>
        <v>0</v>
      </c>
      <c r="AL12" s="370">
        <f>'S6'!$Q$14</f>
        <v>0</v>
      </c>
      <c r="AM12" s="370">
        <f>'S7'!$Q$14</f>
        <v>0</v>
      </c>
      <c r="AN12" s="370">
        <f>'S8'!$Q$14</f>
        <v>0</v>
      </c>
      <c r="AO12" s="1116"/>
      <c r="AP12" s="1116"/>
      <c r="AQ12" s="1116"/>
      <c r="AR12" s="1116"/>
      <c r="AS12" s="1116"/>
      <c r="AT12" s="1116"/>
      <c r="AU12" s="1116"/>
      <c r="AV12" s="1116"/>
      <c r="AW12" s="383">
        <f>'S1'!$V$14</f>
        <v>0</v>
      </c>
      <c r="AX12" s="383">
        <f>'S2'!$V$14</f>
        <v>0</v>
      </c>
      <c r="AY12" s="383">
        <f>'S3'!$V$14</f>
        <v>0</v>
      </c>
      <c r="AZ12" s="383">
        <f>'S4'!$V$14</f>
        <v>0</v>
      </c>
      <c r="BA12" s="383">
        <f>'S5'!$V$14</f>
        <v>0</v>
      </c>
      <c r="BB12" s="383">
        <f>'S6'!$V$14</f>
        <v>0</v>
      </c>
      <c r="BC12" s="383">
        <f>'S7'!$V$14</f>
        <v>0</v>
      </c>
      <c r="BD12" s="383">
        <f>'S8'!$V$14</f>
        <v>0</v>
      </c>
      <c r="BE12" s="1118"/>
      <c r="BF12" s="1118"/>
      <c r="BG12" s="1118"/>
      <c r="BH12" s="1118"/>
      <c r="BI12" s="1118"/>
      <c r="BJ12" s="1118"/>
      <c r="BK12" s="1118"/>
      <c r="BL12" s="1118"/>
      <c r="BM12" s="370">
        <f>'S1'!$AA$14</f>
        <v>0</v>
      </c>
      <c r="BN12" s="370">
        <f>'S2'!$AA$14</f>
        <v>0</v>
      </c>
      <c r="BO12" s="370">
        <f>'S3'!$AA$14</f>
        <v>0</v>
      </c>
      <c r="BP12" s="370">
        <f>'S4'!$AA$14</f>
        <v>0</v>
      </c>
      <c r="BQ12" s="370">
        <f>'S5'!$AA$14</f>
        <v>0</v>
      </c>
      <c r="BR12" s="370">
        <f>'S6'!$AA$14</f>
        <v>0</v>
      </c>
      <c r="BS12" s="370">
        <f>'S7'!$AA$14</f>
        <v>0</v>
      </c>
      <c r="BT12" s="370">
        <f>'S8'!$AA$14</f>
        <v>0</v>
      </c>
      <c r="BU12" s="1110"/>
      <c r="BV12" s="1110"/>
      <c r="BW12" s="1110"/>
      <c r="BX12" s="1110"/>
      <c r="BY12" s="1110"/>
      <c r="BZ12" s="1110"/>
      <c r="CA12" s="1110"/>
      <c r="CB12" s="1110"/>
    </row>
    <row r="13" spans="1:80" x14ac:dyDescent="0.2">
      <c r="A13" s="370">
        <f>'S1'!$G$15</f>
        <v>0</v>
      </c>
      <c r="B13" s="370" t="str">
        <f>'S2'!$G$15</f>
        <v>ARCH 208.12</v>
      </c>
      <c r="C13" s="376">
        <f>'S3'!$G$15</f>
        <v>0</v>
      </c>
      <c r="D13" s="370">
        <f>'S4'!$G$15</f>
        <v>0</v>
      </c>
      <c r="E13" s="370">
        <f>'S5'!$G$15</f>
        <v>0</v>
      </c>
      <c r="F13" s="370" t="str">
        <f>'S6'!$G$15</f>
        <v>ARCH 467.12</v>
      </c>
      <c r="G13" s="370">
        <f>'S7'!$G$15</f>
        <v>0</v>
      </c>
      <c r="H13" s="370" t="str">
        <f>'S8'!$G$15</f>
        <v>ARCH 413.01</v>
      </c>
      <c r="I13" s="1112"/>
      <c r="J13" s="1112"/>
      <c r="K13" s="1112"/>
      <c r="L13" s="1112"/>
      <c r="M13" s="1112"/>
      <c r="N13" s="1112"/>
      <c r="O13" s="1112"/>
      <c r="P13" s="1112"/>
      <c r="Q13" s="383">
        <f>'S1'!$L$15</f>
        <v>0</v>
      </c>
      <c r="R13" s="383" t="str">
        <f>'S2'!$L$15</f>
        <v>Öğr. Gör. Turan DÜNDAR</v>
      </c>
      <c r="S13" s="383">
        <f>'S3'!$L$15</f>
        <v>0</v>
      </c>
      <c r="T13" s="383">
        <f>'S4'!$L$15</f>
        <v>0</v>
      </c>
      <c r="U13" s="383">
        <f>'S5'!$L$15</f>
        <v>0</v>
      </c>
      <c r="V13" s="383" t="str">
        <f>'S6'!$L$15</f>
        <v>Prof. Dr. Güzin KONUK</v>
      </c>
      <c r="W13" s="383">
        <f>'S7'!$L$15</f>
        <v>0</v>
      </c>
      <c r="X13" s="383" t="str">
        <f>'S8'!$L$15</f>
        <v>Yrd. Doç. Dr. Soner ŞAHİN</v>
      </c>
      <c r="Y13" s="1114"/>
      <c r="Z13" s="1114"/>
      <c r="AA13" s="1114"/>
      <c r="AB13" s="1114"/>
      <c r="AC13" s="1114"/>
      <c r="AD13" s="1114"/>
      <c r="AE13" s="1114"/>
      <c r="AF13" s="1114"/>
      <c r="AG13" s="370">
        <f>'S1'!$Q$15</f>
        <v>0</v>
      </c>
      <c r="AH13" s="376">
        <f>'S2'!$Q$15</f>
        <v>0</v>
      </c>
      <c r="AI13" s="376">
        <f>'S3'!$Q$15</f>
        <v>0</v>
      </c>
      <c r="AJ13" s="376">
        <f>'S4'!$Q$15</f>
        <v>0</v>
      </c>
      <c r="AK13" s="370">
        <f>'S5'!$Q$15</f>
        <v>0</v>
      </c>
      <c r="AL13" s="370">
        <f>'S6'!$Q$15</f>
        <v>0</v>
      </c>
      <c r="AM13" s="370">
        <f>'S7'!$Q$15</f>
        <v>0</v>
      </c>
      <c r="AN13" s="370">
        <f>'S8'!$Q$15</f>
        <v>0</v>
      </c>
      <c r="AO13" s="1116"/>
      <c r="AP13" s="1116"/>
      <c r="AQ13" s="1116"/>
      <c r="AR13" s="1116"/>
      <c r="AS13" s="1116"/>
      <c r="AT13" s="1116"/>
      <c r="AU13" s="1116"/>
      <c r="AV13" s="1116"/>
      <c r="AW13" s="383">
        <f>'S1'!$V$15</f>
        <v>0</v>
      </c>
      <c r="AX13" s="383">
        <f>'S2'!$V$15</f>
        <v>0</v>
      </c>
      <c r="AY13" s="383">
        <f>'S3'!$V$15</f>
        <v>0</v>
      </c>
      <c r="AZ13" s="383">
        <f>'S4'!$V$15</f>
        <v>0</v>
      </c>
      <c r="BA13" s="383">
        <f>'S5'!$V$15</f>
        <v>0</v>
      </c>
      <c r="BB13" s="383">
        <f>'S6'!$V$15</f>
        <v>0</v>
      </c>
      <c r="BC13" s="383">
        <f>'S7'!$V$15</f>
        <v>0</v>
      </c>
      <c r="BD13" s="383">
        <f>'S8'!$V$15</f>
        <v>0</v>
      </c>
      <c r="BE13" s="1118"/>
      <c r="BF13" s="1118"/>
      <c r="BG13" s="1118"/>
      <c r="BH13" s="1118"/>
      <c r="BI13" s="1118"/>
      <c r="BJ13" s="1118"/>
      <c r="BK13" s="1118"/>
      <c r="BL13" s="1118"/>
      <c r="BM13" s="370">
        <f>'S1'!$AA$15</f>
        <v>0</v>
      </c>
      <c r="BN13" s="370">
        <f>'S2'!$AA$15</f>
        <v>0</v>
      </c>
      <c r="BO13" s="370">
        <f>'S3'!$AA$15</f>
        <v>0</v>
      </c>
      <c r="BP13" s="370">
        <f>'S4'!$AA$15</f>
        <v>0</v>
      </c>
      <c r="BQ13" s="370">
        <f>'S5'!$AA$15</f>
        <v>0</v>
      </c>
      <c r="BR13" s="370">
        <f>'S6'!$AA$15</f>
        <v>0</v>
      </c>
      <c r="BS13" s="370">
        <f>'S7'!$AA$15</f>
        <v>0</v>
      </c>
      <c r="BT13" s="370">
        <f>'S8'!$AA$15</f>
        <v>0</v>
      </c>
      <c r="BU13" s="1110"/>
      <c r="BV13" s="1110"/>
      <c r="BW13" s="1110"/>
      <c r="BX13" s="1110"/>
      <c r="BY13" s="1110"/>
      <c r="BZ13" s="1110"/>
      <c r="CA13" s="1110"/>
      <c r="CB13" s="1110"/>
    </row>
    <row r="14" spans="1:80" x14ac:dyDescent="0.2">
      <c r="A14" s="370">
        <f>'S1'!$G$16</f>
        <v>0</v>
      </c>
      <c r="B14" s="370" t="str">
        <f>'S2'!$G$16</f>
        <v>ARCH 208.12</v>
      </c>
      <c r="C14" s="376">
        <f>'S3'!$G$16</f>
        <v>0</v>
      </c>
      <c r="D14" s="370">
        <f>'S4'!$G$16</f>
        <v>0</v>
      </c>
      <c r="E14" s="370">
        <f>'S5'!$G$16</f>
        <v>0</v>
      </c>
      <c r="F14" s="370" t="str">
        <f>'S6'!$G$16</f>
        <v>ARCH 467.12</v>
      </c>
      <c r="G14" s="370">
        <f>'S7'!$G$16</f>
        <v>0</v>
      </c>
      <c r="H14" s="370">
        <f>'S8'!$G$16</f>
        <v>0</v>
      </c>
      <c r="I14" s="1112"/>
      <c r="J14" s="1112"/>
      <c r="K14" s="1112"/>
      <c r="L14" s="1112"/>
      <c r="M14" s="1112"/>
      <c r="N14" s="1112"/>
      <c r="O14" s="1112"/>
      <c r="P14" s="1112"/>
      <c r="Q14" s="383">
        <f>'S1'!$L$16</f>
        <v>0</v>
      </c>
      <c r="R14" s="383" t="str">
        <f>'S2'!$L$16</f>
        <v>Öğr. Gör. Turan DÜNDAR</v>
      </c>
      <c r="S14" s="383">
        <f>'S3'!$L$16</f>
        <v>0</v>
      </c>
      <c r="T14" s="383">
        <f>'S4'!$L$16</f>
        <v>0</v>
      </c>
      <c r="U14" s="383">
        <f>'S5'!$L$16</f>
        <v>0</v>
      </c>
      <c r="V14" s="383" t="str">
        <f>'S6'!$L$16</f>
        <v>Prof. Dr. Güzin KONUK</v>
      </c>
      <c r="W14" s="383">
        <f>'S7'!$L$16</f>
        <v>0</v>
      </c>
      <c r="X14" s="383">
        <f>'S8'!$L$16</f>
        <v>0</v>
      </c>
      <c r="Y14" s="1114"/>
      <c r="Z14" s="1114"/>
      <c r="AA14" s="1114"/>
      <c r="AB14" s="1114"/>
      <c r="AC14" s="1114"/>
      <c r="AD14" s="1114"/>
      <c r="AE14" s="1114"/>
      <c r="AF14" s="1114"/>
      <c r="AG14" s="370">
        <f>'S1'!$Q$16</f>
        <v>0</v>
      </c>
      <c r="AH14" s="376">
        <f>'S2'!$Q$16</f>
        <v>0</v>
      </c>
      <c r="AI14" s="376">
        <f>'S3'!$Q$16</f>
        <v>0</v>
      </c>
      <c r="AJ14" s="376">
        <f>'S4'!$Q$16</f>
        <v>0</v>
      </c>
      <c r="AK14" s="370">
        <f>'S5'!$Q$16</f>
        <v>0</v>
      </c>
      <c r="AL14" s="370">
        <f>'S6'!$Q$16</f>
        <v>0</v>
      </c>
      <c r="AM14" s="370">
        <f>'S7'!$Q$16</f>
        <v>0</v>
      </c>
      <c r="AN14" s="370">
        <f>'S8'!$Q$16</f>
        <v>0</v>
      </c>
      <c r="AO14" s="1116"/>
      <c r="AP14" s="1116"/>
      <c r="AQ14" s="1116"/>
      <c r="AR14" s="1116"/>
      <c r="AS14" s="1116"/>
      <c r="AT14" s="1116"/>
      <c r="AU14" s="1116"/>
      <c r="AV14" s="1116"/>
      <c r="AW14" s="383">
        <f>'S1'!$V$16</f>
        <v>0</v>
      </c>
      <c r="AX14" s="383">
        <f>'S2'!$V$16</f>
        <v>0</v>
      </c>
      <c r="AY14" s="383">
        <f>'S3'!$V$16</f>
        <v>0</v>
      </c>
      <c r="AZ14" s="383">
        <f>'S4'!$V$16</f>
        <v>0</v>
      </c>
      <c r="BA14" s="383">
        <f>'S5'!$V$16</f>
        <v>0</v>
      </c>
      <c r="BB14" s="383">
        <f>'S6'!$V$16</f>
        <v>0</v>
      </c>
      <c r="BC14" s="383">
        <f>'S7'!$V$16</f>
        <v>0</v>
      </c>
      <c r="BD14" s="383">
        <f>'S8'!$V$16</f>
        <v>0</v>
      </c>
      <c r="BE14" s="1118"/>
      <c r="BF14" s="1118"/>
      <c r="BG14" s="1118"/>
      <c r="BH14" s="1118"/>
      <c r="BI14" s="1118"/>
      <c r="BJ14" s="1118"/>
      <c r="BK14" s="1118"/>
      <c r="BL14" s="1118"/>
      <c r="BM14" s="370">
        <f>'S1'!$AA$16</f>
        <v>0</v>
      </c>
      <c r="BN14" s="370">
        <f>'S2'!$AA$16</f>
        <v>0</v>
      </c>
      <c r="BO14" s="370">
        <f>'S3'!$AA$16</f>
        <v>0</v>
      </c>
      <c r="BP14" s="370">
        <f>'S4'!$AA$16</f>
        <v>0</v>
      </c>
      <c r="BQ14" s="370">
        <f>'S5'!$AA$16</f>
        <v>0</v>
      </c>
      <c r="BR14" s="370">
        <f>'S6'!$AA$16</f>
        <v>0</v>
      </c>
      <c r="BS14" s="370">
        <f>'S7'!$AA$16</f>
        <v>0</v>
      </c>
      <c r="BT14" s="370">
        <f>'S8'!$AA$16</f>
        <v>0</v>
      </c>
      <c r="BU14" s="1110"/>
      <c r="BV14" s="1110"/>
      <c r="BW14" s="1110"/>
      <c r="BX14" s="1110"/>
      <c r="BY14" s="1110"/>
      <c r="BZ14" s="1110"/>
      <c r="CA14" s="1110"/>
      <c r="CB14" s="1110"/>
    </row>
    <row r="15" spans="1:80" x14ac:dyDescent="0.2">
      <c r="A15" s="370">
        <f>'S1'!$G$17</f>
        <v>0</v>
      </c>
      <c r="B15" s="370" t="str">
        <f>'S2'!$G$17</f>
        <v>ARCH 102.12</v>
      </c>
      <c r="C15" s="376">
        <f>'S3'!$G$17</f>
        <v>0</v>
      </c>
      <c r="D15" s="370">
        <f>'S4'!$G$17</f>
        <v>0</v>
      </c>
      <c r="E15" s="370">
        <f>'S5'!$G$17</f>
        <v>0</v>
      </c>
      <c r="F15" s="370">
        <f>'S6'!$G$17</f>
        <v>0</v>
      </c>
      <c r="G15" s="370">
        <f>'S7'!$G$17</f>
        <v>0</v>
      </c>
      <c r="H15" s="370">
        <f>'S8'!$G$17</f>
        <v>0</v>
      </c>
      <c r="I15" s="1112"/>
      <c r="J15" s="1112"/>
      <c r="K15" s="1112"/>
      <c r="L15" s="1112"/>
      <c r="M15" s="1112"/>
      <c r="N15" s="1112"/>
      <c r="O15" s="1112"/>
      <c r="P15" s="1112"/>
      <c r="Q15" s="383">
        <f>'S1'!$L$17</f>
        <v>0</v>
      </c>
      <c r="R15" s="383" t="str">
        <f>'S2'!$L$17</f>
        <v>Prof. Dr. Ömer GÜLSEN</v>
      </c>
      <c r="S15" s="383">
        <f>'S3'!$L$17</f>
        <v>0</v>
      </c>
      <c r="T15" s="383">
        <f>'S4'!$L$17</f>
        <v>0</v>
      </c>
      <c r="U15" s="383">
        <f>'S5'!$L$17</f>
        <v>0</v>
      </c>
      <c r="V15" s="383">
        <f>'S6'!$L$17</f>
        <v>0</v>
      </c>
      <c r="W15" s="383">
        <f>'S7'!$L$17</f>
        <v>0</v>
      </c>
      <c r="X15" s="383">
        <f>'S8'!$L$17</f>
        <v>0</v>
      </c>
      <c r="Y15" s="1114"/>
      <c r="Z15" s="1114"/>
      <c r="AA15" s="1114"/>
      <c r="AB15" s="1114"/>
      <c r="AC15" s="1114"/>
      <c r="AD15" s="1114"/>
      <c r="AE15" s="1114"/>
      <c r="AF15" s="1114"/>
      <c r="AG15" s="370">
        <f>'S1'!$Q$17</f>
        <v>0</v>
      </c>
      <c r="AH15" s="376">
        <f>'S2'!$Q$17</f>
        <v>0</v>
      </c>
      <c r="AI15" s="376">
        <f>'S3'!$Q$17</f>
        <v>0</v>
      </c>
      <c r="AJ15" s="376">
        <f>'S4'!$Q$17</f>
        <v>0</v>
      </c>
      <c r="AK15" s="370">
        <f>'S5'!$Q$17</f>
        <v>0</v>
      </c>
      <c r="AL15" s="370">
        <f>'S6'!$Q$17</f>
        <v>0</v>
      </c>
      <c r="AM15" s="370">
        <f>'S7'!$Q$17</f>
        <v>0</v>
      </c>
      <c r="AN15" s="370">
        <f>'S8'!$Q$17</f>
        <v>0</v>
      </c>
      <c r="AO15" s="1116"/>
      <c r="AP15" s="1116"/>
      <c r="AQ15" s="1116"/>
      <c r="AR15" s="1116"/>
      <c r="AS15" s="1116"/>
      <c r="AT15" s="1116"/>
      <c r="AU15" s="1116"/>
      <c r="AV15" s="1116"/>
      <c r="AW15" s="383">
        <f>'S1'!$V$17</f>
        <v>0</v>
      </c>
      <c r="AX15" s="383">
        <f>'S2'!$V$17</f>
        <v>0</v>
      </c>
      <c r="AY15" s="383">
        <f>'S3'!$V$17</f>
        <v>0</v>
      </c>
      <c r="AZ15" s="383">
        <f>'S4'!$V$17</f>
        <v>0</v>
      </c>
      <c r="BA15" s="383">
        <f>'S5'!$V$17</f>
        <v>0</v>
      </c>
      <c r="BB15" s="383">
        <f>'S6'!$V$17</f>
        <v>0</v>
      </c>
      <c r="BC15" s="383">
        <f>'S7'!$V$17</f>
        <v>0</v>
      </c>
      <c r="BD15" s="383">
        <f>'S8'!$V$17</f>
        <v>0</v>
      </c>
      <c r="BE15" s="1118"/>
      <c r="BF15" s="1118"/>
      <c r="BG15" s="1118"/>
      <c r="BH15" s="1118"/>
      <c r="BI15" s="1118"/>
      <c r="BJ15" s="1118"/>
      <c r="BK15" s="1118"/>
      <c r="BL15" s="1118"/>
      <c r="BM15" s="370">
        <f>'S1'!$AA$17</f>
        <v>0</v>
      </c>
      <c r="BN15" s="370">
        <f>'S2'!$AA$17</f>
        <v>0</v>
      </c>
      <c r="BO15" s="370">
        <f>'S3'!$AA$17</f>
        <v>0</v>
      </c>
      <c r="BP15" s="370">
        <f>'S4'!$AA$17</f>
        <v>0</v>
      </c>
      <c r="BQ15" s="370">
        <f>'S5'!$AA$17</f>
        <v>0</v>
      </c>
      <c r="BR15" s="370">
        <f>'S6'!$AA$17</f>
        <v>0</v>
      </c>
      <c r="BS15" s="370">
        <f>'S7'!$AA$17</f>
        <v>0</v>
      </c>
      <c r="BT15" s="370">
        <f>'S8'!$AA$17</f>
        <v>0</v>
      </c>
      <c r="BU15" s="1110"/>
      <c r="BV15" s="1110"/>
      <c r="BW15" s="1110"/>
      <c r="BX15" s="1110"/>
      <c r="BY15" s="1110"/>
      <c r="BZ15" s="1110"/>
      <c r="CA15" s="1110"/>
      <c r="CB15" s="1110"/>
    </row>
    <row r="16" spans="1:80" x14ac:dyDescent="0.2">
      <c r="A16" s="370">
        <f>'S1'!$G$18</f>
        <v>0</v>
      </c>
      <c r="B16" s="370" t="str">
        <f>'S2'!$G$18</f>
        <v>ARCH 102.12</v>
      </c>
      <c r="C16" s="376">
        <f>'S3'!$G$18</f>
        <v>0</v>
      </c>
      <c r="D16" s="370" t="str">
        <f>'S4'!$G$18</f>
        <v>ARCH 264.02</v>
      </c>
      <c r="E16" s="370">
        <f>'S5'!$G$18</f>
        <v>0</v>
      </c>
      <c r="F16" s="370" t="str">
        <f>'S6'!$G$18</f>
        <v>ARCH 338.12</v>
      </c>
      <c r="G16" s="370">
        <f>'S7'!$G$18</f>
        <v>0</v>
      </c>
      <c r="H16" s="370">
        <f>'S8'!$G$18</f>
        <v>0</v>
      </c>
      <c r="I16" s="1112"/>
      <c r="J16" s="1112"/>
      <c r="K16" s="1112"/>
      <c r="L16" s="1112"/>
      <c r="M16" s="1112"/>
      <c r="N16" s="1112"/>
      <c r="O16" s="1112"/>
      <c r="P16" s="1112"/>
      <c r="Q16" s="383">
        <f>'S1'!$L$18</f>
        <v>0</v>
      </c>
      <c r="R16" s="383" t="str">
        <f>'S2'!$L$18</f>
        <v>Prof. Dr. Ömer GÜLSEN</v>
      </c>
      <c r="S16" s="383">
        <f>'S3'!$L$18</f>
        <v>0</v>
      </c>
      <c r="T16" s="383" t="str">
        <f>'S4'!$L$18</f>
        <v>Öğr. Gör. Cengiz GÖKÇE</v>
      </c>
      <c r="U16" s="383">
        <f>'S5'!$L$18</f>
        <v>0</v>
      </c>
      <c r="V16" s="383" t="str">
        <f>'S6'!$L$18</f>
        <v>Yrd. Doç. Dr. Togan TONG</v>
      </c>
      <c r="W16" s="383">
        <f>'S7'!$L$18</f>
        <v>0</v>
      </c>
      <c r="X16" s="383">
        <f>'S8'!$L$18</f>
        <v>0</v>
      </c>
      <c r="Y16" s="1114"/>
      <c r="Z16" s="1114"/>
      <c r="AA16" s="1114"/>
      <c r="AB16" s="1114"/>
      <c r="AC16" s="1114"/>
      <c r="AD16" s="1114"/>
      <c r="AE16" s="1114"/>
      <c r="AF16" s="1114"/>
      <c r="AG16" s="370">
        <f>'S1'!$Q$18</f>
        <v>0</v>
      </c>
      <c r="AH16" s="376">
        <f>'S2'!$Q$18</f>
        <v>0</v>
      </c>
      <c r="AI16" s="376">
        <f>'S3'!$Q$18</f>
        <v>0</v>
      </c>
      <c r="AJ16" s="376">
        <f>'S4'!$Q$18</f>
        <v>0</v>
      </c>
      <c r="AK16" s="370">
        <f>'S5'!$Q$18</f>
        <v>0</v>
      </c>
      <c r="AL16" s="370" t="str">
        <f>'S6'!$Q$18</f>
        <v>GSF.222</v>
      </c>
      <c r="AM16" s="370">
        <f>'S7'!$Q$18</f>
        <v>0</v>
      </c>
      <c r="AN16" s="370">
        <f>'S8'!$Q$18</f>
        <v>0</v>
      </c>
      <c r="AO16" s="1116"/>
      <c r="AP16" s="1116"/>
      <c r="AQ16" s="1116"/>
      <c r="AR16" s="1116"/>
      <c r="AS16" s="1116"/>
      <c r="AT16" s="1116"/>
      <c r="AU16" s="1116"/>
      <c r="AV16" s="1116"/>
      <c r="AW16" s="383">
        <f>'S1'!$V$18</f>
        <v>0</v>
      </c>
      <c r="AX16" s="383">
        <f>'S2'!$V$18</f>
        <v>0</v>
      </c>
      <c r="AY16" s="383">
        <f>'S3'!$V$18</f>
        <v>0</v>
      </c>
      <c r="AZ16" s="383">
        <f>'S4'!$V$18</f>
        <v>0</v>
      </c>
      <c r="BA16" s="383">
        <f>'S5'!$V$18</f>
        <v>0</v>
      </c>
      <c r="BB16" s="383">
        <f>'S6'!$V$18</f>
        <v>0</v>
      </c>
      <c r="BC16" s="383">
        <f>'S7'!$V$18</f>
        <v>0</v>
      </c>
      <c r="BD16" s="383">
        <f>'S8'!$V$18</f>
        <v>0</v>
      </c>
      <c r="BE16" s="1118"/>
      <c r="BF16" s="1118"/>
      <c r="BG16" s="1118"/>
      <c r="BH16" s="1118"/>
      <c r="BI16" s="1118"/>
      <c r="BJ16" s="1118"/>
      <c r="BK16" s="1118"/>
      <c r="BL16" s="1118"/>
      <c r="BM16" s="370">
        <f>'S1'!$AA$18</f>
        <v>0</v>
      </c>
      <c r="BN16" s="370">
        <f>'S2'!$AA$18</f>
        <v>0</v>
      </c>
      <c r="BO16" s="370">
        <f>'S3'!$AA$18</f>
        <v>0</v>
      </c>
      <c r="BP16" s="370">
        <f>'S4'!$AA$18</f>
        <v>0</v>
      </c>
      <c r="BQ16" s="370">
        <f>'S5'!$AA$18</f>
        <v>0</v>
      </c>
      <c r="BR16" s="370">
        <f>'S6'!$AA$18</f>
        <v>0</v>
      </c>
      <c r="BS16" s="370">
        <f>'S7'!$AA$18</f>
        <v>0</v>
      </c>
      <c r="BT16" s="370">
        <f>'S8'!$AA$18</f>
        <v>0</v>
      </c>
      <c r="BU16" s="1110"/>
      <c r="BV16" s="1110"/>
      <c r="BW16" s="1110"/>
      <c r="BX16" s="1110"/>
      <c r="BY16" s="1110"/>
      <c r="BZ16" s="1110"/>
      <c r="CA16" s="1110"/>
      <c r="CB16" s="1110"/>
    </row>
    <row r="17" spans="1:80" x14ac:dyDescent="0.2">
      <c r="A17" s="370">
        <f>'S1'!$G$19</f>
        <v>0</v>
      </c>
      <c r="B17" s="370" t="str">
        <f>'S2'!$G$19</f>
        <v>ARCH 102.12</v>
      </c>
      <c r="C17" s="376">
        <f>'S3'!$G$19</f>
        <v>0</v>
      </c>
      <c r="D17" s="370" t="str">
        <f>'S4'!$G$19</f>
        <v>ARCH 264.02</v>
      </c>
      <c r="E17" s="370">
        <f>'S5'!$G$19</f>
        <v>0</v>
      </c>
      <c r="F17" s="370" t="str">
        <f>'S6'!$G$19</f>
        <v>ARCH 338.12</v>
      </c>
      <c r="G17" s="370">
        <f>'S7'!$G$19</f>
        <v>0</v>
      </c>
      <c r="H17" s="370">
        <f>'S8'!$G$19</f>
        <v>0</v>
      </c>
      <c r="I17" s="1112"/>
      <c r="J17" s="1112"/>
      <c r="K17" s="1112"/>
      <c r="L17" s="1112"/>
      <c r="M17" s="1112"/>
      <c r="N17" s="1112"/>
      <c r="O17" s="1112"/>
      <c r="P17" s="1112"/>
      <c r="Q17" s="383">
        <f>'S1'!$L$19</f>
        <v>0</v>
      </c>
      <c r="R17" s="383" t="str">
        <f>'S2'!$L$19</f>
        <v>Prof. Dr. Ömer GÜLSEN</v>
      </c>
      <c r="S17" s="383">
        <f>'S3'!$L$19</f>
        <v>0</v>
      </c>
      <c r="T17" s="383" t="str">
        <f>'S4'!$L$19</f>
        <v>Öğr. Gör. Cengiz GÖKÇE</v>
      </c>
      <c r="U17" s="383">
        <f>'S5'!$L$19</f>
        <v>0</v>
      </c>
      <c r="V17" s="383" t="str">
        <f>'S6'!$L$19</f>
        <v>Yrd. Doç. Dr. Togan TONG</v>
      </c>
      <c r="W17" s="383">
        <f>'S7'!$L$19</f>
        <v>0</v>
      </c>
      <c r="X17" s="383">
        <f>'S8'!$L$19</f>
        <v>0</v>
      </c>
      <c r="Y17" s="1114"/>
      <c r="Z17" s="1114"/>
      <c r="AA17" s="1114"/>
      <c r="AB17" s="1114"/>
      <c r="AC17" s="1114"/>
      <c r="AD17" s="1114"/>
      <c r="AE17" s="1114"/>
      <c r="AF17" s="1114"/>
      <c r="AG17" s="370">
        <f>'S1'!$Q$19</f>
        <v>0</v>
      </c>
      <c r="AH17" s="376">
        <f>'S2'!$Q$19</f>
        <v>0</v>
      </c>
      <c r="AI17" s="376">
        <f>'S3'!$Q$19</f>
        <v>0</v>
      </c>
      <c r="AJ17" s="376">
        <f>'S4'!$Q$19</f>
        <v>0</v>
      </c>
      <c r="AK17" s="370">
        <f>'S5'!$Q$19</f>
        <v>0</v>
      </c>
      <c r="AL17" s="370" t="str">
        <f>'S6'!$Q$19</f>
        <v>GSF.222</v>
      </c>
      <c r="AM17" s="370">
        <f>'S7'!$Q$19</f>
        <v>0</v>
      </c>
      <c r="AN17" s="370">
        <f>'S8'!$Q$19</f>
        <v>0</v>
      </c>
      <c r="AO17" s="1116"/>
      <c r="AP17" s="1116"/>
      <c r="AQ17" s="1116"/>
      <c r="AR17" s="1116"/>
      <c r="AS17" s="1116"/>
      <c r="AT17" s="1116"/>
      <c r="AU17" s="1116"/>
      <c r="AV17" s="1116"/>
      <c r="AW17" s="383">
        <f>'S1'!$V$19</f>
        <v>0</v>
      </c>
      <c r="AX17" s="383">
        <f>'S2'!$V$19</f>
        <v>0</v>
      </c>
      <c r="AY17" s="383">
        <f>'S3'!$V$19</f>
        <v>0</v>
      </c>
      <c r="AZ17" s="383">
        <f>'S4'!$V$19</f>
        <v>0</v>
      </c>
      <c r="BA17" s="383">
        <f>'S5'!$V$19</f>
        <v>0</v>
      </c>
      <c r="BB17" s="383">
        <f>'S6'!$V$19</f>
        <v>0</v>
      </c>
      <c r="BC17" s="383">
        <f>'S7'!$V$19</f>
        <v>0</v>
      </c>
      <c r="BD17" s="383">
        <f>'S8'!$V$19</f>
        <v>0</v>
      </c>
      <c r="BE17" s="1118"/>
      <c r="BF17" s="1118"/>
      <c r="BG17" s="1118"/>
      <c r="BH17" s="1118"/>
      <c r="BI17" s="1118"/>
      <c r="BJ17" s="1118"/>
      <c r="BK17" s="1118"/>
      <c r="BL17" s="1118"/>
      <c r="BM17" s="370">
        <f>'S1'!$AA$19</f>
        <v>0</v>
      </c>
      <c r="BN17" s="370">
        <f>'S2'!$AA$19</f>
        <v>0</v>
      </c>
      <c r="BO17" s="370">
        <f>'S3'!$AA$19</f>
        <v>0</v>
      </c>
      <c r="BP17" s="370">
        <f>'S4'!$AA$19</f>
        <v>0</v>
      </c>
      <c r="BQ17" s="370">
        <f>'S5'!$AA$19</f>
        <v>0</v>
      </c>
      <c r="BR17" s="370">
        <f>'S6'!$AA$19</f>
        <v>0</v>
      </c>
      <c r="BS17" s="370">
        <f>'S7'!$AA$19</f>
        <v>0</v>
      </c>
      <c r="BT17" s="370">
        <f>'S8'!$AA$19</f>
        <v>0</v>
      </c>
      <c r="BU17" s="1110"/>
      <c r="BV17" s="1110"/>
      <c r="BW17" s="1110"/>
      <c r="BX17" s="1110"/>
      <c r="BY17" s="1110"/>
      <c r="BZ17" s="1110"/>
      <c r="CA17" s="1110"/>
      <c r="CB17" s="1110"/>
    </row>
    <row r="18" spans="1:80" x14ac:dyDescent="0.2">
      <c r="A18" s="370">
        <f>'S1'!$G$20</f>
        <v>0</v>
      </c>
      <c r="B18" s="370" t="str">
        <f>'S2'!$G$20</f>
        <v>ARCH 102.12</v>
      </c>
      <c r="C18" s="376">
        <f>'S3'!$G$20</f>
        <v>0</v>
      </c>
      <c r="D18" s="370" t="str">
        <f>'S4'!$G$20</f>
        <v>ARCH 264.02</v>
      </c>
      <c r="E18" s="370">
        <f>'S5'!$G$20</f>
        <v>0</v>
      </c>
      <c r="F18" s="370" t="str">
        <f>'S6'!$G$20</f>
        <v>ARCH 338.12</v>
      </c>
      <c r="G18" s="370">
        <f>'S7'!$G$20</f>
        <v>0</v>
      </c>
      <c r="H18" s="370">
        <f>'S8'!$G$20</f>
        <v>0</v>
      </c>
      <c r="I18" s="1112"/>
      <c r="J18" s="1112"/>
      <c r="K18" s="1112"/>
      <c r="L18" s="1112"/>
      <c r="M18" s="1112"/>
      <c r="N18" s="1112"/>
      <c r="O18" s="1112"/>
      <c r="P18" s="1112"/>
      <c r="Q18" s="383">
        <f>'S1'!$L$20</f>
        <v>0</v>
      </c>
      <c r="R18" s="383" t="str">
        <f>'S2'!$L$20</f>
        <v>Prof. Dr. Ömer GÜLSEN</v>
      </c>
      <c r="S18" s="383">
        <f>'S3'!$L$20</f>
        <v>0</v>
      </c>
      <c r="T18" s="383" t="str">
        <f>'S4'!$L$20</f>
        <v>Öğr. Gör. Cengiz GÖKÇE</v>
      </c>
      <c r="U18" s="383">
        <f>'S5'!$L$20</f>
        <v>0</v>
      </c>
      <c r="V18" s="383" t="str">
        <f>'S6'!$L$20</f>
        <v>Yrd. Doç. Dr. Togan TONG</v>
      </c>
      <c r="W18" s="383">
        <f>'S7'!$L$20</f>
        <v>0</v>
      </c>
      <c r="X18" s="383">
        <f>'S8'!$L$20</f>
        <v>0</v>
      </c>
      <c r="Y18" s="1114"/>
      <c r="Z18" s="1114"/>
      <c r="AA18" s="1114"/>
      <c r="AB18" s="1114"/>
      <c r="AC18" s="1114"/>
      <c r="AD18" s="1114"/>
      <c r="AE18" s="1114"/>
      <c r="AF18" s="1114"/>
      <c r="AG18" s="370">
        <f>'S1'!$Q$20</f>
        <v>0</v>
      </c>
      <c r="AH18" s="376">
        <f>'S2'!$Q$20</f>
        <v>0</v>
      </c>
      <c r="AI18" s="376">
        <f>'S3'!$Q$20</f>
        <v>0</v>
      </c>
      <c r="AJ18" s="376">
        <f>'S4'!$Q$20</f>
        <v>0</v>
      </c>
      <c r="AK18" s="370">
        <f>'S5'!$Q$20</f>
        <v>0</v>
      </c>
      <c r="AL18" s="370" t="str">
        <f>'S6'!$Q$20</f>
        <v>GSF.222</v>
      </c>
      <c r="AM18" s="370">
        <f>'S7'!$Q$20</f>
        <v>0</v>
      </c>
      <c r="AN18" s="370">
        <f>'S8'!$Q$20</f>
        <v>0</v>
      </c>
      <c r="AO18" s="1116"/>
      <c r="AP18" s="1116"/>
      <c r="AQ18" s="1116"/>
      <c r="AR18" s="1116"/>
      <c r="AS18" s="1116"/>
      <c r="AT18" s="1116"/>
      <c r="AU18" s="1116"/>
      <c r="AV18" s="1116"/>
      <c r="AW18" s="383">
        <f>'S1'!$V$20</f>
        <v>0</v>
      </c>
      <c r="AX18" s="383">
        <f>'S2'!$V$20</f>
        <v>0</v>
      </c>
      <c r="AY18" s="383">
        <f>'S3'!$V$20</f>
        <v>0</v>
      </c>
      <c r="AZ18" s="383">
        <f>'S4'!$V$20</f>
        <v>0</v>
      </c>
      <c r="BA18" s="383">
        <f>'S5'!$V$20</f>
        <v>0</v>
      </c>
      <c r="BB18" s="383">
        <f>'S6'!$V$20</f>
        <v>0</v>
      </c>
      <c r="BC18" s="383">
        <f>'S7'!$V$20</f>
        <v>0</v>
      </c>
      <c r="BD18" s="383">
        <f>'S8'!$V$20</f>
        <v>0</v>
      </c>
      <c r="BE18" s="1118"/>
      <c r="BF18" s="1118"/>
      <c r="BG18" s="1118"/>
      <c r="BH18" s="1118"/>
      <c r="BI18" s="1118"/>
      <c r="BJ18" s="1118"/>
      <c r="BK18" s="1118"/>
      <c r="BL18" s="1118"/>
      <c r="BM18" s="370">
        <f>'S1'!$AA$20</f>
        <v>0</v>
      </c>
      <c r="BN18" s="370">
        <f>'S2'!$AA$20</f>
        <v>0</v>
      </c>
      <c r="BO18" s="370">
        <f>'S3'!$AA$20</f>
        <v>0</v>
      </c>
      <c r="BP18" s="370">
        <f>'S4'!$AA$20</f>
        <v>0</v>
      </c>
      <c r="BQ18" s="370">
        <f>'S5'!$AA$20</f>
        <v>0</v>
      </c>
      <c r="BR18" s="370">
        <f>'S6'!$AA$20</f>
        <v>0</v>
      </c>
      <c r="BS18" s="370">
        <f>'S7'!$AA$20</f>
        <v>0</v>
      </c>
      <c r="BT18" s="370">
        <f>'S8'!$AA$20</f>
        <v>0</v>
      </c>
      <c r="BU18" s="1110"/>
      <c r="BV18" s="1110"/>
      <c r="BW18" s="1110"/>
      <c r="BX18" s="1110"/>
      <c r="BY18" s="1110"/>
      <c r="BZ18" s="1110"/>
      <c r="CA18" s="1110"/>
      <c r="CB18" s="1110"/>
    </row>
    <row r="19" spans="1:80" x14ac:dyDescent="0.2">
      <c r="A19" s="370">
        <f>'S1'!$G$21</f>
        <v>0</v>
      </c>
      <c r="B19" s="370">
        <f>'S2'!$G$21</f>
        <v>0</v>
      </c>
      <c r="C19" s="376">
        <f>'S3'!$G$21</f>
        <v>0</v>
      </c>
      <c r="D19" s="370" t="str">
        <f>'S4'!$G$21</f>
        <v>ARCH 264.02</v>
      </c>
      <c r="E19" s="370">
        <f>'S5'!$G$21</f>
        <v>0</v>
      </c>
      <c r="F19" s="370" t="str">
        <f>'S6'!$G$21</f>
        <v>ARCH 338.12</v>
      </c>
      <c r="G19" s="370">
        <f>'S7'!$G$21</f>
        <v>0</v>
      </c>
      <c r="H19" s="370">
        <f>'S8'!$G$21</f>
        <v>0</v>
      </c>
      <c r="I19" s="1112"/>
      <c r="J19" s="1112"/>
      <c r="K19" s="1112"/>
      <c r="L19" s="1112"/>
      <c r="M19" s="1112"/>
      <c r="N19" s="1112"/>
      <c r="O19" s="1112"/>
      <c r="P19" s="1112"/>
      <c r="Q19" s="383">
        <f>'S1'!$L$21</f>
        <v>0</v>
      </c>
      <c r="R19" s="383">
        <f>'S2'!$L$21</f>
        <v>0</v>
      </c>
      <c r="S19" s="383">
        <f>'S3'!$L$21</f>
        <v>0</v>
      </c>
      <c r="T19" s="383" t="str">
        <f>'S4'!$L$21</f>
        <v>Öğr. Gör. Cengiz GÖKÇE</v>
      </c>
      <c r="U19" s="383">
        <f>'S5'!$L$21</f>
        <v>0</v>
      </c>
      <c r="V19" s="383" t="str">
        <f>'S6'!$L$21</f>
        <v>Yrd. Doç. Dr. Togan TONG</v>
      </c>
      <c r="W19" s="383">
        <f>'S7'!$L$21</f>
        <v>0</v>
      </c>
      <c r="X19" s="383">
        <f>'S8'!$L$21</f>
        <v>0</v>
      </c>
      <c r="Y19" s="1114"/>
      <c r="Z19" s="1114"/>
      <c r="AA19" s="1114"/>
      <c r="AB19" s="1114"/>
      <c r="AC19" s="1114"/>
      <c r="AD19" s="1114"/>
      <c r="AE19" s="1114"/>
      <c r="AF19" s="1114"/>
      <c r="AG19" s="370">
        <f>'S1'!$Q$21</f>
        <v>0</v>
      </c>
      <c r="AH19" s="376">
        <f>'S2'!$Q$21</f>
        <v>0</v>
      </c>
      <c r="AI19" s="376">
        <f>'S3'!$Q$21</f>
        <v>0</v>
      </c>
      <c r="AJ19" s="376">
        <f>'S4'!$Q$21</f>
        <v>0</v>
      </c>
      <c r="AK19" s="370">
        <f>'S5'!$Q$21</f>
        <v>0</v>
      </c>
      <c r="AL19" s="370" t="str">
        <f>'S6'!$Q$21</f>
        <v>GSF.222</v>
      </c>
      <c r="AM19" s="370">
        <f>'S7'!$Q$21</f>
        <v>0</v>
      </c>
      <c r="AN19" s="370">
        <f>'S8'!$Q$21</f>
        <v>0</v>
      </c>
      <c r="AO19" s="1116"/>
      <c r="AP19" s="1116"/>
      <c r="AQ19" s="1116"/>
      <c r="AR19" s="1116"/>
      <c r="AS19" s="1116"/>
      <c r="AT19" s="1116"/>
      <c r="AU19" s="1116"/>
      <c r="AV19" s="1116"/>
      <c r="AW19" s="383">
        <f>'S1'!$V$21</f>
        <v>0</v>
      </c>
      <c r="AX19" s="383">
        <f>'S2'!$V$21</f>
        <v>0</v>
      </c>
      <c r="AY19" s="383">
        <f>'S3'!$V$21</f>
        <v>0</v>
      </c>
      <c r="AZ19" s="383">
        <f>'S4'!$V$21</f>
        <v>0</v>
      </c>
      <c r="BA19" s="383">
        <f>'S5'!$V$21</f>
        <v>0</v>
      </c>
      <c r="BB19" s="383">
        <f>'S6'!$V$21</f>
        <v>0</v>
      </c>
      <c r="BC19" s="383">
        <f>'S7'!$V$21</f>
        <v>0</v>
      </c>
      <c r="BD19" s="383">
        <f>'S8'!$V$21</f>
        <v>0</v>
      </c>
      <c r="BE19" s="1118"/>
      <c r="BF19" s="1118"/>
      <c r="BG19" s="1118"/>
      <c r="BH19" s="1118"/>
      <c r="BI19" s="1118"/>
      <c r="BJ19" s="1118"/>
      <c r="BK19" s="1118"/>
      <c r="BL19" s="1118"/>
      <c r="BM19" s="370">
        <f>'S1'!$AA$21</f>
        <v>0</v>
      </c>
      <c r="BN19" s="370">
        <f>'S2'!$AA$21</f>
        <v>0</v>
      </c>
      <c r="BO19" s="370">
        <f>'S3'!$AA$21</f>
        <v>0</v>
      </c>
      <c r="BP19" s="370">
        <f>'S4'!$AA$21</f>
        <v>0</v>
      </c>
      <c r="BQ19" s="370">
        <f>'S5'!$AA$21</f>
        <v>0</v>
      </c>
      <c r="BR19" s="370">
        <f>'S6'!$AA$21</f>
        <v>0</v>
      </c>
      <c r="BS19" s="370">
        <f>'S7'!$AA$21</f>
        <v>0</v>
      </c>
      <c r="BT19" s="370">
        <f>'S8'!$AA$21</f>
        <v>0</v>
      </c>
      <c r="BU19" s="1110"/>
      <c r="BV19" s="1110"/>
      <c r="BW19" s="1110"/>
      <c r="BX19" s="1110"/>
      <c r="BY19" s="1110"/>
      <c r="BZ19" s="1110"/>
      <c r="CA19" s="1110"/>
      <c r="CB19" s="1110"/>
    </row>
    <row r="20" spans="1:80" x14ac:dyDescent="0.2">
      <c r="A20" s="370">
        <f>'S1'!$G$22</f>
        <v>0</v>
      </c>
      <c r="B20" s="370">
        <f>'S2'!$G$22</f>
        <v>0</v>
      </c>
      <c r="C20" s="376">
        <f>'S3'!$G$22</f>
        <v>0</v>
      </c>
      <c r="D20" s="370">
        <f>'S4'!$G$22</f>
        <v>0</v>
      </c>
      <c r="E20" s="370">
        <f>'S5'!$G$22</f>
        <v>0</v>
      </c>
      <c r="F20" s="370">
        <f>'S6'!$G$22</f>
        <v>0</v>
      </c>
      <c r="G20" s="370">
        <f>'S7'!$G$22</f>
        <v>0</v>
      </c>
      <c r="H20" s="370">
        <f>'S8'!$G$22</f>
        <v>0</v>
      </c>
      <c r="I20" s="1112"/>
      <c r="J20" s="1112"/>
      <c r="K20" s="1112"/>
      <c r="L20" s="1112"/>
      <c r="M20" s="1112"/>
      <c r="N20" s="1112"/>
      <c r="O20" s="1112"/>
      <c r="P20" s="1112"/>
      <c r="Q20" s="383">
        <f>'S1'!$L$22</f>
        <v>0</v>
      </c>
      <c r="R20" s="383">
        <f>'S2'!$L$22</f>
        <v>0</v>
      </c>
      <c r="S20" s="383">
        <f>'S3'!$L$22</f>
        <v>0</v>
      </c>
      <c r="T20" s="383">
        <f>'S4'!$L$22</f>
        <v>0</v>
      </c>
      <c r="U20" s="383">
        <f>'S5'!$L$22</f>
        <v>0</v>
      </c>
      <c r="V20" s="383">
        <f>'S6'!$L$22</f>
        <v>0</v>
      </c>
      <c r="W20" s="383">
        <f>'S7'!$L$22</f>
        <v>0</v>
      </c>
      <c r="X20" s="383">
        <f>'S8'!$L$22</f>
        <v>0</v>
      </c>
      <c r="Y20" s="1114"/>
      <c r="Z20" s="1114"/>
      <c r="AA20" s="1114"/>
      <c r="AB20" s="1114"/>
      <c r="AC20" s="1114"/>
      <c r="AD20" s="1114"/>
      <c r="AE20" s="1114"/>
      <c r="AF20" s="1114"/>
      <c r="AG20" s="370">
        <f>'S1'!$Q$22</f>
        <v>0</v>
      </c>
      <c r="AH20" s="376">
        <f>'S2'!$Q$22</f>
        <v>0</v>
      </c>
      <c r="AI20" s="376">
        <f>'S3'!$Q$22</f>
        <v>0</v>
      </c>
      <c r="AJ20" s="376">
        <f>'S4'!$Q$22</f>
        <v>0</v>
      </c>
      <c r="AK20" s="370">
        <f>'S5'!$Q$22</f>
        <v>0</v>
      </c>
      <c r="AL20" s="370">
        <f>'S6'!$Q$22</f>
        <v>0</v>
      </c>
      <c r="AM20" s="370">
        <f>'S7'!$Q$22</f>
        <v>0</v>
      </c>
      <c r="AN20" s="370">
        <f>'S8'!$Q$22</f>
        <v>0</v>
      </c>
      <c r="AO20" s="1116"/>
      <c r="AP20" s="1116"/>
      <c r="AQ20" s="1116"/>
      <c r="AR20" s="1116"/>
      <c r="AS20" s="1116"/>
      <c r="AT20" s="1116"/>
      <c r="AU20" s="1116"/>
      <c r="AV20" s="1116"/>
      <c r="AW20" s="383">
        <f>'S1'!$V$22</f>
        <v>0</v>
      </c>
      <c r="AX20" s="383">
        <f>'S2'!$V$22</f>
        <v>0</v>
      </c>
      <c r="AY20" s="383">
        <f>'S3'!$V$22</f>
        <v>0</v>
      </c>
      <c r="AZ20" s="383">
        <f>'S4'!$V$22</f>
        <v>0</v>
      </c>
      <c r="BA20" s="383">
        <f>'S5'!$V$22</f>
        <v>0</v>
      </c>
      <c r="BB20" s="383">
        <f>'S6'!$V$22</f>
        <v>0</v>
      </c>
      <c r="BC20" s="383">
        <f>'S7'!$V$22</f>
        <v>0</v>
      </c>
      <c r="BD20" s="383">
        <f>'S8'!$V$22</f>
        <v>0</v>
      </c>
      <c r="BE20" s="1118"/>
      <c r="BF20" s="1118"/>
      <c r="BG20" s="1118"/>
      <c r="BH20" s="1118"/>
      <c r="BI20" s="1118"/>
      <c r="BJ20" s="1118"/>
      <c r="BK20" s="1118"/>
      <c r="BL20" s="1118"/>
      <c r="BM20" s="370">
        <f>'S1'!$AA$22</f>
        <v>0</v>
      </c>
      <c r="BN20" s="370">
        <f>'S2'!$AA$22</f>
        <v>0</v>
      </c>
      <c r="BO20" s="370">
        <f>'S3'!$AA$22</f>
        <v>0</v>
      </c>
      <c r="BP20" s="370">
        <f>'S4'!$AA$22</f>
        <v>0</v>
      </c>
      <c r="BQ20" s="370">
        <f>'S5'!$AA$22</f>
        <v>0</v>
      </c>
      <c r="BR20" s="370">
        <f>'S6'!$AA$22</f>
        <v>0</v>
      </c>
      <c r="BS20" s="370">
        <f>'S7'!$AA$22</f>
        <v>0</v>
      </c>
      <c r="BT20" s="370">
        <f>'S8'!$AA$22</f>
        <v>0</v>
      </c>
      <c r="BU20" s="1110"/>
      <c r="BV20" s="1110"/>
      <c r="BW20" s="1110"/>
      <c r="BX20" s="1110"/>
      <c r="BY20" s="1110"/>
      <c r="BZ20" s="1110"/>
      <c r="CA20" s="1110"/>
      <c r="CB20" s="1110"/>
    </row>
    <row r="21" spans="1:80" x14ac:dyDescent="0.2">
      <c r="A21" s="371">
        <f>'S1'!$G$23</f>
        <v>0</v>
      </c>
      <c r="B21" s="371">
        <f>'S2'!$G$23</f>
        <v>0</v>
      </c>
      <c r="C21" s="371">
        <f>'S3'!$G$23</f>
        <v>0</v>
      </c>
      <c r="D21" s="371">
        <f>'S4'!$G$23</f>
        <v>0</v>
      </c>
      <c r="E21" s="371">
        <f>'S5'!$G$23</f>
        <v>0</v>
      </c>
      <c r="F21" s="371">
        <f>'S6'!$G$23</f>
        <v>0</v>
      </c>
      <c r="G21" s="371">
        <f>'S7'!$G$23</f>
        <v>0</v>
      </c>
      <c r="H21" s="371">
        <f>'S8'!$G$23</f>
        <v>0</v>
      </c>
      <c r="I21" s="1112"/>
      <c r="J21" s="1112"/>
      <c r="K21" s="1112"/>
      <c r="L21" s="1112"/>
      <c r="M21" s="1112"/>
      <c r="N21" s="1112"/>
      <c r="O21" s="1112"/>
      <c r="P21" s="1112"/>
      <c r="Q21" s="371">
        <f>'S1'!$L$23</f>
        <v>0</v>
      </c>
      <c r="R21" s="371">
        <f>'S2'!$L$23</f>
        <v>0</v>
      </c>
      <c r="S21" s="371">
        <f>'S3'!$L$23</f>
        <v>0</v>
      </c>
      <c r="T21" s="371">
        <f>'S4'!$L$23</f>
        <v>0</v>
      </c>
      <c r="U21" s="371">
        <f>'S5'!$L$23</f>
        <v>0</v>
      </c>
      <c r="V21" s="371">
        <f>'S6'!$L$23</f>
        <v>0</v>
      </c>
      <c r="W21" s="371">
        <f>'S7'!$L$23</f>
        <v>0</v>
      </c>
      <c r="X21" s="371">
        <f>'S8'!$L$23</f>
        <v>0</v>
      </c>
      <c r="Y21" s="1114"/>
      <c r="Z21" s="1114"/>
      <c r="AA21" s="1114"/>
      <c r="AB21" s="1114"/>
      <c r="AC21" s="1114"/>
      <c r="AD21" s="1114"/>
      <c r="AE21" s="1114"/>
      <c r="AF21" s="1114"/>
      <c r="AG21" s="371">
        <f>'S1'!$Q$23</f>
        <v>0</v>
      </c>
      <c r="AH21" s="371">
        <f>'S2'!$Q$23</f>
        <v>0</v>
      </c>
      <c r="AI21" s="371">
        <f>'S3'!$Q$23</f>
        <v>0</v>
      </c>
      <c r="AJ21" s="371">
        <f>'S4'!$Q$23</f>
        <v>0</v>
      </c>
      <c r="AK21" s="371">
        <f>'S5'!$Q$23</f>
        <v>0</v>
      </c>
      <c r="AL21" s="371">
        <f>'S6'!$Q$23</f>
        <v>0</v>
      </c>
      <c r="AM21" s="371">
        <f>'S7'!$Q$23</f>
        <v>0</v>
      </c>
      <c r="AN21" s="371">
        <f>'S8'!$Q$23</f>
        <v>0</v>
      </c>
      <c r="AO21" s="1116"/>
      <c r="AP21" s="1116"/>
      <c r="AQ21" s="1116"/>
      <c r="AR21" s="1116"/>
      <c r="AS21" s="1116"/>
      <c r="AT21" s="1116"/>
      <c r="AU21" s="1116"/>
      <c r="AV21" s="1116"/>
      <c r="AW21" s="371">
        <f>'S1'!$V$23</f>
        <v>0</v>
      </c>
      <c r="AX21" s="371">
        <f>'S2'!$V$23</f>
        <v>0</v>
      </c>
      <c r="AY21" s="371">
        <f>'S3'!$V$23</f>
        <v>0</v>
      </c>
      <c r="AZ21" s="371">
        <f>'S4'!$V$23</f>
        <v>0</v>
      </c>
      <c r="BA21" s="371">
        <f>'S5'!$V$23</f>
        <v>0</v>
      </c>
      <c r="BB21" s="371">
        <f>'S6'!$V$23</f>
        <v>0</v>
      </c>
      <c r="BC21" s="371">
        <f>'S7'!$V$23</f>
        <v>0</v>
      </c>
      <c r="BD21" s="371">
        <f>'S8'!$V$23</f>
        <v>0</v>
      </c>
      <c r="BE21" s="1118"/>
      <c r="BF21" s="1118"/>
      <c r="BG21" s="1118"/>
      <c r="BH21" s="1118"/>
      <c r="BI21" s="1118"/>
      <c r="BJ21" s="1118"/>
      <c r="BK21" s="1118"/>
      <c r="BL21" s="1118"/>
      <c r="BM21" s="371">
        <f>'S1'!$AA$23</f>
        <v>0</v>
      </c>
      <c r="BN21" s="371">
        <f>'S2'!$AA$23</f>
        <v>0</v>
      </c>
      <c r="BO21" s="371">
        <f>'S3'!$AA$23</f>
        <v>0</v>
      </c>
      <c r="BP21" s="371">
        <f>'S4'!$AA$23</f>
        <v>0</v>
      </c>
      <c r="BQ21" s="371">
        <f>'S5'!$AA$23</f>
        <v>0</v>
      </c>
      <c r="BR21" s="371">
        <f>'S6'!$AA$23</f>
        <v>0</v>
      </c>
      <c r="BS21" s="371">
        <f>'S7'!$AA$23</f>
        <v>0</v>
      </c>
      <c r="BT21" s="371">
        <f>'S8'!$AA$23</f>
        <v>0</v>
      </c>
      <c r="BU21" s="1110"/>
      <c r="BV21" s="1110"/>
      <c r="BW21" s="1110"/>
      <c r="BX21" s="1110"/>
      <c r="BY21" s="1110"/>
      <c r="BZ21" s="1110"/>
      <c r="CA21" s="1110"/>
      <c r="CB21" s="1110"/>
    </row>
    <row r="22" spans="1:80" x14ac:dyDescent="0.2">
      <c r="A22" s="371">
        <f>'S1'!$G$24</f>
        <v>0</v>
      </c>
      <c r="B22" s="371">
        <f>'S2'!$G$24</f>
        <v>0</v>
      </c>
      <c r="C22" s="371">
        <f>'S3'!$G$24</f>
        <v>0</v>
      </c>
      <c r="D22" s="371">
        <f>'S4'!$G$24</f>
        <v>0</v>
      </c>
      <c r="E22" s="371">
        <f>'S5'!$G$24</f>
        <v>0</v>
      </c>
      <c r="F22" s="371">
        <f>'S6'!$G$24</f>
        <v>0</v>
      </c>
      <c r="G22" s="371">
        <f>'S7'!$G$24</f>
        <v>0</v>
      </c>
      <c r="H22" s="371">
        <f>'S8'!$G$24</f>
        <v>0</v>
      </c>
      <c r="I22" s="1112"/>
      <c r="J22" s="1112"/>
      <c r="K22" s="1112"/>
      <c r="L22" s="1112"/>
      <c r="M22" s="1112"/>
      <c r="N22" s="1112"/>
      <c r="O22" s="1112"/>
      <c r="P22" s="1112"/>
      <c r="Q22" s="371">
        <f>'S1'!$L$24</f>
        <v>0</v>
      </c>
      <c r="R22" s="371">
        <f>'S2'!$L$24</f>
        <v>0</v>
      </c>
      <c r="S22" s="371">
        <f>'S3'!$L$24</f>
        <v>0</v>
      </c>
      <c r="T22" s="371">
        <f>'S4'!$L$24</f>
        <v>0</v>
      </c>
      <c r="U22" s="371">
        <f>'S5'!$L$24</f>
        <v>0</v>
      </c>
      <c r="V22" s="371">
        <f>'S6'!$L$24</f>
        <v>0</v>
      </c>
      <c r="W22" s="371">
        <f>'S7'!$L$24</f>
        <v>0</v>
      </c>
      <c r="X22" s="371">
        <f>'S8'!$L$24</f>
        <v>0</v>
      </c>
      <c r="Y22" s="1114"/>
      <c r="Z22" s="1114"/>
      <c r="AA22" s="1114"/>
      <c r="AB22" s="1114"/>
      <c r="AC22" s="1114"/>
      <c r="AD22" s="1114"/>
      <c r="AE22" s="1114"/>
      <c r="AF22" s="1114"/>
      <c r="AG22" s="371">
        <f>'S1'!$Q$24</f>
        <v>0</v>
      </c>
      <c r="AH22" s="371">
        <f>'S2'!$Q$24</f>
        <v>0</v>
      </c>
      <c r="AI22" s="371">
        <f>'S3'!$Q$24</f>
        <v>0</v>
      </c>
      <c r="AJ22" s="371">
        <f>'S4'!$Q$24</f>
        <v>0</v>
      </c>
      <c r="AK22" s="371">
        <f>'S5'!$Q$24</f>
        <v>0</v>
      </c>
      <c r="AL22" s="371">
        <f>'S6'!$Q$24</f>
        <v>0</v>
      </c>
      <c r="AM22" s="371">
        <f>'S7'!$Q$24</f>
        <v>0</v>
      </c>
      <c r="AN22" s="371">
        <f>'S8'!$Q$24</f>
        <v>0</v>
      </c>
      <c r="AO22" s="1116"/>
      <c r="AP22" s="1116"/>
      <c r="AQ22" s="1116"/>
      <c r="AR22" s="1116"/>
      <c r="AS22" s="1116"/>
      <c r="AT22" s="1116"/>
      <c r="AU22" s="1116"/>
      <c r="AV22" s="1116"/>
      <c r="AW22" s="371">
        <f>'S1'!$V$24</f>
        <v>0</v>
      </c>
      <c r="AX22" s="371">
        <f>'S2'!$V$24</f>
        <v>0</v>
      </c>
      <c r="AY22" s="371">
        <f>'S3'!$V$24</f>
        <v>0</v>
      </c>
      <c r="AZ22" s="371">
        <f>'S4'!$V$24</f>
        <v>0</v>
      </c>
      <c r="BA22" s="371">
        <f>'S5'!$V$24</f>
        <v>0</v>
      </c>
      <c r="BB22" s="371">
        <f>'S6'!$V$24</f>
        <v>0</v>
      </c>
      <c r="BC22" s="371">
        <f>'S7'!$V$24</f>
        <v>0</v>
      </c>
      <c r="BD22" s="371">
        <f>'S8'!$V$24</f>
        <v>0</v>
      </c>
      <c r="BE22" s="1118"/>
      <c r="BF22" s="1118"/>
      <c r="BG22" s="1118"/>
      <c r="BH22" s="1118"/>
      <c r="BI22" s="1118"/>
      <c r="BJ22" s="1118"/>
      <c r="BK22" s="1118"/>
      <c r="BL22" s="1118"/>
      <c r="BM22" s="371">
        <f>'S1'!$AA$24</f>
        <v>0</v>
      </c>
      <c r="BN22" s="371">
        <f>'S2'!$AA$24</f>
        <v>0</v>
      </c>
      <c r="BO22" s="371">
        <f>'S3'!$AA$24</f>
        <v>0</v>
      </c>
      <c r="BP22" s="371">
        <f>'S4'!$AA$24</f>
        <v>0</v>
      </c>
      <c r="BQ22" s="371">
        <f>'S5'!$AA$24</f>
        <v>0</v>
      </c>
      <c r="BR22" s="371">
        <f>'S6'!$AA$24</f>
        <v>0</v>
      </c>
      <c r="BS22" s="371">
        <f>'S7'!$AA$24</f>
        <v>0</v>
      </c>
      <c r="BT22" s="371">
        <f>'S8'!$AA$24</f>
        <v>0</v>
      </c>
      <c r="BU22" s="1110"/>
      <c r="BV22" s="1110"/>
      <c r="BW22" s="1110"/>
      <c r="BX22" s="1110"/>
      <c r="BY22" s="1110"/>
      <c r="BZ22" s="1110"/>
      <c r="CA22" s="1110"/>
      <c r="CB22" s="1110"/>
    </row>
    <row r="23" spans="1:80" x14ac:dyDescent="0.2">
      <c r="A23" s="371">
        <f>'S1'!$G$25</f>
        <v>0</v>
      </c>
      <c r="B23" s="371">
        <f>'S2'!$G$25</f>
        <v>0</v>
      </c>
      <c r="C23" s="371">
        <f>'S3'!$G$25</f>
        <v>0</v>
      </c>
      <c r="D23" s="371">
        <f>'S4'!$G$25</f>
        <v>0</v>
      </c>
      <c r="E23" s="371">
        <f>'S5'!$G$25</f>
        <v>0</v>
      </c>
      <c r="F23" s="371">
        <f>'S6'!$G$25</f>
        <v>0</v>
      </c>
      <c r="G23" s="371">
        <f>'S7'!$G$25</f>
        <v>0</v>
      </c>
      <c r="H23" s="371">
        <f>'S8'!$G$25</f>
        <v>0</v>
      </c>
      <c r="I23" s="1112"/>
      <c r="J23" s="1112"/>
      <c r="K23" s="1112"/>
      <c r="L23" s="1112"/>
      <c r="M23" s="1112"/>
      <c r="N23" s="1112"/>
      <c r="O23" s="1112"/>
      <c r="P23" s="1112"/>
      <c r="Q23" s="371">
        <f>'S1'!$L$25</f>
        <v>0</v>
      </c>
      <c r="R23" s="371">
        <f>'S2'!$L$25</f>
        <v>0</v>
      </c>
      <c r="S23" s="371">
        <f>'S3'!$L$25</f>
        <v>0</v>
      </c>
      <c r="T23" s="371">
        <f>'S4'!$L$25</f>
        <v>0</v>
      </c>
      <c r="U23" s="371">
        <f>'S5'!$L$25</f>
        <v>0</v>
      </c>
      <c r="V23" s="371">
        <f>'S6'!$L$25</f>
        <v>0</v>
      </c>
      <c r="W23" s="371">
        <f>'S7'!$L$25</f>
        <v>0</v>
      </c>
      <c r="X23" s="371">
        <f>'S8'!$L$25</f>
        <v>0</v>
      </c>
      <c r="Y23" s="1114"/>
      <c r="Z23" s="1114"/>
      <c r="AA23" s="1114"/>
      <c r="AB23" s="1114"/>
      <c r="AC23" s="1114"/>
      <c r="AD23" s="1114"/>
      <c r="AE23" s="1114"/>
      <c r="AF23" s="1114"/>
      <c r="AG23" s="371">
        <f>'S1'!$Q$25</f>
        <v>0</v>
      </c>
      <c r="AH23" s="371">
        <f>'S2'!$Q$25</f>
        <v>0</v>
      </c>
      <c r="AI23" s="371">
        <f>'S3'!$Q$25</f>
        <v>0</v>
      </c>
      <c r="AJ23" s="371">
        <f>'S4'!$Q$25</f>
        <v>0</v>
      </c>
      <c r="AK23" s="371">
        <f>'S5'!$Q$25</f>
        <v>0</v>
      </c>
      <c r="AL23" s="371">
        <f>'S6'!$Q$25</f>
        <v>0</v>
      </c>
      <c r="AM23" s="371">
        <f>'S7'!$Q$25</f>
        <v>0</v>
      </c>
      <c r="AN23" s="371">
        <f>'S8'!$Q$25</f>
        <v>0</v>
      </c>
      <c r="AO23" s="1116"/>
      <c r="AP23" s="1116"/>
      <c r="AQ23" s="1116"/>
      <c r="AR23" s="1116"/>
      <c r="AS23" s="1116"/>
      <c r="AT23" s="1116"/>
      <c r="AU23" s="1116"/>
      <c r="AV23" s="1116"/>
      <c r="AW23" s="371">
        <f>'S1'!$V$25</f>
        <v>0</v>
      </c>
      <c r="AX23" s="371">
        <f>'S2'!$V$25</f>
        <v>0</v>
      </c>
      <c r="AY23" s="371">
        <f>'S3'!$V$25</f>
        <v>0</v>
      </c>
      <c r="AZ23" s="371">
        <f>'S4'!$V$25</f>
        <v>0</v>
      </c>
      <c r="BA23" s="371">
        <f>'S5'!$V$25</f>
        <v>0</v>
      </c>
      <c r="BB23" s="371">
        <f>'S6'!$V$25</f>
        <v>0</v>
      </c>
      <c r="BC23" s="371">
        <f>'S7'!$V$25</f>
        <v>0</v>
      </c>
      <c r="BD23" s="371">
        <f>'S8'!$V$25</f>
        <v>0</v>
      </c>
      <c r="BE23" s="1118"/>
      <c r="BF23" s="1118"/>
      <c r="BG23" s="1118"/>
      <c r="BH23" s="1118"/>
      <c r="BI23" s="1118"/>
      <c r="BJ23" s="1118"/>
      <c r="BK23" s="1118"/>
      <c r="BL23" s="1118"/>
      <c r="BM23" s="371">
        <f>'S1'!$AA$25</f>
        <v>0</v>
      </c>
      <c r="BN23" s="371">
        <f>'S2'!$AA$25</f>
        <v>0</v>
      </c>
      <c r="BO23" s="371">
        <f>'S3'!$AA$25</f>
        <v>0</v>
      </c>
      <c r="BP23" s="371">
        <f>'S4'!$AA$25</f>
        <v>0</v>
      </c>
      <c r="BQ23" s="371">
        <f>'S5'!$AA$25</f>
        <v>0</v>
      </c>
      <c r="BR23" s="371">
        <f>'S6'!$AA$25</f>
        <v>0</v>
      </c>
      <c r="BS23" s="371">
        <f>'S7'!$AA$25</f>
        <v>0</v>
      </c>
      <c r="BT23" s="371">
        <f>'S8'!$AA$25</f>
        <v>0</v>
      </c>
      <c r="BU23" s="1110"/>
      <c r="BV23" s="1110"/>
      <c r="BW23" s="1110"/>
      <c r="BX23" s="1110"/>
      <c r="BY23" s="1110"/>
      <c r="BZ23" s="1110"/>
      <c r="CA23" s="1110"/>
      <c r="CB23" s="1110"/>
    </row>
    <row r="24" spans="1:80" x14ac:dyDescent="0.2">
      <c r="A24" s="371">
        <f>'S1'!$G$26</f>
        <v>0</v>
      </c>
      <c r="B24" s="371">
        <f>'S2'!$G$26</f>
        <v>0</v>
      </c>
      <c r="C24" s="371">
        <f>'S3'!$G$26</f>
        <v>0</v>
      </c>
      <c r="D24" s="371">
        <f>'S4'!$G$26</f>
        <v>0</v>
      </c>
      <c r="E24" s="371">
        <f>'S5'!$G$26</f>
        <v>0</v>
      </c>
      <c r="F24" s="371">
        <f>'S6'!$G$26</f>
        <v>0</v>
      </c>
      <c r="G24" s="371">
        <f>'S7'!$G$26</f>
        <v>0</v>
      </c>
      <c r="H24" s="371">
        <f>'S8'!$G$26</f>
        <v>0</v>
      </c>
      <c r="I24" s="1112"/>
      <c r="J24" s="1112"/>
      <c r="K24" s="1112"/>
      <c r="L24" s="1112"/>
      <c r="M24" s="1112"/>
      <c r="N24" s="1112"/>
      <c r="O24" s="1112"/>
      <c r="P24" s="1112"/>
      <c r="Q24" s="371">
        <f>'S1'!$L$26</f>
        <v>0</v>
      </c>
      <c r="R24" s="371">
        <f>'S2'!$L$26</f>
        <v>0</v>
      </c>
      <c r="S24" s="371">
        <f>'S3'!$L$26</f>
        <v>0</v>
      </c>
      <c r="T24" s="371">
        <f>'S4'!$L$26</f>
        <v>0</v>
      </c>
      <c r="U24" s="371">
        <f>'S5'!$L$26</f>
        <v>0</v>
      </c>
      <c r="V24" s="371">
        <f>'S6'!$L$26</f>
        <v>0</v>
      </c>
      <c r="W24" s="371">
        <f>'S7'!$L$26</f>
        <v>0</v>
      </c>
      <c r="X24" s="371">
        <f>'S8'!$L$26</f>
        <v>0</v>
      </c>
      <c r="Y24" s="1114"/>
      <c r="Z24" s="1114"/>
      <c r="AA24" s="1114"/>
      <c r="AB24" s="1114"/>
      <c r="AC24" s="1114"/>
      <c r="AD24" s="1114"/>
      <c r="AE24" s="1114"/>
      <c r="AF24" s="1114"/>
      <c r="AG24" s="371">
        <f>'S1'!$Q$26</f>
        <v>0</v>
      </c>
      <c r="AH24" s="371">
        <f>'S2'!$Q$26</f>
        <v>0</v>
      </c>
      <c r="AI24" s="371">
        <f>'S3'!$Q$26</f>
        <v>0</v>
      </c>
      <c r="AJ24" s="371">
        <f>'S4'!$Q$26</f>
        <v>0</v>
      </c>
      <c r="AK24" s="371">
        <f>'S5'!$Q$26</f>
        <v>0</v>
      </c>
      <c r="AL24" s="371">
        <f>'S6'!$Q$26</f>
        <v>0</v>
      </c>
      <c r="AM24" s="371">
        <f>'S7'!$Q$26</f>
        <v>0</v>
      </c>
      <c r="AN24" s="371">
        <f>'S8'!$Q$26</f>
        <v>0</v>
      </c>
      <c r="AO24" s="1116"/>
      <c r="AP24" s="1116"/>
      <c r="AQ24" s="1116"/>
      <c r="AR24" s="1116"/>
      <c r="AS24" s="1116"/>
      <c r="AT24" s="1116"/>
      <c r="AU24" s="1116"/>
      <c r="AV24" s="1116"/>
      <c r="AW24" s="371">
        <f>'S1'!$V$26</f>
        <v>0</v>
      </c>
      <c r="AX24" s="371">
        <f>'S2'!$V$26</f>
        <v>0</v>
      </c>
      <c r="AY24" s="371">
        <f>'S3'!$V$26</f>
        <v>0</v>
      </c>
      <c r="AZ24" s="371">
        <f>'S4'!$V$26</f>
        <v>0</v>
      </c>
      <c r="BA24" s="371">
        <f>'S5'!$V$26</f>
        <v>0</v>
      </c>
      <c r="BB24" s="371">
        <f>'S6'!$V$26</f>
        <v>0</v>
      </c>
      <c r="BC24" s="371">
        <f>'S7'!$V$26</f>
        <v>0</v>
      </c>
      <c r="BD24" s="371">
        <f>'S8'!$V$26</f>
        <v>0</v>
      </c>
      <c r="BE24" s="1118"/>
      <c r="BF24" s="1118"/>
      <c r="BG24" s="1118"/>
      <c r="BH24" s="1118"/>
      <c r="BI24" s="1118"/>
      <c r="BJ24" s="1118"/>
      <c r="BK24" s="1118"/>
      <c r="BL24" s="1118"/>
      <c r="BM24" s="371">
        <f>'S1'!$AA$26</f>
        <v>0</v>
      </c>
      <c r="BN24" s="371">
        <f>'S2'!$AA$26</f>
        <v>0</v>
      </c>
      <c r="BO24" s="371">
        <f>'S3'!$AA$26</f>
        <v>0</v>
      </c>
      <c r="BP24" s="371">
        <f>'S4'!$AA$26</f>
        <v>0</v>
      </c>
      <c r="BQ24" s="371">
        <f>'S5'!$AA$26</f>
        <v>0</v>
      </c>
      <c r="BR24" s="371">
        <f>'S6'!$AA$26</f>
        <v>0</v>
      </c>
      <c r="BS24" s="371">
        <f>'S7'!$AA$26</f>
        <v>0</v>
      </c>
      <c r="BT24" s="371">
        <f>'S8'!$AA$26</f>
        <v>0</v>
      </c>
      <c r="BU24" s="1110"/>
      <c r="BV24" s="1110"/>
      <c r="BW24" s="1110"/>
      <c r="BX24" s="1110"/>
      <c r="BY24" s="1110"/>
      <c r="BZ24" s="1110"/>
      <c r="CA24" s="1110"/>
      <c r="CB24" s="1110"/>
    </row>
    <row r="25" spans="1:80" x14ac:dyDescent="0.2">
      <c r="A25" s="371">
        <f>'S1'!$G$27</f>
        <v>0</v>
      </c>
      <c r="B25" s="371" t="str">
        <f>'S2'!$G$27</f>
        <v>ARCH 102.13</v>
      </c>
      <c r="C25" s="371">
        <f>'S3'!$G$27</f>
        <v>0</v>
      </c>
      <c r="D25" s="371">
        <f>'S4'!$G$27</f>
        <v>0</v>
      </c>
      <c r="E25" s="371">
        <f>'S5'!$G$27</f>
        <v>0</v>
      </c>
      <c r="F25" s="371">
        <f>'S6'!$G$27</f>
        <v>0</v>
      </c>
      <c r="G25" s="371">
        <f>'S7'!$G$27</f>
        <v>0</v>
      </c>
      <c r="H25" s="371">
        <f>'S8'!$G$27</f>
        <v>0</v>
      </c>
      <c r="I25" s="1112"/>
      <c r="J25" s="1112"/>
      <c r="K25" s="1112"/>
      <c r="L25" s="1112"/>
      <c r="M25" s="1112"/>
      <c r="N25" s="1112"/>
      <c r="O25" s="1112"/>
      <c r="P25" s="1112"/>
      <c r="Q25" s="371">
        <f>'S1'!$L$27</f>
        <v>0</v>
      </c>
      <c r="R25" s="371" t="str">
        <f>'S2'!$L$27</f>
        <v>Prof. Dr. Ömer GÜLSEN</v>
      </c>
      <c r="S25" s="371">
        <f>'S3'!$L$27</f>
        <v>0</v>
      </c>
      <c r="T25" s="371">
        <f>'S4'!$L$27</f>
        <v>0</v>
      </c>
      <c r="U25" s="371">
        <f>'S5'!$L$27</f>
        <v>0</v>
      </c>
      <c r="V25" s="371">
        <f>'S6'!$L$27</f>
        <v>0</v>
      </c>
      <c r="W25" s="371">
        <f>'S7'!$L$27</f>
        <v>0</v>
      </c>
      <c r="X25" s="371">
        <f>'S8'!$L$27</f>
        <v>0</v>
      </c>
      <c r="Y25" s="1114"/>
      <c r="Z25" s="1114"/>
      <c r="AA25" s="1114"/>
      <c r="AB25" s="1114"/>
      <c r="AC25" s="1114"/>
      <c r="AD25" s="1114"/>
      <c r="AE25" s="1114"/>
      <c r="AF25" s="1114"/>
      <c r="AG25" s="371">
        <f>'S1'!$Q$27</f>
        <v>0</v>
      </c>
      <c r="AH25" s="371">
        <f>'S2'!$Q$27</f>
        <v>0</v>
      </c>
      <c r="AI25" s="371">
        <f>'S3'!$Q$27</f>
        <v>0</v>
      </c>
      <c r="AJ25" s="371">
        <f>'S4'!$Q$27</f>
        <v>0</v>
      </c>
      <c r="AK25" s="371">
        <f>'S5'!$Q$27</f>
        <v>0</v>
      </c>
      <c r="AL25" s="371">
        <f>'S6'!$Q$27</f>
        <v>0</v>
      </c>
      <c r="AM25" s="371">
        <f>'S7'!$Q$27</f>
        <v>0</v>
      </c>
      <c r="AN25" s="371">
        <f>'S8'!$Q$27</f>
        <v>0</v>
      </c>
      <c r="AO25" s="1116"/>
      <c r="AP25" s="1116"/>
      <c r="AQ25" s="1116"/>
      <c r="AR25" s="1116"/>
      <c r="AS25" s="1116"/>
      <c r="AT25" s="1116"/>
      <c r="AU25" s="1116"/>
      <c r="AV25" s="1116"/>
      <c r="AW25" s="371">
        <f>'S1'!$V$27</f>
        <v>0</v>
      </c>
      <c r="AX25" s="371">
        <f>'S2'!$V$27</f>
        <v>0</v>
      </c>
      <c r="AY25" s="371">
        <f>'S3'!$V$27</f>
        <v>0</v>
      </c>
      <c r="AZ25" s="371">
        <f>'S4'!$V$27</f>
        <v>0</v>
      </c>
      <c r="BA25" s="371">
        <f>'S5'!$V$27</f>
        <v>0</v>
      </c>
      <c r="BB25" s="371">
        <f>'S6'!$V$27</f>
        <v>0</v>
      </c>
      <c r="BC25" s="371">
        <f>'S7'!$V$27</f>
        <v>0</v>
      </c>
      <c r="BD25" s="371">
        <f>'S8'!$V$27</f>
        <v>0</v>
      </c>
      <c r="BE25" s="1118"/>
      <c r="BF25" s="1118"/>
      <c r="BG25" s="1118"/>
      <c r="BH25" s="1118"/>
      <c r="BI25" s="1118"/>
      <c r="BJ25" s="1118"/>
      <c r="BK25" s="1118"/>
      <c r="BL25" s="1118"/>
      <c r="BM25" s="371">
        <f>'S1'!$AA$27</f>
        <v>0</v>
      </c>
      <c r="BN25" s="371">
        <f>'S2'!$AA$27</f>
        <v>0</v>
      </c>
      <c r="BO25" s="371">
        <f>'S3'!$AA$27</f>
        <v>0</v>
      </c>
      <c r="BP25" s="371">
        <f>'S4'!$AA$27</f>
        <v>0</v>
      </c>
      <c r="BQ25" s="371">
        <f>'S5'!$AA$27</f>
        <v>0</v>
      </c>
      <c r="BR25" s="371">
        <f>'S6'!$AA$27</f>
        <v>0</v>
      </c>
      <c r="BS25" s="371">
        <f>'S7'!$AA$27</f>
        <v>0</v>
      </c>
      <c r="BT25" s="371">
        <f>'S8'!$AA$27</f>
        <v>0</v>
      </c>
      <c r="BU25" s="1110"/>
      <c r="BV25" s="1110"/>
      <c r="BW25" s="1110"/>
      <c r="BX25" s="1110"/>
      <c r="BY25" s="1110"/>
      <c r="BZ25" s="1110"/>
      <c r="CA25" s="1110"/>
      <c r="CB25" s="1110"/>
    </row>
    <row r="26" spans="1:80" x14ac:dyDescent="0.2">
      <c r="A26" s="371">
        <f>'S1'!$G$28</f>
        <v>0</v>
      </c>
      <c r="B26" s="371" t="str">
        <f>'S2'!$G$28</f>
        <v>ARCH 102.13</v>
      </c>
      <c r="C26" s="371">
        <f>'S3'!$G$28</f>
        <v>0</v>
      </c>
      <c r="D26" s="371">
        <f>'S4'!$G$28</f>
        <v>0</v>
      </c>
      <c r="E26" s="371">
        <f>'S5'!$G$28</f>
        <v>0</v>
      </c>
      <c r="F26" s="371">
        <f>'S6'!$G$28</f>
        <v>0</v>
      </c>
      <c r="G26" s="371">
        <f>'S7'!$G$28</f>
        <v>0</v>
      </c>
      <c r="H26" s="371" t="str">
        <f>'S8'!$G$28</f>
        <v>ARCH 326.01</v>
      </c>
      <c r="I26" s="1112"/>
      <c r="J26" s="1112"/>
      <c r="K26" s="1112"/>
      <c r="L26" s="1112"/>
      <c r="M26" s="1112"/>
      <c r="N26" s="1112"/>
      <c r="O26" s="1112"/>
      <c r="P26" s="1112"/>
      <c r="Q26" s="371">
        <f>'S1'!$L$28</f>
        <v>0</v>
      </c>
      <c r="R26" s="371" t="str">
        <f>'S2'!$L$28</f>
        <v>Prof. Dr. Ömer GÜLSEN</v>
      </c>
      <c r="S26" s="371">
        <f>'S3'!$L$28</f>
        <v>0</v>
      </c>
      <c r="T26" s="371">
        <f>'S4'!$L$28</f>
        <v>0</v>
      </c>
      <c r="U26" s="371">
        <f>'S5'!$L$28</f>
        <v>0</v>
      </c>
      <c r="V26" s="371">
        <f>'S6'!$L$28</f>
        <v>0</v>
      </c>
      <c r="W26" s="371">
        <f>'S7'!$L$28</f>
        <v>0</v>
      </c>
      <c r="X26" s="371" t="str">
        <f>'S8'!$L$28</f>
        <v>Yrd. Doç. Dr. Soner ŞAHİN</v>
      </c>
      <c r="Y26" s="1114"/>
      <c r="Z26" s="1114"/>
      <c r="AA26" s="1114"/>
      <c r="AB26" s="1114"/>
      <c r="AC26" s="1114"/>
      <c r="AD26" s="1114"/>
      <c r="AE26" s="1114"/>
      <c r="AF26" s="1114"/>
      <c r="AG26" s="371">
        <f>'S1'!$Q$28</f>
        <v>0</v>
      </c>
      <c r="AH26" s="371">
        <f>'S2'!$Q$28</f>
        <v>0</v>
      </c>
      <c r="AI26" s="371">
        <f>'S3'!$Q$28</f>
        <v>0</v>
      </c>
      <c r="AJ26" s="371">
        <f>'S4'!$Q$28</f>
        <v>0</v>
      </c>
      <c r="AK26" s="371">
        <f>'S5'!$Q$28</f>
        <v>0</v>
      </c>
      <c r="AL26" s="371">
        <f>'S6'!$Q$28</f>
        <v>0</v>
      </c>
      <c r="AM26" s="371">
        <f>'S7'!$Q$28</f>
        <v>0</v>
      </c>
      <c r="AN26" s="371">
        <f>'S8'!$Q$28</f>
        <v>0</v>
      </c>
      <c r="AO26" s="1116"/>
      <c r="AP26" s="1116"/>
      <c r="AQ26" s="1116"/>
      <c r="AR26" s="1116"/>
      <c r="AS26" s="1116"/>
      <c r="AT26" s="1116"/>
      <c r="AU26" s="1116"/>
      <c r="AV26" s="1116"/>
      <c r="AW26" s="371">
        <f>'S1'!$V$28</f>
        <v>0</v>
      </c>
      <c r="AX26" s="371">
        <f>'S2'!$V$28</f>
        <v>0</v>
      </c>
      <c r="AY26" s="371">
        <f>'S3'!$V$28</f>
        <v>0</v>
      </c>
      <c r="AZ26" s="371">
        <f>'S4'!$V$28</f>
        <v>0</v>
      </c>
      <c r="BA26" s="371">
        <f>'S5'!$V$28</f>
        <v>0</v>
      </c>
      <c r="BB26" s="371">
        <f>'S6'!$V$28</f>
        <v>0</v>
      </c>
      <c r="BC26" s="371">
        <f>'S7'!$V$28</f>
        <v>0</v>
      </c>
      <c r="BD26" s="371">
        <f>'S8'!$V$28</f>
        <v>0</v>
      </c>
      <c r="BE26" s="1118"/>
      <c r="BF26" s="1118"/>
      <c r="BG26" s="1118"/>
      <c r="BH26" s="1118"/>
      <c r="BI26" s="1118"/>
      <c r="BJ26" s="1118"/>
      <c r="BK26" s="1118"/>
      <c r="BL26" s="1118"/>
      <c r="BM26" s="371">
        <f>'S1'!$AA$28</f>
        <v>0</v>
      </c>
      <c r="BN26" s="371">
        <f>'S2'!$AA$28</f>
        <v>0</v>
      </c>
      <c r="BO26" s="371">
        <f>'S3'!$AA$28</f>
        <v>0</v>
      </c>
      <c r="BP26" s="371">
        <f>'S4'!$AA$28</f>
        <v>0</v>
      </c>
      <c r="BQ26" s="371">
        <f>'S5'!$AA$28</f>
        <v>0</v>
      </c>
      <c r="BR26" s="371">
        <f>'S6'!$AA$28</f>
        <v>0</v>
      </c>
      <c r="BS26" s="371">
        <f>'S7'!$AA$28</f>
        <v>0</v>
      </c>
      <c r="BT26" s="371">
        <f>'S8'!$AA$28</f>
        <v>0</v>
      </c>
      <c r="BU26" s="1110"/>
      <c r="BV26" s="1110"/>
      <c r="BW26" s="1110"/>
      <c r="BX26" s="1110"/>
      <c r="BY26" s="1110"/>
      <c r="BZ26" s="1110"/>
      <c r="CA26" s="1110"/>
      <c r="CB26" s="1110"/>
    </row>
    <row r="27" spans="1:80" x14ac:dyDescent="0.2">
      <c r="A27" s="371">
        <f>'S1'!$G$29</f>
        <v>0</v>
      </c>
      <c r="B27" s="371" t="str">
        <f>'S2'!$G$29</f>
        <v>ARCH 102.13</v>
      </c>
      <c r="C27" s="371">
        <f>'S3'!$G$29</f>
        <v>0</v>
      </c>
      <c r="D27" s="371">
        <f>'S4'!$G$29</f>
        <v>0</v>
      </c>
      <c r="E27" s="371">
        <f>'S5'!$G$29</f>
        <v>0</v>
      </c>
      <c r="F27" s="371">
        <f>'S6'!$G$29</f>
        <v>0</v>
      </c>
      <c r="G27" s="371">
        <f>'S7'!$G$29</f>
        <v>0</v>
      </c>
      <c r="H27" s="371" t="str">
        <f>'S8'!$G$29</f>
        <v>ARCH 326.01</v>
      </c>
      <c r="I27" s="1112"/>
      <c r="J27" s="1112"/>
      <c r="K27" s="1112"/>
      <c r="L27" s="1112"/>
      <c r="M27" s="1112"/>
      <c r="N27" s="1112"/>
      <c r="O27" s="1112"/>
      <c r="P27" s="1112"/>
      <c r="Q27" s="371">
        <f>'S1'!$L$29</f>
        <v>0</v>
      </c>
      <c r="R27" s="371" t="str">
        <f>'S2'!$L$29</f>
        <v>Prof. Dr. Ömer GÜLSEN</v>
      </c>
      <c r="S27" s="371">
        <f>'S3'!$L$29</f>
        <v>0</v>
      </c>
      <c r="T27" s="371">
        <f>'S4'!$L$29</f>
        <v>0</v>
      </c>
      <c r="U27" s="371">
        <f>'S5'!$L$29</f>
        <v>0</v>
      </c>
      <c r="V27" s="371">
        <f>'S6'!$L$29</f>
        <v>0</v>
      </c>
      <c r="W27" s="371">
        <f>'S7'!$L$29</f>
        <v>0</v>
      </c>
      <c r="X27" s="371" t="str">
        <f>'S8'!$L$29</f>
        <v>Yrd. Doç. Dr. Soner ŞAHİN</v>
      </c>
      <c r="Y27" s="1114"/>
      <c r="Z27" s="1114"/>
      <c r="AA27" s="1114"/>
      <c r="AB27" s="1114"/>
      <c r="AC27" s="1114"/>
      <c r="AD27" s="1114"/>
      <c r="AE27" s="1114"/>
      <c r="AF27" s="1114"/>
      <c r="AG27" s="371">
        <f>'S1'!$Q$29</f>
        <v>0</v>
      </c>
      <c r="AH27" s="371">
        <f>'S2'!$Q$29</f>
        <v>0</v>
      </c>
      <c r="AI27" s="371">
        <f>'S3'!$Q$29</f>
        <v>0</v>
      </c>
      <c r="AJ27" s="371">
        <f>'S4'!$Q$29</f>
        <v>0</v>
      </c>
      <c r="AK27" s="371">
        <f>'S5'!$Q$29</f>
        <v>0</v>
      </c>
      <c r="AL27" s="371">
        <f>'S6'!$Q$29</f>
        <v>0</v>
      </c>
      <c r="AM27" s="371">
        <f>'S7'!$Q$29</f>
        <v>0</v>
      </c>
      <c r="AN27" s="371">
        <f>'S8'!$Q$29</f>
        <v>0</v>
      </c>
      <c r="AO27" s="1116"/>
      <c r="AP27" s="1116"/>
      <c r="AQ27" s="1116"/>
      <c r="AR27" s="1116"/>
      <c r="AS27" s="1116"/>
      <c r="AT27" s="1116"/>
      <c r="AU27" s="1116"/>
      <c r="AV27" s="1116"/>
      <c r="AW27" s="371">
        <f>'S1'!$V$29</f>
        <v>0</v>
      </c>
      <c r="AX27" s="371">
        <f>'S2'!$V$29</f>
        <v>0</v>
      </c>
      <c r="AY27" s="371">
        <f>'S3'!$V$29</f>
        <v>0</v>
      </c>
      <c r="AZ27" s="371">
        <f>'S4'!$V$29</f>
        <v>0</v>
      </c>
      <c r="BA27" s="371">
        <f>'S5'!$V$29</f>
        <v>0</v>
      </c>
      <c r="BB27" s="371">
        <f>'S6'!$V$29</f>
        <v>0</v>
      </c>
      <c r="BC27" s="371">
        <f>'S7'!$V$29</f>
        <v>0</v>
      </c>
      <c r="BD27" s="371">
        <f>'S8'!$V$29</f>
        <v>0</v>
      </c>
      <c r="BE27" s="1118"/>
      <c r="BF27" s="1118"/>
      <c r="BG27" s="1118"/>
      <c r="BH27" s="1118"/>
      <c r="BI27" s="1118"/>
      <c r="BJ27" s="1118"/>
      <c r="BK27" s="1118"/>
      <c r="BL27" s="1118"/>
      <c r="BM27" s="371">
        <f>'S1'!$AA$29</f>
        <v>0</v>
      </c>
      <c r="BN27" s="371">
        <f>'S2'!$AA$29</f>
        <v>0</v>
      </c>
      <c r="BO27" s="371">
        <f>'S3'!$AA$29</f>
        <v>0</v>
      </c>
      <c r="BP27" s="371">
        <f>'S4'!$AA$29</f>
        <v>0</v>
      </c>
      <c r="BQ27" s="371">
        <f>'S5'!$AA$29</f>
        <v>0</v>
      </c>
      <c r="BR27" s="371">
        <f>'S6'!$AA$29</f>
        <v>0</v>
      </c>
      <c r="BS27" s="371">
        <f>'S7'!$AA$29</f>
        <v>0</v>
      </c>
      <c r="BT27" s="371">
        <f>'S8'!$AA$29</f>
        <v>0</v>
      </c>
      <c r="BU27" s="1110"/>
      <c r="BV27" s="1110"/>
      <c r="BW27" s="1110"/>
      <c r="BX27" s="1110"/>
      <c r="BY27" s="1110"/>
      <c r="BZ27" s="1110"/>
      <c r="CA27" s="1110"/>
      <c r="CB27" s="1110"/>
    </row>
    <row r="28" spans="1:80" x14ac:dyDescent="0.2">
      <c r="A28" s="371">
        <f>'S1'!$G$30</f>
        <v>0</v>
      </c>
      <c r="B28" s="371" t="str">
        <f>'S2'!$G$30</f>
        <v>ARCH 102.13</v>
      </c>
      <c r="C28" s="371">
        <f>'S3'!$G$30</f>
        <v>0</v>
      </c>
      <c r="D28" s="371">
        <f>'S4'!$G$30</f>
        <v>0</v>
      </c>
      <c r="E28" s="371">
        <f>'S5'!$G$30</f>
        <v>0</v>
      </c>
      <c r="F28" s="371">
        <f>'S6'!$G$30</f>
        <v>0</v>
      </c>
      <c r="G28" s="371">
        <f>'S7'!$G$30</f>
        <v>0</v>
      </c>
      <c r="H28" s="371" t="str">
        <f>'S8'!$G$30</f>
        <v>ARCH 326.01</v>
      </c>
      <c r="I28" s="1112"/>
      <c r="J28" s="1112"/>
      <c r="K28" s="1112"/>
      <c r="L28" s="1112"/>
      <c r="M28" s="1112"/>
      <c r="N28" s="1112"/>
      <c r="O28" s="1112"/>
      <c r="P28" s="1112"/>
      <c r="Q28" s="371">
        <f>'S1'!$L$30</f>
        <v>0</v>
      </c>
      <c r="R28" s="371" t="str">
        <f>'S2'!$L$30</f>
        <v>Prof. Dr. Ömer GÜLSEN</v>
      </c>
      <c r="S28" s="371">
        <f>'S3'!$L$30</f>
        <v>0</v>
      </c>
      <c r="T28" s="371">
        <f>'S4'!$L$30</f>
        <v>0</v>
      </c>
      <c r="U28" s="371">
        <f>'S5'!$L$30</f>
        <v>0</v>
      </c>
      <c r="V28" s="371">
        <f>'S6'!$L$30</f>
        <v>0</v>
      </c>
      <c r="W28" s="371">
        <f>'S7'!$L$30</f>
        <v>0</v>
      </c>
      <c r="X28" s="371" t="str">
        <f>'S8'!$L$30</f>
        <v>Yrd. Doç. Dr. Soner ŞAHİN</v>
      </c>
      <c r="Y28" s="1114"/>
      <c r="Z28" s="1114"/>
      <c r="AA28" s="1114"/>
      <c r="AB28" s="1114"/>
      <c r="AC28" s="1114"/>
      <c r="AD28" s="1114"/>
      <c r="AE28" s="1114"/>
      <c r="AF28" s="1114"/>
      <c r="AG28" s="371">
        <f>'S1'!$Q$30</f>
        <v>0</v>
      </c>
      <c r="AH28" s="371">
        <f>'S2'!$Q$30</f>
        <v>0</v>
      </c>
      <c r="AI28" s="371">
        <f>'S3'!$Q$30</f>
        <v>0</v>
      </c>
      <c r="AJ28" s="371">
        <f>'S4'!$Q$30</f>
        <v>0</v>
      </c>
      <c r="AK28" s="371">
        <f>'S5'!$Q$30</f>
        <v>0</v>
      </c>
      <c r="AL28" s="371">
        <f>'S6'!$Q$30</f>
        <v>0</v>
      </c>
      <c r="AM28" s="371">
        <f>'S7'!$Q$30</f>
        <v>0</v>
      </c>
      <c r="AN28" s="371">
        <f>'S8'!$Q$30</f>
        <v>0</v>
      </c>
      <c r="AO28" s="1116"/>
      <c r="AP28" s="1116"/>
      <c r="AQ28" s="1116"/>
      <c r="AR28" s="1116"/>
      <c r="AS28" s="1116"/>
      <c r="AT28" s="1116"/>
      <c r="AU28" s="1116"/>
      <c r="AV28" s="1116"/>
      <c r="AW28" s="371">
        <f>'S1'!$V$30</f>
        <v>0</v>
      </c>
      <c r="AX28" s="371">
        <f>'S2'!$V$30</f>
        <v>0</v>
      </c>
      <c r="AY28" s="371">
        <f>'S3'!$V$30</f>
        <v>0</v>
      </c>
      <c r="AZ28" s="371">
        <f>'S4'!$V$30</f>
        <v>0</v>
      </c>
      <c r="BA28" s="371">
        <f>'S5'!$V$30</f>
        <v>0</v>
      </c>
      <c r="BB28" s="371">
        <f>'S6'!$V$30</f>
        <v>0</v>
      </c>
      <c r="BC28" s="371">
        <f>'S7'!$V$30</f>
        <v>0</v>
      </c>
      <c r="BD28" s="371">
        <f>'S8'!$V$30</f>
        <v>0</v>
      </c>
      <c r="BE28" s="1118"/>
      <c r="BF28" s="1118"/>
      <c r="BG28" s="1118"/>
      <c r="BH28" s="1118"/>
      <c r="BI28" s="1118"/>
      <c r="BJ28" s="1118"/>
      <c r="BK28" s="1118"/>
      <c r="BL28" s="1118"/>
      <c r="BM28" s="371">
        <f>'S1'!$AA$30</f>
        <v>0</v>
      </c>
      <c r="BN28" s="371">
        <f>'S2'!$AA$30</f>
        <v>0</v>
      </c>
      <c r="BO28" s="371">
        <f>'S3'!$AA$30</f>
        <v>0</v>
      </c>
      <c r="BP28" s="371">
        <f>'S4'!$AA$30</f>
        <v>0</v>
      </c>
      <c r="BQ28" s="371">
        <f>'S5'!$AA$30</f>
        <v>0</v>
      </c>
      <c r="BR28" s="371">
        <f>'S6'!$AA$30</f>
        <v>0</v>
      </c>
      <c r="BS28" s="371">
        <f>'S7'!$AA$30</f>
        <v>0</v>
      </c>
      <c r="BT28" s="371">
        <f>'S8'!$AA$30</f>
        <v>0</v>
      </c>
      <c r="BU28" s="1110"/>
      <c r="BV28" s="1110"/>
      <c r="BW28" s="1110"/>
      <c r="BX28" s="1110"/>
      <c r="BY28" s="1110"/>
      <c r="BZ28" s="1110"/>
      <c r="CA28" s="1110"/>
      <c r="CB28" s="1110"/>
    </row>
    <row r="29" spans="1:80" x14ac:dyDescent="0.2">
      <c r="A29" s="371">
        <f>'S1'!$G$31</f>
        <v>0</v>
      </c>
      <c r="B29" s="371">
        <f>'S2'!$G$31</f>
        <v>0</v>
      </c>
      <c r="C29" s="371">
        <f>'S3'!$G$31</f>
        <v>0</v>
      </c>
      <c r="D29" s="371">
        <f>'S4'!$G$31</f>
        <v>0</v>
      </c>
      <c r="E29" s="371">
        <f>'S5'!$G$31</f>
        <v>0</v>
      </c>
      <c r="F29" s="371">
        <f>'S6'!$G$31</f>
        <v>0</v>
      </c>
      <c r="G29" s="371">
        <f>'S7'!$G$31</f>
        <v>0</v>
      </c>
      <c r="H29" s="371">
        <f>'S8'!$G$31</f>
        <v>0</v>
      </c>
      <c r="I29" s="1112"/>
      <c r="J29" s="1112"/>
      <c r="K29" s="1112"/>
      <c r="L29" s="1112"/>
      <c r="M29" s="1112"/>
      <c r="N29" s="1112"/>
      <c r="O29" s="1112"/>
      <c r="P29" s="1112"/>
      <c r="Q29" s="371">
        <f>'S1'!$L$31</f>
        <v>0</v>
      </c>
      <c r="R29" s="371">
        <f>'S2'!$L$31</f>
        <v>0</v>
      </c>
      <c r="S29" s="371">
        <f>'S3'!$L$31</f>
        <v>0</v>
      </c>
      <c r="T29" s="371">
        <f>'S4'!$L$31</f>
        <v>0</v>
      </c>
      <c r="U29" s="371">
        <f>'S5'!$L$31</f>
        <v>0</v>
      </c>
      <c r="V29" s="371">
        <f>'S6'!$L$31</f>
        <v>0</v>
      </c>
      <c r="W29" s="371">
        <f>'S7'!$L$31</f>
        <v>0</v>
      </c>
      <c r="X29" s="371">
        <f>'S8'!$L$31</f>
        <v>0</v>
      </c>
      <c r="Y29" s="1114"/>
      <c r="Z29" s="1114"/>
      <c r="AA29" s="1114"/>
      <c r="AB29" s="1114"/>
      <c r="AC29" s="1114"/>
      <c r="AD29" s="1114"/>
      <c r="AE29" s="1114"/>
      <c r="AF29" s="1114"/>
      <c r="AG29" s="371">
        <f>'S1'!$Q$31</f>
        <v>0</v>
      </c>
      <c r="AH29" s="371">
        <f>'S2'!$Q$31</f>
        <v>0</v>
      </c>
      <c r="AI29" s="371">
        <f>'S3'!$Q$31</f>
        <v>0</v>
      </c>
      <c r="AJ29" s="371">
        <f>'S4'!$Q$31</f>
        <v>0</v>
      </c>
      <c r="AK29" s="371">
        <f>'S5'!$Q$31</f>
        <v>0</v>
      </c>
      <c r="AL29" s="371">
        <f>'S6'!$Q$31</f>
        <v>0</v>
      </c>
      <c r="AM29" s="371">
        <f>'S7'!$Q$31</f>
        <v>0</v>
      </c>
      <c r="AN29" s="371">
        <f>'S8'!$Q$31</f>
        <v>0</v>
      </c>
      <c r="AO29" s="1116"/>
      <c r="AP29" s="1116"/>
      <c r="AQ29" s="1116"/>
      <c r="AR29" s="1116"/>
      <c r="AS29" s="1116"/>
      <c r="AT29" s="1116"/>
      <c r="AU29" s="1116"/>
      <c r="AV29" s="1116"/>
      <c r="AW29" s="371">
        <f>'S1'!$V$31</f>
        <v>0</v>
      </c>
      <c r="AX29" s="371">
        <f>'S2'!$V$31</f>
        <v>0</v>
      </c>
      <c r="AY29" s="371">
        <f>'S3'!$V$31</f>
        <v>0</v>
      </c>
      <c r="AZ29" s="371">
        <f>'S4'!$V$31</f>
        <v>0</v>
      </c>
      <c r="BA29" s="371">
        <f>'S5'!$V$31</f>
        <v>0</v>
      </c>
      <c r="BB29" s="371">
        <f>'S6'!$V$31</f>
        <v>0</v>
      </c>
      <c r="BC29" s="371">
        <f>'S7'!$V$31</f>
        <v>0</v>
      </c>
      <c r="BD29" s="371">
        <f>'S8'!$V$31</f>
        <v>0</v>
      </c>
      <c r="BE29" s="1118"/>
      <c r="BF29" s="1118"/>
      <c r="BG29" s="1118"/>
      <c r="BH29" s="1118"/>
      <c r="BI29" s="1118"/>
      <c r="BJ29" s="1118"/>
      <c r="BK29" s="1118"/>
      <c r="BL29" s="1118"/>
      <c r="BM29" s="371">
        <f>'S1'!$AA$31</f>
        <v>0</v>
      </c>
      <c r="BN29" s="371">
        <f>'S2'!$AA$31</f>
        <v>0</v>
      </c>
      <c r="BO29" s="371">
        <f>'S3'!$AA$31</f>
        <v>0</v>
      </c>
      <c r="BP29" s="371">
        <f>'S4'!$AA$31</f>
        <v>0</v>
      </c>
      <c r="BQ29" s="371">
        <f>'S5'!$AA$31</f>
        <v>0</v>
      </c>
      <c r="BR29" s="371">
        <f>'S6'!$AA$31</f>
        <v>0</v>
      </c>
      <c r="BS29" s="371">
        <f>'S7'!$AA$31</f>
        <v>0</v>
      </c>
      <c r="BT29" s="371">
        <f>'S8'!$AA$31</f>
        <v>0</v>
      </c>
      <c r="BU29" s="1110"/>
      <c r="BV29" s="1110"/>
      <c r="BW29" s="1110"/>
      <c r="BX29" s="1110"/>
      <c r="BY29" s="1110"/>
      <c r="BZ29" s="1110"/>
      <c r="CA29" s="1110"/>
      <c r="CB29" s="1110"/>
    </row>
    <row r="30" spans="1:80" x14ac:dyDescent="0.2">
      <c r="A30" s="371">
        <f>'S1'!$G$32</f>
        <v>0</v>
      </c>
      <c r="B30" s="371">
        <f>'S2'!$G$32</f>
        <v>0</v>
      </c>
      <c r="C30" s="371">
        <f>'S3'!$G$32</f>
        <v>0</v>
      </c>
      <c r="D30" s="371">
        <f>'S4'!$G$32</f>
        <v>0</v>
      </c>
      <c r="E30" s="371">
        <f>'S5'!$G$32</f>
        <v>0</v>
      </c>
      <c r="F30" s="371">
        <f>'S6'!$G$32</f>
        <v>0</v>
      </c>
      <c r="G30" s="371">
        <f>'S7'!$G$32</f>
        <v>0</v>
      </c>
      <c r="H30" s="371">
        <f>'S8'!$G$32</f>
        <v>0</v>
      </c>
      <c r="I30" s="1112"/>
      <c r="J30" s="1112"/>
      <c r="K30" s="1112"/>
      <c r="L30" s="1112"/>
      <c r="M30" s="1112"/>
      <c r="N30" s="1112"/>
      <c r="O30" s="1112"/>
      <c r="P30" s="1112"/>
      <c r="Q30" s="371">
        <f>'S1'!$L$32</f>
        <v>0</v>
      </c>
      <c r="R30" s="371">
        <f>'S2'!$L$32</f>
        <v>0</v>
      </c>
      <c r="S30" s="371">
        <f>'S3'!$L$32</f>
        <v>0</v>
      </c>
      <c r="T30" s="371">
        <f>'S4'!$L$32</f>
        <v>0</v>
      </c>
      <c r="U30" s="371">
        <f>'S5'!$L$32</f>
        <v>0</v>
      </c>
      <c r="V30" s="371">
        <f>'S6'!$L$32</f>
        <v>0</v>
      </c>
      <c r="W30" s="371">
        <f>'S7'!$L$32</f>
        <v>0</v>
      </c>
      <c r="X30" s="371">
        <f>'S8'!$L$32</f>
        <v>0</v>
      </c>
      <c r="Y30" s="1114"/>
      <c r="Z30" s="1114"/>
      <c r="AA30" s="1114"/>
      <c r="AB30" s="1114"/>
      <c r="AC30" s="1114"/>
      <c r="AD30" s="1114"/>
      <c r="AE30" s="1114"/>
      <c r="AF30" s="1114"/>
      <c r="AG30" s="371">
        <f>'S1'!$Q$32</f>
        <v>0</v>
      </c>
      <c r="AH30" s="371">
        <f>'S2'!$Q$32</f>
        <v>0</v>
      </c>
      <c r="AI30" s="371">
        <f>'S3'!$Q$32</f>
        <v>0</v>
      </c>
      <c r="AJ30" s="371">
        <f>'S4'!$Q$32</f>
        <v>0</v>
      </c>
      <c r="AK30" s="371">
        <f>'S5'!$Q$32</f>
        <v>0</v>
      </c>
      <c r="AL30" s="371">
        <f>'S6'!$Q$32</f>
        <v>0</v>
      </c>
      <c r="AM30" s="371">
        <f>'S7'!$Q$32</f>
        <v>0</v>
      </c>
      <c r="AN30" s="371">
        <f>'S8'!$Q$32</f>
        <v>0</v>
      </c>
      <c r="AO30" s="1116"/>
      <c r="AP30" s="1116"/>
      <c r="AQ30" s="1116"/>
      <c r="AR30" s="1116"/>
      <c r="AS30" s="1116"/>
      <c r="AT30" s="1116"/>
      <c r="AU30" s="1116"/>
      <c r="AV30" s="1116"/>
      <c r="AW30" s="371">
        <f>'S1'!$V$32</f>
        <v>0</v>
      </c>
      <c r="AX30" s="371">
        <f>'S2'!$V$32</f>
        <v>0</v>
      </c>
      <c r="AY30" s="371">
        <f>'S3'!$V$32</f>
        <v>0</v>
      </c>
      <c r="AZ30" s="371">
        <f>'S4'!$V$32</f>
        <v>0</v>
      </c>
      <c r="BA30" s="371">
        <f>'S5'!$V$32</f>
        <v>0</v>
      </c>
      <c r="BB30" s="371">
        <f>'S6'!$V$32</f>
        <v>0</v>
      </c>
      <c r="BC30" s="371">
        <f>'S7'!$V$32</f>
        <v>0</v>
      </c>
      <c r="BD30" s="371">
        <f>'S8'!$V$32</f>
        <v>0</v>
      </c>
      <c r="BE30" s="1118"/>
      <c r="BF30" s="1118"/>
      <c r="BG30" s="1118"/>
      <c r="BH30" s="1118"/>
      <c r="BI30" s="1118"/>
      <c r="BJ30" s="1118"/>
      <c r="BK30" s="1118"/>
      <c r="BL30" s="1118"/>
      <c r="BM30" s="371">
        <f>'S1'!$AA$32</f>
        <v>0</v>
      </c>
      <c r="BN30" s="371">
        <f>'S2'!$AA$32</f>
        <v>0</v>
      </c>
      <c r="BO30" s="371">
        <f>'S3'!$AA$32</f>
        <v>0</v>
      </c>
      <c r="BP30" s="371">
        <f>'S4'!$AA$32</f>
        <v>0</v>
      </c>
      <c r="BQ30" s="371">
        <f>'S5'!$AA$32</f>
        <v>0</v>
      </c>
      <c r="BR30" s="371">
        <f>'S6'!$AA$32</f>
        <v>0</v>
      </c>
      <c r="BS30" s="371">
        <f>'S7'!$AA$32</f>
        <v>0</v>
      </c>
      <c r="BT30" s="371">
        <f>'S8'!$AA$32</f>
        <v>0</v>
      </c>
      <c r="BU30" s="1110"/>
      <c r="BV30" s="1110"/>
      <c r="BW30" s="1110"/>
      <c r="BX30" s="1110"/>
      <c r="BY30" s="1110"/>
      <c r="BZ30" s="1110"/>
      <c r="CA30" s="1110"/>
      <c r="CB30" s="1110"/>
    </row>
    <row r="31" spans="1:80" x14ac:dyDescent="0.2">
      <c r="A31" s="370">
        <f>'S1'!$G$33</f>
        <v>0</v>
      </c>
      <c r="B31" s="376">
        <f>'S2'!$G$33</f>
        <v>0</v>
      </c>
      <c r="C31" s="376">
        <f>'S3'!$G$33</f>
        <v>0</v>
      </c>
      <c r="D31" s="376">
        <f>'S4'!$G$33</f>
        <v>0</v>
      </c>
      <c r="E31" s="370">
        <f>'S5'!$G$33</f>
        <v>0</v>
      </c>
      <c r="F31" s="370">
        <f>'S6'!$G$33</f>
        <v>0</v>
      </c>
      <c r="G31" s="370">
        <f>'S7'!$G$33</f>
        <v>0</v>
      </c>
      <c r="H31" s="370">
        <f>'S8'!$G$33</f>
        <v>0</v>
      </c>
      <c r="I31" s="1112"/>
      <c r="J31" s="1112"/>
      <c r="K31" s="1112"/>
      <c r="L31" s="1112"/>
      <c r="M31" s="1112"/>
      <c r="N31" s="1112"/>
      <c r="O31" s="1112"/>
      <c r="P31" s="1112"/>
      <c r="Q31" s="383">
        <f>'S1'!$L$33</f>
        <v>0</v>
      </c>
      <c r="R31" s="383">
        <f>'S2'!$L$33</f>
        <v>0</v>
      </c>
      <c r="S31" s="383">
        <f>'S3'!$L$33</f>
        <v>0</v>
      </c>
      <c r="T31" s="383">
        <f>'S4'!$L$33</f>
        <v>0</v>
      </c>
      <c r="U31" s="383">
        <f>'S5'!$L$33</f>
        <v>0</v>
      </c>
      <c r="V31" s="383">
        <f>'S6'!$L$33</f>
        <v>0</v>
      </c>
      <c r="W31" s="383">
        <f>'S7'!$L$33</f>
        <v>0</v>
      </c>
      <c r="X31" s="383">
        <f>'S8'!$L$33</f>
        <v>0</v>
      </c>
      <c r="Y31" s="1114"/>
      <c r="Z31" s="1114"/>
      <c r="AA31" s="1114"/>
      <c r="AB31" s="1114"/>
      <c r="AC31" s="1114"/>
      <c r="AD31" s="1114"/>
      <c r="AE31" s="1114"/>
      <c r="AF31" s="1114"/>
      <c r="AG31" s="370">
        <f>'S1'!$Q$33</f>
        <v>0</v>
      </c>
      <c r="AH31" s="376">
        <f>'S2'!$Q$33</f>
        <v>0</v>
      </c>
      <c r="AI31" s="376">
        <f>'S3'!$Q$33</f>
        <v>0</v>
      </c>
      <c r="AJ31" s="376">
        <f>'S4'!$Q$33</f>
        <v>0</v>
      </c>
      <c r="AK31" s="370">
        <f>'S5'!$Q$33</f>
        <v>0</v>
      </c>
      <c r="AL31" s="370">
        <f>'S6'!$Q$33</f>
        <v>0</v>
      </c>
      <c r="AM31" s="370">
        <f>'S7'!$Q$33</f>
        <v>0</v>
      </c>
      <c r="AN31" s="370">
        <f>'S8'!$Q$33</f>
        <v>0</v>
      </c>
      <c r="AO31" s="1116"/>
      <c r="AP31" s="1116"/>
      <c r="AQ31" s="1116"/>
      <c r="AR31" s="1116"/>
      <c r="AS31" s="1116"/>
      <c r="AT31" s="1116"/>
      <c r="AU31" s="1116"/>
      <c r="AV31" s="1116"/>
      <c r="AW31" s="383">
        <f>'S1'!$V$33</f>
        <v>0</v>
      </c>
      <c r="AX31" s="383">
        <f>'S2'!$V$33</f>
        <v>0</v>
      </c>
      <c r="AY31" s="383">
        <f>'S3'!$V$33</f>
        <v>0</v>
      </c>
      <c r="AZ31" s="383">
        <f>'S4'!$V$33</f>
        <v>0</v>
      </c>
      <c r="BA31" s="383">
        <f>'S5'!$V$33</f>
        <v>0</v>
      </c>
      <c r="BB31" s="383">
        <f>'S6'!$V$33</f>
        <v>0</v>
      </c>
      <c r="BC31" s="383">
        <f>'S7'!$V$33</f>
        <v>0</v>
      </c>
      <c r="BD31" s="383">
        <f>'S8'!$V$33</f>
        <v>0</v>
      </c>
      <c r="BE31" s="1118"/>
      <c r="BF31" s="1118"/>
      <c r="BG31" s="1118"/>
      <c r="BH31" s="1118"/>
      <c r="BI31" s="1118"/>
      <c r="BJ31" s="1118"/>
      <c r="BK31" s="1118"/>
      <c r="BL31" s="1118"/>
      <c r="BM31" s="370">
        <f>'S1'!$AA$33</f>
        <v>0</v>
      </c>
      <c r="BN31" s="370">
        <f>'S2'!$AA$33</f>
        <v>0</v>
      </c>
      <c r="BO31" s="370">
        <f>'S3'!$AA$33</f>
        <v>0</v>
      </c>
      <c r="BP31" s="370">
        <f>'S4'!$AA$33</f>
        <v>0</v>
      </c>
      <c r="BQ31" s="370">
        <f>'S5'!$AA$33</f>
        <v>0</v>
      </c>
      <c r="BR31" s="370">
        <f>'S6'!$AA$33</f>
        <v>0</v>
      </c>
      <c r="BS31" s="370">
        <f>'S7'!$AA$33</f>
        <v>0</v>
      </c>
      <c r="BT31" s="370">
        <f>'S8'!$AA$33</f>
        <v>0</v>
      </c>
      <c r="BU31" s="1110"/>
      <c r="BV31" s="1110"/>
      <c r="BW31" s="1110"/>
      <c r="BX31" s="1110"/>
      <c r="BY31" s="1110"/>
      <c r="BZ31" s="1110"/>
      <c r="CA31" s="1110"/>
      <c r="CB31" s="1110"/>
    </row>
    <row r="32" spans="1:80" x14ac:dyDescent="0.2">
      <c r="A32" s="370">
        <f>'S1'!$G$34</f>
        <v>0</v>
      </c>
      <c r="B32" s="376">
        <f>'S2'!$G$34</f>
        <v>0</v>
      </c>
      <c r="C32" s="376">
        <f>'S3'!$G$34</f>
        <v>0</v>
      </c>
      <c r="D32" s="376">
        <f>'S4'!$G$34</f>
        <v>0</v>
      </c>
      <c r="E32" s="370">
        <f>'S5'!$G$34</f>
        <v>0</v>
      </c>
      <c r="F32" s="370">
        <f>'S6'!$G$34</f>
        <v>0</v>
      </c>
      <c r="G32" s="370">
        <f>'S7'!$G$34</f>
        <v>0</v>
      </c>
      <c r="H32" s="370">
        <f>'S8'!$G$34</f>
        <v>0</v>
      </c>
      <c r="I32" s="1112"/>
      <c r="J32" s="1112"/>
      <c r="K32" s="1112"/>
      <c r="L32" s="1112"/>
      <c r="M32" s="1112"/>
      <c r="N32" s="1112"/>
      <c r="O32" s="1112"/>
      <c r="P32" s="1112"/>
      <c r="Q32" s="383">
        <f>'S1'!$L$34</f>
        <v>0</v>
      </c>
      <c r="R32" s="383">
        <f>'S2'!$L$34</f>
        <v>0</v>
      </c>
      <c r="S32" s="383">
        <f>'S3'!$L$34</f>
        <v>0</v>
      </c>
      <c r="T32" s="383">
        <f>'S4'!$L$34</f>
        <v>0</v>
      </c>
      <c r="U32" s="383">
        <f>'S5'!$L$34</f>
        <v>0</v>
      </c>
      <c r="V32" s="383">
        <f>'S6'!$L$34</f>
        <v>0</v>
      </c>
      <c r="W32" s="383">
        <f>'S7'!$L$34</f>
        <v>0</v>
      </c>
      <c r="X32" s="383">
        <f>'S8'!$L$34</f>
        <v>0</v>
      </c>
      <c r="Y32" s="1114"/>
      <c r="Z32" s="1114"/>
      <c r="AA32" s="1114"/>
      <c r="AB32" s="1114"/>
      <c r="AC32" s="1114"/>
      <c r="AD32" s="1114"/>
      <c r="AE32" s="1114"/>
      <c r="AF32" s="1114"/>
      <c r="AG32" s="370">
        <f>'S1'!$Q$34</f>
        <v>0</v>
      </c>
      <c r="AH32" s="376">
        <f>'S2'!$Q$34</f>
        <v>0</v>
      </c>
      <c r="AI32" s="376">
        <f>'S3'!$Q$34</f>
        <v>0</v>
      </c>
      <c r="AJ32" s="376">
        <f>'S4'!$Q$34</f>
        <v>0</v>
      </c>
      <c r="AK32" s="370">
        <f>'S5'!$Q$34</f>
        <v>0</v>
      </c>
      <c r="AL32" s="370">
        <f>'S6'!$Q$34</f>
        <v>0</v>
      </c>
      <c r="AM32" s="370">
        <f>'S7'!$Q$34</f>
        <v>0</v>
      </c>
      <c r="AN32" s="370">
        <f>'S8'!$Q$34</f>
        <v>0</v>
      </c>
      <c r="AO32" s="1116"/>
      <c r="AP32" s="1116"/>
      <c r="AQ32" s="1116"/>
      <c r="AR32" s="1116"/>
      <c r="AS32" s="1116"/>
      <c r="AT32" s="1116"/>
      <c r="AU32" s="1116"/>
      <c r="AV32" s="1116"/>
      <c r="AW32" s="383">
        <f>'S1'!$V$34</f>
        <v>0</v>
      </c>
      <c r="AX32" s="383">
        <f>'S2'!$V$34</f>
        <v>0</v>
      </c>
      <c r="AY32" s="383">
        <f>'S3'!$V$34</f>
        <v>0</v>
      </c>
      <c r="AZ32" s="383">
        <f>'S4'!$V$34</f>
        <v>0</v>
      </c>
      <c r="BA32" s="383">
        <f>'S5'!$V$34</f>
        <v>0</v>
      </c>
      <c r="BB32" s="383">
        <f>'S6'!$V$34</f>
        <v>0</v>
      </c>
      <c r="BC32" s="383">
        <f>'S7'!$V$34</f>
        <v>0</v>
      </c>
      <c r="BD32" s="383">
        <f>'S8'!$V$34</f>
        <v>0</v>
      </c>
      <c r="BE32" s="1118"/>
      <c r="BF32" s="1118"/>
      <c r="BG32" s="1118"/>
      <c r="BH32" s="1118"/>
      <c r="BI32" s="1118"/>
      <c r="BJ32" s="1118"/>
      <c r="BK32" s="1118"/>
      <c r="BL32" s="1118"/>
      <c r="BM32" s="370">
        <f>'S1'!$AA$34</f>
        <v>0</v>
      </c>
      <c r="BN32" s="370">
        <f>'S2'!$AA$34</f>
        <v>0</v>
      </c>
      <c r="BO32" s="370">
        <f>'S3'!$AA$34</f>
        <v>0</v>
      </c>
      <c r="BP32" s="370">
        <f>'S4'!$AA$34</f>
        <v>0</v>
      </c>
      <c r="BQ32" s="370">
        <f>'S5'!$AA$34</f>
        <v>0</v>
      </c>
      <c r="BR32" s="370">
        <f>'S6'!$AA$34</f>
        <v>0</v>
      </c>
      <c r="BS32" s="370">
        <f>'S7'!$AA$34</f>
        <v>0</v>
      </c>
      <c r="BT32" s="370">
        <f>'S8'!$AA$34</f>
        <v>0</v>
      </c>
      <c r="BU32" s="1110"/>
      <c r="BV32" s="1110"/>
      <c r="BW32" s="1110"/>
      <c r="BX32" s="1110"/>
      <c r="BY32" s="1110"/>
      <c r="BZ32" s="1110"/>
      <c r="CA32" s="1110"/>
      <c r="CB32" s="1110"/>
    </row>
    <row r="33" spans="1:80" x14ac:dyDescent="0.2">
      <c r="A33" s="370">
        <f>'S1'!$G$35</f>
        <v>0</v>
      </c>
      <c r="B33" s="376">
        <f>'S2'!$G$35</f>
        <v>0</v>
      </c>
      <c r="C33" s="376">
        <f>'S3'!$G$35</f>
        <v>0</v>
      </c>
      <c r="D33" s="376">
        <f>'S4'!$G$35</f>
        <v>0</v>
      </c>
      <c r="E33" s="370">
        <f>'S5'!$G$35</f>
        <v>0</v>
      </c>
      <c r="F33" s="370">
        <f>'S6'!$G$35</f>
        <v>0</v>
      </c>
      <c r="G33" s="370">
        <f>'S7'!$G$35</f>
        <v>0</v>
      </c>
      <c r="H33" s="370">
        <f>'S8'!$G$35</f>
        <v>0</v>
      </c>
      <c r="I33" s="1112"/>
      <c r="J33" s="1112"/>
      <c r="K33" s="1112"/>
      <c r="L33" s="1112"/>
      <c r="M33" s="1112"/>
      <c r="N33" s="1112"/>
      <c r="O33" s="1112"/>
      <c r="P33" s="1112"/>
      <c r="Q33" s="383">
        <f>'S1'!$L$35</f>
        <v>0</v>
      </c>
      <c r="R33" s="383">
        <f>'S2'!$L$35</f>
        <v>0</v>
      </c>
      <c r="S33" s="383">
        <f>'S3'!$L$35</f>
        <v>0</v>
      </c>
      <c r="T33" s="383">
        <f>'S4'!$L$35</f>
        <v>0</v>
      </c>
      <c r="U33" s="383">
        <f>'S5'!$L$35</f>
        <v>0</v>
      </c>
      <c r="V33" s="383">
        <f>'S6'!$L$35</f>
        <v>0</v>
      </c>
      <c r="W33" s="383">
        <f>'S7'!$L$35</f>
        <v>0</v>
      </c>
      <c r="X33" s="383">
        <f>'S8'!$L$35</f>
        <v>0</v>
      </c>
      <c r="Y33" s="1114"/>
      <c r="Z33" s="1114"/>
      <c r="AA33" s="1114"/>
      <c r="AB33" s="1114"/>
      <c r="AC33" s="1114"/>
      <c r="AD33" s="1114"/>
      <c r="AE33" s="1114"/>
      <c r="AF33" s="1114"/>
      <c r="AG33" s="370">
        <f>'S1'!$Q$35</f>
        <v>0</v>
      </c>
      <c r="AH33" s="376">
        <f>'S2'!$Q$35</f>
        <v>0</v>
      </c>
      <c r="AI33" s="376">
        <f>'S3'!$Q$35</f>
        <v>0</v>
      </c>
      <c r="AJ33" s="376">
        <f>'S4'!$Q$35</f>
        <v>0</v>
      </c>
      <c r="AK33" s="370">
        <f>'S5'!$Q$35</f>
        <v>0</v>
      </c>
      <c r="AL33" s="370">
        <f>'S6'!$Q$35</f>
        <v>0</v>
      </c>
      <c r="AM33" s="370">
        <f>'S7'!$Q$35</f>
        <v>0</v>
      </c>
      <c r="AN33" s="370">
        <f>'S8'!$Q$35</f>
        <v>0</v>
      </c>
      <c r="AO33" s="1116"/>
      <c r="AP33" s="1116"/>
      <c r="AQ33" s="1116"/>
      <c r="AR33" s="1116"/>
      <c r="AS33" s="1116"/>
      <c r="AT33" s="1116"/>
      <c r="AU33" s="1116"/>
      <c r="AV33" s="1116"/>
      <c r="AW33" s="383">
        <f>'S1'!$V$35</f>
        <v>0</v>
      </c>
      <c r="AX33" s="383">
        <f>'S2'!$V$35</f>
        <v>0</v>
      </c>
      <c r="AY33" s="383">
        <f>'S3'!$V$35</f>
        <v>0</v>
      </c>
      <c r="AZ33" s="383">
        <f>'S4'!$V$35</f>
        <v>0</v>
      </c>
      <c r="BA33" s="383">
        <f>'S5'!$V$35</f>
        <v>0</v>
      </c>
      <c r="BB33" s="383">
        <f>'S6'!$V$35</f>
        <v>0</v>
      </c>
      <c r="BC33" s="383">
        <f>'S7'!$V$35</f>
        <v>0</v>
      </c>
      <c r="BD33" s="383">
        <f>'S8'!$V$35</f>
        <v>0</v>
      </c>
      <c r="BE33" s="1118"/>
      <c r="BF33" s="1118"/>
      <c r="BG33" s="1118"/>
      <c r="BH33" s="1118"/>
      <c r="BI33" s="1118"/>
      <c r="BJ33" s="1118"/>
      <c r="BK33" s="1118"/>
      <c r="BL33" s="1118"/>
      <c r="BM33" s="370">
        <f>'S1'!$AA$35</f>
        <v>0</v>
      </c>
      <c r="BN33" s="370">
        <f>'S2'!$AA$35</f>
        <v>0</v>
      </c>
      <c r="BO33" s="370">
        <f>'S3'!$AA$35</f>
        <v>0</v>
      </c>
      <c r="BP33" s="370">
        <f>'S4'!$AA$35</f>
        <v>0</v>
      </c>
      <c r="BQ33" s="370">
        <f>'S5'!$AA$35</f>
        <v>0</v>
      </c>
      <c r="BR33" s="370">
        <f>'S6'!$AA$35</f>
        <v>0</v>
      </c>
      <c r="BS33" s="370">
        <f>'S7'!$AA$35</f>
        <v>0</v>
      </c>
      <c r="BT33" s="370">
        <f>'S8'!$AA$35</f>
        <v>0</v>
      </c>
      <c r="BU33" s="1110"/>
      <c r="BV33" s="1110"/>
      <c r="BW33" s="1110"/>
      <c r="BX33" s="1110"/>
      <c r="BY33" s="1110"/>
      <c r="BZ33" s="1110"/>
      <c r="CA33" s="1110"/>
      <c r="CB33" s="1110"/>
    </row>
    <row r="34" spans="1:80" x14ac:dyDescent="0.2">
      <c r="A34" s="370">
        <f>'S1'!$G$36</f>
        <v>0</v>
      </c>
      <c r="B34" s="376">
        <f>'S2'!$G$36</f>
        <v>0</v>
      </c>
      <c r="C34" s="376">
        <f>'S3'!$G$36</f>
        <v>0</v>
      </c>
      <c r="D34" s="376">
        <f>'S4'!$G$36</f>
        <v>0</v>
      </c>
      <c r="E34" s="370">
        <f>'S5'!$G$36</f>
        <v>0</v>
      </c>
      <c r="F34" s="370">
        <f>'S6'!$G$36</f>
        <v>0</v>
      </c>
      <c r="G34" s="370">
        <f>'S7'!$G$36</f>
        <v>0</v>
      </c>
      <c r="H34" s="370">
        <f>'S8'!$G$36</f>
        <v>0</v>
      </c>
      <c r="I34" s="1112"/>
      <c r="J34" s="1112"/>
      <c r="K34" s="1112"/>
      <c r="L34" s="1112"/>
      <c r="M34" s="1112"/>
      <c r="N34" s="1112"/>
      <c r="O34" s="1112"/>
      <c r="P34" s="1112"/>
      <c r="Q34" s="383">
        <f>'S1'!$L$36</f>
        <v>0</v>
      </c>
      <c r="R34" s="383">
        <f>'S2'!$L$36</f>
        <v>0</v>
      </c>
      <c r="S34" s="383">
        <f>'S3'!$L$36</f>
        <v>0</v>
      </c>
      <c r="T34" s="383">
        <f>'S4'!$L$36</f>
        <v>0</v>
      </c>
      <c r="U34" s="383">
        <f>'S5'!$L$36</f>
        <v>0</v>
      </c>
      <c r="V34" s="383">
        <f>'S6'!$L$36</f>
        <v>0</v>
      </c>
      <c r="W34" s="383">
        <f>'S7'!$L$36</f>
        <v>0</v>
      </c>
      <c r="X34" s="383">
        <f>'S8'!$L$36</f>
        <v>0</v>
      </c>
      <c r="Y34" s="1114"/>
      <c r="Z34" s="1114"/>
      <c r="AA34" s="1114"/>
      <c r="AB34" s="1114"/>
      <c r="AC34" s="1114"/>
      <c r="AD34" s="1114"/>
      <c r="AE34" s="1114"/>
      <c r="AF34" s="1114"/>
      <c r="AG34" s="370">
        <f>'S1'!$Q$36</f>
        <v>0</v>
      </c>
      <c r="AH34" s="376">
        <f>'S2'!$Q$36</f>
        <v>0</v>
      </c>
      <c r="AI34" s="376">
        <f>'S3'!$Q$36</f>
        <v>0</v>
      </c>
      <c r="AJ34" s="376">
        <f>'S4'!$Q$36</f>
        <v>0</v>
      </c>
      <c r="AK34" s="370">
        <f>'S5'!$Q$36</f>
        <v>0</v>
      </c>
      <c r="AL34" s="370">
        <f>'S6'!$Q$36</f>
        <v>0</v>
      </c>
      <c r="AM34" s="370">
        <f>'S7'!$Q$36</f>
        <v>0</v>
      </c>
      <c r="AN34" s="370">
        <f>'S8'!$Q$36</f>
        <v>0</v>
      </c>
      <c r="AO34" s="1116"/>
      <c r="AP34" s="1116"/>
      <c r="AQ34" s="1116"/>
      <c r="AR34" s="1116"/>
      <c r="AS34" s="1116"/>
      <c r="AT34" s="1116"/>
      <c r="AU34" s="1116"/>
      <c r="AV34" s="1116"/>
      <c r="AW34" s="383">
        <f>'S1'!$V$36</f>
        <v>0</v>
      </c>
      <c r="AX34" s="383">
        <f>'S2'!$V$36</f>
        <v>0</v>
      </c>
      <c r="AY34" s="383">
        <f>'S3'!$V$36</f>
        <v>0</v>
      </c>
      <c r="AZ34" s="383">
        <f>'S4'!$V$36</f>
        <v>0</v>
      </c>
      <c r="BA34" s="383">
        <f>'S5'!$V$36</f>
        <v>0</v>
      </c>
      <c r="BB34" s="383">
        <f>'S6'!$V$36</f>
        <v>0</v>
      </c>
      <c r="BC34" s="383">
        <f>'S7'!$V$36</f>
        <v>0</v>
      </c>
      <c r="BD34" s="383">
        <f>'S8'!$V$36</f>
        <v>0</v>
      </c>
      <c r="BE34" s="1118"/>
      <c r="BF34" s="1118"/>
      <c r="BG34" s="1118"/>
      <c r="BH34" s="1118"/>
      <c r="BI34" s="1118"/>
      <c r="BJ34" s="1118"/>
      <c r="BK34" s="1118"/>
      <c r="BL34" s="1118"/>
      <c r="BM34" s="370">
        <f>'S1'!$AA$36</f>
        <v>0</v>
      </c>
      <c r="BN34" s="370">
        <f>'S2'!$AA$36</f>
        <v>0</v>
      </c>
      <c r="BO34" s="370">
        <f>'S3'!$AA$36</f>
        <v>0</v>
      </c>
      <c r="BP34" s="370">
        <f>'S4'!$AA$36</f>
        <v>0</v>
      </c>
      <c r="BQ34" s="370">
        <f>'S5'!$AA$36</f>
        <v>0</v>
      </c>
      <c r="BR34" s="370">
        <f>'S6'!$AA$36</f>
        <v>0</v>
      </c>
      <c r="BS34" s="370">
        <f>'S7'!$AA$36</f>
        <v>0</v>
      </c>
      <c r="BT34" s="370">
        <f>'S8'!$AA$36</f>
        <v>0</v>
      </c>
      <c r="BU34" s="1110"/>
      <c r="BV34" s="1110"/>
      <c r="BW34" s="1110"/>
      <c r="BX34" s="1110"/>
      <c r="BY34" s="1110"/>
      <c r="BZ34" s="1110"/>
      <c r="CA34" s="1110"/>
      <c r="CB34" s="1110"/>
    </row>
    <row r="35" spans="1:80" x14ac:dyDescent="0.2">
      <c r="A35" s="370">
        <f>'S1'!$G$37</f>
        <v>0</v>
      </c>
      <c r="B35" s="376">
        <f>'S2'!$G$37</f>
        <v>0</v>
      </c>
      <c r="C35" s="376">
        <f>'S3'!$G$37</f>
        <v>0</v>
      </c>
      <c r="D35" s="376">
        <f>'S4'!$G$37</f>
        <v>0</v>
      </c>
      <c r="E35" s="370">
        <f>'S5'!$G$37</f>
        <v>0</v>
      </c>
      <c r="F35" s="370">
        <f>'S6'!$G$37</f>
        <v>0</v>
      </c>
      <c r="G35" s="370">
        <f>'S7'!$G$37</f>
        <v>0</v>
      </c>
      <c r="H35" s="370">
        <f>'S8'!$G$37</f>
        <v>0</v>
      </c>
      <c r="I35" s="1112"/>
      <c r="J35" s="1112"/>
      <c r="K35" s="1112"/>
      <c r="L35" s="1112"/>
      <c r="M35" s="1112"/>
      <c r="N35" s="1112"/>
      <c r="O35" s="1112"/>
      <c r="P35" s="1112"/>
      <c r="Q35" s="383">
        <f>'S1'!$L$37</f>
        <v>0</v>
      </c>
      <c r="R35" s="383">
        <f>'S2'!$L$37</f>
        <v>0</v>
      </c>
      <c r="S35" s="383">
        <f>'S3'!$L$37</f>
        <v>0</v>
      </c>
      <c r="T35" s="383">
        <f>'S4'!$L$37</f>
        <v>0</v>
      </c>
      <c r="U35" s="383">
        <f>'S5'!$L$37</f>
        <v>0</v>
      </c>
      <c r="V35" s="383">
        <f>'S6'!$L$37</f>
        <v>0</v>
      </c>
      <c r="W35" s="383">
        <f>'S7'!$L$37</f>
        <v>0</v>
      </c>
      <c r="X35" s="383">
        <f>'S8'!$L$37</f>
        <v>0</v>
      </c>
      <c r="Y35" s="1114"/>
      <c r="Z35" s="1114"/>
      <c r="AA35" s="1114"/>
      <c r="AB35" s="1114"/>
      <c r="AC35" s="1114"/>
      <c r="AD35" s="1114"/>
      <c r="AE35" s="1114"/>
      <c r="AF35" s="1114"/>
      <c r="AG35" s="370">
        <f>'S1'!$Q$37</f>
        <v>0</v>
      </c>
      <c r="AH35" s="376">
        <f>'S2'!$Q$37</f>
        <v>0</v>
      </c>
      <c r="AI35" s="376">
        <f>'S3'!$Q$37</f>
        <v>0</v>
      </c>
      <c r="AJ35" s="376">
        <f>'S4'!$Q$37</f>
        <v>0</v>
      </c>
      <c r="AK35" s="370">
        <f>'S5'!$Q$37</f>
        <v>0</v>
      </c>
      <c r="AL35" s="370">
        <f>'S6'!$Q$37</f>
        <v>0</v>
      </c>
      <c r="AM35" s="370">
        <f>'S7'!$Q$37</f>
        <v>0</v>
      </c>
      <c r="AN35" s="370">
        <f>'S8'!$Q$37</f>
        <v>0</v>
      </c>
      <c r="AO35" s="1116"/>
      <c r="AP35" s="1116"/>
      <c r="AQ35" s="1116"/>
      <c r="AR35" s="1116"/>
      <c r="AS35" s="1116"/>
      <c r="AT35" s="1116"/>
      <c r="AU35" s="1116"/>
      <c r="AV35" s="1116"/>
      <c r="AW35" s="383">
        <f>'S1'!$V$37</f>
        <v>0</v>
      </c>
      <c r="AX35" s="383">
        <f>'S2'!$V$37</f>
        <v>0</v>
      </c>
      <c r="AY35" s="383">
        <f>'S3'!$V$37</f>
        <v>0</v>
      </c>
      <c r="AZ35" s="383">
        <f>'S4'!$V$37</f>
        <v>0</v>
      </c>
      <c r="BA35" s="383">
        <f>'S5'!$V$37</f>
        <v>0</v>
      </c>
      <c r="BB35" s="383">
        <f>'S6'!$V$37</f>
        <v>0</v>
      </c>
      <c r="BC35" s="383">
        <f>'S7'!$V$37</f>
        <v>0</v>
      </c>
      <c r="BD35" s="383">
        <f>'S8'!$V$37</f>
        <v>0</v>
      </c>
      <c r="BE35" s="1118"/>
      <c r="BF35" s="1118"/>
      <c r="BG35" s="1118"/>
      <c r="BH35" s="1118"/>
      <c r="BI35" s="1118"/>
      <c r="BJ35" s="1118"/>
      <c r="BK35" s="1118"/>
      <c r="BL35" s="1118"/>
      <c r="BM35" s="370">
        <f>'S1'!$AA$37</f>
        <v>0</v>
      </c>
      <c r="BN35" s="370">
        <f>'S2'!$AA$37</f>
        <v>0</v>
      </c>
      <c r="BO35" s="370">
        <f>'S3'!$AA$37</f>
        <v>0</v>
      </c>
      <c r="BP35" s="370">
        <f>'S4'!$AA$37</f>
        <v>0</v>
      </c>
      <c r="BQ35" s="370">
        <f>'S5'!$AA$37</f>
        <v>0</v>
      </c>
      <c r="BR35" s="370">
        <f>'S6'!$AA$37</f>
        <v>0</v>
      </c>
      <c r="BS35" s="370">
        <f>'S7'!$AA$37</f>
        <v>0</v>
      </c>
      <c r="BT35" s="370">
        <f>'S8'!$AA$37</f>
        <v>0</v>
      </c>
      <c r="BU35" s="1110"/>
      <c r="BV35" s="1110"/>
      <c r="BW35" s="1110"/>
      <c r="BX35" s="1110"/>
      <c r="BY35" s="1110"/>
      <c r="BZ35" s="1110"/>
      <c r="CA35" s="1110"/>
      <c r="CB35" s="1110"/>
    </row>
    <row r="36" spans="1:80" x14ac:dyDescent="0.2">
      <c r="A36" s="370">
        <f>'S1'!$G$38</f>
        <v>0</v>
      </c>
      <c r="B36" s="376">
        <f>'S2'!$G$38</f>
        <v>0</v>
      </c>
      <c r="C36" s="376">
        <f>'S3'!$G$38</f>
        <v>0</v>
      </c>
      <c r="D36" s="376">
        <f>'S4'!$G$38</f>
        <v>0</v>
      </c>
      <c r="E36" s="370">
        <f>'S5'!$G$38</f>
        <v>0</v>
      </c>
      <c r="F36" s="370">
        <f>'S6'!$G$38</f>
        <v>0</v>
      </c>
      <c r="G36" s="370">
        <f>'S7'!$G$38</f>
        <v>0</v>
      </c>
      <c r="H36" s="370">
        <f>'S8'!$G$38</f>
        <v>0</v>
      </c>
      <c r="I36" s="1112"/>
      <c r="J36" s="1112"/>
      <c r="K36" s="1112"/>
      <c r="L36" s="1112"/>
      <c r="M36" s="1112"/>
      <c r="N36" s="1112"/>
      <c r="O36" s="1112"/>
      <c r="P36" s="1112"/>
      <c r="Q36" s="383">
        <f>'S1'!$L$38</f>
        <v>0</v>
      </c>
      <c r="R36" s="383">
        <f>'S2'!$L$38</f>
        <v>0</v>
      </c>
      <c r="S36" s="383">
        <f>'S3'!$L$38</f>
        <v>0</v>
      </c>
      <c r="T36" s="383">
        <f>'S4'!$L$38</f>
        <v>0</v>
      </c>
      <c r="U36" s="383">
        <f>'S5'!$L$38</f>
        <v>0</v>
      </c>
      <c r="V36" s="383">
        <f>'S6'!$L$38</f>
        <v>0</v>
      </c>
      <c r="W36" s="383">
        <f>'S7'!$L$38</f>
        <v>0</v>
      </c>
      <c r="X36" s="383">
        <f>'S8'!$L$38</f>
        <v>0</v>
      </c>
      <c r="Y36" s="1114"/>
      <c r="Z36" s="1114"/>
      <c r="AA36" s="1114"/>
      <c r="AB36" s="1114"/>
      <c r="AC36" s="1114"/>
      <c r="AD36" s="1114"/>
      <c r="AE36" s="1114"/>
      <c r="AF36" s="1114"/>
      <c r="AG36" s="370">
        <f>'S1'!$Q$38</f>
        <v>0</v>
      </c>
      <c r="AH36" s="376">
        <f>'S2'!$Q$38</f>
        <v>0</v>
      </c>
      <c r="AI36" s="376">
        <f>'S3'!$Q$38</f>
        <v>0</v>
      </c>
      <c r="AJ36" s="376">
        <f>'S4'!$Q$38</f>
        <v>0</v>
      </c>
      <c r="AK36" s="370">
        <f>'S5'!$Q$38</f>
        <v>0</v>
      </c>
      <c r="AL36" s="370">
        <f>'S6'!$Q$38</f>
        <v>0</v>
      </c>
      <c r="AM36" s="370">
        <f>'S7'!$Q$38</f>
        <v>0</v>
      </c>
      <c r="AN36" s="370">
        <f>'S8'!$Q$38</f>
        <v>0</v>
      </c>
      <c r="AO36" s="1116"/>
      <c r="AP36" s="1116"/>
      <c r="AQ36" s="1116"/>
      <c r="AR36" s="1116"/>
      <c r="AS36" s="1116"/>
      <c r="AT36" s="1116"/>
      <c r="AU36" s="1116"/>
      <c r="AV36" s="1116"/>
      <c r="AW36" s="383">
        <f>'S1'!$V$38</f>
        <v>0</v>
      </c>
      <c r="AX36" s="383">
        <f>'S2'!$V$38</f>
        <v>0</v>
      </c>
      <c r="AY36" s="383">
        <f>'S3'!$V$38</f>
        <v>0</v>
      </c>
      <c r="AZ36" s="383">
        <f>'S4'!$V$38</f>
        <v>0</v>
      </c>
      <c r="BA36" s="383">
        <f>'S5'!$V$38</f>
        <v>0</v>
      </c>
      <c r="BB36" s="383">
        <f>'S6'!$V$38</f>
        <v>0</v>
      </c>
      <c r="BC36" s="383">
        <f>'S7'!$V$38</f>
        <v>0</v>
      </c>
      <c r="BD36" s="383">
        <f>'S8'!$V$38</f>
        <v>0</v>
      </c>
      <c r="BE36" s="1118"/>
      <c r="BF36" s="1118"/>
      <c r="BG36" s="1118"/>
      <c r="BH36" s="1118"/>
      <c r="BI36" s="1118"/>
      <c r="BJ36" s="1118"/>
      <c r="BK36" s="1118"/>
      <c r="BL36" s="1118"/>
      <c r="BM36" s="370">
        <f>'S1'!$AA$38</f>
        <v>0</v>
      </c>
      <c r="BN36" s="370">
        <f>'S2'!$AA$38</f>
        <v>0</v>
      </c>
      <c r="BO36" s="370">
        <f>'S3'!$AA$38</f>
        <v>0</v>
      </c>
      <c r="BP36" s="370">
        <f>'S4'!$AA$38</f>
        <v>0</v>
      </c>
      <c r="BQ36" s="370">
        <f>'S5'!$AA$38</f>
        <v>0</v>
      </c>
      <c r="BR36" s="370">
        <f>'S6'!$AA$38</f>
        <v>0</v>
      </c>
      <c r="BS36" s="370">
        <f>'S7'!$AA$38</f>
        <v>0</v>
      </c>
      <c r="BT36" s="370">
        <f>'S8'!$AA$38</f>
        <v>0</v>
      </c>
      <c r="BU36" s="1110"/>
      <c r="BV36" s="1110"/>
      <c r="BW36" s="1110"/>
      <c r="BX36" s="1110"/>
      <c r="BY36" s="1110"/>
      <c r="BZ36" s="1110"/>
      <c r="CA36" s="1110"/>
      <c r="CB36" s="1110"/>
    </row>
    <row r="37" spans="1:80" x14ac:dyDescent="0.2">
      <c r="A37" s="370">
        <f>'S1'!$G$39</f>
        <v>0</v>
      </c>
      <c r="B37" s="376">
        <f>'S2'!$G$39</f>
        <v>0</v>
      </c>
      <c r="C37" s="376">
        <f>'S3'!$G$39</f>
        <v>0</v>
      </c>
      <c r="D37" s="376">
        <f>'S4'!$G$39</f>
        <v>0</v>
      </c>
      <c r="E37" s="370">
        <f>'S5'!$G$39</f>
        <v>0</v>
      </c>
      <c r="F37" s="370">
        <f>'S6'!$G$39</f>
        <v>0</v>
      </c>
      <c r="G37" s="370">
        <f>'S7'!$G$39</f>
        <v>0</v>
      </c>
      <c r="H37" s="370">
        <f>'S8'!$G$39</f>
        <v>0</v>
      </c>
      <c r="I37" s="1112"/>
      <c r="J37" s="1112"/>
      <c r="K37" s="1112"/>
      <c r="L37" s="1112"/>
      <c r="M37" s="1112"/>
      <c r="N37" s="1112"/>
      <c r="O37" s="1112"/>
      <c r="P37" s="1112"/>
      <c r="Q37" s="383">
        <f>'S1'!$L$39</f>
        <v>0</v>
      </c>
      <c r="R37" s="383">
        <f>'S2'!$L$39</f>
        <v>0</v>
      </c>
      <c r="S37" s="383">
        <f>'S3'!$L$39</f>
        <v>0</v>
      </c>
      <c r="T37" s="383">
        <f>'S4'!$L$39</f>
        <v>0</v>
      </c>
      <c r="U37" s="383">
        <f>'S5'!$L$39</f>
        <v>0</v>
      </c>
      <c r="V37" s="383">
        <f>'S6'!$L$39</f>
        <v>0</v>
      </c>
      <c r="W37" s="383">
        <f>'S7'!$L$39</f>
        <v>0</v>
      </c>
      <c r="X37" s="383">
        <f>'S8'!$L$39</f>
        <v>0</v>
      </c>
      <c r="Y37" s="1114"/>
      <c r="Z37" s="1114"/>
      <c r="AA37" s="1114"/>
      <c r="AB37" s="1114"/>
      <c r="AC37" s="1114"/>
      <c r="AD37" s="1114"/>
      <c r="AE37" s="1114"/>
      <c r="AF37" s="1114"/>
      <c r="AG37" s="370">
        <f>'S1'!$Q$39</f>
        <v>0</v>
      </c>
      <c r="AH37" s="376">
        <f>'S2'!$Q$39</f>
        <v>0</v>
      </c>
      <c r="AI37" s="376">
        <f>'S3'!$Q$39</f>
        <v>0</v>
      </c>
      <c r="AJ37" s="376">
        <f>'S4'!$Q$39</f>
        <v>0</v>
      </c>
      <c r="AK37" s="370">
        <f>'S5'!$Q$39</f>
        <v>0</v>
      </c>
      <c r="AL37" s="370">
        <f>'S6'!$Q$39</f>
        <v>0</v>
      </c>
      <c r="AM37" s="370">
        <f>'S7'!$Q$39</f>
        <v>0</v>
      </c>
      <c r="AN37" s="370">
        <f>'S8'!$Q$39</f>
        <v>0</v>
      </c>
      <c r="AO37" s="1116"/>
      <c r="AP37" s="1116"/>
      <c r="AQ37" s="1116"/>
      <c r="AR37" s="1116"/>
      <c r="AS37" s="1116"/>
      <c r="AT37" s="1116"/>
      <c r="AU37" s="1116"/>
      <c r="AV37" s="1116"/>
      <c r="AW37" s="383">
        <f>'S1'!$V$39</f>
        <v>0</v>
      </c>
      <c r="AX37" s="383">
        <f>'S2'!$V$39</f>
        <v>0</v>
      </c>
      <c r="AY37" s="383">
        <f>'S3'!$V$39</f>
        <v>0</v>
      </c>
      <c r="AZ37" s="383">
        <f>'S4'!$V$39</f>
        <v>0</v>
      </c>
      <c r="BA37" s="383">
        <f>'S5'!$V$39</f>
        <v>0</v>
      </c>
      <c r="BB37" s="383">
        <f>'S6'!$V$39</f>
        <v>0</v>
      </c>
      <c r="BC37" s="383">
        <f>'S7'!$V$39</f>
        <v>0</v>
      </c>
      <c r="BD37" s="383">
        <f>'S8'!$V$39</f>
        <v>0</v>
      </c>
      <c r="BE37" s="1118"/>
      <c r="BF37" s="1118"/>
      <c r="BG37" s="1118"/>
      <c r="BH37" s="1118"/>
      <c r="BI37" s="1118"/>
      <c r="BJ37" s="1118"/>
      <c r="BK37" s="1118"/>
      <c r="BL37" s="1118"/>
      <c r="BM37" s="370">
        <f>'S1'!$AA$39</f>
        <v>0</v>
      </c>
      <c r="BN37" s="370">
        <f>'S2'!$AA$39</f>
        <v>0</v>
      </c>
      <c r="BO37" s="370">
        <f>'S3'!$AA$39</f>
        <v>0</v>
      </c>
      <c r="BP37" s="370">
        <f>'S4'!$AA$39</f>
        <v>0</v>
      </c>
      <c r="BQ37" s="370">
        <f>'S5'!$AA$39</f>
        <v>0</v>
      </c>
      <c r="BR37" s="370">
        <f>'S6'!$AA$39</f>
        <v>0</v>
      </c>
      <c r="BS37" s="370">
        <f>'S7'!$AA$39</f>
        <v>0</v>
      </c>
      <c r="BT37" s="370">
        <f>'S8'!$AA$39</f>
        <v>0</v>
      </c>
      <c r="BU37" s="1110"/>
      <c r="BV37" s="1110"/>
      <c r="BW37" s="1110"/>
      <c r="BX37" s="1110"/>
      <c r="BY37" s="1110"/>
      <c r="BZ37" s="1110"/>
      <c r="CA37" s="1110"/>
      <c r="CB37" s="1110"/>
    </row>
    <row r="38" spans="1:80" x14ac:dyDescent="0.2">
      <c r="A38" s="370">
        <f>'S1'!$G$40</f>
        <v>0</v>
      </c>
      <c r="B38" s="376">
        <f>'S2'!$G$40</f>
        <v>0</v>
      </c>
      <c r="C38" s="376">
        <f>'S3'!$G$40</f>
        <v>0</v>
      </c>
      <c r="D38" s="376">
        <f>'S4'!$G$40</f>
        <v>0</v>
      </c>
      <c r="E38" s="370">
        <f>'S5'!$G$40</f>
        <v>0</v>
      </c>
      <c r="F38" s="370">
        <f>'S6'!$G$40</f>
        <v>0</v>
      </c>
      <c r="G38" s="370">
        <f>'S7'!$G$40</f>
        <v>0</v>
      </c>
      <c r="H38" s="370">
        <f>'S8'!$G$40</f>
        <v>0</v>
      </c>
      <c r="I38" s="1112"/>
      <c r="J38" s="1112"/>
      <c r="K38" s="1112"/>
      <c r="L38" s="1112"/>
      <c r="M38" s="1112"/>
      <c r="N38" s="1112"/>
      <c r="O38" s="1112"/>
      <c r="P38" s="1112"/>
      <c r="Q38" s="383">
        <f>'S1'!$L$40</f>
        <v>0</v>
      </c>
      <c r="R38" s="383">
        <f>'S2'!$L$40</f>
        <v>0</v>
      </c>
      <c r="S38" s="383">
        <f>'S3'!$L$40</f>
        <v>0</v>
      </c>
      <c r="T38" s="383">
        <f>'S4'!$L$40</f>
        <v>0</v>
      </c>
      <c r="U38" s="383">
        <f>'S5'!$L$40</f>
        <v>0</v>
      </c>
      <c r="V38" s="383">
        <f>'S6'!$L$40</f>
        <v>0</v>
      </c>
      <c r="W38" s="383">
        <f>'S7'!$L$40</f>
        <v>0</v>
      </c>
      <c r="X38" s="383">
        <f>'S8'!$L$40</f>
        <v>0</v>
      </c>
      <c r="Y38" s="1114"/>
      <c r="Z38" s="1114"/>
      <c r="AA38" s="1114"/>
      <c r="AB38" s="1114"/>
      <c r="AC38" s="1114"/>
      <c r="AD38" s="1114"/>
      <c r="AE38" s="1114"/>
      <c r="AF38" s="1114"/>
      <c r="AG38" s="370">
        <f>'S1'!$Q$40</f>
        <v>0</v>
      </c>
      <c r="AH38" s="376">
        <f>'S2'!$Q$40</f>
        <v>0</v>
      </c>
      <c r="AI38" s="376">
        <f>'S3'!$Q$40</f>
        <v>0</v>
      </c>
      <c r="AJ38" s="376">
        <f>'S4'!$Q$40</f>
        <v>0</v>
      </c>
      <c r="AK38" s="370">
        <f>'S5'!$Q$40</f>
        <v>0</v>
      </c>
      <c r="AL38" s="370">
        <f>'S6'!$Q$40</f>
        <v>0</v>
      </c>
      <c r="AM38" s="370">
        <f>'S7'!$Q$40</f>
        <v>0</v>
      </c>
      <c r="AN38" s="370">
        <f>'S8'!$Q$40</f>
        <v>0</v>
      </c>
      <c r="AO38" s="1116"/>
      <c r="AP38" s="1116"/>
      <c r="AQ38" s="1116"/>
      <c r="AR38" s="1116"/>
      <c r="AS38" s="1116"/>
      <c r="AT38" s="1116"/>
      <c r="AU38" s="1116"/>
      <c r="AV38" s="1116"/>
      <c r="AW38" s="383">
        <f>'S1'!$V$40</f>
        <v>0</v>
      </c>
      <c r="AX38" s="383">
        <f>'S2'!$V$40</f>
        <v>0</v>
      </c>
      <c r="AY38" s="383">
        <f>'S3'!$V$40</f>
        <v>0</v>
      </c>
      <c r="AZ38" s="383">
        <f>'S4'!$V$40</f>
        <v>0</v>
      </c>
      <c r="BA38" s="383">
        <f>'S5'!$V$40</f>
        <v>0</v>
      </c>
      <c r="BB38" s="383">
        <f>'S6'!$V$40</f>
        <v>0</v>
      </c>
      <c r="BC38" s="383">
        <f>'S7'!$V$40</f>
        <v>0</v>
      </c>
      <c r="BD38" s="383">
        <f>'S8'!$V$40</f>
        <v>0</v>
      </c>
      <c r="BE38" s="1118"/>
      <c r="BF38" s="1118"/>
      <c r="BG38" s="1118"/>
      <c r="BH38" s="1118"/>
      <c r="BI38" s="1118"/>
      <c r="BJ38" s="1118"/>
      <c r="BK38" s="1118"/>
      <c r="BL38" s="1118"/>
      <c r="BM38" s="370">
        <f>'S1'!$AA$40</f>
        <v>0</v>
      </c>
      <c r="BN38" s="370">
        <f>'S2'!$AA$40</f>
        <v>0</v>
      </c>
      <c r="BO38" s="370">
        <f>'S3'!$AA$40</f>
        <v>0</v>
      </c>
      <c r="BP38" s="370">
        <f>'S4'!$AA$40</f>
        <v>0</v>
      </c>
      <c r="BQ38" s="370">
        <f>'S5'!$AA$40</f>
        <v>0</v>
      </c>
      <c r="BR38" s="370">
        <f>'S6'!$AA$40</f>
        <v>0</v>
      </c>
      <c r="BS38" s="370">
        <f>'S7'!$AA$40</f>
        <v>0</v>
      </c>
      <c r="BT38" s="370">
        <f>'S8'!$AA$40</f>
        <v>0</v>
      </c>
      <c r="BU38" s="1110"/>
      <c r="BV38" s="1110"/>
      <c r="BW38" s="1110"/>
      <c r="BX38" s="1110"/>
      <c r="BY38" s="1110"/>
      <c r="BZ38" s="1110"/>
      <c r="CA38" s="1110"/>
      <c r="CB38" s="1110"/>
    </row>
    <row r="39" spans="1:80" x14ac:dyDescent="0.2">
      <c r="A39" s="370">
        <f>'S1'!$G$41</f>
        <v>0</v>
      </c>
      <c r="B39" s="376">
        <f>'S2'!$G$41</f>
        <v>0</v>
      </c>
      <c r="C39" s="376">
        <f>'S3'!$G$41</f>
        <v>0</v>
      </c>
      <c r="D39" s="376">
        <f>'S4'!$G$41</f>
        <v>0</v>
      </c>
      <c r="E39" s="370">
        <f>'S5'!$G$41</f>
        <v>0</v>
      </c>
      <c r="F39" s="370">
        <f>'S6'!$G$41</f>
        <v>0</v>
      </c>
      <c r="G39" s="370">
        <f>'S7'!$G$41</f>
        <v>0</v>
      </c>
      <c r="H39" s="370">
        <f>'S8'!$G$41</f>
        <v>0</v>
      </c>
      <c r="I39" s="1112"/>
      <c r="J39" s="1112"/>
      <c r="K39" s="1112"/>
      <c r="L39" s="1112"/>
      <c r="M39" s="1112"/>
      <c r="N39" s="1112"/>
      <c r="O39" s="1112"/>
      <c r="P39" s="1112"/>
      <c r="Q39" s="383">
        <f>'S1'!$L$41</f>
        <v>0</v>
      </c>
      <c r="R39" s="383">
        <f>'S2'!$L$41</f>
        <v>0</v>
      </c>
      <c r="S39" s="383">
        <f>'S3'!$L$41</f>
        <v>0</v>
      </c>
      <c r="T39" s="383">
        <f>'S4'!$L$41</f>
        <v>0</v>
      </c>
      <c r="U39" s="383">
        <f>'S5'!$L$41</f>
        <v>0</v>
      </c>
      <c r="V39" s="383">
        <f>'S6'!$L$41</f>
        <v>0</v>
      </c>
      <c r="W39" s="383">
        <f>'S7'!$L$41</f>
        <v>0</v>
      </c>
      <c r="X39" s="383">
        <f>'S8'!$L$41</f>
        <v>0</v>
      </c>
      <c r="Y39" s="1114"/>
      <c r="Z39" s="1114"/>
      <c r="AA39" s="1114"/>
      <c r="AB39" s="1114"/>
      <c r="AC39" s="1114"/>
      <c r="AD39" s="1114"/>
      <c r="AE39" s="1114"/>
      <c r="AF39" s="1114"/>
      <c r="AG39" s="370">
        <f>'S1'!$Q$41</f>
        <v>0</v>
      </c>
      <c r="AH39" s="376">
        <f>'S2'!$Q$41</f>
        <v>0</v>
      </c>
      <c r="AI39" s="376">
        <f>'S3'!$Q$41</f>
        <v>0</v>
      </c>
      <c r="AJ39" s="376">
        <f>'S4'!$Q$41</f>
        <v>0</v>
      </c>
      <c r="AK39" s="370">
        <f>'S5'!$Q$41</f>
        <v>0</v>
      </c>
      <c r="AL39" s="370">
        <f>'S6'!$Q$41</f>
        <v>0</v>
      </c>
      <c r="AM39" s="370">
        <f>'S7'!$Q$41</f>
        <v>0</v>
      </c>
      <c r="AN39" s="370">
        <f>'S8'!$Q$41</f>
        <v>0</v>
      </c>
      <c r="AO39" s="1116"/>
      <c r="AP39" s="1116"/>
      <c r="AQ39" s="1116"/>
      <c r="AR39" s="1116"/>
      <c r="AS39" s="1116"/>
      <c r="AT39" s="1116"/>
      <c r="AU39" s="1116"/>
      <c r="AV39" s="1116"/>
      <c r="AW39" s="383">
        <f>'S1'!$V$41</f>
        <v>0</v>
      </c>
      <c r="AX39" s="383">
        <f>'S2'!$V$41</f>
        <v>0</v>
      </c>
      <c r="AY39" s="383">
        <f>'S3'!$V$41</f>
        <v>0</v>
      </c>
      <c r="AZ39" s="383">
        <f>'S4'!$V$41</f>
        <v>0</v>
      </c>
      <c r="BA39" s="383">
        <f>'S5'!$V$41</f>
        <v>0</v>
      </c>
      <c r="BB39" s="383">
        <f>'S6'!$V$41</f>
        <v>0</v>
      </c>
      <c r="BC39" s="383">
        <f>'S7'!$V$41</f>
        <v>0</v>
      </c>
      <c r="BD39" s="383">
        <f>'S8'!$V$41</f>
        <v>0</v>
      </c>
      <c r="BE39" s="1118"/>
      <c r="BF39" s="1118"/>
      <c r="BG39" s="1118"/>
      <c r="BH39" s="1118"/>
      <c r="BI39" s="1118"/>
      <c r="BJ39" s="1118"/>
      <c r="BK39" s="1118"/>
      <c r="BL39" s="1118"/>
      <c r="BM39" s="370">
        <f>'S1'!$AA$41</f>
        <v>0</v>
      </c>
      <c r="BN39" s="370">
        <f>'S2'!$AA$41</f>
        <v>0</v>
      </c>
      <c r="BO39" s="370">
        <f>'S3'!$AA$41</f>
        <v>0</v>
      </c>
      <c r="BP39" s="370">
        <f>'S4'!$AA$41</f>
        <v>0</v>
      </c>
      <c r="BQ39" s="370">
        <f>'S5'!$AA$41</f>
        <v>0</v>
      </c>
      <c r="BR39" s="370">
        <f>'S6'!$AA$41</f>
        <v>0</v>
      </c>
      <c r="BS39" s="370">
        <f>'S7'!$AA$41</f>
        <v>0</v>
      </c>
      <c r="BT39" s="370">
        <f>'S8'!$AA$41</f>
        <v>0</v>
      </c>
      <c r="BU39" s="1110"/>
      <c r="BV39" s="1110"/>
      <c r="BW39" s="1110"/>
      <c r="BX39" s="1110"/>
      <c r="BY39" s="1110"/>
      <c r="BZ39" s="1110"/>
      <c r="CA39" s="1110"/>
      <c r="CB39" s="1110"/>
    </row>
    <row r="40" spans="1:80" x14ac:dyDescent="0.2">
      <c r="A40" s="370">
        <f>'S1'!$G$42</f>
        <v>0</v>
      </c>
      <c r="B40" s="376">
        <f>'S2'!$G$42</f>
        <v>0</v>
      </c>
      <c r="C40" s="376">
        <f>'S3'!$G$42</f>
        <v>0</v>
      </c>
      <c r="D40" s="376">
        <f>'S4'!$G$42</f>
        <v>0</v>
      </c>
      <c r="E40" s="370">
        <f>'S5'!$G$42</f>
        <v>0</v>
      </c>
      <c r="F40" s="370">
        <f>'S6'!$G$42</f>
        <v>0</v>
      </c>
      <c r="G40" s="370">
        <f>'S7'!$G$42</f>
        <v>0</v>
      </c>
      <c r="H40" s="370">
        <f>'S8'!$G$42</f>
        <v>0</v>
      </c>
      <c r="I40" s="1113"/>
      <c r="J40" s="1113"/>
      <c r="K40" s="1113"/>
      <c r="L40" s="1113"/>
      <c r="M40" s="1113"/>
      <c r="N40" s="1113"/>
      <c r="O40" s="1113"/>
      <c r="P40" s="1113"/>
      <c r="Q40" s="383">
        <f>'S1'!$L$42</f>
        <v>0</v>
      </c>
      <c r="R40" s="383">
        <f>'S2'!$L$42</f>
        <v>0</v>
      </c>
      <c r="S40" s="383">
        <f>'S3'!$L$42</f>
        <v>0</v>
      </c>
      <c r="T40" s="383">
        <f>'S4'!$L$42</f>
        <v>0</v>
      </c>
      <c r="U40" s="383">
        <f>'S5'!$L$42</f>
        <v>0</v>
      </c>
      <c r="V40" s="383">
        <f>'S6'!$L$42</f>
        <v>0</v>
      </c>
      <c r="W40" s="383">
        <f>'S7'!$L$42</f>
        <v>0</v>
      </c>
      <c r="X40" s="383">
        <f>'S8'!$L$42</f>
        <v>0</v>
      </c>
      <c r="Y40" s="1115"/>
      <c r="Z40" s="1115"/>
      <c r="AA40" s="1115"/>
      <c r="AB40" s="1115"/>
      <c r="AC40" s="1115"/>
      <c r="AD40" s="1115"/>
      <c r="AE40" s="1115"/>
      <c r="AF40" s="1115"/>
      <c r="AG40" s="370">
        <f>'S1'!$Q$42</f>
        <v>0</v>
      </c>
      <c r="AH40" s="376">
        <f>'S2'!$Q$42</f>
        <v>0</v>
      </c>
      <c r="AI40" s="376">
        <f>'S3'!$Q$42</f>
        <v>0</v>
      </c>
      <c r="AJ40" s="376">
        <f>'S4'!$Q$42</f>
        <v>0</v>
      </c>
      <c r="AK40" s="370">
        <f>'S5'!$Q$42</f>
        <v>0</v>
      </c>
      <c r="AL40" s="370">
        <f>'S6'!$Q$42</f>
        <v>0</v>
      </c>
      <c r="AM40" s="370">
        <f>'S7'!$Q$42</f>
        <v>0</v>
      </c>
      <c r="AN40" s="370">
        <f>'S8'!$Q$42</f>
        <v>0</v>
      </c>
      <c r="AO40" s="1117"/>
      <c r="AP40" s="1117"/>
      <c r="AQ40" s="1117"/>
      <c r="AR40" s="1117"/>
      <c r="AS40" s="1117"/>
      <c r="AT40" s="1117"/>
      <c r="AU40" s="1117"/>
      <c r="AV40" s="1117"/>
      <c r="AW40" s="383">
        <f>'S1'!$V$42</f>
        <v>0</v>
      </c>
      <c r="AX40" s="383">
        <f>'S2'!$V$42</f>
        <v>0</v>
      </c>
      <c r="AY40" s="383">
        <f>'S3'!$V$42</f>
        <v>0</v>
      </c>
      <c r="AZ40" s="383">
        <f>'S4'!$V$42</f>
        <v>0</v>
      </c>
      <c r="BA40" s="383">
        <f>'S5'!$V$42</f>
        <v>0</v>
      </c>
      <c r="BB40" s="383">
        <f>'S6'!$V$42</f>
        <v>0</v>
      </c>
      <c r="BC40" s="383">
        <f>'S7'!$V$42</f>
        <v>0</v>
      </c>
      <c r="BD40" s="383">
        <f>'S8'!$V$42</f>
        <v>0</v>
      </c>
      <c r="BE40" s="1119"/>
      <c r="BF40" s="1119"/>
      <c r="BG40" s="1119"/>
      <c r="BH40" s="1119"/>
      <c r="BI40" s="1119"/>
      <c r="BJ40" s="1119"/>
      <c r="BK40" s="1119"/>
      <c r="BL40" s="1119"/>
      <c r="BM40" s="370">
        <f>'S1'!$AA$42</f>
        <v>0</v>
      </c>
      <c r="BN40" s="370">
        <f>'S2'!$AA$42</f>
        <v>0</v>
      </c>
      <c r="BO40" s="370">
        <f>'S3'!$AA$42</f>
        <v>0</v>
      </c>
      <c r="BP40" s="370">
        <f>'S4'!$AA$42</f>
        <v>0</v>
      </c>
      <c r="BQ40" s="370">
        <f>'S5'!$AA$42</f>
        <v>0</v>
      </c>
      <c r="BR40" s="370">
        <f>'S6'!$AA$42</f>
        <v>0</v>
      </c>
      <c r="BS40" s="370">
        <f>'S7'!$AA$42</f>
        <v>0</v>
      </c>
      <c r="BT40" s="370">
        <f>'S8'!$AA$42</f>
        <v>0</v>
      </c>
      <c r="BU40" s="1111"/>
      <c r="BV40" s="1111"/>
      <c r="BW40" s="1111"/>
      <c r="BX40" s="1111"/>
      <c r="BY40" s="1111"/>
      <c r="BZ40" s="1111"/>
      <c r="CA40" s="1111"/>
      <c r="CB40" s="1111"/>
    </row>
    <row r="41" spans="1:80" ht="13.5" thickBot="1" x14ac:dyDescent="0.25">
      <c r="A41" s="373"/>
      <c r="B41" s="372"/>
      <c r="C41" s="372"/>
      <c r="D41" s="372"/>
      <c r="E41" s="372"/>
      <c r="F41" s="372"/>
      <c r="G41" s="372"/>
      <c r="H41" s="372"/>
      <c r="I41" s="372"/>
      <c r="J41" s="372"/>
      <c r="K41" s="372"/>
      <c r="L41" s="372"/>
      <c r="M41" s="372"/>
      <c r="N41" s="372"/>
      <c r="O41" s="372"/>
      <c r="P41" s="372"/>
      <c r="Q41" s="384"/>
      <c r="R41" s="384"/>
      <c r="S41" s="384"/>
      <c r="T41" s="384"/>
      <c r="U41" s="384"/>
      <c r="V41" s="384"/>
      <c r="W41" s="384"/>
      <c r="X41" s="384"/>
      <c r="Y41" s="384"/>
      <c r="Z41" s="384"/>
      <c r="AA41" s="384"/>
      <c r="AB41" s="384"/>
      <c r="AC41" s="384"/>
      <c r="AD41" s="384"/>
      <c r="AE41" s="384"/>
      <c r="AF41" s="384"/>
      <c r="AG41" s="372"/>
      <c r="AH41" s="372"/>
      <c r="AI41" s="372"/>
      <c r="AJ41" s="372"/>
      <c r="AK41" s="372"/>
      <c r="AL41" s="372"/>
      <c r="AM41" s="372"/>
      <c r="AN41" s="372"/>
      <c r="AO41" s="372"/>
      <c r="AP41" s="372"/>
      <c r="AQ41" s="372"/>
      <c r="AR41" s="372"/>
      <c r="AS41" s="372"/>
      <c r="AT41" s="372"/>
      <c r="AU41" s="372"/>
      <c r="AV41" s="372"/>
      <c r="AW41" s="384"/>
      <c r="AX41" s="384"/>
      <c r="AY41" s="384"/>
      <c r="AZ41" s="384"/>
      <c r="BA41" s="384"/>
      <c r="BB41" s="384"/>
      <c r="BC41" s="384"/>
      <c r="BD41" s="384"/>
      <c r="BE41" s="384"/>
      <c r="BF41" s="384"/>
      <c r="BG41" s="384"/>
      <c r="BH41" s="384"/>
      <c r="BI41" s="384"/>
      <c r="BJ41" s="384"/>
      <c r="BK41" s="384"/>
      <c r="BL41" s="384"/>
      <c r="BM41" s="372"/>
      <c r="BN41" s="372"/>
      <c r="BO41" s="372"/>
      <c r="BP41" s="372"/>
      <c r="BQ41" s="372"/>
      <c r="BR41" s="372"/>
      <c r="BS41" s="372"/>
      <c r="BT41" s="372"/>
    </row>
    <row r="42" spans="1:80" x14ac:dyDescent="0.2">
      <c r="A42" s="375">
        <f t="shared" ref="A42:H42" si="0">A$1</f>
        <v>0</v>
      </c>
      <c r="B42" s="375">
        <f t="shared" si="0"/>
        <v>0</v>
      </c>
      <c r="C42" s="375">
        <f t="shared" si="0"/>
        <v>0</v>
      </c>
      <c r="D42" s="375" t="str">
        <f t="shared" si="0"/>
        <v>ARCH 264.01</v>
      </c>
      <c r="E42" s="375">
        <f t="shared" si="0"/>
        <v>0</v>
      </c>
      <c r="F42" s="375" t="str">
        <f t="shared" si="0"/>
        <v>ARCH 338.11</v>
      </c>
      <c r="G42" s="375" t="str">
        <f t="shared" si="0"/>
        <v>ARCH 311.11</v>
      </c>
      <c r="H42" s="375">
        <f t="shared" si="0"/>
        <v>0</v>
      </c>
      <c r="I42">
        <f ca="1">COUNTIF((OFFSET($A$42,0,0,4,8)),IF(A42=0,".",A42))</f>
        <v>0</v>
      </c>
      <c r="J42">
        <f t="shared" ref="J42:P45" ca="1" si="1">COUNTIF((OFFSET($A$42,0,0,4,8)),IF(B42=0,".",B42))</f>
        <v>0</v>
      </c>
      <c r="K42">
        <f t="shared" ca="1" si="1"/>
        <v>0</v>
      </c>
      <c r="L42">
        <f t="shared" ca="1" si="1"/>
        <v>1</v>
      </c>
      <c r="M42">
        <f t="shared" ca="1" si="1"/>
        <v>0</v>
      </c>
      <c r="N42">
        <f t="shared" ca="1" si="1"/>
        <v>1</v>
      </c>
      <c r="O42">
        <f t="shared" ca="1" si="1"/>
        <v>1</v>
      </c>
      <c r="P42">
        <f t="shared" ca="1" si="1"/>
        <v>0</v>
      </c>
      <c r="Q42" s="375">
        <f t="shared" ref="Q42:BT42" si="2">Q$1</f>
        <v>0</v>
      </c>
      <c r="R42" s="375">
        <f t="shared" si="2"/>
        <v>0</v>
      </c>
      <c r="S42" s="375">
        <f t="shared" si="2"/>
        <v>0</v>
      </c>
      <c r="T42" s="375" t="str">
        <f t="shared" si="2"/>
        <v>Öğr. Gör. Cengiz GÖKÇE</v>
      </c>
      <c r="U42" s="375">
        <f t="shared" si="2"/>
        <v>0</v>
      </c>
      <c r="V42" s="375" t="str">
        <f t="shared" si="2"/>
        <v>Yrd. Doç. Dr. Togan TONG</v>
      </c>
      <c r="W42" s="375" t="str">
        <f t="shared" si="2"/>
        <v>Prof. Dr. Reha GÜNAY</v>
      </c>
      <c r="X42" s="375">
        <f t="shared" si="2"/>
        <v>0</v>
      </c>
      <c r="Y42" s="381">
        <f ca="1">COUNTIF((OFFSET($Q$42,0,0,4,8)),IF(Q42=0,".",Q42))</f>
        <v>0</v>
      </c>
      <c r="Z42" s="381">
        <f t="shared" ref="Z42:AF45" ca="1" si="3">COUNTIF((OFFSET($Q$42,0,0,4,8)),IF(R42=0,".",R42))</f>
        <v>0</v>
      </c>
      <c r="AA42" s="381">
        <f t="shared" ca="1" si="3"/>
        <v>0</v>
      </c>
      <c r="AB42" s="381">
        <f t="shared" ca="1" si="3"/>
        <v>1</v>
      </c>
      <c r="AC42" s="381">
        <f t="shared" ca="1" si="3"/>
        <v>0</v>
      </c>
      <c r="AD42" s="381">
        <f t="shared" ca="1" si="3"/>
        <v>1</v>
      </c>
      <c r="AE42" s="381">
        <f t="shared" ca="1" si="3"/>
        <v>1</v>
      </c>
      <c r="AF42" s="381">
        <f t="shared" ca="1" si="3"/>
        <v>0</v>
      </c>
      <c r="AG42" s="375">
        <f t="shared" si="2"/>
        <v>0</v>
      </c>
      <c r="AH42" s="375">
        <f t="shared" si="2"/>
        <v>0</v>
      </c>
      <c r="AI42" s="375">
        <f t="shared" si="2"/>
        <v>0</v>
      </c>
      <c r="AJ42" s="375">
        <f t="shared" si="2"/>
        <v>0</v>
      </c>
      <c r="AK42" s="375">
        <f t="shared" si="2"/>
        <v>0</v>
      </c>
      <c r="AL42" s="375" t="str">
        <f t="shared" si="2"/>
        <v>GSF.222</v>
      </c>
      <c r="AM42" s="375">
        <f t="shared" si="2"/>
        <v>0</v>
      </c>
      <c r="AN42" s="375">
        <f t="shared" si="2"/>
        <v>0</v>
      </c>
      <c r="AO42">
        <f ca="1">COUNTIF((OFFSET($AG$42,0,0,4,8)),IF(AG42=0,".",AG42))</f>
        <v>0</v>
      </c>
      <c r="AP42">
        <f t="shared" ref="AP42:AV45" ca="1" si="4">COUNTIF((OFFSET($AG$42,0,0,4,8)),IF(AH42=0,".",AH42))</f>
        <v>0</v>
      </c>
      <c r="AQ42">
        <f t="shared" ca="1" si="4"/>
        <v>0</v>
      </c>
      <c r="AR42">
        <f t="shared" ca="1" si="4"/>
        <v>0</v>
      </c>
      <c r="AS42">
        <f t="shared" ca="1" si="4"/>
        <v>0</v>
      </c>
      <c r="AT42">
        <f t="shared" ca="1" si="4"/>
        <v>1</v>
      </c>
      <c r="AU42">
        <f t="shared" ca="1" si="4"/>
        <v>0</v>
      </c>
      <c r="AV42">
        <f t="shared" ca="1" si="4"/>
        <v>0</v>
      </c>
      <c r="AW42" s="375">
        <f t="shared" si="2"/>
        <v>0</v>
      </c>
      <c r="AX42" s="375">
        <f t="shared" si="2"/>
        <v>0</v>
      </c>
      <c r="AY42" s="375">
        <f t="shared" si="2"/>
        <v>0</v>
      </c>
      <c r="AZ42" s="375">
        <f t="shared" si="2"/>
        <v>0</v>
      </c>
      <c r="BA42" s="375">
        <f t="shared" si="2"/>
        <v>0</v>
      </c>
      <c r="BB42" s="375">
        <f t="shared" si="2"/>
        <v>0</v>
      </c>
      <c r="BC42" s="375">
        <f t="shared" si="2"/>
        <v>0</v>
      </c>
      <c r="BD42" s="375">
        <f t="shared" si="2"/>
        <v>0</v>
      </c>
      <c r="BE42" s="381">
        <f ca="1">COUNTIF((OFFSET($AW$42,0,0,4,8)),IF(AW42=0,".",AW42))</f>
        <v>0</v>
      </c>
      <c r="BF42" s="381">
        <f t="shared" ref="BF42:BL45" ca="1" si="5">COUNTIF((OFFSET($AW$42,0,0,4,8)),IF(AX42=0,".",AX42))</f>
        <v>0</v>
      </c>
      <c r="BG42" s="381">
        <f t="shared" ca="1" si="5"/>
        <v>0</v>
      </c>
      <c r="BH42" s="381">
        <f t="shared" ca="1" si="5"/>
        <v>0</v>
      </c>
      <c r="BI42" s="381">
        <f t="shared" ca="1" si="5"/>
        <v>0</v>
      </c>
      <c r="BJ42" s="381">
        <f t="shared" ca="1" si="5"/>
        <v>0</v>
      </c>
      <c r="BK42" s="381">
        <f t="shared" ca="1" si="5"/>
        <v>0</v>
      </c>
      <c r="BL42" s="381">
        <f t="shared" ca="1" si="5"/>
        <v>0</v>
      </c>
      <c r="BM42" s="375">
        <f t="shared" si="2"/>
        <v>0</v>
      </c>
      <c r="BN42" s="375">
        <f t="shared" si="2"/>
        <v>0</v>
      </c>
      <c r="BO42" s="375">
        <f t="shared" si="2"/>
        <v>0</v>
      </c>
      <c r="BP42" s="375">
        <f t="shared" si="2"/>
        <v>0</v>
      </c>
      <c r="BQ42" s="375">
        <f t="shared" si="2"/>
        <v>0</v>
      </c>
      <c r="BR42" s="375">
        <f t="shared" si="2"/>
        <v>0</v>
      </c>
      <c r="BS42" s="375">
        <f t="shared" si="2"/>
        <v>0</v>
      </c>
      <c r="BT42" s="375">
        <f t="shared" si="2"/>
        <v>0</v>
      </c>
      <c r="BU42">
        <f ca="1">COUNTIF((OFFSET($BM$42,0,0,4,8)),IF(BM42=0,".",BM42))</f>
        <v>0</v>
      </c>
      <c r="BV42">
        <f t="shared" ref="BV42:CB45" ca="1" si="6">COUNTIF((OFFSET($BM$42,0,0,4,8)),IF(BN42=0,".",BN42))</f>
        <v>0</v>
      </c>
      <c r="BW42">
        <f t="shared" ca="1" si="6"/>
        <v>0</v>
      </c>
      <c r="BX42">
        <f t="shared" ca="1" si="6"/>
        <v>0</v>
      </c>
      <c r="BY42">
        <f t="shared" ca="1" si="6"/>
        <v>0</v>
      </c>
      <c r="BZ42">
        <f t="shared" ca="1" si="6"/>
        <v>0</v>
      </c>
      <c r="CA42">
        <f t="shared" ca="1" si="6"/>
        <v>0</v>
      </c>
      <c r="CB42">
        <f t="shared" ca="1" si="6"/>
        <v>0</v>
      </c>
    </row>
    <row r="43" spans="1:80" x14ac:dyDescent="0.2">
      <c r="A43" s="374">
        <f t="shared" ref="A43:H43" si="7">A$11</f>
        <v>0</v>
      </c>
      <c r="B43" s="374" t="str">
        <f t="shared" si="7"/>
        <v>ARCH 208.12</v>
      </c>
      <c r="C43" s="374">
        <f t="shared" si="7"/>
        <v>0</v>
      </c>
      <c r="D43" s="374">
        <f t="shared" si="7"/>
        <v>0</v>
      </c>
      <c r="E43" s="374">
        <f t="shared" si="7"/>
        <v>0</v>
      </c>
      <c r="F43" s="374" t="str">
        <f t="shared" si="7"/>
        <v>ARCH 467.12</v>
      </c>
      <c r="G43" s="374">
        <f t="shared" si="7"/>
        <v>0</v>
      </c>
      <c r="H43" s="374" t="str">
        <f t="shared" si="7"/>
        <v>ARCH 413.01</v>
      </c>
      <c r="I43">
        <f ca="1">COUNTIF((OFFSET($A$42,0,0,4,8)),IF(A43=0,".",A43))</f>
        <v>0</v>
      </c>
      <c r="J43">
        <f t="shared" ca="1" si="1"/>
        <v>1</v>
      </c>
      <c r="K43">
        <f t="shared" ca="1" si="1"/>
        <v>0</v>
      </c>
      <c r="L43">
        <f t="shared" ca="1" si="1"/>
        <v>0</v>
      </c>
      <c r="M43">
        <f t="shared" ca="1" si="1"/>
        <v>0</v>
      </c>
      <c r="N43">
        <f t="shared" ca="1" si="1"/>
        <v>1</v>
      </c>
      <c r="O43">
        <f t="shared" ca="1" si="1"/>
        <v>0</v>
      </c>
      <c r="P43">
        <f t="shared" ca="1" si="1"/>
        <v>1</v>
      </c>
      <c r="Q43" s="385">
        <f t="shared" ref="Q43:BT43" si="8">Q$11</f>
        <v>0</v>
      </c>
      <c r="R43" s="385" t="str">
        <f t="shared" si="8"/>
        <v>Öğr. Gör. Turan DÜNDAR</v>
      </c>
      <c r="S43" s="385">
        <f t="shared" si="8"/>
        <v>0</v>
      </c>
      <c r="T43" s="385">
        <f t="shared" si="8"/>
        <v>0</v>
      </c>
      <c r="U43" s="385">
        <f t="shared" si="8"/>
        <v>0</v>
      </c>
      <c r="V43" s="385" t="str">
        <f t="shared" si="8"/>
        <v>Prof. Dr. Güzin KONUK</v>
      </c>
      <c r="W43" s="385">
        <f t="shared" si="8"/>
        <v>0</v>
      </c>
      <c r="X43" s="385" t="str">
        <f t="shared" si="8"/>
        <v>Yrd. Doç. Dr. Soner ŞAHİN</v>
      </c>
      <c r="Y43" s="381">
        <f ca="1">COUNTIF((OFFSET($Q$42,0,0,4,8)),IF(Q43=0,".",Q43))</f>
        <v>0</v>
      </c>
      <c r="Z43" s="381">
        <f t="shared" ca="1" si="3"/>
        <v>1</v>
      </c>
      <c r="AA43" s="381">
        <f t="shared" ca="1" si="3"/>
        <v>0</v>
      </c>
      <c r="AB43" s="381">
        <f t="shared" ca="1" si="3"/>
        <v>0</v>
      </c>
      <c r="AC43" s="381">
        <f t="shared" ca="1" si="3"/>
        <v>0</v>
      </c>
      <c r="AD43" s="381">
        <f t="shared" ca="1" si="3"/>
        <v>1</v>
      </c>
      <c r="AE43" s="381">
        <f t="shared" ca="1" si="3"/>
        <v>0</v>
      </c>
      <c r="AF43" s="381">
        <f t="shared" ca="1" si="3"/>
        <v>1</v>
      </c>
      <c r="AG43" s="374">
        <f t="shared" si="8"/>
        <v>0</v>
      </c>
      <c r="AH43" s="374">
        <f t="shared" si="8"/>
        <v>0</v>
      </c>
      <c r="AI43" s="374">
        <f t="shared" si="8"/>
        <v>0</v>
      </c>
      <c r="AJ43" s="374">
        <f t="shared" si="8"/>
        <v>0</v>
      </c>
      <c r="AK43" s="374">
        <f t="shared" si="8"/>
        <v>0</v>
      </c>
      <c r="AL43" s="374">
        <f t="shared" si="8"/>
        <v>0</v>
      </c>
      <c r="AM43" s="374">
        <f t="shared" si="8"/>
        <v>0</v>
      </c>
      <c r="AN43" s="374">
        <f t="shared" si="8"/>
        <v>0</v>
      </c>
      <c r="AO43">
        <f ca="1">COUNTIF((OFFSET($AG$42,0,0,4,8)),IF(AG43=0,".",AG43))</f>
        <v>0</v>
      </c>
      <c r="AP43">
        <f t="shared" ca="1" si="4"/>
        <v>0</v>
      </c>
      <c r="AQ43">
        <f t="shared" ca="1" si="4"/>
        <v>0</v>
      </c>
      <c r="AR43">
        <f t="shared" ca="1" si="4"/>
        <v>0</v>
      </c>
      <c r="AS43">
        <f t="shared" ca="1" si="4"/>
        <v>0</v>
      </c>
      <c r="AT43">
        <f t="shared" ca="1" si="4"/>
        <v>0</v>
      </c>
      <c r="AU43">
        <f t="shared" ca="1" si="4"/>
        <v>0</v>
      </c>
      <c r="AV43">
        <f t="shared" ca="1" si="4"/>
        <v>0</v>
      </c>
      <c r="AW43" s="385">
        <f t="shared" si="8"/>
        <v>0</v>
      </c>
      <c r="AX43" s="385">
        <f t="shared" si="8"/>
        <v>0</v>
      </c>
      <c r="AY43" s="385">
        <f t="shared" si="8"/>
        <v>0</v>
      </c>
      <c r="AZ43" s="385">
        <f t="shared" si="8"/>
        <v>0</v>
      </c>
      <c r="BA43" s="385">
        <f t="shared" si="8"/>
        <v>0</v>
      </c>
      <c r="BB43" s="385">
        <f t="shared" si="8"/>
        <v>0</v>
      </c>
      <c r="BC43" s="385">
        <f t="shared" si="8"/>
        <v>0</v>
      </c>
      <c r="BD43" s="385">
        <f t="shared" si="8"/>
        <v>0</v>
      </c>
      <c r="BE43" s="381">
        <f ca="1">COUNTIF((OFFSET($AW$42,0,0,4,8)),IF(AW43=0,".",AW43))</f>
        <v>0</v>
      </c>
      <c r="BF43" s="381">
        <f t="shared" ca="1" si="5"/>
        <v>0</v>
      </c>
      <c r="BG43" s="381">
        <f t="shared" ca="1" si="5"/>
        <v>0</v>
      </c>
      <c r="BH43" s="381">
        <f t="shared" ca="1" si="5"/>
        <v>0</v>
      </c>
      <c r="BI43" s="381">
        <f t="shared" ca="1" si="5"/>
        <v>0</v>
      </c>
      <c r="BJ43" s="381">
        <f t="shared" ca="1" si="5"/>
        <v>0</v>
      </c>
      <c r="BK43" s="381">
        <f t="shared" ca="1" si="5"/>
        <v>0</v>
      </c>
      <c r="BL43" s="381">
        <f t="shared" ca="1" si="5"/>
        <v>0</v>
      </c>
      <c r="BM43" s="374">
        <f t="shared" si="8"/>
        <v>0</v>
      </c>
      <c r="BN43" s="374">
        <f t="shared" si="8"/>
        <v>0</v>
      </c>
      <c r="BO43" s="374">
        <f t="shared" si="8"/>
        <v>0</v>
      </c>
      <c r="BP43" s="374">
        <f t="shared" si="8"/>
        <v>0</v>
      </c>
      <c r="BQ43" s="374">
        <f t="shared" si="8"/>
        <v>0</v>
      </c>
      <c r="BR43" s="374">
        <f t="shared" si="8"/>
        <v>0</v>
      </c>
      <c r="BS43" s="374">
        <f t="shared" si="8"/>
        <v>0</v>
      </c>
      <c r="BT43" s="374">
        <f t="shared" si="8"/>
        <v>0</v>
      </c>
      <c r="BU43">
        <f ca="1">COUNTIF((OFFSET($BM$42,0,0,4,8)),IF(BM43=0,".",BM43))</f>
        <v>0</v>
      </c>
      <c r="BV43">
        <f t="shared" ca="1" si="6"/>
        <v>0</v>
      </c>
      <c r="BW43">
        <f t="shared" ca="1" si="6"/>
        <v>0</v>
      </c>
      <c r="BX43">
        <f t="shared" ca="1" si="6"/>
        <v>0</v>
      </c>
      <c r="BY43">
        <f t="shared" ca="1" si="6"/>
        <v>0</v>
      </c>
      <c r="BZ43">
        <f t="shared" ca="1" si="6"/>
        <v>0</v>
      </c>
      <c r="CA43">
        <f t="shared" ca="1" si="6"/>
        <v>0</v>
      </c>
      <c r="CB43">
        <f t="shared" ca="1" si="6"/>
        <v>0</v>
      </c>
    </row>
    <row r="44" spans="1:80" x14ac:dyDescent="0.2">
      <c r="A44" s="375">
        <f t="shared" ref="A44:H44" si="9">A$21</f>
        <v>0</v>
      </c>
      <c r="B44" s="375">
        <f t="shared" si="9"/>
        <v>0</v>
      </c>
      <c r="C44" s="375">
        <f t="shared" si="9"/>
        <v>0</v>
      </c>
      <c r="D44" s="375">
        <f t="shared" si="9"/>
        <v>0</v>
      </c>
      <c r="E44" s="375">
        <f t="shared" si="9"/>
        <v>0</v>
      </c>
      <c r="F44" s="375">
        <f t="shared" si="9"/>
        <v>0</v>
      </c>
      <c r="G44" s="375">
        <f t="shared" si="9"/>
        <v>0</v>
      </c>
      <c r="H44" s="375">
        <f t="shared" si="9"/>
        <v>0</v>
      </c>
      <c r="I44">
        <f ca="1">COUNTIF((OFFSET($A$42,0,0,4,8)),IF(A44=0,".",A44))</f>
        <v>0</v>
      </c>
      <c r="J44">
        <f t="shared" ca="1" si="1"/>
        <v>0</v>
      </c>
      <c r="K44">
        <f t="shared" ca="1" si="1"/>
        <v>0</v>
      </c>
      <c r="L44">
        <f t="shared" ca="1" si="1"/>
        <v>0</v>
      </c>
      <c r="M44">
        <f t="shared" ca="1" si="1"/>
        <v>0</v>
      </c>
      <c r="N44">
        <f t="shared" ca="1" si="1"/>
        <v>0</v>
      </c>
      <c r="O44">
        <f t="shared" ca="1" si="1"/>
        <v>0</v>
      </c>
      <c r="P44">
        <f t="shared" ca="1" si="1"/>
        <v>0</v>
      </c>
      <c r="Q44" s="375">
        <f t="shared" ref="Q44:BT44" si="10">Q$21</f>
        <v>0</v>
      </c>
      <c r="R44" s="375">
        <f t="shared" si="10"/>
        <v>0</v>
      </c>
      <c r="S44" s="375">
        <f t="shared" si="10"/>
        <v>0</v>
      </c>
      <c r="T44" s="375">
        <f t="shared" si="10"/>
        <v>0</v>
      </c>
      <c r="U44" s="375">
        <f t="shared" si="10"/>
        <v>0</v>
      </c>
      <c r="V44" s="375">
        <f t="shared" si="10"/>
        <v>0</v>
      </c>
      <c r="W44" s="375">
        <f t="shared" si="10"/>
        <v>0</v>
      </c>
      <c r="X44" s="375">
        <f t="shared" si="10"/>
        <v>0</v>
      </c>
      <c r="Y44" s="381">
        <f ca="1">COUNTIF((OFFSET($Q$42,0,0,4,8)),IF(Q44=0,".",Q44))</f>
        <v>0</v>
      </c>
      <c r="Z44" s="381">
        <f t="shared" ca="1" si="3"/>
        <v>0</v>
      </c>
      <c r="AA44" s="381">
        <f t="shared" ca="1" si="3"/>
        <v>0</v>
      </c>
      <c r="AB44" s="381">
        <f t="shared" ca="1" si="3"/>
        <v>0</v>
      </c>
      <c r="AC44" s="381">
        <f t="shared" ca="1" si="3"/>
        <v>0</v>
      </c>
      <c r="AD44" s="381">
        <f t="shared" ca="1" si="3"/>
        <v>0</v>
      </c>
      <c r="AE44" s="381">
        <f t="shared" ca="1" si="3"/>
        <v>0</v>
      </c>
      <c r="AF44" s="381">
        <f t="shared" ca="1" si="3"/>
        <v>0</v>
      </c>
      <c r="AG44" s="375">
        <f t="shared" si="10"/>
        <v>0</v>
      </c>
      <c r="AH44" s="375">
        <f t="shared" si="10"/>
        <v>0</v>
      </c>
      <c r="AI44" s="375">
        <f t="shared" si="10"/>
        <v>0</v>
      </c>
      <c r="AJ44" s="375">
        <f t="shared" si="10"/>
        <v>0</v>
      </c>
      <c r="AK44" s="375">
        <f t="shared" si="10"/>
        <v>0</v>
      </c>
      <c r="AL44" s="375">
        <f t="shared" si="10"/>
        <v>0</v>
      </c>
      <c r="AM44" s="375">
        <f t="shared" si="10"/>
        <v>0</v>
      </c>
      <c r="AN44" s="375">
        <f t="shared" si="10"/>
        <v>0</v>
      </c>
      <c r="AO44">
        <f ca="1">COUNTIF((OFFSET($AG$42,0,0,4,8)),IF(AG44=0,".",AG44))</f>
        <v>0</v>
      </c>
      <c r="AP44">
        <f t="shared" ca="1" si="4"/>
        <v>0</v>
      </c>
      <c r="AQ44">
        <f t="shared" ca="1" si="4"/>
        <v>0</v>
      </c>
      <c r="AR44">
        <f t="shared" ca="1" si="4"/>
        <v>0</v>
      </c>
      <c r="AS44">
        <f t="shared" ca="1" si="4"/>
        <v>0</v>
      </c>
      <c r="AT44">
        <f t="shared" ca="1" si="4"/>
        <v>0</v>
      </c>
      <c r="AU44">
        <f t="shared" ca="1" si="4"/>
        <v>0</v>
      </c>
      <c r="AV44">
        <f t="shared" ca="1" si="4"/>
        <v>0</v>
      </c>
      <c r="AW44" s="375">
        <f t="shared" si="10"/>
        <v>0</v>
      </c>
      <c r="AX44" s="375">
        <f t="shared" si="10"/>
        <v>0</v>
      </c>
      <c r="AY44" s="375">
        <f t="shared" si="10"/>
        <v>0</v>
      </c>
      <c r="AZ44" s="375">
        <f t="shared" si="10"/>
        <v>0</v>
      </c>
      <c r="BA44" s="375">
        <f t="shared" si="10"/>
        <v>0</v>
      </c>
      <c r="BB44" s="375">
        <f t="shared" si="10"/>
        <v>0</v>
      </c>
      <c r="BC44" s="375">
        <f t="shared" si="10"/>
        <v>0</v>
      </c>
      <c r="BD44" s="375">
        <f t="shared" si="10"/>
        <v>0</v>
      </c>
      <c r="BE44" s="381">
        <f ca="1">COUNTIF((OFFSET($AW$42,0,0,4,8)),IF(AW44=0,".",AW44))</f>
        <v>0</v>
      </c>
      <c r="BF44" s="381">
        <f t="shared" ca="1" si="5"/>
        <v>0</v>
      </c>
      <c r="BG44" s="381">
        <f t="shared" ca="1" si="5"/>
        <v>0</v>
      </c>
      <c r="BH44" s="381">
        <f t="shared" ca="1" si="5"/>
        <v>0</v>
      </c>
      <c r="BI44" s="381">
        <f t="shared" ca="1" si="5"/>
        <v>0</v>
      </c>
      <c r="BJ44" s="381">
        <f t="shared" ca="1" si="5"/>
        <v>0</v>
      </c>
      <c r="BK44" s="381">
        <f t="shared" ca="1" si="5"/>
        <v>0</v>
      </c>
      <c r="BL44" s="381">
        <f t="shared" ca="1" si="5"/>
        <v>0</v>
      </c>
      <c r="BM44" s="375">
        <f t="shared" si="10"/>
        <v>0</v>
      </c>
      <c r="BN44" s="375">
        <f t="shared" si="10"/>
        <v>0</v>
      </c>
      <c r="BO44" s="375">
        <f t="shared" si="10"/>
        <v>0</v>
      </c>
      <c r="BP44" s="375">
        <f t="shared" si="10"/>
        <v>0</v>
      </c>
      <c r="BQ44" s="375">
        <f t="shared" si="10"/>
        <v>0</v>
      </c>
      <c r="BR44" s="375">
        <f t="shared" si="10"/>
        <v>0</v>
      </c>
      <c r="BS44" s="375">
        <f t="shared" si="10"/>
        <v>0</v>
      </c>
      <c r="BT44" s="375">
        <f t="shared" si="10"/>
        <v>0</v>
      </c>
      <c r="BU44">
        <f ca="1">COUNTIF((OFFSET($BM$42,0,0,4,8)),IF(BM44=0,".",BM44))</f>
        <v>0</v>
      </c>
      <c r="BV44">
        <f t="shared" ca="1" si="6"/>
        <v>0</v>
      </c>
      <c r="BW44">
        <f t="shared" ca="1" si="6"/>
        <v>0</v>
      </c>
      <c r="BX44">
        <f t="shared" ca="1" si="6"/>
        <v>0</v>
      </c>
      <c r="BY44">
        <f t="shared" ca="1" si="6"/>
        <v>0</v>
      </c>
      <c r="BZ44">
        <f t="shared" ca="1" si="6"/>
        <v>0</v>
      </c>
      <c r="CA44">
        <f t="shared" ca="1" si="6"/>
        <v>0</v>
      </c>
      <c r="CB44">
        <f t="shared" ca="1" si="6"/>
        <v>0</v>
      </c>
    </row>
    <row r="45" spans="1:80" x14ac:dyDescent="0.2">
      <c r="A45" s="374">
        <f t="shared" ref="A45:H45" si="11">A$31</f>
        <v>0</v>
      </c>
      <c r="B45" s="374">
        <f t="shared" si="11"/>
        <v>0</v>
      </c>
      <c r="C45" s="374">
        <f t="shared" si="11"/>
        <v>0</v>
      </c>
      <c r="D45" s="374">
        <f t="shared" si="11"/>
        <v>0</v>
      </c>
      <c r="E45" s="374">
        <f t="shared" si="11"/>
        <v>0</v>
      </c>
      <c r="F45" s="374">
        <f t="shared" si="11"/>
        <v>0</v>
      </c>
      <c r="G45" s="374">
        <f t="shared" si="11"/>
        <v>0</v>
      </c>
      <c r="H45" s="374">
        <f t="shared" si="11"/>
        <v>0</v>
      </c>
      <c r="I45">
        <f ca="1">COUNTIF((OFFSET($A$42,0,0,4,8)),IF(A45=0,".",A45))</f>
        <v>0</v>
      </c>
      <c r="J45">
        <f t="shared" ca="1" si="1"/>
        <v>0</v>
      </c>
      <c r="K45">
        <f t="shared" ca="1" si="1"/>
        <v>0</v>
      </c>
      <c r="L45">
        <f t="shared" ca="1" si="1"/>
        <v>0</v>
      </c>
      <c r="M45">
        <f t="shared" ca="1" si="1"/>
        <v>0</v>
      </c>
      <c r="N45">
        <f t="shared" ca="1" si="1"/>
        <v>0</v>
      </c>
      <c r="O45">
        <f t="shared" ca="1" si="1"/>
        <v>0</v>
      </c>
      <c r="P45">
        <f t="shared" ca="1" si="1"/>
        <v>0</v>
      </c>
      <c r="Q45" s="385">
        <f t="shared" ref="Q45:BT45" si="12">Q$31</f>
        <v>0</v>
      </c>
      <c r="R45" s="385">
        <f t="shared" si="12"/>
        <v>0</v>
      </c>
      <c r="S45" s="385">
        <f t="shared" si="12"/>
        <v>0</v>
      </c>
      <c r="T45" s="385">
        <f t="shared" si="12"/>
        <v>0</v>
      </c>
      <c r="U45" s="385">
        <f t="shared" si="12"/>
        <v>0</v>
      </c>
      <c r="V45" s="385">
        <f t="shared" si="12"/>
        <v>0</v>
      </c>
      <c r="W45" s="385">
        <f t="shared" si="12"/>
        <v>0</v>
      </c>
      <c r="X45" s="385">
        <f t="shared" si="12"/>
        <v>0</v>
      </c>
      <c r="Y45" s="381">
        <f ca="1">COUNTIF((OFFSET($Q$42,0,0,4,8)),IF(Q45=0,".",Q45))</f>
        <v>0</v>
      </c>
      <c r="Z45" s="381">
        <f t="shared" ca="1" si="3"/>
        <v>0</v>
      </c>
      <c r="AA45" s="381">
        <f t="shared" ca="1" si="3"/>
        <v>0</v>
      </c>
      <c r="AB45" s="381">
        <f t="shared" ca="1" si="3"/>
        <v>0</v>
      </c>
      <c r="AC45" s="381">
        <f t="shared" ca="1" si="3"/>
        <v>0</v>
      </c>
      <c r="AD45" s="381">
        <f t="shared" ca="1" si="3"/>
        <v>0</v>
      </c>
      <c r="AE45" s="381">
        <f t="shared" ca="1" si="3"/>
        <v>0</v>
      </c>
      <c r="AF45" s="381">
        <f t="shared" ca="1" si="3"/>
        <v>0</v>
      </c>
      <c r="AG45" s="374">
        <f t="shared" si="12"/>
        <v>0</v>
      </c>
      <c r="AH45" s="374">
        <f t="shared" si="12"/>
        <v>0</v>
      </c>
      <c r="AI45" s="374">
        <f t="shared" si="12"/>
        <v>0</v>
      </c>
      <c r="AJ45" s="374">
        <f t="shared" si="12"/>
        <v>0</v>
      </c>
      <c r="AK45" s="374">
        <f t="shared" si="12"/>
        <v>0</v>
      </c>
      <c r="AL45" s="374">
        <f t="shared" si="12"/>
        <v>0</v>
      </c>
      <c r="AM45" s="374">
        <f t="shared" si="12"/>
        <v>0</v>
      </c>
      <c r="AN45" s="374">
        <f t="shared" si="12"/>
        <v>0</v>
      </c>
      <c r="AO45">
        <f ca="1">COUNTIF((OFFSET($AG$42,0,0,4,8)),IF(AG45=0,".",AG45))</f>
        <v>0</v>
      </c>
      <c r="AP45">
        <f t="shared" ca="1" si="4"/>
        <v>0</v>
      </c>
      <c r="AQ45">
        <f t="shared" ca="1" si="4"/>
        <v>0</v>
      </c>
      <c r="AR45">
        <f t="shared" ca="1" si="4"/>
        <v>0</v>
      </c>
      <c r="AS45">
        <f t="shared" ca="1" si="4"/>
        <v>0</v>
      </c>
      <c r="AT45">
        <f t="shared" ca="1" si="4"/>
        <v>0</v>
      </c>
      <c r="AU45">
        <f t="shared" ca="1" si="4"/>
        <v>0</v>
      </c>
      <c r="AV45">
        <f t="shared" ca="1" si="4"/>
        <v>0</v>
      </c>
      <c r="AW45" s="385">
        <f t="shared" si="12"/>
        <v>0</v>
      </c>
      <c r="AX45" s="385">
        <f t="shared" si="12"/>
        <v>0</v>
      </c>
      <c r="AY45" s="385">
        <f t="shared" si="12"/>
        <v>0</v>
      </c>
      <c r="AZ45" s="385">
        <f t="shared" si="12"/>
        <v>0</v>
      </c>
      <c r="BA45" s="385">
        <f t="shared" si="12"/>
        <v>0</v>
      </c>
      <c r="BB45" s="385">
        <f t="shared" si="12"/>
        <v>0</v>
      </c>
      <c r="BC45" s="385">
        <f t="shared" si="12"/>
        <v>0</v>
      </c>
      <c r="BD45" s="385">
        <f t="shared" si="12"/>
        <v>0</v>
      </c>
      <c r="BE45" s="381">
        <f ca="1">COUNTIF((OFFSET($AW$42,0,0,4,8)),IF(AW45=0,".",AW45))</f>
        <v>0</v>
      </c>
      <c r="BF45" s="381">
        <f t="shared" ca="1" si="5"/>
        <v>0</v>
      </c>
      <c r="BG45" s="381">
        <f t="shared" ca="1" si="5"/>
        <v>0</v>
      </c>
      <c r="BH45" s="381">
        <f t="shared" ca="1" si="5"/>
        <v>0</v>
      </c>
      <c r="BI45" s="381">
        <f t="shared" ca="1" si="5"/>
        <v>0</v>
      </c>
      <c r="BJ45" s="381">
        <f t="shared" ca="1" si="5"/>
        <v>0</v>
      </c>
      <c r="BK45" s="381">
        <f t="shared" ca="1" si="5"/>
        <v>0</v>
      </c>
      <c r="BL45" s="381">
        <f t="shared" ca="1" si="5"/>
        <v>0</v>
      </c>
      <c r="BM45" s="374">
        <f t="shared" si="12"/>
        <v>0</v>
      </c>
      <c r="BN45" s="374">
        <f t="shared" si="12"/>
        <v>0</v>
      </c>
      <c r="BO45" s="374">
        <f t="shared" si="12"/>
        <v>0</v>
      </c>
      <c r="BP45" s="374">
        <f t="shared" si="12"/>
        <v>0</v>
      </c>
      <c r="BQ45" s="374">
        <f t="shared" si="12"/>
        <v>0</v>
      </c>
      <c r="BR45" s="374">
        <f t="shared" si="12"/>
        <v>0</v>
      </c>
      <c r="BS45" s="374">
        <f t="shared" si="12"/>
        <v>0</v>
      </c>
      <c r="BT45" s="374">
        <f t="shared" si="12"/>
        <v>0</v>
      </c>
      <c r="BU45">
        <f ca="1">COUNTIF((OFFSET($BM$42,0,0,4,8)),IF(BM45=0,".",BM45))</f>
        <v>0</v>
      </c>
      <c r="BV45">
        <f t="shared" ca="1" si="6"/>
        <v>0</v>
      </c>
      <c r="BW45">
        <f t="shared" ca="1" si="6"/>
        <v>0</v>
      </c>
      <c r="BX45">
        <f t="shared" ca="1" si="6"/>
        <v>0</v>
      </c>
      <c r="BY45">
        <f t="shared" ca="1" si="6"/>
        <v>0</v>
      </c>
      <c r="BZ45">
        <f t="shared" ca="1" si="6"/>
        <v>0</v>
      </c>
      <c r="CA45">
        <f t="shared" ca="1" si="6"/>
        <v>0</v>
      </c>
      <c r="CB45">
        <f t="shared" ca="1" si="6"/>
        <v>0</v>
      </c>
    </row>
    <row r="46" spans="1:80" x14ac:dyDescent="0.2">
      <c r="A46" s="377">
        <f t="shared" ref="A46:H46" si="13">COUNTIF((A$42:A$45),IF(A42=0,".",A42))</f>
        <v>0</v>
      </c>
      <c r="B46" s="377">
        <f t="shared" si="13"/>
        <v>0</v>
      </c>
      <c r="C46" s="377">
        <f t="shared" si="13"/>
        <v>0</v>
      </c>
      <c r="D46" s="377">
        <f t="shared" si="13"/>
        <v>1</v>
      </c>
      <c r="E46" s="377">
        <f t="shared" si="13"/>
        <v>0</v>
      </c>
      <c r="F46" s="377">
        <f t="shared" si="13"/>
        <v>1</v>
      </c>
      <c r="G46" s="377">
        <f t="shared" si="13"/>
        <v>1</v>
      </c>
      <c r="H46" s="377">
        <f t="shared" si="13"/>
        <v>0</v>
      </c>
      <c r="I46" s="378">
        <f ca="1">SUM(I42:I45)</f>
        <v>0</v>
      </c>
      <c r="J46" s="378">
        <f t="shared" ref="J46:P46" ca="1" si="14">SUM(J42:J45)</f>
        <v>1</v>
      </c>
      <c r="K46" s="378">
        <f t="shared" ca="1" si="14"/>
        <v>0</v>
      </c>
      <c r="L46" s="378">
        <f t="shared" ca="1" si="14"/>
        <v>1</v>
      </c>
      <c r="M46" s="378">
        <f t="shared" ca="1" si="14"/>
        <v>0</v>
      </c>
      <c r="N46" s="378">
        <f t="shared" ca="1" si="14"/>
        <v>2</v>
      </c>
      <c r="O46" s="378">
        <f t="shared" ca="1" si="14"/>
        <v>1</v>
      </c>
      <c r="P46" s="378">
        <f t="shared" ca="1" si="14"/>
        <v>1</v>
      </c>
      <c r="Q46" s="377">
        <f t="shared" ref="Q46:X46" si="15">COUNTIF((Q$42:Q$45),IF(Q42=0,".",Q42))</f>
        <v>0</v>
      </c>
      <c r="R46" s="377">
        <f t="shared" si="15"/>
        <v>0</v>
      </c>
      <c r="S46" s="377">
        <f t="shared" si="15"/>
        <v>0</v>
      </c>
      <c r="T46" s="377">
        <f t="shared" si="15"/>
        <v>1</v>
      </c>
      <c r="U46" s="377">
        <f t="shared" si="15"/>
        <v>0</v>
      </c>
      <c r="V46" s="377">
        <f t="shared" si="15"/>
        <v>1</v>
      </c>
      <c r="W46" s="377">
        <f t="shared" si="15"/>
        <v>1</v>
      </c>
      <c r="X46" s="377">
        <f t="shared" si="15"/>
        <v>0</v>
      </c>
      <c r="Y46" s="378">
        <f ca="1">SUM(Y42:Y45)</f>
        <v>0</v>
      </c>
      <c r="Z46" s="378">
        <f t="shared" ref="Z46:AF46" ca="1" si="16">SUM(Z42:Z45)</f>
        <v>1</v>
      </c>
      <c r="AA46" s="378">
        <f t="shared" ca="1" si="16"/>
        <v>0</v>
      </c>
      <c r="AB46" s="378">
        <f t="shared" ca="1" si="16"/>
        <v>1</v>
      </c>
      <c r="AC46" s="378">
        <f t="shared" ca="1" si="16"/>
        <v>0</v>
      </c>
      <c r="AD46" s="378">
        <f t="shared" ca="1" si="16"/>
        <v>2</v>
      </c>
      <c r="AE46" s="378">
        <f t="shared" ca="1" si="16"/>
        <v>1</v>
      </c>
      <c r="AF46" s="378">
        <f t="shared" ca="1" si="16"/>
        <v>1</v>
      </c>
      <c r="AG46" s="377">
        <f t="shared" ref="AG46:AN49" si="17">COUNTIF((AG$42:AG$45),IF(AG42=0,".",AG42))</f>
        <v>0</v>
      </c>
      <c r="AH46" s="377">
        <f t="shared" si="17"/>
        <v>0</v>
      </c>
      <c r="AI46" s="377">
        <f t="shared" si="17"/>
        <v>0</v>
      </c>
      <c r="AJ46" s="377">
        <f t="shared" si="17"/>
        <v>0</v>
      </c>
      <c r="AK46" s="377">
        <f t="shared" si="17"/>
        <v>0</v>
      </c>
      <c r="AL46" s="377">
        <f t="shared" si="17"/>
        <v>1</v>
      </c>
      <c r="AM46" s="377">
        <f t="shared" si="17"/>
        <v>0</v>
      </c>
      <c r="AN46" s="377">
        <f t="shared" si="17"/>
        <v>0</v>
      </c>
      <c r="AO46" s="378">
        <f ca="1">SUM(AO42:AO45)</f>
        <v>0</v>
      </c>
      <c r="AP46" s="378">
        <f t="shared" ref="AP46:AV46" ca="1" si="18">SUM(AP42:AP45)</f>
        <v>0</v>
      </c>
      <c r="AQ46" s="378">
        <f t="shared" ca="1" si="18"/>
        <v>0</v>
      </c>
      <c r="AR46" s="378">
        <f t="shared" ca="1" si="18"/>
        <v>0</v>
      </c>
      <c r="AS46" s="378">
        <f t="shared" ca="1" si="18"/>
        <v>0</v>
      </c>
      <c r="AT46" s="378">
        <f t="shared" ca="1" si="18"/>
        <v>1</v>
      </c>
      <c r="AU46" s="378">
        <f t="shared" ca="1" si="18"/>
        <v>0</v>
      </c>
      <c r="AV46" s="378">
        <f t="shared" ca="1" si="18"/>
        <v>0</v>
      </c>
      <c r="AW46" s="377">
        <f t="shared" ref="AW46:BD49" si="19">COUNTIF((AW$42:AW$45),IF(AW42=0,".",AW42))</f>
        <v>0</v>
      </c>
      <c r="AX46" s="377">
        <f t="shared" si="19"/>
        <v>0</v>
      </c>
      <c r="AY46" s="377">
        <f t="shared" si="19"/>
        <v>0</v>
      </c>
      <c r="AZ46" s="377">
        <f t="shared" si="19"/>
        <v>0</v>
      </c>
      <c r="BA46" s="377">
        <f t="shared" si="19"/>
        <v>0</v>
      </c>
      <c r="BB46" s="377">
        <f t="shared" si="19"/>
        <v>0</v>
      </c>
      <c r="BC46" s="377">
        <f t="shared" si="19"/>
        <v>0</v>
      </c>
      <c r="BD46" s="377">
        <f t="shared" si="19"/>
        <v>0</v>
      </c>
      <c r="BE46" s="378">
        <f ca="1">SUM(BE42:BE45)</f>
        <v>0</v>
      </c>
      <c r="BF46" s="378">
        <f t="shared" ref="BF46:BL46" ca="1" si="20">SUM(BF42:BF45)</f>
        <v>0</v>
      </c>
      <c r="BG46" s="378">
        <f t="shared" ca="1" si="20"/>
        <v>0</v>
      </c>
      <c r="BH46" s="378">
        <f t="shared" ca="1" si="20"/>
        <v>0</v>
      </c>
      <c r="BI46" s="378">
        <f t="shared" ca="1" si="20"/>
        <v>0</v>
      </c>
      <c r="BJ46" s="378">
        <f t="shared" ca="1" si="20"/>
        <v>0</v>
      </c>
      <c r="BK46" s="378">
        <f t="shared" ca="1" si="20"/>
        <v>0</v>
      </c>
      <c r="BL46" s="378">
        <f t="shared" ca="1" si="20"/>
        <v>0</v>
      </c>
      <c r="BM46" s="377">
        <f t="shared" ref="BM46:BT49" si="21">COUNTIF((BM$42:BM$45),IF(BM42=0,".",BM42))</f>
        <v>0</v>
      </c>
      <c r="BN46" s="377">
        <f t="shared" si="21"/>
        <v>0</v>
      </c>
      <c r="BO46" s="377">
        <f t="shared" si="21"/>
        <v>0</v>
      </c>
      <c r="BP46" s="377">
        <f t="shared" si="21"/>
        <v>0</v>
      </c>
      <c r="BQ46" s="377">
        <f t="shared" si="21"/>
        <v>0</v>
      </c>
      <c r="BR46" s="377">
        <f t="shared" si="21"/>
        <v>0</v>
      </c>
      <c r="BS46" s="377">
        <f t="shared" si="21"/>
        <v>0</v>
      </c>
      <c r="BT46" s="377">
        <f t="shared" si="21"/>
        <v>0</v>
      </c>
      <c r="BU46" s="378">
        <f ca="1">SUM(BU42:BU45)</f>
        <v>0</v>
      </c>
      <c r="BV46" s="378">
        <f t="shared" ref="BV46:CB46" ca="1" si="22">SUM(BV42:BV45)</f>
        <v>0</v>
      </c>
      <c r="BW46" s="378">
        <f t="shared" ca="1" si="22"/>
        <v>0</v>
      </c>
      <c r="BX46" s="378">
        <f t="shared" ca="1" si="22"/>
        <v>0</v>
      </c>
      <c r="BY46" s="378">
        <f t="shared" ca="1" si="22"/>
        <v>0</v>
      </c>
      <c r="BZ46" s="378">
        <f t="shared" ca="1" si="22"/>
        <v>0</v>
      </c>
      <c r="CA46" s="378">
        <f t="shared" ca="1" si="22"/>
        <v>0</v>
      </c>
      <c r="CB46" s="378">
        <f t="shared" ca="1" si="22"/>
        <v>0</v>
      </c>
    </row>
    <row r="47" spans="1:80" x14ac:dyDescent="0.2">
      <c r="A47" s="377">
        <f t="shared" ref="A47:X49" si="23">COUNTIF((A$42:A$45),IF(A43=0,".",A43))</f>
        <v>0</v>
      </c>
      <c r="B47" s="377">
        <f t="shared" si="23"/>
        <v>1</v>
      </c>
      <c r="C47" s="377">
        <f t="shared" si="23"/>
        <v>0</v>
      </c>
      <c r="D47" s="377">
        <f t="shared" si="23"/>
        <v>0</v>
      </c>
      <c r="E47" s="377">
        <f t="shared" si="23"/>
        <v>0</v>
      </c>
      <c r="F47" s="377">
        <f t="shared" si="23"/>
        <v>1</v>
      </c>
      <c r="G47" s="377">
        <f t="shared" si="23"/>
        <v>0</v>
      </c>
      <c r="H47" s="377">
        <f t="shared" si="23"/>
        <v>1</v>
      </c>
      <c r="I47" s="1109" t="s">
        <v>322</v>
      </c>
      <c r="J47" s="1109"/>
      <c r="K47" s="1109"/>
      <c r="L47" s="1109"/>
      <c r="M47" s="1109"/>
      <c r="N47" s="1109"/>
      <c r="O47" s="1109"/>
      <c r="P47" s="1109"/>
      <c r="Q47" s="377">
        <f t="shared" si="23"/>
        <v>0</v>
      </c>
      <c r="R47" s="377">
        <f t="shared" si="23"/>
        <v>1</v>
      </c>
      <c r="S47" s="377">
        <f t="shared" si="23"/>
        <v>0</v>
      </c>
      <c r="T47" s="377">
        <f t="shared" si="23"/>
        <v>0</v>
      </c>
      <c r="U47" s="377">
        <f t="shared" si="23"/>
        <v>0</v>
      </c>
      <c r="V47" s="377">
        <f t="shared" si="23"/>
        <v>1</v>
      </c>
      <c r="W47" s="377">
        <f t="shared" si="23"/>
        <v>0</v>
      </c>
      <c r="X47" s="377">
        <f t="shared" si="23"/>
        <v>1</v>
      </c>
      <c r="Y47" s="1109" t="s">
        <v>322</v>
      </c>
      <c r="Z47" s="1109"/>
      <c r="AA47" s="1109"/>
      <c r="AB47" s="1109"/>
      <c r="AC47" s="1109"/>
      <c r="AD47" s="1109"/>
      <c r="AE47" s="1109"/>
      <c r="AF47" s="1109"/>
      <c r="AG47" s="377">
        <f t="shared" si="17"/>
        <v>0</v>
      </c>
      <c r="AH47" s="377">
        <f t="shared" si="17"/>
        <v>0</v>
      </c>
      <c r="AI47" s="377">
        <f t="shared" si="17"/>
        <v>0</v>
      </c>
      <c r="AJ47" s="377">
        <f t="shared" si="17"/>
        <v>0</v>
      </c>
      <c r="AK47" s="377">
        <f t="shared" si="17"/>
        <v>0</v>
      </c>
      <c r="AL47" s="377">
        <f t="shared" si="17"/>
        <v>0</v>
      </c>
      <c r="AM47" s="377">
        <f t="shared" si="17"/>
        <v>0</v>
      </c>
      <c r="AN47" s="377">
        <f t="shared" si="17"/>
        <v>0</v>
      </c>
      <c r="AO47" s="1109" t="s">
        <v>322</v>
      </c>
      <c r="AP47" s="1109"/>
      <c r="AQ47" s="1109"/>
      <c r="AR47" s="1109"/>
      <c r="AS47" s="1109"/>
      <c r="AT47" s="1109"/>
      <c r="AU47" s="1109"/>
      <c r="AV47" s="1109"/>
      <c r="AW47" s="377">
        <f t="shared" si="19"/>
        <v>0</v>
      </c>
      <c r="AX47" s="377">
        <f t="shared" si="19"/>
        <v>0</v>
      </c>
      <c r="AY47" s="377">
        <f t="shared" si="19"/>
        <v>0</v>
      </c>
      <c r="AZ47" s="377">
        <f t="shared" si="19"/>
        <v>0</v>
      </c>
      <c r="BA47" s="377">
        <f t="shared" si="19"/>
        <v>0</v>
      </c>
      <c r="BB47" s="377">
        <f t="shared" si="19"/>
        <v>0</v>
      </c>
      <c r="BC47" s="377">
        <f t="shared" si="19"/>
        <v>0</v>
      </c>
      <c r="BD47" s="377">
        <f t="shared" si="19"/>
        <v>0</v>
      </c>
      <c r="BE47" s="1109" t="s">
        <v>322</v>
      </c>
      <c r="BF47" s="1109"/>
      <c r="BG47" s="1109"/>
      <c r="BH47" s="1109"/>
      <c r="BI47" s="1109"/>
      <c r="BJ47" s="1109"/>
      <c r="BK47" s="1109"/>
      <c r="BL47" s="1109"/>
      <c r="BM47" s="377">
        <f t="shared" si="21"/>
        <v>0</v>
      </c>
      <c r="BN47" s="377">
        <f t="shared" si="21"/>
        <v>0</v>
      </c>
      <c r="BO47" s="377">
        <f t="shared" si="21"/>
        <v>0</v>
      </c>
      <c r="BP47" s="377">
        <f t="shared" si="21"/>
        <v>0</v>
      </c>
      <c r="BQ47" s="377">
        <f t="shared" si="21"/>
        <v>0</v>
      </c>
      <c r="BR47" s="377">
        <f t="shared" si="21"/>
        <v>0</v>
      </c>
      <c r="BS47" s="377">
        <f t="shared" si="21"/>
        <v>0</v>
      </c>
      <c r="BT47" s="377">
        <f t="shared" si="21"/>
        <v>0</v>
      </c>
      <c r="BU47" s="1109" t="s">
        <v>322</v>
      </c>
      <c r="BV47" s="1109"/>
      <c r="BW47" s="1109"/>
      <c r="BX47" s="1109"/>
      <c r="BY47" s="1109"/>
      <c r="BZ47" s="1109"/>
      <c r="CA47" s="1109"/>
      <c r="CB47" s="1109"/>
    </row>
    <row r="48" spans="1:80" x14ac:dyDescent="0.2">
      <c r="A48" s="377">
        <f t="shared" si="23"/>
        <v>0</v>
      </c>
      <c r="B48" s="377">
        <f t="shared" si="23"/>
        <v>0</v>
      </c>
      <c r="C48" s="377">
        <f t="shared" si="23"/>
        <v>0</v>
      </c>
      <c r="D48" s="377">
        <f t="shared" si="23"/>
        <v>0</v>
      </c>
      <c r="E48" s="377">
        <f t="shared" si="23"/>
        <v>0</v>
      </c>
      <c r="F48" s="377">
        <f t="shared" si="23"/>
        <v>0</v>
      </c>
      <c r="G48" s="377">
        <f t="shared" si="23"/>
        <v>0</v>
      </c>
      <c r="H48" s="377">
        <f t="shared" si="23"/>
        <v>0</v>
      </c>
      <c r="I48" s="1109"/>
      <c r="J48" s="1109"/>
      <c r="K48" s="1109"/>
      <c r="L48" s="1109"/>
      <c r="M48" s="1109"/>
      <c r="N48" s="1109"/>
      <c r="O48" s="1109"/>
      <c r="P48" s="1109"/>
      <c r="Q48" s="377">
        <f t="shared" si="23"/>
        <v>0</v>
      </c>
      <c r="R48" s="377">
        <f t="shared" si="23"/>
        <v>0</v>
      </c>
      <c r="S48" s="377">
        <f t="shared" si="23"/>
        <v>0</v>
      </c>
      <c r="T48" s="377">
        <f t="shared" si="23"/>
        <v>0</v>
      </c>
      <c r="U48" s="377">
        <f t="shared" si="23"/>
        <v>0</v>
      </c>
      <c r="V48" s="377">
        <f t="shared" si="23"/>
        <v>0</v>
      </c>
      <c r="W48" s="377">
        <f t="shared" si="23"/>
        <v>0</v>
      </c>
      <c r="X48" s="377">
        <f t="shared" si="23"/>
        <v>0</v>
      </c>
      <c r="Y48" s="1109"/>
      <c r="Z48" s="1109"/>
      <c r="AA48" s="1109"/>
      <c r="AB48" s="1109"/>
      <c r="AC48" s="1109"/>
      <c r="AD48" s="1109"/>
      <c r="AE48" s="1109"/>
      <c r="AF48" s="1109"/>
      <c r="AG48" s="377">
        <f t="shared" si="17"/>
        <v>0</v>
      </c>
      <c r="AH48" s="377">
        <f t="shared" si="17"/>
        <v>0</v>
      </c>
      <c r="AI48" s="377">
        <f t="shared" si="17"/>
        <v>0</v>
      </c>
      <c r="AJ48" s="377">
        <f t="shared" si="17"/>
        <v>0</v>
      </c>
      <c r="AK48" s="377">
        <f t="shared" si="17"/>
        <v>0</v>
      </c>
      <c r="AL48" s="377">
        <f t="shared" si="17"/>
        <v>0</v>
      </c>
      <c r="AM48" s="377">
        <f t="shared" si="17"/>
        <v>0</v>
      </c>
      <c r="AN48" s="377">
        <f t="shared" si="17"/>
        <v>0</v>
      </c>
      <c r="AO48" s="1109"/>
      <c r="AP48" s="1109"/>
      <c r="AQ48" s="1109"/>
      <c r="AR48" s="1109"/>
      <c r="AS48" s="1109"/>
      <c r="AT48" s="1109"/>
      <c r="AU48" s="1109"/>
      <c r="AV48" s="1109"/>
      <c r="AW48" s="377">
        <f t="shared" si="19"/>
        <v>0</v>
      </c>
      <c r="AX48" s="377">
        <f t="shared" si="19"/>
        <v>0</v>
      </c>
      <c r="AY48" s="377">
        <f t="shared" si="19"/>
        <v>0</v>
      </c>
      <c r="AZ48" s="377">
        <f t="shared" si="19"/>
        <v>0</v>
      </c>
      <c r="BA48" s="377">
        <f t="shared" si="19"/>
        <v>0</v>
      </c>
      <c r="BB48" s="377">
        <f t="shared" si="19"/>
        <v>0</v>
      </c>
      <c r="BC48" s="377">
        <f t="shared" si="19"/>
        <v>0</v>
      </c>
      <c r="BD48" s="377">
        <f t="shared" si="19"/>
        <v>0</v>
      </c>
      <c r="BE48" s="1109"/>
      <c r="BF48" s="1109"/>
      <c r="BG48" s="1109"/>
      <c r="BH48" s="1109"/>
      <c r="BI48" s="1109"/>
      <c r="BJ48" s="1109"/>
      <c r="BK48" s="1109"/>
      <c r="BL48" s="1109"/>
      <c r="BM48" s="377">
        <f t="shared" si="21"/>
        <v>0</v>
      </c>
      <c r="BN48" s="377">
        <f t="shared" si="21"/>
        <v>0</v>
      </c>
      <c r="BO48" s="377">
        <f t="shared" si="21"/>
        <v>0</v>
      </c>
      <c r="BP48" s="377">
        <f t="shared" si="21"/>
        <v>0</v>
      </c>
      <c r="BQ48" s="377">
        <f t="shared" si="21"/>
        <v>0</v>
      </c>
      <c r="BR48" s="377">
        <f t="shared" si="21"/>
        <v>0</v>
      </c>
      <c r="BS48" s="377">
        <f t="shared" si="21"/>
        <v>0</v>
      </c>
      <c r="BT48" s="377">
        <f t="shared" si="21"/>
        <v>0</v>
      </c>
      <c r="BU48" s="1109"/>
      <c r="BV48" s="1109"/>
      <c r="BW48" s="1109"/>
      <c r="BX48" s="1109"/>
      <c r="BY48" s="1109"/>
      <c r="BZ48" s="1109"/>
      <c r="CA48" s="1109"/>
      <c r="CB48" s="1109"/>
    </row>
    <row r="49" spans="1:80" ht="13.5" thickBot="1" x14ac:dyDescent="0.25">
      <c r="A49" s="377">
        <f t="shared" si="23"/>
        <v>0</v>
      </c>
      <c r="B49" s="377">
        <f t="shared" si="23"/>
        <v>0</v>
      </c>
      <c r="C49" s="377">
        <f t="shared" si="23"/>
        <v>0</v>
      </c>
      <c r="D49" s="377">
        <f t="shared" si="23"/>
        <v>0</v>
      </c>
      <c r="E49" s="377">
        <f t="shared" si="23"/>
        <v>0</v>
      </c>
      <c r="F49" s="377">
        <f t="shared" si="23"/>
        <v>0</v>
      </c>
      <c r="G49" s="377">
        <f t="shared" si="23"/>
        <v>0</v>
      </c>
      <c r="H49" s="377">
        <f t="shared" si="23"/>
        <v>0</v>
      </c>
      <c r="I49" s="380" t="s">
        <v>42</v>
      </c>
      <c r="J49" s="380" t="s">
        <v>44</v>
      </c>
      <c r="K49" s="380" t="s">
        <v>45</v>
      </c>
      <c r="L49" s="380" t="s">
        <v>46</v>
      </c>
      <c r="M49" s="380" t="s">
        <v>47</v>
      </c>
      <c r="N49" s="380" t="s">
        <v>48</v>
      </c>
      <c r="O49" s="380" t="s">
        <v>67</v>
      </c>
      <c r="P49" s="380" t="s">
        <v>43</v>
      </c>
      <c r="Q49" s="377">
        <f t="shared" si="23"/>
        <v>0</v>
      </c>
      <c r="R49" s="377">
        <f t="shared" si="23"/>
        <v>0</v>
      </c>
      <c r="S49" s="377">
        <f t="shared" si="23"/>
        <v>0</v>
      </c>
      <c r="T49" s="377">
        <f t="shared" si="23"/>
        <v>0</v>
      </c>
      <c r="U49" s="377">
        <f t="shared" si="23"/>
        <v>0</v>
      </c>
      <c r="V49" s="377">
        <f t="shared" si="23"/>
        <v>0</v>
      </c>
      <c r="W49" s="377">
        <f t="shared" si="23"/>
        <v>0</v>
      </c>
      <c r="X49" s="377">
        <f t="shared" si="23"/>
        <v>0</v>
      </c>
      <c r="Y49" s="380" t="s">
        <v>42</v>
      </c>
      <c r="Z49" s="380" t="s">
        <v>44</v>
      </c>
      <c r="AA49" s="380" t="s">
        <v>45</v>
      </c>
      <c r="AB49" s="380" t="s">
        <v>46</v>
      </c>
      <c r="AC49" s="380" t="s">
        <v>47</v>
      </c>
      <c r="AD49" s="380" t="s">
        <v>48</v>
      </c>
      <c r="AE49" s="380" t="s">
        <v>67</v>
      </c>
      <c r="AF49" s="380" t="s">
        <v>43</v>
      </c>
      <c r="AG49" s="377">
        <f t="shared" si="17"/>
        <v>0</v>
      </c>
      <c r="AH49" s="377">
        <f t="shared" si="17"/>
        <v>0</v>
      </c>
      <c r="AI49" s="377">
        <f t="shared" si="17"/>
        <v>0</v>
      </c>
      <c r="AJ49" s="377">
        <f t="shared" si="17"/>
        <v>0</v>
      </c>
      <c r="AK49" s="377">
        <f t="shared" si="17"/>
        <v>0</v>
      </c>
      <c r="AL49" s="377">
        <f t="shared" si="17"/>
        <v>0</v>
      </c>
      <c r="AM49" s="377">
        <f t="shared" si="17"/>
        <v>0</v>
      </c>
      <c r="AN49" s="377">
        <f t="shared" si="17"/>
        <v>0</v>
      </c>
      <c r="AO49" s="380" t="s">
        <v>42</v>
      </c>
      <c r="AP49" s="380" t="s">
        <v>44</v>
      </c>
      <c r="AQ49" s="380" t="s">
        <v>45</v>
      </c>
      <c r="AR49" s="380" t="s">
        <v>46</v>
      </c>
      <c r="AS49" s="380" t="s">
        <v>47</v>
      </c>
      <c r="AT49" s="380" t="s">
        <v>48</v>
      </c>
      <c r="AU49" s="380" t="s">
        <v>67</v>
      </c>
      <c r="AV49" s="380" t="s">
        <v>43</v>
      </c>
      <c r="AW49" s="377">
        <f t="shared" si="19"/>
        <v>0</v>
      </c>
      <c r="AX49" s="377">
        <f t="shared" si="19"/>
        <v>0</v>
      </c>
      <c r="AY49" s="377">
        <f t="shared" si="19"/>
        <v>0</v>
      </c>
      <c r="AZ49" s="377">
        <f t="shared" si="19"/>
        <v>0</v>
      </c>
      <c r="BA49" s="377">
        <f t="shared" si="19"/>
        <v>0</v>
      </c>
      <c r="BB49" s="377">
        <f t="shared" si="19"/>
        <v>0</v>
      </c>
      <c r="BC49" s="377">
        <f t="shared" si="19"/>
        <v>0</v>
      </c>
      <c r="BD49" s="377">
        <f t="shared" si="19"/>
        <v>0</v>
      </c>
      <c r="BE49" s="380" t="s">
        <v>42</v>
      </c>
      <c r="BF49" s="380" t="s">
        <v>44</v>
      </c>
      <c r="BG49" s="380" t="s">
        <v>45</v>
      </c>
      <c r="BH49" s="380" t="s">
        <v>46</v>
      </c>
      <c r="BI49" s="380" t="s">
        <v>47</v>
      </c>
      <c r="BJ49" s="380" t="s">
        <v>48</v>
      </c>
      <c r="BK49" s="380" t="s">
        <v>67</v>
      </c>
      <c r="BL49" s="380" t="s">
        <v>43</v>
      </c>
      <c r="BM49" s="377">
        <f t="shared" si="21"/>
        <v>0</v>
      </c>
      <c r="BN49" s="377">
        <f t="shared" si="21"/>
        <v>0</v>
      </c>
      <c r="BO49" s="377">
        <f t="shared" si="21"/>
        <v>0</v>
      </c>
      <c r="BP49" s="377">
        <f t="shared" si="21"/>
        <v>0</v>
      </c>
      <c r="BQ49" s="377">
        <f t="shared" si="21"/>
        <v>0</v>
      </c>
      <c r="BR49" s="377">
        <f t="shared" si="21"/>
        <v>0</v>
      </c>
      <c r="BS49" s="377">
        <f t="shared" si="21"/>
        <v>0</v>
      </c>
      <c r="BT49" s="377">
        <f t="shared" si="21"/>
        <v>0</v>
      </c>
      <c r="BU49" s="380" t="s">
        <v>42</v>
      </c>
      <c r="BV49" s="380" t="s">
        <v>44</v>
      </c>
      <c r="BW49" s="380" t="s">
        <v>45</v>
      </c>
      <c r="BX49" s="380" t="s">
        <v>46</v>
      </c>
      <c r="BY49" s="380" t="s">
        <v>47</v>
      </c>
      <c r="BZ49" s="380" t="s">
        <v>48</v>
      </c>
      <c r="CA49" s="380" t="s">
        <v>67</v>
      </c>
      <c r="CB49" s="380" t="s">
        <v>43</v>
      </c>
    </row>
    <row r="50" spans="1:80" ht="13.5" thickBot="1" x14ac:dyDescent="0.25">
      <c r="A50" s="373">
        <f>SUM(A42:A49)</f>
        <v>0</v>
      </c>
      <c r="B50" s="372">
        <f t="shared" ref="B50:BM50" si="24">SUM(B42:B49)</f>
        <v>1</v>
      </c>
      <c r="C50" s="372">
        <f t="shared" si="24"/>
        <v>0</v>
      </c>
      <c r="D50" s="372">
        <f t="shared" si="24"/>
        <v>1</v>
      </c>
      <c r="E50" s="372">
        <f t="shared" si="24"/>
        <v>0</v>
      </c>
      <c r="F50" s="372">
        <f t="shared" si="24"/>
        <v>2</v>
      </c>
      <c r="G50" s="372">
        <f t="shared" si="24"/>
        <v>1</v>
      </c>
      <c r="H50" s="372">
        <f t="shared" si="24"/>
        <v>1</v>
      </c>
      <c r="I50" s="379" t="str">
        <f t="shared" ref="I50:P50" ca="1" si="25">IF(A50=I46,"OK.","CISSS!")</f>
        <v>OK.</v>
      </c>
      <c r="J50" s="379" t="str">
        <f t="shared" ca="1" si="25"/>
        <v>OK.</v>
      </c>
      <c r="K50" s="379" t="str">
        <f t="shared" ca="1" si="25"/>
        <v>OK.</v>
      </c>
      <c r="L50" s="379" t="str">
        <f t="shared" ca="1" si="25"/>
        <v>OK.</v>
      </c>
      <c r="M50" s="379" t="str">
        <f t="shared" ca="1" si="25"/>
        <v>OK.</v>
      </c>
      <c r="N50" s="379" t="str">
        <f t="shared" ca="1" si="25"/>
        <v>OK.</v>
      </c>
      <c r="O50" s="379" t="str">
        <f t="shared" ca="1" si="25"/>
        <v>OK.</v>
      </c>
      <c r="P50" s="379" t="str">
        <f t="shared" ca="1" si="25"/>
        <v>OK.</v>
      </c>
      <c r="Q50" s="384">
        <f t="shared" si="24"/>
        <v>0</v>
      </c>
      <c r="R50" s="384">
        <f t="shared" si="24"/>
        <v>1</v>
      </c>
      <c r="S50" s="384">
        <f t="shared" si="24"/>
        <v>0</v>
      </c>
      <c r="T50" s="384">
        <f t="shared" si="24"/>
        <v>1</v>
      </c>
      <c r="U50" s="384">
        <f t="shared" si="24"/>
        <v>0</v>
      </c>
      <c r="V50" s="384">
        <f t="shared" si="24"/>
        <v>2</v>
      </c>
      <c r="W50" s="384">
        <f t="shared" si="24"/>
        <v>1</v>
      </c>
      <c r="X50" s="384">
        <f t="shared" si="24"/>
        <v>1</v>
      </c>
      <c r="Y50" s="382" t="str">
        <f t="shared" ref="Y50:AF50" ca="1" si="26">IF(Q50=Y46,"OK.","CISSS!")</f>
        <v>OK.</v>
      </c>
      <c r="Z50" s="382" t="str">
        <f t="shared" ca="1" si="26"/>
        <v>OK.</v>
      </c>
      <c r="AA50" s="382" t="str">
        <f t="shared" ca="1" si="26"/>
        <v>OK.</v>
      </c>
      <c r="AB50" s="382" t="str">
        <f t="shared" ca="1" si="26"/>
        <v>OK.</v>
      </c>
      <c r="AC50" s="382" t="str">
        <f t="shared" ca="1" si="26"/>
        <v>OK.</v>
      </c>
      <c r="AD50" s="382" t="str">
        <f t="shared" ca="1" si="26"/>
        <v>OK.</v>
      </c>
      <c r="AE50" s="382" t="str">
        <f t="shared" ca="1" si="26"/>
        <v>OK.</v>
      </c>
      <c r="AF50" s="382" t="str">
        <f t="shared" ca="1" si="26"/>
        <v>OK.</v>
      </c>
      <c r="AG50" s="372">
        <f t="shared" si="24"/>
        <v>0</v>
      </c>
      <c r="AH50" s="372">
        <f t="shared" si="24"/>
        <v>0</v>
      </c>
      <c r="AI50" s="372">
        <f t="shared" si="24"/>
        <v>0</v>
      </c>
      <c r="AJ50" s="372">
        <f t="shared" si="24"/>
        <v>0</v>
      </c>
      <c r="AK50" s="372">
        <f t="shared" si="24"/>
        <v>0</v>
      </c>
      <c r="AL50" s="372">
        <f t="shared" si="24"/>
        <v>1</v>
      </c>
      <c r="AM50" s="372">
        <f t="shared" si="24"/>
        <v>0</v>
      </c>
      <c r="AN50" s="372">
        <f t="shared" si="24"/>
        <v>0</v>
      </c>
      <c r="AO50" s="379" t="str">
        <f t="shared" ref="AO50:AV50" ca="1" si="27">IF(AG50=AO46,"OK.","CISSS!")</f>
        <v>OK.</v>
      </c>
      <c r="AP50" s="379" t="str">
        <f t="shared" ca="1" si="27"/>
        <v>OK.</v>
      </c>
      <c r="AQ50" s="379" t="str">
        <f t="shared" ca="1" si="27"/>
        <v>OK.</v>
      </c>
      <c r="AR50" s="379" t="str">
        <f t="shared" ca="1" si="27"/>
        <v>OK.</v>
      </c>
      <c r="AS50" s="379" t="str">
        <f t="shared" ca="1" si="27"/>
        <v>OK.</v>
      </c>
      <c r="AT50" s="379" t="str">
        <f t="shared" ca="1" si="27"/>
        <v>OK.</v>
      </c>
      <c r="AU50" s="379" t="str">
        <f t="shared" ca="1" si="27"/>
        <v>OK.</v>
      </c>
      <c r="AV50" s="379" t="str">
        <f t="shared" ca="1" si="27"/>
        <v>OK.</v>
      </c>
      <c r="AW50" s="384">
        <f t="shared" si="24"/>
        <v>0</v>
      </c>
      <c r="AX50" s="384">
        <f t="shared" si="24"/>
        <v>0</v>
      </c>
      <c r="AY50" s="384">
        <f t="shared" si="24"/>
        <v>0</v>
      </c>
      <c r="AZ50" s="384">
        <f t="shared" si="24"/>
        <v>0</v>
      </c>
      <c r="BA50" s="384">
        <f t="shared" si="24"/>
        <v>0</v>
      </c>
      <c r="BB50" s="384">
        <f t="shared" si="24"/>
        <v>0</v>
      </c>
      <c r="BC50" s="384">
        <f t="shared" si="24"/>
        <v>0</v>
      </c>
      <c r="BD50" s="384">
        <f t="shared" si="24"/>
        <v>0</v>
      </c>
      <c r="BE50" s="382" t="str">
        <f t="shared" ref="BE50:BL50" ca="1" si="28">IF(AW50=BE46,"OK.","CISSS!")</f>
        <v>OK.</v>
      </c>
      <c r="BF50" s="382" t="str">
        <f t="shared" ca="1" si="28"/>
        <v>OK.</v>
      </c>
      <c r="BG50" s="382" t="str">
        <f t="shared" ca="1" si="28"/>
        <v>OK.</v>
      </c>
      <c r="BH50" s="382" t="str">
        <f t="shared" ca="1" si="28"/>
        <v>OK.</v>
      </c>
      <c r="BI50" s="382" t="str">
        <f t="shared" ca="1" si="28"/>
        <v>OK.</v>
      </c>
      <c r="BJ50" s="382" t="str">
        <f t="shared" ca="1" si="28"/>
        <v>OK.</v>
      </c>
      <c r="BK50" s="382" t="str">
        <f t="shared" ca="1" si="28"/>
        <v>OK.</v>
      </c>
      <c r="BL50" s="382" t="str">
        <f t="shared" ca="1" si="28"/>
        <v>OK.</v>
      </c>
      <c r="BM50" s="372">
        <f t="shared" si="24"/>
        <v>0</v>
      </c>
      <c r="BN50" s="372">
        <f t="shared" ref="BN50:BT50" si="29">SUM(BN42:BN49)</f>
        <v>0</v>
      </c>
      <c r="BO50" s="372">
        <f t="shared" si="29"/>
        <v>0</v>
      </c>
      <c r="BP50" s="372">
        <f t="shared" si="29"/>
        <v>0</v>
      </c>
      <c r="BQ50" s="372">
        <f t="shared" si="29"/>
        <v>0</v>
      </c>
      <c r="BR50" s="372">
        <f t="shared" si="29"/>
        <v>0</v>
      </c>
      <c r="BS50" s="372">
        <f t="shared" si="29"/>
        <v>0</v>
      </c>
      <c r="BT50" s="372">
        <f t="shared" si="29"/>
        <v>0</v>
      </c>
      <c r="BU50" s="379" t="str">
        <f t="shared" ref="BU50:CB50" ca="1" si="30">IF(BM50=BU46,"OK.","CISSS!")</f>
        <v>OK.</v>
      </c>
      <c r="BV50" s="379" t="str">
        <f t="shared" ca="1" si="30"/>
        <v>OK.</v>
      </c>
      <c r="BW50" s="379" t="str">
        <f t="shared" ca="1" si="30"/>
        <v>OK.</v>
      </c>
      <c r="BX50" s="379" t="str">
        <f t="shared" ca="1" si="30"/>
        <v>OK.</v>
      </c>
      <c r="BY50" s="379" t="str">
        <f t="shared" ca="1" si="30"/>
        <v>OK.</v>
      </c>
      <c r="BZ50" s="379" t="str">
        <f t="shared" ca="1" si="30"/>
        <v>OK.</v>
      </c>
      <c r="CA50" s="379" t="str">
        <f t="shared" ca="1" si="30"/>
        <v>OK.</v>
      </c>
      <c r="CB50" s="379" t="str">
        <f t="shared" ca="1" si="30"/>
        <v>OK.</v>
      </c>
    </row>
    <row r="51" spans="1:80" x14ac:dyDescent="0.2">
      <c r="A51" s="375">
        <f t="shared" ref="A51:H51" si="31">A$2</f>
        <v>0</v>
      </c>
      <c r="B51" s="375">
        <f t="shared" si="31"/>
        <v>0</v>
      </c>
      <c r="C51" s="375">
        <f t="shared" si="31"/>
        <v>0</v>
      </c>
      <c r="D51" s="375" t="str">
        <f t="shared" si="31"/>
        <v>ARCH 264.01</v>
      </c>
      <c r="E51" s="375">
        <f t="shared" si="31"/>
        <v>0</v>
      </c>
      <c r="F51" s="375" t="str">
        <f t="shared" si="31"/>
        <v>ARCH 338.11</v>
      </c>
      <c r="G51" s="375" t="str">
        <f t="shared" si="31"/>
        <v>ARCH 311.11</v>
      </c>
      <c r="H51" s="375">
        <f t="shared" si="31"/>
        <v>0</v>
      </c>
      <c r="I51">
        <f ca="1">COUNTIF((OFFSET($A$51,0,0,4,8)),IF(A51=0,".",A51))</f>
        <v>0</v>
      </c>
      <c r="J51">
        <f t="shared" ref="J51:P54" ca="1" si="32">COUNTIF((OFFSET($A$51,0,0,4,8)),IF(B51=0,".",B51))</f>
        <v>0</v>
      </c>
      <c r="K51">
        <f t="shared" ca="1" si="32"/>
        <v>0</v>
      </c>
      <c r="L51">
        <f t="shared" ca="1" si="32"/>
        <v>1</v>
      </c>
      <c r="M51">
        <f t="shared" ca="1" si="32"/>
        <v>0</v>
      </c>
      <c r="N51">
        <f t="shared" ca="1" si="32"/>
        <v>1</v>
      </c>
      <c r="O51">
        <f t="shared" ca="1" si="32"/>
        <v>1</v>
      </c>
      <c r="P51">
        <f t="shared" ca="1" si="32"/>
        <v>0</v>
      </c>
      <c r="Q51" s="375">
        <f t="shared" ref="Q51:BT51" si="33">Q$2</f>
        <v>0</v>
      </c>
      <c r="R51" s="375">
        <f t="shared" si="33"/>
        <v>0</v>
      </c>
      <c r="S51" s="375">
        <f t="shared" si="33"/>
        <v>0</v>
      </c>
      <c r="T51" s="375" t="str">
        <f t="shared" si="33"/>
        <v>Öğr. Gör. Cengiz GÖKÇE</v>
      </c>
      <c r="U51" s="375">
        <f t="shared" si="33"/>
        <v>0</v>
      </c>
      <c r="V51" s="375" t="str">
        <f t="shared" si="33"/>
        <v>Yrd. Doç. Dr. Togan TONG</v>
      </c>
      <c r="W51" s="375" t="str">
        <f t="shared" si="33"/>
        <v>Prof. Dr. Reha GÜNAY</v>
      </c>
      <c r="X51" s="375">
        <f t="shared" si="33"/>
        <v>0</v>
      </c>
      <c r="Y51" s="381">
        <f ca="1">COUNTIF((OFFSET($Q$51,0,0,4,8)),IF(Q51=0,".",Q51))</f>
        <v>0</v>
      </c>
      <c r="Z51" s="381">
        <f t="shared" ref="Z51:AF54" ca="1" si="34">COUNTIF((OFFSET($Q$51,0,0,4,8)),IF(R51=0,".",R51))</f>
        <v>0</v>
      </c>
      <c r="AA51" s="381">
        <f t="shared" ca="1" si="34"/>
        <v>0</v>
      </c>
      <c r="AB51" s="381">
        <f t="shared" ca="1" si="34"/>
        <v>1</v>
      </c>
      <c r="AC51" s="381">
        <f t="shared" ca="1" si="34"/>
        <v>0</v>
      </c>
      <c r="AD51" s="381">
        <f t="shared" ca="1" si="34"/>
        <v>1</v>
      </c>
      <c r="AE51" s="381">
        <f t="shared" ca="1" si="34"/>
        <v>1</v>
      </c>
      <c r="AF51" s="381">
        <f t="shared" ca="1" si="34"/>
        <v>0</v>
      </c>
      <c r="AG51" s="375">
        <f t="shared" si="33"/>
        <v>0</v>
      </c>
      <c r="AH51" s="375">
        <f t="shared" si="33"/>
        <v>0</v>
      </c>
      <c r="AI51" s="375">
        <f t="shared" si="33"/>
        <v>0</v>
      </c>
      <c r="AJ51" s="375">
        <f t="shared" si="33"/>
        <v>0</v>
      </c>
      <c r="AK51" s="375">
        <f t="shared" si="33"/>
        <v>0</v>
      </c>
      <c r="AL51" s="375" t="str">
        <f t="shared" si="33"/>
        <v>GSF.222</v>
      </c>
      <c r="AM51" s="375">
        <f t="shared" si="33"/>
        <v>0</v>
      </c>
      <c r="AN51" s="375">
        <f t="shared" si="33"/>
        <v>0</v>
      </c>
      <c r="AO51">
        <f ca="1">COUNTIF((OFFSET($AG$51,0,0,4,8)),IF(AG51=0,".",AG51))</f>
        <v>0</v>
      </c>
      <c r="AP51">
        <f t="shared" ref="AP51:AV54" ca="1" si="35">COUNTIF((OFFSET($AG$51,0,0,4,8)),IF(AH51=0,".",AH51))</f>
        <v>0</v>
      </c>
      <c r="AQ51">
        <f t="shared" ca="1" si="35"/>
        <v>0</v>
      </c>
      <c r="AR51">
        <f t="shared" ca="1" si="35"/>
        <v>0</v>
      </c>
      <c r="AS51">
        <f t="shared" ca="1" si="35"/>
        <v>0</v>
      </c>
      <c r="AT51">
        <f t="shared" ca="1" si="35"/>
        <v>1</v>
      </c>
      <c r="AU51">
        <f t="shared" ca="1" si="35"/>
        <v>0</v>
      </c>
      <c r="AV51">
        <f t="shared" ca="1" si="35"/>
        <v>0</v>
      </c>
      <c r="AW51" s="375">
        <f t="shared" si="33"/>
        <v>0</v>
      </c>
      <c r="AX51" s="375">
        <f t="shared" si="33"/>
        <v>0</v>
      </c>
      <c r="AY51" s="375">
        <f t="shared" si="33"/>
        <v>0</v>
      </c>
      <c r="AZ51" s="375">
        <f t="shared" si="33"/>
        <v>0</v>
      </c>
      <c r="BA51" s="375">
        <f t="shared" si="33"/>
        <v>0</v>
      </c>
      <c r="BB51" s="375">
        <f t="shared" si="33"/>
        <v>0</v>
      </c>
      <c r="BC51" s="375">
        <f t="shared" si="33"/>
        <v>0</v>
      </c>
      <c r="BD51" s="375">
        <f t="shared" si="33"/>
        <v>0</v>
      </c>
      <c r="BE51" s="381">
        <f ca="1">COUNTIF((OFFSET($AW$51,0,0,4,8)),IF(AW51=0,".",AW51))</f>
        <v>0</v>
      </c>
      <c r="BF51" s="381">
        <f t="shared" ref="BF51:BL54" ca="1" si="36">COUNTIF((OFFSET($AW$51,0,0,4,8)),IF(AX51=0,".",AX51))</f>
        <v>0</v>
      </c>
      <c r="BG51" s="381">
        <f t="shared" ca="1" si="36"/>
        <v>0</v>
      </c>
      <c r="BH51" s="381">
        <f t="shared" ca="1" si="36"/>
        <v>0</v>
      </c>
      <c r="BI51" s="381">
        <f t="shared" ca="1" si="36"/>
        <v>0</v>
      </c>
      <c r="BJ51" s="381">
        <f t="shared" ca="1" si="36"/>
        <v>0</v>
      </c>
      <c r="BK51" s="381">
        <f t="shared" ca="1" si="36"/>
        <v>0</v>
      </c>
      <c r="BL51" s="381">
        <f t="shared" ca="1" si="36"/>
        <v>0</v>
      </c>
      <c r="BM51" s="375">
        <f t="shared" si="33"/>
        <v>0</v>
      </c>
      <c r="BN51" s="375">
        <f t="shared" si="33"/>
        <v>0</v>
      </c>
      <c r="BO51" s="375">
        <f t="shared" si="33"/>
        <v>0</v>
      </c>
      <c r="BP51" s="375">
        <f t="shared" si="33"/>
        <v>0</v>
      </c>
      <c r="BQ51" s="375">
        <f t="shared" si="33"/>
        <v>0</v>
      </c>
      <c r="BR51" s="375">
        <f t="shared" si="33"/>
        <v>0</v>
      </c>
      <c r="BS51" s="375">
        <f t="shared" si="33"/>
        <v>0</v>
      </c>
      <c r="BT51" s="375">
        <f t="shared" si="33"/>
        <v>0</v>
      </c>
      <c r="BU51">
        <f ca="1">COUNTIF((OFFSET($BM$51,0,0,4,8)),IF(BM51=0,".",BM51))</f>
        <v>0</v>
      </c>
      <c r="BV51">
        <f t="shared" ref="BV51:CB54" ca="1" si="37">COUNTIF((OFFSET($BM$51,0,0,4,8)),IF(BN51=0,".",BN51))</f>
        <v>0</v>
      </c>
      <c r="BW51">
        <f t="shared" ca="1" si="37"/>
        <v>0</v>
      </c>
      <c r="BX51">
        <f t="shared" ca="1" si="37"/>
        <v>0</v>
      </c>
      <c r="BY51">
        <f t="shared" ca="1" si="37"/>
        <v>0</v>
      </c>
      <c r="BZ51">
        <f t="shared" ca="1" si="37"/>
        <v>0</v>
      </c>
      <c r="CA51">
        <f t="shared" ca="1" si="37"/>
        <v>0</v>
      </c>
      <c r="CB51">
        <f t="shared" ca="1" si="37"/>
        <v>0</v>
      </c>
    </row>
    <row r="52" spans="1:80" x14ac:dyDescent="0.2">
      <c r="A52" s="374">
        <f t="shared" ref="A52:H52" si="38">A$12</f>
        <v>0</v>
      </c>
      <c r="B52" s="374" t="str">
        <f t="shared" si="38"/>
        <v>ARCH 208.12</v>
      </c>
      <c r="C52" s="374">
        <f t="shared" si="38"/>
        <v>0</v>
      </c>
      <c r="D52" s="374">
        <f t="shared" si="38"/>
        <v>0</v>
      </c>
      <c r="E52" s="374">
        <f t="shared" si="38"/>
        <v>0</v>
      </c>
      <c r="F52" s="374" t="str">
        <f t="shared" si="38"/>
        <v>ARCH 467.12</v>
      </c>
      <c r="G52" s="374">
        <f t="shared" si="38"/>
        <v>0</v>
      </c>
      <c r="H52" s="374" t="str">
        <f t="shared" si="38"/>
        <v>ARCH 413.01</v>
      </c>
      <c r="I52">
        <f ca="1">COUNTIF((OFFSET($A$51,0,0,4,8)),IF(A52=0,".",A52))</f>
        <v>0</v>
      </c>
      <c r="J52">
        <f t="shared" ca="1" si="32"/>
        <v>1</v>
      </c>
      <c r="K52">
        <f t="shared" ca="1" si="32"/>
        <v>0</v>
      </c>
      <c r="L52">
        <f t="shared" ca="1" si="32"/>
        <v>0</v>
      </c>
      <c r="M52">
        <f t="shared" ca="1" si="32"/>
        <v>0</v>
      </c>
      <c r="N52">
        <f t="shared" ca="1" si="32"/>
        <v>1</v>
      </c>
      <c r="O52">
        <f t="shared" ca="1" si="32"/>
        <v>0</v>
      </c>
      <c r="P52">
        <f t="shared" ca="1" si="32"/>
        <v>1</v>
      </c>
      <c r="Q52" s="385">
        <f t="shared" ref="Q52:BT52" si="39">Q$12</f>
        <v>0</v>
      </c>
      <c r="R52" s="385" t="str">
        <f t="shared" si="39"/>
        <v>Öğr. Gör. Turan DÜNDAR</v>
      </c>
      <c r="S52" s="385">
        <f t="shared" si="39"/>
        <v>0</v>
      </c>
      <c r="T52" s="385">
        <f t="shared" si="39"/>
        <v>0</v>
      </c>
      <c r="U52" s="385">
        <f t="shared" si="39"/>
        <v>0</v>
      </c>
      <c r="V52" s="385" t="str">
        <f t="shared" si="39"/>
        <v>Prof. Dr. Güzin KONUK</v>
      </c>
      <c r="W52" s="385">
        <f t="shared" si="39"/>
        <v>0</v>
      </c>
      <c r="X52" s="385" t="str">
        <f t="shared" si="39"/>
        <v>Yrd. Doç. Dr. Soner ŞAHİN</v>
      </c>
      <c r="Y52" s="381">
        <f ca="1">COUNTIF((OFFSET($Q$51,0,0,4,8)),IF(Q52=0,".",Q52))</f>
        <v>0</v>
      </c>
      <c r="Z52" s="381">
        <f t="shared" ca="1" si="34"/>
        <v>1</v>
      </c>
      <c r="AA52" s="381">
        <f t="shared" ca="1" si="34"/>
        <v>0</v>
      </c>
      <c r="AB52" s="381">
        <f t="shared" ca="1" si="34"/>
        <v>0</v>
      </c>
      <c r="AC52" s="381">
        <f t="shared" ca="1" si="34"/>
        <v>0</v>
      </c>
      <c r="AD52" s="381">
        <f t="shared" ca="1" si="34"/>
        <v>1</v>
      </c>
      <c r="AE52" s="381">
        <f t="shared" ca="1" si="34"/>
        <v>0</v>
      </c>
      <c r="AF52" s="381">
        <f t="shared" ca="1" si="34"/>
        <v>1</v>
      </c>
      <c r="AG52" s="374">
        <f t="shared" si="39"/>
        <v>0</v>
      </c>
      <c r="AH52" s="374">
        <f t="shared" si="39"/>
        <v>0</v>
      </c>
      <c r="AI52" s="374">
        <f t="shared" si="39"/>
        <v>0</v>
      </c>
      <c r="AJ52" s="374">
        <f t="shared" si="39"/>
        <v>0</v>
      </c>
      <c r="AK52" s="374">
        <f t="shared" si="39"/>
        <v>0</v>
      </c>
      <c r="AL52" s="374">
        <f t="shared" si="39"/>
        <v>0</v>
      </c>
      <c r="AM52" s="374">
        <f t="shared" si="39"/>
        <v>0</v>
      </c>
      <c r="AN52" s="374">
        <f t="shared" si="39"/>
        <v>0</v>
      </c>
      <c r="AO52">
        <f ca="1">COUNTIF((OFFSET($AG$51,0,0,4,8)),IF(AG52=0,".",AG52))</f>
        <v>0</v>
      </c>
      <c r="AP52">
        <f t="shared" ca="1" si="35"/>
        <v>0</v>
      </c>
      <c r="AQ52">
        <f t="shared" ca="1" si="35"/>
        <v>0</v>
      </c>
      <c r="AR52">
        <f t="shared" ca="1" si="35"/>
        <v>0</v>
      </c>
      <c r="AS52">
        <f t="shared" ca="1" si="35"/>
        <v>0</v>
      </c>
      <c r="AT52">
        <f t="shared" ca="1" si="35"/>
        <v>0</v>
      </c>
      <c r="AU52">
        <f t="shared" ca="1" si="35"/>
        <v>0</v>
      </c>
      <c r="AV52">
        <f t="shared" ca="1" si="35"/>
        <v>0</v>
      </c>
      <c r="AW52" s="385">
        <f t="shared" si="39"/>
        <v>0</v>
      </c>
      <c r="AX52" s="385">
        <f t="shared" si="39"/>
        <v>0</v>
      </c>
      <c r="AY52" s="385">
        <f t="shared" si="39"/>
        <v>0</v>
      </c>
      <c r="AZ52" s="385">
        <f t="shared" si="39"/>
        <v>0</v>
      </c>
      <c r="BA52" s="385">
        <f t="shared" si="39"/>
        <v>0</v>
      </c>
      <c r="BB52" s="385">
        <f t="shared" si="39"/>
        <v>0</v>
      </c>
      <c r="BC52" s="385">
        <f t="shared" si="39"/>
        <v>0</v>
      </c>
      <c r="BD52" s="385">
        <f t="shared" si="39"/>
        <v>0</v>
      </c>
      <c r="BE52" s="381">
        <f ca="1">COUNTIF((OFFSET($AW$51,0,0,4,8)),IF(AW52=0,".",AW52))</f>
        <v>0</v>
      </c>
      <c r="BF52" s="381">
        <f t="shared" ca="1" si="36"/>
        <v>0</v>
      </c>
      <c r="BG52" s="381">
        <f t="shared" ca="1" si="36"/>
        <v>0</v>
      </c>
      <c r="BH52" s="381">
        <f t="shared" ca="1" si="36"/>
        <v>0</v>
      </c>
      <c r="BI52" s="381">
        <f t="shared" ca="1" si="36"/>
        <v>0</v>
      </c>
      <c r="BJ52" s="381">
        <f t="shared" ca="1" si="36"/>
        <v>0</v>
      </c>
      <c r="BK52" s="381">
        <f t="shared" ca="1" si="36"/>
        <v>0</v>
      </c>
      <c r="BL52" s="381">
        <f t="shared" ca="1" si="36"/>
        <v>0</v>
      </c>
      <c r="BM52" s="374">
        <f t="shared" si="39"/>
        <v>0</v>
      </c>
      <c r="BN52" s="374">
        <f t="shared" si="39"/>
        <v>0</v>
      </c>
      <c r="BO52" s="374">
        <f t="shared" si="39"/>
        <v>0</v>
      </c>
      <c r="BP52" s="374">
        <f t="shared" si="39"/>
        <v>0</v>
      </c>
      <c r="BQ52" s="374">
        <f t="shared" si="39"/>
        <v>0</v>
      </c>
      <c r="BR52" s="374">
        <f t="shared" si="39"/>
        <v>0</v>
      </c>
      <c r="BS52" s="374">
        <f t="shared" si="39"/>
        <v>0</v>
      </c>
      <c r="BT52" s="374">
        <f t="shared" si="39"/>
        <v>0</v>
      </c>
      <c r="BU52">
        <f ca="1">COUNTIF((OFFSET($BM$51,0,0,4,8)),IF(BM52=0,".",BM52))</f>
        <v>0</v>
      </c>
      <c r="BV52">
        <f t="shared" ca="1" si="37"/>
        <v>0</v>
      </c>
      <c r="BW52">
        <f t="shared" ca="1" si="37"/>
        <v>0</v>
      </c>
      <c r="BX52">
        <f t="shared" ca="1" si="37"/>
        <v>0</v>
      </c>
      <c r="BY52">
        <f t="shared" ca="1" si="37"/>
        <v>0</v>
      </c>
      <c r="BZ52">
        <f t="shared" ca="1" si="37"/>
        <v>0</v>
      </c>
      <c r="CA52">
        <f t="shared" ca="1" si="37"/>
        <v>0</v>
      </c>
      <c r="CB52">
        <f t="shared" ca="1" si="37"/>
        <v>0</v>
      </c>
    </row>
    <row r="53" spans="1:80" x14ac:dyDescent="0.2">
      <c r="A53" s="375">
        <f t="shared" ref="A53:H53" si="40">A$22</f>
        <v>0</v>
      </c>
      <c r="B53" s="375">
        <f t="shared" si="40"/>
        <v>0</v>
      </c>
      <c r="C53" s="375">
        <f t="shared" si="40"/>
        <v>0</v>
      </c>
      <c r="D53" s="375">
        <f t="shared" si="40"/>
        <v>0</v>
      </c>
      <c r="E53" s="375">
        <f t="shared" si="40"/>
        <v>0</v>
      </c>
      <c r="F53" s="375">
        <f t="shared" si="40"/>
        <v>0</v>
      </c>
      <c r="G53" s="375">
        <f t="shared" si="40"/>
        <v>0</v>
      </c>
      <c r="H53" s="375">
        <f t="shared" si="40"/>
        <v>0</v>
      </c>
      <c r="I53">
        <f ca="1">COUNTIF((OFFSET($A$51,0,0,4,8)),IF(A53=0,".",A53))</f>
        <v>0</v>
      </c>
      <c r="J53">
        <f t="shared" ca="1" si="32"/>
        <v>0</v>
      </c>
      <c r="K53">
        <f t="shared" ca="1" si="32"/>
        <v>0</v>
      </c>
      <c r="L53">
        <f t="shared" ca="1" si="32"/>
        <v>0</v>
      </c>
      <c r="M53">
        <f t="shared" ca="1" si="32"/>
        <v>0</v>
      </c>
      <c r="N53">
        <f t="shared" ca="1" si="32"/>
        <v>0</v>
      </c>
      <c r="O53">
        <f t="shared" ca="1" si="32"/>
        <v>0</v>
      </c>
      <c r="P53">
        <f t="shared" ca="1" si="32"/>
        <v>0</v>
      </c>
      <c r="Q53" s="375">
        <f t="shared" ref="Q53:BT53" si="41">Q$22</f>
        <v>0</v>
      </c>
      <c r="R53" s="375">
        <f t="shared" si="41"/>
        <v>0</v>
      </c>
      <c r="S53" s="375">
        <f t="shared" si="41"/>
        <v>0</v>
      </c>
      <c r="T53" s="375">
        <f t="shared" si="41"/>
        <v>0</v>
      </c>
      <c r="U53" s="375">
        <f t="shared" si="41"/>
        <v>0</v>
      </c>
      <c r="V53" s="375">
        <f t="shared" si="41"/>
        <v>0</v>
      </c>
      <c r="W53" s="375">
        <f t="shared" si="41"/>
        <v>0</v>
      </c>
      <c r="X53" s="375">
        <f t="shared" si="41"/>
        <v>0</v>
      </c>
      <c r="Y53" s="381">
        <f ca="1">COUNTIF((OFFSET($Q$51,0,0,4,8)),IF(Q53=0,".",Q53))</f>
        <v>0</v>
      </c>
      <c r="Z53" s="381">
        <f t="shared" ca="1" si="34"/>
        <v>0</v>
      </c>
      <c r="AA53" s="381">
        <f t="shared" ca="1" si="34"/>
        <v>0</v>
      </c>
      <c r="AB53" s="381">
        <f t="shared" ca="1" si="34"/>
        <v>0</v>
      </c>
      <c r="AC53" s="381">
        <f t="shared" ca="1" si="34"/>
        <v>0</v>
      </c>
      <c r="AD53" s="381">
        <f t="shared" ca="1" si="34"/>
        <v>0</v>
      </c>
      <c r="AE53" s="381">
        <f t="shared" ca="1" si="34"/>
        <v>0</v>
      </c>
      <c r="AF53" s="381">
        <f t="shared" ca="1" si="34"/>
        <v>0</v>
      </c>
      <c r="AG53" s="375">
        <f t="shared" si="41"/>
        <v>0</v>
      </c>
      <c r="AH53" s="375">
        <f t="shared" si="41"/>
        <v>0</v>
      </c>
      <c r="AI53" s="375">
        <f t="shared" si="41"/>
        <v>0</v>
      </c>
      <c r="AJ53" s="375">
        <f t="shared" si="41"/>
        <v>0</v>
      </c>
      <c r="AK53" s="375">
        <f t="shared" si="41"/>
        <v>0</v>
      </c>
      <c r="AL53" s="375">
        <f t="shared" si="41"/>
        <v>0</v>
      </c>
      <c r="AM53" s="375">
        <f t="shared" si="41"/>
        <v>0</v>
      </c>
      <c r="AN53" s="375">
        <f t="shared" si="41"/>
        <v>0</v>
      </c>
      <c r="AO53">
        <f ca="1">COUNTIF((OFFSET($AG$51,0,0,4,8)),IF(AG53=0,".",AG53))</f>
        <v>0</v>
      </c>
      <c r="AP53">
        <f t="shared" ca="1" si="35"/>
        <v>0</v>
      </c>
      <c r="AQ53">
        <f t="shared" ca="1" si="35"/>
        <v>0</v>
      </c>
      <c r="AR53">
        <f t="shared" ca="1" si="35"/>
        <v>0</v>
      </c>
      <c r="AS53">
        <f t="shared" ca="1" si="35"/>
        <v>0</v>
      </c>
      <c r="AT53">
        <f t="shared" ca="1" si="35"/>
        <v>0</v>
      </c>
      <c r="AU53">
        <f t="shared" ca="1" si="35"/>
        <v>0</v>
      </c>
      <c r="AV53">
        <f t="shared" ca="1" si="35"/>
        <v>0</v>
      </c>
      <c r="AW53" s="375">
        <f t="shared" si="41"/>
        <v>0</v>
      </c>
      <c r="AX53" s="375">
        <f t="shared" si="41"/>
        <v>0</v>
      </c>
      <c r="AY53" s="375">
        <f t="shared" si="41"/>
        <v>0</v>
      </c>
      <c r="AZ53" s="375">
        <f t="shared" si="41"/>
        <v>0</v>
      </c>
      <c r="BA53" s="375">
        <f t="shared" si="41"/>
        <v>0</v>
      </c>
      <c r="BB53" s="375">
        <f t="shared" si="41"/>
        <v>0</v>
      </c>
      <c r="BC53" s="375">
        <f t="shared" si="41"/>
        <v>0</v>
      </c>
      <c r="BD53" s="375">
        <f t="shared" si="41"/>
        <v>0</v>
      </c>
      <c r="BE53" s="381">
        <f ca="1">COUNTIF((OFFSET($AW$51,0,0,4,8)),IF(AW53=0,".",AW53))</f>
        <v>0</v>
      </c>
      <c r="BF53" s="381">
        <f t="shared" ca="1" si="36"/>
        <v>0</v>
      </c>
      <c r="BG53" s="381">
        <f t="shared" ca="1" si="36"/>
        <v>0</v>
      </c>
      <c r="BH53" s="381">
        <f t="shared" ca="1" si="36"/>
        <v>0</v>
      </c>
      <c r="BI53" s="381">
        <f t="shared" ca="1" si="36"/>
        <v>0</v>
      </c>
      <c r="BJ53" s="381">
        <f t="shared" ca="1" si="36"/>
        <v>0</v>
      </c>
      <c r="BK53" s="381">
        <f t="shared" ca="1" si="36"/>
        <v>0</v>
      </c>
      <c r="BL53" s="381">
        <f t="shared" ca="1" si="36"/>
        <v>0</v>
      </c>
      <c r="BM53" s="375">
        <f t="shared" si="41"/>
        <v>0</v>
      </c>
      <c r="BN53" s="375">
        <f t="shared" si="41"/>
        <v>0</v>
      </c>
      <c r="BO53" s="375">
        <f t="shared" si="41"/>
        <v>0</v>
      </c>
      <c r="BP53" s="375">
        <f t="shared" si="41"/>
        <v>0</v>
      </c>
      <c r="BQ53" s="375">
        <f t="shared" si="41"/>
        <v>0</v>
      </c>
      <c r="BR53" s="375">
        <f t="shared" si="41"/>
        <v>0</v>
      </c>
      <c r="BS53" s="375">
        <f t="shared" si="41"/>
        <v>0</v>
      </c>
      <c r="BT53" s="375">
        <f t="shared" si="41"/>
        <v>0</v>
      </c>
      <c r="BU53">
        <f ca="1">COUNTIF((OFFSET($BM$51,0,0,4,8)),IF(BM53=0,".",BM53))</f>
        <v>0</v>
      </c>
      <c r="BV53">
        <f t="shared" ca="1" si="37"/>
        <v>0</v>
      </c>
      <c r="BW53">
        <f t="shared" ca="1" si="37"/>
        <v>0</v>
      </c>
      <c r="BX53">
        <f t="shared" ca="1" si="37"/>
        <v>0</v>
      </c>
      <c r="BY53">
        <f t="shared" ca="1" si="37"/>
        <v>0</v>
      </c>
      <c r="BZ53">
        <f t="shared" ca="1" si="37"/>
        <v>0</v>
      </c>
      <c r="CA53">
        <f t="shared" ca="1" si="37"/>
        <v>0</v>
      </c>
      <c r="CB53">
        <f t="shared" ca="1" si="37"/>
        <v>0</v>
      </c>
    </row>
    <row r="54" spans="1:80" x14ac:dyDescent="0.2">
      <c r="A54" s="374">
        <f t="shared" ref="A54:H54" si="42">A$32</f>
        <v>0</v>
      </c>
      <c r="B54" s="374">
        <f t="shared" si="42"/>
        <v>0</v>
      </c>
      <c r="C54" s="374">
        <f t="shared" si="42"/>
        <v>0</v>
      </c>
      <c r="D54" s="374">
        <f t="shared" si="42"/>
        <v>0</v>
      </c>
      <c r="E54" s="374">
        <f t="shared" si="42"/>
        <v>0</v>
      </c>
      <c r="F54" s="374">
        <f t="shared" si="42"/>
        <v>0</v>
      </c>
      <c r="G54" s="374">
        <f t="shared" si="42"/>
        <v>0</v>
      </c>
      <c r="H54" s="374">
        <f t="shared" si="42"/>
        <v>0</v>
      </c>
      <c r="I54">
        <f ca="1">COUNTIF((OFFSET($A$51,0,0,4,8)),IF(A54=0,".",A54))</f>
        <v>0</v>
      </c>
      <c r="J54">
        <f t="shared" ca="1" si="32"/>
        <v>0</v>
      </c>
      <c r="K54">
        <f t="shared" ca="1" si="32"/>
        <v>0</v>
      </c>
      <c r="L54">
        <f t="shared" ca="1" si="32"/>
        <v>0</v>
      </c>
      <c r="M54">
        <f t="shared" ca="1" si="32"/>
        <v>0</v>
      </c>
      <c r="N54">
        <f t="shared" ca="1" si="32"/>
        <v>0</v>
      </c>
      <c r="O54">
        <f t="shared" ca="1" si="32"/>
        <v>0</v>
      </c>
      <c r="P54">
        <f t="shared" ca="1" si="32"/>
        <v>0</v>
      </c>
      <c r="Q54" s="385">
        <f t="shared" ref="Q54:BT54" si="43">Q$32</f>
        <v>0</v>
      </c>
      <c r="R54" s="385">
        <f t="shared" si="43"/>
        <v>0</v>
      </c>
      <c r="S54" s="385">
        <f t="shared" si="43"/>
        <v>0</v>
      </c>
      <c r="T54" s="385">
        <f t="shared" si="43"/>
        <v>0</v>
      </c>
      <c r="U54" s="385">
        <f t="shared" si="43"/>
        <v>0</v>
      </c>
      <c r="V54" s="385">
        <f t="shared" si="43"/>
        <v>0</v>
      </c>
      <c r="W54" s="385">
        <f t="shared" si="43"/>
        <v>0</v>
      </c>
      <c r="X54" s="385">
        <f t="shared" si="43"/>
        <v>0</v>
      </c>
      <c r="Y54" s="381">
        <f ca="1">COUNTIF((OFFSET($Q$51,0,0,4,8)),IF(Q54=0,".",Q54))</f>
        <v>0</v>
      </c>
      <c r="Z54" s="381">
        <f t="shared" ca="1" si="34"/>
        <v>0</v>
      </c>
      <c r="AA54" s="381">
        <f t="shared" ca="1" si="34"/>
        <v>0</v>
      </c>
      <c r="AB54" s="381">
        <f t="shared" ca="1" si="34"/>
        <v>0</v>
      </c>
      <c r="AC54" s="381">
        <f t="shared" ca="1" si="34"/>
        <v>0</v>
      </c>
      <c r="AD54" s="381">
        <f t="shared" ca="1" si="34"/>
        <v>0</v>
      </c>
      <c r="AE54" s="381">
        <f t="shared" ca="1" si="34"/>
        <v>0</v>
      </c>
      <c r="AF54" s="381">
        <f t="shared" ca="1" si="34"/>
        <v>0</v>
      </c>
      <c r="AG54" s="374">
        <f t="shared" si="43"/>
        <v>0</v>
      </c>
      <c r="AH54" s="374">
        <f t="shared" si="43"/>
        <v>0</v>
      </c>
      <c r="AI54" s="374">
        <f t="shared" si="43"/>
        <v>0</v>
      </c>
      <c r="AJ54" s="374">
        <f t="shared" si="43"/>
        <v>0</v>
      </c>
      <c r="AK54" s="374">
        <f t="shared" si="43"/>
        <v>0</v>
      </c>
      <c r="AL54" s="374">
        <f t="shared" si="43"/>
        <v>0</v>
      </c>
      <c r="AM54" s="374">
        <f t="shared" si="43"/>
        <v>0</v>
      </c>
      <c r="AN54" s="374">
        <f t="shared" si="43"/>
        <v>0</v>
      </c>
      <c r="AO54">
        <f ca="1">COUNTIF((OFFSET($AG$51,0,0,4,8)),IF(AG54=0,".",AG54))</f>
        <v>0</v>
      </c>
      <c r="AP54">
        <f t="shared" ca="1" si="35"/>
        <v>0</v>
      </c>
      <c r="AQ54">
        <f t="shared" ca="1" si="35"/>
        <v>0</v>
      </c>
      <c r="AR54">
        <f t="shared" ca="1" si="35"/>
        <v>0</v>
      </c>
      <c r="AS54">
        <f t="shared" ca="1" si="35"/>
        <v>0</v>
      </c>
      <c r="AT54">
        <f t="shared" ca="1" si="35"/>
        <v>0</v>
      </c>
      <c r="AU54">
        <f t="shared" ca="1" si="35"/>
        <v>0</v>
      </c>
      <c r="AV54">
        <f t="shared" ca="1" si="35"/>
        <v>0</v>
      </c>
      <c r="AW54" s="385">
        <f t="shared" si="43"/>
        <v>0</v>
      </c>
      <c r="AX54" s="385">
        <f t="shared" si="43"/>
        <v>0</v>
      </c>
      <c r="AY54" s="385">
        <f t="shared" si="43"/>
        <v>0</v>
      </c>
      <c r="AZ54" s="385">
        <f t="shared" si="43"/>
        <v>0</v>
      </c>
      <c r="BA54" s="385">
        <f t="shared" si="43"/>
        <v>0</v>
      </c>
      <c r="BB54" s="385">
        <f t="shared" si="43"/>
        <v>0</v>
      </c>
      <c r="BC54" s="385">
        <f t="shared" si="43"/>
        <v>0</v>
      </c>
      <c r="BD54" s="385">
        <f t="shared" si="43"/>
        <v>0</v>
      </c>
      <c r="BE54" s="381">
        <f ca="1">COUNTIF((OFFSET($AW$51,0,0,4,8)),IF(AW54=0,".",AW54))</f>
        <v>0</v>
      </c>
      <c r="BF54" s="381">
        <f t="shared" ca="1" si="36"/>
        <v>0</v>
      </c>
      <c r="BG54" s="381">
        <f t="shared" ca="1" si="36"/>
        <v>0</v>
      </c>
      <c r="BH54" s="381">
        <f t="shared" ca="1" si="36"/>
        <v>0</v>
      </c>
      <c r="BI54" s="381">
        <f t="shared" ca="1" si="36"/>
        <v>0</v>
      </c>
      <c r="BJ54" s="381">
        <f t="shared" ca="1" si="36"/>
        <v>0</v>
      </c>
      <c r="BK54" s="381">
        <f t="shared" ca="1" si="36"/>
        <v>0</v>
      </c>
      <c r="BL54" s="381">
        <f t="shared" ca="1" si="36"/>
        <v>0</v>
      </c>
      <c r="BM54" s="374">
        <f t="shared" si="43"/>
        <v>0</v>
      </c>
      <c r="BN54" s="374">
        <f t="shared" si="43"/>
        <v>0</v>
      </c>
      <c r="BO54" s="374">
        <f t="shared" si="43"/>
        <v>0</v>
      </c>
      <c r="BP54" s="374">
        <f t="shared" si="43"/>
        <v>0</v>
      </c>
      <c r="BQ54" s="374">
        <f t="shared" si="43"/>
        <v>0</v>
      </c>
      <c r="BR54" s="374">
        <f t="shared" si="43"/>
        <v>0</v>
      </c>
      <c r="BS54" s="374">
        <f t="shared" si="43"/>
        <v>0</v>
      </c>
      <c r="BT54" s="374">
        <f t="shared" si="43"/>
        <v>0</v>
      </c>
      <c r="BU54">
        <f ca="1">COUNTIF((OFFSET($BM$51,0,0,4,8)),IF(BM54=0,".",BM54))</f>
        <v>0</v>
      </c>
      <c r="BV54">
        <f t="shared" ca="1" si="37"/>
        <v>0</v>
      </c>
      <c r="BW54">
        <f t="shared" ca="1" si="37"/>
        <v>0</v>
      </c>
      <c r="BX54">
        <f t="shared" ca="1" si="37"/>
        <v>0</v>
      </c>
      <c r="BY54">
        <f t="shared" ca="1" si="37"/>
        <v>0</v>
      </c>
      <c r="BZ54">
        <f t="shared" ca="1" si="37"/>
        <v>0</v>
      </c>
      <c r="CA54">
        <f t="shared" ca="1" si="37"/>
        <v>0</v>
      </c>
      <c r="CB54">
        <f t="shared" ca="1" si="37"/>
        <v>0</v>
      </c>
    </row>
    <row r="55" spans="1:80" x14ac:dyDescent="0.2">
      <c r="A55" s="377">
        <f t="shared" ref="A55:H55" si="44">COUNTIF((A$51:A$54),IF(A51=0,".",A51))</f>
        <v>0</v>
      </c>
      <c r="B55" s="378">
        <f t="shared" si="44"/>
        <v>0</v>
      </c>
      <c r="C55" s="378">
        <f t="shared" si="44"/>
        <v>0</v>
      </c>
      <c r="D55" s="378">
        <f t="shared" si="44"/>
        <v>1</v>
      </c>
      <c r="E55" s="378">
        <f t="shared" si="44"/>
        <v>0</v>
      </c>
      <c r="F55" s="378">
        <f t="shared" si="44"/>
        <v>1</v>
      </c>
      <c r="G55" s="378">
        <f t="shared" si="44"/>
        <v>1</v>
      </c>
      <c r="H55" s="378">
        <f t="shared" si="44"/>
        <v>0</v>
      </c>
      <c r="I55" s="378">
        <f ca="1">SUM(I51:I54)</f>
        <v>0</v>
      </c>
      <c r="J55" s="378">
        <f t="shared" ref="J55:P55" ca="1" si="45">SUM(J51:J54)</f>
        <v>1</v>
      </c>
      <c r="K55" s="378">
        <f t="shared" ca="1" si="45"/>
        <v>0</v>
      </c>
      <c r="L55" s="378">
        <f t="shared" ca="1" si="45"/>
        <v>1</v>
      </c>
      <c r="M55" s="378">
        <f t="shared" ca="1" si="45"/>
        <v>0</v>
      </c>
      <c r="N55" s="378">
        <f t="shared" ca="1" si="45"/>
        <v>2</v>
      </c>
      <c r="O55" s="378">
        <f t="shared" ca="1" si="45"/>
        <v>1</v>
      </c>
      <c r="P55" s="378">
        <f t="shared" ca="1" si="45"/>
        <v>1</v>
      </c>
      <c r="Q55" s="378">
        <f t="shared" ref="Q55:X55" si="46">COUNTIF((Q$51:Q$54),IF(Q51=0,".",Q51))</f>
        <v>0</v>
      </c>
      <c r="R55" s="378">
        <f t="shared" si="46"/>
        <v>0</v>
      </c>
      <c r="S55" s="378">
        <f t="shared" si="46"/>
        <v>0</v>
      </c>
      <c r="T55" s="378">
        <f t="shared" si="46"/>
        <v>1</v>
      </c>
      <c r="U55" s="378">
        <f t="shared" si="46"/>
        <v>0</v>
      </c>
      <c r="V55" s="378">
        <f t="shared" si="46"/>
        <v>1</v>
      </c>
      <c r="W55" s="378">
        <f t="shared" si="46"/>
        <v>1</v>
      </c>
      <c r="X55" s="378">
        <f t="shared" si="46"/>
        <v>0</v>
      </c>
      <c r="Y55" s="378">
        <f ca="1">SUM(Y51:Y54)</f>
        <v>0</v>
      </c>
      <c r="Z55" s="378">
        <f t="shared" ref="Z55:AF55" ca="1" si="47">SUM(Z51:Z54)</f>
        <v>1</v>
      </c>
      <c r="AA55" s="378">
        <f t="shared" ca="1" si="47"/>
        <v>0</v>
      </c>
      <c r="AB55" s="378">
        <f t="shared" ca="1" si="47"/>
        <v>1</v>
      </c>
      <c r="AC55" s="378">
        <f t="shared" ca="1" si="47"/>
        <v>0</v>
      </c>
      <c r="AD55" s="378">
        <f t="shared" ca="1" si="47"/>
        <v>2</v>
      </c>
      <c r="AE55" s="378">
        <f t="shared" ca="1" si="47"/>
        <v>1</v>
      </c>
      <c r="AF55" s="378">
        <f t="shared" ca="1" si="47"/>
        <v>1</v>
      </c>
      <c r="AG55" s="378">
        <f t="shared" ref="AG55:AN58" si="48">COUNTIF((AG$51:AG$54),IF(AG51=0,".",AG51))</f>
        <v>0</v>
      </c>
      <c r="AH55" s="378">
        <f t="shared" si="48"/>
        <v>0</v>
      </c>
      <c r="AI55" s="378">
        <f t="shared" si="48"/>
        <v>0</v>
      </c>
      <c r="AJ55" s="378">
        <f t="shared" si="48"/>
        <v>0</v>
      </c>
      <c r="AK55" s="378">
        <f t="shared" si="48"/>
        <v>0</v>
      </c>
      <c r="AL55" s="378">
        <f t="shared" si="48"/>
        <v>1</v>
      </c>
      <c r="AM55" s="378">
        <f t="shared" si="48"/>
        <v>0</v>
      </c>
      <c r="AN55" s="378">
        <f t="shared" si="48"/>
        <v>0</v>
      </c>
      <c r="AO55" s="378">
        <f ca="1">SUM(AO51:AO54)</f>
        <v>0</v>
      </c>
      <c r="AP55" s="378">
        <f t="shared" ref="AP55:AV55" ca="1" si="49">SUM(AP51:AP54)</f>
        <v>0</v>
      </c>
      <c r="AQ55" s="378">
        <f t="shared" ca="1" si="49"/>
        <v>0</v>
      </c>
      <c r="AR55" s="378">
        <f t="shared" ca="1" si="49"/>
        <v>0</v>
      </c>
      <c r="AS55" s="378">
        <f t="shared" ca="1" si="49"/>
        <v>0</v>
      </c>
      <c r="AT55" s="378">
        <f t="shared" ca="1" si="49"/>
        <v>1</v>
      </c>
      <c r="AU55" s="378">
        <f t="shared" ca="1" si="49"/>
        <v>0</v>
      </c>
      <c r="AV55" s="378">
        <f t="shared" ca="1" si="49"/>
        <v>0</v>
      </c>
      <c r="AW55" s="378">
        <f t="shared" ref="AW55:BD58" si="50">COUNTIF((AW$51:AW$54),IF(AW51=0,".",AW51))</f>
        <v>0</v>
      </c>
      <c r="AX55" s="378">
        <f t="shared" si="50"/>
        <v>0</v>
      </c>
      <c r="AY55" s="378">
        <f t="shared" si="50"/>
        <v>0</v>
      </c>
      <c r="AZ55" s="378">
        <f t="shared" si="50"/>
        <v>0</v>
      </c>
      <c r="BA55" s="378">
        <f t="shared" si="50"/>
        <v>0</v>
      </c>
      <c r="BB55" s="378">
        <f t="shared" si="50"/>
        <v>0</v>
      </c>
      <c r="BC55" s="378">
        <f t="shared" si="50"/>
        <v>0</v>
      </c>
      <c r="BD55" s="378">
        <f t="shared" si="50"/>
        <v>0</v>
      </c>
      <c r="BE55" s="378">
        <f ca="1">SUM(BE51:BE54)</f>
        <v>0</v>
      </c>
      <c r="BF55" s="378">
        <f t="shared" ref="BF55:BL55" ca="1" si="51">SUM(BF51:BF54)</f>
        <v>0</v>
      </c>
      <c r="BG55" s="378">
        <f t="shared" ca="1" si="51"/>
        <v>0</v>
      </c>
      <c r="BH55" s="378">
        <f t="shared" ca="1" si="51"/>
        <v>0</v>
      </c>
      <c r="BI55" s="378">
        <f t="shared" ca="1" si="51"/>
        <v>0</v>
      </c>
      <c r="BJ55" s="378">
        <f t="shared" ca="1" si="51"/>
        <v>0</v>
      </c>
      <c r="BK55" s="378">
        <f t="shared" ca="1" si="51"/>
        <v>0</v>
      </c>
      <c r="BL55" s="378">
        <f t="shared" ca="1" si="51"/>
        <v>0</v>
      </c>
      <c r="BM55" s="378">
        <f t="shared" ref="BM55:BT58" si="52">COUNTIF((BM$51:BM$54),IF(BM51=0,".",BM51))</f>
        <v>0</v>
      </c>
      <c r="BN55" s="378">
        <f t="shared" si="52"/>
        <v>0</v>
      </c>
      <c r="BO55" s="378">
        <f t="shared" si="52"/>
        <v>0</v>
      </c>
      <c r="BP55" s="378">
        <f t="shared" si="52"/>
        <v>0</v>
      </c>
      <c r="BQ55" s="378">
        <f t="shared" si="52"/>
        <v>0</v>
      </c>
      <c r="BR55" s="378">
        <f t="shared" si="52"/>
        <v>0</v>
      </c>
      <c r="BS55" s="378">
        <f t="shared" si="52"/>
        <v>0</v>
      </c>
      <c r="BT55" s="378">
        <f t="shared" si="52"/>
        <v>0</v>
      </c>
      <c r="BU55" s="378">
        <f ca="1">SUM(BU51:BU54)</f>
        <v>0</v>
      </c>
      <c r="BV55" s="378">
        <f t="shared" ref="BV55:CB55" ca="1" si="53">SUM(BV51:BV54)</f>
        <v>0</v>
      </c>
      <c r="BW55" s="378">
        <f t="shared" ca="1" si="53"/>
        <v>0</v>
      </c>
      <c r="BX55" s="378">
        <f t="shared" ca="1" si="53"/>
        <v>0</v>
      </c>
      <c r="BY55" s="378">
        <f t="shared" ca="1" si="53"/>
        <v>0</v>
      </c>
      <c r="BZ55" s="378">
        <f t="shared" ca="1" si="53"/>
        <v>0</v>
      </c>
      <c r="CA55" s="378">
        <f t="shared" ca="1" si="53"/>
        <v>0</v>
      </c>
      <c r="CB55" s="378">
        <f t="shared" ca="1" si="53"/>
        <v>0</v>
      </c>
    </row>
    <row r="56" spans="1:80" ht="12.75" customHeight="1" x14ac:dyDescent="0.2">
      <c r="A56" s="377">
        <f t="shared" ref="A56:X58" si="54">COUNTIF((A$51:A$54),IF(A52=0,".",A52))</f>
        <v>0</v>
      </c>
      <c r="B56" s="378">
        <f t="shared" si="54"/>
        <v>1</v>
      </c>
      <c r="C56" s="378">
        <f t="shared" si="54"/>
        <v>0</v>
      </c>
      <c r="D56" s="378">
        <f t="shared" si="54"/>
        <v>0</v>
      </c>
      <c r="E56" s="378">
        <f t="shared" si="54"/>
        <v>0</v>
      </c>
      <c r="F56" s="378">
        <f t="shared" si="54"/>
        <v>1</v>
      </c>
      <c r="G56" s="378">
        <f t="shared" si="54"/>
        <v>0</v>
      </c>
      <c r="H56" s="378">
        <f t="shared" si="54"/>
        <v>1</v>
      </c>
      <c r="I56" s="1109" t="s">
        <v>323</v>
      </c>
      <c r="J56" s="1109"/>
      <c r="K56" s="1109"/>
      <c r="L56" s="1109"/>
      <c r="M56" s="1109"/>
      <c r="N56" s="1109"/>
      <c r="O56" s="1109"/>
      <c r="P56" s="1109"/>
      <c r="Q56" s="378">
        <f t="shared" si="54"/>
        <v>0</v>
      </c>
      <c r="R56" s="378">
        <f t="shared" si="54"/>
        <v>1</v>
      </c>
      <c r="S56" s="378">
        <f t="shared" si="54"/>
        <v>0</v>
      </c>
      <c r="T56" s="378">
        <f t="shared" si="54"/>
        <v>0</v>
      </c>
      <c r="U56" s="378">
        <f t="shared" si="54"/>
        <v>0</v>
      </c>
      <c r="V56" s="378">
        <f t="shared" si="54"/>
        <v>1</v>
      </c>
      <c r="W56" s="378">
        <f t="shared" si="54"/>
        <v>0</v>
      </c>
      <c r="X56" s="378">
        <f t="shared" si="54"/>
        <v>1</v>
      </c>
      <c r="Y56" s="1109" t="s">
        <v>323</v>
      </c>
      <c r="Z56" s="1109"/>
      <c r="AA56" s="1109"/>
      <c r="AB56" s="1109"/>
      <c r="AC56" s="1109"/>
      <c r="AD56" s="1109"/>
      <c r="AE56" s="1109"/>
      <c r="AF56" s="1109"/>
      <c r="AG56" s="378">
        <f t="shared" si="48"/>
        <v>0</v>
      </c>
      <c r="AH56" s="378">
        <f t="shared" si="48"/>
        <v>0</v>
      </c>
      <c r="AI56" s="378">
        <f t="shared" si="48"/>
        <v>0</v>
      </c>
      <c r="AJ56" s="378">
        <f t="shared" si="48"/>
        <v>0</v>
      </c>
      <c r="AK56" s="378">
        <f t="shared" si="48"/>
        <v>0</v>
      </c>
      <c r="AL56" s="378">
        <f t="shared" si="48"/>
        <v>0</v>
      </c>
      <c r="AM56" s="378">
        <f t="shared" si="48"/>
        <v>0</v>
      </c>
      <c r="AN56" s="378">
        <f t="shared" si="48"/>
        <v>0</v>
      </c>
      <c r="AO56" s="1109" t="s">
        <v>323</v>
      </c>
      <c r="AP56" s="1109"/>
      <c r="AQ56" s="1109"/>
      <c r="AR56" s="1109"/>
      <c r="AS56" s="1109"/>
      <c r="AT56" s="1109"/>
      <c r="AU56" s="1109"/>
      <c r="AV56" s="1109"/>
      <c r="AW56" s="378">
        <f t="shared" si="50"/>
        <v>0</v>
      </c>
      <c r="AX56" s="378">
        <f t="shared" si="50"/>
        <v>0</v>
      </c>
      <c r="AY56" s="378">
        <f t="shared" si="50"/>
        <v>0</v>
      </c>
      <c r="AZ56" s="378">
        <f t="shared" si="50"/>
        <v>0</v>
      </c>
      <c r="BA56" s="378">
        <f t="shared" si="50"/>
        <v>0</v>
      </c>
      <c r="BB56" s="378">
        <f t="shared" si="50"/>
        <v>0</v>
      </c>
      <c r="BC56" s="378">
        <f t="shared" si="50"/>
        <v>0</v>
      </c>
      <c r="BD56" s="378">
        <f t="shared" si="50"/>
        <v>0</v>
      </c>
      <c r="BE56" s="1109" t="s">
        <v>323</v>
      </c>
      <c r="BF56" s="1109"/>
      <c r="BG56" s="1109"/>
      <c r="BH56" s="1109"/>
      <c r="BI56" s="1109"/>
      <c r="BJ56" s="1109"/>
      <c r="BK56" s="1109"/>
      <c r="BL56" s="1109"/>
      <c r="BM56" s="378">
        <f t="shared" si="52"/>
        <v>0</v>
      </c>
      <c r="BN56" s="378">
        <f t="shared" si="52"/>
        <v>0</v>
      </c>
      <c r="BO56" s="378">
        <f t="shared" si="52"/>
        <v>0</v>
      </c>
      <c r="BP56" s="378">
        <f t="shared" si="52"/>
        <v>0</v>
      </c>
      <c r="BQ56" s="378">
        <f t="shared" si="52"/>
        <v>0</v>
      </c>
      <c r="BR56" s="378">
        <f t="shared" si="52"/>
        <v>0</v>
      </c>
      <c r="BS56" s="378">
        <f t="shared" si="52"/>
        <v>0</v>
      </c>
      <c r="BT56" s="378">
        <f t="shared" si="52"/>
        <v>0</v>
      </c>
      <c r="BU56" s="1109" t="s">
        <v>323</v>
      </c>
      <c r="BV56" s="1109"/>
      <c r="BW56" s="1109"/>
      <c r="BX56" s="1109"/>
      <c r="BY56" s="1109"/>
      <c r="BZ56" s="1109"/>
      <c r="CA56" s="1109"/>
      <c r="CB56" s="1109"/>
    </row>
    <row r="57" spans="1:80" ht="12.75" customHeight="1" x14ac:dyDescent="0.2">
      <c r="A57" s="377">
        <f t="shared" si="54"/>
        <v>0</v>
      </c>
      <c r="B57" s="378">
        <f t="shared" si="54"/>
        <v>0</v>
      </c>
      <c r="C57" s="378">
        <f t="shared" si="54"/>
        <v>0</v>
      </c>
      <c r="D57" s="378">
        <f t="shared" si="54"/>
        <v>0</v>
      </c>
      <c r="E57" s="378">
        <f t="shared" si="54"/>
        <v>0</v>
      </c>
      <c r="F57" s="378">
        <f t="shared" si="54"/>
        <v>0</v>
      </c>
      <c r="G57" s="378">
        <f t="shared" si="54"/>
        <v>0</v>
      </c>
      <c r="H57" s="378">
        <f t="shared" si="54"/>
        <v>0</v>
      </c>
      <c r="I57" s="1109"/>
      <c r="J57" s="1109"/>
      <c r="K57" s="1109"/>
      <c r="L57" s="1109"/>
      <c r="M57" s="1109"/>
      <c r="N57" s="1109"/>
      <c r="O57" s="1109"/>
      <c r="P57" s="1109"/>
      <c r="Q57" s="378">
        <f t="shared" si="54"/>
        <v>0</v>
      </c>
      <c r="R57" s="378">
        <f t="shared" si="54"/>
        <v>0</v>
      </c>
      <c r="S57" s="378">
        <f t="shared" si="54"/>
        <v>0</v>
      </c>
      <c r="T57" s="378">
        <f t="shared" si="54"/>
        <v>0</v>
      </c>
      <c r="U57" s="378">
        <f t="shared" si="54"/>
        <v>0</v>
      </c>
      <c r="V57" s="378">
        <f t="shared" si="54"/>
        <v>0</v>
      </c>
      <c r="W57" s="378">
        <f t="shared" si="54"/>
        <v>0</v>
      </c>
      <c r="X57" s="378">
        <f t="shared" si="54"/>
        <v>0</v>
      </c>
      <c r="Y57" s="1109"/>
      <c r="Z57" s="1109"/>
      <c r="AA57" s="1109"/>
      <c r="AB57" s="1109"/>
      <c r="AC57" s="1109"/>
      <c r="AD57" s="1109"/>
      <c r="AE57" s="1109"/>
      <c r="AF57" s="1109"/>
      <c r="AG57" s="378">
        <f t="shared" si="48"/>
        <v>0</v>
      </c>
      <c r="AH57" s="378">
        <f t="shared" si="48"/>
        <v>0</v>
      </c>
      <c r="AI57" s="378">
        <f t="shared" si="48"/>
        <v>0</v>
      </c>
      <c r="AJ57" s="378">
        <f t="shared" si="48"/>
        <v>0</v>
      </c>
      <c r="AK57" s="378">
        <f t="shared" si="48"/>
        <v>0</v>
      </c>
      <c r="AL57" s="378">
        <f t="shared" si="48"/>
        <v>0</v>
      </c>
      <c r="AM57" s="378">
        <f t="shared" si="48"/>
        <v>0</v>
      </c>
      <c r="AN57" s="378">
        <f t="shared" si="48"/>
        <v>0</v>
      </c>
      <c r="AO57" s="1109"/>
      <c r="AP57" s="1109"/>
      <c r="AQ57" s="1109"/>
      <c r="AR57" s="1109"/>
      <c r="AS57" s="1109"/>
      <c r="AT57" s="1109"/>
      <c r="AU57" s="1109"/>
      <c r="AV57" s="1109"/>
      <c r="AW57" s="378">
        <f t="shared" si="50"/>
        <v>0</v>
      </c>
      <c r="AX57" s="378">
        <f t="shared" si="50"/>
        <v>0</v>
      </c>
      <c r="AY57" s="378">
        <f t="shared" si="50"/>
        <v>0</v>
      </c>
      <c r="AZ57" s="378">
        <f t="shared" si="50"/>
        <v>0</v>
      </c>
      <c r="BA57" s="378">
        <f t="shared" si="50"/>
        <v>0</v>
      </c>
      <c r="BB57" s="378">
        <f t="shared" si="50"/>
        <v>0</v>
      </c>
      <c r="BC57" s="378">
        <f t="shared" si="50"/>
        <v>0</v>
      </c>
      <c r="BD57" s="378">
        <f t="shared" si="50"/>
        <v>0</v>
      </c>
      <c r="BE57" s="1109"/>
      <c r="BF57" s="1109"/>
      <c r="BG57" s="1109"/>
      <c r="BH57" s="1109"/>
      <c r="BI57" s="1109"/>
      <c r="BJ57" s="1109"/>
      <c r="BK57" s="1109"/>
      <c r="BL57" s="1109"/>
      <c r="BM57" s="378">
        <f t="shared" si="52"/>
        <v>0</v>
      </c>
      <c r="BN57" s="378">
        <f t="shared" si="52"/>
        <v>0</v>
      </c>
      <c r="BO57" s="378">
        <f t="shared" si="52"/>
        <v>0</v>
      </c>
      <c r="BP57" s="378">
        <f t="shared" si="52"/>
        <v>0</v>
      </c>
      <c r="BQ57" s="378">
        <f t="shared" si="52"/>
        <v>0</v>
      </c>
      <c r="BR57" s="378">
        <f t="shared" si="52"/>
        <v>0</v>
      </c>
      <c r="BS57" s="378">
        <f t="shared" si="52"/>
        <v>0</v>
      </c>
      <c r="BT57" s="378">
        <f t="shared" si="52"/>
        <v>0</v>
      </c>
      <c r="BU57" s="1109"/>
      <c r="BV57" s="1109"/>
      <c r="BW57" s="1109"/>
      <c r="BX57" s="1109"/>
      <c r="BY57" s="1109"/>
      <c r="BZ57" s="1109"/>
      <c r="CA57" s="1109"/>
      <c r="CB57" s="1109"/>
    </row>
    <row r="58" spans="1:80" ht="13.5" thickBot="1" x14ac:dyDescent="0.25">
      <c r="A58" s="377">
        <f t="shared" si="54"/>
        <v>0</v>
      </c>
      <c r="B58" s="378">
        <f t="shared" si="54"/>
        <v>0</v>
      </c>
      <c r="C58" s="378">
        <f t="shared" si="54"/>
        <v>0</v>
      </c>
      <c r="D58" s="378">
        <f t="shared" si="54"/>
        <v>0</v>
      </c>
      <c r="E58" s="378">
        <f t="shared" si="54"/>
        <v>0</v>
      </c>
      <c r="F58" s="378">
        <f t="shared" si="54"/>
        <v>0</v>
      </c>
      <c r="G58" s="378">
        <f t="shared" si="54"/>
        <v>0</v>
      </c>
      <c r="H58" s="378">
        <f t="shared" si="54"/>
        <v>0</v>
      </c>
      <c r="I58" s="380" t="s">
        <v>42</v>
      </c>
      <c r="J58" s="380" t="s">
        <v>44</v>
      </c>
      <c r="K58" s="380" t="s">
        <v>45</v>
      </c>
      <c r="L58" s="380" t="s">
        <v>46</v>
      </c>
      <c r="M58" s="380" t="s">
        <v>47</v>
      </c>
      <c r="N58" s="380" t="s">
        <v>48</v>
      </c>
      <c r="O58" s="380" t="s">
        <v>67</v>
      </c>
      <c r="P58" s="380" t="s">
        <v>43</v>
      </c>
      <c r="Q58" s="378">
        <f t="shared" si="54"/>
        <v>0</v>
      </c>
      <c r="R58" s="378">
        <f t="shared" si="54"/>
        <v>0</v>
      </c>
      <c r="S58" s="378">
        <f t="shared" si="54"/>
        <v>0</v>
      </c>
      <c r="T58" s="378">
        <f t="shared" si="54"/>
        <v>0</v>
      </c>
      <c r="U58" s="378">
        <f t="shared" si="54"/>
        <v>0</v>
      </c>
      <c r="V58" s="378">
        <f t="shared" si="54"/>
        <v>0</v>
      </c>
      <c r="W58" s="378">
        <f t="shared" si="54"/>
        <v>0</v>
      </c>
      <c r="X58" s="378">
        <f t="shared" si="54"/>
        <v>0</v>
      </c>
      <c r="Y58" s="380" t="s">
        <v>42</v>
      </c>
      <c r="Z58" s="380" t="s">
        <v>44</v>
      </c>
      <c r="AA58" s="380" t="s">
        <v>45</v>
      </c>
      <c r="AB58" s="380" t="s">
        <v>46</v>
      </c>
      <c r="AC58" s="380" t="s">
        <v>47</v>
      </c>
      <c r="AD58" s="380" t="s">
        <v>48</v>
      </c>
      <c r="AE58" s="380" t="s">
        <v>67</v>
      </c>
      <c r="AF58" s="380" t="s">
        <v>43</v>
      </c>
      <c r="AG58" s="378">
        <f t="shared" si="48"/>
        <v>0</v>
      </c>
      <c r="AH58" s="378">
        <f t="shared" si="48"/>
        <v>0</v>
      </c>
      <c r="AI58" s="378">
        <f t="shared" si="48"/>
        <v>0</v>
      </c>
      <c r="AJ58" s="378">
        <f t="shared" si="48"/>
        <v>0</v>
      </c>
      <c r="AK58" s="378">
        <f t="shared" si="48"/>
        <v>0</v>
      </c>
      <c r="AL58" s="378">
        <f t="shared" si="48"/>
        <v>0</v>
      </c>
      <c r="AM58" s="378">
        <f t="shared" si="48"/>
        <v>0</v>
      </c>
      <c r="AN58" s="378">
        <f t="shared" si="48"/>
        <v>0</v>
      </c>
      <c r="AO58" s="380" t="s">
        <v>42</v>
      </c>
      <c r="AP58" s="380" t="s">
        <v>44</v>
      </c>
      <c r="AQ58" s="380" t="s">
        <v>45</v>
      </c>
      <c r="AR58" s="380" t="s">
        <v>46</v>
      </c>
      <c r="AS58" s="380" t="s">
        <v>47</v>
      </c>
      <c r="AT58" s="380" t="s">
        <v>48</v>
      </c>
      <c r="AU58" s="380" t="s">
        <v>67</v>
      </c>
      <c r="AV58" s="380" t="s">
        <v>43</v>
      </c>
      <c r="AW58" s="378">
        <f t="shared" si="50"/>
        <v>0</v>
      </c>
      <c r="AX58" s="378">
        <f t="shared" si="50"/>
        <v>0</v>
      </c>
      <c r="AY58" s="378">
        <f t="shared" si="50"/>
        <v>0</v>
      </c>
      <c r="AZ58" s="378">
        <f t="shared" si="50"/>
        <v>0</v>
      </c>
      <c r="BA58" s="378">
        <f t="shared" si="50"/>
        <v>0</v>
      </c>
      <c r="BB58" s="378">
        <f t="shared" si="50"/>
        <v>0</v>
      </c>
      <c r="BC58" s="378">
        <f t="shared" si="50"/>
        <v>0</v>
      </c>
      <c r="BD58" s="378">
        <f t="shared" si="50"/>
        <v>0</v>
      </c>
      <c r="BE58" s="380" t="s">
        <v>42</v>
      </c>
      <c r="BF58" s="380" t="s">
        <v>44</v>
      </c>
      <c r="BG58" s="380" t="s">
        <v>45</v>
      </c>
      <c r="BH58" s="380" t="s">
        <v>46</v>
      </c>
      <c r="BI58" s="380" t="s">
        <v>47</v>
      </c>
      <c r="BJ58" s="380" t="s">
        <v>48</v>
      </c>
      <c r="BK58" s="380" t="s">
        <v>67</v>
      </c>
      <c r="BL58" s="380" t="s">
        <v>43</v>
      </c>
      <c r="BM58" s="378">
        <f t="shared" si="52"/>
        <v>0</v>
      </c>
      <c r="BN58" s="378">
        <f t="shared" si="52"/>
        <v>0</v>
      </c>
      <c r="BO58" s="378">
        <f t="shared" si="52"/>
        <v>0</v>
      </c>
      <c r="BP58" s="378">
        <f t="shared" si="52"/>
        <v>0</v>
      </c>
      <c r="BQ58" s="378">
        <f t="shared" si="52"/>
        <v>0</v>
      </c>
      <c r="BR58" s="378">
        <f t="shared" si="52"/>
        <v>0</v>
      </c>
      <c r="BS58" s="378">
        <f t="shared" si="52"/>
        <v>0</v>
      </c>
      <c r="BT58" s="378">
        <f t="shared" si="52"/>
        <v>0</v>
      </c>
      <c r="BU58" s="380" t="s">
        <v>42</v>
      </c>
      <c r="BV58" s="380" t="s">
        <v>44</v>
      </c>
      <c r="BW58" s="380" t="s">
        <v>45</v>
      </c>
      <c r="BX58" s="380" t="s">
        <v>46</v>
      </c>
      <c r="BY58" s="380" t="s">
        <v>47</v>
      </c>
      <c r="BZ58" s="380" t="s">
        <v>48</v>
      </c>
      <c r="CA58" s="380" t="s">
        <v>67</v>
      </c>
      <c r="CB58" s="380" t="s">
        <v>43</v>
      </c>
    </row>
    <row r="59" spans="1:80" ht="13.5" thickBot="1" x14ac:dyDescent="0.25">
      <c r="A59" s="373">
        <f t="shared" ref="A59:BD59" si="55">SUM(A51:A58)</f>
        <v>0</v>
      </c>
      <c r="B59" s="372">
        <f t="shared" si="55"/>
        <v>1</v>
      </c>
      <c r="C59" s="372">
        <f t="shared" si="55"/>
        <v>0</v>
      </c>
      <c r="D59" s="372">
        <f t="shared" si="55"/>
        <v>1</v>
      </c>
      <c r="E59" s="372">
        <f t="shared" si="55"/>
        <v>0</v>
      </c>
      <c r="F59" s="372">
        <f t="shared" si="55"/>
        <v>2</v>
      </c>
      <c r="G59" s="372">
        <f t="shared" si="55"/>
        <v>1</v>
      </c>
      <c r="H59" s="372">
        <f t="shared" si="55"/>
        <v>1</v>
      </c>
      <c r="I59" s="379" t="str">
        <f t="shared" ref="I59:P59" ca="1" si="56">IF(A59=I55,"OK.","CISSS!")</f>
        <v>OK.</v>
      </c>
      <c r="J59" s="379" t="str">
        <f t="shared" ca="1" si="56"/>
        <v>OK.</v>
      </c>
      <c r="K59" s="379" t="str">
        <f t="shared" ca="1" si="56"/>
        <v>OK.</v>
      </c>
      <c r="L59" s="379" t="str">
        <f t="shared" ca="1" si="56"/>
        <v>OK.</v>
      </c>
      <c r="M59" s="379" t="str">
        <f t="shared" ca="1" si="56"/>
        <v>OK.</v>
      </c>
      <c r="N59" s="379" t="str">
        <f t="shared" ca="1" si="56"/>
        <v>OK.</v>
      </c>
      <c r="O59" s="379" t="str">
        <f t="shared" ca="1" si="56"/>
        <v>OK.</v>
      </c>
      <c r="P59" s="379" t="str">
        <f t="shared" ca="1" si="56"/>
        <v>OK.</v>
      </c>
      <c r="Q59" s="384">
        <f t="shared" si="55"/>
        <v>0</v>
      </c>
      <c r="R59" s="384">
        <f t="shared" si="55"/>
        <v>1</v>
      </c>
      <c r="S59" s="384">
        <f t="shared" si="55"/>
        <v>0</v>
      </c>
      <c r="T59" s="384">
        <f t="shared" si="55"/>
        <v>1</v>
      </c>
      <c r="U59" s="384">
        <f t="shared" si="55"/>
        <v>0</v>
      </c>
      <c r="V59" s="384">
        <f t="shared" si="55"/>
        <v>2</v>
      </c>
      <c r="W59" s="384">
        <f t="shared" si="55"/>
        <v>1</v>
      </c>
      <c r="X59" s="384">
        <f t="shared" si="55"/>
        <v>1</v>
      </c>
      <c r="Y59" s="382" t="str">
        <f t="shared" ref="Y59:AF59" ca="1" si="57">IF(Q59=Y55,"OK.","CISSS!")</f>
        <v>OK.</v>
      </c>
      <c r="Z59" s="382" t="str">
        <f t="shared" ca="1" si="57"/>
        <v>OK.</v>
      </c>
      <c r="AA59" s="382" t="str">
        <f t="shared" ca="1" si="57"/>
        <v>OK.</v>
      </c>
      <c r="AB59" s="382" t="str">
        <f t="shared" ca="1" si="57"/>
        <v>OK.</v>
      </c>
      <c r="AC59" s="382" t="str">
        <f t="shared" ca="1" si="57"/>
        <v>OK.</v>
      </c>
      <c r="AD59" s="382" t="str">
        <f t="shared" ca="1" si="57"/>
        <v>OK.</v>
      </c>
      <c r="AE59" s="382" t="str">
        <f t="shared" ca="1" si="57"/>
        <v>OK.</v>
      </c>
      <c r="AF59" s="382" t="str">
        <f t="shared" ca="1" si="57"/>
        <v>OK.</v>
      </c>
      <c r="AG59" s="372">
        <f t="shared" si="55"/>
        <v>0</v>
      </c>
      <c r="AH59" s="372">
        <f t="shared" si="55"/>
        <v>0</v>
      </c>
      <c r="AI59" s="372">
        <f t="shared" si="55"/>
        <v>0</v>
      </c>
      <c r="AJ59" s="372">
        <f t="shared" si="55"/>
        <v>0</v>
      </c>
      <c r="AK59" s="372">
        <f t="shared" si="55"/>
        <v>0</v>
      </c>
      <c r="AL59" s="372">
        <f t="shared" si="55"/>
        <v>1</v>
      </c>
      <c r="AM59" s="372">
        <f t="shared" si="55"/>
        <v>0</v>
      </c>
      <c r="AN59" s="372">
        <f t="shared" si="55"/>
        <v>0</v>
      </c>
      <c r="AO59" s="379" t="str">
        <f t="shared" ref="AO59:AV59" ca="1" si="58">IF(AG59=AO55,"OK.","CISSS!")</f>
        <v>OK.</v>
      </c>
      <c r="AP59" s="379" t="str">
        <f t="shared" ca="1" si="58"/>
        <v>OK.</v>
      </c>
      <c r="AQ59" s="379" t="str">
        <f t="shared" ca="1" si="58"/>
        <v>OK.</v>
      </c>
      <c r="AR59" s="379" t="str">
        <f t="shared" ca="1" si="58"/>
        <v>OK.</v>
      </c>
      <c r="AS59" s="379" t="str">
        <f t="shared" ca="1" si="58"/>
        <v>OK.</v>
      </c>
      <c r="AT59" s="379" t="str">
        <f t="shared" ca="1" si="58"/>
        <v>OK.</v>
      </c>
      <c r="AU59" s="379" t="str">
        <f t="shared" ca="1" si="58"/>
        <v>OK.</v>
      </c>
      <c r="AV59" s="379" t="str">
        <f t="shared" ca="1" si="58"/>
        <v>OK.</v>
      </c>
      <c r="AW59" s="384">
        <f t="shared" si="55"/>
        <v>0</v>
      </c>
      <c r="AX59" s="384">
        <f t="shared" si="55"/>
        <v>0</v>
      </c>
      <c r="AY59" s="384">
        <f t="shared" si="55"/>
        <v>0</v>
      </c>
      <c r="AZ59" s="384">
        <f t="shared" si="55"/>
        <v>0</v>
      </c>
      <c r="BA59" s="384">
        <f t="shared" si="55"/>
        <v>0</v>
      </c>
      <c r="BB59" s="384">
        <f t="shared" si="55"/>
        <v>0</v>
      </c>
      <c r="BC59" s="384">
        <f t="shared" si="55"/>
        <v>0</v>
      </c>
      <c r="BD59" s="384">
        <f t="shared" si="55"/>
        <v>0</v>
      </c>
      <c r="BE59" s="382" t="str">
        <f t="shared" ref="BE59:BL59" ca="1" si="59">IF(AW59=BE55,"OK.","CISSS!")</f>
        <v>OK.</v>
      </c>
      <c r="BF59" s="382" t="str">
        <f t="shared" ca="1" si="59"/>
        <v>OK.</v>
      </c>
      <c r="BG59" s="382" t="str">
        <f t="shared" ca="1" si="59"/>
        <v>OK.</v>
      </c>
      <c r="BH59" s="382" t="str">
        <f t="shared" ca="1" si="59"/>
        <v>OK.</v>
      </c>
      <c r="BI59" s="382" t="str">
        <f t="shared" ca="1" si="59"/>
        <v>OK.</v>
      </c>
      <c r="BJ59" s="382" t="str">
        <f t="shared" ca="1" si="59"/>
        <v>OK.</v>
      </c>
      <c r="BK59" s="382" t="str">
        <f t="shared" ca="1" si="59"/>
        <v>OK.</v>
      </c>
      <c r="BL59" s="382" t="str">
        <f t="shared" ca="1" si="59"/>
        <v>OK.</v>
      </c>
      <c r="BM59" s="372">
        <f t="shared" ref="BM59:BT59" si="60">SUM(BM51:BM58)</f>
        <v>0</v>
      </c>
      <c r="BN59" s="372">
        <f t="shared" si="60"/>
        <v>0</v>
      </c>
      <c r="BO59" s="372">
        <f t="shared" si="60"/>
        <v>0</v>
      </c>
      <c r="BP59" s="372">
        <f t="shared" si="60"/>
        <v>0</v>
      </c>
      <c r="BQ59" s="372">
        <f t="shared" si="60"/>
        <v>0</v>
      </c>
      <c r="BR59" s="372">
        <f t="shared" si="60"/>
        <v>0</v>
      </c>
      <c r="BS59" s="372">
        <f t="shared" si="60"/>
        <v>0</v>
      </c>
      <c r="BT59" s="372">
        <f t="shared" si="60"/>
        <v>0</v>
      </c>
      <c r="BU59" s="379" t="str">
        <f t="shared" ref="BU59:CB59" ca="1" si="61">IF(BM59=BU55,"OK.","CISSS!")</f>
        <v>OK.</v>
      </c>
      <c r="BV59" s="379" t="str">
        <f t="shared" ca="1" si="61"/>
        <v>OK.</v>
      </c>
      <c r="BW59" s="379" t="str">
        <f t="shared" ca="1" si="61"/>
        <v>OK.</v>
      </c>
      <c r="BX59" s="379" t="str">
        <f t="shared" ca="1" si="61"/>
        <v>OK.</v>
      </c>
      <c r="BY59" s="379" t="str">
        <f t="shared" ca="1" si="61"/>
        <v>OK.</v>
      </c>
      <c r="BZ59" s="379" t="str">
        <f t="shared" ca="1" si="61"/>
        <v>OK.</v>
      </c>
      <c r="CA59" s="379" t="str">
        <f t="shared" ca="1" si="61"/>
        <v>OK.</v>
      </c>
      <c r="CB59" s="379" t="str">
        <f t="shared" ca="1" si="61"/>
        <v>OK.</v>
      </c>
    </row>
    <row r="60" spans="1:80" x14ac:dyDescent="0.2">
      <c r="A60" s="375">
        <f t="shared" ref="A60:H60" si="62">A$3</f>
        <v>0</v>
      </c>
      <c r="B60" s="375">
        <f t="shared" si="62"/>
        <v>0</v>
      </c>
      <c r="C60" s="375" t="str">
        <f t="shared" si="62"/>
        <v>ARCH 261.01</v>
      </c>
      <c r="D60" s="375" t="str">
        <f t="shared" si="62"/>
        <v>ARCH 264.01</v>
      </c>
      <c r="E60" s="375" t="str">
        <f t="shared" si="62"/>
        <v>ARCH 362.01</v>
      </c>
      <c r="F60" s="375" t="str">
        <f t="shared" si="62"/>
        <v>ARCH 338.11</v>
      </c>
      <c r="G60" s="375" t="str">
        <f t="shared" si="62"/>
        <v>ARCH 311.11</v>
      </c>
      <c r="H60" s="375">
        <f t="shared" si="62"/>
        <v>0</v>
      </c>
      <c r="I60">
        <f ca="1">COUNTIF((OFFSET($A$60,0,0,4,8)),IF(A60=0,".",A60))</f>
        <v>0</v>
      </c>
      <c r="J60">
        <f t="shared" ref="J60:P63" ca="1" si="63">COUNTIF((OFFSET($A$60,0,0,4,8)),IF(B60=0,".",B60))</f>
        <v>0</v>
      </c>
      <c r="K60">
        <f t="shared" ca="1" si="63"/>
        <v>1</v>
      </c>
      <c r="L60">
        <f t="shared" ca="1" si="63"/>
        <v>1</v>
      </c>
      <c r="M60">
        <f t="shared" ca="1" si="63"/>
        <v>1</v>
      </c>
      <c r="N60">
        <f t="shared" ca="1" si="63"/>
        <v>1</v>
      </c>
      <c r="O60">
        <f t="shared" ca="1" si="63"/>
        <v>1</v>
      </c>
      <c r="P60">
        <f t="shared" ca="1" si="63"/>
        <v>0</v>
      </c>
      <c r="Q60" s="375">
        <f t="shared" ref="Q60:BT60" si="64">Q$3</f>
        <v>0</v>
      </c>
      <c r="R60" s="375">
        <f t="shared" si="64"/>
        <v>0</v>
      </c>
      <c r="S60" s="375" t="str">
        <f t="shared" si="64"/>
        <v>Öğr. Gör. Cem KUM</v>
      </c>
      <c r="T60" s="375" t="str">
        <f t="shared" si="64"/>
        <v>Öğr. Gör. Cengiz GÖKÇE</v>
      </c>
      <c r="U60" s="375" t="str">
        <f t="shared" si="64"/>
        <v>Doç. Dr. A. Dilek ÖZDEMİR</v>
      </c>
      <c r="V60" s="375" t="str">
        <f t="shared" si="64"/>
        <v>Yrd. Doç. Dr. Togan TONG</v>
      </c>
      <c r="W60" s="375" t="str">
        <f t="shared" si="64"/>
        <v>Prof. Dr. Reha GÜNAY</v>
      </c>
      <c r="X60" s="375">
        <f t="shared" si="64"/>
        <v>0</v>
      </c>
      <c r="Y60" s="381">
        <f ca="1">COUNTIF((OFFSET($Q$60,0,0,4,8)),IF(Q60=0,".",Q60))</f>
        <v>0</v>
      </c>
      <c r="Z60" s="381">
        <f t="shared" ref="Z60:AF63" ca="1" si="65">COUNTIF((OFFSET($Q$60,0,0,4,8)),IF(R60=0,".",R60))</f>
        <v>0</v>
      </c>
      <c r="AA60" s="381">
        <f t="shared" ca="1" si="65"/>
        <v>1</v>
      </c>
      <c r="AB60" s="381">
        <f t="shared" ca="1" si="65"/>
        <v>1</v>
      </c>
      <c r="AC60" s="381">
        <f t="shared" ca="1" si="65"/>
        <v>1</v>
      </c>
      <c r="AD60" s="381">
        <f t="shared" ca="1" si="65"/>
        <v>1</v>
      </c>
      <c r="AE60" s="381">
        <f t="shared" ca="1" si="65"/>
        <v>1</v>
      </c>
      <c r="AF60" s="381">
        <f t="shared" ca="1" si="65"/>
        <v>0</v>
      </c>
      <c r="AG60" s="375">
        <f t="shared" si="64"/>
        <v>0</v>
      </c>
      <c r="AH60" s="375">
        <f t="shared" si="64"/>
        <v>0</v>
      </c>
      <c r="AI60" s="375">
        <f t="shared" si="64"/>
        <v>0</v>
      </c>
      <c r="AJ60" s="375">
        <f t="shared" si="64"/>
        <v>0</v>
      </c>
      <c r="AK60" s="375">
        <f t="shared" si="64"/>
        <v>0</v>
      </c>
      <c r="AL60" s="375" t="str">
        <f t="shared" si="64"/>
        <v>GSF.222</v>
      </c>
      <c r="AM60" s="375">
        <f t="shared" si="64"/>
        <v>0</v>
      </c>
      <c r="AN60" s="375">
        <f t="shared" si="64"/>
        <v>0</v>
      </c>
      <c r="AO60">
        <f ca="1">COUNTIF((OFFSET($AG$60,0,0,4,8)),IF(AG60=0,".",AG60))</f>
        <v>0</v>
      </c>
      <c r="AP60">
        <f t="shared" ref="AP60:AV63" ca="1" si="66">COUNTIF((OFFSET($AG$60,0,0,4,8)),IF(AH60=0,".",AH60))</f>
        <v>0</v>
      </c>
      <c r="AQ60">
        <f t="shared" ca="1" si="66"/>
        <v>0</v>
      </c>
      <c r="AR60">
        <f t="shared" ca="1" si="66"/>
        <v>0</v>
      </c>
      <c r="AS60">
        <f t="shared" ca="1" si="66"/>
        <v>0</v>
      </c>
      <c r="AT60">
        <f t="shared" ca="1" si="66"/>
        <v>1</v>
      </c>
      <c r="AU60">
        <f t="shared" ca="1" si="66"/>
        <v>0</v>
      </c>
      <c r="AV60">
        <f t="shared" ca="1" si="66"/>
        <v>0</v>
      </c>
      <c r="AW60" s="375">
        <f t="shared" si="64"/>
        <v>0</v>
      </c>
      <c r="AX60" s="375">
        <f t="shared" si="64"/>
        <v>0</v>
      </c>
      <c r="AY60" s="375">
        <f t="shared" si="64"/>
        <v>0</v>
      </c>
      <c r="AZ60" s="375">
        <f t="shared" si="64"/>
        <v>0</v>
      </c>
      <c r="BA60" s="375">
        <f t="shared" si="64"/>
        <v>0</v>
      </c>
      <c r="BB60" s="375">
        <f t="shared" si="64"/>
        <v>0</v>
      </c>
      <c r="BC60" s="375">
        <f t="shared" si="64"/>
        <v>0</v>
      </c>
      <c r="BD60" s="375">
        <f t="shared" si="64"/>
        <v>0</v>
      </c>
      <c r="BE60" s="381">
        <f ca="1">COUNTIF((OFFSET($AW$60,0,0,4,8)),IF(AW60=0,".",AW60))</f>
        <v>0</v>
      </c>
      <c r="BF60" s="381">
        <f t="shared" ref="BF60:BL63" ca="1" si="67">COUNTIF((OFFSET($AW$60,0,0,4,8)),IF(AX60=0,".",AX60))</f>
        <v>0</v>
      </c>
      <c r="BG60" s="381">
        <f t="shared" ca="1" si="67"/>
        <v>0</v>
      </c>
      <c r="BH60" s="381">
        <f t="shared" ca="1" si="67"/>
        <v>0</v>
      </c>
      <c r="BI60" s="381">
        <f t="shared" ca="1" si="67"/>
        <v>0</v>
      </c>
      <c r="BJ60" s="381">
        <f t="shared" ca="1" si="67"/>
        <v>0</v>
      </c>
      <c r="BK60" s="381">
        <f t="shared" ca="1" si="67"/>
        <v>0</v>
      </c>
      <c r="BL60" s="381">
        <f t="shared" ca="1" si="67"/>
        <v>0</v>
      </c>
      <c r="BM60" s="375">
        <f t="shared" si="64"/>
        <v>0</v>
      </c>
      <c r="BN60" s="375">
        <f t="shared" si="64"/>
        <v>0</v>
      </c>
      <c r="BO60" s="375">
        <f t="shared" si="64"/>
        <v>0</v>
      </c>
      <c r="BP60" s="375">
        <f t="shared" si="64"/>
        <v>0</v>
      </c>
      <c r="BQ60" s="375">
        <f t="shared" si="64"/>
        <v>0</v>
      </c>
      <c r="BR60" s="375">
        <f t="shared" si="64"/>
        <v>0</v>
      </c>
      <c r="BS60" s="375">
        <f t="shared" si="64"/>
        <v>0</v>
      </c>
      <c r="BT60" s="375">
        <f t="shared" si="64"/>
        <v>0</v>
      </c>
      <c r="BU60">
        <f ca="1">COUNTIF((OFFSET($BM$60,0,0,4,8)),IF(BM60=0,".",BM60))</f>
        <v>0</v>
      </c>
      <c r="BV60">
        <f t="shared" ref="BV60:CB63" ca="1" si="68">COUNTIF((OFFSET($BM$60,0,0,4,8)),IF(BN60=0,".",BN60))</f>
        <v>0</v>
      </c>
      <c r="BW60">
        <f t="shared" ca="1" si="68"/>
        <v>0</v>
      </c>
      <c r="BX60">
        <f t="shared" ca="1" si="68"/>
        <v>0</v>
      </c>
      <c r="BY60">
        <f t="shared" ca="1" si="68"/>
        <v>0</v>
      </c>
      <c r="BZ60">
        <f t="shared" ca="1" si="68"/>
        <v>0</v>
      </c>
      <c r="CA60">
        <f t="shared" ca="1" si="68"/>
        <v>0</v>
      </c>
      <c r="CB60">
        <f t="shared" ca="1" si="68"/>
        <v>0</v>
      </c>
    </row>
    <row r="61" spans="1:80" x14ac:dyDescent="0.2">
      <c r="A61" s="374">
        <f t="shared" ref="A61:H61" si="69">A$13</f>
        <v>0</v>
      </c>
      <c r="B61" s="374" t="str">
        <f t="shared" si="69"/>
        <v>ARCH 208.12</v>
      </c>
      <c r="C61" s="374">
        <f t="shared" si="69"/>
        <v>0</v>
      </c>
      <c r="D61" s="374">
        <f t="shared" si="69"/>
        <v>0</v>
      </c>
      <c r="E61" s="374">
        <f t="shared" si="69"/>
        <v>0</v>
      </c>
      <c r="F61" s="374" t="str">
        <f t="shared" si="69"/>
        <v>ARCH 467.12</v>
      </c>
      <c r="G61" s="374">
        <f t="shared" si="69"/>
        <v>0</v>
      </c>
      <c r="H61" s="374" t="str">
        <f t="shared" si="69"/>
        <v>ARCH 413.01</v>
      </c>
      <c r="I61">
        <f ca="1">COUNTIF((OFFSET($A$60,0,0,4,8)),IF(A61=0,".",A61))</f>
        <v>0</v>
      </c>
      <c r="J61">
        <f t="shared" ca="1" si="63"/>
        <v>1</v>
      </c>
      <c r="K61">
        <f t="shared" ca="1" si="63"/>
        <v>0</v>
      </c>
      <c r="L61">
        <f t="shared" ca="1" si="63"/>
        <v>0</v>
      </c>
      <c r="M61">
        <f t="shared" ca="1" si="63"/>
        <v>0</v>
      </c>
      <c r="N61">
        <f t="shared" ca="1" si="63"/>
        <v>1</v>
      </c>
      <c r="O61">
        <f t="shared" ca="1" si="63"/>
        <v>0</v>
      </c>
      <c r="P61">
        <f t="shared" ca="1" si="63"/>
        <v>1</v>
      </c>
      <c r="Q61" s="385">
        <f t="shared" ref="Q61:BT61" si="70">Q$13</f>
        <v>0</v>
      </c>
      <c r="R61" s="385" t="str">
        <f t="shared" si="70"/>
        <v>Öğr. Gör. Turan DÜNDAR</v>
      </c>
      <c r="S61" s="385">
        <f t="shared" si="70"/>
        <v>0</v>
      </c>
      <c r="T61" s="385">
        <f t="shared" si="70"/>
        <v>0</v>
      </c>
      <c r="U61" s="385">
        <f t="shared" si="70"/>
        <v>0</v>
      </c>
      <c r="V61" s="385" t="str">
        <f t="shared" si="70"/>
        <v>Prof. Dr. Güzin KONUK</v>
      </c>
      <c r="W61" s="385">
        <f t="shared" si="70"/>
        <v>0</v>
      </c>
      <c r="X61" s="385" t="str">
        <f t="shared" si="70"/>
        <v>Yrd. Doç. Dr. Soner ŞAHİN</v>
      </c>
      <c r="Y61" s="381">
        <f ca="1">COUNTIF((OFFSET($Q$60,0,0,4,8)),IF(Q61=0,".",Q61))</f>
        <v>0</v>
      </c>
      <c r="Z61" s="381">
        <f t="shared" ca="1" si="65"/>
        <v>1</v>
      </c>
      <c r="AA61" s="381">
        <f t="shared" ca="1" si="65"/>
        <v>0</v>
      </c>
      <c r="AB61" s="381">
        <f t="shared" ca="1" si="65"/>
        <v>0</v>
      </c>
      <c r="AC61" s="381">
        <f t="shared" ca="1" si="65"/>
        <v>0</v>
      </c>
      <c r="AD61" s="381">
        <f t="shared" ca="1" si="65"/>
        <v>1</v>
      </c>
      <c r="AE61" s="381">
        <f t="shared" ca="1" si="65"/>
        <v>0</v>
      </c>
      <c r="AF61" s="381">
        <f t="shared" ca="1" si="65"/>
        <v>1</v>
      </c>
      <c r="AG61" s="374">
        <f t="shared" si="70"/>
        <v>0</v>
      </c>
      <c r="AH61" s="374">
        <f t="shared" si="70"/>
        <v>0</v>
      </c>
      <c r="AI61" s="374">
        <f t="shared" si="70"/>
        <v>0</v>
      </c>
      <c r="AJ61" s="374">
        <f t="shared" si="70"/>
        <v>0</v>
      </c>
      <c r="AK61" s="374">
        <f t="shared" si="70"/>
        <v>0</v>
      </c>
      <c r="AL61" s="374">
        <f t="shared" si="70"/>
        <v>0</v>
      </c>
      <c r="AM61" s="374">
        <f t="shared" si="70"/>
        <v>0</v>
      </c>
      <c r="AN61" s="374">
        <f t="shared" si="70"/>
        <v>0</v>
      </c>
      <c r="AO61">
        <f ca="1">COUNTIF((OFFSET($AG$60,0,0,4,8)),IF(AG61=0,".",AG61))</f>
        <v>0</v>
      </c>
      <c r="AP61">
        <f t="shared" ca="1" si="66"/>
        <v>0</v>
      </c>
      <c r="AQ61">
        <f t="shared" ca="1" si="66"/>
        <v>0</v>
      </c>
      <c r="AR61">
        <f t="shared" ca="1" si="66"/>
        <v>0</v>
      </c>
      <c r="AS61">
        <f t="shared" ca="1" si="66"/>
        <v>0</v>
      </c>
      <c r="AT61">
        <f t="shared" ca="1" si="66"/>
        <v>0</v>
      </c>
      <c r="AU61">
        <f t="shared" ca="1" si="66"/>
        <v>0</v>
      </c>
      <c r="AV61">
        <f t="shared" ca="1" si="66"/>
        <v>0</v>
      </c>
      <c r="AW61" s="385">
        <f t="shared" si="70"/>
        <v>0</v>
      </c>
      <c r="AX61" s="385">
        <f t="shared" si="70"/>
        <v>0</v>
      </c>
      <c r="AY61" s="385">
        <f t="shared" si="70"/>
        <v>0</v>
      </c>
      <c r="AZ61" s="385">
        <f t="shared" si="70"/>
        <v>0</v>
      </c>
      <c r="BA61" s="385">
        <f t="shared" si="70"/>
        <v>0</v>
      </c>
      <c r="BB61" s="385">
        <f t="shared" si="70"/>
        <v>0</v>
      </c>
      <c r="BC61" s="385">
        <f t="shared" si="70"/>
        <v>0</v>
      </c>
      <c r="BD61" s="385">
        <f t="shared" si="70"/>
        <v>0</v>
      </c>
      <c r="BE61" s="381">
        <f ca="1">COUNTIF((OFFSET($AW$60,0,0,4,8)),IF(AW61=0,".",AW61))</f>
        <v>0</v>
      </c>
      <c r="BF61" s="381">
        <f t="shared" ca="1" si="67"/>
        <v>0</v>
      </c>
      <c r="BG61" s="381">
        <f t="shared" ca="1" si="67"/>
        <v>0</v>
      </c>
      <c r="BH61" s="381">
        <f t="shared" ca="1" si="67"/>
        <v>0</v>
      </c>
      <c r="BI61" s="381">
        <f t="shared" ca="1" si="67"/>
        <v>0</v>
      </c>
      <c r="BJ61" s="381">
        <f t="shared" ca="1" si="67"/>
        <v>0</v>
      </c>
      <c r="BK61" s="381">
        <f t="shared" ca="1" si="67"/>
        <v>0</v>
      </c>
      <c r="BL61" s="381">
        <f t="shared" ca="1" si="67"/>
        <v>0</v>
      </c>
      <c r="BM61" s="374">
        <f t="shared" si="70"/>
        <v>0</v>
      </c>
      <c r="BN61" s="374">
        <f t="shared" si="70"/>
        <v>0</v>
      </c>
      <c r="BO61" s="374">
        <f t="shared" si="70"/>
        <v>0</v>
      </c>
      <c r="BP61" s="374">
        <f t="shared" si="70"/>
        <v>0</v>
      </c>
      <c r="BQ61" s="374">
        <f t="shared" si="70"/>
        <v>0</v>
      </c>
      <c r="BR61" s="374">
        <f t="shared" si="70"/>
        <v>0</v>
      </c>
      <c r="BS61" s="374">
        <f t="shared" si="70"/>
        <v>0</v>
      </c>
      <c r="BT61" s="374">
        <f t="shared" si="70"/>
        <v>0</v>
      </c>
      <c r="BU61">
        <f ca="1">COUNTIF((OFFSET($BM$60,0,0,4,8)),IF(BM61=0,".",BM61))</f>
        <v>0</v>
      </c>
      <c r="BV61">
        <f t="shared" ca="1" si="68"/>
        <v>0</v>
      </c>
      <c r="BW61">
        <f t="shared" ca="1" si="68"/>
        <v>0</v>
      </c>
      <c r="BX61">
        <f t="shared" ca="1" si="68"/>
        <v>0</v>
      </c>
      <c r="BY61">
        <f t="shared" ca="1" si="68"/>
        <v>0</v>
      </c>
      <c r="BZ61">
        <f t="shared" ca="1" si="68"/>
        <v>0</v>
      </c>
      <c r="CA61">
        <f t="shared" ca="1" si="68"/>
        <v>0</v>
      </c>
      <c r="CB61">
        <f t="shared" ca="1" si="68"/>
        <v>0</v>
      </c>
    </row>
    <row r="62" spans="1:80" x14ac:dyDescent="0.2">
      <c r="A62" s="375">
        <f t="shared" ref="A62:H62" si="71">A$23</f>
        <v>0</v>
      </c>
      <c r="B62" s="375">
        <f t="shared" si="71"/>
        <v>0</v>
      </c>
      <c r="C62" s="375">
        <f t="shared" si="71"/>
        <v>0</v>
      </c>
      <c r="D62" s="375">
        <f t="shared" si="71"/>
        <v>0</v>
      </c>
      <c r="E62" s="375">
        <f t="shared" si="71"/>
        <v>0</v>
      </c>
      <c r="F62" s="375">
        <f t="shared" si="71"/>
        <v>0</v>
      </c>
      <c r="G62" s="375">
        <f t="shared" si="71"/>
        <v>0</v>
      </c>
      <c r="H62" s="375">
        <f t="shared" si="71"/>
        <v>0</v>
      </c>
      <c r="I62">
        <f ca="1">COUNTIF((OFFSET($A$60,0,0,4,8)),IF(A62=0,".",A62))</f>
        <v>0</v>
      </c>
      <c r="J62">
        <f t="shared" ca="1" si="63"/>
        <v>0</v>
      </c>
      <c r="K62">
        <f t="shared" ca="1" si="63"/>
        <v>0</v>
      </c>
      <c r="L62">
        <f t="shared" ca="1" si="63"/>
        <v>0</v>
      </c>
      <c r="M62">
        <f t="shared" ca="1" si="63"/>
        <v>0</v>
      </c>
      <c r="N62">
        <f t="shared" ca="1" si="63"/>
        <v>0</v>
      </c>
      <c r="O62">
        <f t="shared" ca="1" si="63"/>
        <v>0</v>
      </c>
      <c r="P62">
        <f t="shared" ca="1" si="63"/>
        <v>0</v>
      </c>
      <c r="Q62" s="375">
        <f t="shared" ref="Q62:BT62" si="72">Q$23</f>
        <v>0</v>
      </c>
      <c r="R62" s="375">
        <f t="shared" si="72"/>
        <v>0</v>
      </c>
      <c r="S62" s="375">
        <f t="shared" si="72"/>
        <v>0</v>
      </c>
      <c r="T62" s="375">
        <f t="shared" si="72"/>
        <v>0</v>
      </c>
      <c r="U62" s="375">
        <f t="shared" si="72"/>
        <v>0</v>
      </c>
      <c r="V62" s="375">
        <f t="shared" si="72"/>
        <v>0</v>
      </c>
      <c r="W62" s="375">
        <f t="shared" si="72"/>
        <v>0</v>
      </c>
      <c r="X62" s="375">
        <f t="shared" si="72"/>
        <v>0</v>
      </c>
      <c r="Y62" s="381">
        <f ca="1">COUNTIF((OFFSET($Q$60,0,0,4,8)),IF(Q62=0,".",Q62))</f>
        <v>0</v>
      </c>
      <c r="Z62" s="381">
        <f t="shared" ca="1" si="65"/>
        <v>0</v>
      </c>
      <c r="AA62" s="381">
        <f t="shared" ca="1" si="65"/>
        <v>0</v>
      </c>
      <c r="AB62" s="381">
        <f t="shared" ca="1" si="65"/>
        <v>0</v>
      </c>
      <c r="AC62" s="381">
        <f t="shared" ca="1" si="65"/>
        <v>0</v>
      </c>
      <c r="AD62" s="381">
        <f t="shared" ca="1" si="65"/>
        <v>0</v>
      </c>
      <c r="AE62" s="381">
        <f t="shared" ca="1" si="65"/>
        <v>0</v>
      </c>
      <c r="AF62" s="381">
        <f t="shared" ca="1" si="65"/>
        <v>0</v>
      </c>
      <c r="AG62" s="375">
        <f t="shared" si="72"/>
        <v>0</v>
      </c>
      <c r="AH62" s="375">
        <f t="shared" si="72"/>
        <v>0</v>
      </c>
      <c r="AI62" s="375">
        <f t="shared" si="72"/>
        <v>0</v>
      </c>
      <c r="AJ62" s="375">
        <f t="shared" si="72"/>
        <v>0</v>
      </c>
      <c r="AK62" s="375">
        <f t="shared" si="72"/>
        <v>0</v>
      </c>
      <c r="AL62" s="375">
        <f t="shared" si="72"/>
        <v>0</v>
      </c>
      <c r="AM62" s="375">
        <f t="shared" si="72"/>
        <v>0</v>
      </c>
      <c r="AN62" s="375">
        <f t="shared" si="72"/>
        <v>0</v>
      </c>
      <c r="AO62">
        <f ca="1">COUNTIF((OFFSET($AG$60,0,0,4,8)),IF(AG62=0,".",AG62))</f>
        <v>0</v>
      </c>
      <c r="AP62">
        <f t="shared" ca="1" si="66"/>
        <v>0</v>
      </c>
      <c r="AQ62">
        <f t="shared" ca="1" si="66"/>
        <v>0</v>
      </c>
      <c r="AR62">
        <f t="shared" ca="1" si="66"/>
        <v>0</v>
      </c>
      <c r="AS62">
        <f t="shared" ca="1" si="66"/>
        <v>0</v>
      </c>
      <c r="AT62">
        <f t="shared" ca="1" si="66"/>
        <v>0</v>
      </c>
      <c r="AU62">
        <f t="shared" ca="1" si="66"/>
        <v>0</v>
      </c>
      <c r="AV62">
        <f t="shared" ca="1" si="66"/>
        <v>0</v>
      </c>
      <c r="AW62" s="375">
        <f t="shared" si="72"/>
        <v>0</v>
      </c>
      <c r="AX62" s="375">
        <f t="shared" si="72"/>
        <v>0</v>
      </c>
      <c r="AY62" s="375">
        <f t="shared" si="72"/>
        <v>0</v>
      </c>
      <c r="AZ62" s="375">
        <f t="shared" si="72"/>
        <v>0</v>
      </c>
      <c r="BA62" s="375">
        <f t="shared" si="72"/>
        <v>0</v>
      </c>
      <c r="BB62" s="375">
        <f t="shared" si="72"/>
        <v>0</v>
      </c>
      <c r="BC62" s="375">
        <f t="shared" si="72"/>
        <v>0</v>
      </c>
      <c r="BD62" s="375">
        <f t="shared" si="72"/>
        <v>0</v>
      </c>
      <c r="BE62" s="381">
        <f ca="1">COUNTIF((OFFSET($AW$60,0,0,4,8)),IF(AW62=0,".",AW62))</f>
        <v>0</v>
      </c>
      <c r="BF62" s="381">
        <f t="shared" ca="1" si="67"/>
        <v>0</v>
      </c>
      <c r="BG62" s="381">
        <f t="shared" ca="1" si="67"/>
        <v>0</v>
      </c>
      <c r="BH62" s="381">
        <f t="shared" ca="1" si="67"/>
        <v>0</v>
      </c>
      <c r="BI62" s="381">
        <f t="shared" ca="1" si="67"/>
        <v>0</v>
      </c>
      <c r="BJ62" s="381">
        <f t="shared" ca="1" si="67"/>
        <v>0</v>
      </c>
      <c r="BK62" s="381">
        <f t="shared" ca="1" si="67"/>
        <v>0</v>
      </c>
      <c r="BL62" s="381">
        <f t="shared" ca="1" si="67"/>
        <v>0</v>
      </c>
      <c r="BM62" s="375">
        <f t="shared" si="72"/>
        <v>0</v>
      </c>
      <c r="BN62" s="375">
        <f t="shared" si="72"/>
        <v>0</v>
      </c>
      <c r="BO62" s="375">
        <f t="shared" si="72"/>
        <v>0</v>
      </c>
      <c r="BP62" s="375">
        <f t="shared" si="72"/>
        <v>0</v>
      </c>
      <c r="BQ62" s="375">
        <f t="shared" si="72"/>
        <v>0</v>
      </c>
      <c r="BR62" s="375">
        <f t="shared" si="72"/>
        <v>0</v>
      </c>
      <c r="BS62" s="375">
        <f t="shared" si="72"/>
        <v>0</v>
      </c>
      <c r="BT62" s="375">
        <f t="shared" si="72"/>
        <v>0</v>
      </c>
      <c r="BU62">
        <f ca="1">COUNTIF((OFFSET($BM$60,0,0,4,8)),IF(BM62=0,".",BM62))</f>
        <v>0</v>
      </c>
      <c r="BV62">
        <f t="shared" ca="1" si="68"/>
        <v>0</v>
      </c>
      <c r="BW62">
        <f t="shared" ca="1" si="68"/>
        <v>0</v>
      </c>
      <c r="BX62">
        <f t="shared" ca="1" si="68"/>
        <v>0</v>
      </c>
      <c r="BY62">
        <f t="shared" ca="1" si="68"/>
        <v>0</v>
      </c>
      <c r="BZ62">
        <f t="shared" ca="1" si="68"/>
        <v>0</v>
      </c>
      <c r="CA62">
        <f t="shared" ca="1" si="68"/>
        <v>0</v>
      </c>
      <c r="CB62">
        <f t="shared" ca="1" si="68"/>
        <v>0</v>
      </c>
    </row>
    <row r="63" spans="1:80" x14ac:dyDescent="0.2">
      <c r="A63" s="374">
        <f t="shared" ref="A63:H63" si="73">A$33</f>
        <v>0</v>
      </c>
      <c r="B63" s="374">
        <f t="shared" si="73"/>
        <v>0</v>
      </c>
      <c r="C63" s="374">
        <f t="shared" si="73"/>
        <v>0</v>
      </c>
      <c r="D63" s="374">
        <f t="shared" si="73"/>
        <v>0</v>
      </c>
      <c r="E63" s="374">
        <f t="shared" si="73"/>
        <v>0</v>
      </c>
      <c r="F63" s="374">
        <f t="shared" si="73"/>
        <v>0</v>
      </c>
      <c r="G63" s="374">
        <f t="shared" si="73"/>
        <v>0</v>
      </c>
      <c r="H63" s="374">
        <f t="shared" si="73"/>
        <v>0</v>
      </c>
      <c r="I63">
        <f ca="1">COUNTIF((OFFSET($A$60,0,0,4,8)),IF(A63=0,".",A63))</f>
        <v>0</v>
      </c>
      <c r="J63">
        <f t="shared" ca="1" si="63"/>
        <v>0</v>
      </c>
      <c r="K63">
        <f t="shared" ca="1" si="63"/>
        <v>0</v>
      </c>
      <c r="L63">
        <f t="shared" ca="1" si="63"/>
        <v>0</v>
      </c>
      <c r="M63">
        <f t="shared" ca="1" si="63"/>
        <v>0</v>
      </c>
      <c r="N63">
        <f t="shared" ca="1" si="63"/>
        <v>0</v>
      </c>
      <c r="O63">
        <f t="shared" ca="1" si="63"/>
        <v>0</v>
      </c>
      <c r="P63">
        <f t="shared" ca="1" si="63"/>
        <v>0</v>
      </c>
      <c r="Q63" s="385">
        <f t="shared" ref="Q63:BT63" si="74">Q$33</f>
        <v>0</v>
      </c>
      <c r="R63" s="385">
        <f t="shared" si="74"/>
        <v>0</v>
      </c>
      <c r="S63" s="385">
        <f t="shared" si="74"/>
        <v>0</v>
      </c>
      <c r="T63" s="385">
        <f t="shared" si="74"/>
        <v>0</v>
      </c>
      <c r="U63" s="385">
        <f t="shared" si="74"/>
        <v>0</v>
      </c>
      <c r="V63" s="385">
        <f t="shared" si="74"/>
        <v>0</v>
      </c>
      <c r="W63" s="385">
        <f t="shared" si="74"/>
        <v>0</v>
      </c>
      <c r="X63" s="385">
        <f t="shared" si="74"/>
        <v>0</v>
      </c>
      <c r="Y63" s="381">
        <f ca="1">COUNTIF((OFFSET($Q$60,0,0,4,8)),IF(Q63=0,".",Q63))</f>
        <v>0</v>
      </c>
      <c r="Z63" s="381">
        <f t="shared" ca="1" si="65"/>
        <v>0</v>
      </c>
      <c r="AA63" s="381">
        <f t="shared" ca="1" si="65"/>
        <v>0</v>
      </c>
      <c r="AB63" s="381">
        <f t="shared" ca="1" si="65"/>
        <v>0</v>
      </c>
      <c r="AC63" s="381">
        <f t="shared" ca="1" si="65"/>
        <v>0</v>
      </c>
      <c r="AD63" s="381">
        <f t="shared" ca="1" si="65"/>
        <v>0</v>
      </c>
      <c r="AE63" s="381">
        <f t="shared" ca="1" si="65"/>
        <v>0</v>
      </c>
      <c r="AF63" s="381">
        <f t="shared" ca="1" si="65"/>
        <v>0</v>
      </c>
      <c r="AG63" s="374">
        <f t="shared" si="74"/>
        <v>0</v>
      </c>
      <c r="AH63" s="374">
        <f t="shared" si="74"/>
        <v>0</v>
      </c>
      <c r="AI63" s="374">
        <f t="shared" si="74"/>
        <v>0</v>
      </c>
      <c r="AJ63" s="374">
        <f t="shared" si="74"/>
        <v>0</v>
      </c>
      <c r="AK63" s="374">
        <f t="shared" si="74"/>
        <v>0</v>
      </c>
      <c r="AL63" s="374">
        <f t="shared" si="74"/>
        <v>0</v>
      </c>
      <c r="AM63" s="374">
        <f t="shared" si="74"/>
        <v>0</v>
      </c>
      <c r="AN63" s="374">
        <f t="shared" si="74"/>
        <v>0</v>
      </c>
      <c r="AO63">
        <f ca="1">COUNTIF((OFFSET($AG$60,0,0,4,8)),IF(AG63=0,".",AG63))</f>
        <v>0</v>
      </c>
      <c r="AP63">
        <f t="shared" ca="1" si="66"/>
        <v>0</v>
      </c>
      <c r="AQ63">
        <f t="shared" ca="1" si="66"/>
        <v>0</v>
      </c>
      <c r="AR63">
        <f t="shared" ca="1" si="66"/>
        <v>0</v>
      </c>
      <c r="AS63">
        <f t="shared" ca="1" si="66"/>
        <v>0</v>
      </c>
      <c r="AT63">
        <f t="shared" ca="1" si="66"/>
        <v>0</v>
      </c>
      <c r="AU63">
        <f t="shared" ca="1" si="66"/>
        <v>0</v>
      </c>
      <c r="AV63">
        <f t="shared" ca="1" si="66"/>
        <v>0</v>
      </c>
      <c r="AW63" s="385">
        <f t="shared" si="74"/>
        <v>0</v>
      </c>
      <c r="AX63" s="385">
        <f t="shared" si="74"/>
        <v>0</v>
      </c>
      <c r="AY63" s="385">
        <f t="shared" si="74"/>
        <v>0</v>
      </c>
      <c r="AZ63" s="385">
        <f t="shared" si="74"/>
        <v>0</v>
      </c>
      <c r="BA63" s="385">
        <f t="shared" si="74"/>
        <v>0</v>
      </c>
      <c r="BB63" s="385">
        <f t="shared" si="74"/>
        <v>0</v>
      </c>
      <c r="BC63" s="385">
        <f t="shared" si="74"/>
        <v>0</v>
      </c>
      <c r="BD63" s="385">
        <f t="shared" si="74"/>
        <v>0</v>
      </c>
      <c r="BE63" s="381">
        <f ca="1">COUNTIF((OFFSET($AW$60,0,0,4,8)),IF(AW63=0,".",AW63))</f>
        <v>0</v>
      </c>
      <c r="BF63" s="381">
        <f t="shared" ca="1" si="67"/>
        <v>0</v>
      </c>
      <c r="BG63" s="381">
        <f t="shared" ca="1" si="67"/>
        <v>0</v>
      </c>
      <c r="BH63" s="381">
        <f t="shared" ca="1" si="67"/>
        <v>0</v>
      </c>
      <c r="BI63" s="381">
        <f t="shared" ca="1" si="67"/>
        <v>0</v>
      </c>
      <c r="BJ63" s="381">
        <f t="shared" ca="1" si="67"/>
        <v>0</v>
      </c>
      <c r="BK63" s="381">
        <f t="shared" ca="1" si="67"/>
        <v>0</v>
      </c>
      <c r="BL63" s="381">
        <f t="shared" ca="1" si="67"/>
        <v>0</v>
      </c>
      <c r="BM63" s="374">
        <f t="shared" si="74"/>
        <v>0</v>
      </c>
      <c r="BN63" s="374">
        <f t="shared" si="74"/>
        <v>0</v>
      </c>
      <c r="BO63" s="374">
        <f t="shared" si="74"/>
        <v>0</v>
      </c>
      <c r="BP63" s="374">
        <f t="shared" si="74"/>
        <v>0</v>
      </c>
      <c r="BQ63" s="374">
        <f t="shared" si="74"/>
        <v>0</v>
      </c>
      <c r="BR63" s="374">
        <f t="shared" si="74"/>
        <v>0</v>
      </c>
      <c r="BS63" s="374">
        <f t="shared" si="74"/>
        <v>0</v>
      </c>
      <c r="BT63" s="374">
        <f t="shared" si="74"/>
        <v>0</v>
      </c>
      <c r="BU63">
        <f ca="1">COUNTIF((OFFSET($BM$60,0,0,4,8)),IF(BM63=0,".",BM63))</f>
        <v>0</v>
      </c>
      <c r="BV63">
        <f t="shared" ca="1" si="68"/>
        <v>0</v>
      </c>
      <c r="BW63">
        <f t="shared" ca="1" si="68"/>
        <v>0</v>
      </c>
      <c r="BX63">
        <f t="shared" ca="1" si="68"/>
        <v>0</v>
      </c>
      <c r="BY63">
        <f t="shared" ca="1" si="68"/>
        <v>0</v>
      </c>
      <c r="BZ63">
        <f t="shared" ca="1" si="68"/>
        <v>0</v>
      </c>
      <c r="CA63">
        <f t="shared" ca="1" si="68"/>
        <v>0</v>
      </c>
      <c r="CB63">
        <f t="shared" ca="1" si="68"/>
        <v>0</v>
      </c>
    </row>
    <row r="64" spans="1:80" x14ac:dyDescent="0.2">
      <c r="A64" s="377">
        <f t="shared" ref="A64:H64" si="75">COUNTIF((A$60:A$63),IF(A60=0,".",A60))</f>
        <v>0</v>
      </c>
      <c r="B64" s="378">
        <f t="shared" si="75"/>
        <v>0</v>
      </c>
      <c r="C64" s="378">
        <f t="shared" si="75"/>
        <v>1</v>
      </c>
      <c r="D64" s="378">
        <f t="shared" si="75"/>
        <v>1</v>
      </c>
      <c r="E64" s="378">
        <f t="shared" si="75"/>
        <v>1</v>
      </c>
      <c r="F64" s="378">
        <f t="shared" si="75"/>
        <v>1</v>
      </c>
      <c r="G64" s="378">
        <f t="shared" si="75"/>
        <v>1</v>
      </c>
      <c r="H64" s="378">
        <f t="shared" si="75"/>
        <v>0</v>
      </c>
      <c r="I64" s="378">
        <f ca="1">SUM(I60:I63)</f>
        <v>0</v>
      </c>
      <c r="J64" s="378">
        <f t="shared" ref="J64:P64" ca="1" si="76">SUM(J60:J63)</f>
        <v>1</v>
      </c>
      <c r="K64" s="378">
        <f t="shared" ca="1" si="76"/>
        <v>1</v>
      </c>
      <c r="L64" s="378">
        <f t="shared" ca="1" si="76"/>
        <v>1</v>
      </c>
      <c r="M64" s="378">
        <f t="shared" ca="1" si="76"/>
        <v>1</v>
      </c>
      <c r="N64" s="378">
        <f t="shared" ca="1" si="76"/>
        <v>2</v>
      </c>
      <c r="O64" s="378">
        <f t="shared" ca="1" si="76"/>
        <v>1</v>
      </c>
      <c r="P64" s="378">
        <f t="shared" ca="1" si="76"/>
        <v>1</v>
      </c>
      <c r="Q64" s="378">
        <f t="shared" ref="Q64:X64" si="77">COUNTIF((Q$60:Q$63),IF(Q60=0,".",Q60))</f>
        <v>0</v>
      </c>
      <c r="R64" s="378">
        <f t="shared" si="77"/>
        <v>0</v>
      </c>
      <c r="S64" s="378">
        <f t="shared" si="77"/>
        <v>1</v>
      </c>
      <c r="T64" s="378">
        <f t="shared" si="77"/>
        <v>1</v>
      </c>
      <c r="U64" s="378">
        <f t="shared" si="77"/>
        <v>1</v>
      </c>
      <c r="V64" s="378">
        <f t="shared" si="77"/>
        <v>1</v>
      </c>
      <c r="W64" s="378">
        <f t="shared" si="77"/>
        <v>1</v>
      </c>
      <c r="X64" s="378">
        <f t="shared" si="77"/>
        <v>0</v>
      </c>
      <c r="Y64" s="378">
        <f ca="1">SUM(Y60:Y63)</f>
        <v>0</v>
      </c>
      <c r="Z64" s="378">
        <f t="shared" ref="Z64:AF64" ca="1" si="78">SUM(Z60:Z63)</f>
        <v>1</v>
      </c>
      <c r="AA64" s="378">
        <f t="shared" ca="1" si="78"/>
        <v>1</v>
      </c>
      <c r="AB64" s="378">
        <f t="shared" ca="1" si="78"/>
        <v>1</v>
      </c>
      <c r="AC64" s="378">
        <f t="shared" ca="1" si="78"/>
        <v>1</v>
      </c>
      <c r="AD64" s="378">
        <f t="shared" ca="1" si="78"/>
        <v>2</v>
      </c>
      <c r="AE64" s="378">
        <f t="shared" ca="1" si="78"/>
        <v>1</v>
      </c>
      <c r="AF64" s="378">
        <f t="shared" ca="1" si="78"/>
        <v>1</v>
      </c>
      <c r="AG64" s="378">
        <f t="shared" ref="AG64:AN67" si="79">COUNTIF((AG$60:AG$63),IF(AG60=0,".",AG60))</f>
        <v>0</v>
      </c>
      <c r="AH64" s="378">
        <f t="shared" si="79"/>
        <v>0</v>
      </c>
      <c r="AI64" s="378">
        <f t="shared" si="79"/>
        <v>0</v>
      </c>
      <c r="AJ64" s="378">
        <f t="shared" si="79"/>
        <v>0</v>
      </c>
      <c r="AK64" s="378">
        <f t="shared" si="79"/>
        <v>0</v>
      </c>
      <c r="AL64" s="378">
        <f t="shared" si="79"/>
        <v>1</v>
      </c>
      <c r="AM64" s="378">
        <f t="shared" si="79"/>
        <v>0</v>
      </c>
      <c r="AN64" s="378">
        <f t="shared" si="79"/>
        <v>0</v>
      </c>
      <c r="AO64" s="378">
        <f ca="1">SUM(AO60:AO63)</f>
        <v>0</v>
      </c>
      <c r="AP64" s="378">
        <f t="shared" ref="AP64:AV64" ca="1" si="80">SUM(AP60:AP63)</f>
        <v>0</v>
      </c>
      <c r="AQ64" s="378">
        <f t="shared" ca="1" si="80"/>
        <v>0</v>
      </c>
      <c r="AR64" s="378">
        <f t="shared" ca="1" si="80"/>
        <v>0</v>
      </c>
      <c r="AS64" s="378">
        <f t="shared" ca="1" si="80"/>
        <v>0</v>
      </c>
      <c r="AT64" s="378">
        <f t="shared" ca="1" si="80"/>
        <v>1</v>
      </c>
      <c r="AU64" s="378">
        <f t="shared" ca="1" si="80"/>
        <v>0</v>
      </c>
      <c r="AV64" s="378">
        <f t="shared" ca="1" si="80"/>
        <v>0</v>
      </c>
      <c r="AW64" s="378">
        <f t="shared" ref="AW64:BD67" si="81">COUNTIF((AW$60:AW$63),IF(AW60=0,".",AW60))</f>
        <v>0</v>
      </c>
      <c r="AX64" s="378">
        <f t="shared" si="81"/>
        <v>0</v>
      </c>
      <c r="AY64" s="378">
        <f t="shared" si="81"/>
        <v>0</v>
      </c>
      <c r="AZ64" s="378">
        <f t="shared" si="81"/>
        <v>0</v>
      </c>
      <c r="BA64" s="378">
        <f t="shared" si="81"/>
        <v>0</v>
      </c>
      <c r="BB64" s="378">
        <f t="shared" si="81"/>
        <v>0</v>
      </c>
      <c r="BC64" s="378">
        <f t="shared" si="81"/>
        <v>0</v>
      </c>
      <c r="BD64" s="378">
        <f t="shared" si="81"/>
        <v>0</v>
      </c>
      <c r="BE64" s="378">
        <f ca="1">SUM(BE60:BE63)</f>
        <v>0</v>
      </c>
      <c r="BF64" s="378">
        <f t="shared" ref="BF64:BL64" ca="1" si="82">SUM(BF60:BF63)</f>
        <v>0</v>
      </c>
      <c r="BG64" s="378">
        <f t="shared" ca="1" si="82"/>
        <v>0</v>
      </c>
      <c r="BH64" s="378">
        <f t="shared" ca="1" si="82"/>
        <v>0</v>
      </c>
      <c r="BI64" s="378">
        <f t="shared" ca="1" si="82"/>
        <v>0</v>
      </c>
      <c r="BJ64" s="378">
        <f t="shared" ca="1" si="82"/>
        <v>0</v>
      </c>
      <c r="BK64" s="378">
        <f t="shared" ca="1" si="82"/>
        <v>0</v>
      </c>
      <c r="BL64" s="378">
        <f t="shared" ca="1" si="82"/>
        <v>0</v>
      </c>
      <c r="BM64" s="378">
        <f t="shared" ref="BM64:BT67" si="83">COUNTIF((BM$60:BM$63),IF(BM60=0,".",BM60))</f>
        <v>0</v>
      </c>
      <c r="BN64" s="378">
        <f t="shared" si="83"/>
        <v>0</v>
      </c>
      <c r="BO64" s="378">
        <f t="shared" si="83"/>
        <v>0</v>
      </c>
      <c r="BP64" s="378">
        <f t="shared" si="83"/>
        <v>0</v>
      </c>
      <c r="BQ64" s="378">
        <f t="shared" si="83"/>
        <v>0</v>
      </c>
      <c r="BR64" s="378">
        <f t="shared" si="83"/>
        <v>0</v>
      </c>
      <c r="BS64" s="378">
        <f t="shared" si="83"/>
        <v>0</v>
      </c>
      <c r="BT64" s="378">
        <f t="shared" si="83"/>
        <v>0</v>
      </c>
      <c r="BU64" s="378">
        <f ca="1">SUM(BU60:BU63)</f>
        <v>0</v>
      </c>
      <c r="BV64" s="378">
        <f t="shared" ref="BV64:CB64" ca="1" si="84">SUM(BV60:BV63)</f>
        <v>0</v>
      </c>
      <c r="BW64" s="378">
        <f t="shared" ca="1" si="84"/>
        <v>0</v>
      </c>
      <c r="BX64" s="378">
        <f t="shared" ca="1" si="84"/>
        <v>0</v>
      </c>
      <c r="BY64" s="378">
        <f t="shared" ca="1" si="84"/>
        <v>0</v>
      </c>
      <c r="BZ64" s="378">
        <f t="shared" ca="1" si="84"/>
        <v>0</v>
      </c>
      <c r="CA64" s="378">
        <f t="shared" ca="1" si="84"/>
        <v>0</v>
      </c>
      <c r="CB64" s="378">
        <f t="shared" ca="1" si="84"/>
        <v>0</v>
      </c>
    </row>
    <row r="65" spans="1:80" ht="12.75" customHeight="1" x14ac:dyDescent="0.2">
      <c r="A65" s="377">
        <f t="shared" ref="A65:X67" si="85">COUNTIF((A$60:A$63),IF(A61=0,".",A61))</f>
        <v>0</v>
      </c>
      <c r="B65" s="378">
        <f t="shared" si="85"/>
        <v>1</v>
      </c>
      <c r="C65" s="378">
        <f t="shared" si="85"/>
        <v>0</v>
      </c>
      <c r="D65" s="378">
        <f t="shared" si="85"/>
        <v>0</v>
      </c>
      <c r="E65" s="378">
        <f t="shared" si="85"/>
        <v>0</v>
      </c>
      <c r="F65" s="378">
        <f t="shared" si="85"/>
        <v>1</v>
      </c>
      <c r="G65" s="378">
        <f t="shared" si="85"/>
        <v>0</v>
      </c>
      <c r="H65" s="378">
        <f t="shared" si="85"/>
        <v>1</v>
      </c>
      <c r="I65" s="1109" t="s">
        <v>324</v>
      </c>
      <c r="J65" s="1109"/>
      <c r="K65" s="1109"/>
      <c r="L65" s="1109"/>
      <c r="M65" s="1109"/>
      <c r="N65" s="1109"/>
      <c r="O65" s="1109"/>
      <c r="P65" s="1109"/>
      <c r="Q65" s="378">
        <f t="shared" si="85"/>
        <v>0</v>
      </c>
      <c r="R65" s="378">
        <f t="shared" si="85"/>
        <v>1</v>
      </c>
      <c r="S65" s="378">
        <f t="shared" si="85"/>
        <v>0</v>
      </c>
      <c r="T65" s="378">
        <f t="shared" si="85"/>
        <v>0</v>
      </c>
      <c r="U65" s="378">
        <f t="shared" si="85"/>
        <v>0</v>
      </c>
      <c r="V65" s="378">
        <f t="shared" si="85"/>
        <v>1</v>
      </c>
      <c r="W65" s="378">
        <f t="shared" si="85"/>
        <v>0</v>
      </c>
      <c r="X65" s="378">
        <f t="shared" si="85"/>
        <v>1</v>
      </c>
      <c r="Y65" s="1109" t="s">
        <v>324</v>
      </c>
      <c r="Z65" s="1109"/>
      <c r="AA65" s="1109"/>
      <c r="AB65" s="1109"/>
      <c r="AC65" s="1109"/>
      <c r="AD65" s="1109"/>
      <c r="AE65" s="1109"/>
      <c r="AF65" s="1109"/>
      <c r="AG65" s="378">
        <f t="shared" si="79"/>
        <v>0</v>
      </c>
      <c r="AH65" s="378">
        <f t="shared" si="79"/>
        <v>0</v>
      </c>
      <c r="AI65" s="378">
        <f t="shared" si="79"/>
        <v>0</v>
      </c>
      <c r="AJ65" s="378">
        <f t="shared" si="79"/>
        <v>0</v>
      </c>
      <c r="AK65" s="378">
        <f t="shared" si="79"/>
        <v>0</v>
      </c>
      <c r="AL65" s="378">
        <f t="shared" si="79"/>
        <v>0</v>
      </c>
      <c r="AM65" s="378">
        <f t="shared" si="79"/>
        <v>0</v>
      </c>
      <c r="AN65" s="378">
        <f t="shared" si="79"/>
        <v>0</v>
      </c>
      <c r="AO65" s="1109" t="s">
        <v>324</v>
      </c>
      <c r="AP65" s="1109"/>
      <c r="AQ65" s="1109"/>
      <c r="AR65" s="1109"/>
      <c r="AS65" s="1109"/>
      <c r="AT65" s="1109"/>
      <c r="AU65" s="1109"/>
      <c r="AV65" s="1109"/>
      <c r="AW65" s="378">
        <f t="shared" si="81"/>
        <v>0</v>
      </c>
      <c r="AX65" s="378">
        <f t="shared" si="81"/>
        <v>0</v>
      </c>
      <c r="AY65" s="378">
        <f t="shared" si="81"/>
        <v>0</v>
      </c>
      <c r="AZ65" s="378">
        <f t="shared" si="81"/>
        <v>0</v>
      </c>
      <c r="BA65" s="378">
        <f t="shared" si="81"/>
        <v>0</v>
      </c>
      <c r="BB65" s="378">
        <f t="shared" si="81"/>
        <v>0</v>
      </c>
      <c r="BC65" s="378">
        <f t="shared" si="81"/>
        <v>0</v>
      </c>
      <c r="BD65" s="378">
        <f t="shared" si="81"/>
        <v>0</v>
      </c>
      <c r="BE65" s="1109" t="s">
        <v>324</v>
      </c>
      <c r="BF65" s="1109"/>
      <c r="BG65" s="1109"/>
      <c r="BH65" s="1109"/>
      <c r="BI65" s="1109"/>
      <c r="BJ65" s="1109"/>
      <c r="BK65" s="1109"/>
      <c r="BL65" s="1109"/>
      <c r="BM65" s="378">
        <f t="shared" si="83"/>
        <v>0</v>
      </c>
      <c r="BN65" s="378">
        <f t="shared" si="83"/>
        <v>0</v>
      </c>
      <c r="BO65" s="378">
        <f t="shared" si="83"/>
        <v>0</v>
      </c>
      <c r="BP65" s="378">
        <f t="shared" si="83"/>
        <v>0</v>
      </c>
      <c r="BQ65" s="378">
        <f t="shared" si="83"/>
        <v>0</v>
      </c>
      <c r="BR65" s="378">
        <f t="shared" si="83"/>
        <v>0</v>
      </c>
      <c r="BS65" s="378">
        <f t="shared" si="83"/>
        <v>0</v>
      </c>
      <c r="BT65" s="378">
        <f t="shared" si="83"/>
        <v>0</v>
      </c>
      <c r="BU65" s="1109" t="s">
        <v>324</v>
      </c>
      <c r="BV65" s="1109"/>
      <c r="BW65" s="1109"/>
      <c r="BX65" s="1109"/>
      <c r="BY65" s="1109"/>
      <c r="BZ65" s="1109"/>
      <c r="CA65" s="1109"/>
      <c r="CB65" s="1109"/>
    </row>
    <row r="66" spans="1:80" ht="12.75" customHeight="1" x14ac:dyDescent="0.2">
      <c r="A66" s="377">
        <f t="shared" si="85"/>
        <v>0</v>
      </c>
      <c r="B66" s="378">
        <f t="shared" si="85"/>
        <v>0</v>
      </c>
      <c r="C66" s="378">
        <f t="shared" si="85"/>
        <v>0</v>
      </c>
      <c r="D66" s="378">
        <f t="shared" si="85"/>
        <v>0</v>
      </c>
      <c r="E66" s="378">
        <f t="shared" si="85"/>
        <v>0</v>
      </c>
      <c r="F66" s="378">
        <f t="shared" si="85"/>
        <v>0</v>
      </c>
      <c r="G66" s="378">
        <f t="shared" si="85"/>
        <v>0</v>
      </c>
      <c r="H66" s="378">
        <f t="shared" si="85"/>
        <v>0</v>
      </c>
      <c r="I66" s="1109"/>
      <c r="J66" s="1109"/>
      <c r="K66" s="1109"/>
      <c r="L66" s="1109"/>
      <c r="M66" s="1109"/>
      <c r="N66" s="1109"/>
      <c r="O66" s="1109"/>
      <c r="P66" s="1109"/>
      <c r="Q66" s="378">
        <f t="shared" si="85"/>
        <v>0</v>
      </c>
      <c r="R66" s="378">
        <f t="shared" si="85"/>
        <v>0</v>
      </c>
      <c r="S66" s="378">
        <f t="shared" si="85"/>
        <v>0</v>
      </c>
      <c r="T66" s="378">
        <f t="shared" si="85"/>
        <v>0</v>
      </c>
      <c r="U66" s="378">
        <f t="shared" si="85"/>
        <v>0</v>
      </c>
      <c r="V66" s="378">
        <f t="shared" si="85"/>
        <v>0</v>
      </c>
      <c r="W66" s="378">
        <f t="shared" si="85"/>
        <v>0</v>
      </c>
      <c r="X66" s="378">
        <f t="shared" si="85"/>
        <v>0</v>
      </c>
      <c r="Y66" s="1109"/>
      <c r="Z66" s="1109"/>
      <c r="AA66" s="1109"/>
      <c r="AB66" s="1109"/>
      <c r="AC66" s="1109"/>
      <c r="AD66" s="1109"/>
      <c r="AE66" s="1109"/>
      <c r="AF66" s="1109"/>
      <c r="AG66" s="378">
        <f t="shared" si="79"/>
        <v>0</v>
      </c>
      <c r="AH66" s="378">
        <f t="shared" si="79"/>
        <v>0</v>
      </c>
      <c r="AI66" s="378">
        <f t="shared" si="79"/>
        <v>0</v>
      </c>
      <c r="AJ66" s="378">
        <f t="shared" si="79"/>
        <v>0</v>
      </c>
      <c r="AK66" s="378">
        <f t="shared" si="79"/>
        <v>0</v>
      </c>
      <c r="AL66" s="378">
        <f t="shared" si="79"/>
        <v>0</v>
      </c>
      <c r="AM66" s="378">
        <f t="shared" si="79"/>
        <v>0</v>
      </c>
      <c r="AN66" s="378">
        <f t="shared" si="79"/>
        <v>0</v>
      </c>
      <c r="AO66" s="1109"/>
      <c r="AP66" s="1109"/>
      <c r="AQ66" s="1109"/>
      <c r="AR66" s="1109"/>
      <c r="AS66" s="1109"/>
      <c r="AT66" s="1109"/>
      <c r="AU66" s="1109"/>
      <c r="AV66" s="1109"/>
      <c r="AW66" s="378">
        <f t="shared" si="81"/>
        <v>0</v>
      </c>
      <c r="AX66" s="378">
        <f t="shared" si="81"/>
        <v>0</v>
      </c>
      <c r="AY66" s="378">
        <f t="shared" si="81"/>
        <v>0</v>
      </c>
      <c r="AZ66" s="378">
        <f t="shared" si="81"/>
        <v>0</v>
      </c>
      <c r="BA66" s="378">
        <f t="shared" si="81"/>
        <v>0</v>
      </c>
      <c r="BB66" s="378">
        <f t="shared" si="81"/>
        <v>0</v>
      </c>
      <c r="BC66" s="378">
        <f t="shared" si="81"/>
        <v>0</v>
      </c>
      <c r="BD66" s="378">
        <f t="shared" si="81"/>
        <v>0</v>
      </c>
      <c r="BE66" s="1109"/>
      <c r="BF66" s="1109"/>
      <c r="BG66" s="1109"/>
      <c r="BH66" s="1109"/>
      <c r="BI66" s="1109"/>
      <c r="BJ66" s="1109"/>
      <c r="BK66" s="1109"/>
      <c r="BL66" s="1109"/>
      <c r="BM66" s="378">
        <f t="shared" si="83"/>
        <v>0</v>
      </c>
      <c r="BN66" s="378">
        <f t="shared" si="83"/>
        <v>0</v>
      </c>
      <c r="BO66" s="378">
        <f t="shared" si="83"/>
        <v>0</v>
      </c>
      <c r="BP66" s="378">
        <f t="shared" si="83"/>
        <v>0</v>
      </c>
      <c r="BQ66" s="378">
        <f t="shared" si="83"/>
        <v>0</v>
      </c>
      <c r="BR66" s="378">
        <f t="shared" si="83"/>
        <v>0</v>
      </c>
      <c r="BS66" s="378">
        <f t="shared" si="83"/>
        <v>0</v>
      </c>
      <c r="BT66" s="378">
        <f t="shared" si="83"/>
        <v>0</v>
      </c>
      <c r="BU66" s="1109"/>
      <c r="BV66" s="1109"/>
      <c r="BW66" s="1109"/>
      <c r="BX66" s="1109"/>
      <c r="BY66" s="1109"/>
      <c r="BZ66" s="1109"/>
      <c r="CA66" s="1109"/>
      <c r="CB66" s="1109"/>
    </row>
    <row r="67" spans="1:80" ht="13.5" thickBot="1" x14ac:dyDescent="0.25">
      <c r="A67" s="377">
        <f t="shared" si="85"/>
        <v>0</v>
      </c>
      <c r="B67" s="378">
        <f t="shared" si="85"/>
        <v>0</v>
      </c>
      <c r="C67" s="378">
        <f t="shared" si="85"/>
        <v>0</v>
      </c>
      <c r="D67" s="378">
        <f t="shared" si="85"/>
        <v>0</v>
      </c>
      <c r="E67" s="378">
        <f t="shared" si="85"/>
        <v>0</v>
      </c>
      <c r="F67" s="378">
        <f t="shared" si="85"/>
        <v>0</v>
      </c>
      <c r="G67" s="378">
        <f t="shared" si="85"/>
        <v>0</v>
      </c>
      <c r="H67" s="378">
        <f t="shared" si="85"/>
        <v>0</v>
      </c>
      <c r="I67" s="380" t="s">
        <v>42</v>
      </c>
      <c r="J67" s="380" t="s">
        <v>44</v>
      </c>
      <c r="K67" s="380" t="s">
        <v>45</v>
      </c>
      <c r="L67" s="380" t="s">
        <v>46</v>
      </c>
      <c r="M67" s="380" t="s">
        <v>47</v>
      </c>
      <c r="N67" s="380" t="s">
        <v>48</v>
      </c>
      <c r="O67" s="380" t="s">
        <v>67</v>
      </c>
      <c r="P67" s="380" t="s">
        <v>43</v>
      </c>
      <c r="Q67" s="378">
        <f t="shared" si="85"/>
        <v>0</v>
      </c>
      <c r="R67" s="378">
        <f t="shared" si="85"/>
        <v>0</v>
      </c>
      <c r="S67" s="378">
        <f t="shared" si="85"/>
        <v>0</v>
      </c>
      <c r="T67" s="378">
        <f t="shared" si="85"/>
        <v>0</v>
      </c>
      <c r="U67" s="378">
        <f t="shared" si="85"/>
        <v>0</v>
      </c>
      <c r="V67" s="378">
        <f t="shared" si="85"/>
        <v>0</v>
      </c>
      <c r="W67" s="378">
        <f t="shared" si="85"/>
        <v>0</v>
      </c>
      <c r="X67" s="378">
        <f t="shared" si="85"/>
        <v>0</v>
      </c>
      <c r="Y67" s="380" t="s">
        <v>42</v>
      </c>
      <c r="Z67" s="380" t="s">
        <v>44</v>
      </c>
      <c r="AA67" s="380" t="s">
        <v>45</v>
      </c>
      <c r="AB67" s="380" t="s">
        <v>46</v>
      </c>
      <c r="AC67" s="380" t="s">
        <v>47</v>
      </c>
      <c r="AD67" s="380" t="s">
        <v>48</v>
      </c>
      <c r="AE67" s="380" t="s">
        <v>67</v>
      </c>
      <c r="AF67" s="380" t="s">
        <v>43</v>
      </c>
      <c r="AG67" s="378">
        <f t="shared" si="79"/>
        <v>0</v>
      </c>
      <c r="AH67" s="378">
        <f t="shared" si="79"/>
        <v>0</v>
      </c>
      <c r="AI67" s="378">
        <f t="shared" si="79"/>
        <v>0</v>
      </c>
      <c r="AJ67" s="378">
        <f t="shared" si="79"/>
        <v>0</v>
      </c>
      <c r="AK67" s="378">
        <f t="shared" si="79"/>
        <v>0</v>
      </c>
      <c r="AL67" s="378">
        <f t="shared" si="79"/>
        <v>0</v>
      </c>
      <c r="AM67" s="378">
        <f t="shared" si="79"/>
        <v>0</v>
      </c>
      <c r="AN67" s="378">
        <f t="shared" si="79"/>
        <v>0</v>
      </c>
      <c r="AO67" s="380" t="s">
        <v>42</v>
      </c>
      <c r="AP67" s="380" t="s">
        <v>44</v>
      </c>
      <c r="AQ67" s="380" t="s">
        <v>45</v>
      </c>
      <c r="AR67" s="380" t="s">
        <v>46</v>
      </c>
      <c r="AS67" s="380" t="s">
        <v>47</v>
      </c>
      <c r="AT67" s="380" t="s">
        <v>48</v>
      </c>
      <c r="AU67" s="380" t="s">
        <v>67</v>
      </c>
      <c r="AV67" s="380" t="s">
        <v>43</v>
      </c>
      <c r="AW67" s="378">
        <f t="shared" si="81"/>
        <v>0</v>
      </c>
      <c r="AX67" s="378">
        <f t="shared" si="81"/>
        <v>0</v>
      </c>
      <c r="AY67" s="378">
        <f t="shared" si="81"/>
        <v>0</v>
      </c>
      <c r="AZ67" s="378">
        <f t="shared" si="81"/>
        <v>0</v>
      </c>
      <c r="BA67" s="378">
        <f t="shared" si="81"/>
        <v>0</v>
      </c>
      <c r="BB67" s="378">
        <f t="shared" si="81"/>
        <v>0</v>
      </c>
      <c r="BC67" s="378">
        <f t="shared" si="81"/>
        <v>0</v>
      </c>
      <c r="BD67" s="378">
        <f t="shared" si="81"/>
        <v>0</v>
      </c>
      <c r="BE67" s="380" t="s">
        <v>42</v>
      </c>
      <c r="BF67" s="380" t="s">
        <v>44</v>
      </c>
      <c r="BG67" s="380" t="s">
        <v>45</v>
      </c>
      <c r="BH67" s="380" t="s">
        <v>46</v>
      </c>
      <c r="BI67" s="380" t="s">
        <v>47</v>
      </c>
      <c r="BJ67" s="380" t="s">
        <v>48</v>
      </c>
      <c r="BK67" s="380" t="s">
        <v>67</v>
      </c>
      <c r="BL67" s="380" t="s">
        <v>43</v>
      </c>
      <c r="BM67" s="378">
        <f t="shared" si="83"/>
        <v>0</v>
      </c>
      <c r="BN67" s="378">
        <f t="shared" si="83"/>
        <v>0</v>
      </c>
      <c r="BO67" s="378">
        <f t="shared" si="83"/>
        <v>0</v>
      </c>
      <c r="BP67" s="378">
        <f t="shared" si="83"/>
        <v>0</v>
      </c>
      <c r="BQ67" s="378">
        <f t="shared" si="83"/>
        <v>0</v>
      </c>
      <c r="BR67" s="378">
        <f t="shared" si="83"/>
        <v>0</v>
      </c>
      <c r="BS67" s="378">
        <f t="shared" si="83"/>
        <v>0</v>
      </c>
      <c r="BT67" s="378">
        <f t="shared" si="83"/>
        <v>0</v>
      </c>
      <c r="BU67" s="380" t="s">
        <v>42</v>
      </c>
      <c r="BV67" s="380" t="s">
        <v>44</v>
      </c>
      <c r="BW67" s="380" t="s">
        <v>45</v>
      </c>
      <c r="BX67" s="380" t="s">
        <v>46</v>
      </c>
      <c r="BY67" s="380" t="s">
        <v>47</v>
      </c>
      <c r="BZ67" s="380" t="s">
        <v>48</v>
      </c>
      <c r="CA67" s="380" t="s">
        <v>67</v>
      </c>
      <c r="CB67" s="380" t="s">
        <v>43</v>
      </c>
    </row>
    <row r="68" spans="1:80" ht="13.5" thickBot="1" x14ac:dyDescent="0.25">
      <c r="A68" s="373">
        <f t="shared" ref="A68:BD68" si="86">SUM(A60:A67)</f>
        <v>0</v>
      </c>
      <c r="B68" s="372">
        <f t="shared" si="86"/>
        <v>1</v>
      </c>
      <c r="C68" s="372">
        <f t="shared" si="86"/>
        <v>1</v>
      </c>
      <c r="D68" s="372">
        <f t="shared" si="86"/>
        <v>1</v>
      </c>
      <c r="E68" s="372">
        <f t="shared" si="86"/>
        <v>1</v>
      </c>
      <c r="F68" s="372">
        <f t="shared" si="86"/>
        <v>2</v>
      </c>
      <c r="G68" s="372">
        <f t="shared" si="86"/>
        <v>1</v>
      </c>
      <c r="H68" s="372">
        <f t="shared" si="86"/>
        <v>1</v>
      </c>
      <c r="I68" s="379" t="str">
        <f t="shared" ref="I68:P68" ca="1" si="87">IF(A68=I64,"OK.","CISSS!")</f>
        <v>OK.</v>
      </c>
      <c r="J68" s="379" t="str">
        <f t="shared" ca="1" si="87"/>
        <v>OK.</v>
      </c>
      <c r="K68" s="379" t="str">
        <f t="shared" ca="1" si="87"/>
        <v>OK.</v>
      </c>
      <c r="L68" s="379" t="str">
        <f t="shared" ca="1" si="87"/>
        <v>OK.</v>
      </c>
      <c r="M68" s="379" t="str">
        <f t="shared" ca="1" si="87"/>
        <v>OK.</v>
      </c>
      <c r="N68" s="379" t="str">
        <f t="shared" ca="1" si="87"/>
        <v>OK.</v>
      </c>
      <c r="O68" s="379" t="str">
        <f t="shared" ca="1" si="87"/>
        <v>OK.</v>
      </c>
      <c r="P68" s="379" t="str">
        <f t="shared" ca="1" si="87"/>
        <v>OK.</v>
      </c>
      <c r="Q68" s="384">
        <f t="shared" si="86"/>
        <v>0</v>
      </c>
      <c r="R68" s="384">
        <f t="shared" si="86"/>
        <v>1</v>
      </c>
      <c r="S68" s="384">
        <f t="shared" si="86"/>
        <v>1</v>
      </c>
      <c r="T68" s="384">
        <f t="shared" si="86"/>
        <v>1</v>
      </c>
      <c r="U68" s="384">
        <f t="shared" si="86"/>
        <v>1</v>
      </c>
      <c r="V68" s="384">
        <f t="shared" si="86"/>
        <v>2</v>
      </c>
      <c r="W68" s="384">
        <f t="shared" si="86"/>
        <v>1</v>
      </c>
      <c r="X68" s="384">
        <f t="shared" si="86"/>
        <v>1</v>
      </c>
      <c r="Y68" s="382" t="str">
        <f t="shared" ref="Y68:AF68" ca="1" si="88">IF(Q68=Y64,"OK.","CISSS!")</f>
        <v>OK.</v>
      </c>
      <c r="Z68" s="382" t="str">
        <f t="shared" ca="1" si="88"/>
        <v>OK.</v>
      </c>
      <c r="AA68" s="382" t="str">
        <f t="shared" ca="1" si="88"/>
        <v>OK.</v>
      </c>
      <c r="AB68" s="382" t="str">
        <f t="shared" ca="1" si="88"/>
        <v>OK.</v>
      </c>
      <c r="AC68" s="382" t="str">
        <f t="shared" ca="1" si="88"/>
        <v>OK.</v>
      </c>
      <c r="AD68" s="382" t="str">
        <f t="shared" ca="1" si="88"/>
        <v>OK.</v>
      </c>
      <c r="AE68" s="382" t="str">
        <f t="shared" ca="1" si="88"/>
        <v>OK.</v>
      </c>
      <c r="AF68" s="382" t="str">
        <f t="shared" ca="1" si="88"/>
        <v>OK.</v>
      </c>
      <c r="AG68" s="372">
        <f t="shared" si="86"/>
        <v>0</v>
      </c>
      <c r="AH68" s="372">
        <f t="shared" si="86"/>
        <v>0</v>
      </c>
      <c r="AI68" s="372">
        <f t="shared" si="86"/>
        <v>0</v>
      </c>
      <c r="AJ68" s="372">
        <f t="shared" si="86"/>
        <v>0</v>
      </c>
      <c r="AK68" s="372">
        <f t="shared" si="86"/>
        <v>0</v>
      </c>
      <c r="AL68" s="372">
        <f t="shared" si="86"/>
        <v>1</v>
      </c>
      <c r="AM68" s="372">
        <f t="shared" si="86"/>
        <v>0</v>
      </c>
      <c r="AN68" s="372">
        <f t="shared" si="86"/>
        <v>0</v>
      </c>
      <c r="AO68" s="379" t="str">
        <f t="shared" ref="AO68:AV68" ca="1" si="89">IF(AG68=AO64,"OK.","CISSS!")</f>
        <v>OK.</v>
      </c>
      <c r="AP68" s="379" t="str">
        <f t="shared" ca="1" si="89"/>
        <v>OK.</v>
      </c>
      <c r="AQ68" s="379" t="str">
        <f t="shared" ca="1" si="89"/>
        <v>OK.</v>
      </c>
      <c r="AR68" s="379" t="str">
        <f t="shared" ca="1" si="89"/>
        <v>OK.</v>
      </c>
      <c r="AS68" s="379" t="str">
        <f t="shared" ca="1" si="89"/>
        <v>OK.</v>
      </c>
      <c r="AT68" s="379" t="str">
        <f t="shared" ca="1" si="89"/>
        <v>OK.</v>
      </c>
      <c r="AU68" s="379" t="str">
        <f t="shared" ca="1" si="89"/>
        <v>OK.</v>
      </c>
      <c r="AV68" s="379" t="str">
        <f t="shared" ca="1" si="89"/>
        <v>OK.</v>
      </c>
      <c r="AW68" s="384">
        <f t="shared" si="86"/>
        <v>0</v>
      </c>
      <c r="AX68" s="384">
        <f t="shared" si="86"/>
        <v>0</v>
      </c>
      <c r="AY68" s="384">
        <f t="shared" si="86"/>
        <v>0</v>
      </c>
      <c r="AZ68" s="384">
        <f t="shared" si="86"/>
        <v>0</v>
      </c>
      <c r="BA68" s="384">
        <f t="shared" si="86"/>
        <v>0</v>
      </c>
      <c r="BB68" s="384">
        <f t="shared" si="86"/>
        <v>0</v>
      </c>
      <c r="BC68" s="384">
        <f t="shared" si="86"/>
        <v>0</v>
      </c>
      <c r="BD68" s="384">
        <f t="shared" si="86"/>
        <v>0</v>
      </c>
      <c r="BE68" s="382" t="str">
        <f t="shared" ref="BE68:BL68" ca="1" si="90">IF(AW68=BE64,"OK.","CISSS!")</f>
        <v>OK.</v>
      </c>
      <c r="BF68" s="382" t="str">
        <f t="shared" ca="1" si="90"/>
        <v>OK.</v>
      </c>
      <c r="BG68" s="382" t="str">
        <f t="shared" ca="1" si="90"/>
        <v>OK.</v>
      </c>
      <c r="BH68" s="382" t="str">
        <f t="shared" ca="1" si="90"/>
        <v>OK.</v>
      </c>
      <c r="BI68" s="382" t="str">
        <f t="shared" ca="1" si="90"/>
        <v>OK.</v>
      </c>
      <c r="BJ68" s="382" t="str">
        <f t="shared" ca="1" si="90"/>
        <v>OK.</v>
      </c>
      <c r="BK68" s="382" t="str">
        <f t="shared" ca="1" si="90"/>
        <v>OK.</v>
      </c>
      <c r="BL68" s="382" t="str">
        <f t="shared" ca="1" si="90"/>
        <v>OK.</v>
      </c>
      <c r="BM68" s="372">
        <f t="shared" ref="BM68:BT68" si="91">SUM(BM60:BM67)</f>
        <v>0</v>
      </c>
      <c r="BN68" s="372">
        <f t="shared" si="91"/>
        <v>0</v>
      </c>
      <c r="BO68" s="372">
        <f t="shared" si="91"/>
        <v>0</v>
      </c>
      <c r="BP68" s="372">
        <f t="shared" si="91"/>
        <v>0</v>
      </c>
      <c r="BQ68" s="372">
        <f t="shared" si="91"/>
        <v>0</v>
      </c>
      <c r="BR68" s="372">
        <f t="shared" si="91"/>
        <v>0</v>
      </c>
      <c r="BS68" s="372">
        <f t="shared" si="91"/>
        <v>0</v>
      </c>
      <c r="BT68" s="372">
        <f t="shared" si="91"/>
        <v>0</v>
      </c>
      <c r="BU68" s="379" t="str">
        <f t="shared" ref="BU68:CB68" ca="1" si="92">IF(BM68=BU64,"OK.","CISSS!")</f>
        <v>OK.</v>
      </c>
      <c r="BV68" s="379" t="str">
        <f t="shared" ca="1" si="92"/>
        <v>OK.</v>
      </c>
      <c r="BW68" s="379" t="str">
        <f t="shared" ca="1" si="92"/>
        <v>OK.</v>
      </c>
      <c r="BX68" s="379" t="str">
        <f t="shared" ca="1" si="92"/>
        <v>OK.</v>
      </c>
      <c r="BY68" s="379" t="str">
        <f t="shared" ca="1" si="92"/>
        <v>OK.</v>
      </c>
      <c r="BZ68" s="379" t="str">
        <f t="shared" ca="1" si="92"/>
        <v>OK.</v>
      </c>
      <c r="CA68" s="379" t="str">
        <f t="shared" ca="1" si="92"/>
        <v>OK.</v>
      </c>
      <c r="CB68" s="379" t="str">
        <f t="shared" ca="1" si="92"/>
        <v>OK.</v>
      </c>
    </row>
    <row r="69" spans="1:80" x14ac:dyDescent="0.2">
      <c r="A69" s="375">
        <f t="shared" ref="A69:H69" si="93">A$4</f>
        <v>0</v>
      </c>
      <c r="B69" s="375">
        <f t="shared" si="93"/>
        <v>0</v>
      </c>
      <c r="C69" s="375" t="str">
        <f t="shared" si="93"/>
        <v>ARCH 261.01</v>
      </c>
      <c r="D69" s="375" t="str">
        <f t="shared" si="93"/>
        <v>ARCH 264.01</v>
      </c>
      <c r="E69" s="375" t="str">
        <f t="shared" si="93"/>
        <v>ARCH 362.01</v>
      </c>
      <c r="F69" s="375" t="str">
        <f t="shared" si="93"/>
        <v>ARCH 338.11</v>
      </c>
      <c r="G69" s="375">
        <f t="shared" si="93"/>
        <v>0</v>
      </c>
      <c r="H69" s="375">
        <f t="shared" si="93"/>
        <v>0</v>
      </c>
      <c r="I69">
        <f ca="1">COUNTIF((OFFSET($A$69,0,0,4,8)),IF(A69=0,".",A69))</f>
        <v>0</v>
      </c>
      <c r="J69">
        <f t="shared" ref="J69:P72" ca="1" si="94">COUNTIF((OFFSET($A$69,0,0,4,8)),IF(B69=0,".",B69))</f>
        <v>0</v>
      </c>
      <c r="K69">
        <f t="shared" ca="1" si="94"/>
        <v>1</v>
      </c>
      <c r="L69">
        <f t="shared" ca="1" si="94"/>
        <v>1</v>
      </c>
      <c r="M69">
        <f t="shared" ca="1" si="94"/>
        <v>1</v>
      </c>
      <c r="N69">
        <f t="shared" ca="1" si="94"/>
        <v>1</v>
      </c>
      <c r="O69">
        <f t="shared" ca="1" si="94"/>
        <v>0</v>
      </c>
      <c r="P69">
        <f t="shared" ca="1" si="94"/>
        <v>0</v>
      </c>
      <c r="Q69" s="375">
        <f t="shared" ref="Q69:BT69" si="95">Q$4</f>
        <v>0</v>
      </c>
      <c r="R69" s="375">
        <f t="shared" si="95"/>
        <v>0</v>
      </c>
      <c r="S69" s="375" t="str">
        <f t="shared" si="95"/>
        <v>Öğr. Gör. Cem KUM</v>
      </c>
      <c r="T69" s="375" t="str">
        <f t="shared" si="95"/>
        <v>Öğr. Gör. Cengiz GÖKÇE</v>
      </c>
      <c r="U69" s="375" t="str">
        <f t="shared" si="95"/>
        <v>Doç. Dr. A. Dilek ÖZDEMİR</v>
      </c>
      <c r="V69" s="375" t="str">
        <f t="shared" si="95"/>
        <v>Yrd. Doç. Dr. Togan TONG</v>
      </c>
      <c r="W69" s="375">
        <f t="shared" si="95"/>
        <v>0</v>
      </c>
      <c r="X69" s="375">
        <f t="shared" si="95"/>
        <v>0</v>
      </c>
      <c r="Y69" s="381">
        <f ca="1">COUNTIF((OFFSET($Q$69,0,0,4,8)),IF(Q69=0,".",Q69))</f>
        <v>0</v>
      </c>
      <c r="Z69" s="381">
        <f t="shared" ref="Z69:AF72" ca="1" si="96">COUNTIF((OFFSET($Q$69,0,0,4,8)),IF(R69=0,".",R69))</f>
        <v>0</v>
      </c>
      <c r="AA69" s="381">
        <f t="shared" ca="1" si="96"/>
        <v>1</v>
      </c>
      <c r="AB69" s="381">
        <f t="shared" ca="1" si="96"/>
        <v>1</v>
      </c>
      <c r="AC69" s="381">
        <f t="shared" ca="1" si="96"/>
        <v>1</v>
      </c>
      <c r="AD69" s="381">
        <f t="shared" ca="1" si="96"/>
        <v>1</v>
      </c>
      <c r="AE69" s="381">
        <f t="shared" ca="1" si="96"/>
        <v>0</v>
      </c>
      <c r="AF69" s="381">
        <f t="shared" ca="1" si="96"/>
        <v>0</v>
      </c>
      <c r="AG69" s="375">
        <f t="shared" si="95"/>
        <v>0</v>
      </c>
      <c r="AH69" s="375">
        <f t="shared" si="95"/>
        <v>0</v>
      </c>
      <c r="AI69" s="375">
        <f t="shared" si="95"/>
        <v>0</v>
      </c>
      <c r="AJ69" s="375">
        <f t="shared" si="95"/>
        <v>0</v>
      </c>
      <c r="AK69" s="375">
        <f t="shared" si="95"/>
        <v>0</v>
      </c>
      <c r="AL69" s="375" t="str">
        <f t="shared" si="95"/>
        <v>GSF.222</v>
      </c>
      <c r="AM69" s="375">
        <f t="shared" si="95"/>
        <v>0</v>
      </c>
      <c r="AN69" s="375">
        <f t="shared" si="95"/>
        <v>0</v>
      </c>
      <c r="AO69">
        <f ca="1">COUNTIF((OFFSET($AG$69,0,0,4,8)),IF(AG69=0,".",AG69))</f>
        <v>0</v>
      </c>
      <c r="AP69">
        <f t="shared" ref="AP69:AV72" ca="1" si="97">COUNTIF((OFFSET($AG$69,0,0,4,8)),IF(AH69=0,".",AH69))</f>
        <v>0</v>
      </c>
      <c r="AQ69">
        <f t="shared" ca="1" si="97"/>
        <v>0</v>
      </c>
      <c r="AR69">
        <f t="shared" ca="1" si="97"/>
        <v>0</v>
      </c>
      <c r="AS69">
        <f t="shared" ca="1" si="97"/>
        <v>0</v>
      </c>
      <c r="AT69">
        <f t="shared" ca="1" si="97"/>
        <v>1</v>
      </c>
      <c r="AU69">
        <f t="shared" ca="1" si="97"/>
        <v>0</v>
      </c>
      <c r="AV69">
        <f t="shared" ca="1" si="97"/>
        <v>0</v>
      </c>
      <c r="AW69" s="375">
        <f t="shared" si="95"/>
        <v>0</v>
      </c>
      <c r="AX69" s="375">
        <f t="shared" si="95"/>
        <v>0</v>
      </c>
      <c r="AY69" s="375">
        <f t="shared" si="95"/>
        <v>0</v>
      </c>
      <c r="AZ69" s="375">
        <f t="shared" si="95"/>
        <v>0</v>
      </c>
      <c r="BA69" s="375">
        <f t="shared" si="95"/>
        <v>0</v>
      </c>
      <c r="BB69" s="375">
        <f t="shared" si="95"/>
        <v>0</v>
      </c>
      <c r="BC69" s="375">
        <f t="shared" si="95"/>
        <v>0</v>
      </c>
      <c r="BD69" s="375">
        <f t="shared" si="95"/>
        <v>0</v>
      </c>
      <c r="BE69" s="381">
        <f ca="1">COUNTIF((OFFSET($AW$69,0,0,4,8)),IF(AW69=0,".",AW69))</f>
        <v>0</v>
      </c>
      <c r="BF69" s="381">
        <f t="shared" ref="BF69:BL72" ca="1" si="98">COUNTIF((OFFSET($AW$69,0,0,4,8)),IF(AX69=0,".",AX69))</f>
        <v>0</v>
      </c>
      <c r="BG69" s="381">
        <f t="shared" ca="1" si="98"/>
        <v>0</v>
      </c>
      <c r="BH69" s="381">
        <f t="shared" ca="1" si="98"/>
        <v>0</v>
      </c>
      <c r="BI69" s="381">
        <f t="shared" ca="1" si="98"/>
        <v>0</v>
      </c>
      <c r="BJ69" s="381">
        <f t="shared" ca="1" si="98"/>
        <v>0</v>
      </c>
      <c r="BK69" s="381">
        <f t="shared" ca="1" si="98"/>
        <v>0</v>
      </c>
      <c r="BL69" s="381">
        <f t="shared" ca="1" si="98"/>
        <v>0</v>
      </c>
      <c r="BM69" s="375">
        <f t="shared" si="95"/>
        <v>0</v>
      </c>
      <c r="BN69" s="375">
        <f t="shared" si="95"/>
        <v>0</v>
      </c>
      <c r="BO69" s="375">
        <f t="shared" si="95"/>
        <v>0</v>
      </c>
      <c r="BP69" s="375">
        <f t="shared" si="95"/>
        <v>0</v>
      </c>
      <c r="BQ69" s="375">
        <f t="shared" si="95"/>
        <v>0</v>
      </c>
      <c r="BR69" s="375">
        <f t="shared" si="95"/>
        <v>0</v>
      </c>
      <c r="BS69" s="375">
        <f t="shared" si="95"/>
        <v>0</v>
      </c>
      <c r="BT69" s="375">
        <f t="shared" si="95"/>
        <v>0</v>
      </c>
      <c r="BU69">
        <f ca="1">COUNTIF((OFFSET($BM$69,0,0,4,8)),IF(BM69=0,".",BM69))</f>
        <v>0</v>
      </c>
      <c r="BV69">
        <f t="shared" ref="BV69:CB72" ca="1" si="99">COUNTIF((OFFSET($BM$69,0,0,4,8)),IF(BN69=0,".",BN69))</f>
        <v>0</v>
      </c>
      <c r="BW69">
        <f t="shared" ca="1" si="99"/>
        <v>0</v>
      </c>
      <c r="BX69">
        <f t="shared" ca="1" si="99"/>
        <v>0</v>
      </c>
      <c r="BY69">
        <f t="shared" ca="1" si="99"/>
        <v>0</v>
      </c>
      <c r="BZ69">
        <f t="shared" ca="1" si="99"/>
        <v>0</v>
      </c>
      <c r="CA69">
        <f t="shared" ca="1" si="99"/>
        <v>0</v>
      </c>
      <c r="CB69">
        <f t="shared" ca="1" si="99"/>
        <v>0</v>
      </c>
    </row>
    <row r="70" spans="1:80" x14ac:dyDescent="0.2">
      <c r="A70" s="374">
        <f t="shared" ref="A70:H70" si="100">A$14</f>
        <v>0</v>
      </c>
      <c r="B70" s="374" t="str">
        <f t="shared" si="100"/>
        <v>ARCH 208.12</v>
      </c>
      <c r="C70" s="374">
        <f t="shared" si="100"/>
        <v>0</v>
      </c>
      <c r="D70" s="374">
        <f t="shared" si="100"/>
        <v>0</v>
      </c>
      <c r="E70" s="374">
        <f t="shared" si="100"/>
        <v>0</v>
      </c>
      <c r="F70" s="374" t="str">
        <f t="shared" si="100"/>
        <v>ARCH 467.12</v>
      </c>
      <c r="G70" s="374">
        <f t="shared" si="100"/>
        <v>0</v>
      </c>
      <c r="H70" s="374">
        <f t="shared" si="100"/>
        <v>0</v>
      </c>
      <c r="I70">
        <f ca="1">COUNTIF((OFFSET($A$69,0,0,4,8)),IF(A70=0,".",A70))</f>
        <v>0</v>
      </c>
      <c r="J70">
        <f t="shared" ca="1" si="94"/>
        <v>1</v>
      </c>
      <c r="K70">
        <f t="shared" ca="1" si="94"/>
        <v>0</v>
      </c>
      <c r="L70">
        <f t="shared" ca="1" si="94"/>
        <v>0</v>
      </c>
      <c r="M70">
        <f t="shared" ca="1" si="94"/>
        <v>0</v>
      </c>
      <c r="N70">
        <f t="shared" ca="1" si="94"/>
        <v>1</v>
      </c>
      <c r="O70">
        <f t="shared" ca="1" si="94"/>
        <v>0</v>
      </c>
      <c r="P70">
        <f t="shared" ca="1" si="94"/>
        <v>0</v>
      </c>
      <c r="Q70" s="385">
        <f t="shared" ref="Q70:BT70" si="101">Q$14</f>
        <v>0</v>
      </c>
      <c r="R70" s="385" t="str">
        <f t="shared" si="101"/>
        <v>Öğr. Gör. Turan DÜNDAR</v>
      </c>
      <c r="S70" s="385">
        <f t="shared" si="101"/>
        <v>0</v>
      </c>
      <c r="T70" s="385">
        <f t="shared" si="101"/>
        <v>0</v>
      </c>
      <c r="U70" s="385">
        <f t="shared" si="101"/>
        <v>0</v>
      </c>
      <c r="V70" s="385" t="str">
        <f t="shared" si="101"/>
        <v>Prof. Dr. Güzin KONUK</v>
      </c>
      <c r="W70" s="385">
        <f t="shared" si="101"/>
        <v>0</v>
      </c>
      <c r="X70" s="385">
        <f t="shared" si="101"/>
        <v>0</v>
      </c>
      <c r="Y70" s="381">
        <f ca="1">COUNTIF((OFFSET($Q$69,0,0,4,8)),IF(Q70=0,".",Q70))</f>
        <v>0</v>
      </c>
      <c r="Z70" s="381">
        <f t="shared" ca="1" si="96"/>
        <v>1</v>
      </c>
      <c r="AA70" s="381">
        <f t="shared" ca="1" si="96"/>
        <v>0</v>
      </c>
      <c r="AB70" s="381">
        <f t="shared" ca="1" si="96"/>
        <v>0</v>
      </c>
      <c r="AC70" s="381">
        <f t="shared" ca="1" si="96"/>
        <v>0</v>
      </c>
      <c r="AD70" s="381">
        <f t="shared" ca="1" si="96"/>
        <v>1</v>
      </c>
      <c r="AE70" s="381">
        <f t="shared" ca="1" si="96"/>
        <v>0</v>
      </c>
      <c r="AF70" s="381">
        <f t="shared" ca="1" si="96"/>
        <v>0</v>
      </c>
      <c r="AG70" s="374">
        <f t="shared" si="101"/>
        <v>0</v>
      </c>
      <c r="AH70" s="374">
        <f t="shared" si="101"/>
        <v>0</v>
      </c>
      <c r="AI70" s="374">
        <f t="shared" si="101"/>
        <v>0</v>
      </c>
      <c r="AJ70" s="374">
        <f t="shared" si="101"/>
        <v>0</v>
      </c>
      <c r="AK70" s="374">
        <f t="shared" si="101"/>
        <v>0</v>
      </c>
      <c r="AL70" s="374">
        <f t="shared" si="101"/>
        <v>0</v>
      </c>
      <c r="AM70" s="374">
        <f t="shared" si="101"/>
        <v>0</v>
      </c>
      <c r="AN70" s="374">
        <f t="shared" si="101"/>
        <v>0</v>
      </c>
      <c r="AO70">
        <f ca="1">COUNTIF((OFFSET($AG$69,0,0,4,8)),IF(AG70=0,".",AG70))</f>
        <v>0</v>
      </c>
      <c r="AP70">
        <f t="shared" ca="1" si="97"/>
        <v>0</v>
      </c>
      <c r="AQ70">
        <f t="shared" ca="1" si="97"/>
        <v>0</v>
      </c>
      <c r="AR70">
        <f t="shared" ca="1" si="97"/>
        <v>0</v>
      </c>
      <c r="AS70">
        <f t="shared" ca="1" si="97"/>
        <v>0</v>
      </c>
      <c r="AT70">
        <f t="shared" ca="1" si="97"/>
        <v>0</v>
      </c>
      <c r="AU70">
        <f t="shared" ca="1" si="97"/>
        <v>0</v>
      </c>
      <c r="AV70">
        <f t="shared" ca="1" si="97"/>
        <v>0</v>
      </c>
      <c r="AW70" s="385">
        <f t="shared" si="101"/>
        <v>0</v>
      </c>
      <c r="AX70" s="385">
        <f t="shared" si="101"/>
        <v>0</v>
      </c>
      <c r="AY70" s="385">
        <f t="shared" si="101"/>
        <v>0</v>
      </c>
      <c r="AZ70" s="385">
        <f t="shared" si="101"/>
        <v>0</v>
      </c>
      <c r="BA70" s="385">
        <f t="shared" si="101"/>
        <v>0</v>
      </c>
      <c r="BB70" s="385">
        <f t="shared" si="101"/>
        <v>0</v>
      </c>
      <c r="BC70" s="385">
        <f t="shared" si="101"/>
        <v>0</v>
      </c>
      <c r="BD70" s="385">
        <f t="shared" si="101"/>
        <v>0</v>
      </c>
      <c r="BE70" s="381">
        <f ca="1">COUNTIF((OFFSET($AW$69,0,0,4,8)),IF(AW70=0,".",AW70))</f>
        <v>0</v>
      </c>
      <c r="BF70" s="381">
        <f t="shared" ca="1" si="98"/>
        <v>0</v>
      </c>
      <c r="BG70" s="381">
        <f t="shared" ca="1" si="98"/>
        <v>0</v>
      </c>
      <c r="BH70" s="381">
        <f t="shared" ca="1" si="98"/>
        <v>0</v>
      </c>
      <c r="BI70" s="381">
        <f t="shared" ca="1" si="98"/>
        <v>0</v>
      </c>
      <c r="BJ70" s="381">
        <f t="shared" ca="1" si="98"/>
        <v>0</v>
      </c>
      <c r="BK70" s="381">
        <f t="shared" ca="1" si="98"/>
        <v>0</v>
      </c>
      <c r="BL70" s="381">
        <f t="shared" ca="1" si="98"/>
        <v>0</v>
      </c>
      <c r="BM70" s="374">
        <f t="shared" si="101"/>
        <v>0</v>
      </c>
      <c r="BN70" s="374">
        <f t="shared" si="101"/>
        <v>0</v>
      </c>
      <c r="BO70" s="374">
        <f t="shared" si="101"/>
        <v>0</v>
      </c>
      <c r="BP70" s="374">
        <f t="shared" si="101"/>
        <v>0</v>
      </c>
      <c r="BQ70" s="374">
        <f t="shared" si="101"/>
        <v>0</v>
      </c>
      <c r="BR70" s="374">
        <f t="shared" si="101"/>
        <v>0</v>
      </c>
      <c r="BS70" s="374">
        <f t="shared" si="101"/>
        <v>0</v>
      </c>
      <c r="BT70" s="374">
        <f t="shared" si="101"/>
        <v>0</v>
      </c>
      <c r="BU70">
        <f ca="1">COUNTIF((OFFSET($BM$69,0,0,4,8)),IF(BM70=0,".",BM70))</f>
        <v>0</v>
      </c>
      <c r="BV70">
        <f t="shared" ca="1" si="99"/>
        <v>0</v>
      </c>
      <c r="BW70">
        <f t="shared" ca="1" si="99"/>
        <v>0</v>
      </c>
      <c r="BX70">
        <f t="shared" ca="1" si="99"/>
        <v>0</v>
      </c>
      <c r="BY70">
        <f t="shared" ca="1" si="99"/>
        <v>0</v>
      </c>
      <c r="BZ70">
        <f t="shared" ca="1" si="99"/>
        <v>0</v>
      </c>
      <c r="CA70">
        <f t="shared" ca="1" si="99"/>
        <v>0</v>
      </c>
      <c r="CB70">
        <f t="shared" ca="1" si="99"/>
        <v>0</v>
      </c>
    </row>
    <row r="71" spans="1:80" x14ac:dyDescent="0.2">
      <c r="A71" s="375">
        <f t="shared" ref="A71:H71" si="102">A$24</f>
        <v>0</v>
      </c>
      <c r="B71" s="375">
        <f t="shared" si="102"/>
        <v>0</v>
      </c>
      <c r="C71" s="375">
        <f t="shared" si="102"/>
        <v>0</v>
      </c>
      <c r="D71" s="375">
        <f t="shared" si="102"/>
        <v>0</v>
      </c>
      <c r="E71" s="375">
        <f t="shared" si="102"/>
        <v>0</v>
      </c>
      <c r="F71" s="375">
        <f t="shared" si="102"/>
        <v>0</v>
      </c>
      <c r="G71" s="375">
        <f t="shared" si="102"/>
        <v>0</v>
      </c>
      <c r="H71" s="375">
        <f t="shared" si="102"/>
        <v>0</v>
      </c>
      <c r="I71">
        <f ca="1">COUNTIF((OFFSET($A$69,0,0,4,8)),IF(A71=0,".",A71))</f>
        <v>0</v>
      </c>
      <c r="J71">
        <f t="shared" ca="1" si="94"/>
        <v>0</v>
      </c>
      <c r="K71">
        <f t="shared" ca="1" si="94"/>
        <v>0</v>
      </c>
      <c r="L71">
        <f t="shared" ca="1" si="94"/>
        <v>0</v>
      </c>
      <c r="M71">
        <f t="shared" ca="1" si="94"/>
        <v>0</v>
      </c>
      <c r="N71">
        <f t="shared" ca="1" si="94"/>
        <v>0</v>
      </c>
      <c r="O71">
        <f t="shared" ca="1" si="94"/>
        <v>0</v>
      </c>
      <c r="P71">
        <f t="shared" ca="1" si="94"/>
        <v>0</v>
      </c>
      <c r="Q71" s="375">
        <f t="shared" ref="Q71:BT71" si="103">Q$24</f>
        <v>0</v>
      </c>
      <c r="R71" s="375">
        <f t="shared" si="103"/>
        <v>0</v>
      </c>
      <c r="S71" s="375">
        <f t="shared" si="103"/>
        <v>0</v>
      </c>
      <c r="T71" s="375">
        <f t="shared" si="103"/>
        <v>0</v>
      </c>
      <c r="U71" s="375">
        <f t="shared" si="103"/>
        <v>0</v>
      </c>
      <c r="V71" s="375">
        <f t="shared" si="103"/>
        <v>0</v>
      </c>
      <c r="W71" s="375">
        <f t="shared" si="103"/>
        <v>0</v>
      </c>
      <c r="X71" s="375">
        <f t="shared" si="103"/>
        <v>0</v>
      </c>
      <c r="Y71" s="381">
        <f ca="1">COUNTIF((OFFSET($Q$69,0,0,4,8)),IF(Q71=0,".",Q71))</f>
        <v>0</v>
      </c>
      <c r="Z71" s="381">
        <f t="shared" ca="1" si="96"/>
        <v>0</v>
      </c>
      <c r="AA71" s="381">
        <f t="shared" ca="1" si="96"/>
        <v>0</v>
      </c>
      <c r="AB71" s="381">
        <f t="shared" ca="1" si="96"/>
        <v>0</v>
      </c>
      <c r="AC71" s="381">
        <f t="shared" ca="1" si="96"/>
        <v>0</v>
      </c>
      <c r="AD71" s="381">
        <f t="shared" ca="1" si="96"/>
        <v>0</v>
      </c>
      <c r="AE71" s="381">
        <f t="shared" ca="1" si="96"/>
        <v>0</v>
      </c>
      <c r="AF71" s="381">
        <f t="shared" ca="1" si="96"/>
        <v>0</v>
      </c>
      <c r="AG71" s="375">
        <f t="shared" si="103"/>
        <v>0</v>
      </c>
      <c r="AH71" s="375">
        <f t="shared" si="103"/>
        <v>0</v>
      </c>
      <c r="AI71" s="375">
        <f t="shared" si="103"/>
        <v>0</v>
      </c>
      <c r="AJ71" s="375">
        <f t="shared" si="103"/>
        <v>0</v>
      </c>
      <c r="AK71" s="375">
        <f t="shared" si="103"/>
        <v>0</v>
      </c>
      <c r="AL71" s="375">
        <f t="shared" si="103"/>
        <v>0</v>
      </c>
      <c r="AM71" s="375">
        <f t="shared" si="103"/>
        <v>0</v>
      </c>
      <c r="AN71" s="375">
        <f t="shared" si="103"/>
        <v>0</v>
      </c>
      <c r="AO71">
        <f ca="1">COUNTIF((OFFSET($AG$69,0,0,4,8)),IF(AG71=0,".",AG71))</f>
        <v>0</v>
      </c>
      <c r="AP71">
        <f t="shared" ca="1" si="97"/>
        <v>0</v>
      </c>
      <c r="AQ71">
        <f t="shared" ca="1" si="97"/>
        <v>0</v>
      </c>
      <c r="AR71">
        <f t="shared" ca="1" si="97"/>
        <v>0</v>
      </c>
      <c r="AS71">
        <f t="shared" ca="1" si="97"/>
        <v>0</v>
      </c>
      <c r="AT71">
        <f t="shared" ca="1" si="97"/>
        <v>0</v>
      </c>
      <c r="AU71">
        <f t="shared" ca="1" si="97"/>
        <v>0</v>
      </c>
      <c r="AV71">
        <f t="shared" ca="1" si="97"/>
        <v>0</v>
      </c>
      <c r="AW71" s="375">
        <f t="shared" si="103"/>
        <v>0</v>
      </c>
      <c r="AX71" s="375">
        <f t="shared" si="103"/>
        <v>0</v>
      </c>
      <c r="AY71" s="375">
        <f t="shared" si="103"/>
        <v>0</v>
      </c>
      <c r="AZ71" s="375">
        <f t="shared" si="103"/>
        <v>0</v>
      </c>
      <c r="BA71" s="375">
        <f t="shared" si="103"/>
        <v>0</v>
      </c>
      <c r="BB71" s="375">
        <f t="shared" si="103"/>
        <v>0</v>
      </c>
      <c r="BC71" s="375">
        <f t="shared" si="103"/>
        <v>0</v>
      </c>
      <c r="BD71" s="375">
        <f t="shared" si="103"/>
        <v>0</v>
      </c>
      <c r="BE71" s="381">
        <f ca="1">COUNTIF((OFFSET($AW$69,0,0,4,8)),IF(AW71=0,".",AW71))</f>
        <v>0</v>
      </c>
      <c r="BF71" s="381">
        <f t="shared" ca="1" si="98"/>
        <v>0</v>
      </c>
      <c r="BG71" s="381">
        <f t="shared" ca="1" si="98"/>
        <v>0</v>
      </c>
      <c r="BH71" s="381">
        <f t="shared" ca="1" si="98"/>
        <v>0</v>
      </c>
      <c r="BI71" s="381">
        <f t="shared" ca="1" si="98"/>
        <v>0</v>
      </c>
      <c r="BJ71" s="381">
        <f t="shared" ca="1" si="98"/>
        <v>0</v>
      </c>
      <c r="BK71" s="381">
        <f t="shared" ca="1" si="98"/>
        <v>0</v>
      </c>
      <c r="BL71" s="381">
        <f t="shared" ca="1" si="98"/>
        <v>0</v>
      </c>
      <c r="BM71" s="375">
        <f t="shared" si="103"/>
        <v>0</v>
      </c>
      <c r="BN71" s="375">
        <f t="shared" si="103"/>
        <v>0</v>
      </c>
      <c r="BO71" s="375">
        <f t="shared" si="103"/>
        <v>0</v>
      </c>
      <c r="BP71" s="375">
        <f t="shared" si="103"/>
        <v>0</v>
      </c>
      <c r="BQ71" s="375">
        <f t="shared" si="103"/>
        <v>0</v>
      </c>
      <c r="BR71" s="375">
        <f t="shared" si="103"/>
        <v>0</v>
      </c>
      <c r="BS71" s="375">
        <f t="shared" si="103"/>
        <v>0</v>
      </c>
      <c r="BT71" s="375">
        <f t="shared" si="103"/>
        <v>0</v>
      </c>
      <c r="BU71">
        <f ca="1">COUNTIF((OFFSET($BM$69,0,0,4,8)),IF(BM71=0,".",BM71))</f>
        <v>0</v>
      </c>
      <c r="BV71">
        <f t="shared" ca="1" si="99"/>
        <v>0</v>
      </c>
      <c r="BW71">
        <f t="shared" ca="1" si="99"/>
        <v>0</v>
      </c>
      <c r="BX71">
        <f t="shared" ca="1" si="99"/>
        <v>0</v>
      </c>
      <c r="BY71">
        <f t="shared" ca="1" si="99"/>
        <v>0</v>
      </c>
      <c r="BZ71">
        <f t="shared" ca="1" si="99"/>
        <v>0</v>
      </c>
      <c r="CA71">
        <f t="shared" ca="1" si="99"/>
        <v>0</v>
      </c>
      <c r="CB71">
        <f t="shared" ca="1" si="99"/>
        <v>0</v>
      </c>
    </row>
    <row r="72" spans="1:80" x14ac:dyDescent="0.2">
      <c r="A72" s="374">
        <f t="shared" ref="A72:H72" si="104">A$34</f>
        <v>0</v>
      </c>
      <c r="B72" s="374">
        <f t="shared" si="104"/>
        <v>0</v>
      </c>
      <c r="C72" s="374">
        <f t="shared" si="104"/>
        <v>0</v>
      </c>
      <c r="D72" s="374">
        <f t="shared" si="104"/>
        <v>0</v>
      </c>
      <c r="E72" s="374">
        <f t="shared" si="104"/>
        <v>0</v>
      </c>
      <c r="F72" s="374">
        <f t="shared" si="104"/>
        <v>0</v>
      </c>
      <c r="G72" s="374">
        <f t="shared" si="104"/>
        <v>0</v>
      </c>
      <c r="H72" s="374">
        <f t="shared" si="104"/>
        <v>0</v>
      </c>
      <c r="I72">
        <f ca="1">COUNTIF((OFFSET($A$69,0,0,4,8)),IF(A72=0,".",A72))</f>
        <v>0</v>
      </c>
      <c r="J72">
        <f t="shared" ca="1" si="94"/>
        <v>0</v>
      </c>
      <c r="K72">
        <f t="shared" ca="1" si="94"/>
        <v>0</v>
      </c>
      <c r="L72">
        <f t="shared" ca="1" si="94"/>
        <v>0</v>
      </c>
      <c r="M72">
        <f t="shared" ca="1" si="94"/>
        <v>0</v>
      </c>
      <c r="N72">
        <f t="shared" ca="1" si="94"/>
        <v>0</v>
      </c>
      <c r="O72">
        <f t="shared" ca="1" si="94"/>
        <v>0</v>
      </c>
      <c r="P72">
        <f t="shared" ca="1" si="94"/>
        <v>0</v>
      </c>
      <c r="Q72" s="385">
        <f t="shared" ref="Q72:BT72" si="105">Q$34</f>
        <v>0</v>
      </c>
      <c r="R72" s="385">
        <f t="shared" si="105"/>
        <v>0</v>
      </c>
      <c r="S72" s="385">
        <f t="shared" si="105"/>
        <v>0</v>
      </c>
      <c r="T72" s="385">
        <f t="shared" si="105"/>
        <v>0</v>
      </c>
      <c r="U72" s="385">
        <f t="shared" si="105"/>
        <v>0</v>
      </c>
      <c r="V72" s="385">
        <f t="shared" si="105"/>
        <v>0</v>
      </c>
      <c r="W72" s="385">
        <f t="shared" si="105"/>
        <v>0</v>
      </c>
      <c r="X72" s="385">
        <f t="shared" si="105"/>
        <v>0</v>
      </c>
      <c r="Y72" s="381">
        <f ca="1">COUNTIF((OFFSET($Q$69,0,0,4,8)),IF(Q72=0,".",Q72))</f>
        <v>0</v>
      </c>
      <c r="Z72" s="381">
        <f t="shared" ca="1" si="96"/>
        <v>0</v>
      </c>
      <c r="AA72" s="381">
        <f t="shared" ca="1" si="96"/>
        <v>0</v>
      </c>
      <c r="AB72" s="381">
        <f t="shared" ca="1" si="96"/>
        <v>0</v>
      </c>
      <c r="AC72" s="381">
        <f t="shared" ca="1" si="96"/>
        <v>0</v>
      </c>
      <c r="AD72" s="381">
        <f t="shared" ca="1" si="96"/>
        <v>0</v>
      </c>
      <c r="AE72" s="381">
        <f t="shared" ca="1" si="96"/>
        <v>0</v>
      </c>
      <c r="AF72" s="381">
        <f t="shared" ca="1" si="96"/>
        <v>0</v>
      </c>
      <c r="AG72" s="374">
        <f t="shared" si="105"/>
        <v>0</v>
      </c>
      <c r="AH72" s="374">
        <f t="shared" si="105"/>
        <v>0</v>
      </c>
      <c r="AI72" s="374">
        <f t="shared" si="105"/>
        <v>0</v>
      </c>
      <c r="AJ72" s="374">
        <f t="shared" si="105"/>
        <v>0</v>
      </c>
      <c r="AK72" s="374">
        <f t="shared" si="105"/>
        <v>0</v>
      </c>
      <c r="AL72" s="374">
        <f t="shared" si="105"/>
        <v>0</v>
      </c>
      <c r="AM72" s="374">
        <f t="shared" si="105"/>
        <v>0</v>
      </c>
      <c r="AN72" s="374">
        <f t="shared" si="105"/>
        <v>0</v>
      </c>
      <c r="AO72">
        <f ca="1">COUNTIF((OFFSET($AG$69,0,0,4,8)),IF(AG72=0,".",AG72))</f>
        <v>0</v>
      </c>
      <c r="AP72">
        <f t="shared" ca="1" si="97"/>
        <v>0</v>
      </c>
      <c r="AQ72">
        <f t="shared" ca="1" si="97"/>
        <v>0</v>
      </c>
      <c r="AR72">
        <f t="shared" ca="1" si="97"/>
        <v>0</v>
      </c>
      <c r="AS72">
        <f t="shared" ca="1" si="97"/>
        <v>0</v>
      </c>
      <c r="AT72">
        <f t="shared" ca="1" si="97"/>
        <v>0</v>
      </c>
      <c r="AU72">
        <f t="shared" ca="1" si="97"/>
        <v>0</v>
      </c>
      <c r="AV72">
        <f t="shared" ca="1" si="97"/>
        <v>0</v>
      </c>
      <c r="AW72" s="385">
        <f t="shared" si="105"/>
        <v>0</v>
      </c>
      <c r="AX72" s="385">
        <f t="shared" si="105"/>
        <v>0</v>
      </c>
      <c r="AY72" s="385">
        <f t="shared" si="105"/>
        <v>0</v>
      </c>
      <c r="AZ72" s="385">
        <f t="shared" si="105"/>
        <v>0</v>
      </c>
      <c r="BA72" s="385">
        <f t="shared" si="105"/>
        <v>0</v>
      </c>
      <c r="BB72" s="385">
        <f t="shared" si="105"/>
        <v>0</v>
      </c>
      <c r="BC72" s="385">
        <f t="shared" si="105"/>
        <v>0</v>
      </c>
      <c r="BD72" s="385">
        <f t="shared" si="105"/>
        <v>0</v>
      </c>
      <c r="BE72" s="381">
        <f ca="1">COUNTIF((OFFSET($AW$69,0,0,4,8)),IF(AW72=0,".",AW72))</f>
        <v>0</v>
      </c>
      <c r="BF72" s="381">
        <f t="shared" ca="1" si="98"/>
        <v>0</v>
      </c>
      <c r="BG72" s="381">
        <f t="shared" ca="1" si="98"/>
        <v>0</v>
      </c>
      <c r="BH72" s="381">
        <f t="shared" ca="1" si="98"/>
        <v>0</v>
      </c>
      <c r="BI72" s="381">
        <f t="shared" ca="1" si="98"/>
        <v>0</v>
      </c>
      <c r="BJ72" s="381">
        <f t="shared" ca="1" si="98"/>
        <v>0</v>
      </c>
      <c r="BK72" s="381">
        <f t="shared" ca="1" si="98"/>
        <v>0</v>
      </c>
      <c r="BL72" s="381">
        <f t="shared" ca="1" si="98"/>
        <v>0</v>
      </c>
      <c r="BM72" s="374">
        <f t="shared" si="105"/>
        <v>0</v>
      </c>
      <c r="BN72" s="374">
        <f t="shared" si="105"/>
        <v>0</v>
      </c>
      <c r="BO72" s="374">
        <f t="shared" si="105"/>
        <v>0</v>
      </c>
      <c r="BP72" s="374">
        <f t="shared" si="105"/>
        <v>0</v>
      </c>
      <c r="BQ72" s="374">
        <f t="shared" si="105"/>
        <v>0</v>
      </c>
      <c r="BR72" s="374">
        <f t="shared" si="105"/>
        <v>0</v>
      </c>
      <c r="BS72" s="374">
        <f t="shared" si="105"/>
        <v>0</v>
      </c>
      <c r="BT72" s="374">
        <f t="shared" si="105"/>
        <v>0</v>
      </c>
      <c r="BU72">
        <f ca="1">COUNTIF((OFFSET($BM$69,0,0,4,8)),IF(BM72=0,".",BM72))</f>
        <v>0</v>
      </c>
      <c r="BV72">
        <f t="shared" ca="1" si="99"/>
        <v>0</v>
      </c>
      <c r="BW72">
        <f t="shared" ca="1" si="99"/>
        <v>0</v>
      </c>
      <c r="BX72">
        <f t="shared" ca="1" si="99"/>
        <v>0</v>
      </c>
      <c r="BY72">
        <f t="shared" ca="1" si="99"/>
        <v>0</v>
      </c>
      <c r="BZ72">
        <f t="shared" ca="1" si="99"/>
        <v>0</v>
      </c>
      <c r="CA72">
        <f t="shared" ca="1" si="99"/>
        <v>0</v>
      </c>
      <c r="CB72">
        <f t="shared" ca="1" si="99"/>
        <v>0</v>
      </c>
    </row>
    <row r="73" spans="1:80" x14ac:dyDescent="0.2">
      <c r="A73" s="377">
        <f t="shared" ref="A73:H73" si="106">COUNTIF((A$69:A$72),IF(A69=0,".",A69))</f>
        <v>0</v>
      </c>
      <c r="B73" s="378">
        <f t="shared" si="106"/>
        <v>0</v>
      </c>
      <c r="C73" s="378">
        <f t="shared" si="106"/>
        <v>1</v>
      </c>
      <c r="D73" s="378">
        <f t="shared" si="106"/>
        <v>1</v>
      </c>
      <c r="E73" s="378">
        <f t="shared" si="106"/>
        <v>1</v>
      </c>
      <c r="F73" s="378">
        <f t="shared" si="106"/>
        <v>1</v>
      </c>
      <c r="G73" s="378">
        <f t="shared" si="106"/>
        <v>0</v>
      </c>
      <c r="H73" s="378">
        <f t="shared" si="106"/>
        <v>0</v>
      </c>
      <c r="I73" s="378">
        <f ca="1">SUM(I69:I72)</f>
        <v>0</v>
      </c>
      <c r="J73" s="378">
        <f t="shared" ref="J73:P73" ca="1" si="107">SUM(J69:J72)</f>
        <v>1</v>
      </c>
      <c r="K73" s="378">
        <f t="shared" ca="1" si="107"/>
        <v>1</v>
      </c>
      <c r="L73" s="378">
        <f t="shared" ca="1" si="107"/>
        <v>1</v>
      </c>
      <c r="M73" s="378">
        <f t="shared" ca="1" si="107"/>
        <v>1</v>
      </c>
      <c r="N73" s="378">
        <f t="shared" ca="1" si="107"/>
        <v>2</v>
      </c>
      <c r="O73" s="378">
        <f t="shared" ca="1" si="107"/>
        <v>0</v>
      </c>
      <c r="P73" s="378">
        <f t="shared" ca="1" si="107"/>
        <v>0</v>
      </c>
      <c r="Q73" s="378">
        <f t="shared" ref="Q73:X73" si="108">COUNTIF((Q$69:Q$72),IF(Q69=0,".",Q69))</f>
        <v>0</v>
      </c>
      <c r="R73" s="378">
        <f t="shared" si="108"/>
        <v>0</v>
      </c>
      <c r="S73" s="378">
        <f t="shared" si="108"/>
        <v>1</v>
      </c>
      <c r="T73" s="378">
        <f t="shared" si="108"/>
        <v>1</v>
      </c>
      <c r="U73" s="378">
        <f t="shared" si="108"/>
        <v>1</v>
      </c>
      <c r="V73" s="378">
        <f t="shared" si="108"/>
        <v>1</v>
      </c>
      <c r="W73" s="378">
        <f t="shared" si="108"/>
        <v>0</v>
      </c>
      <c r="X73" s="378">
        <f t="shared" si="108"/>
        <v>0</v>
      </c>
      <c r="Y73" s="378">
        <f ca="1">SUM(Y69:Y72)</f>
        <v>0</v>
      </c>
      <c r="Z73" s="378">
        <f t="shared" ref="Z73:AF73" ca="1" si="109">SUM(Z69:Z72)</f>
        <v>1</v>
      </c>
      <c r="AA73" s="378">
        <f t="shared" ca="1" si="109"/>
        <v>1</v>
      </c>
      <c r="AB73" s="378">
        <f t="shared" ca="1" si="109"/>
        <v>1</v>
      </c>
      <c r="AC73" s="378">
        <f t="shared" ca="1" si="109"/>
        <v>1</v>
      </c>
      <c r="AD73" s="378">
        <f t="shared" ca="1" si="109"/>
        <v>2</v>
      </c>
      <c r="AE73" s="378">
        <f t="shared" ca="1" si="109"/>
        <v>0</v>
      </c>
      <c r="AF73" s="378">
        <f t="shared" ca="1" si="109"/>
        <v>0</v>
      </c>
      <c r="AG73" s="378">
        <f t="shared" ref="AG73:AN76" si="110">COUNTIF((AG$69:AG$72),IF(AG69=0,".",AG69))</f>
        <v>0</v>
      </c>
      <c r="AH73" s="378">
        <f t="shared" si="110"/>
        <v>0</v>
      </c>
      <c r="AI73" s="378">
        <f t="shared" si="110"/>
        <v>0</v>
      </c>
      <c r="AJ73" s="378">
        <f t="shared" si="110"/>
        <v>0</v>
      </c>
      <c r="AK73" s="378">
        <f t="shared" si="110"/>
        <v>0</v>
      </c>
      <c r="AL73" s="378">
        <f t="shared" si="110"/>
        <v>1</v>
      </c>
      <c r="AM73" s="378">
        <f t="shared" si="110"/>
        <v>0</v>
      </c>
      <c r="AN73" s="378">
        <f t="shared" si="110"/>
        <v>0</v>
      </c>
      <c r="AO73" s="378">
        <f ca="1">SUM(AO69:AO72)</f>
        <v>0</v>
      </c>
      <c r="AP73" s="378">
        <f t="shared" ref="AP73:AV73" ca="1" si="111">SUM(AP69:AP72)</f>
        <v>0</v>
      </c>
      <c r="AQ73" s="378">
        <f t="shared" ca="1" si="111"/>
        <v>0</v>
      </c>
      <c r="AR73" s="378">
        <f t="shared" ca="1" si="111"/>
        <v>0</v>
      </c>
      <c r="AS73" s="378">
        <f t="shared" ca="1" si="111"/>
        <v>0</v>
      </c>
      <c r="AT73" s="378">
        <f t="shared" ca="1" si="111"/>
        <v>1</v>
      </c>
      <c r="AU73" s="378">
        <f t="shared" ca="1" si="111"/>
        <v>0</v>
      </c>
      <c r="AV73" s="378">
        <f t="shared" ca="1" si="111"/>
        <v>0</v>
      </c>
      <c r="AW73" s="378">
        <f t="shared" ref="AW73:BD76" si="112">COUNTIF((AW$69:AW$72),IF(AW69=0,".",AW69))</f>
        <v>0</v>
      </c>
      <c r="AX73" s="378">
        <f t="shared" si="112"/>
        <v>0</v>
      </c>
      <c r="AY73" s="378">
        <f t="shared" si="112"/>
        <v>0</v>
      </c>
      <c r="AZ73" s="378">
        <f t="shared" si="112"/>
        <v>0</v>
      </c>
      <c r="BA73" s="378">
        <f t="shared" si="112"/>
        <v>0</v>
      </c>
      <c r="BB73" s="378">
        <f t="shared" si="112"/>
        <v>0</v>
      </c>
      <c r="BC73" s="378">
        <f t="shared" si="112"/>
        <v>0</v>
      </c>
      <c r="BD73" s="378">
        <f t="shared" si="112"/>
        <v>0</v>
      </c>
      <c r="BE73" s="378">
        <f ca="1">SUM(BE69:BE72)</f>
        <v>0</v>
      </c>
      <c r="BF73" s="378">
        <f t="shared" ref="BF73:BL73" ca="1" si="113">SUM(BF69:BF72)</f>
        <v>0</v>
      </c>
      <c r="BG73" s="378">
        <f t="shared" ca="1" si="113"/>
        <v>0</v>
      </c>
      <c r="BH73" s="378">
        <f t="shared" ca="1" si="113"/>
        <v>0</v>
      </c>
      <c r="BI73" s="378">
        <f t="shared" ca="1" si="113"/>
        <v>0</v>
      </c>
      <c r="BJ73" s="378">
        <f t="shared" ca="1" si="113"/>
        <v>0</v>
      </c>
      <c r="BK73" s="378">
        <f t="shared" ca="1" si="113"/>
        <v>0</v>
      </c>
      <c r="BL73" s="378">
        <f t="shared" ca="1" si="113"/>
        <v>0</v>
      </c>
      <c r="BM73" s="378">
        <f t="shared" ref="BM73:BT76" si="114">COUNTIF((BM$69:BM$72),IF(BM69=0,".",BM69))</f>
        <v>0</v>
      </c>
      <c r="BN73" s="378">
        <f t="shared" si="114"/>
        <v>0</v>
      </c>
      <c r="BO73" s="378">
        <f t="shared" si="114"/>
        <v>0</v>
      </c>
      <c r="BP73" s="378">
        <f t="shared" si="114"/>
        <v>0</v>
      </c>
      <c r="BQ73" s="378">
        <f t="shared" si="114"/>
        <v>0</v>
      </c>
      <c r="BR73" s="378">
        <f t="shared" si="114"/>
        <v>0</v>
      </c>
      <c r="BS73" s="378">
        <f t="shared" si="114"/>
        <v>0</v>
      </c>
      <c r="BT73" s="378">
        <f t="shared" si="114"/>
        <v>0</v>
      </c>
      <c r="BU73" s="378">
        <f ca="1">SUM(BU69:BU72)</f>
        <v>0</v>
      </c>
      <c r="BV73" s="378">
        <f t="shared" ref="BV73:CB73" ca="1" si="115">SUM(BV69:BV72)</f>
        <v>0</v>
      </c>
      <c r="BW73" s="378">
        <f t="shared" ca="1" si="115"/>
        <v>0</v>
      </c>
      <c r="BX73" s="378">
        <f t="shared" ca="1" si="115"/>
        <v>0</v>
      </c>
      <c r="BY73" s="378">
        <f t="shared" ca="1" si="115"/>
        <v>0</v>
      </c>
      <c r="BZ73" s="378">
        <f t="shared" ca="1" si="115"/>
        <v>0</v>
      </c>
      <c r="CA73" s="378">
        <f t="shared" ca="1" si="115"/>
        <v>0</v>
      </c>
      <c r="CB73" s="378">
        <f t="shared" ca="1" si="115"/>
        <v>0</v>
      </c>
    </row>
    <row r="74" spans="1:80" ht="12.75" customHeight="1" x14ac:dyDescent="0.2">
      <c r="A74" s="377">
        <f t="shared" ref="A74:X76" si="116">COUNTIF((A$69:A$72),IF(A70=0,".",A70))</f>
        <v>0</v>
      </c>
      <c r="B74" s="378">
        <f t="shared" si="116"/>
        <v>1</v>
      </c>
      <c r="C74" s="378">
        <f t="shared" si="116"/>
        <v>0</v>
      </c>
      <c r="D74" s="378">
        <f t="shared" si="116"/>
        <v>0</v>
      </c>
      <c r="E74" s="378">
        <f t="shared" si="116"/>
        <v>0</v>
      </c>
      <c r="F74" s="378">
        <f t="shared" si="116"/>
        <v>1</v>
      </c>
      <c r="G74" s="378">
        <f t="shared" si="116"/>
        <v>0</v>
      </c>
      <c r="H74" s="378">
        <f t="shared" si="116"/>
        <v>0</v>
      </c>
      <c r="I74" s="1109" t="s">
        <v>325</v>
      </c>
      <c r="J74" s="1109"/>
      <c r="K74" s="1109"/>
      <c r="L74" s="1109"/>
      <c r="M74" s="1109"/>
      <c r="N74" s="1109"/>
      <c r="O74" s="1109"/>
      <c r="P74" s="1109"/>
      <c r="Q74" s="378">
        <f t="shared" si="116"/>
        <v>0</v>
      </c>
      <c r="R74" s="378">
        <f t="shared" si="116"/>
        <v>1</v>
      </c>
      <c r="S74" s="378">
        <f t="shared" si="116"/>
        <v>0</v>
      </c>
      <c r="T74" s="378">
        <f t="shared" si="116"/>
        <v>0</v>
      </c>
      <c r="U74" s="378">
        <f t="shared" si="116"/>
        <v>0</v>
      </c>
      <c r="V74" s="378">
        <f t="shared" si="116"/>
        <v>1</v>
      </c>
      <c r="W74" s="378">
        <f t="shared" si="116"/>
        <v>0</v>
      </c>
      <c r="X74" s="378">
        <f t="shared" si="116"/>
        <v>0</v>
      </c>
      <c r="Y74" s="1109" t="s">
        <v>325</v>
      </c>
      <c r="Z74" s="1109"/>
      <c r="AA74" s="1109"/>
      <c r="AB74" s="1109"/>
      <c r="AC74" s="1109"/>
      <c r="AD74" s="1109"/>
      <c r="AE74" s="1109"/>
      <c r="AF74" s="1109"/>
      <c r="AG74" s="378">
        <f t="shared" si="110"/>
        <v>0</v>
      </c>
      <c r="AH74" s="378">
        <f t="shared" si="110"/>
        <v>0</v>
      </c>
      <c r="AI74" s="378">
        <f t="shared" si="110"/>
        <v>0</v>
      </c>
      <c r="AJ74" s="378">
        <f t="shared" si="110"/>
        <v>0</v>
      </c>
      <c r="AK74" s="378">
        <f t="shared" si="110"/>
        <v>0</v>
      </c>
      <c r="AL74" s="378">
        <f t="shared" si="110"/>
        <v>0</v>
      </c>
      <c r="AM74" s="378">
        <f t="shared" si="110"/>
        <v>0</v>
      </c>
      <c r="AN74" s="378">
        <f t="shared" si="110"/>
        <v>0</v>
      </c>
      <c r="AO74" s="1109" t="s">
        <v>325</v>
      </c>
      <c r="AP74" s="1109"/>
      <c r="AQ74" s="1109"/>
      <c r="AR74" s="1109"/>
      <c r="AS74" s="1109"/>
      <c r="AT74" s="1109"/>
      <c r="AU74" s="1109"/>
      <c r="AV74" s="1109"/>
      <c r="AW74" s="378">
        <f t="shared" si="112"/>
        <v>0</v>
      </c>
      <c r="AX74" s="378">
        <f t="shared" si="112"/>
        <v>0</v>
      </c>
      <c r="AY74" s="378">
        <f t="shared" si="112"/>
        <v>0</v>
      </c>
      <c r="AZ74" s="378">
        <f t="shared" si="112"/>
        <v>0</v>
      </c>
      <c r="BA74" s="378">
        <f t="shared" si="112"/>
        <v>0</v>
      </c>
      <c r="BB74" s="378">
        <f t="shared" si="112"/>
        <v>0</v>
      </c>
      <c r="BC74" s="378">
        <f t="shared" si="112"/>
        <v>0</v>
      </c>
      <c r="BD74" s="378">
        <f t="shared" si="112"/>
        <v>0</v>
      </c>
      <c r="BE74" s="1109" t="s">
        <v>325</v>
      </c>
      <c r="BF74" s="1109"/>
      <c r="BG74" s="1109"/>
      <c r="BH74" s="1109"/>
      <c r="BI74" s="1109"/>
      <c r="BJ74" s="1109"/>
      <c r="BK74" s="1109"/>
      <c r="BL74" s="1109"/>
      <c r="BM74" s="378">
        <f t="shared" si="114"/>
        <v>0</v>
      </c>
      <c r="BN74" s="378">
        <f t="shared" si="114"/>
        <v>0</v>
      </c>
      <c r="BO74" s="378">
        <f t="shared" si="114"/>
        <v>0</v>
      </c>
      <c r="BP74" s="378">
        <f t="shared" si="114"/>
        <v>0</v>
      </c>
      <c r="BQ74" s="378">
        <f t="shared" si="114"/>
        <v>0</v>
      </c>
      <c r="BR74" s="378">
        <f t="shared" si="114"/>
        <v>0</v>
      </c>
      <c r="BS74" s="378">
        <f t="shared" si="114"/>
        <v>0</v>
      </c>
      <c r="BT74" s="378">
        <f t="shared" si="114"/>
        <v>0</v>
      </c>
      <c r="BU74" s="1109" t="s">
        <v>325</v>
      </c>
      <c r="BV74" s="1109"/>
      <c r="BW74" s="1109"/>
      <c r="BX74" s="1109"/>
      <c r="BY74" s="1109"/>
      <c r="BZ74" s="1109"/>
      <c r="CA74" s="1109"/>
      <c r="CB74" s="1109"/>
    </row>
    <row r="75" spans="1:80" ht="12.75" customHeight="1" x14ac:dyDescent="0.2">
      <c r="A75" s="377">
        <f t="shared" si="116"/>
        <v>0</v>
      </c>
      <c r="B75" s="378">
        <f t="shared" si="116"/>
        <v>0</v>
      </c>
      <c r="C75" s="378">
        <f t="shared" si="116"/>
        <v>0</v>
      </c>
      <c r="D75" s="378">
        <f t="shared" si="116"/>
        <v>0</v>
      </c>
      <c r="E75" s="378">
        <f t="shared" si="116"/>
        <v>0</v>
      </c>
      <c r="F75" s="378">
        <f t="shared" si="116"/>
        <v>0</v>
      </c>
      <c r="G75" s="378">
        <f t="shared" si="116"/>
        <v>0</v>
      </c>
      <c r="H75" s="378">
        <f t="shared" si="116"/>
        <v>0</v>
      </c>
      <c r="I75" s="1109"/>
      <c r="J75" s="1109"/>
      <c r="K75" s="1109"/>
      <c r="L75" s="1109"/>
      <c r="M75" s="1109"/>
      <c r="N75" s="1109"/>
      <c r="O75" s="1109"/>
      <c r="P75" s="1109"/>
      <c r="Q75" s="378">
        <f t="shared" si="116"/>
        <v>0</v>
      </c>
      <c r="R75" s="378">
        <f t="shared" si="116"/>
        <v>0</v>
      </c>
      <c r="S75" s="378">
        <f t="shared" si="116"/>
        <v>0</v>
      </c>
      <c r="T75" s="378">
        <f t="shared" si="116"/>
        <v>0</v>
      </c>
      <c r="U75" s="378">
        <f t="shared" si="116"/>
        <v>0</v>
      </c>
      <c r="V75" s="378">
        <f t="shared" si="116"/>
        <v>0</v>
      </c>
      <c r="W75" s="378">
        <f t="shared" si="116"/>
        <v>0</v>
      </c>
      <c r="X75" s="378">
        <f t="shared" si="116"/>
        <v>0</v>
      </c>
      <c r="Y75" s="1109"/>
      <c r="Z75" s="1109"/>
      <c r="AA75" s="1109"/>
      <c r="AB75" s="1109"/>
      <c r="AC75" s="1109"/>
      <c r="AD75" s="1109"/>
      <c r="AE75" s="1109"/>
      <c r="AF75" s="1109"/>
      <c r="AG75" s="378">
        <f t="shared" si="110"/>
        <v>0</v>
      </c>
      <c r="AH75" s="378">
        <f t="shared" si="110"/>
        <v>0</v>
      </c>
      <c r="AI75" s="378">
        <f t="shared" si="110"/>
        <v>0</v>
      </c>
      <c r="AJ75" s="378">
        <f t="shared" si="110"/>
        <v>0</v>
      </c>
      <c r="AK75" s="378">
        <f t="shared" si="110"/>
        <v>0</v>
      </c>
      <c r="AL75" s="378">
        <f t="shared" si="110"/>
        <v>0</v>
      </c>
      <c r="AM75" s="378">
        <f t="shared" si="110"/>
        <v>0</v>
      </c>
      <c r="AN75" s="378">
        <f t="shared" si="110"/>
        <v>0</v>
      </c>
      <c r="AO75" s="1109"/>
      <c r="AP75" s="1109"/>
      <c r="AQ75" s="1109"/>
      <c r="AR75" s="1109"/>
      <c r="AS75" s="1109"/>
      <c r="AT75" s="1109"/>
      <c r="AU75" s="1109"/>
      <c r="AV75" s="1109"/>
      <c r="AW75" s="378">
        <f t="shared" si="112"/>
        <v>0</v>
      </c>
      <c r="AX75" s="378">
        <f t="shared" si="112"/>
        <v>0</v>
      </c>
      <c r="AY75" s="378">
        <f t="shared" si="112"/>
        <v>0</v>
      </c>
      <c r="AZ75" s="378">
        <f t="shared" si="112"/>
        <v>0</v>
      </c>
      <c r="BA75" s="378">
        <f t="shared" si="112"/>
        <v>0</v>
      </c>
      <c r="BB75" s="378">
        <f t="shared" si="112"/>
        <v>0</v>
      </c>
      <c r="BC75" s="378">
        <f t="shared" si="112"/>
        <v>0</v>
      </c>
      <c r="BD75" s="378">
        <f t="shared" si="112"/>
        <v>0</v>
      </c>
      <c r="BE75" s="1109"/>
      <c r="BF75" s="1109"/>
      <c r="BG75" s="1109"/>
      <c r="BH75" s="1109"/>
      <c r="BI75" s="1109"/>
      <c r="BJ75" s="1109"/>
      <c r="BK75" s="1109"/>
      <c r="BL75" s="1109"/>
      <c r="BM75" s="378">
        <f t="shared" si="114"/>
        <v>0</v>
      </c>
      <c r="BN75" s="378">
        <f t="shared" si="114"/>
        <v>0</v>
      </c>
      <c r="BO75" s="378">
        <f t="shared" si="114"/>
        <v>0</v>
      </c>
      <c r="BP75" s="378">
        <f t="shared" si="114"/>
        <v>0</v>
      </c>
      <c r="BQ75" s="378">
        <f t="shared" si="114"/>
        <v>0</v>
      </c>
      <c r="BR75" s="378">
        <f t="shared" si="114"/>
        <v>0</v>
      </c>
      <c r="BS75" s="378">
        <f t="shared" si="114"/>
        <v>0</v>
      </c>
      <c r="BT75" s="378">
        <f t="shared" si="114"/>
        <v>0</v>
      </c>
      <c r="BU75" s="1109"/>
      <c r="BV75" s="1109"/>
      <c r="BW75" s="1109"/>
      <c r="BX75" s="1109"/>
      <c r="BY75" s="1109"/>
      <c r="BZ75" s="1109"/>
      <c r="CA75" s="1109"/>
      <c r="CB75" s="1109"/>
    </row>
    <row r="76" spans="1:80" ht="13.5" thickBot="1" x14ac:dyDescent="0.25">
      <c r="A76" s="377">
        <f t="shared" si="116"/>
        <v>0</v>
      </c>
      <c r="B76" s="378">
        <f t="shared" si="116"/>
        <v>0</v>
      </c>
      <c r="C76" s="378">
        <f t="shared" si="116"/>
        <v>0</v>
      </c>
      <c r="D76" s="378">
        <f t="shared" si="116"/>
        <v>0</v>
      </c>
      <c r="E76" s="378">
        <f t="shared" si="116"/>
        <v>0</v>
      </c>
      <c r="F76" s="378">
        <f t="shared" si="116"/>
        <v>0</v>
      </c>
      <c r="G76" s="378">
        <f t="shared" si="116"/>
        <v>0</v>
      </c>
      <c r="H76" s="378">
        <f t="shared" si="116"/>
        <v>0</v>
      </c>
      <c r="I76" s="380" t="s">
        <v>42</v>
      </c>
      <c r="J76" s="380" t="s">
        <v>44</v>
      </c>
      <c r="K76" s="380" t="s">
        <v>45</v>
      </c>
      <c r="L76" s="380" t="s">
        <v>46</v>
      </c>
      <c r="M76" s="380" t="s">
        <v>47</v>
      </c>
      <c r="N76" s="380" t="s">
        <v>48</v>
      </c>
      <c r="O76" s="380" t="s">
        <v>67</v>
      </c>
      <c r="P76" s="380" t="s">
        <v>43</v>
      </c>
      <c r="Q76" s="378">
        <f t="shared" si="116"/>
        <v>0</v>
      </c>
      <c r="R76" s="378">
        <f t="shared" si="116"/>
        <v>0</v>
      </c>
      <c r="S76" s="378">
        <f t="shared" si="116"/>
        <v>0</v>
      </c>
      <c r="T76" s="378">
        <f t="shared" si="116"/>
        <v>0</v>
      </c>
      <c r="U76" s="378">
        <f t="shared" si="116"/>
        <v>0</v>
      </c>
      <c r="V76" s="378">
        <f t="shared" si="116"/>
        <v>0</v>
      </c>
      <c r="W76" s="378">
        <f t="shared" si="116"/>
        <v>0</v>
      </c>
      <c r="X76" s="378">
        <f t="shared" si="116"/>
        <v>0</v>
      </c>
      <c r="Y76" s="380" t="s">
        <v>42</v>
      </c>
      <c r="Z76" s="380" t="s">
        <v>44</v>
      </c>
      <c r="AA76" s="380" t="s">
        <v>45</v>
      </c>
      <c r="AB76" s="380" t="s">
        <v>46</v>
      </c>
      <c r="AC76" s="380" t="s">
        <v>47</v>
      </c>
      <c r="AD76" s="380" t="s">
        <v>48</v>
      </c>
      <c r="AE76" s="380" t="s">
        <v>67</v>
      </c>
      <c r="AF76" s="380" t="s">
        <v>43</v>
      </c>
      <c r="AG76" s="378">
        <f t="shared" si="110"/>
        <v>0</v>
      </c>
      <c r="AH76" s="378">
        <f t="shared" si="110"/>
        <v>0</v>
      </c>
      <c r="AI76" s="378">
        <f t="shared" si="110"/>
        <v>0</v>
      </c>
      <c r="AJ76" s="378">
        <f t="shared" si="110"/>
        <v>0</v>
      </c>
      <c r="AK76" s="378">
        <f t="shared" si="110"/>
        <v>0</v>
      </c>
      <c r="AL76" s="378">
        <f t="shared" si="110"/>
        <v>0</v>
      </c>
      <c r="AM76" s="378">
        <f t="shared" si="110"/>
        <v>0</v>
      </c>
      <c r="AN76" s="378">
        <f t="shared" si="110"/>
        <v>0</v>
      </c>
      <c r="AO76" s="380" t="s">
        <v>42</v>
      </c>
      <c r="AP76" s="380" t="s">
        <v>44</v>
      </c>
      <c r="AQ76" s="380" t="s">
        <v>45</v>
      </c>
      <c r="AR76" s="380" t="s">
        <v>46</v>
      </c>
      <c r="AS76" s="380" t="s">
        <v>47</v>
      </c>
      <c r="AT76" s="380" t="s">
        <v>48</v>
      </c>
      <c r="AU76" s="380" t="s">
        <v>67</v>
      </c>
      <c r="AV76" s="380" t="s">
        <v>43</v>
      </c>
      <c r="AW76" s="378">
        <f t="shared" si="112"/>
        <v>0</v>
      </c>
      <c r="AX76" s="378">
        <f t="shared" si="112"/>
        <v>0</v>
      </c>
      <c r="AY76" s="378">
        <f t="shared" si="112"/>
        <v>0</v>
      </c>
      <c r="AZ76" s="378">
        <f t="shared" si="112"/>
        <v>0</v>
      </c>
      <c r="BA76" s="378">
        <f t="shared" si="112"/>
        <v>0</v>
      </c>
      <c r="BB76" s="378">
        <f t="shared" si="112"/>
        <v>0</v>
      </c>
      <c r="BC76" s="378">
        <f t="shared" si="112"/>
        <v>0</v>
      </c>
      <c r="BD76" s="378">
        <f t="shared" si="112"/>
        <v>0</v>
      </c>
      <c r="BE76" s="380" t="s">
        <v>42</v>
      </c>
      <c r="BF76" s="380" t="s">
        <v>44</v>
      </c>
      <c r="BG76" s="380" t="s">
        <v>45</v>
      </c>
      <c r="BH76" s="380" t="s">
        <v>46</v>
      </c>
      <c r="BI76" s="380" t="s">
        <v>47</v>
      </c>
      <c r="BJ76" s="380" t="s">
        <v>48</v>
      </c>
      <c r="BK76" s="380" t="s">
        <v>67</v>
      </c>
      <c r="BL76" s="380" t="s">
        <v>43</v>
      </c>
      <c r="BM76" s="378">
        <f t="shared" si="114"/>
        <v>0</v>
      </c>
      <c r="BN76" s="378">
        <f t="shared" si="114"/>
        <v>0</v>
      </c>
      <c r="BO76" s="378">
        <f t="shared" si="114"/>
        <v>0</v>
      </c>
      <c r="BP76" s="378">
        <f t="shared" si="114"/>
        <v>0</v>
      </c>
      <c r="BQ76" s="378">
        <f t="shared" si="114"/>
        <v>0</v>
      </c>
      <c r="BR76" s="378">
        <f t="shared" si="114"/>
        <v>0</v>
      </c>
      <c r="BS76" s="378">
        <f t="shared" si="114"/>
        <v>0</v>
      </c>
      <c r="BT76" s="378">
        <f t="shared" si="114"/>
        <v>0</v>
      </c>
      <c r="BU76" s="380" t="s">
        <v>42</v>
      </c>
      <c r="BV76" s="380" t="s">
        <v>44</v>
      </c>
      <c r="BW76" s="380" t="s">
        <v>45</v>
      </c>
      <c r="BX76" s="380" t="s">
        <v>46</v>
      </c>
      <c r="BY76" s="380" t="s">
        <v>47</v>
      </c>
      <c r="BZ76" s="380" t="s">
        <v>48</v>
      </c>
      <c r="CA76" s="380" t="s">
        <v>67</v>
      </c>
      <c r="CB76" s="380" t="s">
        <v>43</v>
      </c>
    </row>
    <row r="77" spans="1:80" ht="13.5" thickBot="1" x14ac:dyDescent="0.25">
      <c r="A77" s="373">
        <f t="shared" ref="A77:BD77" si="117">SUM(A69:A76)</f>
        <v>0</v>
      </c>
      <c r="B77" s="372">
        <f t="shared" si="117"/>
        <v>1</v>
      </c>
      <c r="C77" s="372">
        <f t="shared" si="117"/>
        <v>1</v>
      </c>
      <c r="D77" s="372">
        <f t="shared" si="117"/>
        <v>1</v>
      </c>
      <c r="E77" s="372">
        <f t="shared" si="117"/>
        <v>1</v>
      </c>
      <c r="F77" s="372">
        <f t="shared" si="117"/>
        <v>2</v>
      </c>
      <c r="G77" s="372">
        <f t="shared" si="117"/>
        <v>0</v>
      </c>
      <c r="H77" s="372">
        <f t="shared" si="117"/>
        <v>0</v>
      </c>
      <c r="I77" s="379" t="str">
        <f t="shared" ref="I77:P77" ca="1" si="118">IF(A77=I73,"OK.","CISSS!")</f>
        <v>OK.</v>
      </c>
      <c r="J77" s="379" t="str">
        <f t="shared" ca="1" si="118"/>
        <v>OK.</v>
      </c>
      <c r="K77" s="379" t="str">
        <f t="shared" ca="1" si="118"/>
        <v>OK.</v>
      </c>
      <c r="L77" s="379" t="str">
        <f t="shared" ca="1" si="118"/>
        <v>OK.</v>
      </c>
      <c r="M77" s="379" t="str">
        <f t="shared" ca="1" si="118"/>
        <v>OK.</v>
      </c>
      <c r="N77" s="379" t="str">
        <f t="shared" ca="1" si="118"/>
        <v>OK.</v>
      </c>
      <c r="O77" s="379" t="str">
        <f t="shared" ca="1" si="118"/>
        <v>OK.</v>
      </c>
      <c r="P77" s="379" t="str">
        <f t="shared" ca="1" si="118"/>
        <v>OK.</v>
      </c>
      <c r="Q77" s="384">
        <f t="shared" si="117"/>
        <v>0</v>
      </c>
      <c r="R77" s="384">
        <f t="shared" si="117"/>
        <v>1</v>
      </c>
      <c r="S77" s="384">
        <f t="shared" si="117"/>
        <v>1</v>
      </c>
      <c r="T77" s="384">
        <f t="shared" si="117"/>
        <v>1</v>
      </c>
      <c r="U77" s="384">
        <f t="shared" si="117"/>
        <v>1</v>
      </c>
      <c r="V77" s="384">
        <f t="shared" si="117"/>
        <v>2</v>
      </c>
      <c r="W77" s="384">
        <f t="shared" si="117"/>
        <v>0</v>
      </c>
      <c r="X77" s="384">
        <f t="shared" si="117"/>
        <v>0</v>
      </c>
      <c r="Y77" s="382" t="str">
        <f t="shared" ref="Y77:AF77" ca="1" si="119">IF(Q77=Y73,"OK.","CISSS!")</f>
        <v>OK.</v>
      </c>
      <c r="Z77" s="382" t="str">
        <f t="shared" ca="1" si="119"/>
        <v>OK.</v>
      </c>
      <c r="AA77" s="382" t="str">
        <f t="shared" ca="1" si="119"/>
        <v>OK.</v>
      </c>
      <c r="AB77" s="382" t="str">
        <f t="shared" ca="1" si="119"/>
        <v>OK.</v>
      </c>
      <c r="AC77" s="382" t="str">
        <f t="shared" ca="1" si="119"/>
        <v>OK.</v>
      </c>
      <c r="AD77" s="382" t="str">
        <f t="shared" ca="1" si="119"/>
        <v>OK.</v>
      </c>
      <c r="AE77" s="382" t="str">
        <f t="shared" ca="1" si="119"/>
        <v>OK.</v>
      </c>
      <c r="AF77" s="382" t="str">
        <f t="shared" ca="1" si="119"/>
        <v>OK.</v>
      </c>
      <c r="AG77" s="372">
        <f t="shared" si="117"/>
        <v>0</v>
      </c>
      <c r="AH77" s="372">
        <f t="shared" si="117"/>
        <v>0</v>
      </c>
      <c r="AI77" s="372">
        <f t="shared" si="117"/>
        <v>0</v>
      </c>
      <c r="AJ77" s="372">
        <f t="shared" si="117"/>
        <v>0</v>
      </c>
      <c r="AK77" s="372">
        <f t="shared" si="117"/>
        <v>0</v>
      </c>
      <c r="AL77" s="372">
        <f t="shared" si="117"/>
        <v>1</v>
      </c>
      <c r="AM77" s="372">
        <f t="shared" si="117"/>
        <v>0</v>
      </c>
      <c r="AN77" s="372">
        <f t="shared" si="117"/>
        <v>0</v>
      </c>
      <c r="AO77" s="379" t="str">
        <f t="shared" ref="AO77:AV77" ca="1" si="120">IF(AG77=AO73,"OK.","CISSS!")</f>
        <v>OK.</v>
      </c>
      <c r="AP77" s="379" t="str">
        <f t="shared" ca="1" si="120"/>
        <v>OK.</v>
      </c>
      <c r="AQ77" s="379" t="str">
        <f t="shared" ca="1" si="120"/>
        <v>OK.</v>
      </c>
      <c r="AR77" s="379" t="str">
        <f t="shared" ca="1" si="120"/>
        <v>OK.</v>
      </c>
      <c r="AS77" s="379" t="str">
        <f t="shared" ca="1" si="120"/>
        <v>OK.</v>
      </c>
      <c r="AT77" s="379" t="str">
        <f t="shared" ca="1" si="120"/>
        <v>OK.</v>
      </c>
      <c r="AU77" s="379" t="str">
        <f t="shared" ca="1" si="120"/>
        <v>OK.</v>
      </c>
      <c r="AV77" s="379" t="str">
        <f t="shared" ca="1" si="120"/>
        <v>OK.</v>
      </c>
      <c r="AW77" s="384">
        <f t="shared" si="117"/>
        <v>0</v>
      </c>
      <c r="AX77" s="384">
        <f t="shared" si="117"/>
        <v>0</v>
      </c>
      <c r="AY77" s="384">
        <f t="shared" si="117"/>
        <v>0</v>
      </c>
      <c r="AZ77" s="384">
        <f t="shared" si="117"/>
        <v>0</v>
      </c>
      <c r="BA77" s="384">
        <f t="shared" si="117"/>
        <v>0</v>
      </c>
      <c r="BB77" s="384">
        <f t="shared" si="117"/>
        <v>0</v>
      </c>
      <c r="BC77" s="384">
        <f t="shared" si="117"/>
        <v>0</v>
      </c>
      <c r="BD77" s="384">
        <f t="shared" si="117"/>
        <v>0</v>
      </c>
      <c r="BE77" s="382" t="str">
        <f t="shared" ref="BE77:BL77" ca="1" si="121">IF(AW77=BE73,"OK.","CISSS!")</f>
        <v>OK.</v>
      </c>
      <c r="BF77" s="382" t="str">
        <f t="shared" ca="1" si="121"/>
        <v>OK.</v>
      </c>
      <c r="BG77" s="382" t="str">
        <f t="shared" ca="1" si="121"/>
        <v>OK.</v>
      </c>
      <c r="BH77" s="382" t="str">
        <f t="shared" ca="1" si="121"/>
        <v>OK.</v>
      </c>
      <c r="BI77" s="382" t="str">
        <f t="shared" ca="1" si="121"/>
        <v>OK.</v>
      </c>
      <c r="BJ77" s="382" t="str">
        <f t="shared" ca="1" si="121"/>
        <v>OK.</v>
      </c>
      <c r="BK77" s="382" t="str">
        <f t="shared" ca="1" si="121"/>
        <v>OK.</v>
      </c>
      <c r="BL77" s="382" t="str">
        <f t="shared" ca="1" si="121"/>
        <v>OK.</v>
      </c>
      <c r="BM77" s="372">
        <f t="shared" ref="BM77:BT77" si="122">SUM(BM69:BM76)</f>
        <v>0</v>
      </c>
      <c r="BN77" s="372">
        <f t="shared" si="122"/>
        <v>0</v>
      </c>
      <c r="BO77" s="372">
        <f t="shared" si="122"/>
        <v>0</v>
      </c>
      <c r="BP77" s="372">
        <f t="shared" si="122"/>
        <v>0</v>
      </c>
      <c r="BQ77" s="372">
        <f t="shared" si="122"/>
        <v>0</v>
      </c>
      <c r="BR77" s="372">
        <f t="shared" si="122"/>
        <v>0</v>
      </c>
      <c r="BS77" s="372">
        <f t="shared" si="122"/>
        <v>0</v>
      </c>
      <c r="BT77" s="372">
        <f t="shared" si="122"/>
        <v>0</v>
      </c>
      <c r="BU77" s="379" t="str">
        <f t="shared" ref="BU77:CB77" ca="1" si="123">IF(BM77=BU73,"OK.","CISSS!")</f>
        <v>OK.</v>
      </c>
      <c r="BV77" s="379" t="str">
        <f t="shared" ca="1" si="123"/>
        <v>OK.</v>
      </c>
      <c r="BW77" s="379" t="str">
        <f t="shared" ca="1" si="123"/>
        <v>OK.</v>
      </c>
      <c r="BX77" s="379" t="str">
        <f t="shared" ca="1" si="123"/>
        <v>OK.</v>
      </c>
      <c r="BY77" s="379" t="str">
        <f t="shared" ca="1" si="123"/>
        <v>OK.</v>
      </c>
      <c r="BZ77" s="379" t="str">
        <f t="shared" ca="1" si="123"/>
        <v>OK.</v>
      </c>
      <c r="CA77" s="379" t="str">
        <f t="shared" ca="1" si="123"/>
        <v>OK.</v>
      </c>
      <c r="CB77" s="379" t="str">
        <f t="shared" ca="1" si="123"/>
        <v>OK.</v>
      </c>
    </row>
    <row r="78" spans="1:80" x14ac:dyDescent="0.2">
      <c r="A78" s="375" t="str">
        <f t="shared" ref="A78:H78" si="124">A$5</f>
        <v>ARCH 142.11</v>
      </c>
      <c r="B78" s="375" t="str">
        <f t="shared" si="124"/>
        <v>ARCH 102.11</v>
      </c>
      <c r="C78" s="375">
        <f t="shared" si="124"/>
        <v>0</v>
      </c>
      <c r="D78" s="375">
        <f t="shared" si="124"/>
        <v>0</v>
      </c>
      <c r="E78" s="375">
        <f t="shared" si="124"/>
        <v>0</v>
      </c>
      <c r="F78" s="375">
        <f t="shared" si="124"/>
        <v>0</v>
      </c>
      <c r="G78" s="375">
        <f t="shared" si="124"/>
        <v>0</v>
      </c>
      <c r="H78" s="375">
        <f t="shared" si="124"/>
        <v>0</v>
      </c>
      <c r="I78">
        <f ca="1">COUNTIF((OFFSET($A$78,0,0,4,8)),IF(A78=0,".",A78))</f>
        <v>1</v>
      </c>
      <c r="J78">
        <f t="shared" ref="J78:P81" ca="1" si="125">COUNTIF((OFFSET($A$78,0,0,4,8)),IF(B78=0,".",B78))</f>
        <v>1</v>
      </c>
      <c r="K78">
        <f t="shared" ca="1" si="125"/>
        <v>0</v>
      </c>
      <c r="L78">
        <f t="shared" ca="1" si="125"/>
        <v>0</v>
      </c>
      <c r="M78">
        <f t="shared" ca="1" si="125"/>
        <v>0</v>
      </c>
      <c r="N78">
        <f t="shared" ca="1" si="125"/>
        <v>0</v>
      </c>
      <c r="O78">
        <f t="shared" ca="1" si="125"/>
        <v>0</v>
      </c>
      <c r="P78">
        <f t="shared" ca="1" si="125"/>
        <v>0</v>
      </c>
      <c r="Q78" s="375" t="str">
        <f t="shared" ref="Q78:BT78" si="126">Q$5</f>
        <v>Öğr. Gör. Sadrettin USLU</v>
      </c>
      <c r="R78" s="375" t="str">
        <f t="shared" si="126"/>
        <v>Prof. Dr. Ömer GÜLSEN</v>
      </c>
      <c r="S78" s="375">
        <f t="shared" si="126"/>
        <v>0</v>
      </c>
      <c r="T78" s="375">
        <f t="shared" si="126"/>
        <v>0</v>
      </c>
      <c r="U78" s="375">
        <f t="shared" si="126"/>
        <v>0</v>
      </c>
      <c r="V78" s="375">
        <f t="shared" si="126"/>
        <v>0</v>
      </c>
      <c r="W78" s="375">
        <f t="shared" si="126"/>
        <v>0</v>
      </c>
      <c r="X78" s="375">
        <f t="shared" si="126"/>
        <v>0</v>
      </c>
      <c r="Y78" s="381">
        <f ca="1">COUNTIF((OFFSET($Q$78,0,0,4,8)),IF(Q78=0,".",Q78))</f>
        <v>1</v>
      </c>
      <c r="Z78" s="381">
        <f t="shared" ref="Z78:AF81" ca="1" si="127">COUNTIF((OFFSET($Q$78,0,0,4,8)),IF(R78=0,".",R78))</f>
        <v>3</v>
      </c>
      <c r="AA78" s="381">
        <f t="shared" ca="1" si="127"/>
        <v>0</v>
      </c>
      <c r="AB78" s="381">
        <f t="shared" ca="1" si="127"/>
        <v>0</v>
      </c>
      <c r="AC78" s="381">
        <f t="shared" ca="1" si="127"/>
        <v>0</v>
      </c>
      <c r="AD78" s="381">
        <f t="shared" ca="1" si="127"/>
        <v>0</v>
      </c>
      <c r="AE78" s="381">
        <f t="shared" ca="1" si="127"/>
        <v>0</v>
      </c>
      <c r="AF78" s="381">
        <f t="shared" ca="1" si="127"/>
        <v>0</v>
      </c>
      <c r="AG78" s="375">
        <f t="shared" si="126"/>
        <v>0</v>
      </c>
      <c r="AH78" s="375">
        <f t="shared" si="126"/>
        <v>0</v>
      </c>
      <c r="AI78" s="375">
        <f t="shared" si="126"/>
        <v>0</v>
      </c>
      <c r="AJ78" s="375">
        <f t="shared" si="126"/>
        <v>0</v>
      </c>
      <c r="AK78" s="375">
        <f t="shared" si="126"/>
        <v>0</v>
      </c>
      <c r="AL78" s="375">
        <f t="shared" si="126"/>
        <v>0</v>
      </c>
      <c r="AM78" s="375">
        <f t="shared" si="126"/>
        <v>0</v>
      </c>
      <c r="AN78" s="375">
        <f t="shared" si="126"/>
        <v>0</v>
      </c>
      <c r="AO78">
        <f ca="1">COUNTIF((OFFSET($AG$78,0,0,4,8)),IF(AG78=0,".",AG78))</f>
        <v>0</v>
      </c>
      <c r="AP78">
        <f t="shared" ref="AP78:AV81" ca="1" si="128">COUNTIF((OFFSET($AG$78,0,0,4,8)),IF(AH78=0,".",AH78))</f>
        <v>0</v>
      </c>
      <c r="AQ78">
        <f t="shared" ca="1" si="128"/>
        <v>0</v>
      </c>
      <c r="AR78">
        <f t="shared" ca="1" si="128"/>
        <v>0</v>
      </c>
      <c r="AS78">
        <f t="shared" ca="1" si="128"/>
        <v>0</v>
      </c>
      <c r="AT78">
        <f t="shared" ca="1" si="128"/>
        <v>0</v>
      </c>
      <c r="AU78">
        <f t="shared" ca="1" si="128"/>
        <v>0</v>
      </c>
      <c r="AV78">
        <f t="shared" ca="1" si="128"/>
        <v>0</v>
      </c>
      <c r="AW78" s="375">
        <f t="shared" si="126"/>
        <v>0</v>
      </c>
      <c r="AX78" s="375">
        <f t="shared" si="126"/>
        <v>0</v>
      </c>
      <c r="AY78" s="375">
        <f t="shared" si="126"/>
        <v>0</v>
      </c>
      <c r="AZ78" s="375">
        <f t="shared" si="126"/>
        <v>0</v>
      </c>
      <c r="BA78" s="375">
        <f t="shared" si="126"/>
        <v>0</v>
      </c>
      <c r="BB78" s="375">
        <f t="shared" si="126"/>
        <v>0</v>
      </c>
      <c r="BC78" s="375">
        <f t="shared" si="126"/>
        <v>0</v>
      </c>
      <c r="BD78" s="375">
        <f t="shared" si="126"/>
        <v>0</v>
      </c>
      <c r="BE78" s="381">
        <f ca="1">COUNTIF((OFFSET($AW$78,0,0,4,8)),IF(AW78=0,".",AW78))</f>
        <v>0</v>
      </c>
      <c r="BF78" s="381">
        <f t="shared" ref="BF78:BL81" ca="1" si="129">COUNTIF((OFFSET($AW$78,0,0,4,8)),IF(AX78=0,".",AX78))</f>
        <v>0</v>
      </c>
      <c r="BG78" s="381">
        <f t="shared" ca="1" si="129"/>
        <v>0</v>
      </c>
      <c r="BH78" s="381">
        <f t="shared" ca="1" si="129"/>
        <v>0</v>
      </c>
      <c r="BI78" s="381">
        <f t="shared" ca="1" si="129"/>
        <v>0</v>
      </c>
      <c r="BJ78" s="381">
        <f t="shared" ca="1" si="129"/>
        <v>0</v>
      </c>
      <c r="BK78" s="381">
        <f t="shared" ca="1" si="129"/>
        <v>0</v>
      </c>
      <c r="BL78" s="381">
        <f t="shared" ca="1" si="129"/>
        <v>0</v>
      </c>
      <c r="BM78" s="375">
        <f t="shared" si="126"/>
        <v>0</v>
      </c>
      <c r="BN78" s="375">
        <f t="shared" si="126"/>
        <v>0</v>
      </c>
      <c r="BO78" s="375">
        <f t="shared" si="126"/>
        <v>0</v>
      </c>
      <c r="BP78" s="375">
        <f t="shared" si="126"/>
        <v>0</v>
      </c>
      <c r="BQ78" s="375">
        <f t="shared" si="126"/>
        <v>0</v>
      </c>
      <c r="BR78" s="375">
        <f t="shared" si="126"/>
        <v>0</v>
      </c>
      <c r="BS78" s="375">
        <f t="shared" si="126"/>
        <v>0</v>
      </c>
      <c r="BT78" s="375">
        <f t="shared" si="126"/>
        <v>0</v>
      </c>
      <c r="BU78">
        <f ca="1">COUNTIF((OFFSET($BM$78,0,0,4,8)),IF(BM78=0,".",BM78))</f>
        <v>0</v>
      </c>
      <c r="BV78">
        <f t="shared" ref="BV78:CB81" ca="1" si="130">COUNTIF((OFFSET($BM$78,0,0,4,8)),IF(BN78=0,".",BN78))</f>
        <v>0</v>
      </c>
      <c r="BW78">
        <f t="shared" ca="1" si="130"/>
        <v>0</v>
      </c>
      <c r="BX78">
        <f t="shared" ca="1" si="130"/>
        <v>0</v>
      </c>
      <c r="BY78">
        <f t="shared" ca="1" si="130"/>
        <v>0</v>
      </c>
      <c r="BZ78">
        <f t="shared" ca="1" si="130"/>
        <v>0</v>
      </c>
      <c r="CA78">
        <f t="shared" ca="1" si="130"/>
        <v>0</v>
      </c>
      <c r="CB78">
        <f t="shared" ca="1" si="130"/>
        <v>0</v>
      </c>
    </row>
    <row r="79" spans="1:80" x14ac:dyDescent="0.2">
      <c r="A79" s="374">
        <f t="shared" ref="A79:H79" si="131">A$15</f>
        <v>0</v>
      </c>
      <c r="B79" s="374" t="str">
        <f t="shared" si="131"/>
        <v>ARCH 102.12</v>
      </c>
      <c r="C79" s="374">
        <f t="shared" si="131"/>
        <v>0</v>
      </c>
      <c r="D79" s="374">
        <f t="shared" si="131"/>
        <v>0</v>
      </c>
      <c r="E79" s="374">
        <f t="shared" si="131"/>
        <v>0</v>
      </c>
      <c r="F79" s="374">
        <f t="shared" si="131"/>
        <v>0</v>
      </c>
      <c r="G79" s="374">
        <f t="shared" si="131"/>
        <v>0</v>
      </c>
      <c r="H79" s="374">
        <f t="shared" si="131"/>
        <v>0</v>
      </c>
      <c r="I79">
        <f ca="1">COUNTIF((OFFSET($A$78,0,0,4,8)),IF(A79=0,".",A79))</f>
        <v>0</v>
      </c>
      <c r="J79">
        <f t="shared" ca="1" si="125"/>
        <v>1</v>
      </c>
      <c r="K79">
        <f t="shared" ca="1" si="125"/>
        <v>0</v>
      </c>
      <c r="L79">
        <f t="shared" ca="1" si="125"/>
        <v>0</v>
      </c>
      <c r="M79">
        <f t="shared" ca="1" si="125"/>
        <v>0</v>
      </c>
      <c r="N79">
        <f t="shared" ca="1" si="125"/>
        <v>0</v>
      </c>
      <c r="O79">
        <f t="shared" ca="1" si="125"/>
        <v>0</v>
      </c>
      <c r="P79">
        <f t="shared" ca="1" si="125"/>
        <v>0</v>
      </c>
      <c r="Q79" s="385">
        <f t="shared" ref="Q79:BT79" si="132">Q$15</f>
        <v>0</v>
      </c>
      <c r="R79" s="385" t="str">
        <f t="shared" si="132"/>
        <v>Prof. Dr. Ömer GÜLSEN</v>
      </c>
      <c r="S79" s="385">
        <f t="shared" si="132"/>
        <v>0</v>
      </c>
      <c r="T79" s="385">
        <f t="shared" si="132"/>
        <v>0</v>
      </c>
      <c r="U79" s="385">
        <f t="shared" si="132"/>
        <v>0</v>
      </c>
      <c r="V79" s="385">
        <f t="shared" si="132"/>
        <v>0</v>
      </c>
      <c r="W79" s="385">
        <f t="shared" si="132"/>
        <v>0</v>
      </c>
      <c r="X79" s="385">
        <f t="shared" si="132"/>
        <v>0</v>
      </c>
      <c r="Y79" s="381">
        <f ca="1">COUNTIF((OFFSET($Q$78,0,0,4,8)),IF(Q79=0,".",Q79))</f>
        <v>0</v>
      </c>
      <c r="Z79" s="381">
        <f t="shared" ca="1" si="127"/>
        <v>3</v>
      </c>
      <c r="AA79" s="381">
        <f t="shared" ca="1" si="127"/>
        <v>0</v>
      </c>
      <c r="AB79" s="381">
        <f t="shared" ca="1" si="127"/>
        <v>0</v>
      </c>
      <c r="AC79" s="381">
        <f t="shared" ca="1" si="127"/>
        <v>0</v>
      </c>
      <c r="AD79" s="381">
        <f t="shared" ca="1" si="127"/>
        <v>0</v>
      </c>
      <c r="AE79" s="381">
        <f t="shared" ca="1" si="127"/>
        <v>0</v>
      </c>
      <c r="AF79" s="381">
        <f t="shared" ca="1" si="127"/>
        <v>0</v>
      </c>
      <c r="AG79" s="374">
        <f t="shared" si="132"/>
        <v>0</v>
      </c>
      <c r="AH79" s="374">
        <f t="shared" si="132"/>
        <v>0</v>
      </c>
      <c r="AI79" s="374">
        <f t="shared" si="132"/>
        <v>0</v>
      </c>
      <c r="AJ79" s="374">
        <f t="shared" si="132"/>
        <v>0</v>
      </c>
      <c r="AK79" s="374">
        <f t="shared" si="132"/>
        <v>0</v>
      </c>
      <c r="AL79" s="374">
        <f t="shared" si="132"/>
        <v>0</v>
      </c>
      <c r="AM79" s="374">
        <f t="shared" si="132"/>
        <v>0</v>
      </c>
      <c r="AN79" s="374">
        <f t="shared" si="132"/>
        <v>0</v>
      </c>
      <c r="AO79">
        <f ca="1">COUNTIF((OFFSET($AG$78,0,0,4,8)),IF(AG79=0,".",AG79))</f>
        <v>0</v>
      </c>
      <c r="AP79">
        <f t="shared" ca="1" si="128"/>
        <v>0</v>
      </c>
      <c r="AQ79">
        <f t="shared" ca="1" si="128"/>
        <v>0</v>
      </c>
      <c r="AR79">
        <f t="shared" ca="1" si="128"/>
        <v>0</v>
      </c>
      <c r="AS79">
        <f t="shared" ca="1" si="128"/>
        <v>0</v>
      </c>
      <c r="AT79">
        <f t="shared" ca="1" si="128"/>
        <v>0</v>
      </c>
      <c r="AU79">
        <f t="shared" ca="1" si="128"/>
        <v>0</v>
      </c>
      <c r="AV79">
        <f t="shared" ca="1" si="128"/>
        <v>0</v>
      </c>
      <c r="AW79" s="385">
        <f t="shared" si="132"/>
        <v>0</v>
      </c>
      <c r="AX79" s="385">
        <f t="shared" si="132"/>
        <v>0</v>
      </c>
      <c r="AY79" s="385">
        <f t="shared" si="132"/>
        <v>0</v>
      </c>
      <c r="AZ79" s="385">
        <f t="shared" si="132"/>
        <v>0</v>
      </c>
      <c r="BA79" s="385">
        <f t="shared" si="132"/>
        <v>0</v>
      </c>
      <c r="BB79" s="385">
        <f t="shared" si="132"/>
        <v>0</v>
      </c>
      <c r="BC79" s="385">
        <f t="shared" si="132"/>
        <v>0</v>
      </c>
      <c r="BD79" s="385">
        <f t="shared" si="132"/>
        <v>0</v>
      </c>
      <c r="BE79" s="381">
        <f ca="1">COUNTIF((OFFSET($AW$78,0,0,4,8)),IF(AW79=0,".",AW79))</f>
        <v>0</v>
      </c>
      <c r="BF79" s="381">
        <f t="shared" ca="1" si="129"/>
        <v>0</v>
      </c>
      <c r="BG79" s="381">
        <f t="shared" ca="1" si="129"/>
        <v>0</v>
      </c>
      <c r="BH79" s="381">
        <f t="shared" ca="1" si="129"/>
        <v>0</v>
      </c>
      <c r="BI79" s="381">
        <f t="shared" ca="1" si="129"/>
        <v>0</v>
      </c>
      <c r="BJ79" s="381">
        <f t="shared" ca="1" si="129"/>
        <v>0</v>
      </c>
      <c r="BK79" s="381">
        <f t="shared" ca="1" si="129"/>
        <v>0</v>
      </c>
      <c r="BL79" s="381">
        <f t="shared" ca="1" si="129"/>
        <v>0</v>
      </c>
      <c r="BM79" s="374">
        <f t="shared" si="132"/>
        <v>0</v>
      </c>
      <c r="BN79" s="374">
        <f t="shared" si="132"/>
        <v>0</v>
      </c>
      <c r="BO79" s="374">
        <f t="shared" si="132"/>
        <v>0</v>
      </c>
      <c r="BP79" s="374">
        <f t="shared" si="132"/>
        <v>0</v>
      </c>
      <c r="BQ79" s="374">
        <f t="shared" si="132"/>
        <v>0</v>
      </c>
      <c r="BR79" s="374">
        <f t="shared" si="132"/>
        <v>0</v>
      </c>
      <c r="BS79" s="374">
        <f t="shared" si="132"/>
        <v>0</v>
      </c>
      <c r="BT79" s="374">
        <f t="shared" si="132"/>
        <v>0</v>
      </c>
      <c r="BU79">
        <f ca="1">COUNTIF((OFFSET($BM$78,0,0,4,8)),IF(BM79=0,".",BM79))</f>
        <v>0</v>
      </c>
      <c r="BV79">
        <f t="shared" ca="1" si="130"/>
        <v>0</v>
      </c>
      <c r="BW79">
        <f t="shared" ca="1" si="130"/>
        <v>0</v>
      </c>
      <c r="BX79">
        <f t="shared" ca="1" si="130"/>
        <v>0</v>
      </c>
      <c r="BY79">
        <f t="shared" ca="1" si="130"/>
        <v>0</v>
      </c>
      <c r="BZ79">
        <f t="shared" ca="1" si="130"/>
        <v>0</v>
      </c>
      <c r="CA79">
        <f t="shared" ca="1" si="130"/>
        <v>0</v>
      </c>
      <c r="CB79">
        <f t="shared" ca="1" si="130"/>
        <v>0</v>
      </c>
    </row>
    <row r="80" spans="1:80" x14ac:dyDescent="0.2">
      <c r="A80" s="375">
        <f t="shared" ref="A80:H80" si="133">A$25</f>
        <v>0</v>
      </c>
      <c r="B80" s="375" t="str">
        <f t="shared" si="133"/>
        <v>ARCH 102.13</v>
      </c>
      <c r="C80" s="375">
        <f t="shared" si="133"/>
        <v>0</v>
      </c>
      <c r="D80" s="375">
        <f t="shared" si="133"/>
        <v>0</v>
      </c>
      <c r="E80" s="375">
        <f t="shared" si="133"/>
        <v>0</v>
      </c>
      <c r="F80" s="375">
        <f t="shared" si="133"/>
        <v>0</v>
      </c>
      <c r="G80" s="375">
        <f t="shared" si="133"/>
        <v>0</v>
      </c>
      <c r="H80" s="375">
        <f t="shared" si="133"/>
        <v>0</v>
      </c>
      <c r="I80">
        <f ca="1">COUNTIF((OFFSET($A$78,0,0,4,8)),IF(A80=0,".",A80))</f>
        <v>0</v>
      </c>
      <c r="J80">
        <f t="shared" ca="1" si="125"/>
        <v>1</v>
      </c>
      <c r="K80">
        <f t="shared" ca="1" si="125"/>
        <v>0</v>
      </c>
      <c r="L80">
        <f t="shared" ca="1" si="125"/>
        <v>0</v>
      </c>
      <c r="M80">
        <f t="shared" ca="1" si="125"/>
        <v>0</v>
      </c>
      <c r="N80">
        <f t="shared" ca="1" si="125"/>
        <v>0</v>
      </c>
      <c r="O80">
        <f t="shared" ca="1" si="125"/>
        <v>0</v>
      </c>
      <c r="P80">
        <f t="shared" ca="1" si="125"/>
        <v>0</v>
      </c>
      <c r="Q80" s="375">
        <f t="shared" ref="Q80:BT80" si="134">Q$25</f>
        <v>0</v>
      </c>
      <c r="R80" s="375" t="str">
        <f t="shared" si="134"/>
        <v>Prof. Dr. Ömer GÜLSEN</v>
      </c>
      <c r="S80" s="375">
        <f t="shared" si="134"/>
        <v>0</v>
      </c>
      <c r="T80" s="375">
        <f t="shared" si="134"/>
        <v>0</v>
      </c>
      <c r="U80" s="375">
        <f t="shared" si="134"/>
        <v>0</v>
      </c>
      <c r="V80" s="375">
        <f t="shared" si="134"/>
        <v>0</v>
      </c>
      <c r="W80" s="375">
        <f t="shared" si="134"/>
        <v>0</v>
      </c>
      <c r="X80" s="375">
        <f t="shared" si="134"/>
        <v>0</v>
      </c>
      <c r="Y80" s="381">
        <f ca="1">COUNTIF((OFFSET($Q$78,0,0,4,8)),IF(Q80=0,".",Q80))</f>
        <v>0</v>
      </c>
      <c r="Z80" s="381">
        <f t="shared" ca="1" si="127"/>
        <v>3</v>
      </c>
      <c r="AA80" s="381">
        <f t="shared" ca="1" si="127"/>
        <v>0</v>
      </c>
      <c r="AB80" s="381">
        <f t="shared" ca="1" si="127"/>
        <v>0</v>
      </c>
      <c r="AC80" s="381">
        <f t="shared" ca="1" si="127"/>
        <v>0</v>
      </c>
      <c r="AD80" s="381">
        <f t="shared" ca="1" si="127"/>
        <v>0</v>
      </c>
      <c r="AE80" s="381">
        <f t="shared" ca="1" si="127"/>
        <v>0</v>
      </c>
      <c r="AF80" s="381">
        <f t="shared" ca="1" si="127"/>
        <v>0</v>
      </c>
      <c r="AG80" s="375">
        <f t="shared" si="134"/>
        <v>0</v>
      </c>
      <c r="AH80" s="375">
        <f t="shared" si="134"/>
        <v>0</v>
      </c>
      <c r="AI80" s="375">
        <f t="shared" si="134"/>
        <v>0</v>
      </c>
      <c r="AJ80" s="375">
        <f t="shared" si="134"/>
        <v>0</v>
      </c>
      <c r="AK80" s="375">
        <f t="shared" si="134"/>
        <v>0</v>
      </c>
      <c r="AL80" s="375">
        <f t="shared" si="134"/>
        <v>0</v>
      </c>
      <c r="AM80" s="375">
        <f t="shared" si="134"/>
        <v>0</v>
      </c>
      <c r="AN80" s="375">
        <f t="shared" si="134"/>
        <v>0</v>
      </c>
      <c r="AO80">
        <f ca="1">COUNTIF((OFFSET($AG$78,0,0,4,8)),IF(AG80=0,".",AG80))</f>
        <v>0</v>
      </c>
      <c r="AP80">
        <f t="shared" ca="1" si="128"/>
        <v>0</v>
      </c>
      <c r="AQ80">
        <f t="shared" ca="1" si="128"/>
        <v>0</v>
      </c>
      <c r="AR80">
        <f t="shared" ca="1" si="128"/>
        <v>0</v>
      </c>
      <c r="AS80">
        <f t="shared" ca="1" si="128"/>
        <v>0</v>
      </c>
      <c r="AT80">
        <f t="shared" ca="1" si="128"/>
        <v>0</v>
      </c>
      <c r="AU80">
        <f t="shared" ca="1" si="128"/>
        <v>0</v>
      </c>
      <c r="AV80">
        <f t="shared" ca="1" si="128"/>
        <v>0</v>
      </c>
      <c r="AW80" s="375">
        <f t="shared" si="134"/>
        <v>0</v>
      </c>
      <c r="AX80" s="375">
        <f t="shared" si="134"/>
        <v>0</v>
      </c>
      <c r="AY80" s="375">
        <f t="shared" si="134"/>
        <v>0</v>
      </c>
      <c r="AZ80" s="375">
        <f t="shared" si="134"/>
        <v>0</v>
      </c>
      <c r="BA80" s="375">
        <f t="shared" si="134"/>
        <v>0</v>
      </c>
      <c r="BB80" s="375">
        <f t="shared" si="134"/>
        <v>0</v>
      </c>
      <c r="BC80" s="375">
        <f t="shared" si="134"/>
        <v>0</v>
      </c>
      <c r="BD80" s="375">
        <f t="shared" si="134"/>
        <v>0</v>
      </c>
      <c r="BE80" s="381">
        <f ca="1">COUNTIF((OFFSET($AW$78,0,0,4,8)),IF(AW80=0,".",AW80))</f>
        <v>0</v>
      </c>
      <c r="BF80" s="381">
        <f t="shared" ca="1" si="129"/>
        <v>0</v>
      </c>
      <c r="BG80" s="381">
        <f t="shared" ca="1" si="129"/>
        <v>0</v>
      </c>
      <c r="BH80" s="381">
        <f t="shared" ca="1" si="129"/>
        <v>0</v>
      </c>
      <c r="BI80" s="381">
        <f t="shared" ca="1" si="129"/>
        <v>0</v>
      </c>
      <c r="BJ80" s="381">
        <f t="shared" ca="1" si="129"/>
        <v>0</v>
      </c>
      <c r="BK80" s="381">
        <f t="shared" ca="1" si="129"/>
        <v>0</v>
      </c>
      <c r="BL80" s="381">
        <f t="shared" ca="1" si="129"/>
        <v>0</v>
      </c>
      <c r="BM80" s="375">
        <f t="shared" si="134"/>
        <v>0</v>
      </c>
      <c r="BN80" s="375">
        <f t="shared" si="134"/>
        <v>0</v>
      </c>
      <c r="BO80" s="375">
        <f t="shared" si="134"/>
        <v>0</v>
      </c>
      <c r="BP80" s="375">
        <f t="shared" si="134"/>
        <v>0</v>
      </c>
      <c r="BQ80" s="375">
        <f t="shared" si="134"/>
        <v>0</v>
      </c>
      <c r="BR80" s="375">
        <f t="shared" si="134"/>
        <v>0</v>
      </c>
      <c r="BS80" s="375">
        <f t="shared" si="134"/>
        <v>0</v>
      </c>
      <c r="BT80" s="375">
        <f t="shared" si="134"/>
        <v>0</v>
      </c>
      <c r="BU80">
        <f ca="1">COUNTIF((OFFSET($BM$78,0,0,4,8)),IF(BM80=0,".",BM80))</f>
        <v>0</v>
      </c>
      <c r="BV80">
        <f t="shared" ca="1" si="130"/>
        <v>0</v>
      </c>
      <c r="BW80">
        <f t="shared" ca="1" si="130"/>
        <v>0</v>
      </c>
      <c r="BX80">
        <f t="shared" ca="1" si="130"/>
        <v>0</v>
      </c>
      <c r="BY80">
        <f t="shared" ca="1" si="130"/>
        <v>0</v>
      </c>
      <c r="BZ80">
        <f t="shared" ca="1" si="130"/>
        <v>0</v>
      </c>
      <c r="CA80">
        <f t="shared" ca="1" si="130"/>
        <v>0</v>
      </c>
      <c r="CB80">
        <f t="shared" ca="1" si="130"/>
        <v>0</v>
      </c>
    </row>
    <row r="81" spans="1:80" x14ac:dyDescent="0.2">
      <c r="A81" s="374">
        <f t="shared" ref="A81:H81" si="135">A$35</f>
        <v>0</v>
      </c>
      <c r="B81" s="374">
        <f t="shared" si="135"/>
        <v>0</v>
      </c>
      <c r="C81" s="374">
        <f t="shared" si="135"/>
        <v>0</v>
      </c>
      <c r="D81" s="374">
        <f t="shared" si="135"/>
        <v>0</v>
      </c>
      <c r="E81" s="374">
        <f t="shared" si="135"/>
        <v>0</v>
      </c>
      <c r="F81" s="374">
        <f t="shared" si="135"/>
        <v>0</v>
      </c>
      <c r="G81" s="374">
        <f t="shared" si="135"/>
        <v>0</v>
      </c>
      <c r="H81" s="374">
        <f t="shared" si="135"/>
        <v>0</v>
      </c>
      <c r="I81">
        <f ca="1">COUNTIF((OFFSET($A$78,0,0,4,8)),IF(A81=0,".",A81))</f>
        <v>0</v>
      </c>
      <c r="J81">
        <f t="shared" ca="1" si="125"/>
        <v>0</v>
      </c>
      <c r="K81">
        <f t="shared" ca="1" si="125"/>
        <v>0</v>
      </c>
      <c r="L81">
        <f t="shared" ca="1" si="125"/>
        <v>0</v>
      </c>
      <c r="M81">
        <f t="shared" ca="1" si="125"/>
        <v>0</v>
      </c>
      <c r="N81">
        <f t="shared" ca="1" si="125"/>
        <v>0</v>
      </c>
      <c r="O81">
        <f t="shared" ca="1" si="125"/>
        <v>0</v>
      </c>
      <c r="P81">
        <f t="shared" ca="1" si="125"/>
        <v>0</v>
      </c>
      <c r="Q81" s="385">
        <f t="shared" ref="Q81:BT81" si="136">Q$35</f>
        <v>0</v>
      </c>
      <c r="R81" s="385">
        <f t="shared" si="136"/>
        <v>0</v>
      </c>
      <c r="S81" s="385">
        <f t="shared" si="136"/>
        <v>0</v>
      </c>
      <c r="T81" s="385">
        <f t="shared" si="136"/>
        <v>0</v>
      </c>
      <c r="U81" s="385">
        <f t="shared" si="136"/>
        <v>0</v>
      </c>
      <c r="V81" s="385">
        <f t="shared" si="136"/>
        <v>0</v>
      </c>
      <c r="W81" s="385">
        <f t="shared" si="136"/>
        <v>0</v>
      </c>
      <c r="X81" s="385">
        <f t="shared" si="136"/>
        <v>0</v>
      </c>
      <c r="Y81" s="381">
        <f ca="1">COUNTIF((OFFSET($Q$78,0,0,4,8)),IF(Q81=0,".",Q81))</f>
        <v>0</v>
      </c>
      <c r="Z81" s="381">
        <f t="shared" ca="1" si="127"/>
        <v>0</v>
      </c>
      <c r="AA81" s="381">
        <f t="shared" ca="1" si="127"/>
        <v>0</v>
      </c>
      <c r="AB81" s="381">
        <f t="shared" ca="1" si="127"/>
        <v>0</v>
      </c>
      <c r="AC81" s="381">
        <f t="shared" ca="1" si="127"/>
        <v>0</v>
      </c>
      <c r="AD81" s="381">
        <f t="shared" ca="1" si="127"/>
        <v>0</v>
      </c>
      <c r="AE81" s="381">
        <f t="shared" ca="1" si="127"/>
        <v>0</v>
      </c>
      <c r="AF81" s="381">
        <f t="shared" ca="1" si="127"/>
        <v>0</v>
      </c>
      <c r="AG81" s="374">
        <f t="shared" si="136"/>
        <v>0</v>
      </c>
      <c r="AH81" s="374">
        <f t="shared" si="136"/>
        <v>0</v>
      </c>
      <c r="AI81" s="374">
        <f t="shared" si="136"/>
        <v>0</v>
      </c>
      <c r="AJ81" s="374">
        <f t="shared" si="136"/>
        <v>0</v>
      </c>
      <c r="AK81" s="374">
        <f t="shared" si="136"/>
        <v>0</v>
      </c>
      <c r="AL81" s="374">
        <f t="shared" si="136"/>
        <v>0</v>
      </c>
      <c r="AM81" s="374">
        <f t="shared" si="136"/>
        <v>0</v>
      </c>
      <c r="AN81" s="374">
        <f t="shared" si="136"/>
        <v>0</v>
      </c>
      <c r="AO81">
        <f ca="1">COUNTIF((OFFSET($AG$78,0,0,4,8)),IF(AG81=0,".",AG81))</f>
        <v>0</v>
      </c>
      <c r="AP81">
        <f t="shared" ca="1" si="128"/>
        <v>0</v>
      </c>
      <c r="AQ81">
        <f t="shared" ca="1" si="128"/>
        <v>0</v>
      </c>
      <c r="AR81">
        <f t="shared" ca="1" si="128"/>
        <v>0</v>
      </c>
      <c r="AS81">
        <f t="shared" ca="1" si="128"/>
        <v>0</v>
      </c>
      <c r="AT81">
        <f t="shared" ca="1" si="128"/>
        <v>0</v>
      </c>
      <c r="AU81">
        <f t="shared" ca="1" si="128"/>
        <v>0</v>
      </c>
      <c r="AV81">
        <f t="shared" ca="1" si="128"/>
        <v>0</v>
      </c>
      <c r="AW81" s="385">
        <f t="shared" si="136"/>
        <v>0</v>
      </c>
      <c r="AX81" s="385">
        <f t="shared" si="136"/>
        <v>0</v>
      </c>
      <c r="AY81" s="385">
        <f t="shared" si="136"/>
        <v>0</v>
      </c>
      <c r="AZ81" s="385">
        <f t="shared" si="136"/>
        <v>0</v>
      </c>
      <c r="BA81" s="385">
        <f t="shared" si="136"/>
        <v>0</v>
      </c>
      <c r="BB81" s="385">
        <f t="shared" si="136"/>
        <v>0</v>
      </c>
      <c r="BC81" s="385">
        <f t="shared" si="136"/>
        <v>0</v>
      </c>
      <c r="BD81" s="385">
        <f t="shared" si="136"/>
        <v>0</v>
      </c>
      <c r="BE81" s="381">
        <f ca="1">COUNTIF((OFFSET($AW$78,0,0,4,8)),IF(AW81=0,".",AW81))</f>
        <v>0</v>
      </c>
      <c r="BF81" s="381">
        <f t="shared" ca="1" si="129"/>
        <v>0</v>
      </c>
      <c r="BG81" s="381">
        <f t="shared" ca="1" si="129"/>
        <v>0</v>
      </c>
      <c r="BH81" s="381">
        <f t="shared" ca="1" si="129"/>
        <v>0</v>
      </c>
      <c r="BI81" s="381">
        <f t="shared" ca="1" si="129"/>
        <v>0</v>
      </c>
      <c r="BJ81" s="381">
        <f t="shared" ca="1" si="129"/>
        <v>0</v>
      </c>
      <c r="BK81" s="381">
        <f t="shared" ca="1" si="129"/>
        <v>0</v>
      </c>
      <c r="BL81" s="381">
        <f t="shared" ca="1" si="129"/>
        <v>0</v>
      </c>
      <c r="BM81" s="374">
        <f t="shared" si="136"/>
        <v>0</v>
      </c>
      <c r="BN81" s="374">
        <f t="shared" si="136"/>
        <v>0</v>
      </c>
      <c r="BO81" s="374">
        <f t="shared" si="136"/>
        <v>0</v>
      </c>
      <c r="BP81" s="374">
        <f t="shared" si="136"/>
        <v>0</v>
      </c>
      <c r="BQ81" s="374">
        <f t="shared" si="136"/>
        <v>0</v>
      </c>
      <c r="BR81" s="374">
        <f t="shared" si="136"/>
        <v>0</v>
      </c>
      <c r="BS81" s="374">
        <f t="shared" si="136"/>
        <v>0</v>
      </c>
      <c r="BT81" s="374">
        <f t="shared" si="136"/>
        <v>0</v>
      </c>
      <c r="BU81">
        <f ca="1">COUNTIF((OFFSET($BM$78,0,0,4,8)),IF(BM81=0,".",BM81))</f>
        <v>0</v>
      </c>
      <c r="BV81">
        <f t="shared" ca="1" si="130"/>
        <v>0</v>
      </c>
      <c r="BW81">
        <f t="shared" ca="1" si="130"/>
        <v>0</v>
      </c>
      <c r="BX81">
        <f t="shared" ca="1" si="130"/>
        <v>0</v>
      </c>
      <c r="BY81">
        <f t="shared" ca="1" si="130"/>
        <v>0</v>
      </c>
      <c r="BZ81">
        <f t="shared" ca="1" si="130"/>
        <v>0</v>
      </c>
      <c r="CA81">
        <f t="shared" ca="1" si="130"/>
        <v>0</v>
      </c>
      <c r="CB81">
        <f t="shared" ca="1" si="130"/>
        <v>0</v>
      </c>
    </row>
    <row r="82" spans="1:80" x14ac:dyDescent="0.2">
      <c r="A82" s="377">
        <f t="shared" ref="A82:H82" si="137">COUNTIF((A$78:A$81),IF(A78=0,".",A78))</f>
        <v>1</v>
      </c>
      <c r="B82" s="378">
        <f t="shared" si="137"/>
        <v>1</v>
      </c>
      <c r="C82" s="378">
        <f t="shared" si="137"/>
        <v>0</v>
      </c>
      <c r="D82" s="378">
        <f t="shared" si="137"/>
        <v>0</v>
      </c>
      <c r="E82" s="378">
        <f t="shared" si="137"/>
        <v>0</v>
      </c>
      <c r="F82" s="378">
        <f t="shared" si="137"/>
        <v>0</v>
      </c>
      <c r="G82" s="378">
        <f t="shared" si="137"/>
        <v>0</v>
      </c>
      <c r="H82" s="378">
        <f t="shared" si="137"/>
        <v>0</v>
      </c>
      <c r="I82" s="378">
        <f ca="1">SUM(I78:I81)</f>
        <v>1</v>
      </c>
      <c r="J82" s="378">
        <f t="shared" ref="J82:P82" ca="1" si="138">SUM(J78:J81)</f>
        <v>3</v>
      </c>
      <c r="K82" s="378">
        <f t="shared" ca="1" si="138"/>
        <v>0</v>
      </c>
      <c r="L82" s="378">
        <f t="shared" ca="1" si="138"/>
        <v>0</v>
      </c>
      <c r="M82" s="378">
        <f t="shared" ca="1" si="138"/>
        <v>0</v>
      </c>
      <c r="N82" s="378">
        <f t="shared" ca="1" si="138"/>
        <v>0</v>
      </c>
      <c r="O82" s="378">
        <f t="shared" ca="1" si="138"/>
        <v>0</v>
      </c>
      <c r="P82" s="378">
        <f t="shared" ca="1" si="138"/>
        <v>0</v>
      </c>
      <c r="Q82" s="378">
        <f t="shared" ref="Q82:X82" si="139">COUNTIF((Q$78:Q$81),IF(Q78=0,".",Q78))</f>
        <v>1</v>
      </c>
      <c r="R82" s="378">
        <f t="shared" si="139"/>
        <v>3</v>
      </c>
      <c r="S82" s="378">
        <f t="shared" si="139"/>
        <v>0</v>
      </c>
      <c r="T82" s="378">
        <f t="shared" si="139"/>
        <v>0</v>
      </c>
      <c r="U82" s="378">
        <f t="shared" si="139"/>
        <v>0</v>
      </c>
      <c r="V82" s="378">
        <f t="shared" si="139"/>
        <v>0</v>
      </c>
      <c r="W82" s="378">
        <f t="shared" si="139"/>
        <v>0</v>
      </c>
      <c r="X82" s="378">
        <f t="shared" si="139"/>
        <v>0</v>
      </c>
      <c r="Y82" s="378">
        <f ca="1">SUM(Y78:Y81)</f>
        <v>1</v>
      </c>
      <c r="Z82" s="378">
        <f t="shared" ref="Z82:AF82" ca="1" si="140">SUM(Z78:Z81)</f>
        <v>9</v>
      </c>
      <c r="AA82" s="378">
        <f t="shared" ca="1" si="140"/>
        <v>0</v>
      </c>
      <c r="AB82" s="378">
        <f t="shared" ca="1" si="140"/>
        <v>0</v>
      </c>
      <c r="AC82" s="378">
        <f t="shared" ca="1" si="140"/>
        <v>0</v>
      </c>
      <c r="AD82" s="378">
        <f t="shared" ca="1" si="140"/>
        <v>0</v>
      </c>
      <c r="AE82" s="378">
        <f t="shared" ca="1" si="140"/>
        <v>0</v>
      </c>
      <c r="AF82" s="378">
        <f t="shared" ca="1" si="140"/>
        <v>0</v>
      </c>
      <c r="AG82" s="378">
        <f t="shared" ref="AG82:AN85" si="141">COUNTIF((AG$78:AG$81),IF(AG78=0,".",AG78))</f>
        <v>0</v>
      </c>
      <c r="AH82" s="378">
        <f t="shared" si="141"/>
        <v>0</v>
      </c>
      <c r="AI82" s="378">
        <f t="shared" si="141"/>
        <v>0</v>
      </c>
      <c r="AJ82" s="378">
        <f t="shared" si="141"/>
        <v>0</v>
      </c>
      <c r="AK82" s="378">
        <f t="shared" si="141"/>
        <v>0</v>
      </c>
      <c r="AL82" s="378">
        <f t="shared" si="141"/>
        <v>0</v>
      </c>
      <c r="AM82" s="378">
        <f t="shared" si="141"/>
        <v>0</v>
      </c>
      <c r="AN82" s="378">
        <f t="shared" si="141"/>
        <v>0</v>
      </c>
      <c r="AO82" s="378">
        <f ca="1">SUM(AO78:AO81)</f>
        <v>0</v>
      </c>
      <c r="AP82" s="378">
        <f t="shared" ref="AP82:AV82" ca="1" si="142">SUM(AP78:AP81)</f>
        <v>0</v>
      </c>
      <c r="AQ82" s="378">
        <f t="shared" ca="1" si="142"/>
        <v>0</v>
      </c>
      <c r="AR82" s="378">
        <f t="shared" ca="1" si="142"/>
        <v>0</v>
      </c>
      <c r="AS82" s="378">
        <f t="shared" ca="1" si="142"/>
        <v>0</v>
      </c>
      <c r="AT82" s="378">
        <f t="shared" ca="1" si="142"/>
        <v>0</v>
      </c>
      <c r="AU82" s="378">
        <f t="shared" ca="1" si="142"/>
        <v>0</v>
      </c>
      <c r="AV82" s="378">
        <f t="shared" ca="1" si="142"/>
        <v>0</v>
      </c>
      <c r="AW82" s="378">
        <f t="shared" ref="AW82:BD85" si="143">COUNTIF((AW$78:AW$81),IF(AW78=0,".",AW78))</f>
        <v>0</v>
      </c>
      <c r="AX82" s="378">
        <f t="shared" si="143"/>
        <v>0</v>
      </c>
      <c r="AY82" s="378">
        <f t="shared" si="143"/>
        <v>0</v>
      </c>
      <c r="AZ82" s="378">
        <f t="shared" si="143"/>
        <v>0</v>
      </c>
      <c r="BA82" s="378">
        <f t="shared" si="143"/>
        <v>0</v>
      </c>
      <c r="BB82" s="378">
        <f t="shared" si="143"/>
        <v>0</v>
      </c>
      <c r="BC82" s="378">
        <f t="shared" si="143"/>
        <v>0</v>
      </c>
      <c r="BD82" s="378">
        <f t="shared" si="143"/>
        <v>0</v>
      </c>
      <c r="BE82" s="378">
        <f ca="1">SUM(BE78:BE81)</f>
        <v>0</v>
      </c>
      <c r="BF82" s="378">
        <f t="shared" ref="BF82:BL82" ca="1" si="144">SUM(BF78:BF81)</f>
        <v>0</v>
      </c>
      <c r="BG82" s="378">
        <f t="shared" ca="1" si="144"/>
        <v>0</v>
      </c>
      <c r="BH82" s="378">
        <f t="shared" ca="1" si="144"/>
        <v>0</v>
      </c>
      <c r="BI82" s="378">
        <f t="shared" ca="1" si="144"/>
        <v>0</v>
      </c>
      <c r="BJ82" s="378">
        <f t="shared" ca="1" si="144"/>
        <v>0</v>
      </c>
      <c r="BK82" s="378">
        <f t="shared" ca="1" si="144"/>
        <v>0</v>
      </c>
      <c r="BL82" s="378">
        <f t="shared" ca="1" si="144"/>
        <v>0</v>
      </c>
      <c r="BM82" s="378">
        <f t="shared" ref="BM82:BT85" si="145">COUNTIF((BM$78:BM$81),IF(BM78=0,".",BM78))</f>
        <v>0</v>
      </c>
      <c r="BN82" s="378">
        <f t="shared" si="145"/>
        <v>0</v>
      </c>
      <c r="BO82" s="378">
        <f t="shared" si="145"/>
        <v>0</v>
      </c>
      <c r="BP82" s="378">
        <f t="shared" si="145"/>
        <v>0</v>
      </c>
      <c r="BQ82" s="378">
        <f t="shared" si="145"/>
        <v>0</v>
      </c>
      <c r="BR82" s="378">
        <f t="shared" si="145"/>
        <v>0</v>
      </c>
      <c r="BS82" s="378">
        <f t="shared" si="145"/>
        <v>0</v>
      </c>
      <c r="BT82" s="378">
        <f t="shared" si="145"/>
        <v>0</v>
      </c>
      <c r="BU82" s="378">
        <f ca="1">SUM(BU78:BU81)</f>
        <v>0</v>
      </c>
      <c r="BV82" s="378">
        <f t="shared" ref="BV82:CB82" ca="1" si="146">SUM(BV78:BV81)</f>
        <v>0</v>
      </c>
      <c r="BW82" s="378">
        <f t="shared" ca="1" si="146"/>
        <v>0</v>
      </c>
      <c r="BX82" s="378">
        <f t="shared" ca="1" si="146"/>
        <v>0</v>
      </c>
      <c r="BY82" s="378">
        <f t="shared" ca="1" si="146"/>
        <v>0</v>
      </c>
      <c r="BZ82" s="378">
        <f t="shared" ca="1" si="146"/>
        <v>0</v>
      </c>
      <c r="CA82" s="378">
        <f t="shared" ca="1" si="146"/>
        <v>0</v>
      </c>
      <c r="CB82" s="378">
        <f t="shared" ca="1" si="146"/>
        <v>0</v>
      </c>
    </row>
    <row r="83" spans="1:80" ht="12.75" customHeight="1" x14ac:dyDescent="0.2">
      <c r="A83" s="377">
        <f t="shared" ref="A83:X85" si="147">COUNTIF((A$78:A$81),IF(A79=0,".",A79))</f>
        <v>0</v>
      </c>
      <c r="B83" s="378">
        <f t="shared" si="147"/>
        <v>1</v>
      </c>
      <c r="C83" s="378">
        <f t="shared" si="147"/>
        <v>0</v>
      </c>
      <c r="D83" s="378">
        <f t="shared" si="147"/>
        <v>0</v>
      </c>
      <c r="E83" s="378">
        <f t="shared" si="147"/>
        <v>0</v>
      </c>
      <c r="F83" s="378">
        <f t="shared" si="147"/>
        <v>0</v>
      </c>
      <c r="G83" s="378">
        <f t="shared" si="147"/>
        <v>0</v>
      </c>
      <c r="H83" s="378">
        <f t="shared" si="147"/>
        <v>0</v>
      </c>
      <c r="I83" s="1109" t="s">
        <v>326</v>
      </c>
      <c r="J83" s="1109"/>
      <c r="K83" s="1109"/>
      <c r="L83" s="1109"/>
      <c r="M83" s="1109"/>
      <c r="N83" s="1109"/>
      <c r="O83" s="1109"/>
      <c r="P83" s="1109"/>
      <c r="Q83" s="378">
        <f t="shared" si="147"/>
        <v>0</v>
      </c>
      <c r="R83" s="378">
        <f t="shared" si="147"/>
        <v>3</v>
      </c>
      <c r="S83" s="378">
        <f t="shared" si="147"/>
        <v>0</v>
      </c>
      <c r="T83" s="378">
        <f t="shared" si="147"/>
        <v>0</v>
      </c>
      <c r="U83" s="378">
        <f t="shared" si="147"/>
        <v>0</v>
      </c>
      <c r="V83" s="378">
        <f t="shared" si="147"/>
        <v>0</v>
      </c>
      <c r="W83" s="378">
        <f t="shared" si="147"/>
        <v>0</v>
      </c>
      <c r="X83" s="378">
        <f t="shared" si="147"/>
        <v>0</v>
      </c>
      <c r="Y83" s="1109" t="s">
        <v>326</v>
      </c>
      <c r="Z83" s="1109"/>
      <c r="AA83" s="1109"/>
      <c r="AB83" s="1109"/>
      <c r="AC83" s="1109"/>
      <c r="AD83" s="1109"/>
      <c r="AE83" s="1109"/>
      <c r="AF83" s="1109"/>
      <c r="AG83" s="378">
        <f t="shared" si="141"/>
        <v>0</v>
      </c>
      <c r="AH83" s="378">
        <f t="shared" si="141"/>
        <v>0</v>
      </c>
      <c r="AI83" s="378">
        <f t="shared" si="141"/>
        <v>0</v>
      </c>
      <c r="AJ83" s="378">
        <f t="shared" si="141"/>
        <v>0</v>
      </c>
      <c r="AK83" s="378">
        <f t="shared" si="141"/>
        <v>0</v>
      </c>
      <c r="AL83" s="378">
        <f t="shared" si="141"/>
        <v>0</v>
      </c>
      <c r="AM83" s="378">
        <f t="shared" si="141"/>
        <v>0</v>
      </c>
      <c r="AN83" s="378">
        <f t="shared" si="141"/>
        <v>0</v>
      </c>
      <c r="AO83" s="1109" t="s">
        <v>326</v>
      </c>
      <c r="AP83" s="1109"/>
      <c r="AQ83" s="1109"/>
      <c r="AR83" s="1109"/>
      <c r="AS83" s="1109"/>
      <c r="AT83" s="1109"/>
      <c r="AU83" s="1109"/>
      <c r="AV83" s="1109"/>
      <c r="AW83" s="378">
        <f t="shared" si="143"/>
        <v>0</v>
      </c>
      <c r="AX83" s="378">
        <f t="shared" si="143"/>
        <v>0</v>
      </c>
      <c r="AY83" s="378">
        <f t="shared" si="143"/>
        <v>0</v>
      </c>
      <c r="AZ83" s="378">
        <f t="shared" si="143"/>
        <v>0</v>
      </c>
      <c r="BA83" s="378">
        <f t="shared" si="143"/>
        <v>0</v>
      </c>
      <c r="BB83" s="378">
        <f t="shared" si="143"/>
        <v>0</v>
      </c>
      <c r="BC83" s="378">
        <f t="shared" si="143"/>
        <v>0</v>
      </c>
      <c r="BD83" s="378">
        <f t="shared" si="143"/>
        <v>0</v>
      </c>
      <c r="BE83" s="1109" t="s">
        <v>326</v>
      </c>
      <c r="BF83" s="1109"/>
      <c r="BG83" s="1109"/>
      <c r="BH83" s="1109"/>
      <c r="BI83" s="1109"/>
      <c r="BJ83" s="1109"/>
      <c r="BK83" s="1109"/>
      <c r="BL83" s="1109"/>
      <c r="BM83" s="378">
        <f t="shared" si="145"/>
        <v>0</v>
      </c>
      <c r="BN83" s="378">
        <f t="shared" si="145"/>
        <v>0</v>
      </c>
      <c r="BO83" s="378">
        <f t="shared" si="145"/>
        <v>0</v>
      </c>
      <c r="BP83" s="378">
        <f t="shared" si="145"/>
        <v>0</v>
      </c>
      <c r="BQ83" s="378">
        <f t="shared" si="145"/>
        <v>0</v>
      </c>
      <c r="BR83" s="378">
        <f t="shared" si="145"/>
        <v>0</v>
      </c>
      <c r="BS83" s="378">
        <f t="shared" si="145"/>
        <v>0</v>
      </c>
      <c r="BT83" s="378">
        <f t="shared" si="145"/>
        <v>0</v>
      </c>
      <c r="BU83" s="1109" t="s">
        <v>326</v>
      </c>
      <c r="BV83" s="1109"/>
      <c r="BW83" s="1109"/>
      <c r="BX83" s="1109"/>
      <c r="BY83" s="1109"/>
      <c r="BZ83" s="1109"/>
      <c r="CA83" s="1109"/>
      <c r="CB83" s="1109"/>
    </row>
    <row r="84" spans="1:80" ht="12.75" customHeight="1" x14ac:dyDescent="0.2">
      <c r="A84" s="377">
        <f t="shared" si="147"/>
        <v>0</v>
      </c>
      <c r="B84" s="378">
        <f t="shared" si="147"/>
        <v>1</v>
      </c>
      <c r="C84" s="378">
        <f t="shared" si="147"/>
        <v>0</v>
      </c>
      <c r="D84" s="378">
        <f t="shared" si="147"/>
        <v>0</v>
      </c>
      <c r="E84" s="378">
        <f t="shared" si="147"/>
        <v>0</v>
      </c>
      <c r="F84" s="378">
        <f t="shared" si="147"/>
        <v>0</v>
      </c>
      <c r="G84" s="378">
        <f t="shared" si="147"/>
        <v>0</v>
      </c>
      <c r="H84" s="378">
        <f t="shared" si="147"/>
        <v>0</v>
      </c>
      <c r="I84" s="1109"/>
      <c r="J84" s="1109"/>
      <c r="K84" s="1109"/>
      <c r="L84" s="1109"/>
      <c r="M84" s="1109"/>
      <c r="N84" s="1109"/>
      <c r="O84" s="1109"/>
      <c r="P84" s="1109"/>
      <c r="Q84" s="378">
        <f t="shared" si="147"/>
        <v>0</v>
      </c>
      <c r="R84" s="378">
        <f t="shared" si="147"/>
        <v>3</v>
      </c>
      <c r="S84" s="378">
        <f t="shared" si="147"/>
        <v>0</v>
      </c>
      <c r="T84" s="378">
        <f t="shared" si="147"/>
        <v>0</v>
      </c>
      <c r="U84" s="378">
        <f t="shared" si="147"/>
        <v>0</v>
      </c>
      <c r="V84" s="378">
        <f t="shared" si="147"/>
        <v>0</v>
      </c>
      <c r="W84" s="378">
        <f t="shared" si="147"/>
        <v>0</v>
      </c>
      <c r="X84" s="378">
        <f t="shared" si="147"/>
        <v>0</v>
      </c>
      <c r="Y84" s="1109"/>
      <c r="Z84" s="1109"/>
      <c r="AA84" s="1109"/>
      <c r="AB84" s="1109"/>
      <c r="AC84" s="1109"/>
      <c r="AD84" s="1109"/>
      <c r="AE84" s="1109"/>
      <c r="AF84" s="1109"/>
      <c r="AG84" s="378">
        <f t="shared" si="141"/>
        <v>0</v>
      </c>
      <c r="AH84" s="378">
        <f t="shared" si="141"/>
        <v>0</v>
      </c>
      <c r="AI84" s="378">
        <f t="shared" si="141"/>
        <v>0</v>
      </c>
      <c r="AJ84" s="378">
        <f t="shared" si="141"/>
        <v>0</v>
      </c>
      <c r="AK84" s="378">
        <f t="shared" si="141"/>
        <v>0</v>
      </c>
      <c r="AL84" s="378">
        <f t="shared" si="141"/>
        <v>0</v>
      </c>
      <c r="AM84" s="378">
        <f t="shared" si="141"/>
        <v>0</v>
      </c>
      <c r="AN84" s="378">
        <f t="shared" si="141"/>
        <v>0</v>
      </c>
      <c r="AO84" s="1109"/>
      <c r="AP84" s="1109"/>
      <c r="AQ84" s="1109"/>
      <c r="AR84" s="1109"/>
      <c r="AS84" s="1109"/>
      <c r="AT84" s="1109"/>
      <c r="AU84" s="1109"/>
      <c r="AV84" s="1109"/>
      <c r="AW84" s="378">
        <f t="shared" si="143"/>
        <v>0</v>
      </c>
      <c r="AX84" s="378">
        <f t="shared" si="143"/>
        <v>0</v>
      </c>
      <c r="AY84" s="378">
        <f t="shared" si="143"/>
        <v>0</v>
      </c>
      <c r="AZ84" s="378">
        <f t="shared" si="143"/>
        <v>0</v>
      </c>
      <c r="BA84" s="378">
        <f t="shared" si="143"/>
        <v>0</v>
      </c>
      <c r="BB84" s="378">
        <f t="shared" si="143"/>
        <v>0</v>
      </c>
      <c r="BC84" s="378">
        <f t="shared" si="143"/>
        <v>0</v>
      </c>
      <c r="BD84" s="378">
        <f t="shared" si="143"/>
        <v>0</v>
      </c>
      <c r="BE84" s="1109"/>
      <c r="BF84" s="1109"/>
      <c r="BG84" s="1109"/>
      <c r="BH84" s="1109"/>
      <c r="BI84" s="1109"/>
      <c r="BJ84" s="1109"/>
      <c r="BK84" s="1109"/>
      <c r="BL84" s="1109"/>
      <c r="BM84" s="378">
        <f t="shared" si="145"/>
        <v>0</v>
      </c>
      <c r="BN84" s="378">
        <f t="shared" si="145"/>
        <v>0</v>
      </c>
      <c r="BO84" s="378">
        <f t="shared" si="145"/>
        <v>0</v>
      </c>
      <c r="BP84" s="378">
        <f t="shared" si="145"/>
        <v>0</v>
      </c>
      <c r="BQ84" s="378">
        <f t="shared" si="145"/>
        <v>0</v>
      </c>
      <c r="BR84" s="378">
        <f t="shared" si="145"/>
        <v>0</v>
      </c>
      <c r="BS84" s="378">
        <f t="shared" si="145"/>
        <v>0</v>
      </c>
      <c r="BT84" s="378">
        <f t="shared" si="145"/>
        <v>0</v>
      </c>
      <c r="BU84" s="1109"/>
      <c r="BV84" s="1109"/>
      <c r="BW84" s="1109"/>
      <c r="BX84" s="1109"/>
      <c r="BY84" s="1109"/>
      <c r="BZ84" s="1109"/>
      <c r="CA84" s="1109"/>
      <c r="CB84" s="1109"/>
    </row>
    <row r="85" spans="1:80" ht="13.5" thickBot="1" x14ac:dyDescent="0.25">
      <c r="A85" s="377">
        <f t="shared" si="147"/>
        <v>0</v>
      </c>
      <c r="B85" s="378">
        <f t="shared" si="147"/>
        <v>0</v>
      </c>
      <c r="C85" s="378">
        <f t="shared" si="147"/>
        <v>0</v>
      </c>
      <c r="D85" s="378">
        <f t="shared" si="147"/>
        <v>0</v>
      </c>
      <c r="E85" s="378">
        <f t="shared" si="147"/>
        <v>0</v>
      </c>
      <c r="F85" s="378">
        <f t="shared" si="147"/>
        <v>0</v>
      </c>
      <c r="G85" s="378">
        <f t="shared" si="147"/>
        <v>0</v>
      </c>
      <c r="H85" s="378">
        <f t="shared" si="147"/>
        <v>0</v>
      </c>
      <c r="I85" s="380" t="s">
        <v>42</v>
      </c>
      <c r="J85" s="380" t="s">
        <v>44</v>
      </c>
      <c r="K85" s="380" t="s">
        <v>45</v>
      </c>
      <c r="L85" s="380" t="s">
        <v>46</v>
      </c>
      <c r="M85" s="380" t="s">
        <v>47</v>
      </c>
      <c r="N85" s="380" t="s">
        <v>48</v>
      </c>
      <c r="O85" s="380" t="s">
        <v>67</v>
      </c>
      <c r="P85" s="380" t="s">
        <v>43</v>
      </c>
      <c r="Q85" s="378">
        <f t="shared" si="147"/>
        <v>0</v>
      </c>
      <c r="R85" s="378">
        <f t="shared" si="147"/>
        <v>0</v>
      </c>
      <c r="S85" s="378">
        <f t="shared" si="147"/>
        <v>0</v>
      </c>
      <c r="T85" s="378">
        <f t="shared" si="147"/>
        <v>0</v>
      </c>
      <c r="U85" s="378">
        <f t="shared" si="147"/>
        <v>0</v>
      </c>
      <c r="V85" s="378">
        <f t="shared" si="147"/>
        <v>0</v>
      </c>
      <c r="W85" s="378">
        <f t="shared" si="147"/>
        <v>0</v>
      </c>
      <c r="X85" s="378">
        <f t="shared" si="147"/>
        <v>0</v>
      </c>
      <c r="Y85" s="380" t="s">
        <v>42</v>
      </c>
      <c r="Z85" s="380" t="s">
        <v>44</v>
      </c>
      <c r="AA85" s="380" t="s">
        <v>45</v>
      </c>
      <c r="AB85" s="380" t="s">
        <v>46</v>
      </c>
      <c r="AC85" s="380" t="s">
        <v>47</v>
      </c>
      <c r="AD85" s="380" t="s">
        <v>48</v>
      </c>
      <c r="AE85" s="380" t="s">
        <v>67</v>
      </c>
      <c r="AF85" s="380" t="s">
        <v>43</v>
      </c>
      <c r="AG85" s="378">
        <f t="shared" si="141"/>
        <v>0</v>
      </c>
      <c r="AH85" s="378">
        <f t="shared" si="141"/>
        <v>0</v>
      </c>
      <c r="AI85" s="378">
        <f t="shared" si="141"/>
        <v>0</v>
      </c>
      <c r="AJ85" s="378">
        <f t="shared" si="141"/>
        <v>0</v>
      </c>
      <c r="AK85" s="378">
        <f t="shared" si="141"/>
        <v>0</v>
      </c>
      <c r="AL85" s="378">
        <f t="shared" si="141"/>
        <v>0</v>
      </c>
      <c r="AM85" s="378">
        <f t="shared" si="141"/>
        <v>0</v>
      </c>
      <c r="AN85" s="378">
        <f t="shared" si="141"/>
        <v>0</v>
      </c>
      <c r="AO85" s="380" t="s">
        <v>42</v>
      </c>
      <c r="AP85" s="380" t="s">
        <v>44</v>
      </c>
      <c r="AQ85" s="380" t="s">
        <v>45</v>
      </c>
      <c r="AR85" s="380" t="s">
        <v>46</v>
      </c>
      <c r="AS85" s="380" t="s">
        <v>47</v>
      </c>
      <c r="AT85" s="380" t="s">
        <v>48</v>
      </c>
      <c r="AU85" s="380" t="s">
        <v>67</v>
      </c>
      <c r="AV85" s="380" t="s">
        <v>43</v>
      </c>
      <c r="AW85" s="378">
        <f t="shared" si="143"/>
        <v>0</v>
      </c>
      <c r="AX85" s="378">
        <f t="shared" si="143"/>
        <v>0</v>
      </c>
      <c r="AY85" s="378">
        <f t="shared" si="143"/>
        <v>0</v>
      </c>
      <c r="AZ85" s="378">
        <f t="shared" si="143"/>
        <v>0</v>
      </c>
      <c r="BA85" s="378">
        <f t="shared" si="143"/>
        <v>0</v>
      </c>
      <c r="BB85" s="378">
        <f t="shared" si="143"/>
        <v>0</v>
      </c>
      <c r="BC85" s="378">
        <f t="shared" si="143"/>
        <v>0</v>
      </c>
      <c r="BD85" s="378">
        <f t="shared" si="143"/>
        <v>0</v>
      </c>
      <c r="BE85" s="380" t="s">
        <v>42</v>
      </c>
      <c r="BF85" s="380" t="s">
        <v>44</v>
      </c>
      <c r="BG85" s="380" t="s">
        <v>45</v>
      </c>
      <c r="BH85" s="380" t="s">
        <v>46</v>
      </c>
      <c r="BI85" s="380" t="s">
        <v>47</v>
      </c>
      <c r="BJ85" s="380" t="s">
        <v>48</v>
      </c>
      <c r="BK85" s="380" t="s">
        <v>67</v>
      </c>
      <c r="BL85" s="380" t="s">
        <v>43</v>
      </c>
      <c r="BM85" s="378">
        <f t="shared" si="145"/>
        <v>0</v>
      </c>
      <c r="BN85" s="378">
        <f t="shared" si="145"/>
        <v>0</v>
      </c>
      <c r="BO85" s="378">
        <f t="shared" si="145"/>
        <v>0</v>
      </c>
      <c r="BP85" s="378">
        <f t="shared" si="145"/>
        <v>0</v>
      </c>
      <c r="BQ85" s="378">
        <f t="shared" si="145"/>
        <v>0</v>
      </c>
      <c r="BR85" s="378">
        <f t="shared" si="145"/>
        <v>0</v>
      </c>
      <c r="BS85" s="378">
        <f t="shared" si="145"/>
        <v>0</v>
      </c>
      <c r="BT85" s="378">
        <f t="shared" si="145"/>
        <v>0</v>
      </c>
      <c r="BU85" s="380" t="s">
        <v>42</v>
      </c>
      <c r="BV85" s="380" t="s">
        <v>44</v>
      </c>
      <c r="BW85" s="380" t="s">
        <v>45</v>
      </c>
      <c r="BX85" s="380" t="s">
        <v>46</v>
      </c>
      <c r="BY85" s="380" t="s">
        <v>47</v>
      </c>
      <c r="BZ85" s="380" t="s">
        <v>48</v>
      </c>
      <c r="CA85" s="380" t="s">
        <v>67</v>
      </c>
      <c r="CB85" s="380" t="s">
        <v>43</v>
      </c>
    </row>
    <row r="86" spans="1:80" ht="13.5" thickBot="1" x14ac:dyDescent="0.25">
      <c r="A86" s="373">
        <f t="shared" ref="A86:BD86" si="148">SUM(A78:A85)</f>
        <v>1</v>
      </c>
      <c r="B86" s="372">
        <f t="shared" si="148"/>
        <v>3</v>
      </c>
      <c r="C86" s="372">
        <f t="shared" si="148"/>
        <v>0</v>
      </c>
      <c r="D86" s="372">
        <f t="shared" si="148"/>
        <v>0</v>
      </c>
      <c r="E86" s="372">
        <f t="shared" si="148"/>
        <v>0</v>
      </c>
      <c r="F86" s="372">
        <f t="shared" si="148"/>
        <v>0</v>
      </c>
      <c r="G86" s="372">
        <f t="shared" si="148"/>
        <v>0</v>
      </c>
      <c r="H86" s="372">
        <f t="shared" si="148"/>
        <v>0</v>
      </c>
      <c r="I86" s="379" t="str">
        <f t="shared" ref="I86:P86" ca="1" si="149">IF(A86=I82,"OK.","CISSS!")</f>
        <v>OK.</v>
      </c>
      <c r="J86" s="379" t="str">
        <f t="shared" ca="1" si="149"/>
        <v>OK.</v>
      </c>
      <c r="K86" s="379" t="str">
        <f t="shared" ca="1" si="149"/>
        <v>OK.</v>
      </c>
      <c r="L86" s="379" t="str">
        <f t="shared" ca="1" si="149"/>
        <v>OK.</v>
      </c>
      <c r="M86" s="379" t="str">
        <f t="shared" ca="1" si="149"/>
        <v>OK.</v>
      </c>
      <c r="N86" s="379" t="str">
        <f t="shared" ca="1" si="149"/>
        <v>OK.</v>
      </c>
      <c r="O86" s="379" t="str">
        <f t="shared" ca="1" si="149"/>
        <v>OK.</v>
      </c>
      <c r="P86" s="379" t="str">
        <f t="shared" ca="1" si="149"/>
        <v>OK.</v>
      </c>
      <c r="Q86" s="384">
        <f t="shared" si="148"/>
        <v>1</v>
      </c>
      <c r="R86" s="384">
        <f t="shared" si="148"/>
        <v>9</v>
      </c>
      <c r="S86" s="384">
        <f t="shared" si="148"/>
        <v>0</v>
      </c>
      <c r="T86" s="384">
        <f t="shared" si="148"/>
        <v>0</v>
      </c>
      <c r="U86" s="384">
        <f t="shared" si="148"/>
        <v>0</v>
      </c>
      <c r="V86" s="384">
        <f t="shared" si="148"/>
        <v>0</v>
      </c>
      <c r="W86" s="384">
        <f t="shared" si="148"/>
        <v>0</v>
      </c>
      <c r="X86" s="384">
        <f t="shared" si="148"/>
        <v>0</v>
      </c>
      <c r="Y86" s="382" t="str">
        <f t="shared" ref="Y86:AF86" ca="1" si="150">IF(Q86=Y82,"OK.","CISSS!")</f>
        <v>OK.</v>
      </c>
      <c r="Z86" s="382" t="str">
        <f t="shared" ca="1" si="150"/>
        <v>OK.</v>
      </c>
      <c r="AA86" s="382" t="str">
        <f t="shared" ca="1" si="150"/>
        <v>OK.</v>
      </c>
      <c r="AB86" s="382" t="str">
        <f t="shared" ca="1" si="150"/>
        <v>OK.</v>
      </c>
      <c r="AC86" s="382" t="str">
        <f t="shared" ca="1" si="150"/>
        <v>OK.</v>
      </c>
      <c r="AD86" s="382" t="str">
        <f t="shared" ca="1" si="150"/>
        <v>OK.</v>
      </c>
      <c r="AE86" s="382" t="str">
        <f t="shared" ca="1" si="150"/>
        <v>OK.</v>
      </c>
      <c r="AF86" s="382" t="str">
        <f t="shared" ca="1" si="150"/>
        <v>OK.</v>
      </c>
      <c r="AG86" s="372">
        <f t="shared" si="148"/>
        <v>0</v>
      </c>
      <c r="AH86" s="372">
        <f t="shared" si="148"/>
        <v>0</v>
      </c>
      <c r="AI86" s="372">
        <f t="shared" si="148"/>
        <v>0</v>
      </c>
      <c r="AJ86" s="372">
        <f t="shared" si="148"/>
        <v>0</v>
      </c>
      <c r="AK86" s="372">
        <f t="shared" si="148"/>
        <v>0</v>
      </c>
      <c r="AL86" s="372">
        <f t="shared" si="148"/>
        <v>0</v>
      </c>
      <c r="AM86" s="372">
        <f t="shared" si="148"/>
        <v>0</v>
      </c>
      <c r="AN86" s="372">
        <f t="shared" si="148"/>
        <v>0</v>
      </c>
      <c r="AO86" s="379" t="str">
        <f t="shared" ref="AO86:AV86" ca="1" si="151">IF(AG86=AO82,"OK.","CISSS!")</f>
        <v>OK.</v>
      </c>
      <c r="AP86" s="379" t="str">
        <f t="shared" ca="1" si="151"/>
        <v>OK.</v>
      </c>
      <c r="AQ86" s="379" t="str">
        <f t="shared" ca="1" si="151"/>
        <v>OK.</v>
      </c>
      <c r="AR86" s="379" t="str">
        <f t="shared" ca="1" si="151"/>
        <v>OK.</v>
      </c>
      <c r="AS86" s="379" t="str">
        <f t="shared" ca="1" si="151"/>
        <v>OK.</v>
      </c>
      <c r="AT86" s="379" t="str">
        <f t="shared" ca="1" si="151"/>
        <v>OK.</v>
      </c>
      <c r="AU86" s="379" t="str">
        <f t="shared" ca="1" si="151"/>
        <v>OK.</v>
      </c>
      <c r="AV86" s="379" t="str">
        <f t="shared" ca="1" si="151"/>
        <v>OK.</v>
      </c>
      <c r="AW86" s="384">
        <f t="shared" si="148"/>
        <v>0</v>
      </c>
      <c r="AX86" s="384">
        <f t="shared" si="148"/>
        <v>0</v>
      </c>
      <c r="AY86" s="384">
        <f t="shared" si="148"/>
        <v>0</v>
      </c>
      <c r="AZ86" s="384">
        <f t="shared" si="148"/>
        <v>0</v>
      </c>
      <c r="BA86" s="384">
        <f t="shared" si="148"/>
        <v>0</v>
      </c>
      <c r="BB86" s="384">
        <f t="shared" si="148"/>
        <v>0</v>
      </c>
      <c r="BC86" s="384">
        <f t="shared" si="148"/>
        <v>0</v>
      </c>
      <c r="BD86" s="384">
        <f t="shared" si="148"/>
        <v>0</v>
      </c>
      <c r="BE86" s="382" t="str">
        <f t="shared" ref="BE86:BL86" ca="1" si="152">IF(AW86=BE82,"OK.","CISSS!")</f>
        <v>OK.</v>
      </c>
      <c r="BF86" s="382" t="str">
        <f t="shared" ca="1" si="152"/>
        <v>OK.</v>
      </c>
      <c r="BG86" s="382" t="str">
        <f t="shared" ca="1" si="152"/>
        <v>OK.</v>
      </c>
      <c r="BH86" s="382" t="str">
        <f t="shared" ca="1" si="152"/>
        <v>OK.</v>
      </c>
      <c r="BI86" s="382" t="str">
        <f t="shared" ca="1" si="152"/>
        <v>OK.</v>
      </c>
      <c r="BJ86" s="382" t="str">
        <f t="shared" ca="1" si="152"/>
        <v>OK.</v>
      </c>
      <c r="BK86" s="382" t="str">
        <f t="shared" ca="1" si="152"/>
        <v>OK.</v>
      </c>
      <c r="BL86" s="382" t="str">
        <f t="shared" ca="1" si="152"/>
        <v>OK.</v>
      </c>
      <c r="BM86" s="372">
        <f t="shared" ref="BM86:BT86" si="153">SUM(BM78:BM85)</f>
        <v>0</v>
      </c>
      <c r="BN86" s="372">
        <f t="shared" si="153"/>
        <v>0</v>
      </c>
      <c r="BO86" s="372">
        <f t="shared" si="153"/>
        <v>0</v>
      </c>
      <c r="BP86" s="372">
        <f t="shared" si="153"/>
        <v>0</v>
      </c>
      <c r="BQ86" s="372">
        <f t="shared" si="153"/>
        <v>0</v>
      </c>
      <c r="BR86" s="372">
        <f t="shared" si="153"/>
        <v>0</v>
      </c>
      <c r="BS86" s="372">
        <f t="shared" si="153"/>
        <v>0</v>
      </c>
      <c r="BT86" s="372">
        <f t="shared" si="153"/>
        <v>0</v>
      </c>
      <c r="BU86" s="379" t="str">
        <f t="shared" ref="BU86:CB86" ca="1" si="154">IF(BM86=BU82,"OK.","CISSS!")</f>
        <v>OK.</v>
      </c>
      <c r="BV86" s="379" t="str">
        <f t="shared" ca="1" si="154"/>
        <v>OK.</v>
      </c>
      <c r="BW86" s="379" t="str">
        <f t="shared" ca="1" si="154"/>
        <v>OK.</v>
      </c>
      <c r="BX86" s="379" t="str">
        <f t="shared" ca="1" si="154"/>
        <v>OK.</v>
      </c>
      <c r="BY86" s="379" t="str">
        <f t="shared" ca="1" si="154"/>
        <v>OK.</v>
      </c>
      <c r="BZ86" s="379" t="str">
        <f t="shared" ca="1" si="154"/>
        <v>OK.</v>
      </c>
      <c r="CA86" s="379" t="str">
        <f t="shared" ca="1" si="154"/>
        <v>OK.</v>
      </c>
      <c r="CB86" s="379" t="str">
        <f t="shared" ca="1" si="154"/>
        <v>OK.</v>
      </c>
    </row>
    <row r="87" spans="1:80" x14ac:dyDescent="0.2">
      <c r="A87" s="375" t="str">
        <f t="shared" ref="A87:H87" si="155">A$6</f>
        <v>ARCH 142.11</v>
      </c>
      <c r="B87" s="375" t="str">
        <f t="shared" si="155"/>
        <v>ARCH 102.11</v>
      </c>
      <c r="C87" s="375">
        <f t="shared" si="155"/>
        <v>0</v>
      </c>
      <c r="D87" s="375">
        <f t="shared" si="155"/>
        <v>0</v>
      </c>
      <c r="E87" s="375">
        <f t="shared" si="155"/>
        <v>0</v>
      </c>
      <c r="F87" s="375">
        <f t="shared" si="155"/>
        <v>0</v>
      </c>
      <c r="G87" s="375" t="str">
        <f t="shared" si="155"/>
        <v>ARCH 469.11</v>
      </c>
      <c r="H87" s="375">
        <f t="shared" si="155"/>
        <v>0</v>
      </c>
      <c r="I87">
        <f ca="1">COUNTIF((OFFSET($A$87,0,0,4,8)),IF(A87=0,".",A87))</f>
        <v>1</v>
      </c>
      <c r="J87">
        <f t="shared" ref="J87:P90" ca="1" si="156">COUNTIF((OFFSET($A$87,0,0,4,8)),IF(B87=0,".",B87))</f>
        <v>1</v>
      </c>
      <c r="K87">
        <f t="shared" ca="1" si="156"/>
        <v>0</v>
      </c>
      <c r="L87">
        <f t="shared" ca="1" si="156"/>
        <v>0</v>
      </c>
      <c r="M87">
        <f t="shared" ca="1" si="156"/>
        <v>0</v>
      </c>
      <c r="N87">
        <f t="shared" ca="1" si="156"/>
        <v>0</v>
      </c>
      <c r="O87">
        <f t="shared" ca="1" si="156"/>
        <v>1</v>
      </c>
      <c r="P87">
        <f t="shared" ca="1" si="156"/>
        <v>0</v>
      </c>
      <c r="Q87" s="375" t="str">
        <f t="shared" ref="Q87:BT87" si="157">Q$6</f>
        <v>Öğr. Gör. Sadrettin USLU</v>
      </c>
      <c r="R87" s="375" t="str">
        <f t="shared" si="157"/>
        <v>Prof. Dr. Ömer GÜLSEN</v>
      </c>
      <c r="S87" s="375">
        <f t="shared" si="157"/>
        <v>0</v>
      </c>
      <c r="T87" s="375">
        <f t="shared" si="157"/>
        <v>0</v>
      </c>
      <c r="U87" s="375">
        <f t="shared" si="157"/>
        <v>0</v>
      </c>
      <c r="V87" s="375">
        <f t="shared" si="157"/>
        <v>0</v>
      </c>
      <c r="W87" s="375" t="str">
        <f t="shared" si="157"/>
        <v>Doç. Dr. A. Dilek ÖZDEMİR</v>
      </c>
      <c r="X87" s="375">
        <f t="shared" si="157"/>
        <v>0</v>
      </c>
      <c r="Y87" s="381">
        <f ca="1">COUNTIF((OFFSET($Q$87,0,0,4,8)),IF(Q87=0,".",Q87))</f>
        <v>1</v>
      </c>
      <c r="Z87" s="381">
        <f t="shared" ref="Z87:AF90" ca="1" si="158">COUNTIF((OFFSET($Q$87,0,0,4,8)),IF(R87=0,".",R87))</f>
        <v>3</v>
      </c>
      <c r="AA87" s="381">
        <f t="shared" ca="1" si="158"/>
        <v>0</v>
      </c>
      <c r="AB87" s="381">
        <f t="shared" ca="1" si="158"/>
        <v>0</v>
      </c>
      <c r="AC87" s="381">
        <f t="shared" ca="1" si="158"/>
        <v>0</v>
      </c>
      <c r="AD87" s="381">
        <f t="shared" ca="1" si="158"/>
        <v>0</v>
      </c>
      <c r="AE87" s="381">
        <f t="shared" ca="1" si="158"/>
        <v>1</v>
      </c>
      <c r="AF87" s="381">
        <f t="shared" ca="1" si="158"/>
        <v>0</v>
      </c>
      <c r="AG87" s="375">
        <f t="shared" si="157"/>
        <v>0</v>
      </c>
      <c r="AH87" s="375">
        <f t="shared" si="157"/>
        <v>0</v>
      </c>
      <c r="AI87" s="375">
        <f t="shared" si="157"/>
        <v>0</v>
      </c>
      <c r="AJ87" s="375">
        <f t="shared" si="157"/>
        <v>0</v>
      </c>
      <c r="AK87" s="375">
        <f t="shared" si="157"/>
        <v>0</v>
      </c>
      <c r="AL87" s="375">
        <f t="shared" si="157"/>
        <v>0</v>
      </c>
      <c r="AM87" s="375">
        <f t="shared" si="157"/>
        <v>0</v>
      </c>
      <c r="AN87" s="375">
        <f t="shared" si="157"/>
        <v>0</v>
      </c>
      <c r="AO87">
        <f ca="1">COUNTIF((OFFSET($AG$87,0,0,4,8)),IF(AG87=0,".",AG87))</f>
        <v>0</v>
      </c>
      <c r="AP87">
        <f t="shared" ref="AP87:AV90" ca="1" si="159">COUNTIF((OFFSET($AG$87,0,0,4,8)),IF(AH87=0,".",AH87))</f>
        <v>0</v>
      </c>
      <c r="AQ87">
        <f t="shared" ca="1" si="159"/>
        <v>0</v>
      </c>
      <c r="AR87">
        <f t="shared" ca="1" si="159"/>
        <v>0</v>
      </c>
      <c r="AS87">
        <f t="shared" ca="1" si="159"/>
        <v>0</v>
      </c>
      <c r="AT87">
        <f t="shared" ca="1" si="159"/>
        <v>0</v>
      </c>
      <c r="AU87">
        <f t="shared" ca="1" si="159"/>
        <v>0</v>
      </c>
      <c r="AV87">
        <f t="shared" ca="1" si="159"/>
        <v>0</v>
      </c>
      <c r="AW87" s="375">
        <f t="shared" si="157"/>
        <v>0</v>
      </c>
      <c r="AX87" s="375">
        <f t="shared" si="157"/>
        <v>0</v>
      </c>
      <c r="AY87" s="375">
        <f t="shared" si="157"/>
        <v>0</v>
      </c>
      <c r="AZ87" s="375">
        <f t="shared" si="157"/>
        <v>0</v>
      </c>
      <c r="BA87" s="375">
        <f t="shared" si="157"/>
        <v>0</v>
      </c>
      <c r="BB87" s="375">
        <f t="shared" si="157"/>
        <v>0</v>
      </c>
      <c r="BC87" s="375" t="str">
        <f t="shared" si="157"/>
        <v>Dicle KIZILDERE</v>
      </c>
      <c r="BD87" s="375">
        <f t="shared" si="157"/>
        <v>0</v>
      </c>
      <c r="BE87" s="381">
        <f ca="1">COUNTIF((OFFSET($AW$87,0,0,4,8)),IF(AW87=0,".",AW87))</f>
        <v>0</v>
      </c>
      <c r="BF87" s="381">
        <f t="shared" ref="BF87:BL90" ca="1" si="160">COUNTIF((OFFSET($AW$87,0,0,4,8)),IF(AX87=0,".",AX87))</f>
        <v>0</v>
      </c>
      <c r="BG87" s="381">
        <f t="shared" ca="1" si="160"/>
        <v>0</v>
      </c>
      <c r="BH87" s="381">
        <f t="shared" ca="1" si="160"/>
        <v>0</v>
      </c>
      <c r="BI87" s="381">
        <f t="shared" ca="1" si="160"/>
        <v>0</v>
      </c>
      <c r="BJ87" s="381">
        <f t="shared" ca="1" si="160"/>
        <v>0</v>
      </c>
      <c r="BK87" s="381">
        <f t="shared" ca="1" si="160"/>
        <v>1</v>
      </c>
      <c r="BL87" s="381">
        <f t="shared" ca="1" si="160"/>
        <v>0</v>
      </c>
      <c r="BM87" s="375">
        <f t="shared" si="157"/>
        <v>0</v>
      </c>
      <c r="BN87" s="375">
        <f t="shared" si="157"/>
        <v>0</v>
      </c>
      <c r="BO87" s="375">
        <f t="shared" si="157"/>
        <v>0</v>
      </c>
      <c r="BP87" s="375">
        <f t="shared" si="157"/>
        <v>0</v>
      </c>
      <c r="BQ87" s="375">
        <f t="shared" si="157"/>
        <v>0</v>
      </c>
      <c r="BR87" s="375">
        <f t="shared" si="157"/>
        <v>0</v>
      </c>
      <c r="BS87" s="375">
        <f t="shared" si="157"/>
        <v>0</v>
      </c>
      <c r="BT87" s="375">
        <f t="shared" si="157"/>
        <v>0</v>
      </c>
      <c r="BU87">
        <f ca="1">COUNTIF((OFFSET($BM$87,0,0,4,8)),IF(BM87=0,".",BM87))</f>
        <v>0</v>
      </c>
      <c r="BV87">
        <f t="shared" ref="BV87:CB90" ca="1" si="161">COUNTIF((OFFSET($BM$87,0,0,4,8)),IF(BN87=0,".",BN87))</f>
        <v>0</v>
      </c>
      <c r="BW87">
        <f t="shared" ca="1" si="161"/>
        <v>0</v>
      </c>
      <c r="BX87">
        <f t="shared" ca="1" si="161"/>
        <v>0</v>
      </c>
      <c r="BY87">
        <f t="shared" ca="1" si="161"/>
        <v>0</v>
      </c>
      <c r="BZ87">
        <f t="shared" ca="1" si="161"/>
        <v>0</v>
      </c>
      <c r="CA87">
        <f t="shared" ca="1" si="161"/>
        <v>0</v>
      </c>
      <c r="CB87">
        <f t="shared" ca="1" si="161"/>
        <v>0</v>
      </c>
    </row>
    <row r="88" spans="1:80" x14ac:dyDescent="0.2">
      <c r="A88" s="374">
        <f t="shared" ref="A88:H88" si="162">A$16</f>
        <v>0</v>
      </c>
      <c r="B88" s="374" t="str">
        <f t="shared" si="162"/>
        <v>ARCH 102.12</v>
      </c>
      <c r="C88" s="374">
        <f t="shared" si="162"/>
        <v>0</v>
      </c>
      <c r="D88" s="374" t="str">
        <f t="shared" si="162"/>
        <v>ARCH 264.02</v>
      </c>
      <c r="E88" s="374">
        <f t="shared" si="162"/>
        <v>0</v>
      </c>
      <c r="F88" s="374" t="str">
        <f t="shared" si="162"/>
        <v>ARCH 338.12</v>
      </c>
      <c r="G88" s="374">
        <f t="shared" si="162"/>
        <v>0</v>
      </c>
      <c r="H88" s="374">
        <f t="shared" si="162"/>
        <v>0</v>
      </c>
      <c r="I88">
        <f ca="1">COUNTIF((OFFSET($A$87,0,0,4,8)),IF(A88=0,".",A88))</f>
        <v>0</v>
      </c>
      <c r="J88">
        <f t="shared" ca="1" si="156"/>
        <v>1</v>
      </c>
      <c r="K88">
        <f t="shared" ca="1" si="156"/>
        <v>0</v>
      </c>
      <c r="L88">
        <f t="shared" ca="1" si="156"/>
        <v>1</v>
      </c>
      <c r="M88">
        <f t="shared" ca="1" si="156"/>
        <v>0</v>
      </c>
      <c r="N88">
        <f t="shared" ca="1" si="156"/>
        <v>1</v>
      </c>
      <c r="O88">
        <f t="shared" ca="1" si="156"/>
        <v>0</v>
      </c>
      <c r="P88">
        <f t="shared" ca="1" si="156"/>
        <v>0</v>
      </c>
      <c r="Q88" s="385">
        <f t="shared" ref="Q88:BT88" si="163">Q$16</f>
        <v>0</v>
      </c>
      <c r="R88" s="385" t="str">
        <f t="shared" si="163"/>
        <v>Prof. Dr. Ömer GÜLSEN</v>
      </c>
      <c r="S88" s="385">
        <f t="shared" si="163"/>
        <v>0</v>
      </c>
      <c r="T88" s="385" t="str">
        <f t="shared" si="163"/>
        <v>Öğr. Gör. Cengiz GÖKÇE</v>
      </c>
      <c r="U88" s="385">
        <f t="shared" si="163"/>
        <v>0</v>
      </c>
      <c r="V88" s="385" t="str">
        <f t="shared" si="163"/>
        <v>Yrd. Doç. Dr. Togan TONG</v>
      </c>
      <c r="W88" s="385">
        <f t="shared" si="163"/>
        <v>0</v>
      </c>
      <c r="X88" s="385">
        <f t="shared" si="163"/>
        <v>0</v>
      </c>
      <c r="Y88" s="381">
        <f ca="1">COUNTIF((OFFSET($Q$87,0,0,4,8)),IF(Q88=0,".",Q88))</f>
        <v>0</v>
      </c>
      <c r="Z88" s="381">
        <f t="shared" ca="1" si="158"/>
        <v>3</v>
      </c>
      <c r="AA88" s="381">
        <f t="shared" ca="1" si="158"/>
        <v>0</v>
      </c>
      <c r="AB88" s="381">
        <f t="shared" ca="1" si="158"/>
        <v>1</v>
      </c>
      <c r="AC88" s="381">
        <f t="shared" ca="1" si="158"/>
        <v>0</v>
      </c>
      <c r="AD88" s="381">
        <f t="shared" ca="1" si="158"/>
        <v>1</v>
      </c>
      <c r="AE88" s="381">
        <f t="shared" ca="1" si="158"/>
        <v>0</v>
      </c>
      <c r="AF88" s="381">
        <f t="shared" ca="1" si="158"/>
        <v>0</v>
      </c>
      <c r="AG88" s="374">
        <f t="shared" si="163"/>
        <v>0</v>
      </c>
      <c r="AH88" s="374">
        <f t="shared" si="163"/>
        <v>0</v>
      </c>
      <c r="AI88" s="374">
        <f t="shared" si="163"/>
        <v>0</v>
      </c>
      <c r="AJ88" s="374">
        <f t="shared" si="163"/>
        <v>0</v>
      </c>
      <c r="AK88" s="374">
        <f t="shared" si="163"/>
        <v>0</v>
      </c>
      <c r="AL88" s="374" t="str">
        <f t="shared" si="163"/>
        <v>GSF.222</v>
      </c>
      <c r="AM88" s="374">
        <f t="shared" si="163"/>
        <v>0</v>
      </c>
      <c r="AN88" s="374">
        <f t="shared" si="163"/>
        <v>0</v>
      </c>
      <c r="AO88">
        <f ca="1">COUNTIF((OFFSET($AG$87,0,0,4,8)),IF(AG88=0,".",AG88))</f>
        <v>0</v>
      </c>
      <c r="AP88">
        <f t="shared" ca="1" si="159"/>
        <v>0</v>
      </c>
      <c r="AQ88">
        <f t="shared" ca="1" si="159"/>
        <v>0</v>
      </c>
      <c r="AR88">
        <f t="shared" ca="1" si="159"/>
        <v>0</v>
      </c>
      <c r="AS88">
        <f t="shared" ca="1" si="159"/>
        <v>0</v>
      </c>
      <c r="AT88">
        <f t="shared" ca="1" si="159"/>
        <v>1</v>
      </c>
      <c r="AU88">
        <f t="shared" ca="1" si="159"/>
        <v>0</v>
      </c>
      <c r="AV88">
        <f t="shared" ca="1" si="159"/>
        <v>0</v>
      </c>
      <c r="AW88" s="385">
        <f t="shared" si="163"/>
        <v>0</v>
      </c>
      <c r="AX88" s="385">
        <f t="shared" si="163"/>
        <v>0</v>
      </c>
      <c r="AY88" s="385">
        <f t="shared" si="163"/>
        <v>0</v>
      </c>
      <c r="AZ88" s="385">
        <f t="shared" si="163"/>
        <v>0</v>
      </c>
      <c r="BA88" s="385">
        <f t="shared" si="163"/>
        <v>0</v>
      </c>
      <c r="BB88" s="385">
        <f t="shared" si="163"/>
        <v>0</v>
      </c>
      <c r="BC88" s="385">
        <f t="shared" si="163"/>
        <v>0</v>
      </c>
      <c r="BD88" s="385">
        <f t="shared" si="163"/>
        <v>0</v>
      </c>
      <c r="BE88" s="381">
        <f ca="1">COUNTIF((OFFSET($AW$87,0,0,4,8)),IF(AW88=0,".",AW88))</f>
        <v>0</v>
      </c>
      <c r="BF88" s="381">
        <f t="shared" ca="1" si="160"/>
        <v>0</v>
      </c>
      <c r="BG88" s="381">
        <f t="shared" ca="1" si="160"/>
        <v>0</v>
      </c>
      <c r="BH88" s="381">
        <f t="shared" ca="1" si="160"/>
        <v>0</v>
      </c>
      <c r="BI88" s="381">
        <f t="shared" ca="1" si="160"/>
        <v>0</v>
      </c>
      <c r="BJ88" s="381">
        <f t="shared" ca="1" si="160"/>
        <v>0</v>
      </c>
      <c r="BK88" s="381">
        <f t="shared" ca="1" si="160"/>
        <v>0</v>
      </c>
      <c r="BL88" s="381">
        <f t="shared" ca="1" si="160"/>
        <v>0</v>
      </c>
      <c r="BM88" s="374">
        <f t="shared" si="163"/>
        <v>0</v>
      </c>
      <c r="BN88" s="374">
        <f t="shared" si="163"/>
        <v>0</v>
      </c>
      <c r="BO88" s="374">
        <f t="shared" si="163"/>
        <v>0</v>
      </c>
      <c r="BP88" s="374">
        <f t="shared" si="163"/>
        <v>0</v>
      </c>
      <c r="BQ88" s="374">
        <f t="shared" si="163"/>
        <v>0</v>
      </c>
      <c r="BR88" s="374">
        <f t="shared" si="163"/>
        <v>0</v>
      </c>
      <c r="BS88" s="374">
        <f t="shared" si="163"/>
        <v>0</v>
      </c>
      <c r="BT88" s="374">
        <f t="shared" si="163"/>
        <v>0</v>
      </c>
      <c r="BU88">
        <f ca="1">COUNTIF((OFFSET($BM$87,0,0,4,8)),IF(BM88=0,".",BM88))</f>
        <v>0</v>
      </c>
      <c r="BV88">
        <f t="shared" ca="1" si="161"/>
        <v>0</v>
      </c>
      <c r="BW88">
        <f t="shared" ca="1" si="161"/>
        <v>0</v>
      </c>
      <c r="BX88">
        <f t="shared" ca="1" si="161"/>
        <v>0</v>
      </c>
      <c r="BY88">
        <f t="shared" ca="1" si="161"/>
        <v>0</v>
      </c>
      <c r="BZ88">
        <f t="shared" ca="1" si="161"/>
        <v>0</v>
      </c>
      <c r="CA88">
        <f t="shared" ca="1" si="161"/>
        <v>0</v>
      </c>
      <c r="CB88">
        <f t="shared" ca="1" si="161"/>
        <v>0</v>
      </c>
    </row>
    <row r="89" spans="1:80" x14ac:dyDescent="0.2">
      <c r="A89" s="375">
        <f t="shared" ref="A89:H89" si="164">A$26</f>
        <v>0</v>
      </c>
      <c r="B89" s="375" t="str">
        <f t="shared" si="164"/>
        <v>ARCH 102.13</v>
      </c>
      <c r="C89" s="375">
        <f t="shared" si="164"/>
        <v>0</v>
      </c>
      <c r="D89" s="375">
        <f t="shared" si="164"/>
        <v>0</v>
      </c>
      <c r="E89" s="375">
        <f t="shared" si="164"/>
        <v>0</v>
      </c>
      <c r="F89" s="375">
        <f t="shared" si="164"/>
        <v>0</v>
      </c>
      <c r="G89" s="375">
        <f t="shared" si="164"/>
        <v>0</v>
      </c>
      <c r="H89" s="375" t="str">
        <f t="shared" si="164"/>
        <v>ARCH 326.01</v>
      </c>
      <c r="I89">
        <f ca="1">COUNTIF((OFFSET($A$87,0,0,4,8)),IF(A89=0,".",A89))</f>
        <v>0</v>
      </c>
      <c r="J89">
        <f t="shared" ca="1" si="156"/>
        <v>1</v>
      </c>
      <c r="K89">
        <f t="shared" ca="1" si="156"/>
        <v>0</v>
      </c>
      <c r="L89">
        <f t="shared" ca="1" si="156"/>
        <v>0</v>
      </c>
      <c r="M89">
        <f t="shared" ca="1" si="156"/>
        <v>0</v>
      </c>
      <c r="N89">
        <f t="shared" ca="1" si="156"/>
        <v>0</v>
      </c>
      <c r="O89">
        <f t="shared" ca="1" si="156"/>
        <v>0</v>
      </c>
      <c r="P89">
        <f t="shared" ca="1" si="156"/>
        <v>1</v>
      </c>
      <c r="Q89" s="375">
        <f t="shared" ref="Q89:BT89" si="165">Q$26</f>
        <v>0</v>
      </c>
      <c r="R89" s="375" t="str">
        <f t="shared" si="165"/>
        <v>Prof. Dr. Ömer GÜLSEN</v>
      </c>
      <c r="S89" s="375">
        <f t="shared" si="165"/>
        <v>0</v>
      </c>
      <c r="T89" s="375">
        <f t="shared" si="165"/>
        <v>0</v>
      </c>
      <c r="U89" s="375">
        <f t="shared" si="165"/>
        <v>0</v>
      </c>
      <c r="V89" s="375">
        <f t="shared" si="165"/>
        <v>0</v>
      </c>
      <c r="W89" s="375">
        <f t="shared" si="165"/>
        <v>0</v>
      </c>
      <c r="X89" s="375" t="str">
        <f t="shared" si="165"/>
        <v>Yrd. Doç. Dr. Soner ŞAHİN</v>
      </c>
      <c r="Y89" s="381">
        <f ca="1">COUNTIF((OFFSET($Q$87,0,0,4,8)),IF(Q89=0,".",Q89))</f>
        <v>0</v>
      </c>
      <c r="Z89" s="381">
        <f t="shared" ca="1" si="158"/>
        <v>3</v>
      </c>
      <c r="AA89" s="381">
        <f t="shared" ca="1" si="158"/>
        <v>0</v>
      </c>
      <c r="AB89" s="381">
        <f t="shared" ca="1" si="158"/>
        <v>0</v>
      </c>
      <c r="AC89" s="381">
        <f t="shared" ca="1" si="158"/>
        <v>0</v>
      </c>
      <c r="AD89" s="381">
        <f t="shared" ca="1" si="158"/>
        <v>0</v>
      </c>
      <c r="AE89" s="381">
        <f t="shared" ca="1" si="158"/>
        <v>0</v>
      </c>
      <c r="AF89" s="381">
        <f t="shared" ca="1" si="158"/>
        <v>1</v>
      </c>
      <c r="AG89" s="375">
        <f t="shared" si="165"/>
        <v>0</v>
      </c>
      <c r="AH89" s="375">
        <f t="shared" si="165"/>
        <v>0</v>
      </c>
      <c r="AI89" s="375">
        <f t="shared" si="165"/>
        <v>0</v>
      </c>
      <c r="AJ89" s="375">
        <f t="shared" si="165"/>
        <v>0</v>
      </c>
      <c r="AK89" s="375">
        <f t="shared" si="165"/>
        <v>0</v>
      </c>
      <c r="AL89" s="375">
        <f t="shared" si="165"/>
        <v>0</v>
      </c>
      <c r="AM89" s="375">
        <f t="shared" si="165"/>
        <v>0</v>
      </c>
      <c r="AN89" s="375">
        <f t="shared" si="165"/>
        <v>0</v>
      </c>
      <c r="AO89">
        <f ca="1">COUNTIF((OFFSET($AG$87,0,0,4,8)),IF(AG89=0,".",AG89))</f>
        <v>0</v>
      </c>
      <c r="AP89">
        <f t="shared" ca="1" si="159"/>
        <v>0</v>
      </c>
      <c r="AQ89">
        <f t="shared" ca="1" si="159"/>
        <v>0</v>
      </c>
      <c r="AR89">
        <f t="shared" ca="1" si="159"/>
        <v>0</v>
      </c>
      <c r="AS89">
        <f t="shared" ca="1" si="159"/>
        <v>0</v>
      </c>
      <c r="AT89">
        <f t="shared" ca="1" si="159"/>
        <v>0</v>
      </c>
      <c r="AU89">
        <f t="shared" ca="1" si="159"/>
        <v>0</v>
      </c>
      <c r="AV89">
        <f t="shared" ca="1" si="159"/>
        <v>0</v>
      </c>
      <c r="AW89" s="375">
        <f t="shared" si="165"/>
        <v>0</v>
      </c>
      <c r="AX89" s="375">
        <f t="shared" si="165"/>
        <v>0</v>
      </c>
      <c r="AY89" s="375">
        <f t="shared" si="165"/>
        <v>0</v>
      </c>
      <c r="AZ89" s="375">
        <f t="shared" si="165"/>
        <v>0</v>
      </c>
      <c r="BA89" s="375">
        <f t="shared" si="165"/>
        <v>0</v>
      </c>
      <c r="BB89" s="375">
        <f t="shared" si="165"/>
        <v>0</v>
      </c>
      <c r="BC89" s="375">
        <f t="shared" si="165"/>
        <v>0</v>
      </c>
      <c r="BD89" s="375">
        <f t="shared" si="165"/>
        <v>0</v>
      </c>
      <c r="BE89" s="381">
        <f ca="1">COUNTIF((OFFSET($AW$87,0,0,4,8)),IF(AW89=0,".",AW89))</f>
        <v>0</v>
      </c>
      <c r="BF89" s="381">
        <f t="shared" ca="1" si="160"/>
        <v>0</v>
      </c>
      <c r="BG89" s="381">
        <f t="shared" ca="1" si="160"/>
        <v>0</v>
      </c>
      <c r="BH89" s="381">
        <f t="shared" ca="1" si="160"/>
        <v>0</v>
      </c>
      <c r="BI89" s="381">
        <f t="shared" ca="1" si="160"/>
        <v>0</v>
      </c>
      <c r="BJ89" s="381">
        <f t="shared" ca="1" si="160"/>
        <v>0</v>
      </c>
      <c r="BK89" s="381">
        <f t="shared" ca="1" si="160"/>
        <v>0</v>
      </c>
      <c r="BL89" s="381">
        <f t="shared" ca="1" si="160"/>
        <v>0</v>
      </c>
      <c r="BM89" s="375">
        <f t="shared" si="165"/>
        <v>0</v>
      </c>
      <c r="BN89" s="375">
        <f t="shared" si="165"/>
        <v>0</v>
      </c>
      <c r="BO89" s="375">
        <f t="shared" si="165"/>
        <v>0</v>
      </c>
      <c r="BP89" s="375">
        <f t="shared" si="165"/>
        <v>0</v>
      </c>
      <c r="BQ89" s="375">
        <f t="shared" si="165"/>
        <v>0</v>
      </c>
      <c r="BR89" s="375">
        <f t="shared" si="165"/>
        <v>0</v>
      </c>
      <c r="BS89" s="375">
        <f t="shared" si="165"/>
        <v>0</v>
      </c>
      <c r="BT89" s="375">
        <f t="shared" si="165"/>
        <v>0</v>
      </c>
      <c r="BU89">
        <f ca="1">COUNTIF((OFFSET($BM$87,0,0,4,8)),IF(BM89=0,".",BM89))</f>
        <v>0</v>
      </c>
      <c r="BV89">
        <f t="shared" ca="1" si="161"/>
        <v>0</v>
      </c>
      <c r="BW89">
        <f t="shared" ca="1" si="161"/>
        <v>0</v>
      </c>
      <c r="BX89">
        <f t="shared" ca="1" si="161"/>
        <v>0</v>
      </c>
      <c r="BY89">
        <f t="shared" ca="1" si="161"/>
        <v>0</v>
      </c>
      <c r="BZ89">
        <f t="shared" ca="1" si="161"/>
        <v>0</v>
      </c>
      <c r="CA89">
        <f t="shared" ca="1" si="161"/>
        <v>0</v>
      </c>
      <c r="CB89">
        <f t="shared" ca="1" si="161"/>
        <v>0</v>
      </c>
    </row>
    <row r="90" spans="1:80" x14ac:dyDescent="0.2">
      <c r="A90" s="374">
        <f t="shared" ref="A90:H90" si="166">A$36</f>
        <v>0</v>
      </c>
      <c r="B90" s="374">
        <f t="shared" si="166"/>
        <v>0</v>
      </c>
      <c r="C90" s="374">
        <f t="shared" si="166"/>
        <v>0</v>
      </c>
      <c r="D90" s="374">
        <f t="shared" si="166"/>
        <v>0</v>
      </c>
      <c r="E90" s="374">
        <f t="shared" si="166"/>
        <v>0</v>
      </c>
      <c r="F90" s="374">
        <f t="shared" si="166"/>
        <v>0</v>
      </c>
      <c r="G90" s="374">
        <f t="shared" si="166"/>
        <v>0</v>
      </c>
      <c r="H90" s="374">
        <f t="shared" si="166"/>
        <v>0</v>
      </c>
      <c r="I90">
        <f ca="1">COUNTIF((OFFSET($A$87,0,0,4,8)),IF(A90=0,".",A90))</f>
        <v>0</v>
      </c>
      <c r="J90">
        <f t="shared" ca="1" si="156"/>
        <v>0</v>
      </c>
      <c r="K90">
        <f t="shared" ca="1" si="156"/>
        <v>0</v>
      </c>
      <c r="L90">
        <f t="shared" ca="1" si="156"/>
        <v>0</v>
      </c>
      <c r="M90">
        <f t="shared" ca="1" si="156"/>
        <v>0</v>
      </c>
      <c r="N90">
        <f t="shared" ca="1" si="156"/>
        <v>0</v>
      </c>
      <c r="O90">
        <f t="shared" ca="1" si="156"/>
        <v>0</v>
      </c>
      <c r="P90">
        <f t="shared" ca="1" si="156"/>
        <v>0</v>
      </c>
      <c r="Q90" s="385">
        <f t="shared" ref="Q90:BT90" si="167">Q$36</f>
        <v>0</v>
      </c>
      <c r="R90" s="385">
        <f t="shared" si="167"/>
        <v>0</v>
      </c>
      <c r="S90" s="385">
        <f t="shared" si="167"/>
        <v>0</v>
      </c>
      <c r="T90" s="385">
        <f t="shared" si="167"/>
        <v>0</v>
      </c>
      <c r="U90" s="385">
        <f t="shared" si="167"/>
        <v>0</v>
      </c>
      <c r="V90" s="385">
        <f t="shared" si="167"/>
        <v>0</v>
      </c>
      <c r="W90" s="385">
        <f t="shared" si="167"/>
        <v>0</v>
      </c>
      <c r="X90" s="385">
        <f t="shared" si="167"/>
        <v>0</v>
      </c>
      <c r="Y90" s="381">
        <f ca="1">COUNTIF((OFFSET($Q$87,0,0,4,8)),IF(Q90=0,".",Q90))</f>
        <v>0</v>
      </c>
      <c r="Z90" s="381">
        <f t="shared" ca="1" si="158"/>
        <v>0</v>
      </c>
      <c r="AA90" s="381">
        <f t="shared" ca="1" si="158"/>
        <v>0</v>
      </c>
      <c r="AB90" s="381">
        <f t="shared" ca="1" si="158"/>
        <v>0</v>
      </c>
      <c r="AC90" s="381">
        <f t="shared" ca="1" si="158"/>
        <v>0</v>
      </c>
      <c r="AD90" s="381">
        <f t="shared" ca="1" si="158"/>
        <v>0</v>
      </c>
      <c r="AE90" s="381">
        <f t="shared" ca="1" si="158"/>
        <v>0</v>
      </c>
      <c r="AF90" s="381">
        <f t="shared" ca="1" si="158"/>
        <v>0</v>
      </c>
      <c r="AG90" s="374">
        <f t="shared" si="167"/>
        <v>0</v>
      </c>
      <c r="AH90" s="374">
        <f t="shared" si="167"/>
        <v>0</v>
      </c>
      <c r="AI90" s="374">
        <f t="shared" si="167"/>
        <v>0</v>
      </c>
      <c r="AJ90" s="374">
        <f t="shared" si="167"/>
        <v>0</v>
      </c>
      <c r="AK90" s="374">
        <f t="shared" si="167"/>
        <v>0</v>
      </c>
      <c r="AL90" s="374">
        <f t="shared" si="167"/>
        <v>0</v>
      </c>
      <c r="AM90" s="374">
        <f t="shared" si="167"/>
        <v>0</v>
      </c>
      <c r="AN90" s="374">
        <f t="shared" si="167"/>
        <v>0</v>
      </c>
      <c r="AO90">
        <f ca="1">COUNTIF((OFFSET($AG$87,0,0,4,8)),IF(AG90=0,".",AG90))</f>
        <v>0</v>
      </c>
      <c r="AP90">
        <f t="shared" ca="1" si="159"/>
        <v>0</v>
      </c>
      <c r="AQ90">
        <f t="shared" ca="1" si="159"/>
        <v>0</v>
      </c>
      <c r="AR90">
        <f t="shared" ca="1" si="159"/>
        <v>0</v>
      </c>
      <c r="AS90">
        <f t="shared" ca="1" si="159"/>
        <v>0</v>
      </c>
      <c r="AT90">
        <f t="shared" ca="1" si="159"/>
        <v>0</v>
      </c>
      <c r="AU90">
        <f t="shared" ca="1" si="159"/>
        <v>0</v>
      </c>
      <c r="AV90">
        <f t="shared" ca="1" si="159"/>
        <v>0</v>
      </c>
      <c r="AW90" s="385">
        <f t="shared" si="167"/>
        <v>0</v>
      </c>
      <c r="AX90" s="385">
        <f t="shared" si="167"/>
        <v>0</v>
      </c>
      <c r="AY90" s="385">
        <f t="shared" si="167"/>
        <v>0</v>
      </c>
      <c r="AZ90" s="385">
        <f t="shared" si="167"/>
        <v>0</v>
      </c>
      <c r="BA90" s="385">
        <f t="shared" si="167"/>
        <v>0</v>
      </c>
      <c r="BB90" s="385">
        <f t="shared" si="167"/>
        <v>0</v>
      </c>
      <c r="BC90" s="385">
        <f t="shared" si="167"/>
        <v>0</v>
      </c>
      <c r="BD90" s="385">
        <f t="shared" si="167"/>
        <v>0</v>
      </c>
      <c r="BE90" s="381">
        <f ca="1">COUNTIF((OFFSET($AW$87,0,0,4,8)),IF(AW90=0,".",AW90))</f>
        <v>0</v>
      </c>
      <c r="BF90" s="381">
        <f t="shared" ca="1" si="160"/>
        <v>0</v>
      </c>
      <c r="BG90" s="381">
        <f t="shared" ca="1" si="160"/>
        <v>0</v>
      </c>
      <c r="BH90" s="381">
        <f t="shared" ca="1" si="160"/>
        <v>0</v>
      </c>
      <c r="BI90" s="381">
        <f t="shared" ca="1" si="160"/>
        <v>0</v>
      </c>
      <c r="BJ90" s="381">
        <f t="shared" ca="1" si="160"/>
        <v>0</v>
      </c>
      <c r="BK90" s="381">
        <f t="shared" ca="1" si="160"/>
        <v>0</v>
      </c>
      <c r="BL90" s="381">
        <f t="shared" ca="1" si="160"/>
        <v>0</v>
      </c>
      <c r="BM90" s="374">
        <f t="shared" si="167"/>
        <v>0</v>
      </c>
      <c r="BN90" s="374">
        <f t="shared" si="167"/>
        <v>0</v>
      </c>
      <c r="BO90" s="374">
        <f t="shared" si="167"/>
        <v>0</v>
      </c>
      <c r="BP90" s="374">
        <f t="shared" si="167"/>
        <v>0</v>
      </c>
      <c r="BQ90" s="374">
        <f t="shared" si="167"/>
        <v>0</v>
      </c>
      <c r="BR90" s="374">
        <f t="shared" si="167"/>
        <v>0</v>
      </c>
      <c r="BS90" s="374">
        <f t="shared" si="167"/>
        <v>0</v>
      </c>
      <c r="BT90" s="374">
        <f t="shared" si="167"/>
        <v>0</v>
      </c>
      <c r="BU90">
        <f ca="1">COUNTIF((OFFSET($BM$87,0,0,4,8)),IF(BM90=0,".",BM90))</f>
        <v>0</v>
      </c>
      <c r="BV90">
        <f t="shared" ca="1" si="161"/>
        <v>0</v>
      </c>
      <c r="BW90">
        <f t="shared" ca="1" si="161"/>
        <v>0</v>
      </c>
      <c r="BX90">
        <f t="shared" ca="1" si="161"/>
        <v>0</v>
      </c>
      <c r="BY90">
        <f t="shared" ca="1" si="161"/>
        <v>0</v>
      </c>
      <c r="BZ90">
        <f t="shared" ca="1" si="161"/>
        <v>0</v>
      </c>
      <c r="CA90">
        <f t="shared" ca="1" si="161"/>
        <v>0</v>
      </c>
      <c r="CB90">
        <f t="shared" ca="1" si="161"/>
        <v>0</v>
      </c>
    </row>
    <row r="91" spans="1:80" x14ac:dyDescent="0.2">
      <c r="A91" s="377">
        <f t="shared" ref="A91:H91" si="168">COUNTIF((A$87:A$90),IF(A87=0,".",A87))</f>
        <v>1</v>
      </c>
      <c r="B91" s="378">
        <f t="shared" si="168"/>
        <v>1</v>
      </c>
      <c r="C91" s="378">
        <f t="shared" si="168"/>
        <v>0</v>
      </c>
      <c r="D91" s="378">
        <f t="shared" si="168"/>
        <v>0</v>
      </c>
      <c r="E91" s="378">
        <f t="shared" si="168"/>
        <v>0</v>
      </c>
      <c r="F91" s="378">
        <f t="shared" si="168"/>
        <v>0</v>
      </c>
      <c r="G91" s="378">
        <f t="shared" si="168"/>
        <v>1</v>
      </c>
      <c r="H91" s="378">
        <f t="shared" si="168"/>
        <v>0</v>
      </c>
      <c r="I91" s="378">
        <f ca="1">SUM(I87:I90)</f>
        <v>1</v>
      </c>
      <c r="J91" s="378">
        <f t="shared" ref="J91:P91" ca="1" si="169">SUM(J87:J90)</f>
        <v>3</v>
      </c>
      <c r="K91" s="378">
        <f t="shared" ca="1" si="169"/>
        <v>0</v>
      </c>
      <c r="L91" s="378">
        <f t="shared" ca="1" si="169"/>
        <v>1</v>
      </c>
      <c r="M91" s="378">
        <f t="shared" ca="1" si="169"/>
        <v>0</v>
      </c>
      <c r="N91" s="378">
        <f t="shared" ca="1" si="169"/>
        <v>1</v>
      </c>
      <c r="O91" s="378">
        <f t="shared" ca="1" si="169"/>
        <v>1</v>
      </c>
      <c r="P91" s="378">
        <f t="shared" ca="1" si="169"/>
        <v>1</v>
      </c>
      <c r="Q91" s="378">
        <f t="shared" ref="Q91:X91" si="170">COUNTIF((Q$87:Q$90),IF(Q87=0,".",Q87))</f>
        <v>1</v>
      </c>
      <c r="R91" s="378">
        <f t="shared" si="170"/>
        <v>3</v>
      </c>
      <c r="S91" s="378">
        <f t="shared" si="170"/>
        <v>0</v>
      </c>
      <c r="T91" s="378">
        <f t="shared" si="170"/>
        <v>0</v>
      </c>
      <c r="U91" s="378">
        <f t="shared" si="170"/>
        <v>0</v>
      </c>
      <c r="V91" s="378">
        <f t="shared" si="170"/>
        <v>0</v>
      </c>
      <c r="W91" s="378">
        <f t="shared" si="170"/>
        <v>1</v>
      </c>
      <c r="X91" s="378">
        <f t="shared" si="170"/>
        <v>0</v>
      </c>
      <c r="Y91" s="378">
        <f ca="1">SUM(Y87:Y90)</f>
        <v>1</v>
      </c>
      <c r="Z91" s="378">
        <f t="shared" ref="Z91:AF91" ca="1" si="171">SUM(Z87:Z90)</f>
        <v>9</v>
      </c>
      <c r="AA91" s="378">
        <f t="shared" ca="1" si="171"/>
        <v>0</v>
      </c>
      <c r="AB91" s="378">
        <f t="shared" ca="1" si="171"/>
        <v>1</v>
      </c>
      <c r="AC91" s="378">
        <f t="shared" ca="1" si="171"/>
        <v>0</v>
      </c>
      <c r="AD91" s="378">
        <f t="shared" ca="1" si="171"/>
        <v>1</v>
      </c>
      <c r="AE91" s="378">
        <f t="shared" ca="1" si="171"/>
        <v>1</v>
      </c>
      <c r="AF91" s="378">
        <f t="shared" ca="1" si="171"/>
        <v>1</v>
      </c>
      <c r="AG91" s="378">
        <f t="shared" ref="AG91:AN94" si="172">COUNTIF((AG$87:AG$90),IF(AG87=0,".",AG87))</f>
        <v>0</v>
      </c>
      <c r="AH91" s="378">
        <f t="shared" si="172"/>
        <v>0</v>
      </c>
      <c r="AI91" s="378">
        <f t="shared" si="172"/>
        <v>0</v>
      </c>
      <c r="AJ91" s="378">
        <f t="shared" si="172"/>
        <v>0</v>
      </c>
      <c r="AK91" s="378">
        <f t="shared" si="172"/>
        <v>0</v>
      </c>
      <c r="AL91" s="378">
        <f t="shared" si="172"/>
        <v>0</v>
      </c>
      <c r="AM91" s="378">
        <f t="shared" si="172"/>
        <v>0</v>
      </c>
      <c r="AN91" s="378">
        <f t="shared" si="172"/>
        <v>0</v>
      </c>
      <c r="AO91" s="378">
        <f ca="1">SUM(AO87:AO90)</f>
        <v>0</v>
      </c>
      <c r="AP91" s="378">
        <f t="shared" ref="AP91:AV91" ca="1" si="173">SUM(AP87:AP90)</f>
        <v>0</v>
      </c>
      <c r="AQ91" s="378">
        <f t="shared" ca="1" si="173"/>
        <v>0</v>
      </c>
      <c r="AR91" s="378">
        <f t="shared" ca="1" si="173"/>
        <v>0</v>
      </c>
      <c r="AS91" s="378">
        <f t="shared" ca="1" si="173"/>
        <v>0</v>
      </c>
      <c r="AT91" s="378">
        <f t="shared" ca="1" si="173"/>
        <v>1</v>
      </c>
      <c r="AU91" s="378">
        <f t="shared" ca="1" si="173"/>
        <v>0</v>
      </c>
      <c r="AV91" s="378">
        <f t="shared" ca="1" si="173"/>
        <v>0</v>
      </c>
      <c r="AW91" s="378">
        <f t="shared" ref="AW91:BD94" si="174">COUNTIF((AW$87:AW$90),IF(AW87=0,".",AW87))</f>
        <v>0</v>
      </c>
      <c r="AX91" s="378">
        <f t="shared" si="174"/>
        <v>0</v>
      </c>
      <c r="AY91" s="378">
        <f t="shared" si="174"/>
        <v>0</v>
      </c>
      <c r="AZ91" s="378">
        <f t="shared" si="174"/>
        <v>0</v>
      </c>
      <c r="BA91" s="378">
        <f t="shared" si="174"/>
        <v>0</v>
      </c>
      <c r="BB91" s="378">
        <f t="shared" si="174"/>
        <v>0</v>
      </c>
      <c r="BC91" s="378">
        <f t="shared" si="174"/>
        <v>1</v>
      </c>
      <c r="BD91" s="378">
        <f t="shared" si="174"/>
        <v>0</v>
      </c>
      <c r="BE91" s="378">
        <f ca="1">SUM(BE87:BE90)</f>
        <v>0</v>
      </c>
      <c r="BF91" s="378">
        <f t="shared" ref="BF91:BL91" ca="1" si="175">SUM(BF87:BF90)</f>
        <v>0</v>
      </c>
      <c r="BG91" s="378">
        <f t="shared" ca="1" si="175"/>
        <v>0</v>
      </c>
      <c r="BH91" s="378">
        <f t="shared" ca="1" si="175"/>
        <v>0</v>
      </c>
      <c r="BI91" s="378">
        <f t="shared" ca="1" si="175"/>
        <v>0</v>
      </c>
      <c r="BJ91" s="378">
        <f t="shared" ca="1" si="175"/>
        <v>0</v>
      </c>
      <c r="BK91" s="378">
        <f t="shared" ca="1" si="175"/>
        <v>1</v>
      </c>
      <c r="BL91" s="378">
        <f t="shared" ca="1" si="175"/>
        <v>0</v>
      </c>
      <c r="BM91" s="378">
        <f t="shared" ref="BM91:BT94" si="176">COUNTIF((BM$87:BM$90),IF(BM87=0,".",BM87))</f>
        <v>0</v>
      </c>
      <c r="BN91" s="378">
        <f t="shared" si="176"/>
        <v>0</v>
      </c>
      <c r="BO91" s="378">
        <f t="shared" si="176"/>
        <v>0</v>
      </c>
      <c r="BP91" s="378">
        <f t="shared" si="176"/>
        <v>0</v>
      </c>
      <c r="BQ91" s="378">
        <f t="shared" si="176"/>
        <v>0</v>
      </c>
      <c r="BR91" s="378">
        <f t="shared" si="176"/>
        <v>0</v>
      </c>
      <c r="BS91" s="378">
        <f t="shared" si="176"/>
        <v>0</v>
      </c>
      <c r="BT91" s="378">
        <f t="shared" si="176"/>
        <v>0</v>
      </c>
      <c r="BU91" s="378">
        <f ca="1">SUM(BU87:BU90)</f>
        <v>0</v>
      </c>
      <c r="BV91" s="378">
        <f t="shared" ref="BV91:CB91" ca="1" si="177">SUM(BV87:BV90)</f>
        <v>0</v>
      </c>
      <c r="BW91" s="378">
        <f t="shared" ca="1" si="177"/>
        <v>0</v>
      </c>
      <c r="BX91" s="378">
        <f t="shared" ca="1" si="177"/>
        <v>0</v>
      </c>
      <c r="BY91" s="378">
        <f t="shared" ca="1" si="177"/>
        <v>0</v>
      </c>
      <c r="BZ91" s="378">
        <f t="shared" ca="1" si="177"/>
        <v>0</v>
      </c>
      <c r="CA91" s="378">
        <f t="shared" ca="1" si="177"/>
        <v>0</v>
      </c>
      <c r="CB91" s="378">
        <f t="shared" ca="1" si="177"/>
        <v>0</v>
      </c>
    </row>
    <row r="92" spans="1:80" ht="12.75" customHeight="1" x14ac:dyDescent="0.2">
      <c r="A92" s="377">
        <f t="shared" ref="A92:X94" si="178">COUNTIF((A$87:A$90),IF(A88=0,".",A88))</f>
        <v>0</v>
      </c>
      <c r="B92" s="378">
        <f t="shared" si="178"/>
        <v>1</v>
      </c>
      <c r="C92" s="378">
        <f t="shared" si="178"/>
        <v>0</v>
      </c>
      <c r="D92" s="378">
        <f t="shared" si="178"/>
        <v>1</v>
      </c>
      <c r="E92" s="378">
        <f t="shared" si="178"/>
        <v>0</v>
      </c>
      <c r="F92" s="378">
        <f t="shared" si="178"/>
        <v>1</v>
      </c>
      <c r="G92" s="378">
        <f t="shared" si="178"/>
        <v>0</v>
      </c>
      <c r="H92" s="378">
        <f t="shared" si="178"/>
        <v>0</v>
      </c>
      <c r="I92" s="1109" t="s">
        <v>327</v>
      </c>
      <c r="J92" s="1109"/>
      <c r="K92" s="1109"/>
      <c r="L92" s="1109"/>
      <c r="M92" s="1109"/>
      <c r="N92" s="1109"/>
      <c r="O92" s="1109"/>
      <c r="P92" s="1109"/>
      <c r="Q92" s="378">
        <f t="shared" si="178"/>
        <v>0</v>
      </c>
      <c r="R92" s="378">
        <f t="shared" si="178"/>
        <v>3</v>
      </c>
      <c r="S92" s="378">
        <f t="shared" si="178"/>
        <v>0</v>
      </c>
      <c r="T92" s="378">
        <f t="shared" si="178"/>
        <v>1</v>
      </c>
      <c r="U92" s="378">
        <f t="shared" si="178"/>
        <v>0</v>
      </c>
      <c r="V92" s="378">
        <f t="shared" si="178"/>
        <v>1</v>
      </c>
      <c r="W92" s="378">
        <f t="shared" si="178"/>
        <v>0</v>
      </c>
      <c r="X92" s="378">
        <f t="shared" si="178"/>
        <v>0</v>
      </c>
      <c r="Y92" s="1109" t="s">
        <v>327</v>
      </c>
      <c r="Z92" s="1109"/>
      <c r="AA92" s="1109"/>
      <c r="AB92" s="1109"/>
      <c r="AC92" s="1109"/>
      <c r="AD92" s="1109"/>
      <c r="AE92" s="1109"/>
      <c r="AF92" s="1109"/>
      <c r="AG92" s="378">
        <f t="shared" si="172"/>
        <v>0</v>
      </c>
      <c r="AH92" s="378">
        <f t="shared" si="172"/>
        <v>0</v>
      </c>
      <c r="AI92" s="378">
        <f t="shared" si="172"/>
        <v>0</v>
      </c>
      <c r="AJ92" s="378">
        <f t="shared" si="172"/>
        <v>0</v>
      </c>
      <c r="AK92" s="378">
        <f t="shared" si="172"/>
        <v>0</v>
      </c>
      <c r="AL92" s="378">
        <f t="shared" si="172"/>
        <v>1</v>
      </c>
      <c r="AM92" s="378">
        <f t="shared" si="172"/>
        <v>0</v>
      </c>
      <c r="AN92" s="378">
        <f t="shared" si="172"/>
        <v>0</v>
      </c>
      <c r="AO92" s="1109" t="s">
        <v>327</v>
      </c>
      <c r="AP92" s="1109"/>
      <c r="AQ92" s="1109"/>
      <c r="AR92" s="1109"/>
      <c r="AS92" s="1109"/>
      <c r="AT92" s="1109"/>
      <c r="AU92" s="1109"/>
      <c r="AV92" s="1109"/>
      <c r="AW92" s="378">
        <f t="shared" si="174"/>
        <v>0</v>
      </c>
      <c r="AX92" s="378">
        <f t="shared" si="174"/>
        <v>0</v>
      </c>
      <c r="AY92" s="378">
        <f t="shared" si="174"/>
        <v>0</v>
      </c>
      <c r="AZ92" s="378">
        <f t="shared" si="174"/>
        <v>0</v>
      </c>
      <c r="BA92" s="378">
        <f t="shared" si="174"/>
        <v>0</v>
      </c>
      <c r="BB92" s="378">
        <f t="shared" si="174"/>
        <v>0</v>
      </c>
      <c r="BC92" s="378">
        <f t="shared" si="174"/>
        <v>0</v>
      </c>
      <c r="BD92" s="378">
        <f t="shared" si="174"/>
        <v>0</v>
      </c>
      <c r="BE92" s="1109" t="s">
        <v>327</v>
      </c>
      <c r="BF92" s="1109"/>
      <c r="BG92" s="1109"/>
      <c r="BH92" s="1109"/>
      <c r="BI92" s="1109"/>
      <c r="BJ92" s="1109"/>
      <c r="BK92" s="1109"/>
      <c r="BL92" s="1109"/>
      <c r="BM92" s="378">
        <f t="shared" si="176"/>
        <v>0</v>
      </c>
      <c r="BN92" s="378">
        <f t="shared" si="176"/>
        <v>0</v>
      </c>
      <c r="BO92" s="378">
        <f t="shared" si="176"/>
        <v>0</v>
      </c>
      <c r="BP92" s="378">
        <f t="shared" si="176"/>
        <v>0</v>
      </c>
      <c r="BQ92" s="378">
        <f t="shared" si="176"/>
        <v>0</v>
      </c>
      <c r="BR92" s="378">
        <f t="shared" si="176"/>
        <v>0</v>
      </c>
      <c r="BS92" s="378">
        <f t="shared" si="176"/>
        <v>0</v>
      </c>
      <c r="BT92" s="378">
        <f t="shared" si="176"/>
        <v>0</v>
      </c>
      <c r="BU92" s="1109" t="s">
        <v>327</v>
      </c>
      <c r="BV92" s="1109"/>
      <c r="BW92" s="1109"/>
      <c r="BX92" s="1109"/>
      <c r="BY92" s="1109"/>
      <c r="BZ92" s="1109"/>
      <c r="CA92" s="1109"/>
      <c r="CB92" s="1109"/>
    </row>
    <row r="93" spans="1:80" ht="12.75" customHeight="1" x14ac:dyDescent="0.2">
      <c r="A93" s="377">
        <f t="shared" si="178"/>
        <v>0</v>
      </c>
      <c r="B93" s="378">
        <f t="shared" si="178"/>
        <v>1</v>
      </c>
      <c r="C93" s="378">
        <f t="shared" si="178"/>
        <v>0</v>
      </c>
      <c r="D93" s="378">
        <f t="shared" si="178"/>
        <v>0</v>
      </c>
      <c r="E93" s="378">
        <f t="shared" si="178"/>
        <v>0</v>
      </c>
      <c r="F93" s="378">
        <f t="shared" si="178"/>
        <v>0</v>
      </c>
      <c r="G93" s="378">
        <f t="shared" si="178"/>
        <v>0</v>
      </c>
      <c r="H93" s="378">
        <f t="shared" si="178"/>
        <v>1</v>
      </c>
      <c r="I93" s="1109"/>
      <c r="J93" s="1109"/>
      <c r="K93" s="1109"/>
      <c r="L93" s="1109"/>
      <c r="M93" s="1109"/>
      <c r="N93" s="1109"/>
      <c r="O93" s="1109"/>
      <c r="P93" s="1109"/>
      <c r="Q93" s="378">
        <f t="shared" si="178"/>
        <v>0</v>
      </c>
      <c r="R93" s="378">
        <f t="shared" si="178"/>
        <v>3</v>
      </c>
      <c r="S93" s="378">
        <f t="shared" si="178"/>
        <v>0</v>
      </c>
      <c r="T93" s="378">
        <f t="shared" si="178"/>
        <v>0</v>
      </c>
      <c r="U93" s="378">
        <f t="shared" si="178"/>
        <v>0</v>
      </c>
      <c r="V93" s="378">
        <f t="shared" si="178"/>
        <v>0</v>
      </c>
      <c r="W93" s="378">
        <f t="shared" si="178"/>
        <v>0</v>
      </c>
      <c r="X93" s="378">
        <f t="shared" si="178"/>
        <v>1</v>
      </c>
      <c r="Y93" s="1109"/>
      <c r="Z93" s="1109"/>
      <c r="AA93" s="1109"/>
      <c r="AB93" s="1109"/>
      <c r="AC93" s="1109"/>
      <c r="AD93" s="1109"/>
      <c r="AE93" s="1109"/>
      <c r="AF93" s="1109"/>
      <c r="AG93" s="378">
        <f t="shared" si="172"/>
        <v>0</v>
      </c>
      <c r="AH93" s="378">
        <f t="shared" si="172"/>
        <v>0</v>
      </c>
      <c r="AI93" s="378">
        <f t="shared" si="172"/>
        <v>0</v>
      </c>
      <c r="AJ93" s="378">
        <f t="shared" si="172"/>
        <v>0</v>
      </c>
      <c r="AK93" s="378">
        <f t="shared" si="172"/>
        <v>0</v>
      </c>
      <c r="AL93" s="378">
        <f t="shared" si="172"/>
        <v>0</v>
      </c>
      <c r="AM93" s="378">
        <f t="shared" si="172"/>
        <v>0</v>
      </c>
      <c r="AN93" s="378">
        <f t="shared" si="172"/>
        <v>0</v>
      </c>
      <c r="AO93" s="1109"/>
      <c r="AP93" s="1109"/>
      <c r="AQ93" s="1109"/>
      <c r="AR93" s="1109"/>
      <c r="AS93" s="1109"/>
      <c r="AT93" s="1109"/>
      <c r="AU93" s="1109"/>
      <c r="AV93" s="1109"/>
      <c r="AW93" s="378">
        <f t="shared" si="174"/>
        <v>0</v>
      </c>
      <c r="AX93" s="378">
        <f t="shared" si="174"/>
        <v>0</v>
      </c>
      <c r="AY93" s="378">
        <f t="shared" si="174"/>
        <v>0</v>
      </c>
      <c r="AZ93" s="378">
        <f t="shared" si="174"/>
        <v>0</v>
      </c>
      <c r="BA93" s="378">
        <f t="shared" si="174"/>
        <v>0</v>
      </c>
      <c r="BB93" s="378">
        <f t="shared" si="174"/>
        <v>0</v>
      </c>
      <c r="BC93" s="378">
        <f t="shared" si="174"/>
        <v>0</v>
      </c>
      <c r="BD93" s="378">
        <f t="shared" si="174"/>
        <v>0</v>
      </c>
      <c r="BE93" s="1109"/>
      <c r="BF93" s="1109"/>
      <c r="BG93" s="1109"/>
      <c r="BH93" s="1109"/>
      <c r="BI93" s="1109"/>
      <c r="BJ93" s="1109"/>
      <c r="BK93" s="1109"/>
      <c r="BL93" s="1109"/>
      <c r="BM93" s="378">
        <f t="shared" si="176"/>
        <v>0</v>
      </c>
      <c r="BN93" s="378">
        <f t="shared" si="176"/>
        <v>0</v>
      </c>
      <c r="BO93" s="378">
        <f t="shared" si="176"/>
        <v>0</v>
      </c>
      <c r="BP93" s="378">
        <f t="shared" si="176"/>
        <v>0</v>
      </c>
      <c r="BQ93" s="378">
        <f t="shared" si="176"/>
        <v>0</v>
      </c>
      <c r="BR93" s="378">
        <f t="shared" si="176"/>
        <v>0</v>
      </c>
      <c r="BS93" s="378">
        <f t="shared" si="176"/>
        <v>0</v>
      </c>
      <c r="BT93" s="378">
        <f t="shared" si="176"/>
        <v>0</v>
      </c>
      <c r="BU93" s="1109"/>
      <c r="BV93" s="1109"/>
      <c r="BW93" s="1109"/>
      <c r="BX93" s="1109"/>
      <c r="BY93" s="1109"/>
      <c r="BZ93" s="1109"/>
      <c r="CA93" s="1109"/>
      <c r="CB93" s="1109"/>
    </row>
    <row r="94" spans="1:80" ht="13.5" thickBot="1" x14ac:dyDescent="0.25">
      <c r="A94" s="377">
        <f t="shared" si="178"/>
        <v>0</v>
      </c>
      <c r="B94" s="378">
        <f t="shared" si="178"/>
        <v>0</v>
      </c>
      <c r="C94" s="378">
        <f t="shared" si="178"/>
        <v>0</v>
      </c>
      <c r="D94" s="378">
        <f t="shared" si="178"/>
        <v>0</v>
      </c>
      <c r="E94" s="378">
        <f t="shared" si="178"/>
        <v>0</v>
      </c>
      <c r="F94" s="378">
        <f t="shared" si="178"/>
        <v>0</v>
      </c>
      <c r="G94" s="378">
        <f t="shared" si="178"/>
        <v>0</v>
      </c>
      <c r="H94" s="378">
        <f t="shared" si="178"/>
        <v>0</v>
      </c>
      <c r="I94" s="380" t="s">
        <v>42</v>
      </c>
      <c r="J94" s="380" t="s">
        <v>44</v>
      </c>
      <c r="K94" s="380" t="s">
        <v>45</v>
      </c>
      <c r="L94" s="380" t="s">
        <v>46</v>
      </c>
      <c r="M94" s="380" t="s">
        <v>47</v>
      </c>
      <c r="N94" s="380" t="s">
        <v>48</v>
      </c>
      <c r="O94" s="380" t="s">
        <v>67</v>
      </c>
      <c r="P94" s="380" t="s">
        <v>43</v>
      </c>
      <c r="Q94" s="378">
        <f t="shared" si="178"/>
        <v>0</v>
      </c>
      <c r="R94" s="378">
        <f t="shared" si="178"/>
        <v>0</v>
      </c>
      <c r="S94" s="378">
        <f t="shared" si="178"/>
        <v>0</v>
      </c>
      <c r="T94" s="378">
        <f t="shared" si="178"/>
        <v>0</v>
      </c>
      <c r="U94" s="378">
        <f t="shared" si="178"/>
        <v>0</v>
      </c>
      <c r="V94" s="378">
        <f t="shared" si="178"/>
        <v>0</v>
      </c>
      <c r="W94" s="378">
        <f t="shared" si="178"/>
        <v>0</v>
      </c>
      <c r="X94" s="378">
        <f t="shared" si="178"/>
        <v>0</v>
      </c>
      <c r="Y94" s="380" t="s">
        <v>42</v>
      </c>
      <c r="Z94" s="380" t="s">
        <v>44</v>
      </c>
      <c r="AA94" s="380" t="s">
        <v>45</v>
      </c>
      <c r="AB94" s="380" t="s">
        <v>46</v>
      </c>
      <c r="AC94" s="380" t="s">
        <v>47</v>
      </c>
      <c r="AD94" s="380" t="s">
        <v>48</v>
      </c>
      <c r="AE94" s="380" t="s">
        <v>67</v>
      </c>
      <c r="AF94" s="380" t="s">
        <v>43</v>
      </c>
      <c r="AG94" s="378">
        <f t="shared" si="172"/>
        <v>0</v>
      </c>
      <c r="AH94" s="378">
        <f t="shared" si="172"/>
        <v>0</v>
      </c>
      <c r="AI94" s="378">
        <f t="shared" si="172"/>
        <v>0</v>
      </c>
      <c r="AJ94" s="378">
        <f t="shared" si="172"/>
        <v>0</v>
      </c>
      <c r="AK94" s="378">
        <f t="shared" si="172"/>
        <v>0</v>
      </c>
      <c r="AL94" s="378">
        <f t="shared" si="172"/>
        <v>0</v>
      </c>
      <c r="AM94" s="378">
        <f t="shared" si="172"/>
        <v>0</v>
      </c>
      <c r="AN94" s="378">
        <f t="shared" si="172"/>
        <v>0</v>
      </c>
      <c r="AO94" s="380" t="s">
        <v>42</v>
      </c>
      <c r="AP94" s="380" t="s">
        <v>44</v>
      </c>
      <c r="AQ94" s="380" t="s">
        <v>45</v>
      </c>
      <c r="AR94" s="380" t="s">
        <v>46</v>
      </c>
      <c r="AS94" s="380" t="s">
        <v>47</v>
      </c>
      <c r="AT94" s="380" t="s">
        <v>48</v>
      </c>
      <c r="AU94" s="380" t="s">
        <v>67</v>
      </c>
      <c r="AV94" s="380" t="s">
        <v>43</v>
      </c>
      <c r="AW94" s="378">
        <f t="shared" si="174"/>
        <v>0</v>
      </c>
      <c r="AX94" s="378">
        <f t="shared" si="174"/>
        <v>0</v>
      </c>
      <c r="AY94" s="378">
        <f t="shared" si="174"/>
        <v>0</v>
      </c>
      <c r="AZ94" s="378">
        <f t="shared" si="174"/>
        <v>0</v>
      </c>
      <c r="BA94" s="378">
        <f t="shared" si="174"/>
        <v>0</v>
      </c>
      <c r="BB94" s="378">
        <f t="shared" si="174"/>
        <v>0</v>
      </c>
      <c r="BC94" s="378">
        <f t="shared" si="174"/>
        <v>0</v>
      </c>
      <c r="BD94" s="378">
        <f t="shared" si="174"/>
        <v>0</v>
      </c>
      <c r="BE94" s="380" t="s">
        <v>42</v>
      </c>
      <c r="BF94" s="380" t="s">
        <v>44</v>
      </c>
      <c r="BG94" s="380" t="s">
        <v>45</v>
      </c>
      <c r="BH94" s="380" t="s">
        <v>46</v>
      </c>
      <c r="BI94" s="380" t="s">
        <v>47</v>
      </c>
      <c r="BJ94" s="380" t="s">
        <v>48</v>
      </c>
      <c r="BK94" s="380" t="s">
        <v>67</v>
      </c>
      <c r="BL94" s="380" t="s">
        <v>43</v>
      </c>
      <c r="BM94" s="378">
        <f t="shared" si="176"/>
        <v>0</v>
      </c>
      <c r="BN94" s="378">
        <f t="shared" si="176"/>
        <v>0</v>
      </c>
      <c r="BO94" s="378">
        <f t="shared" si="176"/>
        <v>0</v>
      </c>
      <c r="BP94" s="378">
        <f t="shared" si="176"/>
        <v>0</v>
      </c>
      <c r="BQ94" s="378">
        <f t="shared" si="176"/>
        <v>0</v>
      </c>
      <c r="BR94" s="378">
        <f t="shared" si="176"/>
        <v>0</v>
      </c>
      <c r="BS94" s="378">
        <f t="shared" si="176"/>
        <v>0</v>
      </c>
      <c r="BT94" s="378">
        <f t="shared" si="176"/>
        <v>0</v>
      </c>
      <c r="BU94" s="380" t="s">
        <v>42</v>
      </c>
      <c r="BV94" s="380" t="s">
        <v>44</v>
      </c>
      <c r="BW94" s="380" t="s">
        <v>45</v>
      </c>
      <c r="BX94" s="380" t="s">
        <v>46</v>
      </c>
      <c r="BY94" s="380" t="s">
        <v>47</v>
      </c>
      <c r="BZ94" s="380" t="s">
        <v>48</v>
      </c>
      <c r="CA94" s="380" t="s">
        <v>67</v>
      </c>
      <c r="CB94" s="380" t="s">
        <v>43</v>
      </c>
    </row>
    <row r="95" spans="1:80" ht="13.5" thickBot="1" x14ac:dyDescent="0.25">
      <c r="A95" s="373">
        <f t="shared" ref="A95:BD95" si="179">SUM(A87:A94)</f>
        <v>1</v>
      </c>
      <c r="B95" s="372">
        <f t="shared" si="179"/>
        <v>3</v>
      </c>
      <c r="C95" s="372">
        <f t="shared" si="179"/>
        <v>0</v>
      </c>
      <c r="D95" s="372">
        <f t="shared" si="179"/>
        <v>1</v>
      </c>
      <c r="E95" s="372">
        <f t="shared" si="179"/>
        <v>0</v>
      </c>
      <c r="F95" s="372">
        <f t="shared" si="179"/>
        <v>1</v>
      </c>
      <c r="G95" s="372">
        <f t="shared" si="179"/>
        <v>1</v>
      </c>
      <c r="H95" s="372">
        <f t="shared" si="179"/>
        <v>1</v>
      </c>
      <c r="I95" s="379" t="str">
        <f t="shared" ref="I95:P95" ca="1" si="180">IF(A95=I91,"OK.","CISSS!")</f>
        <v>OK.</v>
      </c>
      <c r="J95" s="379" t="str">
        <f t="shared" ca="1" si="180"/>
        <v>OK.</v>
      </c>
      <c r="K95" s="379" t="str">
        <f t="shared" ca="1" si="180"/>
        <v>OK.</v>
      </c>
      <c r="L95" s="379" t="str">
        <f t="shared" ca="1" si="180"/>
        <v>OK.</v>
      </c>
      <c r="M95" s="379" t="str">
        <f t="shared" ca="1" si="180"/>
        <v>OK.</v>
      </c>
      <c r="N95" s="379" t="str">
        <f t="shared" ca="1" si="180"/>
        <v>OK.</v>
      </c>
      <c r="O95" s="379" t="str">
        <f t="shared" ca="1" si="180"/>
        <v>OK.</v>
      </c>
      <c r="P95" s="379" t="str">
        <f t="shared" ca="1" si="180"/>
        <v>OK.</v>
      </c>
      <c r="Q95" s="384">
        <f t="shared" si="179"/>
        <v>1</v>
      </c>
      <c r="R95" s="384">
        <f t="shared" si="179"/>
        <v>9</v>
      </c>
      <c r="S95" s="384">
        <f t="shared" si="179"/>
        <v>0</v>
      </c>
      <c r="T95" s="384">
        <f t="shared" si="179"/>
        <v>1</v>
      </c>
      <c r="U95" s="384">
        <f t="shared" si="179"/>
        <v>0</v>
      </c>
      <c r="V95" s="384">
        <f t="shared" si="179"/>
        <v>1</v>
      </c>
      <c r="W95" s="384">
        <f t="shared" si="179"/>
        <v>1</v>
      </c>
      <c r="X95" s="384">
        <f t="shared" si="179"/>
        <v>1</v>
      </c>
      <c r="Y95" s="382" t="str">
        <f t="shared" ref="Y95:AF95" ca="1" si="181">IF(Q95=Y91,"OK.","CISSS!")</f>
        <v>OK.</v>
      </c>
      <c r="Z95" s="382" t="str">
        <f t="shared" ca="1" si="181"/>
        <v>OK.</v>
      </c>
      <c r="AA95" s="382" t="str">
        <f t="shared" ca="1" si="181"/>
        <v>OK.</v>
      </c>
      <c r="AB95" s="382" t="str">
        <f t="shared" ca="1" si="181"/>
        <v>OK.</v>
      </c>
      <c r="AC95" s="382" t="str">
        <f t="shared" ca="1" si="181"/>
        <v>OK.</v>
      </c>
      <c r="AD95" s="382" t="str">
        <f t="shared" ca="1" si="181"/>
        <v>OK.</v>
      </c>
      <c r="AE95" s="382" t="str">
        <f t="shared" ca="1" si="181"/>
        <v>OK.</v>
      </c>
      <c r="AF95" s="382" t="str">
        <f t="shared" ca="1" si="181"/>
        <v>OK.</v>
      </c>
      <c r="AG95" s="372">
        <f t="shared" si="179"/>
        <v>0</v>
      </c>
      <c r="AH95" s="372">
        <f t="shared" si="179"/>
        <v>0</v>
      </c>
      <c r="AI95" s="372">
        <f t="shared" si="179"/>
        <v>0</v>
      </c>
      <c r="AJ95" s="372">
        <f t="shared" si="179"/>
        <v>0</v>
      </c>
      <c r="AK95" s="372">
        <f t="shared" si="179"/>
        <v>0</v>
      </c>
      <c r="AL95" s="372">
        <f t="shared" si="179"/>
        <v>1</v>
      </c>
      <c r="AM95" s="372">
        <f t="shared" si="179"/>
        <v>0</v>
      </c>
      <c r="AN95" s="372">
        <f t="shared" si="179"/>
        <v>0</v>
      </c>
      <c r="AO95" s="379" t="str">
        <f t="shared" ref="AO95:AV95" ca="1" si="182">IF(AG95=AO91,"OK.","CISSS!")</f>
        <v>OK.</v>
      </c>
      <c r="AP95" s="379" t="str">
        <f t="shared" ca="1" si="182"/>
        <v>OK.</v>
      </c>
      <c r="AQ95" s="379" t="str">
        <f t="shared" ca="1" si="182"/>
        <v>OK.</v>
      </c>
      <c r="AR95" s="379" t="str">
        <f t="shared" ca="1" si="182"/>
        <v>OK.</v>
      </c>
      <c r="AS95" s="379" t="str">
        <f t="shared" ca="1" si="182"/>
        <v>OK.</v>
      </c>
      <c r="AT95" s="379" t="str">
        <f t="shared" ca="1" si="182"/>
        <v>OK.</v>
      </c>
      <c r="AU95" s="379" t="str">
        <f t="shared" ca="1" si="182"/>
        <v>OK.</v>
      </c>
      <c r="AV95" s="379" t="str">
        <f t="shared" ca="1" si="182"/>
        <v>OK.</v>
      </c>
      <c r="AW95" s="384">
        <f t="shared" si="179"/>
        <v>0</v>
      </c>
      <c r="AX95" s="384">
        <f t="shared" si="179"/>
        <v>0</v>
      </c>
      <c r="AY95" s="384">
        <f t="shared" si="179"/>
        <v>0</v>
      </c>
      <c r="AZ95" s="384">
        <f t="shared" si="179"/>
        <v>0</v>
      </c>
      <c r="BA95" s="384">
        <f t="shared" si="179"/>
        <v>0</v>
      </c>
      <c r="BB95" s="384">
        <f t="shared" si="179"/>
        <v>0</v>
      </c>
      <c r="BC95" s="384">
        <f t="shared" si="179"/>
        <v>1</v>
      </c>
      <c r="BD95" s="384">
        <f t="shared" si="179"/>
        <v>0</v>
      </c>
      <c r="BE95" s="382" t="str">
        <f t="shared" ref="BE95:BL95" ca="1" si="183">IF(AW95=BE91,"OK.","CISSS!")</f>
        <v>OK.</v>
      </c>
      <c r="BF95" s="382" t="str">
        <f t="shared" ca="1" si="183"/>
        <v>OK.</v>
      </c>
      <c r="BG95" s="382" t="str">
        <f t="shared" ca="1" si="183"/>
        <v>OK.</v>
      </c>
      <c r="BH95" s="382" t="str">
        <f t="shared" ca="1" si="183"/>
        <v>OK.</v>
      </c>
      <c r="BI95" s="382" t="str">
        <f t="shared" ca="1" si="183"/>
        <v>OK.</v>
      </c>
      <c r="BJ95" s="382" t="str">
        <f t="shared" ca="1" si="183"/>
        <v>OK.</v>
      </c>
      <c r="BK95" s="382" t="str">
        <f t="shared" ca="1" si="183"/>
        <v>OK.</v>
      </c>
      <c r="BL95" s="382" t="str">
        <f t="shared" ca="1" si="183"/>
        <v>OK.</v>
      </c>
      <c r="BM95" s="372">
        <f t="shared" ref="BM95:BT95" si="184">SUM(BM87:BM94)</f>
        <v>0</v>
      </c>
      <c r="BN95" s="372">
        <f t="shared" si="184"/>
        <v>0</v>
      </c>
      <c r="BO95" s="372">
        <f t="shared" si="184"/>
        <v>0</v>
      </c>
      <c r="BP95" s="372">
        <f t="shared" si="184"/>
        <v>0</v>
      </c>
      <c r="BQ95" s="372">
        <f t="shared" si="184"/>
        <v>0</v>
      </c>
      <c r="BR95" s="372">
        <f t="shared" si="184"/>
        <v>0</v>
      </c>
      <c r="BS95" s="372">
        <f t="shared" si="184"/>
        <v>0</v>
      </c>
      <c r="BT95" s="372">
        <f t="shared" si="184"/>
        <v>0</v>
      </c>
      <c r="BU95" s="379" t="str">
        <f t="shared" ref="BU95:CB95" ca="1" si="185">IF(BM95=BU91,"OK.","CISSS!")</f>
        <v>OK.</v>
      </c>
      <c r="BV95" s="379" t="str">
        <f t="shared" ca="1" si="185"/>
        <v>OK.</v>
      </c>
      <c r="BW95" s="379" t="str">
        <f t="shared" ca="1" si="185"/>
        <v>OK.</v>
      </c>
      <c r="BX95" s="379" t="str">
        <f t="shared" ca="1" si="185"/>
        <v>OK.</v>
      </c>
      <c r="BY95" s="379" t="str">
        <f t="shared" ca="1" si="185"/>
        <v>OK.</v>
      </c>
      <c r="BZ95" s="379" t="str">
        <f t="shared" ca="1" si="185"/>
        <v>OK.</v>
      </c>
      <c r="CA95" s="379" t="str">
        <f t="shared" ca="1" si="185"/>
        <v>OK.</v>
      </c>
      <c r="CB95" s="379" t="str">
        <f t="shared" ca="1" si="185"/>
        <v>OK.</v>
      </c>
    </row>
    <row r="96" spans="1:80" x14ac:dyDescent="0.2">
      <c r="A96" s="375" t="str">
        <f t="shared" ref="A96:H96" si="186">A$7</f>
        <v>ARCH 142.11</v>
      </c>
      <c r="B96" s="375" t="str">
        <f t="shared" si="186"/>
        <v>ARCH 102.11</v>
      </c>
      <c r="C96" s="375">
        <f t="shared" si="186"/>
        <v>0</v>
      </c>
      <c r="D96" s="375">
        <f t="shared" si="186"/>
        <v>0</v>
      </c>
      <c r="E96" s="375">
        <f t="shared" si="186"/>
        <v>0</v>
      </c>
      <c r="F96" s="375">
        <f t="shared" si="186"/>
        <v>0</v>
      </c>
      <c r="G96" s="375" t="str">
        <f t="shared" si="186"/>
        <v>ARCH 469.11</v>
      </c>
      <c r="H96" s="375">
        <f t="shared" si="186"/>
        <v>0</v>
      </c>
      <c r="I96">
        <f ca="1">COUNTIF((OFFSET($A$96,0,0,4,8)),IF(A96=0,".",A96))</f>
        <v>1</v>
      </c>
      <c r="J96">
        <f t="shared" ref="J96:P99" ca="1" si="187">COUNTIF((OFFSET($A$96,0,0,4,8)),IF(B96=0,".",B96))</f>
        <v>1</v>
      </c>
      <c r="K96">
        <f t="shared" ca="1" si="187"/>
        <v>0</v>
      </c>
      <c r="L96">
        <f t="shared" ca="1" si="187"/>
        <v>0</v>
      </c>
      <c r="M96">
        <f t="shared" ca="1" si="187"/>
        <v>0</v>
      </c>
      <c r="N96">
        <f t="shared" ca="1" si="187"/>
        <v>0</v>
      </c>
      <c r="O96">
        <f t="shared" ca="1" si="187"/>
        <v>1</v>
      </c>
      <c r="P96">
        <f t="shared" ca="1" si="187"/>
        <v>0</v>
      </c>
      <c r="Q96" s="375" t="str">
        <f t="shared" ref="Q96:BT96" si="188">Q$7</f>
        <v>Öğr. Gör. Sadrettin USLU</v>
      </c>
      <c r="R96" s="375" t="str">
        <f t="shared" si="188"/>
        <v>Prof. Dr. Ömer GÜLSEN</v>
      </c>
      <c r="S96" s="375">
        <f t="shared" si="188"/>
        <v>0</v>
      </c>
      <c r="T96" s="375">
        <f t="shared" si="188"/>
        <v>0</v>
      </c>
      <c r="U96" s="375">
        <f t="shared" si="188"/>
        <v>0</v>
      </c>
      <c r="V96" s="375">
        <f t="shared" si="188"/>
        <v>0</v>
      </c>
      <c r="W96" s="375" t="str">
        <f t="shared" si="188"/>
        <v>Doç. Dr. A. Dilek ÖZDEMİR</v>
      </c>
      <c r="X96" s="375">
        <f t="shared" si="188"/>
        <v>0</v>
      </c>
      <c r="Y96" s="381">
        <f ca="1">COUNTIF((OFFSET($Q$96,0,0,4,8)),IF(Q96=0,".",Q96))</f>
        <v>1</v>
      </c>
      <c r="Z96" s="381">
        <f t="shared" ref="Z96:AF99" ca="1" si="189">COUNTIF((OFFSET($Q$96,0,0,4,8)),IF(R96=0,".",R96))</f>
        <v>3</v>
      </c>
      <c r="AA96" s="381">
        <f t="shared" ca="1" si="189"/>
        <v>0</v>
      </c>
      <c r="AB96" s="381">
        <f t="shared" ca="1" si="189"/>
        <v>0</v>
      </c>
      <c r="AC96" s="381">
        <f t="shared" ca="1" si="189"/>
        <v>0</v>
      </c>
      <c r="AD96" s="381">
        <f t="shared" ca="1" si="189"/>
        <v>0</v>
      </c>
      <c r="AE96" s="381">
        <f t="shared" ca="1" si="189"/>
        <v>1</v>
      </c>
      <c r="AF96" s="381">
        <f t="shared" ca="1" si="189"/>
        <v>0</v>
      </c>
      <c r="AG96" s="375">
        <f t="shared" si="188"/>
        <v>0</v>
      </c>
      <c r="AH96" s="375">
        <f t="shared" si="188"/>
        <v>0</v>
      </c>
      <c r="AI96" s="375">
        <f t="shared" si="188"/>
        <v>0</v>
      </c>
      <c r="AJ96" s="375">
        <f t="shared" si="188"/>
        <v>0</v>
      </c>
      <c r="AK96" s="375">
        <f t="shared" si="188"/>
        <v>0</v>
      </c>
      <c r="AL96" s="375">
        <f t="shared" si="188"/>
        <v>0</v>
      </c>
      <c r="AM96" s="375">
        <f t="shared" si="188"/>
        <v>0</v>
      </c>
      <c r="AN96" s="375">
        <f t="shared" si="188"/>
        <v>0</v>
      </c>
      <c r="AO96">
        <f ca="1">COUNTIF((OFFSET($AG$96,0,0,4,8)),IF(AG96=0,".",AG96))</f>
        <v>0</v>
      </c>
      <c r="AP96">
        <f t="shared" ref="AP96:AV99" ca="1" si="190">COUNTIF((OFFSET($AG$96,0,0,4,8)),IF(AH96=0,".",AH96))</f>
        <v>0</v>
      </c>
      <c r="AQ96">
        <f t="shared" ca="1" si="190"/>
        <v>0</v>
      </c>
      <c r="AR96">
        <f t="shared" ca="1" si="190"/>
        <v>0</v>
      </c>
      <c r="AS96">
        <f t="shared" ca="1" si="190"/>
        <v>0</v>
      </c>
      <c r="AT96">
        <f t="shared" ca="1" si="190"/>
        <v>0</v>
      </c>
      <c r="AU96">
        <f t="shared" ca="1" si="190"/>
        <v>0</v>
      </c>
      <c r="AV96">
        <f t="shared" ca="1" si="190"/>
        <v>0</v>
      </c>
      <c r="AW96" s="375">
        <f t="shared" si="188"/>
        <v>0</v>
      </c>
      <c r="AX96" s="375">
        <f t="shared" si="188"/>
        <v>0</v>
      </c>
      <c r="AY96" s="375">
        <f t="shared" si="188"/>
        <v>0</v>
      </c>
      <c r="AZ96" s="375">
        <f t="shared" si="188"/>
        <v>0</v>
      </c>
      <c r="BA96" s="375">
        <f t="shared" si="188"/>
        <v>0</v>
      </c>
      <c r="BB96" s="375">
        <f t="shared" si="188"/>
        <v>0</v>
      </c>
      <c r="BC96" s="375" t="str">
        <f t="shared" si="188"/>
        <v>Dicle KIZILDERE</v>
      </c>
      <c r="BD96" s="375">
        <f t="shared" si="188"/>
        <v>0</v>
      </c>
      <c r="BE96" s="381">
        <f ca="1">COUNTIF((OFFSET($AW$96,0,0,4,8)),IF(AW96=0,".",AW96))</f>
        <v>0</v>
      </c>
      <c r="BF96" s="381">
        <f t="shared" ref="BF96:BL99" ca="1" si="191">COUNTIF((OFFSET($AW$96,0,0,4,8)),IF(AX96=0,".",AX96))</f>
        <v>0</v>
      </c>
      <c r="BG96" s="381">
        <f t="shared" ca="1" si="191"/>
        <v>0</v>
      </c>
      <c r="BH96" s="381">
        <f t="shared" ca="1" si="191"/>
        <v>0</v>
      </c>
      <c r="BI96" s="381">
        <f t="shared" ca="1" si="191"/>
        <v>0</v>
      </c>
      <c r="BJ96" s="381">
        <f t="shared" ca="1" si="191"/>
        <v>0</v>
      </c>
      <c r="BK96" s="381">
        <f t="shared" ca="1" si="191"/>
        <v>1</v>
      </c>
      <c r="BL96" s="381">
        <f t="shared" ca="1" si="191"/>
        <v>0</v>
      </c>
      <c r="BM96" s="375">
        <f t="shared" si="188"/>
        <v>0</v>
      </c>
      <c r="BN96" s="375">
        <f t="shared" si="188"/>
        <v>0</v>
      </c>
      <c r="BO96" s="375">
        <f t="shared" si="188"/>
        <v>0</v>
      </c>
      <c r="BP96" s="375">
        <f t="shared" si="188"/>
        <v>0</v>
      </c>
      <c r="BQ96" s="375">
        <f t="shared" si="188"/>
        <v>0</v>
      </c>
      <c r="BR96" s="375">
        <f t="shared" si="188"/>
        <v>0</v>
      </c>
      <c r="BS96" s="375">
        <f t="shared" si="188"/>
        <v>0</v>
      </c>
      <c r="BT96" s="375">
        <f t="shared" si="188"/>
        <v>0</v>
      </c>
      <c r="BU96">
        <f ca="1">COUNTIF((OFFSET($BM$96,0,0,4,8)),IF(BM96=0,".",BM96))</f>
        <v>0</v>
      </c>
      <c r="BV96">
        <f t="shared" ref="BV96:CB99" ca="1" si="192">COUNTIF((OFFSET($BM$96,0,0,4,8)),IF(BN96=0,".",BN96))</f>
        <v>0</v>
      </c>
      <c r="BW96">
        <f t="shared" ca="1" si="192"/>
        <v>0</v>
      </c>
      <c r="BX96">
        <f t="shared" ca="1" si="192"/>
        <v>0</v>
      </c>
      <c r="BY96">
        <f t="shared" ca="1" si="192"/>
        <v>0</v>
      </c>
      <c r="BZ96">
        <f t="shared" ca="1" si="192"/>
        <v>0</v>
      </c>
      <c r="CA96">
        <f t="shared" ca="1" si="192"/>
        <v>0</v>
      </c>
      <c r="CB96">
        <f t="shared" ca="1" si="192"/>
        <v>0</v>
      </c>
    </row>
    <row r="97" spans="1:80" x14ac:dyDescent="0.2">
      <c r="A97" s="374">
        <f t="shared" ref="A97:H97" si="193">A$17</f>
        <v>0</v>
      </c>
      <c r="B97" s="374" t="str">
        <f t="shared" si="193"/>
        <v>ARCH 102.12</v>
      </c>
      <c r="C97" s="374">
        <f t="shared" si="193"/>
        <v>0</v>
      </c>
      <c r="D97" s="374" t="str">
        <f t="shared" si="193"/>
        <v>ARCH 264.02</v>
      </c>
      <c r="E97" s="374">
        <f t="shared" si="193"/>
        <v>0</v>
      </c>
      <c r="F97" s="374" t="str">
        <f t="shared" si="193"/>
        <v>ARCH 338.12</v>
      </c>
      <c r="G97" s="374">
        <f t="shared" si="193"/>
        <v>0</v>
      </c>
      <c r="H97" s="374">
        <f t="shared" si="193"/>
        <v>0</v>
      </c>
      <c r="I97">
        <f ca="1">COUNTIF((OFFSET($A$96,0,0,4,8)),IF(A97=0,".",A97))</f>
        <v>0</v>
      </c>
      <c r="J97">
        <f t="shared" ca="1" si="187"/>
        <v>1</v>
      </c>
      <c r="K97">
        <f t="shared" ca="1" si="187"/>
        <v>0</v>
      </c>
      <c r="L97">
        <f t="shared" ca="1" si="187"/>
        <v>1</v>
      </c>
      <c r="M97">
        <f t="shared" ca="1" si="187"/>
        <v>0</v>
      </c>
      <c r="N97">
        <f t="shared" ca="1" si="187"/>
        <v>1</v>
      </c>
      <c r="O97">
        <f t="shared" ca="1" si="187"/>
        <v>0</v>
      </c>
      <c r="P97">
        <f t="shared" ca="1" si="187"/>
        <v>0</v>
      </c>
      <c r="Q97" s="385">
        <f t="shared" ref="Q97:BT97" si="194">Q$17</f>
        <v>0</v>
      </c>
      <c r="R97" s="385" t="str">
        <f t="shared" si="194"/>
        <v>Prof. Dr. Ömer GÜLSEN</v>
      </c>
      <c r="S97" s="385">
        <f t="shared" si="194"/>
        <v>0</v>
      </c>
      <c r="T97" s="385" t="str">
        <f t="shared" si="194"/>
        <v>Öğr. Gör. Cengiz GÖKÇE</v>
      </c>
      <c r="U97" s="385">
        <f t="shared" si="194"/>
        <v>0</v>
      </c>
      <c r="V97" s="385" t="str">
        <f t="shared" si="194"/>
        <v>Yrd. Doç. Dr. Togan TONG</v>
      </c>
      <c r="W97" s="385">
        <f t="shared" si="194"/>
        <v>0</v>
      </c>
      <c r="X97" s="385">
        <f t="shared" si="194"/>
        <v>0</v>
      </c>
      <c r="Y97" s="381">
        <f ca="1">COUNTIF((OFFSET($Q$96,0,0,4,8)),IF(Q97=0,".",Q97))</f>
        <v>0</v>
      </c>
      <c r="Z97" s="381">
        <f t="shared" ca="1" si="189"/>
        <v>3</v>
      </c>
      <c r="AA97" s="381">
        <f t="shared" ca="1" si="189"/>
        <v>0</v>
      </c>
      <c r="AB97" s="381">
        <f t="shared" ca="1" si="189"/>
        <v>1</v>
      </c>
      <c r="AC97" s="381">
        <f t="shared" ca="1" si="189"/>
        <v>0</v>
      </c>
      <c r="AD97" s="381">
        <f t="shared" ca="1" si="189"/>
        <v>1</v>
      </c>
      <c r="AE97" s="381">
        <f t="shared" ca="1" si="189"/>
        <v>0</v>
      </c>
      <c r="AF97" s="381">
        <f t="shared" ca="1" si="189"/>
        <v>0</v>
      </c>
      <c r="AG97" s="374">
        <f t="shared" si="194"/>
        <v>0</v>
      </c>
      <c r="AH97" s="374">
        <f t="shared" si="194"/>
        <v>0</v>
      </c>
      <c r="AI97" s="374">
        <f t="shared" si="194"/>
        <v>0</v>
      </c>
      <c r="AJ97" s="374">
        <f t="shared" si="194"/>
        <v>0</v>
      </c>
      <c r="AK97" s="374">
        <f t="shared" si="194"/>
        <v>0</v>
      </c>
      <c r="AL97" s="374" t="str">
        <f t="shared" si="194"/>
        <v>GSF.222</v>
      </c>
      <c r="AM97" s="374">
        <f t="shared" si="194"/>
        <v>0</v>
      </c>
      <c r="AN97" s="374">
        <f t="shared" si="194"/>
        <v>0</v>
      </c>
      <c r="AO97">
        <f ca="1">COUNTIF((OFFSET($AG$96,0,0,4,8)),IF(AG97=0,".",AG97))</f>
        <v>0</v>
      </c>
      <c r="AP97">
        <f t="shared" ca="1" si="190"/>
        <v>0</v>
      </c>
      <c r="AQ97">
        <f t="shared" ca="1" si="190"/>
        <v>0</v>
      </c>
      <c r="AR97">
        <f t="shared" ca="1" si="190"/>
        <v>0</v>
      </c>
      <c r="AS97">
        <f t="shared" ca="1" si="190"/>
        <v>0</v>
      </c>
      <c r="AT97">
        <f t="shared" ca="1" si="190"/>
        <v>1</v>
      </c>
      <c r="AU97">
        <f t="shared" ca="1" si="190"/>
        <v>0</v>
      </c>
      <c r="AV97">
        <f t="shared" ca="1" si="190"/>
        <v>0</v>
      </c>
      <c r="AW97" s="385">
        <f t="shared" si="194"/>
        <v>0</v>
      </c>
      <c r="AX97" s="385">
        <f t="shared" si="194"/>
        <v>0</v>
      </c>
      <c r="AY97" s="385">
        <f t="shared" si="194"/>
        <v>0</v>
      </c>
      <c r="AZ97" s="385">
        <f t="shared" si="194"/>
        <v>0</v>
      </c>
      <c r="BA97" s="385">
        <f t="shared" si="194"/>
        <v>0</v>
      </c>
      <c r="BB97" s="385">
        <f t="shared" si="194"/>
        <v>0</v>
      </c>
      <c r="BC97" s="385">
        <f t="shared" si="194"/>
        <v>0</v>
      </c>
      <c r="BD97" s="385">
        <f t="shared" si="194"/>
        <v>0</v>
      </c>
      <c r="BE97" s="381">
        <f ca="1">COUNTIF((OFFSET($AW$96,0,0,4,8)),IF(AW97=0,".",AW97))</f>
        <v>0</v>
      </c>
      <c r="BF97" s="381">
        <f t="shared" ca="1" si="191"/>
        <v>0</v>
      </c>
      <c r="BG97" s="381">
        <f t="shared" ca="1" si="191"/>
        <v>0</v>
      </c>
      <c r="BH97" s="381">
        <f t="shared" ca="1" si="191"/>
        <v>0</v>
      </c>
      <c r="BI97" s="381">
        <f t="shared" ca="1" si="191"/>
        <v>0</v>
      </c>
      <c r="BJ97" s="381">
        <f t="shared" ca="1" si="191"/>
        <v>0</v>
      </c>
      <c r="BK97" s="381">
        <f t="shared" ca="1" si="191"/>
        <v>0</v>
      </c>
      <c r="BL97" s="381">
        <f t="shared" ca="1" si="191"/>
        <v>0</v>
      </c>
      <c r="BM97" s="374">
        <f t="shared" si="194"/>
        <v>0</v>
      </c>
      <c r="BN97" s="374">
        <f t="shared" si="194"/>
        <v>0</v>
      </c>
      <c r="BO97" s="374">
        <f t="shared" si="194"/>
        <v>0</v>
      </c>
      <c r="BP97" s="374">
        <f t="shared" si="194"/>
        <v>0</v>
      </c>
      <c r="BQ97" s="374">
        <f t="shared" si="194"/>
        <v>0</v>
      </c>
      <c r="BR97" s="374">
        <f t="shared" si="194"/>
        <v>0</v>
      </c>
      <c r="BS97" s="374">
        <f t="shared" si="194"/>
        <v>0</v>
      </c>
      <c r="BT97" s="374">
        <f t="shared" si="194"/>
        <v>0</v>
      </c>
      <c r="BU97">
        <f ca="1">COUNTIF((OFFSET($BM$96,0,0,4,8)),IF(BM97=0,".",BM97))</f>
        <v>0</v>
      </c>
      <c r="BV97">
        <f t="shared" ca="1" si="192"/>
        <v>0</v>
      </c>
      <c r="BW97">
        <f t="shared" ca="1" si="192"/>
        <v>0</v>
      </c>
      <c r="BX97">
        <f t="shared" ca="1" si="192"/>
        <v>0</v>
      </c>
      <c r="BY97">
        <f t="shared" ca="1" si="192"/>
        <v>0</v>
      </c>
      <c r="BZ97">
        <f t="shared" ca="1" si="192"/>
        <v>0</v>
      </c>
      <c r="CA97">
        <f t="shared" ca="1" si="192"/>
        <v>0</v>
      </c>
      <c r="CB97">
        <f t="shared" ca="1" si="192"/>
        <v>0</v>
      </c>
    </row>
    <row r="98" spans="1:80" x14ac:dyDescent="0.2">
      <c r="A98" s="375">
        <f t="shared" ref="A98:H98" si="195">A$27</f>
        <v>0</v>
      </c>
      <c r="B98" s="375" t="str">
        <f t="shared" si="195"/>
        <v>ARCH 102.13</v>
      </c>
      <c r="C98" s="375">
        <f t="shared" si="195"/>
        <v>0</v>
      </c>
      <c r="D98" s="375">
        <f t="shared" si="195"/>
        <v>0</v>
      </c>
      <c r="E98" s="375">
        <f t="shared" si="195"/>
        <v>0</v>
      </c>
      <c r="F98" s="375">
        <f t="shared" si="195"/>
        <v>0</v>
      </c>
      <c r="G98" s="375">
        <f t="shared" si="195"/>
        <v>0</v>
      </c>
      <c r="H98" s="375" t="str">
        <f t="shared" si="195"/>
        <v>ARCH 326.01</v>
      </c>
      <c r="I98">
        <f ca="1">COUNTIF((OFFSET($A$96,0,0,4,8)),IF(A98=0,".",A98))</f>
        <v>0</v>
      </c>
      <c r="J98">
        <f t="shared" ca="1" si="187"/>
        <v>1</v>
      </c>
      <c r="K98">
        <f t="shared" ca="1" si="187"/>
        <v>0</v>
      </c>
      <c r="L98">
        <f t="shared" ca="1" si="187"/>
        <v>0</v>
      </c>
      <c r="M98">
        <f t="shared" ca="1" si="187"/>
        <v>0</v>
      </c>
      <c r="N98">
        <f t="shared" ca="1" si="187"/>
        <v>0</v>
      </c>
      <c r="O98">
        <f t="shared" ca="1" si="187"/>
        <v>0</v>
      </c>
      <c r="P98">
        <f t="shared" ca="1" si="187"/>
        <v>1</v>
      </c>
      <c r="Q98" s="375">
        <f t="shared" ref="Q98:BT98" si="196">Q$27</f>
        <v>0</v>
      </c>
      <c r="R98" s="375" t="str">
        <f t="shared" si="196"/>
        <v>Prof. Dr. Ömer GÜLSEN</v>
      </c>
      <c r="S98" s="375">
        <f t="shared" si="196"/>
        <v>0</v>
      </c>
      <c r="T98" s="375">
        <f t="shared" si="196"/>
        <v>0</v>
      </c>
      <c r="U98" s="375">
        <f t="shared" si="196"/>
        <v>0</v>
      </c>
      <c r="V98" s="375">
        <f t="shared" si="196"/>
        <v>0</v>
      </c>
      <c r="W98" s="375">
        <f t="shared" si="196"/>
        <v>0</v>
      </c>
      <c r="X98" s="375" t="str">
        <f t="shared" si="196"/>
        <v>Yrd. Doç. Dr. Soner ŞAHİN</v>
      </c>
      <c r="Y98" s="381">
        <f ca="1">COUNTIF((OFFSET($Q$96,0,0,4,8)),IF(Q98=0,".",Q98))</f>
        <v>0</v>
      </c>
      <c r="Z98" s="381">
        <f t="shared" ca="1" si="189"/>
        <v>3</v>
      </c>
      <c r="AA98" s="381">
        <f t="shared" ca="1" si="189"/>
        <v>0</v>
      </c>
      <c r="AB98" s="381">
        <f t="shared" ca="1" si="189"/>
        <v>0</v>
      </c>
      <c r="AC98" s="381">
        <f t="shared" ca="1" si="189"/>
        <v>0</v>
      </c>
      <c r="AD98" s="381">
        <f t="shared" ca="1" si="189"/>
        <v>0</v>
      </c>
      <c r="AE98" s="381">
        <f t="shared" ca="1" si="189"/>
        <v>0</v>
      </c>
      <c r="AF98" s="381">
        <f t="shared" ca="1" si="189"/>
        <v>1</v>
      </c>
      <c r="AG98" s="375">
        <f t="shared" si="196"/>
        <v>0</v>
      </c>
      <c r="AH98" s="375">
        <f t="shared" si="196"/>
        <v>0</v>
      </c>
      <c r="AI98" s="375">
        <f t="shared" si="196"/>
        <v>0</v>
      </c>
      <c r="AJ98" s="375">
        <f t="shared" si="196"/>
        <v>0</v>
      </c>
      <c r="AK98" s="375">
        <f t="shared" si="196"/>
        <v>0</v>
      </c>
      <c r="AL98" s="375">
        <f t="shared" si="196"/>
        <v>0</v>
      </c>
      <c r="AM98" s="375">
        <f t="shared" si="196"/>
        <v>0</v>
      </c>
      <c r="AN98" s="375">
        <f t="shared" si="196"/>
        <v>0</v>
      </c>
      <c r="AO98">
        <f ca="1">COUNTIF((OFFSET($AG$96,0,0,4,8)),IF(AG98=0,".",AG98))</f>
        <v>0</v>
      </c>
      <c r="AP98">
        <f t="shared" ca="1" si="190"/>
        <v>0</v>
      </c>
      <c r="AQ98">
        <f t="shared" ca="1" si="190"/>
        <v>0</v>
      </c>
      <c r="AR98">
        <f t="shared" ca="1" si="190"/>
        <v>0</v>
      </c>
      <c r="AS98">
        <f t="shared" ca="1" si="190"/>
        <v>0</v>
      </c>
      <c r="AT98">
        <f t="shared" ca="1" si="190"/>
        <v>0</v>
      </c>
      <c r="AU98">
        <f t="shared" ca="1" si="190"/>
        <v>0</v>
      </c>
      <c r="AV98">
        <f t="shared" ca="1" si="190"/>
        <v>0</v>
      </c>
      <c r="AW98" s="375">
        <f t="shared" si="196"/>
        <v>0</v>
      </c>
      <c r="AX98" s="375">
        <f t="shared" si="196"/>
        <v>0</v>
      </c>
      <c r="AY98" s="375">
        <f t="shared" si="196"/>
        <v>0</v>
      </c>
      <c r="AZ98" s="375">
        <f t="shared" si="196"/>
        <v>0</v>
      </c>
      <c r="BA98" s="375">
        <f t="shared" si="196"/>
        <v>0</v>
      </c>
      <c r="BB98" s="375">
        <f t="shared" si="196"/>
        <v>0</v>
      </c>
      <c r="BC98" s="375">
        <f t="shared" si="196"/>
        <v>0</v>
      </c>
      <c r="BD98" s="375">
        <f t="shared" si="196"/>
        <v>0</v>
      </c>
      <c r="BE98" s="381">
        <f ca="1">COUNTIF((OFFSET($AW$96,0,0,4,8)),IF(AW98=0,".",AW98))</f>
        <v>0</v>
      </c>
      <c r="BF98" s="381">
        <f t="shared" ca="1" si="191"/>
        <v>0</v>
      </c>
      <c r="BG98" s="381">
        <f t="shared" ca="1" si="191"/>
        <v>0</v>
      </c>
      <c r="BH98" s="381">
        <f t="shared" ca="1" si="191"/>
        <v>0</v>
      </c>
      <c r="BI98" s="381">
        <f t="shared" ca="1" si="191"/>
        <v>0</v>
      </c>
      <c r="BJ98" s="381">
        <f t="shared" ca="1" si="191"/>
        <v>0</v>
      </c>
      <c r="BK98" s="381">
        <f t="shared" ca="1" si="191"/>
        <v>0</v>
      </c>
      <c r="BL98" s="381">
        <f t="shared" ca="1" si="191"/>
        <v>0</v>
      </c>
      <c r="BM98" s="375">
        <f t="shared" si="196"/>
        <v>0</v>
      </c>
      <c r="BN98" s="375">
        <f t="shared" si="196"/>
        <v>0</v>
      </c>
      <c r="BO98" s="375">
        <f t="shared" si="196"/>
        <v>0</v>
      </c>
      <c r="BP98" s="375">
        <f t="shared" si="196"/>
        <v>0</v>
      </c>
      <c r="BQ98" s="375">
        <f t="shared" si="196"/>
        <v>0</v>
      </c>
      <c r="BR98" s="375">
        <f t="shared" si="196"/>
        <v>0</v>
      </c>
      <c r="BS98" s="375">
        <f t="shared" si="196"/>
        <v>0</v>
      </c>
      <c r="BT98" s="375">
        <f t="shared" si="196"/>
        <v>0</v>
      </c>
      <c r="BU98">
        <f ca="1">COUNTIF((OFFSET($BM$96,0,0,4,8)),IF(BM98=0,".",BM98))</f>
        <v>0</v>
      </c>
      <c r="BV98">
        <f t="shared" ca="1" si="192"/>
        <v>0</v>
      </c>
      <c r="BW98">
        <f t="shared" ca="1" si="192"/>
        <v>0</v>
      </c>
      <c r="BX98">
        <f t="shared" ca="1" si="192"/>
        <v>0</v>
      </c>
      <c r="BY98">
        <f t="shared" ca="1" si="192"/>
        <v>0</v>
      </c>
      <c r="BZ98">
        <f t="shared" ca="1" si="192"/>
        <v>0</v>
      </c>
      <c r="CA98">
        <f t="shared" ca="1" si="192"/>
        <v>0</v>
      </c>
      <c r="CB98">
        <f t="shared" ca="1" si="192"/>
        <v>0</v>
      </c>
    </row>
    <row r="99" spans="1:80" x14ac:dyDescent="0.2">
      <c r="A99" s="374">
        <f t="shared" ref="A99:H99" si="197">A$37</f>
        <v>0</v>
      </c>
      <c r="B99" s="374">
        <f t="shared" si="197"/>
        <v>0</v>
      </c>
      <c r="C99" s="374">
        <f t="shared" si="197"/>
        <v>0</v>
      </c>
      <c r="D99" s="374">
        <f t="shared" si="197"/>
        <v>0</v>
      </c>
      <c r="E99" s="374">
        <f t="shared" si="197"/>
        <v>0</v>
      </c>
      <c r="F99" s="374">
        <f t="shared" si="197"/>
        <v>0</v>
      </c>
      <c r="G99" s="374">
        <f t="shared" si="197"/>
        <v>0</v>
      </c>
      <c r="H99" s="374">
        <f t="shared" si="197"/>
        <v>0</v>
      </c>
      <c r="I99">
        <f ca="1">COUNTIF((OFFSET($A$96,0,0,4,8)),IF(A99=0,".",A99))</f>
        <v>0</v>
      </c>
      <c r="J99">
        <f t="shared" ca="1" si="187"/>
        <v>0</v>
      </c>
      <c r="K99">
        <f t="shared" ca="1" si="187"/>
        <v>0</v>
      </c>
      <c r="L99">
        <f t="shared" ca="1" si="187"/>
        <v>0</v>
      </c>
      <c r="M99">
        <f t="shared" ca="1" si="187"/>
        <v>0</v>
      </c>
      <c r="N99">
        <f t="shared" ca="1" si="187"/>
        <v>0</v>
      </c>
      <c r="O99">
        <f t="shared" ca="1" si="187"/>
        <v>0</v>
      </c>
      <c r="P99">
        <f t="shared" ca="1" si="187"/>
        <v>0</v>
      </c>
      <c r="Q99" s="385">
        <f t="shared" ref="Q99:BT99" si="198">Q$37</f>
        <v>0</v>
      </c>
      <c r="R99" s="385">
        <f t="shared" si="198"/>
        <v>0</v>
      </c>
      <c r="S99" s="385">
        <f t="shared" si="198"/>
        <v>0</v>
      </c>
      <c r="T99" s="385">
        <f t="shared" si="198"/>
        <v>0</v>
      </c>
      <c r="U99" s="385">
        <f t="shared" si="198"/>
        <v>0</v>
      </c>
      <c r="V99" s="385">
        <f t="shared" si="198"/>
        <v>0</v>
      </c>
      <c r="W99" s="385">
        <f t="shared" si="198"/>
        <v>0</v>
      </c>
      <c r="X99" s="385">
        <f t="shared" si="198"/>
        <v>0</v>
      </c>
      <c r="Y99" s="381">
        <f ca="1">COUNTIF((OFFSET($Q$96,0,0,4,8)),IF(Q99=0,".",Q99))</f>
        <v>0</v>
      </c>
      <c r="Z99" s="381">
        <f t="shared" ca="1" si="189"/>
        <v>0</v>
      </c>
      <c r="AA99" s="381">
        <f t="shared" ca="1" si="189"/>
        <v>0</v>
      </c>
      <c r="AB99" s="381">
        <f t="shared" ca="1" si="189"/>
        <v>0</v>
      </c>
      <c r="AC99" s="381">
        <f t="shared" ca="1" si="189"/>
        <v>0</v>
      </c>
      <c r="AD99" s="381">
        <f t="shared" ca="1" si="189"/>
        <v>0</v>
      </c>
      <c r="AE99" s="381">
        <f t="shared" ca="1" si="189"/>
        <v>0</v>
      </c>
      <c r="AF99" s="381">
        <f t="shared" ca="1" si="189"/>
        <v>0</v>
      </c>
      <c r="AG99" s="374">
        <f t="shared" si="198"/>
        <v>0</v>
      </c>
      <c r="AH99" s="374">
        <f t="shared" si="198"/>
        <v>0</v>
      </c>
      <c r="AI99" s="374">
        <f t="shared" si="198"/>
        <v>0</v>
      </c>
      <c r="AJ99" s="374">
        <f t="shared" si="198"/>
        <v>0</v>
      </c>
      <c r="AK99" s="374">
        <f t="shared" si="198"/>
        <v>0</v>
      </c>
      <c r="AL99" s="374">
        <f t="shared" si="198"/>
        <v>0</v>
      </c>
      <c r="AM99" s="374">
        <f t="shared" si="198"/>
        <v>0</v>
      </c>
      <c r="AN99" s="374">
        <f t="shared" si="198"/>
        <v>0</v>
      </c>
      <c r="AO99">
        <f ca="1">COUNTIF((OFFSET($AG$96,0,0,4,8)),IF(AG99=0,".",AG99))</f>
        <v>0</v>
      </c>
      <c r="AP99">
        <f t="shared" ca="1" si="190"/>
        <v>0</v>
      </c>
      <c r="AQ99">
        <f t="shared" ca="1" si="190"/>
        <v>0</v>
      </c>
      <c r="AR99">
        <f t="shared" ca="1" si="190"/>
        <v>0</v>
      </c>
      <c r="AS99">
        <f t="shared" ca="1" si="190"/>
        <v>0</v>
      </c>
      <c r="AT99">
        <f t="shared" ca="1" si="190"/>
        <v>0</v>
      </c>
      <c r="AU99">
        <f t="shared" ca="1" si="190"/>
        <v>0</v>
      </c>
      <c r="AV99">
        <f t="shared" ca="1" si="190"/>
        <v>0</v>
      </c>
      <c r="AW99" s="385">
        <f t="shared" si="198"/>
        <v>0</v>
      </c>
      <c r="AX99" s="385">
        <f t="shared" si="198"/>
        <v>0</v>
      </c>
      <c r="AY99" s="385">
        <f t="shared" si="198"/>
        <v>0</v>
      </c>
      <c r="AZ99" s="385">
        <f t="shared" si="198"/>
        <v>0</v>
      </c>
      <c r="BA99" s="385">
        <f t="shared" si="198"/>
        <v>0</v>
      </c>
      <c r="BB99" s="385">
        <f t="shared" si="198"/>
        <v>0</v>
      </c>
      <c r="BC99" s="385">
        <f t="shared" si="198"/>
        <v>0</v>
      </c>
      <c r="BD99" s="385">
        <f t="shared" si="198"/>
        <v>0</v>
      </c>
      <c r="BE99" s="381">
        <f ca="1">COUNTIF((OFFSET($AW$96,0,0,4,8)),IF(AW99=0,".",AW99))</f>
        <v>0</v>
      </c>
      <c r="BF99" s="381">
        <f t="shared" ca="1" si="191"/>
        <v>0</v>
      </c>
      <c r="BG99" s="381">
        <f t="shared" ca="1" si="191"/>
        <v>0</v>
      </c>
      <c r="BH99" s="381">
        <f t="shared" ca="1" si="191"/>
        <v>0</v>
      </c>
      <c r="BI99" s="381">
        <f t="shared" ca="1" si="191"/>
        <v>0</v>
      </c>
      <c r="BJ99" s="381">
        <f t="shared" ca="1" si="191"/>
        <v>0</v>
      </c>
      <c r="BK99" s="381">
        <f t="shared" ca="1" si="191"/>
        <v>0</v>
      </c>
      <c r="BL99" s="381">
        <f t="shared" ca="1" si="191"/>
        <v>0</v>
      </c>
      <c r="BM99" s="374">
        <f t="shared" si="198"/>
        <v>0</v>
      </c>
      <c r="BN99" s="374">
        <f t="shared" si="198"/>
        <v>0</v>
      </c>
      <c r="BO99" s="374">
        <f t="shared" si="198"/>
        <v>0</v>
      </c>
      <c r="BP99" s="374">
        <f t="shared" si="198"/>
        <v>0</v>
      </c>
      <c r="BQ99" s="374">
        <f t="shared" si="198"/>
        <v>0</v>
      </c>
      <c r="BR99" s="374">
        <f t="shared" si="198"/>
        <v>0</v>
      </c>
      <c r="BS99" s="374">
        <f t="shared" si="198"/>
        <v>0</v>
      </c>
      <c r="BT99" s="374">
        <f t="shared" si="198"/>
        <v>0</v>
      </c>
      <c r="BU99">
        <f ca="1">COUNTIF((OFFSET($BM$96,0,0,4,8)),IF(BM99=0,".",BM99))</f>
        <v>0</v>
      </c>
      <c r="BV99">
        <f t="shared" ca="1" si="192"/>
        <v>0</v>
      </c>
      <c r="BW99">
        <f t="shared" ca="1" si="192"/>
        <v>0</v>
      </c>
      <c r="BX99">
        <f t="shared" ca="1" si="192"/>
        <v>0</v>
      </c>
      <c r="BY99">
        <f t="shared" ca="1" si="192"/>
        <v>0</v>
      </c>
      <c r="BZ99">
        <f t="shared" ca="1" si="192"/>
        <v>0</v>
      </c>
      <c r="CA99">
        <f t="shared" ca="1" si="192"/>
        <v>0</v>
      </c>
      <c r="CB99">
        <f t="shared" ca="1" si="192"/>
        <v>0</v>
      </c>
    </row>
    <row r="100" spans="1:80" x14ac:dyDescent="0.2">
      <c r="A100" s="377">
        <f t="shared" ref="A100:H100" si="199">COUNTIF((A$96:A$99),IF(A96=0,".",A96))</f>
        <v>1</v>
      </c>
      <c r="B100" s="378">
        <f t="shared" si="199"/>
        <v>1</v>
      </c>
      <c r="C100" s="378">
        <f t="shared" si="199"/>
        <v>0</v>
      </c>
      <c r="D100" s="378">
        <f t="shared" si="199"/>
        <v>0</v>
      </c>
      <c r="E100" s="378">
        <f t="shared" si="199"/>
        <v>0</v>
      </c>
      <c r="F100" s="378">
        <f t="shared" si="199"/>
        <v>0</v>
      </c>
      <c r="G100" s="378">
        <f t="shared" si="199"/>
        <v>1</v>
      </c>
      <c r="H100" s="378">
        <f t="shared" si="199"/>
        <v>0</v>
      </c>
      <c r="I100" s="378">
        <f ca="1">SUM(I96:I99)</f>
        <v>1</v>
      </c>
      <c r="J100" s="378">
        <f t="shared" ref="J100:P100" ca="1" si="200">SUM(J96:J99)</f>
        <v>3</v>
      </c>
      <c r="K100" s="378">
        <f t="shared" ca="1" si="200"/>
        <v>0</v>
      </c>
      <c r="L100" s="378">
        <f t="shared" ca="1" si="200"/>
        <v>1</v>
      </c>
      <c r="M100" s="378">
        <f t="shared" ca="1" si="200"/>
        <v>0</v>
      </c>
      <c r="N100" s="378">
        <f t="shared" ca="1" si="200"/>
        <v>1</v>
      </c>
      <c r="O100" s="378">
        <f t="shared" ca="1" si="200"/>
        <v>1</v>
      </c>
      <c r="P100" s="378">
        <f t="shared" ca="1" si="200"/>
        <v>1</v>
      </c>
      <c r="Q100" s="378">
        <f t="shared" ref="Q100:X100" si="201">COUNTIF((Q$96:Q$99),IF(Q96=0,".",Q96))</f>
        <v>1</v>
      </c>
      <c r="R100" s="378">
        <f t="shared" si="201"/>
        <v>3</v>
      </c>
      <c r="S100" s="378">
        <f t="shared" si="201"/>
        <v>0</v>
      </c>
      <c r="T100" s="378">
        <f t="shared" si="201"/>
        <v>0</v>
      </c>
      <c r="U100" s="378">
        <f t="shared" si="201"/>
        <v>0</v>
      </c>
      <c r="V100" s="378">
        <f t="shared" si="201"/>
        <v>0</v>
      </c>
      <c r="W100" s="378">
        <f t="shared" si="201"/>
        <v>1</v>
      </c>
      <c r="X100" s="378">
        <f t="shared" si="201"/>
        <v>0</v>
      </c>
      <c r="Y100" s="378">
        <f ca="1">SUM(Y96:Y99)</f>
        <v>1</v>
      </c>
      <c r="Z100" s="378">
        <f t="shared" ref="Z100:AF100" ca="1" si="202">SUM(Z96:Z99)</f>
        <v>9</v>
      </c>
      <c r="AA100" s="378">
        <f t="shared" ca="1" si="202"/>
        <v>0</v>
      </c>
      <c r="AB100" s="378">
        <f t="shared" ca="1" si="202"/>
        <v>1</v>
      </c>
      <c r="AC100" s="378">
        <f t="shared" ca="1" si="202"/>
        <v>0</v>
      </c>
      <c r="AD100" s="378">
        <f t="shared" ca="1" si="202"/>
        <v>1</v>
      </c>
      <c r="AE100" s="378">
        <f t="shared" ca="1" si="202"/>
        <v>1</v>
      </c>
      <c r="AF100" s="378">
        <f t="shared" ca="1" si="202"/>
        <v>1</v>
      </c>
      <c r="AG100" s="378">
        <f t="shared" ref="AG100:AN103" si="203">COUNTIF((AG$96:AG$99),IF(AG96=0,".",AG96))</f>
        <v>0</v>
      </c>
      <c r="AH100" s="378">
        <f t="shared" si="203"/>
        <v>0</v>
      </c>
      <c r="AI100" s="378">
        <f t="shared" si="203"/>
        <v>0</v>
      </c>
      <c r="AJ100" s="378">
        <f t="shared" si="203"/>
        <v>0</v>
      </c>
      <c r="AK100" s="378">
        <f t="shared" si="203"/>
        <v>0</v>
      </c>
      <c r="AL100" s="378">
        <f t="shared" si="203"/>
        <v>0</v>
      </c>
      <c r="AM100" s="378">
        <f t="shared" si="203"/>
        <v>0</v>
      </c>
      <c r="AN100" s="378">
        <f t="shared" si="203"/>
        <v>0</v>
      </c>
      <c r="AO100" s="378">
        <f ca="1">SUM(AO96:AO99)</f>
        <v>0</v>
      </c>
      <c r="AP100" s="378">
        <f t="shared" ref="AP100:AV100" ca="1" si="204">SUM(AP96:AP99)</f>
        <v>0</v>
      </c>
      <c r="AQ100" s="378">
        <f t="shared" ca="1" si="204"/>
        <v>0</v>
      </c>
      <c r="AR100" s="378">
        <f t="shared" ca="1" si="204"/>
        <v>0</v>
      </c>
      <c r="AS100" s="378">
        <f t="shared" ca="1" si="204"/>
        <v>0</v>
      </c>
      <c r="AT100" s="378">
        <f t="shared" ca="1" si="204"/>
        <v>1</v>
      </c>
      <c r="AU100" s="378">
        <f t="shared" ca="1" si="204"/>
        <v>0</v>
      </c>
      <c r="AV100" s="378">
        <f t="shared" ca="1" si="204"/>
        <v>0</v>
      </c>
      <c r="AW100" s="378">
        <f t="shared" ref="AW100:BD103" si="205">COUNTIF((AW$96:AW$99),IF(AW96=0,".",AW96))</f>
        <v>0</v>
      </c>
      <c r="AX100" s="378">
        <f t="shared" si="205"/>
        <v>0</v>
      </c>
      <c r="AY100" s="378">
        <f t="shared" si="205"/>
        <v>0</v>
      </c>
      <c r="AZ100" s="378">
        <f t="shared" si="205"/>
        <v>0</v>
      </c>
      <c r="BA100" s="378">
        <f t="shared" si="205"/>
        <v>0</v>
      </c>
      <c r="BB100" s="378">
        <f t="shared" si="205"/>
        <v>0</v>
      </c>
      <c r="BC100" s="378">
        <f t="shared" si="205"/>
        <v>1</v>
      </c>
      <c r="BD100" s="378">
        <f t="shared" si="205"/>
        <v>0</v>
      </c>
      <c r="BE100" s="378">
        <f ca="1">SUM(BE96:BE99)</f>
        <v>0</v>
      </c>
      <c r="BF100" s="378">
        <f t="shared" ref="BF100:BL100" ca="1" si="206">SUM(BF96:BF99)</f>
        <v>0</v>
      </c>
      <c r="BG100" s="378">
        <f t="shared" ca="1" si="206"/>
        <v>0</v>
      </c>
      <c r="BH100" s="378">
        <f t="shared" ca="1" si="206"/>
        <v>0</v>
      </c>
      <c r="BI100" s="378">
        <f t="shared" ca="1" si="206"/>
        <v>0</v>
      </c>
      <c r="BJ100" s="378">
        <f t="shared" ca="1" si="206"/>
        <v>0</v>
      </c>
      <c r="BK100" s="378">
        <f t="shared" ca="1" si="206"/>
        <v>1</v>
      </c>
      <c r="BL100" s="378">
        <f t="shared" ca="1" si="206"/>
        <v>0</v>
      </c>
      <c r="BM100" s="378">
        <f t="shared" ref="BM100:BT103" si="207">COUNTIF((BM$96:BM$99),IF(BM96=0,".",BM96))</f>
        <v>0</v>
      </c>
      <c r="BN100" s="378">
        <f t="shared" si="207"/>
        <v>0</v>
      </c>
      <c r="BO100" s="378">
        <f t="shared" si="207"/>
        <v>0</v>
      </c>
      <c r="BP100" s="378">
        <f t="shared" si="207"/>
        <v>0</v>
      </c>
      <c r="BQ100" s="378">
        <f t="shared" si="207"/>
        <v>0</v>
      </c>
      <c r="BR100" s="378">
        <f t="shared" si="207"/>
        <v>0</v>
      </c>
      <c r="BS100" s="378">
        <f t="shared" si="207"/>
        <v>0</v>
      </c>
      <c r="BT100" s="378">
        <f t="shared" si="207"/>
        <v>0</v>
      </c>
      <c r="BU100" s="378">
        <f ca="1">SUM(BU96:BU99)</f>
        <v>0</v>
      </c>
      <c r="BV100" s="378">
        <f t="shared" ref="BV100:CB100" ca="1" si="208">SUM(BV96:BV99)</f>
        <v>0</v>
      </c>
      <c r="BW100" s="378">
        <f t="shared" ca="1" si="208"/>
        <v>0</v>
      </c>
      <c r="BX100" s="378">
        <f t="shared" ca="1" si="208"/>
        <v>0</v>
      </c>
      <c r="BY100" s="378">
        <f t="shared" ca="1" si="208"/>
        <v>0</v>
      </c>
      <c r="BZ100" s="378">
        <f t="shared" ca="1" si="208"/>
        <v>0</v>
      </c>
      <c r="CA100" s="378">
        <f t="shared" ca="1" si="208"/>
        <v>0</v>
      </c>
      <c r="CB100" s="378">
        <f t="shared" ca="1" si="208"/>
        <v>0</v>
      </c>
    </row>
    <row r="101" spans="1:80" ht="12.75" customHeight="1" x14ac:dyDescent="0.2">
      <c r="A101" s="377">
        <f t="shared" ref="A101:X103" si="209">COUNTIF((A$96:A$99),IF(A97=0,".",A97))</f>
        <v>0</v>
      </c>
      <c r="B101" s="378">
        <f t="shared" si="209"/>
        <v>1</v>
      </c>
      <c r="C101" s="378">
        <f t="shared" si="209"/>
        <v>0</v>
      </c>
      <c r="D101" s="378">
        <f t="shared" si="209"/>
        <v>1</v>
      </c>
      <c r="E101" s="378">
        <f t="shared" si="209"/>
        <v>0</v>
      </c>
      <c r="F101" s="378">
        <f t="shared" si="209"/>
        <v>1</v>
      </c>
      <c r="G101" s="378">
        <f t="shared" si="209"/>
        <v>0</v>
      </c>
      <c r="H101" s="378">
        <f t="shared" si="209"/>
        <v>0</v>
      </c>
      <c r="I101" s="1109" t="s">
        <v>328</v>
      </c>
      <c r="J101" s="1109"/>
      <c r="K101" s="1109"/>
      <c r="L101" s="1109"/>
      <c r="M101" s="1109"/>
      <c r="N101" s="1109"/>
      <c r="O101" s="1109"/>
      <c r="P101" s="1109"/>
      <c r="Q101" s="378">
        <f t="shared" si="209"/>
        <v>0</v>
      </c>
      <c r="R101" s="378">
        <f t="shared" si="209"/>
        <v>3</v>
      </c>
      <c r="S101" s="378">
        <f t="shared" si="209"/>
        <v>0</v>
      </c>
      <c r="T101" s="378">
        <f t="shared" si="209"/>
        <v>1</v>
      </c>
      <c r="U101" s="378">
        <f t="shared" si="209"/>
        <v>0</v>
      </c>
      <c r="V101" s="378">
        <f t="shared" si="209"/>
        <v>1</v>
      </c>
      <c r="W101" s="378">
        <f t="shared" si="209"/>
        <v>0</v>
      </c>
      <c r="X101" s="378">
        <f t="shared" si="209"/>
        <v>0</v>
      </c>
      <c r="Y101" s="1109" t="s">
        <v>328</v>
      </c>
      <c r="Z101" s="1109"/>
      <c r="AA101" s="1109"/>
      <c r="AB101" s="1109"/>
      <c r="AC101" s="1109"/>
      <c r="AD101" s="1109"/>
      <c r="AE101" s="1109"/>
      <c r="AF101" s="1109"/>
      <c r="AG101" s="378">
        <f t="shared" si="203"/>
        <v>0</v>
      </c>
      <c r="AH101" s="378">
        <f t="shared" si="203"/>
        <v>0</v>
      </c>
      <c r="AI101" s="378">
        <f t="shared" si="203"/>
        <v>0</v>
      </c>
      <c r="AJ101" s="378">
        <f t="shared" si="203"/>
        <v>0</v>
      </c>
      <c r="AK101" s="378">
        <f t="shared" si="203"/>
        <v>0</v>
      </c>
      <c r="AL101" s="378">
        <f t="shared" si="203"/>
        <v>1</v>
      </c>
      <c r="AM101" s="378">
        <f t="shared" si="203"/>
        <v>0</v>
      </c>
      <c r="AN101" s="378">
        <f t="shared" si="203"/>
        <v>0</v>
      </c>
      <c r="AO101" s="1109" t="s">
        <v>328</v>
      </c>
      <c r="AP101" s="1109"/>
      <c r="AQ101" s="1109"/>
      <c r="AR101" s="1109"/>
      <c r="AS101" s="1109"/>
      <c r="AT101" s="1109"/>
      <c r="AU101" s="1109"/>
      <c r="AV101" s="1109"/>
      <c r="AW101" s="378">
        <f t="shared" si="205"/>
        <v>0</v>
      </c>
      <c r="AX101" s="378">
        <f t="shared" si="205"/>
        <v>0</v>
      </c>
      <c r="AY101" s="378">
        <f t="shared" si="205"/>
        <v>0</v>
      </c>
      <c r="AZ101" s="378">
        <f t="shared" si="205"/>
        <v>0</v>
      </c>
      <c r="BA101" s="378">
        <f t="shared" si="205"/>
        <v>0</v>
      </c>
      <c r="BB101" s="378">
        <f t="shared" si="205"/>
        <v>0</v>
      </c>
      <c r="BC101" s="378">
        <f t="shared" si="205"/>
        <v>0</v>
      </c>
      <c r="BD101" s="378">
        <f t="shared" si="205"/>
        <v>0</v>
      </c>
      <c r="BE101" s="1109" t="s">
        <v>328</v>
      </c>
      <c r="BF101" s="1109"/>
      <c r="BG101" s="1109"/>
      <c r="BH101" s="1109"/>
      <c r="BI101" s="1109"/>
      <c r="BJ101" s="1109"/>
      <c r="BK101" s="1109"/>
      <c r="BL101" s="1109"/>
      <c r="BM101" s="378">
        <f t="shared" si="207"/>
        <v>0</v>
      </c>
      <c r="BN101" s="378">
        <f t="shared" si="207"/>
        <v>0</v>
      </c>
      <c r="BO101" s="378">
        <f t="shared" si="207"/>
        <v>0</v>
      </c>
      <c r="BP101" s="378">
        <f t="shared" si="207"/>
        <v>0</v>
      </c>
      <c r="BQ101" s="378">
        <f t="shared" si="207"/>
        <v>0</v>
      </c>
      <c r="BR101" s="378">
        <f t="shared" si="207"/>
        <v>0</v>
      </c>
      <c r="BS101" s="378">
        <f t="shared" si="207"/>
        <v>0</v>
      </c>
      <c r="BT101" s="378">
        <f t="shared" si="207"/>
        <v>0</v>
      </c>
      <c r="BU101" s="1109" t="s">
        <v>328</v>
      </c>
      <c r="BV101" s="1109"/>
      <c r="BW101" s="1109"/>
      <c r="BX101" s="1109"/>
      <c r="BY101" s="1109"/>
      <c r="BZ101" s="1109"/>
      <c r="CA101" s="1109"/>
      <c r="CB101" s="1109"/>
    </row>
    <row r="102" spans="1:80" ht="12.75" customHeight="1" x14ac:dyDescent="0.2">
      <c r="A102" s="377">
        <f t="shared" si="209"/>
        <v>0</v>
      </c>
      <c r="B102" s="378">
        <f t="shared" si="209"/>
        <v>1</v>
      </c>
      <c r="C102" s="378">
        <f t="shared" si="209"/>
        <v>0</v>
      </c>
      <c r="D102" s="378">
        <f t="shared" si="209"/>
        <v>0</v>
      </c>
      <c r="E102" s="378">
        <f t="shared" si="209"/>
        <v>0</v>
      </c>
      <c r="F102" s="378">
        <f t="shared" si="209"/>
        <v>0</v>
      </c>
      <c r="G102" s="378">
        <f t="shared" si="209"/>
        <v>0</v>
      </c>
      <c r="H102" s="378">
        <f t="shared" si="209"/>
        <v>1</v>
      </c>
      <c r="I102" s="1109"/>
      <c r="J102" s="1109"/>
      <c r="K102" s="1109"/>
      <c r="L102" s="1109"/>
      <c r="M102" s="1109"/>
      <c r="N102" s="1109"/>
      <c r="O102" s="1109"/>
      <c r="P102" s="1109"/>
      <c r="Q102" s="378">
        <f t="shared" si="209"/>
        <v>0</v>
      </c>
      <c r="R102" s="378">
        <f t="shared" si="209"/>
        <v>3</v>
      </c>
      <c r="S102" s="378">
        <f t="shared" si="209"/>
        <v>0</v>
      </c>
      <c r="T102" s="378">
        <f t="shared" si="209"/>
        <v>0</v>
      </c>
      <c r="U102" s="378">
        <f t="shared" si="209"/>
        <v>0</v>
      </c>
      <c r="V102" s="378">
        <f t="shared" si="209"/>
        <v>0</v>
      </c>
      <c r="W102" s="378">
        <f t="shared" si="209"/>
        <v>0</v>
      </c>
      <c r="X102" s="378">
        <f t="shared" si="209"/>
        <v>1</v>
      </c>
      <c r="Y102" s="1109"/>
      <c r="Z102" s="1109"/>
      <c r="AA102" s="1109"/>
      <c r="AB102" s="1109"/>
      <c r="AC102" s="1109"/>
      <c r="AD102" s="1109"/>
      <c r="AE102" s="1109"/>
      <c r="AF102" s="1109"/>
      <c r="AG102" s="378">
        <f t="shared" si="203"/>
        <v>0</v>
      </c>
      <c r="AH102" s="378">
        <f t="shared" si="203"/>
        <v>0</v>
      </c>
      <c r="AI102" s="378">
        <f t="shared" si="203"/>
        <v>0</v>
      </c>
      <c r="AJ102" s="378">
        <f t="shared" si="203"/>
        <v>0</v>
      </c>
      <c r="AK102" s="378">
        <f t="shared" si="203"/>
        <v>0</v>
      </c>
      <c r="AL102" s="378">
        <f t="shared" si="203"/>
        <v>0</v>
      </c>
      <c r="AM102" s="378">
        <f t="shared" si="203"/>
        <v>0</v>
      </c>
      <c r="AN102" s="378">
        <f t="shared" si="203"/>
        <v>0</v>
      </c>
      <c r="AO102" s="1109"/>
      <c r="AP102" s="1109"/>
      <c r="AQ102" s="1109"/>
      <c r="AR102" s="1109"/>
      <c r="AS102" s="1109"/>
      <c r="AT102" s="1109"/>
      <c r="AU102" s="1109"/>
      <c r="AV102" s="1109"/>
      <c r="AW102" s="378">
        <f t="shared" si="205"/>
        <v>0</v>
      </c>
      <c r="AX102" s="378">
        <f t="shared" si="205"/>
        <v>0</v>
      </c>
      <c r="AY102" s="378">
        <f t="shared" si="205"/>
        <v>0</v>
      </c>
      <c r="AZ102" s="378">
        <f t="shared" si="205"/>
        <v>0</v>
      </c>
      <c r="BA102" s="378">
        <f t="shared" si="205"/>
        <v>0</v>
      </c>
      <c r="BB102" s="378">
        <f t="shared" si="205"/>
        <v>0</v>
      </c>
      <c r="BC102" s="378">
        <f t="shared" si="205"/>
        <v>0</v>
      </c>
      <c r="BD102" s="378">
        <f t="shared" si="205"/>
        <v>0</v>
      </c>
      <c r="BE102" s="1109"/>
      <c r="BF102" s="1109"/>
      <c r="BG102" s="1109"/>
      <c r="BH102" s="1109"/>
      <c r="BI102" s="1109"/>
      <c r="BJ102" s="1109"/>
      <c r="BK102" s="1109"/>
      <c r="BL102" s="1109"/>
      <c r="BM102" s="378">
        <f t="shared" si="207"/>
        <v>0</v>
      </c>
      <c r="BN102" s="378">
        <f t="shared" si="207"/>
        <v>0</v>
      </c>
      <c r="BO102" s="378">
        <f t="shared" si="207"/>
        <v>0</v>
      </c>
      <c r="BP102" s="378">
        <f t="shared" si="207"/>
        <v>0</v>
      </c>
      <c r="BQ102" s="378">
        <f t="shared" si="207"/>
        <v>0</v>
      </c>
      <c r="BR102" s="378">
        <f t="shared" si="207"/>
        <v>0</v>
      </c>
      <c r="BS102" s="378">
        <f t="shared" si="207"/>
        <v>0</v>
      </c>
      <c r="BT102" s="378">
        <f t="shared" si="207"/>
        <v>0</v>
      </c>
      <c r="BU102" s="1109"/>
      <c r="BV102" s="1109"/>
      <c r="BW102" s="1109"/>
      <c r="BX102" s="1109"/>
      <c r="BY102" s="1109"/>
      <c r="BZ102" s="1109"/>
      <c r="CA102" s="1109"/>
      <c r="CB102" s="1109"/>
    </row>
    <row r="103" spans="1:80" ht="13.5" thickBot="1" x14ac:dyDescent="0.25">
      <c r="A103" s="377">
        <f t="shared" si="209"/>
        <v>0</v>
      </c>
      <c r="B103" s="378">
        <f t="shared" si="209"/>
        <v>0</v>
      </c>
      <c r="C103" s="378">
        <f t="shared" si="209"/>
        <v>0</v>
      </c>
      <c r="D103" s="378">
        <f t="shared" si="209"/>
        <v>0</v>
      </c>
      <c r="E103" s="378">
        <f t="shared" si="209"/>
        <v>0</v>
      </c>
      <c r="F103" s="378">
        <f t="shared" si="209"/>
        <v>0</v>
      </c>
      <c r="G103" s="378">
        <f t="shared" si="209"/>
        <v>0</v>
      </c>
      <c r="H103" s="378">
        <f t="shared" si="209"/>
        <v>0</v>
      </c>
      <c r="I103" s="380" t="s">
        <v>42</v>
      </c>
      <c r="J103" s="380" t="s">
        <v>44</v>
      </c>
      <c r="K103" s="380" t="s">
        <v>45</v>
      </c>
      <c r="L103" s="380" t="s">
        <v>46</v>
      </c>
      <c r="M103" s="380" t="s">
        <v>47</v>
      </c>
      <c r="N103" s="380" t="s">
        <v>48</v>
      </c>
      <c r="O103" s="380" t="s">
        <v>67</v>
      </c>
      <c r="P103" s="380" t="s">
        <v>43</v>
      </c>
      <c r="Q103" s="378">
        <f t="shared" si="209"/>
        <v>0</v>
      </c>
      <c r="R103" s="378">
        <f t="shared" si="209"/>
        <v>0</v>
      </c>
      <c r="S103" s="378">
        <f t="shared" si="209"/>
        <v>0</v>
      </c>
      <c r="T103" s="378">
        <f t="shared" si="209"/>
        <v>0</v>
      </c>
      <c r="U103" s="378">
        <f t="shared" si="209"/>
        <v>0</v>
      </c>
      <c r="V103" s="378">
        <f t="shared" si="209"/>
        <v>0</v>
      </c>
      <c r="W103" s="378">
        <f t="shared" si="209"/>
        <v>0</v>
      </c>
      <c r="X103" s="378">
        <f t="shared" si="209"/>
        <v>0</v>
      </c>
      <c r="Y103" s="380" t="s">
        <v>42</v>
      </c>
      <c r="Z103" s="380" t="s">
        <v>44</v>
      </c>
      <c r="AA103" s="380" t="s">
        <v>45</v>
      </c>
      <c r="AB103" s="380" t="s">
        <v>46</v>
      </c>
      <c r="AC103" s="380" t="s">
        <v>47</v>
      </c>
      <c r="AD103" s="380" t="s">
        <v>48</v>
      </c>
      <c r="AE103" s="380" t="s">
        <v>67</v>
      </c>
      <c r="AF103" s="380" t="s">
        <v>43</v>
      </c>
      <c r="AG103" s="378">
        <f t="shared" si="203"/>
        <v>0</v>
      </c>
      <c r="AH103" s="378">
        <f t="shared" si="203"/>
        <v>0</v>
      </c>
      <c r="AI103" s="378">
        <f t="shared" si="203"/>
        <v>0</v>
      </c>
      <c r="AJ103" s="378">
        <f t="shared" si="203"/>
        <v>0</v>
      </c>
      <c r="AK103" s="378">
        <f t="shared" si="203"/>
        <v>0</v>
      </c>
      <c r="AL103" s="378">
        <f t="shared" si="203"/>
        <v>0</v>
      </c>
      <c r="AM103" s="378">
        <f t="shared" si="203"/>
        <v>0</v>
      </c>
      <c r="AN103" s="378">
        <f t="shared" si="203"/>
        <v>0</v>
      </c>
      <c r="AO103" s="380" t="s">
        <v>42</v>
      </c>
      <c r="AP103" s="380" t="s">
        <v>44</v>
      </c>
      <c r="AQ103" s="380" t="s">
        <v>45</v>
      </c>
      <c r="AR103" s="380" t="s">
        <v>46</v>
      </c>
      <c r="AS103" s="380" t="s">
        <v>47</v>
      </c>
      <c r="AT103" s="380" t="s">
        <v>48</v>
      </c>
      <c r="AU103" s="380" t="s">
        <v>67</v>
      </c>
      <c r="AV103" s="380" t="s">
        <v>43</v>
      </c>
      <c r="AW103" s="378">
        <f t="shared" si="205"/>
        <v>0</v>
      </c>
      <c r="AX103" s="378">
        <f t="shared" si="205"/>
        <v>0</v>
      </c>
      <c r="AY103" s="378">
        <f t="shared" si="205"/>
        <v>0</v>
      </c>
      <c r="AZ103" s="378">
        <f t="shared" si="205"/>
        <v>0</v>
      </c>
      <c r="BA103" s="378">
        <f t="shared" si="205"/>
        <v>0</v>
      </c>
      <c r="BB103" s="378">
        <f t="shared" si="205"/>
        <v>0</v>
      </c>
      <c r="BC103" s="378">
        <f t="shared" si="205"/>
        <v>0</v>
      </c>
      <c r="BD103" s="378">
        <f t="shared" si="205"/>
        <v>0</v>
      </c>
      <c r="BE103" s="380" t="s">
        <v>42</v>
      </c>
      <c r="BF103" s="380" t="s">
        <v>44</v>
      </c>
      <c r="BG103" s="380" t="s">
        <v>45</v>
      </c>
      <c r="BH103" s="380" t="s">
        <v>46</v>
      </c>
      <c r="BI103" s="380" t="s">
        <v>47</v>
      </c>
      <c r="BJ103" s="380" t="s">
        <v>48</v>
      </c>
      <c r="BK103" s="380" t="s">
        <v>67</v>
      </c>
      <c r="BL103" s="380" t="s">
        <v>43</v>
      </c>
      <c r="BM103" s="378">
        <f t="shared" si="207"/>
        <v>0</v>
      </c>
      <c r="BN103" s="378">
        <f t="shared" si="207"/>
        <v>0</v>
      </c>
      <c r="BO103" s="378">
        <f t="shared" si="207"/>
        <v>0</v>
      </c>
      <c r="BP103" s="378">
        <f t="shared" si="207"/>
        <v>0</v>
      </c>
      <c r="BQ103" s="378">
        <f t="shared" si="207"/>
        <v>0</v>
      </c>
      <c r="BR103" s="378">
        <f t="shared" si="207"/>
        <v>0</v>
      </c>
      <c r="BS103" s="378">
        <f t="shared" si="207"/>
        <v>0</v>
      </c>
      <c r="BT103" s="378">
        <f t="shared" si="207"/>
        <v>0</v>
      </c>
      <c r="BU103" s="380" t="s">
        <v>42</v>
      </c>
      <c r="BV103" s="380" t="s">
        <v>44</v>
      </c>
      <c r="BW103" s="380" t="s">
        <v>45</v>
      </c>
      <c r="BX103" s="380" t="s">
        <v>46</v>
      </c>
      <c r="BY103" s="380" t="s">
        <v>47</v>
      </c>
      <c r="BZ103" s="380" t="s">
        <v>48</v>
      </c>
      <c r="CA103" s="380" t="s">
        <v>67</v>
      </c>
      <c r="CB103" s="380" t="s">
        <v>43</v>
      </c>
    </row>
    <row r="104" spans="1:80" ht="13.5" thickBot="1" x14ac:dyDescent="0.25">
      <c r="A104" s="373">
        <f t="shared" ref="A104:BD104" si="210">SUM(A96:A103)</f>
        <v>1</v>
      </c>
      <c r="B104" s="372">
        <f t="shared" si="210"/>
        <v>3</v>
      </c>
      <c r="C104" s="372">
        <f t="shared" si="210"/>
        <v>0</v>
      </c>
      <c r="D104" s="372">
        <f t="shared" si="210"/>
        <v>1</v>
      </c>
      <c r="E104" s="372">
        <f t="shared" si="210"/>
        <v>0</v>
      </c>
      <c r="F104" s="372">
        <f t="shared" si="210"/>
        <v>1</v>
      </c>
      <c r="G104" s="372">
        <f t="shared" si="210"/>
        <v>1</v>
      </c>
      <c r="H104" s="372">
        <f t="shared" si="210"/>
        <v>1</v>
      </c>
      <c r="I104" s="379" t="str">
        <f t="shared" ref="I104:P104" ca="1" si="211">IF(A104=I100,"OK.","CISSS!")</f>
        <v>OK.</v>
      </c>
      <c r="J104" s="379" t="str">
        <f t="shared" ca="1" si="211"/>
        <v>OK.</v>
      </c>
      <c r="K104" s="379" t="str">
        <f t="shared" ca="1" si="211"/>
        <v>OK.</v>
      </c>
      <c r="L104" s="379" t="str">
        <f t="shared" ca="1" si="211"/>
        <v>OK.</v>
      </c>
      <c r="M104" s="379" t="str">
        <f t="shared" ca="1" si="211"/>
        <v>OK.</v>
      </c>
      <c r="N104" s="379" t="str">
        <f t="shared" ca="1" si="211"/>
        <v>OK.</v>
      </c>
      <c r="O104" s="379" t="str">
        <f t="shared" ca="1" si="211"/>
        <v>OK.</v>
      </c>
      <c r="P104" s="379" t="str">
        <f t="shared" ca="1" si="211"/>
        <v>OK.</v>
      </c>
      <c r="Q104" s="384">
        <f t="shared" si="210"/>
        <v>1</v>
      </c>
      <c r="R104" s="384">
        <f t="shared" si="210"/>
        <v>9</v>
      </c>
      <c r="S104" s="384">
        <f t="shared" si="210"/>
        <v>0</v>
      </c>
      <c r="T104" s="384">
        <f t="shared" si="210"/>
        <v>1</v>
      </c>
      <c r="U104" s="384">
        <f t="shared" si="210"/>
        <v>0</v>
      </c>
      <c r="V104" s="384">
        <f t="shared" si="210"/>
        <v>1</v>
      </c>
      <c r="W104" s="384">
        <f t="shared" si="210"/>
        <v>1</v>
      </c>
      <c r="X104" s="384">
        <f t="shared" si="210"/>
        <v>1</v>
      </c>
      <c r="Y104" s="382" t="str">
        <f t="shared" ref="Y104:AF104" ca="1" si="212">IF(Q104=Y100,"OK.","CISSS!")</f>
        <v>OK.</v>
      </c>
      <c r="Z104" s="382" t="str">
        <f t="shared" ca="1" si="212"/>
        <v>OK.</v>
      </c>
      <c r="AA104" s="382" t="str">
        <f t="shared" ca="1" si="212"/>
        <v>OK.</v>
      </c>
      <c r="AB104" s="382" t="str">
        <f t="shared" ca="1" si="212"/>
        <v>OK.</v>
      </c>
      <c r="AC104" s="382" t="str">
        <f t="shared" ca="1" si="212"/>
        <v>OK.</v>
      </c>
      <c r="AD104" s="382" t="str">
        <f t="shared" ca="1" si="212"/>
        <v>OK.</v>
      </c>
      <c r="AE104" s="382" t="str">
        <f t="shared" ca="1" si="212"/>
        <v>OK.</v>
      </c>
      <c r="AF104" s="382" t="str">
        <f t="shared" ca="1" si="212"/>
        <v>OK.</v>
      </c>
      <c r="AG104" s="372">
        <f t="shared" si="210"/>
        <v>0</v>
      </c>
      <c r="AH104" s="372">
        <f t="shared" si="210"/>
        <v>0</v>
      </c>
      <c r="AI104" s="372">
        <f t="shared" si="210"/>
        <v>0</v>
      </c>
      <c r="AJ104" s="372">
        <f t="shared" si="210"/>
        <v>0</v>
      </c>
      <c r="AK104" s="372">
        <f t="shared" si="210"/>
        <v>0</v>
      </c>
      <c r="AL104" s="372">
        <f t="shared" si="210"/>
        <v>1</v>
      </c>
      <c r="AM104" s="372">
        <f t="shared" si="210"/>
        <v>0</v>
      </c>
      <c r="AN104" s="372">
        <f t="shared" si="210"/>
        <v>0</v>
      </c>
      <c r="AO104" s="379" t="str">
        <f t="shared" ref="AO104:AV104" ca="1" si="213">IF(AG104=AO100,"OK.","CISSS!")</f>
        <v>OK.</v>
      </c>
      <c r="AP104" s="379" t="str">
        <f t="shared" ca="1" si="213"/>
        <v>OK.</v>
      </c>
      <c r="AQ104" s="379" t="str">
        <f t="shared" ca="1" si="213"/>
        <v>OK.</v>
      </c>
      <c r="AR104" s="379" t="str">
        <f t="shared" ca="1" si="213"/>
        <v>OK.</v>
      </c>
      <c r="AS104" s="379" t="str">
        <f t="shared" ca="1" si="213"/>
        <v>OK.</v>
      </c>
      <c r="AT104" s="379" t="str">
        <f t="shared" ca="1" si="213"/>
        <v>OK.</v>
      </c>
      <c r="AU104" s="379" t="str">
        <f t="shared" ca="1" si="213"/>
        <v>OK.</v>
      </c>
      <c r="AV104" s="379" t="str">
        <f t="shared" ca="1" si="213"/>
        <v>OK.</v>
      </c>
      <c r="AW104" s="384">
        <f t="shared" si="210"/>
        <v>0</v>
      </c>
      <c r="AX104" s="384">
        <f t="shared" si="210"/>
        <v>0</v>
      </c>
      <c r="AY104" s="384">
        <f t="shared" si="210"/>
        <v>0</v>
      </c>
      <c r="AZ104" s="384">
        <f t="shared" si="210"/>
        <v>0</v>
      </c>
      <c r="BA104" s="384">
        <f t="shared" si="210"/>
        <v>0</v>
      </c>
      <c r="BB104" s="384">
        <f t="shared" si="210"/>
        <v>0</v>
      </c>
      <c r="BC104" s="384">
        <f t="shared" si="210"/>
        <v>1</v>
      </c>
      <c r="BD104" s="384">
        <f t="shared" si="210"/>
        <v>0</v>
      </c>
      <c r="BE104" s="382" t="str">
        <f t="shared" ref="BE104:BL104" ca="1" si="214">IF(AW104=BE100,"OK.","CISSS!")</f>
        <v>OK.</v>
      </c>
      <c r="BF104" s="382" t="str">
        <f t="shared" ca="1" si="214"/>
        <v>OK.</v>
      </c>
      <c r="BG104" s="382" t="str">
        <f t="shared" ca="1" si="214"/>
        <v>OK.</v>
      </c>
      <c r="BH104" s="382" t="str">
        <f t="shared" ca="1" si="214"/>
        <v>OK.</v>
      </c>
      <c r="BI104" s="382" t="str">
        <f t="shared" ca="1" si="214"/>
        <v>OK.</v>
      </c>
      <c r="BJ104" s="382" t="str">
        <f t="shared" ca="1" si="214"/>
        <v>OK.</v>
      </c>
      <c r="BK104" s="382" t="str">
        <f t="shared" ca="1" si="214"/>
        <v>OK.</v>
      </c>
      <c r="BL104" s="382" t="str">
        <f t="shared" ca="1" si="214"/>
        <v>OK.</v>
      </c>
      <c r="BM104" s="372">
        <f t="shared" ref="BM104:BT104" si="215">SUM(BM96:BM103)</f>
        <v>0</v>
      </c>
      <c r="BN104" s="372">
        <f t="shared" si="215"/>
        <v>0</v>
      </c>
      <c r="BO104" s="372">
        <f t="shared" si="215"/>
        <v>0</v>
      </c>
      <c r="BP104" s="372">
        <f t="shared" si="215"/>
        <v>0</v>
      </c>
      <c r="BQ104" s="372">
        <f t="shared" si="215"/>
        <v>0</v>
      </c>
      <c r="BR104" s="372">
        <f t="shared" si="215"/>
        <v>0</v>
      </c>
      <c r="BS104" s="372">
        <f t="shared" si="215"/>
        <v>0</v>
      </c>
      <c r="BT104" s="372">
        <f t="shared" si="215"/>
        <v>0</v>
      </c>
      <c r="BU104" s="379" t="str">
        <f t="shared" ref="BU104:CB104" ca="1" si="216">IF(BM104=BU100,"OK.","CISSS!")</f>
        <v>OK.</v>
      </c>
      <c r="BV104" s="379" t="str">
        <f t="shared" ca="1" si="216"/>
        <v>OK.</v>
      </c>
      <c r="BW104" s="379" t="str">
        <f t="shared" ca="1" si="216"/>
        <v>OK.</v>
      </c>
      <c r="BX104" s="379" t="str">
        <f t="shared" ca="1" si="216"/>
        <v>OK.</v>
      </c>
      <c r="BY104" s="379" t="str">
        <f t="shared" ca="1" si="216"/>
        <v>OK.</v>
      </c>
      <c r="BZ104" s="379" t="str">
        <f t="shared" ca="1" si="216"/>
        <v>OK.</v>
      </c>
      <c r="CA104" s="379" t="str">
        <f t="shared" ca="1" si="216"/>
        <v>OK.</v>
      </c>
      <c r="CB104" s="379" t="str">
        <f t="shared" ca="1" si="216"/>
        <v>OK.</v>
      </c>
    </row>
    <row r="105" spans="1:80" x14ac:dyDescent="0.2">
      <c r="A105" s="375" t="str">
        <f t="shared" ref="A105:H105" si="217">A$8</f>
        <v>ARCH 142.11</v>
      </c>
      <c r="B105" s="375" t="str">
        <f t="shared" si="217"/>
        <v>ARCH 102.11</v>
      </c>
      <c r="C105" s="375">
        <f t="shared" si="217"/>
        <v>0</v>
      </c>
      <c r="D105" s="375">
        <f t="shared" si="217"/>
        <v>0</v>
      </c>
      <c r="E105" s="375">
        <f t="shared" si="217"/>
        <v>0</v>
      </c>
      <c r="F105" s="375" t="str">
        <f t="shared" si="217"/>
        <v>HTR 302.0A</v>
      </c>
      <c r="G105" s="375" t="str">
        <f t="shared" si="217"/>
        <v>ARCH 469.11</v>
      </c>
      <c r="H105" s="375">
        <f t="shared" si="217"/>
        <v>0</v>
      </c>
      <c r="I105">
        <f ca="1">COUNTIF((OFFSET($A$105,0,0,4,8)),IF(A105=0,".",A105))</f>
        <v>1</v>
      </c>
      <c r="J105">
        <f t="shared" ref="J105:P108" ca="1" si="218">COUNTIF((OFFSET($A$105,0,0,4,8)),IF(B105=0,".",B105))</f>
        <v>1</v>
      </c>
      <c r="K105">
        <f t="shared" ca="1" si="218"/>
        <v>0</v>
      </c>
      <c r="L105">
        <f t="shared" ca="1" si="218"/>
        <v>0</v>
      </c>
      <c r="M105">
        <f t="shared" ca="1" si="218"/>
        <v>0</v>
      </c>
      <c r="N105">
        <f t="shared" ca="1" si="218"/>
        <v>1</v>
      </c>
      <c r="O105">
        <f t="shared" ca="1" si="218"/>
        <v>1</v>
      </c>
      <c r="P105">
        <f t="shared" ca="1" si="218"/>
        <v>0</v>
      </c>
      <c r="Q105" s="375" t="str">
        <f t="shared" ref="Q105:BT105" si="219">Q$8</f>
        <v>Öğr. Gör. Sadrettin USLU</v>
      </c>
      <c r="R105" s="375" t="str">
        <f t="shared" si="219"/>
        <v>Prof. Dr. Ömer GÜLSEN</v>
      </c>
      <c r="S105" s="375">
        <f t="shared" si="219"/>
        <v>0</v>
      </c>
      <c r="T105" s="375">
        <f t="shared" si="219"/>
        <v>0</v>
      </c>
      <c r="U105" s="375">
        <f t="shared" si="219"/>
        <v>0</v>
      </c>
      <c r="V105" s="375" t="str">
        <f t="shared" si="219"/>
        <v>Rectorate4</v>
      </c>
      <c r="W105" s="375" t="str">
        <f t="shared" si="219"/>
        <v>Doç. Dr. A. Dilek ÖZDEMİR</v>
      </c>
      <c r="X105" s="375">
        <f t="shared" si="219"/>
        <v>0</v>
      </c>
      <c r="Y105" s="381">
        <f ca="1">COUNTIF((OFFSET($Q$105,0,0,4,8)),IF(Q105=0,".",Q105))</f>
        <v>1</v>
      </c>
      <c r="Z105" s="381">
        <f t="shared" ref="Z105:AF108" ca="1" si="220">COUNTIF((OFFSET($Q$105,0,0,4,8)),IF(R105=0,".",R105))</f>
        <v>3</v>
      </c>
      <c r="AA105" s="381">
        <f t="shared" ca="1" si="220"/>
        <v>0</v>
      </c>
      <c r="AB105" s="381">
        <f t="shared" ca="1" si="220"/>
        <v>0</v>
      </c>
      <c r="AC105" s="381">
        <f t="shared" ca="1" si="220"/>
        <v>0</v>
      </c>
      <c r="AD105" s="381">
        <f t="shared" ca="1" si="220"/>
        <v>1</v>
      </c>
      <c r="AE105" s="381">
        <f t="shared" ca="1" si="220"/>
        <v>1</v>
      </c>
      <c r="AF105" s="381">
        <f t="shared" ca="1" si="220"/>
        <v>0</v>
      </c>
      <c r="AG105" s="375">
        <f t="shared" si="219"/>
        <v>0</v>
      </c>
      <c r="AH105" s="375">
        <f t="shared" si="219"/>
        <v>0</v>
      </c>
      <c r="AI105" s="375">
        <f t="shared" si="219"/>
        <v>0</v>
      </c>
      <c r="AJ105" s="375">
        <f t="shared" si="219"/>
        <v>0</v>
      </c>
      <c r="AK105" s="375">
        <f t="shared" si="219"/>
        <v>0</v>
      </c>
      <c r="AL105" s="375">
        <f t="shared" si="219"/>
        <v>0</v>
      </c>
      <c r="AM105" s="375">
        <f t="shared" si="219"/>
        <v>0</v>
      </c>
      <c r="AN105" s="375">
        <f t="shared" si="219"/>
        <v>0</v>
      </c>
      <c r="AO105">
        <f ca="1">COUNTIF((OFFSET($AG$105,0,0,4,8)),IF(AG105=0,".",AG105))</f>
        <v>0</v>
      </c>
      <c r="AP105">
        <f t="shared" ref="AP105:AV108" ca="1" si="221">COUNTIF((OFFSET($AG$105,0,0,4,8)),IF(AH105=0,".",AH105))</f>
        <v>0</v>
      </c>
      <c r="AQ105">
        <f t="shared" ca="1" si="221"/>
        <v>0</v>
      </c>
      <c r="AR105">
        <f t="shared" ca="1" si="221"/>
        <v>0</v>
      </c>
      <c r="AS105">
        <f t="shared" ca="1" si="221"/>
        <v>0</v>
      </c>
      <c r="AT105">
        <f t="shared" ca="1" si="221"/>
        <v>0</v>
      </c>
      <c r="AU105">
        <f t="shared" ca="1" si="221"/>
        <v>0</v>
      </c>
      <c r="AV105">
        <f t="shared" ca="1" si="221"/>
        <v>0</v>
      </c>
      <c r="AW105" s="375">
        <f t="shared" si="219"/>
        <v>0</v>
      </c>
      <c r="AX105" s="375">
        <f t="shared" si="219"/>
        <v>0</v>
      </c>
      <c r="AY105" s="375">
        <f t="shared" si="219"/>
        <v>0</v>
      </c>
      <c r="AZ105" s="375">
        <f t="shared" si="219"/>
        <v>0</v>
      </c>
      <c r="BA105" s="375">
        <f t="shared" si="219"/>
        <v>0</v>
      </c>
      <c r="BB105" s="375">
        <f t="shared" si="219"/>
        <v>0</v>
      </c>
      <c r="BC105" s="375" t="str">
        <f t="shared" si="219"/>
        <v>Dicle KIZILDERE</v>
      </c>
      <c r="BD105" s="375">
        <f t="shared" si="219"/>
        <v>0</v>
      </c>
      <c r="BE105" s="381">
        <f ca="1">COUNTIF((OFFSET($AW$105,0,0,4,8)),IF(AW105=0,".",AW105))</f>
        <v>0</v>
      </c>
      <c r="BF105" s="381">
        <f t="shared" ref="BF105:BL108" ca="1" si="222">COUNTIF((OFFSET($AW$105,0,0,4,8)),IF(AX105=0,".",AX105))</f>
        <v>0</v>
      </c>
      <c r="BG105" s="381">
        <f t="shared" ca="1" si="222"/>
        <v>0</v>
      </c>
      <c r="BH105" s="381">
        <f t="shared" ca="1" si="222"/>
        <v>0</v>
      </c>
      <c r="BI105" s="381">
        <f t="shared" ca="1" si="222"/>
        <v>0</v>
      </c>
      <c r="BJ105" s="381">
        <f t="shared" ca="1" si="222"/>
        <v>0</v>
      </c>
      <c r="BK105" s="381">
        <f t="shared" ca="1" si="222"/>
        <v>1</v>
      </c>
      <c r="BL105" s="381">
        <f t="shared" ca="1" si="222"/>
        <v>0</v>
      </c>
      <c r="BM105" s="375">
        <f t="shared" si="219"/>
        <v>0</v>
      </c>
      <c r="BN105" s="375">
        <f t="shared" si="219"/>
        <v>0</v>
      </c>
      <c r="BO105" s="375">
        <f t="shared" si="219"/>
        <v>0</v>
      </c>
      <c r="BP105" s="375">
        <f t="shared" si="219"/>
        <v>0</v>
      </c>
      <c r="BQ105" s="375">
        <f t="shared" si="219"/>
        <v>0</v>
      </c>
      <c r="BR105" s="375">
        <f t="shared" si="219"/>
        <v>0</v>
      </c>
      <c r="BS105" s="375">
        <f t="shared" si="219"/>
        <v>0</v>
      </c>
      <c r="BT105" s="375">
        <f t="shared" si="219"/>
        <v>0</v>
      </c>
      <c r="BU105">
        <f ca="1">COUNTIF((OFFSET($BM$105,0,0,4,8)),IF(BM105=0,".",BM105))</f>
        <v>0</v>
      </c>
      <c r="BV105">
        <f t="shared" ref="BV105:CB108" ca="1" si="223">COUNTIF((OFFSET($BM$105,0,0,4,8)),IF(BN105=0,".",BN105))</f>
        <v>0</v>
      </c>
      <c r="BW105">
        <f t="shared" ca="1" si="223"/>
        <v>0</v>
      </c>
      <c r="BX105">
        <f t="shared" ca="1" si="223"/>
        <v>0</v>
      </c>
      <c r="BY105">
        <f t="shared" ca="1" si="223"/>
        <v>0</v>
      </c>
      <c r="BZ105">
        <f t="shared" ca="1" si="223"/>
        <v>0</v>
      </c>
      <c r="CA105">
        <f t="shared" ca="1" si="223"/>
        <v>0</v>
      </c>
      <c r="CB105">
        <f t="shared" ca="1" si="223"/>
        <v>0</v>
      </c>
    </row>
    <row r="106" spans="1:80" x14ac:dyDescent="0.2">
      <c r="A106" s="374">
        <f t="shared" ref="A106:H106" si="224">A$18</f>
        <v>0</v>
      </c>
      <c r="B106" s="374" t="str">
        <f t="shared" si="224"/>
        <v>ARCH 102.12</v>
      </c>
      <c r="C106" s="374">
        <f t="shared" si="224"/>
        <v>0</v>
      </c>
      <c r="D106" s="374" t="str">
        <f t="shared" si="224"/>
        <v>ARCH 264.02</v>
      </c>
      <c r="E106" s="374">
        <f t="shared" si="224"/>
        <v>0</v>
      </c>
      <c r="F106" s="374" t="str">
        <f t="shared" si="224"/>
        <v>ARCH 338.12</v>
      </c>
      <c r="G106" s="374">
        <f t="shared" si="224"/>
        <v>0</v>
      </c>
      <c r="H106" s="374">
        <f t="shared" si="224"/>
        <v>0</v>
      </c>
      <c r="I106">
        <f ca="1">COUNTIF((OFFSET($A$105,0,0,4,8)),IF(A106=0,".",A106))</f>
        <v>0</v>
      </c>
      <c r="J106">
        <f t="shared" ca="1" si="218"/>
        <v>1</v>
      </c>
      <c r="K106">
        <f t="shared" ca="1" si="218"/>
        <v>0</v>
      </c>
      <c r="L106">
        <f t="shared" ca="1" si="218"/>
        <v>1</v>
      </c>
      <c r="M106">
        <f t="shared" ca="1" si="218"/>
        <v>0</v>
      </c>
      <c r="N106">
        <f t="shared" ca="1" si="218"/>
        <v>1</v>
      </c>
      <c r="O106">
        <f t="shared" ca="1" si="218"/>
        <v>0</v>
      </c>
      <c r="P106">
        <f t="shared" ca="1" si="218"/>
        <v>0</v>
      </c>
      <c r="Q106" s="385">
        <f t="shared" ref="Q106:BT106" si="225">Q$18</f>
        <v>0</v>
      </c>
      <c r="R106" s="385" t="str">
        <f t="shared" si="225"/>
        <v>Prof. Dr. Ömer GÜLSEN</v>
      </c>
      <c r="S106" s="385">
        <f t="shared" si="225"/>
        <v>0</v>
      </c>
      <c r="T106" s="385" t="str">
        <f t="shared" si="225"/>
        <v>Öğr. Gör. Cengiz GÖKÇE</v>
      </c>
      <c r="U106" s="385">
        <f t="shared" si="225"/>
        <v>0</v>
      </c>
      <c r="V106" s="385" t="str">
        <f t="shared" si="225"/>
        <v>Yrd. Doç. Dr. Togan TONG</v>
      </c>
      <c r="W106" s="385">
        <f t="shared" si="225"/>
        <v>0</v>
      </c>
      <c r="X106" s="385">
        <f t="shared" si="225"/>
        <v>0</v>
      </c>
      <c r="Y106" s="381">
        <f ca="1">COUNTIF((OFFSET($Q$105,0,0,4,8)),IF(Q106=0,".",Q106))</f>
        <v>0</v>
      </c>
      <c r="Z106" s="381">
        <f t="shared" ca="1" si="220"/>
        <v>3</v>
      </c>
      <c r="AA106" s="381">
        <f t="shared" ca="1" si="220"/>
        <v>0</v>
      </c>
      <c r="AB106" s="381">
        <f t="shared" ca="1" si="220"/>
        <v>1</v>
      </c>
      <c r="AC106" s="381">
        <f t="shared" ca="1" si="220"/>
        <v>0</v>
      </c>
      <c r="AD106" s="381">
        <f t="shared" ca="1" si="220"/>
        <v>1</v>
      </c>
      <c r="AE106" s="381">
        <f t="shared" ca="1" si="220"/>
        <v>0</v>
      </c>
      <c r="AF106" s="381">
        <f t="shared" ca="1" si="220"/>
        <v>0</v>
      </c>
      <c r="AG106" s="374">
        <f t="shared" si="225"/>
        <v>0</v>
      </c>
      <c r="AH106" s="374">
        <f t="shared" si="225"/>
        <v>0</v>
      </c>
      <c r="AI106" s="374">
        <f t="shared" si="225"/>
        <v>0</v>
      </c>
      <c r="AJ106" s="374">
        <f t="shared" si="225"/>
        <v>0</v>
      </c>
      <c r="AK106" s="374">
        <f t="shared" si="225"/>
        <v>0</v>
      </c>
      <c r="AL106" s="374" t="str">
        <f t="shared" si="225"/>
        <v>GSF.222</v>
      </c>
      <c r="AM106" s="374">
        <f t="shared" si="225"/>
        <v>0</v>
      </c>
      <c r="AN106" s="374">
        <f t="shared" si="225"/>
        <v>0</v>
      </c>
      <c r="AO106">
        <f ca="1">COUNTIF((OFFSET($AG$105,0,0,4,8)),IF(AG106=0,".",AG106))</f>
        <v>0</v>
      </c>
      <c r="AP106">
        <f t="shared" ca="1" si="221"/>
        <v>0</v>
      </c>
      <c r="AQ106">
        <f t="shared" ca="1" si="221"/>
        <v>0</v>
      </c>
      <c r="AR106">
        <f t="shared" ca="1" si="221"/>
        <v>0</v>
      </c>
      <c r="AS106">
        <f t="shared" ca="1" si="221"/>
        <v>0</v>
      </c>
      <c r="AT106">
        <f t="shared" ca="1" si="221"/>
        <v>1</v>
      </c>
      <c r="AU106">
        <f t="shared" ca="1" si="221"/>
        <v>0</v>
      </c>
      <c r="AV106">
        <f t="shared" ca="1" si="221"/>
        <v>0</v>
      </c>
      <c r="AW106" s="385">
        <f t="shared" si="225"/>
        <v>0</v>
      </c>
      <c r="AX106" s="385">
        <f t="shared" si="225"/>
        <v>0</v>
      </c>
      <c r="AY106" s="385">
        <f t="shared" si="225"/>
        <v>0</v>
      </c>
      <c r="AZ106" s="385">
        <f t="shared" si="225"/>
        <v>0</v>
      </c>
      <c r="BA106" s="385">
        <f t="shared" si="225"/>
        <v>0</v>
      </c>
      <c r="BB106" s="385">
        <f t="shared" si="225"/>
        <v>0</v>
      </c>
      <c r="BC106" s="385">
        <f t="shared" si="225"/>
        <v>0</v>
      </c>
      <c r="BD106" s="385">
        <f t="shared" si="225"/>
        <v>0</v>
      </c>
      <c r="BE106" s="381">
        <f ca="1">COUNTIF((OFFSET($AW$105,0,0,4,8)),IF(AW106=0,".",AW106))</f>
        <v>0</v>
      </c>
      <c r="BF106" s="381">
        <f t="shared" ca="1" si="222"/>
        <v>0</v>
      </c>
      <c r="BG106" s="381">
        <f t="shared" ca="1" si="222"/>
        <v>0</v>
      </c>
      <c r="BH106" s="381">
        <f t="shared" ca="1" si="222"/>
        <v>0</v>
      </c>
      <c r="BI106" s="381">
        <f t="shared" ca="1" si="222"/>
        <v>0</v>
      </c>
      <c r="BJ106" s="381">
        <f t="shared" ca="1" si="222"/>
        <v>0</v>
      </c>
      <c r="BK106" s="381">
        <f t="shared" ca="1" si="222"/>
        <v>0</v>
      </c>
      <c r="BL106" s="381">
        <f t="shared" ca="1" si="222"/>
        <v>0</v>
      </c>
      <c r="BM106" s="374">
        <f t="shared" si="225"/>
        <v>0</v>
      </c>
      <c r="BN106" s="374">
        <f t="shared" si="225"/>
        <v>0</v>
      </c>
      <c r="BO106" s="374">
        <f t="shared" si="225"/>
        <v>0</v>
      </c>
      <c r="BP106" s="374">
        <f t="shared" si="225"/>
        <v>0</v>
      </c>
      <c r="BQ106" s="374">
        <f t="shared" si="225"/>
        <v>0</v>
      </c>
      <c r="BR106" s="374">
        <f t="shared" si="225"/>
        <v>0</v>
      </c>
      <c r="BS106" s="374">
        <f t="shared" si="225"/>
        <v>0</v>
      </c>
      <c r="BT106" s="374">
        <f t="shared" si="225"/>
        <v>0</v>
      </c>
      <c r="BU106">
        <f ca="1">COUNTIF((OFFSET($BM$105,0,0,4,8)),IF(BM106=0,".",BM106))</f>
        <v>0</v>
      </c>
      <c r="BV106">
        <f t="shared" ca="1" si="223"/>
        <v>0</v>
      </c>
      <c r="BW106">
        <f t="shared" ca="1" si="223"/>
        <v>0</v>
      </c>
      <c r="BX106">
        <f t="shared" ca="1" si="223"/>
        <v>0</v>
      </c>
      <c r="BY106">
        <f t="shared" ca="1" si="223"/>
        <v>0</v>
      </c>
      <c r="BZ106">
        <f t="shared" ca="1" si="223"/>
        <v>0</v>
      </c>
      <c r="CA106">
        <f t="shared" ca="1" si="223"/>
        <v>0</v>
      </c>
      <c r="CB106">
        <f t="shared" ca="1" si="223"/>
        <v>0</v>
      </c>
    </row>
    <row r="107" spans="1:80" x14ac:dyDescent="0.2">
      <c r="A107" s="375">
        <f t="shared" ref="A107:H107" si="226">A$28</f>
        <v>0</v>
      </c>
      <c r="B107" s="375" t="str">
        <f t="shared" si="226"/>
        <v>ARCH 102.13</v>
      </c>
      <c r="C107" s="375">
        <f t="shared" si="226"/>
        <v>0</v>
      </c>
      <c r="D107" s="375">
        <f t="shared" si="226"/>
        <v>0</v>
      </c>
      <c r="E107" s="375">
        <f t="shared" si="226"/>
        <v>0</v>
      </c>
      <c r="F107" s="375">
        <f t="shared" si="226"/>
        <v>0</v>
      </c>
      <c r="G107" s="375">
        <f t="shared" si="226"/>
        <v>0</v>
      </c>
      <c r="H107" s="375" t="str">
        <f t="shared" si="226"/>
        <v>ARCH 326.01</v>
      </c>
      <c r="I107">
        <f ca="1">COUNTIF((OFFSET($A$105,0,0,4,8)),IF(A107=0,".",A107))</f>
        <v>0</v>
      </c>
      <c r="J107">
        <f t="shared" ca="1" si="218"/>
        <v>1</v>
      </c>
      <c r="K107">
        <f t="shared" ca="1" si="218"/>
        <v>0</v>
      </c>
      <c r="L107">
        <f t="shared" ca="1" si="218"/>
        <v>0</v>
      </c>
      <c r="M107">
        <f t="shared" ca="1" si="218"/>
        <v>0</v>
      </c>
      <c r="N107">
        <f t="shared" ca="1" si="218"/>
        <v>0</v>
      </c>
      <c r="O107">
        <f t="shared" ca="1" si="218"/>
        <v>0</v>
      </c>
      <c r="P107">
        <f t="shared" ca="1" si="218"/>
        <v>1</v>
      </c>
      <c r="Q107" s="375">
        <f t="shared" ref="Q107:BT107" si="227">Q$28</f>
        <v>0</v>
      </c>
      <c r="R107" s="375" t="str">
        <f t="shared" si="227"/>
        <v>Prof. Dr. Ömer GÜLSEN</v>
      </c>
      <c r="S107" s="375">
        <f t="shared" si="227"/>
        <v>0</v>
      </c>
      <c r="T107" s="375">
        <f t="shared" si="227"/>
        <v>0</v>
      </c>
      <c r="U107" s="375">
        <f t="shared" si="227"/>
        <v>0</v>
      </c>
      <c r="V107" s="375">
        <f t="shared" si="227"/>
        <v>0</v>
      </c>
      <c r="W107" s="375">
        <f t="shared" si="227"/>
        <v>0</v>
      </c>
      <c r="X107" s="375" t="str">
        <f t="shared" si="227"/>
        <v>Yrd. Doç. Dr. Soner ŞAHİN</v>
      </c>
      <c r="Y107" s="381">
        <f ca="1">COUNTIF((OFFSET($Q$105,0,0,4,8)),IF(Q107=0,".",Q107))</f>
        <v>0</v>
      </c>
      <c r="Z107" s="381">
        <f t="shared" ca="1" si="220"/>
        <v>3</v>
      </c>
      <c r="AA107" s="381">
        <f t="shared" ca="1" si="220"/>
        <v>0</v>
      </c>
      <c r="AB107" s="381">
        <f t="shared" ca="1" si="220"/>
        <v>0</v>
      </c>
      <c r="AC107" s="381">
        <f t="shared" ca="1" si="220"/>
        <v>0</v>
      </c>
      <c r="AD107" s="381">
        <f t="shared" ca="1" si="220"/>
        <v>0</v>
      </c>
      <c r="AE107" s="381">
        <f t="shared" ca="1" si="220"/>
        <v>0</v>
      </c>
      <c r="AF107" s="381">
        <f t="shared" ca="1" si="220"/>
        <v>1</v>
      </c>
      <c r="AG107" s="375">
        <f t="shared" si="227"/>
        <v>0</v>
      </c>
      <c r="AH107" s="375">
        <f t="shared" si="227"/>
        <v>0</v>
      </c>
      <c r="AI107" s="375">
        <f t="shared" si="227"/>
        <v>0</v>
      </c>
      <c r="AJ107" s="375">
        <f t="shared" si="227"/>
        <v>0</v>
      </c>
      <c r="AK107" s="375">
        <f t="shared" si="227"/>
        <v>0</v>
      </c>
      <c r="AL107" s="375">
        <f t="shared" si="227"/>
        <v>0</v>
      </c>
      <c r="AM107" s="375">
        <f t="shared" si="227"/>
        <v>0</v>
      </c>
      <c r="AN107" s="375">
        <f t="shared" si="227"/>
        <v>0</v>
      </c>
      <c r="AO107">
        <f ca="1">COUNTIF((OFFSET($AG$105,0,0,4,8)),IF(AG107=0,".",AG107))</f>
        <v>0</v>
      </c>
      <c r="AP107">
        <f t="shared" ca="1" si="221"/>
        <v>0</v>
      </c>
      <c r="AQ107">
        <f t="shared" ca="1" si="221"/>
        <v>0</v>
      </c>
      <c r="AR107">
        <f t="shared" ca="1" si="221"/>
        <v>0</v>
      </c>
      <c r="AS107">
        <f t="shared" ca="1" si="221"/>
        <v>0</v>
      </c>
      <c r="AT107">
        <f t="shared" ca="1" si="221"/>
        <v>0</v>
      </c>
      <c r="AU107">
        <f t="shared" ca="1" si="221"/>
        <v>0</v>
      </c>
      <c r="AV107">
        <f t="shared" ca="1" si="221"/>
        <v>0</v>
      </c>
      <c r="AW107" s="375">
        <f t="shared" si="227"/>
        <v>0</v>
      </c>
      <c r="AX107" s="375">
        <f t="shared" si="227"/>
        <v>0</v>
      </c>
      <c r="AY107" s="375">
        <f t="shared" si="227"/>
        <v>0</v>
      </c>
      <c r="AZ107" s="375">
        <f t="shared" si="227"/>
        <v>0</v>
      </c>
      <c r="BA107" s="375">
        <f t="shared" si="227"/>
        <v>0</v>
      </c>
      <c r="BB107" s="375">
        <f t="shared" si="227"/>
        <v>0</v>
      </c>
      <c r="BC107" s="375">
        <f t="shared" si="227"/>
        <v>0</v>
      </c>
      <c r="BD107" s="375">
        <f t="shared" si="227"/>
        <v>0</v>
      </c>
      <c r="BE107" s="381">
        <f ca="1">COUNTIF((OFFSET($AW$105,0,0,4,8)),IF(AW107=0,".",AW107))</f>
        <v>0</v>
      </c>
      <c r="BF107" s="381">
        <f t="shared" ca="1" si="222"/>
        <v>0</v>
      </c>
      <c r="BG107" s="381">
        <f t="shared" ca="1" si="222"/>
        <v>0</v>
      </c>
      <c r="BH107" s="381">
        <f t="shared" ca="1" si="222"/>
        <v>0</v>
      </c>
      <c r="BI107" s="381">
        <f t="shared" ca="1" si="222"/>
        <v>0</v>
      </c>
      <c r="BJ107" s="381">
        <f t="shared" ca="1" si="222"/>
        <v>0</v>
      </c>
      <c r="BK107" s="381">
        <f t="shared" ca="1" si="222"/>
        <v>0</v>
      </c>
      <c r="BL107" s="381">
        <f t="shared" ca="1" si="222"/>
        <v>0</v>
      </c>
      <c r="BM107" s="375">
        <f t="shared" si="227"/>
        <v>0</v>
      </c>
      <c r="BN107" s="375">
        <f t="shared" si="227"/>
        <v>0</v>
      </c>
      <c r="BO107" s="375">
        <f t="shared" si="227"/>
        <v>0</v>
      </c>
      <c r="BP107" s="375">
        <f t="shared" si="227"/>
        <v>0</v>
      </c>
      <c r="BQ107" s="375">
        <f t="shared" si="227"/>
        <v>0</v>
      </c>
      <c r="BR107" s="375">
        <f t="shared" si="227"/>
        <v>0</v>
      </c>
      <c r="BS107" s="375">
        <f t="shared" si="227"/>
        <v>0</v>
      </c>
      <c r="BT107" s="375">
        <f t="shared" si="227"/>
        <v>0</v>
      </c>
      <c r="BU107">
        <f ca="1">COUNTIF((OFFSET($BM$105,0,0,4,8)),IF(BM107=0,".",BM107))</f>
        <v>0</v>
      </c>
      <c r="BV107">
        <f t="shared" ca="1" si="223"/>
        <v>0</v>
      </c>
      <c r="BW107">
        <f t="shared" ca="1" si="223"/>
        <v>0</v>
      </c>
      <c r="BX107">
        <f t="shared" ca="1" si="223"/>
        <v>0</v>
      </c>
      <c r="BY107">
        <f t="shared" ca="1" si="223"/>
        <v>0</v>
      </c>
      <c r="BZ107">
        <f t="shared" ca="1" si="223"/>
        <v>0</v>
      </c>
      <c r="CA107">
        <f t="shared" ca="1" si="223"/>
        <v>0</v>
      </c>
      <c r="CB107">
        <f t="shared" ca="1" si="223"/>
        <v>0</v>
      </c>
    </row>
    <row r="108" spans="1:80" x14ac:dyDescent="0.2">
      <c r="A108" s="374">
        <f t="shared" ref="A108:H108" si="228">A$38</f>
        <v>0</v>
      </c>
      <c r="B108" s="374">
        <f t="shared" si="228"/>
        <v>0</v>
      </c>
      <c r="C108" s="374">
        <f t="shared" si="228"/>
        <v>0</v>
      </c>
      <c r="D108" s="374">
        <f t="shared" si="228"/>
        <v>0</v>
      </c>
      <c r="E108" s="374">
        <f t="shared" si="228"/>
        <v>0</v>
      </c>
      <c r="F108" s="374">
        <f t="shared" si="228"/>
        <v>0</v>
      </c>
      <c r="G108" s="374">
        <f t="shared" si="228"/>
        <v>0</v>
      </c>
      <c r="H108" s="374">
        <f t="shared" si="228"/>
        <v>0</v>
      </c>
      <c r="I108">
        <f ca="1">COUNTIF((OFFSET($A$105,0,0,4,8)),IF(A108=0,".",A108))</f>
        <v>0</v>
      </c>
      <c r="J108">
        <f t="shared" ca="1" si="218"/>
        <v>0</v>
      </c>
      <c r="K108">
        <f t="shared" ca="1" si="218"/>
        <v>0</v>
      </c>
      <c r="L108">
        <f t="shared" ca="1" si="218"/>
        <v>0</v>
      </c>
      <c r="M108">
        <f t="shared" ca="1" si="218"/>
        <v>0</v>
      </c>
      <c r="N108">
        <f t="shared" ca="1" si="218"/>
        <v>0</v>
      </c>
      <c r="O108">
        <f t="shared" ca="1" si="218"/>
        <v>0</v>
      </c>
      <c r="P108">
        <f t="shared" ca="1" si="218"/>
        <v>0</v>
      </c>
      <c r="Q108" s="385">
        <f t="shared" ref="Q108:BT108" si="229">Q$38</f>
        <v>0</v>
      </c>
      <c r="R108" s="385">
        <f t="shared" si="229"/>
        <v>0</v>
      </c>
      <c r="S108" s="385">
        <f t="shared" si="229"/>
        <v>0</v>
      </c>
      <c r="T108" s="385">
        <f t="shared" si="229"/>
        <v>0</v>
      </c>
      <c r="U108" s="385">
        <f t="shared" si="229"/>
        <v>0</v>
      </c>
      <c r="V108" s="385">
        <f t="shared" si="229"/>
        <v>0</v>
      </c>
      <c r="W108" s="385">
        <f t="shared" si="229"/>
        <v>0</v>
      </c>
      <c r="X108" s="385">
        <f t="shared" si="229"/>
        <v>0</v>
      </c>
      <c r="Y108" s="381">
        <f ca="1">COUNTIF((OFFSET($Q$105,0,0,4,8)),IF(Q108=0,".",Q108))</f>
        <v>0</v>
      </c>
      <c r="Z108" s="381">
        <f t="shared" ca="1" si="220"/>
        <v>0</v>
      </c>
      <c r="AA108" s="381">
        <f t="shared" ca="1" si="220"/>
        <v>0</v>
      </c>
      <c r="AB108" s="381">
        <f t="shared" ca="1" si="220"/>
        <v>0</v>
      </c>
      <c r="AC108" s="381">
        <f t="shared" ca="1" si="220"/>
        <v>0</v>
      </c>
      <c r="AD108" s="381">
        <f t="shared" ca="1" si="220"/>
        <v>0</v>
      </c>
      <c r="AE108" s="381">
        <f t="shared" ca="1" si="220"/>
        <v>0</v>
      </c>
      <c r="AF108" s="381">
        <f t="shared" ca="1" si="220"/>
        <v>0</v>
      </c>
      <c r="AG108" s="374">
        <f t="shared" si="229"/>
        <v>0</v>
      </c>
      <c r="AH108" s="374">
        <f t="shared" si="229"/>
        <v>0</v>
      </c>
      <c r="AI108" s="374">
        <f t="shared" si="229"/>
        <v>0</v>
      </c>
      <c r="AJ108" s="374">
        <f t="shared" si="229"/>
        <v>0</v>
      </c>
      <c r="AK108" s="374">
        <f t="shared" si="229"/>
        <v>0</v>
      </c>
      <c r="AL108" s="374">
        <f t="shared" si="229"/>
        <v>0</v>
      </c>
      <c r="AM108" s="374">
        <f t="shared" si="229"/>
        <v>0</v>
      </c>
      <c r="AN108" s="374">
        <f t="shared" si="229"/>
        <v>0</v>
      </c>
      <c r="AO108">
        <f ca="1">COUNTIF((OFFSET($AG$105,0,0,4,8)),IF(AG108=0,".",AG108))</f>
        <v>0</v>
      </c>
      <c r="AP108">
        <f t="shared" ca="1" si="221"/>
        <v>0</v>
      </c>
      <c r="AQ108">
        <f t="shared" ca="1" si="221"/>
        <v>0</v>
      </c>
      <c r="AR108">
        <f t="shared" ca="1" si="221"/>
        <v>0</v>
      </c>
      <c r="AS108">
        <f t="shared" ca="1" si="221"/>
        <v>0</v>
      </c>
      <c r="AT108">
        <f t="shared" ca="1" si="221"/>
        <v>0</v>
      </c>
      <c r="AU108">
        <f t="shared" ca="1" si="221"/>
        <v>0</v>
      </c>
      <c r="AV108">
        <f t="shared" ca="1" si="221"/>
        <v>0</v>
      </c>
      <c r="AW108" s="385">
        <f t="shared" si="229"/>
        <v>0</v>
      </c>
      <c r="AX108" s="385">
        <f t="shared" si="229"/>
        <v>0</v>
      </c>
      <c r="AY108" s="385">
        <f t="shared" si="229"/>
        <v>0</v>
      </c>
      <c r="AZ108" s="385">
        <f t="shared" si="229"/>
        <v>0</v>
      </c>
      <c r="BA108" s="385">
        <f t="shared" si="229"/>
        <v>0</v>
      </c>
      <c r="BB108" s="385">
        <f t="shared" si="229"/>
        <v>0</v>
      </c>
      <c r="BC108" s="385">
        <f t="shared" si="229"/>
        <v>0</v>
      </c>
      <c r="BD108" s="385">
        <f t="shared" si="229"/>
        <v>0</v>
      </c>
      <c r="BE108" s="381">
        <f ca="1">COUNTIF((OFFSET($AW$105,0,0,4,8)),IF(AW108=0,".",AW108))</f>
        <v>0</v>
      </c>
      <c r="BF108" s="381">
        <f t="shared" ca="1" si="222"/>
        <v>0</v>
      </c>
      <c r="BG108" s="381">
        <f t="shared" ca="1" si="222"/>
        <v>0</v>
      </c>
      <c r="BH108" s="381">
        <f t="shared" ca="1" si="222"/>
        <v>0</v>
      </c>
      <c r="BI108" s="381">
        <f t="shared" ca="1" si="222"/>
        <v>0</v>
      </c>
      <c r="BJ108" s="381">
        <f t="shared" ca="1" si="222"/>
        <v>0</v>
      </c>
      <c r="BK108" s="381">
        <f t="shared" ca="1" si="222"/>
        <v>0</v>
      </c>
      <c r="BL108" s="381">
        <f t="shared" ca="1" si="222"/>
        <v>0</v>
      </c>
      <c r="BM108" s="374">
        <f t="shared" si="229"/>
        <v>0</v>
      </c>
      <c r="BN108" s="374">
        <f t="shared" si="229"/>
        <v>0</v>
      </c>
      <c r="BO108" s="374">
        <f t="shared" si="229"/>
        <v>0</v>
      </c>
      <c r="BP108" s="374">
        <f t="shared" si="229"/>
        <v>0</v>
      </c>
      <c r="BQ108" s="374">
        <f t="shared" si="229"/>
        <v>0</v>
      </c>
      <c r="BR108" s="374">
        <f t="shared" si="229"/>
        <v>0</v>
      </c>
      <c r="BS108" s="374">
        <f t="shared" si="229"/>
        <v>0</v>
      </c>
      <c r="BT108" s="374">
        <f t="shared" si="229"/>
        <v>0</v>
      </c>
      <c r="BU108">
        <f ca="1">COUNTIF((OFFSET($BM$105,0,0,4,8)),IF(BM108=0,".",BM108))</f>
        <v>0</v>
      </c>
      <c r="BV108">
        <f t="shared" ca="1" si="223"/>
        <v>0</v>
      </c>
      <c r="BW108">
        <f t="shared" ca="1" si="223"/>
        <v>0</v>
      </c>
      <c r="BX108">
        <f t="shared" ca="1" si="223"/>
        <v>0</v>
      </c>
      <c r="BY108">
        <f t="shared" ca="1" si="223"/>
        <v>0</v>
      </c>
      <c r="BZ108">
        <f t="shared" ca="1" si="223"/>
        <v>0</v>
      </c>
      <c r="CA108">
        <f t="shared" ca="1" si="223"/>
        <v>0</v>
      </c>
      <c r="CB108">
        <f t="shared" ca="1" si="223"/>
        <v>0</v>
      </c>
    </row>
    <row r="109" spans="1:80" x14ac:dyDescent="0.2">
      <c r="A109" s="377">
        <f t="shared" ref="A109:H109" si="230">COUNTIF((A$105:A$108),IF(A105=0,".",A105))</f>
        <v>1</v>
      </c>
      <c r="B109" s="378">
        <f t="shared" si="230"/>
        <v>1</v>
      </c>
      <c r="C109" s="378">
        <f t="shared" si="230"/>
        <v>0</v>
      </c>
      <c r="D109" s="378">
        <f t="shared" si="230"/>
        <v>0</v>
      </c>
      <c r="E109" s="378">
        <f t="shared" si="230"/>
        <v>0</v>
      </c>
      <c r="F109" s="378">
        <f t="shared" si="230"/>
        <v>1</v>
      </c>
      <c r="G109" s="378">
        <f t="shared" si="230"/>
        <v>1</v>
      </c>
      <c r="H109" s="378">
        <f t="shared" si="230"/>
        <v>0</v>
      </c>
      <c r="I109" s="378">
        <f ca="1">SUM(I105:I108)</f>
        <v>1</v>
      </c>
      <c r="J109" s="378">
        <f t="shared" ref="J109:P109" ca="1" si="231">SUM(J105:J108)</f>
        <v>3</v>
      </c>
      <c r="K109" s="378">
        <f t="shared" ca="1" si="231"/>
        <v>0</v>
      </c>
      <c r="L109" s="378">
        <f t="shared" ca="1" si="231"/>
        <v>1</v>
      </c>
      <c r="M109" s="378">
        <f t="shared" ca="1" si="231"/>
        <v>0</v>
      </c>
      <c r="N109" s="378">
        <f t="shared" ca="1" si="231"/>
        <v>2</v>
      </c>
      <c r="O109" s="378">
        <f t="shared" ca="1" si="231"/>
        <v>1</v>
      </c>
      <c r="P109" s="378">
        <f t="shared" ca="1" si="231"/>
        <v>1</v>
      </c>
      <c r="Q109" s="378">
        <f t="shared" ref="Q109:X109" si="232">COUNTIF((Q$105:Q$108),IF(Q105=0,".",Q105))</f>
        <v>1</v>
      </c>
      <c r="R109" s="378">
        <f t="shared" si="232"/>
        <v>3</v>
      </c>
      <c r="S109" s="378">
        <f t="shared" si="232"/>
        <v>0</v>
      </c>
      <c r="T109" s="378">
        <f t="shared" si="232"/>
        <v>0</v>
      </c>
      <c r="U109" s="378">
        <f t="shared" si="232"/>
        <v>0</v>
      </c>
      <c r="V109" s="378">
        <f t="shared" si="232"/>
        <v>1</v>
      </c>
      <c r="W109" s="378">
        <f t="shared" si="232"/>
        <v>1</v>
      </c>
      <c r="X109" s="378">
        <f t="shared" si="232"/>
        <v>0</v>
      </c>
      <c r="Y109" s="378">
        <f ca="1">SUM(Y105:Y108)</f>
        <v>1</v>
      </c>
      <c r="Z109" s="378">
        <f t="shared" ref="Z109:AF109" ca="1" si="233">SUM(Z105:Z108)</f>
        <v>9</v>
      </c>
      <c r="AA109" s="378">
        <f t="shared" ca="1" si="233"/>
        <v>0</v>
      </c>
      <c r="AB109" s="378">
        <f t="shared" ca="1" si="233"/>
        <v>1</v>
      </c>
      <c r="AC109" s="378">
        <f t="shared" ca="1" si="233"/>
        <v>0</v>
      </c>
      <c r="AD109" s="378">
        <f t="shared" ca="1" si="233"/>
        <v>2</v>
      </c>
      <c r="AE109" s="378">
        <f t="shared" ca="1" si="233"/>
        <v>1</v>
      </c>
      <c r="AF109" s="378">
        <f t="shared" ca="1" si="233"/>
        <v>1</v>
      </c>
      <c r="AG109" s="378">
        <f t="shared" ref="AG109:AN112" si="234">COUNTIF((AG$105:AG$108),IF(AG105=0,".",AG105))</f>
        <v>0</v>
      </c>
      <c r="AH109" s="378">
        <f t="shared" si="234"/>
        <v>0</v>
      </c>
      <c r="AI109" s="378">
        <f t="shared" si="234"/>
        <v>0</v>
      </c>
      <c r="AJ109" s="378">
        <f t="shared" si="234"/>
        <v>0</v>
      </c>
      <c r="AK109" s="378">
        <f t="shared" si="234"/>
        <v>0</v>
      </c>
      <c r="AL109" s="378">
        <f t="shared" si="234"/>
        <v>0</v>
      </c>
      <c r="AM109" s="378">
        <f t="shared" si="234"/>
        <v>0</v>
      </c>
      <c r="AN109" s="378">
        <f t="shared" si="234"/>
        <v>0</v>
      </c>
      <c r="AO109" s="378">
        <f ca="1">SUM(AO105:AO108)</f>
        <v>0</v>
      </c>
      <c r="AP109" s="378">
        <f t="shared" ref="AP109:AV109" ca="1" si="235">SUM(AP105:AP108)</f>
        <v>0</v>
      </c>
      <c r="AQ109" s="378">
        <f t="shared" ca="1" si="235"/>
        <v>0</v>
      </c>
      <c r="AR109" s="378">
        <f t="shared" ca="1" si="235"/>
        <v>0</v>
      </c>
      <c r="AS109" s="378">
        <f t="shared" ca="1" si="235"/>
        <v>0</v>
      </c>
      <c r="AT109" s="378">
        <f t="shared" ca="1" si="235"/>
        <v>1</v>
      </c>
      <c r="AU109" s="378">
        <f t="shared" ca="1" si="235"/>
        <v>0</v>
      </c>
      <c r="AV109" s="378">
        <f t="shared" ca="1" si="235"/>
        <v>0</v>
      </c>
      <c r="AW109" s="378">
        <f t="shared" ref="AW109:BD112" si="236">COUNTIF((AW$105:AW$108),IF(AW105=0,".",AW105))</f>
        <v>0</v>
      </c>
      <c r="AX109" s="378">
        <f t="shared" si="236"/>
        <v>0</v>
      </c>
      <c r="AY109" s="378">
        <f t="shared" si="236"/>
        <v>0</v>
      </c>
      <c r="AZ109" s="378">
        <f t="shared" si="236"/>
        <v>0</v>
      </c>
      <c r="BA109" s="378">
        <f t="shared" si="236"/>
        <v>0</v>
      </c>
      <c r="BB109" s="378">
        <f t="shared" si="236"/>
        <v>0</v>
      </c>
      <c r="BC109" s="378">
        <f t="shared" si="236"/>
        <v>1</v>
      </c>
      <c r="BD109" s="378">
        <f t="shared" si="236"/>
        <v>0</v>
      </c>
      <c r="BE109" s="378">
        <f ca="1">SUM(BE105:BE108)</f>
        <v>0</v>
      </c>
      <c r="BF109" s="378">
        <f t="shared" ref="BF109:BL109" ca="1" si="237">SUM(BF105:BF108)</f>
        <v>0</v>
      </c>
      <c r="BG109" s="378">
        <f t="shared" ca="1" si="237"/>
        <v>0</v>
      </c>
      <c r="BH109" s="378">
        <f t="shared" ca="1" si="237"/>
        <v>0</v>
      </c>
      <c r="BI109" s="378">
        <f t="shared" ca="1" si="237"/>
        <v>0</v>
      </c>
      <c r="BJ109" s="378">
        <f t="shared" ca="1" si="237"/>
        <v>0</v>
      </c>
      <c r="BK109" s="378">
        <f t="shared" ca="1" si="237"/>
        <v>1</v>
      </c>
      <c r="BL109" s="378">
        <f t="shared" ca="1" si="237"/>
        <v>0</v>
      </c>
      <c r="BM109" s="378">
        <f t="shared" ref="BM109:BT112" si="238">COUNTIF((BM$105:BM$108),IF(BM105=0,".",BM105))</f>
        <v>0</v>
      </c>
      <c r="BN109" s="378">
        <f t="shared" si="238"/>
        <v>0</v>
      </c>
      <c r="BO109" s="378">
        <f t="shared" si="238"/>
        <v>0</v>
      </c>
      <c r="BP109" s="378">
        <f t="shared" si="238"/>
        <v>0</v>
      </c>
      <c r="BQ109" s="378">
        <f t="shared" si="238"/>
        <v>0</v>
      </c>
      <c r="BR109" s="378">
        <f t="shared" si="238"/>
        <v>0</v>
      </c>
      <c r="BS109" s="378">
        <f t="shared" si="238"/>
        <v>0</v>
      </c>
      <c r="BT109" s="378">
        <f t="shared" si="238"/>
        <v>0</v>
      </c>
      <c r="BU109" s="378">
        <f ca="1">SUM(BU105:BU108)</f>
        <v>0</v>
      </c>
      <c r="BV109" s="378">
        <f t="shared" ref="BV109:CB109" ca="1" si="239">SUM(BV105:BV108)</f>
        <v>0</v>
      </c>
      <c r="BW109" s="378">
        <f t="shared" ca="1" si="239"/>
        <v>0</v>
      </c>
      <c r="BX109" s="378">
        <f t="shared" ca="1" si="239"/>
        <v>0</v>
      </c>
      <c r="BY109" s="378">
        <f t="shared" ca="1" si="239"/>
        <v>0</v>
      </c>
      <c r="BZ109" s="378">
        <f t="shared" ca="1" si="239"/>
        <v>0</v>
      </c>
      <c r="CA109" s="378">
        <f t="shared" ca="1" si="239"/>
        <v>0</v>
      </c>
      <c r="CB109" s="378">
        <f t="shared" ca="1" si="239"/>
        <v>0</v>
      </c>
    </row>
    <row r="110" spans="1:80" ht="12.75" customHeight="1" x14ac:dyDescent="0.2">
      <c r="A110" s="377">
        <f t="shared" ref="A110:X112" si="240">COUNTIF((A$105:A$108),IF(A106=0,".",A106))</f>
        <v>0</v>
      </c>
      <c r="B110" s="378">
        <f t="shared" si="240"/>
        <v>1</v>
      </c>
      <c r="C110" s="378">
        <f t="shared" si="240"/>
        <v>0</v>
      </c>
      <c r="D110" s="378">
        <f t="shared" si="240"/>
        <v>1</v>
      </c>
      <c r="E110" s="378">
        <f t="shared" si="240"/>
        <v>0</v>
      </c>
      <c r="F110" s="378">
        <f t="shared" si="240"/>
        <v>1</v>
      </c>
      <c r="G110" s="378">
        <f t="shared" si="240"/>
        <v>0</v>
      </c>
      <c r="H110" s="378">
        <f t="shared" si="240"/>
        <v>0</v>
      </c>
      <c r="I110" s="1109" t="s">
        <v>329</v>
      </c>
      <c r="J110" s="1109"/>
      <c r="K110" s="1109"/>
      <c r="L110" s="1109"/>
      <c r="M110" s="1109"/>
      <c r="N110" s="1109"/>
      <c r="O110" s="1109"/>
      <c r="P110" s="1109"/>
      <c r="Q110" s="378">
        <f t="shared" si="240"/>
        <v>0</v>
      </c>
      <c r="R110" s="378">
        <f t="shared" si="240"/>
        <v>3</v>
      </c>
      <c r="S110" s="378">
        <f t="shared" si="240"/>
        <v>0</v>
      </c>
      <c r="T110" s="378">
        <f t="shared" si="240"/>
        <v>1</v>
      </c>
      <c r="U110" s="378">
        <f t="shared" si="240"/>
        <v>0</v>
      </c>
      <c r="V110" s="378">
        <f t="shared" si="240"/>
        <v>1</v>
      </c>
      <c r="W110" s="378">
        <f t="shared" si="240"/>
        <v>0</v>
      </c>
      <c r="X110" s="378">
        <f t="shared" si="240"/>
        <v>0</v>
      </c>
      <c r="Y110" s="1109" t="s">
        <v>329</v>
      </c>
      <c r="Z110" s="1109"/>
      <c r="AA110" s="1109"/>
      <c r="AB110" s="1109"/>
      <c r="AC110" s="1109"/>
      <c r="AD110" s="1109"/>
      <c r="AE110" s="1109"/>
      <c r="AF110" s="1109"/>
      <c r="AG110" s="378">
        <f t="shared" si="234"/>
        <v>0</v>
      </c>
      <c r="AH110" s="378">
        <f t="shared" si="234"/>
        <v>0</v>
      </c>
      <c r="AI110" s="378">
        <f t="shared" si="234"/>
        <v>0</v>
      </c>
      <c r="AJ110" s="378">
        <f t="shared" si="234"/>
        <v>0</v>
      </c>
      <c r="AK110" s="378">
        <f t="shared" si="234"/>
        <v>0</v>
      </c>
      <c r="AL110" s="378">
        <f t="shared" si="234"/>
        <v>1</v>
      </c>
      <c r="AM110" s="378">
        <f t="shared" si="234"/>
        <v>0</v>
      </c>
      <c r="AN110" s="378">
        <f t="shared" si="234"/>
        <v>0</v>
      </c>
      <c r="AO110" s="1109" t="s">
        <v>329</v>
      </c>
      <c r="AP110" s="1109"/>
      <c r="AQ110" s="1109"/>
      <c r="AR110" s="1109"/>
      <c r="AS110" s="1109"/>
      <c r="AT110" s="1109"/>
      <c r="AU110" s="1109"/>
      <c r="AV110" s="1109"/>
      <c r="AW110" s="378">
        <f t="shared" si="236"/>
        <v>0</v>
      </c>
      <c r="AX110" s="378">
        <f t="shared" si="236"/>
        <v>0</v>
      </c>
      <c r="AY110" s="378">
        <f t="shared" si="236"/>
        <v>0</v>
      </c>
      <c r="AZ110" s="378">
        <f t="shared" si="236"/>
        <v>0</v>
      </c>
      <c r="BA110" s="378">
        <f t="shared" si="236"/>
        <v>0</v>
      </c>
      <c r="BB110" s="378">
        <f t="shared" si="236"/>
        <v>0</v>
      </c>
      <c r="BC110" s="378">
        <f t="shared" si="236"/>
        <v>0</v>
      </c>
      <c r="BD110" s="378">
        <f t="shared" si="236"/>
        <v>0</v>
      </c>
      <c r="BE110" s="1109" t="s">
        <v>329</v>
      </c>
      <c r="BF110" s="1109"/>
      <c r="BG110" s="1109"/>
      <c r="BH110" s="1109"/>
      <c r="BI110" s="1109"/>
      <c r="BJ110" s="1109"/>
      <c r="BK110" s="1109"/>
      <c r="BL110" s="1109"/>
      <c r="BM110" s="378">
        <f t="shared" si="238"/>
        <v>0</v>
      </c>
      <c r="BN110" s="378">
        <f t="shared" si="238"/>
        <v>0</v>
      </c>
      <c r="BO110" s="378">
        <f t="shared" si="238"/>
        <v>0</v>
      </c>
      <c r="BP110" s="378">
        <f t="shared" si="238"/>
        <v>0</v>
      </c>
      <c r="BQ110" s="378">
        <f t="shared" si="238"/>
        <v>0</v>
      </c>
      <c r="BR110" s="378">
        <f t="shared" si="238"/>
        <v>0</v>
      </c>
      <c r="BS110" s="378">
        <f t="shared" si="238"/>
        <v>0</v>
      </c>
      <c r="BT110" s="378">
        <f t="shared" si="238"/>
        <v>0</v>
      </c>
      <c r="BU110" s="1109" t="s">
        <v>329</v>
      </c>
      <c r="BV110" s="1109"/>
      <c r="BW110" s="1109"/>
      <c r="BX110" s="1109"/>
      <c r="BY110" s="1109"/>
      <c r="BZ110" s="1109"/>
      <c r="CA110" s="1109"/>
      <c r="CB110" s="1109"/>
    </row>
    <row r="111" spans="1:80" ht="12.75" customHeight="1" x14ac:dyDescent="0.2">
      <c r="A111" s="377">
        <f t="shared" si="240"/>
        <v>0</v>
      </c>
      <c r="B111" s="378">
        <f t="shared" si="240"/>
        <v>1</v>
      </c>
      <c r="C111" s="378">
        <f t="shared" si="240"/>
        <v>0</v>
      </c>
      <c r="D111" s="378">
        <f t="shared" si="240"/>
        <v>0</v>
      </c>
      <c r="E111" s="378">
        <f t="shared" si="240"/>
        <v>0</v>
      </c>
      <c r="F111" s="378">
        <f t="shared" si="240"/>
        <v>0</v>
      </c>
      <c r="G111" s="378">
        <f t="shared" si="240"/>
        <v>0</v>
      </c>
      <c r="H111" s="378">
        <f t="shared" si="240"/>
        <v>1</v>
      </c>
      <c r="I111" s="1109"/>
      <c r="J111" s="1109"/>
      <c r="K111" s="1109"/>
      <c r="L111" s="1109"/>
      <c r="M111" s="1109"/>
      <c r="N111" s="1109"/>
      <c r="O111" s="1109"/>
      <c r="P111" s="1109"/>
      <c r="Q111" s="378">
        <f t="shared" si="240"/>
        <v>0</v>
      </c>
      <c r="R111" s="378">
        <f t="shared" si="240"/>
        <v>3</v>
      </c>
      <c r="S111" s="378">
        <f t="shared" si="240"/>
        <v>0</v>
      </c>
      <c r="T111" s="378">
        <f t="shared" si="240"/>
        <v>0</v>
      </c>
      <c r="U111" s="378">
        <f t="shared" si="240"/>
        <v>0</v>
      </c>
      <c r="V111" s="378">
        <f t="shared" si="240"/>
        <v>0</v>
      </c>
      <c r="W111" s="378">
        <f t="shared" si="240"/>
        <v>0</v>
      </c>
      <c r="X111" s="378">
        <f t="shared" si="240"/>
        <v>1</v>
      </c>
      <c r="Y111" s="1109"/>
      <c r="Z111" s="1109"/>
      <c r="AA111" s="1109"/>
      <c r="AB111" s="1109"/>
      <c r="AC111" s="1109"/>
      <c r="AD111" s="1109"/>
      <c r="AE111" s="1109"/>
      <c r="AF111" s="1109"/>
      <c r="AG111" s="378">
        <f t="shared" si="234"/>
        <v>0</v>
      </c>
      <c r="AH111" s="378">
        <f t="shared" si="234"/>
        <v>0</v>
      </c>
      <c r="AI111" s="378">
        <f t="shared" si="234"/>
        <v>0</v>
      </c>
      <c r="AJ111" s="378">
        <f t="shared" si="234"/>
        <v>0</v>
      </c>
      <c r="AK111" s="378">
        <f t="shared" si="234"/>
        <v>0</v>
      </c>
      <c r="AL111" s="378">
        <f t="shared" si="234"/>
        <v>0</v>
      </c>
      <c r="AM111" s="378">
        <f t="shared" si="234"/>
        <v>0</v>
      </c>
      <c r="AN111" s="378">
        <f t="shared" si="234"/>
        <v>0</v>
      </c>
      <c r="AO111" s="1109"/>
      <c r="AP111" s="1109"/>
      <c r="AQ111" s="1109"/>
      <c r="AR111" s="1109"/>
      <c r="AS111" s="1109"/>
      <c r="AT111" s="1109"/>
      <c r="AU111" s="1109"/>
      <c r="AV111" s="1109"/>
      <c r="AW111" s="378">
        <f t="shared" si="236"/>
        <v>0</v>
      </c>
      <c r="AX111" s="378">
        <f t="shared" si="236"/>
        <v>0</v>
      </c>
      <c r="AY111" s="378">
        <f t="shared" si="236"/>
        <v>0</v>
      </c>
      <c r="AZ111" s="378">
        <f t="shared" si="236"/>
        <v>0</v>
      </c>
      <c r="BA111" s="378">
        <f t="shared" si="236"/>
        <v>0</v>
      </c>
      <c r="BB111" s="378">
        <f t="shared" si="236"/>
        <v>0</v>
      </c>
      <c r="BC111" s="378">
        <f t="shared" si="236"/>
        <v>0</v>
      </c>
      <c r="BD111" s="378">
        <f t="shared" si="236"/>
        <v>0</v>
      </c>
      <c r="BE111" s="1109"/>
      <c r="BF111" s="1109"/>
      <c r="BG111" s="1109"/>
      <c r="BH111" s="1109"/>
      <c r="BI111" s="1109"/>
      <c r="BJ111" s="1109"/>
      <c r="BK111" s="1109"/>
      <c r="BL111" s="1109"/>
      <c r="BM111" s="378">
        <f t="shared" si="238"/>
        <v>0</v>
      </c>
      <c r="BN111" s="378">
        <f t="shared" si="238"/>
        <v>0</v>
      </c>
      <c r="BO111" s="378">
        <f t="shared" si="238"/>
        <v>0</v>
      </c>
      <c r="BP111" s="378">
        <f t="shared" si="238"/>
        <v>0</v>
      </c>
      <c r="BQ111" s="378">
        <f t="shared" si="238"/>
        <v>0</v>
      </c>
      <c r="BR111" s="378">
        <f t="shared" si="238"/>
        <v>0</v>
      </c>
      <c r="BS111" s="378">
        <f t="shared" si="238"/>
        <v>0</v>
      </c>
      <c r="BT111" s="378">
        <f t="shared" si="238"/>
        <v>0</v>
      </c>
      <c r="BU111" s="1109"/>
      <c r="BV111" s="1109"/>
      <c r="BW111" s="1109"/>
      <c r="BX111" s="1109"/>
      <c r="BY111" s="1109"/>
      <c r="BZ111" s="1109"/>
      <c r="CA111" s="1109"/>
      <c r="CB111" s="1109"/>
    </row>
    <row r="112" spans="1:80" ht="13.5" thickBot="1" x14ac:dyDescent="0.25">
      <c r="A112" s="377">
        <f t="shared" si="240"/>
        <v>0</v>
      </c>
      <c r="B112" s="378">
        <f t="shared" si="240"/>
        <v>0</v>
      </c>
      <c r="C112" s="378">
        <f t="shared" si="240"/>
        <v>0</v>
      </c>
      <c r="D112" s="378">
        <f t="shared" si="240"/>
        <v>0</v>
      </c>
      <c r="E112" s="378">
        <f t="shared" si="240"/>
        <v>0</v>
      </c>
      <c r="F112" s="378">
        <f t="shared" si="240"/>
        <v>0</v>
      </c>
      <c r="G112" s="378">
        <f t="shared" si="240"/>
        <v>0</v>
      </c>
      <c r="H112" s="378">
        <f t="shared" si="240"/>
        <v>0</v>
      </c>
      <c r="I112" s="380" t="s">
        <v>42</v>
      </c>
      <c r="J112" s="380" t="s">
        <v>44</v>
      </c>
      <c r="K112" s="380" t="s">
        <v>45</v>
      </c>
      <c r="L112" s="380" t="s">
        <v>46</v>
      </c>
      <c r="M112" s="380" t="s">
        <v>47</v>
      </c>
      <c r="N112" s="380" t="s">
        <v>48</v>
      </c>
      <c r="O112" s="380" t="s">
        <v>67</v>
      </c>
      <c r="P112" s="380" t="s">
        <v>43</v>
      </c>
      <c r="Q112" s="378">
        <f t="shared" si="240"/>
        <v>0</v>
      </c>
      <c r="R112" s="378">
        <f t="shared" si="240"/>
        <v>0</v>
      </c>
      <c r="S112" s="378">
        <f t="shared" si="240"/>
        <v>0</v>
      </c>
      <c r="T112" s="378">
        <f t="shared" si="240"/>
        <v>0</v>
      </c>
      <c r="U112" s="378">
        <f t="shared" si="240"/>
        <v>0</v>
      </c>
      <c r="V112" s="378">
        <f t="shared" si="240"/>
        <v>0</v>
      </c>
      <c r="W112" s="378">
        <f t="shared" si="240"/>
        <v>0</v>
      </c>
      <c r="X112" s="378">
        <f t="shared" si="240"/>
        <v>0</v>
      </c>
      <c r="Y112" s="380" t="s">
        <v>42</v>
      </c>
      <c r="Z112" s="380" t="s">
        <v>44</v>
      </c>
      <c r="AA112" s="380" t="s">
        <v>45</v>
      </c>
      <c r="AB112" s="380" t="s">
        <v>46</v>
      </c>
      <c r="AC112" s="380" t="s">
        <v>47</v>
      </c>
      <c r="AD112" s="380" t="s">
        <v>48</v>
      </c>
      <c r="AE112" s="380" t="s">
        <v>67</v>
      </c>
      <c r="AF112" s="380" t="s">
        <v>43</v>
      </c>
      <c r="AG112" s="378">
        <f t="shared" si="234"/>
        <v>0</v>
      </c>
      <c r="AH112" s="378">
        <f t="shared" si="234"/>
        <v>0</v>
      </c>
      <c r="AI112" s="378">
        <f t="shared" si="234"/>
        <v>0</v>
      </c>
      <c r="AJ112" s="378">
        <f t="shared" si="234"/>
        <v>0</v>
      </c>
      <c r="AK112" s="378">
        <f t="shared" si="234"/>
        <v>0</v>
      </c>
      <c r="AL112" s="378">
        <f t="shared" si="234"/>
        <v>0</v>
      </c>
      <c r="AM112" s="378">
        <f t="shared" si="234"/>
        <v>0</v>
      </c>
      <c r="AN112" s="378">
        <f t="shared" si="234"/>
        <v>0</v>
      </c>
      <c r="AO112" s="380" t="s">
        <v>42</v>
      </c>
      <c r="AP112" s="380" t="s">
        <v>44</v>
      </c>
      <c r="AQ112" s="380" t="s">
        <v>45</v>
      </c>
      <c r="AR112" s="380" t="s">
        <v>46</v>
      </c>
      <c r="AS112" s="380" t="s">
        <v>47</v>
      </c>
      <c r="AT112" s="380" t="s">
        <v>48</v>
      </c>
      <c r="AU112" s="380" t="s">
        <v>67</v>
      </c>
      <c r="AV112" s="380" t="s">
        <v>43</v>
      </c>
      <c r="AW112" s="378">
        <f t="shared" si="236"/>
        <v>0</v>
      </c>
      <c r="AX112" s="378">
        <f t="shared" si="236"/>
        <v>0</v>
      </c>
      <c r="AY112" s="378">
        <f t="shared" si="236"/>
        <v>0</v>
      </c>
      <c r="AZ112" s="378">
        <f t="shared" si="236"/>
        <v>0</v>
      </c>
      <c r="BA112" s="378">
        <f t="shared" si="236"/>
        <v>0</v>
      </c>
      <c r="BB112" s="378">
        <f t="shared" si="236"/>
        <v>0</v>
      </c>
      <c r="BC112" s="378">
        <f t="shared" si="236"/>
        <v>0</v>
      </c>
      <c r="BD112" s="378">
        <f t="shared" si="236"/>
        <v>0</v>
      </c>
      <c r="BE112" s="380" t="s">
        <v>42</v>
      </c>
      <c r="BF112" s="380" t="s">
        <v>44</v>
      </c>
      <c r="BG112" s="380" t="s">
        <v>45</v>
      </c>
      <c r="BH112" s="380" t="s">
        <v>46</v>
      </c>
      <c r="BI112" s="380" t="s">
        <v>47</v>
      </c>
      <c r="BJ112" s="380" t="s">
        <v>48</v>
      </c>
      <c r="BK112" s="380" t="s">
        <v>67</v>
      </c>
      <c r="BL112" s="380" t="s">
        <v>43</v>
      </c>
      <c r="BM112" s="378">
        <f t="shared" si="238"/>
        <v>0</v>
      </c>
      <c r="BN112" s="378">
        <f t="shared" si="238"/>
        <v>0</v>
      </c>
      <c r="BO112" s="378">
        <f t="shared" si="238"/>
        <v>0</v>
      </c>
      <c r="BP112" s="378">
        <f t="shared" si="238"/>
        <v>0</v>
      </c>
      <c r="BQ112" s="378">
        <f t="shared" si="238"/>
        <v>0</v>
      </c>
      <c r="BR112" s="378">
        <f t="shared" si="238"/>
        <v>0</v>
      </c>
      <c r="BS112" s="378">
        <f t="shared" si="238"/>
        <v>0</v>
      </c>
      <c r="BT112" s="378">
        <f t="shared" si="238"/>
        <v>0</v>
      </c>
      <c r="BU112" s="380" t="s">
        <v>42</v>
      </c>
      <c r="BV112" s="380" t="s">
        <v>44</v>
      </c>
      <c r="BW112" s="380" t="s">
        <v>45</v>
      </c>
      <c r="BX112" s="380" t="s">
        <v>46</v>
      </c>
      <c r="BY112" s="380" t="s">
        <v>47</v>
      </c>
      <c r="BZ112" s="380" t="s">
        <v>48</v>
      </c>
      <c r="CA112" s="380" t="s">
        <v>67</v>
      </c>
      <c r="CB112" s="380" t="s">
        <v>43</v>
      </c>
    </row>
    <row r="113" spans="1:80" ht="13.5" thickBot="1" x14ac:dyDescent="0.25">
      <c r="A113" s="373">
        <f t="shared" ref="A113:BD113" si="241">SUM(A105:A112)</f>
        <v>1</v>
      </c>
      <c r="B113" s="372">
        <f t="shared" si="241"/>
        <v>3</v>
      </c>
      <c r="C113" s="372">
        <f t="shared" si="241"/>
        <v>0</v>
      </c>
      <c r="D113" s="372">
        <f t="shared" si="241"/>
        <v>1</v>
      </c>
      <c r="E113" s="372">
        <f t="shared" si="241"/>
        <v>0</v>
      </c>
      <c r="F113" s="372">
        <f t="shared" si="241"/>
        <v>2</v>
      </c>
      <c r="G113" s="372">
        <f t="shared" si="241"/>
        <v>1</v>
      </c>
      <c r="H113" s="372">
        <f t="shared" si="241"/>
        <v>1</v>
      </c>
      <c r="I113" s="379" t="str">
        <f t="shared" ref="I113:P113" ca="1" si="242">IF(A113=I109,"OK.","CISSS!")</f>
        <v>OK.</v>
      </c>
      <c r="J113" s="379" t="str">
        <f t="shared" ca="1" si="242"/>
        <v>OK.</v>
      </c>
      <c r="K113" s="379" t="str">
        <f t="shared" ca="1" si="242"/>
        <v>OK.</v>
      </c>
      <c r="L113" s="379" t="str">
        <f t="shared" ca="1" si="242"/>
        <v>OK.</v>
      </c>
      <c r="M113" s="379" t="str">
        <f t="shared" ca="1" si="242"/>
        <v>OK.</v>
      </c>
      <c r="N113" s="379" t="str">
        <f t="shared" ca="1" si="242"/>
        <v>OK.</v>
      </c>
      <c r="O113" s="379" t="str">
        <f t="shared" ca="1" si="242"/>
        <v>OK.</v>
      </c>
      <c r="P113" s="379" t="str">
        <f t="shared" ca="1" si="242"/>
        <v>OK.</v>
      </c>
      <c r="Q113" s="384">
        <f t="shared" si="241"/>
        <v>1</v>
      </c>
      <c r="R113" s="384">
        <f t="shared" si="241"/>
        <v>9</v>
      </c>
      <c r="S113" s="384">
        <f t="shared" si="241"/>
        <v>0</v>
      </c>
      <c r="T113" s="384">
        <f t="shared" si="241"/>
        <v>1</v>
      </c>
      <c r="U113" s="384">
        <f t="shared" si="241"/>
        <v>0</v>
      </c>
      <c r="V113" s="384">
        <f t="shared" si="241"/>
        <v>2</v>
      </c>
      <c r="W113" s="384">
        <f t="shared" si="241"/>
        <v>1</v>
      </c>
      <c r="X113" s="384">
        <f t="shared" si="241"/>
        <v>1</v>
      </c>
      <c r="Y113" s="382" t="str">
        <f t="shared" ref="Y113:AF113" ca="1" si="243">IF(Q113=Y109,"OK.","CISSS!")</f>
        <v>OK.</v>
      </c>
      <c r="Z113" s="382" t="str">
        <f t="shared" ca="1" si="243"/>
        <v>OK.</v>
      </c>
      <c r="AA113" s="382" t="str">
        <f t="shared" ca="1" si="243"/>
        <v>OK.</v>
      </c>
      <c r="AB113" s="382" t="str">
        <f t="shared" ca="1" si="243"/>
        <v>OK.</v>
      </c>
      <c r="AC113" s="382" t="str">
        <f t="shared" ca="1" si="243"/>
        <v>OK.</v>
      </c>
      <c r="AD113" s="382" t="str">
        <f t="shared" ca="1" si="243"/>
        <v>OK.</v>
      </c>
      <c r="AE113" s="382" t="str">
        <f t="shared" ca="1" si="243"/>
        <v>OK.</v>
      </c>
      <c r="AF113" s="382" t="str">
        <f t="shared" ca="1" si="243"/>
        <v>OK.</v>
      </c>
      <c r="AG113" s="372">
        <f t="shared" si="241"/>
        <v>0</v>
      </c>
      <c r="AH113" s="372">
        <f t="shared" si="241"/>
        <v>0</v>
      </c>
      <c r="AI113" s="372">
        <f t="shared" si="241"/>
        <v>0</v>
      </c>
      <c r="AJ113" s="372">
        <f t="shared" si="241"/>
        <v>0</v>
      </c>
      <c r="AK113" s="372">
        <f t="shared" si="241"/>
        <v>0</v>
      </c>
      <c r="AL113" s="372">
        <f t="shared" si="241"/>
        <v>1</v>
      </c>
      <c r="AM113" s="372">
        <f t="shared" si="241"/>
        <v>0</v>
      </c>
      <c r="AN113" s="372">
        <f t="shared" si="241"/>
        <v>0</v>
      </c>
      <c r="AO113" s="379" t="str">
        <f t="shared" ref="AO113:AV113" ca="1" si="244">IF(AG113=AO109,"OK.","CISSS!")</f>
        <v>OK.</v>
      </c>
      <c r="AP113" s="379" t="str">
        <f t="shared" ca="1" si="244"/>
        <v>OK.</v>
      </c>
      <c r="AQ113" s="379" t="str">
        <f t="shared" ca="1" si="244"/>
        <v>OK.</v>
      </c>
      <c r="AR113" s="379" t="str">
        <f t="shared" ca="1" si="244"/>
        <v>OK.</v>
      </c>
      <c r="AS113" s="379" t="str">
        <f t="shared" ca="1" si="244"/>
        <v>OK.</v>
      </c>
      <c r="AT113" s="379" t="str">
        <f t="shared" ca="1" si="244"/>
        <v>OK.</v>
      </c>
      <c r="AU113" s="379" t="str">
        <f t="shared" ca="1" si="244"/>
        <v>OK.</v>
      </c>
      <c r="AV113" s="379" t="str">
        <f t="shared" ca="1" si="244"/>
        <v>OK.</v>
      </c>
      <c r="AW113" s="384">
        <f t="shared" si="241"/>
        <v>0</v>
      </c>
      <c r="AX113" s="384">
        <f t="shared" si="241"/>
        <v>0</v>
      </c>
      <c r="AY113" s="384">
        <f t="shared" si="241"/>
        <v>0</v>
      </c>
      <c r="AZ113" s="384">
        <f t="shared" si="241"/>
        <v>0</v>
      </c>
      <c r="BA113" s="384">
        <f t="shared" si="241"/>
        <v>0</v>
      </c>
      <c r="BB113" s="384">
        <f t="shared" si="241"/>
        <v>0</v>
      </c>
      <c r="BC113" s="384">
        <f t="shared" si="241"/>
        <v>1</v>
      </c>
      <c r="BD113" s="384">
        <f t="shared" si="241"/>
        <v>0</v>
      </c>
      <c r="BE113" s="382" t="str">
        <f t="shared" ref="BE113:BL113" ca="1" si="245">IF(AW113=BE109,"OK.","CISSS!")</f>
        <v>OK.</v>
      </c>
      <c r="BF113" s="382" t="str">
        <f t="shared" ca="1" si="245"/>
        <v>OK.</v>
      </c>
      <c r="BG113" s="382" t="str">
        <f t="shared" ca="1" si="245"/>
        <v>OK.</v>
      </c>
      <c r="BH113" s="382" t="str">
        <f t="shared" ca="1" si="245"/>
        <v>OK.</v>
      </c>
      <c r="BI113" s="382" t="str">
        <f t="shared" ca="1" si="245"/>
        <v>OK.</v>
      </c>
      <c r="BJ113" s="382" t="str">
        <f t="shared" ca="1" si="245"/>
        <v>OK.</v>
      </c>
      <c r="BK113" s="382" t="str">
        <f t="shared" ca="1" si="245"/>
        <v>OK.</v>
      </c>
      <c r="BL113" s="382" t="str">
        <f t="shared" ca="1" si="245"/>
        <v>OK.</v>
      </c>
      <c r="BM113" s="372">
        <f t="shared" ref="BM113:BT113" si="246">SUM(BM105:BM112)</f>
        <v>0</v>
      </c>
      <c r="BN113" s="372">
        <f t="shared" si="246"/>
        <v>0</v>
      </c>
      <c r="BO113" s="372">
        <f t="shared" si="246"/>
        <v>0</v>
      </c>
      <c r="BP113" s="372">
        <f t="shared" si="246"/>
        <v>0</v>
      </c>
      <c r="BQ113" s="372">
        <f t="shared" si="246"/>
        <v>0</v>
      </c>
      <c r="BR113" s="372">
        <f t="shared" si="246"/>
        <v>0</v>
      </c>
      <c r="BS113" s="372">
        <f t="shared" si="246"/>
        <v>0</v>
      </c>
      <c r="BT113" s="372">
        <f t="shared" si="246"/>
        <v>0</v>
      </c>
      <c r="BU113" s="379" t="str">
        <f t="shared" ref="BU113:CB113" ca="1" si="247">IF(BM113=BU109,"OK.","CISSS!")</f>
        <v>OK.</v>
      </c>
      <c r="BV113" s="379" t="str">
        <f t="shared" ca="1" si="247"/>
        <v>OK.</v>
      </c>
      <c r="BW113" s="379" t="str">
        <f t="shared" ca="1" si="247"/>
        <v>OK.</v>
      </c>
      <c r="BX113" s="379" t="str">
        <f t="shared" ca="1" si="247"/>
        <v>OK.</v>
      </c>
      <c r="BY113" s="379" t="str">
        <f t="shared" ca="1" si="247"/>
        <v>OK.</v>
      </c>
      <c r="BZ113" s="379" t="str">
        <f t="shared" ca="1" si="247"/>
        <v>OK.</v>
      </c>
      <c r="CA113" s="379" t="str">
        <f t="shared" ca="1" si="247"/>
        <v>OK.</v>
      </c>
      <c r="CB113" s="379" t="str">
        <f t="shared" ca="1" si="247"/>
        <v>OK.</v>
      </c>
    </row>
    <row r="114" spans="1:80" x14ac:dyDescent="0.2">
      <c r="A114" s="375" t="str">
        <f t="shared" ref="A114:H114" si="248">A$9</f>
        <v>ARCH 142.11</v>
      </c>
      <c r="B114" s="375">
        <f t="shared" si="248"/>
        <v>0</v>
      </c>
      <c r="C114" s="375">
        <f t="shared" si="248"/>
        <v>0</v>
      </c>
      <c r="D114" s="375">
        <f t="shared" si="248"/>
        <v>0</v>
      </c>
      <c r="E114" s="375">
        <f t="shared" si="248"/>
        <v>0</v>
      </c>
      <c r="F114" s="375" t="str">
        <f t="shared" si="248"/>
        <v>HTR 302.0A</v>
      </c>
      <c r="G114" s="375" t="str">
        <f t="shared" si="248"/>
        <v>ARCH 469.11</v>
      </c>
      <c r="H114" s="375">
        <f t="shared" si="248"/>
        <v>0</v>
      </c>
      <c r="I114">
        <f ca="1">COUNTIF((OFFSET($A$114,0,0,4,8)),IF(A114=0,".",A114))</f>
        <v>1</v>
      </c>
      <c r="J114">
        <f t="shared" ref="J114:P117" ca="1" si="249">COUNTIF((OFFSET($A$114,0,0,4,8)),IF(B114=0,".",B114))</f>
        <v>0</v>
      </c>
      <c r="K114">
        <f t="shared" ca="1" si="249"/>
        <v>0</v>
      </c>
      <c r="L114">
        <f t="shared" ca="1" si="249"/>
        <v>0</v>
      </c>
      <c r="M114">
        <f t="shared" ca="1" si="249"/>
        <v>0</v>
      </c>
      <c r="N114">
        <f t="shared" ca="1" si="249"/>
        <v>1</v>
      </c>
      <c r="O114">
        <f t="shared" ca="1" si="249"/>
        <v>1</v>
      </c>
      <c r="P114">
        <f t="shared" ca="1" si="249"/>
        <v>0</v>
      </c>
      <c r="Q114" s="375" t="str">
        <f t="shared" ref="Q114:BT114" si="250">Q$9</f>
        <v>Öğr. Gör. Sadrettin USLU</v>
      </c>
      <c r="R114" s="375">
        <f t="shared" si="250"/>
        <v>0</v>
      </c>
      <c r="S114" s="375">
        <f t="shared" si="250"/>
        <v>0</v>
      </c>
      <c r="T114" s="375">
        <f t="shared" si="250"/>
        <v>0</v>
      </c>
      <c r="U114" s="375">
        <f t="shared" si="250"/>
        <v>0</v>
      </c>
      <c r="V114" s="375" t="str">
        <f t="shared" si="250"/>
        <v>Rectorate4</v>
      </c>
      <c r="W114" s="375" t="str">
        <f t="shared" si="250"/>
        <v>Doç. Dr. A. Dilek ÖZDEMİR</v>
      </c>
      <c r="X114" s="375">
        <f t="shared" si="250"/>
        <v>0</v>
      </c>
      <c r="Y114" s="381">
        <f ca="1">COUNTIF((OFFSET($Q$114,0,0,4,8)),IF(Q114=0,".",Q114))</f>
        <v>1</v>
      </c>
      <c r="Z114" s="381">
        <f t="shared" ref="Z114:AF117" ca="1" si="251">COUNTIF((OFFSET($Q$114,0,0,4,8)),IF(R114=0,".",R114))</f>
        <v>0</v>
      </c>
      <c r="AA114" s="381">
        <f t="shared" ca="1" si="251"/>
        <v>0</v>
      </c>
      <c r="AB114" s="381">
        <f t="shared" ca="1" si="251"/>
        <v>0</v>
      </c>
      <c r="AC114" s="381">
        <f t="shared" ca="1" si="251"/>
        <v>0</v>
      </c>
      <c r="AD114" s="381">
        <f t="shared" ca="1" si="251"/>
        <v>1</v>
      </c>
      <c r="AE114" s="381">
        <f t="shared" ca="1" si="251"/>
        <v>1</v>
      </c>
      <c r="AF114" s="381">
        <f t="shared" ca="1" si="251"/>
        <v>0</v>
      </c>
      <c r="AG114" s="375">
        <f t="shared" si="250"/>
        <v>0</v>
      </c>
      <c r="AH114" s="375">
        <f t="shared" si="250"/>
        <v>0</v>
      </c>
      <c r="AI114" s="375">
        <f t="shared" si="250"/>
        <v>0</v>
      </c>
      <c r="AJ114" s="375">
        <f t="shared" si="250"/>
        <v>0</v>
      </c>
      <c r="AK114" s="375">
        <f t="shared" si="250"/>
        <v>0</v>
      </c>
      <c r="AL114" s="375">
        <f t="shared" si="250"/>
        <v>0</v>
      </c>
      <c r="AM114" s="375">
        <f t="shared" si="250"/>
        <v>0</v>
      </c>
      <c r="AN114" s="375">
        <f t="shared" si="250"/>
        <v>0</v>
      </c>
      <c r="AO114">
        <f ca="1">COUNTIF((OFFSET($AG$114,0,0,4,8)),IF(AG114=0,".",AG114))</f>
        <v>0</v>
      </c>
      <c r="AP114">
        <f t="shared" ref="AP114:AV117" ca="1" si="252">COUNTIF((OFFSET($AG$114,0,0,4,8)),IF(AH114=0,".",AH114))</f>
        <v>0</v>
      </c>
      <c r="AQ114">
        <f t="shared" ca="1" si="252"/>
        <v>0</v>
      </c>
      <c r="AR114">
        <f t="shared" ca="1" si="252"/>
        <v>0</v>
      </c>
      <c r="AS114">
        <f t="shared" ca="1" si="252"/>
        <v>0</v>
      </c>
      <c r="AT114">
        <f t="shared" ca="1" si="252"/>
        <v>0</v>
      </c>
      <c r="AU114">
        <f t="shared" ca="1" si="252"/>
        <v>0</v>
      </c>
      <c r="AV114">
        <f t="shared" ca="1" si="252"/>
        <v>0</v>
      </c>
      <c r="AW114" s="375">
        <f t="shared" si="250"/>
        <v>0</v>
      </c>
      <c r="AX114" s="375">
        <f t="shared" si="250"/>
        <v>0</v>
      </c>
      <c r="AY114" s="375">
        <f t="shared" si="250"/>
        <v>0</v>
      </c>
      <c r="AZ114" s="375">
        <f t="shared" si="250"/>
        <v>0</v>
      </c>
      <c r="BA114" s="375">
        <f t="shared" si="250"/>
        <v>0</v>
      </c>
      <c r="BB114" s="375">
        <f t="shared" si="250"/>
        <v>0</v>
      </c>
      <c r="BC114" s="375" t="str">
        <f t="shared" si="250"/>
        <v>Dicle KIZILDERE</v>
      </c>
      <c r="BD114" s="375">
        <f t="shared" si="250"/>
        <v>0</v>
      </c>
      <c r="BE114" s="381">
        <f ca="1">COUNTIF((OFFSET($AW$114,0,0,4,8)),IF(AW114=0,".",AW114))</f>
        <v>0</v>
      </c>
      <c r="BF114" s="381">
        <f t="shared" ref="BF114:BL117" ca="1" si="253">COUNTIF((OFFSET($AW$114,0,0,4,8)),IF(AX114=0,".",AX114))</f>
        <v>0</v>
      </c>
      <c r="BG114" s="381">
        <f t="shared" ca="1" si="253"/>
        <v>0</v>
      </c>
      <c r="BH114" s="381">
        <f t="shared" ca="1" si="253"/>
        <v>0</v>
      </c>
      <c r="BI114" s="381">
        <f t="shared" ca="1" si="253"/>
        <v>0</v>
      </c>
      <c r="BJ114" s="381">
        <f t="shared" ca="1" si="253"/>
        <v>0</v>
      </c>
      <c r="BK114" s="381">
        <f t="shared" ca="1" si="253"/>
        <v>1</v>
      </c>
      <c r="BL114" s="381">
        <f t="shared" ca="1" si="253"/>
        <v>0</v>
      </c>
      <c r="BM114" s="375">
        <f t="shared" si="250"/>
        <v>0</v>
      </c>
      <c r="BN114" s="375">
        <f t="shared" si="250"/>
        <v>0</v>
      </c>
      <c r="BO114" s="375">
        <f t="shared" si="250"/>
        <v>0</v>
      </c>
      <c r="BP114" s="375">
        <f t="shared" si="250"/>
        <v>0</v>
      </c>
      <c r="BQ114" s="375">
        <f t="shared" si="250"/>
        <v>0</v>
      </c>
      <c r="BR114" s="375">
        <f t="shared" si="250"/>
        <v>0</v>
      </c>
      <c r="BS114" s="375">
        <f t="shared" si="250"/>
        <v>0</v>
      </c>
      <c r="BT114" s="375">
        <f t="shared" si="250"/>
        <v>0</v>
      </c>
      <c r="BU114">
        <f ca="1">COUNTIF((OFFSET($BM$114,0,0,4,8)),IF(BM114=0,".",BM114))</f>
        <v>0</v>
      </c>
      <c r="BV114">
        <f t="shared" ref="BV114:CB117" ca="1" si="254">COUNTIF((OFFSET($BM$114,0,0,4,8)),IF(BN114=0,".",BN114))</f>
        <v>0</v>
      </c>
      <c r="BW114">
        <f t="shared" ca="1" si="254"/>
        <v>0</v>
      </c>
      <c r="BX114">
        <f t="shared" ca="1" si="254"/>
        <v>0</v>
      </c>
      <c r="BY114">
        <f t="shared" ca="1" si="254"/>
        <v>0</v>
      </c>
      <c r="BZ114">
        <f t="shared" ca="1" si="254"/>
        <v>0</v>
      </c>
      <c r="CA114">
        <f t="shared" ca="1" si="254"/>
        <v>0</v>
      </c>
      <c r="CB114">
        <f t="shared" ca="1" si="254"/>
        <v>0</v>
      </c>
    </row>
    <row r="115" spans="1:80" x14ac:dyDescent="0.2">
      <c r="A115" s="374">
        <f t="shared" ref="A115:H115" si="255">A$19</f>
        <v>0</v>
      </c>
      <c r="B115" s="374">
        <f t="shared" si="255"/>
        <v>0</v>
      </c>
      <c r="C115" s="374">
        <f t="shared" si="255"/>
        <v>0</v>
      </c>
      <c r="D115" s="374" t="str">
        <f t="shared" si="255"/>
        <v>ARCH 264.02</v>
      </c>
      <c r="E115" s="374">
        <f t="shared" si="255"/>
        <v>0</v>
      </c>
      <c r="F115" s="374" t="str">
        <f t="shared" si="255"/>
        <v>ARCH 338.12</v>
      </c>
      <c r="G115" s="374">
        <f t="shared" si="255"/>
        <v>0</v>
      </c>
      <c r="H115" s="374">
        <f t="shared" si="255"/>
        <v>0</v>
      </c>
      <c r="I115">
        <f ca="1">COUNTIF((OFFSET($A$114,0,0,4,8)),IF(A115=0,".",A115))</f>
        <v>0</v>
      </c>
      <c r="J115">
        <f t="shared" ca="1" si="249"/>
        <v>0</v>
      </c>
      <c r="K115">
        <f t="shared" ca="1" si="249"/>
        <v>0</v>
      </c>
      <c r="L115">
        <f t="shared" ca="1" si="249"/>
        <v>1</v>
      </c>
      <c r="M115">
        <f t="shared" ca="1" si="249"/>
        <v>0</v>
      </c>
      <c r="N115">
        <f t="shared" ca="1" si="249"/>
        <v>1</v>
      </c>
      <c r="O115">
        <f t="shared" ca="1" si="249"/>
        <v>0</v>
      </c>
      <c r="P115">
        <f t="shared" ca="1" si="249"/>
        <v>0</v>
      </c>
      <c r="Q115" s="385">
        <f t="shared" ref="Q115:BT115" si="256">Q$19</f>
        <v>0</v>
      </c>
      <c r="R115" s="385">
        <f t="shared" si="256"/>
        <v>0</v>
      </c>
      <c r="S115" s="385">
        <f t="shared" si="256"/>
        <v>0</v>
      </c>
      <c r="T115" s="385" t="str">
        <f t="shared" si="256"/>
        <v>Öğr. Gör. Cengiz GÖKÇE</v>
      </c>
      <c r="U115" s="385">
        <f t="shared" si="256"/>
        <v>0</v>
      </c>
      <c r="V115" s="385" t="str">
        <f t="shared" si="256"/>
        <v>Yrd. Doç. Dr. Togan TONG</v>
      </c>
      <c r="W115" s="385">
        <f t="shared" si="256"/>
        <v>0</v>
      </c>
      <c r="X115" s="385">
        <f t="shared" si="256"/>
        <v>0</v>
      </c>
      <c r="Y115" s="381">
        <f ca="1">COUNTIF((OFFSET($Q$114,0,0,4,8)),IF(Q115=0,".",Q115))</f>
        <v>0</v>
      </c>
      <c r="Z115" s="381">
        <f t="shared" ca="1" si="251"/>
        <v>0</v>
      </c>
      <c r="AA115" s="381">
        <f t="shared" ca="1" si="251"/>
        <v>0</v>
      </c>
      <c r="AB115" s="381">
        <f t="shared" ca="1" si="251"/>
        <v>1</v>
      </c>
      <c r="AC115" s="381">
        <f t="shared" ca="1" si="251"/>
        <v>0</v>
      </c>
      <c r="AD115" s="381">
        <f t="shared" ca="1" si="251"/>
        <v>1</v>
      </c>
      <c r="AE115" s="381">
        <f t="shared" ca="1" si="251"/>
        <v>0</v>
      </c>
      <c r="AF115" s="381">
        <f t="shared" ca="1" si="251"/>
        <v>0</v>
      </c>
      <c r="AG115" s="374">
        <f t="shared" si="256"/>
        <v>0</v>
      </c>
      <c r="AH115" s="374">
        <f t="shared" si="256"/>
        <v>0</v>
      </c>
      <c r="AI115" s="374">
        <f t="shared" si="256"/>
        <v>0</v>
      </c>
      <c r="AJ115" s="374">
        <f t="shared" si="256"/>
        <v>0</v>
      </c>
      <c r="AK115" s="374">
        <f t="shared" si="256"/>
        <v>0</v>
      </c>
      <c r="AL115" s="374" t="str">
        <f t="shared" si="256"/>
        <v>GSF.222</v>
      </c>
      <c r="AM115" s="374">
        <f t="shared" si="256"/>
        <v>0</v>
      </c>
      <c r="AN115" s="374">
        <f t="shared" si="256"/>
        <v>0</v>
      </c>
      <c r="AO115">
        <f ca="1">COUNTIF((OFFSET($AG$114,0,0,4,8)),IF(AG115=0,".",AG115))</f>
        <v>0</v>
      </c>
      <c r="AP115">
        <f t="shared" ca="1" si="252"/>
        <v>0</v>
      </c>
      <c r="AQ115">
        <f t="shared" ca="1" si="252"/>
        <v>0</v>
      </c>
      <c r="AR115">
        <f t="shared" ca="1" si="252"/>
        <v>0</v>
      </c>
      <c r="AS115">
        <f t="shared" ca="1" si="252"/>
        <v>0</v>
      </c>
      <c r="AT115">
        <f t="shared" ca="1" si="252"/>
        <v>1</v>
      </c>
      <c r="AU115">
        <f t="shared" ca="1" si="252"/>
        <v>0</v>
      </c>
      <c r="AV115">
        <f t="shared" ca="1" si="252"/>
        <v>0</v>
      </c>
      <c r="AW115" s="385">
        <f t="shared" si="256"/>
        <v>0</v>
      </c>
      <c r="AX115" s="385">
        <f t="shared" si="256"/>
        <v>0</v>
      </c>
      <c r="AY115" s="385">
        <f t="shared" si="256"/>
        <v>0</v>
      </c>
      <c r="AZ115" s="385">
        <f t="shared" si="256"/>
        <v>0</v>
      </c>
      <c r="BA115" s="385">
        <f t="shared" si="256"/>
        <v>0</v>
      </c>
      <c r="BB115" s="385">
        <f t="shared" si="256"/>
        <v>0</v>
      </c>
      <c r="BC115" s="385">
        <f t="shared" si="256"/>
        <v>0</v>
      </c>
      <c r="BD115" s="385">
        <f t="shared" si="256"/>
        <v>0</v>
      </c>
      <c r="BE115" s="381">
        <f ca="1">COUNTIF((OFFSET($AW$114,0,0,4,8)),IF(AW115=0,".",AW115))</f>
        <v>0</v>
      </c>
      <c r="BF115" s="381">
        <f t="shared" ca="1" si="253"/>
        <v>0</v>
      </c>
      <c r="BG115" s="381">
        <f t="shared" ca="1" si="253"/>
        <v>0</v>
      </c>
      <c r="BH115" s="381">
        <f t="shared" ca="1" si="253"/>
        <v>0</v>
      </c>
      <c r="BI115" s="381">
        <f t="shared" ca="1" si="253"/>
        <v>0</v>
      </c>
      <c r="BJ115" s="381">
        <f t="shared" ca="1" si="253"/>
        <v>0</v>
      </c>
      <c r="BK115" s="381">
        <f t="shared" ca="1" si="253"/>
        <v>0</v>
      </c>
      <c r="BL115" s="381">
        <f t="shared" ca="1" si="253"/>
        <v>0</v>
      </c>
      <c r="BM115" s="374">
        <f t="shared" si="256"/>
        <v>0</v>
      </c>
      <c r="BN115" s="374">
        <f t="shared" si="256"/>
        <v>0</v>
      </c>
      <c r="BO115" s="374">
        <f t="shared" si="256"/>
        <v>0</v>
      </c>
      <c r="BP115" s="374">
        <f t="shared" si="256"/>
        <v>0</v>
      </c>
      <c r="BQ115" s="374">
        <f t="shared" si="256"/>
        <v>0</v>
      </c>
      <c r="BR115" s="374">
        <f t="shared" si="256"/>
        <v>0</v>
      </c>
      <c r="BS115" s="374">
        <f t="shared" si="256"/>
        <v>0</v>
      </c>
      <c r="BT115" s="374">
        <f t="shared" si="256"/>
        <v>0</v>
      </c>
      <c r="BU115">
        <f ca="1">COUNTIF((OFFSET($BM$114,0,0,4,8)),IF(BM115=0,".",BM115))</f>
        <v>0</v>
      </c>
      <c r="BV115">
        <f t="shared" ca="1" si="254"/>
        <v>0</v>
      </c>
      <c r="BW115">
        <f t="shared" ca="1" si="254"/>
        <v>0</v>
      </c>
      <c r="BX115">
        <f t="shared" ca="1" si="254"/>
        <v>0</v>
      </c>
      <c r="BY115">
        <f t="shared" ca="1" si="254"/>
        <v>0</v>
      </c>
      <c r="BZ115">
        <f t="shared" ca="1" si="254"/>
        <v>0</v>
      </c>
      <c r="CA115">
        <f t="shared" ca="1" si="254"/>
        <v>0</v>
      </c>
      <c r="CB115">
        <f t="shared" ca="1" si="254"/>
        <v>0</v>
      </c>
    </row>
    <row r="116" spans="1:80" x14ac:dyDescent="0.2">
      <c r="A116" s="375">
        <f t="shared" ref="A116:H116" si="257">A$29</f>
        <v>0</v>
      </c>
      <c r="B116" s="375">
        <f t="shared" si="257"/>
        <v>0</v>
      </c>
      <c r="C116" s="375">
        <f t="shared" si="257"/>
        <v>0</v>
      </c>
      <c r="D116" s="375">
        <f t="shared" si="257"/>
        <v>0</v>
      </c>
      <c r="E116" s="375">
        <f t="shared" si="257"/>
        <v>0</v>
      </c>
      <c r="F116" s="375">
        <f t="shared" si="257"/>
        <v>0</v>
      </c>
      <c r="G116" s="375">
        <f t="shared" si="257"/>
        <v>0</v>
      </c>
      <c r="H116" s="375">
        <f t="shared" si="257"/>
        <v>0</v>
      </c>
      <c r="I116">
        <f ca="1">COUNTIF((OFFSET($A$114,0,0,4,8)),IF(A116=0,".",A116))</f>
        <v>0</v>
      </c>
      <c r="J116">
        <f t="shared" ca="1" si="249"/>
        <v>0</v>
      </c>
      <c r="K116">
        <f t="shared" ca="1" si="249"/>
        <v>0</v>
      </c>
      <c r="L116">
        <f t="shared" ca="1" si="249"/>
        <v>0</v>
      </c>
      <c r="M116">
        <f t="shared" ca="1" si="249"/>
        <v>0</v>
      </c>
      <c r="N116">
        <f t="shared" ca="1" si="249"/>
        <v>0</v>
      </c>
      <c r="O116">
        <f t="shared" ca="1" si="249"/>
        <v>0</v>
      </c>
      <c r="P116">
        <f t="shared" ca="1" si="249"/>
        <v>0</v>
      </c>
      <c r="Q116" s="375">
        <f t="shared" ref="Q116:BT116" si="258">Q$29</f>
        <v>0</v>
      </c>
      <c r="R116" s="375">
        <f t="shared" si="258"/>
        <v>0</v>
      </c>
      <c r="S116" s="375">
        <f t="shared" si="258"/>
        <v>0</v>
      </c>
      <c r="T116" s="375">
        <f t="shared" si="258"/>
        <v>0</v>
      </c>
      <c r="U116" s="375">
        <f t="shared" si="258"/>
        <v>0</v>
      </c>
      <c r="V116" s="375">
        <f t="shared" si="258"/>
        <v>0</v>
      </c>
      <c r="W116" s="375">
        <f t="shared" si="258"/>
        <v>0</v>
      </c>
      <c r="X116" s="375">
        <f t="shared" si="258"/>
        <v>0</v>
      </c>
      <c r="Y116" s="381">
        <f ca="1">COUNTIF((OFFSET($Q$114,0,0,4,8)),IF(Q116=0,".",Q116))</f>
        <v>0</v>
      </c>
      <c r="Z116" s="381">
        <f t="shared" ca="1" si="251"/>
        <v>0</v>
      </c>
      <c r="AA116" s="381">
        <f t="shared" ca="1" si="251"/>
        <v>0</v>
      </c>
      <c r="AB116" s="381">
        <f t="shared" ca="1" si="251"/>
        <v>0</v>
      </c>
      <c r="AC116" s="381">
        <f t="shared" ca="1" si="251"/>
        <v>0</v>
      </c>
      <c r="AD116" s="381">
        <f t="shared" ca="1" si="251"/>
        <v>0</v>
      </c>
      <c r="AE116" s="381">
        <f t="shared" ca="1" si="251"/>
        <v>0</v>
      </c>
      <c r="AF116" s="381">
        <f t="shared" ca="1" si="251"/>
        <v>0</v>
      </c>
      <c r="AG116" s="375">
        <f t="shared" si="258"/>
        <v>0</v>
      </c>
      <c r="AH116" s="375">
        <f t="shared" si="258"/>
        <v>0</v>
      </c>
      <c r="AI116" s="375">
        <f t="shared" si="258"/>
        <v>0</v>
      </c>
      <c r="AJ116" s="375">
        <f t="shared" si="258"/>
        <v>0</v>
      </c>
      <c r="AK116" s="375">
        <f t="shared" si="258"/>
        <v>0</v>
      </c>
      <c r="AL116" s="375">
        <f t="shared" si="258"/>
        <v>0</v>
      </c>
      <c r="AM116" s="375">
        <f t="shared" si="258"/>
        <v>0</v>
      </c>
      <c r="AN116" s="375">
        <f t="shared" si="258"/>
        <v>0</v>
      </c>
      <c r="AO116">
        <f ca="1">COUNTIF((OFFSET($AG$114,0,0,4,8)),IF(AG116=0,".",AG116))</f>
        <v>0</v>
      </c>
      <c r="AP116">
        <f t="shared" ca="1" si="252"/>
        <v>0</v>
      </c>
      <c r="AQ116">
        <f t="shared" ca="1" si="252"/>
        <v>0</v>
      </c>
      <c r="AR116">
        <f t="shared" ca="1" si="252"/>
        <v>0</v>
      </c>
      <c r="AS116">
        <f t="shared" ca="1" si="252"/>
        <v>0</v>
      </c>
      <c r="AT116">
        <f t="shared" ca="1" si="252"/>
        <v>0</v>
      </c>
      <c r="AU116">
        <f t="shared" ca="1" si="252"/>
        <v>0</v>
      </c>
      <c r="AV116">
        <f t="shared" ca="1" si="252"/>
        <v>0</v>
      </c>
      <c r="AW116" s="375">
        <f t="shared" si="258"/>
        <v>0</v>
      </c>
      <c r="AX116" s="375">
        <f t="shared" si="258"/>
        <v>0</v>
      </c>
      <c r="AY116" s="375">
        <f t="shared" si="258"/>
        <v>0</v>
      </c>
      <c r="AZ116" s="375">
        <f t="shared" si="258"/>
        <v>0</v>
      </c>
      <c r="BA116" s="375">
        <f t="shared" si="258"/>
        <v>0</v>
      </c>
      <c r="BB116" s="375">
        <f t="shared" si="258"/>
        <v>0</v>
      </c>
      <c r="BC116" s="375">
        <f t="shared" si="258"/>
        <v>0</v>
      </c>
      <c r="BD116" s="375">
        <f t="shared" si="258"/>
        <v>0</v>
      </c>
      <c r="BE116" s="381">
        <f ca="1">COUNTIF((OFFSET($AW$114,0,0,4,8)),IF(AW116=0,".",AW116))</f>
        <v>0</v>
      </c>
      <c r="BF116" s="381">
        <f t="shared" ca="1" si="253"/>
        <v>0</v>
      </c>
      <c r="BG116" s="381">
        <f t="shared" ca="1" si="253"/>
        <v>0</v>
      </c>
      <c r="BH116" s="381">
        <f t="shared" ca="1" si="253"/>
        <v>0</v>
      </c>
      <c r="BI116" s="381">
        <f t="shared" ca="1" si="253"/>
        <v>0</v>
      </c>
      <c r="BJ116" s="381">
        <f t="shared" ca="1" si="253"/>
        <v>0</v>
      </c>
      <c r="BK116" s="381">
        <f t="shared" ca="1" si="253"/>
        <v>0</v>
      </c>
      <c r="BL116" s="381">
        <f t="shared" ca="1" si="253"/>
        <v>0</v>
      </c>
      <c r="BM116" s="375">
        <f t="shared" si="258"/>
        <v>0</v>
      </c>
      <c r="BN116" s="375">
        <f t="shared" si="258"/>
        <v>0</v>
      </c>
      <c r="BO116" s="375">
        <f t="shared" si="258"/>
        <v>0</v>
      </c>
      <c r="BP116" s="375">
        <f t="shared" si="258"/>
        <v>0</v>
      </c>
      <c r="BQ116" s="375">
        <f t="shared" si="258"/>
        <v>0</v>
      </c>
      <c r="BR116" s="375">
        <f t="shared" si="258"/>
        <v>0</v>
      </c>
      <c r="BS116" s="375">
        <f t="shared" si="258"/>
        <v>0</v>
      </c>
      <c r="BT116" s="375">
        <f t="shared" si="258"/>
        <v>0</v>
      </c>
      <c r="BU116">
        <f ca="1">COUNTIF((OFFSET($BM$114,0,0,4,8)),IF(BM116=0,".",BM116))</f>
        <v>0</v>
      </c>
      <c r="BV116">
        <f t="shared" ca="1" si="254"/>
        <v>0</v>
      </c>
      <c r="BW116">
        <f t="shared" ca="1" si="254"/>
        <v>0</v>
      </c>
      <c r="BX116">
        <f t="shared" ca="1" si="254"/>
        <v>0</v>
      </c>
      <c r="BY116">
        <f t="shared" ca="1" si="254"/>
        <v>0</v>
      </c>
      <c r="BZ116">
        <f t="shared" ca="1" si="254"/>
        <v>0</v>
      </c>
      <c r="CA116">
        <f t="shared" ca="1" si="254"/>
        <v>0</v>
      </c>
      <c r="CB116">
        <f t="shared" ca="1" si="254"/>
        <v>0</v>
      </c>
    </row>
    <row r="117" spans="1:80" x14ac:dyDescent="0.2">
      <c r="A117" s="374">
        <f t="shared" ref="A117:H117" si="259">A$39</f>
        <v>0</v>
      </c>
      <c r="B117" s="374">
        <f t="shared" si="259"/>
        <v>0</v>
      </c>
      <c r="C117" s="374">
        <f t="shared" si="259"/>
        <v>0</v>
      </c>
      <c r="D117" s="374">
        <f t="shared" si="259"/>
        <v>0</v>
      </c>
      <c r="E117" s="374">
        <f t="shared" si="259"/>
        <v>0</v>
      </c>
      <c r="F117" s="374">
        <f t="shared" si="259"/>
        <v>0</v>
      </c>
      <c r="G117" s="374">
        <f t="shared" si="259"/>
        <v>0</v>
      </c>
      <c r="H117" s="374">
        <f t="shared" si="259"/>
        <v>0</v>
      </c>
      <c r="I117">
        <f ca="1">COUNTIF((OFFSET($A$114,0,0,4,8)),IF(A117=0,".",A117))</f>
        <v>0</v>
      </c>
      <c r="J117">
        <f t="shared" ca="1" si="249"/>
        <v>0</v>
      </c>
      <c r="K117">
        <f t="shared" ca="1" si="249"/>
        <v>0</v>
      </c>
      <c r="L117">
        <f t="shared" ca="1" si="249"/>
        <v>0</v>
      </c>
      <c r="M117">
        <f t="shared" ca="1" si="249"/>
        <v>0</v>
      </c>
      <c r="N117">
        <f t="shared" ca="1" si="249"/>
        <v>0</v>
      </c>
      <c r="O117">
        <f t="shared" ca="1" si="249"/>
        <v>0</v>
      </c>
      <c r="P117">
        <f t="shared" ca="1" si="249"/>
        <v>0</v>
      </c>
      <c r="Q117" s="385">
        <f t="shared" ref="Q117:BT117" si="260">Q$39</f>
        <v>0</v>
      </c>
      <c r="R117" s="385">
        <f t="shared" si="260"/>
        <v>0</v>
      </c>
      <c r="S117" s="385">
        <f t="shared" si="260"/>
        <v>0</v>
      </c>
      <c r="T117" s="385">
        <f t="shared" si="260"/>
        <v>0</v>
      </c>
      <c r="U117" s="385">
        <f t="shared" si="260"/>
        <v>0</v>
      </c>
      <c r="V117" s="385">
        <f t="shared" si="260"/>
        <v>0</v>
      </c>
      <c r="W117" s="385">
        <f t="shared" si="260"/>
        <v>0</v>
      </c>
      <c r="X117" s="385">
        <f t="shared" si="260"/>
        <v>0</v>
      </c>
      <c r="Y117" s="381">
        <f ca="1">COUNTIF((OFFSET($Q$114,0,0,4,8)),IF(Q117=0,".",Q117))</f>
        <v>0</v>
      </c>
      <c r="Z117" s="381">
        <f t="shared" ca="1" si="251"/>
        <v>0</v>
      </c>
      <c r="AA117" s="381">
        <f t="shared" ca="1" si="251"/>
        <v>0</v>
      </c>
      <c r="AB117" s="381">
        <f t="shared" ca="1" si="251"/>
        <v>0</v>
      </c>
      <c r="AC117" s="381">
        <f t="shared" ca="1" si="251"/>
        <v>0</v>
      </c>
      <c r="AD117" s="381">
        <f t="shared" ca="1" si="251"/>
        <v>0</v>
      </c>
      <c r="AE117" s="381">
        <f t="shared" ca="1" si="251"/>
        <v>0</v>
      </c>
      <c r="AF117" s="381">
        <f t="shared" ca="1" si="251"/>
        <v>0</v>
      </c>
      <c r="AG117" s="374">
        <f t="shared" si="260"/>
        <v>0</v>
      </c>
      <c r="AH117" s="374">
        <f t="shared" si="260"/>
        <v>0</v>
      </c>
      <c r="AI117" s="374">
        <f t="shared" si="260"/>
        <v>0</v>
      </c>
      <c r="AJ117" s="374">
        <f t="shared" si="260"/>
        <v>0</v>
      </c>
      <c r="AK117" s="374">
        <f t="shared" si="260"/>
        <v>0</v>
      </c>
      <c r="AL117" s="374">
        <f t="shared" si="260"/>
        <v>0</v>
      </c>
      <c r="AM117" s="374">
        <f t="shared" si="260"/>
        <v>0</v>
      </c>
      <c r="AN117" s="374">
        <f t="shared" si="260"/>
        <v>0</v>
      </c>
      <c r="AO117">
        <f ca="1">COUNTIF((OFFSET($AG$114,0,0,4,8)),IF(AG117=0,".",AG117))</f>
        <v>0</v>
      </c>
      <c r="AP117">
        <f t="shared" ca="1" si="252"/>
        <v>0</v>
      </c>
      <c r="AQ117">
        <f t="shared" ca="1" si="252"/>
        <v>0</v>
      </c>
      <c r="AR117">
        <f t="shared" ca="1" si="252"/>
        <v>0</v>
      </c>
      <c r="AS117">
        <f t="shared" ca="1" si="252"/>
        <v>0</v>
      </c>
      <c r="AT117">
        <f t="shared" ca="1" si="252"/>
        <v>0</v>
      </c>
      <c r="AU117">
        <f t="shared" ca="1" si="252"/>
        <v>0</v>
      </c>
      <c r="AV117">
        <f t="shared" ca="1" si="252"/>
        <v>0</v>
      </c>
      <c r="AW117" s="385">
        <f t="shared" si="260"/>
        <v>0</v>
      </c>
      <c r="AX117" s="385">
        <f t="shared" si="260"/>
        <v>0</v>
      </c>
      <c r="AY117" s="385">
        <f t="shared" si="260"/>
        <v>0</v>
      </c>
      <c r="AZ117" s="385">
        <f t="shared" si="260"/>
        <v>0</v>
      </c>
      <c r="BA117" s="385">
        <f t="shared" si="260"/>
        <v>0</v>
      </c>
      <c r="BB117" s="385">
        <f t="shared" si="260"/>
        <v>0</v>
      </c>
      <c r="BC117" s="385">
        <f t="shared" si="260"/>
        <v>0</v>
      </c>
      <c r="BD117" s="385">
        <f t="shared" si="260"/>
        <v>0</v>
      </c>
      <c r="BE117" s="381">
        <f ca="1">COUNTIF((OFFSET($AW$114,0,0,4,8)),IF(AW117=0,".",AW117))</f>
        <v>0</v>
      </c>
      <c r="BF117" s="381">
        <f t="shared" ca="1" si="253"/>
        <v>0</v>
      </c>
      <c r="BG117" s="381">
        <f t="shared" ca="1" si="253"/>
        <v>0</v>
      </c>
      <c r="BH117" s="381">
        <f t="shared" ca="1" si="253"/>
        <v>0</v>
      </c>
      <c r="BI117" s="381">
        <f t="shared" ca="1" si="253"/>
        <v>0</v>
      </c>
      <c r="BJ117" s="381">
        <f t="shared" ca="1" si="253"/>
        <v>0</v>
      </c>
      <c r="BK117" s="381">
        <f t="shared" ca="1" si="253"/>
        <v>0</v>
      </c>
      <c r="BL117" s="381">
        <f t="shared" ca="1" si="253"/>
        <v>0</v>
      </c>
      <c r="BM117" s="374">
        <f t="shared" si="260"/>
        <v>0</v>
      </c>
      <c r="BN117" s="374">
        <f t="shared" si="260"/>
        <v>0</v>
      </c>
      <c r="BO117" s="374">
        <f t="shared" si="260"/>
        <v>0</v>
      </c>
      <c r="BP117" s="374">
        <f t="shared" si="260"/>
        <v>0</v>
      </c>
      <c r="BQ117" s="374">
        <f t="shared" si="260"/>
        <v>0</v>
      </c>
      <c r="BR117" s="374">
        <f t="shared" si="260"/>
        <v>0</v>
      </c>
      <c r="BS117" s="374">
        <f t="shared" si="260"/>
        <v>0</v>
      </c>
      <c r="BT117" s="374">
        <f t="shared" si="260"/>
        <v>0</v>
      </c>
      <c r="BU117">
        <f ca="1">COUNTIF((OFFSET($BM$114,0,0,4,8)),IF(BM117=0,".",BM117))</f>
        <v>0</v>
      </c>
      <c r="BV117">
        <f t="shared" ca="1" si="254"/>
        <v>0</v>
      </c>
      <c r="BW117">
        <f t="shared" ca="1" si="254"/>
        <v>0</v>
      </c>
      <c r="BX117">
        <f t="shared" ca="1" si="254"/>
        <v>0</v>
      </c>
      <c r="BY117">
        <f t="shared" ca="1" si="254"/>
        <v>0</v>
      </c>
      <c r="BZ117">
        <f t="shared" ca="1" si="254"/>
        <v>0</v>
      </c>
      <c r="CA117">
        <f t="shared" ca="1" si="254"/>
        <v>0</v>
      </c>
      <c r="CB117">
        <f t="shared" ca="1" si="254"/>
        <v>0</v>
      </c>
    </row>
    <row r="118" spans="1:80" x14ac:dyDescent="0.2">
      <c r="A118" s="377">
        <f t="shared" ref="A118:H118" si="261">COUNTIF((A$114:A$117),IF(A114=0,".",A114))</f>
        <v>1</v>
      </c>
      <c r="B118" s="378">
        <f t="shared" si="261"/>
        <v>0</v>
      </c>
      <c r="C118" s="378">
        <f t="shared" si="261"/>
        <v>0</v>
      </c>
      <c r="D118" s="378">
        <f t="shared" si="261"/>
        <v>0</v>
      </c>
      <c r="E118" s="378">
        <f t="shared" si="261"/>
        <v>0</v>
      </c>
      <c r="F118" s="378">
        <f t="shared" si="261"/>
        <v>1</v>
      </c>
      <c r="G118" s="378">
        <f t="shared" si="261"/>
        <v>1</v>
      </c>
      <c r="H118" s="378">
        <f t="shared" si="261"/>
        <v>0</v>
      </c>
      <c r="I118" s="378">
        <f ca="1">SUM(I114:I117)</f>
        <v>1</v>
      </c>
      <c r="J118" s="378">
        <f t="shared" ref="J118:P118" ca="1" si="262">SUM(J114:J117)</f>
        <v>0</v>
      </c>
      <c r="K118" s="378">
        <f t="shared" ca="1" si="262"/>
        <v>0</v>
      </c>
      <c r="L118" s="378">
        <f t="shared" ca="1" si="262"/>
        <v>1</v>
      </c>
      <c r="M118" s="378">
        <f t="shared" ca="1" si="262"/>
        <v>0</v>
      </c>
      <c r="N118" s="378">
        <f t="shared" ca="1" si="262"/>
        <v>2</v>
      </c>
      <c r="O118" s="378">
        <f t="shared" ca="1" si="262"/>
        <v>1</v>
      </c>
      <c r="P118" s="378">
        <f t="shared" ca="1" si="262"/>
        <v>0</v>
      </c>
      <c r="Q118" s="378">
        <f t="shared" ref="Q118:X118" si="263">COUNTIF((Q$114:Q$117),IF(Q114=0,".",Q114))</f>
        <v>1</v>
      </c>
      <c r="R118" s="378">
        <f t="shared" si="263"/>
        <v>0</v>
      </c>
      <c r="S118" s="378">
        <f t="shared" si="263"/>
        <v>0</v>
      </c>
      <c r="T118" s="378">
        <f t="shared" si="263"/>
        <v>0</v>
      </c>
      <c r="U118" s="378">
        <f t="shared" si="263"/>
        <v>0</v>
      </c>
      <c r="V118" s="378">
        <f t="shared" si="263"/>
        <v>1</v>
      </c>
      <c r="W118" s="378">
        <f t="shared" si="263"/>
        <v>1</v>
      </c>
      <c r="X118" s="378">
        <f t="shared" si="263"/>
        <v>0</v>
      </c>
      <c r="Y118" s="378">
        <f ca="1">SUM(Y114:Y117)</f>
        <v>1</v>
      </c>
      <c r="Z118" s="378">
        <f t="shared" ref="Z118:AF118" ca="1" si="264">SUM(Z114:Z117)</f>
        <v>0</v>
      </c>
      <c r="AA118" s="378">
        <f t="shared" ca="1" si="264"/>
        <v>0</v>
      </c>
      <c r="AB118" s="378">
        <f t="shared" ca="1" si="264"/>
        <v>1</v>
      </c>
      <c r="AC118" s="378">
        <f t="shared" ca="1" si="264"/>
        <v>0</v>
      </c>
      <c r="AD118" s="378">
        <f t="shared" ca="1" si="264"/>
        <v>2</v>
      </c>
      <c r="AE118" s="378">
        <f t="shared" ca="1" si="264"/>
        <v>1</v>
      </c>
      <c r="AF118" s="378">
        <f t="shared" ca="1" si="264"/>
        <v>0</v>
      </c>
      <c r="AG118" s="378">
        <f t="shared" ref="AG118:AN121" si="265">COUNTIF((AG$114:AG$117),IF(AG114=0,".",AG114))</f>
        <v>0</v>
      </c>
      <c r="AH118" s="378">
        <f t="shared" si="265"/>
        <v>0</v>
      </c>
      <c r="AI118" s="378">
        <f t="shared" si="265"/>
        <v>0</v>
      </c>
      <c r="AJ118" s="378">
        <f t="shared" si="265"/>
        <v>0</v>
      </c>
      <c r="AK118" s="378">
        <f t="shared" si="265"/>
        <v>0</v>
      </c>
      <c r="AL118" s="378">
        <f t="shared" si="265"/>
        <v>0</v>
      </c>
      <c r="AM118" s="378">
        <f t="shared" si="265"/>
        <v>0</v>
      </c>
      <c r="AN118" s="378">
        <f t="shared" si="265"/>
        <v>0</v>
      </c>
      <c r="AO118" s="378">
        <f ca="1">SUM(AO114:AO117)</f>
        <v>0</v>
      </c>
      <c r="AP118" s="378">
        <f t="shared" ref="AP118:AV118" ca="1" si="266">SUM(AP114:AP117)</f>
        <v>0</v>
      </c>
      <c r="AQ118" s="378">
        <f t="shared" ca="1" si="266"/>
        <v>0</v>
      </c>
      <c r="AR118" s="378">
        <f t="shared" ca="1" si="266"/>
        <v>0</v>
      </c>
      <c r="AS118" s="378">
        <f t="shared" ca="1" si="266"/>
        <v>0</v>
      </c>
      <c r="AT118" s="378">
        <f t="shared" ca="1" si="266"/>
        <v>1</v>
      </c>
      <c r="AU118" s="378">
        <f t="shared" ca="1" si="266"/>
        <v>0</v>
      </c>
      <c r="AV118" s="378">
        <f t="shared" ca="1" si="266"/>
        <v>0</v>
      </c>
      <c r="AW118" s="378">
        <f t="shared" ref="AW118:BD121" si="267">COUNTIF((AW$114:AW$117),IF(AW114=0,".",AW114))</f>
        <v>0</v>
      </c>
      <c r="AX118" s="378">
        <f t="shared" si="267"/>
        <v>0</v>
      </c>
      <c r="AY118" s="378">
        <f t="shared" si="267"/>
        <v>0</v>
      </c>
      <c r="AZ118" s="378">
        <f t="shared" si="267"/>
        <v>0</v>
      </c>
      <c r="BA118" s="378">
        <f t="shared" si="267"/>
        <v>0</v>
      </c>
      <c r="BB118" s="378">
        <f t="shared" si="267"/>
        <v>0</v>
      </c>
      <c r="BC118" s="378">
        <f t="shared" si="267"/>
        <v>1</v>
      </c>
      <c r="BD118" s="378">
        <f t="shared" si="267"/>
        <v>0</v>
      </c>
      <c r="BE118" s="378">
        <f ca="1">SUM(BE114:BE117)</f>
        <v>0</v>
      </c>
      <c r="BF118" s="378">
        <f t="shared" ref="BF118:BL118" ca="1" si="268">SUM(BF114:BF117)</f>
        <v>0</v>
      </c>
      <c r="BG118" s="378">
        <f t="shared" ca="1" si="268"/>
        <v>0</v>
      </c>
      <c r="BH118" s="378">
        <f t="shared" ca="1" si="268"/>
        <v>0</v>
      </c>
      <c r="BI118" s="378">
        <f t="shared" ca="1" si="268"/>
        <v>0</v>
      </c>
      <c r="BJ118" s="378">
        <f t="shared" ca="1" si="268"/>
        <v>0</v>
      </c>
      <c r="BK118" s="378">
        <f t="shared" ca="1" si="268"/>
        <v>1</v>
      </c>
      <c r="BL118" s="378">
        <f t="shared" ca="1" si="268"/>
        <v>0</v>
      </c>
      <c r="BM118" s="378">
        <f t="shared" ref="BM118:BT121" si="269">COUNTIF((BM$114:BM$117),IF(BM114=0,".",BM114))</f>
        <v>0</v>
      </c>
      <c r="BN118" s="378">
        <f t="shared" si="269"/>
        <v>0</v>
      </c>
      <c r="BO118" s="378">
        <f t="shared" si="269"/>
        <v>0</v>
      </c>
      <c r="BP118" s="378">
        <f t="shared" si="269"/>
        <v>0</v>
      </c>
      <c r="BQ118" s="378">
        <f t="shared" si="269"/>
        <v>0</v>
      </c>
      <c r="BR118" s="378">
        <f t="shared" si="269"/>
        <v>0</v>
      </c>
      <c r="BS118" s="378">
        <f t="shared" si="269"/>
        <v>0</v>
      </c>
      <c r="BT118" s="378">
        <f t="shared" si="269"/>
        <v>0</v>
      </c>
      <c r="BU118" s="378">
        <f ca="1">SUM(BU114:BU117)</f>
        <v>0</v>
      </c>
      <c r="BV118" s="378">
        <f t="shared" ref="BV118:CB118" ca="1" si="270">SUM(BV114:BV117)</f>
        <v>0</v>
      </c>
      <c r="BW118" s="378">
        <f t="shared" ca="1" si="270"/>
        <v>0</v>
      </c>
      <c r="BX118" s="378">
        <f t="shared" ca="1" si="270"/>
        <v>0</v>
      </c>
      <c r="BY118" s="378">
        <f t="shared" ca="1" si="270"/>
        <v>0</v>
      </c>
      <c r="BZ118" s="378">
        <f t="shared" ca="1" si="270"/>
        <v>0</v>
      </c>
      <c r="CA118" s="378">
        <f t="shared" ca="1" si="270"/>
        <v>0</v>
      </c>
      <c r="CB118" s="378">
        <f t="shared" ca="1" si="270"/>
        <v>0</v>
      </c>
    </row>
    <row r="119" spans="1:80" ht="12.75" customHeight="1" x14ac:dyDescent="0.2">
      <c r="A119" s="377">
        <f t="shared" ref="A119:X121" si="271">COUNTIF((A$114:A$117),IF(A115=0,".",A115))</f>
        <v>0</v>
      </c>
      <c r="B119" s="378">
        <f t="shared" si="271"/>
        <v>0</v>
      </c>
      <c r="C119" s="378">
        <f t="shared" si="271"/>
        <v>0</v>
      </c>
      <c r="D119" s="378">
        <f t="shared" si="271"/>
        <v>1</v>
      </c>
      <c r="E119" s="378">
        <f t="shared" si="271"/>
        <v>0</v>
      </c>
      <c r="F119" s="378">
        <f t="shared" si="271"/>
        <v>1</v>
      </c>
      <c r="G119" s="378">
        <f t="shared" si="271"/>
        <v>0</v>
      </c>
      <c r="H119" s="378">
        <f t="shared" si="271"/>
        <v>0</v>
      </c>
      <c r="I119" s="1109" t="s">
        <v>330</v>
      </c>
      <c r="J119" s="1109"/>
      <c r="K119" s="1109"/>
      <c r="L119" s="1109"/>
      <c r="M119" s="1109"/>
      <c r="N119" s="1109"/>
      <c r="O119" s="1109"/>
      <c r="P119" s="1109"/>
      <c r="Q119" s="378">
        <f t="shared" si="271"/>
        <v>0</v>
      </c>
      <c r="R119" s="378">
        <f t="shared" si="271"/>
        <v>0</v>
      </c>
      <c r="S119" s="378">
        <f t="shared" si="271"/>
        <v>0</v>
      </c>
      <c r="T119" s="378">
        <f t="shared" si="271"/>
        <v>1</v>
      </c>
      <c r="U119" s="378">
        <f t="shared" si="271"/>
        <v>0</v>
      </c>
      <c r="V119" s="378">
        <f t="shared" si="271"/>
        <v>1</v>
      </c>
      <c r="W119" s="378">
        <f t="shared" si="271"/>
        <v>0</v>
      </c>
      <c r="X119" s="378">
        <f t="shared" si="271"/>
        <v>0</v>
      </c>
      <c r="Y119" s="1109" t="s">
        <v>330</v>
      </c>
      <c r="Z119" s="1109"/>
      <c r="AA119" s="1109"/>
      <c r="AB119" s="1109"/>
      <c r="AC119" s="1109"/>
      <c r="AD119" s="1109"/>
      <c r="AE119" s="1109"/>
      <c r="AF119" s="1109"/>
      <c r="AG119" s="378">
        <f t="shared" si="265"/>
        <v>0</v>
      </c>
      <c r="AH119" s="378">
        <f t="shared" si="265"/>
        <v>0</v>
      </c>
      <c r="AI119" s="378">
        <f t="shared" si="265"/>
        <v>0</v>
      </c>
      <c r="AJ119" s="378">
        <f t="shared" si="265"/>
        <v>0</v>
      </c>
      <c r="AK119" s="378">
        <f t="shared" si="265"/>
        <v>0</v>
      </c>
      <c r="AL119" s="378">
        <f t="shared" si="265"/>
        <v>1</v>
      </c>
      <c r="AM119" s="378">
        <f t="shared" si="265"/>
        <v>0</v>
      </c>
      <c r="AN119" s="378">
        <f t="shared" si="265"/>
        <v>0</v>
      </c>
      <c r="AO119" s="1109" t="s">
        <v>330</v>
      </c>
      <c r="AP119" s="1109"/>
      <c r="AQ119" s="1109"/>
      <c r="AR119" s="1109"/>
      <c r="AS119" s="1109"/>
      <c r="AT119" s="1109"/>
      <c r="AU119" s="1109"/>
      <c r="AV119" s="1109"/>
      <c r="AW119" s="378">
        <f t="shared" si="267"/>
        <v>0</v>
      </c>
      <c r="AX119" s="378">
        <f t="shared" si="267"/>
        <v>0</v>
      </c>
      <c r="AY119" s="378">
        <f t="shared" si="267"/>
        <v>0</v>
      </c>
      <c r="AZ119" s="378">
        <f t="shared" si="267"/>
        <v>0</v>
      </c>
      <c r="BA119" s="378">
        <f t="shared" si="267"/>
        <v>0</v>
      </c>
      <c r="BB119" s="378">
        <f t="shared" si="267"/>
        <v>0</v>
      </c>
      <c r="BC119" s="378">
        <f t="shared" si="267"/>
        <v>0</v>
      </c>
      <c r="BD119" s="378">
        <f t="shared" si="267"/>
        <v>0</v>
      </c>
      <c r="BE119" s="1109" t="s">
        <v>330</v>
      </c>
      <c r="BF119" s="1109"/>
      <c r="BG119" s="1109"/>
      <c r="BH119" s="1109"/>
      <c r="BI119" s="1109"/>
      <c r="BJ119" s="1109"/>
      <c r="BK119" s="1109"/>
      <c r="BL119" s="1109"/>
      <c r="BM119" s="378">
        <f t="shared" si="269"/>
        <v>0</v>
      </c>
      <c r="BN119" s="378">
        <f t="shared" si="269"/>
        <v>0</v>
      </c>
      <c r="BO119" s="378">
        <f t="shared" si="269"/>
        <v>0</v>
      </c>
      <c r="BP119" s="378">
        <f t="shared" si="269"/>
        <v>0</v>
      </c>
      <c r="BQ119" s="378">
        <f t="shared" si="269"/>
        <v>0</v>
      </c>
      <c r="BR119" s="378">
        <f t="shared" si="269"/>
        <v>0</v>
      </c>
      <c r="BS119" s="378">
        <f t="shared" si="269"/>
        <v>0</v>
      </c>
      <c r="BT119" s="378">
        <f t="shared" si="269"/>
        <v>0</v>
      </c>
      <c r="BU119" s="1109" t="s">
        <v>330</v>
      </c>
      <c r="BV119" s="1109"/>
      <c r="BW119" s="1109"/>
      <c r="BX119" s="1109"/>
      <c r="BY119" s="1109"/>
      <c r="BZ119" s="1109"/>
      <c r="CA119" s="1109"/>
      <c r="CB119" s="1109"/>
    </row>
    <row r="120" spans="1:80" ht="12.75" customHeight="1" x14ac:dyDescent="0.2">
      <c r="A120" s="377">
        <f t="shared" si="271"/>
        <v>0</v>
      </c>
      <c r="B120" s="378">
        <f t="shared" si="271"/>
        <v>0</v>
      </c>
      <c r="C120" s="378">
        <f t="shared" si="271"/>
        <v>0</v>
      </c>
      <c r="D120" s="378">
        <f t="shared" si="271"/>
        <v>0</v>
      </c>
      <c r="E120" s="378">
        <f t="shared" si="271"/>
        <v>0</v>
      </c>
      <c r="F120" s="378">
        <f t="shared" si="271"/>
        <v>0</v>
      </c>
      <c r="G120" s="378">
        <f t="shared" si="271"/>
        <v>0</v>
      </c>
      <c r="H120" s="378">
        <f t="shared" si="271"/>
        <v>0</v>
      </c>
      <c r="I120" s="1109"/>
      <c r="J120" s="1109"/>
      <c r="K120" s="1109"/>
      <c r="L120" s="1109"/>
      <c r="M120" s="1109"/>
      <c r="N120" s="1109"/>
      <c r="O120" s="1109"/>
      <c r="P120" s="1109"/>
      <c r="Q120" s="378">
        <f t="shared" si="271"/>
        <v>0</v>
      </c>
      <c r="R120" s="378">
        <f t="shared" si="271"/>
        <v>0</v>
      </c>
      <c r="S120" s="378">
        <f t="shared" si="271"/>
        <v>0</v>
      </c>
      <c r="T120" s="378">
        <f t="shared" si="271"/>
        <v>0</v>
      </c>
      <c r="U120" s="378">
        <f t="shared" si="271"/>
        <v>0</v>
      </c>
      <c r="V120" s="378">
        <f t="shared" si="271"/>
        <v>0</v>
      </c>
      <c r="W120" s="378">
        <f t="shared" si="271"/>
        <v>0</v>
      </c>
      <c r="X120" s="378">
        <f t="shared" si="271"/>
        <v>0</v>
      </c>
      <c r="Y120" s="1109"/>
      <c r="Z120" s="1109"/>
      <c r="AA120" s="1109"/>
      <c r="AB120" s="1109"/>
      <c r="AC120" s="1109"/>
      <c r="AD120" s="1109"/>
      <c r="AE120" s="1109"/>
      <c r="AF120" s="1109"/>
      <c r="AG120" s="378">
        <f t="shared" si="265"/>
        <v>0</v>
      </c>
      <c r="AH120" s="378">
        <f t="shared" si="265"/>
        <v>0</v>
      </c>
      <c r="AI120" s="378">
        <f t="shared" si="265"/>
        <v>0</v>
      </c>
      <c r="AJ120" s="378">
        <f t="shared" si="265"/>
        <v>0</v>
      </c>
      <c r="AK120" s="378">
        <f t="shared" si="265"/>
        <v>0</v>
      </c>
      <c r="AL120" s="378">
        <f t="shared" si="265"/>
        <v>0</v>
      </c>
      <c r="AM120" s="378">
        <f t="shared" si="265"/>
        <v>0</v>
      </c>
      <c r="AN120" s="378">
        <f t="shared" si="265"/>
        <v>0</v>
      </c>
      <c r="AO120" s="1109"/>
      <c r="AP120" s="1109"/>
      <c r="AQ120" s="1109"/>
      <c r="AR120" s="1109"/>
      <c r="AS120" s="1109"/>
      <c r="AT120" s="1109"/>
      <c r="AU120" s="1109"/>
      <c r="AV120" s="1109"/>
      <c r="AW120" s="378">
        <f t="shared" si="267"/>
        <v>0</v>
      </c>
      <c r="AX120" s="378">
        <f t="shared" si="267"/>
        <v>0</v>
      </c>
      <c r="AY120" s="378">
        <f t="shared" si="267"/>
        <v>0</v>
      </c>
      <c r="AZ120" s="378">
        <f t="shared" si="267"/>
        <v>0</v>
      </c>
      <c r="BA120" s="378">
        <f t="shared" si="267"/>
        <v>0</v>
      </c>
      <c r="BB120" s="378">
        <f t="shared" si="267"/>
        <v>0</v>
      </c>
      <c r="BC120" s="378">
        <f t="shared" si="267"/>
        <v>0</v>
      </c>
      <c r="BD120" s="378">
        <f t="shared" si="267"/>
        <v>0</v>
      </c>
      <c r="BE120" s="1109"/>
      <c r="BF120" s="1109"/>
      <c r="BG120" s="1109"/>
      <c r="BH120" s="1109"/>
      <c r="BI120" s="1109"/>
      <c r="BJ120" s="1109"/>
      <c r="BK120" s="1109"/>
      <c r="BL120" s="1109"/>
      <c r="BM120" s="378">
        <f t="shared" si="269"/>
        <v>0</v>
      </c>
      <c r="BN120" s="378">
        <f t="shared" si="269"/>
        <v>0</v>
      </c>
      <c r="BO120" s="378">
        <f t="shared" si="269"/>
        <v>0</v>
      </c>
      <c r="BP120" s="378">
        <f t="shared" si="269"/>
        <v>0</v>
      </c>
      <c r="BQ120" s="378">
        <f t="shared" si="269"/>
        <v>0</v>
      </c>
      <c r="BR120" s="378">
        <f t="shared" si="269"/>
        <v>0</v>
      </c>
      <c r="BS120" s="378">
        <f t="shared" si="269"/>
        <v>0</v>
      </c>
      <c r="BT120" s="378">
        <f t="shared" si="269"/>
        <v>0</v>
      </c>
      <c r="BU120" s="1109"/>
      <c r="BV120" s="1109"/>
      <c r="BW120" s="1109"/>
      <c r="BX120" s="1109"/>
      <c r="BY120" s="1109"/>
      <c r="BZ120" s="1109"/>
      <c r="CA120" s="1109"/>
      <c r="CB120" s="1109"/>
    </row>
    <row r="121" spans="1:80" ht="13.5" thickBot="1" x14ac:dyDescent="0.25">
      <c r="A121" s="377">
        <f t="shared" si="271"/>
        <v>0</v>
      </c>
      <c r="B121" s="378">
        <f t="shared" si="271"/>
        <v>0</v>
      </c>
      <c r="C121" s="378">
        <f t="shared" si="271"/>
        <v>0</v>
      </c>
      <c r="D121" s="378">
        <f t="shared" si="271"/>
        <v>0</v>
      </c>
      <c r="E121" s="378">
        <f t="shared" si="271"/>
        <v>0</v>
      </c>
      <c r="F121" s="378">
        <f t="shared" si="271"/>
        <v>0</v>
      </c>
      <c r="G121" s="378">
        <f t="shared" si="271"/>
        <v>0</v>
      </c>
      <c r="H121" s="378">
        <f t="shared" si="271"/>
        <v>0</v>
      </c>
      <c r="I121" s="380" t="s">
        <v>42</v>
      </c>
      <c r="J121" s="380" t="s">
        <v>44</v>
      </c>
      <c r="K121" s="380" t="s">
        <v>45</v>
      </c>
      <c r="L121" s="380" t="s">
        <v>46</v>
      </c>
      <c r="M121" s="380" t="s">
        <v>47</v>
      </c>
      <c r="N121" s="380" t="s">
        <v>48</v>
      </c>
      <c r="O121" s="380" t="s">
        <v>67</v>
      </c>
      <c r="P121" s="380" t="s">
        <v>43</v>
      </c>
      <c r="Q121" s="378">
        <f t="shared" si="271"/>
        <v>0</v>
      </c>
      <c r="R121" s="378">
        <f t="shared" si="271"/>
        <v>0</v>
      </c>
      <c r="S121" s="378">
        <f t="shared" si="271"/>
        <v>0</v>
      </c>
      <c r="T121" s="378">
        <f t="shared" si="271"/>
        <v>0</v>
      </c>
      <c r="U121" s="378">
        <f t="shared" si="271"/>
        <v>0</v>
      </c>
      <c r="V121" s="378">
        <f t="shared" si="271"/>
        <v>0</v>
      </c>
      <c r="W121" s="378">
        <f t="shared" si="271"/>
        <v>0</v>
      </c>
      <c r="X121" s="378">
        <f t="shared" si="271"/>
        <v>0</v>
      </c>
      <c r="Y121" s="380" t="s">
        <v>42</v>
      </c>
      <c r="Z121" s="380" t="s">
        <v>44</v>
      </c>
      <c r="AA121" s="380" t="s">
        <v>45</v>
      </c>
      <c r="AB121" s="380" t="s">
        <v>46</v>
      </c>
      <c r="AC121" s="380" t="s">
        <v>47</v>
      </c>
      <c r="AD121" s="380" t="s">
        <v>48</v>
      </c>
      <c r="AE121" s="380" t="s">
        <v>67</v>
      </c>
      <c r="AF121" s="380" t="s">
        <v>43</v>
      </c>
      <c r="AG121" s="378">
        <f t="shared" si="265"/>
        <v>0</v>
      </c>
      <c r="AH121" s="378">
        <f t="shared" si="265"/>
        <v>0</v>
      </c>
      <c r="AI121" s="378">
        <f t="shared" si="265"/>
        <v>0</v>
      </c>
      <c r="AJ121" s="378">
        <f t="shared" si="265"/>
        <v>0</v>
      </c>
      <c r="AK121" s="378">
        <f t="shared" si="265"/>
        <v>0</v>
      </c>
      <c r="AL121" s="378">
        <f t="shared" si="265"/>
        <v>0</v>
      </c>
      <c r="AM121" s="378">
        <f t="shared" si="265"/>
        <v>0</v>
      </c>
      <c r="AN121" s="378">
        <f t="shared" si="265"/>
        <v>0</v>
      </c>
      <c r="AO121" s="380" t="s">
        <v>42</v>
      </c>
      <c r="AP121" s="380" t="s">
        <v>44</v>
      </c>
      <c r="AQ121" s="380" t="s">
        <v>45</v>
      </c>
      <c r="AR121" s="380" t="s">
        <v>46</v>
      </c>
      <c r="AS121" s="380" t="s">
        <v>47</v>
      </c>
      <c r="AT121" s="380" t="s">
        <v>48</v>
      </c>
      <c r="AU121" s="380" t="s">
        <v>67</v>
      </c>
      <c r="AV121" s="380" t="s">
        <v>43</v>
      </c>
      <c r="AW121" s="378">
        <f t="shared" si="267"/>
        <v>0</v>
      </c>
      <c r="AX121" s="378">
        <f t="shared" si="267"/>
        <v>0</v>
      </c>
      <c r="AY121" s="378">
        <f t="shared" si="267"/>
        <v>0</v>
      </c>
      <c r="AZ121" s="378">
        <f t="shared" si="267"/>
        <v>0</v>
      </c>
      <c r="BA121" s="378">
        <f t="shared" si="267"/>
        <v>0</v>
      </c>
      <c r="BB121" s="378">
        <f t="shared" si="267"/>
        <v>0</v>
      </c>
      <c r="BC121" s="378">
        <f t="shared" si="267"/>
        <v>0</v>
      </c>
      <c r="BD121" s="378">
        <f t="shared" si="267"/>
        <v>0</v>
      </c>
      <c r="BE121" s="380" t="s">
        <v>42</v>
      </c>
      <c r="BF121" s="380" t="s">
        <v>44</v>
      </c>
      <c r="BG121" s="380" t="s">
        <v>45</v>
      </c>
      <c r="BH121" s="380" t="s">
        <v>46</v>
      </c>
      <c r="BI121" s="380" t="s">
        <v>47</v>
      </c>
      <c r="BJ121" s="380" t="s">
        <v>48</v>
      </c>
      <c r="BK121" s="380" t="s">
        <v>67</v>
      </c>
      <c r="BL121" s="380" t="s">
        <v>43</v>
      </c>
      <c r="BM121" s="378">
        <f t="shared" si="269"/>
        <v>0</v>
      </c>
      <c r="BN121" s="378">
        <f t="shared" si="269"/>
        <v>0</v>
      </c>
      <c r="BO121" s="378">
        <f t="shared" si="269"/>
        <v>0</v>
      </c>
      <c r="BP121" s="378">
        <f t="shared" si="269"/>
        <v>0</v>
      </c>
      <c r="BQ121" s="378">
        <f t="shared" si="269"/>
        <v>0</v>
      </c>
      <c r="BR121" s="378">
        <f t="shared" si="269"/>
        <v>0</v>
      </c>
      <c r="BS121" s="378">
        <f t="shared" si="269"/>
        <v>0</v>
      </c>
      <c r="BT121" s="378">
        <f t="shared" si="269"/>
        <v>0</v>
      </c>
      <c r="BU121" s="380" t="s">
        <v>42</v>
      </c>
      <c r="BV121" s="380" t="s">
        <v>44</v>
      </c>
      <c r="BW121" s="380" t="s">
        <v>45</v>
      </c>
      <c r="BX121" s="380" t="s">
        <v>46</v>
      </c>
      <c r="BY121" s="380" t="s">
        <v>47</v>
      </c>
      <c r="BZ121" s="380" t="s">
        <v>48</v>
      </c>
      <c r="CA121" s="380" t="s">
        <v>67</v>
      </c>
      <c r="CB121" s="380" t="s">
        <v>43</v>
      </c>
    </row>
    <row r="122" spans="1:80" ht="13.5" thickBot="1" x14ac:dyDescent="0.25">
      <c r="A122" s="373">
        <f t="shared" ref="A122:BD122" si="272">SUM(A114:A121)</f>
        <v>1</v>
      </c>
      <c r="B122" s="372">
        <f t="shared" si="272"/>
        <v>0</v>
      </c>
      <c r="C122" s="372">
        <f t="shared" si="272"/>
        <v>0</v>
      </c>
      <c r="D122" s="372">
        <f t="shared" si="272"/>
        <v>1</v>
      </c>
      <c r="E122" s="372">
        <f t="shared" si="272"/>
        <v>0</v>
      </c>
      <c r="F122" s="372">
        <f t="shared" si="272"/>
        <v>2</v>
      </c>
      <c r="G122" s="372">
        <f t="shared" si="272"/>
        <v>1</v>
      </c>
      <c r="H122" s="372">
        <f t="shared" si="272"/>
        <v>0</v>
      </c>
      <c r="I122" s="379" t="str">
        <f t="shared" ref="I122:P122" ca="1" si="273">IF(A122=I118,"OK.","CISSS!")</f>
        <v>OK.</v>
      </c>
      <c r="J122" s="379" t="str">
        <f t="shared" ca="1" si="273"/>
        <v>OK.</v>
      </c>
      <c r="K122" s="379" t="str">
        <f t="shared" ca="1" si="273"/>
        <v>OK.</v>
      </c>
      <c r="L122" s="379" t="str">
        <f t="shared" ca="1" si="273"/>
        <v>OK.</v>
      </c>
      <c r="M122" s="379" t="str">
        <f t="shared" ca="1" si="273"/>
        <v>OK.</v>
      </c>
      <c r="N122" s="379" t="str">
        <f t="shared" ca="1" si="273"/>
        <v>OK.</v>
      </c>
      <c r="O122" s="379" t="str">
        <f t="shared" ca="1" si="273"/>
        <v>OK.</v>
      </c>
      <c r="P122" s="379" t="str">
        <f t="shared" ca="1" si="273"/>
        <v>OK.</v>
      </c>
      <c r="Q122" s="384">
        <f t="shared" si="272"/>
        <v>1</v>
      </c>
      <c r="R122" s="384">
        <f t="shared" si="272"/>
        <v>0</v>
      </c>
      <c r="S122" s="384">
        <f t="shared" si="272"/>
        <v>0</v>
      </c>
      <c r="T122" s="384">
        <f t="shared" si="272"/>
        <v>1</v>
      </c>
      <c r="U122" s="384">
        <f t="shared" si="272"/>
        <v>0</v>
      </c>
      <c r="V122" s="384">
        <f t="shared" si="272"/>
        <v>2</v>
      </c>
      <c r="W122" s="384">
        <f t="shared" si="272"/>
        <v>1</v>
      </c>
      <c r="X122" s="384">
        <f t="shared" si="272"/>
        <v>0</v>
      </c>
      <c r="Y122" s="382" t="str">
        <f t="shared" ref="Y122:AF122" ca="1" si="274">IF(Q122=Y118,"OK.","CISSS!")</f>
        <v>OK.</v>
      </c>
      <c r="Z122" s="382" t="str">
        <f t="shared" ca="1" si="274"/>
        <v>OK.</v>
      </c>
      <c r="AA122" s="382" t="str">
        <f t="shared" ca="1" si="274"/>
        <v>OK.</v>
      </c>
      <c r="AB122" s="382" t="str">
        <f t="shared" ca="1" si="274"/>
        <v>OK.</v>
      </c>
      <c r="AC122" s="382" t="str">
        <f t="shared" ca="1" si="274"/>
        <v>OK.</v>
      </c>
      <c r="AD122" s="382" t="str">
        <f t="shared" ca="1" si="274"/>
        <v>OK.</v>
      </c>
      <c r="AE122" s="382" t="str">
        <f t="shared" ca="1" si="274"/>
        <v>OK.</v>
      </c>
      <c r="AF122" s="382" t="str">
        <f t="shared" ca="1" si="274"/>
        <v>OK.</v>
      </c>
      <c r="AG122" s="372">
        <f t="shared" si="272"/>
        <v>0</v>
      </c>
      <c r="AH122" s="372">
        <f t="shared" si="272"/>
        <v>0</v>
      </c>
      <c r="AI122" s="372">
        <f t="shared" si="272"/>
        <v>0</v>
      </c>
      <c r="AJ122" s="372">
        <f t="shared" si="272"/>
        <v>0</v>
      </c>
      <c r="AK122" s="372">
        <f t="shared" si="272"/>
        <v>0</v>
      </c>
      <c r="AL122" s="372">
        <f t="shared" si="272"/>
        <v>1</v>
      </c>
      <c r="AM122" s="372">
        <f t="shared" si="272"/>
        <v>0</v>
      </c>
      <c r="AN122" s="372">
        <f t="shared" si="272"/>
        <v>0</v>
      </c>
      <c r="AO122" s="379" t="str">
        <f t="shared" ref="AO122:AV122" ca="1" si="275">IF(AG122=AO118,"OK.","CISSS!")</f>
        <v>OK.</v>
      </c>
      <c r="AP122" s="379" t="str">
        <f t="shared" ca="1" si="275"/>
        <v>OK.</v>
      </c>
      <c r="AQ122" s="379" t="str">
        <f t="shared" ca="1" si="275"/>
        <v>OK.</v>
      </c>
      <c r="AR122" s="379" t="str">
        <f t="shared" ca="1" si="275"/>
        <v>OK.</v>
      </c>
      <c r="AS122" s="379" t="str">
        <f t="shared" ca="1" si="275"/>
        <v>OK.</v>
      </c>
      <c r="AT122" s="379" t="str">
        <f t="shared" ca="1" si="275"/>
        <v>OK.</v>
      </c>
      <c r="AU122" s="379" t="str">
        <f t="shared" ca="1" si="275"/>
        <v>OK.</v>
      </c>
      <c r="AV122" s="379" t="str">
        <f t="shared" ca="1" si="275"/>
        <v>OK.</v>
      </c>
      <c r="AW122" s="384">
        <f t="shared" si="272"/>
        <v>0</v>
      </c>
      <c r="AX122" s="384">
        <f t="shared" si="272"/>
        <v>0</v>
      </c>
      <c r="AY122" s="384">
        <f t="shared" si="272"/>
        <v>0</v>
      </c>
      <c r="AZ122" s="384">
        <f t="shared" si="272"/>
        <v>0</v>
      </c>
      <c r="BA122" s="384">
        <f t="shared" si="272"/>
        <v>0</v>
      </c>
      <c r="BB122" s="384">
        <f t="shared" si="272"/>
        <v>0</v>
      </c>
      <c r="BC122" s="384">
        <f t="shared" si="272"/>
        <v>1</v>
      </c>
      <c r="BD122" s="384">
        <f t="shared" si="272"/>
        <v>0</v>
      </c>
      <c r="BE122" s="382" t="str">
        <f t="shared" ref="BE122:BL122" ca="1" si="276">IF(AW122=BE118,"OK.","CISSS!")</f>
        <v>OK.</v>
      </c>
      <c r="BF122" s="382" t="str">
        <f t="shared" ca="1" si="276"/>
        <v>OK.</v>
      </c>
      <c r="BG122" s="382" t="str">
        <f t="shared" ca="1" si="276"/>
        <v>OK.</v>
      </c>
      <c r="BH122" s="382" t="str">
        <f t="shared" ca="1" si="276"/>
        <v>OK.</v>
      </c>
      <c r="BI122" s="382" t="str">
        <f t="shared" ca="1" si="276"/>
        <v>OK.</v>
      </c>
      <c r="BJ122" s="382" t="str">
        <f t="shared" ca="1" si="276"/>
        <v>OK.</v>
      </c>
      <c r="BK122" s="382" t="str">
        <f t="shared" ca="1" si="276"/>
        <v>OK.</v>
      </c>
      <c r="BL122" s="382" t="str">
        <f t="shared" ca="1" si="276"/>
        <v>OK.</v>
      </c>
      <c r="BM122" s="372">
        <f t="shared" ref="BM122:BT122" si="277">SUM(BM114:BM121)</f>
        <v>0</v>
      </c>
      <c r="BN122" s="372">
        <f t="shared" si="277"/>
        <v>0</v>
      </c>
      <c r="BO122" s="372">
        <f t="shared" si="277"/>
        <v>0</v>
      </c>
      <c r="BP122" s="372">
        <f t="shared" si="277"/>
        <v>0</v>
      </c>
      <c r="BQ122" s="372">
        <f t="shared" si="277"/>
        <v>0</v>
      </c>
      <c r="BR122" s="372">
        <f t="shared" si="277"/>
        <v>0</v>
      </c>
      <c r="BS122" s="372">
        <f t="shared" si="277"/>
        <v>0</v>
      </c>
      <c r="BT122" s="372">
        <f t="shared" si="277"/>
        <v>0</v>
      </c>
      <c r="BU122" s="379" t="str">
        <f t="shared" ref="BU122:CB122" ca="1" si="278">IF(BM122=BU118,"OK.","CISSS!")</f>
        <v>OK.</v>
      </c>
      <c r="BV122" s="379" t="str">
        <f t="shared" ca="1" si="278"/>
        <v>OK.</v>
      </c>
      <c r="BW122" s="379" t="str">
        <f t="shared" ca="1" si="278"/>
        <v>OK.</v>
      </c>
      <c r="BX122" s="379" t="str">
        <f t="shared" ca="1" si="278"/>
        <v>OK.</v>
      </c>
      <c r="BY122" s="379" t="str">
        <f t="shared" ca="1" si="278"/>
        <v>OK.</v>
      </c>
      <c r="BZ122" s="379" t="str">
        <f t="shared" ca="1" si="278"/>
        <v>OK.</v>
      </c>
      <c r="CA122" s="379" t="str">
        <f t="shared" ca="1" si="278"/>
        <v>OK.</v>
      </c>
      <c r="CB122" s="379" t="str">
        <f t="shared" ca="1" si="278"/>
        <v>OK.</v>
      </c>
    </row>
    <row r="123" spans="1:80" x14ac:dyDescent="0.2">
      <c r="A123" s="375">
        <f t="shared" ref="A123:H123" si="279">A$10</f>
        <v>0</v>
      </c>
      <c r="B123" s="375">
        <f t="shared" si="279"/>
        <v>0</v>
      </c>
      <c r="C123" s="375">
        <f t="shared" si="279"/>
        <v>0</v>
      </c>
      <c r="D123" s="375">
        <f t="shared" si="279"/>
        <v>0</v>
      </c>
      <c r="E123" s="375">
        <f t="shared" si="279"/>
        <v>0</v>
      </c>
      <c r="F123" s="375">
        <f t="shared" si="279"/>
        <v>0</v>
      </c>
      <c r="G123" s="375">
        <f t="shared" si="279"/>
        <v>0</v>
      </c>
      <c r="H123" s="375">
        <f t="shared" si="279"/>
        <v>0</v>
      </c>
      <c r="I123">
        <f ca="1">COUNTIF((OFFSET($A$123,0,0,4,8)),IF(A123=0,".",A123))</f>
        <v>0</v>
      </c>
      <c r="J123">
        <f t="shared" ref="J123:P126" ca="1" si="280">COUNTIF((OFFSET($A$123,0,0,4,8)),IF(B123=0,".",B123))</f>
        <v>0</v>
      </c>
      <c r="K123">
        <f t="shared" ca="1" si="280"/>
        <v>0</v>
      </c>
      <c r="L123">
        <f t="shared" ca="1" si="280"/>
        <v>0</v>
      </c>
      <c r="M123">
        <f t="shared" ca="1" si="280"/>
        <v>0</v>
      </c>
      <c r="N123">
        <f t="shared" ca="1" si="280"/>
        <v>0</v>
      </c>
      <c r="O123">
        <f t="shared" ca="1" si="280"/>
        <v>0</v>
      </c>
      <c r="P123">
        <f t="shared" ca="1" si="280"/>
        <v>0</v>
      </c>
      <c r="Q123" s="375">
        <f t="shared" ref="Q123:BT123" si="281">Q$10</f>
        <v>0</v>
      </c>
      <c r="R123" s="375">
        <f t="shared" si="281"/>
        <v>0</v>
      </c>
      <c r="S123" s="375">
        <f t="shared" si="281"/>
        <v>0</v>
      </c>
      <c r="T123" s="375">
        <f t="shared" si="281"/>
        <v>0</v>
      </c>
      <c r="U123" s="375">
        <f t="shared" si="281"/>
        <v>0</v>
      </c>
      <c r="V123" s="375">
        <f t="shared" si="281"/>
        <v>0</v>
      </c>
      <c r="W123" s="375">
        <f t="shared" si="281"/>
        <v>0</v>
      </c>
      <c r="X123" s="375">
        <f t="shared" si="281"/>
        <v>0</v>
      </c>
      <c r="Y123" s="381">
        <f ca="1">COUNTIF((OFFSET($Q$123,0,0,4,8)),IF(Q123=0,".",Q123))</f>
        <v>0</v>
      </c>
      <c r="Z123" s="381">
        <f t="shared" ref="Z123:AF126" ca="1" si="282">COUNTIF((OFFSET($Q$123,0,0,4,8)),IF(R123=0,".",R123))</f>
        <v>0</v>
      </c>
      <c r="AA123" s="381">
        <f t="shared" ca="1" si="282"/>
        <v>0</v>
      </c>
      <c r="AB123" s="381">
        <f t="shared" ca="1" si="282"/>
        <v>0</v>
      </c>
      <c r="AC123" s="381">
        <f t="shared" ca="1" si="282"/>
        <v>0</v>
      </c>
      <c r="AD123" s="381">
        <f t="shared" ca="1" si="282"/>
        <v>0</v>
      </c>
      <c r="AE123" s="381">
        <f t="shared" ca="1" si="282"/>
        <v>0</v>
      </c>
      <c r="AF123" s="381">
        <f t="shared" ca="1" si="282"/>
        <v>0</v>
      </c>
      <c r="AG123" s="375">
        <f t="shared" si="281"/>
        <v>0</v>
      </c>
      <c r="AH123" s="375">
        <f t="shared" si="281"/>
        <v>0</v>
      </c>
      <c r="AI123" s="375">
        <f t="shared" si="281"/>
        <v>0</v>
      </c>
      <c r="AJ123" s="375">
        <f t="shared" si="281"/>
        <v>0</v>
      </c>
      <c r="AK123" s="375">
        <f t="shared" si="281"/>
        <v>0</v>
      </c>
      <c r="AL123" s="375">
        <f t="shared" si="281"/>
        <v>0</v>
      </c>
      <c r="AM123" s="375">
        <f t="shared" si="281"/>
        <v>0</v>
      </c>
      <c r="AN123" s="375">
        <f t="shared" si="281"/>
        <v>0</v>
      </c>
      <c r="AO123">
        <f ca="1">COUNTIF((OFFSET($AG$123,0,0,4,8)),IF(AG123=0,".",AG123))</f>
        <v>0</v>
      </c>
      <c r="AP123">
        <f t="shared" ref="AP123:AV126" ca="1" si="283">COUNTIF((OFFSET($AG$123,0,0,4,8)),IF(AH123=0,".",AH123))</f>
        <v>0</v>
      </c>
      <c r="AQ123">
        <f t="shared" ca="1" si="283"/>
        <v>0</v>
      </c>
      <c r="AR123">
        <f t="shared" ca="1" si="283"/>
        <v>0</v>
      </c>
      <c r="AS123">
        <f t="shared" ca="1" si="283"/>
        <v>0</v>
      </c>
      <c r="AT123">
        <f t="shared" ca="1" si="283"/>
        <v>0</v>
      </c>
      <c r="AU123">
        <f t="shared" ca="1" si="283"/>
        <v>0</v>
      </c>
      <c r="AV123">
        <f t="shared" ca="1" si="283"/>
        <v>0</v>
      </c>
      <c r="AW123" s="375">
        <f t="shared" si="281"/>
        <v>0</v>
      </c>
      <c r="AX123" s="375">
        <f t="shared" si="281"/>
        <v>0</v>
      </c>
      <c r="AY123" s="375">
        <f t="shared" si="281"/>
        <v>0</v>
      </c>
      <c r="AZ123" s="375">
        <f t="shared" si="281"/>
        <v>0</v>
      </c>
      <c r="BA123" s="375">
        <f t="shared" si="281"/>
        <v>0</v>
      </c>
      <c r="BB123" s="375">
        <f t="shared" si="281"/>
        <v>0</v>
      </c>
      <c r="BC123" s="375">
        <f t="shared" si="281"/>
        <v>0</v>
      </c>
      <c r="BD123" s="375">
        <f t="shared" si="281"/>
        <v>0</v>
      </c>
      <c r="BE123" s="381">
        <f ca="1">COUNTIF((OFFSET($AW$123,0,0,4,8)),IF(AW123=0,".",AW123))</f>
        <v>0</v>
      </c>
      <c r="BF123" s="381">
        <f t="shared" ref="BF123:BL126" ca="1" si="284">COUNTIF((OFFSET($AW$123,0,0,4,8)),IF(AX123=0,".",AX123))</f>
        <v>0</v>
      </c>
      <c r="BG123" s="381">
        <f t="shared" ca="1" si="284"/>
        <v>0</v>
      </c>
      <c r="BH123" s="381">
        <f t="shared" ca="1" si="284"/>
        <v>0</v>
      </c>
      <c r="BI123" s="381">
        <f t="shared" ca="1" si="284"/>
        <v>0</v>
      </c>
      <c r="BJ123" s="381">
        <f t="shared" ca="1" si="284"/>
        <v>0</v>
      </c>
      <c r="BK123" s="381">
        <f t="shared" ca="1" si="284"/>
        <v>0</v>
      </c>
      <c r="BL123" s="381">
        <f t="shared" ca="1" si="284"/>
        <v>0</v>
      </c>
      <c r="BM123" s="375">
        <f t="shared" si="281"/>
        <v>0</v>
      </c>
      <c r="BN123" s="375">
        <f t="shared" si="281"/>
        <v>0</v>
      </c>
      <c r="BO123" s="375">
        <f t="shared" si="281"/>
        <v>0</v>
      </c>
      <c r="BP123" s="375">
        <f t="shared" si="281"/>
        <v>0</v>
      </c>
      <c r="BQ123" s="375">
        <f t="shared" si="281"/>
        <v>0</v>
      </c>
      <c r="BR123" s="375">
        <f t="shared" si="281"/>
        <v>0</v>
      </c>
      <c r="BS123" s="375">
        <f t="shared" si="281"/>
        <v>0</v>
      </c>
      <c r="BT123" s="375">
        <f t="shared" si="281"/>
        <v>0</v>
      </c>
      <c r="BU123">
        <f ca="1">COUNTIF((OFFSET($BM$123,0,0,4,8)),IF(BM123=0,".",BM123))</f>
        <v>0</v>
      </c>
      <c r="BV123">
        <f t="shared" ref="BV123:CB126" ca="1" si="285">COUNTIF((OFFSET($BM$123,0,0,4,8)),IF(BN123=0,".",BN123))</f>
        <v>0</v>
      </c>
      <c r="BW123">
        <f t="shared" ca="1" si="285"/>
        <v>0</v>
      </c>
      <c r="BX123">
        <f t="shared" ca="1" si="285"/>
        <v>0</v>
      </c>
      <c r="BY123">
        <f t="shared" ca="1" si="285"/>
        <v>0</v>
      </c>
      <c r="BZ123">
        <f t="shared" ca="1" si="285"/>
        <v>0</v>
      </c>
      <c r="CA123">
        <f t="shared" ca="1" si="285"/>
        <v>0</v>
      </c>
      <c r="CB123">
        <f t="shared" ca="1" si="285"/>
        <v>0</v>
      </c>
    </row>
    <row r="124" spans="1:80" x14ac:dyDescent="0.2">
      <c r="A124" s="374">
        <f t="shared" ref="A124:H124" si="286">A$20</f>
        <v>0</v>
      </c>
      <c r="B124" s="374">
        <f t="shared" si="286"/>
        <v>0</v>
      </c>
      <c r="C124" s="374">
        <f t="shared" si="286"/>
        <v>0</v>
      </c>
      <c r="D124" s="374">
        <f t="shared" si="286"/>
        <v>0</v>
      </c>
      <c r="E124" s="374">
        <f t="shared" si="286"/>
        <v>0</v>
      </c>
      <c r="F124" s="374">
        <f t="shared" si="286"/>
        <v>0</v>
      </c>
      <c r="G124" s="374">
        <f t="shared" si="286"/>
        <v>0</v>
      </c>
      <c r="H124" s="374">
        <f t="shared" si="286"/>
        <v>0</v>
      </c>
      <c r="I124">
        <f ca="1">COUNTIF((OFFSET($A$123,0,0,4,8)),IF(A124=0,".",A124))</f>
        <v>0</v>
      </c>
      <c r="J124">
        <f t="shared" ca="1" si="280"/>
        <v>0</v>
      </c>
      <c r="K124">
        <f t="shared" ca="1" si="280"/>
        <v>0</v>
      </c>
      <c r="L124">
        <f t="shared" ca="1" si="280"/>
        <v>0</v>
      </c>
      <c r="M124">
        <f t="shared" ca="1" si="280"/>
        <v>0</v>
      </c>
      <c r="N124">
        <f t="shared" ca="1" si="280"/>
        <v>0</v>
      </c>
      <c r="O124">
        <f t="shared" ca="1" si="280"/>
        <v>0</v>
      </c>
      <c r="P124">
        <f t="shared" ca="1" si="280"/>
        <v>0</v>
      </c>
      <c r="Q124" s="385">
        <f t="shared" ref="Q124:BT124" si="287">Q$20</f>
        <v>0</v>
      </c>
      <c r="R124" s="385">
        <f t="shared" si="287"/>
        <v>0</v>
      </c>
      <c r="S124" s="385">
        <f t="shared" si="287"/>
        <v>0</v>
      </c>
      <c r="T124" s="385">
        <f t="shared" si="287"/>
        <v>0</v>
      </c>
      <c r="U124" s="385">
        <f t="shared" si="287"/>
        <v>0</v>
      </c>
      <c r="V124" s="385">
        <f t="shared" si="287"/>
        <v>0</v>
      </c>
      <c r="W124" s="385">
        <f t="shared" si="287"/>
        <v>0</v>
      </c>
      <c r="X124" s="385">
        <f t="shared" si="287"/>
        <v>0</v>
      </c>
      <c r="Y124" s="381">
        <f ca="1">COUNTIF((OFFSET($Q$123,0,0,4,8)),IF(Q124=0,".",Q124))</f>
        <v>0</v>
      </c>
      <c r="Z124" s="381">
        <f t="shared" ca="1" si="282"/>
        <v>0</v>
      </c>
      <c r="AA124" s="381">
        <f t="shared" ca="1" si="282"/>
        <v>0</v>
      </c>
      <c r="AB124" s="381">
        <f t="shared" ca="1" si="282"/>
        <v>0</v>
      </c>
      <c r="AC124" s="381">
        <f t="shared" ca="1" si="282"/>
        <v>0</v>
      </c>
      <c r="AD124" s="381">
        <f t="shared" ca="1" si="282"/>
        <v>0</v>
      </c>
      <c r="AE124" s="381">
        <f t="shared" ca="1" si="282"/>
        <v>0</v>
      </c>
      <c r="AF124" s="381">
        <f t="shared" ca="1" si="282"/>
        <v>0</v>
      </c>
      <c r="AG124" s="374">
        <f t="shared" si="287"/>
        <v>0</v>
      </c>
      <c r="AH124" s="374">
        <f t="shared" si="287"/>
        <v>0</v>
      </c>
      <c r="AI124" s="374">
        <f t="shared" si="287"/>
        <v>0</v>
      </c>
      <c r="AJ124" s="374">
        <f t="shared" si="287"/>
        <v>0</v>
      </c>
      <c r="AK124" s="374">
        <f t="shared" si="287"/>
        <v>0</v>
      </c>
      <c r="AL124" s="374">
        <f t="shared" si="287"/>
        <v>0</v>
      </c>
      <c r="AM124" s="374">
        <f t="shared" si="287"/>
        <v>0</v>
      </c>
      <c r="AN124" s="374">
        <f t="shared" si="287"/>
        <v>0</v>
      </c>
      <c r="AO124">
        <f ca="1">COUNTIF((OFFSET($AG$123,0,0,4,8)),IF(AG124=0,".",AG124))</f>
        <v>0</v>
      </c>
      <c r="AP124">
        <f t="shared" ca="1" si="283"/>
        <v>0</v>
      </c>
      <c r="AQ124">
        <f t="shared" ca="1" si="283"/>
        <v>0</v>
      </c>
      <c r="AR124">
        <f t="shared" ca="1" si="283"/>
        <v>0</v>
      </c>
      <c r="AS124">
        <f t="shared" ca="1" si="283"/>
        <v>0</v>
      </c>
      <c r="AT124">
        <f t="shared" ca="1" si="283"/>
        <v>0</v>
      </c>
      <c r="AU124">
        <f t="shared" ca="1" si="283"/>
        <v>0</v>
      </c>
      <c r="AV124">
        <f t="shared" ca="1" si="283"/>
        <v>0</v>
      </c>
      <c r="AW124" s="385">
        <f t="shared" si="287"/>
        <v>0</v>
      </c>
      <c r="AX124" s="385">
        <f t="shared" si="287"/>
        <v>0</v>
      </c>
      <c r="AY124" s="385">
        <f t="shared" si="287"/>
        <v>0</v>
      </c>
      <c r="AZ124" s="385">
        <f t="shared" si="287"/>
        <v>0</v>
      </c>
      <c r="BA124" s="385">
        <f t="shared" si="287"/>
        <v>0</v>
      </c>
      <c r="BB124" s="385">
        <f t="shared" si="287"/>
        <v>0</v>
      </c>
      <c r="BC124" s="385">
        <f t="shared" si="287"/>
        <v>0</v>
      </c>
      <c r="BD124" s="385">
        <f t="shared" si="287"/>
        <v>0</v>
      </c>
      <c r="BE124" s="381">
        <f ca="1">COUNTIF((OFFSET($AW$123,0,0,4,8)),IF(AW124=0,".",AW124))</f>
        <v>0</v>
      </c>
      <c r="BF124" s="381">
        <f t="shared" ca="1" si="284"/>
        <v>0</v>
      </c>
      <c r="BG124" s="381">
        <f t="shared" ca="1" si="284"/>
        <v>0</v>
      </c>
      <c r="BH124" s="381">
        <f t="shared" ca="1" si="284"/>
        <v>0</v>
      </c>
      <c r="BI124" s="381">
        <f t="shared" ca="1" si="284"/>
        <v>0</v>
      </c>
      <c r="BJ124" s="381">
        <f t="shared" ca="1" si="284"/>
        <v>0</v>
      </c>
      <c r="BK124" s="381">
        <f t="shared" ca="1" si="284"/>
        <v>0</v>
      </c>
      <c r="BL124" s="381">
        <f t="shared" ca="1" si="284"/>
        <v>0</v>
      </c>
      <c r="BM124" s="374">
        <f t="shared" si="287"/>
        <v>0</v>
      </c>
      <c r="BN124" s="374">
        <f t="shared" si="287"/>
        <v>0</v>
      </c>
      <c r="BO124" s="374">
        <f t="shared" si="287"/>
        <v>0</v>
      </c>
      <c r="BP124" s="374">
        <f t="shared" si="287"/>
        <v>0</v>
      </c>
      <c r="BQ124" s="374">
        <f t="shared" si="287"/>
        <v>0</v>
      </c>
      <c r="BR124" s="374">
        <f t="shared" si="287"/>
        <v>0</v>
      </c>
      <c r="BS124" s="374">
        <f t="shared" si="287"/>
        <v>0</v>
      </c>
      <c r="BT124" s="374">
        <f t="shared" si="287"/>
        <v>0</v>
      </c>
      <c r="BU124">
        <f ca="1">COUNTIF((OFFSET($BM$123,0,0,4,8)),IF(BM124=0,".",BM124))</f>
        <v>0</v>
      </c>
      <c r="BV124">
        <f t="shared" ca="1" si="285"/>
        <v>0</v>
      </c>
      <c r="BW124">
        <f t="shared" ca="1" si="285"/>
        <v>0</v>
      </c>
      <c r="BX124">
        <f t="shared" ca="1" si="285"/>
        <v>0</v>
      </c>
      <c r="BY124">
        <f t="shared" ca="1" si="285"/>
        <v>0</v>
      </c>
      <c r="BZ124">
        <f t="shared" ca="1" si="285"/>
        <v>0</v>
      </c>
      <c r="CA124">
        <f t="shared" ca="1" si="285"/>
        <v>0</v>
      </c>
      <c r="CB124">
        <f t="shared" ca="1" si="285"/>
        <v>0</v>
      </c>
    </row>
    <row r="125" spans="1:80" x14ac:dyDescent="0.2">
      <c r="A125" s="375">
        <f t="shared" ref="A125:H125" si="288">A$30</f>
        <v>0</v>
      </c>
      <c r="B125" s="375">
        <f t="shared" si="288"/>
        <v>0</v>
      </c>
      <c r="C125" s="375">
        <f t="shared" si="288"/>
        <v>0</v>
      </c>
      <c r="D125" s="375">
        <f t="shared" si="288"/>
        <v>0</v>
      </c>
      <c r="E125" s="375">
        <f t="shared" si="288"/>
        <v>0</v>
      </c>
      <c r="F125" s="375">
        <f t="shared" si="288"/>
        <v>0</v>
      </c>
      <c r="G125" s="375">
        <f t="shared" si="288"/>
        <v>0</v>
      </c>
      <c r="H125" s="375">
        <f t="shared" si="288"/>
        <v>0</v>
      </c>
      <c r="I125">
        <f ca="1">COUNTIF((OFFSET($A$123,0,0,4,8)),IF(A125=0,".",A125))</f>
        <v>0</v>
      </c>
      <c r="J125">
        <f t="shared" ca="1" si="280"/>
        <v>0</v>
      </c>
      <c r="K125">
        <f t="shared" ca="1" si="280"/>
        <v>0</v>
      </c>
      <c r="L125">
        <f t="shared" ca="1" si="280"/>
        <v>0</v>
      </c>
      <c r="M125">
        <f t="shared" ca="1" si="280"/>
        <v>0</v>
      </c>
      <c r="N125">
        <f t="shared" ca="1" si="280"/>
        <v>0</v>
      </c>
      <c r="O125">
        <f t="shared" ca="1" si="280"/>
        <v>0</v>
      </c>
      <c r="P125">
        <f t="shared" ca="1" si="280"/>
        <v>0</v>
      </c>
      <c r="Q125" s="375">
        <f t="shared" ref="Q125:BT125" si="289">Q$30</f>
        <v>0</v>
      </c>
      <c r="R125" s="375">
        <f t="shared" si="289"/>
        <v>0</v>
      </c>
      <c r="S125" s="375">
        <f t="shared" si="289"/>
        <v>0</v>
      </c>
      <c r="T125" s="375">
        <f t="shared" si="289"/>
        <v>0</v>
      </c>
      <c r="U125" s="375">
        <f t="shared" si="289"/>
        <v>0</v>
      </c>
      <c r="V125" s="375">
        <f t="shared" si="289"/>
        <v>0</v>
      </c>
      <c r="W125" s="375">
        <f t="shared" si="289"/>
        <v>0</v>
      </c>
      <c r="X125" s="375">
        <f t="shared" si="289"/>
        <v>0</v>
      </c>
      <c r="Y125" s="381">
        <f ca="1">COUNTIF((OFFSET($Q$123,0,0,4,8)),IF(Q125=0,".",Q125))</f>
        <v>0</v>
      </c>
      <c r="Z125" s="381">
        <f t="shared" ca="1" si="282"/>
        <v>0</v>
      </c>
      <c r="AA125" s="381">
        <f t="shared" ca="1" si="282"/>
        <v>0</v>
      </c>
      <c r="AB125" s="381">
        <f t="shared" ca="1" si="282"/>
        <v>0</v>
      </c>
      <c r="AC125" s="381">
        <f t="shared" ca="1" si="282"/>
        <v>0</v>
      </c>
      <c r="AD125" s="381">
        <f t="shared" ca="1" si="282"/>
        <v>0</v>
      </c>
      <c r="AE125" s="381">
        <f t="shared" ca="1" si="282"/>
        <v>0</v>
      </c>
      <c r="AF125" s="381">
        <f t="shared" ca="1" si="282"/>
        <v>0</v>
      </c>
      <c r="AG125" s="375">
        <f t="shared" si="289"/>
        <v>0</v>
      </c>
      <c r="AH125" s="375">
        <f t="shared" si="289"/>
        <v>0</v>
      </c>
      <c r="AI125" s="375">
        <f t="shared" si="289"/>
        <v>0</v>
      </c>
      <c r="AJ125" s="375">
        <f t="shared" si="289"/>
        <v>0</v>
      </c>
      <c r="AK125" s="375">
        <f t="shared" si="289"/>
        <v>0</v>
      </c>
      <c r="AL125" s="375">
        <f t="shared" si="289"/>
        <v>0</v>
      </c>
      <c r="AM125" s="375">
        <f t="shared" si="289"/>
        <v>0</v>
      </c>
      <c r="AN125" s="375">
        <f t="shared" si="289"/>
        <v>0</v>
      </c>
      <c r="AO125">
        <f ca="1">COUNTIF((OFFSET($AG$123,0,0,4,8)),IF(AG125=0,".",AG125))</f>
        <v>0</v>
      </c>
      <c r="AP125">
        <f t="shared" ca="1" si="283"/>
        <v>0</v>
      </c>
      <c r="AQ125">
        <f t="shared" ca="1" si="283"/>
        <v>0</v>
      </c>
      <c r="AR125">
        <f t="shared" ca="1" si="283"/>
        <v>0</v>
      </c>
      <c r="AS125">
        <f t="shared" ca="1" si="283"/>
        <v>0</v>
      </c>
      <c r="AT125">
        <f t="shared" ca="1" si="283"/>
        <v>0</v>
      </c>
      <c r="AU125">
        <f t="shared" ca="1" si="283"/>
        <v>0</v>
      </c>
      <c r="AV125">
        <f t="shared" ca="1" si="283"/>
        <v>0</v>
      </c>
      <c r="AW125" s="375">
        <f t="shared" si="289"/>
        <v>0</v>
      </c>
      <c r="AX125" s="375">
        <f t="shared" si="289"/>
        <v>0</v>
      </c>
      <c r="AY125" s="375">
        <f t="shared" si="289"/>
        <v>0</v>
      </c>
      <c r="AZ125" s="375">
        <f t="shared" si="289"/>
        <v>0</v>
      </c>
      <c r="BA125" s="375">
        <f t="shared" si="289"/>
        <v>0</v>
      </c>
      <c r="BB125" s="375">
        <f t="shared" si="289"/>
        <v>0</v>
      </c>
      <c r="BC125" s="375">
        <f t="shared" si="289"/>
        <v>0</v>
      </c>
      <c r="BD125" s="375">
        <f t="shared" si="289"/>
        <v>0</v>
      </c>
      <c r="BE125" s="381">
        <f ca="1">COUNTIF((OFFSET($AW$123,0,0,4,8)),IF(AW125=0,".",AW125))</f>
        <v>0</v>
      </c>
      <c r="BF125" s="381">
        <f t="shared" ca="1" si="284"/>
        <v>0</v>
      </c>
      <c r="BG125" s="381">
        <f t="shared" ca="1" si="284"/>
        <v>0</v>
      </c>
      <c r="BH125" s="381">
        <f t="shared" ca="1" si="284"/>
        <v>0</v>
      </c>
      <c r="BI125" s="381">
        <f t="shared" ca="1" si="284"/>
        <v>0</v>
      </c>
      <c r="BJ125" s="381">
        <f t="shared" ca="1" si="284"/>
        <v>0</v>
      </c>
      <c r="BK125" s="381">
        <f t="shared" ca="1" si="284"/>
        <v>0</v>
      </c>
      <c r="BL125" s="381">
        <f t="shared" ca="1" si="284"/>
        <v>0</v>
      </c>
      <c r="BM125" s="375">
        <f t="shared" si="289"/>
        <v>0</v>
      </c>
      <c r="BN125" s="375">
        <f t="shared" si="289"/>
        <v>0</v>
      </c>
      <c r="BO125" s="375">
        <f t="shared" si="289"/>
        <v>0</v>
      </c>
      <c r="BP125" s="375">
        <f t="shared" si="289"/>
        <v>0</v>
      </c>
      <c r="BQ125" s="375">
        <f t="shared" si="289"/>
        <v>0</v>
      </c>
      <c r="BR125" s="375">
        <f t="shared" si="289"/>
        <v>0</v>
      </c>
      <c r="BS125" s="375">
        <f t="shared" si="289"/>
        <v>0</v>
      </c>
      <c r="BT125" s="375">
        <f t="shared" si="289"/>
        <v>0</v>
      </c>
      <c r="BU125">
        <f ca="1">COUNTIF((OFFSET($BM$123,0,0,4,8)),IF(BM125=0,".",BM125))</f>
        <v>0</v>
      </c>
      <c r="BV125">
        <f t="shared" ca="1" si="285"/>
        <v>0</v>
      </c>
      <c r="BW125">
        <f t="shared" ca="1" si="285"/>
        <v>0</v>
      </c>
      <c r="BX125">
        <f t="shared" ca="1" si="285"/>
        <v>0</v>
      </c>
      <c r="BY125">
        <f t="shared" ca="1" si="285"/>
        <v>0</v>
      </c>
      <c r="BZ125">
        <f t="shared" ca="1" si="285"/>
        <v>0</v>
      </c>
      <c r="CA125">
        <f t="shared" ca="1" si="285"/>
        <v>0</v>
      </c>
      <c r="CB125">
        <f t="shared" ca="1" si="285"/>
        <v>0</v>
      </c>
    </row>
    <row r="126" spans="1:80" x14ac:dyDescent="0.2">
      <c r="A126" s="374">
        <f t="shared" ref="A126:H126" si="290">A$40</f>
        <v>0</v>
      </c>
      <c r="B126" s="374">
        <f t="shared" si="290"/>
        <v>0</v>
      </c>
      <c r="C126" s="374">
        <f t="shared" si="290"/>
        <v>0</v>
      </c>
      <c r="D126" s="374">
        <f t="shared" si="290"/>
        <v>0</v>
      </c>
      <c r="E126" s="374">
        <f t="shared" si="290"/>
        <v>0</v>
      </c>
      <c r="F126" s="374">
        <f t="shared" si="290"/>
        <v>0</v>
      </c>
      <c r="G126" s="374">
        <f t="shared" si="290"/>
        <v>0</v>
      </c>
      <c r="H126" s="374">
        <f t="shared" si="290"/>
        <v>0</v>
      </c>
      <c r="I126">
        <f ca="1">COUNTIF((OFFSET($A$123,0,0,4,8)),IF(A126=0,".",A126))</f>
        <v>0</v>
      </c>
      <c r="J126">
        <f t="shared" ca="1" si="280"/>
        <v>0</v>
      </c>
      <c r="K126">
        <f t="shared" ca="1" si="280"/>
        <v>0</v>
      </c>
      <c r="L126">
        <f t="shared" ca="1" si="280"/>
        <v>0</v>
      </c>
      <c r="M126">
        <f t="shared" ca="1" si="280"/>
        <v>0</v>
      </c>
      <c r="N126">
        <f t="shared" ca="1" si="280"/>
        <v>0</v>
      </c>
      <c r="O126">
        <f t="shared" ca="1" si="280"/>
        <v>0</v>
      </c>
      <c r="P126">
        <f t="shared" ca="1" si="280"/>
        <v>0</v>
      </c>
      <c r="Q126" s="385">
        <f t="shared" ref="Q126:BT126" si="291">Q$40</f>
        <v>0</v>
      </c>
      <c r="R126" s="385">
        <f t="shared" si="291"/>
        <v>0</v>
      </c>
      <c r="S126" s="385">
        <f t="shared" si="291"/>
        <v>0</v>
      </c>
      <c r="T126" s="385">
        <f t="shared" si="291"/>
        <v>0</v>
      </c>
      <c r="U126" s="385">
        <f t="shared" si="291"/>
        <v>0</v>
      </c>
      <c r="V126" s="385">
        <f t="shared" si="291"/>
        <v>0</v>
      </c>
      <c r="W126" s="385">
        <f t="shared" si="291"/>
        <v>0</v>
      </c>
      <c r="X126" s="385">
        <f t="shared" si="291"/>
        <v>0</v>
      </c>
      <c r="Y126" s="381">
        <f ca="1">COUNTIF((OFFSET($Q$123,0,0,4,8)),IF(Q126=0,".",Q126))</f>
        <v>0</v>
      </c>
      <c r="Z126" s="381">
        <f t="shared" ca="1" si="282"/>
        <v>0</v>
      </c>
      <c r="AA126" s="381">
        <f t="shared" ca="1" si="282"/>
        <v>0</v>
      </c>
      <c r="AB126" s="381">
        <f t="shared" ca="1" si="282"/>
        <v>0</v>
      </c>
      <c r="AC126" s="381">
        <f t="shared" ca="1" si="282"/>
        <v>0</v>
      </c>
      <c r="AD126" s="381">
        <f t="shared" ca="1" si="282"/>
        <v>0</v>
      </c>
      <c r="AE126" s="381">
        <f t="shared" ca="1" si="282"/>
        <v>0</v>
      </c>
      <c r="AF126" s="381">
        <f t="shared" ca="1" si="282"/>
        <v>0</v>
      </c>
      <c r="AG126" s="374">
        <f t="shared" si="291"/>
        <v>0</v>
      </c>
      <c r="AH126" s="374">
        <f t="shared" si="291"/>
        <v>0</v>
      </c>
      <c r="AI126" s="374">
        <f t="shared" si="291"/>
        <v>0</v>
      </c>
      <c r="AJ126" s="374">
        <f t="shared" si="291"/>
        <v>0</v>
      </c>
      <c r="AK126" s="374">
        <f t="shared" si="291"/>
        <v>0</v>
      </c>
      <c r="AL126" s="374">
        <f t="shared" si="291"/>
        <v>0</v>
      </c>
      <c r="AM126" s="374">
        <f t="shared" si="291"/>
        <v>0</v>
      </c>
      <c r="AN126" s="374">
        <f t="shared" si="291"/>
        <v>0</v>
      </c>
      <c r="AO126">
        <f ca="1">COUNTIF((OFFSET($AG$123,0,0,4,8)),IF(AG126=0,".",AG126))</f>
        <v>0</v>
      </c>
      <c r="AP126">
        <f t="shared" ca="1" si="283"/>
        <v>0</v>
      </c>
      <c r="AQ126">
        <f t="shared" ca="1" si="283"/>
        <v>0</v>
      </c>
      <c r="AR126">
        <f t="shared" ca="1" si="283"/>
        <v>0</v>
      </c>
      <c r="AS126">
        <f t="shared" ca="1" si="283"/>
        <v>0</v>
      </c>
      <c r="AT126">
        <f t="shared" ca="1" si="283"/>
        <v>0</v>
      </c>
      <c r="AU126">
        <f t="shared" ca="1" si="283"/>
        <v>0</v>
      </c>
      <c r="AV126">
        <f t="shared" ca="1" si="283"/>
        <v>0</v>
      </c>
      <c r="AW126" s="385">
        <f t="shared" si="291"/>
        <v>0</v>
      </c>
      <c r="AX126" s="385">
        <f t="shared" si="291"/>
        <v>0</v>
      </c>
      <c r="AY126" s="385">
        <f t="shared" si="291"/>
        <v>0</v>
      </c>
      <c r="AZ126" s="385">
        <f t="shared" si="291"/>
        <v>0</v>
      </c>
      <c r="BA126" s="385">
        <f t="shared" si="291"/>
        <v>0</v>
      </c>
      <c r="BB126" s="385">
        <f t="shared" si="291"/>
        <v>0</v>
      </c>
      <c r="BC126" s="385">
        <f t="shared" si="291"/>
        <v>0</v>
      </c>
      <c r="BD126" s="385">
        <f t="shared" si="291"/>
        <v>0</v>
      </c>
      <c r="BE126" s="381">
        <f ca="1">COUNTIF((OFFSET($AW$123,0,0,4,8)),IF(AW126=0,".",AW126))</f>
        <v>0</v>
      </c>
      <c r="BF126" s="381">
        <f t="shared" ca="1" si="284"/>
        <v>0</v>
      </c>
      <c r="BG126" s="381">
        <f t="shared" ca="1" si="284"/>
        <v>0</v>
      </c>
      <c r="BH126" s="381">
        <f t="shared" ca="1" si="284"/>
        <v>0</v>
      </c>
      <c r="BI126" s="381">
        <f t="shared" ca="1" si="284"/>
        <v>0</v>
      </c>
      <c r="BJ126" s="381">
        <f t="shared" ca="1" si="284"/>
        <v>0</v>
      </c>
      <c r="BK126" s="381">
        <f t="shared" ca="1" si="284"/>
        <v>0</v>
      </c>
      <c r="BL126" s="381">
        <f t="shared" ca="1" si="284"/>
        <v>0</v>
      </c>
      <c r="BM126" s="374">
        <f t="shared" si="291"/>
        <v>0</v>
      </c>
      <c r="BN126" s="374">
        <f t="shared" si="291"/>
        <v>0</v>
      </c>
      <c r="BO126" s="374">
        <f t="shared" si="291"/>
        <v>0</v>
      </c>
      <c r="BP126" s="374">
        <f t="shared" si="291"/>
        <v>0</v>
      </c>
      <c r="BQ126" s="374">
        <f t="shared" si="291"/>
        <v>0</v>
      </c>
      <c r="BR126" s="374">
        <f t="shared" si="291"/>
        <v>0</v>
      </c>
      <c r="BS126" s="374">
        <f t="shared" si="291"/>
        <v>0</v>
      </c>
      <c r="BT126" s="374">
        <f t="shared" si="291"/>
        <v>0</v>
      </c>
      <c r="BU126">
        <f ca="1">COUNTIF((OFFSET($BM$123,0,0,4,8)),IF(BM126=0,".",BM126))</f>
        <v>0</v>
      </c>
      <c r="BV126">
        <f t="shared" ca="1" si="285"/>
        <v>0</v>
      </c>
      <c r="BW126">
        <f t="shared" ca="1" si="285"/>
        <v>0</v>
      </c>
      <c r="BX126">
        <f t="shared" ca="1" si="285"/>
        <v>0</v>
      </c>
      <c r="BY126">
        <f t="shared" ca="1" si="285"/>
        <v>0</v>
      </c>
      <c r="BZ126">
        <f t="shared" ca="1" si="285"/>
        <v>0</v>
      </c>
      <c r="CA126">
        <f t="shared" ca="1" si="285"/>
        <v>0</v>
      </c>
      <c r="CB126">
        <f t="shared" ca="1" si="285"/>
        <v>0</v>
      </c>
    </row>
    <row r="127" spans="1:80" x14ac:dyDescent="0.2">
      <c r="A127" s="377">
        <f t="shared" ref="A127:H127" si="292">COUNTIF((A$123:A$126),IF(A123=0,".",A123))</f>
        <v>0</v>
      </c>
      <c r="B127" s="378">
        <f t="shared" si="292"/>
        <v>0</v>
      </c>
      <c r="C127" s="378">
        <f t="shared" si="292"/>
        <v>0</v>
      </c>
      <c r="D127" s="378">
        <f t="shared" si="292"/>
        <v>0</v>
      </c>
      <c r="E127" s="378">
        <f t="shared" si="292"/>
        <v>0</v>
      </c>
      <c r="F127" s="378">
        <f t="shared" si="292"/>
        <v>0</v>
      </c>
      <c r="G127" s="378">
        <f t="shared" si="292"/>
        <v>0</v>
      </c>
      <c r="H127" s="378">
        <f t="shared" si="292"/>
        <v>0</v>
      </c>
      <c r="I127" s="378">
        <f ca="1">SUM(I123:I126)</f>
        <v>0</v>
      </c>
      <c r="J127" s="378">
        <f t="shared" ref="J127:P127" ca="1" si="293">SUM(J123:J126)</f>
        <v>0</v>
      </c>
      <c r="K127" s="378">
        <f t="shared" ca="1" si="293"/>
        <v>0</v>
      </c>
      <c r="L127" s="378">
        <f t="shared" ca="1" si="293"/>
        <v>0</v>
      </c>
      <c r="M127" s="378">
        <f t="shared" ca="1" si="293"/>
        <v>0</v>
      </c>
      <c r="N127" s="378">
        <f t="shared" ca="1" si="293"/>
        <v>0</v>
      </c>
      <c r="O127" s="378">
        <f t="shared" ca="1" si="293"/>
        <v>0</v>
      </c>
      <c r="P127" s="378">
        <f t="shared" ca="1" si="293"/>
        <v>0</v>
      </c>
      <c r="Q127" s="378">
        <f t="shared" ref="Q127:X127" si="294">COUNTIF((Q$123:Q$126),IF(Q123=0,".",Q123))</f>
        <v>0</v>
      </c>
      <c r="R127" s="378">
        <f t="shared" si="294"/>
        <v>0</v>
      </c>
      <c r="S127" s="378">
        <f t="shared" si="294"/>
        <v>0</v>
      </c>
      <c r="T127" s="378">
        <f t="shared" si="294"/>
        <v>0</v>
      </c>
      <c r="U127" s="378">
        <f t="shared" si="294"/>
        <v>0</v>
      </c>
      <c r="V127" s="378">
        <f t="shared" si="294"/>
        <v>0</v>
      </c>
      <c r="W127" s="378">
        <f t="shared" si="294"/>
        <v>0</v>
      </c>
      <c r="X127" s="378">
        <f t="shared" si="294"/>
        <v>0</v>
      </c>
      <c r="Y127" s="378">
        <f ca="1">SUM(Y123:Y126)</f>
        <v>0</v>
      </c>
      <c r="Z127" s="378">
        <f t="shared" ref="Z127:AF127" ca="1" si="295">SUM(Z123:Z126)</f>
        <v>0</v>
      </c>
      <c r="AA127" s="378">
        <f t="shared" ca="1" si="295"/>
        <v>0</v>
      </c>
      <c r="AB127" s="378">
        <f t="shared" ca="1" si="295"/>
        <v>0</v>
      </c>
      <c r="AC127" s="378">
        <f t="shared" ca="1" si="295"/>
        <v>0</v>
      </c>
      <c r="AD127" s="378">
        <f t="shared" ca="1" si="295"/>
        <v>0</v>
      </c>
      <c r="AE127" s="378">
        <f t="shared" ca="1" si="295"/>
        <v>0</v>
      </c>
      <c r="AF127" s="378">
        <f t="shared" ca="1" si="295"/>
        <v>0</v>
      </c>
      <c r="AG127" s="378">
        <f t="shared" ref="AG127:AN130" si="296">COUNTIF((AG$123:AG$126),IF(AG123=0,".",AG123))</f>
        <v>0</v>
      </c>
      <c r="AH127" s="378">
        <f t="shared" si="296"/>
        <v>0</v>
      </c>
      <c r="AI127" s="378">
        <f t="shared" si="296"/>
        <v>0</v>
      </c>
      <c r="AJ127" s="378">
        <f t="shared" si="296"/>
        <v>0</v>
      </c>
      <c r="AK127" s="378">
        <f t="shared" si="296"/>
        <v>0</v>
      </c>
      <c r="AL127" s="378">
        <f t="shared" si="296"/>
        <v>0</v>
      </c>
      <c r="AM127" s="378">
        <f t="shared" si="296"/>
        <v>0</v>
      </c>
      <c r="AN127" s="378">
        <f t="shared" si="296"/>
        <v>0</v>
      </c>
      <c r="AO127" s="378">
        <f ca="1">SUM(AO123:AO126)</f>
        <v>0</v>
      </c>
      <c r="AP127" s="378">
        <f t="shared" ref="AP127:AV127" ca="1" si="297">SUM(AP123:AP126)</f>
        <v>0</v>
      </c>
      <c r="AQ127" s="378">
        <f t="shared" ca="1" si="297"/>
        <v>0</v>
      </c>
      <c r="AR127" s="378">
        <f t="shared" ca="1" si="297"/>
        <v>0</v>
      </c>
      <c r="AS127" s="378">
        <f t="shared" ca="1" si="297"/>
        <v>0</v>
      </c>
      <c r="AT127" s="378">
        <f t="shared" ca="1" si="297"/>
        <v>0</v>
      </c>
      <c r="AU127" s="378">
        <f t="shared" ca="1" si="297"/>
        <v>0</v>
      </c>
      <c r="AV127" s="378">
        <f t="shared" ca="1" si="297"/>
        <v>0</v>
      </c>
      <c r="AW127" s="378">
        <f t="shared" ref="AW127:BD130" si="298">COUNTIF((AW$123:AW$126),IF(AW123=0,".",AW123))</f>
        <v>0</v>
      </c>
      <c r="AX127" s="378">
        <f t="shared" si="298"/>
        <v>0</v>
      </c>
      <c r="AY127" s="378">
        <f t="shared" si="298"/>
        <v>0</v>
      </c>
      <c r="AZ127" s="378">
        <f t="shared" si="298"/>
        <v>0</v>
      </c>
      <c r="BA127" s="378">
        <f t="shared" si="298"/>
        <v>0</v>
      </c>
      <c r="BB127" s="378">
        <f t="shared" si="298"/>
        <v>0</v>
      </c>
      <c r="BC127" s="378">
        <f t="shared" si="298"/>
        <v>0</v>
      </c>
      <c r="BD127" s="378">
        <f t="shared" si="298"/>
        <v>0</v>
      </c>
      <c r="BE127" s="378">
        <f ca="1">SUM(BE123:BE126)</f>
        <v>0</v>
      </c>
      <c r="BF127" s="378">
        <f t="shared" ref="BF127:BL127" ca="1" si="299">SUM(BF123:BF126)</f>
        <v>0</v>
      </c>
      <c r="BG127" s="378">
        <f t="shared" ca="1" si="299"/>
        <v>0</v>
      </c>
      <c r="BH127" s="378">
        <f t="shared" ca="1" si="299"/>
        <v>0</v>
      </c>
      <c r="BI127" s="378">
        <f t="shared" ca="1" si="299"/>
        <v>0</v>
      </c>
      <c r="BJ127" s="378">
        <f t="shared" ca="1" si="299"/>
        <v>0</v>
      </c>
      <c r="BK127" s="378">
        <f t="shared" ca="1" si="299"/>
        <v>0</v>
      </c>
      <c r="BL127" s="378">
        <f t="shared" ca="1" si="299"/>
        <v>0</v>
      </c>
      <c r="BM127" s="378">
        <f t="shared" ref="BM127:BT130" si="300">COUNTIF((BM$123:BM$126),IF(BM123=0,".",BM123))</f>
        <v>0</v>
      </c>
      <c r="BN127" s="378">
        <f t="shared" si="300"/>
        <v>0</v>
      </c>
      <c r="BO127" s="378">
        <f t="shared" si="300"/>
        <v>0</v>
      </c>
      <c r="BP127" s="378">
        <f t="shared" si="300"/>
        <v>0</v>
      </c>
      <c r="BQ127" s="378">
        <f t="shared" si="300"/>
        <v>0</v>
      </c>
      <c r="BR127" s="378">
        <f t="shared" si="300"/>
        <v>0</v>
      </c>
      <c r="BS127" s="378">
        <f t="shared" si="300"/>
        <v>0</v>
      </c>
      <c r="BT127" s="378">
        <f t="shared" si="300"/>
        <v>0</v>
      </c>
      <c r="BU127" s="378">
        <f ca="1">SUM(BU123:BU126)</f>
        <v>0</v>
      </c>
      <c r="BV127" s="378">
        <f t="shared" ref="BV127:CB127" ca="1" si="301">SUM(BV123:BV126)</f>
        <v>0</v>
      </c>
      <c r="BW127" s="378">
        <f t="shared" ca="1" si="301"/>
        <v>0</v>
      </c>
      <c r="BX127" s="378">
        <f t="shared" ca="1" si="301"/>
        <v>0</v>
      </c>
      <c r="BY127" s="378">
        <f t="shared" ca="1" si="301"/>
        <v>0</v>
      </c>
      <c r="BZ127" s="378">
        <f t="shared" ca="1" si="301"/>
        <v>0</v>
      </c>
      <c r="CA127" s="378">
        <f t="shared" ca="1" si="301"/>
        <v>0</v>
      </c>
      <c r="CB127" s="378">
        <f t="shared" ca="1" si="301"/>
        <v>0</v>
      </c>
    </row>
    <row r="128" spans="1:80" ht="12.75" customHeight="1" x14ac:dyDescent="0.2">
      <c r="A128" s="377">
        <f t="shared" ref="A128:X130" si="302">COUNTIF((A$123:A$126),IF(A124=0,".",A124))</f>
        <v>0</v>
      </c>
      <c r="B128" s="378">
        <f t="shared" si="302"/>
        <v>0</v>
      </c>
      <c r="C128" s="378">
        <f t="shared" si="302"/>
        <v>0</v>
      </c>
      <c r="D128" s="378">
        <f t="shared" si="302"/>
        <v>0</v>
      </c>
      <c r="E128" s="378">
        <f t="shared" si="302"/>
        <v>0</v>
      </c>
      <c r="F128" s="378">
        <f t="shared" si="302"/>
        <v>0</v>
      </c>
      <c r="G128" s="378">
        <f t="shared" si="302"/>
        <v>0</v>
      </c>
      <c r="H128" s="378">
        <f t="shared" si="302"/>
        <v>0</v>
      </c>
      <c r="I128" s="1109" t="s">
        <v>331</v>
      </c>
      <c r="J128" s="1109"/>
      <c r="K128" s="1109"/>
      <c r="L128" s="1109"/>
      <c r="M128" s="1109"/>
      <c r="N128" s="1109"/>
      <c r="O128" s="1109"/>
      <c r="P128" s="1109"/>
      <c r="Q128" s="378">
        <f t="shared" si="302"/>
        <v>0</v>
      </c>
      <c r="R128" s="378">
        <f t="shared" si="302"/>
        <v>0</v>
      </c>
      <c r="S128" s="378">
        <f t="shared" si="302"/>
        <v>0</v>
      </c>
      <c r="T128" s="378">
        <f t="shared" si="302"/>
        <v>0</v>
      </c>
      <c r="U128" s="378">
        <f t="shared" si="302"/>
        <v>0</v>
      </c>
      <c r="V128" s="378">
        <f t="shared" si="302"/>
        <v>0</v>
      </c>
      <c r="W128" s="378">
        <f t="shared" si="302"/>
        <v>0</v>
      </c>
      <c r="X128" s="378">
        <f t="shared" si="302"/>
        <v>0</v>
      </c>
      <c r="Y128" s="1109" t="s">
        <v>331</v>
      </c>
      <c r="Z128" s="1109"/>
      <c r="AA128" s="1109"/>
      <c r="AB128" s="1109"/>
      <c r="AC128" s="1109"/>
      <c r="AD128" s="1109"/>
      <c r="AE128" s="1109"/>
      <c r="AF128" s="1109"/>
      <c r="AG128" s="378">
        <f t="shared" si="296"/>
        <v>0</v>
      </c>
      <c r="AH128" s="378">
        <f t="shared" si="296"/>
        <v>0</v>
      </c>
      <c r="AI128" s="378">
        <f t="shared" si="296"/>
        <v>0</v>
      </c>
      <c r="AJ128" s="378">
        <f t="shared" si="296"/>
        <v>0</v>
      </c>
      <c r="AK128" s="378">
        <f t="shared" si="296"/>
        <v>0</v>
      </c>
      <c r="AL128" s="378">
        <f t="shared" si="296"/>
        <v>0</v>
      </c>
      <c r="AM128" s="378">
        <f t="shared" si="296"/>
        <v>0</v>
      </c>
      <c r="AN128" s="378">
        <f t="shared" si="296"/>
        <v>0</v>
      </c>
      <c r="AO128" s="1109" t="s">
        <v>331</v>
      </c>
      <c r="AP128" s="1109"/>
      <c r="AQ128" s="1109"/>
      <c r="AR128" s="1109"/>
      <c r="AS128" s="1109"/>
      <c r="AT128" s="1109"/>
      <c r="AU128" s="1109"/>
      <c r="AV128" s="1109"/>
      <c r="AW128" s="378">
        <f t="shared" si="298"/>
        <v>0</v>
      </c>
      <c r="AX128" s="378">
        <f t="shared" si="298"/>
        <v>0</v>
      </c>
      <c r="AY128" s="378">
        <f t="shared" si="298"/>
        <v>0</v>
      </c>
      <c r="AZ128" s="378">
        <f t="shared" si="298"/>
        <v>0</v>
      </c>
      <c r="BA128" s="378">
        <f t="shared" si="298"/>
        <v>0</v>
      </c>
      <c r="BB128" s="378">
        <f t="shared" si="298"/>
        <v>0</v>
      </c>
      <c r="BC128" s="378">
        <f t="shared" si="298"/>
        <v>0</v>
      </c>
      <c r="BD128" s="378">
        <f t="shared" si="298"/>
        <v>0</v>
      </c>
      <c r="BE128" s="1109" t="s">
        <v>331</v>
      </c>
      <c r="BF128" s="1109"/>
      <c r="BG128" s="1109"/>
      <c r="BH128" s="1109"/>
      <c r="BI128" s="1109"/>
      <c r="BJ128" s="1109"/>
      <c r="BK128" s="1109"/>
      <c r="BL128" s="1109"/>
      <c r="BM128" s="378">
        <f t="shared" si="300"/>
        <v>0</v>
      </c>
      <c r="BN128" s="378">
        <f t="shared" si="300"/>
        <v>0</v>
      </c>
      <c r="BO128" s="378">
        <f t="shared" si="300"/>
        <v>0</v>
      </c>
      <c r="BP128" s="378">
        <f t="shared" si="300"/>
        <v>0</v>
      </c>
      <c r="BQ128" s="378">
        <f t="shared" si="300"/>
        <v>0</v>
      </c>
      <c r="BR128" s="378">
        <f t="shared" si="300"/>
        <v>0</v>
      </c>
      <c r="BS128" s="378">
        <f t="shared" si="300"/>
        <v>0</v>
      </c>
      <c r="BT128" s="378">
        <f t="shared" si="300"/>
        <v>0</v>
      </c>
      <c r="BU128" s="1109" t="s">
        <v>331</v>
      </c>
      <c r="BV128" s="1109"/>
      <c r="BW128" s="1109"/>
      <c r="BX128" s="1109"/>
      <c r="BY128" s="1109"/>
      <c r="BZ128" s="1109"/>
      <c r="CA128" s="1109"/>
      <c r="CB128" s="1109"/>
    </row>
    <row r="129" spans="1:80" ht="12.75" customHeight="1" x14ac:dyDescent="0.2">
      <c r="A129" s="377">
        <f t="shared" si="302"/>
        <v>0</v>
      </c>
      <c r="B129" s="378">
        <f t="shared" si="302"/>
        <v>0</v>
      </c>
      <c r="C129" s="378">
        <f t="shared" si="302"/>
        <v>0</v>
      </c>
      <c r="D129" s="378">
        <f t="shared" si="302"/>
        <v>0</v>
      </c>
      <c r="E129" s="378">
        <f t="shared" si="302"/>
        <v>0</v>
      </c>
      <c r="F129" s="378">
        <f t="shared" si="302"/>
        <v>0</v>
      </c>
      <c r="G129" s="378">
        <f t="shared" si="302"/>
        <v>0</v>
      </c>
      <c r="H129" s="378">
        <f t="shared" si="302"/>
        <v>0</v>
      </c>
      <c r="I129" s="1109"/>
      <c r="J129" s="1109"/>
      <c r="K129" s="1109"/>
      <c r="L129" s="1109"/>
      <c r="M129" s="1109"/>
      <c r="N129" s="1109"/>
      <c r="O129" s="1109"/>
      <c r="P129" s="1109"/>
      <c r="Q129" s="378">
        <f t="shared" si="302"/>
        <v>0</v>
      </c>
      <c r="R129" s="378">
        <f t="shared" si="302"/>
        <v>0</v>
      </c>
      <c r="S129" s="378">
        <f t="shared" si="302"/>
        <v>0</v>
      </c>
      <c r="T129" s="378">
        <f t="shared" si="302"/>
        <v>0</v>
      </c>
      <c r="U129" s="378">
        <f t="shared" si="302"/>
        <v>0</v>
      </c>
      <c r="V129" s="378">
        <f t="shared" si="302"/>
        <v>0</v>
      </c>
      <c r="W129" s="378">
        <f t="shared" si="302"/>
        <v>0</v>
      </c>
      <c r="X129" s="378">
        <f t="shared" si="302"/>
        <v>0</v>
      </c>
      <c r="Y129" s="1109"/>
      <c r="Z129" s="1109"/>
      <c r="AA129" s="1109"/>
      <c r="AB129" s="1109"/>
      <c r="AC129" s="1109"/>
      <c r="AD129" s="1109"/>
      <c r="AE129" s="1109"/>
      <c r="AF129" s="1109"/>
      <c r="AG129" s="378">
        <f t="shared" si="296"/>
        <v>0</v>
      </c>
      <c r="AH129" s="378">
        <f t="shared" si="296"/>
        <v>0</v>
      </c>
      <c r="AI129" s="378">
        <f t="shared" si="296"/>
        <v>0</v>
      </c>
      <c r="AJ129" s="378">
        <f t="shared" si="296"/>
        <v>0</v>
      </c>
      <c r="AK129" s="378">
        <f t="shared" si="296"/>
        <v>0</v>
      </c>
      <c r="AL129" s="378">
        <f t="shared" si="296"/>
        <v>0</v>
      </c>
      <c r="AM129" s="378">
        <f t="shared" si="296"/>
        <v>0</v>
      </c>
      <c r="AN129" s="378">
        <f t="shared" si="296"/>
        <v>0</v>
      </c>
      <c r="AO129" s="1109"/>
      <c r="AP129" s="1109"/>
      <c r="AQ129" s="1109"/>
      <c r="AR129" s="1109"/>
      <c r="AS129" s="1109"/>
      <c r="AT129" s="1109"/>
      <c r="AU129" s="1109"/>
      <c r="AV129" s="1109"/>
      <c r="AW129" s="378">
        <f t="shared" si="298"/>
        <v>0</v>
      </c>
      <c r="AX129" s="378">
        <f t="shared" si="298"/>
        <v>0</v>
      </c>
      <c r="AY129" s="378">
        <f t="shared" si="298"/>
        <v>0</v>
      </c>
      <c r="AZ129" s="378">
        <f t="shared" si="298"/>
        <v>0</v>
      </c>
      <c r="BA129" s="378">
        <f t="shared" si="298"/>
        <v>0</v>
      </c>
      <c r="BB129" s="378">
        <f t="shared" si="298"/>
        <v>0</v>
      </c>
      <c r="BC129" s="378">
        <f t="shared" si="298"/>
        <v>0</v>
      </c>
      <c r="BD129" s="378">
        <f t="shared" si="298"/>
        <v>0</v>
      </c>
      <c r="BE129" s="1109"/>
      <c r="BF129" s="1109"/>
      <c r="BG129" s="1109"/>
      <c r="BH129" s="1109"/>
      <c r="BI129" s="1109"/>
      <c r="BJ129" s="1109"/>
      <c r="BK129" s="1109"/>
      <c r="BL129" s="1109"/>
      <c r="BM129" s="378">
        <f t="shared" si="300"/>
        <v>0</v>
      </c>
      <c r="BN129" s="378">
        <f t="shared" si="300"/>
        <v>0</v>
      </c>
      <c r="BO129" s="378">
        <f t="shared" si="300"/>
        <v>0</v>
      </c>
      <c r="BP129" s="378">
        <f t="shared" si="300"/>
        <v>0</v>
      </c>
      <c r="BQ129" s="378">
        <f t="shared" si="300"/>
        <v>0</v>
      </c>
      <c r="BR129" s="378">
        <f t="shared" si="300"/>
        <v>0</v>
      </c>
      <c r="BS129" s="378">
        <f t="shared" si="300"/>
        <v>0</v>
      </c>
      <c r="BT129" s="378">
        <f t="shared" si="300"/>
        <v>0</v>
      </c>
      <c r="BU129" s="1109"/>
      <c r="BV129" s="1109"/>
      <c r="BW129" s="1109"/>
      <c r="BX129" s="1109"/>
      <c r="BY129" s="1109"/>
      <c r="BZ129" s="1109"/>
      <c r="CA129" s="1109"/>
      <c r="CB129" s="1109"/>
    </row>
    <row r="130" spans="1:80" ht="13.5" thickBot="1" x14ac:dyDescent="0.25">
      <c r="A130" s="377">
        <f t="shared" si="302"/>
        <v>0</v>
      </c>
      <c r="B130" s="378">
        <f t="shared" si="302"/>
        <v>0</v>
      </c>
      <c r="C130" s="378">
        <f t="shared" si="302"/>
        <v>0</v>
      </c>
      <c r="D130" s="378">
        <f t="shared" si="302"/>
        <v>0</v>
      </c>
      <c r="E130" s="378">
        <f t="shared" si="302"/>
        <v>0</v>
      </c>
      <c r="F130" s="378">
        <f t="shared" si="302"/>
        <v>0</v>
      </c>
      <c r="G130" s="378">
        <f t="shared" si="302"/>
        <v>0</v>
      </c>
      <c r="H130" s="378">
        <f t="shared" si="302"/>
        <v>0</v>
      </c>
      <c r="I130" s="380" t="s">
        <v>42</v>
      </c>
      <c r="J130" s="380" t="s">
        <v>44</v>
      </c>
      <c r="K130" s="380" t="s">
        <v>45</v>
      </c>
      <c r="L130" s="380" t="s">
        <v>46</v>
      </c>
      <c r="M130" s="380" t="s">
        <v>47</v>
      </c>
      <c r="N130" s="380" t="s">
        <v>48</v>
      </c>
      <c r="O130" s="380" t="s">
        <v>67</v>
      </c>
      <c r="P130" s="380" t="s">
        <v>43</v>
      </c>
      <c r="Q130" s="378">
        <f t="shared" si="302"/>
        <v>0</v>
      </c>
      <c r="R130" s="378">
        <f t="shared" si="302"/>
        <v>0</v>
      </c>
      <c r="S130" s="378">
        <f t="shared" si="302"/>
        <v>0</v>
      </c>
      <c r="T130" s="378">
        <f t="shared" si="302"/>
        <v>0</v>
      </c>
      <c r="U130" s="378">
        <f t="shared" si="302"/>
        <v>0</v>
      </c>
      <c r="V130" s="378">
        <f t="shared" si="302"/>
        <v>0</v>
      </c>
      <c r="W130" s="378">
        <f t="shared" si="302"/>
        <v>0</v>
      </c>
      <c r="X130" s="378">
        <f t="shared" si="302"/>
        <v>0</v>
      </c>
      <c r="Y130" s="380" t="s">
        <v>42</v>
      </c>
      <c r="Z130" s="380" t="s">
        <v>44</v>
      </c>
      <c r="AA130" s="380" t="s">
        <v>45</v>
      </c>
      <c r="AB130" s="380" t="s">
        <v>46</v>
      </c>
      <c r="AC130" s="380" t="s">
        <v>47</v>
      </c>
      <c r="AD130" s="380" t="s">
        <v>48</v>
      </c>
      <c r="AE130" s="380" t="s">
        <v>67</v>
      </c>
      <c r="AF130" s="380" t="s">
        <v>43</v>
      </c>
      <c r="AG130" s="378">
        <f t="shared" si="296"/>
        <v>0</v>
      </c>
      <c r="AH130" s="378">
        <f t="shared" si="296"/>
        <v>0</v>
      </c>
      <c r="AI130" s="378">
        <f t="shared" si="296"/>
        <v>0</v>
      </c>
      <c r="AJ130" s="378">
        <f t="shared" si="296"/>
        <v>0</v>
      </c>
      <c r="AK130" s="378">
        <f t="shared" si="296"/>
        <v>0</v>
      </c>
      <c r="AL130" s="378">
        <f t="shared" si="296"/>
        <v>0</v>
      </c>
      <c r="AM130" s="378">
        <f t="shared" si="296"/>
        <v>0</v>
      </c>
      <c r="AN130" s="378">
        <f t="shared" si="296"/>
        <v>0</v>
      </c>
      <c r="AO130" s="380" t="s">
        <v>42</v>
      </c>
      <c r="AP130" s="380" t="s">
        <v>44</v>
      </c>
      <c r="AQ130" s="380" t="s">
        <v>45</v>
      </c>
      <c r="AR130" s="380" t="s">
        <v>46</v>
      </c>
      <c r="AS130" s="380" t="s">
        <v>47</v>
      </c>
      <c r="AT130" s="380" t="s">
        <v>48</v>
      </c>
      <c r="AU130" s="380" t="s">
        <v>67</v>
      </c>
      <c r="AV130" s="380" t="s">
        <v>43</v>
      </c>
      <c r="AW130" s="378">
        <f t="shared" si="298"/>
        <v>0</v>
      </c>
      <c r="AX130" s="378">
        <f t="shared" si="298"/>
        <v>0</v>
      </c>
      <c r="AY130" s="378">
        <f t="shared" si="298"/>
        <v>0</v>
      </c>
      <c r="AZ130" s="378">
        <f t="shared" si="298"/>
        <v>0</v>
      </c>
      <c r="BA130" s="378">
        <f t="shared" si="298"/>
        <v>0</v>
      </c>
      <c r="BB130" s="378">
        <f t="shared" si="298"/>
        <v>0</v>
      </c>
      <c r="BC130" s="378">
        <f t="shared" si="298"/>
        <v>0</v>
      </c>
      <c r="BD130" s="378">
        <f t="shared" si="298"/>
        <v>0</v>
      </c>
      <c r="BE130" s="380" t="s">
        <v>42</v>
      </c>
      <c r="BF130" s="380" t="s">
        <v>44</v>
      </c>
      <c r="BG130" s="380" t="s">
        <v>45</v>
      </c>
      <c r="BH130" s="380" t="s">
        <v>46</v>
      </c>
      <c r="BI130" s="380" t="s">
        <v>47</v>
      </c>
      <c r="BJ130" s="380" t="s">
        <v>48</v>
      </c>
      <c r="BK130" s="380" t="s">
        <v>67</v>
      </c>
      <c r="BL130" s="380" t="s">
        <v>43</v>
      </c>
      <c r="BM130" s="378">
        <f t="shared" si="300"/>
        <v>0</v>
      </c>
      <c r="BN130" s="378">
        <f t="shared" si="300"/>
        <v>0</v>
      </c>
      <c r="BO130" s="378">
        <f t="shared" si="300"/>
        <v>0</v>
      </c>
      <c r="BP130" s="378">
        <f t="shared" si="300"/>
        <v>0</v>
      </c>
      <c r="BQ130" s="378">
        <f t="shared" si="300"/>
        <v>0</v>
      </c>
      <c r="BR130" s="378">
        <f t="shared" si="300"/>
        <v>0</v>
      </c>
      <c r="BS130" s="378">
        <f t="shared" si="300"/>
        <v>0</v>
      </c>
      <c r="BT130" s="378">
        <f t="shared" si="300"/>
        <v>0</v>
      </c>
      <c r="BU130" s="380" t="s">
        <v>42</v>
      </c>
      <c r="BV130" s="380" t="s">
        <v>44</v>
      </c>
      <c r="BW130" s="380" t="s">
        <v>45</v>
      </c>
      <c r="BX130" s="380" t="s">
        <v>46</v>
      </c>
      <c r="BY130" s="380" t="s">
        <v>47</v>
      </c>
      <c r="BZ130" s="380" t="s">
        <v>48</v>
      </c>
      <c r="CA130" s="380" t="s">
        <v>67</v>
      </c>
      <c r="CB130" s="380" t="s">
        <v>43</v>
      </c>
    </row>
    <row r="131" spans="1:80" ht="13.5" thickBot="1" x14ac:dyDescent="0.25">
      <c r="A131" s="373">
        <f t="shared" ref="A131:BD131" si="303">SUM(A123:A130)</f>
        <v>0</v>
      </c>
      <c r="B131" s="372">
        <f t="shared" si="303"/>
        <v>0</v>
      </c>
      <c r="C131" s="372">
        <f t="shared" si="303"/>
        <v>0</v>
      </c>
      <c r="D131" s="372">
        <f t="shared" si="303"/>
        <v>0</v>
      </c>
      <c r="E131" s="372">
        <f t="shared" si="303"/>
        <v>0</v>
      </c>
      <c r="F131" s="372">
        <f t="shared" si="303"/>
        <v>0</v>
      </c>
      <c r="G131" s="372">
        <f t="shared" si="303"/>
        <v>0</v>
      </c>
      <c r="H131" s="372">
        <f t="shared" si="303"/>
        <v>0</v>
      </c>
      <c r="I131" s="379" t="str">
        <f t="shared" ref="I131:P131" ca="1" si="304">IF(A131=I127,"OK.","CISSS!")</f>
        <v>OK.</v>
      </c>
      <c r="J131" s="379" t="str">
        <f t="shared" ca="1" si="304"/>
        <v>OK.</v>
      </c>
      <c r="K131" s="379" t="str">
        <f t="shared" ca="1" si="304"/>
        <v>OK.</v>
      </c>
      <c r="L131" s="379" t="str">
        <f t="shared" ca="1" si="304"/>
        <v>OK.</v>
      </c>
      <c r="M131" s="379" t="str">
        <f t="shared" ca="1" si="304"/>
        <v>OK.</v>
      </c>
      <c r="N131" s="379" t="str">
        <f t="shared" ca="1" si="304"/>
        <v>OK.</v>
      </c>
      <c r="O131" s="379" t="str">
        <f t="shared" ca="1" si="304"/>
        <v>OK.</v>
      </c>
      <c r="P131" s="379" t="str">
        <f t="shared" ca="1" si="304"/>
        <v>OK.</v>
      </c>
      <c r="Q131" s="384">
        <f t="shared" si="303"/>
        <v>0</v>
      </c>
      <c r="R131" s="384">
        <f t="shared" si="303"/>
        <v>0</v>
      </c>
      <c r="S131" s="384">
        <f t="shared" si="303"/>
        <v>0</v>
      </c>
      <c r="T131" s="384">
        <f t="shared" si="303"/>
        <v>0</v>
      </c>
      <c r="U131" s="384">
        <f t="shared" si="303"/>
        <v>0</v>
      </c>
      <c r="V131" s="384">
        <f t="shared" si="303"/>
        <v>0</v>
      </c>
      <c r="W131" s="384">
        <f t="shared" si="303"/>
        <v>0</v>
      </c>
      <c r="X131" s="384">
        <f t="shared" si="303"/>
        <v>0</v>
      </c>
      <c r="Y131" s="382" t="str">
        <f t="shared" ref="Y131:AF131" ca="1" si="305">IF(Q131=Y127,"OK.","CISSS!")</f>
        <v>OK.</v>
      </c>
      <c r="Z131" s="382" t="str">
        <f t="shared" ca="1" si="305"/>
        <v>OK.</v>
      </c>
      <c r="AA131" s="382" t="str">
        <f t="shared" ca="1" si="305"/>
        <v>OK.</v>
      </c>
      <c r="AB131" s="382" t="str">
        <f t="shared" ca="1" si="305"/>
        <v>OK.</v>
      </c>
      <c r="AC131" s="382" t="str">
        <f t="shared" ca="1" si="305"/>
        <v>OK.</v>
      </c>
      <c r="AD131" s="382" t="str">
        <f t="shared" ca="1" si="305"/>
        <v>OK.</v>
      </c>
      <c r="AE131" s="382" t="str">
        <f t="shared" ca="1" si="305"/>
        <v>OK.</v>
      </c>
      <c r="AF131" s="382" t="str">
        <f t="shared" ca="1" si="305"/>
        <v>OK.</v>
      </c>
      <c r="AG131" s="372">
        <f t="shared" si="303"/>
        <v>0</v>
      </c>
      <c r="AH131" s="372">
        <f t="shared" si="303"/>
        <v>0</v>
      </c>
      <c r="AI131" s="372">
        <f t="shared" si="303"/>
        <v>0</v>
      </c>
      <c r="AJ131" s="372">
        <f t="shared" si="303"/>
        <v>0</v>
      </c>
      <c r="AK131" s="372">
        <f t="shared" si="303"/>
        <v>0</v>
      </c>
      <c r="AL131" s="372">
        <f t="shared" si="303"/>
        <v>0</v>
      </c>
      <c r="AM131" s="372">
        <f t="shared" si="303"/>
        <v>0</v>
      </c>
      <c r="AN131" s="372">
        <f t="shared" si="303"/>
        <v>0</v>
      </c>
      <c r="AO131" s="379" t="str">
        <f t="shared" ref="AO131:AV131" ca="1" si="306">IF(AG131=AO127,"OK.","CISSS!")</f>
        <v>OK.</v>
      </c>
      <c r="AP131" s="379" t="str">
        <f t="shared" ca="1" si="306"/>
        <v>OK.</v>
      </c>
      <c r="AQ131" s="379" t="str">
        <f t="shared" ca="1" si="306"/>
        <v>OK.</v>
      </c>
      <c r="AR131" s="379" t="str">
        <f t="shared" ca="1" si="306"/>
        <v>OK.</v>
      </c>
      <c r="AS131" s="379" t="str">
        <f t="shared" ca="1" si="306"/>
        <v>OK.</v>
      </c>
      <c r="AT131" s="379" t="str">
        <f t="shared" ca="1" si="306"/>
        <v>OK.</v>
      </c>
      <c r="AU131" s="379" t="str">
        <f t="shared" ca="1" si="306"/>
        <v>OK.</v>
      </c>
      <c r="AV131" s="379" t="str">
        <f t="shared" ca="1" si="306"/>
        <v>OK.</v>
      </c>
      <c r="AW131" s="384">
        <f t="shared" si="303"/>
        <v>0</v>
      </c>
      <c r="AX131" s="384">
        <f t="shared" si="303"/>
        <v>0</v>
      </c>
      <c r="AY131" s="384">
        <f t="shared" si="303"/>
        <v>0</v>
      </c>
      <c r="AZ131" s="384">
        <f t="shared" si="303"/>
        <v>0</v>
      </c>
      <c r="BA131" s="384">
        <f t="shared" si="303"/>
        <v>0</v>
      </c>
      <c r="BB131" s="384">
        <f t="shared" si="303"/>
        <v>0</v>
      </c>
      <c r="BC131" s="384">
        <f t="shared" si="303"/>
        <v>0</v>
      </c>
      <c r="BD131" s="384">
        <f t="shared" si="303"/>
        <v>0</v>
      </c>
      <c r="BE131" s="382" t="str">
        <f t="shared" ref="BE131:BL131" ca="1" si="307">IF(AW131=BE127,"OK.","CISSS!")</f>
        <v>OK.</v>
      </c>
      <c r="BF131" s="382" t="str">
        <f t="shared" ca="1" si="307"/>
        <v>OK.</v>
      </c>
      <c r="BG131" s="382" t="str">
        <f t="shared" ca="1" si="307"/>
        <v>OK.</v>
      </c>
      <c r="BH131" s="382" t="str">
        <f t="shared" ca="1" si="307"/>
        <v>OK.</v>
      </c>
      <c r="BI131" s="382" t="str">
        <f t="shared" ca="1" si="307"/>
        <v>OK.</v>
      </c>
      <c r="BJ131" s="382" t="str">
        <f t="shared" ca="1" si="307"/>
        <v>OK.</v>
      </c>
      <c r="BK131" s="382" t="str">
        <f t="shared" ca="1" si="307"/>
        <v>OK.</v>
      </c>
      <c r="BL131" s="382" t="str">
        <f t="shared" ca="1" si="307"/>
        <v>OK.</v>
      </c>
      <c r="BM131" s="372">
        <f t="shared" ref="BM131:BT131" si="308">SUM(BM123:BM130)</f>
        <v>0</v>
      </c>
      <c r="BN131" s="372">
        <f t="shared" si="308"/>
        <v>0</v>
      </c>
      <c r="BO131" s="372">
        <f t="shared" si="308"/>
        <v>0</v>
      </c>
      <c r="BP131" s="372">
        <f t="shared" si="308"/>
        <v>0</v>
      </c>
      <c r="BQ131" s="372">
        <f t="shared" si="308"/>
        <v>0</v>
      </c>
      <c r="BR131" s="372">
        <f t="shared" si="308"/>
        <v>0</v>
      </c>
      <c r="BS131" s="372">
        <f t="shared" si="308"/>
        <v>0</v>
      </c>
      <c r="BT131" s="372">
        <f t="shared" si="308"/>
        <v>0</v>
      </c>
      <c r="BU131" s="379" t="str">
        <f t="shared" ref="BU131:CB131" ca="1" si="309">IF(BM131=BU127,"OK.","CISSS!")</f>
        <v>OK.</v>
      </c>
      <c r="BV131" s="379" t="str">
        <f t="shared" ca="1" si="309"/>
        <v>OK.</v>
      </c>
      <c r="BW131" s="379" t="str">
        <f t="shared" ca="1" si="309"/>
        <v>OK.</v>
      </c>
      <c r="BX131" s="379" t="str">
        <f t="shared" ca="1" si="309"/>
        <v>OK.</v>
      </c>
      <c r="BY131" s="379" t="str">
        <f t="shared" ca="1" si="309"/>
        <v>OK.</v>
      </c>
      <c r="BZ131" s="379" t="str">
        <f t="shared" ca="1" si="309"/>
        <v>OK.</v>
      </c>
      <c r="CA131" s="379" t="str">
        <f t="shared" ca="1" si="309"/>
        <v>OK.</v>
      </c>
      <c r="CB131" s="379" t="str">
        <f t="shared" ca="1" si="309"/>
        <v>OK.</v>
      </c>
    </row>
    <row r="132" spans="1:80" ht="13.5" thickBot="1" x14ac:dyDescent="0.25"/>
    <row r="133" spans="1:80" x14ac:dyDescent="0.2">
      <c r="G133" s="386" t="str">
        <f ca="1">I50</f>
        <v>OK.</v>
      </c>
      <c r="H133" s="387"/>
      <c r="I133" s="387"/>
      <c r="J133" s="387"/>
      <c r="K133" s="387"/>
      <c r="L133" s="388" t="str">
        <f ca="1">Y50</f>
        <v>OK.</v>
      </c>
      <c r="M133" s="387"/>
      <c r="N133" s="387"/>
      <c r="O133" s="387"/>
      <c r="P133" s="387"/>
      <c r="Q133" s="389" t="str">
        <f ca="1">AO50</f>
        <v>OK.</v>
      </c>
      <c r="R133" s="387"/>
      <c r="S133" s="387"/>
      <c r="T133" s="387"/>
      <c r="U133" s="390"/>
      <c r="V133" s="391" t="str">
        <f ca="1">BE50</f>
        <v>OK.</v>
      </c>
      <c r="W133" s="390"/>
      <c r="X133" s="390"/>
      <c r="Y133" s="390"/>
      <c r="Z133" s="390"/>
      <c r="AA133" s="392" t="str">
        <f ca="1">BU50</f>
        <v>OK.</v>
      </c>
    </row>
    <row r="134" spans="1:80" x14ac:dyDescent="0.2">
      <c r="G134" s="393" t="str">
        <f ca="1">I59</f>
        <v>OK.</v>
      </c>
      <c r="H134" s="374"/>
      <c r="I134" s="374"/>
      <c r="J134" s="374"/>
      <c r="K134" s="374"/>
      <c r="L134" s="394" t="str">
        <f ca="1">Y59</f>
        <v>OK.</v>
      </c>
      <c r="M134" s="374"/>
      <c r="N134" s="374"/>
      <c r="O134" s="374"/>
      <c r="P134" s="374"/>
      <c r="Q134" s="395" t="str">
        <f ca="1">AO59</f>
        <v>OK.</v>
      </c>
      <c r="R134" s="374"/>
      <c r="S134" s="374"/>
      <c r="T134" s="374"/>
      <c r="U134" s="385"/>
      <c r="V134" s="396" t="str">
        <f ca="1">BE59</f>
        <v>OK.</v>
      </c>
      <c r="W134" s="385"/>
      <c r="X134" s="385"/>
      <c r="Y134" s="385"/>
      <c r="Z134" s="385"/>
      <c r="AA134" s="397" t="str">
        <f ca="1">BU59</f>
        <v>OK.</v>
      </c>
    </row>
    <row r="135" spans="1:80" x14ac:dyDescent="0.2">
      <c r="G135" s="393" t="str">
        <f ca="1">I68</f>
        <v>OK.</v>
      </c>
      <c r="H135" s="374"/>
      <c r="I135" s="374"/>
      <c r="J135" s="374"/>
      <c r="K135" s="374"/>
      <c r="L135" s="394" t="str">
        <f ca="1">Y68</f>
        <v>OK.</v>
      </c>
      <c r="M135" s="374"/>
      <c r="N135" s="374"/>
      <c r="O135" s="374"/>
      <c r="P135" s="374"/>
      <c r="Q135" s="395" t="str">
        <f ca="1">AO68</f>
        <v>OK.</v>
      </c>
      <c r="R135" s="374"/>
      <c r="S135" s="374"/>
      <c r="T135" s="374"/>
      <c r="U135" s="385"/>
      <c r="V135" s="396" t="str">
        <f ca="1">BE68</f>
        <v>OK.</v>
      </c>
      <c r="W135" s="385"/>
      <c r="X135" s="385"/>
      <c r="Y135" s="385"/>
      <c r="Z135" s="385"/>
      <c r="AA135" s="397" t="str">
        <f ca="1">BU68</f>
        <v>OK.</v>
      </c>
    </row>
    <row r="136" spans="1:80" x14ac:dyDescent="0.2">
      <c r="G136" s="393" t="str">
        <f ca="1">I77</f>
        <v>OK.</v>
      </c>
      <c r="H136" s="374"/>
      <c r="I136" s="374"/>
      <c r="J136" s="374"/>
      <c r="K136" s="374"/>
      <c r="L136" s="394" t="str">
        <f ca="1">Y77</f>
        <v>OK.</v>
      </c>
      <c r="M136" s="374"/>
      <c r="N136" s="374"/>
      <c r="O136" s="374"/>
      <c r="P136" s="374"/>
      <c r="Q136" s="395" t="str">
        <f ca="1">AO77</f>
        <v>OK.</v>
      </c>
      <c r="R136" s="374"/>
      <c r="S136" s="374"/>
      <c r="T136" s="374"/>
      <c r="U136" s="385"/>
      <c r="V136" s="396" t="str">
        <f ca="1">BE77</f>
        <v>OK.</v>
      </c>
      <c r="W136" s="385"/>
      <c r="X136" s="385"/>
      <c r="Y136" s="385"/>
      <c r="Z136" s="385"/>
      <c r="AA136" s="397" t="str">
        <f ca="1">BU77</f>
        <v>OK.</v>
      </c>
    </row>
    <row r="137" spans="1:80" x14ac:dyDescent="0.2">
      <c r="G137" s="393" t="str">
        <f ca="1">I86</f>
        <v>OK.</v>
      </c>
      <c r="H137" s="374"/>
      <c r="I137" s="374"/>
      <c r="J137" s="374"/>
      <c r="K137" s="374"/>
      <c r="L137" s="394" t="str">
        <f ca="1">Y86</f>
        <v>OK.</v>
      </c>
      <c r="M137" s="374"/>
      <c r="N137" s="374"/>
      <c r="O137" s="374"/>
      <c r="P137" s="374"/>
      <c r="Q137" s="395" t="str">
        <f ca="1">AO86</f>
        <v>OK.</v>
      </c>
      <c r="R137" s="374"/>
      <c r="S137" s="374"/>
      <c r="T137" s="374"/>
      <c r="U137" s="385"/>
      <c r="V137" s="396" t="str">
        <f ca="1">BE86</f>
        <v>OK.</v>
      </c>
      <c r="W137" s="385"/>
      <c r="X137" s="385"/>
      <c r="Y137" s="385"/>
      <c r="Z137" s="385"/>
      <c r="AA137" s="397" t="str">
        <f ca="1">BU86</f>
        <v>OK.</v>
      </c>
    </row>
    <row r="138" spans="1:80" x14ac:dyDescent="0.2">
      <c r="G138" s="393" t="str">
        <f ca="1">I95</f>
        <v>OK.</v>
      </c>
      <c r="H138" s="374"/>
      <c r="I138" s="374"/>
      <c r="J138" s="374"/>
      <c r="K138" s="374"/>
      <c r="L138" s="394" t="str">
        <f ca="1">Y95</f>
        <v>OK.</v>
      </c>
      <c r="M138" s="374"/>
      <c r="N138" s="374"/>
      <c r="O138" s="374"/>
      <c r="P138" s="374"/>
      <c r="Q138" s="395" t="str">
        <f ca="1">AO95</f>
        <v>OK.</v>
      </c>
      <c r="R138" s="374"/>
      <c r="S138" s="374"/>
      <c r="T138" s="374"/>
      <c r="U138" s="385"/>
      <c r="V138" s="396" t="str">
        <f ca="1">BE95</f>
        <v>OK.</v>
      </c>
      <c r="W138" s="385"/>
      <c r="X138" s="385"/>
      <c r="Y138" s="385"/>
      <c r="Z138" s="385"/>
      <c r="AA138" s="397" t="str">
        <f ca="1">BU95</f>
        <v>OK.</v>
      </c>
    </row>
    <row r="139" spans="1:80" x14ac:dyDescent="0.2">
      <c r="G139" s="393" t="str">
        <f ca="1">I104</f>
        <v>OK.</v>
      </c>
      <c r="H139" s="374"/>
      <c r="I139" s="374"/>
      <c r="J139" s="374"/>
      <c r="K139" s="374"/>
      <c r="L139" s="394" t="str">
        <f ca="1">Y104</f>
        <v>OK.</v>
      </c>
      <c r="M139" s="374"/>
      <c r="N139" s="374"/>
      <c r="O139" s="374"/>
      <c r="P139" s="374"/>
      <c r="Q139" s="395" t="str">
        <f ca="1">AO104</f>
        <v>OK.</v>
      </c>
      <c r="R139" s="374"/>
      <c r="S139" s="374"/>
      <c r="T139" s="374"/>
      <c r="U139" s="385"/>
      <c r="V139" s="396" t="str">
        <f ca="1">BE104</f>
        <v>OK.</v>
      </c>
      <c r="W139" s="385"/>
      <c r="X139" s="385"/>
      <c r="Y139" s="385"/>
      <c r="Z139" s="385"/>
      <c r="AA139" s="397" t="str">
        <f ca="1">BU104</f>
        <v>OK.</v>
      </c>
    </row>
    <row r="140" spans="1:80" x14ac:dyDescent="0.2">
      <c r="G140" s="393" t="str">
        <f ca="1">I113</f>
        <v>OK.</v>
      </c>
      <c r="H140" s="374"/>
      <c r="I140" s="374"/>
      <c r="J140" s="374"/>
      <c r="K140" s="374"/>
      <c r="L140" s="394" t="str">
        <f ca="1">Y113</f>
        <v>OK.</v>
      </c>
      <c r="M140" s="374"/>
      <c r="N140" s="374"/>
      <c r="O140" s="374"/>
      <c r="P140" s="374"/>
      <c r="Q140" s="395" t="str">
        <f ca="1">AO113</f>
        <v>OK.</v>
      </c>
      <c r="R140" s="374"/>
      <c r="S140" s="374"/>
      <c r="T140" s="374"/>
      <c r="U140" s="385"/>
      <c r="V140" s="396" t="str">
        <f ca="1">BE113</f>
        <v>OK.</v>
      </c>
      <c r="W140" s="385"/>
      <c r="X140" s="385"/>
      <c r="Y140" s="385"/>
      <c r="Z140" s="385"/>
      <c r="AA140" s="397" t="str">
        <f ca="1">BU113</f>
        <v>OK.</v>
      </c>
    </row>
    <row r="141" spans="1:80" x14ac:dyDescent="0.2">
      <c r="G141" s="393" t="str">
        <f ca="1">I122</f>
        <v>OK.</v>
      </c>
      <c r="H141" s="374"/>
      <c r="I141" s="374"/>
      <c r="J141" s="374"/>
      <c r="K141" s="374"/>
      <c r="L141" s="394" t="str">
        <f ca="1">Y122</f>
        <v>OK.</v>
      </c>
      <c r="M141" s="374"/>
      <c r="N141" s="374"/>
      <c r="O141" s="374"/>
      <c r="P141" s="374"/>
      <c r="Q141" s="395" t="str">
        <f ca="1">AO122</f>
        <v>OK.</v>
      </c>
      <c r="R141" s="374"/>
      <c r="S141" s="374"/>
      <c r="T141" s="374"/>
      <c r="U141" s="385"/>
      <c r="V141" s="396" t="str">
        <f ca="1">BE122</f>
        <v>OK.</v>
      </c>
      <c r="W141" s="385"/>
      <c r="X141" s="385"/>
      <c r="Y141" s="385"/>
      <c r="Z141" s="385"/>
      <c r="AA141" s="397" t="str">
        <f ca="1">BU122</f>
        <v>OK.</v>
      </c>
    </row>
    <row r="142" spans="1:80" ht="13.5" thickBot="1" x14ac:dyDescent="0.25">
      <c r="G142" s="398" t="str">
        <f ca="1">I131</f>
        <v>OK.</v>
      </c>
      <c r="H142" s="399"/>
      <c r="I142" s="399"/>
      <c r="J142" s="399"/>
      <c r="K142" s="399"/>
      <c r="L142" s="400" t="str">
        <f ca="1">Y131</f>
        <v>OK.</v>
      </c>
      <c r="M142" s="399"/>
      <c r="N142" s="399"/>
      <c r="O142" s="399"/>
      <c r="P142" s="399"/>
      <c r="Q142" s="401" t="str">
        <f ca="1">AO131</f>
        <v>OK.</v>
      </c>
      <c r="R142" s="399"/>
      <c r="S142" s="399"/>
      <c r="T142" s="399"/>
      <c r="U142" s="402"/>
      <c r="V142" s="403" t="str">
        <f ca="1">BE131</f>
        <v>OK.</v>
      </c>
      <c r="W142" s="402"/>
      <c r="X142" s="402"/>
      <c r="Y142" s="402"/>
      <c r="Z142" s="402"/>
      <c r="AA142" s="404" t="str">
        <f ca="1">BU131</f>
        <v>OK.</v>
      </c>
    </row>
    <row r="143" spans="1:80" x14ac:dyDescent="0.2">
      <c r="G143" s="386" t="str">
        <f ca="1">J50</f>
        <v>OK.</v>
      </c>
      <c r="H143" s="387"/>
      <c r="I143" s="387"/>
      <c r="J143" s="387"/>
      <c r="K143" s="387"/>
      <c r="L143" s="388" t="str">
        <f ca="1">Z50</f>
        <v>OK.</v>
      </c>
      <c r="M143" s="387"/>
      <c r="N143" s="387"/>
      <c r="O143" s="387"/>
      <c r="P143" s="387"/>
      <c r="Q143" s="389" t="str">
        <f ca="1">AP50</f>
        <v>OK.</v>
      </c>
      <c r="R143" s="387"/>
      <c r="S143" s="387"/>
      <c r="T143" s="387"/>
      <c r="U143" s="390"/>
      <c r="V143" s="391" t="str">
        <f ca="1">BF50</f>
        <v>OK.</v>
      </c>
      <c r="W143" s="390"/>
      <c r="X143" s="390"/>
      <c r="Y143" s="390"/>
      <c r="Z143" s="390"/>
      <c r="AA143" s="392" t="str">
        <f ca="1">BV50</f>
        <v>OK.</v>
      </c>
    </row>
    <row r="144" spans="1:80" x14ac:dyDescent="0.2">
      <c r="G144" s="393" t="str">
        <f ca="1">J59</f>
        <v>OK.</v>
      </c>
      <c r="H144" s="374"/>
      <c r="I144" s="374"/>
      <c r="J144" s="374"/>
      <c r="K144" s="374"/>
      <c r="L144" s="394" t="str">
        <f ca="1">Z59</f>
        <v>OK.</v>
      </c>
      <c r="M144" s="374"/>
      <c r="N144" s="374"/>
      <c r="O144" s="374"/>
      <c r="P144" s="374"/>
      <c r="Q144" s="395" t="str">
        <f ca="1">AP59</f>
        <v>OK.</v>
      </c>
      <c r="R144" s="374"/>
      <c r="S144" s="374"/>
      <c r="T144" s="374"/>
      <c r="U144" s="385"/>
      <c r="V144" s="396" t="str">
        <f ca="1">BF59</f>
        <v>OK.</v>
      </c>
      <c r="W144" s="385"/>
      <c r="X144" s="385"/>
      <c r="Y144" s="385"/>
      <c r="Z144" s="385"/>
      <c r="AA144" s="397" t="str">
        <f ca="1">BV59</f>
        <v>OK.</v>
      </c>
    </row>
    <row r="145" spans="7:27" x14ac:dyDescent="0.2">
      <c r="G145" s="393" t="str">
        <f ca="1">J68</f>
        <v>OK.</v>
      </c>
      <c r="H145" s="374"/>
      <c r="I145" s="374"/>
      <c r="J145" s="374"/>
      <c r="K145" s="374"/>
      <c r="L145" s="394" t="str">
        <f ca="1">Z68</f>
        <v>OK.</v>
      </c>
      <c r="M145" s="374"/>
      <c r="N145" s="374"/>
      <c r="O145" s="374"/>
      <c r="P145" s="374"/>
      <c r="Q145" s="395" t="str">
        <f ca="1">AP68</f>
        <v>OK.</v>
      </c>
      <c r="R145" s="374"/>
      <c r="S145" s="374"/>
      <c r="T145" s="374"/>
      <c r="U145" s="385"/>
      <c r="V145" s="396" t="str">
        <f ca="1">BF68</f>
        <v>OK.</v>
      </c>
      <c r="W145" s="385"/>
      <c r="X145" s="385"/>
      <c r="Y145" s="385"/>
      <c r="Z145" s="385"/>
      <c r="AA145" s="397" t="str">
        <f ca="1">BV68</f>
        <v>OK.</v>
      </c>
    </row>
    <row r="146" spans="7:27" x14ac:dyDescent="0.2">
      <c r="G146" s="393" t="str">
        <f ca="1">J77</f>
        <v>OK.</v>
      </c>
      <c r="H146" s="374"/>
      <c r="I146" s="374"/>
      <c r="J146" s="374"/>
      <c r="K146" s="374"/>
      <c r="L146" s="394" t="str">
        <f ca="1">Z77</f>
        <v>OK.</v>
      </c>
      <c r="M146" s="374"/>
      <c r="N146" s="374"/>
      <c r="O146" s="374"/>
      <c r="P146" s="374"/>
      <c r="Q146" s="395" t="str">
        <f ca="1">AP77</f>
        <v>OK.</v>
      </c>
      <c r="R146" s="374"/>
      <c r="S146" s="374"/>
      <c r="T146" s="374"/>
      <c r="U146" s="385"/>
      <c r="V146" s="396" t="str">
        <f ca="1">BF77</f>
        <v>OK.</v>
      </c>
      <c r="W146" s="385"/>
      <c r="X146" s="385"/>
      <c r="Y146" s="385"/>
      <c r="Z146" s="385"/>
      <c r="AA146" s="397" t="str">
        <f ca="1">BV77</f>
        <v>OK.</v>
      </c>
    </row>
    <row r="147" spans="7:27" x14ac:dyDescent="0.2">
      <c r="G147" s="393" t="str">
        <f ca="1">J86</f>
        <v>OK.</v>
      </c>
      <c r="H147" s="374"/>
      <c r="I147" s="374"/>
      <c r="J147" s="374"/>
      <c r="K147" s="374"/>
      <c r="L147" s="394" t="str">
        <f ca="1">Z86</f>
        <v>OK.</v>
      </c>
      <c r="M147" s="374"/>
      <c r="N147" s="374"/>
      <c r="O147" s="374"/>
      <c r="P147" s="374"/>
      <c r="Q147" s="395" t="str">
        <f ca="1">AP86</f>
        <v>OK.</v>
      </c>
      <c r="R147" s="374"/>
      <c r="S147" s="374"/>
      <c r="T147" s="374"/>
      <c r="U147" s="385"/>
      <c r="V147" s="396" t="str">
        <f ca="1">BF86</f>
        <v>OK.</v>
      </c>
      <c r="W147" s="385"/>
      <c r="X147" s="385"/>
      <c r="Y147" s="385"/>
      <c r="Z147" s="385"/>
      <c r="AA147" s="397" t="str">
        <f ca="1">BV86</f>
        <v>OK.</v>
      </c>
    </row>
    <row r="148" spans="7:27" x14ac:dyDescent="0.2">
      <c r="G148" s="393" t="str">
        <f ca="1">J95</f>
        <v>OK.</v>
      </c>
      <c r="H148" s="374"/>
      <c r="I148" s="374"/>
      <c r="J148" s="374"/>
      <c r="K148" s="374"/>
      <c r="L148" s="394" t="str">
        <f ca="1">Z95</f>
        <v>OK.</v>
      </c>
      <c r="M148" s="374"/>
      <c r="N148" s="374"/>
      <c r="O148" s="374"/>
      <c r="P148" s="374"/>
      <c r="Q148" s="395" t="str">
        <f ca="1">AP95</f>
        <v>OK.</v>
      </c>
      <c r="R148" s="374"/>
      <c r="S148" s="374"/>
      <c r="T148" s="374"/>
      <c r="U148" s="385"/>
      <c r="V148" s="396" t="str">
        <f ca="1">BF95</f>
        <v>OK.</v>
      </c>
      <c r="W148" s="385"/>
      <c r="X148" s="385"/>
      <c r="Y148" s="385"/>
      <c r="Z148" s="385"/>
      <c r="AA148" s="397" t="str">
        <f ca="1">BV95</f>
        <v>OK.</v>
      </c>
    </row>
    <row r="149" spans="7:27" x14ac:dyDescent="0.2">
      <c r="G149" s="393" t="str">
        <f ca="1">J104</f>
        <v>OK.</v>
      </c>
      <c r="H149" s="374"/>
      <c r="I149" s="374"/>
      <c r="J149" s="374"/>
      <c r="K149" s="374"/>
      <c r="L149" s="394" t="str">
        <f ca="1">Z104</f>
        <v>OK.</v>
      </c>
      <c r="M149" s="374"/>
      <c r="N149" s="374"/>
      <c r="O149" s="374"/>
      <c r="P149" s="374"/>
      <c r="Q149" s="395" t="str">
        <f ca="1">AP104</f>
        <v>OK.</v>
      </c>
      <c r="R149" s="374"/>
      <c r="S149" s="374"/>
      <c r="T149" s="374"/>
      <c r="U149" s="385"/>
      <c r="V149" s="396" t="str">
        <f ca="1">BF104</f>
        <v>OK.</v>
      </c>
      <c r="W149" s="385"/>
      <c r="X149" s="385"/>
      <c r="Y149" s="385"/>
      <c r="Z149" s="385"/>
      <c r="AA149" s="397" t="str">
        <f ca="1">BV104</f>
        <v>OK.</v>
      </c>
    </row>
    <row r="150" spans="7:27" x14ac:dyDescent="0.2">
      <c r="G150" s="393" t="str">
        <f ca="1">J113</f>
        <v>OK.</v>
      </c>
      <c r="H150" s="374"/>
      <c r="I150" s="374"/>
      <c r="J150" s="374"/>
      <c r="K150" s="374"/>
      <c r="L150" s="394" t="str">
        <f ca="1">Z113</f>
        <v>OK.</v>
      </c>
      <c r="M150" s="374"/>
      <c r="N150" s="374"/>
      <c r="O150" s="374"/>
      <c r="P150" s="374"/>
      <c r="Q150" s="395" t="str">
        <f ca="1">AP113</f>
        <v>OK.</v>
      </c>
      <c r="R150" s="374"/>
      <c r="S150" s="374"/>
      <c r="T150" s="374"/>
      <c r="U150" s="385"/>
      <c r="V150" s="396" t="str">
        <f ca="1">BF113</f>
        <v>OK.</v>
      </c>
      <c r="W150" s="385"/>
      <c r="X150" s="385"/>
      <c r="Y150" s="385"/>
      <c r="Z150" s="385"/>
      <c r="AA150" s="397" t="str">
        <f ca="1">BV113</f>
        <v>OK.</v>
      </c>
    </row>
    <row r="151" spans="7:27" x14ac:dyDescent="0.2">
      <c r="G151" s="393" t="str">
        <f ca="1">J122</f>
        <v>OK.</v>
      </c>
      <c r="H151" s="374"/>
      <c r="I151" s="374"/>
      <c r="J151" s="374"/>
      <c r="K151" s="374"/>
      <c r="L151" s="394" t="str">
        <f ca="1">Z122</f>
        <v>OK.</v>
      </c>
      <c r="M151" s="374"/>
      <c r="N151" s="374"/>
      <c r="O151" s="374"/>
      <c r="P151" s="374"/>
      <c r="Q151" s="395" t="str">
        <f ca="1">AP122</f>
        <v>OK.</v>
      </c>
      <c r="R151" s="374"/>
      <c r="S151" s="374"/>
      <c r="T151" s="374"/>
      <c r="U151" s="385"/>
      <c r="V151" s="396" t="str">
        <f ca="1">BF122</f>
        <v>OK.</v>
      </c>
      <c r="W151" s="385"/>
      <c r="X151" s="385"/>
      <c r="Y151" s="385"/>
      <c r="Z151" s="385"/>
      <c r="AA151" s="397" t="str">
        <f ca="1">BV122</f>
        <v>OK.</v>
      </c>
    </row>
    <row r="152" spans="7:27" ht="13.5" thickBot="1" x14ac:dyDescent="0.25">
      <c r="G152" s="398" t="str">
        <f ca="1">J131</f>
        <v>OK.</v>
      </c>
      <c r="H152" s="399"/>
      <c r="I152" s="399"/>
      <c r="J152" s="399"/>
      <c r="K152" s="399"/>
      <c r="L152" s="400" t="str">
        <f ca="1">Z131</f>
        <v>OK.</v>
      </c>
      <c r="M152" s="399"/>
      <c r="N152" s="399"/>
      <c r="O152" s="399"/>
      <c r="P152" s="399"/>
      <c r="Q152" s="401" t="str">
        <f ca="1">AP131</f>
        <v>OK.</v>
      </c>
      <c r="R152" s="399"/>
      <c r="S152" s="399"/>
      <c r="T152" s="399"/>
      <c r="U152" s="402"/>
      <c r="V152" s="403" t="str">
        <f ca="1">BF131</f>
        <v>OK.</v>
      </c>
      <c r="W152" s="402"/>
      <c r="X152" s="402"/>
      <c r="Y152" s="402"/>
      <c r="Z152" s="402"/>
      <c r="AA152" s="404" t="str">
        <f ca="1">BV131</f>
        <v>OK.</v>
      </c>
    </row>
    <row r="153" spans="7:27" x14ac:dyDescent="0.2">
      <c r="G153" s="386" t="str">
        <f ca="1">K50</f>
        <v>OK.</v>
      </c>
      <c r="H153" s="387"/>
      <c r="I153" s="387"/>
      <c r="J153" s="387"/>
      <c r="K153" s="387"/>
      <c r="L153" s="388" t="str">
        <f ca="1">AA50</f>
        <v>OK.</v>
      </c>
      <c r="M153" s="387"/>
      <c r="N153" s="387"/>
      <c r="O153" s="387"/>
      <c r="P153" s="387"/>
      <c r="Q153" s="389" t="str">
        <f ca="1">AQ50</f>
        <v>OK.</v>
      </c>
      <c r="R153" s="387"/>
      <c r="S153" s="387"/>
      <c r="T153" s="387"/>
      <c r="U153" s="390"/>
      <c r="V153" s="391" t="str">
        <f ca="1">BG50</f>
        <v>OK.</v>
      </c>
      <c r="W153" s="390"/>
      <c r="X153" s="390"/>
      <c r="Y153" s="390"/>
      <c r="Z153" s="390"/>
      <c r="AA153" s="392" t="str">
        <f ca="1">BW50</f>
        <v>OK.</v>
      </c>
    </row>
    <row r="154" spans="7:27" x14ac:dyDescent="0.2">
      <c r="G154" s="393" t="str">
        <f ca="1">K59</f>
        <v>OK.</v>
      </c>
      <c r="H154" s="374"/>
      <c r="I154" s="374"/>
      <c r="J154" s="374"/>
      <c r="K154" s="374"/>
      <c r="L154" s="394" t="str">
        <f ca="1">AA59</f>
        <v>OK.</v>
      </c>
      <c r="M154" s="374"/>
      <c r="N154" s="374"/>
      <c r="O154" s="374"/>
      <c r="P154" s="374"/>
      <c r="Q154" s="395" t="str">
        <f ca="1">AQ59</f>
        <v>OK.</v>
      </c>
      <c r="R154" s="374"/>
      <c r="S154" s="374"/>
      <c r="T154" s="374"/>
      <c r="U154" s="385"/>
      <c r="V154" s="396" t="str">
        <f ca="1">BG59</f>
        <v>OK.</v>
      </c>
      <c r="W154" s="385"/>
      <c r="X154" s="385"/>
      <c r="Y154" s="385"/>
      <c r="Z154" s="385"/>
      <c r="AA154" s="397" t="str">
        <f ca="1">BW59</f>
        <v>OK.</v>
      </c>
    </row>
    <row r="155" spans="7:27" x14ac:dyDescent="0.2">
      <c r="G155" s="393" t="str">
        <f ca="1">K68</f>
        <v>OK.</v>
      </c>
      <c r="H155" s="374"/>
      <c r="I155" s="374"/>
      <c r="J155" s="374"/>
      <c r="K155" s="374"/>
      <c r="L155" s="394" t="str">
        <f ca="1">AA68</f>
        <v>OK.</v>
      </c>
      <c r="M155" s="374"/>
      <c r="N155" s="374"/>
      <c r="O155" s="374"/>
      <c r="P155" s="374"/>
      <c r="Q155" s="395" t="str">
        <f ca="1">AQ68</f>
        <v>OK.</v>
      </c>
      <c r="R155" s="374"/>
      <c r="S155" s="374"/>
      <c r="T155" s="374"/>
      <c r="U155" s="385"/>
      <c r="V155" s="396" t="str">
        <f ca="1">BG68</f>
        <v>OK.</v>
      </c>
      <c r="W155" s="385"/>
      <c r="X155" s="385"/>
      <c r="Y155" s="385"/>
      <c r="Z155" s="385"/>
      <c r="AA155" s="397" t="str">
        <f ca="1">BW68</f>
        <v>OK.</v>
      </c>
    </row>
    <row r="156" spans="7:27" x14ac:dyDescent="0.2">
      <c r="G156" s="393" t="str">
        <f ca="1">K77</f>
        <v>OK.</v>
      </c>
      <c r="H156" s="374"/>
      <c r="I156" s="374"/>
      <c r="J156" s="374"/>
      <c r="K156" s="374"/>
      <c r="L156" s="394" t="str">
        <f ca="1">AA77</f>
        <v>OK.</v>
      </c>
      <c r="M156" s="374"/>
      <c r="N156" s="374"/>
      <c r="O156" s="374"/>
      <c r="P156" s="374"/>
      <c r="Q156" s="395" t="str">
        <f ca="1">AQ77</f>
        <v>OK.</v>
      </c>
      <c r="R156" s="374"/>
      <c r="S156" s="374"/>
      <c r="T156" s="374"/>
      <c r="U156" s="385"/>
      <c r="V156" s="396" t="str">
        <f ca="1">BG77</f>
        <v>OK.</v>
      </c>
      <c r="W156" s="385"/>
      <c r="X156" s="385"/>
      <c r="Y156" s="385"/>
      <c r="Z156" s="385"/>
      <c r="AA156" s="397" t="str">
        <f ca="1">BW77</f>
        <v>OK.</v>
      </c>
    </row>
    <row r="157" spans="7:27" x14ac:dyDescent="0.2">
      <c r="G157" s="393" t="str">
        <f ca="1">K86</f>
        <v>OK.</v>
      </c>
      <c r="H157" s="374"/>
      <c r="I157" s="374"/>
      <c r="J157" s="374"/>
      <c r="K157" s="374"/>
      <c r="L157" s="394" t="str">
        <f ca="1">AA86</f>
        <v>OK.</v>
      </c>
      <c r="M157" s="374"/>
      <c r="N157" s="374"/>
      <c r="O157" s="374"/>
      <c r="P157" s="374"/>
      <c r="Q157" s="395" t="str">
        <f ca="1">AQ86</f>
        <v>OK.</v>
      </c>
      <c r="R157" s="374"/>
      <c r="S157" s="374"/>
      <c r="T157" s="374"/>
      <c r="U157" s="385"/>
      <c r="V157" s="396" t="str">
        <f ca="1">BG86</f>
        <v>OK.</v>
      </c>
      <c r="W157" s="385"/>
      <c r="X157" s="385"/>
      <c r="Y157" s="385"/>
      <c r="Z157" s="385"/>
      <c r="AA157" s="397" t="str">
        <f ca="1">BW86</f>
        <v>OK.</v>
      </c>
    </row>
    <row r="158" spans="7:27" x14ac:dyDescent="0.2">
      <c r="G158" s="393" t="str">
        <f ca="1">K95</f>
        <v>OK.</v>
      </c>
      <c r="H158" s="374"/>
      <c r="I158" s="374"/>
      <c r="J158" s="374"/>
      <c r="K158" s="374"/>
      <c r="L158" s="394" t="str">
        <f ca="1">AA95</f>
        <v>OK.</v>
      </c>
      <c r="M158" s="374"/>
      <c r="N158" s="374"/>
      <c r="O158" s="374"/>
      <c r="P158" s="374"/>
      <c r="Q158" s="395" t="str">
        <f ca="1">AQ95</f>
        <v>OK.</v>
      </c>
      <c r="R158" s="374"/>
      <c r="S158" s="374"/>
      <c r="T158" s="374"/>
      <c r="U158" s="385"/>
      <c r="V158" s="396" t="str">
        <f ca="1">BG95</f>
        <v>OK.</v>
      </c>
      <c r="W158" s="385"/>
      <c r="X158" s="385"/>
      <c r="Y158" s="385"/>
      <c r="Z158" s="385"/>
      <c r="AA158" s="397" t="str">
        <f ca="1">BW95</f>
        <v>OK.</v>
      </c>
    </row>
    <row r="159" spans="7:27" x14ac:dyDescent="0.2">
      <c r="G159" s="393" t="str">
        <f ca="1">K104</f>
        <v>OK.</v>
      </c>
      <c r="H159" s="374"/>
      <c r="I159" s="374"/>
      <c r="J159" s="374"/>
      <c r="K159" s="374"/>
      <c r="L159" s="394" t="str">
        <f ca="1">AA104</f>
        <v>OK.</v>
      </c>
      <c r="M159" s="374"/>
      <c r="N159" s="374"/>
      <c r="O159" s="374"/>
      <c r="P159" s="374"/>
      <c r="Q159" s="395" t="str">
        <f ca="1">AQ104</f>
        <v>OK.</v>
      </c>
      <c r="R159" s="374"/>
      <c r="S159" s="374"/>
      <c r="T159" s="374"/>
      <c r="U159" s="385"/>
      <c r="V159" s="396" t="str">
        <f ca="1">BG104</f>
        <v>OK.</v>
      </c>
      <c r="W159" s="385"/>
      <c r="X159" s="385"/>
      <c r="Y159" s="385"/>
      <c r="Z159" s="385"/>
      <c r="AA159" s="397" t="str">
        <f ca="1">BW104</f>
        <v>OK.</v>
      </c>
    </row>
    <row r="160" spans="7:27" x14ac:dyDescent="0.2">
      <c r="G160" s="393" t="str">
        <f ca="1">K113</f>
        <v>OK.</v>
      </c>
      <c r="H160" s="374"/>
      <c r="I160" s="374"/>
      <c r="J160" s="374"/>
      <c r="K160" s="374"/>
      <c r="L160" s="394" t="str">
        <f ca="1">AA113</f>
        <v>OK.</v>
      </c>
      <c r="M160" s="374"/>
      <c r="N160" s="374"/>
      <c r="O160" s="374"/>
      <c r="P160" s="374"/>
      <c r="Q160" s="395" t="str">
        <f ca="1">AQ113</f>
        <v>OK.</v>
      </c>
      <c r="R160" s="374"/>
      <c r="S160" s="374"/>
      <c r="T160" s="374"/>
      <c r="U160" s="385"/>
      <c r="V160" s="396" t="str">
        <f ca="1">BG113</f>
        <v>OK.</v>
      </c>
      <c r="W160" s="385"/>
      <c r="X160" s="385"/>
      <c r="Y160" s="385"/>
      <c r="Z160" s="385"/>
      <c r="AA160" s="397" t="str">
        <f ca="1">BW113</f>
        <v>OK.</v>
      </c>
    </row>
    <row r="161" spans="7:27" x14ac:dyDescent="0.2">
      <c r="G161" s="393" t="str">
        <f ca="1">K122</f>
        <v>OK.</v>
      </c>
      <c r="H161" s="374"/>
      <c r="I161" s="374"/>
      <c r="J161" s="374"/>
      <c r="K161" s="374"/>
      <c r="L161" s="394" t="str">
        <f ca="1">AA122</f>
        <v>OK.</v>
      </c>
      <c r="M161" s="374"/>
      <c r="N161" s="374"/>
      <c r="O161" s="374"/>
      <c r="P161" s="374"/>
      <c r="Q161" s="395" t="str">
        <f ca="1">AQ122</f>
        <v>OK.</v>
      </c>
      <c r="R161" s="374"/>
      <c r="S161" s="374"/>
      <c r="T161" s="374"/>
      <c r="U161" s="385"/>
      <c r="V161" s="396" t="str">
        <f ca="1">BG122</f>
        <v>OK.</v>
      </c>
      <c r="W161" s="385"/>
      <c r="X161" s="385"/>
      <c r="Y161" s="385"/>
      <c r="Z161" s="385"/>
      <c r="AA161" s="397" t="str">
        <f ca="1">BW122</f>
        <v>OK.</v>
      </c>
    </row>
    <row r="162" spans="7:27" ht="13.5" thickBot="1" x14ac:dyDescent="0.25">
      <c r="G162" s="398" t="str">
        <f ca="1">K131</f>
        <v>OK.</v>
      </c>
      <c r="H162" s="399"/>
      <c r="I162" s="399"/>
      <c r="J162" s="399"/>
      <c r="K162" s="399"/>
      <c r="L162" s="400" t="str">
        <f ca="1">AA131</f>
        <v>OK.</v>
      </c>
      <c r="M162" s="399"/>
      <c r="N162" s="399"/>
      <c r="O162" s="399"/>
      <c r="P162" s="399"/>
      <c r="Q162" s="401" t="str">
        <f ca="1">AQ131</f>
        <v>OK.</v>
      </c>
      <c r="R162" s="399"/>
      <c r="S162" s="399"/>
      <c r="T162" s="399"/>
      <c r="U162" s="402"/>
      <c r="V162" s="403" t="str">
        <f ca="1">BG131</f>
        <v>OK.</v>
      </c>
      <c r="W162" s="402"/>
      <c r="X162" s="402"/>
      <c r="Y162" s="402"/>
      <c r="Z162" s="402"/>
      <c r="AA162" s="404" t="str">
        <f ca="1">BW131</f>
        <v>OK.</v>
      </c>
    </row>
    <row r="163" spans="7:27" x14ac:dyDescent="0.2">
      <c r="G163" s="386" t="str">
        <f ca="1">L50</f>
        <v>OK.</v>
      </c>
      <c r="H163" s="387"/>
      <c r="I163" s="387"/>
      <c r="J163" s="387"/>
      <c r="K163" s="387"/>
      <c r="L163" s="388" t="str">
        <f ca="1">AB50</f>
        <v>OK.</v>
      </c>
      <c r="M163" s="387"/>
      <c r="N163" s="387"/>
      <c r="O163" s="387"/>
      <c r="P163" s="387"/>
      <c r="Q163" s="389" t="str">
        <f ca="1">AR50</f>
        <v>OK.</v>
      </c>
      <c r="R163" s="387"/>
      <c r="S163" s="387"/>
      <c r="T163" s="387"/>
      <c r="U163" s="390"/>
      <c r="V163" s="391" t="str">
        <f ca="1">BH50</f>
        <v>OK.</v>
      </c>
      <c r="W163" s="390"/>
      <c r="X163" s="390"/>
      <c r="Y163" s="390"/>
      <c r="Z163" s="390"/>
      <c r="AA163" s="392" t="str">
        <f ca="1">BX50</f>
        <v>OK.</v>
      </c>
    </row>
    <row r="164" spans="7:27" x14ac:dyDescent="0.2">
      <c r="G164" s="393" t="str">
        <f ca="1">L59</f>
        <v>OK.</v>
      </c>
      <c r="H164" s="374"/>
      <c r="I164" s="374"/>
      <c r="J164" s="374"/>
      <c r="K164" s="374"/>
      <c r="L164" s="394" t="str">
        <f ca="1">AB59</f>
        <v>OK.</v>
      </c>
      <c r="M164" s="374"/>
      <c r="N164" s="374"/>
      <c r="O164" s="374"/>
      <c r="P164" s="374"/>
      <c r="Q164" s="395" t="str">
        <f ca="1">AR59</f>
        <v>OK.</v>
      </c>
      <c r="R164" s="374"/>
      <c r="S164" s="374"/>
      <c r="T164" s="374"/>
      <c r="U164" s="385"/>
      <c r="V164" s="396" t="str">
        <f ca="1">BH59</f>
        <v>OK.</v>
      </c>
      <c r="W164" s="385"/>
      <c r="X164" s="385"/>
      <c r="Y164" s="385"/>
      <c r="Z164" s="385"/>
      <c r="AA164" s="397" t="str">
        <f ca="1">BX59</f>
        <v>OK.</v>
      </c>
    </row>
    <row r="165" spans="7:27" x14ac:dyDescent="0.2">
      <c r="G165" s="393" t="str">
        <f ca="1">L68</f>
        <v>OK.</v>
      </c>
      <c r="H165" s="374"/>
      <c r="I165" s="374"/>
      <c r="J165" s="374"/>
      <c r="K165" s="374"/>
      <c r="L165" s="394" t="str">
        <f ca="1">AB68</f>
        <v>OK.</v>
      </c>
      <c r="M165" s="374"/>
      <c r="N165" s="374"/>
      <c r="O165" s="374"/>
      <c r="P165" s="374"/>
      <c r="Q165" s="395" t="str">
        <f ca="1">AR68</f>
        <v>OK.</v>
      </c>
      <c r="R165" s="374"/>
      <c r="S165" s="374"/>
      <c r="T165" s="374"/>
      <c r="U165" s="385"/>
      <c r="V165" s="396" t="str">
        <f ca="1">BH68</f>
        <v>OK.</v>
      </c>
      <c r="W165" s="385"/>
      <c r="X165" s="385"/>
      <c r="Y165" s="385"/>
      <c r="Z165" s="385"/>
      <c r="AA165" s="397" t="str">
        <f ca="1">BX68</f>
        <v>OK.</v>
      </c>
    </row>
    <row r="166" spans="7:27" x14ac:dyDescent="0.2">
      <c r="G166" s="393" t="str">
        <f ca="1">L77</f>
        <v>OK.</v>
      </c>
      <c r="H166" s="374"/>
      <c r="I166" s="374"/>
      <c r="J166" s="374"/>
      <c r="K166" s="374"/>
      <c r="L166" s="394" t="str">
        <f ca="1">AB77</f>
        <v>OK.</v>
      </c>
      <c r="M166" s="374"/>
      <c r="N166" s="374"/>
      <c r="O166" s="374"/>
      <c r="P166" s="374"/>
      <c r="Q166" s="395" t="str">
        <f ca="1">AR77</f>
        <v>OK.</v>
      </c>
      <c r="R166" s="374"/>
      <c r="S166" s="374"/>
      <c r="T166" s="374"/>
      <c r="U166" s="385"/>
      <c r="V166" s="396" t="str">
        <f ca="1">BH77</f>
        <v>OK.</v>
      </c>
      <c r="W166" s="385"/>
      <c r="X166" s="385"/>
      <c r="Y166" s="385"/>
      <c r="Z166" s="385"/>
      <c r="AA166" s="397" t="str">
        <f ca="1">BX77</f>
        <v>OK.</v>
      </c>
    </row>
    <row r="167" spans="7:27" x14ac:dyDescent="0.2">
      <c r="G167" s="393" t="str">
        <f ca="1">L86</f>
        <v>OK.</v>
      </c>
      <c r="H167" s="374"/>
      <c r="I167" s="374"/>
      <c r="J167" s="374"/>
      <c r="K167" s="374"/>
      <c r="L167" s="394" t="str">
        <f ca="1">AB86</f>
        <v>OK.</v>
      </c>
      <c r="M167" s="374"/>
      <c r="N167" s="374"/>
      <c r="O167" s="374"/>
      <c r="P167" s="374"/>
      <c r="Q167" s="395" t="str">
        <f ca="1">AR86</f>
        <v>OK.</v>
      </c>
      <c r="R167" s="374"/>
      <c r="S167" s="374"/>
      <c r="T167" s="374"/>
      <c r="U167" s="385"/>
      <c r="V167" s="396" t="str">
        <f ca="1">BH86</f>
        <v>OK.</v>
      </c>
      <c r="W167" s="385"/>
      <c r="X167" s="385"/>
      <c r="Y167" s="385"/>
      <c r="Z167" s="385"/>
      <c r="AA167" s="397" t="str">
        <f ca="1">BX86</f>
        <v>OK.</v>
      </c>
    </row>
    <row r="168" spans="7:27" x14ac:dyDescent="0.2">
      <c r="G168" s="393" t="str">
        <f ca="1">L95</f>
        <v>OK.</v>
      </c>
      <c r="H168" s="374"/>
      <c r="I168" s="374"/>
      <c r="J168" s="374"/>
      <c r="K168" s="374"/>
      <c r="L168" s="394" t="str">
        <f ca="1">AB95</f>
        <v>OK.</v>
      </c>
      <c r="M168" s="374"/>
      <c r="N168" s="374"/>
      <c r="O168" s="374"/>
      <c r="P168" s="374"/>
      <c r="Q168" s="395" t="str">
        <f ca="1">AR95</f>
        <v>OK.</v>
      </c>
      <c r="R168" s="374"/>
      <c r="S168" s="374"/>
      <c r="T168" s="374"/>
      <c r="U168" s="385"/>
      <c r="V168" s="396" t="str">
        <f ca="1">BH95</f>
        <v>OK.</v>
      </c>
      <c r="W168" s="385"/>
      <c r="X168" s="385"/>
      <c r="Y168" s="385"/>
      <c r="Z168" s="385"/>
      <c r="AA168" s="397" t="str">
        <f ca="1">BX95</f>
        <v>OK.</v>
      </c>
    </row>
    <row r="169" spans="7:27" x14ac:dyDescent="0.2">
      <c r="G169" s="393" t="str">
        <f ca="1">L104</f>
        <v>OK.</v>
      </c>
      <c r="H169" s="374"/>
      <c r="I169" s="374"/>
      <c r="J169" s="374"/>
      <c r="K169" s="374"/>
      <c r="L169" s="394" t="str">
        <f ca="1">AB104</f>
        <v>OK.</v>
      </c>
      <c r="M169" s="374"/>
      <c r="N169" s="374"/>
      <c r="O169" s="374"/>
      <c r="P169" s="374"/>
      <c r="Q169" s="395" t="str">
        <f ca="1">AR104</f>
        <v>OK.</v>
      </c>
      <c r="R169" s="374"/>
      <c r="S169" s="374"/>
      <c r="T169" s="374"/>
      <c r="U169" s="385"/>
      <c r="V169" s="396" t="str">
        <f ca="1">BH104</f>
        <v>OK.</v>
      </c>
      <c r="W169" s="385"/>
      <c r="X169" s="385"/>
      <c r="Y169" s="385"/>
      <c r="Z169" s="385"/>
      <c r="AA169" s="397" t="str">
        <f ca="1">BX104</f>
        <v>OK.</v>
      </c>
    </row>
    <row r="170" spans="7:27" x14ac:dyDescent="0.2">
      <c r="G170" s="393" t="str">
        <f ca="1">L113</f>
        <v>OK.</v>
      </c>
      <c r="H170" s="374"/>
      <c r="I170" s="374"/>
      <c r="J170" s="374"/>
      <c r="K170" s="374"/>
      <c r="L170" s="394" t="str">
        <f ca="1">AB113</f>
        <v>OK.</v>
      </c>
      <c r="M170" s="374"/>
      <c r="N170" s="374"/>
      <c r="O170" s="374"/>
      <c r="P170" s="374"/>
      <c r="Q170" s="395" t="str">
        <f ca="1">AR113</f>
        <v>OK.</v>
      </c>
      <c r="R170" s="374"/>
      <c r="S170" s="374"/>
      <c r="T170" s="374"/>
      <c r="U170" s="385"/>
      <c r="V170" s="396" t="str">
        <f ca="1">BH113</f>
        <v>OK.</v>
      </c>
      <c r="W170" s="385"/>
      <c r="X170" s="385"/>
      <c r="Y170" s="385"/>
      <c r="Z170" s="385"/>
      <c r="AA170" s="397" t="str">
        <f ca="1">BX113</f>
        <v>OK.</v>
      </c>
    </row>
    <row r="171" spans="7:27" x14ac:dyDescent="0.2">
      <c r="G171" s="393" t="str">
        <f ca="1">L122</f>
        <v>OK.</v>
      </c>
      <c r="H171" s="374"/>
      <c r="I171" s="374"/>
      <c r="J171" s="374"/>
      <c r="K171" s="374"/>
      <c r="L171" s="394" t="str">
        <f ca="1">AB122</f>
        <v>OK.</v>
      </c>
      <c r="M171" s="374"/>
      <c r="N171" s="374"/>
      <c r="O171" s="374"/>
      <c r="P171" s="374"/>
      <c r="Q171" s="395" t="str">
        <f ca="1">AR122</f>
        <v>OK.</v>
      </c>
      <c r="R171" s="374"/>
      <c r="S171" s="374"/>
      <c r="T171" s="374"/>
      <c r="U171" s="385"/>
      <c r="V171" s="396" t="str">
        <f ca="1">BH122</f>
        <v>OK.</v>
      </c>
      <c r="W171" s="385"/>
      <c r="X171" s="385"/>
      <c r="Y171" s="385"/>
      <c r="Z171" s="385"/>
      <c r="AA171" s="397" t="str">
        <f ca="1">BX122</f>
        <v>OK.</v>
      </c>
    </row>
    <row r="172" spans="7:27" ht="13.5" thickBot="1" x14ac:dyDescent="0.25">
      <c r="G172" s="398" t="str">
        <f ca="1">L131</f>
        <v>OK.</v>
      </c>
      <c r="H172" s="399"/>
      <c r="I172" s="399"/>
      <c r="J172" s="399"/>
      <c r="K172" s="399"/>
      <c r="L172" s="400" t="str">
        <f ca="1">AB131</f>
        <v>OK.</v>
      </c>
      <c r="M172" s="399"/>
      <c r="N172" s="399"/>
      <c r="O172" s="399"/>
      <c r="P172" s="399"/>
      <c r="Q172" s="401" t="str">
        <f ca="1">AR131</f>
        <v>OK.</v>
      </c>
      <c r="R172" s="399"/>
      <c r="S172" s="399"/>
      <c r="T172" s="399"/>
      <c r="U172" s="402"/>
      <c r="V172" s="403" t="str">
        <f ca="1">BH131</f>
        <v>OK.</v>
      </c>
      <c r="W172" s="402"/>
      <c r="X172" s="402"/>
      <c r="Y172" s="402"/>
      <c r="Z172" s="402"/>
      <c r="AA172" s="404" t="str">
        <f ca="1">BX131</f>
        <v>OK.</v>
      </c>
    </row>
    <row r="173" spans="7:27" x14ac:dyDescent="0.2">
      <c r="G173" s="386" t="str">
        <f ca="1">M50</f>
        <v>OK.</v>
      </c>
      <c r="H173" s="387"/>
      <c r="I173" s="387"/>
      <c r="J173" s="387"/>
      <c r="K173" s="387"/>
      <c r="L173" s="388" t="str">
        <f ca="1">AC50</f>
        <v>OK.</v>
      </c>
      <c r="M173" s="387"/>
      <c r="N173" s="387"/>
      <c r="O173" s="387"/>
      <c r="P173" s="387"/>
      <c r="Q173" s="389" t="str">
        <f ca="1">AS50</f>
        <v>OK.</v>
      </c>
      <c r="R173" s="387"/>
      <c r="S173" s="387"/>
      <c r="T173" s="387"/>
      <c r="U173" s="390"/>
      <c r="V173" s="391" t="str">
        <f ca="1">BI50</f>
        <v>OK.</v>
      </c>
      <c r="W173" s="390"/>
      <c r="X173" s="390"/>
      <c r="Y173" s="390"/>
      <c r="Z173" s="390"/>
      <c r="AA173" s="392" t="str">
        <f ca="1">BY50</f>
        <v>OK.</v>
      </c>
    </row>
    <row r="174" spans="7:27" x14ac:dyDescent="0.2">
      <c r="G174" s="393" t="str">
        <f ca="1">M59</f>
        <v>OK.</v>
      </c>
      <c r="H174" s="374"/>
      <c r="I174" s="374"/>
      <c r="J174" s="374"/>
      <c r="K174" s="374"/>
      <c r="L174" s="394" t="str">
        <f ca="1">AC59</f>
        <v>OK.</v>
      </c>
      <c r="M174" s="374"/>
      <c r="N174" s="374"/>
      <c r="O174" s="374"/>
      <c r="P174" s="374"/>
      <c r="Q174" s="395" t="str">
        <f ca="1">AS59</f>
        <v>OK.</v>
      </c>
      <c r="R174" s="374"/>
      <c r="S174" s="374"/>
      <c r="T174" s="374"/>
      <c r="U174" s="385"/>
      <c r="V174" s="396" t="str">
        <f ca="1">BI59</f>
        <v>OK.</v>
      </c>
      <c r="W174" s="385"/>
      <c r="X174" s="385"/>
      <c r="Y174" s="385"/>
      <c r="Z174" s="385"/>
      <c r="AA174" s="397" t="str">
        <f ca="1">BY59</f>
        <v>OK.</v>
      </c>
    </row>
    <row r="175" spans="7:27" x14ac:dyDescent="0.2">
      <c r="G175" s="393" t="str">
        <f ca="1">M68</f>
        <v>OK.</v>
      </c>
      <c r="H175" s="374"/>
      <c r="I175" s="374"/>
      <c r="J175" s="374"/>
      <c r="K175" s="374"/>
      <c r="L175" s="394" t="str">
        <f ca="1">AC68</f>
        <v>OK.</v>
      </c>
      <c r="M175" s="374"/>
      <c r="N175" s="374"/>
      <c r="O175" s="374"/>
      <c r="P175" s="374"/>
      <c r="Q175" s="395" t="str">
        <f ca="1">AS68</f>
        <v>OK.</v>
      </c>
      <c r="R175" s="374"/>
      <c r="S175" s="374"/>
      <c r="T175" s="374"/>
      <c r="U175" s="385"/>
      <c r="V175" s="396" t="str">
        <f ca="1">BI68</f>
        <v>OK.</v>
      </c>
      <c r="W175" s="385"/>
      <c r="X175" s="385"/>
      <c r="Y175" s="385"/>
      <c r="Z175" s="385"/>
      <c r="AA175" s="397" t="str">
        <f ca="1">BY68</f>
        <v>OK.</v>
      </c>
    </row>
    <row r="176" spans="7:27" x14ac:dyDescent="0.2">
      <c r="G176" s="393" t="str">
        <f ca="1">M77</f>
        <v>OK.</v>
      </c>
      <c r="H176" s="374"/>
      <c r="I176" s="374"/>
      <c r="J176" s="374"/>
      <c r="K176" s="374"/>
      <c r="L176" s="394" t="str">
        <f ca="1">AC77</f>
        <v>OK.</v>
      </c>
      <c r="M176" s="374"/>
      <c r="N176" s="374"/>
      <c r="O176" s="374"/>
      <c r="P176" s="374"/>
      <c r="Q176" s="395" t="str">
        <f ca="1">AS77</f>
        <v>OK.</v>
      </c>
      <c r="R176" s="374"/>
      <c r="S176" s="374"/>
      <c r="T176" s="374"/>
      <c r="U176" s="385"/>
      <c r="V176" s="396" t="str">
        <f ca="1">BI77</f>
        <v>OK.</v>
      </c>
      <c r="W176" s="385"/>
      <c r="X176" s="385"/>
      <c r="Y176" s="385"/>
      <c r="Z176" s="385"/>
      <c r="AA176" s="397" t="str">
        <f ca="1">BY77</f>
        <v>OK.</v>
      </c>
    </row>
    <row r="177" spans="7:27" x14ac:dyDescent="0.2">
      <c r="G177" s="393" t="str">
        <f ca="1">M86</f>
        <v>OK.</v>
      </c>
      <c r="H177" s="374"/>
      <c r="I177" s="374"/>
      <c r="J177" s="374"/>
      <c r="K177" s="374"/>
      <c r="L177" s="394" t="str">
        <f ca="1">AC86</f>
        <v>OK.</v>
      </c>
      <c r="M177" s="374"/>
      <c r="N177" s="374"/>
      <c r="O177" s="374"/>
      <c r="P177" s="374"/>
      <c r="Q177" s="395" t="str">
        <f ca="1">AS86</f>
        <v>OK.</v>
      </c>
      <c r="R177" s="374"/>
      <c r="S177" s="374"/>
      <c r="T177" s="374"/>
      <c r="U177" s="385"/>
      <c r="V177" s="396" t="str">
        <f ca="1">BI86</f>
        <v>OK.</v>
      </c>
      <c r="W177" s="385"/>
      <c r="X177" s="385"/>
      <c r="Y177" s="385"/>
      <c r="Z177" s="385"/>
      <c r="AA177" s="397" t="str">
        <f ca="1">BY86</f>
        <v>OK.</v>
      </c>
    </row>
    <row r="178" spans="7:27" x14ac:dyDescent="0.2">
      <c r="G178" s="393" t="str">
        <f ca="1">M95</f>
        <v>OK.</v>
      </c>
      <c r="H178" s="374"/>
      <c r="I178" s="374"/>
      <c r="J178" s="374"/>
      <c r="K178" s="374"/>
      <c r="L178" s="394" t="str">
        <f ca="1">AC95</f>
        <v>OK.</v>
      </c>
      <c r="M178" s="374"/>
      <c r="N178" s="374"/>
      <c r="O178" s="374"/>
      <c r="P178" s="374"/>
      <c r="Q178" s="395" t="str">
        <f ca="1">AS95</f>
        <v>OK.</v>
      </c>
      <c r="R178" s="374"/>
      <c r="S178" s="374"/>
      <c r="T178" s="374"/>
      <c r="U178" s="385"/>
      <c r="V178" s="396" t="str">
        <f ca="1">BI95</f>
        <v>OK.</v>
      </c>
      <c r="W178" s="385"/>
      <c r="X178" s="385"/>
      <c r="Y178" s="385"/>
      <c r="Z178" s="385"/>
      <c r="AA178" s="397" t="str">
        <f ca="1">BY95</f>
        <v>OK.</v>
      </c>
    </row>
    <row r="179" spans="7:27" x14ac:dyDescent="0.2">
      <c r="G179" s="393" t="str">
        <f ca="1">M104</f>
        <v>OK.</v>
      </c>
      <c r="H179" s="374"/>
      <c r="I179" s="374"/>
      <c r="J179" s="374"/>
      <c r="K179" s="374"/>
      <c r="L179" s="394" t="str">
        <f ca="1">AC104</f>
        <v>OK.</v>
      </c>
      <c r="M179" s="374"/>
      <c r="N179" s="374"/>
      <c r="O179" s="374"/>
      <c r="P179" s="374"/>
      <c r="Q179" s="395" t="str">
        <f ca="1">AS104</f>
        <v>OK.</v>
      </c>
      <c r="R179" s="374"/>
      <c r="S179" s="374"/>
      <c r="T179" s="374"/>
      <c r="U179" s="385"/>
      <c r="V179" s="396" t="str">
        <f ca="1">BI104</f>
        <v>OK.</v>
      </c>
      <c r="W179" s="385"/>
      <c r="X179" s="385"/>
      <c r="Y179" s="385"/>
      <c r="Z179" s="385"/>
      <c r="AA179" s="397" t="str">
        <f ca="1">BY104</f>
        <v>OK.</v>
      </c>
    </row>
    <row r="180" spans="7:27" x14ac:dyDescent="0.2">
      <c r="G180" s="393" t="str">
        <f ca="1">M113</f>
        <v>OK.</v>
      </c>
      <c r="H180" s="374"/>
      <c r="I180" s="374"/>
      <c r="J180" s="374"/>
      <c r="K180" s="374"/>
      <c r="L180" s="394" t="str">
        <f ca="1">AC113</f>
        <v>OK.</v>
      </c>
      <c r="M180" s="374"/>
      <c r="N180" s="374"/>
      <c r="O180" s="374"/>
      <c r="P180" s="374"/>
      <c r="Q180" s="395" t="str">
        <f ca="1">AS113</f>
        <v>OK.</v>
      </c>
      <c r="R180" s="374"/>
      <c r="S180" s="374"/>
      <c r="T180" s="374"/>
      <c r="U180" s="385"/>
      <c r="V180" s="396" t="str">
        <f ca="1">BI113</f>
        <v>OK.</v>
      </c>
      <c r="W180" s="385"/>
      <c r="X180" s="385"/>
      <c r="Y180" s="385"/>
      <c r="Z180" s="385"/>
      <c r="AA180" s="397" t="str">
        <f ca="1">BY113</f>
        <v>OK.</v>
      </c>
    </row>
    <row r="181" spans="7:27" x14ac:dyDescent="0.2">
      <c r="G181" s="393" t="str">
        <f ca="1">M122</f>
        <v>OK.</v>
      </c>
      <c r="H181" s="374"/>
      <c r="I181" s="374"/>
      <c r="J181" s="374"/>
      <c r="K181" s="374"/>
      <c r="L181" s="394" t="str">
        <f ca="1">AC122</f>
        <v>OK.</v>
      </c>
      <c r="M181" s="374"/>
      <c r="N181" s="374"/>
      <c r="O181" s="374"/>
      <c r="P181" s="374"/>
      <c r="Q181" s="395" t="str">
        <f ca="1">AS122</f>
        <v>OK.</v>
      </c>
      <c r="R181" s="374"/>
      <c r="S181" s="374"/>
      <c r="T181" s="374"/>
      <c r="U181" s="385"/>
      <c r="V181" s="396" t="str">
        <f ca="1">BI122</f>
        <v>OK.</v>
      </c>
      <c r="W181" s="385"/>
      <c r="X181" s="385"/>
      <c r="Y181" s="385"/>
      <c r="Z181" s="385"/>
      <c r="AA181" s="397" t="str">
        <f ca="1">BY122</f>
        <v>OK.</v>
      </c>
    </row>
    <row r="182" spans="7:27" ht="13.5" thickBot="1" x14ac:dyDescent="0.25">
      <c r="G182" s="398" t="str">
        <f ca="1">M131</f>
        <v>OK.</v>
      </c>
      <c r="H182" s="399"/>
      <c r="I182" s="399"/>
      <c r="J182" s="399"/>
      <c r="K182" s="399"/>
      <c r="L182" s="400" t="str">
        <f ca="1">AC131</f>
        <v>OK.</v>
      </c>
      <c r="M182" s="399"/>
      <c r="N182" s="399"/>
      <c r="O182" s="399"/>
      <c r="P182" s="399"/>
      <c r="Q182" s="401" t="str">
        <f ca="1">AS131</f>
        <v>OK.</v>
      </c>
      <c r="R182" s="399"/>
      <c r="S182" s="399"/>
      <c r="T182" s="399"/>
      <c r="U182" s="402"/>
      <c r="V182" s="403" t="str">
        <f ca="1">BI131</f>
        <v>OK.</v>
      </c>
      <c r="W182" s="402"/>
      <c r="X182" s="402"/>
      <c r="Y182" s="402"/>
      <c r="Z182" s="402"/>
      <c r="AA182" s="404" t="str">
        <f ca="1">BY131</f>
        <v>OK.</v>
      </c>
    </row>
    <row r="183" spans="7:27" x14ac:dyDescent="0.2">
      <c r="G183" s="386" t="str">
        <f ca="1">N50</f>
        <v>OK.</v>
      </c>
      <c r="H183" s="387"/>
      <c r="I183" s="387"/>
      <c r="J183" s="387"/>
      <c r="K183" s="387"/>
      <c r="L183" s="388" t="str">
        <f ca="1">AD50</f>
        <v>OK.</v>
      </c>
      <c r="M183" s="387"/>
      <c r="N183" s="387"/>
      <c r="O183" s="387"/>
      <c r="P183" s="387"/>
      <c r="Q183" s="389" t="str">
        <f ca="1">AT50</f>
        <v>OK.</v>
      </c>
      <c r="R183" s="387"/>
      <c r="S183" s="387"/>
      <c r="T183" s="387"/>
      <c r="U183" s="390"/>
      <c r="V183" s="391" t="str">
        <f ca="1">BJ50</f>
        <v>OK.</v>
      </c>
      <c r="W183" s="390"/>
      <c r="X183" s="390"/>
      <c r="Y183" s="390"/>
      <c r="Z183" s="390"/>
      <c r="AA183" s="392" t="str">
        <f ca="1">BZ50</f>
        <v>OK.</v>
      </c>
    </row>
    <row r="184" spans="7:27" x14ac:dyDescent="0.2">
      <c r="G184" s="393" t="str">
        <f ca="1">N59</f>
        <v>OK.</v>
      </c>
      <c r="H184" s="374"/>
      <c r="I184" s="374"/>
      <c r="J184" s="374"/>
      <c r="K184" s="374"/>
      <c r="L184" s="394" t="str">
        <f ca="1">AD59</f>
        <v>OK.</v>
      </c>
      <c r="M184" s="374"/>
      <c r="N184" s="374"/>
      <c r="O184" s="374"/>
      <c r="P184" s="374"/>
      <c r="Q184" s="395" t="str">
        <f ca="1">AT59</f>
        <v>OK.</v>
      </c>
      <c r="R184" s="374"/>
      <c r="S184" s="374"/>
      <c r="T184" s="374"/>
      <c r="U184" s="385"/>
      <c r="V184" s="396" t="str">
        <f ca="1">BJ59</f>
        <v>OK.</v>
      </c>
      <c r="W184" s="385"/>
      <c r="X184" s="385"/>
      <c r="Y184" s="385"/>
      <c r="Z184" s="385"/>
      <c r="AA184" s="397" t="str">
        <f ca="1">BZ59</f>
        <v>OK.</v>
      </c>
    </row>
    <row r="185" spans="7:27" x14ac:dyDescent="0.2">
      <c r="G185" s="393" t="str">
        <f ca="1">N68</f>
        <v>OK.</v>
      </c>
      <c r="H185" s="374"/>
      <c r="I185" s="374"/>
      <c r="J185" s="374"/>
      <c r="K185" s="374"/>
      <c r="L185" s="394" t="str">
        <f ca="1">AD68</f>
        <v>OK.</v>
      </c>
      <c r="M185" s="374"/>
      <c r="N185" s="374"/>
      <c r="O185" s="374"/>
      <c r="P185" s="374"/>
      <c r="Q185" s="395" t="str">
        <f ca="1">AT68</f>
        <v>OK.</v>
      </c>
      <c r="R185" s="374"/>
      <c r="S185" s="374"/>
      <c r="T185" s="374"/>
      <c r="U185" s="385"/>
      <c r="V185" s="396" t="str">
        <f ca="1">BJ68</f>
        <v>OK.</v>
      </c>
      <c r="W185" s="385"/>
      <c r="X185" s="385"/>
      <c r="Y185" s="385"/>
      <c r="Z185" s="385"/>
      <c r="AA185" s="397" t="str">
        <f ca="1">BZ68</f>
        <v>OK.</v>
      </c>
    </row>
    <row r="186" spans="7:27" x14ac:dyDescent="0.2">
      <c r="G186" s="393" t="str">
        <f ca="1">N77</f>
        <v>OK.</v>
      </c>
      <c r="H186" s="374"/>
      <c r="I186" s="374"/>
      <c r="J186" s="374"/>
      <c r="K186" s="374"/>
      <c r="L186" s="394" t="str">
        <f ca="1">AD77</f>
        <v>OK.</v>
      </c>
      <c r="M186" s="374"/>
      <c r="N186" s="374"/>
      <c r="O186" s="374"/>
      <c r="P186" s="374"/>
      <c r="Q186" s="395" t="str">
        <f ca="1">AT77</f>
        <v>OK.</v>
      </c>
      <c r="R186" s="374"/>
      <c r="S186" s="374"/>
      <c r="T186" s="374"/>
      <c r="U186" s="385"/>
      <c r="V186" s="396" t="str">
        <f ca="1">BJ77</f>
        <v>OK.</v>
      </c>
      <c r="W186" s="385"/>
      <c r="X186" s="385"/>
      <c r="Y186" s="385"/>
      <c r="Z186" s="385"/>
      <c r="AA186" s="397" t="str">
        <f ca="1">BZ77</f>
        <v>OK.</v>
      </c>
    </row>
    <row r="187" spans="7:27" x14ac:dyDescent="0.2">
      <c r="G187" s="393" t="str">
        <f ca="1">N86</f>
        <v>OK.</v>
      </c>
      <c r="H187" s="374"/>
      <c r="I187" s="374"/>
      <c r="J187" s="374"/>
      <c r="K187" s="374"/>
      <c r="L187" s="394" t="str">
        <f ca="1">AD86</f>
        <v>OK.</v>
      </c>
      <c r="M187" s="374"/>
      <c r="N187" s="374"/>
      <c r="O187" s="374"/>
      <c r="P187" s="374"/>
      <c r="Q187" s="395" t="str">
        <f ca="1">AT86</f>
        <v>OK.</v>
      </c>
      <c r="R187" s="374"/>
      <c r="S187" s="374"/>
      <c r="T187" s="374"/>
      <c r="U187" s="385"/>
      <c r="V187" s="396" t="str">
        <f ca="1">BJ86</f>
        <v>OK.</v>
      </c>
      <c r="W187" s="385"/>
      <c r="X187" s="385"/>
      <c r="Y187" s="385"/>
      <c r="Z187" s="385"/>
      <c r="AA187" s="397" t="str">
        <f ca="1">BZ86</f>
        <v>OK.</v>
      </c>
    </row>
    <row r="188" spans="7:27" x14ac:dyDescent="0.2">
      <c r="G188" s="393" t="str">
        <f ca="1">N95</f>
        <v>OK.</v>
      </c>
      <c r="H188" s="374"/>
      <c r="I188" s="374"/>
      <c r="J188" s="374"/>
      <c r="K188" s="374"/>
      <c r="L188" s="394" t="str">
        <f ca="1">AD95</f>
        <v>OK.</v>
      </c>
      <c r="M188" s="374"/>
      <c r="N188" s="374"/>
      <c r="O188" s="374"/>
      <c r="P188" s="374"/>
      <c r="Q188" s="395" t="str">
        <f ca="1">AT95</f>
        <v>OK.</v>
      </c>
      <c r="R188" s="374"/>
      <c r="S188" s="374"/>
      <c r="T188" s="374"/>
      <c r="U188" s="385"/>
      <c r="V188" s="396" t="str">
        <f ca="1">BJ95</f>
        <v>OK.</v>
      </c>
      <c r="W188" s="385"/>
      <c r="X188" s="385"/>
      <c r="Y188" s="385"/>
      <c r="Z188" s="385"/>
      <c r="AA188" s="397" t="str">
        <f ca="1">BZ95</f>
        <v>OK.</v>
      </c>
    </row>
    <row r="189" spans="7:27" x14ac:dyDescent="0.2">
      <c r="G189" s="393" t="str">
        <f ca="1">N104</f>
        <v>OK.</v>
      </c>
      <c r="H189" s="374"/>
      <c r="I189" s="374"/>
      <c r="J189" s="374"/>
      <c r="K189" s="374"/>
      <c r="L189" s="394" t="str">
        <f ca="1">AD104</f>
        <v>OK.</v>
      </c>
      <c r="M189" s="374"/>
      <c r="N189" s="374"/>
      <c r="O189" s="374"/>
      <c r="P189" s="374"/>
      <c r="Q189" s="395" t="str">
        <f ca="1">AT104</f>
        <v>OK.</v>
      </c>
      <c r="R189" s="374"/>
      <c r="S189" s="374"/>
      <c r="T189" s="374"/>
      <c r="U189" s="385"/>
      <c r="V189" s="396" t="str">
        <f ca="1">BJ104</f>
        <v>OK.</v>
      </c>
      <c r="W189" s="385"/>
      <c r="X189" s="385"/>
      <c r="Y189" s="385"/>
      <c r="Z189" s="385"/>
      <c r="AA189" s="397" t="str">
        <f ca="1">BZ104</f>
        <v>OK.</v>
      </c>
    </row>
    <row r="190" spans="7:27" x14ac:dyDescent="0.2">
      <c r="G190" s="393" t="str">
        <f ca="1">N113</f>
        <v>OK.</v>
      </c>
      <c r="H190" s="374"/>
      <c r="I190" s="374"/>
      <c r="J190" s="374"/>
      <c r="K190" s="374"/>
      <c r="L190" s="394" t="str">
        <f ca="1">AD113</f>
        <v>OK.</v>
      </c>
      <c r="M190" s="374"/>
      <c r="N190" s="374"/>
      <c r="O190" s="374"/>
      <c r="P190" s="374"/>
      <c r="Q190" s="395" t="str">
        <f ca="1">AT113</f>
        <v>OK.</v>
      </c>
      <c r="R190" s="374"/>
      <c r="S190" s="374"/>
      <c r="T190" s="374"/>
      <c r="U190" s="385"/>
      <c r="V190" s="396" t="str">
        <f ca="1">BJ113</f>
        <v>OK.</v>
      </c>
      <c r="W190" s="385"/>
      <c r="X190" s="385"/>
      <c r="Y190" s="385"/>
      <c r="Z190" s="385"/>
      <c r="AA190" s="397" t="str">
        <f ca="1">BZ113</f>
        <v>OK.</v>
      </c>
    </row>
    <row r="191" spans="7:27" x14ac:dyDescent="0.2">
      <c r="G191" s="393" t="str">
        <f ca="1">N122</f>
        <v>OK.</v>
      </c>
      <c r="H191" s="374"/>
      <c r="I191" s="374"/>
      <c r="J191" s="374"/>
      <c r="K191" s="374"/>
      <c r="L191" s="394" t="str">
        <f ca="1">AD122</f>
        <v>OK.</v>
      </c>
      <c r="M191" s="374"/>
      <c r="N191" s="374"/>
      <c r="O191" s="374"/>
      <c r="P191" s="374"/>
      <c r="Q191" s="395" t="str">
        <f ca="1">AT122</f>
        <v>OK.</v>
      </c>
      <c r="R191" s="374"/>
      <c r="S191" s="374"/>
      <c r="T191" s="374"/>
      <c r="U191" s="385"/>
      <c r="V191" s="396" t="str">
        <f ca="1">BJ122</f>
        <v>OK.</v>
      </c>
      <c r="W191" s="385"/>
      <c r="X191" s="385"/>
      <c r="Y191" s="385"/>
      <c r="Z191" s="385"/>
      <c r="AA191" s="397" t="str">
        <f ca="1">BZ122</f>
        <v>OK.</v>
      </c>
    </row>
    <row r="192" spans="7:27" ht="13.5" thickBot="1" x14ac:dyDescent="0.25">
      <c r="G192" s="398" t="str">
        <f ca="1">N131</f>
        <v>OK.</v>
      </c>
      <c r="H192" s="399"/>
      <c r="I192" s="399"/>
      <c r="J192" s="399"/>
      <c r="K192" s="399"/>
      <c r="L192" s="400" t="str">
        <f ca="1">AD131</f>
        <v>OK.</v>
      </c>
      <c r="M192" s="399"/>
      <c r="N192" s="399"/>
      <c r="O192" s="399"/>
      <c r="P192" s="399"/>
      <c r="Q192" s="401" t="str">
        <f ca="1">AT131</f>
        <v>OK.</v>
      </c>
      <c r="R192" s="399"/>
      <c r="S192" s="399"/>
      <c r="T192" s="399"/>
      <c r="U192" s="402"/>
      <c r="V192" s="403" t="str">
        <f ca="1">BJ131</f>
        <v>OK.</v>
      </c>
      <c r="W192" s="402"/>
      <c r="X192" s="402"/>
      <c r="Y192" s="402"/>
      <c r="Z192" s="402"/>
      <c r="AA192" s="404" t="str">
        <f ca="1">BZ131</f>
        <v>OK.</v>
      </c>
    </row>
    <row r="193" spans="7:32" x14ac:dyDescent="0.2">
      <c r="G193" s="386" t="str">
        <f ca="1">O50</f>
        <v>OK.</v>
      </c>
      <c r="H193" s="387"/>
      <c r="I193" s="387"/>
      <c r="J193" s="387"/>
      <c r="K193" s="387"/>
      <c r="L193" s="388" t="str">
        <f ca="1">AE50</f>
        <v>OK.</v>
      </c>
      <c r="M193" s="387"/>
      <c r="N193" s="387"/>
      <c r="O193" s="387"/>
      <c r="P193" s="387"/>
      <c r="Q193" s="389" t="str">
        <f ca="1">AU50</f>
        <v>OK.</v>
      </c>
      <c r="R193" s="387"/>
      <c r="S193" s="387"/>
      <c r="T193" s="387"/>
      <c r="U193" s="390"/>
      <c r="V193" s="391" t="str">
        <f ca="1">BK50</f>
        <v>OK.</v>
      </c>
      <c r="W193" s="390"/>
      <c r="X193" s="390"/>
      <c r="Y193" s="390"/>
      <c r="Z193" s="390"/>
      <c r="AA193" s="392" t="str">
        <f ca="1">CA50</f>
        <v>OK.</v>
      </c>
    </row>
    <row r="194" spans="7:32" x14ac:dyDescent="0.2">
      <c r="G194" s="393" t="str">
        <f ca="1">O59</f>
        <v>OK.</v>
      </c>
      <c r="H194" s="374"/>
      <c r="I194" s="374"/>
      <c r="J194" s="374"/>
      <c r="K194" s="374"/>
      <c r="L194" s="394" t="str">
        <f ca="1">AE59</f>
        <v>OK.</v>
      </c>
      <c r="M194" s="374"/>
      <c r="N194" s="374"/>
      <c r="O194" s="374"/>
      <c r="P194" s="374"/>
      <c r="Q194" s="395" t="str">
        <f ca="1">AU59</f>
        <v>OK.</v>
      </c>
      <c r="R194" s="374"/>
      <c r="S194" s="374"/>
      <c r="T194" s="374"/>
      <c r="U194" s="385"/>
      <c r="V194" s="396" t="str">
        <f ca="1">BK59</f>
        <v>OK.</v>
      </c>
      <c r="W194" s="385"/>
      <c r="X194" s="385"/>
      <c r="Y194" s="385"/>
      <c r="Z194" s="385"/>
      <c r="AA194" s="397" t="str">
        <f ca="1">CA59</f>
        <v>OK.</v>
      </c>
    </row>
    <row r="195" spans="7:32" x14ac:dyDescent="0.2">
      <c r="G195" s="393" t="str">
        <f ca="1">O68</f>
        <v>OK.</v>
      </c>
      <c r="H195" s="374"/>
      <c r="I195" s="374"/>
      <c r="J195" s="374"/>
      <c r="K195" s="374"/>
      <c r="L195" s="394" t="str">
        <f ca="1">AE68</f>
        <v>OK.</v>
      </c>
      <c r="M195" s="374"/>
      <c r="N195" s="374"/>
      <c r="O195" s="374"/>
      <c r="P195" s="374"/>
      <c r="Q195" s="395" t="str">
        <f ca="1">AU68</f>
        <v>OK.</v>
      </c>
      <c r="R195" s="374"/>
      <c r="S195" s="374"/>
      <c r="T195" s="374"/>
      <c r="U195" s="385"/>
      <c r="V195" s="396" t="str">
        <f ca="1">BK68</f>
        <v>OK.</v>
      </c>
      <c r="W195" s="385"/>
      <c r="X195" s="385"/>
      <c r="Y195" s="385"/>
      <c r="Z195" s="385"/>
      <c r="AA195" s="397" t="str">
        <f ca="1">CA68</f>
        <v>OK.</v>
      </c>
    </row>
    <row r="196" spans="7:32" x14ac:dyDescent="0.2">
      <c r="G196" s="393" t="str">
        <f ca="1">O77</f>
        <v>OK.</v>
      </c>
      <c r="H196" s="374"/>
      <c r="I196" s="374"/>
      <c r="J196" s="374"/>
      <c r="K196" s="374"/>
      <c r="L196" s="394" t="str">
        <f ca="1">AE77</f>
        <v>OK.</v>
      </c>
      <c r="M196" s="374"/>
      <c r="N196" s="374"/>
      <c r="O196" s="374"/>
      <c r="P196" s="374"/>
      <c r="Q196" s="395" t="str">
        <f ca="1">AU77</f>
        <v>OK.</v>
      </c>
      <c r="R196" s="374"/>
      <c r="S196" s="374"/>
      <c r="T196" s="374"/>
      <c r="U196" s="385"/>
      <c r="V196" s="396" t="str">
        <f ca="1">BK77</f>
        <v>OK.</v>
      </c>
      <c r="W196" s="385"/>
      <c r="X196" s="385"/>
      <c r="Y196" s="385"/>
      <c r="Z196" s="385"/>
      <c r="AA196" s="397" t="str">
        <f ca="1">CA77</f>
        <v>OK.</v>
      </c>
    </row>
    <row r="197" spans="7:32" x14ac:dyDescent="0.2">
      <c r="G197" s="393" t="str">
        <f ca="1">O86</f>
        <v>OK.</v>
      </c>
      <c r="H197" s="374"/>
      <c r="I197" s="374"/>
      <c r="J197" s="374"/>
      <c r="K197" s="374"/>
      <c r="L197" s="394" t="str">
        <f ca="1">AE86</f>
        <v>OK.</v>
      </c>
      <c r="M197" s="374"/>
      <c r="N197" s="374"/>
      <c r="O197" s="374"/>
      <c r="P197" s="374"/>
      <c r="Q197" s="395" t="str">
        <f ca="1">AU86</f>
        <v>OK.</v>
      </c>
      <c r="R197" s="374"/>
      <c r="S197" s="374"/>
      <c r="T197" s="374"/>
      <c r="U197" s="385"/>
      <c r="V197" s="396" t="str">
        <f ca="1">BK86</f>
        <v>OK.</v>
      </c>
      <c r="W197" s="385"/>
      <c r="X197" s="385"/>
      <c r="Y197" s="385"/>
      <c r="Z197" s="385"/>
      <c r="AA197" s="397" t="str">
        <f ca="1">CA86</f>
        <v>OK.</v>
      </c>
    </row>
    <row r="198" spans="7:32" x14ac:dyDescent="0.2">
      <c r="G198" s="393" t="str">
        <f ca="1">O95</f>
        <v>OK.</v>
      </c>
      <c r="H198" s="374"/>
      <c r="I198" s="374"/>
      <c r="J198" s="374"/>
      <c r="K198" s="374"/>
      <c r="L198" s="394" t="str">
        <f ca="1">AE95</f>
        <v>OK.</v>
      </c>
      <c r="M198" s="374"/>
      <c r="N198" s="374"/>
      <c r="O198" s="374"/>
      <c r="P198" s="374"/>
      <c r="Q198" s="395" t="str">
        <f ca="1">AU95</f>
        <v>OK.</v>
      </c>
      <c r="R198" s="374"/>
      <c r="S198" s="374"/>
      <c r="T198" s="374"/>
      <c r="U198" s="385"/>
      <c r="V198" s="396" t="str">
        <f ca="1">BK95</f>
        <v>OK.</v>
      </c>
      <c r="W198" s="385"/>
      <c r="X198" s="385"/>
      <c r="Y198" s="385"/>
      <c r="Z198" s="385"/>
      <c r="AA198" s="397" t="str">
        <f ca="1">CA95</f>
        <v>OK.</v>
      </c>
    </row>
    <row r="199" spans="7:32" x14ac:dyDescent="0.2">
      <c r="G199" s="393" t="str">
        <f ca="1">O104</f>
        <v>OK.</v>
      </c>
      <c r="H199" s="374"/>
      <c r="I199" s="374"/>
      <c r="J199" s="374"/>
      <c r="K199" s="374"/>
      <c r="L199" s="394" t="str">
        <f ca="1">AE104</f>
        <v>OK.</v>
      </c>
      <c r="M199" s="374"/>
      <c r="N199" s="374"/>
      <c r="O199" s="374"/>
      <c r="P199" s="374"/>
      <c r="Q199" s="395" t="str">
        <f ca="1">AU104</f>
        <v>OK.</v>
      </c>
      <c r="R199" s="374"/>
      <c r="S199" s="374"/>
      <c r="T199" s="374"/>
      <c r="U199" s="385"/>
      <c r="V199" s="396" t="str">
        <f ca="1">BK104</f>
        <v>OK.</v>
      </c>
      <c r="W199" s="385"/>
      <c r="X199" s="385"/>
      <c r="Y199" s="385"/>
      <c r="Z199" s="385"/>
      <c r="AA199" s="397" t="str">
        <f ca="1">CA104</f>
        <v>OK.</v>
      </c>
    </row>
    <row r="200" spans="7:32" x14ac:dyDescent="0.2">
      <c r="G200" s="393" t="str">
        <f ca="1">O113</f>
        <v>OK.</v>
      </c>
      <c r="H200" s="374"/>
      <c r="I200" s="374"/>
      <c r="J200" s="374"/>
      <c r="K200" s="374"/>
      <c r="L200" s="394" t="str">
        <f ca="1">AE113</f>
        <v>OK.</v>
      </c>
      <c r="M200" s="374"/>
      <c r="N200" s="374"/>
      <c r="O200" s="374"/>
      <c r="P200" s="374"/>
      <c r="Q200" s="395" t="str">
        <f ca="1">AU113</f>
        <v>OK.</v>
      </c>
      <c r="R200" s="374"/>
      <c r="S200" s="374"/>
      <c r="T200" s="374"/>
      <c r="U200" s="385"/>
      <c r="V200" s="396" t="str">
        <f ca="1">BK113</f>
        <v>OK.</v>
      </c>
      <c r="W200" s="385"/>
      <c r="X200" s="385"/>
      <c r="Y200" s="385"/>
      <c r="Z200" s="385"/>
      <c r="AA200" s="397" t="str">
        <f ca="1">CA113</f>
        <v>OK.</v>
      </c>
    </row>
    <row r="201" spans="7:32" x14ac:dyDescent="0.2">
      <c r="G201" s="393" t="str">
        <f ca="1">O122</f>
        <v>OK.</v>
      </c>
      <c r="H201" s="374"/>
      <c r="I201" s="374"/>
      <c r="J201" s="374"/>
      <c r="K201" s="374"/>
      <c r="L201" s="394" t="str">
        <f ca="1">AE122</f>
        <v>OK.</v>
      </c>
      <c r="M201" s="374"/>
      <c r="N201" s="374"/>
      <c r="O201" s="374"/>
      <c r="P201" s="374"/>
      <c r="Q201" s="395" t="str">
        <f ca="1">AU122</f>
        <v>OK.</v>
      </c>
      <c r="R201" s="374"/>
      <c r="S201" s="374"/>
      <c r="T201" s="374"/>
      <c r="U201" s="385"/>
      <c r="V201" s="396" t="str">
        <f ca="1">BK122</f>
        <v>OK.</v>
      </c>
      <c r="W201" s="385"/>
      <c r="X201" s="385"/>
      <c r="Y201" s="385"/>
      <c r="Z201" s="385"/>
      <c r="AA201" s="397" t="str">
        <f ca="1">CA122</f>
        <v>OK.</v>
      </c>
    </row>
    <row r="202" spans="7:32" ht="13.5" thickBot="1" x14ac:dyDescent="0.25">
      <c r="G202" s="398" t="str">
        <f ca="1">O131</f>
        <v>OK.</v>
      </c>
      <c r="H202" s="399"/>
      <c r="I202" s="399"/>
      <c r="J202" s="399"/>
      <c r="K202" s="399"/>
      <c r="L202" s="400" t="str">
        <f ca="1">AE131</f>
        <v>OK.</v>
      </c>
      <c r="M202" s="399"/>
      <c r="N202" s="399"/>
      <c r="O202" s="399"/>
      <c r="P202" s="399"/>
      <c r="Q202" s="401" t="str">
        <f ca="1">AU131</f>
        <v>OK.</v>
      </c>
      <c r="R202" s="399"/>
      <c r="S202" s="399"/>
      <c r="T202" s="399"/>
      <c r="U202" s="402"/>
      <c r="V202" s="403" t="str">
        <f ca="1">BK131</f>
        <v>OK.</v>
      </c>
      <c r="W202" s="402"/>
      <c r="X202" s="402"/>
      <c r="Y202" s="402"/>
      <c r="Z202" s="402"/>
      <c r="AA202" s="404" t="str">
        <f ca="1">CA131</f>
        <v>OK.</v>
      </c>
    </row>
    <row r="203" spans="7:32" x14ac:dyDescent="0.2">
      <c r="G203" s="386" t="str">
        <f ca="1">P50</f>
        <v>OK.</v>
      </c>
      <c r="H203" s="387"/>
      <c r="I203" s="387"/>
      <c r="J203" s="387"/>
      <c r="K203" s="387"/>
      <c r="L203" s="388" t="str">
        <f ca="1">AF50</f>
        <v>OK.</v>
      </c>
      <c r="M203" s="387"/>
      <c r="N203" s="387"/>
      <c r="O203" s="387"/>
      <c r="P203" s="390"/>
      <c r="Q203" s="389" t="str">
        <f ca="1">AV50</f>
        <v>OK.</v>
      </c>
      <c r="R203" s="390"/>
      <c r="S203" s="390"/>
      <c r="T203" s="390"/>
      <c r="U203" s="390"/>
      <c r="V203" s="391" t="str">
        <f ca="1">BL50</f>
        <v>OK.</v>
      </c>
      <c r="W203" s="390"/>
      <c r="X203" s="390"/>
      <c r="Y203" s="390"/>
      <c r="Z203" s="390"/>
      <c r="AA203" s="392" t="str">
        <f ca="1">CB50</f>
        <v>OK.</v>
      </c>
      <c r="AB203" s="370"/>
      <c r="AC203" s="370"/>
      <c r="AD203" s="370"/>
      <c r="AE203" s="370"/>
      <c r="AF203" s="370"/>
    </row>
    <row r="204" spans="7:32" x14ac:dyDescent="0.2">
      <c r="G204" s="393" t="str">
        <f ca="1">P59</f>
        <v>OK.</v>
      </c>
      <c r="H204" s="374"/>
      <c r="I204" s="374"/>
      <c r="J204" s="374"/>
      <c r="K204" s="374"/>
      <c r="L204" s="394" t="str">
        <f ca="1">AF59</f>
        <v>OK.</v>
      </c>
      <c r="M204" s="374"/>
      <c r="N204" s="374"/>
      <c r="O204" s="374"/>
      <c r="P204" s="385"/>
      <c r="Q204" s="395" t="str">
        <f ca="1">AV59</f>
        <v>OK.</v>
      </c>
      <c r="R204" s="385"/>
      <c r="S204" s="385"/>
      <c r="T204" s="385"/>
      <c r="U204" s="385"/>
      <c r="V204" s="396" t="str">
        <f ca="1">BL59</f>
        <v>OK.</v>
      </c>
      <c r="W204" s="385"/>
      <c r="X204" s="385"/>
      <c r="Y204" s="385"/>
      <c r="Z204" s="385"/>
      <c r="AA204" s="397" t="str">
        <f ca="1">CB59</f>
        <v>OK.</v>
      </c>
      <c r="AB204" s="370"/>
      <c r="AC204" s="370"/>
      <c r="AD204" s="370"/>
      <c r="AE204" s="370"/>
      <c r="AF204" s="370"/>
    </row>
    <row r="205" spans="7:32" x14ac:dyDescent="0.2">
      <c r="G205" s="393" t="str">
        <f ca="1">P68</f>
        <v>OK.</v>
      </c>
      <c r="H205" s="374"/>
      <c r="I205" s="374"/>
      <c r="J205" s="374"/>
      <c r="K205" s="374"/>
      <c r="L205" s="394" t="str">
        <f ca="1">AF68</f>
        <v>OK.</v>
      </c>
      <c r="M205" s="374"/>
      <c r="N205" s="374"/>
      <c r="O205" s="374"/>
      <c r="P205" s="385"/>
      <c r="Q205" s="395" t="str">
        <f ca="1">AV68</f>
        <v>OK.</v>
      </c>
      <c r="R205" s="385"/>
      <c r="S205" s="385"/>
      <c r="T205" s="385"/>
      <c r="U205" s="385"/>
      <c r="V205" s="396" t="str">
        <f ca="1">BL68</f>
        <v>OK.</v>
      </c>
      <c r="W205" s="385"/>
      <c r="X205" s="385"/>
      <c r="Y205" s="385"/>
      <c r="Z205" s="385"/>
      <c r="AA205" s="397" t="str">
        <f ca="1">CB68</f>
        <v>OK.</v>
      </c>
      <c r="AB205" s="370"/>
      <c r="AC205" s="370"/>
      <c r="AD205" s="370"/>
      <c r="AE205" s="370"/>
      <c r="AF205" s="370"/>
    </row>
    <row r="206" spans="7:32" x14ac:dyDescent="0.2">
      <c r="G206" s="393" t="str">
        <f ca="1">P77</f>
        <v>OK.</v>
      </c>
      <c r="H206" s="374"/>
      <c r="I206" s="374"/>
      <c r="J206" s="374"/>
      <c r="K206" s="374"/>
      <c r="L206" s="394" t="str">
        <f ca="1">AF77</f>
        <v>OK.</v>
      </c>
      <c r="M206" s="374"/>
      <c r="N206" s="374"/>
      <c r="O206" s="374"/>
      <c r="P206" s="385"/>
      <c r="Q206" s="395" t="str">
        <f ca="1">AV77</f>
        <v>OK.</v>
      </c>
      <c r="R206" s="385"/>
      <c r="S206" s="385"/>
      <c r="T206" s="385"/>
      <c r="U206" s="385"/>
      <c r="V206" s="396" t="str">
        <f ca="1">BL77</f>
        <v>OK.</v>
      </c>
      <c r="W206" s="385"/>
      <c r="X206" s="385"/>
      <c r="Y206" s="385"/>
      <c r="Z206" s="385"/>
      <c r="AA206" s="397" t="str">
        <f ca="1">CB77</f>
        <v>OK.</v>
      </c>
      <c r="AB206" s="370"/>
      <c r="AC206" s="370"/>
      <c r="AD206" s="370"/>
      <c r="AE206" s="370"/>
      <c r="AF206" s="370"/>
    </row>
    <row r="207" spans="7:32" x14ac:dyDescent="0.2">
      <c r="G207" s="393" t="str">
        <f ca="1">P86</f>
        <v>OK.</v>
      </c>
      <c r="H207" s="374"/>
      <c r="I207" s="374"/>
      <c r="J207" s="374"/>
      <c r="K207" s="374"/>
      <c r="L207" s="394" t="str">
        <f ca="1">AF86</f>
        <v>OK.</v>
      </c>
      <c r="M207" s="374"/>
      <c r="N207" s="374"/>
      <c r="O207" s="374"/>
      <c r="P207" s="385"/>
      <c r="Q207" s="395" t="str">
        <f ca="1">AV86</f>
        <v>OK.</v>
      </c>
      <c r="R207" s="385"/>
      <c r="S207" s="385"/>
      <c r="T207" s="385"/>
      <c r="U207" s="385"/>
      <c r="V207" s="396" t="str">
        <f ca="1">BL86</f>
        <v>OK.</v>
      </c>
      <c r="W207" s="385"/>
      <c r="X207" s="385"/>
      <c r="Y207" s="385"/>
      <c r="Z207" s="385"/>
      <c r="AA207" s="397" t="str">
        <f ca="1">CB86</f>
        <v>OK.</v>
      </c>
      <c r="AB207" s="370"/>
      <c r="AC207" s="370"/>
      <c r="AD207" s="370"/>
      <c r="AE207" s="370"/>
      <c r="AF207" s="370"/>
    </row>
    <row r="208" spans="7:32" x14ac:dyDescent="0.2">
      <c r="G208" s="393" t="str">
        <f ca="1">P95</f>
        <v>OK.</v>
      </c>
      <c r="H208" s="374"/>
      <c r="I208" s="374"/>
      <c r="J208" s="374"/>
      <c r="K208" s="374"/>
      <c r="L208" s="394" t="str">
        <f ca="1">AF95</f>
        <v>OK.</v>
      </c>
      <c r="M208" s="374"/>
      <c r="N208" s="374"/>
      <c r="O208" s="374"/>
      <c r="P208" s="385"/>
      <c r="Q208" s="395" t="str">
        <f ca="1">AV95</f>
        <v>OK.</v>
      </c>
      <c r="R208" s="385"/>
      <c r="S208" s="385"/>
      <c r="T208" s="385"/>
      <c r="U208" s="385"/>
      <c r="V208" s="396" t="str">
        <f ca="1">BL95</f>
        <v>OK.</v>
      </c>
      <c r="W208" s="385"/>
      <c r="X208" s="385"/>
      <c r="Y208" s="385"/>
      <c r="Z208" s="385"/>
      <c r="AA208" s="397" t="str">
        <f ca="1">CB95</f>
        <v>OK.</v>
      </c>
      <c r="AB208" s="370"/>
      <c r="AC208" s="370"/>
      <c r="AD208" s="370"/>
      <c r="AE208" s="370"/>
      <c r="AF208" s="370"/>
    </row>
    <row r="209" spans="7:32" x14ac:dyDescent="0.2">
      <c r="G209" s="393" t="str">
        <f ca="1">P104</f>
        <v>OK.</v>
      </c>
      <c r="H209" s="374"/>
      <c r="I209" s="374"/>
      <c r="J209" s="374"/>
      <c r="K209" s="374"/>
      <c r="L209" s="394" t="str">
        <f ca="1">AF104</f>
        <v>OK.</v>
      </c>
      <c r="M209" s="374"/>
      <c r="N209" s="374"/>
      <c r="O209" s="374"/>
      <c r="P209" s="385"/>
      <c r="Q209" s="395" t="str">
        <f ca="1">AV104</f>
        <v>OK.</v>
      </c>
      <c r="R209" s="385"/>
      <c r="S209" s="385"/>
      <c r="T209" s="385"/>
      <c r="U209" s="385"/>
      <c r="V209" s="396" t="str">
        <f ca="1">BL104</f>
        <v>OK.</v>
      </c>
      <c r="W209" s="385"/>
      <c r="X209" s="385"/>
      <c r="Y209" s="385"/>
      <c r="Z209" s="385"/>
      <c r="AA209" s="397" t="str">
        <f ca="1">CB104</f>
        <v>OK.</v>
      </c>
      <c r="AB209" s="370"/>
      <c r="AC209" s="370"/>
      <c r="AD209" s="370"/>
      <c r="AE209" s="370"/>
      <c r="AF209" s="370"/>
    </row>
    <row r="210" spans="7:32" x14ac:dyDescent="0.2">
      <c r="G210" s="393" t="str">
        <f ca="1">P113</f>
        <v>OK.</v>
      </c>
      <c r="H210" s="374"/>
      <c r="I210" s="374"/>
      <c r="J210" s="374"/>
      <c r="K210" s="374"/>
      <c r="L210" s="394" t="str">
        <f ca="1">AF113</f>
        <v>OK.</v>
      </c>
      <c r="M210" s="374"/>
      <c r="N210" s="374"/>
      <c r="O210" s="374"/>
      <c r="P210" s="385"/>
      <c r="Q210" s="395" t="str">
        <f ca="1">AV113</f>
        <v>OK.</v>
      </c>
      <c r="R210" s="385"/>
      <c r="S210" s="385"/>
      <c r="T210" s="385"/>
      <c r="U210" s="385"/>
      <c r="V210" s="396" t="str">
        <f ca="1">BL113</f>
        <v>OK.</v>
      </c>
      <c r="W210" s="385"/>
      <c r="X210" s="385"/>
      <c r="Y210" s="385"/>
      <c r="Z210" s="385"/>
      <c r="AA210" s="397" t="str">
        <f ca="1">CB113</f>
        <v>OK.</v>
      </c>
      <c r="AB210" s="370"/>
      <c r="AC210" s="370"/>
      <c r="AD210" s="370"/>
      <c r="AE210" s="370"/>
      <c r="AF210" s="370"/>
    </row>
    <row r="211" spans="7:32" x14ac:dyDescent="0.2">
      <c r="G211" s="393" t="str">
        <f ca="1">P122</f>
        <v>OK.</v>
      </c>
      <c r="H211" s="374"/>
      <c r="I211" s="374"/>
      <c r="J211" s="374"/>
      <c r="K211" s="374"/>
      <c r="L211" s="394" t="str">
        <f ca="1">AF122</f>
        <v>OK.</v>
      </c>
      <c r="M211" s="374"/>
      <c r="N211" s="374"/>
      <c r="O211" s="374"/>
      <c r="P211" s="385"/>
      <c r="Q211" s="395" t="str">
        <f ca="1">AV122</f>
        <v>OK.</v>
      </c>
      <c r="R211" s="385"/>
      <c r="S211" s="385"/>
      <c r="T211" s="385"/>
      <c r="U211" s="385"/>
      <c r="V211" s="396" t="str">
        <f ca="1">BL122</f>
        <v>OK.</v>
      </c>
      <c r="W211" s="385"/>
      <c r="X211" s="385"/>
      <c r="Y211" s="385"/>
      <c r="Z211" s="385"/>
      <c r="AA211" s="397" t="str">
        <f ca="1">CB122</f>
        <v>OK.</v>
      </c>
      <c r="AB211" s="370"/>
      <c r="AC211" s="370"/>
      <c r="AD211" s="370"/>
      <c r="AE211" s="370"/>
      <c r="AF211" s="370"/>
    </row>
    <row r="212" spans="7:32" ht="13.5" thickBot="1" x14ac:dyDescent="0.25">
      <c r="G212" s="398" t="str">
        <f ca="1">P131</f>
        <v>OK.</v>
      </c>
      <c r="H212" s="399"/>
      <c r="I212" s="399"/>
      <c r="J212" s="399"/>
      <c r="K212" s="399"/>
      <c r="L212" s="400" t="str">
        <f ca="1">AF131</f>
        <v>OK.</v>
      </c>
      <c r="M212" s="399"/>
      <c r="N212" s="399"/>
      <c r="O212" s="399"/>
      <c r="P212" s="402"/>
      <c r="Q212" s="401" t="str">
        <f ca="1">AV131</f>
        <v>OK.</v>
      </c>
      <c r="R212" s="402"/>
      <c r="S212" s="402"/>
      <c r="T212" s="402"/>
      <c r="U212" s="402"/>
      <c r="V212" s="403" t="str">
        <f ca="1">BL131</f>
        <v>OK.</v>
      </c>
      <c r="W212" s="402"/>
      <c r="X212" s="402"/>
      <c r="Y212" s="402"/>
      <c r="Z212" s="402"/>
      <c r="AA212" s="404" t="str">
        <f ca="1">CB131</f>
        <v>OK.</v>
      </c>
      <c r="AB212" s="370"/>
      <c r="AC212" s="370"/>
      <c r="AD212" s="370"/>
      <c r="AE212" s="370"/>
      <c r="AF212" s="370"/>
    </row>
  </sheetData>
  <mergeCells count="55">
    <mergeCell ref="BU1:CB40"/>
    <mergeCell ref="I47:P48"/>
    <mergeCell ref="Y47:AF48"/>
    <mergeCell ref="AO47:AV48"/>
    <mergeCell ref="BE47:BL48"/>
    <mergeCell ref="BU47:CB48"/>
    <mergeCell ref="I1:P40"/>
    <mergeCell ref="Y1:AF40"/>
    <mergeCell ref="AO1:AV40"/>
    <mergeCell ref="BE1:BL40"/>
    <mergeCell ref="BU56:CB57"/>
    <mergeCell ref="I65:P66"/>
    <mergeCell ref="Y65:AF66"/>
    <mergeCell ref="AO65:AV66"/>
    <mergeCell ref="BE65:BL66"/>
    <mergeCell ref="BU65:CB66"/>
    <mergeCell ref="I56:P57"/>
    <mergeCell ref="Y56:AF57"/>
    <mergeCell ref="AO56:AV57"/>
    <mergeCell ref="BE56:BL57"/>
    <mergeCell ref="BU74:CB75"/>
    <mergeCell ref="I83:P84"/>
    <mergeCell ref="Y83:AF84"/>
    <mergeCell ref="AO83:AV84"/>
    <mergeCell ref="BE83:BL84"/>
    <mergeCell ref="BU83:CB84"/>
    <mergeCell ref="I74:P75"/>
    <mergeCell ref="Y74:AF75"/>
    <mergeCell ref="AO74:AV75"/>
    <mergeCell ref="BE74:BL75"/>
    <mergeCell ref="BU92:CB93"/>
    <mergeCell ref="I101:P102"/>
    <mergeCell ref="Y101:AF102"/>
    <mergeCell ref="AO101:AV102"/>
    <mergeCell ref="BE101:BL102"/>
    <mergeCell ref="BU101:CB102"/>
    <mergeCell ref="I92:P93"/>
    <mergeCell ref="Y92:AF93"/>
    <mergeCell ref="AO92:AV93"/>
    <mergeCell ref="BE92:BL93"/>
    <mergeCell ref="BU110:CB111"/>
    <mergeCell ref="I119:P120"/>
    <mergeCell ref="Y119:AF120"/>
    <mergeCell ref="AO119:AV120"/>
    <mergeCell ref="BE119:BL120"/>
    <mergeCell ref="BU119:CB120"/>
    <mergeCell ref="I110:P111"/>
    <mergeCell ref="Y110:AF111"/>
    <mergeCell ref="AO110:AV111"/>
    <mergeCell ref="BE110:BL111"/>
    <mergeCell ref="BU128:CB129"/>
    <mergeCell ref="I128:P129"/>
    <mergeCell ref="Y128:AF129"/>
    <mergeCell ref="AO128:AV129"/>
    <mergeCell ref="BE128:BL129"/>
  </mergeCells>
  <phoneticPr fontId="10" type="noConversion"/>
  <conditionalFormatting sqref="A42:CB131">
    <cfRule type="cellIs" dxfId="1" priority="1" stopIfTrue="1" operator="equal">
      <formula>"OK."</formula>
    </cfRule>
    <cfRule type="cellIs" dxfId="0" priority="2" stopIfTrue="1" operator="equal">
      <formula>"CISSS!"</formula>
    </cfRule>
  </conditionalFormatting>
  <pageMargins left="0.75" right="0.75" top="1" bottom="1" header="0.5" footer="0.5"/>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G35"/>
  <sheetViews>
    <sheetView workbookViewId="0">
      <selection activeCell="D34" sqref="D34"/>
    </sheetView>
  </sheetViews>
  <sheetFormatPr defaultRowHeight="12.75" x14ac:dyDescent="0.2"/>
  <cols>
    <col min="1" max="1" width="2" bestFit="1" customWidth="1"/>
    <col min="2" max="2" width="27" customWidth="1"/>
    <col min="3" max="3" width="25.7109375" customWidth="1"/>
    <col min="4" max="4" width="255.7109375" bestFit="1" customWidth="1"/>
    <col min="5" max="5" width="14.5703125" customWidth="1"/>
    <col min="6" max="6" width="25.7109375" customWidth="1"/>
  </cols>
  <sheetData>
    <row r="1" spans="1:7" x14ac:dyDescent="0.2">
      <c r="D1" t="s">
        <v>301</v>
      </c>
      <c r="G1" s="367" t="s">
        <v>288</v>
      </c>
    </row>
    <row r="3" spans="1:7" x14ac:dyDescent="0.2">
      <c r="A3" s="365">
        <v>1</v>
      </c>
      <c r="B3" s="365" t="s">
        <v>268</v>
      </c>
      <c r="D3" t="s">
        <v>302</v>
      </c>
      <c r="E3" s="365" t="s">
        <v>268</v>
      </c>
      <c r="G3" s="367" t="s">
        <v>289</v>
      </c>
    </row>
    <row r="4" spans="1:7" x14ac:dyDescent="0.2">
      <c r="A4" s="365">
        <v>2</v>
      </c>
      <c r="B4" s="365" t="s">
        <v>269</v>
      </c>
      <c r="E4" s="365" t="s">
        <v>269</v>
      </c>
    </row>
    <row r="5" spans="1:7" ht="25.5" x14ac:dyDescent="0.2">
      <c r="A5" s="365">
        <v>3</v>
      </c>
      <c r="B5" s="366" t="s">
        <v>270</v>
      </c>
      <c r="D5" s="367" t="s">
        <v>288</v>
      </c>
      <c r="E5" s="366" t="s">
        <v>281</v>
      </c>
      <c r="G5" s="367" t="s">
        <v>290</v>
      </c>
    </row>
    <row r="6" spans="1:7" x14ac:dyDescent="0.2">
      <c r="A6" s="365">
        <v>4</v>
      </c>
      <c r="B6" s="366" t="s">
        <v>271</v>
      </c>
    </row>
    <row r="7" spans="1:7" x14ac:dyDescent="0.2">
      <c r="A7" s="300"/>
      <c r="B7" s="366" t="s">
        <v>272</v>
      </c>
      <c r="D7" s="367" t="s">
        <v>303</v>
      </c>
      <c r="G7" t="s">
        <v>291</v>
      </c>
    </row>
    <row r="8" spans="1:7" x14ac:dyDescent="0.2">
      <c r="A8" s="300"/>
      <c r="B8" s="365" t="s">
        <v>273</v>
      </c>
      <c r="C8" s="365" t="s">
        <v>274</v>
      </c>
      <c r="E8" s="365" t="s">
        <v>273</v>
      </c>
      <c r="F8" s="365" t="s">
        <v>274</v>
      </c>
    </row>
    <row r="9" spans="1:7" ht="51" x14ac:dyDescent="0.2">
      <c r="A9" s="300"/>
      <c r="B9" s="366" t="s">
        <v>275</v>
      </c>
      <c r="C9" s="366" t="s">
        <v>276</v>
      </c>
      <c r="D9" s="367" t="s">
        <v>304</v>
      </c>
      <c r="E9" s="366" t="s">
        <v>282</v>
      </c>
      <c r="F9" s="366" t="s">
        <v>283</v>
      </c>
      <c r="G9" t="s">
        <v>292</v>
      </c>
    </row>
    <row r="10" spans="1:7" ht="51" x14ac:dyDescent="0.2">
      <c r="A10" s="300"/>
      <c r="B10" s="366" t="s">
        <v>277</v>
      </c>
      <c r="C10" s="366" t="s">
        <v>278</v>
      </c>
      <c r="E10" s="366" t="s">
        <v>284</v>
      </c>
      <c r="F10" s="366" t="s">
        <v>285</v>
      </c>
    </row>
    <row r="11" spans="1:7" ht="51" x14ac:dyDescent="0.2">
      <c r="A11" s="300"/>
      <c r="B11" s="366" t="s">
        <v>279</v>
      </c>
      <c r="C11" s="366" t="s">
        <v>280</v>
      </c>
      <c r="D11" t="s">
        <v>305</v>
      </c>
      <c r="E11" s="366" t="s">
        <v>286</v>
      </c>
      <c r="F11" s="366" t="s">
        <v>287</v>
      </c>
      <c r="G11" t="s">
        <v>293</v>
      </c>
    </row>
    <row r="13" spans="1:7" x14ac:dyDescent="0.2">
      <c r="D13" t="s">
        <v>306</v>
      </c>
      <c r="G13" t="s">
        <v>294</v>
      </c>
    </row>
    <row r="15" spans="1:7" x14ac:dyDescent="0.2">
      <c r="D15" t="s">
        <v>307</v>
      </c>
      <c r="G15" s="367" t="s">
        <v>295</v>
      </c>
    </row>
    <row r="16" spans="1:7" x14ac:dyDescent="0.2">
      <c r="G16" s="368"/>
    </row>
    <row r="17" spans="2:7" x14ac:dyDescent="0.2">
      <c r="D17" s="369" t="s">
        <v>308</v>
      </c>
      <c r="G17" s="368" t="s">
        <v>296</v>
      </c>
    </row>
    <row r="18" spans="2:7" x14ac:dyDescent="0.2">
      <c r="G18" s="368" t="s">
        <v>297</v>
      </c>
    </row>
    <row r="19" spans="2:7" x14ac:dyDescent="0.2">
      <c r="D19" t="s">
        <v>309</v>
      </c>
      <c r="G19" s="368" t="s">
        <v>298</v>
      </c>
    </row>
    <row r="20" spans="2:7" x14ac:dyDescent="0.2">
      <c r="G20" s="368"/>
    </row>
    <row r="21" spans="2:7" x14ac:dyDescent="0.2">
      <c r="D21" s="367" t="s">
        <v>295</v>
      </c>
      <c r="G21" s="368" t="s">
        <v>299</v>
      </c>
    </row>
    <row r="22" spans="2:7" x14ac:dyDescent="0.2">
      <c r="D22" s="368"/>
      <c r="G22" s="368"/>
    </row>
    <row r="23" spans="2:7" x14ac:dyDescent="0.2">
      <c r="D23" s="368" t="s">
        <v>310</v>
      </c>
      <c r="G23" s="368" t="s">
        <v>300</v>
      </c>
    </row>
    <row r="24" spans="2:7" x14ac:dyDescent="0.2">
      <c r="D24" s="368" t="s">
        <v>311</v>
      </c>
    </row>
    <row r="25" spans="2:7" x14ac:dyDescent="0.2">
      <c r="D25" s="368" t="s">
        <v>312</v>
      </c>
    </row>
    <row r="26" spans="2:7" x14ac:dyDescent="0.2">
      <c r="D26" s="368" t="s">
        <v>313</v>
      </c>
    </row>
    <row r="27" spans="2:7" x14ac:dyDescent="0.2">
      <c r="D27" s="368" t="s">
        <v>314</v>
      </c>
    </row>
    <row r="29" spans="2:7" x14ac:dyDescent="0.2">
      <c r="B29" s="365" t="s">
        <v>268</v>
      </c>
    </row>
    <row r="30" spans="2:7" x14ac:dyDescent="0.2">
      <c r="B30" s="365" t="s">
        <v>269</v>
      </c>
    </row>
    <row r="31" spans="2:7" x14ac:dyDescent="0.2">
      <c r="B31" s="366" t="s">
        <v>315</v>
      </c>
    </row>
    <row r="32" spans="2:7" x14ac:dyDescent="0.2">
      <c r="B32" s="365" t="s">
        <v>273</v>
      </c>
      <c r="C32" s="365" t="s">
        <v>274</v>
      </c>
    </row>
    <row r="33" spans="2:3" ht="25.5" x14ac:dyDescent="0.2">
      <c r="B33" s="366" t="s">
        <v>316</v>
      </c>
      <c r="C33" s="366" t="s">
        <v>317</v>
      </c>
    </row>
    <row r="34" spans="2:3" ht="25.5" x14ac:dyDescent="0.2">
      <c r="B34" s="366" t="s">
        <v>318</v>
      </c>
      <c r="C34" s="366" t="s">
        <v>319</v>
      </c>
    </row>
    <row r="35" spans="2:3" ht="38.25" x14ac:dyDescent="0.2">
      <c r="B35" s="366" t="s">
        <v>320</v>
      </c>
      <c r="C35" s="366" t="s">
        <v>321</v>
      </c>
    </row>
  </sheetData>
  <phoneticPr fontId="10" type="noConversion"/>
  <hyperlinks>
    <hyperlink ref="D17" display="Tip"/>
  </hyperlinks>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26</vt:i4>
      </vt:variant>
    </vt:vector>
  </HeadingPairs>
  <TitlesOfParts>
    <vt:vector size="67" baseType="lpstr">
      <vt:lpstr>Rooms</vt:lpstr>
      <vt:lpstr>Teachers</vt:lpstr>
      <vt:lpstr>Assistants</vt:lpstr>
      <vt:lpstr>Krediler</vt:lpstr>
      <vt:lpstr>Credits</vt:lpstr>
      <vt:lpstr>Course List (main)</vt:lpstr>
      <vt:lpstr>Course List (program)</vt:lpstr>
      <vt:lpstr>Section1Draft</vt:lpstr>
      <vt:lpstr>Section2Draft</vt:lpstr>
      <vt:lpstr>Section3Draft</vt:lpstr>
      <vt:lpstr>Section4Draft</vt:lpstr>
      <vt:lpstr>RoomProg</vt:lpstr>
      <vt:lpstr>TeachersProg</vt:lpstr>
      <vt:lpstr>AsistantProg</vt:lpstr>
      <vt:lpstr>Rektörlük</vt:lpstr>
      <vt:lpstr>Course List (schedule)</vt:lpstr>
      <vt:lpstr>Carsaf_Liste_A4</vt:lpstr>
      <vt:lpstr>Carsaf_Liste_A1</vt:lpstr>
      <vt:lpstr>Yr1S1-2Prog</vt:lpstr>
      <vt:lpstr>Yr2S3-4Prog</vt:lpstr>
      <vt:lpstr>Yr3S5-6Prog</vt:lpstr>
      <vt:lpstr>Yr3S5-6Prog (2)</vt:lpstr>
      <vt:lpstr>Yr4S7-8Prog</vt:lpstr>
      <vt:lpstr>Section1Program</vt:lpstr>
      <vt:lpstr>Section2Program</vt:lpstr>
      <vt:lpstr>Section3Program</vt:lpstr>
      <vt:lpstr>Section4Program</vt:lpstr>
      <vt:lpstr>S1</vt:lpstr>
      <vt:lpstr>S2</vt:lpstr>
      <vt:lpstr>S3</vt:lpstr>
      <vt:lpstr>S4</vt:lpstr>
      <vt:lpstr>S5</vt:lpstr>
      <vt:lpstr>S6</vt:lpstr>
      <vt:lpstr>S7</vt:lpstr>
      <vt:lpstr>S8</vt:lpstr>
      <vt:lpstr>Mon</vt:lpstr>
      <vt:lpstr>Tue</vt:lpstr>
      <vt:lpstr>Wed</vt:lpstr>
      <vt:lpstr>Thu</vt:lpstr>
      <vt:lpstr>Fri</vt:lpstr>
      <vt:lpstr>HNote</vt:lpstr>
      <vt:lpstr>AsistantProg!Print_Area</vt:lpstr>
      <vt:lpstr>Carsaf_Liste_A1!Print_Area</vt:lpstr>
      <vt:lpstr>Carsaf_Liste_A4!Print_Area</vt:lpstr>
      <vt:lpstr>'Course List (main)'!Print_Area</vt:lpstr>
      <vt:lpstr>'Course List (schedule)'!Print_Area</vt:lpstr>
      <vt:lpstr>Credits!Print_Area</vt:lpstr>
      <vt:lpstr>Krediler!Print_Area</vt:lpstr>
      <vt:lpstr>Rektörlük!Print_Area</vt:lpstr>
      <vt:lpstr>RoomProg!Print_Area</vt:lpstr>
      <vt:lpstr>Section1Draft!Print_Area</vt:lpstr>
      <vt:lpstr>Section1Program!Print_Area</vt:lpstr>
      <vt:lpstr>Section2Draft!Print_Area</vt:lpstr>
      <vt:lpstr>Section2Program!Print_Area</vt:lpstr>
      <vt:lpstr>Section3Draft!Print_Area</vt:lpstr>
      <vt:lpstr>Section3Program!Print_Area</vt:lpstr>
      <vt:lpstr>Section4Draft!Print_Area</vt:lpstr>
      <vt:lpstr>Section4Program!Print_Area</vt:lpstr>
      <vt:lpstr>TeachersProg!Print_Area</vt:lpstr>
      <vt:lpstr>'Yr1S1-2Prog'!Print_Area</vt:lpstr>
      <vt:lpstr>'Yr2S3-4Prog'!Print_Area</vt:lpstr>
      <vt:lpstr>'Yr3S5-6Prog'!Print_Area</vt:lpstr>
      <vt:lpstr>'Yr3S5-6Prog (2)'!Print_Area</vt:lpstr>
      <vt:lpstr>'Yr4S7-8Prog'!Print_Area</vt:lpstr>
      <vt:lpstr>Carsaf_Liste_A4!Print_Titles</vt:lpstr>
      <vt:lpstr>'Course List (program)'!Print_Titles</vt:lpstr>
      <vt:lpstr>Rektörlük!Print_Titles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Kerem ERCOSKUN</dc:creator>
  <cp:lastModifiedBy>Kerem ERCOSKUN</cp:lastModifiedBy>
  <cp:lastPrinted>2011-02-01T10:24:06Z</cp:lastPrinted>
  <dcterms:created xsi:type="dcterms:W3CDTF">2000-01-18T15:02:06Z</dcterms:created>
  <dcterms:modified xsi:type="dcterms:W3CDTF">2017-06-18T16:14:33Z</dcterms:modified>
</cp:coreProperties>
</file>